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comments9.xml" ContentType="application/vnd.openxmlformats-officedocument.spreadsheetml.comments+xml"/>
  <Override PartName="/xl/threadedComments/threadedComment9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My Drive\Financial Model Tanamera\18_Acres_NILP_TOD_Financial_Model\18 Acres Final Working\"/>
    </mc:Choice>
  </mc:AlternateContent>
  <xr:revisionPtr revIDLastSave="0" documentId="13_ncr:1_{58854AAA-3981-4AE0-8984-6887116F9C69}" xr6:coauthVersionLast="47" xr6:coauthVersionMax="47" xr10:uidLastSave="{00000000-0000-0000-0000-000000000000}"/>
  <bookViews>
    <workbookView xWindow="-108" yWindow="-108" windowWidth="23256" windowHeight="13896" tabRatio="601" firstSheet="1" activeTab="3" xr2:uid="{CB0B3835-285C-41A6-A883-63797603A077}"/>
  </bookViews>
  <sheets>
    <sheet name="Home" sheetId="1" r:id="rId1"/>
    <sheet name="Options" sheetId="18" r:id="rId2"/>
    <sheet name="Assumptions&amp;Data" sheetId="6" r:id="rId3"/>
    <sheet name="Schedule" sheetId="3" r:id="rId4"/>
    <sheet name="MonthlyCashflow" sheetId="7" r:id="rId5"/>
    <sheet name="Metrics" sheetId="34" state="hidden" r:id="rId6"/>
    <sheet name="Annual_Cashflow" sheetId="12" r:id="rId7"/>
    <sheet name="Summary" sheetId="33" r:id="rId8"/>
    <sheet name="Land Owner Cashflow" sheetId="17" r:id="rId9"/>
    <sheet name="Developer Cashflow" sheetId="16" r:id="rId10"/>
    <sheet name="NotionalLandValue" sheetId="29" r:id="rId11"/>
    <sheet name="ConstructionDebt" sheetId="26" r:id="rId12"/>
    <sheet name="Payment Plans" sheetId="8" r:id="rId13"/>
    <sheet name="24MeterRoadCalculation" sheetId="28" r:id="rId14"/>
    <sheet name="TDR_Potential_Land_Calc" sheetId="31" r:id="rId15"/>
    <sheet name="RegulatoryPayment" sheetId="13" r:id="rId16"/>
    <sheet name="Source of fund LO" sheetId="23" r:id="rId17"/>
    <sheet name="Differentiation_SPRE" sheetId="32" state="hidden" r:id="rId18"/>
    <sheet name="VelixoReportsConnections" sheetId="36" state="veryHidden" r:id="rId19"/>
    <sheet name="VelixoReportsGIOptions" sheetId="37" state="veryHidden" r:id="rId20"/>
    <sheet name="VelixoReportsSettings" sheetId="38" state="veryHidden" r:id="rId21"/>
    <sheet name="_VXIgnore_5f2f98d7-d047-4033-af" sheetId="43" state="hidden" r:id="rId22"/>
  </sheets>
  <definedNames>
    <definedName name="SQ_Meter_To_Sqft">RegulatoryPayment!$J$22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7" i="6" l="1"/>
  <c r="D27" i="13" l="1"/>
  <c r="D22" i="13"/>
  <c r="J7" i="13" l="1"/>
  <c r="J6" i="13"/>
  <c r="J5" i="13"/>
  <c r="H5" i="13"/>
  <c r="C28" i="13"/>
  <c r="D28" i="13"/>
  <c r="B28" i="13"/>
  <c r="C22" i="13"/>
  <c r="B22" i="13"/>
  <c r="C5" i="13"/>
  <c r="B5" i="13"/>
  <c r="J4" i="13" l="1"/>
  <c r="K43" i="13"/>
  <c r="K42" i="13"/>
  <c r="E5" i="8"/>
  <c r="E6" i="8"/>
  <c r="E4" i="8"/>
  <c r="B10" i="12"/>
  <c r="G276" i="7" a="1"/>
  <c r="G276" i="7" s="1"/>
  <c r="M4" i="18"/>
  <c r="H4" i="18"/>
  <c r="G4" i="18"/>
  <c r="E95" i="18"/>
  <c r="D95" i="18"/>
  <c r="D6" i="13"/>
  <c r="B7" i="13"/>
  <c r="N16" i="13" l="1"/>
  <c r="N14" i="13"/>
  <c r="N10" i="13"/>
  <c r="B27" i="13" l="1"/>
  <c r="B16" i="13"/>
  <c r="H16" i="13"/>
  <c r="H7" i="13"/>
  <c r="A1" i="43" a="1"/>
  <c r="A1" i="43" s="1"/>
  <c r="B12" i="13"/>
  <c r="J8" i="13"/>
  <c r="D7" i="13"/>
  <c r="H12" i="13"/>
  <c r="I26" i="6"/>
  <c r="C28" i="6"/>
  <c r="N5" i="13" s="1"/>
  <c r="C3" i="13" s="1"/>
  <c r="D168" i="6" l="1"/>
  <c r="C6" i="13"/>
  <c r="E74" i="13" l="1"/>
  <c r="B23" i="13" l="1"/>
  <c r="C27" i="13"/>
  <c r="K22" i="13" l="1"/>
  <c r="G25" i="13" l="1"/>
  <c r="D106" i="18" l="1"/>
  <c r="H26" i="6"/>
  <c r="D30" i="28"/>
  <c r="C10" i="26"/>
  <c r="C9" i="26"/>
  <c r="C30" i="28"/>
  <c r="E77" i="13"/>
  <c r="AA70" i="13" l="1"/>
  <c r="AA77" i="13" s="1"/>
  <c r="AA68" i="13"/>
  <c r="AA75" i="13" s="1"/>
  <c r="E75" i="13"/>
  <c r="E73" i="13"/>
  <c r="E70" i="13"/>
  <c r="E71" i="13"/>
  <c r="D6" i="6"/>
  <c r="C49" i="13"/>
  <c r="FO52" i="26"/>
  <c r="FN52" i="26"/>
  <c r="FM52" i="26"/>
  <c r="FL52" i="26"/>
  <c r="FK52" i="26"/>
  <c r="FJ52" i="26"/>
  <c r="FI52" i="26"/>
  <c r="FH52" i="26"/>
  <c r="FG52" i="26"/>
  <c r="FF52" i="26"/>
  <c r="FE52" i="26"/>
  <c r="FD52" i="26"/>
  <c r="FC52" i="26"/>
  <c r="FB52" i="26"/>
  <c r="FA52" i="26"/>
  <c r="EZ52" i="26"/>
  <c r="EY52" i="26"/>
  <c r="EX52" i="26"/>
  <c r="EW52" i="26"/>
  <c r="EV52" i="26"/>
  <c r="EU52" i="26"/>
  <c r="ET52" i="26"/>
  <c r="ES52" i="26"/>
  <c r="ER52" i="26"/>
  <c r="EQ52" i="26"/>
  <c r="EP52" i="26"/>
  <c r="EO52" i="26"/>
  <c r="EN52" i="26"/>
  <c r="EM52" i="26"/>
  <c r="EL52" i="26"/>
  <c r="EK52" i="26"/>
  <c r="EJ52" i="26"/>
  <c r="EI52" i="26"/>
  <c r="EH52" i="26"/>
  <c r="EG52" i="26"/>
  <c r="EF52" i="26"/>
  <c r="EE52" i="26"/>
  <c r="ED52" i="26"/>
  <c r="EC52" i="26"/>
  <c r="EB52" i="26"/>
  <c r="EA52" i="26"/>
  <c r="DZ52" i="26"/>
  <c r="DY52" i="26"/>
  <c r="DX52" i="26"/>
  <c r="DW52" i="26"/>
  <c r="DV52" i="26"/>
  <c r="DU52" i="26"/>
  <c r="DT52" i="26"/>
  <c r="DS52" i="26"/>
  <c r="DR52" i="26"/>
  <c r="DQ52" i="26"/>
  <c r="DP52" i="26"/>
  <c r="DO52" i="26"/>
  <c r="DN52" i="26"/>
  <c r="DM52" i="26"/>
  <c r="DL52" i="26"/>
  <c r="DK52" i="26"/>
  <c r="DJ52" i="26"/>
  <c r="DI52" i="26"/>
  <c r="DH52" i="26"/>
  <c r="DG52" i="26"/>
  <c r="DF52" i="26"/>
  <c r="DE52" i="26"/>
  <c r="DD52" i="26"/>
  <c r="DC52" i="26"/>
  <c r="DB52" i="26"/>
  <c r="DA52" i="26"/>
  <c r="CZ52" i="26"/>
  <c r="CY52" i="26"/>
  <c r="CX52" i="26"/>
  <c r="CW52" i="26"/>
  <c r="CV52" i="26"/>
  <c r="CU52" i="26"/>
  <c r="CT52" i="26"/>
  <c r="CS52" i="26"/>
  <c r="CR52" i="26"/>
  <c r="CQ52" i="26"/>
  <c r="CP52" i="26"/>
  <c r="CO52" i="26"/>
  <c r="CN52" i="26"/>
  <c r="CM52" i="26"/>
  <c r="CL52" i="26"/>
  <c r="CK52" i="26"/>
  <c r="CJ52" i="26"/>
  <c r="CI52" i="26"/>
  <c r="CH52" i="26"/>
  <c r="CG52" i="26"/>
  <c r="CF52" i="26"/>
  <c r="CE52" i="26"/>
  <c r="CD52" i="26"/>
  <c r="CC52" i="26"/>
  <c r="CB52" i="26"/>
  <c r="CA52" i="26"/>
  <c r="BZ52" i="26"/>
  <c r="BY52" i="26"/>
  <c r="BX52" i="26"/>
  <c r="BW52" i="26"/>
  <c r="BV52" i="26"/>
  <c r="BU52" i="26"/>
  <c r="BT52" i="26"/>
  <c r="BS52" i="26"/>
  <c r="BR52" i="26"/>
  <c r="BQ52" i="26"/>
  <c r="BP52" i="26"/>
  <c r="BO52" i="26"/>
  <c r="CA36" i="26"/>
  <c r="CB36" i="26"/>
  <c r="CC36" i="26"/>
  <c r="CD36" i="26"/>
  <c r="CE36" i="26"/>
  <c r="CF36" i="26"/>
  <c r="CG36" i="26"/>
  <c r="CH36" i="26"/>
  <c r="CI36" i="26"/>
  <c r="CJ36" i="26"/>
  <c r="CK36" i="26"/>
  <c r="CL36" i="26"/>
  <c r="CM36" i="26"/>
  <c r="CN36" i="26"/>
  <c r="CO36" i="26"/>
  <c r="CP36" i="26"/>
  <c r="CQ36" i="26"/>
  <c r="CR36" i="26"/>
  <c r="CS36" i="26"/>
  <c r="CT36" i="26"/>
  <c r="CU36" i="26"/>
  <c r="CV36" i="26"/>
  <c r="CW36" i="26"/>
  <c r="CX36" i="26"/>
  <c r="CY36" i="26"/>
  <c r="CZ36" i="26"/>
  <c r="DA36" i="26"/>
  <c r="DB36" i="26"/>
  <c r="DC36" i="26"/>
  <c r="DD36" i="26"/>
  <c r="DE36" i="26"/>
  <c r="DF36" i="26"/>
  <c r="DG36" i="26"/>
  <c r="DH36" i="26"/>
  <c r="DI36" i="26"/>
  <c r="DJ36" i="26"/>
  <c r="DK36" i="26"/>
  <c r="DL36" i="26"/>
  <c r="DM36" i="26"/>
  <c r="DN36" i="26"/>
  <c r="DO36" i="26"/>
  <c r="DP36" i="26"/>
  <c r="DQ36" i="26"/>
  <c r="DR36" i="26"/>
  <c r="DS36" i="26"/>
  <c r="DT36" i="26"/>
  <c r="DU36" i="26"/>
  <c r="DV36" i="26"/>
  <c r="DW36" i="26"/>
  <c r="DX36" i="26"/>
  <c r="DY36" i="26"/>
  <c r="DZ36" i="26"/>
  <c r="EA36" i="26"/>
  <c r="EB36" i="26"/>
  <c r="EC36" i="26"/>
  <c r="ED36" i="26"/>
  <c r="EE36" i="26"/>
  <c r="EF36" i="26"/>
  <c r="EG36" i="26"/>
  <c r="EH36" i="26"/>
  <c r="EI36" i="26"/>
  <c r="EJ36" i="26"/>
  <c r="EK36" i="26"/>
  <c r="EL36" i="26"/>
  <c r="EM36" i="26"/>
  <c r="EN36" i="26"/>
  <c r="EO36" i="26"/>
  <c r="EP36" i="26"/>
  <c r="EQ36" i="26"/>
  <c r="ER36" i="26"/>
  <c r="ES36" i="26"/>
  <c r="ET36" i="26"/>
  <c r="EU36" i="26"/>
  <c r="EV36" i="26"/>
  <c r="EW36" i="26"/>
  <c r="EX36" i="26"/>
  <c r="EY36" i="26"/>
  <c r="EZ36" i="26"/>
  <c r="FA36" i="26"/>
  <c r="FB36" i="26"/>
  <c r="FC36" i="26"/>
  <c r="FD36" i="26"/>
  <c r="FE36" i="26"/>
  <c r="FF36" i="26"/>
  <c r="FG36" i="26"/>
  <c r="FH36" i="26"/>
  <c r="FI36" i="26"/>
  <c r="FJ36" i="26"/>
  <c r="FK36" i="26"/>
  <c r="FL36" i="26"/>
  <c r="FM36" i="26"/>
  <c r="FN36" i="26"/>
  <c r="FO36" i="26"/>
  <c r="BO36" i="26"/>
  <c r="BP36" i="26"/>
  <c r="BQ36" i="26"/>
  <c r="BR36" i="26"/>
  <c r="BS36" i="26"/>
  <c r="BT36" i="26"/>
  <c r="BU36" i="26"/>
  <c r="BV36" i="26"/>
  <c r="BW36" i="26"/>
  <c r="BX36" i="26"/>
  <c r="BY36" i="26"/>
  <c r="BZ36" i="26"/>
  <c r="J1" i="17"/>
  <c r="J97" i="18"/>
  <c r="J95" i="18"/>
  <c r="D10" i="16"/>
  <c r="D13" i="17" s="1"/>
  <c r="D11" i="16"/>
  <c r="D8" i="16"/>
  <c r="D6" i="16"/>
  <c r="AA73" i="13" l="1"/>
  <c r="D97" i="18" l="1"/>
  <c r="L97" i="18"/>
  <c r="K97" i="18"/>
  <c r="I97" i="18"/>
  <c r="H97" i="18"/>
  <c r="G97" i="18"/>
  <c r="F97" i="18"/>
  <c r="E97" i="18"/>
  <c r="M97" i="18"/>
  <c r="D8" i="17"/>
  <c r="F4" i="18"/>
  <c r="D4" i="16" l="1"/>
  <c r="D7" i="16" s="1"/>
  <c r="D9" i="16" l="1"/>
  <c r="B6" i="13"/>
  <c r="D5" i="13"/>
  <c r="H8" i="13"/>
  <c r="H17" i="13"/>
  <c r="J17" i="13" s="1"/>
  <c r="J16" i="13"/>
  <c r="H15" i="13"/>
  <c r="J15" i="13" s="1"/>
  <c r="H14" i="13"/>
  <c r="H6" i="13"/>
  <c r="H3" i="13"/>
  <c r="J3" i="13" s="1"/>
  <c r="B15" i="13"/>
  <c r="B14" i="13"/>
  <c r="B4" i="13"/>
  <c r="B3" i="13"/>
  <c r="H101" i="33"/>
  <c r="I25" i="3"/>
  <c r="BV96" i="6" l="1"/>
  <c r="BJ89" i="6"/>
  <c r="AX88" i="6" l="1"/>
  <c r="AL87" i="6"/>
  <c r="BF95" i="6"/>
  <c r="AT94" i="6"/>
  <c r="E14" i="23"/>
  <c r="E19" i="23"/>
  <c r="E18" i="33" l="1"/>
  <c r="D50" i="12"/>
  <c r="D52" i="12"/>
  <c r="FO263" i="7"/>
  <c r="FN263" i="7"/>
  <c r="FM263" i="7"/>
  <c r="FL263" i="7"/>
  <c r="FK263" i="7"/>
  <c r="FJ263" i="7"/>
  <c r="FI263" i="7"/>
  <c r="FH263" i="7"/>
  <c r="FG263" i="7"/>
  <c r="FF263" i="7"/>
  <c r="FE263" i="7"/>
  <c r="FD263" i="7"/>
  <c r="FC263" i="7"/>
  <c r="FB263" i="7"/>
  <c r="FA263" i="7"/>
  <c r="EZ263" i="7"/>
  <c r="EY263" i="7"/>
  <c r="EX263" i="7"/>
  <c r="EW263" i="7"/>
  <c r="EV263" i="7"/>
  <c r="EU263" i="7"/>
  <c r="ET263" i="7"/>
  <c r="ES263" i="7"/>
  <c r="ER263" i="7"/>
  <c r="EQ263" i="7"/>
  <c r="EP263" i="7"/>
  <c r="EO263" i="7"/>
  <c r="EN263" i="7"/>
  <c r="EM263" i="7"/>
  <c r="EL263" i="7"/>
  <c r="EK263" i="7"/>
  <c r="EJ263" i="7"/>
  <c r="EI263" i="7"/>
  <c r="EH263" i="7"/>
  <c r="EG263" i="7"/>
  <c r="EF263" i="7"/>
  <c r="EE263" i="7"/>
  <c r="ED263" i="7"/>
  <c r="EC263" i="7"/>
  <c r="EB263" i="7"/>
  <c r="EA263" i="7"/>
  <c r="DZ263" i="7"/>
  <c r="DY263" i="7"/>
  <c r="DX263" i="7"/>
  <c r="DW263" i="7"/>
  <c r="DV263" i="7"/>
  <c r="DU263" i="7"/>
  <c r="DT263" i="7"/>
  <c r="DS263" i="7"/>
  <c r="DR263" i="7"/>
  <c r="DQ263" i="7"/>
  <c r="DP263" i="7"/>
  <c r="DO263" i="7"/>
  <c r="DN263" i="7"/>
  <c r="DM263" i="7"/>
  <c r="DL263" i="7"/>
  <c r="DK263" i="7"/>
  <c r="DJ263" i="7"/>
  <c r="DI263" i="7"/>
  <c r="DH263" i="7"/>
  <c r="DG263" i="7"/>
  <c r="DF263" i="7"/>
  <c r="DE263" i="7"/>
  <c r="DD263" i="7"/>
  <c r="DC263" i="7"/>
  <c r="DB263" i="7"/>
  <c r="DA263" i="7"/>
  <c r="CZ263" i="7"/>
  <c r="CY263" i="7"/>
  <c r="CX263" i="7"/>
  <c r="CW263" i="7"/>
  <c r="CV263" i="7"/>
  <c r="CU263" i="7"/>
  <c r="CT263" i="7"/>
  <c r="CS263" i="7"/>
  <c r="CR263" i="7"/>
  <c r="CQ263" i="7"/>
  <c r="CP263" i="7"/>
  <c r="CO263" i="7"/>
  <c r="CN263" i="7"/>
  <c r="CM263" i="7"/>
  <c r="CL263" i="7"/>
  <c r="CK263" i="7"/>
  <c r="CJ263" i="7"/>
  <c r="CI263" i="7"/>
  <c r="CH263" i="7"/>
  <c r="CG263" i="7"/>
  <c r="CF263" i="7"/>
  <c r="CE263" i="7"/>
  <c r="CD263" i="7"/>
  <c r="CC263" i="7"/>
  <c r="CB263" i="7"/>
  <c r="CA263" i="7"/>
  <c r="BZ263" i="7"/>
  <c r="BY263" i="7"/>
  <c r="BX263" i="7"/>
  <c r="BW263" i="7"/>
  <c r="BV263" i="7"/>
  <c r="BU263" i="7"/>
  <c r="BT263" i="7"/>
  <c r="BS263" i="7"/>
  <c r="BR263" i="7"/>
  <c r="BQ263" i="7"/>
  <c r="BP263" i="7"/>
  <c r="BO263" i="7"/>
  <c r="BN263" i="7"/>
  <c r="BM263" i="7"/>
  <c r="BL263" i="7"/>
  <c r="BK263" i="7"/>
  <c r="BJ263" i="7"/>
  <c r="BI263" i="7"/>
  <c r="BH263" i="7"/>
  <c r="BG263" i="7"/>
  <c r="BF263" i="7"/>
  <c r="BE263" i="7"/>
  <c r="BD263" i="7"/>
  <c r="BC263" i="7"/>
  <c r="BB263" i="7"/>
  <c r="BA263" i="7"/>
  <c r="AZ263" i="7"/>
  <c r="AY263" i="7"/>
  <c r="AX263" i="7"/>
  <c r="AW263" i="7"/>
  <c r="AV263" i="7"/>
  <c r="AU263" i="7"/>
  <c r="AT263" i="7"/>
  <c r="AS263" i="7"/>
  <c r="AR263" i="7"/>
  <c r="AQ263" i="7"/>
  <c r="AP263" i="7"/>
  <c r="AO263" i="7"/>
  <c r="AN263" i="7"/>
  <c r="AM263" i="7"/>
  <c r="AL263" i="7"/>
  <c r="AK263" i="7"/>
  <c r="AJ263" i="7"/>
  <c r="AI263" i="7"/>
  <c r="AH263" i="7"/>
  <c r="AG263" i="7"/>
  <c r="AF263" i="7"/>
  <c r="AE263" i="7"/>
  <c r="AD263" i="7"/>
  <c r="AC263" i="7"/>
  <c r="AB263" i="7"/>
  <c r="AA263" i="7"/>
  <c r="Z263" i="7"/>
  <c r="Y263" i="7"/>
  <c r="X263" i="7"/>
  <c r="W263" i="7"/>
  <c r="V263" i="7"/>
  <c r="U263" i="7"/>
  <c r="T263" i="7"/>
  <c r="S263" i="7"/>
  <c r="R263" i="7"/>
  <c r="Q263" i="7"/>
  <c r="P263" i="7"/>
  <c r="O263" i="7"/>
  <c r="N263" i="7"/>
  <c r="M263" i="7"/>
  <c r="L263" i="7"/>
  <c r="K263" i="7"/>
  <c r="J263" i="7"/>
  <c r="I263" i="7"/>
  <c r="H263" i="7"/>
  <c r="FO258" i="7"/>
  <c r="FN258" i="7"/>
  <c r="FM258" i="7"/>
  <c r="FL258" i="7"/>
  <c r="FK258" i="7"/>
  <c r="FJ258" i="7"/>
  <c r="FI258" i="7"/>
  <c r="FH258" i="7"/>
  <c r="FG258" i="7"/>
  <c r="FF258" i="7"/>
  <c r="FE258" i="7"/>
  <c r="FD258" i="7"/>
  <c r="FC258" i="7"/>
  <c r="FB258" i="7"/>
  <c r="FA258" i="7"/>
  <c r="EZ258" i="7"/>
  <c r="EY258" i="7"/>
  <c r="EX258" i="7"/>
  <c r="EW258" i="7"/>
  <c r="EV258" i="7"/>
  <c r="EU258" i="7"/>
  <c r="ET258" i="7"/>
  <c r="ES258" i="7"/>
  <c r="ER258" i="7"/>
  <c r="EQ258" i="7"/>
  <c r="EP258" i="7"/>
  <c r="EO258" i="7"/>
  <c r="EN258" i="7"/>
  <c r="EM258" i="7"/>
  <c r="EL258" i="7"/>
  <c r="EK258" i="7"/>
  <c r="EJ258" i="7"/>
  <c r="EI258" i="7"/>
  <c r="EH258" i="7"/>
  <c r="EG258" i="7"/>
  <c r="EF258" i="7"/>
  <c r="EE258" i="7"/>
  <c r="ED258" i="7"/>
  <c r="EC258" i="7"/>
  <c r="EB258" i="7"/>
  <c r="EA258" i="7"/>
  <c r="DZ258" i="7"/>
  <c r="DY258" i="7"/>
  <c r="DX258" i="7"/>
  <c r="DW258" i="7"/>
  <c r="DV258" i="7"/>
  <c r="DU258" i="7"/>
  <c r="DT258" i="7"/>
  <c r="DS258" i="7"/>
  <c r="DR258" i="7"/>
  <c r="DQ258" i="7"/>
  <c r="DP258" i="7"/>
  <c r="DO258" i="7"/>
  <c r="DN258" i="7"/>
  <c r="DM258" i="7"/>
  <c r="DL258" i="7"/>
  <c r="DK258" i="7"/>
  <c r="DJ258" i="7"/>
  <c r="DI258" i="7"/>
  <c r="DH258" i="7"/>
  <c r="DG258" i="7"/>
  <c r="DF258" i="7"/>
  <c r="DE258" i="7"/>
  <c r="DD258" i="7"/>
  <c r="DC258" i="7"/>
  <c r="DB258" i="7"/>
  <c r="DA258" i="7"/>
  <c r="CZ258" i="7"/>
  <c r="CY258" i="7"/>
  <c r="CX258" i="7"/>
  <c r="CW258" i="7"/>
  <c r="CV258" i="7"/>
  <c r="CU258" i="7"/>
  <c r="CT258" i="7"/>
  <c r="CS258" i="7"/>
  <c r="CR258" i="7"/>
  <c r="CQ258" i="7"/>
  <c r="CP258" i="7"/>
  <c r="CO258" i="7"/>
  <c r="CN258" i="7"/>
  <c r="CM258" i="7"/>
  <c r="CL258" i="7"/>
  <c r="CK258" i="7"/>
  <c r="CJ258" i="7"/>
  <c r="CI258" i="7"/>
  <c r="CH258" i="7"/>
  <c r="CG258" i="7"/>
  <c r="CF258" i="7"/>
  <c r="CE258" i="7"/>
  <c r="CD258" i="7"/>
  <c r="CC258" i="7"/>
  <c r="CB258" i="7"/>
  <c r="CA258" i="7"/>
  <c r="BZ258" i="7"/>
  <c r="BY258" i="7"/>
  <c r="BX258" i="7"/>
  <c r="BW258" i="7"/>
  <c r="BV258" i="7"/>
  <c r="BU258" i="7"/>
  <c r="BT258" i="7"/>
  <c r="BS258" i="7"/>
  <c r="BR258" i="7"/>
  <c r="BQ258" i="7"/>
  <c r="BP258" i="7"/>
  <c r="BO258" i="7"/>
  <c r="BN258" i="7"/>
  <c r="BM258" i="7"/>
  <c r="BL258" i="7"/>
  <c r="BK258" i="7"/>
  <c r="BJ258" i="7"/>
  <c r="BI258" i="7"/>
  <c r="BH258" i="7"/>
  <c r="BG258" i="7"/>
  <c r="BF258" i="7"/>
  <c r="BE258" i="7"/>
  <c r="BD258" i="7"/>
  <c r="BC258" i="7"/>
  <c r="BB258" i="7"/>
  <c r="BA258" i="7"/>
  <c r="AZ258" i="7"/>
  <c r="AY258" i="7"/>
  <c r="AX258" i="7"/>
  <c r="AW258" i="7"/>
  <c r="AV258" i="7"/>
  <c r="AU258" i="7"/>
  <c r="AT258" i="7"/>
  <c r="AS258" i="7"/>
  <c r="AR258" i="7"/>
  <c r="AQ258" i="7"/>
  <c r="AP258" i="7"/>
  <c r="AO258" i="7"/>
  <c r="AN258" i="7"/>
  <c r="AM258" i="7"/>
  <c r="AL258" i="7"/>
  <c r="AK258" i="7"/>
  <c r="AJ258" i="7"/>
  <c r="AI258" i="7"/>
  <c r="AH258" i="7"/>
  <c r="AG258" i="7"/>
  <c r="AF258" i="7"/>
  <c r="AE258" i="7"/>
  <c r="AD258" i="7"/>
  <c r="AC258" i="7"/>
  <c r="AB258" i="7"/>
  <c r="AA258" i="7"/>
  <c r="Z258" i="7"/>
  <c r="Y258" i="7"/>
  <c r="X258" i="7"/>
  <c r="W258" i="7"/>
  <c r="V258" i="7"/>
  <c r="U258" i="7"/>
  <c r="T258" i="7"/>
  <c r="S258" i="7"/>
  <c r="R258" i="7"/>
  <c r="Q258" i="7"/>
  <c r="P258" i="7"/>
  <c r="O258" i="7"/>
  <c r="N258" i="7"/>
  <c r="M258" i="7"/>
  <c r="L258" i="7"/>
  <c r="K258" i="7"/>
  <c r="J258" i="7"/>
  <c r="H258" i="7"/>
  <c r="G263" i="7"/>
  <c r="G258" i="7"/>
  <c r="D236" i="7"/>
  <c r="FO225" i="7"/>
  <c r="FN225" i="7"/>
  <c r="FM225" i="7"/>
  <c r="FL225" i="7"/>
  <c r="FK225" i="7"/>
  <c r="FJ225" i="7"/>
  <c r="FI225" i="7"/>
  <c r="FH225" i="7"/>
  <c r="FG225" i="7"/>
  <c r="FF225" i="7"/>
  <c r="FE225" i="7"/>
  <c r="FD225" i="7"/>
  <c r="FC225" i="7"/>
  <c r="FB225" i="7"/>
  <c r="FA225" i="7"/>
  <c r="EZ225" i="7"/>
  <c r="EY225" i="7"/>
  <c r="EX225" i="7"/>
  <c r="EW225" i="7"/>
  <c r="EV225" i="7"/>
  <c r="EU225" i="7"/>
  <c r="ET225" i="7"/>
  <c r="ES225" i="7"/>
  <c r="ER225" i="7"/>
  <c r="EQ225" i="7"/>
  <c r="EP225" i="7"/>
  <c r="EO225" i="7"/>
  <c r="EN225" i="7"/>
  <c r="EM225" i="7"/>
  <c r="EL225" i="7"/>
  <c r="EK225" i="7"/>
  <c r="EJ225" i="7"/>
  <c r="EI225" i="7"/>
  <c r="EH225" i="7"/>
  <c r="EG225" i="7"/>
  <c r="EF225" i="7"/>
  <c r="EE225" i="7"/>
  <c r="ED225" i="7"/>
  <c r="EC225" i="7"/>
  <c r="EB225" i="7"/>
  <c r="EA225" i="7"/>
  <c r="DZ225" i="7"/>
  <c r="DY225" i="7"/>
  <c r="DX225" i="7"/>
  <c r="DW225" i="7"/>
  <c r="DV225" i="7"/>
  <c r="DU225" i="7"/>
  <c r="DT225" i="7"/>
  <c r="DS225" i="7"/>
  <c r="DR225" i="7"/>
  <c r="DQ225" i="7"/>
  <c r="DP225" i="7"/>
  <c r="DO225" i="7"/>
  <c r="DN225" i="7"/>
  <c r="DM225" i="7"/>
  <c r="DL225" i="7"/>
  <c r="DK225" i="7"/>
  <c r="DJ225" i="7"/>
  <c r="DI225" i="7"/>
  <c r="DH225" i="7"/>
  <c r="DG225" i="7"/>
  <c r="DF225" i="7"/>
  <c r="DE225" i="7"/>
  <c r="DD225" i="7"/>
  <c r="DC225" i="7"/>
  <c r="DB225" i="7"/>
  <c r="DA225" i="7"/>
  <c r="CZ225" i="7"/>
  <c r="CY225" i="7"/>
  <c r="CX225" i="7"/>
  <c r="CW225" i="7"/>
  <c r="CV225" i="7"/>
  <c r="CU225" i="7"/>
  <c r="CT225" i="7"/>
  <c r="CS225" i="7"/>
  <c r="CR225" i="7"/>
  <c r="CQ225" i="7"/>
  <c r="CP225" i="7"/>
  <c r="CO225" i="7"/>
  <c r="CN225" i="7"/>
  <c r="CM225" i="7"/>
  <c r="CL225" i="7"/>
  <c r="CK225" i="7"/>
  <c r="CJ225" i="7"/>
  <c r="CI225" i="7"/>
  <c r="CH225" i="7"/>
  <c r="CG225" i="7"/>
  <c r="CF225" i="7"/>
  <c r="CE225" i="7"/>
  <c r="CD225" i="7"/>
  <c r="CC225" i="7"/>
  <c r="CB225" i="7"/>
  <c r="CA225" i="7"/>
  <c r="BZ225" i="7"/>
  <c r="BY225" i="7"/>
  <c r="BX225" i="7"/>
  <c r="BW225" i="7"/>
  <c r="BV225" i="7"/>
  <c r="BU225" i="7"/>
  <c r="BT225" i="7"/>
  <c r="BS225" i="7"/>
  <c r="BR225" i="7"/>
  <c r="BQ225" i="7"/>
  <c r="BP225" i="7"/>
  <c r="BO225" i="7"/>
  <c r="BN225" i="7"/>
  <c r="BM225" i="7"/>
  <c r="BL225" i="7"/>
  <c r="BK225" i="7"/>
  <c r="BJ225" i="7"/>
  <c r="BI225" i="7"/>
  <c r="BH225" i="7"/>
  <c r="BG225" i="7"/>
  <c r="BF225" i="7"/>
  <c r="BE225" i="7"/>
  <c r="BD225" i="7"/>
  <c r="BC225" i="7"/>
  <c r="BB225" i="7"/>
  <c r="BA225" i="7"/>
  <c r="AZ225" i="7"/>
  <c r="AY225" i="7"/>
  <c r="AX225" i="7"/>
  <c r="AW225" i="7"/>
  <c r="AV225" i="7"/>
  <c r="AU225" i="7"/>
  <c r="AT225" i="7"/>
  <c r="AS225" i="7"/>
  <c r="AR225" i="7"/>
  <c r="AQ225" i="7"/>
  <c r="AP225" i="7"/>
  <c r="AO225" i="7"/>
  <c r="AN225" i="7"/>
  <c r="AM225" i="7"/>
  <c r="AL225" i="7"/>
  <c r="AK225" i="7"/>
  <c r="AJ225" i="7"/>
  <c r="AI225" i="7"/>
  <c r="AH225" i="7"/>
  <c r="AG225" i="7"/>
  <c r="AF225" i="7"/>
  <c r="AE225" i="7"/>
  <c r="AD225" i="7"/>
  <c r="AC225" i="7"/>
  <c r="AB225" i="7"/>
  <c r="AA225" i="7"/>
  <c r="Z225" i="7"/>
  <c r="Y225" i="7"/>
  <c r="X225" i="7"/>
  <c r="W225" i="7"/>
  <c r="V225" i="7"/>
  <c r="U225" i="7"/>
  <c r="T225" i="7"/>
  <c r="S225" i="7"/>
  <c r="R225" i="7"/>
  <c r="P225" i="7"/>
  <c r="O225" i="7"/>
  <c r="N225" i="7"/>
  <c r="M225" i="7"/>
  <c r="L225" i="7"/>
  <c r="K225" i="7"/>
  <c r="J225" i="7"/>
  <c r="I225" i="7"/>
  <c r="H225" i="7"/>
  <c r="G225" i="7"/>
  <c r="FO223" i="7"/>
  <c r="FN223" i="7"/>
  <c r="FM223" i="7"/>
  <c r="FL223" i="7"/>
  <c r="FK223" i="7"/>
  <c r="FJ223" i="7"/>
  <c r="FI223" i="7"/>
  <c r="FH223" i="7"/>
  <c r="FG223" i="7"/>
  <c r="FF223" i="7"/>
  <c r="FE223" i="7"/>
  <c r="FD223" i="7"/>
  <c r="FC223" i="7"/>
  <c r="FB223" i="7"/>
  <c r="FA223" i="7"/>
  <c r="EZ223" i="7"/>
  <c r="EY223" i="7"/>
  <c r="EX223" i="7"/>
  <c r="EW223" i="7"/>
  <c r="EV223" i="7"/>
  <c r="EU223" i="7"/>
  <c r="ET223" i="7"/>
  <c r="ES223" i="7"/>
  <c r="ER223" i="7"/>
  <c r="EQ223" i="7"/>
  <c r="EP223" i="7"/>
  <c r="EO223" i="7"/>
  <c r="EN223" i="7"/>
  <c r="EM223" i="7"/>
  <c r="EL223" i="7"/>
  <c r="EK223" i="7"/>
  <c r="EJ223" i="7"/>
  <c r="EI223" i="7"/>
  <c r="EH223" i="7"/>
  <c r="EG223" i="7"/>
  <c r="EF223" i="7"/>
  <c r="EE223" i="7"/>
  <c r="ED223" i="7"/>
  <c r="EC223" i="7"/>
  <c r="EB223" i="7"/>
  <c r="EA223" i="7"/>
  <c r="DZ223" i="7"/>
  <c r="DY223" i="7"/>
  <c r="DX223" i="7"/>
  <c r="DW223" i="7"/>
  <c r="DV223" i="7"/>
  <c r="DU223" i="7"/>
  <c r="DT223" i="7"/>
  <c r="DS223" i="7"/>
  <c r="DR223" i="7"/>
  <c r="DQ223" i="7"/>
  <c r="DP223" i="7"/>
  <c r="DO223" i="7"/>
  <c r="DN223" i="7"/>
  <c r="DM223" i="7"/>
  <c r="DL223" i="7"/>
  <c r="DK223" i="7"/>
  <c r="DJ223" i="7"/>
  <c r="DI223" i="7"/>
  <c r="DH223" i="7"/>
  <c r="DG223" i="7"/>
  <c r="DF223" i="7"/>
  <c r="DE223" i="7"/>
  <c r="DD223" i="7"/>
  <c r="DC223" i="7"/>
  <c r="DB223" i="7"/>
  <c r="DA223" i="7"/>
  <c r="CZ223" i="7"/>
  <c r="CY223" i="7"/>
  <c r="CX223" i="7"/>
  <c r="CW223" i="7"/>
  <c r="CV223" i="7"/>
  <c r="CU223" i="7"/>
  <c r="CT223" i="7"/>
  <c r="CS223" i="7"/>
  <c r="CR223" i="7"/>
  <c r="CQ223" i="7"/>
  <c r="CP223" i="7"/>
  <c r="CO223" i="7"/>
  <c r="CN223" i="7"/>
  <c r="CM223" i="7"/>
  <c r="CL223" i="7"/>
  <c r="CK223" i="7"/>
  <c r="CJ223" i="7"/>
  <c r="CI223" i="7"/>
  <c r="CH223" i="7"/>
  <c r="CG223" i="7"/>
  <c r="CF223" i="7"/>
  <c r="CE223" i="7"/>
  <c r="CD223" i="7"/>
  <c r="CC223" i="7"/>
  <c r="CB223" i="7"/>
  <c r="CA223" i="7"/>
  <c r="BZ223" i="7"/>
  <c r="BY223" i="7"/>
  <c r="BX223" i="7"/>
  <c r="BW223" i="7"/>
  <c r="BV223" i="7"/>
  <c r="BU223" i="7"/>
  <c r="BT223" i="7"/>
  <c r="BS223" i="7"/>
  <c r="BR223" i="7"/>
  <c r="BQ223" i="7"/>
  <c r="BP223" i="7"/>
  <c r="BO223" i="7"/>
  <c r="BN223" i="7"/>
  <c r="BM223" i="7"/>
  <c r="BL223" i="7"/>
  <c r="BK223" i="7"/>
  <c r="BJ223" i="7"/>
  <c r="BI223" i="7"/>
  <c r="BH223" i="7"/>
  <c r="BG223" i="7"/>
  <c r="BF223" i="7"/>
  <c r="BE223" i="7"/>
  <c r="BD223" i="7"/>
  <c r="BC223" i="7"/>
  <c r="BB223" i="7"/>
  <c r="BA223" i="7"/>
  <c r="AZ223" i="7"/>
  <c r="AY223" i="7"/>
  <c r="AX223" i="7"/>
  <c r="AW223" i="7"/>
  <c r="AV223" i="7"/>
  <c r="AU223" i="7"/>
  <c r="AT223" i="7"/>
  <c r="AS223" i="7"/>
  <c r="AR223" i="7"/>
  <c r="AQ223" i="7"/>
  <c r="AP223" i="7"/>
  <c r="AO223" i="7"/>
  <c r="AN223" i="7"/>
  <c r="AM223" i="7"/>
  <c r="AL223" i="7"/>
  <c r="AK223" i="7"/>
  <c r="AJ223" i="7"/>
  <c r="AI223" i="7"/>
  <c r="AH223" i="7"/>
  <c r="AG223" i="7"/>
  <c r="AF223" i="7"/>
  <c r="AE223" i="7"/>
  <c r="AD223" i="7"/>
  <c r="AC223" i="7"/>
  <c r="AB223" i="7"/>
  <c r="AA223" i="7"/>
  <c r="Z223" i="7"/>
  <c r="Y223" i="7"/>
  <c r="X223" i="7"/>
  <c r="W223" i="7"/>
  <c r="V223" i="7"/>
  <c r="U223" i="7"/>
  <c r="T223" i="7"/>
  <c r="S223" i="7"/>
  <c r="R223" i="7"/>
  <c r="Q223" i="7"/>
  <c r="P223" i="7"/>
  <c r="O223" i="7"/>
  <c r="N223" i="7"/>
  <c r="M223" i="7"/>
  <c r="L223" i="7"/>
  <c r="K223" i="7"/>
  <c r="J223" i="7"/>
  <c r="I223" i="7"/>
  <c r="H223" i="7"/>
  <c r="B207" i="3"/>
  <c r="B204" i="3"/>
  <c r="B201" i="3"/>
  <c r="B26" i="16"/>
  <c r="B58" i="17"/>
  <c r="B9" i="12"/>
  <c r="E50" i="12" l="1"/>
  <c r="J12" i="17"/>
  <c r="D15" i="17"/>
  <c r="D196" i="6"/>
  <c r="E13" i="33" l="1"/>
  <c r="D13" i="33"/>
  <c r="S55" i="26"/>
  <c r="S54" i="26"/>
  <c r="BN52" i="26"/>
  <c r="BM52" i="26"/>
  <c r="BL52" i="26"/>
  <c r="BK52" i="26"/>
  <c r="BJ52" i="26"/>
  <c r="BI52" i="26"/>
  <c r="BH52" i="26"/>
  <c r="BG52" i="26"/>
  <c r="BF52" i="26"/>
  <c r="BE52" i="26"/>
  <c r="BD52" i="26"/>
  <c r="BC52" i="26"/>
  <c r="BB52" i="26"/>
  <c r="BA52" i="26"/>
  <c r="AZ52" i="26"/>
  <c r="AY52" i="26"/>
  <c r="AX52" i="26"/>
  <c r="AW52" i="26"/>
  <c r="AV52" i="26"/>
  <c r="AU52" i="26"/>
  <c r="AT52" i="26"/>
  <c r="AS52" i="26"/>
  <c r="AR52" i="26"/>
  <c r="AQ52" i="26"/>
  <c r="AP52" i="26"/>
  <c r="AO52" i="26"/>
  <c r="AN52" i="26"/>
  <c r="AM52" i="26"/>
  <c r="AL52" i="26"/>
  <c r="AK52" i="26"/>
  <c r="AJ52" i="26"/>
  <c r="AI52" i="26"/>
  <c r="AH52" i="26"/>
  <c r="AG52" i="26"/>
  <c r="AF52" i="26"/>
  <c r="S52" i="26"/>
  <c r="R52" i="26"/>
  <c r="H50" i="26"/>
  <c r="I50" i="26" s="1"/>
  <c r="J50" i="26" s="1"/>
  <c r="K50" i="26" s="1"/>
  <c r="L50" i="26" s="1"/>
  <c r="M50" i="26" s="1"/>
  <c r="N50" i="26" s="1"/>
  <c r="O50" i="26" s="1"/>
  <c r="P50" i="26" s="1"/>
  <c r="Q50" i="26" s="1"/>
  <c r="R50" i="26" s="1"/>
  <c r="S50" i="26" s="1"/>
  <c r="T50" i="26" s="1"/>
  <c r="U50" i="26" s="1"/>
  <c r="V50" i="26" s="1"/>
  <c r="W50" i="26" s="1"/>
  <c r="X50" i="26" s="1"/>
  <c r="Y50" i="26" s="1"/>
  <c r="Z50" i="26" s="1"/>
  <c r="AA50" i="26" s="1"/>
  <c r="AB50" i="26" s="1"/>
  <c r="AC50" i="26" s="1"/>
  <c r="AD50" i="26" s="1"/>
  <c r="AE50" i="26" s="1"/>
  <c r="AF50" i="26" s="1"/>
  <c r="AG50" i="26" s="1"/>
  <c r="AH50" i="26" s="1"/>
  <c r="AI50" i="26" s="1"/>
  <c r="AJ50" i="26" s="1"/>
  <c r="AK50" i="26" s="1"/>
  <c r="AL50" i="26" s="1"/>
  <c r="AM50" i="26" s="1"/>
  <c r="AN50" i="26" s="1"/>
  <c r="AO50" i="26" s="1"/>
  <c r="AP50" i="26" s="1"/>
  <c r="AQ50" i="26" s="1"/>
  <c r="AR50" i="26" s="1"/>
  <c r="AS50" i="26" s="1"/>
  <c r="AT50" i="26" s="1"/>
  <c r="AU50" i="26" s="1"/>
  <c r="AV50" i="26" s="1"/>
  <c r="AW50" i="26" s="1"/>
  <c r="AX50" i="26" s="1"/>
  <c r="AY50" i="26" s="1"/>
  <c r="AZ50" i="26" s="1"/>
  <c r="BA50" i="26" s="1"/>
  <c r="BB50" i="26" s="1"/>
  <c r="BC50" i="26" s="1"/>
  <c r="BD50" i="26" s="1"/>
  <c r="BE50" i="26" s="1"/>
  <c r="BF50" i="26" s="1"/>
  <c r="BG50" i="26" s="1"/>
  <c r="BH50" i="26" s="1"/>
  <c r="BI50" i="26" s="1"/>
  <c r="BJ50" i="26" s="1"/>
  <c r="BK50" i="26" s="1"/>
  <c r="BL50" i="26" s="1"/>
  <c r="BM50" i="26" s="1"/>
  <c r="BN50" i="26" s="1"/>
  <c r="BO50" i="26" s="1"/>
  <c r="BP50" i="26" s="1"/>
  <c r="BQ50" i="26" s="1"/>
  <c r="BR50" i="26" s="1"/>
  <c r="BS50" i="26" s="1"/>
  <c r="BT50" i="26" s="1"/>
  <c r="BU50" i="26" s="1"/>
  <c r="BV50" i="26" s="1"/>
  <c r="BW50" i="26" s="1"/>
  <c r="BX50" i="26" s="1"/>
  <c r="BY50" i="26" s="1"/>
  <c r="BZ50" i="26" s="1"/>
  <c r="CA50" i="26" s="1"/>
  <c r="CB50" i="26" s="1"/>
  <c r="CC50" i="26" s="1"/>
  <c r="CD50" i="26" s="1"/>
  <c r="CE50" i="26" s="1"/>
  <c r="CF50" i="26" s="1"/>
  <c r="CG50" i="26" s="1"/>
  <c r="CH50" i="26" s="1"/>
  <c r="CI50" i="26" s="1"/>
  <c r="CJ50" i="26" s="1"/>
  <c r="CK50" i="26" s="1"/>
  <c r="CL50" i="26" s="1"/>
  <c r="CM50" i="26" s="1"/>
  <c r="CN50" i="26" s="1"/>
  <c r="CO50" i="26" s="1"/>
  <c r="CP50" i="26" s="1"/>
  <c r="CQ50" i="26" s="1"/>
  <c r="CR50" i="26" s="1"/>
  <c r="CS50" i="26" s="1"/>
  <c r="CT50" i="26" s="1"/>
  <c r="CU50" i="26" s="1"/>
  <c r="CV50" i="26" s="1"/>
  <c r="CW50" i="26" s="1"/>
  <c r="CX50" i="26" s="1"/>
  <c r="CY50" i="26" s="1"/>
  <c r="CZ50" i="26" s="1"/>
  <c r="DA50" i="26" s="1"/>
  <c r="DB50" i="26" s="1"/>
  <c r="DC50" i="26" s="1"/>
  <c r="DD50" i="26" s="1"/>
  <c r="DE50" i="26" s="1"/>
  <c r="DF50" i="26" s="1"/>
  <c r="DG50" i="26" s="1"/>
  <c r="DH50" i="26" s="1"/>
  <c r="DI50" i="26" s="1"/>
  <c r="DJ50" i="26" s="1"/>
  <c r="DK50" i="26" s="1"/>
  <c r="DL50" i="26" s="1"/>
  <c r="DM50" i="26" s="1"/>
  <c r="DN50" i="26" s="1"/>
  <c r="DO50" i="26" s="1"/>
  <c r="DP50" i="26" s="1"/>
  <c r="DQ50" i="26" s="1"/>
  <c r="DR50" i="26" s="1"/>
  <c r="DS50" i="26" s="1"/>
  <c r="DT50" i="26" s="1"/>
  <c r="DU50" i="26" s="1"/>
  <c r="DV50" i="26" s="1"/>
  <c r="DW50" i="26" s="1"/>
  <c r="DX50" i="26" s="1"/>
  <c r="DY50" i="26" s="1"/>
  <c r="DZ50" i="26" s="1"/>
  <c r="EA50" i="26" s="1"/>
  <c r="EB50" i="26" s="1"/>
  <c r="EC50" i="26" s="1"/>
  <c r="ED50" i="26" s="1"/>
  <c r="EE50" i="26" s="1"/>
  <c r="EF50" i="26" s="1"/>
  <c r="EG50" i="26" s="1"/>
  <c r="EH50" i="26" s="1"/>
  <c r="EI50" i="26" s="1"/>
  <c r="EJ50" i="26" s="1"/>
  <c r="EK50" i="26" s="1"/>
  <c r="EL50" i="26" s="1"/>
  <c r="EM50" i="26" s="1"/>
  <c r="EN50" i="26" s="1"/>
  <c r="EO50" i="26" s="1"/>
  <c r="EP50" i="26" s="1"/>
  <c r="EQ50" i="26" s="1"/>
  <c r="ER50" i="26" s="1"/>
  <c r="ES50" i="26" s="1"/>
  <c r="ET50" i="26" s="1"/>
  <c r="EU50" i="26" s="1"/>
  <c r="EV50" i="26" s="1"/>
  <c r="EW50" i="26" s="1"/>
  <c r="EX50" i="26" s="1"/>
  <c r="EY50" i="26" s="1"/>
  <c r="EZ50" i="26" s="1"/>
  <c r="FA50" i="26" s="1"/>
  <c r="FB50" i="26" s="1"/>
  <c r="FC50" i="26" s="1"/>
  <c r="FD50" i="26" s="1"/>
  <c r="FE50" i="26" s="1"/>
  <c r="FF50" i="26" s="1"/>
  <c r="FG50" i="26" s="1"/>
  <c r="FH50" i="26" s="1"/>
  <c r="FI50" i="26" s="1"/>
  <c r="FJ50" i="26" s="1"/>
  <c r="FK50" i="26" s="1"/>
  <c r="FL50" i="26" s="1"/>
  <c r="FM50" i="26" s="1"/>
  <c r="FN50" i="26" s="1"/>
  <c r="FO50" i="26" s="1"/>
  <c r="B56" i="26"/>
  <c r="S38" i="26"/>
  <c r="R24" i="26"/>
  <c r="R23" i="26"/>
  <c r="B40" i="26"/>
  <c r="BN36" i="26"/>
  <c r="BM36" i="26"/>
  <c r="BL36" i="26"/>
  <c r="BK36" i="26"/>
  <c r="BJ36" i="26"/>
  <c r="BI36" i="26"/>
  <c r="BH36" i="26"/>
  <c r="BG36" i="26"/>
  <c r="BF36" i="26"/>
  <c r="BE36" i="26"/>
  <c r="BD36" i="26"/>
  <c r="BC36" i="26"/>
  <c r="BB36" i="26"/>
  <c r="BA36" i="26"/>
  <c r="AZ36" i="26"/>
  <c r="AY36" i="26"/>
  <c r="AX36" i="26"/>
  <c r="AW36" i="26"/>
  <c r="AV36" i="26"/>
  <c r="AU36" i="26"/>
  <c r="AT36" i="26"/>
  <c r="AS36" i="26"/>
  <c r="AR36" i="26"/>
  <c r="AQ36" i="26"/>
  <c r="AP36" i="26"/>
  <c r="AO36" i="26"/>
  <c r="AN36" i="26"/>
  <c r="AM36" i="26"/>
  <c r="AL36" i="26"/>
  <c r="AK36" i="26"/>
  <c r="AJ36" i="26"/>
  <c r="AI36" i="26"/>
  <c r="AH36" i="26"/>
  <c r="AG36" i="26"/>
  <c r="AF36" i="26"/>
  <c r="R5" i="26"/>
  <c r="S39" i="26"/>
  <c r="S36" i="26"/>
  <c r="R36" i="26"/>
  <c r="AE21" i="26"/>
  <c r="AE5" i="26"/>
  <c r="Q21" i="26"/>
  <c r="B25" i="26"/>
  <c r="C27" i="6" l="1"/>
  <c r="C25" i="6"/>
  <c r="R21" i="26"/>
  <c r="FO5" i="26"/>
  <c r="FN5" i="26"/>
  <c r="FM5" i="26"/>
  <c r="FL5" i="26"/>
  <c r="FK5" i="26"/>
  <c r="FJ5" i="26"/>
  <c r="FI5" i="26"/>
  <c r="FH5" i="26"/>
  <c r="FG5" i="26"/>
  <c r="FF5" i="26"/>
  <c r="FE5" i="26"/>
  <c r="FD5" i="26"/>
  <c r="FC5" i="26"/>
  <c r="FB5" i="26"/>
  <c r="FA5" i="26"/>
  <c r="EZ5" i="26"/>
  <c r="EY5" i="26"/>
  <c r="EX5" i="26"/>
  <c r="EW5" i="26"/>
  <c r="EV5" i="26"/>
  <c r="EU5" i="26"/>
  <c r="ET5" i="26"/>
  <c r="ES5" i="26"/>
  <c r="ER5" i="26"/>
  <c r="EQ5" i="26"/>
  <c r="EP5" i="26"/>
  <c r="EO5" i="26"/>
  <c r="EN5" i="26"/>
  <c r="EM5" i="26"/>
  <c r="EL5" i="26"/>
  <c r="EK5" i="26"/>
  <c r="EJ5" i="26"/>
  <c r="EI5" i="26"/>
  <c r="EH5" i="26"/>
  <c r="EG5" i="26"/>
  <c r="EF5" i="26"/>
  <c r="EE5" i="26"/>
  <c r="ED5" i="26"/>
  <c r="EC5" i="26"/>
  <c r="EB5" i="26"/>
  <c r="EA5" i="26"/>
  <c r="DZ5" i="26"/>
  <c r="DY5" i="26"/>
  <c r="DX5" i="26"/>
  <c r="DW5" i="26"/>
  <c r="DV5" i="26"/>
  <c r="DU5" i="26"/>
  <c r="DT5" i="26"/>
  <c r="DS5" i="26"/>
  <c r="DR5" i="26"/>
  <c r="DQ5" i="26"/>
  <c r="DP5" i="26"/>
  <c r="DO5" i="26"/>
  <c r="DN5" i="26"/>
  <c r="DM5" i="26"/>
  <c r="DL5" i="26"/>
  <c r="DK5" i="26"/>
  <c r="DJ5" i="26"/>
  <c r="DI5" i="26"/>
  <c r="DH5" i="26"/>
  <c r="DG5" i="26"/>
  <c r="DF5" i="26"/>
  <c r="DE5" i="26"/>
  <c r="DD5" i="26"/>
  <c r="DC5" i="26"/>
  <c r="DB5" i="26"/>
  <c r="DA5" i="26"/>
  <c r="CZ5" i="26"/>
  <c r="CY5" i="26"/>
  <c r="CX5" i="26"/>
  <c r="CW5" i="26"/>
  <c r="CV5" i="26"/>
  <c r="CU5" i="26"/>
  <c r="CT5" i="26"/>
  <c r="CS5" i="26"/>
  <c r="CR5" i="26"/>
  <c r="CQ5" i="26"/>
  <c r="CP5" i="26"/>
  <c r="CO5" i="26"/>
  <c r="CN5" i="26"/>
  <c r="CM5" i="26"/>
  <c r="CL5" i="26"/>
  <c r="CK5" i="26"/>
  <c r="CJ5" i="26"/>
  <c r="CI5" i="26"/>
  <c r="CH5" i="26"/>
  <c r="CG5" i="26"/>
  <c r="CF5" i="26"/>
  <c r="CE5" i="26"/>
  <c r="CD5" i="26"/>
  <c r="CC5" i="26"/>
  <c r="CB5" i="26"/>
  <c r="CA5" i="26"/>
  <c r="BZ5" i="26"/>
  <c r="BY5" i="26"/>
  <c r="BX5" i="26"/>
  <c r="BW5" i="26"/>
  <c r="BV5" i="26"/>
  <c r="BU5" i="26"/>
  <c r="BT5" i="26"/>
  <c r="BS5" i="26"/>
  <c r="BR5" i="26"/>
  <c r="BQ5" i="26"/>
  <c r="BP5" i="26"/>
  <c r="BO5" i="26"/>
  <c r="BN5" i="26"/>
  <c r="BM5" i="26"/>
  <c r="BL5" i="26"/>
  <c r="BK5" i="26"/>
  <c r="BJ5" i="26"/>
  <c r="BI5" i="26"/>
  <c r="BH5" i="26"/>
  <c r="BG5" i="26"/>
  <c r="BF5" i="26"/>
  <c r="BE5" i="26"/>
  <c r="BD5" i="26"/>
  <c r="BC5" i="26"/>
  <c r="BB5" i="26"/>
  <c r="BA5" i="26"/>
  <c r="AZ5" i="26"/>
  <c r="AY5" i="26"/>
  <c r="AX5" i="26"/>
  <c r="AW5" i="26"/>
  <c r="AV5" i="26"/>
  <c r="AU5" i="26"/>
  <c r="AT5" i="26"/>
  <c r="AS5" i="26"/>
  <c r="AR5" i="26"/>
  <c r="AQ5" i="26"/>
  <c r="AP5" i="26"/>
  <c r="AO5" i="26"/>
  <c r="AN5" i="26"/>
  <c r="AM5" i="26"/>
  <c r="AL5" i="26"/>
  <c r="AK5" i="26"/>
  <c r="AJ5" i="26"/>
  <c r="AI5" i="26"/>
  <c r="AH5" i="26"/>
  <c r="AG5" i="26"/>
  <c r="AF5" i="26"/>
  <c r="B9" i="26"/>
  <c r="B7" i="26"/>
  <c r="DB278" i="7"/>
  <c r="DC278" i="7"/>
  <c r="DD278" i="7"/>
  <c r="DE278" i="7"/>
  <c r="DF278" i="7"/>
  <c r="DG278" i="7"/>
  <c r="DH278" i="7"/>
  <c r="DI278" i="7"/>
  <c r="DJ278" i="7"/>
  <c r="DK278" i="7"/>
  <c r="DL278" i="7"/>
  <c r="DM278" i="7"/>
  <c r="DN278" i="7"/>
  <c r="DO278" i="7"/>
  <c r="DP278" i="7"/>
  <c r="DQ278" i="7"/>
  <c r="DR278" i="7"/>
  <c r="DS278" i="7"/>
  <c r="DT278" i="7"/>
  <c r="DU278" i="7"/>
  <c r="DV278" i="7"/>
  <c r="DW278" i="7"/>
  <c r="DX278" i="7"/>
  <c r="DY278" i="7"/>
  <c r="DZ278" i="7"/>
  <c r="EA278" i="7"/>
  <c r="EB278" i="7"/>
  <c r="EC278" i="7"/>
  <c r="ED278" i="7"/>
  <c r="EE278" i="7"/>
  <c r="EF278" i="7"/>
  <c r="EG278" i="7"/>
  <c r="EH278" i="7"/>
  <c r="EI278" i="7"/>
  <c r="EJ278" i="7"/>
  <c r="EK278" i="7"/>
  <c r="EL278" i="7"/>
  <c r="EM278" i="7"/>
  <c r="EN278" i="7"/>
  <c r="EO278" i="7"/>
  <c r="EP278" i="7"/>
  <c r="EQ278" i="7"/>
  <c r="ER278" i="7"/>
  <c r="ES278" i="7"/>
  <c r="ET278" i="7"/>
  <c r="EU278" i="7"/>
  <c r="EV278" i="7"/>
  <c r="EW278" i="7"/>
  <c r="EX278" i="7"/>
  <c r="EY278" i="7"/>
  <c r="EZ278" i="7"/>
  <c r="FA278" i="7"/>
  <c r="FB278" i="7"/>
  <c r="FC278" i="7"/>
  <c r="FD278" i="7"/>
  <c r="FE278" i="7"/>
  <c r="FF278" i="7"/>
  <c r="FG278" i="7"/>
  <c r="FH278" i="7"/>
  <c r="FI278" i="7"/>
  <c r="FJ278" i="7"/>
  <c r="FK278" i="7"/>
  <c r="FL278" i="7"/>
  <c r="FM278" i="7"/>
  <c r="FN278" i="7"/>
  <c r="FO278" i="7"/>
  <c r="DB279" i="7"/>
  <c r="DC279" i="7"/>
  <c r="DD279" i="7"/>
  <c r="DE279" i="7"/>
  <c r="DF279" i="7"/>
  <c r="DG279" i="7"/>
  <c r="DH279" i="7"/>
  <c r="DI279" i="7"/>
  <c r="DJ279" i="7"/>
  <c r="DK279" i="7"/>
  <c r="DL279" i="7"/>
  <c r="DM279" i="7"/>
  <c r="DN279" i="7"/>
  <c r="DO279" i="7"/>
  <c r="DP279" i="7"/>
  <c r="DQ279" i="7"/>
  <c r="DR279" i="7"/>
  <c r="DS279" i="7"/>
  <c r="DT279" i="7"/>
  <c r="DU279" i="7"/>
  <c r="DV279" i="7"/>
  <c r="DW279" i="7"/>
  <c r="DX279" i="7"/>
  <c r="DY279" i="7"/>
  <c r="DZ279" i="7"/>
  <c r="EA279" i="7"/>
  <c r="EB279" i="7"/>
  <c r="EC279" i="7"/>
  <c r="ED279" i="7"/>
  <c r="EE279" i="7"/>
  <c r="EF279" i="7"/>
  <c r="EG279" i="7"/>
  <c r="EH279" i="7"/>
  <c r="EI279" i="7"/>
  <c r="EJ279" i="7"/>
  <c r="EK279" i="7"/>
  <c r="EL279" i="7"/>
  <c r="EM279" i="7"/>
  <c r="EN279" i="7"/>
  <c r="EO279" i="7"/>
  <c r="EP279" i="7"/>
  <c r="EQ279" i="7"/>
  <c r="ER279" i="7"/>
  <c r="ES279" i="7"/>
  <c r="ET279" i="7"/>
  <c r="EU279" i="7"/>
  <c r="EV279" i="7"/>
  <c r="EW279" i="7"/>
  <c r="EX279" i="7"/>
  <c r="EY279" i="7"/>
  <c r="EZ279" i="7"/>
  <c r="FA279" i="7"/>
  <c r="FB279" i="7"/>
  <c r="FC279" i="7"/>
  <c r="FD279" i="7"/>
  <c r="FE279" i="7"/>
  <c r="FF279" i="7"/>
  <c r="FG279" i="7"/>
  <c r="FH279" i="7"/>
  <c r="FI279" i="7"/>
  <c r="FJ279" i="7"/>
  <c r="FK279" i="7"/>
  <c r="FL279" i="7"/>
  <c r="FM279" i="7"/>
  <c r="FN279" i="7"/>
  <c r="FO279" i="7"/>
  <c r="D157" i="7"/>
  <c r="C26" i="6" l="1"/>
  <c r="D7" i="33" s="1"/>
  <c r="D211" i="7"/>
  <c r="M65" i="18"/>
  <c r="M66" i="18"/>
  <c r="M67" i="18"/>
  <c r="M68" i="18"/>
  <c r="M69" i="18"/>
  <c r="M70" i="18"/>
  <c r="M71" i="18"/>
  <c r="M72" i="18"/>
  <c r="M73" i="18"/>
  <c r="M74" i="18"/>
  <c r="M75" i="18"/>
  <c r="M76" i="18"/>
  <c r="D45" i="6" l="1"/>
  <c r="K12" i="32"/>
  <c r="K9" i="32"/>
  <c r="K11" i="32"/>
  <c r="K10" i="32"/>
  <c r="O9" i="13" l="1"/>
  <c r="K2" i="32"/>
  <c r="C7" i="32"/>
  <c r="C6" i="32"/>
  <c r="C5" i="32"/>
  <c r="C4" i="32"/>
  <c r="C3" i="32"/>
  <c r="D9" i="17" l="1"/>
  <c r="B5" i="31"/>
  <c r="B11" i="31"/>
  <c r="B9" i="31"/>
  <c r="B8" i="31"/>
  <c r="B3" i="28"/>
  <c r="B14" i="28" s="1"/>
  <c r="D14" i="17"/>
  <c r="O16" i="13"/>
  <c r="O13" i="13"/>
  <c r="B43" i="13"/>
  <c r="H58" i="12"/>
  <c r="I58" i="12"/>
  <c r="I196" i="7" l="1"/>
  <c r="I258" i="7" s="1"/>
  <c r="D258" i="7" s="1"/>
  <c r="J3" i="29"/>
  <c r="B54" i="26"/>
  <c r="M101" i="18"/>
  <c r="D18" i="16" s="1"/>
  <c r="D17" i="16" l="1"/>
  <c r="D19" i="17" s="1"/>
  <c r="D20" i="17"/>
  <c r="D16" i="16"/>
  <c r="D18" i="17" s="1"/>
  <c r="B36" i="26"/>
  <c r="D60" i="17"/>
  <c r="B38" i="26" l="1"/>
  <c r="B23" i="26"/>
  <c r="H34" i="26"/>
  <c r="I34" i="26" s="1"/>
  <c r="J34" i="26" s="1"/>
  <c r="K34" i="26" s="1"/>
  <c r="L34" i="26" s="1"/>
  <c r="M34" i="26" s="1"/>
  <c r="N34" i="26" s="1"/>
  <c r="O34" i="26" s="1"/>
  <c r="P34" i="26" s="1"/>
  <c r="Q34" i="26" s="1"/>
  <c r="R34" i="26" s="1"/>
  <c r="S34" i="26" s="1"/>
  <c r="T34" i="26" s="1"/>
  <c r="U34" i="26" s="1"/>
  <c r="V34" i="26" s="1"/>
  <c r="W34" i="26" s="1"/>
  <c r="X34" i="26" s="1"/>
  <c r="Y34" i="26" s="1"/>
  <c r="Z34" i="26" s="1"/>
  <c r="AA34" i="26" s="1"/>
  <c r="AB34" i="26" s="1"/>
  <c r="AC34" i="26" s="1"/>
  <c r="AD34" i="26" s="1"/>
  <c r="AE34" i="26" s="1"/>
  <c r="AF34" i="26" s="1"/>
  <c r="AG34" i="26" s="1"/>
  <c r="AH34" i="26" s="1"/>
  <c r="AI34" i="26" s="1"/>
  <c r="AJ34" i="26" s="1"/>
  <c r="AK34" i="26" s="1"/>
  <c r="AL34" i="26" s="1"/>
  <c r="AM34" i="26" s="1"/>
  <c r="AN34" i="26" s="1"/>
  <c r="AO34" i="26" s="1"/>
  <c r="AP34" i="26" s="1"/>
  <c r="AQ34" i="26" s="1"/>
  <c r="AR34" i="26" s="1"/>
  <c r="AS34" i="26" s="1"/>
  <c r="AT34" i="26" s="1"/>
  <c r="AU34" i="26" s="1"/>
  <c r="AV34" i="26" s="1"/>
  <c r="AW34" i="26" s="1"/>
  <c r="AX34" i="26" s="1"/>
  <c r="AY34" i="26" s="1"/>
  <c r="AZ34" i="26" s="1"/>
  <c r="BA34" i="26" s="1"/>
  <c r="BB34" i="26" s="1"/>
  <c r="BC34" i="26" s="1"/>
  <c r="BD34" i="26" s="1"/>
  <c r="BE34" i="26" s="1"/>
  <c r="BF34" i="26" s="1"/>
  <c r="BG34" i="26" s="1"/>
  <c r="BH34" i="26" s="1"/>
  <c r="BI34" i="26" s="1"/>
  <c r="BJ34" i="26" s="1"/>
  <c r="BK34" i="26" s="1"/>
  <c r="BL34" i="26" s="1"/>
  <c r="BM34" i="26" s="1"/>
  <c r="BN34" i="26" s="1"/>
  <c r="BO34" i="26" s="1"/>
  <c r="BP34" i="26" s="1"/>
  <c r="BQ34" i="26" s="1"/>
  <c r="BR34" i="26" s="1"/>
  <c r="BS34" i="26" s="1"/>
  <c r="BT34" i="26" s="1"/>
  <c r="BU34" i="26" s="1"/>
  <c r="BV34" i="26" s="1"/>
  <c r="BW34" i="26" s="1"/>
  <c r="BX34" i="26" s="1"/>
  <c r="BY34" i="26" s="1"/>
  <c r="BZ34" i="26" s="1"/>
  <c r="CA34" i="26" s="1"/>
  <c r="CB34" i="26" s="1"/>
  <c r="CC34" i="26" s="1"/>
  <c r="CD34" i="26" s="1"/>
  <c r="CE34" i="26" s="1"/>
  <c r="CF34" i="26" s="1"/>
  <c r="CG34" i="26" s="1"/>
  <c r="CH34" i="26" s="1"/>
  <c r="CI34" i="26" s="1"/>
  <c r="CJ34" i="26" s="1"/>
  <c r="CK34" i="26" s="1"/>
  <c r="CL34" i="26" s="1"/>
  <c r="CM34" i="26" s="1"/>
  <c r="CN34" i="26" s="1"/>
  <c r="CO34" i="26" s="1"/>
  <c r="CP34" i="26" s="1"/>
  <c r="CQ34" i="26" s="1"/>
  <c r="CR34" i="26" s="1"/>
  <c r="CS34" i="26" s="1"/>
  <c r="CT34" i="26" s="1"/>
  <c r="CU34" i="26" s="1"/>
  <c r="CV34" i="26" s="1"/>
  <c r="CW34" i="26" s="1"/>
  <c r="CX34" i="26" s="1"/>
  <c r="CY34" i="26" s="1"/>
  <c r="CZ34" i="26" s="1"/>
  <c r="DA34" i="26" s="1"/>
  <c r="DB34" i="26" s="1"/>
  <c r="DC34" i="26" s="1"/>
  <c r="DD34" i="26" s="1"/>
  <c r="DE34" i="26" s="1"/>
  <c r="DF34" i="26" s="1"/>
  <c r="DG34" i="26" s="1"/>
  <c r="DH34" i="26" s="1"/>
  <c r="DI34" i="26" s="1"/>
  <c r="DJ34" i="26" s="1"/>
  <c r="DK34" i="26" s="1"/>
  <c r="DL34" i="26" s="1"/>
  <c r="DM34" i="26" s="1"/>
  <c r="DN34" i="26" s="1"/>
  <c r="DO34" i="26" s="1"/>
  <c r="DP34" i="26" s="1"/>
  <c r="DQ34" i="26" s="1"/>
  <c r="DR34" i="26" s="1"/>
  <c r="DS34" i="26" s="1"/>
  <c r="DT34" i="26" s="1"/>
  <c r="DU34" i="26" s="1"/>
  <c r="DV34" i="26" s="1"/>
  <c r="DW34" i="26" s="1"/>
  <c r="DX34" i="26" s="1"/>
  <c r="DY34" i="26" s="1"/>
  <c r="DZ34" i="26" s="1"/>
  <c r="EA34" i="26" s="1"/>
  <c r="EB34" i="26" s="1"/>
  <c r="EC34" i="26" s="1"/>
  <c r="ED34" i="26" s="1"/>
  <c r="EE34" i="26" s="1"/>
  <c r="EF34" i="26" s="1"/>
  <c r="EG34" i="26" s="1"/>
  <c r="EH34" i="26" s="1"/>
  <c r="EI34" i="26" s="1"/>
  <c r="EJ34" i="26" s="1"/>
  <c r="EK34" i="26" s="1"/>
  <c r="EL34" i="26" s="1"/>
  <c r="EM34" i="26" s="1"/>
  <c r="EN34" i="26" s="1"/>
  <c r="EO34" i="26" s="1"/>
  <c r="EP34" i="26" s="1"/>
  <c r="EQ34" i="26" s="1"/>
  <c r="ER34" i="26" s="1"/>
  <c r="ES34" i="26" s="1"/>
  <c r="ET34" i="26" s="1"/>
  <c r="EU34" i="26" s="1"/>
  <c r="EV34" i="26" s="1"/>
  <c r="EW34" i="26" s="1"/>
  <c r="EX34" i="26" s="1"/>
  <c r="EY34" i="26" s="1"/>
  <c r="EZ34" i="26" s="1"/>
  <c r="FA34" i="26" s="1"/>
  <c r="FB34" i="26" s="1"/>
  <c r="FC34" i="26" s="1"/>
  <c r="FD34" i="26" s="1"/>
  <c r="FE34" i="26" s="1"/>
  <c r="FF34" i="26" s="1"/>
  <c r="FG34" i="26" s="1"/>
  <c r="FH34" i="26" s="1"/>
  <c r="FI34" i="26" s="1"/>
  <c r="FJ34" i="26" s="1"/>
  <c r="FK34" i="26" s="1"/>
  <c r="FL34" i="26" s="1"/>
  <c r="FM34" i="26" s="1"/>
  <c r="FN34" i="26" s="1"/>
  <c r="FO34" i="26" s="1"/>
  <c r="H19" i="26"/>
  <c r="I19" i="26" s="1"/>
  <c r="J19" i="26" s="1"/>
  <c r="K19" i="26" s="1"/>
  <c r="L19" i="26" s="1"/>
  <c r="M19" i="26" s="1"/>
  <c r="N19" i="26" s="1"/>
  <c r="O19" i="26" s="1"/>
  <c r="P19" i="26" s="1"/>
  <c r="Q19" i="26" s="1"/>
  <c r="R19" i="26" s="1"/>
  <c r="S19" i="26" s="1"/>
  <c r="T19" i="26" s="1"/>
  <c r="U19" i="26" s="1"/>
  <c r="V19" i="26" s="1"/>
  <c r="W19" i="26" s="1"/>
  <c r="X19" i="26" s="1"/>
  <c r="Y19" i="26" s="1"/>
  <c r="Z19" i="26" s="1"/>
  <c r="AA19" i="26" s="1"/>
  <c r="AB19" i="26" s="1"/>
  <c r="AC19" i="26" s="1"/>
  <c r="AD19" i="26" s="1"/>
  <c r="AE19" i="26" s="1"/>
  <c r="AF19" i="26" s="1"/>
  <c r="AG19" i="26" s="1"/>
  <c r="AH19" i="26" s="1"/>
  <c r="AI19" i="26" s="1"/>
  <c r="AJ19" i="26" s="1"/>
  <c r="AK19" i="26" s="1"/>
  <c r="AL19" i="26" s="1"/>
  <c r="AM19" i="26" s="1"/>
  <c r="AN19" i="26" s="1"/>
  <c r="AO19" i="26" s="1"/>
  <c r="AP19" i="26" s="1"/>
  <c r="AQ19" i="26" s="1"/>
  <c r="AR19" i="26" s="1"/>
  <c r="AS19" i="26" s="1"/>
  <c r="AT19" i="26" s="1"/>
  <c r="AU19" i="26" s="1"/>
  <c r="AV19" i="26" s="1"/>
  <c r="AW19" i="26" s="1"/>
  <c r="AX19" i="26" s="1"/>
  <c r="AY19" i="26" s="1"/>
  <c r="AZ19" i="26" s="1"/>
  <c r="BA19" i="26" s="1"/>
  <c r="BB19" i="26" s="1"/>
  <c r="BC19" i="26" s="1"/>
  <c r="BD19" i="26" s="1"/>
  <c r="BE19" i="26" s="1"/>
  <c r="BF19" i="26" s="1"/>
  <c r="BG19" i="26" s="1"/>
  <c r="BH19" i="26" s="1"/>
  <c r="BI19" i="26" s="1"/>
  <c r="BJ19" i="26" s="1"/>
  <c r="BK19" i="26" s="1"/>
  <c r="BL19" i="26" s="1"/>
  <c r="BM19" i="26" s="1"/>
  <c r="BN19" i="26" s="1"/>
  <c r="BO19" i="26" s="1"/>
  <c r="BP19" i="26" s="1"/>
  <c r="BQ19" i="26" s="1"/>
  <c r="BR19" i="26" s="1"/>
  <c r="BS19" i="26" s="1"/>
  <c r="BT19" i="26" s="1"/>
  <c r="BU19" i="26" s="1"/>
  <c r="BV19" i="26" s="1"/>
  <c r="BW19" i="26" s="1"/>
  <c r="BX19" i="26" s="1"/>
  <c r="BY19" i="26" s="1"/>
  <c r="BZ19" i="26" s="1"/>
  <c r="CA19" i="26" s="1"/>
  <c r="CB19" i="26" s="1"/>
  <c r="CC19" i="26" s="1"/>
  <c r="CD19" i="26" s="1"/>
  <c r="CE19" i="26" s="1"/>
  <c r="CF19" i="26" s="1"/>
  <c r="CG19" i="26" s="1"/>
  <c r="CH19" i="26" s="1"/>
  <c r="CI19" i="26" s="1"/>
  <c r="CJ19" i="26" s="1"/>
  <c r="CK19" i="26" s="1"/>
  <c r="CL19" i="26" s="1"/>
  <c r="CM19" i="26" s="1"/>
  <c r="CN19" i="26" s="1"/>
  <c r="CO19" i="26" s="1"/>
  <c r="CP19" i="26" s="1"/>
  <c r="CQ19" i="26" s="1"/>
  <c r="CR19" i="26" s="1"/>
  <c r="CS19" i="26" s="1"/>
  <c r="CT19" i="26" s="1"/>
  <c r="CU19" i="26" s="1"/>
  <c r="CV19" i="26" s="1"/>
  <c r="CW19" i="26" s="1"/>
  <c r="CX19" i="26" s="1"/>
  <c r="CY19" i="26" s="1"/>
  <c r="CZ19" i="26" s="1"/>
  <c r="DA19" i="26" s="1"/>
  <c r="DB19" i="26" s="1"/>
  <c r="DC19" i="26" s="1"/>
  <c r="DD19" i="26" s="1"/>
  <c r="DE19" i="26" s="1"/>
  <c r="DF19" i="26" s="1"/>
  <c r="DG19" i="26" s="1"/>
  <c r="DH19" i="26" s="1"/>
  <c r="DI19" i="26" s="1"/>
  <c r="DJ19" i="26" s="1"/>
  <c r="DK19" i="26" s="1"/>
  <c r="DL19" i="26" s="1"/>
  <c r="DM19" i="26" s="1"/>
  <c r="DN19" i="26" s="1"/>
  <c r="DO19" i="26" s="1"/>
  <c r="DP19" i="26" s="1"/>
  <c r="DQ19" i="26" s="1"/>
  <c r="DR19" i="26" s="1"/>
  <c r="DS19" i="26" s="1"/>
  <c r="DT19" i="26" s="1"/>
  <c r="DU19" i="26" s="1"/>
  <c r="DV19" i="26" s="1"/>
  <c r="DW19" i="26" s="1"/>
  <c r="DX19" i="26" s="1"/>
  <c r="DY19" i="26" s="1"/>
  <c r="DZ19" i="26" s="1"/>
  <c r="EA19" i="26" s="1"/>
  <c r="EB19" i="26" s="1"/>
  <c r="EC19" i="26" s="1"/>
  <c r="ED19" i="26" s="1"/>
  <c r="EE19" i="26" s="1"/>
  <c r="EF19" i="26" s="1"/>
  <c r="EG19" i="26" s="1"/>
  <c r="EH19" i="26" s="1"/>
  <c r="EI19" i="26" s="1"/>
  <c r="EJ19" i="26" s="1"/>
  <c r="EK19" i="26" s="1"/>
  <c r="EL19" i="26" s="1"/>
  <c r="EM19" i="26" s="1"/>
  <c r="EN19" i="26" s="1"/>
  <c r="EO19" i="26" s="1"/>
  <c r="EP19" i="26" s="1"/>
  <c r="EQ19" i="26" s="1"/>
  <c r="ER19" i="26" s="1"/>
  <c r="ES19" i="26" s="1"/>
  <c r="ET19" i="26" s="1"/>
  <c r="EU19" i="26" s="1"/>
  <c r="EV19" i="26" s="1"/>
  <c r="EW19" i="26" s="1"/>
  <c r="EX19" i="26" s="1"/>
  <c r="EY19" i="26" s="1"/>
  <c r="EZ19" i="26" s="1"/>
  <c r="FA19" i="26" s="1"/>
  <c r="FB19" i="26" s="1"/>
  <c r="FC19" i="26" s="1"/>
  <c r="FD19" i="26" s="1"/>
  <c r="FE19" i="26" s="1"/>
  <c r="FF19" i="26" s="1"/>
  <c r="FG19" i="26" s="1"/>
  <c r="FH19" i="26" s="1"/>
  <c r="FI19" i="26" s="1"/>
  <c r="FJ19" i="26" s="1"/>
  <c r="FK19" i="26" s="1"/>
  <c r="FL19" i="26" s="1"/>
  <c r="FM19" i="26" s="1"/>
  <c r="FN19" i="26" s="1"/>
  <c r="FO19" i="26" s="1"/>
  <c r="D26" i="28"/>
  <c r="C26" i="28"/>
  <c r="D14" i="28"/>
  <c r="D18" i="28" s="1"/>
  <c r="C14" i="28"/>
  <c r="C18" i="28" s="1"/>
  <c r="C9" i="28"/>
  <c r="C12" i="28" s="1"/>
  <c r="C8" i="28"/>
  <c r="C11" i="28" s="1"/>
  <c r="D7" i="28"/>
  <c r="C7" i="28"/>
  <c r="B16" i="28"/>
  <c r="B9" i="28" l="1"/>
  <c r="B12" i="28" s="1"/>
  <c r="D10" i="17"/>
  <c r="C27" i="28"/>
  <c r="C28" i="28"/>
  <c r="C21" i="28"/>
  <c r="C24" i="28" s="1"/>
  <c r="D28" i="28"/>
  <c r="D27" i="28"/>
  <c r="D21" i="28"/>
  <c r="D24" i="28" s="1"/>
  <c r="D11" i="17"/>
  <c r="L101" i="18" l="1"/>
  <c r="K101" i="18"/>
  <c r="J101" i="18"/>
  <c r="I101" i="18"/>
  <c r="H101" i="18"/>
  <c r="G101" i="18"/>
  <c r="F101" i="18"/>
  <c r="E101" i="18"/>
  <c r="D101" i="18"/>
  <c r="M95" i="18"/>
  <c r="C154" i="6" s="1"/>
  <c r="L95" i="18"/>
  <c r="K95" i="18"/>
  <c r="I95" i="18"/>
  <c r="H95" i="18"/>
  <c r="G95" i="18"/>
  <c r="F95" i="18"/>
  <c r="H3" i="26" l="1"/>
  <c r="I3" i="26" s="1"/>
  <c r="J3" i="26" s="1"/>
  <c r="K3" i="26" s="1"/>
  <c r="L3" i="26" s="1"/>
  <c r="M3" i="26" s="1"/>
  <c r="N3" i="26" s="1"/>
  <c r="O3" i="26" s="1"/>
  <c r="P3" i="26" s="1"/>
  <c r="Q3" i="26" s="1"/>
  <c r="R3" i="26" s="1"/>
  <c r="S3" i="26" l="1"/>
  <c r="D24" i="6"/>
  <c r="T3" i="26" l="1"/>
  <c r="U3" i="26" l="1"/>
  <c r="V3" i="26" l="1"/>
  <c r="W3" i="26" l="1"/>
  <c r="BO217" i="3"/>
  <c r="BL217" i="3"/>
  <c r="BM217" i="3"/>
  <c r="BN217" i="3"/>
  <c r="N217" i="3"/>
  <c r="O217" i="3"/>
  <c r="P217" i="3"/>
  <c r="Q217" i="3"/>
  <c r="R217" i="3"/>
  <c r="S217" i="3"/>
  <c r="T217" i="3"/>
  <c r="U217" i="3"/>
  <c r="V217" i="3"/>
  <c r="W217" i="3"/>
  <c r="X217" i="3"/>
  <c r="Y217" i="3"/>
  <c r="Z217" i="3"/>
  <c r="AA217" i="3"/>
  <c r="AB217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P217" i="3"/>
  <c r="AQ217" i="3"/>
  <c r="AR217" i="3"/>
  <c r="AS217" i="3"/>
  <c r="AT217" i="3"/>
  <c r="AU217" i="3"/>
  <c r="AV217" i="3"/>
  <c r="AW217" i="3"/>
  <c r="AX217" i="3"/>
  <c r="AY217" i="3"/>
  <c r="AZ217" i="3"/>
  <c r="BA217" i="3"/>
  <c r="BB217" i="3"/>
  <c r="BC217" i="3"/>
  <c r="BD217" i="3"/>
  <c r="BE217" i="3"/>
  <c r="BF217" i="3"/>
  <c r="BG217" i="3"/>
  <c r="BH217" i="3"/>
  <c r="BI217" i="3"/>
  <c r="BJ217" i="3"/>
  <c r="BK217" i="3"/>
  <c r="M217" i="3"/>
  <c r="BC97" i="6"/>
  <c r="AU97" i="6"/>
  <c r="AO97" i="6"/>
  <c r="BC90" i="6"/>
  <c r="E13" i="8"/>
  <c r="C55" i="17"/>
  <c r="B55" i="17"/>
  <c r="B76" i="12"/>
  <c r="B75" i="12"/>
  <c r="B67" i="12"/>
  <c r="B68" i="12"/>
  <c r="B69" i="12"/>
  <c r="B70" i="12"/>
  <c r="B71" i="12"/>
  <c r="B72" i="12"/>
  <c r="B73" i="12"/>
  <c r="B74" i="12"/>
  <c r="B66" i="12"/>
  <c r="J13" i="17"/>
  <c r="J14" i="17" s="1"/>
  <c r="ES97" i="6"/>
  <c r="ER97" i="6"/>
  <c r="EQ97" i="6"/>
  <c r="EP97" i="6"/>
  <c r="EO97" i="6"/>
  <c r="EN97" i="6"/>
  <c r="EM97" i="6"/>
  <c r="EL97" i="6"/>
  <c r="EK97" i="6"/>
  <c r="EJ97" i="6"/>
  <c r="EI97" i="6"/>
  <c r="EH97" i="6"/>
  <c r="EG97" i="6"/>
  <c r="EF97" i="6"/>
  <c r="EE97" i="6"/>
  <c r="ED97" i="6"/>
  <c r="EC97" i="6"/>
  <c r="EB97" i="6"/>
  <c r="EA97" i="6"/>
  <c r="DZ97" i="6"/>
  <c r="DY97" i="6"/>
  <c r="DX97" i="6"/>
  <c r="DW97" i="6"/>
  <c r="DV97" i="6"/>
  <c r="DU97" i="6"/>
  <c r="DT97" i="6"/>
  <c r="DS97" i="6"/>
  <c r="DR97" i="6"/>
  <c r="DQ97" i="6"/>
  <c r="DP97" i="6"/>
  <c r="DO97" i="6"/>
  <c r="DN97" i="6"/>
  <c r="DM97" i="6"/>
  <c r="DL97" i="6"/>
  <c r="DK97" i="6"/>
  <c r="DJ97" i="6"/>
  <c r="DI97" i="6"/>
  <c r="DH97" i="6"/>
  <c r="DG97" i="6"/>
  <c r="DF97" i="6"/>
  <c r="DE97" i="6"/>
  <c r="DD97" i="6"/>
  <c r="DC97" i="6"/>
  <c r="DB97" i="6"/>
  <c r="DA97" i="6"/>
  <c r="CZ97" i="6"/>
  <c r="CY97" i="6"/>
  <c r="CX97" i="6"/>
  <c r="CW97" i="6"/>
  <c r="CV97" i="6"/>
  <c r="CU97" i="6"/>
  <c r="CT97" i="6"/>
  <c r="CS97" i="6"/>
  <c r="CR97" i="6"/>
  <c r="CQ97" i="6"/>
  <c r="CP97" i="6"/>
  <c r="CO97" i="6"/>
  <c r="CN97" i="6"/>
  <c r="CM97" i="6"/>
  <c r="CL97" i="6"/>
  <c r="CK97" i="6"/>
  <c r="CJ97" i="6"/>
  <c r="CI97" i="6"/>
  <c r="CH97" i="6"/>
  <c r="CG97" i="6"/>
  <c r="CF97" i="6"/>
  <c r="CE97" i="6"/>
  <c r="CD97" i="6"/>
  <c r="CC97" i="6"/>
  <c r="CB97" i="6"/>
  <c r="CA97" i="6"/>
  <c r="BZ97" i="6"/>
  <c r="BY97" i="6"/>
  <c r="BX97" i="6"/>
  <c r="BW97" i="6"/>
  <c r="BV97" i="6"/>
  <c r="BU97" i="6"/>
  <c r="BT97" i="6"/>
  <c r="BS97" i="6"/>
  <c r="BR97" i="6"/>
  <c r="BQ97" i="6"/>
  <c r="BP97" i="6"/>
  <c r="BO97" i="6"/>
  <c r="BN97" i="6"/>
  <c r="BM97" i="6"/>
  <c r="BL97" i="6"/>
  <c r="BK97" i="6"/>
  <c r="BH97" i="6"/>
  <c r="BG97" i="6"/>
  <c r="BF97" i="6"/>
  <c r="BE97" i="6"/>
  <c r="BB97" i="6"/>
  <c r="BA97" i="6"/>
  <c r="AZ97" i="6"/>
  <c r="AY97" i="6"/>
  <c r="AX97" i="6"/>
  <c r="AW97" i="6"/>
  <c r="AV97" i="6"/>
  <c r="AS97" i="6"/>
  <c r="AR97" i="6"/>
  <c r="AP97" i="6"/>
  <c r="AN97" i="6"/>
  <c r="AM97" i="6"/>
  <c r="AL97" i="6"/>
  <c r="AK97" i="6"/>
  <c r="AJ97" i="6"/>
  <c r="AI97" i="6"/>
  <c r="AH97" i="6"/>
  <c r="AG97" i="6"/>
  <c r="AF97" i="6"/>
  <c r="AE97" i="6"/>
  <c r="AC97" i="6"/>
  <c r="AA97" i="6"/>
  <c r="Z97" i="6"/>
  <c r="Y97" i="6"/>
  <c r="X97" i="6"/>
  <c r="W97" i="6"/>
  <c r="V97" i="6"/>
  <c r="U97" i="6"/>
  <c r="T97" i="6"/>
  <c r="S97" i="6"/>
  <c r="R97" i="6"/>
  <c r="Q97" i="6"/>
  <c r="P97" i="6"/>
  <c r="O97" i="6"/>
  <c r="N97" i="6"/>
  <c r="M97" i="6"/>
  <c r="L97" i="6"/>
  <c r="K97" i="6"/>
  <c r="J97" i="6"/>
  <c r="I97" i="6"/>
  <c r="H97" i="6"/>
  <c r="G97" i="6"/>
  <c r="F97" i="6"/>
  <c r="ES90" i="6"/>
  <c r="ER90" i="6"/>
  <c r="EQ90" i="6"/>
  <c r="EP90" i="6"/>
  <c r="EO90" i="6"/>
  <c r="EN90" i="6"/>
  <c r="EM90" i="6"/>
  <c r="EL90" i="6"/>
  <c r="EK90" i="6"/>
  <c r="EJ90" i="6"/>
  <c r="EI90" i="6"/>
  <c r="EH90" i="6"/>
  <c r="EG90" i="6"/>
  <c r="EF90" i="6"/>
  <c r="EE90" i="6"/>
  <c r="ED90" i="6"/>
  <c r="EC90" i="6"/>
  <c r="EB90" i="6"/>
  <c r="EA90" i="6"/>
  <c r="DZ90" i="6"/>
  <c r="DY90" i="6"/>
  <c r="DX90" i="6"/>
  <c r="DW90" i="6"/>
  <c r="DV90" i="6"/>
  <c r="DU90" i="6"/>
  <c r="DT90" i="6"/>
  <c r="DS90" i="6"/>
  <c r="DR90" i="6"/>
  <c r="DQ90" i="6"/>
  <c r="DP90" i="6"/>
  <c r="DO90" i="6"/>
  <c r="DN90" i="6"/>
  <c r="DM90" i="6"/>
  <c r="DL90" i="6"/>
  <c r="DK90" i="6"/>
  <c r="DJ90" i="6"/>
  <c r="DI90" i="6"/>
  <c r="DH90" i="6"/>
  <c r="DG90" i="6"/>
  <c r="DF90" i="6"/>
  <c r="DE90" i="6"/>
  <c r="DD90" i="6"/>
  <c r="DC90" i="6"/>
  <c r="DB90" i="6"/>
  <c r="DA90" i="6"/>
  <c r="CZ90" i="6"/>
  <c r="CY90" i="6"/>
  <c r="CX90" i="6"/>
  <c r="CW90" i="6"/>
  <c r="CV90" i="6"/>
  <c r="CU90" i="6"/>
  <c r="CT90" i="6"/>
  <c r="CS90" i="6"/>
  <c r="CR90" i="6"/>
  <c r="CQ90" i="6"/>
  <c r="CP90" i="6"/>
  <c r="CO90" i="6"/>
  <c r="CN90" i="6"/>
  <c r="CM90" i="6"/>
  <c r="CL90" i="6"/>
  <c r="CK90" i="6"/>
  <c r="CJ90" i="6"/>
  <c r="CI90" i="6"/>
  <c r="CH90" i="6"/>
  <c r="CG90" i="6"/>
  <c r="CF90" i="6"/>
  <c r="CE90" i="6"/>
  <c r="CD90" i="6"/>
  <c r="CC90" i="6"/>
  <c r="CB90" i="6"/>
  <c r="CA90" i="6"/>
  <c r="BZ90" i="6"/>
  <c r="BY90" i="6"/>
  <c r="BX90" i="6"/>
  <c r="BW90" i="6"/>
  <c r="BV90" i="6"/>
  <c r="BU90" i="6"/>
  <c r="BT90" i="6"/>
  <c r="BS90" i="6"/>
  <c r="BR90" i="6"/>
  <c r="BQ90" i="6"/>
  <c r="BP90" i="6"/>
  <c r="BO90" i="6"/>
  <c r="BN90" i="6"/>
  <c r="BM90" i="6"/>
  <c r="BL90" i="6"/>
  <c r="BK90" i="6"/>
  <c r="BJ90" i="6"/>
  <c r="BI90" i="6"/>
  <c r="BH90" i="6"/>
  <c r="BG90" i="6"/>
  <c r="BF90" i="6"/>
  <c r="BE90" i="6"/>
  <c r="BD90" i="6"/>
  <c r="BA90" i="6"/>
  <c r="AZ90" i="6"/>
  <c r="AY90" i="6"/>
  <c r="AX90" i="6"/>
  <c r="AW90" i="6"/>
  <c r="AV90" i="6"/>
  <c r="AU90" i="6"/>
  <c r="AT90" i="6"/>
  <c r="AS90" i="6"/>
  <c r="AR90" i="6"/>
  <c r="AP90" i="6"/>
  <c r="AO90" i="6"/>
  <c r="AN90" i="6"/>
  <c r="AM90" i="6"/>
  <c r="AL90" i="6"/>
  <c r="AK90" i="6"/>
  <c r="AJ90" i="6"/>
  <c r="AI90" i="6"/>
  <c r="AH90" i="6"/>
  <c r="AG90" i="6"/>
  <c r="AE90" i="6"/>
  <c r="AD90" i="6"/>
  <c r="AC90" i="6"/>
  <c r="AB90" i="6"/>
  <c r="AA90" i="6"/>
  <c r="Y90" i="6"/>
  <c r="X90" i="6"/>
  <c r="W90" i="6"/>
  <c r="V90" i="6"/>
  <c r="U90" i="6"/>
  <c r="T90" i="6"/>
  <c r="S90" i="6"/>
  <c r="R90" i="6"/>
  <c r="Q90" i="6"/>
  <c r="P90" i="6"/>
  <c r="O90" i="6"/>
  <c r="N90" i="6"/>
  <c r="M90" i="6"/>
  <c r="L90" i="6"/>
  <c r="K90" i="6"/>
  <c r="J90" i="6"/>
  <c r="I90" i="6"/>
  <c r="H90" i="6"/>
  <c r="G90" i="6"/>
  <c r="F90" i="6"/>
  <c r="K20" i="17"/>
  <c r="M52" i="18"/>
  <c r="L52" i="18"/>
  <c r="K52" i="18"/>
  <c r="J52" i="18"/>
  <c r="I52" i="18"/>
  <c r="H52" i="18"/>
  <c r="G52" i="18"/>
  <c r="F52" i="18"/>
  <c r="E52" i="18"/>
  <c r="D52" i="18"/>
  <c r="M47" i="18"/>
  <c r="L47" i="18"/>
  <c r="K47" i="18"/>
  <c r="J47" i="18"/>
  <c r="I47" i="18"/>
  <c r="H47" i="18"/>
  <c r="G47" i="18"/>
  <c r="F47" i="18"/>
  <c r="E47" i="18"/>
  <c r="D47" i="18"/>
  <c r="E4" i="18"/>
  <c r="C7" i="17"/>
  <c r="C5" i="16"/>
  <c r="X3" i="26" l="1"/>
  <c r="D25" i="6"/>
  <c r="N3" i="13"/>
  <c r="BI97" i="6"/>
  <c r="AT97" i="6"/>
  <c r="D87" i="6"/>
  <c r="AF90" i="6"/>
  <c r="D5" i="17" l="1"/>
  <c r="Y3" i="26"/>
  <c r="Z3" i="26" l="1"/>
  <c r="C51" i="7"/>
  <c r="I4" i="18" l="1"/>
  <c r="AA3" i="26"/>
  <c r="H13" i="13"/>
  <c r="J13" i="13" s="1"/>
  <c r="B13" i="13"/>
  <c r="H4" i="13"/>
  <c r="D2" i="13"/>
  <c r="J4" i="18" l="1"/>
  <c r="AB3" i="26"/>
  <c r="K4" i="18" l="1"/>
  <c r="AC3" i="26"/>
  <c r="L4" i="18" l="1"/>
  <c r="AF21" i="26"/>
  <c r="AD3" i="26"/>
  <c r="D196" i="7"/>
  <c r="D64" i="33" s="1"/>
  <c r="K5" i="12"/>
  <c r="L5" i="12" s="1"/>
  <c r="M5" i="12" s="1"/>
  <c r="N5" i="12" s="1"/>
  <c r="O5" i="12" s="1"/>
  <c r="P5" i="12" s="1"/>
  <c r="Q5" i="12" s="1"/>
  <c r="R5" i="12" s="1"/>
  <c r="S5" i="12" s="1"/>
  <c r="J32" i="3" l="1"/>
  <c r="L44" i="6"/>
  <c r="AE3" i="26"/>
  <c r="C153" i="6" l="1"/>
  <c r="C155" i="6"/>
  <c r="C156" i="6"/>
  <c r="C148" i="6"/>
  <c r="C152" i="6"/>
  <c r="C150" i="6"/>
  <c r="C149" i="6"/>
  <c r="D135" i="6"/>
  <c r="F24" i="3"/>
  <c r="D30" i="6"/>
  <c r="C151" i="6"/>
  <c r="C73" i="6"/>
  <c r="F1" i="3"/>
  <c r="D11" i="6"/>
  <c r="D136" i="6"/>
  <c r="F1" i="6" a="1"/>
  <c r="F1" i="6" s="1"/>
  <c r="C80" i="13"/>
  <c r="G1" i="7"/>
  <c r="F56" i="17" s="1"/>
  <c r="F113" i="6"/>
  <c r="G113" i="6" s="1"/>
  <c r="H113" i="6" s="1"/>
  <c r="I113" i="6" s="1"/>
  <c r="J113" i="6" s="1"/>
  <c r="K113" i="6" s="1"/>
  <c r="L113" i="6" s="1"/>
  <c r="M113" i="6" s="1"/>
  <c r="C75" i="6"/>
  <c r="D66" i="6"/>
  <c r="J34" i="3"/>
  <c r="C80" i="6"/>
  <c r="D61" i="6"/>
  <c r="J35" i="3"/>
  <c r="C72" i="6"/>
  <c r="D68" i="6"/>
  <c r="F22" i="3"/>
  <c r="F101" i="6"/>
  <c r="G101" i="6" s="1"/>
  <c r="H101" i="6" s="1"/>
  <c r="I101" i="6" s="1"/>
  <c r="J101" i="6" s="1"/>
  <c r="K101" i="6" s="1"/>
  <c r="L101" i="6" s="1"/>
  <c r="D65" i="6"/>
  <c r="D31" i="6"/>
  <c r="C77" i="6"/>
  <c r="L35" i="6"/>
  <c r="H36" i="3"/>
  <c r="F33" i="3"/>
  <c r="C76" i="6"/>
  <c r="H35" i="3"/>
  <c r="F35" i="3"/>
  <c r="C79" i="6"/>
  <c r="F23" i="3"/>
  <c r="D62" i="6"/>
  <c r="D50" i="6"/>
  <c r="H22" i="3" s="1"/>
  <c r="C82" i="6"/>
  <c r="H44" i="6"/>
  <c r="O10" i="13" s="1"/>
  <c r="C71" i="6"/>
  <c r="D71" i="6" s="1"/>
  <c r="F102" i="6"/>
  <c r="G102" i="6" s="1"/>
  <c r="H102" i="6" s="1"/>
  <c r="I102" i="6" s="1"/>
  <c r="J102" i="6" s="1"/>
  <c r="K102" i="6" s="1"/>
  <c r="L102" i="6" s="1"/>
  <c r="J31" i="3"/>
  <c r="D63" i="6"/>
  <c r="F100" i="6"/>
  <c r="F114" i="6"/>
  <c r="G114" i="6" s="1"/>
  <c r="H114" i="6" s="1"/>
  <c r="I114" i="6" s="1"/>
  <c r="J114" i="6" s="1"/>
  <c r="K114" i="6" s="1"/>
  <c r="L114" i="6" s="1"/>
  <c r="M114" i="6" s="1"/>
  <c r="C81" i="6"/>
  <c r="D64" i="6"/>
  <c r="H34" i="3"/>
  <c r="D60" i="6"/>
  <c r="H31" i="3"/>
  <c r="H32" i="3"/>
  <c r="F37" i="3"/>
  <c r="F32" i="3"/>
  <c r="F34" i="3"/>
  <c r="F112" i="6"/>
  <c r="H37" i="3"/>
  <c r="J33" i="3"/>
  <c r="J36" i="3"/>
  <c r="F31" i="3"/>
  <c r="C78" i="6"/>
  <c r="J37" i="3"/>
  <c r="D67" i="6"/>
  <c r="H35" i="6"/>
  <c r="H33" i="3"/>
  <c r="F36" i="3"/>
  <c r="C74" i="6"/>
  <c r="D51" i="6"/>
  <c r="D27" i="6"/>
  <c r="D8" i="33"/>
  <c r="AF3" i="26"/>
  <c r="N6" i="13"/>
  <c r="H33" i="6" l="1"/>
  <c r="J33" i="6" s="1"/>
  <c r="J34" i="6" s="1"/>
  <c r="L33" i="6"/>
  <c r="J6" i="12"/>
  <c r="K6" i="12" s="1"/>
  <c r="D8" i="6"/>
  <c r="D9" i="6" s="1"/>
  <c r="D12" i="6" s="1"/>
  <c r="D13" i="6" s="1"/>
  <c r="D6" i="3"/>
  <c r="D7" i="6"/>
  <c r="FO237" i="3"/>
  <c r="G100" i="6"/>
  <c r="H100" i="6" s="1"/>
  <c r="I100" i="6" s="1"/>
  <c r="J100" i="6" s="1"/>
  <c r="K100" i="6" s="1"/>
  <c r="L100" i="6" s="1"/>
  <c r="F103" i="6"/>
  <c r="H24" i="3"/>
  <c r="D14" i="33" s="1"/>
  <c r="N115" i="6"/>
  <c r="F93" i="6"/>
  <c r="F58" i="6"/>
  <c r="G112" i="6"/>
  <c r="H112" i="6" s="1"/>
  <c r="I112" i="6" s="1"/>
  <c r="J112" i="6" s="1"/>
  <c r="K112" i="6" s="1"/>
  <c r="F115" i="6"/>
  <c r="J214" i="3"/>
  <c r="BK214" i="3"/>
  <c r="AK214" i="3"/>
  <c r="AW214" i="3"/>
  <c r="AH214" i="3"/>
  <c r="V214" i="3"/>
  <c r="N214" i="3"/>
  <c r="BF214" i="3"/>
  <c r="Z214" i="3"/>
  <c r="BI214" i="3"/>
  <c r="AM214" i="3"/>
  <c r="BH214" i="3"/>
  <c r="AP214" i="3"/>
  <c r="AJ214" i="3"/>
  <c r="AX214" i="3"/>
  <c r="S214" i="3"/>
  <c r="X214" i="3"/>
  <c r="AB214" i="3"/>
  <c r="AL214" i="3"/>
  <c r="AY214" i="3"/>
  <c r="T214" i="3"/>
  <c r="W214" i="3"/>
  <c r="AF214" i="3"/>
  <c r="AR214" i="3"/>
  <c r="AS214" i="3"/>
  <c r="BA214" i="3"/>
  <c r="U214" i="3"/>
  <c r="BM214" i="3"/>
  <c r="AO214" i="3"/>
  <c r="BG214" i="3"/>
  <c r="BC214" i="3"/>
  <c r="BB214" i="3"/>
  <c r="AV214" i="3"/>
  <c r="AG214" i="3"/>
  <c r="AQ214" i="3"/>
  <c r="AD214" i="3"/>
  <c r="BL214" i="3"/>
  <c r="Q214" i="3"/>
  <c r="BD214" i="3"/>
  <c r="R214" i="3"/>
  <c r="AC214" i="3"/>
  <c r="L214" i="3"/>
  <c r="AE214" i="3"/>
  <c r="M214" i="3"/>
  <c r="AZ214" i="3"/>
  <c r="AI214" i="3"/>
  <c r="P214" i="3"/>
  <c r="AA214" i="3"/>
  <c r="BJ214" i="3"/>
  <c r="K214" i="3"/>
  <c r="AU214" i="3"/>
  <c r="Y214" i="3"/>
  <c r="BE214" i="3"/>
  <c r="I214" i="3"/>
  <c r="AN214" i="3"/>
  <c r="AT214" i="3"/>
  <c r="O214" i="3"/>
  <c r="F222" i="3"/>
  <c r="G222" i="3" s="1"/>
  <c r="H222" i="3" s="1"/>
  <c r="I222" i="3" s="1"/>
  <c r="J222" i="3" s="1"/>
  <c r="K222" i="3" s="1"/>
  <c r="L222" i="3" s="1"/>
  <c r="M222" i="3" s="1"/>
  <c r="N222" i="3" s="1"/>
  <c r="O222" i="3" s="1"/>
  <c r="P222" i="3" s="1"/>
  <c r="Q222" i="3" s="1"/>
  <c r="R222" i="3" s="1"/>
  <c r="S222" i="3" s="1"/>
  <c r="T222" i="3" s="1"/>
  <c r="U222" i="3" s="1"/>
  <c r="V222" i="3" s="1"/>
  <c r="W222" i="3" s="1"/>
  <c r="X222" i="3" s="1"/>
  <c r="Y222" i="3" s="1"/>
  <c r="Z222" i="3" s="1"/>
  <c r="AA222" i="3" s="1"/>
  <c r="AB222" i="3" s="1"/>
  <c r="AC222" i="3" s="1"/>
  <c r="AD222" i="3" s="1"/>
  <c r="AE222" i="3" s="1"/>
  <c r="AF222" i="3" s="1"/>
  <c r="AG222" i="3" s="1"/>
  <c r="AH222" i="3" s="1"/>
  <c r="AI222" i="3" s="1"/>
  <c r="AJ222" i="3" s="1"/>
  <c r="AK222" i="3" s="1"/>
  <c r="AL222" i="3" s="1"/>
  <c r="AM222" i="3" s="1"/>
  <c r="AN222" i="3" s="1"/>
  <c r="AO222" i="3" s="1"/>
  <c r="AP222" i="3" s="1"/>
  <c r="AQ222" i="3" s="1"/>
  <c r="AR222" i="3" s="1"/>
  <c r="AS222" i="3" s="1"/>
  <c r="AT222" i="3" s="1"/>
  <c r="AU222" i="3" s="1"/>
  <c r="AV222" i="3" s="1"/>
  <c r="AW222" i="3" s="1"/>
  <c r="AX222" i="3" s="1"/>
  <c r="AY222" i="3" s="1"/>
  <c r="AZ222" i="3" s="1"/>
  <c r="BA222" i="3" s="1"/>
  <c r="BB222" i="3" s="1"/>
  <c r="BC222" i="3" s="1"/>
  <c r="BD222" i="3" s="1"/>
  <c r="BE222" i="3" s="1"/>
  <c r="BF222" i="3" s="1"/>
  <c r="BG222" i="3" s="1"/>
  <c r="BH222" i="3" s="1"/>
  <c r="BI222" i="3" s="1"/>
  <c r="BJ222" i="3" s="1"/>
  <c r="BK222" i="3" s="1"/>
  <c r="BL222" i="3" s="1"/>
  <c r="BM222" i="3" s="1"/>
  <c r="BN222" i="3" s="1"/>
  <c r="BO222" i="3" s="1"/>
  <c r="BP222" i="3" s="1"/>
  <c r="BQ222" i="3" s="1"/>
  <c r="BR222" i="3" s="1"/>
  <c r="BS222" i="3" s="1"/>
  <c r="BT222" i="3" s="1"/>
  <c r="BU222" i="3" s="1"/>
  <c r="BV222" i="3" s="1"/>
  <c r="BW222" i="3" s="1"/>
  <c r="BX222" i="3" s="1"/>
  <c r="BY222" i="3" s="1"/>
  <c r="BZ222" i="3" s="1"/>
  <c r="CA222" i="3" s="1"/>
  <c r="CB222" i="3" s="1"/>
  <c r="CC222" i="3" s="1"/>
  <c r="CD222" i="3" s="1"/>
  <c r="CE222" i="3" s="1"/>
  <c r="CF222" i="3" s="1"/>
  <c r="CG222" i="3" s="1"/>
  <c r="CH222" i="3" s="1"/>
  <c r="CI222" i="3" s="1"/>
  <c r="CJ222" i="3" s="1"/>
  <c r="CK222" i="3" s="1"/>
  <c r="CL222" i="3" s="1"/>
  <c r="CM222" i="3" s="1"/>
  <c r="CN222" i="3" s="1"/>
  <c r="CO222" i="3" s="1"/>
  <c r="CP222" i="3" s="1"/>
  <c r="CQ222" i="3" s="1"/>
  <c r="CR222" i="3" s="1"/>
  <c r="CS222" i="3" s="1"/>
  <c r="CT222" i="3" s="1"/>
  <c r="CU222" i="3" s="1"/>
  <c r="CV222" i="3" s="1"/>
  <c r="CW222" i="3" s="1"/>
  <c r="CX222" i="3" s="1"/>
  <c r="CY222" i="3" s="1"/>
  <c r="CZ222" i="3" s="1"/>
  <c r="DA222" i="3" s="1"/>
  <c r="DB222" i="3" s="1"/>
  <c r="DC222" i="3" s="1"/>
  <c r="DD222" i="3" s="1"/>
  <c r="DE222" i="3" s="1"/>
  <c r="DF222" i="3" s="1"/>
  <c r="DG222" i="3" s="1"/>
  <c r="DH222" i="3" s="1"/>
  <c r="DI222" i="3" s="1"/>
  <c r="DJ222" i="3" s="1"/>
  <c r="DK222" i="3" s="1"/>
  <c r="DL222" i="3" s="1"/>
  <c r="DM222" i="3" s="1"/>
  <c r="DN222" i="3" s="1"/>
  <c r="DO222" i="3" s="1"/>
  <c r="DP222" i="3" s="1"/>
  <c r="DQ222" i="3" s="1"/>
  <c r="DR222" i="3" s="1"/>
  <c r="DS222" i="3" s="1"/>
  <c r="DT222" i="3" s="1"/>
  <c r="DU222" i="3" s="1"/>
  <c r="DV222" i="3" s="1"/>
  <c r="DW222" i="3" s="1"/>
  <c r="DX222" i="3" s="1"/>
  <c r="DY222" i="3" s="1"/>
  <c r="DZ222" i="3" s="1"/>
  <c r="EA222" i="3" s="1"/>
  <c r="EB222" i="3" s="1"/>
  <c r="EC222" i="3" s="1"/>
  <c r="ED222" i="3" s="1"/>
  <c r="EE222" i="3" s="1"/>
  <c r="EF222" i="3" s="1"/>
  <c r="EG222" i="3" s="1"/>
  <c r="EH222" i="3" s="1"/>
  <c r="EI222" i="3" s="1"/>
  <c r="EJ222" i="3" s="1"/>
  <c r="EK222" i="3" s="1"/>
  <c r="EL222" i="3" s="1"/>
  <c r="EM222" i="3" s="1"/>
  <c r="EN222" i="3" s="1"/>
  <c r="EO222" i="3" s="1"/>
  <c r="EP222" i="3" s="1"/>
  <c r="EQ222" i="3" s="1"/>
  <c r="ER222" i="3" s="1"/>
  <c r="ES222" i="3" s="1"/>
  <c r="ET222" i="3" s="1"/>
  <c r="EU222" i="3" s="1"/>
  <c r="EV222" i="3" s="1"/>
  <c r="EW222" i="3" s="1"/>
  <c r="EX222" i="3" s="1"/>
  <c r="EY222" i="3" s="1"/>
  <c r="EZ222" i="3" s="1"/>
  <c r="FA222" i="3" s="1"/>
  <c r="FB222" i="3" s="1"/>
  <c r="FC222" i="3" s="1"/>
  <c r="FD222" i="3" s="1"/>
  <c r="FE222" i="3" s="1"/>
  <c r="FF222" i="3" s="1"/>
  <c r="FG222" i="3" s="1"/>
  <c r="FH222" i="3" s="1"/>
  <c r="FI222" i="3" s="1"/>
  <c r="FJ222" i="3" s="1"/>
  <c r="FK222" i="3" s="1"/>
  <c r="FL222" i="3" s="1"/>
  <c r="FM222" i="3" s="1"/>
  <c r="FN222" i="3" s="1"/>
  <c r="FO222" i="3" s="1"/>
  <c r="F233" i="3"/>
  <c r="F219" i="3"/>
  <c r="F43" i="3"/>
  <c r="F57" i="3"/>
  <c r="F216" i="3"/>
  <c r="F213" i="3"/>
  <c r="F210" i="3"/>
  <c r="F51" i="3"/>
  <c r="G155" i="7"/>
  <c r="H155" i="7" s="1"/>
  <c r="I155" i="7" s="1"/>
  <c r="J155" i="7" s="1"/>
  <c r="K155" i="7" s="1"/>
  <c r="L155" i="7" s="1"/>
  <c r="M155" i="7" s="1"/>
  <c r="N155" i="7" s="1"/>
  <c r="O155" i="7" s="1"/>
  <c r="P155" i="7" s="1"/>
  <c r="Q155" i="7" s="1"/>
  <c r="R155" i="7" s="1"/>
  <c r="S155" i="7" s="1"/>
  <c r="T155" i="7" s="1"/>
  <c r="U155" i="7" s="1"/>
  <c r="V155" i="7" s="1"/>
  <c r="W155" i="7" s="1"/>
  <c r="X155" i="7" s="1"/>
  <c r="Y155" i="7" s="1"/>
  <c r="Z155" i="7" s="1"/>
  <c r="AA155" i="7" s="1"/>
  <c r="AB155" i="7" s="1"/>
  <c r="AC155" i="7" s="1"/>
  <c r="AD155" i="7" s="1"/>
  <c r="AE155" i="7" s="1"/>
  <c r="AF155" i="7" s="1"/>
  <c r="AG155" i="7" s="1"/>
  <c r="AH155" i="7" s="1"/>
  <c r="AI155" i="7" s="1"/>
  <c r="AJ155" i="7" s="1"/>
  <c r="AK155" i="7" s="1"/>
  <c r="AL155" i="7" s="1"/>
  <c r="AM155" i="7" s="1"/>
  <c r="AN155" i="7" s="1"/>
  <c r="AO155" i="7" s="1"/>
  <c r="AP155" i="7" s="1"/>
  <c r="AQ155" i="7" s="1"/>
  <c r="AR155" i="7" s="1"/>
  <c r="AS155" i="7" s="1"/>
  <c r="AT155" i="7" s="1"/>
  <c r="AU155" i="7" s="1"/>
  <c r="AV155" i="7" s="1"/>
  <c r="AW155" i="7" s="1"/>
  <c r="AX155" i="7" s="1"/>
  <c r="AY155" i="7" s="1"/>
  <c r="AZ155" i="7" s="1"/>
  <c r="BA155" i="7" s="1"/>
  <c r="BB155" i="7" s="1"/>
  <c r="BC155" i="7" s="1"/>
  <c r="BD155" i="7" s="1"/>
  <c r="BE155" i="7" s="1"/>
  <c r="BF155" i="7" s="1"/>
  <c r="BG155" i="7" s="1"/>
  <c r="BH155" i="7" s="1"/>
  <c r="BI155" i="7" s="1"/>
  <c r="BJ155" i="7" s="1"/>
  <c r="BK155" i="7" s="1"/>
  <c r="BL155" i="7" s="1"/>
  <c r="BM155" i="7" s="1"/>
  <c r="BN155" i="7" s="1"/>
  <c r="BO155" i="7" s="1"/>
  <c r="BP155" i="7" s="1"/>
  <c r="BQ155" i="7" s="1"/>
  <c r="BR155" i="7" s="1"/>
  <c r="BS155" i="7" s="1"/>
  <c r="BT155" i="7" s="1"/>
  <c r="BU155" i="7" s="1"/>
  <c r="BV155" i="7" s="1"/>
  <c r="BW155" i="7" s="1"/>
  <c r="BX155" i="7" s="1"/>
  <c r="BY155" i="7" s="1"/>
  <c r="BZ155" i="7" s="1"/>
  <c r="CA155" i="7" s="1"/>
  <c r="CB155" i="7" s="1"/>
  <c r="CC155" i="7" s="1"/>
  <c r="CD155" i="7" s="1"/>
  <c r="CE155" i="7" s="1"/>
  <c r="CF155" i="7" s="1"/>
  <c r="CG155" i="7" s="1"/>
  <c r="CH155" i="7" s="1"/>
  <c r="CI155" i="7" s="1"/>
  <c r="CJ155" i="7" s="1"/>
  <c r="CK155" i="7" s="1"/>
  <c r="CL155" i="7" s="1"/>
  <c r="CM155" i="7" s="1"/>
  <c r="CN155" i="7" s="1"/>
  <c r="CO155" i="7" s="1"/>
  <c r="CP155" i="7" s="1"/>
  <c r="CQ155" i="7" s="1"/>
  <c r="CR155" i="7" s="1"/>
  <c r="CS155" i="7" s="1"/>
  <c r="CT155" i="7" s="1"/>
  <c r="CU155" i="7" s="1"/>
  <c r="CV155" i="7" s="1"/>
  <c r="CW155" i="7" s="1"/>
  <c r="CX155" i="7" s="1"/>
  <c r="CY155" i="7" s="1"/>
  <c r="CZ155" i="7" s="1"/>
  <c r="DA155" i="7" s="1"/>
  <c r="DB155" i="7" s="1"/>
  <c r="DC155" i="7" s="1"/>
  <c r="DD155" i="7" s="1"/>
  <c r="DE155" i="7" s="1"/>
  <c r="DF155" i="7" s="1"/>
  <c r="DG155" i="7" s="1"/>
  <c r="DH155" i="7" s="1"/>
  <c r="DI155" i="7" s="1"/>
  <c r="DJ155" i="7" s="1"/>
  <c r="DK155" i="7" s="1"/>
  <c r="DL155" i="7" s="1"/>
  <c r="DM155" i="7" s="1"/>
  <c r="DN155" i="7" s="1"/>
  <c r="DO155" i="7" s="1"/>
  <c r="DP155" i="7" s="1"/>
  <c r="DQ155" i="7" s="1"/>
  <c r="DR155" i="7" s="1"/>
  <c r="DS155" i="7" s="1"/>
  <c r="DT155" i="7" s="1"/>
  <c r="DU155" i="7" s="1"/>
  <c r="DV155" i="7" s="1"/>
  <c r="DW155" i="7" s="1"/>
  <c r="DX155" i="7" s="1"/>
  <c r="DY155" i="7" s="1"/>
  <c r="DZ155" i="7" s="1"/>
  <c r="EA155" i="7" s="1"/>
  <c r="EB155" i="7" s="1"/>
  <c r="EC155" i="7" s="1"/>
  <c r="ED155" i="7" s="1"/>
  <c r="EE155" i="7" s="1"/>
  <c r="EF155" i="7" s="1"/>
  <c r="EG155" i="7" s="1"/>
  <c r="EH155" i="7" s="1"/>
  <c r="EI155" i="7" s="1"/>
  <c r="EJ155" i="7" s="1"/>
  <c r="EK155" i="7" s="1"/>
  <c r="EL155" i="7" s="1"/>
  <c r="EM155" i="7" s="1"/>
  <c r="EN155" i="7" s="1"/>
  <c r="EO155" i="7" s="1"/>
  <c r="EP155" i="7" s="1"/>
  <c r="EQ155" i="7" s="1"/>
  <c r="ER155" i="7" s="1"/>
  <c r="ES155" i="7" s="1"/>
  <c r="ET155" i="7" s="1"/>
  <c r="EU155" i="7" s="1"/>
  <c r="EV155" i="7" s="1"/>
  <c r="EW155" i="7" s="1"/>
  <c r="EX155" i="7" s="1"/>
  <c r="EY155" i="7" s="1"/>
  <c r="EZ155" i="7" s="1"/>
  <c r="FA155" i="7" s="1"/>
  <c r="FB155" i="7" s="1"/>
  <c r="FC155" i="7" s="1"/>
  <c r="FD155" i="7" s="1"/>
  <c r="FE155" i="7" s="1"/>
  <c r="FF155" i="7" s="1"/>
  <c r="FG155" i="7" s="1"/>
  <c r="FH155" i="7" s="1"/>
  <c r="FI155" i="7" s="1"/>
  <c r="FJ155" i="7" s="1"/>
  <c r="FK155" i="7" s="1"/>
  <c r="FL155" i="7" s="1"/>
  <c r="FM155" i="7" s="1"/>
  <c r="FN155" i="7" s="1"/>
  <c r="FO155" i="7" s="1"/>
  <c r="F24" i="16"/>
  <c r="G172" i="7"/>
  <c r="G209" i="7"/>
  <c r="G269" i="7" s="1"/>
  <c r="J18" i="17"/>
  <c r="F59" i="17" s="1"/>
  <c r="F28" i="17" s="1"/>
  <c r="D49" i="13"/>
  <c r="D80" i="13" s="1"/>
  <c r="C70" i="13"/>
  <c r="O14" i="13"/>
  <c r="S22" i="13" s="1"/>
  <c r="D48" i="6"/>
  <c r="N13" i="13"/>
  <c r="S7" i="13" s="1"/>
  <c r="S5" i="13"/>
  <c r="AG21" i="26"/>
  <c r="AG3" i="26"/>
  <c r="I8" i="13"/>
  <c r="I16" i="13"/>
  <c r="G12" i="32" s="1"/>
  <c r="I12" i="32" s="1"/>
  <c r="I4" i="13"/>
  <c r="I5" i="13"/>
  <c r="I17" i="13"/>
  <c r="I6" i="13"/>
  <c r="I12" i="13"/>
  <c r="J12" i="13" s="1"/>
  <c r="I7" i="13"/>
  <c r="I15" i="13"/>
  <c r="I3" i="13"/>
  <c r="I14" i="13"/>
  <c r="J14" i="13" s="1"/>
  <c r="I13" i="13"/>
  <c r="J18" i="13" l="1"/>
  <c r="J60" i="12"/>
  <c r="D10" i="6"/>
  <c r="F73" i="16"/>
  <c r="F36" i="16"/>
  <c r="F63" i="16"/>
  <c r="F95" i="17"/>
  <c r="F68" i="17"/>
  <c r="F46" i="17" s="1"/>
  <c r="G224" i="7"/>
  <c r="G159" i="7"/>
  <c r="D70" i="13"/>
  <c r="K115" i="6"/>
  <c r="L112" i="6"/>
  <c r="D214" i="3"/>
  <c r="E49" i="13"/>
  <c r="H209" i="7"/>
  <c r="H269" i="7" s="1"/>
  <c r="G182" i="7"/>
  <c r="G244" i="7" s="1"/>
  <c r="G183" i="7"/>
  <c r="F52" i="16" s="1"/>
  <c r="F64" i="17"/>
  <c r="F27" i="17"/>
  <c r="L6" i="12"/>
  <c r="K60" i="12"/>
  <c r="G11" i="32"/>
  <c r="I11" i="32" s="1"/>
  <c r="AH3" i="26"/>
  <c r="J9" i="13"/>
  <c r="BI66" i="13"/>
  <c r="FF66" i="13"/>
  <c r="FI66" i="13"/>
  <c r="V66" i="13"/>
  <c r="EQ66" i="13"/>
  <c r="FH66" i="13"/>
  <c r="CK66" i="13"/>
  <c r="AC66" i="13"/>
  <c r="O66" i="13"/>
  <c r="DZ66" i="13"/>
  <c r="FE66" i="13"/>
  <c r="CN66" i="13"/>
  <c r="FJ66" i="13"/>
  <c r="BL66" i="13"/>
  <c r="EU66" i="13"/>
  <c r="Z66" i="13"/>
  <c r="D66" i="13"/>
  <c r="DA66" i="13"/>
  <c r="DH66" i="13"/>
  <c r="DD66" i="13"/>
  <c r="AH66" i="13"/>
  <c r="BP66" i="13"/>
  <c r="EN66" i="13"/>
  <c r="EF66" i="13"/>
  <c r="FB66" i="13"/>
  <c r="DP66" i="13"/>
  <c r="EE66" i="13"/>
  <c r="EB66" i="13"/>
  <c r="DQ66" i="13"/>
  <c r="L66" i="13"/>
  <c r="J66" i="13"/>
  <c r="EI66" i="13"/>
  <c r="CC66" i="13"/>
  <c r="CB66" i="13"/>
  <c r="S66" i="13"/>
  <c r="CE66" i="13"/>
  <c r="DR66" i="13"/>
  <c r="BB66" i="13"/>
  <c r="CA66" i="13"/>
  <c r="N66" i="13"/>
  <c r="EP66" i="13"/>
  <c r="AE66" i="13"/>
  <c r="Y66" i="13"/>
  <c r="DB66" i="13"/>
  <c r="EW66" i="13"/>
  <c r="AF66" i="13"/>
  <c r="R66" i="13"/>
  <c r="ED66" i="13"/>
  <c r="DI66" i="13"/>
  <c r="EL66" i="13"/>
  <c r="EM66" i="13"/>
  <c r="FK66" i="13"/>
  <c r="DN66" i="13"/>
  <c r="CO66" i="13"/>
  <c r="FA66" i="13"/>
  <c r="AN66" i="13"/>
  <c r="FC66" i="13"/>
  <c r="BS66" i="13"/>
  <c r="Q66" i="13"/>
  <c r="K66" i="13"/>
  <c r="AI66" i="13"/>
  <c r="CH66" i="13"/>
  <c r="AK66" i="13"/>
  <c r="AZ66" i="13"/>
  <c r="CI66" i="13"/>
  <c r="AQ66" i="13"/>
  <c r="AR66" i="13"/>
  <c r="CQ66" i="13"/>
  <c r="BF66" i="13"/>
  <c r="BH66" i="13"/>
  <c r="EO66" i="13"/>
  <c r="DT66" i="13"/>
  <c r="AO66" i="13"/>
  <c r="FL66" i="13"/>
  <c r="BO66" i="13"/>
  <c r="CD66" i="13"/>
  <c r="DE66" i="13"/>
  <c r="CW66" i="13"/>
  <c r="BY66" i="13"/>
  <c r="EJ66" i="13"/>
  <c r="BQ66" i="13"/>
  <c r="AV66" i="13"/>
  <c r="X66" i="13"/>
  <c r="EK66" i="13"/>
  <c r="AY66" i="13"/>
  <c r="CP66" i="13"/>
  <c r="CG66" i="13"/>
  <c r="P66" i="13"/>
  <c r="BC66" i="13"/>
  <c r="BD66" i="13"/>
  <c r="AB66" i="13"/>
  <c r="AS66" i="13"/>
  <c r="CT66" i="13"/>
  <c r="BZ66" i="13"/>
  <c r="CX66" i="13"/>
  <c r="DX66" i="13"/>
  <c r="FM66" i="13"/>
  <c r="DK66" i="13"/>
  <c r="CU66" i="13"/>
  <c r="W66" i="13"/>
  <c r="CS66" i="13"/>
  <c r="AW66" i="13"/>
  <c r="AG66" i="13"/>
  <c r="E66" i="13"/>
  <c r="F66" i="13"/>
  <c r="CY66" i="13"/>
  <c r="DW66" i="13"/>
  <c r="FD66" i="13"/>
  <c r="EY66" i="13"/>
  <c r="AT66" i="13"/>
  <c r="DC66" i="13"/>
  <c r="DJ66" i="13"/>
  <c r="EA66" i="13"/>
  <c r="H66" i="13"/>
  <c r="FN66" i="13"/>
  <c r="BA66" i="13"/>
  <c r="I66" i="13"/>
  <c r="EC66" i="13"/>
  <c r="EH66" i="13"/>
  <c r="EX66" i="13"/>
  <c r="ET66" i="13"/>
  <c r="CF66" i="13"/>
  <c r="DY66" i="13"/>
  <c r="AP66" i="13"/>
  <c r="FP66" i="13"/>
  <c r="FO66" i="13"/>
  <c r="AX66" i="13"/>
  <c r="BK66" i="13"/>
  <c r="AU66" i="13"/>
  <c r="C66" i="13"/>
  <c r="BT66" i="13"/>
  <c r="AD66" i="13"/>
  <c r="DV66" i="13"/>
  <c r="EG66" i="13"/>
  <c r="U66" i="13"/>
  <c r="CJ66" i="13"/>
  <c r="EZ66" i="13"/>
  <c r="AL66" i="13"/>
  <c r="BM66" i="13"/>
  <c r="BR66" i="13"/>
  <c r="FQ66" i="13"/>
  <c r="BN66" i="13"/>
  <c r="CV66" i="13"/>
  <c r="BX66" i="13"/>
  <c r="AJ66" i="13"/>
  <c r="BV66" i="13"/>
  <c r="DG66" i="13"/>
  <c r="DU66" i="13"/>
  <c r="DL66" i="13"/>
  <c r="FG66" i="13"/>
  <c r="BE66" i="13"/>
  <c r="BW66" i="13"/>
  <c r="T66" i="13"/>
  <c r="AA66" i="13"/>
  <c r="DS66" i="13"/>
  <c r="BU66" i="13"/>
  <c r="CM66" i="13"/>
  <c r="BJ66" i="13"/>
  <c r="DO66" i="13"/>
  <c r="CL66" i="13"/>
  <c r="BG66" i="13"/>
  <c r="CR66" i="13"/>
  <c r="EV66" i="13"/>
  <c r="CZ66" i="13"/>
  <c r="G66" i="13"/>
  <c r="ER66" i="13"/>
  <c r="DM66" i="13"/>
  <c r="ES66" i="13"/>
  <c r="M66" i="13"/>
  <c r="AM66" i="13"/>
  <c r="DF66" i="13"/>
  <c r="C34" i="13"/>
  <c r="D34" i="13" s="1"/>
  <c r="F32" i="16" l="1"/>
  <c r="E80" i="13"/>
  <c r="F105" i="17"/>
  <c r="F84" i="17"/>
  <c r="F38" i="17" s="1"/>
  <c r="D29" i="13"/>
  <c r="F83" i="17"/>
  <c r="F37" i="17" s="1"/>
  <c r="F51" i="16"/>
  <c r="F35" i="16"/>
  <c r="F67" i="17"/>
  <c r="F45" i="17" s="1"/>
  <c r="G245" i="7"/>
  <c r="L115" i="6"/>
  <c r="M112" i="6"/>
  <c r="M115" i="6" s="1"/>
  <c r="I209" i="7"/>
  <c r="I269" i="7" s="1"/>
  <c r="L60" i="12"/>
  <c r="M6" i="12"/>
  <c r="J19" i="17"/>
  <c r="F49" i="13"/>
  <c r="F80" i="13" s="1"/>
  <c r="F28" i="16"/>
  <c r="AI3" i="26"/>
  <c r="D71" i="13"/>
  <c r="AA71" i="13"/>
  <c r="C71" i="13"/>
  <c r="G218" i="7" s="1"/>
  <c r="G179" i="7"/>
  <c r="B66" i="13"/>
  <c r="S14" i="13" s="1"/>
  <c r="C76" i="13" l="1"/>
  <c r="C77" i="13" s="1"/>
  <c r="F80" i="17"/>
  <c r="F34" i="17" s="1"/>
  <c r="F48" i="16"/>
  <c r="G241" i="7"/>
  <c r="N6" i="12"/>
  <c r="M60" i="12"/>
  <c r="J209" i="7"/>
  <c r="J269" i="7" s="1"/>
  <c r="G49" i="13"/>
  <c r="F70" i="13"/>
  <c r="F71" i="13" s="1"/>
  <c r="K67" i="13"/>
  <c r="AH21" i="26"/>
  <c r="AJ3" i="26"/>
  <c r="D76" i="13"/>
  <c r="D77" i="13" s="1"/>
  <c r="E76" i="13"/>
  <c r="J76" i="13"/>
  <c r="J77" i="13" s="1"/>
  <c r="H76" i="13"/>
  <c r="H77" i="13" s="1"/>
  <c r="G76" i="13"/>
  <c r="G77" i="13" s="1"/>
  <c r="I76" i="13"/>
  <c r="I77" i="13" s="1"/>
  <c r="F76" i="13"/>
  <c r="F77" i="13" s="1"/>
  <c r="G165" i="7"/>
  <c r="G80" i="13" l="1"/>
  <c r="F71" i="17"/>
  <c r="F39" i="16"/>
  <c r="J20" i="17"/>
  <c r="H49" i="13"/>
  <c r="G70" i="13"/>
  <c r="G71" i="13" s="1"/>
  <c r="K209" i="7"/>
  <c r="K269" i="7" s="1"/>
  <c r="O6" i="12"/>
  <c r="N60" i="12"/>
  <c r="AK3" i="26"/>
  <c r="K76" i="13"/>
  <c r="K77" i="13" s="1"/>
  <c r="H80" i="13" l="1"/>
  <c r="O60" i="12"/>
  <c r="P6" i="12"/>
  <c r="L209" i="7"/>
  <c r="L269" i="7" s="1"/>
  <c r="H70" i="13"/>
  <c r="H71" i="13" s="1"/>
  <c r="I49" i="13"/>
  <c r="I80" i="13" s="1"/>
  <c r="AL3" i="26"/>
  <c r="L76" i="13"/>
  <c r="L77" i="13" s="1"/>
  <c r="M209" i="7" l="1"/>
  <c r="M269" i="7" s="1"/>
  <c r="J49" i="13"/>
  <c r="J80" i="13" s="1"/>
  <c r="I70" i="13"/>
  <c r="I71" i="13" s="1"/>
  <c r="Q6" i="12"/>
  <c r="P60" i="12"/>
  <c r="AI21" i="26"/>
  <c r="AM3" i="26"/>
  <c r="M76" i="13"/>
  <c r="M77" i="13" s="1"/>
  <c r="D12" i="33"/>
  <c r="D78" i="6"/>
  <c r="C103" i="7"/>
  <c r="R6" i="12" l="1"/>
  <c r="Q60" i="12"/>
  <c r="K49" i="13"/>
  <c r="J70" i="13"/>
  <c r="J71" i="13" s="1"/>
  <c r="N209" i="7"/>
  <c r="N269" i="7" s="1"/>
  <c r="AN3" i="26"/>
  <c r="N76" i="13"/>
  <c r="N77" i="13" s="1"/>
  <c r="L165" i="6"/>
  <c r="D174" i="7"/>
  <c r="C149" i="7"/>
  <c r="K80" i="13" l="1"/>
  <c r="O209" i="7"/>
  <c r="O269" i="7" s="1"/>
  <c r="K70" i="13"/>
  <c r="K71" i="13" s="1"/>
  <c r="L49" i="13"/>
  <c r="L80" i="13" s="1"/>
  <c r="S6" i="12"/>
  <c r="R60" i="12"/>
  <c r="AJ21" i="26"/>
  <c r="AO3" i="26"/>
  <c r="O76" i="13"/>
  <c r="O77" i="13" s="1"/>
  <c r="P76" i="13"/>
  <c r="P77" i="13" s="1"/>
  <c r="H172" i="7"/>
  <c r="H224" i="7" l="1"/>
  <c r="H159" i="7"/>
  <c r="H218" i="7"/>
  <c r="L70" i="13"/>
  <c r="L71" i="13" s="1"/>
  <c r="M49" i="13"/>
  <c r="M80" i="13" s="1"/>
  <c r="P209" i="7"/>
  <c r="P269" i="7" s="1"/>
  <c r="AK21" i="26"/>
  <c r="AP3" i="26"/>
  <c r="H175" i="7"/>
  <c r="H237" i="7" s="1"/>
  <c r="H183" i="7"/>
  <c r="H245" i="7" s="1"/>
  <c r="H187" i="7"/>
  <c r="H249" i="7" s="1"/>
  <c r="H179" i="7"/>
  <c r="H241" i="7" s="1"/>
  <c r="H165" i="7"/>
  <c r="H182" i="7"/>
  <c r="H244" i="7" s="1"/>
  <c r="H176" i="7"/>
  <c r="H238" i="7" s="1"/>
  <c r="I172" i="7"/>
  <c r="G7" i="7"/>
  <c r="G149" i="7"/>
  <c r="H149" i="7" s="1"/>
  <c r="I149" i="7" s="1"/>
  <c r="J149" i="7" s="1"/>
  <c r="K149" i="7" s="1"/>
  <c r="L149" i="7" s="1"/>
  <c r="M149" i="7" s="1"/>
  <c r="N149" i="7" s="1"/>
  <c r="O149" i="7" s="1"/>
  <c r="P149" i="7" s="1"/>
  <c r="Q149" i="7" s="1"/>
  <c r="R149" i="7" s="1"/>
  <c r="S149" i="7" s="1"/>
  <c r="T149" i="7" s="1"/>
  <c r="U149" i="7" s="1"/>
  <c r="V149" i="7" s="1"/>
  <c r="W149" i="7" s="1"/>
  <c r="X149" i="7" s="1"/>
  <c r="Y149" i="7" s="1"/>
  <c r="Z149" i="7" s="1"/>
  <c r="AA149" i="7" s="1"/>
  <c r="AB149" i="7" s="1"/>
  <c r="AC149" i="7" s="1"/>
  <c r="AD149" i="7" s="1"/>
  <c r="AE149" i="7" s="1"/>
  <c r="AF149" i="7" s="1"/>
  <c r="AG149" i="7" s="1"/>
  <c r="AH149" i="7" s="1"/>
  <c r="AI149" i="7" s="1"/>
  <c r="AJ149" i="7" s="1"/>
  <c r="AK149" i="7" s="1"/>
  <c r="AL149" i="7" s="1"/>
  <c r="AM149" i="7" s="1"/>
  <c r="AN149" i="7" s="1"/>
  <c r="AO149" i="7" s="1"/>
  <c r="AP149" i="7" s="1"/>
  <c r="AQ149" i="7" s="1"/>
  <c r="AR149" i="7" s="1"/>
  <c r="AS149" i="7" s="1"/>
  <c r="AT149" i="7" s="1"/>
  <c r="AU149" i="7" s="1"/>
  <c r="AV149" i="7" s="1"/>
  <c r="AW149" i="7" s="1"/>
  <c r="AX149" i="7" s="1"/>
  <c r="AY149" i="7" s="1"/>
  <c r="AZ149" i="7" s="1"/>
  <c r="BA149" i="7" s="1"/>
  <c r="BB149" i="7" s="1"/>
  <c r="BC149" i="7" s="1"/>
  <c r="BD149" i="7" s="1"/>
  <c r="BE149" i="7" s="1"/>
  <c r="BF149" i="7" s="1"/>
  <c r="BG149" i="7" s="1"/>
  <c r="BH149" i="7" s="1"/>
  <c r="BI149" i="7" s="1"/>
  <c r="BJ149" i="7" s="1"/>
  <c r="BK149" i="7" s="1"/>
  <c r="BL149" i="7" s="1"/>
  <c r="BM149" i="7" s="1"/>
  <c r="BN149" i="7" s="1"/>
  <c r="BO149" i="7" s="1"/>
  <c r="BP149" i="7" s="1"/>
  <c r="BQ149" i="7" s="1"/>
  <c r="BR149" i="7" s="1"/>
  <c r="BS149" i="7" s="1"/>
  <c r="BT149" i="7" s="1"/>
  <c r="BU149" i="7" s="1"/>
  <c r="BV149" i="7" s="1"/>
  <c r="BW149" i="7" s="1"/>
  <c r="BX149" i="7" s="1"/>
  <c r="BY149" i="7" s="1"/>
  <c r="BZ149" i="7" s="1"/>
  <c r="CA149" i="7" s="1"/>
  <c r="CB149" i="7" s="1"/>
  <c r="CC149" i="7" s="1"/>
  <c r="CD149" i="7" s="1"/>
  <c r="CE149" i="7" s="1"/>
  <c r="CF149" i="7" s="1"/>
  <c r="CG149" i="7" s="1"/>
  <c r="CH149" i="7" s="1"/>
  <c r="CI149" i="7" s="1"/>
  <c r="CJ149" i="7" s="1"/>
  <c r="CK149" i="7" s="1"/>
  <c r="CL149" i="7" s="1"/>
  <c r="CM149" i="7" s="1"/>
  <c r="CN149" i="7" s="1"/>
  <c r="CO149" i="7" s="1"/>
  <c r="CP149" i="7" s="1"/>
  <c r="CQ149" i="7" s="1"/>
  <c r="CR149" i="7" s="1"/>
  <c r="CS149" i="7" s="1"/>
  <c r="CT149" i="7" s="1"/>
  <c r="CU149" i="7" s="1"/>
  <c r="CV149" i="7" s="1"/>
  <c r="CW149" i="7" s="1"/>
  <c r="CX149" i="7" s="1"/>
  <c r="CY149" i="7" s="1"/>
  <c r="CZ149" i="7" s="1"/>
  <c r="DA149" i="7" s="1"/>
  <c r="DB149" i="7" s="1"/>
  <c r="DC149" i="7" s="1"/>
  <c r="DD149" i="7" s="1"/>
  <c r="DE149" i="7" s="1"/>
  <c r="DF149" i="7" s="1"/>
  <c r="DG149" i="7" s="1"/>
  <c r="DH149" i="7" s="1"/>
  <c r="DI149" i="7" s="1"/>
  <c r="DJ149" i="7" s="1"/>
  <c r="DK149" i="7" s="1"/>
  <c r="DL149" i="7" s="1"/>
  <c r="DM149" i="7" s="1"/>
  <c r="DN149" i="7" s="1"/>
  <c r="DO149" i="7" s="1"/>
  <c r="DP149" i="7" s="1"/>
  <c r="DQ149" i="7" s="1"/>
  <c r="DR149" i="7" s="1"/>
  <c r="DS149" i="7" s="1"/>
  <c r="DT149" i="7" s="1"/>
  <c r="DU149" i="7" s="1"/>
  <c r="DV149" i="7" s="1"/>
  <c r="DW149" i="7" s="1"/>
  <c r="DX149" i="7" s="1"/>
  <c r="DY149" i="7" s="1"/>
  <c r="DZ149" i="7" s="1"/>
  <c r="EA149" i="7" s="1"/>
  <c r="EB149" i="7" s="1"/>
  <c r="EC149" i="7" s="1"/>
  <c r="ED149" i="7" s="1"/>
  <c r="EE149" i="7" s="1"/>
  <c r="EF149" i="7" s="1"/>
  <c r="EG149" i="7" s="1"/>
  <c r="EH149" i="7" s="1"/>
  <c r="EI149" i="7" s="1"/>
  <c r="EJ149" i="7" s="1"/>
  <c r="EK149" i="7" s="1"/>
  <c r="EL149" i="7" s="1"/>
  <c r="EM149" i="7" s="1"/>
  <c r="EN149" i="7" s="1"/>
  <c r="EO149" i="7" s="1"/>
  <c r="EP149" i="7" s="1"/>
  <c r="EQ149" i="7" s="1"/>
  <c r="ER149" i="7" s="1"/>
  <c r="ES149" i="7" s="1"/>
  <c r="ET149" i="7" s="1"/>
  <c r="EU149" i="7" s="1"/>
  <c r="EV149" i="7" s="1"/>
  <c r="EW149" i="7" s="1"/>
  <c r="EX149" i="7" s="1"/>
  <c r="EY149" i="7" s="1"/>
  <c r="EZ149" i="7" s="1"/>
  <c r="FA149" i="7" s="1"/>
  <c r="FB149" i="7" s="1"/>
  <c r="FC149" i="7" s="1"/>
  <c r="FD149" i="7" s="1"/>
  <c r="FE149" i="7" s="1"/>
  <c r="FF149" i="7" s="1"/>
  <c r="FG149" i="7" s="1"/>
  <c r="FH149" i="7" s="1"/>
  <c r="FI149" i="7" s="1"/>
  <c r="FJ149" i="7" s="1"/>
  <c r="FK149" i="7" s="1"/>
  <c r="FL149" i="7" s="1"/>
  <c r="FM149" i="7" s="1"/>
  <c r="FN149" i="7" s="1"/>
  <c r="FO149" i="7" s="1"/>
  <c r="C141" i="7"/>
  <c r="C129" i="7"/>
  <c r="C135" i="7" s="1"/>
  <c r="C124" i="7"/>
  <c r="C117" i="7"/>
  <c r="C110" i="7"/>
  <c r="C96" i="7"/>
  <c r="G141" i="7"/>
  <c r="H141" i="7" s="1"/>
  <c r="I141" i="7" s="1"/>
  <c r="J141" i="7" s="1"/>
  <c r="K141" i="7" s="1"/>
  <c r="L141" i="7" s="1"/>
  <c r="M141" i="7" s="1"/>
  <c r="N141" i="7" s="1"/>
  <c r="O141" i="7" s="1"/>
  <c r="P141" i="7" s="1"/>
  <c r="Q141" i="7" s="1"/>
  <c r="R141" i="7" s="1"/>
  <c r="S141" i="7" s="1"/>
  <c r="T141" i="7" s="1"/>
  <c r="U141" i="7" s="1"/>
  <c r="V141" i="7" s="1"/>
  <c r="W141" i="7" s="1"/>
  <c r="X141" i="7" s="1"/>
  <c r="Y141" i="7" s="1"/>
  <c r="Z141" i="7" s="1"/>
  <c r="AA141" i="7" s="1"/>
  <c r="AB141" i="7" s="1"/>
  <c r="AC141" i="7" s="1"/>
  <c r="AD141" i="7" s="1"/>
  <c r="AE141" i="7" s="1"/>
  <c r="AF141" i="7" s="1"/>
  <c r="AG141" i="7" s="1"/>
  <c r="AH141" i="7" s="1"/>
  <c r="AI141" i="7" s="1"/>
  <c r="AJ141" i="7" s="1"/>
  <c r="AK141" i="7" s="1"/>
  <c r="AL141" i="7" s="1"/>
  <c r="AM141" i="7" s="1"/>
  <c r="AN141" i="7" s="1"/>
  <c r="AO141" i="7" s="1"/>
  <c r="AP141" i="7" s="1"/>
  <c r="AQ141" i="7" s="1"/>
  <c r="AR141" i="7" s="1"/>
  <c r="AS141" i="7" s="1"/>
  <c r="AT141" i="7" s="1"/>
  <c r="AU141" i="7" s="1"/>
  <c r="AV141" i="7" s="1"/>
  <c r="AW141" i="7" s="1"/>
  <c r="AX141" i="7" s="1"/>
  <c r="AY141" i="7" s="1"/>
  <c r="AZ141" i="7" s="1"/>
  <c r="BA141" i="7" s="1"/>
  <c r="BB141" i="7" s="1"/>
  <c r="BC141" i="7" s="1"/>
  <c r="BD141" i="7" s="1"/>
  <c r="BE141" i="7" s="1"/>
  <c r="BF141" i="7" s="1"/>
  <c r="BG141" i="7" s="1"/>
  <c r="BH141" i="7" s="1"/>
  <c r="BI141" i="7" s="1"/>
  <c r="BJ141" i="7" s="1"/>
  <c r="BK141" i="7" s="1"/>
  <c r="BL141" i="7" s="1"/>
  <c r="BM141" i="7" s="1"/>
  <c r="BN141" i="7" s="1"/>
  <c r="BO141" i="7" s="1"/>
  <c r="BP141" i="7" s="1"/>
  <c r="BQ141" i="7" s="1"/>
  <c r="BR141" i="7" s="1"/>
  <c r="BS141" i="7" s="1"/>
  <c r="BT141" i="7" s="1"/>
  <c r="BU141" i="7" s="1"/>
  <c r="BV141" i="7" s="1"/>
  <c r="BW141" i="7" s="1"/>
  <c r="BX141" i="7" s="1"/>
  <c r="BY141" i="7" s="1"/>
  <c r="BZ141" i="7" s="1"/>
  <c r="CA141" i="7" s="1"/>
  <c r="CB141" i="7" s="1"/>
  <c r="CC141" i="7" s="1"/>
  <c r="CD141" i="7" s="1"/>
  <c r="CE141" i="7" s="1"/>
  <c r="CF141" i="7" s="1"/>
  <c r="CG141" i="7" s="1"/>
  <c r="CH141" i="7" s="1"/>
  <c r="CI141" i="7" s="1"/>
  <c r="CJ141" i="7" s="1"/>
  <c r="CK141" i="7" s="1"/>
  <c r="CL141" i="7" s="1"/>
  <c r="CM141" i="7" s="1"/>
  <c r="CN141" i="7" s="1"/>
  <c r="CO141" i="7" s="1"/>
  <c r="CP141" i="7" s="1"/>
  <c r="CQ141" i="7" s="1"/>
  <c r="CR141" i="7" s="1"/>
  <c r="CS141" i="7" s="1"/>
  <c r="CT141" i="7" s="1"/>
  <c r="CU141" i="7" s="1"/>
  <c r="CV141" i="7" s="1"/>
  <c r="CW141" i="7" s="1"/>
  <c r="CX141" i="7" s="1"/>
  <c r="CY141" i="7" s="1"/>
  <c r="CZ141" i="7" s="1"/>
  <c r="DA141" i="7" s="1"/>
  <c r="DB141" i="7" s="1"/>
  <c r="DC141" i="7" s="1"/>
  <c r="DD141" i="7" s="1"/>
  <c r="DE141" i="7" s="1"/>
  <c r="DF141" i="7" s="1"/>
  <c r="DG141" i="7" s="1"/>
  <c r="DH141" i="7" s="1"/>
  <c r="DI141" i="7" s="1"/>
  <c r="DJ141" i="7" s="1"/>
  <c r="DK141" i="7" s="1"/>
  <c r="DL141" i="7" s="1"/>
  <c r="DM141" i="7" s="1"/>
  <c r="DN141" i="7" s="1"/>
  <c r="DO141" i="7" s="1"/>
  <c r="DP141" i="7" s="1"/>
  <c r="DQ141" i="7" s="1"/>
  <c r="DR141" i="7" s="1"/>
  <c r="DS141" i="7" s="1"/>
  <c r="DT141" i="7" s="1"/>
  <c r="DU141" i="7" s="1"/>
  <c r="DV141" i="7" s="1"/>
  <c r="DW141" i="7" s="1"/>
  <c r="DX141" i="7" s="1"/>
  <c r="DY141" i="7" s="1"/>
  <c r="DZ141" i="7" s="1"/>
  <c r="EA141" i="7" s="1"/>
  <c r="EB141" i="7" s="1"/>
  <c r="EC141" i="7" s="1"/>
  <c r="ED141" i="7" s="1"/>
  <c r="EE141" i="7" s="1"/>
  <c r="EF141" i="7" s="1"/>
  <c r="EG141" i="7" s="1"/>
  <c r="EH141" i="7" s="1"/>
  <c r="EI141" i="7" s="1"/>
  <c r="EJ141" i="7" s="1"/>
  <c r="EK141" i="7" s="1"/>
  <c r="EL141" i="7" s="1"/>
  <c r="EM141" i="7" s="1"/>
  <c r="EN141" i="7" s="1"/>
  <c r="EO141" i="7" s="1"/>
  <c r="EP141" i="7" s="1"/>
  <c r="EQ141" i="7" s="1"/>
  <c r="ER141" i="7" s="1"/>
  <c r="ES141" i="7" s="1"/>
  <c r="ET141" i="7" s="1"/>
  <c r="EU141" i="7" s="1"/>
  <c r="EV141" i="7" s="1"/>
  <c r="EW141" i="7" s="1"/>
  <c r="EX141" i="7" s="1"/>
  <c r="EY141" i="7" s="1"/>
  <c r="EZ141" i="7" s="1"/>
  <c r="FA141" i="7" s="1"/>
  <c r="FB141" i="7" s="1"/>
  <c r="FC141" i="7" s="1"/>
  <c r="FD141" i="7" s="1"/>
  <c r="FE141" i="7" s="1"/>
  <c r="FF141" i="7" s="1"/>
  <c r="FG141" i="7" s="1"/>
  <c r="FH141" i="7" s="1"/>
  <c r="FI141" i="7" s="1"/>
  <c r="FJ141" i="7" s="1"/>
  <c r="FK141" i="7" s="1"/>
  <c r="FL141" i="7" s="1"/>
  <c r="FM141" i="7" s="1"/>
  <c r="FN141" i="7" s="1"/>
  <c r="FO141" i="7" s="1"/>
  <c r="H161" i="7" l="1"/>
  <c r="H222" i="7" s="1"/>
  <c r="I224" i="7"/>
  <c r="I159" i="7"/>
  <c r="I161" i="7" s="1"/>
  <c r="I222" i="7" s="1"/>
  <c r="I218" i="7"/>
  <c r="Q209" i="7"/>
  <c r="Q269" i="7" s="1"/>
  <c r="M70" i="13"/>
  <c r="M71" i="13" s="1"/>
  <c r="N49" i="13"/>
  <c r="N80" i="13" s="1"/>
  <c r="AL21" i="26"/>
  <c r="AQ3" i="26"/>
  <c r="Q76" i="13"/>
  <c r="Q77" i="13" s="1"/>
  <c r="C81" i="13"/>
  <c r="R76" i="13"/>
  <c r="R77" i="13" s="1"/>
  <c r="I175" i="7"/>
  <c r="I237" i="7" s="1"/>
  <c r="I187" i="7"/>
  <c r="I249" i="7" s="1"/>
  <c r="I179" i="7"/>
  <c r="I241" i="7" s="1"/>
  <c r="I165" i="7"/>
  <c r="I182" i="7"/>
  <c r="I244" i="7" s="1"/>
  <c r="I176" i="7"/>
  <c r="I238" i="7" s="1"/>
  <c r="J172" i="7"/>
  <c r="E7" i="8"/>
  <c r="E8" i="8"/>
  <c r="E9" i="8"/>
  <c r="E10" i="8"/>
  <c r="E11" i="8"/>
  <c r="E12" i="8"/>
  <c r="J224" i="7" l="1"/>
  <c r="J159" i="7"/>
  <c r="J161" i="7" s="1"/>
  <c r="J222" i="7" s="1"/>
  <c r="J218" i="7"/>
  <c r="O49" i="13"/>
  <c r="O80" i="13" s="1"/>
  <c r="N70" i="13"/>
  <c r="N71" i="13" s="1"/>
  <c r="R209" i="7"/>
  <c r="R269" i="7" s="1"/>
  <c r="AM21" i="26"/>
  <c r="AR3" i="26"/>
  <c r="S76" i="13"/>
  <c r="S77" i="13" s="1"/>
  <c r="J175" i="7"/>
  <c r="J237" i="7" s="1"/>
  <c r="J183" i="7"/>
  <c r="J245" i="7" s="1"/>
  <c r="J187" i="7"/>
  <c r="J249" i="7" s="1"/>
  <c r="J165" i="7"/>
  <c r="J179" i="7"/>
  <c r="J241" i="7" s="1"/>
  <c r="J182" i="7"/>
  <c r="J244" i="7" s="1"/>
  <c r="J176" i="7"/>
  <c r="J238" i="7" s="1"/>
  <c r="K172" i="7"/>
  <c r="C101" i="7"/>
  <c r="D77" i="6"/>
  <c r="C91" i="7"/>
  <c r="C86" i="7"/>
  <c r="C81" i="7"/>
  <c r="C76" i="7"/>
  <c r="C71" i="7"/>
  <c r="C66" i="7"/>
  <c r="C61" i="7"/>
  <c r="K224" i="7" l="1"/>
  <c r="K159" i="7"/>
  <c r="K218" i="7"/>
  <c r="S209" i="7"/>
  <c r="S269" i="7" s="1"/>
  <c r="P49" i="13"/>
  <c r="P80" i="13" s="1"/>
  <c r="O70" i="13"/>
  <c r="O71" i="13" s="1"/>
  <c r="AN21" i="26"/>
  <c r="AS3" i="26"/>
  <c r="T76" i="13"/>
  <c r="T77" i="13" s="1"/>
  <c r="K175" i="7"/>
  <c r="K237" i="7" s="1"/>
  <c r="K187" i="7"/>
  <c r="K249" i="7" s="1"/>
  <c r="K165" i="7"/>
  <c r="K179" i="7"/>
  <c r="K241" i="7" s="1"/>
  <c r="K182" i="7"/>
  <c r="K244" i="7" s="1"/>
  <c r="K176" i="7"/>
  <c r="K238" i="7" s="1"/>
  <c r="L172" i="7"/>
  <c r="C40" i="7"/>
  <c r="C35" i="7"/>
  <c r="C30" i="7"/>
  <c r="C25" i="7"/>
  <c r="C20" i="7"/>
  <c r="C10" i="7"/>
  <c r="C15" i="7"/>
  <c r="G108" i="7"/>
  <c r="H108" i="7" s="1"/>
  <c r="I108" i="7" s="1"/>
  <c r="J108" i="7" s="1"/>
  <c r="K108" i="7" s="1"/>
  <c r="L108" i="7" s="1"/>
  <c r="M108" i="7" s="1"/>
  <c r="N108" i="7" s="1"/>
  <c r="O108" i="7" s="1"/>
  <c r="P108" i="7" s="1"/>
  <c r="Q108" i="7" s="1"/>
  <c r="R108" i="7" s="1"/>
  <c r="S108" i="7" s="1"/>
  <c r="T108" i="7" s="1"/>
  <c r="U108" i="7" s="1"/>
  <c r="V108" i="7" s="1"/>
  <c r="W108" i="7" s="1"/>
  <c r="X108" i="7" s="1"/>
  <c r="Y108" i="7" s="1"/>
  <c r="Z108" i="7" s="1"/>
  <c r="AA108" i="7" s="1"/>
  <c r="AB108" i="7" s="1"/>
  <c r="AC108" i="7" s="1"/>
  <c r="AD108" i="7" s="1"/>
  <c r="AE108" i="7" s="1"/>
  <c r="AF108" i="7" s="1"/>
  <c r="AG108" i="7" s="1"/>
  <c r="AH108" i="7" s="1"/>
  <c r="AI108" i="7" s="1"/>
  <c r="AJ108" i="7" s="1"/>
  <c r="AK108" i="7" s="1"/>
  <c r="AL108" i="7" s="1"/>
  <c r="AM108" i="7" s="1"/>
  <c r="AN108" i="7" s="1"/>
  <c r="AO108" i="7" s="1"/>
  <c r="AP108" i="7" s="1"/>
  <c r="AQ108" i="7" s="1"/>
  <c r="AR108" i="7" s="1"/>
  <c r="AS108" i="7" s="1"/>
  <c r="AT108" i="7" s="1"/>
  <c r="AU108" i="7" s="1"/>
  <c r="AV108" i="7" s="1"/>
  <c r="AW108" i="7" s="1"/>
  <c r="AX108" i="7" s="1"/>
  <c r="AY108" i="7" s="1"/>
  <c r="AZ108" i="7" s="1"/>
  <c r="BA108" i="7" s="1"/>
  <c r="BB108" i="7" s="1"/>
  <c r="BC108" i="7" s="1"/>
  <c r="BD108" i="7" s="1"/>
  <c r="BE108" i="7" s="1"/>
  <c r="BF108" i="7" s="1"/>
  <c r="BG108" i="7" s="1"/>
  <c r="BH108" i="7" s="1"/>
  <c r="BI108" i="7" s="1"/>
  <c r="BJ108" i="7" s="1"/>
  <c r="BK108" i="7" s="1"/>
  <c r="BL108" i="7" s="1"/>
  <c r="BM108" i="7" s="1"/>
  <c r="BN108" i="7" s="1"/>
  <c r="BO108" i="7" s="1"/>
  <c r="BP108" i="7" s="1"/>
  <c r="BQ108" i="7" s="1"/>
  <c r="BR108" i="7" s="1"/>
  <c r="BS108" i="7" s="1"/>
  <c r="BT108" i="7" s="1"/>
  <c r="BU108" i="7" s="1"/>
  <c r="BV108" i="7" s="1"/>
  <c r="BW108" i="7" s="1"/>
  <c r="BX108" i="7" s="1"/>
  <c r="BY108" i="7" s="1"/>
  <c r="BZ108" i="7" s="1"/>
  <c r="CA108" i="7" s="1"/>
  <c r="CB108" i="7" s="1"/>
  <c r="CC108" i="7" s="1"/>
  <c r="CD108" i="7" s="1"/>
  <c r="CE108" i="7" s="1"/>
  <c r="CF108" i="7" s="1"/>
  <c r="CG108" i="7" s="1"/>
  <c r="CH108" i="7" s="1"/>
  <c r="CI108" i="7" s="1"/>
  <c r="CJ108" i="7" s="1"/>
  <c r="CK108" i="7" s="1"/>
  <c r="CL108" i="7" s="1"/>
  <c r="CM108" i="7" s="1"/>
  <c r="CN108" i="7" s="1"/>
  <c r="CO108" i="7" s="1"/>
  <c r="CP108" i="7" s="1"/>
  <c r="CQ108" i="7" s="1"/>
  <c r="CR108" i="7" s="1"/>
  <c r="CS108" i="7" s="1"/>
  <c r="CT108" i="7" s="1"/>
  <c r="CU108" i="7" s="1"/>
  <c r="CV108" i="7" s="1"/>
  <c r="CW108" i="7" s="1"/>
  <c r="CX108" i="7" s="1"/>
  <c r="CY108" i="7" s="1"/>
  <c r="CZ108" i="7" s="1"/>
  <c r="DA108" i="7" s="1"/>
  <c r="DB108" i="7" s="1"/>
  <c r="DC108" i="7" s="1"/>
  <c r="DD108" i="7" s="1"/>
  <c r="DE108" i="7" s="1"/>
  <c r="DF108" i="7" s="1"/>
  <c r="DG108" i="7" s="1"/>
  <c r="DH108" i="7" s="1"/>
  <c r="DI108" i="7" s="1"/>
  <c r="DJ108" i="7" s="1"/>
  <c r="DK108" i="7" s="1"/>
  <c r="DL108" i="7" s="1"/>
  <c r="DM108" i="7" s="1"/>
  <c r="DN108" i="7" s="1"/>
  <c r="DO108" i="7" s="1"/>
  <c r="DP108" i="7" s="1"/>
  <c r="DQ108" i="7" s="1"/>
  <c r="DR108" i="7" s="1"/>
  <c r="DS108" i="7" s="1"/>
  <c r="DT108" i="7" s="1"/>
  <c r="DU108" i="7" s="1"/>
  <c r="DV108" i="7" s="1"/>
  <c r="DW108" i="7" s="1"/>
  <c r="DX108" i="7" s="1"/>
  <c r="DY108" i="7" s="1"/>
  <c r="DZ108" i="7" s="1"/>
  <c r="EA108" i="7" s="1"/>
  <c r="EB108" i="7" s="1"/>
  <c r="EC108" i="7" s="1"/>
  <c r="ED108" i="7" s="1"/>
  <c r="EE108" i="7" s="1"/>
  <c r="EF108" i="7" s="1"/>
  <c r="EG108" i="7" s="1"/>
  <c r="EH108" i="7" s="1"/>
  <c r="EI108" i="7" s="1"/>
  <c r="EJ108" i="7" s="1"/>
  <c r="EK108" i="7" s="1"/>
  <c r="EL108" i="7" s="1"/>
  <c r="EM108" i="7" s="1"/>
  <c r="EN108" i="7" s="1"/>
  <c r="EO108" i="7" s="1"/>
  <c r="EP108" i="7" s="1"/>
  <c r="EQ108" i="7" s="1"/>
  <c r="ER108" i="7" s="1"/>
  <c r="ES108" i="7" s="1"/>
  <c r="ET108" i="7" s="1"/>
  <c r="EU108" i="7" s="1"/>
  <c r="EV108" i="7" s="1"/>
  <c r="EW108" i="7" s="1"/>
  <c r="EX108" i="7" s="1"/>
  <c r="EY108" i="7" s="1"/>
  <c r="EZ108" i="7" s="1"/>
  <c r="FA108" i="7" s="1"/>
  <c r="FB108" i="7" s="1"/>
  <c r="FC108" i="7" s="1"/>
  <c r="FD108" i="7" s="1"/>
  <c r="FE108" i="7" s="1"/>
  <c r="FF108" i="7" s="1"/>
  <c r="FG108" i="7" s="1"/>
  <c r="FH108" i="7" s="1"/>
  <c r="FI108" i="7" s="1"/>
  <c r="FJ108" i="7" s="1"/>
  <c r="FK108" i="7" s="1"/>
  <c r="FL108" i="7" s="1"/>
  <c r="FM108" i="7" s="1"/>
  <c r="FN108" i="7" s="1"/>
  <c r="FO108" i="7" s="1"/>
  <c r="D217" i="3"/>
  <c r="K161" i="7" l="1"/>
  <c r="K222" i="7" s="1"/>
  <c r="L224" i="7"/>
  <c r="L159" i="7"/>
  <c r="L161" i="7" s="1"/>
  <c r="L222" i="7" s="1"/>
  <c r="L218" i="7"/>
  <c r="P70" i="13"/>
  <c r="P71" i="13" s="1"/>
  <c r="Q49" i="13"/>
  <c r="Q80" i="13" s="1"/>
  <c r="T209" i="7"/>
  <c r="T269" i="7" s="1"/>
  <c r="AO21" i="26"/>
  <c r="AT3" i="26"/>
  <c r="U76" i="13"/>
  <c r="U77" i="13" s="1"/>
  <c r="L187" i="7"/>
  <c r="L249" i="7" s="1"/>
  <c r="L165" i="7"/>
  <c r="L179" i="7"/>
  <c r="L241" i="7" s="1"/>
  <c r="L182" i="7"/>
  <c r="L244" i="7" s="1"/>
  <c r="L176" i="7"/>
  <c r="L238" i="7" s="1"/>
  <c r="M172" i="7"/>
  <c r="G122" i="7"/>
  <c r="G115" i="7"/>
  <c r="H1" i="7"/>
  <c r="G56" i="17" s="1"/>
  <c r="G59" i="17" s="1"/>
  <c r="G57" i="7"/>
  <c r="H7" i="7"/>
  <c r="G83" i="17" l="1"/>
  <c r="G37" i="17" s="1"/>
  <c r="G67" i="17"/>
  <c r="G45" i="17" s="1"/>
  <c r="G84" i="17"/>
  <c r="G38" i="17" s="1"/>
  <c r="G77" i="17"/>
  <c r="G31" i="17" s="1"/>
  <c r="G76" i="17"/>
  <c r="G30" i="17" s="1"/>
  <c r="G68" i="17"/>
  <c r="G46" i="17" s="1"/>
  <c r="G66" i="17"/>
  <c r="G80" i="17"/>
  <c r="G34" i="17" s="1"/>
  <c r="G71" i="17"/>
  <c r="G105" i="17"/>
  <c r="G86" i="17"/>
  <c r="G95" i="17"/>
  <c r="M224" i="7"/>
  <c r="M159" i="7"/>
  <c r="M218" i="7"/>
  <c r="U209" i="7"/>
  <c r="U269" i="7" s="1"/>
  <c r="R49" i="13"/>
  <c r="R80" i="13" s="1"/>
  <c r="Q70" i="13"/>
  <c r="Q71" i="13" s="1"/>
  <c r="AP21" i="26"/>
  <c r="AU3" i="26"/>
  <c r="G64" i="17"/>
  <c r="B50" i="13"/>
  <c r="G27" i="17"/>
  <c r="D81" i="13"/>
  <c r="G24" i="16"/>
  <c r="V76" i="13"/>
  <c r="V77" i="13" s="1"/>
  <c r="M175" i="7"/>
  <c r="M237" i="7" s="1"/>
  <c r="M187" i="7"/>
  <c r="M249" i="7" s="1"/>
  <c r="M165" i="7"/>
  <c r="M182" i="7"/>
  <c r="M244" i="7" s="1"/>
  <c r="M179" i="7"/>
  <c r="M241" i="7" s="1"/>
  <c r="M176" i="7"/>
  <c r="M238" i="7" s="1"/>
  <c r="I1" i="7"/>
  <c r="I7" i="7"/>
  <c r="N172" i="7"/>
  <c r="H122" i="7"/>
  <c r="H115" i="7"/>
  <c r="G32" i="16" l="1"/>
  <c r="G63" i="16"/>
  <c r="G54" i="16"/>
  <c r="G45" i="16"/>
  <c r="G48" i="16"/>
  <c r="G73" i="16"/>
  <c r="G52" i="16"/>
  <c r="G44" i="16"/>
  <c r="G34" i="16"/>
  <c r="G36" i="16"/>
  <c r="G51" i="16"/>
  <c r="G35" i="16"/>
  <c r="G39" i="16"/>
  <c r="M161" i="7"/>
  <c r="M222" i="7" s="1"/>
  <c r="N224" i="7"/>
  <c r="N159" i="7"/>
  <c r="N218" i="7"/>
  <c r="R70" i="13"/>
  <c r="R71" i="13" s="1"/>
  <c r="S49" i="13"/>
  <c r="S80" i="13" s="1"/>
  <c r="V209" i="7"/>
  <c r="V269" i="7" s="1"/>
  <c r="AQ21" i="26"/>
  <c r="AV3" i="26"/>
  <c r="J7" i="7"/>
  <c r="G28" i="16"/>
  <c r="H24" i="16"/>
  <c r="H56" i="17"/>
  <c r="H59" i="17" s="1"/>
  <c r="E81" i="13"/>
  <c r="W76" i="13"/>
  <c r="W77" i="13" s="1"/>
  <c r="J1" i="7"/>
  <c r="N187" i="7"/>
  <c r="N249" i="7" s="1"/>
  <c r="N165" i="7"/>
  <c r="N179" i="7"/>
  <c r="N241" i="7" s="1"/>
  <c r="N176" i="7"/>
  <c r="N238" i="7" s="1"/>
  <c r="O172" i="7"/>
  <c r="I122" i="7"/>
  <c r="I115" i="7"/>
  <c r="F81" i="13" l="1"/>
  <c r="H83" i="17"/>
  <c r="H37" i="17" s="1"/>
  <c r="H63" i="16"/>
  <c r="H48" i="16"/>
  <c r="H39" i="16"/>
  <c r="H73" i="16"/>
  <c r="H34" i="16"/>
  <c r="H51" i="16"/>
  <c r="H54" i="16"/>
  <c r="H45" i="16"/>
  <c r="H44" i="16"/>
  <c r="H35" i="16"/>
  <c r="H36" i="16"/>
  <c r="H77" i="17"/>
  <c r="H31" i="17" s="1"/>
  <c r="H76" i="17"/>
  <c r="H30" i="17" s="1"/>
  <c r="H68" i="17"/>
  <c r="H46" i="17" s="1"/>
  <c r="H66" i="17"/>
  <c r="H67" i="17"/>
  <c r="H45" i="17" s="1"/>
  <c r="H80" i="17"/>
  <c r="H34" i="17" s="1"/>
  <c r="H71" i="17"/>
  <c r="H95" i="17"/>
  <c r="H105" i="17"/>
  <c r="H86" i="17"/>
  <c r="N161" i="7"/>
  <c r="N222" i="7" s="1"/>
  <c r="O224" i="7"/>
  <c r="O159" i="7"/>
  <c r="O218" i="7"/>
  <c r="T49" i="13"/>
  <c r="T80" i="13" s="1"/>
  <c r="S70" i="13"/>
  <c r="S71" i="13" s="1"/>
  <c r="W209" i="7"/>
  <c r="W269" i="7" s="1"/>
  <c r="AR21" i="26"/>
  <c r="AW3" i="26"/>
  <c r="K7" i="7"/>
  <c r="H64" i="17"/>
  <c r="H27" i="17"/>
  <c r="I24" i="16"/>
  <c r="I56" i="17"/>
  <c r="I59" i="17" s="1"/>
  <c r="X76" i="13"/>
  <c r="X77" i="13" s="1"/>
  <c r="K1" i="7"/>
  <c r="O187" i="7"/>
  <c r="O249" i="7" s="1"/>
  <c r="O165" i="7"/>
  <c r="O179" i="7"/>
  <c r="O241" i="7" s="1"/>
  <c r="O176" i="7"/>
  <c r="O238" i="7" s="1"/>
  <c r="P172" i="7"/>
  <c r="J122" i="7"/>
  <c r="J115" i="7"/>
  <c r="H32" i="16" l="1"/>
  <c r="I83" i="17"/>
  <c r="I37" i="17" s="1"/>
  <c r="I63" i="16"/>
  <c r="I73" i="16"/>
  <c r="I48" i="16"/>
  <c r="I52" i="16"/>
  <c r="I39" i="16"/>
  <c r="I54" i="16"/>
  <c r="I45" i="16"/>
  <c r="I51" i="16"/>
  <c r="I36" i="16"/>
  <c r="I44" i="16"/>
  <c r="I35" i="16"/>
  <c r="I34" i="16"/>
  <c r="I76" i="17"/>
  <c r="I30" i="17" s="1"/>
  <c r="I66" i="17"/>
  <c r="I80" i="17"/>
  <c r="I34" i="17" s="1"/>
  <c r="I84" i="17"/>
  <c r="I38" i="17" s="1"/>
  <c r="I67" i="17"/>
  <c r="I45" i="17" s="1"/>
  <c r="I77" i="17"/>
  <c r="I31" i="17" s="1"/>
  <c r="I68" i="17"/>
  <c r="I46" i="17" s="1"/>
  <c r="I71" i="17"/>
  <c r="I105" i="17"/>
  <c r="I95" i="17"/>
  <c r="I86" i="17"/>
  <c r="O161" i="7"/>
  <c r="O222" i="7" s="1"/>
  <c r="P224" i="7"/>
  <c r="P159" i="7"/>
  <c r="P161" i="7" s="1"/>
  <c r="P222" i="7" s="1"/>
  <c r="P218" i="7"/>
  <c r="X209" i="7"/>
  <c r="X269" i="7" s="1"/>
  <c r="U49" i="13"/>
  <c r="U80" i="13" s="1"/>
  <c r="T70" i="13"/>
  <c r="T71" i="13" s="1"/>
  <c r="AS21" i="26"/>
  <c r="AX3" i="26"/>
  <c r="L7" i="7"/>
  <c r="G81" i="13"/>
  <c r="H28" i="16"/>
  <c r="I64" i="17"/>
  <c r="I27" i="17"/>
  <c r="J24" i="16"/>
  <c r="J56" i="17"/>
  <c r="J59" i="17" s="1"/>
  <c r="Y76" i="13"/>
  <c r="Y77" i="13" s="1"/>
  <c r="L1" i="7"/>
  <c r="P179" i="7"/>
  <c r="P241" i="7" s="1"/>
  <c r="P165" i="7"/>
  <c r="P176" i="7"/>
  <c r="P238" i="7" s="1"/>
  <c r="Q172" i="7"/>
  <c r="K122" i="7"/>
  <c r="K115" i="7"/>
  <c r="I32" i="16" l="1"/>
  <c r="J83" i="17"/>
  <c r="J37" i="17" s="1"/>
  <c r="J73" i="16"/>
  <c r="J48" i="16"/>
  <c r="J63" i="16"/>
  <c r="J39" i="16"/>
  <c r="J51" i="16"/>
  <c r="J45" i="16"/>
  <c r="J54" i="16"/>
  <c r="J44" i="16"/>
  <c r="J35" i="16"/>
  <c r="J34" i="16"/>
  <c r="J36" i="16"/>
  <c r="J76" i="17"/>
  <c r="J30" i="17" s="1"/>
  <c r="J66" i="17"/>
  <c r="J80" i="17"/>
  <c r="J34" i="17" s="1"/>
  <c r="J68" i="17"/>
  <c r="J46" i="17" s="1"/>
  <c r="J77" i="17"/>
  <c r="J31" i="17" s="1"/>
  <c r="J67" i="17"/>
  <c r="J45" i="17" s="1"/>
  <c r="J71" i="17"/>
  <c r="J95" i="17"/>
  <c r="J105" i="17"/>
  <c r="J86" i="17"/>
  <c r="Q224" i="7"/>
  <c r="Q159" i="7"/>
  <c r="Q218" i="7"/>
  <c r="V49" i="13"/>
  <c r="V80" i="13" s="1"/>
  <c r="U70" i="13"/>
  <c r="U71" i="13" s="1"/>
  <c r="Y209" i="7"/>
  <c r="Y269" i="7" s="1"/>
  <c r="AT21" i="26"/>
  <c r="AY3" i="26"/>
  <c r="M7" i="7"/>
  <c r="I28" i="16"/>
  <c r="J64" i="17"/>
  <c r="J32" i="16" s="1"/>
  <c r="J27" i="17"/>
  <c r="K24" i="16"/>
  <c r="K56" i="17"/>
  <c r="K59" i="17" s="1"/>
  <c r="Z76" i="13"/>
  <c r="Z77" i="13" s="1"/>
  <c r="M1" i="7"/>
  <c r="Q179" i="7"/>
  <c r="Q241" i="7" s="1"/>
  <c r="Q165" i="7"/>
  <c r="Q176" i="7"/>
  <c r="Q238" i="7" s="1"/>
  <c r="R172" i="7"/>
  <c r="L122" i="7"/>
  <c r="L115" i="7"/>
  <c r="K83" i="17" l="1"/>
  <c r="K37" i="17" s="1"/>
  <c r="K73" i="16"/>
  <c r="K48" i="16"/>
  <c r="K51" i="16"/>
  <c r="K45" i="16"/>
  <c r="K39" i="16"/>
  <c r="K54" i="16"/>
  <c r="K63" i="16"/>
  <c r="K35" i="16"/>
  <c r="K34" i="16"/>
  <c r="K36" i="16"/>
  <c r="K66" i="17"/>
  <c r="K68" i="17"/>
  <c r="K46" i="17" s="1"/>
  <c r="K80" i="17"/>
  <c r="K34" i="17" s="1"/>
  <c r="K77" i="17"/>
  <c r="K31" i="17" s="1"/>
  <c r="K67" i="17"/>
  <c r="K45" i="17" s="1"/>
  <c r="K71" i="17"/>
  <c r="K105" i="17"/>
  <c r="K86" i="17"/>
  <c r="K95" i="17"/>
  <c r="R224" i="7"/>
  <c r="R159" i="7"/>
  <c r="R161" i="7" s="1"/>
  <c r="R222" i="7" s="1"/>
  <c r="R218" i="7"/>
  <c r="Z209" i="7"/>
  <c r="Z269" i="7" s="1"/>
  <c r="W49" i="13"/>
  <c r="W80" i="13" s="1"/>
  <c r="V70" i="13"/>
  <c r="V71" i="13" s="1"/>
  <c r="AU21" i="26"/>
  <c r="AZ3" i="26"/>
  <c r="N7" i="7"/>
  <c r="I81" i="13"/>
  <c r="J28" i="16"/>
  <c r="K64" i="17"/>
  <c r="K32" i="16" s="1"/>
  <c r="K27" i="17"/>
  <c r="L24" i="16"/>
  <c r="L56" i="17"/>
  <c r="L59" i="17" s="1"/>
  <c r="AA76" i="13"/>
  <c r="N1" i="7"/>
  <c r="R165" i="7"/>
  <c r="R179" i="7"/>
  <c r="R241" i="7" s="1"/>
  <c r="R176" i="7"/>
  <c r="R238" i="7" s="1"/>
  <c r="S172" i="7"/>
  <c r="M122" i="7"/>
  <c r="M115" i="7"/>
  <c r="J81" i="13" l="1"/>
  <c r="L83" i="17"/>
  <c r="L37" i="17" s="1"/>
  <c r="L73" i="16"/>
  <c r="L54" i="16"/>
  <c r="L51" i="16"/>
  <c r="L44" i="16"/>
  <c r="L36" i="16"/>
  <c r="L45" i="16"/>
  <c r="L39" i="16"/>
  <c r="L63" i="16"/>
  <c r="L48" i="16"/>
  <c r="L35" i="16"/>
  <c r="L34" i="16"/>
  <c r="L66" i="17"/>
  <c r="L77" i="17"/>
  <c r="L31" i="17" s="1"/>
  <c r="L67" i="17"/>
  <c r="L45" i="17" s="1"/>
  <c r="L76" i="17"/>
  <c r="L30" i="17" s="1"/>
  <c r="L68" i="17"/>
  <c r="L46" i="17" s="1"/>
  <c r="L80" i="17"/>
  <c r="L34" i="17" s="1"/>
  <c r="L71" i="17"/>
  <c r="L95" i="17"/>
  <c r="L86" i="17"/>
  <c r="L105" i="17"/>
  <c r="S224" i="7"/>
  <c r="S159" i="7"/>
  <c r="S161" i="7" s="1"/>
  <c r="S222" i="7" s="1"/>
  <c r="S218" i="7"/>
  <c r="X49" i="13"/>
  <c r="X80" i="13" s="1"/>
  <c r="W70" i="13"/>
  <c r="W71" i="13" s="1"/>
  <c r="AA209" i="7"/>
  <c r="AA269" i="7" s="1"/>
  <c r="AV21" i="26"/>
  <c r="BA3" i="26"/>
  <c r="O7" i="7"/>
  <c r="K28" i="16"/>
  <c r="L64" i="17"/>
  <c r="L32" i="16" s="1"/>
  <c r="L27" i="17"/>
  <c r="M24" i="16"/>
  <c r="M56" i="17"/>
  <c r="M59" i="17" s="1"/>
  <c r="AB76" i="13"/>
  <c r="AB77" i="13" s="1"/>
  <c r="O1" i="7"/>
  <c r="S165" i="7"/>
  <c r="S179" i="7"/>
  <c r="S241" i="7" s="1"/>
  <c r="S176" i="7"/>
  <c r="S238" i="7" s="1"/>
  <c r="T172" i="7"/>
  <c r="N122" i="7"/>
  <c r="N115" i="7"/>
  <c r="M73" i="16" l="1"/>
  <c r="M36" i="16"/>
  <c r="M39" i="16"/>
  <c r="M63" i="16"/>
  <c r="M48" i="16"/>
  <c r="M34" i="16"/>
  <c r="M35" i="16"/>
  <c r="M45" i="16"/>
  <c r="M54" i="16"/>
  <c r="M66" i="17"/>
  <c r="M77" i="17"/>
  <c r="M31" i="17" s="1"/>
  <c r="M67" i="17"/>
  <c r="M45" i="17" s="1"/>
  <c r="M68" i="17"/>
  <c r="M46" i="17" s="1"/>
  <c r="M80" i="17"/>
  <c r="M34" i="17" s="1"/>
  <c r="M71" i="17"/>
  <c r="M95" i="17"/>
  <c r="M86" i="17"/>
  <c r="M105" i="17"/>
  <c r="T224" i="7"/>
  <c r="T159" i="7"/>
  <c r="T161" i="7" s="1"/>
  <c r="T222" i="7" s="1"/>
  <c r="T218" i="7"/>
  <c r="X70" i="13"/>
  <c r="X71" i="13" s="1"/>
  <c r="Y49" i="13"/>
  <c r="Y80" i="13" s="1"/>
  <c r="AB209" i="7"/>
  <c r="AB269" i="7" s="1"/>
  <c r="AW21" i="26"/>
  <c r="BB3" i="26"/>
  <c r="P7" i="7"/>
  <c r="L81" i="13" s="1"/>
  <c r="K81" i="13"/>
  <c r="L28" i="16"/>
  <c r="M64" i="17"/>
  <c r="M32" i="16" s="1"/>
  <c r="M27" i="17"/>
  <c r="N24" i="16"/>
  <c r="N56" i="17"/>
  <c r="N59" i="17" s="1"/>
  <c r="AC76" i="13"/>
  <c r="AC77" i="13" s="1"/>
  <c r="P1" i="7"/>
  <c r="T179" i="7"/>
  <c r="T241" i="7" s="1"/>
  <c r="T165" i="7"/>
  <c r="T176" i="7"/>
  <c r="T238" i="7" s="1"/>
  <c r="U172" i="7"/>
  <c r="O122" i="7"/>
  <c r="O115" i="7"/>
  <c r="N63" i="16" l="1"/>
  <c r="N73" i="16"/>
  <c r="N36" i="16"/>
  <c r="N35" i="16"/>
  <c r="N39" i="16"/>
  <c r="N48" i="16"/>
  <c r="N45" i="16"/>
  <c r="N54" i="16"/>
  <c r="N34" i="16"/>
  <c r="N67" i="17"/>
  <c r="N45" i="17" s="1"/>
  <c r="N68" i="17"/>
  <c r="N46" i="17" s="1"/>
  <c r="N80" i="17"/>
  <c r="N34" i="17" s="1"/>
  <c r="N77" i="17"/>
  <c r="N31" i="17" s="1"/>
  <c r="N66" i="17"/>
  <c r="N71" i="17"/>
  <c r="N95" i="17"/>
  <c r="N86" i="17"/>
  <c r="N105" i="17"/>
  <c r="U224" i="7"/>
  <c r="U159" i="7"/>
  <c r="U161" i="7" s="1"/>
  <c r="U222" i="7" s="1"/>
  <c r="U218" i="7"/>
  <c r="AC209" i="7"/>
  <c r="AC269" i="7" s="1"/>
  <c r="Y70" i="13"/>
  <c r="Y71" i="13" s="1"/>
  <c r="Z49" i="13"/>
  <c r="Z80" i="13" s="1"/>
  <c r="AX21" i="26"/>
  <c r="BC3" i="26"/>
  <c r="Q7" i="7"/>
  <c r="M28" i="16"/>
  <c r="N64" i="17"/>
  <c r="N32" i="16" s="1"/>
  <c r="N27" i="17"/>
  <c r="O24" i="16"/>
  <c r="O56" i="17"/>
  <c r="O59" i="17" s="1"/>
  <c r="AD76" i="13"/>
  <c r="AD77" i="13" s="1"/>
  <c r="Q1" i="7"/>
  <c r="U179" i="7"/>
  <c r="U241" i="7" s="1"/>
  <c r="U165" i="7"/>
  <c r="U176" i="7"/>
  <c r="U238" i="7" s="1"/>
  <c r="V172" i="7"/>
  <c r="P122" i="7"/>
  <c r="P115" i="7"/>
  <c r="O63" i="16" l="1"/>
  <c r="O73" i="16"/>
  <c r="O35" i="16"/>
  <c r="O39" i="16"/>
  <c r="O48" i="16"/>
  <c r="O36" i="16"/>
  <c r="O45" i="16"/>
  <c r="O34" i="16"/>
  <c r="O68" i="17"/>
  <c r="O46" i="17" s="1"/>
  <c r="O80" i="17"/>
  <c r="O34" i="17" s="1"/>
  <c r="O67" i="17"/>
  <c r="O45" i="17" s="1"/>
  <c r="O77" i="17"/>
  <c r="O31" i="17" s="1"/>
  <c r="O66" i="17"/>
  <c r="O71" i="17"/>
  <c r="O95" i="17"/>
  <c r="O105" i="17"/>
  <c r="V224" i="7"/>
  <c r="V159" i="7"/>
  <c r="V161" i="7" s="1"/>
  <c r="V222" i="7" s="1"/>
  <c r="V218" i="7"/>
  <c r="Z70" i="13"/>
  <c r="Z71" i="13" s="1"/>
  <c r="AA49" i="13"/>
  <c r="AA80" i="13" s="1"/>
  <c r="AD209" i="7"/>
  <c r="AD269" i="7" s="1"/>
  <c r="AY21" i="26"/>
  <c r="BD3" i="26"/>
  <c r="R7" i="7"/>
  <c r="M81" i="13"/>
  <c r="N28" i="16"/>
  <c r="O64" i="17"/>
  <c r="O32" i="16" s="1"/>
  <c r="O27" i="17"/>
  <c r="P24" i="16"/>
  <c r="P56" i="17"/>
  <c r="P59" i="17" s="1"/>
  <c r="AE76" i="13"/>
  <c r="AE77" i="13" s="1"/>
  <c r="R1" i="7"/>
  <c r="V165" i="7"/>
  <c r="V179" i="7"/>
  <c r="V241" i="7" s="1"/>
  <c r="V176" i="7"/>
  <c r="V238" i="7" s="1"/>
  <c r="W172" i="7"/>
  <c r="Q122" i="7"/>
  <c r="Q115" i="7"/>
  <c r="P73" i="16" l="1"/>
  <c r="P35" i="16"/>
  <c r="P34" i="16"/>
  <c r="P48" i="16"/>
  <c r="P63" i="16"/>
  <c r="P45" i="16"/>
  <c r="P39" i="16"/>
  <c r="P80" i="17"/>
  <c r="P34" i="17" s="1"/>
  <c r="P67" i="17"/>
  <c r="P45" i="17" s="1"/>
  <c r="P77" i="17"/>
  <c r="P31" i="17" s="1"/>
  <c r="P66" i="17"/>
  <c r="P71" i="17"/>
  <c r="P95" i="17"/>
  <c r="P105" i="17"/>
  <c r="W224" i="7"/>
  <c r="W159" i="7"/>
  <c r="W161" i="7" s="1"/>
  <c r="W222" i="7" s="1"/>
  <c r="W218" i="7"/>
  <c r="AE209" i="7"/>
  <c r="AE269" i="7" s="1"/>
  <c r="AB49" i="13"/>
  <c r="AB80" i="13" s="1"/>
  <c r="AZ21" i="26"/>
  <c r="BE3" i="26"/>
  <c r="S7" i="7"/>
  <c r="N81" i="13"/>
  <c r="O28" i="16"/>
  <c r="P64" i="17"/>
  <c r="P32" i="16" s="1"/>
  <c r="P27" i="17"/>
  <c r="Q24" i="16"/>
  <c r="Q56" i="17"/>
  <c r="Q59" i="17" s="1"/>
  <c r="AF76" i="13"/>
  <c r="AF77" i="13" s="1"/>
  <c r="S1" i="7"/>
  <c r="W165" i="7"/>
  <c r="W179" i="7"/>
  <c r="W241" i="7" s="1"/>
  <c r="W176" i="7"/>
  <c r="W238" i="7" s="1"/>
  <c r="X172" i="7"/>
  <c r="R122" i="7"/>
  <c r="R115" i="7"/>
  <c r="Q45" i="16" l="1"/>
  <c r="Q73" i="16"/>
  <c r="Q34" i="16"/>
  <c r="Q63" i="16"/>
  <c r="Q36" i="16"/>
  <c r="Q35" i="16"/>
  <c r="Q48" i="16"/>
  <c r="Q39" i="16"/>
  <c r="Q68" i="17"/>
  <c r="Q46" i="17" s="1"/>
  <c r="Q80" i="17"/>
  <c r="Q34" i="17" s="1"/>
  <c r="Q67" i="17"/>
  <c r="Q45" i="17" s="1"/>
  <c r="Q66" i="17"/>
  <c r="Q77" i="17"/>
  <c r="Q31" i="17" s="1"/>
  <c r="Q71" i="17"/>
  <c r="Q105" i="17"/>
  <c r="Q95" i="17"/>
  <c r="X224" i="7"/>
  <c r="X159" i="7"/>
  <c r="X161" i="7" s="1"/>
  <c r="X222" i="7" s="1"/>
  <c r="X218" i="7"/>
  <c r="AB70" i="13"/>
  <c r="AB71" i="13" s="1"/>
  <c r="AC49" i="13"/>
  <c r="AC80" i="13" s="1"/>
  <c r="AF209" i="7"/>
  <c r="AF269" i="7" s="1"/>
  <c r="BA21" i="26"/>
  <c r="BF3" i="26"/>
  <c r="T7" i="7"/>
  <c r="P28" i="16"/>
  <c r="Q64" i="17"/>
  <c r="Q32" i="16" s="1"/>
  <c r="Q27" i="17"/>
  <c r="R24" i="16"/>
  <c r="R56" i="17"/>
  <c r="R59" i="17" s="1"/>
  <c r="AG76" i="13"/>
  <c r="T1" i="7"/>
  <c r="X165" i="7"/>
  <c r="X179" i="7"/>
  <c r="X241" i="7" s="1"/>
  <c r="X176" i="7"/>
  <c r="X238" i="7" s="1"/>
  <c r="Y172" i="7"/>
  <c r="S122" i="7"/>
  <c r="S115" i="7"/>
  <c r="AG77" i="13" l="1"/>
  <c r="R45" i="16"/>
  <c r="R34" i="16"/>
  <c r="R63" i="16"/>
  <c r="R36" i="16"/>
  <c r="R35" i="16"/>
  <c r="R73" i="16"/>
  <c r="R48" i="16"/>
  <c r="R39" i="16"/>
  <c r="R67" i="17"/>
  <c r="R45" i="17" s="1"/>
  <c r="R68" i="17"/>
  <c r="R46" i="17" s="1"/>
  <c r="R66" i="17"/>
  <c r="R80" i="17"/>
  <c r="R34" i="17" s="1"/>
  <c r="R77" i="17"/>
  <c r="R31" i="17" s="1"/>
  <c r="R71" i="17"/>
  <c r="R105" i="17"/>
  <c r="R95" i="17"/>
  <c r="Y224" i="7"/>
  <c r="Y159" i="7"/>
  <c r="Y161" i="7" s="1"/>
  <c r="Y222" i="7" s="1"/>
  <c r="Y218" i="7"/>
  <c r="AC70" i="13"/>
  <c r="AC71" i="13" s="1"/>
  <c r="AD49" i="13"/>
  <c r="AD80" i="13" s="1"/>
  <c r="AG209" i="7"/>
  <c r="AG269" i="7" s="1"/>
  <c r="BB21" i="26"/>
  <c r="BG3" i="26"/>
  <c r="U7" i="7"/>
  <c r="Q28" i="16"/>
  <c r="R64" i="17"/>
  <c r="R32" i="16" s="1"/>
  <c r="R27" i="17"/>
  <c r="S24" i="16"/>
  <c r="S56" i="17"/>
  <c r="S59" i="17" s="1"/>
  <c r="AH76" i="13"/>
  <c r="AH77" i="13" s="1"/>
  <c r="U1" i="7"/>
  <c r="Z172" i="7"/>
  <c r="T122" i="7"/>
  <c r="T115" i="7"/>
  <c r="S45" i="16" l="1"/>
  <c r="S73" i="16"/>
  <c r="S36" i="16"/>
  <c r="S35" i="16"/>
  <c r="S34" i="16"/>
  <c r="S39" i="16"/>
  <c r="S63" i="16"/>
  <c r="S48" i="16"/>
  <c r="S67" i="17"/>
  <c r="S45" i="17" s="1"/>
  <c r="D20" i="23" s="1"/>
  <c r="S68" i="17"/>
  <c r="S46" i="17" s="1"/>
  <c r="S66" i="17"/>
  <c r="S77" i="17"/>
  <c r="S31" i="17" s="1"/>
  <c r="S80" i="17"/>
  <c r="S34" i="17" s="1"/>
  <c r="D9" i="23" s="1"/>
  <c r="S71" i="17"/>
  <c r="S95" i="17"/>
  <c r="S105" i="17"/>
  <c r="Z224" i="7"/>
  <c r="Z159" i="7"/>
  <c r="Z161" i="7" s="1"/>
  <c r="Z222" i="7" s="1"/>
  <c r="Z218" i="7"/>
  <c r="AH209" i="7"/>
  <c r="AH269" i="7" s="1"/>
  <c r="AE49" i="13"/>
  <c r="AE80" i="13" s="1"/>
  <c r="AD70" i="13"/>
  <c r="AD71" i="13" s="1"/>
  <c r="BC21" i="26"/>
  <c r="BH3" i="26"/>
  <c r="V7" i="7"/>
  <c r="R28" i="16"/>
  <c r="S64" i="17"/>
  <c r="S32" i="16" s="1"/>
  <c r="S27" i="17"/>
  <c r="T24" i="16"/>
  <c r="T56" i="17"/>
  <c r="T59" i="17" s="1"/>
  <c r="AI76" i="13"/>
  <c r="AI77" i="13" s="1"/>
  <c r="V1" i="7"/>
  <c r="AA172" i="7"/>
  <c r="U122" i="7"/>
  <c r="U115" i="7"/>
  <c r="T63" i="16" l="1"/>
  <c r="T45" i="16"/>
  <c r="T39" i="16"/>
  <c r="T35" i="16"/>
  <c r="T34" i="16"/>
  <c r="T36" i="16"/>
  <c r="T48" i="16"/>
  <c r="T73" i="16"/>
  <c r="T67" i="17"/>
  <c r="T45" i="17" s="1"/>
  <c r="T66" i="17"/>
  <c r="T77" i="17"/>
  <c r="T31" i="17" s="1"/>
  <c r="T80" i="17"/>
  <c r="T34" i="17" s="1"/>
  <c r="T68" i="17"/>
  <c r="T46" i="17" s="1"/>
  <c r="T71" i="17"/>
  <c r="T95" i="17"/>
  <c r="T105" i="17"/>
  <c r="AA224" i="7"/>
  <c r="AA159" i="7"/>
  <c r="AA161" i="7" s="1"/>
  <c r="AA222" i="7" s="1"/>
  <c r="AA218" i="7"/>
  <c r="AF49" i="13"/>
  <c r="AF80" i="13" s="1"/>
  <c r="AE70" i="13"/>
  <c r="AE71" i="13" s="1"/>
  <c r="AI209" i="7"/>
  <c r="AI269" i="7" s="1"/>
  <c r="BD21" i="26"/>
  <c r="BI3" i="26"/>
  <c r="W7" i="7"/>
  <c r="S28" i="16"/>
  <c r="T64" i="17"/>
  <c r="T32" i="16" s="1"/>
  <c r="T27" i="17"/>
  <c r="U24" i="16"/>
  <c r="U56" i="17"/>
  <c r="U59" i="17" s="1"/>
  <c r="AJ76" i="13"/>
  <c r="AJ77" i="13" s="1"/>
  <c r="W1" i="7"/>
  <c r="AB172" i="7"/>
  <c r="V122" i="7"/>
  <c r="V115" i="7"/>
  <c r="U63" i="16" l="1"/>
  <c r="U48" i="16"/>
  <c r="U45" i="16"/>
  <c r="U39" i="16"/>
  <c r="U35" i="16"/>
  <c r="U34" i="16"/>
  <c r="U36" i="16"/>
  <c r="U73" i="16"/>
  <c r="U66" i="17"/>
  <c r="U80" i="17"/>
  <c r="U34" i="17" s="1"/>
  <c r="U67" i="17"/>
  <c r="U45" i="17" s="1"/>
  <c r="U77" i="17"/>
  <c r="U31" i="17" s="1"/>
  <c r="U68" i="17"/>
  <c r="U46" i="17" s="1"/>
  <c r="U71" i="17"/>
  <c r="U95" i="17"/>
  <c r="U105" i="17"/>
  <c r="AB224" i="7"/>
  <c r="AB159" i="7"/>
  <c r="AB161" i="7" s="1"/>
  <c r="AB222" i="7" s="1"/>
  <c r="AB218" i="7"/>
  <c r="AJ209" i="7"/>
  <c r="AJ269" i="7" s="1"/>
  <c r="AG49" i="13"/>
  <c r="AG80" i="13" s="1"/>
  <c r="AF70" i="13"/>
  <c r="AF71" i="13" s="1"/>
  <c r="BE21" i="26"/>
  <c r="BJ3" i="26"/>
  <c r="X7" i="7"/>
  <c r="T28" i="16"/>
  <c r="U64" i="17"/>
  <c r="U32" i="16" s="1"/>
  <c r="U27" i="17"/>
  <c r="V24" i="16"/>
  <c r="V56" i="17"/>
  <c r="V59" i="17" s="1"/>
  <c r="AK76" i="13"/>
  <c r="AK77" i="13" s="1"/>
  <c r="X1" i="7"/>
  <c r="AB179" i="7"/>
  <c r="AB241" i="7" s="1"/>
  <c r="AB165" i="7"/>
  <c r="AB176" i="7"/>
  <c r="AB238" i="7" s="1"/>
  <c r="AC172" i="7"/>
  <c r="W122" i="7"/>
  <c r="W115" i="7"/>
  <c r="V48" i="16" l="1"/>
  <c r="V39" i="16"/>
  <c r="V34" i="16"/>
  <c r="V73" i="16"/>
  <c r="V36" i="16"/>
  <c r="V63" i="16"/>
  <c r="V35" i="16"/>
  <c r="V45" i="16"/>
  <c r="V66" i="17"/>
  <c r="V80" i="17"/>
  <c r="V34" i="17" s="1"/>
  <c r="V77" i="17"/>
  <c r="V31" i="17" s="1"/>
  <c r="V68" i="17"/>
  <c r="V46" i="17" s="1"/>
  <c r="V67" i="17"/>
  <c r="V45" i="17" s="1"/>
  <c r="V71" i="17"/>
  <c r="V95" i="17"/>
  <c r="V105" i="17"/>
  <c r="AC224" i="7"/>
  <c r="AC159" i="7"/>
  <c r="AC161" i="7" s="1"/>
  <c r="AC222" i="7" s="1"/>
  <c r="AC218" i="7"/>
  <c r="AG70" i="13"/>
  <c r="AG71" i="13" s="1"/>
  <c r="AH49" i="13"/>
  <c r="AH80" i="13" s="1"/>
  <c r="AK209" i="7"/>
  <c r="AK269" i="7" s="1"/>
  <c r="BF21" i="26"/>
  <c r="BK3" i="26"/>
  <c r="Y7" i="7"/>
  <c r="U28" i="16"/>
  <c r="V64" i="17"/>
  <c r="V32" i="16" s="1"/>
  <c r="V27" i="17"/>
  <c r="W24" i="16"/>
  <c r="W56" i="17"/>
  <c r="W59" i="17" s="1"/>
  <c r="AL76" i="13"/>
  <c r="AL77" i="13" s="1"/>
  <c r="Y1" i="7"/>
  <c r="AC179" i="7"/>
  <c r="AC241" i="7" s="1"/>
  <c r="AC165" i="7"/>
  <c r="AC176" i="7"/>
  <c r="AC238" i="7" s="1"/>
  <c r="AD172" i="7"/>
  <c r="X122" i="7"/>
  <c r="X115" i="7"/>
  <c r="W73" i="16" l="1"/>
  <c r="W48" i="16"/>
  <c r="W63" i="16"/>
  <c r="W34" i="16"/>
  <c r="W45" i="16"/>
  <c r="W39" i="16"/>
  <c r="W36" i="16"/>
  <c r="W35" i="16"/>
  <c r="W66" i="17"/>
  <c r="W68" i="17"/>
  <c r="W46" i="17" s="1"/>
  <c r="W80" i="17"/>
  <c r="W34" i="17" s="1"/>
  <c r="W77" i="17"/>
  <c r="W31" i="17" s="1"/>
  <c r="W67" i="17"/>
  <c r="W45" i="17" s="1"/>
  <c r="W71" i="17"/>
  <c r="W105" i="17"/>
  <c r="W95" i="17"/>
  <c r="AD224" i="7"/>
  <c r="AD159" i="7"/>
  <c r="AD161" i="7" s="1"/>
  <c r="AD222" i="7" s="1"/>
  <c r="AD218" i="7"/>
  <c r="AL209" i="7"/>
  <c r="AL269" i="7" s="1"/>
  <c r="AI49" i="13"/>
  <c r="AI80" i="13" s="1"/>
  <c r="AH70" i="13"/>
  <c r="AH71" i="13" s="1"/>
  <c r="BG21" i="26"/>
  <c r="BL3" i="26"/>
  <c r="Z7" i="7"/>
  <c r="V28" i="16"/>
  <c r="W64" i="17"/>
  <c r="W32" i="16" s="1"/>
  <c r="W27" i="17"/>
  <c r="X24" i="16"/>
  <c r="X56" i="17"/>
  <c r="X59" i="17" s="1"/>
  <c r="AM76" i="13"/>
  <c r="AM77" i="13" s="1"/>
  <c r="Z1" i="7"/>
  <c r="AD165" i="7"/>
  <c r="AD179" i="7"/>
  <c r="AD241" i="7" s="1"/>
  <c r="AD176" i="7"/>
  <c r="AD238" i="7" s="1"/>
  <c r="AE172" i="7"/>
  <c r="Y122" i="7"/>
  <c r="Y115" i="7"/>
  <c r="X73" i="16" l="1"/>
  <c r="X63" i="16"/>
  <c r="X36" i="16"/>
  <c r="X34" i="16"/>
  <c r="X35" i="16"/>
  <c r="X68" i="17"/>
  <c r="X46" i="17" s="1"/>
  <c r="X67" i="17"/>
  <c r="X45" i="17" s="1"/>
  <c r="X66" i="17"/>
  <c r="X95" i="17"/>
  <c r="X105" i="17"/>
  <c r="AE224" i="7"/>
  <c r="AE159" i="7"/>
  <c r="AE161" i="7" s="1"/>
  <c r="AE222" i="7" s="1"/>
  <c r="AE218" i="7"/>
  <c r="AI70" i="13"/>
  <c r="AI71" i="13" s="1"/>
  <c r="AJ49" i="13"/>
  <c r="AJ80" i="13" s="1"/>
  <c r="AM209" i="7"/>
  <c r="AM269" i="7" s="1"/>
  <c r="BH21" i="26"/>
  <c r="BM3" i="26"/>
  <c r="AA7" i="7"/>
  <c r="W28" i="16"/>
  <c r="X64" i="17"/>
  <c r="X32" i="16" s="1"/>
  <c r="X27" i="17"/>
  <c r="Y24" i="16"/>
  <c r="Y56" i="17"/>
  <c r="Y59" i="17" s="1"/>
  <c r="AN76" i="13"/>
  <c r="AN77" i="13" s="1"/>
  <c r="AA1" i="7"/>
  <c r="AE165" i="7"/>
  <c r="AE179" i="7"/>
  <c r="AE241" i="7" s="1"/>
  <c r="AE176" i="7"/>
  <c r="AE238" i="7" s="1"/>
  <c r="AF172" i="7"/>
  <c r="Z122" i="7"/>
  <c r="Z115" i="7"/>
  <c r="Y73" i="16" l="1"/>
  <c r="Y63" i="16"/>
  <c r="Y36" i="16"/>
  <c r="Y35" i="16"/>
  <c r="Y34" i="16"/>
  <c r="Y66" i="17"/>
  <c r="Y68" i="17"/>
  <c r="Y46" i="17" s="1"/>
  <c r="Y67" i="17"/>
  <c r="Y45" i="17" s="1"/>
  <c r="Y95" i="17"/>
  <c r="Y105" i="17"/>
  <c r="AF224" i="7"/>
  <c r="AF159" i="7"/>
  <c r="AF161" i="7" s="1"/>
  <c r="AF222" i="7" s="1"/>
  <c r="AF218" i="7"/>
  <c r="AJ70" i="13"/>
  <c r="AJ71" i="13" s="1"/>
  <c r="AK49" i="13"/>
  <c r="AK80" i="13" s="1"/>
  <c r="AN209" i="7"/>
  <c r="AN269" i="7" s="1"/>
  <c r="BI21" i="26"/>
  <c r="BN3" i="26"/>
  <c r="AB7" i="7"/>
  <c r="X28" i="16"/>
  <c r="AO76" i="13"/>
  <c r="AO77" i="13" s="1"/>
  <c r="Y64" i="17"/>
  <c r="Y32" i="16" s="1"/>
  <c r="Y27" i="17"/>
  <c r="Z24" i="16"/>
  <c r="Z56" i="17"/>
  <c r="Z59" i="17" s="1"/>
  <c r="AB1" i="7"/>
  <c r="AF179" i="7"/>
  <c r="AF241" i="7" s="1"/>
  <c r="AF165" i="7"/>
  <c r="AF176" i="7"/>
  <c r="AF238" i="7" s="1"/>
  <c r="AG172" i="7"/>
  <c r="AA122" i="7"/>
  <c r="AA115" i="7"/>
  <c r="Z73" i="16" l="1"/>
  <c r="Z36" i="16"/>
  <c r="Z63" i="16"/>
  <c r="Z35" i="16"/>
  <c r="Z34" i="16"/>
  <c r="Z66" i="17"/>
  <c r="Z67" i="17"/>
  <c r="Z45" i="17" s="1"/>
  <c r="Z68" i="17"/>
  <c r="Z46" i="17" s="1"/>
  <c r="Z105" i="17"/>
  <c r="Z95" i="17"/>
  <c r="AG224" i="7"/>
  <c r="AG159" i="7"/>
  <c r="AG161" i="7" s="1"/>
  <c r="AG222" i="7" s="1"/>
  <c r="AG218" i="7"/>
  <c r="AO209" i="7"/>
  <c r="AO269" i="7" s="1"/>
  <c r="AL49" i="13"/>
  <c r="AL80" i="13" s="1"/>
  <c r="AK70" i="13"/>
  <c r="AK71" i="13" s="1"/>
  <c r="BJ21" i="26"/>
  <c r="BO3" i="26"/>
  <c r="BP3" i="26" s="1"/>
  <c r="BQ3" i="26" s="1"/>
  <c r="BR3" i="26" s="1"/>
  <c r="BS3" i="26" s="1"/>
  <c r="BT3" i="26" s="1"/>
  <c r="BU3" i="26" s="1"/>
  <c r="BV3" i="26" s="1"/>
  <c r="BW3" i="26" s="1"/>
  <c r="BX3" i="26" s="1"/>
  <c r="BY3" i="26" s="1"/>
  <c r="BZ3" i="26" s="1"/>
  <c r="CA3" i="26" s="1"/>
  <c r="CB3" i="26" s="1"/>
  <c r="CC3" i="26" s="1"/>
  <c r="CD3" i="26" s="1"/>
  <c r="CE3" i="26" s="1"/>
  <c r="CF3" i="26" s="1"/>
  <c r="CG3" i="26" s="1"/>
  <c r="CH3" i="26" s="1"/>
  <c r="CI3" i="26" s="1"/>
  <c r="CJ3" i="26" s="1"/>
  <c r="CK3" i="26" s="1"/>
  <c r="CL3" i="26" s="1"/>
  <c r="CM3" i="26" s="1"/>
  <c r="CN3" i="26" s="1"/>
  <c r="CO3" i="26" s="1"/>
  <c r="CP3" i="26" s="1"/>
  <c r="CQ3" i="26" s="1"/>
  <c r="CR3" i="26" s="1"/>
  <c r="CS3" i="26" s="1"/>
  <c r="CT3" i="26" s="1"/>
  <c r="CU3" i="26" s="1"/>
  <c r="CV3" i="26" s="1"/>
  <c r="CW3" i="26" s="1"/>
  <c r="CX3" i="26" s="1"/>
  <c r="CY3" i="26" s="1"/>
  <c r="CZ3" i="26" s="1"/>
  <c r="DA3" i="26" s="1"/>
  <c r="DB3" i="26" s="1"/>
  <c r="DC3" i="26" s="1"/>
  <c r="DD3" i="26" s="1"/>
  <c r="DE3" i="26" s="1"/>
  <c r="DF3" i="26" s="1"/>
  <c r="DG3" i="26" s="1"/>
  <c r="DH3" i="26" s="1"/>
  <c r="DI3" i="26" s="1"/>
  <c r="DJ3" i="26" s="1"/>
  <c r="DK3" i="26" s="1"/>
  <c r="DL3" i="26" s="1"/>
  <c r="DM3" i="26" s="1"/>
  <c r="DN3" i="26" s="1"/>
  <c r="DO3" i="26" s="1"/>
  <c r="DP3" i="26" s="1"/>
  <c r="DQ3" i="26" s="1"/>
  <c r="DR3" i="26" s="1"/>
  <c r="DS3" i="26" s="1"/>
  <c r="DT3" i="26" s="1"/>
  <c r="DU3" i="26" s="1"/>
  <c r="DV3" i="26" s="1"/>
  <c r="DW3" i="26" s="1"/>
  <c r="DX3" i="26" s="1"/>
  <c r="DY3" i="26" s="1"/>
  <c r="DZ3" i="26" s="1"/>
  <c r="EA3" i="26" s="1"/>
  <c r="EB3" i="26" s="1"/>
  <c r="EC3" i="26" s="1"/>
  <c r="ED3" i="26" s="1"/>
  <c r="EE3" i="26" s="1"/>
  <c r="EF3" i="26" s="1"/>
  <c r="EG3" i="26" s="1"/>
  <c r="EH3" i="26" s="1"/>
  <c r="EI3" i="26" s="1"/>
  <c r="EJ3" i="26" s="1"/>
  <c r="EK3" i="26" s="1"/>
  <c r="EL3" i="26" s="1"/>
  <c r="EM3" i="26" s="1"/>
  <c r="EN3" i="26" s="1"/>
  <c r="EO3" i="26" s="1"/>
  <c r="EP3" i="26" s="1"/>
  <c r="EQ3" i="26" s="1"/>
  <c r="ER3" i="26" s="1"/>
  <c r="ES3" i="26" s="1"/>
  <c r="ET3" i="26" s="1"/>
  <c r="EU3" i="26" s="1"/>
  <c r="EV3" i="26" s="1"/>
  <c r="EW3" i="26" s="1"/>
  <c r="EX3" i="26" s="1"/>
  <c r="EY3" i="26" s="1"/>
  <c r="EZ3" i="26" s="1"/>
  <c r="FA3" i="26" s="1"/>
  <c r="FB3" i="26" s="1"/>
  <c r="FC3" i="26" s="1"/>
  <c r="FD3" i="26" s="1"/>
  <c r="FE3" i="26" s="1"/>
  <c r="FF3" i="26" s="1"/>
  <c r="FG3" i="26" s="1"/>
  <c r="FH3" i="26" s="1"/>
  <c r="FI3" i="26" s="1"/>
  <c r="FJ3" i="26" s="1"/>
  <c r="FK3" i="26" s="1"/>
  <c r="FL3" i="26" s="1"/>
  <c r="FM3" i="26" s="1"/>
  <c r="FN3" i="26" s="1"/>
  <c r="FO3" i="26" s="1"/>
  <c r="AC7" i="7"/>
  <c r="Y28" i="16"/>
  <c r="Z64" i="17"/>
  <c r="Z32" i="16" s="1"/>
  <c r="Z27" i="17"/>
  <c r="AA24" i="16"/>
  <c r="AA56" i="17"/>
  <c r="AA59" i="17" s="1"/>
  <c r="AP76" i="13"/>
  <c r="AP77" i="13" s="1"/>
  <c r="AC1" i="7"/>
  <c r="AG179" i="7"/>
  <c r="AG241" i="7" s="1"/>
  <c r="AG165" i="7"/>
  <c r="AG176" i="7"/>
  <c r="AG238" i="7" s="1"/>
  <c r="AH172" i="7"/>
  <c r="AB122" i="7"/>
  <c r="AB115" i="7"/>
  <c r="AA73" i="16" l="1"/>
  <c r="AA63" i="16"/>
  <c r="AA35" i="16"/>
  <c r="AA39" i="16"/>
  <c r="AA45" i="16"/>
  <c r="AA36" i="16"/>
  <c r="AA34" i="16"/>
  <c r="AA48" i="16"/>
  <c r="AA68" i="17"/>
  <c r="AA46" i="17" s="1"/>
  <c r="AA66" i="17"/>
  <c r="AA67" i="17"/>
  <c r="AA45" i="17" s="1"/>
  <c r="AA80" i="17"/>
  <c r="AA34" i="17" s="1"/>
  <c r="AA77" i="17"/>
  <c r="AA31" i="17" s="1"/>
  <c r="AA71" i="17"/>
  <c r="AA105" i="17"/>
  <c r="AA95" i="17"/>
  <c r="AH224" i="7"/>
  <c r="AH159" i="7"/>
  <c r="AH161" i="7" s="1"/>
  <c r="AH222" i="7" s="1"/>
  <c r="AH218" i="7"/>
  <c r="AM49" i="13"/>
  <c r="AM80" i="13" s="1"/>
  <c r="AL70" i="13"/>
  <c r="AL71" i="13" s="1"/>
  <c r="AP209" i="7"/>
  <c r="AP269" i="7" s="1"/>
  <c r="BK21" i="26"/>
  <c r="AD7" i="7"/>
  <c r="Z28" i="16"/>
  <c r="AA64" i="17"/>
  <c r="AA32" i="16" s="1"/>
  <c r="AA27" i="17"/>
  <c r="AB24" i="16"/>
  <c r="AB56" i="17"/>
  <c r="AB59" i="17" s="1"/>
  <c r="AQ76" i="13"/>
  <c r="AQ77" i="13" s="1"/>
  <c r="AD1" i="7"/>
  <c r="AH165" i="7"/>
  <c r="AH179" i="7"/>
  <c r="AH241" i="7" s="1"/>
  <c r="AH176" i="7"/>
  <c r="AH238" i="7" s="1"/>
  <c r="AI172" i="7"/>
  <c r="AC122" i="7"/>
  <c r="AC115" i="7"/>
  <c r="AB73" i="16" l="1"/>
  <c r="AB63" i="16"/>
  <c r="AB35" i="16"/>
  <c r="AB34" i="16"/>
  <c r="AB45" i="16"/>
  <c r="AB39" i="16"/>
  <c r="AB36" i="16"/>
  <c r="AB48" i="16"/>
  <c r="AB68" i="17"/>
  <c r="AB46" i="17" s="1"/>
  <c r="AB67" i="17"/>
  <c r="AB45" i="17" s="1"/>
  <c r="AB80" i="17"/>
  <c r="AB34" i="17" s="1"/>
  <c r="AB77" i="17"/>
  <c r="AB31" i="17" s="1"/>
  <c r="AB66" i="17"/>
  <c r="AB71" i="17"/>
  <c r="AB95" i="17"/>
  <c r="AB105" i="17"/>
  <c r="AI224" i="7"/>
  <c r="AI159" i="7"/>
  <c r="AI161" i="7" s="1"/>
  <c r="AI222" i="7" s="1"/>
  <c r="AI218" i="7"/>
  <c r="AQ209" i="7"/>
  <c r="AQ269" i="7" s="1"/>
  <c r="AM70" i="13"/>
  <c r="AM71" i="13" s="1"/>
  <c r="AN49" i="13"/>
  <c r="AN80" i="13" s="1"/>
  <c r="BL21" i="26"/>
  <c r="AE7" i="7"/>
  <c r="AA28" i="16"/>
  <c r="AB64" i="17"/>
  <c r="AB32" i="16" s="1"/>
  <c r="AB27" i="17"/>
  <c r="AC24" i="16"/>
  <c r="AC56" i="17"/>
  <c r="AC59" i="17" s="1"/>
  <c r="AR76" i="13"/>
  <c r="AR77" i="13" s="1"/>
  <c r="AE1" i="7"/>
  <c r="AI165" i="7"/>
  <c r="AI179" i="7"/>
  <c r="AI241" i="7" s="1"/>
  <c r="AI176" i="7"/>
  <c r="AI238" i="7" s="1"/>
  <c r="AJ172" i="7"/>
  <c r="AD122" i="7"/>
  <c r="AD115" i="7"/>
  <c r="AC73" i="16" l="1"/>
  <c r="AC45" i="16"/>
  <c r="AC34" i="16"/>
  <c r="AC63" i="16"/>
  <c r="AC39" i="16"/>
  <c r="AC48" i="16"/>
  <c r="AC36" i="16"/>
  <c r="AC35" i="16"/>
  <c r="AC80" i="17"/>
  <c r="AC34" i="17" s="1"/>
  <c r="AC68" i="17"/>
  <c r="AC46" i="17" s="1"/>
  <c r="AC77" i="17"/>
  <c r="AC31" i="17" s="1"/>
  <c r="AC67" i="17"/>
  <c r="AC45" i="17" s="1"/>
  <c r="AC66" i="17"/>
  <c r="AC71" i="17"/>
  <c r="AC105" i="17"/>
  <c r="AC95" i="17"/>
  <c r="AJ224" i="7"/>
  <c r="AJ159" i="7"/>
  <c r="AJ161" i="7" s="1"/>
  <c r="AJ222" i="7" s="1"/>
  <c r="AJ218" i="7"/>
  <c r="AO49" i="13"/>
  <c r="AO80" i="13" s="1"/>
  <c r="AN70" i="13"/>
  <c r="AN71" i="13" s="1"/>
  <c r="AR209" i="7"/>
  <c r="AR269" i="7" s="1"/>
  <c r="BM21" i="26"/>
  <c r="AF7" i="7"/>
  <c r="AB28" i="16"/>
  <c r="AC27" i="17"/>
  <c r="AD24" i="16"/>
  <c r="AD56" i="17"/>
  <c r="AD59" i="17" s="1"/>
  <c r="AS76" i="13"/>
  <c r="AS77" i="13" s="1"/>
  <c r="AF1" i="7"/>
  <c r="AJ165" i="7"/>
  <c r="AJ179" i="7"/>
  <c r="AJ241" i="7" s="1"/>
  <c r="AJ176" i="7"/>
  <c r="AJ238" i="7" s="1"/>
  <c r="AK172" i="7"/>
  <c r="AE122" i="7"/>
  <c r="AE115" i="7"/>
  <c r="AD45" i="16" l="1"/>
  <c r="AD63" i="16"/>
  <c r="AD34" i="16"/>
  <c r="AD39" i="16"/>
  <c r="AD48" i="16"/>
  <c r="AD36" i="16"/>
  <c r="AD73" i="16"/>
  <c r="AD35" i="16"/>
  <c r="AD67" i="17"/>
  <c r="AD45" i="17" s="1"/>
  <c r="AD68" i="17"/>
  <c r="AD46" i="17" s="1"/>
  <c r="AD77" i="17"/>
  <c r="AD31" i="17" s="1"/>
  <c r="AD80" i="17"/>
  <c r="AD34" i="17" s="1"/>
  <c r="AD66" i="17"/>
  <c r="AD71" i="17"/>
  <c r="AD105" i="17"/>
  <c r="AD95" i="17"/>
  <c r="AK224" i="7"/>
  <c r="AK159" i="7"/>
  <c r="AK161" i="7" s="1"/>
  <c r="AK222" i="7" s="1"/>
  <c r="AK218" i="7"/>
  <c r="AS209" i="7"/>
  <c r="AS269" i="7" s="1"/>
  <c r="AP49" i="13"/>
  <c r="AP80" i="13" s="1"/>
  <c r="AO70" i="13"/>
  <c r="AO71" i="13" s="1"/>
  <c r="BN21" i="26"/>
  <c r="AG7" i="7"/>
  <c r="AD27" i="17"/>
  <c r="AE24" i="16"/>
  <c r="AE56" i="17"/>
  <c r="AE59" i="17" s="1"/>
  <c r="AT76" i="13"/>
  <c r="AT77" i="13" s="1"/>
  <c r="AG1" i="7"/>
  <c r="AK179" i="7"/>
  <c r="AK241" i="7" s="1"/>
  <c r="AK165" i="7"/>
  <c r="AK176" i="7"/>
  <c r="AK238" i="7" s="1"/>
  <c r="AL172" i="7"/>
  <c r="AF122" i="7"/>
  <c r="AF115" i="7"/>
  <c r="AE45" i="16" l="1"/>
  <c r="AE36" i="16"/>
  <c r="AE48" i="16"/>
  <c r="AE35" i="16"/>
  <c r="AE34" i="16"/>
  <c r="AE63" i="16"/>
  <c r="AE39" i="16"/>
  <c r="AE73" i="16"/>
  <c r="AE67" i="17"/>
  <c r="AE45" i="17" s="1"/>
  <c r="AE68" i="17"/>
  <c r="AE46" i="17" s="1"/>
  <c r="AE80" i="17"/>
  <c r="AE34" i="17" s="1"/>
  <c r="AE77" i="17"/>
  <c r="AE31" i="17" s="1"/>
  <c r="AE66" i="17"/>
  <c r="AE71" i="17"/>
  <c r="AE95" i="17"/>
  <c r="AE105" i="17"/>
  <c r="AL224" i="7"/>
  <c r="AL159" i="7"/>
  <c r="AL161" i="7" s="1"/>
  <c r="AL222" i="7" s="1"/>
  <c r="AL218" i="7"/>
  <c r="AP70" i="13"/>
  <c r="AP71" i="13" s="1"/>
  <c r="AQ49" i="13"/>
  <c r="AQ80" i="13" s="1"/>
  <c r="AT209" i="7"/>
  <c r="AT269" i="7" s="1"/>
  <c r="BO21" i="26"/>
  <c r="AH7" i="7"/>
  <c r="AE27" i="17"/>
  <c r="AF24" i="16"/>
  <c r="AF56" i="17"/>
  <c r="AF59" i="17" s="1"/>
  <c r="AU76" i="13"/>
  <c r="AU77" i="13" s="1"/>
  <c r="AH1" i="7"/>
  <c r="AL165" i="7"/>
  <c r="AL179" i="7"/>
  <c r="AL241" i="7" s="1"/>
  <c r="AL176" i="7"/>
  <c r="AL238" i="7" s="1"/>
  <c r="AM172" i="7"/>
  <c r="AG122" i="7"/>
  <c r="AG115" i="7"/>
  <c r="AF39" i="16" l="1"/>
  <c r="AF48" i="16"/>
  <c r="AF36" i="16"/>
  <c r="AF35" i="16"/>
  <c r="AF34" i="16"/>
  <c r="AF45" i="16"/>
  <c r="AF63" i="16"/>
  <c r="AF73" i="16"/>
  <c r="AF80" i="17"/>
  <c r="AF34" i="17" s="1"/>
  <c r="AF68" i="17"/>
  <c r="AF46" i="17" s="1"/>
  <c r="AF77" i="17"/>
  <c r="AF31" i="17" s="1"/>
  <c r="AF66" i="17"/>
  <c r="AF67" i="17"/>
  <c r="AF45" i="17" s="1"/>
  <c r="AF71" i="17"/>
  <c r="AF105" i="17"/>
  <c r="AF95" i="17"/>
  <c r="AM224" i="7"/>
  <c r="AM159" i="7"/>
  <c r="AM161" i="7" s="1"/>
  <c r="AM222" i="7" s="1"/>
  <c r="AM218" i="7"/>
  <c r="AU209" i="7"/>
  <c r="AU269" i="7" s="1"/>
  <c r="AR49" i="13"/>
  <c r="AR80" i="13" s="1"/>
  <c r="AQ70" i="13"/>
  <c r="AQ71" i="13" s="1"/>
  <c r="BP21" i="26"/>
  <c r="AI7" i="7"/>
  <c r="AF27" i="17"/>
  <c r="AG24" i="16"/>
  <c r="AG56" i="17"/>
  <c r="AG59" i="17" s="1"/>
  <c r="AV76" i="13"/>
  <c r="AV77" i="13" s="1"/>
  <c r="AI1" i="7"/>
  <c r="AM165" i="7"/>
  <c r="AM179" i="7"/>
  <c r="AM241" i="7" s="1"/>
  <c r="AM176" i="7"/>
  <c r="AM238" i="7" s="1"/>
  <c r="AN172" i="7"/>
  <c r="AH122" i="7"/>
  <c r="AH115" i="7"/>
  <c r="AG63" i="16" l="1"/>
  <c r="AG39" i="16"/>
  <c r="AG45" i="16"/>
  <c r="AG73" i="16"/>
  <c r="AG48" i="16"/>
  <c r="AG36" i="16"/>
  <c r="AG35" i="16"/>
  <c r="AG34" i="16"/>
  <c r="AG66" i="17"/>
  <c r="AG80" i="17"/>
  <c r="AG34" i="17" s="1"/>
  <c r="AG68" i="17"/>
  <c r="AG46" i="17" s="1"/>
  <c r="AG77" i="17"/>
  <c r="AG31" i="17" s="1"/>
  <c r="AG67" i="17"/>
  <c r="AG45" i="17" s="1"/>
  <c r="AG71" i="17"/>
  <c r="AG95" i="17"/>
  <c r="AG105" i="17"/>
  <c r="AN224" i="7"/>
  <c r="AN159" i="7"/>
  <c r="AN161" i="7" s="1"/>
  <c r="AN222" i="7" s="1"/>
  <c r="AN218" i="7"/>
  <c r="AR70" i="13"/>
  <c r="AR71" i="13" s="1"/>
  <c r="AS49" i="13"/>
  <c r="AS80" i="13" s="1"/>
  <c r="AV209" i="7"/>
  <c r="AV269" i="7" s="1"/>
  <c r="BQ21" i="26"/>
  <c r="AJ7" i="7"/>
  <c r="AG27" i="17"/>
  <c r="AH24" i="16"/>
  <c r="AH56" i="17"/>
  <c r="AH59" i="17" s="1"/>
  <c r="AW76" i="13"/>
  <c r="AW77" i="13" s="1"/>
  <c r="AJ1" i="7"/>
  <c r="AN179" i="7"/>
  <c r="AN241" i="7" s="1"/>
  <c r="AN165" i="7"/>
  <c r="AN176" i="7"/>
  <c r="AN238" i="7" s="1"/>
  <c r="AO172" i="7"/>
  <c r="AI122" i="7"/>
  <c r="AI115" i="7"/>
  <c r="AH48" i="16" l="1"/>
  <c r="AH73" i="16"/>
  <c r="AH39" i="16"/>
  <c r="AH45" i="16"/>
  <c r="AH36" i="16"/>
  <c r="AH35" i="16"/>
  <c r="AH34" i="16"/>
  <c r="AH63" i="16"/>
  <c r="AH66" i="17"/>
  <c r="AH80" i="17"/>
  <c r="AH34" i="17" s="1"/>
  <c r="AH68" i="17"/>
  <c r="AH46" i="17" s="1"/>
  <c r="AH77" i="17"/>
  <c r="AH31" i="17" s="1"/>
  <c r="AH67" i="17"/>
  <c r="AH45" i="17" s="1"/>
  <c r="AH71" i="17"/>
  <c r="AH95" i="17"/>
  <c r="AH105" i="17"/>
  <c r="AO224" i="7"/>
  <c r="AO159" i="7"/>
  <c r="AO161" i="7" s="1"/>
  <c r="AO222" i="7" s="1"/>
  <c r="AO218" i="7"/>
  <c r="AW209" i="7"/>
  <c r="AW269" i="7" s="1"/>
  <c r="AT49" i="13"/>
  <c r="AT80" i="13" s="1"/>
  <c r="AS70" i="13"/>
  <c r="AS71" i="13" s="1"/>
  <c r="BR21" i="26"/>
  <c r="AK7" i="7"/>
  <c r="AH27" i="17"/>
  <c r="AI24" i="16"/>
  <c r="AI56" i="17"/>
  <c r="AI59" i="17" s="1"/>
  <c r="AX76" i="13"/>
  <c r="AX77" i="13" s="1"/>
  <c r="AK1" i="7"/>
  <c r="AO179" i="7"/>
  <c r="AO241" i="7" s="1"/>
  <c r="AO165" i="7"/>
  <c r="AO176" i="7"/>
  <c r="AO238" i="7" s="1"/>
  <c r="AP172" i="7"/>
  <c r="AJ122" i="7"/>
  <c r="AJ115" i="7"/>
  <c r="AI73" i="16" l="1"/>
  <c r="AI48" i="16"/>
  <c r="AI45" i="16"/>
  <c r="AI35" i="16"/>
  <c r="AI34" i="16"/>
  <c r="AI39" i="16"/>
  <c r="AI36" i="16"/>
  <c r="AI63" i="16"/>
  <c r="AI68" i="17"/>
  <c r="AI46" i="17" s="1"/>
  <c r="AI80" i="17"/>
  <c r="AI34" i="17" s="1"/>
  <c r="AI77" i="17"/>
  <c r="AI31" i="17" s="1"/>
  <c r="AI67" i="17"/>
  <c r="AI45" i="17" s="1"/>
  <c r="AI66" i="17"/>
  <c r="AI71" i="17"/>
  <c r="AI105" i="17"/>
  <c r="AI95" i="17"/>
  <c r="AP224" i="7"/>
  <c r="AP159" i="7"/>
  <c r="AP161" i="7" s="1"/>
  <c r="AP222" i="7" s="1"/>
  <c r="AP218" i="7"/>
  <c r="AU49" i="13"/>
  <c r="AU80" i="13" s="1"/>
  <c r="AT70" i="13"/>
  <c r="AT71" i="13" s="1"/>
  <c r="AX209" i="7"/>
  <c r="AX269" i="7" s="1"/>
  <c r="BS21" i="26"/>
  <c r="AL7" i="7"/>
  <c r="AI27" i="17"/>
  <c r="AJ24" i="16"/>
  <c r="AJ56" i="17"/>
  <c r="AJ59" i="17" s="1"/>
  <c r="AY76" i="13"/>
  <c r="AY77" i="13" s="1"/>
  <c r="AL1" i="7"/>
  <c r="AP179" i="7"/>
  <c r="AP241" i="7" s="1"/>
  <c r="AP165" i="7"/>
  <c r="AP176" i="7"/>
  <c r="AP238" i="7" s="1"/>
  <c r="AQ172" i="7"/>
  <c r="AK122" i="7"/>
  <c r="AK115" i="7"/>
  <c r="AJ63" i="16" l="1"/>
  <c r="AJ48" i="16"/>
  <c r="AJ36" i="16"/>
  <c r="AJ73" i="16"/>
  <c r="AJ35" i="16"/>
  <c r="AJ34" i="16"/>
  <c r="AJ39" i="16"/>
  <c r="AJ45" i="16"/>
  <c r="AJ77" i="17"/>
  <c r="AJ31" i="17" s="1"/>
  <c r="AJ68" i="17"/>
  <c r="AJ46" i="17" s="1"/>
  <c r="AJ80" i="17"/>
  <c r="AJ34" i="17" s="1"/>
  <c r="AJ67" i="17"/>
  <c r="AJ45" i="17" s="1"/>
  <c r="AJ66" i="17"/>
  <c r="AJ71" i="17"/>
  <c r="AJ95" i="17"/>
  <c r="AJ105" i="17"/>
  <c r="AQ224" i="7"/>
  <c r="AQ159" i="7"/>
  <c r="AQ161" i="7" s="1"/>
  <c r="AQ222" i="7" s="1"/>
  <c r="AQ218" i="7"/>
  <c r="AY209" i="7"/>
  <c r="AY269" i="7" s="1"/>
  <c r="AU70" i="13"/>
  <c r="AU71" i="13" s="1"/>
  <c r="AV49" i="13"/>
  <c r="AV80" i="13" s="1"/>
  <c r="BT21" i="26"/>
  <c r="AM7" i="7"/>
  <c r="AJ27" i="17"/>
  <c r="AK24" i="16"/>
  <c r="AK56" i="17"/>
  <c r="AK59" i="17" s="1"/>
  <c r="AZ76" i="13"/>
  <c r="AZ77" i="13" s="1"/>
  <c r="AM1" i="7"/>
  <c r="AQ165" i="7"/>
  <c r="AQ179" i="7"/>
  <c r="AQ241" i="7" s="1"/>
  <c r="AQ176" i="7"/>
  <c r="AQ238" i="7" s="1"/>
  <c r="AR172" i="7"/>
  <c r="AL122" i="7"/>
  <c r="AL115" i="7"/>
  <c r="AK73" i="16" l="1"/>
  <c r="AK36" i="16"/>
  <c r="AK48" i="16"/>
  <c r="AK34" i="16"/>
  <c r="AK45" i="16"/>
  <c r="AK35" i="16"/>
  <c r="AK63" i="16"/>
  <c r="AK39" i="16"/>
  <c r="AK77" i="17"/>
  <c r="AK31" i="17" s="1"/>
  <c r="AK67" i="17"/>
  <c r="AK45" i="17" s="1"/>
  <c r="AK66" i="17"/>
  <c r="AK80" i="17"/>
  <c r="AK34" i="17" s="1"/>
  <c r="AK68" i="17"/>
  <c r="AK46" i="17" s="1"/>
  <c r="AK71" i="17"/>
  <c r="AK95" i="17"/>
  <c r="AK105" i="17"/>
  <c r="AR224" i="7"/>
  <c r="AR159" i="7"/>
  <c r="AR161" i="7" s="1"/>
  <c r="AR222" i="7" s="1"/>
  <c r="AR218" i="7"/>
  <c r="AV70" i="13"/>
  <c r="AV71" i="13" s="1"/>
  <c r="AW49" i="13"/>
  <c r="AW80" i="13" s="1"/>
  <c r="AZ209" i="7"/>
  <c r="AZ269" i="7" s="1"/>
  <c r="BU21" i="26"/>
  <c r="AN7" i="7"/>
  <c r="AK27" i="17"/>
  <c r="AL24" i="16"/>
  <c r="AL56" i="17"/>
  <c r="AL59" i="17" s="1"/>
  <c r="BA76" i="13"/>
  <c r="BA77" i="13" s="1"/>
  <c r="AN1" i="7"/>
  <c r="AR179" i="7"/>
  <c r="AR241" i="7" s="1"/>
  <c r="AR165" i="7"/>
  <c r="AR176" i="7"/>
  <c r="AR238" i="7" s="1"/>
  <c r="AS172" i="7"/>
  <c r="AM122" i="7"/>
  <c r="AM115" i="7"/>
  <c r="AL73" i="16" l="1"/>
  <c r="AL36" i="16"/>
  <c r="AL35" i="16"/>
  <c r="AL34" i="16"/>
  <c r="AL63" i="16"/>
  <c r="AL45" i="16"/>
  <c r="AL39" i="16"/>
  <c r="AL48" i="16"/>
  <c r="AL67" i="17"/>
  <c r="AL45" i="17" s="1"/>
  <c r="AL77" i="17"/>
  <c r="AL31" i="17" s="1"/>
  <c r="AL66" i="17"/>
  <c r="AL68" i="17"/>
  <c r="AL46" i="17" s="1"/>
  <c r="AL80" i="17"/>
  <c r="AL34" i="17" s="1"/>
  <c r="AL71" i="17"/>
  <c r="AL105" i="17"/>
  <c r="AL95" i="17"/>
  <c r="AS224" i="7"/>
  <c r="AS159" i="7"/>
  <c r="AS161" i="7" s="1"/>
  <c r="AS222" i="7" s="1"/>
  <c r="AS218" i="7"/>
  <c r="BA209" i="7"/>
  <c r="BA269" i="7" s="1"/>
  <c r="AX49" i="13"/>
  <c r="AX80" i="13" s="1"/>
  <c r="AW70" i="13"/>
  <c r="AW71" i="13" s="1"/>
  <c r="BV21" i="26"/>
  <c r="AO7" i="7"/>
  <c r="AL27" i="17"/>
  <c r="AM24" i="16"/>
  <c r="AM56" i="17"/>
  <c r="AM59" i="17" s="1"/>
  <c r="BB76" i="13"/>
  <c r="BB77" i="13" s="1"/>
  <c r="AO1" i="7"/>
  <c r="AS179" i="7"/>
  <c r="AS241" i="7" s="1"/>
  <c r="AS165" i="7"/>
  <c r="AS176" i="7"/>
  <c r="AS238" i="7" s="1"/>
  <c r="AT172" i="7"/>
  <c r="AN122" i="7"/>
  <c r="AN115" i="7"/>
  <c r="AM73" i="16" l="1"/>
  <c r="AM35" i="16"/>
  <c r="AM48" i="16"/>
  <c r="AM63" i="16"/>
  <c r="AM45" i="16"/>
  <c r="AM39" i="16"/>
  <c r="AM36" i="16"/>
  <c r="AM34" i="16"/>
  <c r="AM68" i="17"/>
  <c r="AM46" i="17" s="1"/>
  <c r="AM66" i="17"/>
  <c r="AM77" i="17"/>
  <c r="AM31" i="17" s="1"/>
  <c r="AM67" i="17"/>
  <c r="AM45" i="17" s="1"/>
  <c r="AM80" i="17"/>
  <c r="AM34" i="17" s="1"/>
  <c r="AM71" i="17"/>
  <c r="AM95" i="17"/>
  <c r="AM105" i="17"/>
  <c r="AT224" i="7"/>
  <c r="AT159" i="7"/>
  <c r="AT161" i="7" s="1"/>
  <c r="AT222" i="7" s="1"/>
  <c r="AT218" i="7"/>
  <c r="AY49" i="13"/>
  <c r="AY80" i="13" s="1"/>
  <c r="AX70" i="13"/>
  <c r="AX71" i="13" s="1"/>
  <c r="BB209" i="7"/>
  <c r="BB269" i="7" s="1"/>
  <c r="BW21" i="26"/>
  <c r="AP7" i="7"/>
  <c r="AM27" i="17"/>
  <c r="AN24" i="16"/>
  <c r="AN56" i="17"/>
  <c r="AN59" i="17" s="1"/>
  <c r="BC76" i="13"/>
  <c r="BC77" i="13" s="1"/>
  <c r="AP1" i="7"/>
  <c r="AT165" i="7"/>
  <c r="AT179" i="7"/>
  <c r="AT241" i="7" s="1"/>
  <c r="AT176" i="7"/>
  <c r="AT238" i="7" s="1"/>
  <c r="AU172" i="7"/>
  <c r="AO122" i="7"/>
  <c r="AO115" i="7"/>
  <c r="AN73" i="16" l="1"/>
  <c r="AN63" i="16"/>
  <c r="AN35" i="16"/>
  <c r="AN48" i="16"/>
  <c r="AN34" i="16"/>
  <c r="AN36" i="16"/>
  <c r="AN39" i="16"/>
  <c r="AN45" i="16"/>
  <c r="AN68" i="17"/>
  <c r="AN46" i="17" s="1"/>
  <c r="AN66" i="17"/>
  <c r="AN67" i="17"/>
  <c r="AN45" i="17" s="1"/>
  <c r="AN80" i="17"/>
  <c r="AN34" i="17" s="1"/>
  <c r="AN77" i="17"/>
  <c r="AN31" i="17" s="1"/>
  <c r="AN71" i="17"/>
  <c r="AN95" i="17"/>
  <c r="AN105" i="17"/>
  <c r="AU224" i="7"/>
  <c r="AU159" i="7"/>
  <c r="AU161" i="7" s="1"/>
  <c r="AU222" i="7" s="1"/>
  <c r="AU218" i="7"/>
  <c r="BC209" i="7"/>
  <c r="BC269" i="7" s="1"/>
  <c r="AZ49" i="13"/>
  <c r="AZ80" i="13" s="1"/>
  <c r="AY70" i="13"/>
  <c r="AY71" i="13" s="1"/>
  <c r="BX21" i="26"/>
  <c r="AQ7" i="7"/>
  <c r="AN27" i="17"/>
  <c r="AO24" i="16"/>
  <c r="AO56" i="17"/>
  <c r="AO59" i="17" s="1"/>
  <c r="BD76" i="13"/>
  <c r="BD77" i="13" s="1"/>
  <c r="AQ1" i="7"/>
  <c r="AU165" i="7"/>
  <c r="AU179" i="7"/>
  <c r="AU241" i="7" s="1"/>
  <c r="AU176" i="7"/>
  <c r="AU238" i="7" s="1"/>
  <c r="AV172" i="7"/>
  <c r="AP122" i="7"/>
  <c r="AP115" i="7"/>
  <c r="AO63" i="16" l="1"/>
  <c r="AO45" i="16"/>
  <c r="AO73" i="16"/>
  <c r="AO48" i="16"/>
  <c r="AO34" i="16"/>
  <c r="AO39" i="16"/>
  <c r="AO35" i="16"/>
  <c r="AO36" i="16"/>
  <c r="AO66" i="17"/>
  <c r="AO67" i="17"/>
  <c r="AO45" i="17" s="1"/>
  <c r="AO80" i="17"/>
  <c r="AO34" i="17" s="1"/>
  <c r="AO68" i="17"/>
  <c r="AO46" i="17" s="1"/>
  <c r="AO77" i="17"/>
  <c r="AO31" i="17" s="1"/>
  <c r="AO71" i="17"/>
  <c r="AO105" i="17"/>
  <c r="AO95" i="17"/>
  <c r="AV224" i="7"/>
  <c r="AV159" i="7"/>
  <c r="AV161" i="7" s="1"/>
  <c r="AV222" i="7" s="1"/>
  <c r="AV218" i="7"/>
  <c r="BA49" i="13"/>
  <c r="BA80" i="13" s="1"/>
  <c r="AZ70" i="13"/>
  <c r="AZ71" i="13" s="1"/>
  <c r="BD209" i="7"/>
  <c r="BD269" i="7" s="1"/>
  <c r="BY21" i="26"/>
  <c r="AR7" i="7"/>
  <c r="AO27" i="17"/>
  <c r="AP24" i="16"/>
  <c r="AP56" i="17"/>
  <c r="AP59" i="17" s="1"/>
  <c r="BE76" i="13"/>
  <c r="BE77" i="13" s="1"/>
  <c r="AR1" i="7"/>
  <c r="AV165" i="7"/>
  <c r="AV179" i="7"/>
  <c r="AV241" i="7" s="1"/>
  <c r="AV176" i="7"/>
  <c r="AV238" i="7" s="1"/>
  <c r="AW172" i="7"/>
  <c r="AQ122" i="7"/>
  <c r="AQ115" i="7"/>
  <c r="AP73" i="16" l="1"/>
  <c r="AP45" i="16"/>
  <c r="AP63" i="16"/>
  <c r="AP34" i="16"/>
  <c r="AP39" i="16"/>
  <c r="AP35" i="16"/>
  <c r="AP48" i="16"/>
  <c r="AP36" i="16"/>
  <c r="AP67" i="17"/>
  <c r="AP45" i="17" s="1"/>
  <c r="AP80" i="17"/>
  <c r="AP34" i="17" s="1"/>
  <c r="AP66" i="17"/>
  <c r="AP68" i="17"/>
  <c r="AP46" i="17" s="1"/>
  <c r="AP77" i="17"/>
  <c r="AP31" i="17" s="1"/>
  <c r="AP71" i="17"/>
  <c r="AP95" i="17"/>
  <c r="AP105" i="17"/>
  <c r="AW224" i="7"/>
  <c r="AW159" i="7"/>
  <c r="AW161" i="7" s="1"/>
  <c r="AW222" i="7" s="1"/>
  <c r="AW218" i="7"/>
  <c r="BE209" i="7"/>
  <c r="BE269" i="7" s="1"/>
  <c r="BA70" i="13"/>
  <c r="BA71" i="13" s="1"/>
  <c r="BB49" i="13"/>
  <c r="BB80" i="13" s="1"/>
  <c r="BZ21" i="26"/>
  <c r="AS7" i="7"/>
  <c r="AP27" i="17"/>
  <c r="AQ24" i="16"/>
  <c r="AQ56" i="17"/>
  <c r="AQ59" i="17" s="1"/>
  <c r="BF76" i="13"/>
  <c r="BF77" i="13" s="1"/>
  <c r="AS1" i="7"/>
  <c r="AW165" i="7"/>
  <c r="AW179" i="7"/>
  <c r="AW241" i="7" s="1"/>
  <c r="AW176" i="7"/>
  <c r="AW238" i="7" s="1"/>
  <c r="AX172" i="7"/>
  <c r="AR122" i="7"/>
  <c r="AR115" i="7"/>
  <c r="AQ73" i="16" l="1"/>
  <c r="AQ63" i="16"/>
  <c r="AQ39" i="16"/>
  <c r="AQ48" i="16"/>
  <c r="AQ36" i="16"/>
  <c r="AQ34" i="16"/>
  <c r="AQ45" i="16"/>
  <c r="AQ35" i="16"/>
  <c r="AQ67" i="17"/>
  <c r="AQ45" i="17" s="1"/>
  <c r="AQ80" i="17"/>
  <c r="AQ34" i="17" s="1"/>
  <c r="AQ68" i="17"/>
  <c r="AQ46" i="17" s="1"/>
  <c r="AQ66" i="17"/>
  <c r="AQ77" i="17"/>
  <c r="AQ31" i="17" s="1"/>
  <c r="AQ71" i="17"/>
  <c r="AQ105" i="17"/>
  <c r="AQ95" i="17"/>
  <c r="AX224" i="7"/>
  <c r="AX159" i="7"/>
  <c r="AX161" i="7" s="1"/>
  <c r="AX222" i="7" s="1"/>
  <c r="AX218" i="7"/>
  <c r="BC49" i="13"/>
  <c r="BC80" i="13" s="1"/>
  <c r="BB70" i="13"/>
  <c r="BB71" i="13" s="1"/>
  <c r="BF209" i="7"/>
  <c r="BF269" i="7" s="1"/>
  <c r="CA21" i="26"/>
  <c r="AT7" i="7"/>
  <c r="AQ27" i="17"/>
  <c r="AR24" i="16"/>
  <c r="AR56" i="17"/>
  <c r="AR59" i="17" s="1"/>
  <c r="BG76" i="13"/>
  <c r="BG77" i="13" s="1"/>
  <c r="AT1" i="7"/>
  <c r="AX165" i="7"/>
  <c r="AX179" i="7"/>
  <c r="AX241" i="7" s="1"/>
  <c r="AX176" i="7"/>
  <c r="AX238" i="7" s="1"/>
  <c r="AY172" i="7"/>
  <c r="AS122" i="7"/>
  <c r="AS115" i="7"/>
  <c r="AR73" i="16" l="1"/>
  <c r="AR39" i="16"/>
  <c r="AR63" i="16"/>
  <c r="AR45" i="16"/>
  <c r="AR34" i="16"/>
  <c r="AR35" i="16"/>
  <c r="AR48" i="16"/>
  <c r="AR36" i="16"/>
  <c r="AR67" i="17"/>
  <c r="AR45" i="17" s="1"/>
  <c r="AR68" i="17"/>
  <c r="AR46" i="17" s="1"/>
  <c r="AR66" i="17"/>
  <c r="AR77" i="17"/>
  <c r="AR31" i="17" s="1"/>
  <c r="AR80" i="17"/>
  <c r="AR34" i="17" s="1"/>
  <c r="AR71" i="17"/>
  <c r="AR95" i="17"/>
  <c r="AR105" i="17"/>
  <c r="AY224" i="7"/>
  <c r="AY159" i="7"/>
  <c r="AY161" i="7" s="1"/>
  <c r="AY222" i="7" s="1"/>
  <c r="AY218" i="7"/>
  <c r="BG209" i="7"/>
  <c r="BG269" i="7" s="1"/>
  <c r="BD49" i="13"/>
  <c r="BD80" i="13" s="1"/>
  <c r="BC70" i="13"/>
  <c r="BC71" i="13" s="1"/>
  <c r="CB21" i="26"/>
  <c r="AU7" i="7"/>
  <c r="AR27" i="17"/>
  <c r="AS24" i="16"/>
  <c r="AS56" i="17"/>
  <c r="AS59" i="17" s="1"/>
  <c r="BH76" i="13"/>
  <c r="BH77" i="13" s="1"/>
  <c r="AU1" i="7"/>
  <c r="AY165" i="7"/>
  <c r="AY179" i="7"/>
  <c r="AY241" i="7" s="1"/>
  <c r="AY176" i="7"/>
  <c r="AY238" i="7" s="1"/>
  <c r="AZ172" i="7"/>
  <c r="AT122" i="7"/>
  <c r="AT115" i="7"/>
  <c r="AS63" i="16" l="1"/>
  <c r="AS39" i="16"/>
  <c r="AS45" i="16"/>
  <c r="AS36" i="16"/>
  <c r="AS73" i="16"/>
  <c r="AS35" i="16"/>
  <c r="AS48" i="16"/>
  <c r="AS34" i="16"/>
  <c r="AS66" i="17"/>
  <c r="AS80" i="17"/>
  <c r="AS34" i="17" s="1"/>
  <c r="AS68" i="17"/>
  <c r="AS46" i="17" s="1"/>
  <c r="AS67" i="17"/>
  <c r="AS45" i="17" s="1"/>
  <c r="AS77" i="17"/>
  <c r="AS31" i="17" s="1"/>
  <c r="AS71" i="17"/>
  <c r="AS105" i="17"/>
  <c r="AS95" i="17"/>
  <c r="AZ224" i="7"/>
  <c r="AZ159" i="7"/>
  <c r="AZ161" i="7" s="1"/>
  <c r="AZ222" i="7" s="1"/>
  <c r="AZ218" i="7"/>
  <c r="BE49" i="13"/>
  <c r="BE80" i="13" s="1"/>
  <c r="BD70" i="13"/>
  <c r="BD71" i="13" s="1"/>
  <c r="BH209" i="7"/>
  <c r="BH269" i="7" s="1"/>
  <c r="CC21" i="26"/>
  <c r="AV7" i="7"/>
  <c r="AS27" i="17"/>
  <c r="AT24" i="16"/>
  <c r="AT56" i="17"/>
  <c r="AT59" i="17" s="1"/>
  <c r="BI76" i="13"/>
  <c r="BI77" i="13" s="1"/>
  <c r="AV1" i="7"/>
  <c r="AZ179" i="7"/>
  <c r="AZ241" i="7" s="1"/>
  <c r="AZ165" i="7"/>
  <c r="AZ176" i="7"/>
  <c r="AZ238" i="7" s="1"/>
  <c r="BA172" i="7"/>
  <c r="AU122" i="7"/>
  <c r="AU115" i="7"/>
  <c r="AT48" i="16" l="1"/>
  <c r="AT39" i="16"/>
  <c r="AT63" i="16"/>
  <c r="AT36" i="16"/>
  <c r="AT73" i="16"/>
  <c r="AT45" i="16"/>
  <c r="AT35" i="16"/>
  <c r="AT34" i="16"/>
  <c r="AT66" i="17"/>
  <c r="AT80" i="17"/>
  <c r="AT34" i="17" s="1"/>
  <c r="AT67" i="17"/>
  <c r="AT45" i="17" s="1"/>
  <c r="AT77" i="17"/>
  <c r="AT31" i="17" s="1"/>
  <c r="AT68" i="17"/>
  <c r="AT46" i="17" s="1"/>
  <c r="AT71" i="17"/>
  <c r="AT95" i="17"/>
  <c r="AT105" i="17"/>
  <c r="BA224" i="7"/>
  <c r="BA159" i="7"/>
  <c r="BA161" i="7" s="1"/>
  <c r="BA222" i="7" s="1"/>
  <c r="BA218" i="7"/>
  <c r="BI209" i="7"/>
  <c r="BI269" i="7" s="1"/>
  <c r="BE70" i="13"/>
  <c r="BE71" i="13" s="1"/>
  <c r="BF49" i="13"/>
  <c r="BF80" i="13" s="1"/>
  <c r="CD21" i="26"/>
  <c r="AW7" i="7"/>
  <c r="AT27" i="17"/>
  <c r="AU24" i="16"/>
  <c r="AU56" i="17"/>
  <c r="AU59" i="17" s="1"/>
  <c r="BJ76" i="13"/>
  <c r="BJ77" i="13" s="1"/>
  <c r="AW1" i="7"/>
  <c r="BA179" i="7"/>
  <c r="BA241" i="7" s="1"/>
  <c r="BA165" i="7"/>
  <c r="BA176" i="7"/>
  <c r="BA238" i="7" s="1"/>
  <c r="BB172" i="7"/>
  <c r="AV122" i="7"/>
  <c r="AV115" i="7"/>
  <c r="AU73" i="16" l="1"/>
  <c r="AU63" i="16"/>
  <c r="AU45" i="16"/>
  <c r="AU39" i="16"/>
  <c r="AU36" i="16"/>
  <c r="AU35" i="16"/>
  <c r="AU48" i="16"/>
  <c r="AU34" i="16"/>
  <c r="AU77" i="17"/>
  <c r="AU31" i="17" s="1"/>
  <c r="AU66" i="17"/>
  <c r="AU80" i="17"/>
  <c r="AU34" i="17" s="1"/>
  <c r="AU68" i="17"/>
  <c r="AU46" i="17" s="1"/>
  <c r="AU67" i="17"/>
  <c r="AU45" i="17" s="1"/>
  <c r="AU71" i="17"/>
  <c r="AU95" i="17"/>
  <c r="AU105" i="17"/>
  <c r="BB224" i="7"/>
  <c r="BB159" i="7"/>
  <c r="BB161" i="7" s="1"/>
  <c r="BB222" i="7" s="1"/>
  <c r="BB218" i="7"/>
  <c r="BG49" i="13"/>
  <c r="BG80" i="13" s="1"/>
  <c r="BF70" i="13"/>
  <c r="BF71" i="13" s="1"/>
  <c r="BJ209" i="7"/>
  <c r="BJ269" i="7" s="1"/>
  <c r="CE21" i="26"/>
  <c r="AX7" i="7"/>
  <c r="AU27" i="17"/>
  <c r="AV24" i="16"/>
  <c r="AV56" i="17"/>
  <c r="AV59" i="17" s="1"/>
  <c r="BK76" i="13"/>
  <c r="BK77" i="13" s="1"/>
  <c r="AX1" i="7"/>
  <c r="BB165" i="7"/>
  <c r="BB179" i="7"/>
  <c r="BB241" i="7" s="1"/>
  <c r="BB176" i="7"/>
  <c r="BB238" i="7" s="1"/>
  <c r="BC172" i="7"/>
  <c r="AW122" i="7"/>
  <c r="AW115" i="7"/>
  <c r="AV48" i="16" l="1"/>
  <c r="AV36" i="16"/>
  <c r="AV63" i="16"/>
  <c r="AV45" i="16"/>
  <c r="AV39" i="16"/>
  <c r="AV73" i="16"/>
  <c r="AV35" i="16"/>
  <c r="AV34" i="16"/>
  <c r="AV77" i="17"/>
  <c r="AV31" i="17" s="1"/>
  <c r="AV80" i="17"/>
  <c r="AV34" i="17" s="1"/>
  <c r="AV68" i="17"/>
  <c r="AV46" i="17" s="1"/>
  <c r="AV67" i="17"/>
  <c r="AV45" i="17" s="1"/>
  <c r="AV66" i="17"/>
  <c r="AV71" i="17"/>
  <c r="AV105" i="17"/>
  <c r="AV95" i="17"/>
  <c r="BC224" i="7"/>
  <c r="BC159" i="7"/>
  <c r="BC161" i="7" s="1"/>
  <c r="BC222" i="7" s="1"/>
  <c r="BC218" i="7"/>
  <c r="BK209" i="7"/>
  <c r="BK269" i="7" s="1"/>
  <c r="BG70" i="13"/>
  <c r="BG71" i="13" s="1"/>
  <c r="BH49" i="13"/>
  <c r="BH80" i="13" s="1"/>
  <c r="CF21" i="26"/>
  <c r="AY7" i="7"/>
  <c r="AV27" i="17"/>
  <c r="AW24" i="16"/>
  <c r="AW56" i="17"/>
  <c r="AW59" i="17" s="1"/>
  <c r="BL76" i="13"/>
  <c r="BL77" i="13" s="1"/>
  <c r="AY1" i="7"/>
  <c r="BC165" i="7"/>
  <c r="BC179" i="7"/>
  <c r="BC241" i="7" s="1"/>
  <c r="BC176" i="7"/>
  <c r="BC238" i="7" s="1"/>
  <c r="BD172" i="7"/>
  <c r="AX122" i="7"/>
  <c r="AX115" i="7"/>
  <c r="AW48" i="16" l="1"/>
  <c r="AW63" i="16"/>
  <c r="AW45" i="16"/>
  <c r="AW36" i="16"/>
  <c r="AW73" i="16"/>
  <c r="AW35" i="16"/>
  <c r="AW34" i="16"/>
  <c r="AW39" i="16"/>
  <c r="AW77" i="17"/>
  <c r="AW31" i="17" s="1"/>
  <c r="AW68" i="17"/>
  <c r="AW46" i="17" s="1"/>
  <c r="AW80" i="17"/>
  <c r="AW34" i="17" s="1"/>
  <c r="AW67" i="17"/>
  <c r="AW45" i="17" s="1"/>
  <c r="AW66" i="17"/>
  <c r="AW71" i="17"/>
  <c r="AW105" i="17"/>
  <c r="AW95" i="17"/>
  <c r="BD224" i="7"/>
  <c r="BD159" i="7"/>
  <c r="BD161" i="7" s="1"/>
  <c r="BD222" i="7" s="1"/>
  <c r="BD218" i="7"/>
  <c r="BI49" i="13"/>
  <c r="BI80" i="13" s="1"/>
  <c r="BH70" i="13"/>
  <c r="BH71" i="13" s="1"/>
  <c r="BL209" i="7"/>
  <c r="BL269" i="7" s="1"/>
  <c r="CG21" i="26"/>
  <c r="AZ7" i="7"/>
  <c r="BM76" i="13"/>
  <c r="BM77" i="13" s="1"/>
  <c r="AW27" i="17"/>
  <c r="AX24" i="16"/>
  <c r="AX56" i="17"/>
  <c r="AX59" i="17" s="1"/>
  <c r="AZ1" i="7"/>
  <c r="BD179" i="7"/>
  <c r="BD241" i="7" s="1"/>
  <c r="BD165" i="7"/>
  <c r="BD176" i="7"/>
  <c r="BD238" i="7" s="1"/>
  <c r="BE172" i="7"/>
  <c r="AY122" i="7"/>
  <c r="AY115" i="7"/>
  <c r="AX73" i="16" l="1"/>
  <c r="AX36" i="16"/>
  <c r="AX35" i="16"/>
  <c r="AX34" i="16"/>
  <c r="AX63" i="16"/>
  <c r="AX45" i="16"/>
  <c r="AX48" i="16"/>
  <c r="AX39" i="16"/>
  <c r="AX77" i="17"/>
  <c r="AX31" i="17" s="1"/>
  <c r="AX68" i="17"/>
  <c r="AX46" i="17" s="1"/>
  <c r="AX80" i="17"/>
  <c r="AX34" i="17" s="1"/>
  <c r="AX67" i="17"/>
  <c r="AX45" i="17" s="1"/>
  <c r="AX66" i="17"/>
  <c r="AX71" i="17"/>
  <c r="AX105" i="17"/>
  <c r="AX95" i="17"/>
  <c r="BE224" i="7"/>
  <c r="BE159" i="7"/>
  <c r="BE161" i="7" s="1"/>
  <c r="BE222" i="7" s="1"/>
  <c r="BE218" i="7"/>
  <c r="BM209" i="7"/>
  <c r="BM269" i="7" s="1"/>
  <c r="BI70" i="13"/>
  <c r="BI71" i="13" s="1"/>
  <c r="BJ49" i="13"/>
  <c r="BJ80" i="13" s="1"/>
  <c r="CH21" i="26"/>
  <c r="BA7" i="7"/>
  <c r="AX27" i="17"/>
  <c r="AY24" i="16"/>
  <c r="AY56" i="17"/>
  <c r="AY59" i="17" s="1"/>
  <c r="BN76" i="13"/>
  <c r="BN77" i="13" s="1"/>
  <c r="BA1" i="7"/>
  <c r="BE179" i="7"/>
  <c r="BE241" i="7" s="1"/>
  <c r="BE165" i="7"/>
  <c r="BE176" i="7"/>
  <c r="BE238" i="7" s="1"/>
  <c r="BF172" i="7"/>
  <c r="AZ122" i="7"/>
  <c r="AZ115" i="7"/>
  <c r="AY63" i="16" l="1"/>
  <c r="AY35" i="16"/>
  <c r="AY45" i="16"/>
  <c r="AY36" i="16"/>
  <c r="AY48" i="16"/>
  <c r="AY73" i="16"/>
  <c r="AY34" i="16"/>
  <c r="AY39" i="16"/>
  <c r="AY68" i="17"/>
  <c r="AY46" i="17" s="1"/>
  <c r="AY77" i="17"/>
  <c r="AY31" i="17" s="1"/>
  <c r="AY80" i="17"/>
  <c r="AY34" i="17" s="1"/>
  <c r="AY67" i="17"/>
  <c r="AY45" i="17" s="1"/>
  <c r="AY66" i="17"/>
  <c r="AY71" i="17"/>
  <c r="AY95" i="17"/>
  <c r="AY105" i="17"/>
  <c r="BF224" i="7"/>
  <c r="BF159" i="7"/>
  <c r="BF161" i="7" s="1"/>
  <c r="BF222" i="7" s="1"/>
  <c r="BF218" i="7"/>
  <c r="BK49" i="13"/>
  <c r="BK80" i="13" s="1"/>
  <c r="BJ70" i="13"/>
  <c r="BJ71" i="13" s="1"/>
  <c r="BN209" i="7"/>
  <c r="BN269" i="7" s="1"/>
  <c r="CI21" i="26"/>
  <c r="BB7" i="7"/>
  <c r="AY27" i="17"/>
  <c r="AZ24" i="16"/>
  <c r="AZ56" i="17"/>
  <c r="AZ59" i="17" s="1"/>
  <c r="BO76" i="13"/>
  <c r="BO77" i="13" s="1"/>
  <c r="BB1" i="7"/>
  <c r="BF165" i="7"/>
  <c r="BF179" i="7"/>
  <c r="BF241" i="7" s="1"/>
  <c r="BF176" i="7"/>
  <c r="BF238" i="7" s="1"/>
  <c r="BG172" i="7"/>
  <c r="BA122" i="7"/>
  <c r="BA115" i="7"/>
  <c r="AZ73" i="16" l="1"/>
  <c r="AZ35" i="16"/>
  <c r="AZ34" i="16"/>
  <c r="AZ63" i="16"/>
  <c r="AZ36" i="16"/>
  <c r="AZ48" i="16"/>
  <c r="AZ45" i="16"/>
  <c r="AZ39" i="16"/>
  <c r="AZ68" i="17"/>
  <c r="AZ46" i="17" s="1"/>
  <c r="AZ77" i="17"/>
  <c r="AZ31" i="17" s="1"/>
  <c r="AZ80" i="17"/>
  <c r="AZ34" i="17" s="1"/>
  <c r="AZ67" i="17"/>
  <c r="AZ45" i="17" s="1"/>
  <c r="AZ66" i="17"/>
  <c r="AZ71" i="17"/>
  <c r="AZ105" i="17"/>
  <c r="AZ95" i="17"/>
  <c r="BG224" i="7"/>
  <c r="BG159" i="7"/>
  <c r="BG161" i="7" s="1"/>
  <c r="BG222" i="7" s="1"/>
  <c r="BG218" i="7"/>
  <c r="BO209" i="7"/>
  <c r="BO269" i="7" s="1"/>
  <c r="BL49" i="13"/>
  <c r="BL80" i="13" s="1"/>
  <c r="BK70" i="13"/>
  <c r="BK71" i="13" s="1"/>
  <c r="CJ21" i="26"/>
  <c r="BC7" i="7"/>
  <c r="AZ27" i="17"/>
  <c r="BA24" i="16"/>
  <c r="BA56" i="17"/>
  <c r="BA59" i="17" s="1"/>
  <c r="BP76" i="13"/>
  <c r="BP77" i="13" s="1"/>
  <c r="BC1" i="7"/>
  <c r="BG165" i="7"/>
  <c r="BG179" i="7"/>
  <c r="BG241" i="7" s="1"/>
  <c r="BG176" i="7"/>
  <c r="BG238" i="7" s="1"/>
  <c r="BH172" i="7"/>
  <c r="BB122" i="7"/>
  <c r="BB115" i="7"/>
  <c r="BA73" i="16" l="1"/>
  <c r="BA63" i="16"/>
  <c r="BA45" i="16"/>
  <c r="BA34" i="16"/>
  <c r="BA35" i="16"/>
  <c r="BA48" i="16"/>
  <c r="BA39" i="16"/>
  <c r="BA36" i="16"/>
  <c r="BA66" i="17"/>
  <c r="BA80" i="17"/>
  <c r="BA34" i="17" s="1"/>
  <c r="BA68" i="17"/>
  <c r="BA46" i="17" s="1"/>
  <c r="BA67" i="17"/>
  <c r="BA45" i="17" s="1"/>
  <c r="BA77" i="17"/>
  <c r="BA31" i="17" s="1"/>
  <c r="BA71" i="17"/>
  <c r="BA95" i="17"/>
  <c r="BA105" i="17"/>
  <c r="BH224" i="7"/>
  <c r="BH159" i="7"/>
  <c r="BH161" i="7" s="1"/>
  <c r="BH222" i="7" s="1"/>
  <c r="BH218" i="7"/>
  <c r="BM49" i="13"/>
  <c r="BM80" i="13" s="1"/>
  <c r="BL70" i="13"/>
  <c r="BL71" i="13" s="1"/>
  <c r="BP209" i="7"/>
  <c r="BP269" i="7" s="1"/>
  <c r="CK21" i="26"/>
  <c r="BD7" i="7"/>
  <c r="BA27" i="17"/>
  <c r="BB24" i="16"/>
  <c r="BB56" i="17"/>
  <c r="BB59" i="17" s="1"/>
  <c r="BQ76" i="13"/>
  <c r="BQ77" i="13" s="1"/>
  <c r="BD1" i="7"/>
  <c r="BH165" i="7"/>
  <c r="BH179" i="7"/>
  <c r="BH241" i="7" s="1"/>
  <c r="BH176" i="7"/>
  <c r="BH238" i="7" s="1"/>
  <c r="BI172" i="7"/>
  <c r="BC122" i="7"/>
  <c r="BC115" i="7"/>
  <c r="BB73" i="16" l="1"/>
  <c r="BB63" i="16"/>
  <c r="BB45" i="16"/>
  <c r="BB34" i="16"/>
  <c r="BB48" i="16"/>
  <c r="BB35" i="16"/>
  <c r="BB36" i="16"/>
  <c r="BB39" i="16"/>
  <c r="BB67" i="17"/>
  <c r="BB45" i="17" s="1"/>
  <c r="BB66" i="17"/>
  <c r="BB68" i="17"/>
  <c r="BB46" i="17" s="1"/>
  <c r="BB77" i="17"/>
  <c r="BB31" i="17" s="1"/>
  <c r="BB80" i="17"/>
  <c r="BB34" i="17" s="1"/>
  <c r="BB71" i="17"/>
  <c r="BB105" i="17"/>
  <c r="BB95" i="17"/>
  <c r="BI224" i="7"/>
  <c r="BI159" i="7"/>
  <c r="BI161" i="7" s="1"/>
  <c r="BI222" i="7" s="1"/>
  <c r="BI218" i="7"/>
  <c r="BQ209" i="7"/>
  <c r="BQ269" i="7" s="1"/>
  <c r="BN49" i="13"/>
  <c r="BN80" i="13" s="1"/>
  <c r="BM70" i="13"/>
  <c r="BM71" i="13" s="1"/>
  <c r="CL21" i="26"/>
  <c r="BE7" i="7"/>
  <c r="BB27" i="17"/>
  <c r="BC24" i="16"/>
  <c r="BC56" i="17"/>
  <c r="BC59" i="17" s="1"/>
  <c r="BR76" i="13"/>
  <c r="BR77" i="13" s="1"/>
  <c r="BE1" i="7"/>
  <c r="BI165" i="7"/>
  <c r="BI179" i="7"/>
  <c r="BI241" i="7" s="1"/>
  <c r="BI176" i="7"/>
  <c r="BI238" i="7" s="1"/>
  <c r="BJ172" i="7"/>
  <c r="BD122" i="7"/>
  <c r="BD115" i="7"/>
  <c r="BC48" i="16" l="1"/>
  <c r="BC73" i="16"/>
  <c r="BC34" i="16"/>
  <c r="BC45" i="16"/>
  <c r="BC39" i="16"/>
  <c r="BC35" i="16"/>
  <c r="BC36" i="16"/>
  <c r="BC63" i="16"/>
  <c r="BC67" i="17"/>
  <c r="BC45" i="17" s="1"/>
  <c r="BC66" i="17"/>
  <c r="BC80" i="17"/>
  <c r="BC34" i="17" s="1"/>
  <c r="BC68" i="17"/>
  <c r="BC46" i="17" s="1"/>
  <c r="BC77" i="17"/>
  <c r="BC31" i="17" s="1"/>
  <c r="BC71" i="17"/>
  <c r="BC105" i="17"/>
  <c r="BC95" i="17"/>
  <c r="BJ224" i="7"/>
  <c r="BJ159" i="7"/>
  <c r="BJ161" i="7" s="1"/>
  <c r="BJ222" i="7" s="1"/>
  <c r="BJ218" i="7"/>
  <c r="BN70" i="13"/>
  <c r="BN71" i="13" s="1"/>
  <c r="BO49" i="13"/>
  <c r="BO80" i="13" s="1"/>
  <c r="BR209" i="7"/>
  <c r="BR269" i="7" s="1"/>
  <c r="CM21" i="26"/>
  <c r="BF7" i="7"/>
  <c r="BS76" i="13"/>
  <c r="BS77" i="13" s="1"/>
  <c r="BC27" i="17"/>
  <c r="BD24" i="16"/>
  <c r="BD56" i="17"/>
  <c r="BD59" i="17" s="1"/>
  <c r="BF1" i="7"/>
  <c r="BJ165" i="7"/>
  <c r="BJ179" i="7"/>
  <c r="BJ241" i="7" s="1"/>
  <c r="BJ176" i="7"/>
  <c r="BJ238" i="7" s="1"/>
  <c r="BK172" i="7"/>
  <c r="BE122" i="7"/>
  <c r="BE115" i="7"/>
  <c r="BD48" i="16" l="1"/>
  <c r="BD39" i="16"/>
  <c r="BD34" i="16"/>
  <c r="BD35" i="16"/>
  <c r="BD63" i="16"/>
  <c r="BD36" i="16"/>
  <c r="BD73" i="16"/>
  <c r="BD45" i="16"/>
  <c r="BD80" i="17"/>
  <c r="BD34" i="17" s="1"/>
  <c r="BD67" i="17"/>
  <c r="BD45" i="17" s="1"/>
  <c r="BD66" i="17"/>
  <c r="BD77" i="17"/>
  <c r="BD31" i="17" s="1"/>
  <c r="BD68" i="17"/>
  <c r="BD46" i="17" s="1"/>
  <c r="BD71" i="17"/>
  <c r="BD105" i="17"/>
  <c r="BD95" i="17"/>
  <c r="BK224" i="7"/>
  <c r="BK159" i="7"/>
  <c r="BK161" i="7" s="1"/>
  <c r="BK222" i="7" s="1"/>
  <c r="BK218" i="7"/>
  <c r="BS209" i="7"/>
  <c r="BS269" i="7" s="1"/>
  <c r="BP49" i="13"/>
  <c r="BP80" i="13" s="1"/>
  <c r="BO70" i="13"/>
  <c r="BO71" i="13" s="1"/>
  <c r="CN21" i="26"/>
  <c r="BG7" i="7"/>
  <c r="BD27" i="17"/>
  <c r="BE24" i="16"/>
  <c r="BE56" i="17"/>
  <c r="BE59" i="17" s="1"/>
  <c r="BT76" i="13"/>
  <c r="BT77" i="13" s="1"/>
  <c r="BG1" i="7"/>
  <c r="BK165" i="7"/>
  <c r="BK179" i="7"/>
  <c r="BK241" i="7" s="1"/>
  <c r="BK176" i="7"/>
  <c r="BK238" i="7" s="1"/>
  <c r="BL172" i="7"/>
  <c r="BF122" i="7"/>
  <c r="BF115" i="7"/>
  <c r="BE63" i="16" l="1"/>
  <c r="BE73" i="16"/>
  <c r="BE39" i="16"/>
  <c r="BE48" i="16"/>
  <c r="BE36" i="16"/>
  <c r="BE34" i="16"/>
  <c r="BE45" i="16"/>
  <c r="BE35" i="16"/>
  <c r="BE66" i="17"/>
  <c r="BE80" i="17"/>
  <c r="BE34" i="17" s="1"/>
  <c r="BE67" i="17"/>
  <c r="BE45" i="17" s="1"/>
  <c r="BE68" i="17"/>
  <c r="BE46" i="17" s="1"/>
  <c r="BE77" i="17"/>
  <c r="BE31" i="17" s="1"/>
  <c r="BE71" i="17"/>
  <c r="BE105" i="17"/>
  <c r="BE95" i="17"/>
  <c r="BL224" i="7"/>
  <c r="BL159" i="7"/>
  <c r="BL161" i="7" s="1"/>
  <c r="BL222" i="7" s="1"/>
  <c r="BL218" i="7"/>
  <c r="BP70" i="13"/>
  <c r="BP71" i="13" s="1"/>
  <c r="BQ49" i="13"/>
  <c r="BQ80" i="13" s="1"/>
  <c r="BT209" i="7"/>
  <c r="BT269" i="7" s="1"/>
  <c r="CO21" i="26"/>
  <c r="BH7" i="7"/>
  <c r="BE27" i="17"/>
  <c r="BF24" i="16"/>
  <c r="BF56" i="17"/>
  <c r="BF59" i="17" s="1"/>
  <c r="BU76" i="13"/>
  <c r="BU77" i="13" s="1"/>
  <c r="BH1" i="7"/>
  <c r="BL179" i="7"/>
  <c r="BL241" i="7" s="1"/>
  <c r="BL165" i="7"/>
  <c r="BL176" i="7"/>
  <c r="BL238" i="7" s="1"/>
  <c r="BM172" i="7"/>
  <c r="BG122" i="7"/>
  <c r="BG115" i="7"/>
  <c r="BF73" i="16" l="1"/>
  <c r="BF48" i="16"/>
  <c r="BF39" i="16"/>
  <c r="BF34" i="16"/>
  <c r="BF63" i="16"/>
  <c r="BF36" i="16"/>
  <c r="BF45" i="16"/>
  <c r="BF35" i="16"/>
  <c r="BF66" i="17"/>
  <c r="BF80" i="17"/>
  <c r="BF34" i="17" s="1"/>
  <c r="BF67" i="17"/>
  <c r="BF45" i="17" s="1"/>
  <c r="BF68" i="17"/>
  <c r="BF46" i="17" s="1"/>
  <c r="BF77" i="17"/>
  <c r="BF31" i="17" s="1"/>
  <c r="BF71" i="17"/>
  <c r="BF105" i="17"/>
  <c r="BF95" i="17"/>
  <c r="BM224" i="7"/>
  <c r="BM159" i="7"/>
  <c r="BM161" i="7" s="1"/>
  <c r="BM222" i="7" s="1"/>
  <c r="BM218" i="7"/>
  <c r="BU209" i="7"/>
  <c r="BU269" i="7" s="1"/>
  <c r="BR49" i="13"/>
  <c r="BR80" i="13" s="1"/>
  <c r="BQ70" i="13"/>
  <c r="BQ71" i="13" s="1"/>
  <c r="CP21" i="26"/>
  <c r="BI7" i="7"/>
  <c r="BF27" i="17"/>
  <c r="BG24" i="16"/>
  <c r="BG56" i="17"/>
  <c r="BG59" i="17" s="1"/>
  <c r="BV76" i="13"/>
  <c r="BV77" i="13" s="1"/>
  <c r="BI1" i="7"/>
  <c r="BM179" i="7"/>
  <c r="BM241" i="7" s="1"/>
  <c r="BM165" i="7"/>
  <c r="BM176" i="7"/>
  <c r="BM238" i="7" s="1"/>
  <c r="BN172" i="7"/>
  <c r="BH122" i="7"/>
  <c r="BH115" i="7"/>
  <c r="BG73" i="16" l="1"/>
  <c r="BG63" i="16"/>
  <c r="BG48" i="16"/>
  <c r="BG39" i="16"/>
  <c r="BG35" i="16"/>
  <c r="BG36" i="16"/>
  <c r="BG34" i="16"/>
  <c r="BG45" i="16"/>
  <c r="BG68" i="17"/>
  <c r="BG46" i="17" s="1"/>
  <c r="BG80" i="17"/>
  <c r="BG34" i="17" s="1"/>
  <c r="BG67" i="17"/>
  <c r="BG45" i="17" s="1"/>
  <c r="BG66" i="17"/>
  <c r="BG77" i="17"/>
  <c r="BG31" i="17" s="1"/>
  <c r="BG71" i="17"/>
  <c r="BG105" i="17"/>
  <c r="BG95" i="17"/>
  <c r="BN224" i="7"/>
  <c r="BN159" i="7"/>
  <c r="BN161" i="7" s="1"/>
  <c r="BN222" i="7" s="1"/>
  <c r="BN218" i="7"/>
  <c r="BR70" i="13"/>
  <c r="BR71" i="13" s="1"/>
  <c r="BS49" i="13"/>
  <c r="BS80" i="13" s="1"/>
  <c r="BV209" i="7"/>
  <c r="BV269" i="7" s="1"/>
  <c r="CQ21" i="26"/>
  <c r="BJ7" i="7"/>
  <c r="BG27" i="17"/>
  <c r="BH24" i="16"/>
  <c r="BH56" i="17"/>
  <c r="BH59" i="17" s="1"/>
  <c r="BW76" i="13"/>
  <c r="BW77" i="13" s="1"/>
  <c r="BJ1" i="7"/>
  <c r="BN179" i="7"/>
  <c r="BN241" i="7" s="1"/>
  <c r="BN165" i="7"/>
  <c r="BN176" i="7"/>
  <c r="BN238" i="7" s="1"/>
  <c r="BO172" i="7"/>
  <c r="BI122" i="7"/>
  <c r="BI115" i="7"/>
  <c r="BH73" i="16" l="1"/>
  <c r="BH63" i="16"/>
  <c r="BH36" i="16"/>
  <c r="BH39" i="16"/>
  <c r="BH48" i="16"/>
  <c r="BH34" i="16"/>
  <c r="BH35" i="16"/>
  <c r="BH45" i="16"/>
  <c r="BH77" i="17"/>
  <c r="BH31" i="17" s="1"/>
  <c r="BH67" i="17"/>
  <c r="BH45" i="17" s="1"/>
  <c r="BH66" i="17"/>
  <c r="BH80" i="17"/>
  <c r="BH34" i="17" s="1"/>
  <c r="BH68" i="17"/>
  <c r="BH46" i="17" s="1"/>
  <c r="BH71" i="17"/>
  <c r="BH105" i="17"/>
  <c r="BH95" i="17"/>
  <c r="BO224" i="7"/>
  <c r="BO159" i="7"/>
  <c r="BO161" i="7" s="1"/>
  <c r="BO222" i="7" s="1"/>
  <c r="BO218" i="7"/>
  <c r="BS70" i="13"/>
  <c r="BS71" i="13" s="1"/>
  <c r="BT49" i="13"/>
  <c r="BT80" i="13" s="1"/>
  <c r="BW209" i="7"/>
  <c r="BW269" i="7" s="1"/>
  <c r="CR21" i="26"/>
  <c r="BK7" i="7"/>
  <c r="BH27" i="17"/>
  <c r="BI24" i="16"/>
  <c r="BI56" i="17"/>
  <c r="BI59" i="17" s="1"/>
  <c r="BX76" i="13"/>
  <c r="BX77" i="13" s="1"/>
  <c r="BK1" i="7"/>
  <c r="BO165" i="7"/>
  <c r="BO179" i="7"/>
  <c r="BO241" i="7" s="1"/>
  <c r="BO176" i="7"/>
  <c r="BO238" i="7" s="1"/>
  <c r="BP172" i="7"/>
  <c r="BJ122" i="7"/>
  <c r="BJ115" i="7"/>
  <c r="BI73" i="16" l="1"/>
  <c r="BI48" i="16"/>
  <c r="BI36" i="16"/>
  <c r="BI45" i="16"/>
  <c r="BI39" i="16"/>
  <c r="BI63" i="16"/>
  <c r="BI35" i="16"/>
  <c r="BI34" i="16"/>
  <c r="BI77" i="17"/>
  <c r="BI31" i="17" s="1"/>
  <c r="BI66" i="17"/>
  <c r="BI80" i="17"/>
  <c r="BI34" i="17" s="1"/>
  <c r="BI68" i="17"/>
  <c r="BI46" i="17" s="1"/>
  <c r="BI67" i="17"/>
  <c r="BI45" i="17" s="1"/>
  <c r="BI71" i="17"/>
  <c r="BI95" i="17"/>
  <c r="BI105" i="17"/>
  <c r="BP224" i="7"/>
  <c r="BP159" i="7"/>
  <c r="BP161" i="7" s="1"/>
  <c r="BP222" i="7" s="1"/>
  <c r="BP218" i="7"/>
  <c r="BX209" i="7"/>
  <c r="BX269" i="7" s="1"/>
  <c r="BU49" i="13"/>
  <c r="BU80" i="13" s="1"/>
  <c r="BT70" i="13"/>
  <c r="BT71" i="13" s="1"/>
  <c r="CS21" i="26"/>
  <c r="BL7" i="7"/>
  <c r="BY76" i="13"/>
  <c r="BY77" i="13" s="1"/>
  <c r="BI27" i="17"/>
  <c r="BJ24" i="16"/>
  <c r="BJ56" i="17"/>
  <c r="BJ59" i="17" s="1"/>
  <c r="BL1" i="7"/>
  <c r="BP179" i="7"/>
  <c r="BP241" i="7" s="1"/>
  <c r="BP165" i="7"/>
  <c r="BP176" i="7"/>
  <c r="BP238" i="7" s="1"/>
  <c r="BQ172" i="7"/>
  <c r="BK122" i="7"/>
  <c r="BK115" i="7"/>
  <c r="BJ63" i="16" l="1"/>
  <c r="BJ73" i="16"/>
  <c r="BJ48" i="16"/>
  <c r="BJ36" i="16"/>
  <c r="BJ35" i="16"/>
  <c r="BJ45" i="16"/>
  <c r="BJ39" i="16"/>
  <c r="BJ34" i="16"/>
  <c r="BJ66" i="17"/>
  <c r="BJ80" i="17"/>
  <c r="BJ34" i="17" s="1"/>
  <c r="BJ68" i="17"/>
  <c r="BJ46" i="17" s="1"/>
  <c r="BJ67" i="17"/>
  <c r="BJ45" i="17" s="1"/>
  <c r="BJ77" i="17"/>
  <c r="BJ31" i="17" s="1"/>
  <c r="BJ71" i="17"/>
  <c r="BJ105" i="17"/>
  <c r="BJ95" i="17"/>
  <c r="BQ224" i="7"/>
  <c r="BQ159" i="7"/>
  <c r="BQ161" i="7" s="1"/>
  <c r="BQ222" i="7" s="1"/>
  <c r="BQ218" i="7"/>
  <c r="BU70" i="13"/>
  <c r="BU71" i="13" s="1"/>
  <c r="BV49" i="13"/>
  <c r="BV80" i="13" s="1"/>
  <c r="BY209" i="7"/>
  <c r="BY269" i="7" s="1"/>
  <c r="CT21" i="26"/>
  <c r="BM7" i="7"/>
  <c r="BJ27" i="17"/>
  <c r="BK24" i="16"/>
  <c r="BK56" i="17"/>
  <c r="BK59" i="17" s="1"/>
  <c r="BZ76" i="13"/>
  <c r="BZ77" i="13" s="1"/>
  <c r="BM1" i="7"/>
  <c r="BQ179" i="7"/>
  <c r="BQ241" i="7" s="1"/>
  <c r="BQ165" i="7"/>
  <c r="BQ176" i="7"/>
  <c r="BQ238" i="7" s="1"/>
  <c r="BR172" i="7"/>
  <c r="BL122" i="7"/>
  <c r="BL115" i="7"/>
  <c r="BK45" i="16" l="1"/>
  <c r="BK35" i="16"/>
  <c r="BK39" i="16"/>
  <c r="BK36" i="16"/>
  <c r="BK34" i="16"/>
  <c r="BK48" i="16"/>
  <c r="BK63" i="16"/>
  <c r="BK73" i="16"/>
  <c r="BK68" i="17"/>
  <c r="BK46" i="17" s="1"/>
  <c r="BK77" i="17"/>
  <c r="BK31" i="17" s="1"/>
  <c r="BK80" i="17"/>
  <c r="BK34" i="17" s="1"/>
  <c r="BK67" i="17"/>
  <c r="BK45" i="17" s="1"/>
  <c r="BK66" i="17"/>
  <c r="BK71" i="17"/>
  <c r="BK105" i="17"/>
  <c r="BK95" i="17"/>
  <c r="BR224" i="7"/>
  <c r="BR159" i="7"/>
  <c r="BR161" i="7" s="1"/>
  <c r="BR222" i="7" s="1"/>
  <c r="BR218" i="7"/>
  <c r="BZ209" i="7"/>
  <c r="BZ269" i="7" s="1"/>
  <c r="BW49" i="13"/>
  <c r="BW80" i="13" s="1"/>
  <c r="BV70" i="13"/>
  <c r="BV71" i="13" s="1"/>
  <c r="CU21" i="26"/>
  <c r="BN7" i="7"/>
  <c r="BK27" i="17"/>
  <c r="BL24" i="16"/>
  <c r="BL56" i="17"/>
  <c r="BL59" i="17" s="1"/>
  <c r="CA76" i="13"/>
  <c r="CA77" i="13" s="1"/>
  <c r="BN1" i="7"/>
  <c r="BR165" i="7"/>
  <c r="BR179" i="7"/>
  <c r="BR241" i="7" s="1"/>
  <c r="BR176" i="7"/>
  <c r="BR238" i="7" s="1"/>
  <c r="BS172" i="7"/>
  <c r="BM122" i="7"/>
  <c r="BM115" i="7"/>
  <c r="BL73" i="16" l="1"/>
  <c r="BL35" i="16"/>
  <c r="BL34" i="16"/>
  <c r="BL36" i="16"/>
  <c r="BL45" i="16"/>
  <c r="BL39" i="16"/>
  <c r="BL48" i="16"/>
  <c r="BL63" i="16"/>
  <c r="BL68" i="17"/>
  <c r="BL46" i="17" s="1"/>
  <c r="BL77" i="17"/>
  <c r="BL31" i="17" s="1"/>
  <c r="BL67" i="17"/>
  <c r="BL45" i="17" s="1"/>
  <c r="BL66" i="17"/>
  <c r="BL80" i="17"/>
  <c r="BL34" i="17" s="1"/>
  <c r="BL71" i="17"/>
  <c r="BL105" i="17"/>
  <c r="BL95" i="17"/>
  <c r="BS224" i="7"/>
  <c r="BS159" i="7"/>
  <c r="BS161" i="7" s="1"/>
  <c r="BS222" i="7" s="1"/>
  <c r="BS218" i="7"/>
  <c r="BX49" i="13"/>
  <c r="BX80" i="13" s="1"/>
  <c r="BW70" i="13"/>
  <c r="BW71" i="13" s="1"/>
  <c r="CA209" i="7"/>
  <c r="CA269" i="7" s="1"/>
  <c r="CV21" i="26"/>
  <c r="BO7" i="7"/>
  <c r="BL27" i="17"/>
  <c r="BM24" i="16"/>
  <c r="BM56" i="17"/>
  <c r="BM59" i="17" s="1"/>
  <c r="CB76" i="13"/>
  <c r="CB77" i="13" s="1"/>
  <c r="BO1" i="7"/>
  <c r="BS165" i="7"/>
  <c r="BS179" i="7"/>
  <c r="BS241" i="7" s="1"/>
  <c r="BS176" i="7"/>
  <c r="BS238" i="7" s="1"/>
  <c r="BT172" i="7"/>
  <c r="BN122" i="7"/>
  <c r="BN115" i="7"/>
  <c r="BM45" i="16" l="1"/>
  <c r="BM34" i="16"/>
  <c r="BM73" i="16"/>
  <c r="BM63" i="16"/>
  <c r="BM36" i="16"/>
  <c r="BM35" i="16"/>
  <c r="BM48" i="16"/>
  <c r="BM39" i="16"/>
  <c r="BM77" i="17"/>
  <c r="BM31" i="17" s="1"/>
  <c r="BM68" i="17"/>
  <c r="BM46" i="17" s="1"/>
  <c r="BM66" i="17"/>
  <c r="BM67" i="17"/>
  <c r="BM45" i="17" s="1"/>
  <c r="BM80" i="17"/>
  <c r="BM34" i="17" s="1"/>
  <c r="BM71" i="17"/>
  <c r="BM95" i="17"/>
  <c r="BM105" i="17"/>
  <c r="BT224" i="7"/>
  <c r="BT159" i="7"/>
  <c r="BT161" i="7" s="1"/>
  <c r="BT222" i="7" s="1"/>
  <c r="BT218" i="7"/>
  <c r="BY49" i="13"/>
  <c r="BY80" i="13" s="1"/>
  <c r="BX70" i="13"/>
  <c r="BX71" i="13" s="1"/>
  <c r="CB209" i="7"/>
  <c r="CB269" i="7" s="1"/>
  <c r="CW21" i="26"/>
  <c r="BP7" i="7"/>
  <c r="BM64" i="17"/>
  <c r="BM32" i="16" s="1"/>
  <c r="BM27" i="17"/>
  <c r="BN24" i="16"/>
  <c r="BN56" i="17"/>
  <c r="BN59" i="17" s="1"/>
  <c r="CC76" i="13"/>
  <c r="CC77" i="13" s="1"/>
  <c r="BP1" i="7"/>
  <c r="BT165" i="7"/>
  <c r="BT179" i="7"/>
  <c r="BT241" i="7" s="1"/>
  <c r="BT176" i="7"/>
  <c r="BT238" i="7" s="1"/>
  <c r="BU172" i="7"/>
  <c r="BO122" i="7"/>
  <c r="BO115" i="7"/>
  <c r="BN45" i="16" l="1"/>
  <c r="BN34" i="16"/>
  <c r="BN73" i="16"/>
  <c r="BN63" i="16"/>
  <c r="BN35" i="16"/>
  <c r="BN36" i="16"/>
  <c r="BN48" i="16"/>
  <c r="BN39" i="16"/>
  <c r="BN67" i="17"/>
  <c r="BN45" i="17" s="1"/>
  <c r="BN77" i="17"/>
  <c r="BN31" i="17" s="1"/>
  <c r="BN68" i="17"/>
  <c r="BN46" i="17" s="1"/>
  <c r="BN66" i="17"/>
  <c r="BN80" i="17"/>
  <c r="BN34" i="17" s="1"/>
  <c r="BN71" i="17"/>
  <c r="BN105" i="17"/>
  <c r="BN95" i="17"/>
  <c r="BU224" i="7"/>
  <c r="BU159" i="7"/>
  <c r="BU161" i="7" s="1"/>
  <c r="BU222" i="7" s="1"/>
  <c r="BU218" i="7"/>
  <c r="CC209" i="7"/>
  <c r="CC269" i="7" s="1"/>
  <c r="BY70" i="13"/>
  <c r="BY71" i="13" s="1"/>
  <c r="BZ49" i="13"/>
  <c r="BZ80" i="13" s="1"/>
  <c r="CX21" i="26"/>
  <c r="BQ7" i="7"/>
  <c r="BM28" i="16"/>
  <c r="BN64" i="17"/>
  <c r="BN32" i="16" s="1"/>
  <c r="BN27" i="17"/>
  <c r="BO24" i="16"/>
  <c r="BO56" i="17"/>
  <c r="BO59" i="17" s="1"/>
  <c r="CD76" i="13"/>
  <c r="CD77" i="13" s="1"/>
  <c r="BQ1" i="7"/>
  <c r="BU165" i="7"/>
  <c r="BU179" i="7"/>
  <c r="BU241" i="7" s="1"/>
  <c r="BU176" i="7"/>
  <c r="BU238" i="7" s="1"/>
  <c r="BV172" i="7"/>
  <c r="BP122" i="7"/>
  <c r="BP115" i="7"/>
  <c r="BO73" i="16" l="1"/>
  <c r="BO63" i="16"/>
  <c r="BO36" i="16"/>
  <c r="BO45" i="16"/>
  <c r="BO35" i="16"/>
  <c r="BO34" i="16"/>
  <c r="BO39" i="16"/>
  <c r="BO48" i="16"/>
  <c r="BO67" i="17"/>
  <c r="BO45" i="17" s="1"/>
  <c r="BO66" i="17"/>
  <c r="BO80" i="17"/>
  <c r="BO34" i="17" s="1"/>
  <c r="BO68" i="17"/>
  <c r="BO46" i="17" s="1"/>
  <c r="BO77" i="17"/>
  <c r="BO31" i="17" s="1"/>
  <c r="BO71" i="17"/>
  <c r="BO105" i="17"/>
  <c r="BO95" i="17"/>
  <c r="BV224" i="7"/>
  <c r="BV159" i="7"/>
  <c r="BV161" i="7" s="1"/>
  <c r="BV222" i="7" s="1"/>
  <c r="BV218" i="7"/>
  <c r="BZ70" i="13"/>
  <c r="BZ71" i="13" s="1"/>
  <c r="CA49" i="13"/>
  <c r="CA80" i="13" s="1"/>
  <c r="CD209" i="7"/>
  <c r="CD269" i="7" s="1"/>
  <c r="CY21" i="26"/>
  <c r="BR7" i="7"/>
  <c r="BN28" i="16"/>
  <c r="CE76" i="13"/>
  <c r="CE77" i="13" s="1"/>
  <c r="BO64" i="17"/>
  <c r="BO32" i="16" s="1"/>
  <c r="BO27" i="17"/>
  <c r="BP24" i="16"/>
  <c r="BP56" i="17"/>
  <c r="BP59" i="17" s="1"/>
  <c r="BR1" i="7"/>
  <c r="BV165" i="7"/>
  <c r="BV179" i="7"/>
  <c r="BV241" i="7" s="1"/>
  <c r="BV176" i="7"/>
  <c r="BV238" i="7" s="1"/>
  <c r="BW172" i="7"/>
  <c r="BQ122" i="7"/>
  <c r="BQ115" i="7"/>
  <c r="BP73" i="16" l="1"/>
  <c r="BP63" i="16"/>
  <c r="BP39" i="16"/>
  <c r="BP35" i="16"/>
  <c r="BP34" i="16"/>
  <c r="BP45" i="16"/>
  <c r="BP36" i="16"/>
  <c r="BP48" i="16"/>
  <c r="BP66" i="17"/>
  <c r="BP80" i="17"/>
  <c r="BP34" i="17" s="1"/>
  <c r="BP68" i="17"/>
  <c r="BP46" i="17" s="1"/>
  <c r="BP67" i="17"/>
  <c r="BP45" i="17" s="1"/>
  <c r="BP77" i="17"/>
  <c r="BP31" i="17" s="1"/>
  <c r="BP71" i="17"/>
  <c r="BP95" i="17"/>
  <c r="BP105" i="17"/>
  <c r="BW224" i="7"/>
  <c r="BW159" i="7"/>
  <c r="BW161" i="7" s="1"/>
  <c r="BW222" i="7" s="1"/>
  <c r="BW218" i="7"/>
  <c r="CE209" i="7"/>
  <c r="CE269" i="7" s="1"/>
  <c r="CB49" i="13"/>
  <c r="CB80" i="13" s="1"/>
  <c r="CA70" i="13"/>
  <c r="CA71" i="13" s="1"/>
  <c r="CZ21" i="26"/>
  <c r="BS7" i="7"/>
  <c r="BO28" i="16"/>
  <c r="BP64" i="17"/>
  <c r="BP32" i="16" s="1"/>
  <c r="BP27" i="17"/>
  <c r="BQ24" i="16"/>
  <c r="BQ56" i="17"/>
  <c r="BQ59" i="17" s="1"/>
  <c r="CF76" i="13"/>
  <c r="CF77" i="13" s="1"/>
  <c r="BS1" i="7"/>
  <c r="BW165" i="7"/>
  <c r="BW179" i="7"/>
  <c r="BW241" i="7" s="1"/>
  <c r="BW176" i="7"/>
  <c r="BW238" i="7" s="1"/>
  <c r="BX172" i="7"/>
  <c r="BR122" i="7"/>
  <c r="BR115" i="7"/>
  <c r="BQ63" i="16" l="1"/>
  <c r="BQ73" i="16"/>
  <c r="BQ39" i="16"/>
  <c r="BQ48" i="16"/>
  <c r="BQ35" i="16"/>
  <c r="BQ45" i="16"/>
  <c r="BQ34" i="16"/>
  <c r="BQ36" i="16"/>
  <c r="BQ66" i="17"/>
  <c r="BQ80" i="17"/>
  <c r="BQ34" i="17" s="1"/>
  <c r="BQ68" i="17"/>
  <c r="BQ46" i="17" s="1"/>
  <c r="BQ77" i="17"/>
  <c r="BQ31" i="17" s="1"/>
  <c r="BQ67" i="17"/>
  <c r="BQ45" i="17" s="1"/>
  <c r="BQ71" i="17"/>
  <c r="BQ95" i="17"/>
  <c r="BQ105" i="17"/>
  <c r="BX224" i="7"/>
  <c r="BX159" i="7"/>
  <c r="BX161" i="7" s="1"/>
  <c r="BX222" i="7" s="1"/>
  <c r="BX218" i="7"/>
  <c r="CB70" i="13"/>
  <c r="CB71" i="13" s="1"/>
  <c r="CC49" i="13"/>
  <c r="CC80" i="13" s="1"/>
  <c r="CF209" i="7"/>
  <c r="CF269" i="7" s="1"/>
  <c r="DA21" i="26"/>
  <c r="BT7" i="7"/>
  <c r="BP28" i="16"/>
  <c r="BQ64" i="17"/>
  <c r="BQ32" i="16" s="1"/>
  <c r="BQ27" i="17"/>
  <c r="BR24" i="16"/>
  <c r="BR56" i="17"/>
  <c r="BR59" i="17" s="1"/>
  <c r="CG76" i="13"/>
  <c r="CG77" i="13" s="1"/>
  <c r="BT1" i="7"/>
  <c r="BX179" i="7"/>
  <c r="BX241" i="7" s="1"/>
  <c r="BX165" i="7"/>
  <c r="BX176" i="7"/>
  <c r="BX238" i="7" s="1"/>
  <c r="BY172" i="7"/>
  <c r="BS122" i="7"/>
  <c r="BS115" i="7"/>
  <c r="BR63" i="16" l="1"/>
  <c r="BR73" i="16"/>
  <c r="BR48" i="16"/>
  <c r="BR39" i="16"/>
  <c r="BR45" i="16"/>
  <c r="BR34" i="16"/>
  <c r="BR35" i="16"/>
  <c r="BR36" i="16"/>
  <c r="BR66" i="17"/>
  <c r="BR80" i="17"/>
  <c r="BR34" i="17" s="1"/>
  <c r="BR67" i="17"/>
  <c r="BR45" i="17" s="1"/>
  <c r="BR68" i="17"/>
  <c r="BR46" i="17" s="1"/>
  <c r="BR77" i="17"/>
  <c r="BR31" i="17" s="1"/>
  <c r="BR71" i="17"/>
  <c r="BR95" i="17"/>
  <c r="BR105" i="17"/>
  <c r="BY224" i="7"/>
  <c r="BY159" i="7"/>
  <c r="BY161" i="7" s="1"/>
  <c r="BY222" i="7" s="1"/>
  <c r="BY218" i="7"/>
  <c r="CG209" i="7"/>
  <c r="CG269" i="7" s="1"/>
  <c r="CD49" i="13"/>
  <c r="CD80" i="13" s="1"/>
  <c r="CC70" i="13"/>
  <c r="CC71" i="13" s="1"/>
  <c r="DB21" i="26"/>
  <c r="BU7" i="7"/>
  <c r="BQ28" i="16"/>
  <c r="BR64" i="17"/>
  <c r="BR32" i="16" s="1"/>
  <c r="BR27" i="17"/>
  <c r="BS24" i="16"/>
  <c r="BS56" i="17"/>
  <c r="BS59" i="17" s="1"/>
  <c r="CH76" i="13"/>
  <c r="CH77" i="13" s="1"/>
  <c r="BU1" i="7"/>
  <c r="BY179" i="7"/>
  <c r="BY241" i="7" s="1"/>
  <c r="BY165" i="7"/>
  <c r="BY176" i="7"/>
  <c r="BY238" i="7" s="1"/>
  <c r="BZ172" i="7"/>
  <c r="BT122" i="7"/>
  <c r="BT115" i="7"/>
  <c r="BS73" i="16" l="1"/>
  <c r="BS63" i="16"/>
  <c r="BS48" i="16"/>
  <c r="BS34" i="16"/>
  <c r="BS39" i="16"/>
  <c r="BS36" i="16"/>
  <c r="BS35" i="16"/>
  <c r="BS45" i="16"/>
  <c r="BS66" i="17"/>
  <c r="BS67" i="17"/>
  <c r="BS45" i="17" s="1"/>
  <c r="BS68" i="17"/>
  <c r="BS46" i="17" s="1"/>
  <c r="BS80" i="17"/>
  <c r="BS34" i="17" s="1"/>
  <c r="BS77" i="17"/>
  <c r="BS31" i="17" s="1"/>
  <c r="BS71" i="17"/>
  <c r="BS105" i="17"/>
  <c r="BS95" i="17"/>
  <c r="BZ224" i="7"/>
  <c r="BZ159" i="7"/>
  <c r="BZ161" i="7" s="1"/>
  <c r="BZ222" i="7" s="1"/>
  <c r="BZ218" i="7"/>
  <c r="CE49" i="13"/>
  <c r="CE80" i="13" s="1"/>
  <c r="CD70" i="13"/>
  <c r="CD71" i="13" s="1"/>
  <c r="CH209" i="7"/>
  <c r="CH269" i="7" s="1"/>
  <c r="DC21" i="26"/>
  <c r="BV7" i="7"/>
  <c r="BR28" i="16"/>
  <c r="BS64" i="17"/>
  <c r="BS32" i="16" s="1"/>
  <c r="BS27" i="17"/>
  <c r="BT24" i="16"/>
  <c r="BT56" i="17"/>
  <c r="BT59" i="17" s="1"/>
  <c r="CI76" i="13"/>
  <c r="CI77" i="13" s="1"/>
  <c r="BV1" i="7"/>
  <c r="BZ165" i="7"/>
  <c r="BZ179" i="7"/>
  <c r="BZ241" i="7" s="1"/>
  <c r="BZ176" i="7"/>
  <c r="BZ238" i="7" s="1"/>
  <c r="CA172" i="7"/>
  <c r="BU122" i="7"/>
  <c r="BU115" i="7"/>
  <c r="BT63" i="16" l="1"/>
  <c r="BT48" i="16"/>
  <c r="BT36" i="16"/>
  <c r="BT34" i="16"/>
  <c r="BT45" i="16"/>
  <c r="BT35" i="16"/>
  <c r="BT73" i="16"/>
  <c r="BT39" i="16"/>
  <c r="BT67" i="17"/>
  <c r="BT45" i="17" s="1"/>
  <c r="BT68" i="17"/>
  <c r="BT46" i="17" s="1"/>
  <c r="BT80" i="17"/>
  <c r="BT34" i="17" s="1"/>
  <c r="BT77" i="17"/>
  <c r="BT31" i="17" s="1"/>
  <c r="BT66" i="17"/>
  <c r="BT71" i="17"/>
  <c r="BT95" i="17"/>
  <c r="BT105" i="17"/>
  <c r="CA224" i="7"/>
  <c r="CA159" i="7"/>
  <c r="CA161" i="7" s="1"/>
  <c r="CA222" i="7" s="1"/>
  <c r="CA218" i="7"/>
  <c r="CI209" i="7"/>
  <c r="CI269" i="7" s="1"/>
  <c r="CE70" i="13"/>
  <c r="CE71" i="13" s="1"/>
  <c r="CF49" i="13"/>
  <c r="CF80" i="13" s="1"/>
  <c r="DD21" i="26"/>
  <c r="BW7" i="7"/>
  <c r="BS28" i="16"/>
  <c r="BT64" i="17"/>
  <c r="BT32" i="16" s="1"/>
  <c r="BT27" i="17"/>
  <c r="BU24" i="16"/>
  <c r="BU56" i="17"/>
  <c r="BU59" i="17" s="1"/>
  <c r="CJ76" i="13"/>
  <c r="CJ77" i="13" s="1"/>
  <c r="BW1" i="7"/>
  <c r="CA179" i="7"/>
  <c r="CA241" i="7" s="1"/>
  <c r="CA165" i="7"/>
  <c r="CA176" i="7"/>
  <c r="CA238" i="7" s="1"/>
  <c r="CB172" i="7"/>
  <c r="BV122" i="7"/>
  <c r="BV115" i="7"/>
  <c r="BU36" i="16" l="1"/>
  <c r="BU48" i="16"/>
  <c r="BU73" i="16"/>
  <c r="BU39" i="16"/>
  <c r="BU63" i="16"/>
  <c r="BU35" i="16"/>
  <c r="BU45" i="16"/>
  <c r="BU34" i="16"/>
  <c r="BU68" i="17"/>
  <c r="BU46" i="17" s="1"/>
  <c r="BU80" i="17"/>
  <c r="BU34" i="17" s="1"/>
  <c r="BU77" i="17"/>
  <c r="BU31" i="17" s="1"/>
  <c r="BU67" i="17"/>
  <c r="BU45" i="17" s="1"/>
  <c r="BU66" i="17"/>
  <c r="BU71" i="17"/>
  <c r="BU95" i="17"/>
  <c r="BU105" i="17"/>
  <c r="CB224" i="7"/>
  <c r="CB159" i="7"/>
  <c r="CB161" i="7" s="1"/>
  <c r="CB222" i="7" s="1"/>
  <c r="CB218" i="7"/>
  <c r="CG49" i="13"/>
  <c r="CG80" i="13" s="1"/>
  <c r="CF70" i="13"/>
  <c r="CF71" i="13" s="1"/>
  <c r="CJ209" i="7"/>
  <c r="CJ269" i="7" s="1"/>
  <c r="DE21" i="26"/>
  <c r="BX7" i="7"/>
  <c r="BT28" i="16"/>
  <c r="BU64" i="17"/>
  <c r="BU32" i="16" s="1"/>
  <c r="BU27" i="17"/>
  <c r="BV24" i="16"/>
  <c r="BV56" i="17"/>
  <c r="BV59" i="17" s="1"/>
  <c r="CK76" i="13"/>
  <c r="CK77" i="13" s="1"/>
  <c r="BX1" i="7"/>
  <c r="CB179" i="7"/>
  <c r="CB241" i="7" s="1"/>
  <c r="CB165" i="7"/>
  <c r="CB176" i="7"/>
  <c r="CB238" i="7" s="1"/>
  <c r="CC172" i="7"/>
  <c r="BW122" i="7"/>
  <c r="BW115" i="7"/>
  <c r="BV63" i="16" l="1"/>
  <c r="BV73" i="16"/>
  <c r="BV48" i="16"/>
  <c r="BV36" i="16"/>
  <c r="BV35" i="16"/>
  <c r="BV39" i="16"/>
  <c r="BV45" i="16"/>
  <c r="BV34" i="16"/>
  <c r="BV68" i="17"/>
  <c r="BV46" i="17" s="1"/>
  <c r="BV80" i="17"/>
  <c r="BV34" i="17" s="1"/>
  <c r="BV67" i="17"/>
  <c r="BV45" i="17" s="1"/>
  <c r="BV66" i="17"/>
  <c r="BV77" i="17"/>
  <c r="BV31" i="17" s="1"/>
  <c r="BV71" i="17"/>
  <c r="BV105" i="17"/>
  <c r="BV95" i="17"/>
  <c r="CC224" i="7"/>
  <c r="CC159" i="7"/>
  <c r="CC161" i="7" s="1"/>
  <c r="CC222" i="7" s="1"/>
  <c r="CC218" i="7"/>
  <c r="CK209" i="7"/>
  <c r="CK269" i="7" s="1"/>
  <c r="CH49" i="13"/>
  <c r="CH80" i="13" s="1"/>
  <c r="CG70" i="13"/>
  <c r="CG71" i="13" s="1"/>
  <c r="DF21" i="26"/>
  <c r="BY7" i="7"/>
  <c r="BU28" i="16"/>
  <c r="BV64" i="17"/>
  <c r="BV32" i="16" s="1"/>
  <c r="BV27" i="17"/>
  <c r="BW24" i="16"/>
  <c r="BW56" i="17"/>
  <c r="BW59" i="17" s="1"/>
  <c r="CL76" i="13"/>
  <c r="CL77" i="13" s="1"/>
  <c r="BY1" i="7"/>
  <c r="CC179" i="7"/>
  <c r="CC241" i="7" s="1"/>
  <c r="CC165" i="7"/>
  <c r="CC176" i="7"/>
  <c r="CC238" i="7" s="1"/>
  <c r="CD172" i="7"/>
  <c r="BX122" i="7"/>
  <c r="BX115" i="7"/>
  <c r="BW73" i="16" l="1"/>
  <c r="BW48" i="16"/>
  <c r="BW35" i="16"/>
  <c r="BW45" i="16"/>
  <c r="BW63" i="16"/>
  <c r="BW39" i="16"/>
  <c r="BW36" i="16"/>
  <c r="BW34" i="16"/>
  <c r="BW68" i="17"/>
  <c r="BW46" i="17" s="1"/>
  <c r="BW80" i="17"/>
  <c r="BW34" i="17" s="1"/>
  <c r="BW67" i="17"/>
  <c r="BW45" i="17" s="1"/>
  <c r="BW66" i="17"/>
  <c r="BW77" i="17"/>
  <c r="BW31" i="17" s="1"/>
  <c r="BW71" i="17"/>
  <c r="BW105" i="17"/>
  <c r="BW95" i="17"/>
  <c r="CD224" i="7"/>
  <c r="CD159" i="7"/>
  <c r="CD161" i="7" s="1"/>
  <c r="CD222" i="7" s="1"/>
  <c r="CD218" i="7"/>
  <c r="CH70" i="13"/>
  <c r="CH71" i="13" s="1"/>
  <c r="CI49" i="13"/>
  <c r="CI80" i="13" s="1"/>
  <c r="CL209" i="7"/>
  <c r="CL269" i="7" s="1"/>
  <c r="DG21" i="26"/>
  <c r="BZ7" i="7"/>
  <c r="BV28" i="16"/>
  <c r="BW64" i="17"/>
  <c r="BW32" i="16" s="1"/>
  <c r="BW27" i="17"/>
  <c r="BX24" i="16"/>
  <c r="BX56" i="17"/>
  <c r="BX59" i="17" s="1"/>
  <c r="CM76" i="13"/>
  <c r="CM77" i="13" s="1"/>
  <c r="BZ1" i="7"/>
  <c r="CD165" i="7"/>
  <c r="CD179" i="7"/>
  <c r="CD241" i="7" s="1"/>
  <c r="CD176" i="7"/>
  <c r="CD238" i="7" s="1"/>
  <c r="CE172" i="7"/>
  <c r="BY122" i="7"/>
  <c r="BY115" i="7"/>
  <c r="BX73" i="16" l="1"/>
  <c r="BX35" i="16"/>
  <c r="BX34" i="16"/>
  <c r="BX45" i="16"/>
  <c r="BX39" i="16"/>
  <c r="BX63" i="16"/>
  <c r="BX48" i="16"/>
  <c r="BX36" i="16"/>
  <c r="BX68" i="17"/>
  <c r="BX46" i="17" s="1"/>
  <c r="BX67" i="17"/>
  <c r="BX45" i="17" s="1"/>
  <c r="BX66" i="17"/>
  <c r="BX77" i="17"/>
  <c r="BX31" i="17" s="1"/>
  <c r="BX80" i="17"/>
  <c r="BX34" i="17" s="1"/>
  <c r="BX71" i="17"/>
  <c r="BX105" i="17"/>
  <c r="BX95" i="17"/>
  <c r="CE224" i="7"/>
  <c r="CE159" i="7"/>
  <c r="CE161" i="7" s="1"/>
  <c r="CE222" i="7" s="1"/>
  <c r="CE218" i="7"/>
  <c r="CM209" i="7"/>
  <c r="CM269" i="7" s="1"/>
  <c r="CI70" i="13"/>
  <c r="CI71" i="13" s="1"/>
  <c r="CJ49" i="13"/>
  <c r="CJ80" i="13" s="1"/>
  <c r="DH21" i="26"/>
  <c r="CA7" i="7"/>
  <c r="BW28" i="16"/>
  <c r="BX64" i="17"/>
  <c r="BX32" i="16" s="1"/>
  <c r="BX27" i="17"/>
  <c r="BY24" i="16"/>
  <c r="BY56" i="17"/>
  <c r="BY59" i="17" s="1"/>
  <c r="CN76" i="13"/>
  <c r="CN77" i="13" s="1"/>
  <c r="CA1" i="7"/>
  <c r="CE165" i="7"/>
  <c r="CE179" i="7"/>
  <c r="CE241" i="7" s="1"/>
  <c r="CE176" i="7"/>
  <c r="CE238" i="7" s="1"/>
  <c r="CF172" i="7"/>
  <c r="BZ122" i="7"/>
  <c r="BZ115" i="7"/>
  <c r="BY73" i="16" l="1"/>
  <c r="BY63" i="16"/>
  <c r="BY45" i="16"/>
  <c r="BY34" i="16"/>
  <c r="BY39" i="16"/>
  <c r="BY48" i="16"/>
  <c r="BY36" i="16"/>
  <c r="BY35" i="16"/>
  <c r="BY68" i="17"/>
  <c r="BY46" i="17" s="1"/>
  <c r="BY67" i="17"/>
  <c r="BY45" i="17" s="1"/>
  <c r="BY66" i="17"/>
  <c r="BY77" i="17"/>
  <c r="BY31" i="17" s="1"/>
  <c r="BY80" i="17"/>
  <c r="BY34" i="17" s="1"/>
  <c r="BY71" i="17"/>
  <c r="BY105" i="17"/>
  <c r="BY95" i="17"/>
  <c r="CF224" i="7"/>
  <c r="CF159" i="7"/>
  <c r="CF161" i="7" s="1"/>
  <c r="CF222" i="7" s="1"/>
  <c r="CF218" i="7"/>
  <c r="CK49" i="13"/>
  <c r="CK80" i="13" s="1"/>
  <c r="CJ70" i="13"/>
  <c r="CJ71" i="13" s="1"/>
  <c r="CN209" i="7"/>
  <c r="CN269" i="7" s="1"/>
  <c r="DI21" i="26"/>
  <c r="CB7" i="7"/>
  <c r="BX28" i="16"/>
  <c r="BY64" i="17"/>
  <c r="BY32" i="16" s="1"/>
  <c r="BY27" i="17"/>
  <c r="BZ24" i="16"/>
  <c r="BZ56" i="17"/>
  <c r="BZ59" i="17" s="1"/>
  <c r="CO76" i="13"/>
  <c r="CO77" i="13" s="1"/>
  <c r="CB1" i="7"/>
  <c r="CF179" i="7"/>
  <c r="CF241" i="7" s="1"/>
  <c r="CF165" i="7"/>
  <c r="CF176" i="7"/>
  <c r="CF238" i="7" s="1"/>
  <c r="CG172" i="7"/>
  <c r="CA122" i="7"/>
  <c r="CA115" i="7"/>
  <c r="BZ73" i="16" l="1"/>
  <c r="BZ63" i="16"/>
  <c r="BZ45" i="16"/>
  <c r="BZ34" i="16"/>
  <c r="BZ39" i="16"/>
  <c r="BZ48" i="16"/>
  <c r="BZ36" i="16"/>
  <c r="BZ35" i="16"/>
  <c r="BZ67" i="17"/>
  <c r="BZ45" i="17" s="1"/>
  <c r="BZ66" i="17"/>
  <c r="BZ77" i="17"/>
  <c r="BZ31" i="17" s="1"/>
  <c r="BZ80" i="17"/>
  <c r="BZ34" i="17" s="1"/>
  <c r="BZ68" i="17"/>
  <c r="BZ46" i="17" s="1"/>
  <c r="BZ71" i="17"/>
  <c r="BZ105" i="17"/>
  <c r="BZ95" i="17"/>
  <c r="CG224" i="7"/>
  <c r="CG159" i="7"/>
  <c r="CG161" i="7" s="1"/>
  <c r="CG222" i="7" s="1"/>
  <c r="CG218" i="7"/>
  <c r="CO209" i="7"/>
  <c r="CO269" i="7" s="1"/>
  <c r="CL49" i="13"/>
  <c r="CL80" i="13" s="1"/>
  <c r="CK70" i="13"/>
  <c r="CK71" i="13" s="1"/>
  <c r="DJ21" i="26"/>
  <c r="CC7" i="7"/>
  <c r="BY28" i="16"/>
  <c r="BZ64" i="17"/>
  <c r="BZ32" i="16" s="1"/>
  <c r="BZ27" i="17"/>
  <c r="CA24" i="16"/>
  <c r="CA56" i="17"/>
  <c r="CA59" i="17" s="1"/>
  <c r="CP76" i="13"/>
  <c r="CP77" i="13" s="1"/>
  <c r="CC1" i="7"/>
  <c r="CG165" i="7"/>
  <c r="CG179" i="7"/>
  <c r="CG241" i="7" s="1"/>
  <c r="CG176" i="7"/>
  <c r="CG238" i="7" s="1"/>
  <c r="CH172" i="7"/>
  <c r="CB122" i="7"/>
  <c r="CB115" i="7"/>
  <c r="CA45" i="16" l="1"/>
  <c r="CA48" i="16"/>
  <c r="CA36" i="16"/>
  <c r="CA63" i="16"/>
  <c r="CA35" i="16"/>
  <c r="CA34" i="16"/>
  <c r="CA39" i="16"/>
  <c r="CA73" i="16"/>
  <c r="CA67" i="17"/>
  <c r="CA45" i="17" s="1"/>
  <c r="CA66" i="17"/>
  <c r="CA77" i="17"/>
  <c r="CA31" i="17" s="1"/>
  <c r="CA68" i="17"/>
  <c r="CA46" i="17" s="1"/>
  <c r="CA80" i="17"/>
  <c r="CA34" i="17" s="1"/>
  <c r="CA71" i="17"/>
  <c r="CA105" i="17"/>
  <c r="CA95" i="17"/>
  <c r="CH224" i="7"/>
  <c r="CH159" i="7"/>
  <c r="CH161" i="7" s="1"/>
  <c r="CH222" i="7" s="1"/>
  <c r="CH218" i="7"/>
  <c r="CM49" i="13"/>
  <c r="CM80" i="13" s="1"/>
  <c r="CL70" i="13"/>
  <c r="CL71" i="13" s="1"/>
  <c r="CP209" i="7"/>
  <c r="CP269" i="7" s="1"/>
  <c r="DK21" i="26"/>
  <c r="CD7" i="7"/>
  <c r="BZ28" i="16"/>
  <c r="CA64" i="17"/>
  <c r="CA32" i="16" s="1"/>
  <c r="CA27" i="17"/>
  <c r="CB24" i="16"/>
  <c r="CB56" i="17"/>
  <c r="CB59" i="17" s="1"/>
  <c r="CQ76" i="13"/>
  <c r="CQ77" i="13" s="1"/>
  <c r="CD1" i="7"/>
  <c r="CH165" i="7"/>
  <c r="CH179" i="7"/>
  <c r="CH241" i="7" s="1"/>
  <c r="CH176" i="7"/>
  <c r="CH238" i="7" s="1"/>
  <c r="CI172" i="7"/>
  <c r="CC122" i="7"/>
  <c r="CC115" i="7"/>
  <c r="CB39" i="16" l="1"/>
  <c r="CB63" i="16"/>
  <c r="CB36" i="16"/>
  <c r="CB35" i="16"/>
  <c r="CB48" i="16"/>
  <c r="CB45" i="16"/>
  <c r="CB73" i="16"/>
  <c r="CB34" i="16"/>
  <c r="CB77" i="17"/>
  <c r="CB31" i="17" s="1"/>
  <c r="CB67" i="17"/>
  <c r="CB45" i="17" s="1"/>
  <c r="CB80" i="17"/>
  <c r="CB34" i="17" s="1"/>
  <c r="CB68" i="17"/>
  <c r="CB46" i="17" s="1"/>
  <c r="CB66" i="17"/>
  <c r="CB71" i="17"/>
  <c r="CB105" i="17"/>
  <c r="CB95" i="17"/>
  <c r="CI224" i="7"/>
  <c r="CI159" i="7"/>
  <c r="CI161" i="7" s="1"/>
  <c r="CI222" i="7" s="1"/>
  <c r="CI218" i="7"/>
  <c r="CQ209" i="7"/>
  <c r="CQ269" i="7" s="1"/>
  <c r="CM70" i="13"/>
  <c r="CM71" i="13" s="1"/>
  <c r="CN49" i="13"/>
  <c r="CN80" i="13" s="1"/>
  <c r="DL21" i="26"/>
  <c r="CE7" i="7"/>
  <c r="CA28" i="16"/>
  <c r="CB64" i="17"/>
  <c r="CB32" i="16" s="1"/>
  <c r="CB27" i="17"/>
  <c r="CC24" i="16"/>
  <c r="CC56" i="17"/>
  <c r="CC59" i="17" s="1"/>
  <c r="CR76" i="13"/>
  <c r="CR77" i="13" s="1"/>
  <c r="CE1" i="7"/>
  <c r="CI165" i="7"/>
  <c r="CI179" i="7"/>
  <c r="CI241" i="7" s="1"/>
  <c r="CI176" i="7"/>
  <c r="CI238" i="7" s="1"/>
  <c r="CJ172" i="7"/>
  <c r="CD122" i="7"/>
  <c r="CD115" i="7"/>
  <c r="CC73" i="16" l="1"/>
  <c r="CC63" i="16"/>
  <c r="CC39" i="16"/>
  <c r="CC36" i="16"/>
  <c r="CC35" i="16"/>
  <c r="CC34" i="16"/>
  <c r="CC48" i="16"/>
  <c r="CC45" i="16"/>
  <c r="CC66" i="17"/>
  <c r="CC80" i="17"/>
  <c r="CC34" i="17" s="1"/>
  <c r="CC77" i="17"/>
  <c r="CC31" i="17" s="1"/>
  <c r="CC68" i="17"/>
  <c r="CC46" i="17" s="1"/>
  <c r="CC67" i="17"/>
  <c r="CC45" i="17" s="1"/>
  <c r="CC71" i="17"/>
  <c r="CC95" i="17"/>
  <c r="CC105" i="17"/>
  <c r="CJ224" i="7"/>
  <c r="CJ159" i="7"/>
  <c r="CJ161" i="7" s="1"/>
  <c r="CJ222" i="7" s="1"/>
  <c r="CJ218" i="7"/>
  <c r="CN70" i="13"/>
  <c r="CN71" i="13" s="1"/>
  <c r="CO49" i="13"/>
  <c r="CO80" i="13" s="1"/>
  <c r="CR209" i="7"/>
  <c r="CR269" i="7" s="1"/>
  <c r="DM21" i="26"/>
  <c r="CF7" i="7"/>
  <c r="CB28" i="16"/>
  <c r="CC64" i="17"/>
  <c r="CC32" i="16" s="1"/>
  <c r="CC27" i="17"/>
  <c r="CD24" i="16"/>
  <c r="CD56" i="17"/>
  <c r="CD59" i="17" s="1"/>
  <c r="CS76" i="13"/>
  <c r="CS77" i="13" s="1"/>
  <c r="CF1" i="7"/>
  <c r="CJ179" i="7"/>
  <c r="CJ241" i="7" s="1"/>
  <c r="CJ165" i="7"/>
  <c r="CJ176" i="7"/>
  <c r="CJ238" i="7" s="1"/>
  <c r="CK172" i="7"/>
  <c r="CE122" i="7"/>
  <c r="CE115" i="7"/>
  <c r="CD73" i="16" l="1"/>
  <c r="CD63" i="16"/>
  <c r="CD48" i="16"/>
  <c r="CD39" i="16"/>
  <c r="CD36" i="16"/>
  <c r="CD35" i="16"/>
  <c r="CD34" i="16"/>
  <c r="CD45" i="16"/>
  <c r="CD66" i="17"/>
  <c r="CD80" i="17"/>
  <c r="CD34" i="17" s="1"/>
  <c r="CD68" i="17"/>
  <c r="CD46" i="17" s="1"/>
  <c r="CD67" i="17"/>
  <c r="CD45" i="17" s="1"/>
  <c r="CD77" i="17"/>
  <c r="CD31" i="17" s="1"/>
  <c r="CD71" i="17"/>
  <c r="CD105" i="17"/>
  <c r="CD95" i="17"/>
  <c r="CK224" i="7"/>
  <c r="CK159" i="7"/>
  <c r="CK161" i="7" s="1"/>
  <c r="CK222" i="7" s="1"/>
  <c r="CK218" i="7"/>
  <c r="CS209" i="7"/>
  <c r="CS269" i="7" s="1"/>
  <c r="CO70" i="13"/>
  <c r="CO71" i="13" s="1"/>
  <c r="CP49" i="13"/>
  <c r="CP80" i="13" s="1"/>
  <c r="DN21" i="26"/>
  <c r="CG7" i="7"/>
  <c r="CC28" i="16"/>
  <c r="CD64" i="17"/>
  <c r="CD32" i="16" s="1"/>
  <c r="CD27" i="17"/>
  <c r="CE24" i="16"/>
  <c r="CE56" i="17"/>
  <c r="CE59" i="17" s="1"/>
  <c r="CT76" i="13"/>
  <c r="CT77" i="13" s="1"/>
  <c r="CG1" i="7"/>
  <c r="CK179" i="7"/>
  <c r="CK241" i="7" s="1"/>
  <c r="CK165" i="7"/>
  <c r="CK176" i="7"/>
  <c r="CK238" i="7" s="1"/>
  <c r="CL172" i="7"/>
  <c r="CF122" i="7"/>
  <c r="CF115" i="7"/>
  <c r="CE63" i="16" l="1"/>
  <c r="CE35" i="16"/>
  <c r="CE34" i="16"/>
  <c r="CE45" i="16"/>
  <c r="CE73" i="16"/>
  <c r="CE36" i="16"/>
  <c r="CE48" i="16"/>
  <c r="CE39" i="16"/>
  <c r="CE66" i="17"/>
  <c r="CE80" i="17"/>
  <c r="CE34" i="17" s="1"/>
  <c r="CE68" i="17"/>
  <c r="CE46" i="17" s="1"/>
  <c r="CE67" i="17"/>
  <c r="CE45" i="17" s="1"/>
  <c r="CE77" i="17"/>
  <c r="CE31" i="17" s="1"/>
  <c r="CE71" i="17"/>
  <c r="CE95" i="17"/>
  <c r="CE105" i="17"/>
  <c r="CL224" i="7"/>
  <c r="CL159" i="7"/>
  <c r="CL161" i="7" s="1"/>
  <c r="CL222" i="7" s="1"/>
  <c r="CL218" i="7"/>
  <c r="CP70" i="13"/>
  <c r="CP71" i="13" s="1"/>
  <c r="CQ49" i="13"/>
  <c r="CQ80" i="13" s="1"/>
  <c r="CT209" i="7"/>
  <c r="CT269" i="7" s="1"/>
  <c r="DO21" i="26"/>
  <c r="CH7" i="7"/>
  <c r="CD28" i="16"/>
  <c r="CE64" i="17"/>
  <c r="CE32" i="16" s="1"/>
  <c r="CE27" i="17"/>
  <c r="CF24" i="16"/>
  <c r="CF56" i="17"/>
  <c r="CF59" i="17" s="1"/>
  <c r="CU76" i="13"/>
  <c r="CU77" i="13" s="1"/>
  <c r="CH1" i="7"/>
  <c r="CL165" i="7"/>
  <c r="CL179" i="7"/>
  <c r="CL241" i="7" s="1"/>
  <c r="CL176" i="7"/>
  <c r="CL238" i="7" s="1"/>
  <c r="CM172" i="7"/>
  <c r="CG122" i="7"/>
  <c r="CG115" i="7"/>
  <c r="CF73" i="16" l="1"/>
  <c r="CF36" i="16"/>
  <c r="CF63" i="16"/>
  <c r="CF35" i="16"/>
  <c r="CF45" i="16"/>
  <c r="CF34" i="16"/>
  <c r="CF48" i="16"/>
  <c r="CF39" i="16"/>
  <c r="CF66" i="17"/>
  <c r="CF77" i="17"/>
  <c r="CF31" i="17" s="1"/>
  <c r="CF67" i="17"/>
  <c r="CF45" i="17" s="1"/>
  <c r="CF68" i="17"/>
  <c r="CF46" i="17" s="1"/>
  <c r="CF80" i="17"/>
  <c r="CF34" i="17" s="1"/>
  <c r="CF71" i="17"/>
  <c r="CF105" i="17"/>
  <c r="CF95" i="17"/>
  <c r="CM224" i="7"/>
  <c r="CM159" i="7"/>
  <c r="CM161" i="7" s="1"/>
  <c r="CM222" i="7" s="1"/>
  <c r="CM218" i="7"/>
  <c r="CU209" i="7"/>
  <c r="CU269" i="7" s="1"/>
  <c r="CR49" i="13"/>
  <c r="CR80" i="13" s="1"/>
  <c r="CQ70" i="13"/>
  <c r="CQ71" i="13" s="1"/>
  <c r="DP21" i="26"/>
  <c r="CI7" i="7"/>
  <c r="CE28" i="16"/>
  <c r="CF64" i="17"/>
  <c r="CF32" i="16" s="1"/>
  <c r="CF27" i="17"/>
  <c r="CG24" i="16"/>
  <c r="CG56" i="17"/>
  <c r="CG59" i="17" s="1"/>
  <c r="CV76" i="13"/>
  <c r="CV77" i="13" s="1"/>
  <c r="CI1" i="7"/>
  <c r="CM165" i="7"/>
  <c r="CM179" i="7"/>
  <c r="CM241" i="7" s="1"/>
  <c r="CM176" i="7"/>
  <c r="CM238" i="7" s="1"/>
  <c r="CN172" i="7"/>
  <c r="CH122" i="7"/>
  <c r="CH115" i="7"/>
  <c r="CG73" i="16" l="1"/>
  <c r="CG36" i="16"/>
  <c r="CG48" i="16"/>
  <c r="CG34" i="16"/>
  <c r="CG45" i="16"/>
  <c r="CG63" i="16"/>
  <c r="CG39" i="16"/>
  <c r="CG35" i="16"/>
  <c r="CG66" i="17"/>
  <c r="CG77" i="17"/>
  <c r="CG31" i="17" s="1"/>
  <c r="CG67" i="17"/>
  <c r="CG45" i="17" s="1"/>
  <c r="CG68" i="17"/>
  <c r="CG46" i="17" s="1"/>
  <c r="CG80" i="17"/>
  <c r="CG34" i="17" s="1"/>
  <c r="CG71" i="17"/>
  <c r="CG95" i="17"/>
  <c r="CG105" i="17"/>
  <c r="CN224" i="7"/>
  <c r="CN159" i="7"/>
  <c r="CN161" i="7" s="1"/>
  <c r="CN222" i="7" s="1"/>
  <c r="CN218" i="7"/>
  <c r="CS49" i="13"/>
  <c r="CS80" i="13" s="1"/>
  <c r="CR70" i="13"/>
  <c r="CR71" i="13" s="1"/>
  <c r="CV209" i="7"/>
  <c r="CV269" i="7" s="1"/>
  <c r="DQ21" i="26"/>
  <c r="CJ7" i="7"/>
  <c r="CF28" i="16"/>
  <c r="CG64" i="17"/>
  <c r="CG32" i="16" s="1"/>
  <c r="CG27" i="17"/>
  <c r="CH24" i="16"/>
  <c r="CH56" i="17"/>
  <c r="CH59" i="17" s="1"/>
  <c r="CW76" i="13"/>
  <c r="CW77" i="13" s="1"/>
  <c r="CJ1" i="7"/>
  <c r="CN179" i="7"/>
  <c r="CN241" i="7" s="1"/>
  <c r="CN165" i="7"/>
  <c r="CN176" i="7"/>
  <c r="CN238" i="7" s="1"/>
  <c r="CO172" i="7"/>
  <c r="CI122" i="7"/>
  <c r="CI115" i="7"/>
  <c r="CH63" i="16" l="1"/>
  <c r="CH73" i="16"/>
  <c r="CH36" i="16"/>
  <c r="CH35" i="16"/>
  <c r="CH48" i="16"/>
  <c r="CH34" i="16"/>
  <c r="CH45" i="16"/>
  <c r="CH39" i="16"/>
  <c r="CH67" i="17"/>
  <c r="CH45" i="17" s="1"/>
  <c r="CH68" i="17"/>
  <c r="CH46" i="17" s="1"/>
  <c r="CH80" i="17"/>
  <c r="CH34" i="17" s="1"/>
  <c r="CH66" i="17"/>
  <c r="CH77" i="17"/>
  <c r="CH31" i="17" s="1"/>
  <c r="CH71" i="17"/>
  <c r="CH105" i="17"/>
  <c r="CH95" i="17"/>
  <c r="CO224" i="7"/>
  <c r="CO159" i="7"/>
  <c r="CO161" i="7" s="1"/>
  <c r="CO222" i="7" s="1"/>
  <c r="CO218" i="7"/>
  <c r="CW209" i="7"/>
  <c r="CW269" i="7" s="1"/>
  <c r="CT49" i="13"/>
  <c r="CT80" i="13" s="1"/>
  <c r="CS70" i="13"/>
  <c r="CS71" i="13" s="1"/>
  <c r="DR21" i="26"/>
  <c r="CK7" i="7"/>
  <c r="CG28" i="16"/>
  <c r="CH64" i="17"/>
  <c r="CH32" i="16" s="1"/>
  <c r="CH27" i="17"/>
  <c r="CI24" i="16"/>
  <c r="CI56" i="17"/>
  <c r="CI59" i="17" s="1"/>
  <c r="CX76" i="13"/>
  <c r="CX77" i="13" s="1"/>
  <c r="CK1" i="7"/>
  <c r="CO179" i="7"/>
  <c r="CO241" i="7" s="1"/>
  <c r="CO165" i="7"/>
  <c r="CO176" i="7"/>
  <c r="CO238" i="7" s="1"/>
  <c r="CP172" i="7"/>
  <c r="CJ122" i="7"/>
  <c r="CJ115" i="7"/>
  <c r="CI63" i="16" l="1"/>
  <c r="CI48" i="16"/>
  <c r="CI35" i="16"/>
  <c r="CI45" i="16"/>
  <c r="CI73" i="16"/>
  <c r="CI39" i="16"/>
  <c r="CI36" i="16"/>
  <c r="CI34" i="16"/>
  <c r="CI68" i="17"/>
  <c r="CI46" i="17" s="1"/>
  <c r="CI80" i="17"/>
  <c r="CI34" i="17" s="1"/>
  <c r="CI67" i="17"/>
  <c r="CI45" i="17" s="1"/>
  <c r="CI66" i="17"/>
  <c r="CI77" i="17"/>
  <c r="CI31" i="17" s="1"/>
  <c r="CI71" i="17"/>
  <c r="CI105" i="17"/>
  <c r="CI95" i="17"/>
  <c r="CP224" i="7"/>
  <c r="CP159" i="7"/>
  <c r="CP161" i="7" s="1"/>
  <c r="CP222" i="7" s="1"/>
  <c r="CP218" i="7"/>
  <c r="CU49" i="13"/>
  <c r="CU80" i="13" s="1"/>
  <c r="CT70" i="13"/>
  <c r="CT71" i="13" s="1"/>
  <c r="CX209" i="7"/>
  <c r="CX269" i="7" s="1"/>
  <c r="DS21" i="26"/>
  <c r="CL7" i="7"/>
  <c r="CH28" i="16"/>
  <c r="CI64" i="17"/>
  <c r="CI32" i="16" s="1"/>
  <c r="CI27" i="17"/>
  <c r="CJ24" i="16"/>
  <c r="CJ56" i="17"/>
  <c r="CJ59" i="17" s="1"/>
  <c r="CY76" i="13"/>
  <c r="CY77" i="13" s="1"/>
  <c r="CL1" i="7"/>
  <c r="CP165" i="7"/>
  <c r="CP179" i="7"/>
  <c r="CP241" i="7" s="1"/>
  <c r="CP176" i="7"/>
  <c r="CP238" i="7" s="1"/>
  <c r="CQ172" i="7"/>
  <c r="CK122" i="7"/>
  <c r="CK115" i="7"/>
  <c r="CJ73" i="16" l="1"/>
  <c r="CJ48" i="16"/>
  <c r="CJ35" i="16"/>
  <c r="CJ34" i="16"/>
  <c r="CJ63" i="16"/>
  <c r="CJ36" i="16"/>
  <c r="CJ39" i="16"/>
  <c r="CJ45" i="16"/>
  <c r="CJ68" i="17"/>
  <c r="CJ46" i="17" s="1"/>
  <c r="CJ80" i="17"/>
  <c r="CJ34" i="17" s="1"/>
  <c r="CJ67" i="17"/>
  <c r="CJ45" i="17" s="1"/>
  <c r="CJ66" i="17"/>
  <c r="CJ77" i="17"/>
  <c r="CJ31" i="17" s="1"/>
  <c r="CJ71" i="17"/>
  <c r="CJ95" i="17"/>
  <c r="CJ105" i="17"/>
  <c r="CQ224" i="7"/>
  <c r="CQ159" i="7"/>
  <c r="CQ161" i="7" s="1"/>
  <c r="CQ222" i="7" s="1"/>
  <c r="CQ218" i="7"/>
  <c r="CY209" i="7"/>
  <c r="CY269" i="7" s="1"/>
  <c r="CU70" i="13"/>
  <c r="CU71" i="13" s="1"/>
  <c r="CV49" i="13"/>
  <c r="CV80" i="13" s="1"/>
  <c r="DT21" i="26"/>
  <c r="CM7" i="7"/>
  <c r="CI28" i="16"/>
  <c r="CJ64" i="17"/>
  <c r="CJ32" i="16" s="1"/>
  <c r="CJ27" i="17"/>
  <c r="CK24" i="16"/>
  <c r="CK56" i="17"/>
  <c r="CK59" i="17" s="1"/>
  <c r="CZ76" i="13"/>
  <c r="CZ77" i="13" s="1"/>
  <c r="CM1" i="7"/>
  <c r="CQ165" i="7"/>
  <c r="CQ179" i="7"/>
  <c r="CQ241" i="7" s="1"/>
  <c r="CQ176" i="7"/>
  <c r="CQ238" i="7" s="1"/>
  <c r="CR172" i="7"/>
  <c r="CL122" i="7"/>
  <c r="CL115" i="7"/>
  <c r="CK45" i="16" l="1"/>
  <c r="CK48" i="16"/>
  <c r="CK34" i="16"/>
  <c r="CK63" i="16"/>
  <c r="CK73" i="16"/>
  <c r="CK39" i="16"/>
  <c r="CK36" i="16"/>
  <c r="CK35" i="16"/>
  <c r="CK68" i="17"/>
  <c r="CK46" i="17" s="1"/>
  <c r="CK80" i="17"/>
  <c r="CK34" i="17" s="1"/>
  <c r="CK67" i="17"/>
  <c r="CK45" i="17" s="1"/>
  <c r="CK66" i="17"/>
  <c r="CK77" i="17"/>
  <c r="CK31" i="17" s="1"/>
  <c r="CK71" i="17"/>
  <c r="CK95" i="17"/>
  <c r="CK105" i="17"/>
  <c r="CR224" i="7"/>
  <c r="CR159" i="7"/>
  <c r="CR161" i="7" s="1"/>
  <c r="CR222" i="7" s="1"/>
  <c r="CR218" i="7"/>
  <c r="CV70" i="13"/>
  <c r="CV71" i="13" s="1"/>
  <c r="CW49" i="13"/>
  <c r="CW80" i="13" s="1"/>
  <c r="CZ209" i="7"/>
  <c r="CZ269" i="7" s="1"/>
  <c r="DU21" i="26"/>
  <c r="CN7" i="7"/>
  <c r="CJ28" i="16"/>
  <c r="CK64" i="17"/>
  <c r="CK32" i="16" s="1"/>
  <c r="CK27" i="17"/>
  <c r="CL24" i="16"/>
  <c r="CL56" i="17"/>
  <c r="CL59" i="17" s="1"/>
  <c r="DA76" i="13"/>
  <c r="DA77" i="13" s="1"/>
  <c r="CN1" i="7"/>
  <c r="CR165" i="7"/>
  <c r="CR179" i="7"/>
  <c r="CR241" i="7" s="1"/>
  <c r="CR176" i="7"/>
  <c r="CR238" i="7" s="1"/>
  <c r="CS172" i="7"/>
  <c r="CM122" i="7"/>
  <c r="CM115" i="7"/>
  <c r="CL45" i="16" l="1"/>
  <c r="CL34" i="16"/>
  <c r="CL63" i="16"/>
  <c r="CL39" i="16"/>
  <c r="CL73" i="16"/>
  <c r="CL36" i="16"/>
  <c r="CL48" i="16"/>
  <c r="CL35" i="16"/>
  <c r="CL67" i="17"/>
  <c r="CL45" i="17" s="1"/>
  <c r="CL80" i="17"/>
  <c r="CL34" i="17" s="1"/>
  <c r="CL68" i="17"/>
  <c r="CL46" i="17" s="1"/>
  <c r="CL66" i="17"/>
  <c r="CL77" i="17"/>
  <c r="CL31" i="17" s="1"/>
  <c r="CL71" i="17"/>
  <c r="CL105" i="17"/>
  <c r="CL95" i="17"/>
  <c r="CS224" i="7"/>
  <c r="CS159" i="7"/>
  <c r="CS161" i="7" s="1"/>
  <c r="CS222" i="7" s="1"/>
  <c r="CS218" i="7"/>
  <c r="DA209" i="7"/>
  <c r="DA269" i="7" s="1"/>
  <c r="CX49" i="13"/>
  <c r="CX80" i="13" s="1"/>
  <c r="CW70" i="13"/>
  <c r="CW71" i="13" s="1"/>
  <c r="DV21" i="26"/>
  <c r="CO7" i="7"/>
  <c r="CK28" i="16"/>
  <c r="CL64" i="17"/>
  <c r="CL32" i="16" s="1"/>
  <c r="CL27" i="17"/>
  <c r="CM24" i="16"/>
  <c r="CM56" i="17"/>
  <c r="CM59" i="17" s="1"/>
  <c r="DB76" i="13"/>
  <c r="DB77" i="13" s="1"/>
  <c r="CO1" i="7"/>
  <c r="CS165" i="7"/>
  <c r="CS179" i="7"/>
  <c r="CS241" i="7" s="1"/>
  <c r="CS176" i="7"/>
  <c r="CS238" i="7" s="1"/>
  <c r="CT172" i="7"/>
  <c r="CN122" i="7"/>
  <c r="CN115" i="7"/>
  <c r="CM73" i="16" l="1"/>
  <c r="CM63" i="16"/>
  <c r="CM45" i="16"/>
  <c r="CM39" i="16"/>
  <c r="CM36" i="16"/>
  <c r="CM35" i="16"/>
  <c r="CM48" i="16"/>
  <c r="CM34" i="16"/>
  <c r="CM67" i="17"/>
  <c r="CM45" i="17" s="1"/>
  <c r="CM80" i="17"/>
  <c r="CM34" i="17" s="1"/>
  <c r="CM68" i="17"/>
  <c r="CM46" i="17" s="1"/>
  <c r="CM77" i="17"/>
  <c r="CM31" i="17" s="1"/>
  <c r="CM66" i="17"/>
  <c r="CM71" i="17"/>
  <c r="CM95" i="17"/>
  <c r="CM105" i="17"/>
  <c r="CT224" i="7"/>
  <c r="CT159" i="7"/>
  <c r="CT161" i="7" s="1"/>
  <c r="CT222" i="7" s="1"/>
  <c r="CT218" i="7"/>
  <c r="CY49" i="13"/>
  <c r="CY80" i="13" s="1"/>
  <c r="CX70" i="13"/>
  <c r="CX71" i="13" s="1"/>
  <c r="DB209" i="7"/>
  <c r="DB269" i="7" s="1"/>
  <c r="DW21" i="26"/>
  <c r="CP7" i="7"/>
  <c r="CL28" i="16"/>
  <c r="CM64" i="17"/>
  <c r="CM32" i="16" s="1"/>
  <c r="CM27" i="17"/>
  <c r="CN24" i="16"/>
  <c r="CN56" i="17"/>
  <c r="CN59" i="17" s="1"/>
  <c r="DC76" i="13"/>
  <c r="DC77" i="13" s="1"/>
  <c r="CP1" i="7"/>
  <c r="CT165" i="7"/>
  <c r="CT179" i="7"/>
  <c r="CT241" i="7" s="1"/>
  <c r="CT176" i="7"/>
  <c r="CT238" i="7" s="1"/>
  <c r="CU172" i="7"/>
  <c r="CO122" i="7"/>
  <c r="CO115" i="7"/>
  <c r="CN73" i="16" l="1"/>
  <c r="CN63" i="16"/>
  <c r="CN39" i="16"/>
  <c r="CN45" i="16"/>
  <c r="CN48" i="16"/>
  <c r="CN34" i="16"/>
  <c r="CN35" i="16"/>
  <c r="CN36" i="16"/>
  <c r="CN80" i="17"/>
  <c r="CN34" i="17" s="1"/>
  <c r="CN68" i="17"/>
  <c r="CN46" i="17" s="1"/>
  <c r="CN77" i="17"/>
  <c r="CN31" i="17" s="1"/>
  <c r="CN66" i="17"/>
  <c r="CN67" i="17"/>
  <c r="CN45" i="17" s="1"/>
  <c r="CN71" i="17"/>
  <c r="CN105" i="17"/>
  <c r="CN95" i="17"/>
  <c r="CU224" i="7"/>
  <c r="CU159" i="7"/>
  <c r="CU161" i="7" s="1"/>
  <c r="CU222" i="7" s="1"/>
  <c r="CU218" i="7"/>
  <c r="DC209" i="7"/>
  <c r="DC269" i="7" s="1"/>
  <c r="CY70" i="13"/>
  <c r="CY71" i="13" s="1"/>
  <c r="CZ49" i="13"/>
  <c r="CZ80" i="13" s="1"/>
  <c r="DX21" i="26"/>
  <c r="CQ7" i="7"/>
  <c r="CM28" i="16"/>
  <c r="CN64" i="17"/>
  <c r="CN32" i="16" s="1"/>
  <c r="CN27" i="17"/>
  <c r="CO24" i="16"/>
  <c r="CO56" i="17"/>
  <c r="CO59" i="17" s="1"/>
  <c r="DD76" i="13"/>
  <c r="DD77" i="13" s="1"/>
  <c r="CQ1" i="7"/>
  <c r="CU165" i="7"/>
  <c r="CU179" i="7"/>
  <c r="CU241" i="7" s="1"/>
  <c r="CU176" i="7"/>
  <c r="CU238" i="7" s="1"/>
  <c r="CV172" i="7"/>
  <c r="CP122" i="7"/>
  <c r="CP115" i="7"/>
  <c r="CO73" i="16" l="1"/>
  <c r="CO45" i="16"/>
  <c r="CO39" i="16"/>
  <c r="CO48" i="16"/>
  <c r="CO36" i="16"/>
  <c r="CO63" i="16"/>
  <c r="CO34" i="16"/>
  <c r="CO35" i="16"/>
  <c r="CO66" i="17"/>
  <c r="CO80" i="17"/>
  <c r="CO34" i="17" s="1"/>
  <c r="CO68" i="17"/>
  <c r="CO46" i="17" s="1"/>
  <c r="CO77" i="17"/>
  <c r="CO31" i="17" s="1"/>
  <c r="CO67" i="17"/>
  <c r="CO45" i="17" s="1"/>
  <c r="CO71" i="17"/>
  <c r="CO95" i="17"/>
  <c r="CO105" i="17"/>
  <c r="CV224" i="7"/>
  <c r="CV159" i="7"/>
  <c r="CV161" i="7" s="1"/>
  <c r="CV222" i="7" s="1"/>
  <c r="CV218" i="7"/>
  <c r="DD209" i="7"/>
  <c r="DD269" i="7" s="1"/>
  <c r="DA49" i="13"/>
  <c r="DA80" i="13" s="1"/>
  <c r="CZ70" i="13"/>
  <c r="CZ71" i="13" s="1"/>
  <c r="DY21" i="26"/>
  <c r="CR7" i="7"/>
  <c r="CN28" i="16"/>
  <c r="CO64" i="17"/>
  <c r="CO32" i="16" s="1"/>
  <c r="CO27" i="17"/>
  <c r="CP24" i="16"/>
  <c r="CP56" i="17"/>
  <c r="CP59" i="17" s="1"/>
  <c r="DE76" i="13"/>
  <c r="DE77" i="13" s="1"/>
  <c r="CR1" i="7"/>
  <c r="CV179" i="7"/>
  <c r="CV241" i="7" s="1"/>
  <c r="CV165" i="7"/>
  <c r="CV176" i="7"/>
  <c r="CV238" i="7" s="1"/>
  <c r="CW172" i="7"/>
  <c r="CQ122" i="7"/>
  <c r="CQ115" i="7"/>
  <c r="CP73" i="16" l="1"/>
  <c r="CP48" i="16"/>
  <c r="CP63" i="16"/>
  <c r="CP39" i="16"/>
  <c r="CP36" i="16"/>
  <c r="CP45" i="16"/>
  <c r="CP34" i="16"/>
  <c r="CP35" i="16"/>
  <c r="CP66" i="17"/>
  <c r="CP80" i="17"/>
  <c r="CP34" i="17" s="1"/>
  <c r="CP68" i="17"/>
  <c r="CP46" i="17" s="1"/>
  <c r="CP77" i="17"/>
  <c r="CP31" i="17" s="1"/>
  <c r="CP67" i="17"/>
  <c r="CP45" i="17" s="1"/>
  <c r="CP71" i="17"/>
  <c r="CP105" i="17"/>
  <c r="CP95" i="17"/>
  <c r="CW224" i="7"/>
  <c r="CW159" i="7"/>
  <c r="CW161" i="7" s="1"/>
  <c r="CW222" i="7" s="1"/>
  <c r="CW218" i="7"/>
  <c r="DB49" i="13"/>
  <c r="DB80" i="13" s="1"/>
  <c r="DA70" i="13"/>
  <c r="DA71" i="13" s="1"/>
  <c r="DE209" i="7"/>
  <c r="DE269" i="7" s="1"/>
  <c r="DZ21" i="26"/>
  <c r="CS7" i="7"/>
  <c r="CO28" i="16"/>
  <c r="CP64" i="17"/>
  <c r="CP32" i="16" s="1"/>
  <c r="CP27" i="17"/>
  <c r="CQ24" i="16"/>
  <c r="CQ56" i="17"/>
  <c r="CQ59" i="17" s="1"/>
  <c r="DF76" i="13"/>
  <c r="DF77" i="13" s="1"/>
  <c r="CS1" i="7"/>
  <c r="CW179" i="7"/>
  <c r="CW241" i="7" s="1"/>
  <c r="CW165" i="7"/>
  <c r="CW176" i="7"/>
  <c r="CW238" i="7" s="1"/>
  <c r="CX172" i="7"/>
  <c r="CR122" i="7"/>
  <c r="CR115" i="7"/>
  <c r="CQ73" i="16" l="1"/>
  <c r="CQ63" i="16"/>
  <c r="CQ39" i="16"/>
  <c r="CQ36" i="16"/>
  <c r="CQ48" i="16"/>
  <c r="CQ35" i="16"/>
  <c r="CQ34" i="16"/>
  <c r="CQ45" i="16"/>
  <c r="CQ67" i="17"/>
  <c r="CQ45" i="17" s="1"/>
  <c r="CQ66" i="17"/>
  <c r="CQ80" i="17"/>
  <c r="CQ34" i="17" s="1"/>
  <c r="CQ77" i="17"/>
  <c r="CQ31" i="17" s="1"/>
  <c r="CQ68" i="17"/>
  <c r="CQ46" i="17" s="1"/>
  <c r="CQ71" i="17"/>
  <c r="CQ95" i="17"/>
  <c r="CQ105" i="17"/>
  <c r="CX224" i="7"/>
  <c r="CX159" i="7"/>
  <c r="CX161" i="7" s="1"/>
  <c r="CX222" i="7" s="1"/>
  <c r="CX218" i="7"/>
  <c r="DF209" i="7"/>
  <c r="DF269" i="7" s="1"/>
  <c r="DB70" i="13"/>
  <c r="DB71" i="13" s="1"/>
  <c r="DC49" i="13"/>
  <c r="DC80" i="13" s="1"/>
  <c r="EA21" i="26"/>
  <c r="CT7" i="7"/>
  <c r="CP28" i="16"/>
  <c r="CQ64" i="17"/>
  <c r="CQ32" i="16" s="1"/>
  <c r="CQ27" i="17"/>
  <c r="CR24" i="16"/>
  <c r="CR56" i="17"/>
  <c r="CR59" i="17" s="1"/>
  <c r="DG76" i="13"/>
  <c r="DG77" i="13" s="1"/>
  <c r="CT1" i="7"/>
  <c r="CS56" i="17" s="1"/>
  <c r="CS59" i="17" s="1"/>
  <c r="CX165" i="7"/>
  <c r="CX179" i="7"/>
  <c r="CX241" i="7" s="1"/>
  <c r="CX176" i="7"/>
  <c r="CX238" i="7" s="1"/>
  <c r="CY172" i="7"/>
  <c r="CS122" i="7"/>
  <c r="CS115" i="7"/>
  <c r="CR73" i="16" l="1"/>
  <c r="CR63" i="16"/>
  <c r="CR36" i="16"/>
  <c r="CR39" i="16"/>
  <c r="CR35" i="16"/>
  <c r="CR48" i="16"/>
  <c r="CR45" i="16"/>
  <c r="CR34" i="16"/>
  <c r="CS77" i="17"/>
  <c r="CS31" i="17" s="1"/>
  <c r="CS66" i="17"/>
  <c r="CS68" i="17"/>
  <c r="CS46" i="17" s="1"/>
  <c r="CS67" i="17"/>
  <c r="CS45" i="17" s="1"/>
  <c r="CS80" i="17"/>
  <c r="CS34" i="17" s="1"/>
  <c r="CS71" i="17"/>
  <c r="CS105" i="17"/>
  <c r="CS95" i="17"/>
  <c r="CR77" i="17"/>
  <c r="CR31" i="17" s="1"/>
  <c r="CR67" i="17"/>
  <c r="CR45" i="17" s="1"/>
  <c r="CR66" i="17"/>
  <c r="CR68" i="17"/>
  <c r="CR46" i="17" s="1"/>
  <c r="CR80" i="17"/>
  <c r="CR34" i="17" s="1"/>
  <c r="CR71" i="17"/>
  <c r="CR105" i="17"/>
  <c r="CR95" i="17"/>
  <c r="CY224" i="7"/>
  <c r="CY159" i="7"/>
  <c r="CY161" i="7" s="1"/>
  <c r="CY222" i="7" s="1"/>
  <c r="CY218" i="7"/>
  <c r="DC70" i="13"/>
  <c r="DC71" i="13" s="1"/>
  <c r="DD49" i="13"/>
  <c r="DD80" i="13" s="1"/>
  <c r="DG209" i="7"/>
  <c r="DG269" i="7" s="1"/>
  <c r="EB21" i="26"/>
  <c r="CU7" i="7"/>
  <c r="CQ28" i="16"/>
  <c r="CR64" i="17"/>
  <c r="CR32" i="16" s="1"/>
  <c r="CS64" i="17"/>
  <c r="CS32" i="16" s="1"/>
  <c r="CS27" i="17"/>
  <c r="CR27" i="17"/>
  <c r="CS24" i="16"/>
  <c r="DH76" i="13"/>
  <c r="DH77" i="13" s="1"/>
  <c r="CU1" i="7"/>
  <c r="CY179" i="7"/>
  <c r="CY241" i="7" s="1"/>
  <c r="CY165" i="7"/>
  <c r="CY176" i="7"/>
  <c r="CY238" i="7" s="1"/>
  <c r="CZ172" i="7"/>
  <c r="CT122" i="7"/>
  <c r="CT115" i="7"/>
  <c r="CS73" i="16" l="1"/>
  <c r="CS63" i="16"/>
  <c r="CS36" i="16"/>
  <c r="CS48" i="16"/>
  <c r="CS35" i="16"/>
  <c r="CS34" i="16"/>
  <c r="CS45" i="16"/>
  <c r="CS39" i="16"/>
  <c r="CZ224" i="7"/>
  <c r="CZ159" i="7"/>
  <c r="CZ161" i="7" s="1"/>
  <c r="CZ222" i="7" s="1"/>
  <c r="CZ218" i="7"/>
  <c r="DH209" i="7"/>
  <c r="DH269" i="7" s="1"/>
  <c r="DD70" i="13"/>
  <c r="DD71" i="13" s="1"/>
  <c r="DE49" i="13"/>
  <c r="DE80" i="13" s="1"/>
  <c r="EC21" i="26"/>
  <c r="CV7" i="7"/>
  <c r="CR28" i="16"/>
  <c r="CS28" i="16"/>
  <c r="CT24" i="16"/>
  <c r="CT56" i="17"/>
  <c r="CT59" i="17" s="1"/>
  <c r="DI76" i="13"/>
  <c r="DI77" i="13" s="1"/>
  <c r="CV1" i="7"/>
  <c r="CZ179" i="7"/>
  <c r="CZ241" i="7" s="1"/>
  <c r="CZ165" i="7"/>
  <c r="CZ176" i="7"/>
  <c r="CZ238" i="7" s="1"/>
  <c r="DA172" i="7"/>
  <c r="CU122" i="7"/>
  <c r="CU115" i="7"/>
  <c r="CT63" i="16" l="1"/>
  <c r="CT73" i="16"/>
  <c r="CT36" i="16"/>
  <c r="CT35" i="16"/>
  <c r="CT48" i="16"/>
  <c r="CT34" i="16"/>
  <c r="CT45" i="16"/>
  <c r="CT39" i="16"/>
  <c r="CT66" i="17"/>
  <c r="CT67" i="17"/>
  <c r="CT45" i="17" s="1"/>
  <c r="CT77" i="17"/>
  <c r="CT31" i="17" s="1"/>
  <c r="CT68" i="17"/>
  <c r="CT46" i="17" s="1"/>
  <c r="CT80" i="17"/>
  <c r="CT34" i="17" s="1"/>
  <c r="CT71" i="17"/>
  <c r="CT105" i="17"/>
  <c r="CT95" i="17"/>
  <c r="DA224" i="7"/>
  <c r="DA159" i="7"/>
  <c r="DA161" i="7" s="1"/>
  <c r="DA222" i="7" s="1"/>
  <c r="DA218" i="7"/>
  <c r="DE70" i="13"/>
  <c r="DE71" i="13" s="1"/>
  <c r="DF49" i="13"/>
  <c r="DF80" i="13" s="1"/>
  <c r="DI209" i="7"/>
  <c r="DI269" i="7" s="1"/>
  <c r="ED21" i="26"/>
  <c r="CW7" i="7"/>
  <c r="CT64" i="17"/>
  <c r="CT32" i="16" s="1"/>
  <c r="CT27" i="17"/>
  <c r="CU24" i="16"/>
  <c r="CU56" i="17"/>
  <c r="CU59" i="17" s="1"/>
  <c r="DJ76" i="13"/>
  <c r="DJ77" i="13" s="1"/>
  <c r="CW1" i="7"/>
  <c r="DA179" i="7"/>
  <c r="DA241" i="7" s="1"/>
  <c r="DA165" i="7"/>
  <c r="DA176" i="7"/>
  <c r="DA238" i="7" s="1"/>
  <c r="DB172" i="7"/>
  <c r="CV122" i="7"/>
  <c r="CV115" i="7"/>
  <c r="CU63" i="16" l="1"/>
  <c r="CU73" i="16"/>
  <c r="CU35" i="16"/>
  <c r="CU36" i="16"/>
  <c r="CU34" i="16"/>
  <c r="CU48" i="16"/>
  <c r="CU45" i="16"/>
  <c r="CU39" i="16"/>
  <c r="CU68" i="17"/>
  <c r="CU46" i="17" s="1"/>
  <c r="CU66" i="17"/>
  <c r="CU67" i="17"/>
  <c r="CU45" i="17" s="1"/>
  <c r="CU80" i="17"/>
  <c r="CU34" i="17" s="1"/>
  <c r="CU77" i="17"/>
  <c r="CU31" i="17" s="1"/>
  <c r="CU71" i="17"/>
  <c r="CU95" i="17"/>
  <c r="CU105" i="17"/>
  <c r="DB224" i="7"/>
  <c r="DB159" i="7"/>
  <c r="DB161" i="7" s="1"/>
  <c r="DB222" i="7" s="1"/>
  <c r="DB218" i="7"/>
  <c r="DJ209" i="7"/>
  <c r="DJ269" i="7" s="1"/>
  <c r="DF70" i="13"/>
  <c r="DF71" i="13" s="1"/>
  <c r="DG49" i="13"/>
  <c r="DG80" i="13" s="1"/>
  <c r="EE21" i="26"/>
  <c r="CX7" i="7"/>
  <c r="CT28" i="16"/>
  <c r="CU64" i="17"/>
  <c r="CU32" i="16" s="1"/>
  <c r="CU27" i="17"/>
  <c r="CV24" i="16"/>
  <c r="CV56" i="17"/>
  <c r="CV59" i="17" s="1"/>
  <c r="DK76" i="13"/>
  <c r="DK77" i="13" s="1"/>
  <c r="CX1" i="7"/>
  <c r="DB165" i="7"/>
  <c r="DB179" i="7"/>
  <c r="DB241" i="7" s="1"/>
  <c r="DB176" i="7"/>
  <c r="DB238" i="7" s="1"/>
  <c r="DC172" i="7"/>
  <c r="CW122" i="7"/>
  <c r="CW115" i="7"/>
  <c r="CV73" i="16" l="1"/>
  <c r="CV48" i="16"/>
  <c r="CV35" i="16"/>
  <c r="CV34" i="16"/>
  <c r="CV36" i="16"/>
  <c r="CV45" i="16"/>
  <c r="CV39" i="16"/>
  <c r="CV63" i="16"/>
  <c r="CV68" i="17"/>
  <c r="CV46" i="17" s="1"/>
  <c r="CV67" i="17"/>
  <c r="CV45" i="17" s="1"/>
  <c r="CV80" i="17"/>
  <c r="CV34" i="17" s="1"/>
  <c r="CV66" i="17"/>
  <c r="CV77" i="17"/>
  <c r="CV31" i="17" s="1"/>
  <c r="CV71" i="17"/>
  <c r="CV95" i="17"/>
  <c r="CV105" i="17"/>
  <c r="DC224" i="7"/>
  <c r="DC159" i="7"/>
  <c r="DC161" i="7" s="1"/>
  <c r="DC222" i="7" s="1"/>
  <c r="DC218" i="7"/>
  <c r="DH49" i="13"/>
  <c r="DH80" i="13" s="1"/>
  <c r="DG70" i="13"/>
  <c r="DG71" i="13" s="1"/>
  <c r="DK209" i="7"/>
  <c r="DK269" i="7" s="1"/>
  <c r="EF21" i="26"/>
  <c r="CY7" i="7"/>
  <c r="CU28" i="16"/>
  <c r="CV64" i="17"/>
  <c r="CV32" i="16" s="1"/>
  <c r="CV27" i="17"/>
  <c r="CW24" i="16"/>
  <c r="CW56" i="17"/>
  <c r="CW59" i="17" s="1"/>
  <c r="DL76" i="13"/>
  <c r="DL77" i="13" s="1"/>
  <c r="CY1" i="7"/>
  <c r="DC165" i="7"/>
  <c r="DC179" i="7"/>
  <c r="DC241" i="7" s="1"/>
  <c r="DC176" i="7"/>
  <c r="DC238" i="7" s="1"/>
  <c r="DD172" i="7"/>
  <c r="CX122" i="7"/>
  <c r="CX115" i="7"/>
  <c r="CW48" i="16" l="1"/>
  <c r="CW45" i="16"/>
  <c r="CW34" i="16"/>
  <c r="CW73" i="16"/>
  <c r="CW35" i="16"/>
  <c r="CW39" i="16"/>
  <c r="CW63" i="16"/>
  <c r="CW36" i="16"/>
  <c r="CW80" i="17"/>
  <c r="CW34" i="17" s="1"/>
  <c r="CW68" i="17"/>
  <c r="CW46" i="17" s="1"/>
  <c r="CW66" i="17"/>
  <c r="CW77" i="17"/>
  <c r="CW31" i="17" s="1"/>
  <c r="CW67" i="17"/>
  <c r="CW45" i="17" s="1"/>
  <c r="CW71" i="17"/>
  <c r="CW95" i="17"/>
  <c r="CW105" i="17"/>
  <c r="DD224" i="7"/>
  <c r="DD159" i="7"/>
  <c r="DD161" i="7" s="1"/>
  <c r="DD222" i="7" s="1"/>
  <c r="DD218" i="7"/>
  <c r="DL209" i="7"/>
  <c r="DL269" i="7" s="1"/>
  <c r="DI49" i="13"/>
  <c r="DI80" i="13" s="1"/>
  <c r="DH70" i="13"/>
  <c r="DH71" i="13" s="1"/>
  <c r="EG21" i="26"/>
  <c r="CZ7" i="7"/>
  <c r="CV28" i="16"/>
  <c r="CW64" i="17"/>
  <c r="CW32" i="16" s="1"/>
  <c r="CW27" i="17"/>
  <c r="CX24" i="16"/>
  <c r="CX56" i="17"/>
  <c r="CX59" i="17" s="1"/>
  <c r="DM76" i="13"/>
  <c r="DM77" i="13" s="1"/>
  <c r="CZ1" i="7"/>
  <c r="DD179" i="7"/>
  <c r="DD241" i="7" s="1"/>
  <c r="DD165" i="7"/>
  <c r="DD176" i="7"/>
  <c r="DD238" i="7" s="1"/>
  <c r="DE172" i="7"/>
  <c r="CY122" i="7"/>
  <c r="CY115" i="7"/>
  <c r="CX45" i="16" l="1"/>
  <c r="CX34" i="16"/>
  <c r="CX73" i="16"/>
  <c r="CX48" i="16"/>
  <c r="CX35" i="16"/>
  <c r="CX36" i="16"/>
  <c r="CX39" i="16"/>
  <c r="CX63" i="16"/>
  <c r="CX67" i="17"/>
  <c r="CX45" i="17" s="1"/>
  <c r="CX68" i="17"/>
  <c r="CX46" i="17" s="1"/>
  <c r="CX66" i="17"/>
  <c r="CX77" i="17"/>
  <c r="CX31" i="17" s="1"/>
  <c r="CX80" i="17"/>
  <c r="CX34" i="17" s="1"/>
  <c r="CX71" i="17"/>
  <c r="CX105" i="17"/>
  <c r="CX95" i="17"/>
  <c r="DE224" i="7"/>
  <c r="DE159" i="7"/>
  <c r="DE161" i="7" s="1"/>
  <c r="DE222" i="7" s="1"/>
  <c r="DE218" i="7"/>
  <c r="DJ49" i="13"/>
  <c r="DJ80" i="13" s="1"/>
  <c r="DI70" i="13"/>
  <c r="DI71" i="13" s="1"/>
  <c r="DM209" i="7"/>
  <c r="DM269" i="7" s="1"/>
  <c r="EH21" i="26"/>
  <c r="DA7" i="7"/>
  <c r="CW28" i="16"/>
  <c r="CX64" i="17"/>
  <c r="CX32" i="16" s="1"/>
  <c r="CX27" i="17"/>
  <c r="CY24" i="16"/>
  <c r="CY56" i="17"/>
  <c r="CY59" i="17" s="1"/>
  <c r="DN76" i="13"/>
  <c r="DN77" i="13" s="1"/>
  <c r="DA1" i="7"/>
  <c r="DE165" i="7"/>
  <c r="DE179" i="7"/>
  <c r="DE241" i="7" s="1"/>
  <c r="DE176" i="7"/>
  <c r="DE238" i="7" s="1"/>
  <c r="DF172" i="7"/>
  <c r="CZ122" i="7"/>
  <c r="CZ115" i="7"/>
  <c r="CY63" i="16" l="1"/>
  <c r="CY73" i="16"/>
  <c r="CY48" i="16"/>
  <c r="CY34" i="16"/>
  <c r="CY45" i="16"/>
  <c r="CY39" i="16"/>
  <c r="CY35" i="16"/>
  <c r="CY36" i="16"/>
  <c r="CY67" i="17"/>
  <c r="CY45" i="17" s="1"/>
  <c r="CY68" i="17"/>
  <c r="CY46" i="17" s="1"/>
  <c r="CY80" i="17"/>
  <c r="CY34" i="17" s="1"/>
  <c r="CY66" i="17"/>
  <c r="CY77" i="17"/>
  <c r="CY31" i="17" s="1"/>
  <c r="CY71" i="17"/>
  <c r="CY95" i="17"/>
  <c r="CY105" i="17"/>
  <c r="DF224" i="7"/>
  <c r="DF159" i="7"/>
  <c r="DF161" i="7" s="1"/>
  <c r="DF222" i="7" s="1"/>
  <c r="DF218" i="7"/>
  <c r="DN209" i="7"/>
  <c r="DN269" i="7" s="1"/>
  <c r="DJ70" i="13"/>
  <c r="DJ71" i="13" s="1"/>
  <c r="DK49" i="13"/>
  <c r="DK80" i="13" s="1"/>
  <c r="EI21" i="26"/>
  <c r="DB7" i="7"/>
  <c r="CX28" i="16"/>
  <c r="CY64" i="17"/>
  <c r="CY32" i="16" s="1"/>
  <c r="CY27" i="17"/>
  <c r="CZ24" i="16"/>
  <c r="CZ56" i="17"/>
  <c r="CZ59" i="17" s="1"/>
  <c r="DO76" i="13"/>
  <c r="DO77" i="13" s="1"/>
  <c r="DB1" i="7"/>
  <c r="DC1" i="7" s="1"/>
  <c r="DD1" i="7" s="1"/>
  <c r="DE1" i="7" s="1"/>
  <c r="DF1" i="7" s="1"/>
  <c r="DG1" i="7" s="1"/>
  <c r="DH1" i="7" s="1"/>
  <c r="DI1" i="7" s="1"/>
  <c r="DJ1" i="7" s="1"/>
  <c r="DK1" i="7" s="1"/>
  <c r="DL1" i="7" s="1"/>
  <c r="DM1" i="7" s="1"/>
  <c r="DN1" i="7" s="1"/>
  <c r="DO1" i="7" s="1"/>
  <c r="DP1" i="7" s="1"/>
  <c r="DQ1" i="7" s="1"/>
  <c r="DR1" i="7" s="1"/>
  <c r="DS1" i="7" s="1"/>
  <c r="DT1" i="7" s="1"/>
  <c r="DU1" i="7" s="1"/>
  <c r="DV1" i="7" s="1"/>
  <c r="DW1" i="7" s="1"/>
  <c r="DX1" i="7" s="1"/>
  <c r="DY1" i="7" s="1"/>
  <c r="DZ1" i="7" s="1"/>
  <c r="EA1" i="7" s="1"/>
  <c r="EB1" i="7" s="1"/>
  <c r="EC1" i="7" s="1"/>
  <c r="ED1" i="7" s="1"/>
  <c r="EE1" i="7" s="1"/>
  <c r="EF1" i="7" s="1"/>
  <c r="EG1" i="7" s="1"/>
  <c r="EH1" i="7" s="1"/>
  <c r="EI1" i="7" s="1"/>
  <c r="EJ1" i="7" s="1"/>
  <c r="EK1" i="7" s="1"/>
  <c r="EL1" i="7" s="1"/>
  <c r="EM1" i="7" s="1"/>
  <c r="EN1" i="7" s="1"/>
  <c r="EO1" i="7" s="1"/>
  <c r="EP1" i="7" s="1"/>
  <c r="EQ1" i="7" s="1"/>
  <c r="ER1" i="7" s="1"/>
  <c r="ES1" i="7" s="1"/>
  <c r="ET1" i="7" s="1"/>
  <c r="EU1" i="7" s="1"/>
  <c r="EV1" i="7" s="1"/>
  <c r="EW1" i="7" s="1"/>
  <c r="EX1" i="7" s="1"/>
  <c r="EY1" i="7" s="1"/>
  <c r="EZ1" i="7" s="1"/>
  <c r="FA1" i="7" s="1"/>
  <c r="FB1" i="7" s="1"/>
  <c r="FC1" i="7" s="1"/>
  <c r="FD1" i="7" s="1"/>
  <c r="FE1" i="7" s="1"/>
  <c r="FF1" i="7" s="1"/>
  <c r="FG1" i="7" s="1"/>
  <c r="FH1" i="7" s="1"/>
  <c r="FI1" i="7" s="1"/>
  <c r="FJ1" i="7" s="1"/>
  <c r="FK1" i="7" s="1"/>
  <c r="FL1" i="7" s="1"/>
  <c r="FM1" i="7" s="1"/>
  <c r="FN1" i="7" s="1"/>
  <c r="FO1" i="7" s="1"/>
  <c r="FP1" i="7" s="1"/>
  <c r="DF165" i="7"/>
  <c r="DF179" i="7"/>
  <c r="DF241" i="7" s="1"/>
  <c r="DF176" i="7"/>
  <c r="DF238" i="7" s="1"/>
  <c r="DG172" i="7"/>
  <c r="DA122" i="7"/>
  <c r="DA115" i="7"/>
  <c r="CZ48" i="16" l="1"/>
  <c r="CZ39" i="16"/>
  <c r="CZ34" i="16"/>
  <c r="CZ73" i="16"/>
  <c r="D73" i="16" s="1"/>
  <c r="H89" i="33" s="1"/>
  <c r="CZ45" i="16"/>
  <c r="CZ35" i="16"/>
  <c r="D35" i="16" s="1"/>
  <c r="H30" i="33" s="1"/>
  <c r="CZ36" i="16"/>
  <c r="CZ63" i="16"/>
  <c r="D63" i="16" s="1"/>
  <c r="H64" i="33" s="1"/>
  <c r="CZ66" i="17"/>
  <c r="CZ67" i="17"/>
  <c r="CZ80" i="17"/>
  <c r="CZ68" i="17"/>
  <c r="CZ46" i="17" s="1"/>
  <c r="CZ77" i="17"/>
  <c r="CZ71" i="17"/>
  <c r="CZ105" i="17"/>
  <c r="D105" i="17" s="1"/>
  <c r="G89" i="33" s="1"/>
  <c r="CZ95" i="17"/>
  <c r="D95" i="17" s="1"/>
  <c r="G64" i="33" s="1"/>
  <c r="DG224" i="7"/>
  <c r="DG159" i="7"/>
  <c r="DG161" i="7" s="1"/>
  <c r="DG222" i="7" s="1"/>
  <c r="DG218" i="7"/>
  <c r="DK70" i="13"/>
  <c r="DK71" i="13" s="1"/>
  <c r="DL49" i="13"/>
  <c r="DL80" i="13" s="1"/>
  <c r="DO209" i="7"/>
  <c r="DO269" i="7" s="1"/>
  <c r="DD198" i="7"/>
  <c r="DD260" i="7" s="1"/>
  <c r="DF198" i="7"/>
  <c r="DF260" i="7" s="1"/>
  <c r="DC198" i="7"/>
  <c r="DC260" i="7" s="1"/>
  <c r="DG198" i="7"/>
  <c r="DG260" i="7" s="1"/>
  <c r="DE198" i="7"/>
  <c r="DE260" i="7" s="1"/>
  <c r="DB198" i="7"/>
  <c r="DB260" i="7" s="1"/>
  <c r="EJ21" i="26"/>
  <c r="DC7" i="7"/>
  <c r="CY28" i="16"/>
  <c r="CZ64" i="17"/>
  <c r="CZ27" i="17"/>
  <c r="DP76" i="13"/>
  <c r="DP77" i="13" s="1"/>
  <c r="DG165" i="7"/>
  <c r="DG179" i="7"/>
  <c r="DG241" i="7" s="1"/>
  <c r="DG176" i="7"/>
  <c r="DG238" i="7" s="1"/>
  <c r="DH172" i="7"/>
  <c r="DB122" i="7"/>
  <c r="DB115" i="7"/>
  <c r="CZ32" i="16" l="1"/>
  <c r="D67" i="17"/>
  <c r="G30" i="33" s="1"/>
  <c r="CZ45" i="17"/>
  <c r="D45" i="17" s="1"/>
  <c r="C20" i="23" s="1"/>
  <c r="E20" i="23" s="1"/>
  <c r="CZ31" i="17"/>
  <c r="CZ34" i="17"/>
  <c r="DH224" i="7"/>
  <c r="DH218" i="7"/>
  <c r="DH198" i="7"/>
  <c r="DH260" i="7" s="1"/>
  <c r="DH159" i="7"/>
  <c r="DL70" i="13"/>
  <c r="DL71" i="13" s="1"/>
  <c r="DM49" i="13"/>
  <c r="DM80" i="13" s="1"/>
  <c r="DP209" i="7"/>
  <c r="DP269" i="7" s="1"/>
  <c r="EK21" i="26"/>
  <c r="DD7" i="7"/>
  <c r="CZ28" i="16"/>
  <c r="DQ76" i="13"/>
  <c r="DQ77" i="13" s="1"/>
  <c r="DH179" i="7"/>
  <c r="DH241" i="7" s="1"/>
  <c r="DH165" i="7"/>
  <c r="DH176" i="7"/>
  <c r="DH238" i="7" s="1"/>
  <c r="DI172" i="7"/>
  <c r="DC122" i="7"/>
  <c r="DC115" i="7"/>
  <c r="DI224" i="7" l="1"/>
  <c r="DI218" i="7"/>
  <c r="DH161" i="7"/>
  <c r="DH222" i="7" s="1"/>
  <c r="DI198" i="7"/>
  <c r="DI260" i="7" s="1"/>
  <c r="DI159" i="7"/>
  <c r="DQ209" i="7"/>
  <c r="DQ269" i="7" s="1"/>
  <c r="DM70" i="13"/>
  <c r="DM71" i="13" s="1"/>
  <c r="DN49" i="13"/>
  <c r="DN80" i="13" s="1"/>
  <c r="EL21" i="26"/>
  <c r="DE7" i="7"/>
  <c r="DR76" i="13"/>
  <c r="DR77" i="13" s="1"/>
  <c r="DI179" i="7"/>
  <c r="DI241" i="7" s="1"/>
  <c r="DI165" i="7"/>
  <c r="DI176" i="7"/>
  <c r="DI238" i="7" s="1"/>
  <c r="DJ172" i="7"/>
  <c r="DD122" i="7"/>
  <c r="DD115" i="7"/>
  <c r="DJ224" i="7" l="1"/>
  <c r="DJ218" i="7"/>
  <c r="DI161" i="7"/>
  <c r="DI222" i="7" s="1"/>
  <c r="DJ198" i="7"/>
  <c r="DJ260" i="7" s="1"/>
  <c r="DJ159" i="7"/>
  <c r="DN70" i="13"/>
  <c r="DN71" i="13" s="1"/>
  <c r="DO49" i="13"/>
  <c r="DO80" i="13" s="1"/>
  <c r="DR209" i="7"/>
  <c r="DR269" i="7" s="1"/>
  <c r="EM21" i="26"/>
  <c r="DF7" i="7"/>
  <c r="DS76" i="13"/>
  <c r="DS77" i="13" s="1"/>
  <c r="DJ165" i="7"/>
  <c r="DJ179" i="7"/>
  <c r="DJ241" i="7" s="1"/>
  <c r="DJ176" i="7"/>
  <c r="DJ238" i="7" s="1"/>
  <c r="DK172" i="7"/>
  <c r="DE122" i="7"/>
  <c r="DE115" i="7"/>
  <c r="DK224" i="7" l="1"/>
  <c r="DK218" i="7"/>
  <c r="DJ161" i="7"/>
  <c r="DJ222" i="7" s="1"/>
  <c r="DK198" i="7"/>
  <c r="DK260" i="7" s="1"/>
  <c r="DK159" i="7"/>
  <c r="DS209" i="7"/>
  <c r="DS269" i="7" s="1"/>
  <c r="DO70" i="13"/>
  <c r="DO71" i="13" s="1"/>
  <c r="DP49" i="13"/>
  <c r="DP80" i="13" s="1"/>
  <c r="EN21" i="26"/>
  <c r="DG7" i="7"/>
  <c r="DT76" i="13"/>
  <c r="DT77" i="13" s="1"/>
  <c r="DK165" i="7"/>
  <c r="DK179" i="7"/>
  <c r="DK241" i="7" s="1"/>
  <c r="DK176" i="7"/>
  <c r="DK238" i="7" s="1"/>
  <c r="DL172" i="7"/>
  <c r="DF122" i="7"/>
  <c r="DF115" i="7"/>
  <c r="DL224" i="7" l="1"/>
  <c r="DL218" i="7"/>
  <c r="DK161" i="7"/>
  <c r="DK222" i="7" s="1"/>
  <c r="DL198" i="7"/>
  <c r="DL260" i="7" s="1"/>
  <c r="DL159" i="7"/>
  <c r="DQ49" i="13"/>
  <c r="DQ80" i="13" s="1"/>
  <c r="DP70" i="13"/>
  <c r="DP71" i="13" s="1"/>
  <c r="DT209" i="7"/>
  <c r="DT269" i="7" s="1"/>
  <c r="EO21" i="26"/>
  <c r="DH7" i="7"/>
  <c r="DU76" i="13"/>
  <c r="DU77" i="13" s="1"/>
  <c r="DL179" i="7"/>
  <c r="DL241" i="7" s="1"/>
  <c r="DL165" i="7"/>
  <c r="DL176" i="7"/>
  <c r="DL238" i="7" s="1"/>
  <c r="DM172" i="7"/>
  <c r="DG122" i="7"/>
  <c r="DG115" i="7"/>
  <c r="DM224" i="7" l="1"/>
  <c r="DM218" i="7"/>
  <c r="DL161" i="7"/>
  <c r="DL222" i="7" s="1"/>
  <c r="DM198" i="7"/>
  <c r="DM260" i="7" s="1"/>
  <c r="DM159" i="7"/>
  <c r="DU209" i="7"/>
  <c r="DU269" i="7" s="1"/>
  <c r="DR49" i="13"/>
  <c r="DR80" i="13" s="1"/>
  <c r="DQ70" i="13"/>
  <c r="DQ71" i="13" s="1"/>
  <c r="EP21" i="26"/>
  <c r="DI7" i="7"/>
  <c r="DV76" i="13"/>
  <c r="DV77" i="13" s="1"/>
  <c r="DM179" i="7"/>
  <c r="DM241" i="7" s="1"/>
  <c r="DM165" i="7"/>
  <c r="DM176" i="7"/>
  <c r="DM238" i="7" s="1"/>
  <c r="DN172" i="7"/>
  <c r="DH122" i="7"/>
  <c r="DH115" i="7"/>
  <c r="DN224" i="7" l="1"/>
  <c r="DN218" i="7"/>
  <c r="DM161" i="7"/>
  <c r="DM222" i="7" s="1"/>
  <c r="DN198" i="7"/>
  <c r="DN260" i="7" s="1"/>
  <c r="DN159" i="7"/>
  <c r="DN161" i="7" s="1"/>
  <c r="DN222" i="7" s="1"/>
  <c r="DS49" i="13"/>
  <c r="DS80" i="13" s="1"/>
  <c r="DR70" i="13"/>
  <c r="DR71" i="13" s="1"/>
  <c r="DV209" i="7"/>
  <c r="DV269" i="7" s="1"/>
  <c r="EQ21" i="26"/>
  <c r="DJ7" i="7"/>
  <c r="DW76" i="13"/>
  <c r="DW77" i="13" s="1"/>
  <c r="DN165" i="7"/>
  <c r="DN179" i="7"/>
  <c r="DN241" i="7" s="1"/>
  <c r="DN176" i="7"/>
  <c r="DN238" i="7" s="1"/>
  <c r="DO172" i="7"/>
  <c r="DI122" i="7"/>
  <c r="DI115" i="7"/>
  <c r="DO224" i="7" l="1"/>
  <c r="DO218" i="7"/>
  <c r="DO198" i="7"/>
  <c r="DO260" i="7" s="1"/>
  <c r="DO159" i="7"/>
  <c r="DW209" i="7"/>
  <c r="DW269" i="7" s="1"/>
  <c r="DT49" i="13"/>
  <c r="DT80" i="13" s="1"/>
  <c r="DS70" i="13"/>
  <c r="DS71" i="13" s="1"/>
  <c r="ER21" i="26"/>
  <c r="DK7" i="7"/>
  <c r="DX76" i="13"/>
  <c r="DX77" i="13" s="1"/>
  <c r="DO165" i="7"/>
  <c r="DO179" i="7"/>
  <c r="DO241" i="7" s="1"/>
  <c r="DO176" i="7"/>
  <c r="DO238" i="7" s="1"/>
  <c r="DP172" i="7"/>
  <c r="DJ122" i="7"/>
  <c r="DJ115" i="7"/>
  <c r="DP224" i="7" l="1"/>
  <c r="DP218" i="7"/>
  <c r="DO161" i="7"/>
  <c r="DO222" i="7" s="1"/>
  <c r="DP198" i="7"/>
  <c r="DP260" i="7" s="1"/>
  <c r="DP159" i="7"/>
  <c r="DT70" i="13"/>
  <c r="DT71" i="13" s="1"/>
  <c r="DU49" i="13"/>
  <c r="DU80" i="13" s="1"/>
  <c r="DX209" i="7"/>
  <c r="DX269" i="7" s="1"/>
  <c r="ES21" i="26"/>
  <c r="DL7" i="7"/>
  <c r="DY76" i="13"/>
  <c r="DY77" i="13" s="1"/>
  <c r="DP179" i="7"/>
  <c r="DP241" i="7" s="1"/>
  <c r="DP165" i="7"/>
  <c r="DP176" i="7"/>
  <c r="DP238" i="7" s="1"/>
  <c r="DQ172" i="7"/>
  <c r="DK122" i="7"/>
  <c r="DK115" i="7"/>
  <c r="DQ224" i="7" l="1"/>
  <c r="DQ218" i="7"/>
  <c r="DP161" i="7"/>
  <c r="DP222" i="7" s="1"/>
  <c r="DQ198" i="7"/>
  <c r="DQ260" i="7" s="1"/>
  <c r="DQ159" i="7"/>
  <c r="DV49" i="13"/>
  <c r="DV80" i="13" s="1"/>
  <c r="DU70" i="13"/>
  <c r="DU71" i="13" s="1"/>
  <c r="DY209" i="7"/>
  <c r="DY269" i="7" s="1"/>
  <c r="ET21" i="26"/>
  <c r="DM7" i="7"/>
  <c r="DZ76" i="13"/>
  <c r="DZ77" i="13" s="1"/>
  <c r="DQ165" i="7"/>
  <c r="DQ179" i="7"/>
  <c r="DQ241" i="7" s="1"/>
  <c r="DQ176" i="7"/>
  <c r="DQ238" i="7" s="1"/>
  <c r="DR172" i="7"/>
  <c r="DL122" i="7"/>
  <c r="DL115" i="7"/>
  <c r="DR224" i="7" l="1"/>
  <c r="DR218" i="7"/>
  <c r="DQ161" i="7"/>
  <c r="DQ222" i="7" s="1"/>
  <c r="DR198" i="7"/>
  <c r="DR260" i="7" s="1"/>
  <c r="DR159" i="7"/>
  <c r="DZ209" i="7"/>
  <c r="DZ269" i="7" s="1"/>
  <c r="DV70" i="13"/>
  <c r="DV71" i="13" s="1"/>
  <c r="DW49" i="13"/>
  <c r="DW80" i="13" s="1"/>
  <c r="EU21" i="26"/>
  <c r="DN7" i="7"/>
  <c r="EA76" i="13"/>
  <c r="EA77" i="13" s="1"/>
  <c r="DR165" i="7"/>
  <c r="DR179" i="7"/>
  <c r="DR241" i="7" s="1"/>
  <c r="DR176" i="7"/>
  <c r="DR238" i="7" s="1"/>
  <c r="DS172" i="7"/>
  <c r="DM122" i="7"/>
  <c r="DM115" i="7"/>
  <c r="DS224" i="7" l="1"/>
  <c r="DS218" i="7"/>
  <c r="DR161" i="7"/>
  <c r="DR222" i="7" s="1"/>
  <c r="DS198" i="7"/>
  <c r="DS260" i="7" s="1"/>
  <c r="DS159" i="7"/>
  <c r="DW70" i="13"/>
  <c r="DW71" i="13" s="1"/>
  <c r="DX49" i="13"/>
  <c r="DX80" i="13" s="1"/>
  <c r="EA209" i="7"/>
  <c r="EA269" i="7" s="1"/>
  <c r="EV21" i="26"/>
  <c r="DO7" i="7"/>
  <c r="EB76" i="13"/>
  <c r="EB77" i="13" s="1"/>
  <c r="DS165" i="7"/>
  <c r="DS179" i="7"/>
  <c r="DS241" i="7" s="1"/>
  <c r="DS176" i="7"/>
  <c r="DS238" i="7" s="1"/>
  <c r="DT172" i="7"/>
  <c r="DN122" i="7"/>
  <c r="DN115" i="7"/>
  <c r="DT224" i="7" l="1"/>
  <c r="DT218" i="7"/>
  <c r="DS161" i="7"/>
  <c r="DS222" i="7" s="1"/>
  <c r="DT198" i="7"/>
  <c r="DT260" i="7" s="1"/>
  <c r="DT159" i="7"/>
  <c r="EB209" i="7"/>
  <c r="EB269" i="7" s="1"/>
  <c r="DX70" i="13"/>
  <c r="DX71" i="13" s="1"/>
  <c r="DY49" i="13"/>
  <c r="DY80" i="13" s="1"/>
  <c r="EW21" i="26"/>
  <c r="DP7" i="7"/>
  <c r="EC76" i="13"/>
  <c r="EC77" i="13" s="1"/>
  <c r="DT179" i="7"/>
  <c r="DT241" i="7" s="1"/>
  <c r="DT165" i="7"/>
  <c r="DT176" i="7"/>
  <c r="DT238" i="7" s="1"/>
  <c r="DU172" i="7"/>
  <c r="DO122" i="7"/>
  <c r="DO115" i="7"/>
  <c r="DU224" i="7" l="1"/>
  <c r="DU218" i="7"/>
  <c r="DT161" i="7"/>
  <c r="DT222" i="7" s="1"/>
  <c r="DU198" i="7"/>
  <c r="DU260" i="7" s="1"/>
  <c r="DU159" i="7"/>
  <c r="DY70" i="13"/>
  <c r="DY71" i="13" s="1"/>
  <c r="DZ49" i="13"/>
  <c r="DZ80" i="13" s="1"/>
  <c r="EC209" i="7"/>
  <c r="EC269" i="7" s="1"/>
  <c r="EX21" i="26"/>
  <c r="DQ7" i="7"/>
  <c r="ED76" i="13"/>
  <c r="ED77" i="13" s="1"/>
  <c r="DU179" i="7"/>
  <c r="DU241" i="7" s="1"/>
  <c r="DU165" i="7"/>
  <c r="DU176" i="7"/>
  <c r="DU238" i="7" s="1"/>
  <c r="DV172" i="7"/>
  <c r="DP122" i="7"/>
  <c r="DP115" i="7"/>
  <c r="DV224" i="7" l="1"/>
  <c r="DV218" i="7"/>
  <c r="DU161" i="7"/>
  <c r="DU222" i="7" s="1"/>
  <c r="DV198" i="7"/>
  <c r="DV260" i="7" s="1"/>
  <c r="DV159" i="7"/>
  <c r="ED209" i="7"/>
  <c r="ED269" i="7" s="1"/>
  <c r="EA49" i="13"/>
  <c r="EA80" i="13" s="1"/>
  <c r="DZ70" i="13"/>
  <c r="DZ71" i="13" s="1"/>
  <c r="EY21" i="26"/>
  <c r="DR7" i="7"/>
  <c r="EE76" i="13"/>
  <c r="EE77" i="13" s="1"/>
  <c r="DV165" i="7"/>
  <c r="DV179" i="7"/>
  <c r="DV241" i="7" s="1"/>
  <c r="DV176" i="7"/>
  <c r="DV238" i="7" s="1"/>
  <c r="DW172" i="7"/>
  <c r="DQ122" i="7"/>
  <c r="DQ115" i="7"/>
  <c r="DW224" i="7" l="1"/>
  <c r="DW218" i="7"/>
  <c r="DV161" i="7"/>
  <c r="DV222" i="7" s="1"/>
  <c r="DW198" i="7"/>
  <c r="DW260" i="7" s="1"/>
  <c r="DW159" i="7"/>
  <c r="EE209" i="7"/>
  <c r="EE269" i="7" s="1"/>
  <c r="EA70" i="13"/>
  <c r="EA71" i="13" s="1"/>
  <c r="EB49" i="13"/>
  <c r="EB80" i="13" s="1"/>
  <c r="EZ21" i="26"/>
  <c r="DS7" i="7"/>
  <c r="EF76" i="13"/>
  <c r="EF77" i="13" s="1"/>
  <c r="DW165" i="7"/>
  <c r="DW179" i="7"/>
  <c r="DW241" i="7" s="1"/>
  <c r="DW176" i="7"/>
  <c r="DW238" i="7" s="1"/>
  <c r="DX172" i="7"/>
  <c r="DR122" i="7"/>
  <c r="DR115" i="7"/>
  <c r="DX224" i="7" l="1"/>
  <c r="DX218" i="7"/>
  <c r="DW161" i="7"/>
  <c r="DW222" i="7" s="1"/>
  <c r="DX198" i="7"/>
  <c r="DX260" i="7" s="1"/>
  <c r="DX159" i="7"/>
  <c r="EB70" i="13"/>
  <c r="EB71" i="13" s="1"/>
  <c r="EC49" i="13"/>
  <c r="EC80" i="13" s="1"/>
  <c r="EF209" i="7"/>
  <c r="EF269" i="7" s="1"/>
  <c r="FA21" i="26"/>
  <c r="DT7" i="7"/>
  <c r="EG76" i="13"/>
  <c r="EG77" i="13" s="1"/>
  <c r="DX179" i="7"/>
  <c r="DX241" i="7" s="1"/>
  <c r="DX165" i="7"/>
  <c r="DX176" i="7"/>
  <c r="DX238" i="7" s="1"/>
  <c r="DY172" i="7"/>
  <c r="DS122" i="7"/>
  <c r="DS115" i="7"/>
  <c r="DY224" i="7" l="1"/>
  <c r="DY218" i="7"/>
  <c r="DX161" i="7"/>
  <c r="DX222" i="7" s="1"/>
  <c r="DY198" i="7"/>
  <c r="DY260" i="7" s="1"/>
  <c r="DY159" i="7"/>
  <c r="EG209" i="7"/>
  <c r="EG269" i="7" s="1"/>
  <c r="EC70" i="13"/>
  <c r="EC71" i="13" s="1"/>
  <c r="ED49" i="13"/>
  <c r="ED80" i="13" s="1"/>
  <c r="FB21" i="26"/>
  <c r="DU7" i="7"/>
  <c r="EH76" i="13"/>
  <c r="EH77" i="13" s="1"/>
  <c r="DY179" i="7"/>
  <c r="DY241" i="7" s="1"/>
  <c r="DY165" i="7"/>
  <c r="DY176" i="7"/>
  <c r="DY238" i="7" s="1"/>
  <c r="DZ172" i="7"/>
  <c r="DT122" i="7"/>
  <c r="DT115" i="7"/>
  <c r="DZ224" i="7" l="1"/>
  <c r="DZ218" i="7"/>
  <c r="DY161" i="7"/>
  <c r="DY222" i="7" s="1"/>
  <c r="DZ198" i="7"/>
  <c r="DZ260" i="7" s="1"/>
  <c r="DZ159" i="7"/>
  <c r="ED70" i="13"/>
  <c r="ED71" i="13" s="1"/>
  <c r="EE49" i="13"/>
  <c r="EE80" i="13" s="1"/>
  <c r="EH209" i="7"/>
  <c r="EH269" i="7" s="1"/>
  <c r="FC21" i="26"/>
  <c r="DV7" i="7"/>
  <c r="EI76" i="13"/>
  <c r="EI77" i="13" s="1"/>
  <c r="DZ165" i="7"/>
  <c r="DZ179" i="7"/>
  <c r="DZ241" i="7" s="1"/>
  <c r="DZ176" i="7"/>
  <c r="DZ238" i="7" s="1"/>
  <c r="EA172" i="7"/>
  <c r="DU122" i="7"/>
  <c r="DU115" i="7"/>
  <c r="EA224" i="7" l="1"/>
  <c r="EA218" i="7"/>
  <c r="DZ161" i="7"/>
  <c r="DZ222" i="7" s="1"/>
  <c r="EA198" i="7"/>
  <c r="EA260" i="7" s="1"/>
  <c r="EA159" i="7"/>
  <c r="EI209" i="7"/>
  <c r="EI269" i="7" s="1"/>
  <c r="EF49" i="13"/>
  <c r="EF80" i="13" s="1"/>
  <c r="EE70" i="13"/>
  <c r="EE71" i="13" s="1"/>
  <c r="FD21" i="26"/>
  <c r="DW7" i="7"/>
  <c r="EJ76" i="13"/>
  <c r="EJ77" i="13" s="1"/>
  <c r="EA165" i="7"/>
  <c r="EA179" i="7"/>
  <c r="EA241" i="7" s="1"/>
  <c r="EA176" i="7"/>
  <c r="EA238" i="7" s="1"/>
  <c r="EB172" i="7"/>
  <c r="DV122" i="7"/>
  <c r="DV115" i="7"/>
  <c r="EB224" i="7" l="1"/>
  <c r="EB218" i="7"/>
  <c r="EA161" i="7"/>
  <c r="EA222" i="7" s="1"/>
  <c r="EB198" i="7"/>
  <c r="EB260" i="7" s="1"/>
  <c r="EB159" i="7"/>
  <c r="EG49" i="13"/>
  <c r="EG80" i="13" s="1"/>
  <c r="EF70" i="13"/>
  <c r="EF71" i="13" s="1"/>
  <c r="EJ209" i="7"/>
  <c r="EJ269" i="7" s="1"/>
  <c r="FE21" i="26"/>
  <c r="DX7" i="7"/>
  <c r="EK76" i="13"/>
  <c r="EK77" i="13" s="1"/>
  <c r="EB165" i="7"/>
  <c r="EB179" i="7"/>
  <c r="EB241" i="7" s="1"/>
  <c r="EB176" i="7"/>
  <c r="EB238" i="7" s="1"/>
  <c r="EC172" i="7"/>
  <c r="DW122" i="7"/>
  <c r="DW115" i="7"/>
  <c r="EC224" i="7" l="1"/>
  <c r="EC218" i="7"/>
  <c r="EB161" i="7"/>
  <c r="EB222" i="7" s="1"/>
  <c r="EC198" i="7"/>
  <c r="EC260" i="7" s="1"/>
  <c r="EC159" i="7"/>
  <c r="EK209" i="7"/>
  <c r="EK269" i="7" s="1"/>
  <c r="EG70" i="13"/>
  <c r="EG71" i="13" s="1"/>
  <c r="EH49" i="13"/>
  <c r="EH80" i="13" s="1"/>
  <c r="FF21" i="26"/>
  <c r="DY7" i="7"/>
  <c r="EL76" i="13"/>
  <c r="EL77" i="13" s="1"/>
  <c r="EC165" i="7"/>
  <c r="EC179" i="7"/>
  <c r="EC241" i="7" s="1"/>
  <c r="EC176" i="7"/>
  <c r="EC238" i="7" s="1"/>
  <c r="ED172" i="7"/>
  <c r="DX122" i="7"/>
  <c r="DX115" i="7"/>
  <c r="ED224" i="7" l="1"/>
  <c r="ED218" i="7"/>
  <c r="EC161" i="7"/>
  <c r="EC222" i="7" s="1"/>
  <c r="ED198" i="7"/>
  <c r="ED260" i="7" s="1"/>
  <c r="ED159" i="7"/>
  <c r="EH70" i="13"/>
  <c r="EH71" i="13" s="1"/>
  <c r="EI49" i="13"/>
  <c r="EI80" i="13" s="1"/>
  <c r="EL209" i="7"/>
  <c r="EL269" i="7" s="1"/>
  <c r="FG21" i="26"/>
  <c r="DZ7" i="7"/>
  <c r="EM76" i="13"/>
  <c r="EM77" i="13" s="1"/>
  <c r="ED165" i="7"/>
  <c r="ED179" i="7"/>
  <c r="ED241" i="7" s="1"/>
  <c r="ED176" i="7"/>
  <c r="ED238" i="7" s="1"/>
  <c r="EE172" i="7"/>
  <c r="DY122" i="7"/>
  <c r="DY115" i="7"/>
  <c r="EE224" i="7" l="1"/>
  <c r="EE218" i="7"/>
  <c r="ED161" i="7"/>
  <c r="ED222" i="7" s="1"/>
  <c r="EE198" i="7"/>
  <c r="EE260" i="7" s="1"/>
  <c r="EE159" i="7"/>
  <c r="EM209" i="7"/>
  <c r="EM269" i="7" s="1"/>
  <c r="EJ49" i="13"/>
  <c r="EJ80" i="13" s="1"/>
  <c r="EI70" i="13"/>
  <c r="EI71" i="13" s="1"/>
  <c r="FH21" i="26"/>
  <c r="EA7" i="7"/>
  <c r="EN76" i="13"/>
  <c r="EN77" i="13" s="1"/>
  <c r="EE165" i="7"/>
  <c r="EE179" i="7"/>
  <c r="EE241" i="7" s="1"/>
  <c r="EE176" i="7"/>
  <c r="EE238" i="7" s="1"/>
  <c r="EF172" i="7"/>
  <c r="DZ122" i="7"/>
  <c r="DZ115" i="7"/>
  <c r="EF224" i="7" l="1"/>
  <c r="EF218" i="7"/>
  <c r="EE161" i="7"/>
  <c r="EE222" i="7" s="1"/>
  <c r="EF198" i="7"/>
  <c r="EF260" i="7" s="1"/>
  <c r="EF159" i="7"/>
  <c r="EK49" i="13"/>
  <c r="EK80" i="13" s="1"/>
  <c r="EJ70" i="13"/>
  <c r="EJ71" i="13" s="1"/>
  <c r="EN209" i="7"/>
  <c r="EN269" i="7" s="1"/>
  <c r="FI21" i="26"/>
  <c r="EB7" i="7"/>
  <c r="EO76" i="13"/>
  <c r="EO77" i="13" s="1"/>
  <c r="EF179" i="7"/>
  <c r="EF241" i="7" s="1"/>
  <c r="EF165" i="7"/>
  <c r="EF176" i="7"/>
  <c r="EF238" i="7" s="1"/>
  <c r="EG172" i="7"/>
  <c r="EA122" i="7"/>
  <c r="EA115" i="7"/>
  <c r="EG224" i="7" l="1"/>
  <c r="EG218" i="7"/>
  <c r="EF161" i="7"/>
  <c r="EF222" i="7" s="1"/>
  <c r="EG198" i="7"/>
  <c r="EG260" i="7" s="1"/>
  <c r="EG159" i="7"/>
  <c r="EO209" i="7"/>
  <c r="EO269" i="7" s="1"/>
  <c r="EK70" i="13"/>
  <c r="EK71" i="13" s="1"/>
  <c r="EL49" i="13"/>
  <c r="EL80" i="13" s="1"/>
  <c r="FJ21" i="26"/>
  <c r="EC7" i="7"/>
  <c r="EP76" i="13"/>
  <c r="EP77" i="13" s="1"/>
  <c r="EG179" i="7"/>
  <c r="EG241" i="7" s="1"/>
  <c r="EG165" i="7"/>
  <c r="EG176" i="7"/>
  <c r="EG238" i="7" s="1"/>
  <c r="EH172" i="7"/>
  <c r="EB122" i="7"/>
  <c r="EB115" i="7"/>
  <c r="EH224" i="7" l="1"/>
  <c r="EH218" i="7"/>
  <c r="EG161" i="7"/>
  <c r="EG222" i="7" s="1"/>
  <c r="EH198" i="7"/>
  <c r="EH260" i="7" s="1"/>
  <c r="EH159" i="7"/>
  <c r="EM49" i="13"/>
  <c r="EM80" i="13" s="1"/>
  <c r="EL70" i="13"/>
  <c r="EL71" i="13" s="1"/>
  <c r="EP209" i="7"/>
  <c r="EP269" i="7" s="1"/>
  <c r="FK21" i="26"/>
  <c r="ED7" i="7"/>
  <c r="EQ76" i="13"/>
  <c r="EQ77" i="13" s="1"/>
  <c r="EH165" i="7"/>
  <c r="EH179" i="7"/>
  <c r="EH241" i="7" s="1"/>
  <c r="EH176" i="7"/>
  <c r="EH238" i="7" s="1"/>
  <c r="EI172" i="7"/>
  <c r="EC122" i="7"/>
  <c r="EC115" i="7"/>
  <c r="EI224" i="7" l="1"/>
  <c r="EI218" i="7"/>
  <c r="EH161" i="7"/>
  <c r="EH222" i="7" s="1"/>
  <c r="EI198" i="7"/>
  <c r="EI260" i="7" s="1"/>
  <c r="EI159" i="7"/>
  <c r="EQ209" i="7"/>
  <c r="EQ269" i="7" s="1"/>
  <c r="EM70" i="13"/>
  <c r="EM71" i="13" s="1"/>
  <c r="EN49" i="13"/>
  <c r="EN80" i="13" s="1"/>
  <c r="FL21" i="26"/>
  <c r="EE7" i="7"/>
  <c r="ER76" i="13"/>
  <c r="ER77" i="13" s="1"/>
  <c r="EI165" i="7"/>
  <c r="EI179" i="7"/>
  <c r="EI241" i="7" s="1"/>
  <c r="EI176" i="7"/>
  <c r="EI238" i="7" s="1"/>
  <c r="EJ172" i="7"/>
  <c r="ED122" i="7"/>
  <c r="ED115" i="7"/>
  <c r="EJ224" i="7" l="1"/>
  <c r="EJ218" i="7"/>
  <c r="EI161" i="7"/>
  <c r="EI222" i="7" s="1"/>
  <c r="EJ198" i="7"/>
  <c r="EJ260" i="7" s="1"/>
  <c r="EJ159" i="7"/>
  <c r="EN70" i="13"/>
  <c r="EN71" i="13" s="1"/>
  <c r="EO49" i="13"/>
  <c r="EO80" i="13" s="1"/>
  <c r="ER209" i="7"/>
  <c r="ER269" i="7" s="1"/>
  <c r="FM21" i="26"/>
  <c r="EF7" i="7"/>
  <c r="ES76" i="13"/>
  <c r="ES77" i="13" s="1"/>
  <c r="EJ179" i="7"/>
  <c r="EJ241" i="7" s="1"/>
  <c r="EJ165" i="7"/>
  <c r="EJ176" i="7"/>
  <c r="EJ238" i="7" s="1"/>
  <c r="EK172" i="7"/>
  <c r="EE122" i="7"/>
  <c r="EE115" i="7"/>
  <c r="EK224" i="7" l="1"/>
  <c r="EK218" i="7"/>
  <c r="EJ161" i="7"/>
  <c r="EJ222" i="7" s="1"/>
  <c r="EK198" i="7"/>
  <c r="EK260" i="7" s="1"/>
  <c r="EK159" i="7"/>
  <c r="ES209" i="7"/>
  <c r="ES269" i="7" s="1"/>
  <c r="EP49" i="13"/>
  <c r="EP80" i="13" s="1"/>
  <c r="EO70" i="13"/>
  <c r="EO71" i="13" s="1"/>
  <c r="EG7" i="7"/>
  <c r="ET76" i="13"/>
  <c r="ET77" i="13" s="1"/>
  <c r="EK179" i="7"/>
  <c r="EK241" i="7" s="1"/>
  <c r="EK165" i="7"/>
  <c r="EK176" i="7"/>
  <c r="EK238" i="7" s="1"/>
  <c r="EL172" i="7"/>
  <c r="EF122" i="7"/>
  <c r="EF115" i="7"/>
  <c r="EL224" i="7" l="1"/>
  <c r="EL218" i="7"/>
  <c r="EK161" i="7"/>
  <c r="EK222" i="7" s="1"/>
  <c r="EL198" i="7"/>
  <c r="EL260" i="7" s="1"/>
  <c r="EL159" i="7"/>
  <c r="EQ49" i="13"/>
  <c r="EQ80" i="13" s="1"/>
  <c r="EP70" i="13"/>
  <c r="EP71" i="13" s="1"/>
  <c r="ET209" i="7"/>
  <c r="ET269" i="7" s="1"/>
  <c r="FN21" i="26"/>
  <c r="EH7" i="7"/>
  <c r="EU76" i="13"/>
  <c r="EU77" i="13" s="1"/>
  <c r="EL165" i="7"/>
  <c r="EL179" i="7"/>
  <c r="EL241" i="7" s="1"/>
  <c r="EL176" i="7"/>
  <c r="EL238" i="7" s="1"/>
  <c r="EM172" i="7"/>
  <c r="EG122" i="7"/>
  <c r="EG115" i="7"/>
  <c r="EM224" i="7" l="1"/>
  <c r="EM218" i="7"/>
  <c r="EL161" i="7"/>
  <c r="EL222" i="7" s="1"/>
  <c r="EM198" i="7"/>
  <c r="EM260" i="7" s="1"/>
  <c r="EM159" i="7"/>
  <c r="EU209" i="7"/>
  <c r="EU269" i="7" s="1"/>
  <c r="EQ70" i="13"/>
  <c r="EQ71" i="13" s="1"/>
  <c r="ER49" i="13"/>
  <c r="ER80" i="13" s="1"/>
  <c r="EI7" i="7"/>
  <c r="EV76" i="13"/>
  <c r="EV77" i="13" s="1"/>
  <c r="EM165" i="7"/>
  <c r="EM179" i="7"/>
  <c r="EM241" i="7" s="1"/>
  <c r="EM176" i="7"/>
  <c r="EM238" i="7" s="1"/>
  <c r="EN172" i="7"/>
  <c r="EH122" i="7"/>
  <c r="EH115" i="7"/>
  <c r="EN224" i="7" l="1"/>
  <c r="EN218" i="7"/>
  <c r="EM161" i="7"/>
  <c r="EM222" i="7" s="1"/>
  <c r="EN198" i="7"/>
  <c r="EN260" i="7" s="1"/>
  <c r="EN159" i="7"/>
  <c r="ER70" i="13"/>
  <c r="ER71" i="13" s="1"/>
  <c r="ES49" i="13"/>
  <c r="ES80" i="13" s="1"/>
  <c r="EV209" i="7"/>
  <c r="EV269" i="7" s="1"/>
  <c r="EJ7" i="7"/>
  <c r="EW76" i="13"/>
  <c r="EW77" i="13" s="1"/>
  <c r="EN179" i="7"/>
  <c r="EN241" i="7" s="1"/>
  <c r="EN165" i="7"/>
  <c r="EN176" i="7"/>
  <c r="EN238" i="7" s="1"/>
  <c r="EO172" i="7"/>
  <c r="EI122" i="7"/>
  <c r="EI115" i="7"/>
  <c r="EO224" i="7" l="1"/>
  <c r="EO218" i="7"/>
  <c r="EN161" i="7"/>
  <c r="EN222" i="7" s="1"/>
  <c r="EO198" i="7"/>
  <c r="EO260" i="7" s="1"/>
  <c r="EO159" i="7"/>
  <c r="EW209" i="7"/>
  <c r="EW269" i="7" s="1"/>
  <c r="ES70" i="13"/>
  <c r="ES71" i="13" s="1"/>
  <c r="ET49" i="13"/>
  <c r="ET80" i="13" s="1"/>
  <c r="EK7" i="7"/>
  <c r="EX76" i="13"/>
  <c r="EX77" i="13" s="1"/>
  <c r="EO165" i="7"/>
  <c r="EO179" i="7"/>
  <c r="EO241" i="7" s="1"/>
  <c r="EO176" i="7"/>
  <c r="EO238" i="7" s="1"/>
  <c r="EP172" i="7"/>
  <c r="EJ122" i="7"/>
  <c r="EJ115" i="7"/>
  <c r="EP224" i="7" l="1"/>
  <c r="EP218" i="7"/>
  <c r="EO161" i="7"/>
  <c r="EO222" i="7" s="1"/>
  <c r="EP198" i="7"/>
  <c r="EP260" i="7" s="1"/>
  <c r="EP159" i="7"/>
  <c r="ET70" i="13"/>
  <c r="ET71" i="13" s="1"/>
  <c r="EU49" i="13"/>
  <c r="EU80" i="13" s="1"/>
  <c r="EX209" i="7"/>
  <c r="EX269" i="7" s="1"/>
  <c r="EL7" i="7"/>
  <c r="EY76" i="13"/>
  <c r="EY77" i="13" s="1"/>
  <c r="EP165" i="7"/>
  <c r="EP179" i="7"/>
  <c r="EP241" i="7" s="1"/>
  <c r="EP176" i="7"/>
  <c r="EP238" i="7" s="1"/>
  <c r="EQ172" i="7"/>
  <c r="EK122" i="7"/>
  <c r="EK115" i="7"/>
  <c r="EQ224" i="7" l="1"/>
  <c r="EQ218" i="7"/>
  <c r="EP161" i="7"/>
  <c r="EP222" i="7" s="1"/>
  <c r="EQ198" i="7"/>
  <c r="EQ260" i="7" s="1"/>
  <c r="EQ159" i="7"/>
  <c r="EY209" i="7"/>
  <c r="EY269" i="7" s="1"/>
  <c r="EU70" i="13"/>
  <c r="EU71" i="13" s="1"/>
  <c r="EV49" i="13"/>
  <c r="EV80" i="13" s="1"/>
  <c r="EM7" i="7"/>
  <c r="EZ76" i="13"/>
  <c r="EZ77" i="13" s="1"/>
  <c r="EQ165" i="7"/>
  <c r="EQ179" i="7"/>
  <c r="EQ241" i="7" s="1"/>
  <c r="EQ176" i="7"/>
  <c r="EQ238" i="7" s="1"/>
  <c r="ER172" i="7"/>
  <c r="EL122" i="7"/>
  <c r="EL115" i="7"/>
  <c r="ER224" i="7" l="1"/>
  <c r="ER218" i="7"/>
  <c r="EQ161" i="7"/>
  <c r="EQ222" i="7" s="1"/>
  <c r="ER198" i="7"/>
  <c r="ER260" i="7" s="1"/>
  <c r="ER159" i="7"/>
  <c r="EW49" i="13"/>
  <c r="EW80" i="13" s="1"/>
  <c r="EV70" i="13"/>
  <c r="EV71" i="13" s="1"/>
  <c r="EZ209" i="7"/>
  <c r="EZ269" i="7" s="1"/>
  <c r="EN7" i="7"/>
  <c r="FA76" i="13"/>
  <c r="FA77" i="13" s="1"/>
  <c r="ER179" i="7"/>
  <c r="ER241" i="7" s="1"/>
  <c r="ER165" i="7"/>
  <c r="ER176" i="7"/>
  <c r="ER238" i="7" s="1"/>
  <c r="ES172" i="7"/>
  <c r="EM122" i="7"/>
  <c r="EM115" i="7"/>
  <c r="ES224" i="7" l="1"/>
  <c r="ES218" i="7"/>
  <c r="ER161" i="7"/>
  <c r="ER222" i="7" s="1"/>
  <c r="ES198" i="7"/>
  <c r="ES260" i="7" s="1"/>
  <c r="ES159" i="7"/>
  <c r="FA209" i="7"/>
  <c r="FA269" i="7" s="1"/>
  <c r="EX49" i="13"/>
  <c r="EX80" i="13" s="1"/>
  <c r="EW70" i="13"/>
  <c r="EW71" i="13" s="1"/>
  <c r="EO7" i="7"/>
  <c r="FB76" i="13"/>
  <c r="FB77" i="13" s="1"/>
  <c r="ES179" i="7"/>
  <c r="ES241" i="7" s="1"/>
  <c r="ES165" i="7"/>
  <c r="ES176" i="7"/>
  <c r="ES238" i="7" s="1"/>
  <c r="ET172" i="7"/>
  <c r="EN122" i="7"/>
  <c r="EN115" i="7"/>
  <c r="ET224" i="7" l="1"/>
  <c r="ET218" i="7"/>
  <c r="ES161" i="7"/>
  <c r="ES222" i="7" s="1"/>
  <c r="ET198" i="7"/>
  <c r="ET260" i="7" s="1"/>
  <c r="ET159" i="7"/>
  <c r="EY49" i="13"/>
  <c r="EY80" i="13" s="1"/>
  <c r="EX70" i="13"/>
  <c r="EX71" i="13" s="1"/>
  <c r="FB209" i="7"/>
  <c r="FB269" i="7" s="1"/>
  <c r="EP7" i="7"/>
  <c r="FC76" i="13"/>
  <c r="FC77" i="13" s="1"/>
  <c r="ET165" i="7"/>
  <c r="ET179" i="7"/>
  <c r="ET241" i="7" s="1"/>
  <c r="ET176" i="7"/>
  <c r="ET238" i="7" s="1"/>
  <c r="EU172" i="7"/>
  <c r="EO122" i="7"/>
  <c r="EO115" i="7"/>
  <c r="EU224" i="7" l="1"/>
  <c r="EU218" i="7"/>
  <c r="ET161" i="7"/>
  <c r="ET222" i="7" s="1"/>
  <c r="EU198" i="7"/>
  <c r="EU260" i="7" s="1"/>
  <c r="EU159" i="7"/>
  <c r="FC209" i="7"/>
  <c r="FC269" i="7" s="1"/>
  <c r="EZ49" i="13"/>
  <c r="EZ80" i="13" s="1"/>
  <c r="EY70" i="13"/>
  <c r="EY71" i="13" s="1"/>
  <c r="EQ7" i="7"/>
  <c r="FD76" i="13"/>
  <c r="FD77" i="13" s="1"/>
  <c r="EU165" i="7"/>
  <c r="EU179" i="7"/>
  <c r="EU241" i="7" s="1"/>
  <c r="EU176" i="7"/>
  <c r="EU238" i="7" s="1"/>
  <c r="EV172" i="7"/>
  <c r="EP122" i="7"/>
  <c r="EP115" i="7"/>
  <c r="EV224" i="7" l="1"/>
  <c r="EV218" i="7"/>
  <c r="EU161" i="7"/>
  <c r="EU222" i="7" s="1"/>
  <c r="EV198" i="7"/>
  <c r="EV260" i="7" s="1"/>
  <c r="EV159" i="7"/>
  <c r="EZ70" i="13"/>
  <c r="EZ71" i="13" s="1"/>
  <c r="FA49" i="13"/>
  <c r="FA80" i="13" s="1"/>
  <c r="FD209" i="7"/>
  <c r="FD269" i="7" s="1"/>
  <c r="ER7" i="7"/>
  <c r="FE76" i="13"/>
  <c r="FE77" i="13" s="1"/>
  <c r="EV179" i="7"/>
  <c r="EV241" i="7" s="1"/>
  <c r="EV165" i="7"/>
  <c r="EV176" i="7"/>
  <c r="EV238" i="7" s="1"/>
  <c r="EW172" i="7"/>
  <c r="EQ122" i="7"/>
  <c r="EQ115" i="7"/>
  <c r="EW224" i="7" l="1"/>
  <c r="EW218" i="7"/>
  <c r="EV161" i="7"/>
  <c r="EV222" i="7" s="1"/>
  <c r="EW198" i="7"/>
  <c r="EW260" i="7" s="1"/>
  <c r="EW159" i="7"/>
  <c r="FE209" i="7"/>
  <c r="FE269" i="7" s="1"/>
  <c r="FB49" i="13"/>
  <c r="FB80" i="13" s="1"/>
  <c r="FA70" i="13"/>
  <c r="FA71" i="13" s="1"/>
  <c r="ES7" i="7"/>
  <c r="FF76" i="13"/>
  <c r="FF77" i="13" s="1"/>
  <c r="EW179" i="7"/>
  <c r="EW241" i="7" s="1"/>
  <c r="EW165" i="7"/>
  <c r="EW176" i="7"/>
  <c r="EW238" i="7" s="1"/>
  <c r="EX172" i="7"/>
  <c r="ER122" i="7"/>
  <c r="ER115" i="7"/>
  <c r="EX224" i="7" l="1"/>
  <c r="EX218" i="7"/>
  <c r="EW161" i="7"/>
  <c r="EW222" i="7" s="1"/>
  <c r="EX198" i="7"/>
  <c r="EX260" i="7" s="1"/>
  <c r="EX159" i="7"/>
  <c r="FC49" i="13"/>
  <c r="FC80" i="13" s="1"/>
  <c r="FB70" i="13"/>
  <c r="FB71" i="13" s="1"/>
  <c r="FF209" i="7"/>
  <c r="FF269" i="7" s="1"/>
  <c r="ET7" i="7"/>
  <c r="FG76" i="13"/>
  <c r="FG77" i="13" s="1"/>
  <c r="EX165" i="7"/>
  <c r="EX179" i="7"/>
  <c r="EX241" i="7" s="1"/>
  <c r="EX176" i="7"/>
  <c r="EX238" i="7" s="1"/>
  <c r="EY172" i="7"/>
  <c r="ES122" i="7"/>
  <c r="ES115" i="7"/>
  <c r="EY224" i="7" l="1"/>
  <c r="EY218" i="7"/>
  <c r="EX161" i="7"/>
  <c r="EX222" i="7" s="1"/>
  <c r="EY198" i="7"/>
  <c r="EY260" i="7" s="1"/>
  <c r="EY159" i="7"/>
  <c r="FG209" i="7"/>
  <c r="FG269" i="7" s="1"/>
  <c r="FD49" i="13"/>
  <c r="FD80" i="13" s="1"/>
  <c r="FC70" i="13"/>
  <c r="FC71" i="13" s="1"/>
  <c r="EU7" i="7"/>
  <c r="FH76" i="13"/>
  <c r="FH77" i="13" s="1"/>
  <c r="EY165" i="7"/>
  <c r="EY179" i="7"/>
  <c r="EY241" i="7" s="1"/>
  <c r="EY176" i="7"/>
  <c r="EY238" i="7" s="1"/>
  <c r="EZ172" i="7"/>
  <c r="ET122" i="7"/>
  <c r="ET115" i="7"/>
  <c r="EZ224" i="7" l="1"/>
  <c r="EZ218" i="7"/>
  <c r="EY161" i="7"/>
  <c r="EY222" i="7" s="1"/>
  <c r="EZ198" i="7"/>
  <c r="EZ260" i="7" s="1"/>
  <c r="EZ159" i="7"/>
  <c r="FE49" i="13"/>
  <c r="FE80" i="13" s="1"/>
  <c r="FD70" i="13"/>
  <c r="FD71" i="13" s="1"/>
  <c r="FH209" i="7"/>
  <c r="FH269" i="7" s="1"/>
  <c r="EV7" i="7"/>
  <c r="FI76" i="13"/>
  <c r="FI77" i="13" s="1"/>
  <c r="EZ165" i="7"/>
  <c r="EZ179" i="7"/>
  <c r="EZ241" i="7" s="1"/>
  <c r="EZ176" i="7"/>
  <c r="EZ238" i="7" s="1"/>
  <c r="FA172" i="7"/>
  <c r="EU122" i="7"/>
  <c r="EU115" i="7"/>
  <c r="FA224" i="7" l="1"/>
  <c r="FA218" i="7"/>
  <c r="EZ161" i="7"/>
  <c r="EZ222" i="7" s="1"/>
  <c r="FA198" i="7"/>
  <c r="FA260" i="7" s="1"/>
  <c r="FA159" i="7"/>
  <c r="FI209" i="7"/>
  <c r="FI269" i="7" s="1"/>
  <c r="FE70" i="13"/>
  <c r="FE71" i="13" s="1"/>
  <c r="FF49" i="13"/>
  <c r="FF80" i="13" s="1"/>
  <c r="EW7" i="7"/>
  <c r="FJ76" i="13"/>
  <c r="FJ77" i="13" s="1"/>
  <c r="FA165" i="7"/>
  <c r="FA179" i="7"/>
  <c r="FA241" i="7" s="1"/>
  <c r="FA176" i="7"/>
  <c r="FA238" i="7" s="1"/>
  <c r="FB172" i="7"/>
  <c r="EV122" i="7"/>
  <c r="EV115" i="7"/>
  <c r="FB224" i="7" l="1"/>
  <c r="FB218" i="7"/>
  <c r="FA161" i="7"/>
  <c r="FA222" i="7" s="1"/>
  <c r="FB198" i="7"/>
  <c r="FB260" i="7" s="1"/>
  <c r="FB159" i="7"/>
  <c r="FF70" i="13"/>
  <c r="FF71" i="13" s="1"/>
  <c r="FG49" i="13"/>
  <c r="FG80" i="13" s="1"/>
  <c r="FJ209" i="7"/>
  <c r="FJ269" i="7" s="1"/>
  <c r="EX7" i="7"/>
  <c r="FK76" i="13"/>
  <c r="FK77" i="13" s="1"/>
  <c r="FB165" i="7"/>
  <c r="FB179" i="7"/>
  <c r="FB241" i="7" s="1"/>
  <c r="FB176" i="7"/>
  <c r="FB238" i="7" s="1"/>
  <c r="FC172" i="7"/>
  <c r="EW122" i="7"/>
  <c r="EW115" i="7"/>
  <c r="FC224" i="7" l="1"/>
  <c r="FC218" i="7"/>
  <c r="FB161" i="7"/>
  <c r="FB222" i="7" s="1"/>
  <c r="FC198" i="7"/>
  <c r="FC260" i="7" s="1"/>
  <c r="FC159" i="7"/>
  <c r="FG70" i="13"/>
  <c r="FG71" i="13" s="1"/>
  <c r="FH49" i="13"/>
  <c r="FH80" i="13" s="1"/>
  <c r="FK209" i="7"/>
  <c r="FK269" i="7" s="1"/>
  <c r="EY7" i="7"/>
  <c r="FL76" i="13"/>
  <c r="FL77" i="13" s="1"/>
  <c r="FC165" i="7"/>
  <c r="FC179" i="7"/>
  <c r="FC241" i="7" s="1"/>
  <c r="FC176" i="7"/>
  <c r="FC238" i="7" s="1"/>
  <c r="FD172" i="7"/>
  <c r="EX122" i="7"/>
  <c r="EX115" i="7"/>
  <c r="FD224" i="7" l="1"/>
  <c r="FD218" i="7"/>
  <c r="FC161" i="7"/>
  <c r="FC222" i="7" s="1"/>
  <c r="FD198" i="7"/>
  <c r="FD260" i="7" s="1"/>
  <c r="FD159" i="7"/>
  <c r="FL209" i="7"/>
  <c r="FL269" i="7" s="1"/>
  <c r="FI49" i="13"/>
  <c r="FI80" i="13" s="1"/>
  <c r="FH70" i="13"/>
  <c r="FH71" i="13" s="1"/>
  <c r="EZ7" i="7"/>
  <c r="FM76" i="13"/>
  <c r="FM77" i="13" s="1"/>
  <c r="FD179" i="7"/>
  <c r="FD241" i="7" s="1"/>
  <c r="FD165" i="7"/>
  <c r="FD176" i="7"/>
  <c r="FD238" i="7" s="1"/>
  <c r="FE172" i="7"/>
  <c r="EY122" i="7"/>
  <c r="EY115" i="7"/>
  <c r="FE224" i="7" l="1"/>
  <c r="FE218" i="7"/>
  <c r="FD161" i="7"/>
  <c r="FD222" i="7" s="1"/>
  <c r="FE198" i="7"/>
  <c r="FE260" i="7" s="1"/>
  <c r="FE159" i="7"/>
  <c r="FI70" i="13"/>
  <c r="FI71" i="13" s="1"/>
  <c r="FJ49" i="13"/>
  <c r="FJ80" i="13" s="1"/>
  <c r="FM209" i="7"/>
  <c r="FM269" i="7" s="1"/>
  <c r="FA7" i="7"/>
  <c r="FN76" i="13"/>
  <c r="FN77" i="13" s="1"/>
  <c r="FE179" i="7"/>
  <c r="FE241" i="7" s="1"/>
  <c r="FE165" i="7"/>
  <c r="FE176" i="7"/>
  <c r="FE238" i="7" s="1"/>
  <c r="FF172" i="7"/>
  <c r="EZ122" i="7"/>
  <c r="EZ115" i="7"/>
  <c r="FF224" i="7" l="1"/>
  <c r="FF218" i="7"/>
  <c r="FE161" i="7"/>
  <c r="FE222" i="7" s="1"/>
  <c r="FF198" i="7"/>
  <c r="FF260" i="7" s="1"/>
  <c r="FF159" i="7"/>
  <c r="FN209" i="7"/>
  <c r="FN269" i="7" s="1"/>
  <c r="FJ70" i="13"/>
  <c r="FJ71" i="13" s="1"/>
  <c r="FK49" i="13"/>
  <c r="FK80" i="13" s="1"/>
  <c r="FB7" i="7"/>
  <c r="FO76" i="13"/>
  <c r="FO77" i="13" s="1"/>
  <c r="FF165" i="7"/>
  <c r="FF179" i="7"/>
  <c r="FF241" i="7" s="1"/>
  <c r="FF176" i="7"/>
  <c r="FF238" i="7" s="1"/>
  <c r="FG172" i="7"/>
  <c r="FA122" i="7"/>
  <c r="FA115" i="7"/>
  <c r="FG224" i="7" l="1"/>
  <c r="FG218" i="7"/>
  <c r="FF161" i="7"/>
  <c r="FF222" i="7" s="1"/>
  <c r="FG198" i="7"/>
  <c r="FG260" i="7" s="1"/>
  <c r="FG159" i="7"/>
  <c r="FK70" i="13"/>
  <c r="FK71" i="13" s="1"/>
  <c r="FL49" i="13"/>
  <c r="FL80" i="13" s="1"/>
  <c r="FO209" i="7"/>
  <c r="FC7" i="7"/>
  <c r="Y176" i="7"/>
  <c r="Y165" i="7"/>
  <c r="Y179" i="7"/>
  <c r="Z179" i="7"/>
  <c r="Z165" i="7"/>
  <c r="Z176" i="7"/>
  <c r="AA165" i="7"/>
  <c r="AA179" i="7"/>
  <c r="AA176" i="7"/>
  <c r="BR175" i="7"/>
  <c r="L175" i="7"/>
  <c r="CD175" i="7"/>
  <c r="EI183" i="7"/>
  <c r="EI245" i="7" s="1"/>
  <c r="DA175" i="7"/>
  <c r="BD183" i="7"/>
  <c r="AJ175" i="7"/>
  <c r="AB183" i="7"/>
  <c r="AB175" i="7"/>
  <c r="BH183" i="7"/>
  <c r="EN175" i="7"/>
  <c r="EN237" i="7" s="1"/>
  <c r="FE183" i="7"/>
  <c r="FE245" i="7" s="1"/>
  <c r="BC183" i="7"/>
  <c r="BL175" i="7"/>
  <c r="FD183" i="7"/>
  <c r="FD245" i="7" s="1"/>
  <c r="EA175" i="7"/>
  <c r="EA237" i="7" s="1"/>
  <c r="CE183" i="7"/>
  <c r="EU183" i="7"/>
  <c r="EU245" i="7" s="1"/>
  <c r="AM183" i="7"/>
  <c r="EV175" i="7"/>
  <c r="EV237" i="7" s="1"/>
  <c r="DC175" i="7"/>
  <c r="DC237" i="7" s="1"/>
  <c r="O175" i="7"/>
  <c r="EV183" i="7"/>
  <c r="EV245" i="7" s="1"/>
  <c r="S183" i="7"/>
  <c r="ES183" i="7"/>
  <c r="ES245" i="7" s="1"/>
  <c r="DP175" i="7"/>
  <c r="DP237" i="7" s="1"/>
  <c r="CW175" i="7"/>
  <c r="BO183" i="7"/>
  <c r="Q175" i="7"/>
  <c r="DL175" i="7"/>
  <c r="DL237" i="7" s="1"/>
  <c r="EW183" i="7"/>
  <c r="EW245" i="7" s="1"/>
  <c r="DI175" i="7"/>
  <c r="DI237" i="7" s="1"/>
  <c r="P183" i="7"/>
  <c r="CI175" i="7"/>
  <c r="BX183" i="7"/>
  <c r="EZ175" i="7"/>
  <c r="EZ237" i="7" s="1"/>
  <c r="DG183" i="7"/>
  <c r="DG245" i="7" s="1"/>
  <c r="FC175" i="7"/>
  <c r="FC237" i="7" s="1"/>
  <c r="ER175" i="7"/>
  <c r="ER237" i="7" s="1"/>
  <c r="CF183" i="7"/>
  <c r="AR183" i="7"/>
  <c r="BI175" i="7"/>
  <c r="DU175" i="7"/>
  <c r="DU237" i="7" s="1"/>
  <c r="BN183" i="7"/>
  <c r="BJ183" i="7"/>
  <c r="AT175" i="7"/>
  <c r="EM175" i="7"/>
  <c r="EM237" i="7" s="1"/>
  <c r="BB183" i="7"/>
  <c r="AC175" i="7"/>
  <c r="EO183" i="7"/>
  <c r="EO245" i="7" s="1"/>
  <c r="DM175" i="7"/>
  <c r="DM237" i="7" s="1"/>
  <c r="BP175" i="7"/>
  <c r="CJ183" i="7"/>
  <c r="ET175" i="7"/>
  <c r="ET237" i="7" s="1"/>
  <c r="V175" i="7"/>
  <c r="T175" i="7"/>
  <c r="DX183" i="7"/>
  <c r="DX245" i="7" s="1"/>
  <c r="CX175" i="7"/>
  <c r="FA183" i="7"/>
  <c r="FA245" i="7" s="1"/>
  <c r="R183" i="7"/>
  <c r="EG183" i="7"/>
  <c r="EG245" i="7" s="1"/>
  <c r="N175" i="7"/>
  <c r="X183" i="7"/>
  <c r="CP183" i="7"/>
  <c r="ED175" i="7"/>
  <c r="ED237" i="7" s="1"/>
  <c r="AI183" i="7"/>
  <c r="AS183" i="7"/>
  <c r="T183" i="7"/>
  <c r="AX183" i="7"/>
  <c r="CC175" i="7"/>
  <c r="CF175" i="7"/>
  <c r="DH175" i="7"/>
  <c r="DH237" i="7" s="1"/>
  <c r="BF183" i="7"/>
  <c r="DK175" i="7"/>
  <c r="DK237" i="7" s="1"/>
  <c r="CU183" i="7"/>
  <c r="AK183" i="7"/>
  <c r="DK183" i="7"/>
  <c r="DK245" i="7" s="1"/>
  <c r="EZ183" i="7"/>
  <c r="EZ245" i="7" s="1"/>
  <c r="DE175" i="7"/>
  <c r="DE237" i="7" s="1"/>
  <c r="CU175" i="7"/>
  <c r="CY183" i="7"/>
  <c r="AN175" i="7"/>
  <c r="DB183" i="7"/>
  <c r="DB245" i="7" s="1"/>
  <c r="EM183" i="7"/>
  <c r="EM245" i="7" s="1"/>
  <c r="BR183" i="7"/>
  <c r="EB183" i="7"/>
  <c r="EB245" i="7" s="1"/>
  <c r="CC183" i="7"/>
  <c r="BP183" i="7"/>
  <c r="EB175" i="7"/>
  <c r="EB237" i="7" s="1"/>
  <c r="FA175" i="7"/>
  <c r="FA237" i="7" s="1"/>
  <c r="DH183" i="7"/>
  <c r="DH245" i="7" s="1"/>
  <c r="AZ175" i="7"/>
  <c r="EY183" i="7"/>
  <c r="EY245" i="7" s="1"/>
  <c r="BQ175" i="7"/>
  <c r="BM175" i="7"/>
  <c r="CA175" i="7"/>
  <c r="DF183" i="7"/>
  <c r="DF245" i="7" s="1"/>
  <c r="AG175" i="7"/>
  <c r="BJ175" i="7"/>
  <c r="CH175" i="7"/>
  <c r="BW183" i="7"/>
  <c r="DD183" i="7"/>
  <c r="DD245" i="7" s="1"/>
  <c r="BG183" i="7"/>
  <c r="CE175" i="7"/>
  <c r="DI183" i="7"/>
  <c r="DI245" i="7" s="1"/>
  <c r="DN183" i="7"/>
  <c r="DN245" i="7" s="1"/>
  <c r="DC183" i="7"/>
  <c r="DC245" i="7" s="1"/>
  <c r="AF183" i="7"/>
  <c r="BU183" i="7"/>
  <c r="AV175" i="7"/>
  <c r="BN175" i="7"/>
  <c r="AK175" i="7"/>
  <c r="AR175" i="7"/>
  <c r="DB175" i="7"/>
  <c r="DB237" i="7" s="1"/>
  <c r="AS175" i="7"/>
  <c r="DR175" i="7"/>
  <c r="DR237" i="7" s="1"/>
  <c r="BB175" i="7"/>
  <c r="FE175" i="7"/>
  <c r="FE237" i="7" s="1"/>
  <c r="DV175" i="7"/>
  <c r="DV237" i="7" s="1"/>
  <c r="BT175" i="7"/>
  <c r="AY175" i="7"/>
  <c r="CM175" i="7"/>
  <c r="CL183" i="7"/>
  <c r="AA175" i="7"/>
  <c r="CS175" i="7"/>
  <c r="EN183" i="7"/>
  <c r="EN245" i="7" s="1"/>
  <c r="EU175" i="7"/>
  <c r="EU237" i="7" s="1"/>
  <c r="FB183" i="7"/>
  <c r="FB245" i="7" s="1"/>
  <c r="AZ183" i="7"/>
  <c r="CG175" i="7"/>
  <c r="BW175" i="7"/>
  <c r="BO175" i="7"/>
  <c r="DV183" i="7"/>
  <c r="DV245" i="7" s="1"/>
  <c r="CO183" i="7"/>
  <c r="N183" i="7"/>
  <c r="BZ175" i="7"/>
  <c r="CV175" i="7"/>
  <c r="BV175" i="7"/>
  <c r="Y175" i="7"/>
  <c r="DY175" i="7"/>
  <c r="DY237" i="7" s="1"/>
  <c r="CT175" i="7"/>
  <c r="AW175" i="7"/>
  <c r="AU183" i="7"/>
  <c r="BZ183" i="7"/>
  <c r="AF175" i="7"/>
  <c r="R175" i="7"/>
  <c r="CG183" i="7"/>
  <c r="CB183" i="7"/>
  <c r="ER183" i="7"/>
  <c r="ER245" i="7" s="1"/>
  <c r="CZ175" i="7"/>
  <c r="BT183" i="7"/>
  <c r="AQ175" i="7"/>
  <c r="AC183" i="7"/>
  <c r="BK175" i="7"/>
  <c r="CD183" i="7"/>
  <c r="AM175" i="7"/>
  <c r="BE183" i="7"/>
  <c r="BK183" i="7"/>
  <c r="EE183" i="7"/>
  <c r="EE245" i="7" s="1"/>
  <c r="BE175" i="7"/>
  <c r="EI175" i="7"/>
  <c r="EI237" i="7" s="1"/>
  <c r="EX183" i="7"/>
  <c r="EX245" i="7" s="1"/>
  <c r="CP175" i="7"/>
  <c r="EQ183" i="7"/>
  <c r="EQ245" i="7" s="1"/>
  <c r="EF175" i="7"/>
  <c r="EF237" i="7" s="1"/>
  <c r="EX175" i="7"/>
  <c r="EX237" i="7" s="1"/>
  <c r="AY183" i="7"/>
  <c r="ES175" i="7"/>
  <c r="ES237" i="7" s="1"/>
  <c r="Z183" i="7"/>
  <c r="DW183" i="7"/>
  <c r="DW245" i="7" s="1"/>
  <c r="EK175" i="7"/>
  <c r="EK237" i="7" s="1"/>
  <c r="DO183" i="7"/>
  <c r="DO245" i="7" s="1"/>
  <c r="AD183" i="7"/>
  <c r="BY175" i="7"/>
  <c r="AX175" i="7"/>
  <c r="CW183" i="7"/>
  <c r="CS183" i="7"/>
  <c r="CT183" i="7"/>
  <c r="DW175" i="7"/>
  <c r="DW237" i="7" s="1"/>
  <c r="FB175" i="7"/>
  <c r="FB237" i="7" s="1"/>
  <c r="CX183" i="7"/>
  <c r="CK183" i="7"/>
  <c r="CK175" i="7"/>
  <c r="DG175" i="7"/>
  <c r="DG237" i="7" s="1"/>
  <c r="DT175" i="7"/>
  <c r="DT237" i="7" s="1"/>
  <c r="CH183" i="7"/>
  <c r="BS183" i="7"/>
  <c r="ED183" i="7"/>
  <c r="ED245" i="7" s="1"/>
  <c r="EP175" i="7"/>
  <c r="EP237" i="7" s="1"/>
  <c r="DA183" i="7"/>
  <c r="AQ183" i="7"/>
  <c r="DS183" i="7"/>
  <c r="DS245" i="7" s="1"/>
  <c r="DN175" i="7"/>
  <c r="DN237" i="7" s="1"/>
  <c r="CA183" i="7"/>
  <c r="BF175" i="7"/>
  <c r="BG175" i="7"/>
  <c r="W175" i="7"/>
  <c r="DQ175" i="7"/>
  <c r="DQ237" i="7" s="1"/>
  <c r="EK183" i="7"/>
  <c r="EK245" i="7" s="1"/>
  <c r="DO175" i="7"/>
  <c r="DO237" i="7" s="1"/>
  <c r="DF175" i="7"/>
  <c r="DF237" i="7" s="1"/>
  <c r="CI183" i="7"/>
  <c r="DT183" i="7"/>
  <c r="DT245" i="7" s="1"/>
  <c r="CR175" i="7"/>
  <c r="CN175" i="7"/>
  <c r="EF183" i="7"/>
  <c r="EF245" i="7" s="1"/>
  <c r="BS175" i="7"/>
  <c r="AN183" i="7"/>
  <c r="EJ175" i="7"/>
  <c r="EJ237" i="7" s="1"/>
  <c r="CY175" i="7"/>
  <c r="S175" i="7"/>
  <c r="DP183" i="7"/>
  <c r="DP245" i="7" s="1"/>
  <c r="EO175" i="7"/>
  <c r="EO237" i="7" s="1"/>
  <c r="CO175" i="7"/>
  <c r="EW175" i="7"/>
  <c r="EW237" i="7" s="1"/>
  <c r="BI183" i="7"/>
  <c r="EJ183" i="7"/>
  <c r="EJ245" i="7" s="1"/>
  <c r="CB175" i="7"/>
  <c r="EP183" i="7"/>
  <c r="EP245" i="7" s="1"/>
  <c r="DZ175" i="7"/>
  <c r="DZ237" i="7" s="1"/>
  <c r="AO175" i="7"/>
  <c r="AP175" i="7"/>
  <c r="BD175" i="7"/>
  <c r="DQ183" i="7"/>
  <c r="DQ245" i="7" s="1"/>
  <c r="EE175" i="7"/>
  <c r="EE237" i="7" s="1"/>
  <c r="EA183" i="7"/>
  <c r="EA245" i="7" s="1"/>
  <c r="CV183" i="7"/>
  <c r="P175" i="7"/>
  <c r="CR183" i="7"/>
  <c r="AL175" i="7"/>
  <c r="Y183" i="7"/>
  <c r="W183" i="7"/>
  <c r="AV183" i="7"/>
  <c r="DJ175" i="7"/>
  <c r="DJ237" i="7" s="1"/>
  <c r="AP183" i="7"/>
  <c r="CM183" i="7"/>
  <c r="AW183" i="7"/>
  <c r="FC183" i="7"/>
  <c r="FC245" i="7" s="1"/>
  <c r="EC183" i="7"/>
  <c r="EC245" i="7" s="1"/>
  <c r="EQ175" i="7"/>
  <c r="EQ237" i="7" s="1"/>
  <c r="U175" i="7"/>
  <c r="ET183" i="7"/>
  <c r="ET245" i="7" s="1"/>
  <c r="AD175" i="7"/>
  <c r="AE175" i="7"/>
  <c r="AH183" i="7"/>
  <c r="DY183" i="7"/>
  <c r="DY245" i="7" s="1"/>
  <c r="CQ183" i="7"/>
  <c r="CQ175" i="7"/>
  <c r="FD175" i="7"/>
  <c r="FD237" i="7" s="1"/>
  <c r="DJ183" i="7"/>
  <c r="DJ245" i="7" s="1"/>
  <c r="BM183" i="7"/>
  <c r="BQ183" i="7"/>
  <c r="V183" i="7"/>
  <c r="EL175" i="7"/>
  <c r="EL237" i="7" s="1"/>
  <c r="DR183" i="7"/>
  <c r="DR245" i="7" s="1"/>
  <c r="FF183" i="7"/>
  <c r="FF245" i="7" s="1"/>
  <c r="EL183" i="7"/>
  <c r="EL245" i="7" s="1"/>
  <c r="EC175" i="7"/>
  <c r="EC237" i="7" s="1"/>
  <c r="AE183" i="7"/>
  <c r="BH175" i="7"/>
  <c r="BV183" i="7"/>
  <c r="BY183" i="7"/>
  <c r="AL183" i="7"/>
  <c r="DU183" i="7"/>
  <c r="DU245" i="7" s="1"/>
  <c r="AJ183" i="7"/>
  <c r="FG183" i="7"/>
  <c r="FG245" i="7" s="1"/>
  <c r="AG183" i="7"/>
  <c r="BU175" i="7"/>
  <c r="CZ183" i="7"/>
  <c r="BC175" i="7"/>
  <c r="CN183" i="7"/>
  <c r="EH175" i="7"/>
  <c r="EH237" i="7" s="1"/>
  <c r="AH175" i="7"/>
  <c r="DS175" i="7"/>
  <c r="DS237" i="7" s="1"/>
  <c r="EY175" i="7"/>
  <c r="EY237" i="7" s="1"/>
  <c r="BL183" i="7"/>
  <c r="FF175" i="7"/>
  <c r="FF237" i="7" s="1"/>
  <c r="BA183" i="7"/>
  <c r="CJ175" i="7"/>
  <c r="BA175" i="7"/>
  <c r="BX175" i="7"/>
  <c r="AU175" i="7"/>
  <c r="CL175" i="7"/>
  <c r="DX175" i="7"/>
  <c r="DX237" i="7" s="1"/>
  <c r="DL183" i="7"/>
  <c r="DL245" i="7" s="1"/>
  <c r="DE183" i="7"/>
  <c r="DE245" i="7" s="1"/>
  <c r="Q183" i="7"/>
  <c r="DZ183" i="7"/>
  <c r="DZ245" i="7" s="1"/>
  <c r="FG175" i="7"/>
  <c r="FG237" i="7" s="1"/>
  <c r="Z175" i="7"/>
  <c r="AO183" i="7"/>
  <c r="AI175" i="7"/>
  <c r="X175" i="7"/>
  <c r="AT183" i="7"/>
  <c r="EH183" i="7"/>
  <c r="EH245" i="7" s="1"/>
  <c r="DD175" i="7"/>
  <c r="DD237" i="7" s="1"/>
  <c r="DM183" i="7"/>
  <c r="DM245" i="7" s="1"/>
  <c r="EG175" i="7"/>
  <c r="EG237" i="7" s="1"/>
  <c r="FP76" i="13"/>
  <c r="FP77" i="13" s="1"/>
  <c r="FG165" i="7"/>
  <c r="FG179" i="7"/>
  <c r="FG241" i="7" s="1"/>
  <c r="DV187" i="7"/>
  <c r="DV249" i="7" s="1"/>
  <c r="EQ187" i="7"/>
  <c r="EQ249" i="7" s="1"/>
  <c r="BA187" i="7"/>
  <c r="DC187" i="7"/>
  <c r="DC249" i="7" s="1"/>
  <c r="CU187" i="7"/>
  <c r="CM187" i="7"/>
  <c r="DT187" i="7"/>
  <c r="DT249" i="7" s="1"/>
  <c r="FC187" i="7"/>
  <c r="FC249" i="7" s="1"/>
  <c r="BF187" i="7"/>
  <c r="FB187" i="7"/>
  <c r="FB249" i="7" s="1"/>
  <c r="S187" i="7"/>
  <c r="DP187" i="7"/>
  <c r="DP249" i="7" s="1"/>
  <c r="AH187" i="7"/>
  <c r="EI187" i="7"/>
  <c r="EI249" i="7" s="1"/>
  <c r="CR187" i="7"/>
  <c r="CD187" i="7"/>
  <c r="DX187" i="7"/>
  <c r="DX249" i="7" s="1"/>
  <c r="BS187" i="7"/>
  <c r="P187" i="7"/>
  <c r="DQ187" i="7"/>
  <c r="DQ249" i="7" s="1"/>
  <c r="DA187" i="7"/>
  <c r="BC187" i="7"/>
  <c r="CY187" i="7"/>
  <c r="BB187" i="7"/>
  <c r="FD187" i="7"/>
  <c r="FD249" i="7" s="1"/>
  <c r="EU187" i="7"/>
  <c r="EU249" i="7" s="1"/>
  <c r="AJ187" i="7"/>
  <c r="BN187" i="7"/>
  <c r="DB187" i="7"/>
  <c r="DB249" i="7" s="1"/>
  <c r="BZ187" i="7"/>
  <c r="DW187" i="7"/>
  <c r="DW249" i="7" s="1"/>
  <c r="CZ187" i="7"/>
  <c r="EO187" i="7"/>
  <c r="EO249" i="7" s="1"/>
  <c r="AM187" i="7"/>
  <c r="EF187" i="7"/>
  <c r="EF249" i="7" s="1"/>
  <c r="BE187" i="7"/>
  <c r="DN187" i="7"/>
  <c r="DN249" i="7" s="1"/>
  <c r="BO187" i="7"/>
  <c r="DY187" i="7"/>
  <c r="DY249" i="7" s="1"/>
  <c r="EV187" i="7"/>
  <c r="EV249" i="7" s="1"/>
  <c r="CT187" i="7"/>
  <c r="AE187" i="7"/>
  <c r="DF187" i="7"/>
  <c r="DF249" i="7" s="1"/>
  <c r="CI187" i="7"/>
  <c r="BL187" i="7"/>
  <c r="AA187" i="7"/>
  <c r="AK187" i="7"/>
  <c r="CP187" i="7"/>
  <c r="X187" i="7"/>
  <c r="BU187" i="7"/>
  <c r="DZ187" i="7"/>
  <c r="DZ249" i="7" s="1"/>
  <c r="ET187" i="7"/>
  <c r="ET249" i="7" s="1"/>
  <c r="CE187" i="7"/>
  <c r="Z187" i="7"/>
  <c r="CL187" i="7"/>
  <c r="DG187" i="7"/>
  <c r="DG249" i="7" s="1"/>
  <c r="DH187" i="7"/>
  <c r="DH249" i="7" s="1"/>
  <c r="W187" i="7"/>
  <c r="EE187" i="7"/>
  <c r="EE249" i="7" s="1"/>
  <c r="AQ187" i="7"/>
  <c r="BV187" i="7"/>
  <c r="BJ187" i="7"/>
  <c r="DK187" i="7"/>
  <c r="DK249" i="7" s="1"/>
  <c r="CA187" i="7"/>
  <c r="EC187" i="7"/>
  <c r="EC249" i="7" s="1"/>
  <c r="CS187" i="7"/>
  <c r="CG187" i="7"/>
  <c r="CB187" i="7"/>
  <c r="FG187" i="7"/>
  <c r="FG249" i="7" s="1"/>
  <c r="ES187" i="7"/>
  <c r="ES249" i="7" s="1"/>
  <c r="CN187" i="7"/>
  <c r="CH187" i="7"/>
  <c r="AD187" i="7"/>
  <c r="DD187" i="7"/>
  <c r="DD249" i="7" s="1"/>
  <c r="AO187" i="7"/>
  <c r="CO187" i="7"/>
  <c r="CV187" i="7"/>
  <c r="BG187" i="7"/>
  <c r="AR187" i="7"/>
  <c r="AG187" i="7"/>
  <c r="FF187" i="7"/>
  <c r="FF249" i="7" s="1"/>
  <c r="AY187" i="7"/>
  <c r="DO187" i="7"/>
  <c r="DO249" i="7" s="1"/>
  <c r="AX187" i="7"/>
  <c r="ER187" i="7"/>
  <c r="ER249" i="7" s="1"/>
  <c r="BK187" i="7"/>
  <c r="CQ187" i="7"/>
  <c r="BX187" i="7"/>
  <c r="AS187" i="7"/>
  <c r="EJ187" i="7"/>
  <c r="EJ249" i="7" s="1"/>
  <c r="DE187" i="7"/>
  <c r="DE249" i="7" s="1"/>
  <c r="AB187" i="7"/>
  <c r="AL187" i="7"/>
  <c r="V187" i="7"/>
  <c r="EG187" i="7"/>
  <c r="EG249" i="7" s="1"/>
  <c r="EX187" i="7"/>
  <c r="EX249" i="7" s="1"/>
  <c r="DS187" i="7"/>
  <c r="DS249" i="7" s="1"/>
  <c r="CC187" i="7"/>
  <c r="AT187" i="7"/>
  <c r="R187" i="7"/>
  <c r="CJ187" i="7"/>
  <c r="EY187" i="7"/>
  <c r="EY249" i="7" s="1"/>
  <c r="AZ187" i="7"/>
  <c r="BR187" i="7"/>
  <c r="EW187" i="7"/>
  <c r="EW249" i="7" s="1"/>
  <c r="EN187" i="7"/>
  <c r="EN249" i="7" s="1"/>
  <c r="BI187" i="7"/>
  <c r="BP187" i="7"/>
  <c r="AC187" i="7"/>
  <c r="AV187" i="7"/>
  <c r="CK187" i="7"/>
  <c r="T187" i="7"/>
  <c r="U187" i="7"/>
  <c r="AI187" i="7"/>
  <c r="BM187" i="7"/>
  <c r="EB187" i="7"/>
  <c r="EB249" i="7" s="1"/>
  <c r="DM187" i="7"/>
  <c r="DM249" i="7" s="1"/>
  <c r="DU187" i="7"/>
  <c r="DU249" i="7" s="1"/>
  <c r="DR187" i="7"/>
  <c r="DR249" i="7" s="1"/>
  <c r="CW187" i="7"/>
  <c r="Y187" i="7"/>
  <c r="EM187" i="7"/>
  <c r="EM249" i="7" s="1"/>
  <c r="EL187" i="7"/>
  <c r="EL249" i="7" s="1"/>
  <c r="DL187" i="7"/>
  <c r="DL249" i="7" s="1"/>
  <c r="AW187" i="7"/>
  <c r="EZ187" i="7"/>
  <c r="EZ249" i="7" s="1"/>
  <c r="ED187" i="7"/>
  <c r="ED249" i="7" s="1"/>
  <c r="AN187" i="7"/>
  <c r="DI187" i="7"/>
  <c r="DI249" i="7" s="1"/>
  <c r="BH187" i="7"/>
  <c r="FA187" i="7"/>
  <c r="FA249" i="7" s="1"/>
  <c r="AU187" i="7"/>
  <c r="Q187" i="7"/>
  <c r="CX187" i="7"/>
  <c r="BW187" i="7"/>
  <c r="BD187" i="7"/>
  <c r="EH187" i="7"/>
  <c r="EH249" i="7" s="1"/>
  <c r="FE187" i="7"/>
  <c r="FE249" i="7" s="1"/>
  <c r="EA187" i="7"/>
  <c r="EA249" i="7" s="1"/>
  <c r="BQ187" i="7"/>
  <c r="AF187" i="7"/>
  <c r="DJ187" i="7"/>
  <c r="DJ249" i="7" s="1"/>
  <c r="BY187" i="7"/>
  <c r="BT187" i="7"/>
  <c r="AP187" i="7"/>
  <c r="EK187" i="7"/>
  <c r="EK249" i="7" s="1"/>
  <c r="CF187" i="7"/>
  <c r="EP187" i="7"/>
  <c r="EP249" i="7" s="1"/>
  <c r="FG176" i="7"/>
  <c r="FG238" i="7" s="1"/>
  <c r="FH172" i="7"/>
  <c r="FB122" i="7"/>
  <c r="FB115" i="7"/>
  <c r="G35" i="26" l="1" a="1"/>
  <c r="G35" i="26" s="1"/>
  <c r="FO269" i="7"/>
  <c r="Z237" i="7"/>
  <c r="Y76" i="17"/>
  <c r="Y30" i="17" s="1"/>
  <c r="Y44" i="16"/>
  <c r="BK245" i="7"/>
  <c r="BJ52" i="16"/>
  <c r="BJ84" i="17"/>
  <c r="BJ38" i="17" s="1"/>
  <c r="R237" i="7"/>
  <c r="Q44" i="16"/>
  <c r="Q76" i="17"/>
  <c r="Q30" i="17" s="1"/>
  <c r="V245" i="7"/>
  <c r="U84" i="17"/>
  <c r="U38" i="17" s="1"/>
  <c r="U52" i="16"/>
  <c r="U237" i="7"/>
  <c r="T76" i="17"/>
  <c r="T30" i="17" s="1"/>
  <c r="T44" i="16"/>
  <c r="AY237" i="7"/>
  <c r="AX76" i="17"/>
  <c r="AX30" i="17" s="1"/>
  <c r="AX44" i="16"/>
  <c r="AC237" i="7"/>
  <c r="AB44" i="16"/>
  <c r="AB76" i="17"/>
  <c r="AB30" i="17" s="1"/>
  <c r="BR237" i="7"/>
  <c r="BQ44" i="16"/>
  <c r="BQ76" i="17"/>
  <c r="BQ30" i="17" s="1"/>
  <c r="BL245" i="7"/>
  <c r="BK52" i="16"/>
  <c r="BK84" i="17"/>
  <c r="BK38" i="17" s="1"/>
  <c r="BI245" i="7"/>
  <c r="BH52" i="16"/>
  <c r="BH84" i="17"/>
  <c r="BH38" i="17" s="1"/>
  <c r="BZ245" i="7"/>
  <c r="BY52" i="16"/>
  <c r="BY84" i="17"/>
  <c r="BY38" i="17" s="1"/>
  <c r="AF245" i="7"/>
  <c r="AE84" i="17"/>
  <c r="AE38" i="17" s="1"/>
  <c r="AE52" i="16"/>
  <c r="BB245" i="7"/>
  <c r="BA84" i="17"/>
  <c r="BA38" i="17" s="1"/>
  <c r="BA52" i="16"/>
  <c r="AA238" i="7"/>
  <c r="Z45" i="16"/>
  <c r="Z77" i="17"/>
  <c r="Z31" i="17" s="1"/>
  <c r="Q245" i="7"/>
  <c r="P84" i="17"/>
  <c r="P38" i="17" s="1"/>
  <c r="P52" i="16"/>
  <c r="CV245" i="7"/>
  <c r="CU84" i="17"/>
  <c r="CU38" i="17" s="1"/>
  <c r="CU52" i="16"/>
  <c r="CD245" i="7"/>
  <c r="CC52" i="16"/>
  <c r="CC84" i="17"/>
  <c r="CC38" i="17" s="1"/>
  <c r="CO237" i="7"/>
  <c r="CN76" i="17"/>
  <c r="CN30" i="17" s="1"/>
  <c r="CN44" i="16"/>
  <c r="CX237" i="7"/>
  <c r="CW76" i="17"/>
  <c r="CW30" i="17" s="1"/>
  <c r="CW44" i="16"/>
  <c r="AT237" i="7"/>
  <c r="AS44" i="16"/>
  <c r="AS76" i="17"/>
  <c r="AS30" i="17" s="1"/>
  <c r="O237" i="7"/>
  <c r="N44" i="16"/>
  <c r="N76" i="17"/>
  <c r="N30" i="17" s="1"/>
  <c r="AH237" i="7"/>
  <c r="AG76" i="17"/>
  <c r="AG30" i="17" s="1"/>
  <c r="AG44" i="16"/>
  <c r="CS245" i="7"/>
  <c r="CR84" i="17"/>
  <c r="CR38" i="17" s="1"/>
  <c r="CR52" i="16"/>
  <c r="AZ245" i="7"/>
  <c r="AY52" i="16"/>
  <c r="AY84" i="17"/>
  <c r="AY38" i="17" s="1"/>
  <c r="Z238" i="7"/>
  <c r="Y45" i="16"/>
  <c r="Y77" i="17"/>
  <c r="Y31" i="17" s="1"/>
  <c r="CM245" i="7"/>
  <c r="CL84" i="17"/>
  <c r="CL38" i="17" s="1"/>
  <c r="CL52" i="16"/>
  <c r="T245" i="7"/>
  <c r="S52" i="16"/>
  <c r="S84" i="17"/>
  <c r="S38" i="17" s="1"/>
  <c r="T237" i="7"/>
  <c r="S76" i="17"/>
  <c r="S30" i="17" s="1"/>
  <c r="S44" i="16"/>
  <c r="CQ245" i="7"/>
  <c r="CP52" i="16"/>
  <c r="CP84" i="17"/>
  <c r="CP38" i="17" s="1"/>
  <c r="BT245" i="7"/>
  <c r="BS52" i="16"/>
  <c r="BS84" i="17"/>
  <c r="BS38" i="17" s="1"/>
  <c r="BG245" i="7"/>
  <c r="BF84" i="17"/>
  <c r="BF38" i="17" s="1"/>
  <c r="BF52" i="16"/>
  <c r="AT245" i="7"/>
  <c r="AS84" i="17"/>
  <c r="AS38" i="17" s="1"/>
  <c r="AS52" i="16"/>
  <c r="AU237" i="7"/>
  <c r="AT44" i="16"/>
  <c r="AT76" i="17"/>
  <c r="AT30" i="17" s="1"/>
  <c r="BC237" i="7"/>
  <c r="BB76" i="17"/>
  <c r="BB30" i="17" s="1"/>
  <c r="BB44" i="16"/>
  <c r="AP237" i="7"/>
  <c r="AO76" i="17"/>
  <c r="AO30" i="17" s="1"/>
  <c r="AO44" i="16"/>
  <c r="CY237" i="7"/>
  <c r="CX44" i="16"/>
  <c r="CX76" i="17"/>
  <c r="CX30" i="17" s="1"/>
  <c r="CH245" i="7"/>
  <c r="CG52" i="16"/>
  <c r="CG84" i="17"/>
  <c r="CG38" i="17" s="1"/>
  <c r="BY237" i="7"/>
  <c r="BX44" i="16"/>
  <c r="BX76" i="17"/>
  <c r="BX30" i="17" s="1"/>
  <c r="CZ237" i="7"/>
  <c r="CY44" i="16"/>
  <c r="CY76" i="17"/>
  <c r="CY30" i="17" s="1"/>
  <c r="BV237" i="7"/>
  <c r="BU76" i="17"/>
  <c r="BU30" i="17" s="1"/>
  <c r="BU44" i="16"/>
  <c r="AI245" i="7"/>
  <c r="AH52" i="16"/>
  <c r="AH84" i="17"/>
  <c r="AH38" i="17" s="1"/>
  <c r="BI237" i="7"/>
  <c r="BH44" i="16"/>
  <c r="BH76" i="17"/>
  <c r="BH30" i="17" s="1"/>
  <c r="BD245" i="7"/>
  <c r="BC52" i="16"/>
  <c r="BC84" i="17"/>
  <c r="BC38" i="17" s="1"/>
  <c r="Y241" i="7"/>
  <c r="X48" i="16"/>
  <c r="X80" i="17"/>
  <c r="BA245" i="7"/>
  <c r="AZ84" i="17"/>
  <c r="AZ38" i="17" s="1"/>
  <c r="AZ52" i="16"/>
  <c r="CB237" i="7"/>
  <c r="CA76" i="17"/>
  <c r="CA30" i="17" s="1"/>
  <c r="CA44" i="16"/>
  <c r="CK245" i="7"/>
  <c r="CJ52" i="16"/>
  <c r="CJ84" i="17"/>
  <c r="CJ38" i="17" s="1"/>
  <c r="L237" i="7"/>
  <c r="K76" i="17"/>
  <c r="K30" i="17" s="1"/>
  <c r="K44" i="16"/>
  <c r="AJ245" i="7"/>
  <c r="AI84" i="17"/>
  <c r="AI38" i="17" s="1"/>
  <c r="AI52" i="16"/>
  <c r="CX245" i="7"/>
  <c r="CW84" i="17"/>
  <c r="CW38" i="17" s="1"/>
  <c r="CW52" i="16"/>
  <c r="AM237" i="7"/>
  <c r="AL44" i="16"/>
  <c r="AL76" i="17"/>
  <c r="AL30" i="17" s="1"/>
  <c r="BO237" i="7"/>
  <c r="BN44" i="16"/>
  <c r="BN76" i="17"/>
  <c r="BN30" i="17" s="1"/>
  <c r="BT237" i="7"/>
  <c r="BS44" i="16"/>
  <c r="BS76" i="17"/>
  <c r="BS30" i="17" s="1"/>
  <c r="CA237" i="7"/>
  <c r="BZ76" i="17"/>
  <c r="BZ30" i="17" s="1"/>
  <c r="BZ44" i="16"/>
  <c r="AL245" i="7"/>
  <c r="AK84" i="17"/>
  <c r="AK38" i="17" s="1"/>
  <c r="AK52" i="16"/>
  <c r="BM245" i="7"/>
  <c r="BL52" i="16"/>
  <c r="BL84" i="17"/>
  <c r="BL38" i="17" s="1"/>
  <c r="AY245" i="7"/>
  <c r="AX52" i="16"/>
  <c r="AX84" i="17"/>
  <c r="AX38" i="17" s="1"/>
  <c r="BW237" i="7"/>
  <c r="BV44" i="16"/>
  <c r="BV76" i="17"/>
  <c r="BV30" i="17" s="1"/>
  <c r="BY245" i="7"/>
  <c r="BX52" i="16"/>
  <c r="BX84" i="17"/>
  <c r="BX38" i="17" s="1"/>
  <c r="CI245" i="7"/>
  <c r="CH52" i="16"/>
  <c r="CH84" i="17"/>
  <c r="CH38" i="17" s="1"/>
  <c r="CG237" i="7"/>
  <c r="CF76" i="17"/>
  <c r="CF30" i="17" s="1"/>
  <c r="CF44" i="16"/>
  <c r="BH245" i="7"/>
  <c r="BG84" i="17"/>
  <c r="BG38" i="17" s="1"/>
  <c r="BG52" i="16"/>
  <c r="AW245" i="7"/>
  <c r="AV84" i="17"/>
  <c r="AV38" i="17" s="1"/>
  <c r="AV52" i="16"/>
  <c r="AC245" i="7"/>
  <c r="AB84" i="17"/>
  <c r="AB38" i="17" s="1"/>
  <c r="AB52" i="16"/>
  <c r="CT237" i="7"/>
  <c r="CS76" i="17"/>
  <c r="CS30" i="17" s="1"/>
  <c r="CS44" i="16"/>
  <c r="BB237" i="7"/>
  <c r="BA44" i="16"/>
  <c r="BA76" i="17"/>
  <c r="BA30" i="17" s="1"/>
  <c r="CY245" i="7"/>
  <c r="CX52" i="16"/>
  <c r="CX84" i="17"/>
  <c r="CX38" i="17" s="1"/>
  <c r="P245" i="7"/>
  <c r="O84" i="17"/>
  <c r="O38" i="17" s="1"/>
  <c r="O52" i="16"/>
  <c r="CW245" i="7"/>
  <c r="CV84" i="17"/>
  <c r="CV38" i="17" s="1"/>
  <c r="CV52" i="16"/>
  <c r="AQ237" i="7"/>
  <c r="AP76" i="17"/>
  <c r="AP30" i="17" s="1"/>
  <c r="AP44" i="16"/>
  <c r="CE237" i="7"/>
  <c r="CD44" i="16"/>
  <c r="CD76" i="17"/>
  <c r="CD30" i="17" s="1"/>
  <c r="AZ237" i="7"/>
  <c r="AY76" i="17"/>
  <c r="AY30" i="17" s="1"/>
  <c r="AY44" i="16"/>
  <c r="AB245" i="7"/>
  <c r="AA52" i="16"/>
  <c r="AA84" i="17"/>
  <c r="AA38" i="17" s="1"/>
  <c r="CL237" i="7"/>
  <c r="CK76" i="17"/>
  <c r="CK30" i="17" s="1"/>
  <c r="CK44" i="16"/>
  <c r="AE245" i="7"/>
  <c r="AD84" i="17"/>
  <c r="AD38" i="17" s="1"/>
  <c r="AD52" i="16"/>
  <c r="BS245" i="7"/>
  <c r="BR84" i="17"/>
  <c r="BR38" i="17" s="1"/>
  <c r="BR52" i="16"/>
  <c r="AM245" i="7"/>
  <c r="AL52" i="16"/>
  <c r="AL84" i="17"/>
  <c r="AL38" i="17" s="1"/>
  <c r="X237" i="7"/>
  <c r="W76" i="17"/>
  <c r="W30" i="17" s="1"/>
  <c r="W44" i="16"/>
  <c r="BX237" i="7"/>
  <c r="BW76" i="17"/>
  <c r="BW30" i="17" s="1"/>
  <c r="BW44" i="16"/>
  <c r="CZ245" i="7"/>
  <c r="CY52" i="16"/>
  <c r="CY84" i="17"/>
  <c r="CY38" i="17" s="1"/>
  <c r="AH245" i="7"/>
  <c r="AG84" i="17"/>
  <c r="AG38" i="17" s="1"/>
  <c r="AG52" i="16"/>
  <c r="AV245" i="7"/>
  <c r="AU84" i="17"/>
  <c r="AU38" i="17" s="1"/>
  <c r="AU52" i="16"/>
  <c r="AO237" i="7"/>
  <c r="AN76" i="17"/>
  <c r="AN30" i="17" s="1"/>
  <c r="AN44" i="16"/>
  <c r="W237" i="7"/>
  <c r="V76" i="17"/>
  <c r="V30" i="17" s="1"/>
  <c r="V44" i="16"/>
  <c r="AD245" i="7"/>
  <c r="AC84" i="17"/>
  <c r="AC38" i="17" s="1"/>
  <c r="AC52" i="16"/>
  <c r="CV237" i="7"/>
  <c r="CU76" i="17"/>
  <c r="CU30" i="17" s="1"/>
  <c r="CU44" i="16"/>
  <c r="CS237" i="7"/>
  <c r="CR44" i="16"/>
  <c r="CR76" i="17"/>
  <c r="CR30" i="17" s="1"/>
  <c r="AR237" i="7"/>
  <c r="AQ76" i="17"/>
  <c r="AQ30" i="17" s="1"/>
  <c r="AQ44" i="16"/>
  <c r="BW245" i="7"/>
  <c r="BV52" i="16"/>
  <c r="BV84" i="17"/>
  <c r="BV38" i="17" s="1"/>
  <c r="CJ245" i="7"/>
  <c r="CI52" i="16"/>
  <c r="CI84" i="17"/>
  <c r="CI38" i="17" s="1"/>
  <c r="AR245" i="7"/>
  <c r="AQ84" i="17"/>
  <c r="AQ38" i="17" s="1"/>
  <c r="AQ52" i="16"/>
  <c r="Q237" i="7"/>
  <c r="P44" i="16"/>
  <c r="P76" i="17"/>
  <c r="P30" i="17" s="1"/>
  <c r="CE245" i="7"/>
  <c r="CD52" i="16"/>
  <c r="CD84" i="17"/>
  <c r="CD38" i="17" s="1"/>
  <c r="DA237" i="7"/>
  <c r="CZ44" i="16"/>
  <c r="CZ76" i="17"/>
  <c r="CZ30" i="17" s="1"/>
  <c r="AL237" i="7"/>
  <c r="AK76" i="17"/>
  <c r="AK30" i="17" s="1"/>
  <c r="AK44" i="16"/>
  <c r="CA245" i="7"/>
  <c r="BZ52" i="16"/>
  <c r="BZ84" i="17"/>
  <c r="BZ38" i="17" s="1"/>
  <c r="CO245" i="7"/>
  <c r="CN84" i="17"/>
  <c r="CN38" i="17" s="1"/>
  <c r="CN52" i="16"/>
  <c r="CM237" i="7"/>
  <c r="CL44" i="16"/>
  <c r="CL76" i="17"/>
  <c r="CL30" i="17" s="1"/>
  <c r="AV237" i="7"/>
  <c r="AU44" i="16"/>
  <c r="AU76" i="17"/>
  <c r="AU30" i="17" s="1"/>
  <c r="AG237" i="7"/>
  <c r="AF76" i="17"/>
  <c r="AF30" i="17" s="1"/>
  <c r="AF44" i="16"/>
  <c r="N237" i="7"/>
  <c r="M76" i="17"/>
  <c r="M30" i="17" s="1"/>
  <c r="M44" i="16"/>
  <c r="Z245" i="7"/>
  <c r="Y52" i="16"/>
  <c r="Y84" i="17"/>
  <c r="Y38" i="17" s="1"/>
  <c r="BU245" i="7"/>
  <c r="BT84" i="17"/>
  <c r="BT38" i="17" s="1"/>
  <c r="BT52" i="16"/>
  <c r="CR237" i="7"/>
  <c r="CQ44" i="16"/>
  <c r="CQ76" i="17"/>
  <c r="CQ30" i="17" s="1"/>
  <c r="BM237" i="7"/>
  <c r="BL44" i="16"/>
  <c r="BL76" i="17"/>
  <c r="BL30" i="17" s="1"/>
  <c r="BX245" i="7"/>
  <c r="BW52" i="16"/>
  <c r="BW84" i="17"/>
  <c r="BW38" i="17" s="1"/>
  <c r="AA241" i="7"/>
  <c r="Z80" i="17"/>
  <c r="Z34" i="17" s="1"/>
  <c r="Z48" i="16"/>
  <c r="CT245" i="7"/>
  <c r="CS84" i="17"/>
  <c r="CS38" i="17" s="1"/>
  <c r="CS52" i="16"/>
  <c r="CC237" i="7"/>
  <c r="CB76" i="17"/>
  <c r="CB30" i="17" s="1"/>
  <c r="CB44" i="16"/>
  <c r="BJ245" i="7"/>
  <c r="BI52" i="16"/>
  <c r="BI84" i="17"/>
  <c r="BI38" i="17" s="1"/>
  <c r="AB237" i="7"/>
  <c r="AA76" i="17"/>
  <c r="AA30" i="17" s="1"/>
  <c r="AA44" i="16"/>
  <c r="BH237" i="7"/>
  <c r="BG44" i="16"/>
  <c r="BG76" i="17"/>
  <c r="BG30" i="17" s="1"/>
  <c r="CQ237" i="7"/>
  <c r="CP44" i="16"/>
  <c r="CP76" i="17"/>
  <c r="CP30" i="17" s="1"/>
  <c r="BN245" i="7"/>
  <c r="BM52" i="16"/>
  <c r="BM84" i="17"/>
  <c r="BM38" i="17" s="1"/>
  <c r="CN245" i="7"/>
  <c r="CM84" i="17"/>
  <c r="CM38" i="17" s="1"/>
  <c r="CM52" i="16"/>
  <c r="AP245" i="7"/>
  <c r="AO52" i="16"/>
  <c r="AO84" i="17"/>
  <c r="AO38" i="17" s="1"/>
  <c r="BD237" i="7"/>
  <c r="BC44" i="16"/>
  <c r="BC76" i="17"/>
  <c r="BC30" i="17" s="1"/>
  <c r="S237" i="7"/>
  <c r="R44" i="16"/>
  <c r="R76" i="17"/>
  <c r="R30" i="17" s="1"/>
  <c r="CP237" i="7"/>
  <c r="CO76" i="17"/>
  <c r="CO30" i="17" s="1"/>
  <c r="CO44" i="16"/>
  <c r="Z241" i="7"/>
  <c r="Y48" i="16"/>
  <c r="Y80" i="17"/>
  <c r="Y34" i="17" s="1"/>
  <c r="AI237" i="7"/>
  <c r="AH44" i="16"/>
  <c r="AH76" i="17"/>
  <c r="AH30" i="17" s="1"/>
  <c r="BA237" i="7"/>
  <c r="AZ44" i="16"/>
  <c r="AZ76" i="17"/>
  <c r="AZ30" i="17" s="1"/>
  <c r="BU237" i="7"/>
  <c r="BT76" i="17"/>
  <c r="BT30" i="17" s="1"/>
  <c r="BT44" i="16"/>
  <c r="AE237" i="7"/>
  <c r="AD76" i="17"/>
  <c r="AD30" i="17" s="1"/>
  <c r="AD44" i="16"/>
  <c r="W245" i="7"/>
  <c r="V84" i="17"/>
  <c r="V38" i="17" s="1"/>
  <c r="V52" i="16"/>
  <c r="AN245" i="7"/>
  <c r="AM52" i="16"/>
  <c r="AM84" i="17"/>
  <c r="AM38" i="17" s="1"/>
  <c r="BG237" i="7"/>
  <c r="BF44" i="16"/>
  <c r="BF76" i="17"/>
  <c r="BF30" i="17" s="1"/>
  <c r="BE237" i="7"/>
  <c r="BD44" i="16"/>
  <c r="BD76" i="17"/>
  <c r="BD30" i="17" s="1"/>
  <c r="CB245" i="7"/>
  <c r="CA84" i="17"/>
  <c r="CA38" i="17" s="1"/>
  <c r="CA52" i="16"/>
  <c r="BZ237" i="7"/>
  <c r="BY44" i="16"/>
  <c r="BY76" i="17"/>
  <c r="BY30" i="17" s="1"/>
  <c r="AA237" i="7"/>
  <c r="Z76" i="17"/>
  <c r="Z30" i="17" s="1"/>
  <c r="Z44" i="16"/>
  <c r="AK237" i="7"/>
  <c r="AJ44" i="16"/>
  <c r="AJ76" i="17"/>
  <c r="AJ30" i="17" s="1"/>
  <c r="CH237" i="7"/>
  <c r="CG76" i="17"/>
  <c r="CG30" i="17" s="1"/>
  <c r="CG44" i="16"/>
  <c r="BP245" i="7"/>
  <c r="BO52" i="16"/>
  <c r="BO84" i="17"/>
  <c r="BO38" i="17" s="1"/>
  <c r="AK245" i="7"/>
  <c r="AJ84" i="17"/>
  <c r="AJ38" i="17" s="1"/>
  <c r="AJ52" i="16"/>
  <c r="CP245" i="7"/>
  <c r="CO52" i="16"/>
  <c r="CO84" i="17"/>
  <c r="CO38" i="17" s="1"/>
  <c r="BP237" i="7"/>
  <c r="BO76" i="17"/>
  <c r="BO30" i="17" s="1"/>
  <c r="BO44" i="16"/>
  <c r="CF245" i="7"/>
  <c r="CE52" i="16"/>
  <c r="CE84" i="17"/>
  <c r="CE38" i="17" s="1"/>
  <c r="BO245" i="7"/>
  <c r="BN84" i="17"/>
  <c r="BN38" i="17" s="1"/>
  <c r="BN52" i="16"/>
  <c r="Y238" i="7"/>
  <c r="X77" i="17"/>
  <c r="X31" i="17" s="1"/>
  <c r="X45" i="16"/>
  <c r="BL237" i="7"/>
  <c r="BK76" i="17"/>
  <c r="BK30" i="17" s="1"/>
  <c r="BK44" i="16"/>
  <c r="CR245" i="7"/>
  <c r="CQ84" i="17"/>
  <c r="CQ38" i="17" s="1"/>
  <c r="CQ52" i="16"/>
  <c r="CN237" i="7"/>
  <c r="CM44" i="16"/>
  <c r="CM76" i="17"/>
  <c r="CM30" i="17" s="1"/>
  <c r="BE245" i="7"/>
  <c r="BD84" i="17"/>
  <c r="BD38" i="17" s="1"/>
  <c r="BD52" i="16"/>
  <c r="AF237" i="7"/>
  <c r="AE44" i="16"/>
  <c r="AE76" i="17"/>
  <c r="AE30" i="17" s="1"/>
  <c r="BR245" i="7"/>
  <c r="BQ52" i="16"/>
  <c r="BQ84" i="17"/>
  <c r="BQ38" i="17" s="1"/>
  <c r="BF245" i="7"/>
  <c r="BE84" i="17"/>
  <c r="BE38" i="17" s="1"/>
  <c r="BE52" i="16"/>
  <c r="BC245" i="7"/>
  <c r="BB84" i="17"/>
  <c r="BB38" i="17" s="1"/>
  <c r="BB52" i="16"/>
  <c r="BQ245" i="7"/>
  <c r="BP52" i="16"/>
  <c r="BP84" i="17"/>
  <c r="BP38" i="17" s="1"/>
  <c r="P237" i="7"/>
  <c r="O76" i="17"/>
  <c r="O30" i="17" s="1"/>
  <c r="O44" i="16"/>
  <c r="R245" i="7"/>
  <c r="Q52" i="16"/>
  <c r="Q84" i="17"/>
  <c r="Q38" i="17" s="1"/>
  <c r="S245" i="7"/>
  <c r="R52" i="16"/>
  <c r="R84" i="17"/>
  <c r="R38" i="17" s="1"/>
  <c r="AQ245" i="7"/>
  <c r="AP52" i="16"/>
  <c r="AP84" i="17"/>
  <c r="AP38" i="17" s="1"/>
  <c r="AU245" i="7"/>
  <c r="AT84" i="17"/>
  <c r="AT38" i="17" s="1"/>
  <c r="AT52" i="16"/>
  <c r="CF237" i="7"/>
  <c r="CE76" i="17"/>
  <c r="CE30" i="17" s="1"/>
  <c r="CE44" i="16"/>
  <c r="DA245" i="7"/>
  <c r="CZ52" i="16"/>
  <c r="CZ84" i="17"/>
  <c r="CZ38" i="17" s="1"/>
  <c r="BK237" i="7"/>
  <c r="BJ76" i="17"/>
  <c r="BJ30" i="17" s="1"/>
  <c r="BJ44" i="16"/>
  <c r="AW237" i="7"/>
  <c r="AV76" i="17"/>
  <c r="AV30" i="17" s="1"/>
  <c r="AV44" i="16"/>
  <c r="BQ237" i="7"/>
  <c r="BP44" i="16"/>
  <c r="BP76" i="17"/>
  <c r="BP30" i="17" s="1"/>
  <c r="AN237" i="7"/>
  <c r="AM44" i="16"/>
  <c r="AM76" i="17"/>
  <c r="AM30" i="17" s="1"/>
  <c r="CI237" i="7"/>
  <c r="CH76" i="17"/>
  <c r="CH30" i="17" s="1"/>
  <c r="CH44" i="16"/>
  <c r="BV245" i="7"/>
  <c r="BU84" i="17"/>
  <c r="BU38" i="17" s="1"/>
  <c r="BU52" i="16"/>
  <c r="AX245" i="7"/>
  <c r="AW52" i="16"/>
  <c r="AW84" i="17"/>
  <c r="AW38" i="17" s="1"/>
  <c r="CU237" i="7"/>
  <c r="CT76" i="17"/>
  <c r="CT30" i="17" s="1"/>
  <c r="CT44" i="16"/>
  <c r="AX237" i="7"/>
  <c r="AW76" i="17"/>
  <c r="AW30" i="17" s="1"/>
  <c r="AW44" i="16"/>
  <c r="Y237" i="7"/>
  <c r="X76" i="17"/>
  <c r="X30" i="17" s="1"/>
  <c r="X44" i="16"/>
  <c r="AS237" i="7"/>
  <c r="AR44" i="16"/>
  <c r="AR76" i="17"/>
  <c r="AR30" i="17" s="1"/>
  <c r="AS245" i="7"/>
  <c r="AR84" i="17"/>
  <c r="AR38" i="17" s="1"/>
  <c r="AR52" i="16"/>
  <c r="V237" i="7"/>
  <c r="U44" i="16"/>
  <c r="U76" i="17"/>
  <c r="U30" i="17" s="1"/>
  <c r="AJ237" i="7"/>
  <c r="AI44" i="16"/>
  <c r="AI76" i="17"/>
  <c r="AI30" i="17" s="1"/>
  <c r="AO245" i="7"/>
  <c r="AN52" i="16"/>
  <c r="AN84" i="17"/>
  <c r="AN38" i="17" s="1"/>
  <c r="CJ237" i="7"/>
  <c r="CI44" i="16"/>
  <c r="CI76" i="17"/>
  <c r="CI30" i="17" s="1"/>
  <c r="AG245" i="7"/>
  <c r="AF52" i="16"/>
  <c r="AF84" i="17"/>
  <c r="AF38" i="17" s="1"/>
  <c r="AD237" i="7"/>
  <c r="AC76" i="17"/>
  <c r="AC30" i="17" s="1"/>
  <c r="AC44" i="16"/>
  <c r="Y245" i="7"/>
  <c r="X84" i="17"/>
  <c r="X38" i="17" s="1"/>
  <c r="X52" i="16"/>
  <c r="BS237" i="7"/>
  <c r="BR44" i="16"/>
  <c r="BR76" i="17"/>
  <c r="BR30" i="17" s="1"/>
  <c r="BF237" i="7"/>
  <c r="BE44" i="16"/>
  <c r="BE76" i="17"/>
  <c r="BE30" i="17" s="1"/>
  <c r="CK237" i="7"/>
  <c r="CJ44" i="16"/>
  <c r="CJ76" i="17"/>
  <c r="CJ30" i="17" s="1"/>
  <c r="CG245" i="7"/>
  <c r="CF84" i="17"/>
  <c r="CF38" i="17" s="1"/>
  <c r="CF52" i="16"/>
  <c r="N245" i="7"/>
  <c r="M52" i="16"/>
  <c r="M84" i="17"/>
  <c r="M38" i="17" s="1"/>
  <c r="CL245" i="7"/>
  <c r="CK84" i="17"/>
  <c r="CK38" i="17" s="1"/>
  <c r="CK52" i="16"/>
  <c r="BN237" i="7"/>
  <c r="BM76" i="17"/>
  <c r="BM30" i="17" s="1"/>
  <c r="BM44" i="16"/>
  <c r="BJ237" i="7"/>
  <c r="BI76" i="17"/>
  <c r="BI30" i="17" s="1"/>
  <c r="BI44" i="16"/>
  <c r="CC245" i="7"/>
  <c r="CB84" i="17"/>
  <c r="CB38" i="17" s="1"/>
  <c r="CB52" i="16"/>
  <c r="CU245" i="7"/>
  <c r="CT84" i="17"/>
  <c r="CT38" i="17" s="1"/>
  <c r="CT52" i="16"/>
  <c r="X245" i="7"/>
  <c r="W52" i="16"/>
  <c r="W84" i="17"/>
  <c r="W38" i="17" s="1"/>
  <c r="CW237" i="7"/>
  <c r="CV44" i="16"/>
  <c r="CV76" i="17"/>
  <c r="CV30" i="17" s="1"/>
  <c r="CD237" i="7"/>
  <c r="CC44" i="16"/>
  <c r="CC76" i="17"/>
  <c r="CC30" i="17" s="1"/>
  <c r="Q249" i="7"/>
  <c r="P86" i="17"/>
  <c r="P54" i="16"/>
  <c r="Y249" i="7"/>
  <c r="X86" i="17"/>
  <c r="X54" i="16"/>
  <c r="AD249" i="7"/>
  <c r="AC86" i="17"/>
  <c r="AC54" i="16"/>
  <c r="BT249" i="7"/>
  <c r="BS86" i="17"/>
  <c r="BS54" i="16"/>
  <c r="BP249" i="7"/>
  <c r="BO86" i="17"/>
  <c r="BO54" i="16"/>
  <c r="CP249" i="7"/>
  <c r="CO86" i="17"/>
  <c r="CO54" i="16"/>
  <c r="CY249" i="7"/>
  <c r="CX86" i="17"/>
  <c r="CX54" i="16"/>
  <c r="AY249" i="7"/>
  <c r="AX86" i="17"/>
  <c r="AX54" i="16"/>
  <c r="BC249" i="7"/>
  <c r="BB86" i="17"/>
  <c r="BB54" i="16"/>
  <c r="AF249" i="7"/>
  <c r="AE86" i="17"/>
  <c r="AE54" i="16"/>
  <c r="DA249" i="7"/>
  <c r="CZ54" i="16"/>
  <c r="CZ86" i="17"/>
  <c r="BQ249" i="7"/>
  <c r="BP54" i="16"/>
  <c r="BP86" i="17"/>
  <c r="CZ249" i="7"/>
  <c r="CY54" i="16"/>
  <c r="CY86" i="17"/>
  <c r="AI249" i="7"/>
  <c r="AH86" i="17"/>
  <c r="AH54" i="16"/>
  <c r="BG249" i="7"/>
  <c r="BF54" i="16"/>
  <c r="BF86" i="17"/>
  <c r="Z249" i="7"/>
  <c r="Y54" i="16"/>
  <c r="Y86" i="17"/>
  <c r="CM249" i="7"/>
  <c r="CL54" i="16"/>
  <c r="CL86" i="17"/>
  <c r="AW249" i="7"/>
  <c r="AV54" i="16"/>
  <c r="AV86" i="17"/>
  <c r="U249" i="7"/>
  <c r="T86" i="17"/>
  <c r="T54" i="16"/>
  <c r="CJ249" i="7"/>
  <c r="CI54" i="16"/>
  <c r="CI86" i="17"/>
  <c r="AS249" i="7"/>
  <c r="AR54" i="16"/>
  <c r="AR86" i="17"/>
  <c r="CV249" i="7"/>
  <c r="CU86" i="17"/>
  <c r="CU54" i="16"/>
  <c r="CE249" i="7"/>
  <c r="CD54" i="16"/>
  <c r="CD86" i="17"/>
  <c r="CT249" i="7"/>
  <c r="CS86" i="17"/>
  <c r="CS54" i="16"/>
  <c r="CU249" i="7"/>
  <c r="CT54" i="16"/>
  <c r="CT86" i="17"/>
  <c r="BV249" i="7"/>
  <c r="BU54" i="16"/>
  <c r="BU86" i="17"/>
  <c r="X249" i="7"/>
  <c r="W86" i="17"/>
  <c r="W54" i="16"/>
  <c r="AH249" i="7"/>
  <c r="AG54" i="16"/>
  <c r="AG86" i="17"/>
  <c r="CW249" i="7"/>
  <c r="CV86" i="17"/>
  <c r="CV54" i="16"/>
  <c r="CH249" i="7"/>
  <c r="CG54" i="16"/>
  <c r="CG86" i="17"/>
  <c r="BE249" i="7"/>
  <c r="BD86" i="17"/>
  <c r="BD54" i="16"/>
  <c r="BY249" i="7"/>
  <c r="BX86" i="17"/>
  <c r="BX54" i="16"/>
  <c r="BI249" i="7"/>
  <c r="BH86" i="17"/>
  <c r="BH54" i="16"/>
  <c r="CN249" i="7"/>
  <c r="CM86" i="17"/>
  <c r="CM54" i="16"/>
  <c r="AK249" i="7"/>
  <c r="AJ86" i="17"/>
  <c r="AJ54" i="16"/>
  <c r="AM249" i="7"/>
  <c r="AL54" i="16"/>
  <c r="AL86" i="17"/>
  <c r="AL249" i="7"/>
  <c r="AK86" i="17"/>
  <c r="AK54" i="16"/>
  <c r="AN249" i="7"/>
  <c r="AM54" i="16"/>
  <c r="AM86" i="17"/>
  <c r="CB249" i="7"/>
  <c r="CA54" i="16"/>
  <c r="CA86" i="17"/>
  <c r="CG249" i="7"/>
  <c r="CF54" i="16"/>
  <c r="CF86" i="17"/>
  <c r="AE249" i="7"/>
  <c r="AD54" i="16"/>
  <c r="AD86" i="17"/>
  <c r="BS249" i="7"/>
  <c r="BR86" i="17"/>
  <c r="BR54" i="16"/>
  <c r="BD249" i="7"/>
  <c r="BC54" i="16"/>
  <c r="BC86" i="17"/>
  <c r="T249" i="7"/>
  <c r="S86" i="17"/>
  <c r="S54" i="16"/>
  <c r="R249" i="7"/>
  <c r="Q86" i="17"/>
  <c r="Q54" i="16"/>
  <c r="BX249" i="7"/>
  <c r="BW86" i="17"/>
  <c r="BW54" i="16"/>
  <c r="CO249" i="7"/>
  <c r="CN86" i="17"/>
  <c r="CN54" i="16"/>
  <c r="CA249" i="7"/>
  <c r="BZ86" i="17"/>
  <c r="BZ54" i="16"/>
  <c r="BN249" i="7"/>
  <c r="BM86" i="17"/>
  <c r="BM54" i="16"/>
  <c r="CD249" i="7"/>
  <c r="CC86" i="17"/>
  <c r="CC54" i="16"/>
  <c r="AU249" i="7"/>
  <c r="AT54" i="16"/>
  <c r="AT86" i="17"/>
  <c r="AX249" i="7"/>
  <c r="AW86" i="17"/>
  <c r="AW54" i="16"/>
  <c r="S249" i="7"/>
  <c r="R86" i="17"/>
  <c r="R54" i="16"/>
  <c r="BH249" i="7"/>
  <c r="BG86" i="17"/>
  <c r="BG54" i="16"/>
  <c r="BF249" i="7"/>
  <c r="BE54" i="16"/>
  <c r="BE86" i="17"/>
  <c r="BR249" i="7"/>
  <c r="BQ54" i="16"/>
  <c r="BQ86" i="17"/>
  <c r="AG249" i="7"/>
  <c r="AF54" i="16"/>
  <c r="AF86" i="17"/>
  <c r="CI249" i="7"/>
  <c r="CH54" i="16"/>
  <c r="CH86" i="17"/>
  <c r="AZ249" i="7"/>
  <c r="AY54" i="16"/>
  <c r="AY86" i="17"/>
  <c r="BZ249" i="7"/>
  <c r="BY86" i="17"/>
  <c r="BY54" i="16"/>
  <c r="CF249" i="7"/>
  <c r="CE54" i="16"/>
  <c r="CE86" i="17"/>
  <c r="BW249" i="7"/>
  <c r="BV86" i="17"/>
  <c r="BV54" i="16"/>
  <c r="CK249" i="7"/>
  <c r="CJ86" i="17"/>
  <c r="CJ54" i="16"/>
  <c r="AT249" i="7"/>
  <c r="AS54" i="16"/>
  <c r="AS86" i="17"/>
  <c r="CQ249" i="7"/>
  <c r="CP54" i="16"/>
  <c r="CP86" i="17"/>
  <c r="AO249" i="7"/>
  <c r="AN54" i="16"/>
  <c r="AN86" i="17"/>
  <c r="AJ249" i="7"/>
  <c r="AI54" i="16"/>
  <c r="AI86" i="17"/>
  <c r="CR249" i="7"/>
  <c r="CQ86" i="17"/>
  <c r="CQ54" i="16"/>
  <c r="BA249" i="7"/>
  <c r="AZ54" i="16"/>
  <c r="AZ86" i="17"/>
  <c r="AP249" i="7"/>
  <c r="AO54" i="16"/>
  <c r="AO86" i="17"/>
  <c r="AC249" i="7"/>
  <c r="AB54" i="16"/>
  <c r="AB86" i="17"/>
  <c r="AQ249" i="7"/>
  <c r="AP86" i="17"/>
  <c r="AP54" i="16"/>
  <c r="BB249" i="7"/>
  <c r="BA54" i="16"/>
  <c r="BA86" i="17"/>
  <c r="V249" i="7"/>
  <c r="U86" i="17"/>
  <c r="U54" i="16"/>
  <c r="W249" i="7"/>
  <c r="V54" i="16"/>
  <c r="V86" i="17"/>
  <c r="AA249" i="7"/>
  <c r="Z54" i="16"/>
  <c r="Z86" i="17"/>
  <c r="BL249" i="7"/>
  <c r="BK54" i="16"/>
  <c r="BK86" i="17"/>
  <c r="AB249" i="7"/>
  <c r="AA86" i="17"/>
  <c r="AA54" i="16"/>
  <c r="BM249" i="7"/>
  <c r="BL54" i="16"/>
  <c r="BL86" i="17"/>
  <c r="AR249" i="7"/>
  <c r="AQ86" i="17"/>
  <c r="AQ54" i="16"/>
  <c r="CL249" i="7"/>
  <c r="CK86" i="17"/>
  <c r="CK54" i="16"/>
  <c r="P249" i="7"/>
  <c r="O54" i="16"/>
  <c r="O86" i="17"/>
  <c r="CS249" i="7"/>
  <c r="CR86" i="17"/>
  <c r="CR54" i="16"/>
  <c r="CX249" i="7"/>
  <c r="CW86" i="17"/>
  <c r="CW54" i="16"/>
  <c r="AV249" i="7"/>
  <c r="AU54" i="16"/>
  <c r="AU86" i="17"/>
  <c r="CC249" i="7"/>
  <c r="CB54" i="16"/>
  <c r="CB86" i="17"/>
  <c r="BK249" i="7"/>
  <c r="BJ86" i="17"/>
  <c r="BJ54" i="16"/>
  <c r="BJ249" i="7"/>
  <c r="BI54" i="16"/>
  <c r="BI86" i="17"/>
  <c r="BU249" i="7"/>
  <c r="BT54" i="16"/>
  <c r="BT86" i="17"/>
  <c r="BO249" i="7"/>
  <c r="BN86" i="17"/>
  <c r="BN54" i="16"/>
  <c r="Y71" i="17"/>
  <c r="Y39" i="16"/>
  <c r="X71" i="17"/>
  <c r="X39" i="16"/>
  <c r="Z71" i="17"/>
  <c r="Z39" i="16"/>
  <c r="FH224" i="7"/>
  <c r="FH218" i="7"/>
  <c r="G51" i="26" a="1"/>
  <c r="AX57" i="26" s="1"/>
  <c r="FG161" i="7"/>
  <c r="FG222" i="7" s="1"/>
  <c r="FH198" i="7"/>
  <c r="FH260" i="7" s="1"/>
  <c r="FH159" i="7"/>
  <c r="FL70" i="13"/>
  <c r="FL71" i="13" s="1"/>
  <c r="FM49" i="13"/>
  <c r="FM80" i="13" s="1"/>
  <c r="AD40" i="26"/>
  <c r="AA40" i="26"/>
  <c r="AC40" i="26"/>
  <c r="X40" i="26"/>
  <c r="Y40" i="26"/>
  <c r="T40" i="26"/>
  <c r="S40" i="26"/>
  <c r="AB40" i="26"/>
  <c r="U40" i="26"/>
  <c r="W40" i="26"/>
  <c r="Z40" i="26"/>
  <c r="V40" i="26"/>
  <c r="FD7" i="7"/>
  <c r="FH183" i="7"/>
  <c r="FH245" i="7" s="1"/>
  <c r="FH175" i="7"/>
  <c r="FH237" i="7" s="1"/>
  <c r="FH187" i="7"/>
  <c r="FH249" i="7" s="1"/>
  <c r="FH179" i="7"/>
  <c r="FH241" i="7" s="1"/>
  <c r="FH165" i="7"/>
  <c r="FH176" i="7"/>
  <c r="FH238" i="7" s="1"/>
  <c r="FI172" i="7"/>
  <c r="FC122" i="7"/>
  <c r="FC115" i="7"/>
  <c r="BB57" i="26" l="1"/>
  <c r="V56" i="26"/>
  <c r="FE57" i="26"/>
  <c r="ES57" i="26"/>
  <c r="EG57" i="26"/>
  <c r="DU57" i="26"/>
  <c r="DI57" i="26"/>
  <c r="CW57" i="26"/>
  <c r="CK57" i="26"/>
  <c r="BY57" i="26"/>
  <c r="DS57" i="26"/>
  <c r="FD57" i="26"/>
  <c r="ER57" i="26"/>
  <c r="EF57" i="26"/>
  <c r="DT57" i="26"/>
  <c r="DH57" i="26"/>
  <c r="CV57" i="26"/>
  <c r="CJ57" i="26"/>
  <c r="BX57" i="26"/>
  <c r="FO57" i="26"/>
  <c r="CI57" i="26"/>
  <c r="FN57" i="26"/>
  <c r="FB57" i="26"/>
  <c r="EP57" i="26"/>
  <c r="ED57" i="26"/>
  <c r="DR57" i="26"/>
  <c r="DF57" i="26"/>
  <c r="CT57" i="26"/>
  <c r="CH57" i="26"/>
  <c r="BV57" i="26"/>
  <c r="FM57" i="26"/>
  <c r="FA57" i="26"/>
  <c r="EO57" i="26"/>
  <c r="EC57" i="26"/>
  <c r="DQ57" i="26"/>
  <c r="DE57" i="26"/>
  <c r="CS57" i="26"/>
  <c r="CG57" i="26"/>
  <c r="BU57" i="26"/>
  <c r="FL57" i="26"/>
  <c r="EZ57" i="26"/>
  <c r="EN57" i="26"/>
  <c r="EB57" i="26"/>
  <c r="DP57" i="26"/>
  <c r="DD57" i="26"/>
  <c r="CR57" i="26"/>
  <c r="CF57" i="26"/>
  <c r="BT57" i="26"/>
  <c r="FK57" i="26"/>
  <c r="EY57" i="26"/>
  <c r="EM57" i="26"/>
  <c r="EA57" i="26"/>
  <c r="DO57" i="26"/>
  <c r="DC57" i="26"/>
  <c r="CQ57" i="26"/>
  <c r="CE57" i="26"/>
  <c r="BS57" i="26"/>
  <c r="FJ57" i="26"/>
  <c r="EX57" i="26"/>
  <c r="EL57" i="26"/>
  <c r="DZ57" i="26"/>
  <c r="DN57" i="26"/>
  <c r="DB57" i="26"/>
  <c r="CP57" i="26"/>
  <c r="CD57" i="26"/>
  <c r="BR57" i="26"/>
  <c r="FI57" i="26"/>
  <c r="EW57" i="26"/>
  <c r="EK57" i="26"/>
  <c r="DY57" i="26"/>
  <c r="DM57" i="26"/>
  <c r="DA57" i="26"/>
  <c r="CO57" i="26"/>
  <c r="CC57" i="26"/>
  <c r="BQ57" i="26"/>
  <c r="FC57" i="26"/>
  <c r="CU57" i="26"/>
  <c r="FH57" i="26"/>
  <c r="EV57" i="26"/>
  <c r="EJ57" i="26"/>
  <c r="DX57" i="26"/>
  <c r="DL57" i="26"/>
  <c r="CZ57" i="26"/>
  <c r="CN57" i="26"/>
  <c r="CB57" i="26"/>
  <c r="BP57" i="26"/>
  <c r="EQ57" i="26"/>
  <c r="BW57" i="26"/>
  <c r="FG57" i="26"/>
  <c r="EU57" i="26"/>
  <c r="EI57" i="26"/>
  <c r="DW57" i="26"/>
  <c r="DK57" i="26"/>
  <c r="CY57" i="26"/>
  <c r="CM57" i="26"/>
  <c r="CA57" i="26"/>
  <c r="BO57" i="26"/>
  <c r="EE57" i="26"/>
  <c r="FF57" i="26"/>
  <c r="ET57" i="26"/>
  <c r="EH57" i="26"/>
  <c r="DV57" i="26"/>
  <c r="DJ57" i="26"/>
  <c r="CX57" i="26"/>
  <c r="CL57" i="26"/>
  <c r="BZ57" i="26"/>
  <c r="DG57" i="26"/>
  <c r="CF41" i="26"/>
  <c r="CR41" i="26"/>
  <c r="DD41" i="26"/>
  <c r="DP41" i="26"/>
  <c r="EB41" i="26"/>
  <c r="EN41" i="26"/>
  <c r="EZ41" i="26"/>
  <c r="FL41" i="26"/>
  <c r="BS41" i="26"/>
  <c r="BM41" i="26"/>
  <c r="BA41" i="26"/>
  <c r="AN41" i="26"/>
  <c r="AB41" i="26"/>
  <c r="AZ41" i="26"/>
  <c r="BU41" i="26"/>
  <c r="CG41" i="26"/>
  <c r="CS41" i="26"/>
  <c r="DE41" i="26"/>
  <c r="DQ41" i="26"/>
  <c r="EC41" i="26"/>
  <c r="EO41" i="26"/>
  <c r="FA41" i="26"/>
  <c r="FM41" i="26"/>
  <c r="BT41" i="26"/>
  <c r="BL41" i="26"/>
  <c r="AM41" i="26"/>
  <c r="AA41" i="26"/>
  <c r="ED41" i="26"/>
  <c r="CI41" i="26"/>
  <c r="CU41" i="26"/>
  <c r="DG41" i="26"/>
  <c r="DS41" i="26"/>
  <c r="EE41" i="26"/>
  <c r="EQ41" i="26"/>
  <c r="FC41" i="26"/>
  <c r="FO41" i="26"/>
  <c r="BV41" i="26"/>
  <c r="BJ41" i="26"/>
  <c r="AX41" i="26"/>
  <c r="AK41" i="26"/>
  <c r="Y41" i="26"/>
  <c r="AJ41" i="26"/>
  <c r="AL41" i="26"/>
  <c r="CJ41" i="26"/>
  <c r="CV41" i="26"/>
  <c r="DH41" i="26"/>
  <c r="DT41" i="26"/>
  <c r="EF41" i="26"/>
  <c r="ER41" i="26"/>
  <c r="FD41" i="26"/>
  <c r="BW41" i="26"/>
  <c r="BI41" i="26"/>
  <c r="AW41" i="26"/>
  <c r="X41" i="26"/>
  <c r="CK41" i="26"/>
  <c r="CW41" i="26"/>
  <c r="DI41" i="26"/>
  <c r="DU41" i="26"/>
  <c r="EG41" i="26"/>
  <c r="ES41" i="26"/>
  <c r="FE41" i="26"/>
  <c r="BX41" i="26"/>
  <c r="BH41" i="26"/>
  <c r="AV41" i="26"/>
  <c r="AI41" i="26"/>
  <c r="W41" i="26"/>
  <c r="DF41" i="26"/>
  <c r="CL41" i="26"/>
  <c r="CX41" i="26"/>
  <c r="DJ41" i="26"/>
  <c r="DV41" i="26"/>
  <c r="EH41" i="26"/>
  <c r="ET41" i="26"/>
  <c r="FF41" i="26"/>
  <c r="BY41" i="26"/>
  <c r="BG41" i="26"/>
  <c r="AU41" i="26"/>
  <c r="AH41" i="26"/>
  <c r="V41" i="26"/>
  <c r="CA41" i="26"/>
  <c r="CM41" i="26"/>
  <c r="CY41" i="26"/>
  <c r="DK41" i="26"/>
  <c r="DW41" i="26"/>
  <c r="EI41" i="26"/>
  <c r="EU41" i="26"/>
  <c r="FG41" i="26"/>
  <c r="BZ41" i="26"/>
  <c r="BF41" i="26"/>
  <c r="AT41" i="26"/>
  <c r="AG41" i="26"/>
  <c r="U41" i="26"/>
  <c r="CB41" i="26"/>
  <c r="CN41" i="26"/>
  <c r="CZ41" i="26"/>
  <c r="DL41" i="26"/>
  <c r="DX41" i="26"/>
  <c r="EJ41" i="26"/>
  <c r="EV41" i="26"/>
  <c r="FH41" i="26"/>
  <c r="BO41" i="26"/>
  <c r="BE41" i="26"/>
  <c r="AS41" i="26"/>
  <c r="AF41" i="26"/>
  <c r="T41" i="26"/>
  <c r="CQ41" i="26"/>
  <c r="EM41" i="26"/>
  <c r="FK41" i="26"/>
  <c r="BB41" i="26"/>
  <c r="CT41" i="26"/>
  <c r="FB41" i="26"/>
  <c r="AY41" i="26"/>
  <c r="CC41" i="26"/>
  <c r="CO41" i="26"/>
  <c r="DA41" i="26"/>
  <c r="DM41" i="26"/>
  <c r="DY41" i="26"/>
  <c r="EK41" i="26"/>
  <c r="EW41" i="26"/>
  <c r="FI41" i="26"/>
  <c r="BP41" i="26"/>
  <c r="AO41" i="26"/>
  <c r="BD41" i="26"/>
  <c r="AR41" i="26"/>
  <c r="AE41" i="26"/>
  <c r="DO41" i="26"/>
  <c r="EY41" i="26"/>
  <c r="BN41" i="26"/>
  <c r="AP41" i="26"/>
  <c r="CH41" i="26"/>
  <c r="FN41" i="26"/>
  <c r="CD41" i="26"/>
  <c r="CP41" i="26"/>
  <c r="DB41" i="26"/>
  <c r="DN41" i="26"/>
  <c r="DZ41" i="26"/>
  <c r="EL41" i="26"/>
  <c r="EX41" i="26"/>
  <c r="FJ41" i="26"/>
  <c r="BQ41" i="26"/>
  <c r="S41" i="26"/>
  <c r="S42" i="26" s="1"/>
  <c r="BC41" i="26"/>
  <c r="AQ41" i="26"/>
  <c r="AD41" i="26"/>
  <c r="DC41" i="26"/>
  <c r="DR41" i="26"/>
  <c r="BK41" i="26"/>
  <c r="CE41" i="26"/>
  <c r="EA41" i="26"/>
  <c r="BR41" i="26"/>
  <c r="AC41" i="26"/>
  <c r="EP41" i="26"/>
  <c r="Z41" i="26"/>
  <c r="D71" i="17"/>
  <c r="G36" i="33" s="1"/>
  <c r="X34" i="17"/>
  <c r="D80" i="17"/>
  <c r="G47" i="33" s="1"/>
  <c r="BM57" i="26"/>
  <c r="D48" i="16"/>
  <c r="H47" i="33" s="1"/>
  <c r="AN57" i="26"/>
  <c r="AQ57" i="26"/>
  <c r="BJ57" i="26"/>
  <c r="T57" i="26"/>
  <c r="V57" i="26"/>
  <c r="BF57" i="26"/>
  <c r="Y57" i="26"/>
  <c r="AP57" i="26"/>
  <c r="Y56" i="26"/>
  <c r="D269" i="7"/>
  <c r="D89" i="33" s="1"/>
  <c r="D39" i="16"/>
  <c r="H36" i="33" s="1"/>
  <c r="FI224" i="7"/>
  <c r="AC57" i="26"/>
  <c r="BK57" i="26"/>
  <c r="AI57" i="26"/>
  <c r="BG57" i="26"/>
  <c r="S56" i="26"/>
  <c r="AL57" i="26"/>
  <c r="BA57" i="26"/>
  <c r="AE57" i="26"/>
  <c r="AY57" i="26"/>
  <c r="S57" i="26"/>
  <c r="S58" i="26" s="1"/>
  <c r="BI57" i="26"/>
  <c r="U57" i="26"/>
  <c r="BC57" i="26"/>
  <c r="BL57" i="26"/>
  <c r="AF57" i="26"/>
  <c r="G51" i="26"/>
  <c r="AV57" i="26"/>
  <c r="BD57" i="26"/>
  <c r="AW57" i="26"/>
  <c r="X56" i="26"/>
  <c r="W57" i="26"/>
  <c r="AA57" i="26"/>
  <c r="AD57" i="26"/>
  <c r="X57" i="26"/>
  <c r="AJ57" i="26"/>
  <c r="W56" i="26"/>
  <c r="BN57" i="26"/>
  <c r="Z57" i="26"/>
  <c r="AU57" i="26"/>
  <c r="BH57" i="26"/>
  <c r="T56" i="26"/>
  <c r="AS57" i="26"/>
  <c r="BE57" i="26"/>
  <c r="AM57" i="26"/>
  <c r="AC56" i="26"/>
  <c r="AR57" i="26"/>
  <c r="AZ57" i="26"/>
  <c r="AB57" i="26"/>
  <c r="AK57" i="26"/>
  <c r="AA56" i="26"/>
  <c r="U56" i="26"/>
  <c r="AD56" i="26"/>
  <c r="AH57" i="26"/>
  <c r="FI218" i="7"/>
  <c r="AT57" i="26"/>
  <c r="Z56" i="26"/>
  <c r="AO57" i="26"/>
  <c r="AG57" i="26"/>
  <c r="AB56" i="26"/>
  <c r="FH161" i="7"/>
  <c r="FH222" i="7" s="1"/>
  <c r="FI198" i="7"/>
  <c r="FI260" i="7" s="1"/>
  <c r="FI159" i="7"/>
  <c r="FN49" i="13"/>
  <c r="FN80" i="13" s="1"/>
  <c r="FM70" i="13"/>
  <c r="FM71" i="13" s="1"/>
  <c r="FE7" i="7"/>
  <c r="D74" i="12"/>
  <c r="FI183" i="7"/>
  <c r="FI245" i="7" s="1"/>
  <c r="FI175" i="7"/>
  <c r="FI237" i="7" s="1"/>
  <c r="FI187" i="7"/>
  <c r="FI249" i="7" s="1"/>
  <c r="FI179" i="7"/>
  <c r="FI241" i="7" s="1"/>
  <c r="FI165" i="7"/>
  <c r="FI176" i="7"/>
  <c r="FI238" i="7" s="1"/>
  <c r="FJ172" i="7"/>
  <c r="FD122" i="7"/>
  <c r="FD115" i="7"/>
  <c r="FJ224" i="7" l="1"/>
  <c r="F57" i="26"/>
  <c r="FJ218" i="7"/>
  <c r="FI161" i="7"/>
  <c r="FI222" i="7" s="1"/>
  <c r="FJ198" i="7"/>
  <c r="FJ260" i="7" s="1"/>
  <c r="FJ159" i="7"/>
  <c r="T54" i="26"/>
  <c r="T52" i="26" s="1"/>
  <c r="T58" i="26" s="1"/>
  <c r="T55" i="26"/>
  <c r="FN70" i="13"/>
  <c r="FN71" i="13" s="1"/>
  <c r="FO49" i="13"/>
  <c r="FO80" i="13" s="1"/>
  <c r="FF7" i="7"/>
  <c r="C74" i="12"/>
  <c r="E74" i="12" s="1"/>
  <c r="FJ183" i="7"/>
  <c r="FJ245" i="7" s="1"/>
  <c r="FJ175" i="7"/>
  <c r="FJ237" i="7" s="1"/>
  <c r="FJ187" i="7"/>
  <c r="FJ249" i="7" s="1"/>
  <c r="FJ165" i="7"/>
  <c r="FJ179" i="7"/>
  <c r="FJ241" i="7" s="1"/>
  <c r="FJ176" i="7"/>
  <c r="FJ238" i="7" s="1"/>
  <c r="FK172" i="7"/>
  <c r="FE122" i="7"/>
  <c r="FE115" i="7"/>
  <c r="FK224" i="7" l="1"/>
  <c r="FK218" i="7"/>
  <c r="FJ161" i="7"/>
  <c r="FJ222" i="7" s="1"/>
  <c r="FK198" i="7"/>
  <c r="FK260" i="7" s="1"/>
  <c r="FK159" i="7"/>
  <c r="U54" i="26"/>
  <c r="U52" i="26" s="1"/>
  <c r="U58" i="26" s="1"/>
  <c r="U55" i="26"/>
  <c r="FP49" i="13"/>
  <c r="FP80" i="13" s="1"/>
  <c r="FO70" i="13"/>
  <c r="FO71" i="13" s="1"/>
  <c r="FG7" i="7"/>
  <c r="FK183" i="7"/>
  <c r="FK245" i="7" s="1"/>
  <c r="FK175" i="7"/>
  <c r="FK237" i="7" s="1"/>
  <c r="FK187" i="7"/>
  <c r="FK249" i="7" s="1"/>
  <c r="FK165" i="7"/>
  <c r="FK179" i="7"/>
  <c r="FK241" i="7" s="1"/>
  <c r="FK176" i="7"/>
  <c r="FK238" i="7" s="1"/>
  <c r="FL172" i="7"/>
  <c r="FF122" i="7"/>
  <c r="FF115" i="7"/>
  <c r="FL224" i="7" l="1"/>
  <c r="FL218" i="7"/>
  <c r="FK161" i="7"/>
  <c r="FK222" i="7" s="1"/>
  <c r="FL198" i="7"/>
  <c r="FL260" i="7" s="1"/>
  <c r="FL159" i="7"/>
  <c r="FQ49" i="13"/>
  <c r="FP70" i="13"/>
  <c r="FP71" i="13" s="1"/>
  <c r="B71" i="13" s="1"/>
  <c r="V54" i="26"/>
  <c r="V55" i="26"/>
  <c r="FH7" i="7"/>
  <c r="FL183" i="7"/>
  <c r="FL245" i="7" s="1"/>
  <c r="FL175" i="7"/>
  <c r="FL237" i="7" s="1"/>
  <c r="FL187" i="7"/>
  <c r="FL249" i="7" s="1"/>
  <c r="FL165" i="7"/>
  <c r="FL179" i="7"/>
  <c r="FL241" i="7" s="1"/>
  <c r="FL176" i="7"/>
  <c r="FL238" i="7" s="1"/>
  <c r="FM172" i="7"/>
  <c r="FG122" i="7"/>
  <c r="FG115" i="7"/>
  <c r="FM224" i="7" l="1"/>
  <c r="FM218" i="7"/>
  <c r="FL161" i="7"/>
  <c r="FL222" i="7" s="1"/>
  <c r="FQ80" i="13"/>
  <c r="B80" i="13" s="1"/>
  <c r="FM198" i="7"/>
  <c r="FM260" i="7" s="1"/>
  <c r="FM159" i="7"/>
  <c r="V52" i="26"/>
  <c r="FI7" i="7"/>
  <c r="FM175" i="7"/>
  <c r="FM237" i="7" s="1"/>
  <c r="FM183" i="7"/>
  <c r="FM245" i="7" s="1"/>
  <c r="FM187" i="7"/>
  <c r="FM249" i="7" s="1"/>
  <c r="FM179" i="7"/>
  <c r="FM241" i="7" s="1"/>
  <c r="FM165" i="7"/>
  <c r="FM176" i="7"/>
  <c r="FM238" i="7" s="1"/>
  <c r="FN172" i="7"/>
  <c r="FH122" i="7"/>
  <c r="FH115" i="7"/>
  <c r="FN224" i="7" l="1"/>
  <c r="FN218" i="7"/>
  <c r="FM161" i="7"/>
  <c r="FM222" i="7" s="1"/>
  <c r="FN198" i="7"/>
  <c r="FN260" i="7" s="1"/>
  <c r="FN159" i="7"/>
  <c r="V58" i="26"/>
  <c r="FJ7" i="7"/>
  <c r="FN183" i="7"/>
  <c r="FN245" i="7" s="1"/>
  <c r="FN175" i="7"/>
  <c r="FN237" i="7" s="1"/>
  <c r="FN187" i="7"/>
  <c r="FN249" i="7" s="1"/>
  <c r="FN165" i="7"/>
  <c r="FN179" i="7"/>
  <c r="FN241" i="7" s="1"/>
  <c r="FN176" i="7"/>
  <c r="FN238" i="7" s="1"/>
  <c r="FO172" i="7"/>
  <c r="FI122" i="7"/>
  <c r="FI115" i="7"/>
  <c r="FO224" i="7" l="1"/>
  <c r="D224" i="7" s="1"/>
  <c r="FO159" i="7"/>
  <c r="FO218" i="7"/>
  <c r="D218" i="7" s="1"/>
  <c r="FN161" i="7"/>
  <c r="FN222" i="7" s="1"/>
  <c r="FO198" i="7"/>
  <c r="FO260" i="7" s="1"/>
  <c r="W54" i="26"/>
  <c r="W55" i="26"/>
  <c r="FK7" i="7"/>
  <c r="FM72" i="13"/>
  <c r="FL72" i="13"/>
  <c r="FN72" i="13"/>
  <c r="FO72" i="13"/>
  <c r="FQ72" i="13"/>
  <c r="FP72" i="13"/>
  <c r="FO175" i="7"/>
  <c r="FO237" i="7" s="1"/>
  <c r="FO183" i="7"/>
  <c r="FO245" i="7" s="1"/>
  <c r="FO187" i="7"/>
  <c r="FO249" i="7" s="1"/>
  <c r="FO165" i="7"/>
  <c r="FO179" i="7"/>
  <c r="FO241" i="7" s="1"/>
  <c r="D241" i="7" s="1"/>
  <c r="FO176" i="7"/>
  <c r="FO238" i="7" s="1"/>
  <c r="FJ122" i="7"/>
  <c r="FJ115" i="7"/>
  <c r="FO161" i="7" l="1"/>
  <c r="FO222" i="7" s="1"/>
  <c r="W52" i="26"/>
  <c r="FL7" i="7"/>
  <c r="D159" i="7"/>
  <c r="D30" i="33" s="1"/>
  <c r="FK122" i="7"/>
  <c r="FK115" i="7"/>
  <c r="W58" i="26" l="1"/>
  <c r="FM7" i="7"/>
  <c r="FL122" i="7"/>
  <c r="FL115" i="7"/>
  <c r="X54" i="26" l="1"/>
  <c r="X55" i="26"/>
  <c r="FN7" i="7"/>
  <c r="FM122" i="7"/>
  <c r="FM115" i="7"/>
  <c r="X52" i="26" l="1"/>
  <c r="FO7" i="7"/>
  <c r="FN122" i="7"/>
  <c r="FN115" i="7"/>
  <c r="J44" i="12" l="1"/>
  <c r="K44" i="12" s="1"/>
  <c r="J16" i="12"/>
  <c r="K16" i="12" s="1"/>
  <c r="L16" i="12" s="1"/>
  <c r="M16" i="12" s="1"/>
  <c r="J33" i="12"/>
  <c r="J29" i="12"/>
  <c r="K29" i="12" s="1"/>
  <c r="J32" i="12"/>
  <c r="J17" i="12"/>
  <c r="J20" i="12"/>
  <c r="K20" i="12" s="1"/>
  <c r="J54" i="12"/>
  <c r="K54" i="12" s="1"/>
  <c r="L54" i="12" s="1"/>
  <c r="X58" i="26"/>
  <c r="W81" i="13"/>
  <c r="U81" i="13"/>
  <c r="S81" i="13"/>
  <c r="P81" i="13"/>
  <c r="O81" i="13"/>
  <c r="X81" i="13"/>
  <c r="V81" i="13"/>
  <c r="Q81" i="13"/>
  <c r="R81" i="13"/>
  <c r="Z81" i="13"/>
  <c r="T81" i="13"/>
  <c r="Y81" i="13"/>
  <c r="AA81" i="13"/>
  <c r="AB81" i="13"/>
  <c r="AD81" i="13"/>
  <c r="AC81" i="13"/>
  <c r="AF81" i="13"/>
  <c r="AE81" i="13"/>
  <c r="AG81" i="13"/>
  <c r="AI81" i="13"/>
  <c r="AH81" i="13"/>
  <c r="AL81" i="13"/>
  <c r="AJ81" i="13"/>
  <c r="AK81" i="13"/>
  <c r="AM81" i="13"/>
  <c r="AO81" i="13"/>
  <c r="AN81" i="13"/>
  <c r="AP81" i="13"/>
  <c r="AQ81" i="13"/>
  <c r="AR81" i="13"/>
  <c r="AS81" i="13"/>
  <c r="AT81" i="13"/>
  <c r="AU81" i="13"/>
  <c r="AV81" i="13"/>
  <c r="AX81" i="13"/>
  <c r="AW81" i="13"/>
  <c r="AY81" i="13"/>
  <c r="AZ81" i="13"/>
  <c r="BA81" i="13"/>
  <c r="BB81" i="13"/>
  <c r="BC81" i="13"/>
  <c r="BD81" i="13"/>
  <c r="BE81" i="13"/>
  <c r="BF81" i="13"/>
  <c r="BG81" i="13"/>
  <c r="BI81" i="13"/>
  <c r="BH81" i="13"/>
  <c r="BJ81" i="13"/>
  <c r="BK81" i="13"/>
  <c r="BL81" i="13"/>
  <c r="BM81" i="13"/>
  <c r="BN81" i="13"/>
  <c r="BO81" i="13"/>
  <c r="BP81" i="13"/>
  <c r="BQ81" i="13"/>
  <c r="BR81" i="13"/>
  <c r="BS81" i="13"/>
  <c r="BT81" i="13"/>
  <c r="BU81" i="13"/>
  <c r="BV81" i="13"/>
  <c r="BW81" i="13"/>
  <c r="CB81" i="13"/>
  <c r="BX81" i="13"/>
  <c r="BY81" i="13"/>
  <c r="CD81" i="13"/>
  <c r="BZ81" i="13"/>
  <c r="CA81" i="13"/>
  <c r="CC81" i="13"/>
  <c r="CE81" i="13"/>
  <c r="CF81" i="13"/>
  <c r="CG81" i="13"/>
  <c r="CI81" i="13"/>
  <c r="CH81" i="13"/>
  <c r="CK81" i="13"/>
  <c r="CJ81" i="13"/>
  <c r="CM81" i="13"/>
  <c r="CL81" i="13"/>
  <c r="CN81" i="13"/>
  <c r="CO81" i="13"/>
  <c r="CP81" i="13"/>
  <c r="CQ81" i="13"/>
  <c r="CR81" i="13"/>
  <c r="CS81" i="13"/>
  <c r="CT81" i="13"/>
  <c r="CU81" i="13"/>
  <c r="CV81" i="13"/>
  <c r="CW81" i="13"/>
  <c r="CX81" i="13"/>
  <c r="CY81" i="13"/>
  <c r="CZ81" i="13"/>
  <c r="DA81" i="13"/>
  <c r="DC81" i="13"/>
  <c r="DB81" i="13"/>
  <c r="DD81" i="13"/>
  <c r="DG81" i="13"/>
  <c r="DF81" i="13"/>
  <c r="DE81" i="13"/>
  <c r="DI81" i="13"/>
  <c r="DH81" i="13"/>
  <c r="DL81" i="13"/>
  <c r="DJ81" i="13"/>
  <c r="DN81" i="13"/>
  <c r="DK81" i="13"/>
  <c r="DM81" i="13"/>
  <c r="DP81" i="13"/>
  <c r="DO81" i="13"/>
  <c r="DQ81" i="13"/>
  <c r="DS81" i="13"/>
  <c r="DR81" i="13"/>
  <c r="DT81" i="13"/>
  <c r="DU81" i="13"/>
  <c r="DV81" i="13"/>
  <c r="DW81" i="13"/>
  <c r="DY81" i="13"/>
  <c r="DX81" i="13"/>
  <c r="EA81" i="13"/>
  <c r="DZ81" i="13"/>
  <c r="EB81" i="13"/>
  <c r="EC81" i="13"/>
  <c r="ED81" i="13"/>
  <c r="EE81" i="13"/>
  <c r="EF81" i="13"/>
  <c r="EG81" i="13"/>
  <c r="EH81" i="13"/>
  <c r="EI81" i="13"/>
  <c r="EJ81" i="13"/>
  <c r="EK81" i="13"/>
  <c r="EL81" i="13"/>
  <c r="EM81" i="13"/>
  <c r="EN81" i="13"/>
  <c r="EO81" i="13"/>
  <c r="EP81" i="13"/>
  <c r="EQ81" i="13"/>
  <c r="ER81" i="13"/>
  <c r="ES81" i="13"/>
  <c r="EU81" i="13"/>
  <c r="ET81" i="13"/>
  <c r="EV81" i="13"/>
  <c r="EW81" i="13"/>
  <c r="EY81" i="13"/>
  <c r="EX81" i="13"/>
  <c r="EZ81" i="13"/>
  <c r="FB81" i="13"/>
  <c r="FC81" i="13"/>
  <c r="FA81" i="13"/>
  <c r="FD81" i="13"/>
  <c r="FF81" i="13"/>
  <c r="FE81" i="13"/>
  <c r="FG81" i="13"/>
  <c r="FH81" i="13"/>
  <c r="FI81" i="13"/>
  <c r="FJ81" i="13"/>
  <c r="FK81" i="13"/>
  <c r="FO122" i="7"/>
  <c r="FO115" i="7"/>
  <c r="D211" i="3"/>
  <c r="M54" i="12" l="1"/>
  <c r="N54" i="12" s="1"/>
  <c r="L20" i="12"/>
  <c r="M20" i="12" s="1"/>
  <c r="N20" i="12" s="1"/>
  <c r="L44" i="12"/>
  <c r="M44" i="12" s="1"/>
  <c r="N16" i="12"/>
  <c r="L29" i="12"/>
  <c r="Y55" i="26"/>
  <c r="Y54" i="26"/>
  <c r="Y52" i="26" s="1"/>
  <c r="Y58" i="26" s="1"/>
  <c r="B97" i="3"/>
  <c r="B164" i="3" s="1"/>
  <c r="B92" i="3"/>
  <c r="B159" i="3" s="1"/>
  <c r="B87" i="3"/>
  <c r="B154" i="3" s="1"/>
  <c r="B82" i="3"/>
  <c r="B149" i="3" s="1"/>
  <c r="B77" i="3"/>
  <c r="B144" i="3" s="1"/>
  <c r="B72" i="3"/>
  <c r="B139" i="3" s="1"/>
  <c r="B67" i="3"/>
  <c r="B134" i="3" s="1"/>
  <c r="F123" i="6" a="1"/>
  <c r="F123" i="6" s="1"/>
  <c r="O20" i="12" l="1"/>
  <c r="P20" i="12" s="1"/>
  <c r="Q20" i="12" s="1"/>
  <c r="O54" i="12"/>
  <c r="P54" i="12" s="1"/>
  <c r="M29" i="12"/>
  <c r="N29" i="12" s="1"/>
  <c r="O16" i="12"/>
  <c r="N44" i="12"/>
  <c r="O44" i="12" s="1"/>
  <c r="Z54" i="26"/>
  <c r="Z52" i="26" s="1"/>
  <c r="Z58" i="26" s="1"/>
  <c r="Z55" i="26"/>
  <c r="BD97" i="6"/>
  <c r="BJ97" i="6"/>
  <c r="Q54" i="12" l="1"/>
  <c r="R54" i="12" s="1"/>
  <c r="S54" i="12" s="1"/>
  <c r="D54" i="12" s="1"/>
  <c r="R20" i="12"/>
  <c r="S20" i="12" s="1"/>
  <c r="D20" i="12" s="1"/>
  <c r="O29" i="12"/>
  <c r="P44" i="12"/>
  <c r="Q44" i="12" s="1"/>
  <c r="P16" i="12"/>
  <c r="Q16" i="12" s="1"/>
  <c r="AA55" i="26"/>
  <c r="AA54" i="26"/>
  <c r="AA52" i="26" s="1"/>
  <c r="AA58" i="26" s="1"/>
  <c r="R44" i="12" l="1"/>
  <c r="S44" i="12" s="1"/>
  <c r="D44" i="12" s="1"/>
  <c r="R16" i="12"/>
  <c r="S16" i="12" s="1"/>
  <c r="P29" i="12"/>
  <c r="Q29" i="12" s="1"/>
  <c r="R29" i="12" s="1"/>
  <c r="S29" i="12" s="1"/>
  <c r="D29" i="12" s="1"/>
  <c r="AB54" i="26"/>
  <c r="AB52" i="26" s="1"/>
  <c r="AB58" i="26" s="1"/>
  <c r="AB55" i="26"/>
  <c r="O9" i="6"/>
  <c r="F117" i="6" a="1"/>
  <c r="F111" i="6" a="1"/>
  <c r="F111" i="6" s="1"/>
  <c r="F99" i="6" a="1"/>
  <c r="F99" i="6" s="1"/>
  <c r="F105" i="6" a="1"/>
  <c r="F105" i="6" s="1"/>
  <c r="G103" i="6"/>
  <c r="H103" i="6"/>
  <c r="I103" i="6"/>
  <c r="J103" i="6"/>
  <c r="K103" i="6"/>
  <c r="L103" i="6"/>
  <c r="D96" i="6"/>
  <c r="K25" i="3"/>
  <c r="Z90" i="6"/>
  <c r="AQ90" i="6"/>
  <c r="BB90" i="6"/>
  <c r="D80" i="6"/>
  <c r="D79" i="6"/>
  <c r="F2" i="6" a="1"/>
  <c r="F2" i="6" s="1"/>
  <c r="D72" i="6"/>
  <c r="D73" i="6"/>
  <c r="D74" i="6"/>
  <c r="D75" i="6"/>
  <c r="D76" i="6"/>
  <c r="D81" i="6"/>
  <c r="D82" i="6"/>
  <c r="D16" i="12" l="1"/>
  <c r="AC54" i="26"/>
  <c r="AC52" i="26" s="1"/>
  <c r="AC58" i="26" s="1"/>
  <c r="AC55" i="26"/>
  <c r="AB97" i="6"/>
  <c r="AD97" i="6"/>
  <c r="D95" i="6"/>
  <c r="AQ97" i="6"/>
  <c r="G115" i="6"/>
  <c r="H115" i="6"/>
  <c r="I115" i="6"/>
  <c r="J115" i="6"/>
  <c r="F117" i="6"/>
  <c r="D88" i="6"/>
  <c r="D89" i="6"/>
  <c r="D47" i="6"/>
  <c r="L46" i="6"/>
  <c r="H46" i="6"/>
  <c r="L37" i="6"/>
  <c r="H37" i="6"/>
  <c r="B22" i="6"/>
  <c r="AD55" i="26" l="1"/>
  <c r="AD54" i="26"/>
  <c r="AD52" i="26" s="1"/>
  <c r="AD58" i="26" s="1"/>
  <c r="F3" i="29"/>
  <c r="J5" i="17"/>
  <c r="J6" i="17" s="1"/>
  <c r="D13" i="16" s="1"/>
  <c r="N4" i="13"/>
  <c r="S3" i="13" s="1"/>
  <c r="D26" i="6"/>
  <c r="D170" i="6"/>
  <c r="D184" i="6" l="1"/>
  <c r="D173" i="6"/>
  <c r="G223" i="7"/>
  <c r="G101" i="33"/>
  <c r="D176" i="6"/>
  <c r="C79" i="13"/>
  <c r="AE56" i="26"/>
  <c r="AE55" i="26"/>
  <c r="AE54" i="26"/>
  <c r="D9" i="33"/>
  <c r="D230" i="3"/>
  <c r="L42" i="6"/>
  <c r="D171" i="6" s="1"/>
  <c r="H42" i="6"/>
  <c r="J42" i="6" s="1"/>
  <c r="D28" i="6"/>
  <c r="N33" i="6"/>
  <c r="D185" i="6" l="1"/>
  <c r="D186" i="6" s="1"/>
  <c r="D189" i="6" s="1"/>
  <c r="D174" i="6"/>
  <c r="D175" i="6" s="1"/>
  <c r="B79" i="13"/>
  <c r="S4" i="13"/>
  <c r="D3" i="13"/>
  <c r="D177" i="6"/>
  <c r="D178" i="6" s="1"/>
  <c r="G175" i="7"/>
  <c r="C7" i="13"/>
  <c r="N9" i="13"/>
  <c r="S6" i="13" s="1"/>
  <c r="S8" i="13" s="1"/>
  <c r="AE53" i="26"/>
  <c r="F54" i="26"/>
  <c r="N42" i="6"/>
  <c r="O42" i="6" s="1"/>
  <c r="C14" i="13"/>
  <c r="D14" i="13" s="1"/>
  <c r="C4" i="13"/>
  <c r="D4" i="13" s="1"/>
  <c r="C15" i="13"/>
  <c r="D15" i="13" s="1"/>
  <c r="C16" i="13"/>
  <c r="S21" i="13"/>
  <c r="S23" i="13" s="1"/>
  <c r="C12" i="13"/>
  <c r="D12" i="13" s="1"/>
  <c r="C13" i="13"/>
  <c r="D13" i="13" s="1"/>
  <c r="EJ131" i="6"/>
  <c r="EJ132" i="6" s="1"/>
  <c r="DX131" i="6"/>
  <c r="DX132" i="6" s="1"/>
  <c r="DL131" i="6"/>
  <c r="DL132" i="6" s="1"/>
  <c r="CZ131" i="6"/>
  <c r="CZ132" i="6" s="1"/>
  <c r="CN131" i="6"/>
  <c r="CN132" i="6" s="1"/>
  <c r="CB131" i="6"/>
  <c r="CB132" i="6" s="1"/>
  <c r="BP131" i="6"/>
  <c r="BP132" i="6" s="1"/>
  <c r="BD131" i="6"/>
  <c r="BD132" i="6" s="1"/>
  <c r="AR131" i="6"/>
  <c r="AR132" i="6" s="1"/>
  <c r="AF131" i="6"/>
  <c r="AF132" i="6" s="1"/>
  <c r="T131" i="6"/>
  <c r="T132" i="6" s="1"/>
  <c r="H131" i="6"/>
  <c r="H132" i="6" s="1"/>
  <c r="CY131" i="6"/>
  <c r="CY132" i="6" s="1"/>
  <c r="AE131" i="6"/>
  <c r="AE132" i="6" s="1"/>
  <c r="G131" i="6"/>
  <c r="G132" i="6" s="1"/>
  <c r="EE131" i="6"/>
  <c r="EE132" i="6" s="1"/>
  <c r="CU131" i="6"/>
  <c r="CU132" i="6" s="1"/>
  <c r="BK131" i="6"/>
  <c r="BK132" i="6" s="1"/>
  <c r="AA131" i="6"/>
  <c r="AA132" i="6" s="1"/>
  <c r="EI131" i="6"/>
  <c r="EI132" i="6" s="1"/>
  <c r="DW131" i="6"/>
  <c r="DW132" i="6" s="1"/>
  <c r="DK131" i="6"/>
  <c r="DK132" i="6" s="1"/>
  <c r="CM131" i="6"/>
  <c r="CM132" i="6" s="1"/>
  <c r="CA131" i="6"/>
  <c r="CA132" i="6" s="1"/>
  <c r="BO131" i="6"/>
  <c r="BO132" i="6" s="1"/>
  <c r="BC131" i="6"/>
  <c r="BC132" i="6" s="1"/>
  <c r="AQ131" i="6"/>
  <c r="AQ132" i="6" s="1"/>
  <c r="S131" i="6"/>
  <c r="S132" i="6" s="1"/>
  <c r="DS131" i="6"/>
  <c r="DS132" i="6" s="1"/>
  <c r="CI131" i="6"/>
  <c r="CI132" i="6" s="1"/>
  <c r="AM131" i="6"/>
  <c r="AM132" i="6" s="1"/>
  <c r="EH131" i="6"/>
  <c r="EH132" i="6" s="1"/>
  <c r="DV131" i="6"/>
  <c r="DV132" i="6" s="1"/>
  <c r="DJ131" i="6"/>
  <c r="DJ132" i="6" s="1"/>
  <c r="CX131" i="6"/>
  <c r="CX132" i="6" s="1"/>
  <c r="CL131" i="6"/>
  <c r="CL132" i="6" s="1"/>
  <c r="BZ131" i="6"/>
  <c r="BZ132" i="6" s="1"/>
  <c r="BN131" i="6"/>
  <c r="BN132" i="6" s="1"/>
  <c r="BB131" i="6"/>
  <c r="BB132" i="6" s="1"/>
  <c r="AP131" i="6"/>
  <c r="AP132" i="6" s="1"/>
  <c r="AD131" i="6"/>
  <c r="AD132" i="6" s="1"/>
  <c r="R131" i="6"/>
  <c r="R132" i="6" s="1"/>
  <c r="ES131" i="6"/>
  <c r="ES132" i="6" s="1"/>
  <c r="EG131" i="6"/>
  <c r="EG132" i="6" s="1"/>
  <c r="DU131" i="6"/>
  <c r="DU132" i="6" s="1"/>
  <c r="DI131" i="6"/>
  <c r="DI132" i="6" s="1"/>
  <c r="CW131" i="6"/>
  <c r="CW132" i="6" s="1"/>
  <c r="CK131" i="6"/>
  <c r="CK132" i="6" s="1"/>
  <c r="BY131" i="6"/>
  <c r="BY132" i="6" s="1"/>
  <c r="BM131" i="6"/>
  <c r="BM132" i="6" s="1"/>
  <c r="BA131" i="6"/>
  <c r="BA132" i="6" s="1"/>
  <c r="AO131" i="6"/>
  <c r="AO132" i="6" s="1"/>
  <c r="AC131" i="6"/>
  <c r="AC132" i="6" s="1"/>
  <c r="Q131" i="6"/>
  <c r="Q132" i="6" s="1"/>
  <c r="ER131" i="6"/>
  <c r="ER132" i="6" s="1"/>
  <c r="EF131" i="6"/>
  <c r="EF132" i="6" s="1"/>
  <c r="DT131" i="6"/>
  <c r="DT132" i="6" s="1"/>
  <c r="DH131" i="6"/>
  <c r="DH132" i="6" s="1"/>
  <c r="CV131" i="6"/>
  <c r="CV132" i="6" s="1"/>
  <c r="CJ131" i="6"/>
  <c r="CJ132" i="6" s="1"/>
  <c r="BX131" i="6"/>
  <c r="BX132" i="6" s="1"/>
  <c r="BL131" i="6"/>
  <c r="BL132" i="6" s="1"/>
  <c r="AZ131" i="6"/>
  <c r="AZ132" i="6" s="1"/>
  <c r="AN131" i="6"/>
  <c r="AN132" i="6" s="1"/>
  <c r="AB131" i="6"/>
  <c r="AB132" i="6" s="1"/>
  <c r="P131" i="6"/>
  <c r="P132" i="6" s="1"/>
  <c r="EQ131" i="6"/>
  <c r="EQ132" i="6" s="1"/>
  <c r="DG131" i="6"/>
  <c r="DG132" i="6" s="1"/>
  <c r="BW131" i="6"/>
  <c r="BW132" i="6" s="1"/>
  <c r="AY131" i="6"/>
  <c r="AY132" i="6" s="1"/>
  <c r="O131" i="6"/>
  <c r="O132" i="6" s="1"/>
  <c r="EN131" i="6"/>
  <c r="EN132" i="6" s="1"/>
  <c r="EB131" i="6"/>
  <c r="EB132" i="6" s="1"/>
  <c r="DP131" i="6"/>
  <c r="DP132" i="6" s="1"/>
  <c r="DD131" i="6"/>
  <c r="DD132" i="6" s="1"/>
  <c r="CR131" i="6"/>
  <c r="CR132" i="6" s="1"/>
  <c r="CF131" i="6"/>
  <c r="CF132" i="6" s="1"/>
  <c r="BT131" i="6"/>
  <c r="BT132" i="6" s="1"/>
  <c r="BH131" i="6"/>
  <c r="BH132" i="6" s="1"/>
  <c r="AV131" i="6"/>
  <c r="AV132" i="6" s="1"/>
  <c r="AJ131" i="6"/>
  <c r="AJ132" i="6" s="1"/>
  <c r="X131" i="6"/>
  <c r="X132" i="6" s="1"/>
  <c r="L131" i="6"/>
  <c r="L132" i="6" s="1"/>
  <c r="EM131" i="6"/>
  <c r="EM132" i="6" s="1"/>
  <c r="EA131" i="6"/>
  <c r="EA132" i="6" s="1"/>
  <c r="DO131" i="6"/>
  <c r="DO132" i="6" s="1"/>
  <c r="DC131" i="6"/>
  <c r="DC132" i="6" s="1"/>
  <c r="CQ131" i="6"/>
  <c r="CQ132" i="6" s="1"/>
  <c r="CE131" i="6"/>
  <c r="CE132" i="6" s="1"/>
  <c r="BS131" i="6"/>
  <c r="BS132" i="6" s="1"/>
  <c r="BG131" i="6"/>
  <c r="BG132" i="6" s="1"/>
  <c r="AU131" i="6"/>
  <c r="AU132" i="6" s="1"/>
  <c r="AI131" i="6"/>
  <c r="AI132" i="6" s="1"/>
  <c r="W131" i="6"/>
  <c r="W132" i="6" s="1"/>
  <c r="K131" i="6"/>
  <c r="K132" i="6" s="1"/>
  <c r="EL131" i="6"/>
  <c r="EL132" i="6" s="1"/>
  <c r="DZ131" i="6"/>
  <c r="DZ132" i="6" s="1"/>
  <c r="DN131" i="6"/>
  <c r="DN132" i="6" s="1"/>
  <c r="DB131" i="6"/>
  <c r="DB132" i="6" s="1"/>
  <c r="CP131" i="6"/>
  <c r="CP132" i="6" s="1"/>
  <c r="CD131" i="6"/>
  <c r="CD132" i="6" s="1"/>
  <c r="BR131" i="6"/>
  <c r="BR132" i="6" s="1"/>
  <c r="BF131" i="6"/>
  <c r="BF132" i="6" s="1"/>
  <c r="AT131" i="6"/>
  <c r="AT132" i="6" s="1"/>
  <c r="AH131" i="6"/>
  <c r="AH132" i="6" s="1"/>
  <c r="V131" i="6"/>
  <c r="V132" i="6" s="1"/>
  <c r="J131" i="6"/>
  <c r="J132" i="6" s="1"/>
  <c r="DA131" i="6"/>
  <c r="DA132" i="6" s="1"/>
  <c r="BE131" i="6"/>
  <c r="BE132" i="6" s="1"/>
  <c r="I131" i="6"/>
  <c r="I132" i="6" s="1"/>
  <c r="EP131" i="6"/>
  <c r="EP132" i="6" s="1"/>
  <c r="CT131" i="6"/>
  <c r="CT132" i="6" s="1"/>
  <c r="AX131" i="6"/>
  <c r="AX132" i="6" s="1"/>
  <c r="AW131" i="6"/>
  <c r="AW132" i="6" s="1"/>
  <c r="AL131" i="6"/>
  <c r="AL132" i="6" s="1"/>
  <c r="EO131" i="6"/>
  <c r="EO132" i="6" s="1"/>
  <c r="CS131" i="6"/>
  <c r="CS132" i="6" s="1"/>
  <c r="ED131" i="6"/>
  <c r="ED132" i="6" s="1"/>
  <c r="CH131" i="6"/>
  <c r="CH132" i="6" s="1"/>
  <c r="EC131" i="6"/>
  <c r="EC132" i="6" s="1"/>
  <c r="AK131" i="6"/>
  <c r="AK132" i="6" s="1"/>
  <c r="DY131" i="6"/>
  <c r="DY132" i="6" s="1"/>
  <c r="AG131" i="6"/>
  <c r="AG132" i="6" s="1"/>
  <c r="DR131" i="6"/>
  <c r="DR132" i="6" s="1"/>
  <c r="BV131" i="6"/>
  <c r="BV132" i="6" s="1"/>
  <c r="DM131" i="6"/>
  <c r="DM132" i="6" s="1"/>
  <c r="BQ131" i="6"/>
  <c r="BQ132" i="6" s="1"/>
  <c r="BJ131" i="6"/>
  <c r="BJ132" i="6" s="1"/>
  <c r="DE131" i="6"/>
  <c r="DE132" i="6" s="1"/>
  <c r="M131" i="6"/>
  <c r="M132" i="6" s="1"/>
  <c r="EK131" i="6"/>
  <c r="EK132" i="6" s="1"/>
  <c r="CO131" i="6"/>
  <c r="CO132" i="6" s="1"/>
  <c r="AS131" i="6"/>
  <c r="AS132" i="6" s="1"/>
  <c r="CG131" i="6"/>
  <c r="CG132" i="6" s="1"/>
  <c r="CC131" i="6"/>
  <c r="CC132" i="6" s="1"/>
  <c r="Z131" i="6"/>
  <c r="Z132" i="6" s="1"/>
  <c r="DQ131" i="6"/>
  <c r="DQ132" i="6" s="1"/>
  <c r="BU131" i="6"/>
  <c r="BU132" i="6" s="1"/>
  <c r="Y131" i="6"/>
  <c r="Y132" i="6" s="1"/>
  <c r="U131" i="6"/>
  <c r="U132" i="6" s="1"/>
  <c r="DF131" i="6"/>
  <c r="DF132" i="6" s="1"/>
  <c r="N131" i="6"/>
  <c r="N132" i="6" s="1"/>
  <c r="BI131" i="6"/>
  <c r="BI132" i="6" s="1"/>
  <c r="O14" i="6"/>
  <c r="F131" i="6"/>
  <c r="F132" i="6" s="1"/>
  <c r="EJ93" i="6"/>
  <c r="DX93" i="6"/>
  <c r="DL93" i="6"/>
  <c r="CZ93" i="6"/>
  <c r="CN93" i="6"/>
  <c r="CB93" i="6"/>
  <c r="BP93" i="6"/>
  <c r="BD93" i="6"/>
  <c r="AR93" i="6"/>
  <c r="AF93" i="6"/>
  <c r="T93" i="6"/>
  <c r="H93" i="6"/>
  <c r="ES86" i="6"/>
  <c r="EG86" i="6"/>
  <c r="DU86" i="6"/>
  <c r="DI86" i="6"/>
  <c r="CW86" i="6"/>
  <c r="CK86" i="6"/>
  <c r="BY86" i="6"/>
  <c r="BM86" i="6"/>
  <c r="BA86" i="6"/>
  <c r="AO86" i="6"/>
  <c r="AC86" i="6"/>
  <c r="Q86" i="6"/>
  <c r="EI93" i="6"/>
  <c r="DW93" i="6"/>
  <c r="DK93" i="6"/>
  <c r="CY93" i="6"/>
  <c r="CM93" i="6"/>
  <c r="CA93" i="6"/>
  <c r="BO93" i="6"/>
  <c r="BC93" i="6"/>
  <c r="AQ93" i="6"/>
  <c r="AE93" i="6"/>
  <c r="S93" i="6"/>
  <c r="G93" i="6"/>
  <c r="EH93" i="6"/>
  <c r="DV93" i="6"/>
  <c r="DJ93" i="6"/>
  <c r="CX93" i="6"/>
  <c r="CL93" i="6"/>
  <c r="BZ93" i="6"/>
  <c r="BN93" i="6"/>
  <c r="BB93" i="6"/>
  <c r="AP93" i="6"/>
  <c r="AD93" i="6"/>
  <c r="R93" i="6"/>
  <c r="EQ86" i="6"/>
  <c r="EE86" i="6"/>
  <c r="DS86" i="6"/>
  <c r="DG86" i="6"/>
  <c r="CU86" i="6"/>
  <c r="CI86" i="6"/>
  <c r="BW86" i="6"/>
  <c r="BK86" i="6"/>
  <c r="AY86" i="6"/>
  <c r="AM86" i="6"/>
  <c r="AA86" i="6"/>
  <c r="O86" i="6"/>
  <c r="EE93" i="6"/>
  <c r="DG93" i="6"/>
  <c r="BW93" i="6"/>
  <c r="AM93" i="6"/>
  <c r="O93" i="6"/>
  <c r="CR86" i="6"/>
  <c r="X86" i="6"/>
  <c r="EP93" i="6"/>
  <c r="ED93" i="6"/>
  <c r="DR93" i="6"/>
  <c r="DF93" i="6"/>
  <c r="CT93" i="6"/>
  <c r="CH93" i="6"/>
  <c r="BV93" i="6"/>
  <c r="BJ93" i="6"/>
  <c r="AL93" i="6"/>
  <c r="Z93" i="6"/>
  <c r="N93" i="6"/>
  <c r="DO86" i="6"/>
  <c r="BS86" i="6"/>
  <c r="AI86" i="6"/>
  <c r="EC93" i="6"/>
  <c r="DE93" i="6"/>
  <c r="BI93" i="6"/>
  <c r="M93" i="6"/>
  <c r="CP86" i="6"/>
  <c r="V86" i="6"/>
  <c r="EB93" i="6"/>
  <c r="DP93" i="6"/>
  <c r="DD93" i="6"/>
  <c r="CR93" i="6"/>
  <c r="CF93" i="6"/>
  <c r="BT93" i="6"/>
  <c r="AV93" i="6"/>
  <c r="X93" i="6"/>
  <c r="EK86" i="6"/>
  <c r="CO86" i="6"/>
  <c r="BE86" i="6"/>
  <c r="AG86" i="6"/>
  <c r="I86" i="6"/>
  <c r="DX86" i="6"/>
  <c r="CN86" i="6"/>
  <c r="AR86" i="6"/>
  <c r="ES93" i="6"/>
  <c r="EG93" i="6"/>
  <c r="DU93" i="6"/>
  <c r="DI93" i="6"/>
  <c r="CW93" i="6"/>
  <c r="CK93" i="6"/>
  <c r="BY93" i="6"/>
  <c r="BM93" i="6"/>
  <c r="BA93" i="6"/>
  <c r="AO93" i="6"/>
  <c r="AC93" i="6"/>
  <c r="Q93" i="6"/>
  <c r="EP86" i="6"/>
  <c r="ED86" i="6"/>
  <c r="DR86" i="6"/>
  <c r="DF86" i="6"/>
  <c r="CT86" i="6"/>
  <c r="CH86" i="6"/>
  <c r="BV86" i="6"/>
  <c r="BJ86" i="6"/>
  <c r="AX86" i="6"/>
  <c r="AL86" i="6"/>
  <c r="Z86" i="6"/>
  <c r="N86" i="6"/>
  <c r="EQ93" i="6"/>
  <c r="DS93" i="6"/>
  <c r="CU93" i="6"/>
  <c r="CI93" i="6"/>
  <c r="BK93" i="6"/>
  <c r="AA93" i="6"/>
  <c r="EN86" i="6"/>
  <c r="DP86" i="6"/>
  <c r="CF86" i="6"/>
  <c r="AV86" i="6"/>
  <c r="L86" i="6"/>
  <c r="AX93" i="6"/>
  <c r="EM86" i="6"/>
  <c r="CQ86" i="6"/>
  <c r="BG86" i="6"/>
  <c r="W86" i="6"/>
  <c r="EO93" i="6"/>
  <c r="DQ93" i="6"/>
  <c r="CS93" i="6"/>
  <c r="BU93" i="6"/>
  <c r="AW93" i="6"/>
  <c r="Y93" i="6"/>
  <c r="DZ86" i="6"/>
  <c r="DB86" i="6"/>
  <c r="BR86" i="6"/>
  <c r="AT86" i="6"/>
  <c r="J86" i="6"/>
  <c r="AJ93" i="6"/>
  <c r="BQ86" i="6"/>
  <c r="EM93" i="6"/>
  <c r="DO93" i="6"/>
  <c r="CQ93" i="6"/>
  <c r="BG93" i="6"/>
  <c r="AI93" i="6"/>
  <c r="K93" i="6"/>
  <c r="CZ86" i="6"/>
  <c r="BP86" i="6"/>
  <c r="AF86" i="6"/>
  <c r="H86" i="6"/>
  <c r="CP93" i="6"/>
  <c r="BF93" i="6"/>
  <c r="AH93" i="6"/>
  <c r="J93" i="6"/>
  <c r="CY86" i="6"/>
  <c r="CA86" i="6"/>
  <c r="BC86" i="6"/>
  <c r="AE86" i="6"/>
  <c r="S86" i="6"/>
  <c r="ER93" i="6"/>
  <c r="EF93" i="6"/>
  <c r="DT93" i="6"/>
  <c r="DH93" i="6"/>
  <c r="CV93" i="6"/>
  <c r="CJ93" i="6"/>
  <c r="BX93" i="6"/>
  <c r="BL93" i="6"/>
  <c r="AZ93" i="6"/>
  <c r="AN93" i="6"/>
  <c r="AB93" i="6"/>
  <c r="P93" i="6"/>
  <c r="EO86" i="6"/>
  <c r="EC86" i="6"/>
  <c r="DQ86" i="6"/>
  <c r="DE86" i="6"/>
  <c r="CS86" i="6"/>
  <c r="CG86" i="6"/>
  <c r="BU86" i="6"/>
  <c r="BI86" i="6"/>
  <c r="AW86" i="6"/>
  <c r="AK86" i="6"/>
  <c r="Y86" i="6"/>
  <c r="M86" i="6"/>
  <c r="AY93" i="6"/>
  <c r="EB86" i="6"/>
  <c r="DD86" i="6"/>
  <c r="BT86" i="6"/>
  <c r="BH86" i="6"/>
  <c r="AJ86" i="6"/>
  <c r="EA86" i="6"/>
  <c r="DC86" i="6"/>
  <c r="CE86" i="6"/>
  <c r="AU86" i="6"/>
  <c r="K86" i="6"/>
  <c r="CG93" i="6"/>
  <c r="AK93" i="6"/>
  <c r="EL86" i="6"/>
  <c r="DN86" i="6"/>
  <c r="CD86" i="6"/>
  <c r="BF86" i="6"/>
  <c r="AH86" i="6"/>
  <c r="EN93" i="6"/>
  <c r="BH93" i="6"/>
  <c r="L93" i="6"/>
  <c r="DY86" i="6"/>
  <c r="DM86" i="6"/>
  <c r="DA86" i="6"/>
  <c r="CC86" i="6"/>
  <c r="AS86" i="6"/>
  <c r="U86" i="6"/>
  <c r="EA93" i="6"/>
  <c r="DC93" i="6"/>
  <c r="CE93" i="6"/>
  <c r="BS93" i="6"/>
  <c r="AU93" i="6"/>
  <c r="W93" i="6"/>
  <c r="EJ86" i="6"/>
  <c r="DL86" i="6"/>
  <c r="CB86" i="6"/>
  <c r="BD86" i="6"/>
  <c r="T86" i="6"/>
  <c r="EL93" i="6"/>
  <c r="DZ93" i="6"/>
  <c r="DN93" i="6"/>
  <c r="DB93" i="6"/>
  <c r="CD93" i="6"/>
  <c r="BR93" i="6"/>
  <c r="AT93" i="6"/>
  <c r="V93" i="6"/>
  <c r="EI86" i="6"/>
  <c r="DW86" i="6"/>
  <c r="DK86" i="6"/>
  <c r="CM86" i="6"/>
  <c r="BO86" i="6"/>
  <c r="AQ86" i="6"/>
  <c r="U93" i="6"/>
  <c r="CX86" i="6"/>
  <c r="AD86" i="6"/>
  <c r="CV86" i="6"/>
  <c r="AB86" i="6"/>
  <c r="EK93" i="6"/>
  <c r="CL86" i="6"/>
  <c r="DY93" i="6"/>
  <c r="CJ86" i="6"/>
  <c r="G86" i="6"/>
  <c r="BX86" i="6"/>
  <c r="CO93" i="6"/>
  <c r="EH86" i="6"/>
  <c r="BL86" i="6"/>
  <c r="BQ93" i="6"/>
  <c r="BB86" i="6"/>
  <c r="AS93" i="6"/>
  <c r="F143" i="6" s="1" a="1"/>
  <c r="F143" i="6" s="1"/>
  <c r="AP86" i="6"/>
  <c r="DH86" i="6"/>
  <c r="I93" i="6"/>
  <c r="R86" i="6"/>
  <c r="P86" i="6"/>
  <c r="DM93" i="6"/>
  <c r="BZ86" i="6"/>
  <c r="DA93" i="6"/>
  <c r="ER86" i="6"/>
  <c r="BN86" i="6"/>
  <c r="CC93" i="6"/>
  <c r="EF86" i="6"/>
  <c r="DV86" i="6"/>
  <c r="BE93" i="6"/>
  <c r="DT86" i="6"/>
  <c r="AZ86" i="6"/>
  <c r="DJ86" i="6"/>
  <c r="AG93" i="6"/>
  <c r="AN86" i="6"/>
  <c r="ER58" i="6"/>
  <c r="ER59" i="6" s="1"/>
  <c r="EF58" i="6"/>
  <c r="EF59" i="6" s="1"/>
  <c r="DT58" i="6"/>
  <c r="DT59" i="6" s="1"/>
  <c r="DH58" i="6"/>
  <c r="DH59" i="6" s="1"/>
  <c r="CV58" i="6"/>
  <c r="CV59" i="6" s="1"/>
  <c r="CJ58" i="6"/>
  <c r="CJ59" i="6" s="1"/>
  <c r="BX58" i="6"/>
  <c r="BX59" i="6" s="1"/>
  <c r="BL58" i="6"/>
  <c r="BL59" i="6" s="1"/>
  <c r="AZ58" i="6"/>
  <c r="AZ59" i="6" s="1"/>
  <c r="AN58" i="6"/>
  <c r="AN59" i="6" s="1"/>
  <c r="AB58" i="6"/>
  <c r="AB59" i="6" s="1"/>
  <c r="P58" i="6"/>
  <c r="P59" i="6" s="1"/>
  <c r="ED58" i="6"/>
  <c r="ED59" i="6" s="1"/>
  <c r="DR58" i="6"/>
  <c r="DR59" i="6" s="1"/>
  <c r="CT58" i="6"/>
  <c r="CT59" i="6" s="1"/>
  <c r="BV58" i="6"/>
  <c r="BV59" i="6" s="1"/>
  <c r="AX58" i="6"/>
  <c r="AX59" i="6" s="1"/>
  <c r="Z58" i="6"/>
  <c r="Z59" i="6" s="1"/>
  <c r="EQ58" i="6"/>
  <c r="EQ59" i="6" s="1"/>
  <c r="EE58" i="6"/>
  <c r="EE59" i="6" s="1"/>
  <c r="DS58" i="6"/>
  <c r="DS59" i="6" s="1"/>
  <c r="DG58" i="6"/>
  <c r="DG59" i="6" s="1"/>
  <c r="CU58" i="6"/>
  <c r="CU59" i="6" s="1"/>
  <c r="CI58" i="6"/>
  <c r="CI59" i="6" s="1"/>
  <c r="BW58" i="6"/>
  <c r="BW59" i="6" s="1"/>
  <c r="BK58" i="6"/>
  <c r="BK59" i="6" s="1"/>
  <c r="AY58" i="6"/>
  <c r="AY59" i="6" s="1"/>
  <c r="AM58" i="6"/>
  <c r="AM59" i="6" s="1"/>
  <c r="AA58" i="6"/>
  <c r="AA59" i="6" s="1"/>
  <c r="O58" i="6"/>
  <c r="O59" i="6" s="1"/>
  <c r="EP58" i="6"/>
  <c r="EP59" i="6" s="1"/>
  <c r="DF58" i="6"/>
  <c r="DF59" i="6" s="1"/>
  <c r="CH58" i="6"/>
  <c r="CH59" i="6" s="1"/>
  <c r="BJ58" i="6"/>
  <c r="BJ59" i="6" s="1"/>
  <c r="AL58" i="6"/>
  <c r="AL59" i="6" s="1"/>
  <c r="N58" i="6"/>
  <c r="N59" i="6" s="1"/>
  <c r="DY58" i="6"/>
  <c r="DY59" i="6" s="1"/>
  <c r="AG58" i="6"/>
  <c r="AG59" i="6" s="1"/>
  <c r="DL58" i="6"/>
  <c r="DL59" i="6" s="1"/>
  <c r="AR58" i="6"/>
  <c r="AR59" i="6" s="1"/>
  <c r="CA58" i="6"/>
  <c r="CA59" i="6" s="1"/>
  <c r="AQ58" i="6"/>
  <c r="AQ59" i="6" s="1"/>
  <c r="DV58" i="6"/>
  <c r="DV59" i="6" s="1"/>
  <c r="AD58" i="6"/>
  <c r="AD59" i="6" s="1"/>
  <c r="DU58" i="6"/>
  <c r="DU59" i="6" s="1"/>
  <c r="DI58" i="6"/>
  <c r="DI59" i="6" s="1"/>
  <c r="BY58" i="6"/>
  <c r="BY59" i="6" s="1"/>
  <c r="AC58" i="6"/>
  <c r="AC59" i="6" s="1"/>
  <c r="EO58" i="6"/>
  <c r="EO59" i="6" s="1"/>
  <c r="EC58" i="6"/>
  <c r="EC59" i="6" s="1"/>
  <c r="DQ58" i="6"/>
  <c r="DQ59" i="6" s="1"/>
  <c r="DE58" i="6"/>
  <c r="DE59" i="6" s="1"/>
  <c r="CS58" i="6"/>
  <c r="CS59" i="6" s="1"/>
  <c r="CG58" i="6"/>
  <c r="CG59" i="6" s="1"/>
  <c r="BU58" i="6"/>
  <c r="BU59" i="6" s="1"/>
  <c r="BI58" i="6"/>
  <c r="BI59" i="6" s="1"/>
  <c r="AW58" i="6"/>
  <c r="AW59" i="6" s="1"/>
  <c r="AK58" i="6"/>
  <c r="AK59" i="6" s="1"/>
  <c r="Y58" i="6"/>
  <c r="Y59" i="6" s="1"/>
  <c r="M58" i="6"/>
  <c r="M59" i="6" s="1"/>
  <c r="BG58" i="6"/>
  <c r="BG59" i="6" s="1"/>
  <c r="K58" i="6"/>
  <c r="K59" i="6" s="1"/>
  <c r="EL58" i="6"/>
  <c r="EL59" i="6" s="1"/>
  <c r="DB58" i="6"/>
  <c r="DB59" i="6" s="1"/>
  <c r="CD58" i="6"/>
  <c r="CD59" i="6" s="1"/>
  <c r="BF58" i="6"/>
  <c r="BF59" i="6" s="1"/>
  <c r="V58" i="6"/>
  <c r="V59" i="6" s="1"/>
  <c r="DA58" i="6"/>
  <c r="DA59" i="6" s="1"/>
  <c r="CC58" i="6"/>
  <c r="CC59" i="6" s="1"/>
  <c r="BE58" i="6"/>
  <c r="BE59" i="6" s="1"/>
  <c r="U58" i="6"/>
  <c r="U59" i="6" s="1"/>
  <c r="EJ58" i="6"/>
  <c r="EJ59" i="6" s="1"/>
  <c r="CZ58" i="6"/>
  <c r="CZ59" i="6" s="1"/>
  <c r="BP58" i="6"/>
  <c r="BP59" i="6" s="1"/>
  <c r="T58" i="6"/>
  <c r="T59" i="6" s="1"/>
  <c r="DK58" i="6"/>
  <c r="DK59" i="6" s="1"/>
  <c r="AE58" i="6"/>
  <c r="AE59" i="6" s="1"/>
  <c r="CX58" i="6"/>
  <c r="CX59" i="6" s="1"/>
  <c r="BB58" i="6"/>
  <c r="BB59" i="6" s="1"/>
  <c r="CK58" i="6"/>
  <c r="CK59" i="6" s="1"/>
  <c r="AO58" i="6"/>
  <c r="AO59" i="6" s="1"/>
  <c r="EN58" i="6"/>
  <c r="EN59" i="6" s="1"/>
  <c r="EB58" i="6"/>
  <c r="EB59" i="6" s="1"/>
  <c r="DP58" i="6"/>
  <c r="DP59" i="6" s="1"/>
  <c r="DD58" i="6"/>
  <c r="DD59" i="6" s="1"/>
  <c r="CR58" i="6"/>
  <c r="CR59" i="6" s="1"/>
  <c r="CF58" i="6"/>
  <c r="CF59" i="6" s="1"/>
  <c r="BT58" i="6"/>
  <c r="BT59" i="6" s="1"/>
  <c r="BH58" i="6"/>
  <c r="BH59" i="6" s="1"/>
  <c r="AV58" i="6"/>
  <c r="AV59" i="6" s="1"/>
  <c r="AJ58" i="6"/>
  <c r="AJ59" i="6" s="1"/>
  <c r="X58" i="6"/>
  <c r="X59" i="6" s="1"/>
  <c r="L58" i="6"/>
  <c r="L59" i="6" s="1"/>
  <c r="AU58" i="6"/>
  <c r="AU59" i="6" s="1"/>
  <c r="W58" i="6"/>
  <c r="W59" i="6" s="1"/>
  <c r="DZ58" i="6"/>
  <c r="DZ59" i="6" s="1"/>
  <c r="CP58" i="6"/>
  <c r="CP59" i="6" s="1"/>
  <c r="BR58" i="6"/>
  <c r="BR59" i="6" s="1"/>
  <c r="AH58" i="6"/>
  <c r="AH59" i="6" s="1"/>
  <c r="J58" i="6"/>
  <c r="J59" i="6" s="1"/>
  <c r="EK58" i="6"/>
  <c r="EK59" i="6" s="1"/>
  <c r="CO58" i="6"/>
  <c r="CO59" i="6" s="1"/>
  <c r="AS58" i="6"/>
  <c r="AS59" i="6" s="1"/>
  <c r="CN58" i="6"/>
  <c r="CN59" i="6" s="1"/>
  <c r="BD58" i="6"/>
  <c r="BD59" i="6" s="1"/>
  <c r="AF58" i="6"/>
  <c r="AF59" i="6" s="1"/>
  <c r="H58" i="6"/>
  <c r="H59" i="6" s="1"/>
  <c r="DW58" i="6"/>
  <c r="DW59" i="6" s="1"/>
  <c r="BO58" i="6"/>
  <c r="BO59" i="6" s="1"/>
  <c r="G58" i="6"/>
  <c r="G59" i="6" s="1"/>
  <c r="EH58" i="6"/>
  <c r="EH59" i="6" s="1"/>
  <c r="BN58" i="6"/>
  <c r="BN59" i="6" s="1"/>
  <c r="R58" i="6"/>
  <c r="R59" i="6" s="1"/>
  <c r="ES58" i="6"/>
  <c r="ES59" i="6" s="1"/>
  <c r="BM58" i="6"/>
  <c r="BM59" i="6" s="1"/>
  <c r="Q58" i="6"/>
  <c r="Q59" i="6" s="1"/>
  <c r="EM58" i="6"/>
  <c r="EM59" i="6" s="1"/>
  <c r="EA58" i="6"/>
  <c r="EA59" i="6" s="1"/>
  <c r="DO58" i="6"/>
  <c r="DO59" i="6" s="1"/>
  <c r="DC58" i="6"/>
  <c r="DC59" i="6" s="1"/>
  <c r="CQ58" i="6"/>
  <c r="CQ59" i="6" s="1"/>
  <c r="CE58" i="6"/>
  <c r="CE59" i="6" s="1"/>
  <c r="BS58" i="6"/>
  <c r="BS59" i="6" s="1"/>
  <c r="AI58" i="6"/>
  <c r="AI59" i="6" s="1"/>
  <c r="DN58" i="6"/>
  <c r="DN59" i="6" s="1"/>
  <c r="AT58" i="6"/>
  <c r="AT59" i="6" s="1"/>
  <c r="DM58" i="6"/>
  <c r="DM59" i="6" s="1"/>
  <c r="BQ58" i="6"/>
  <c r="BQ59" i="6" s="1"/>
  <c r="I58" i="6"/>
  <c r="I59" i="6" s="1"/>
  <c r="DX58" i="6"/>
  <c r="DX59" i="6" s="1"/>
  <c r="CB58" i="6"/>
  <c r="CB59" i="6" s="1"/>
  <c r="CM58" i="6"/>
  <c r="CM59" i="6" s="1"/>
  <c r="S58" i="6"/>
  <c r="S59" i="6" s="1"/>
  <c r="DJ58" i="6"/>
  <c r="DJ59" i="6" s="1"/>
  <c r="BZ58" i="6"/>
  <c r="BZ59" i="6" s="1"/>
  <c r="EI58" i="6"/>
  <c r="EI59" i="6" s="1"/>
  <c r="CY58" i="6"/>
  <c r="CY59" i="6" s="1"/>
  <c r="BC58" i="6"/>
  <c r="BC59" i="6" s="1"/>
  <c r="CL58" i="6"/>
  <c r="CL59" i="6" s="1"/>
  <c r="AP58" i="6"/>
  <c r="AP59" i="6" s="1"/>
  <c r="EG58" i="6"/>
  <c r="EG59" i="6" s="1"/>
  <c r="CW58" i="6"/>
  <c r="CW59" i="6" s="1"/>
  <c r="BA58" i="6"/>
  <c r="BA59" i="6" s="1"/>
  <c r="EI69" i="6"/>
  <c r="EI70" i="6" s="1"/>
  <c r="DW69" i="6"/>
  <c r="DW70" i="6" s="1"/>
  <c r="DK69" i="6"/>
  <c r="DK70" i="6" s="1"/>
  <c r="CY69" i="6"/>
  <c r="CY70" i="6" s="1"/>
  <c r="CM69" i="6"/>
  <c r="CM70" i="6" s="1"/>
  <c r="CA69" i="6"/>
  <c r="CA70" i="6" s="1"/>
  <c r="BO69" i="6"/>
  <c r="BO70" i="6" s="1"/>
  <c r="BC69" i="6"/>
  <c r="BC70" i="6" s="1"/>
  <c r="AQ69" i="6"/>
  <c r="AQ70" i="6" s="1"/>
  <c r="AE69" i="6"/>
  <c r="AE70" i="6" s="1"/>
  <c r="S69" i="6"/>
  <c r="S70" i="6" s="1"/>
  <c r="G69" i="6"/>
  <c r="G70" i="6" s="1"/>
  <c r="EH69" i="6"/>
  <c r="EH70" i="6" s="1"/>
  <c r="DJ69" i="6"/>
  <c r="DJ70" i="6" s="1"/>
  <c r="CX69" i="6"/>
  <c r="CX70" i="6" s="1"/>
  <c r="BZ69" i="6"/>
  <c r="BZ70" i="6" s="1"/>
  <c r="BB69" i="6"/>
  <c r="BB70" i="6" s="1"/>
  <c r="AD69" i="6"/>
  <c r="AD70" i="6" s="1"/>
  <c r="ES69" i="6"/>
  <c r="ES70" i="6" s="1"/>
  <c r="DI69" i="6"/>
  <c r="DI70" i="6" s="1"/>
  <c r="CK69" i="6"/>
  <c r="CK70" i="6" s="1"/>
  <c r="BA69" i="6"/>
  <c r="BA70" i="6" s="1"/>
  <c r="Q69" i="6"/>
  <c r="Q70" i="6" s="1"/>
  <c r="DV69" i="6"/>
  <c r="DV70" i="6" s="1"/>
  <c r="CL69" i="6"/>
  <c r="CL70" i="6" s="1"/>
  <c r="BN69" i="6"/>
  <c r="BN70" i="6" s="1"/>
  <c r="AP69" i="6"/>
  <c r="AP70" i="6" s="1"/>
  <c r="R69" i="6"/>
  <c r="R70" i="6" s="1"/>
  <c r="DU69" i="6"/>
  <c r="DU70" i="6" s="1"/>
  <c r="CW69" i="6"/>
  <c r="CW70" i="6" s="1"/>
  <c r="BM69" i="6"/>
  <c r="BM70" i="6" s="1"/>
  <c r="AO69" i="6"/>
  <c r="AO70" i="6" s="1"/>
  <c r="EG69" i="6"/>
  <c r="EG70" i="6" s="1"/>
  <c r="BY69" i="6"/>
  <c r="BY70" i="6" s="1"/>
  <c r="AC69" i="6"/>
  <c r="AC70" i="6" s="1"/>
  <c r="EO69" i="6"/>
  <c r="EO70" i="6" s="1"/>
  <c r="EC69" i="6"/>
  <c r="EC70" i="6" s="1"/>
  <c r="DQ69" i="6"/>
  <c r="DQ70" i="6" s="1"/>
  <c r="DE69" i="6"/>
  <c r="DE70" i="6" s="1"/>
  <c r="CS69" i="6"/>
  <c r="CS70" i="6" s="1"/>
  <c r="CG69" i="6"/>
  <c r="CG70" i="6" s="1"/>
  <c r="BU69" i="6"/>
  <c r="BU70" i="6" s="1"/>
  <c r="BI69" i="6"/>
  <c r="BI70" i="6" s="1"/>
  <c r="AW69" i="6"/>
  <c r="AW70" i="6" s="1"/>
  <c r="AK69" i="6"/>
  <c r="AK70" i="6" s="1"/>
  <c r="Y69" i="6"/>
  <c r="Y70" i="6" s="1"/>
  <c r="M69" i="6"/>
  <c r="M70" i="6" s="1"/>
  <c r="DN69" i="6"/>
  <c r="DN70" i="6" s="1"/>
  <c r="CD69" i="6"/>
  <c r="CD70" i="6" s="1"/>
  <c r="AT69" i="6"/>
  <c r="AT70" i="6" s="1"/>
  <c r="J69" i="6"/>
  <c r="J70" i="6" s="1"/>
  <c r="EN69" i="6"/>
  <c r="EN70" i="6" s="1"/>
  <c r="EB69" i="6"/>
  <c r="EB70" i="6" s="1"/>
  <c r="DP69" i="6"/>
  <c r="DP70" i="6" s="1"/>
  <c r="DD69" i="6"/>
  <c r="DD70" i="6" s="1"/>
  <c r="CR69" i="6"/>
  <c r="CR70" i="6" s="1"/>
  <c r="CF69" i="6"/>
  <c r="CF70" i="6" s="1"/>
  <c r="BT69" i="6"/>
  <c r="BT70" i="6" s="1"/>
  <c r="BH69" i="6"/>
  <c r="BH70" i="6" s="1"/>
  <c r="AV69" i="6"/>
  <c r="AV70" i="6" s="1"/>
  <c r="AJ69" i="6"/>
  <c r="AJ70" i="6" s="1"/>
  <c r="X69" i="6"/>
  <c r="X70" i="6" s="1"/>
  <c r="L69" i="6"/>
  <c r="L70" i="6" s="1"/>
  <c r="DZ69" i="6"/>
  <c r="DZ70" i="6" s="1"/>
  <c r="CP69" i="6"/>
  <c r="CP70" i="6" s="1"/>
  <c r="BF69" i="6"/>
  <c r="BF70" i="6" s="1"/>
  <c r="AH69" i="6"/>
  <c r="AH70" i="6" s="1"/>
  <c r="EM69" i="6"/>
  <c r="EM70" i="6" s="1"/>
  <c r="EA69" i="6"/>
  <c r="EA70" i="6" s="1"/>
  <c r="DO69" i="6"/>
  <c r="DO70" i="6" s="1"/>
  <c r="DC69" i="6"/>
  <c r="DC70" i="6" s="1"/>
  <c r="CQ69" i="6"/>
  <c r="CQ70" i="6" s="1"/>
  <c r="CE69" i="6"/>
  <c r="CE70" i="6" s="1"/>
  <c r="BS69" i="6"/>
  <c r="BS70" i="6" s="1"/>
  <c r="BG69" i="6"/>
  <c r="BG70" i="6" s="1"/>
  <c r="AU69" i="6"/>
  <c r="AU70" i="6" s="1"/>
  <c r="AI69" i="6"/>
  <c r="AI70" i="6" s="1"/>
  <c r="W69" i="6"/>
  <c r="W70" i="6" s="1"/>
  <c r="K69" i="6"/>
  <c r="K70" i="6" s="1"/>
  <c r="EL69" i="6"/>
  <c r="EL70" i="6" s="1"/>
  <c r="DB69" i="6"/>
  <c r="DB70" i="6" s="1"/>
  <c r="BR69" i="6"/>
  <c r="BR70" i="6" s="1"/>
  <c r="V69" i="6"/>
  <c r="V70" i="6" s="1"/>
  <c r="DT69" i="6"/>
  <c r="DT70" i="6" s="1"/>
  <c r="CT69" i="6"/>
  <c r="CT70" i="6" s="1"/>
  <c r="BP69" i="6"/>
  <c r="BP70" i="6" s="1"/>
  <c r="AM69" i="6"/>
  <c r="AM70" i="6" s="1"/>
  <c r="I69" i="6"/>
  <c r="I70" i="6" s="1"/>
  <c r="DS69" i="6"/>
  <c r="DS70" i="6" s="1"/>
  <c r="CO69" i="6"/>
  <c r="CO70" i="6" s="1"/>
  <c r="BL69" i="6"/>
  <c r="BL70" i="6" s="1"/>
  <c r="AL69" i="6"/>
  <c r="AL70" i="6" s="1"/>
  <c r="H69" i="6"/>
  <c r="H70" i="6" s="1"/>
  <c r="ER69" i="6"/>
  <c r="ER70" i="6" s="1"/>
  <c r="DR69" i="6"/>
  <c r="DR70" i="6" s="1"/>
  <c r="CN69" i="6"/>
  <c r="CN70" i="6" s="1"/>
  <c r="BJ69" i="6"/>
  <c r="BJ70" i="6" s="1"/>
  <c r="BK69" i="6"/>
  <c r="BK70" i="6" s="1"/>
  <c r="AB69" i="6"/>
  <c r="AB70" i="6" s="1"/>
  <c r="AG69" i="6"/>
  <c r="AG70" i="6" s="1"/>
  <c r="CJ69" i="6"/>
  <c r="CJ70" i="6" s="1"/>
  <c r="CI69" i="6"/>
  <c r="CI70" i="6" s="1"/>
  <c r="DM69" i="6"/>
  <c r="DM70" i="6" s="1"/>
  <c r="BE69" i="6"/>
  <c r="BE70" i="6" s="1"/>
  <c r="EP69" i="6"/>
  <c r="EP70" i="6" s="1"/>
  <c r="EK69" i="6"/>
  <c r="EK70" i="6" s="1"/>
  <c r="DH69" i="6"/>
  <c r="DH70" i="6" s="1"/>
  <c r="CH69" i="6"/>
  <c r="CH70" i="6" s="1"/>
  <c r="BD69" i="6"/>
  <c r="BD70" i="6" s="1"/>
  <c r="AA69" i="6"/>
  <c r="AA70" i="6" s="1"/>
  <c r="DG69" i="6"/>
  <c r="DG70" i="6" s="1"/>
  <c r="CC69" i="6"/>
  <c r="CC70" i="6" s="1"/>
  <c r="AZ69" i="6"/>
  <c r="AZ70" i="6" s="1"/>
  <c r="CZ69" i="6"/>
  <c r="CZ70" i="6" s="1"/>
  <c r="P69" i="6"/>
  <c r="P70" i="6" s="1"/>
  <c r="DY69" i="6"/>
  <c r="DY70" i="6" s="1"/>
  <c r="BV69" i="6"/>
  <c r="BV70" i="6" s="1"/>
  <c r="DX69" i="6"/>
  <c r="DX70" i="6" s="1"/>
  <c r="AN69" i="6"/>
  <c r="AN70" i="6" s="1"/>
  <c r="EJ69" i="6"/>
  <c r="EJ70" i="6" s="1"/>
  <c r="Z69" i="6"/>
  <c r="Z70" i="6" s="1"/>
  <c r="ED69" i="6"/>
  <c r="ED70" i="6" s="1"/>
  <c r="BW69" i="6"/>
  <c r="BW70" i="6" s="1"/>
  <c r="CV69" i="6"/>
  <c r="CV70" i="6" s="1"/>
  <c r="AR69" i="6"/>
  <c r="AR70" i="6" s="1"/>
  <c r="BQ69" i="6"/>
  <c r="BQ70" i="6" s="1"/>
  <c r="EQ69" i="6"/>
  <c r="EQ70" i="6" s="1"/>
  <c r="AF69" i="6"/>
  <c r="AF70" i="6" s="1"/>
  <c r="EF69" i="6"/>
  <c r="EF70" i="6" s="1"/>
  <c r="DF69" i="6"/>
  <c r="DF70" i="6" s="1"/>
  <c r="CB69" i="6"/>
  <c r="CB70" i="6" s="1"/>
  <c r="AY69" i="6"/>
  <c r="AY70" i="6" s="1"/>
  <c r="U69" i="6"/>
  <c r="U70" i="6" s="1"/>
  <c r="EE69" i="6"/>
  <c r="EE70" i="6" s="1"/>
  <c r="DA69" i="6"/>
  <c r="DA70" i="6" s="1"/>
  <c r="BX69" i="6"/>
  <c r="BX70" i="6" s="1"/>
  <c r="AX69" i="6"/>
  <c r="AX70" i="6" s="1"/>
  <c r="T69" i="6"/>
  <c r="T70" i="6" s="1"/>
  <c r="AS69" i="6"/>
  <c r="AS70" i="6" s="1"/>
  <c r="O69" i="6"/>
  <c r="O70" i="6" s="1"/>
  <c r="CU69" i="6"/>
  <c r="CU70" i="6" s="1"/>
  <c r="N69" i="6"/>
  <c r="N70" i="6" s="1"/>
  <c r="DL69" i="6"/>
  <c r="DL70" i="6" s="1"/>
  <c r="O33" i="6"/>
  <c r="N36" i="6"/>
  <c r="O36" i="6" s="1"/>
  <c r="N35" i="6"/>
  <c r="O35" i="6" s="1"/>
  <c r="N34" i="6"/>
  <c r="J45" i="6"/>
  <c r="K45" i="6" s="1"/>
  <c r="J44" i="6"/>
  <c r="K44" i="6" s="1"/>
  <c r="J43" i="6"/>
  <c r="K42" i="6"/>
  <c r="C56" i="13" l="1"/>
  <c r="D9" i="13"/>
  <c r="D16" i="13"/>
  <c r="G10" i="32" s="1"/>
  <c r="I10" i="32" s="1"/>
  <c r="F142" i="6" a="1"/>
  <c r="F142" i="6" s="1"/>
  <c r="F141" i="6" a="1"/>
  <c r="F141" i="6" s="1"/>
  <c r="H141" i="6" s="1"/>
  <c r="G237" i="7"/>
  <c r="D237" i="7" s="1"/>
  <c r="F76" i="17"/>
  <c r="F44" i="16"/>
  <c r="D44" i="16" s="1"/>
  <c r="H43" i="33" s="1"/>
  <c r="J25" i="12"/>
  <c r="D175" i="7"/>
  <c r="D43" i="33" s="1"/>
  <c r="H142" i="6"/>
  <c r="J142" i="6"/>
  <c r="J143" i="6"/>
  <c r="F230" i="3" s="1" a="1"/>
  <c r="F230" i="3" s="1"/>
  <c r="H143" i="6"/>
  <c r="F5" i="29"/>
  <c r="F4" i="29"/>
  <c r="J8" i="29" s="1"/>
  <c r="J11" i="29" s="1"/>
  <c r="AE52" i="26"/>
  <c r="F53" i="26"/>
  <c r="Q160" i="7"/>
  <c r="H81" i="13" s="1"/>
  <c r="G2" i="8"/>
  <c r="H2" i="8"/>
  <c r="G9" i="32"/>
  <c r="I9" i="32" s="1"/>
  <c r="B12" i="31"/>
  <c r="B14" i="31" s="1"/>
  <c r="B15" i="31" s="1"/>
  <c r="B16" i="31" s="1"/>
  <c r="H53" i="13"/>
  <c r="E53" i="13"/>
  <c r="C53" i="13"/>
  <c r="G28" i="17"/>
  <c r="H28" i="17"/>
  <c r="I28" i="17"/>
  <c r="J28" i="17"/>
  <c r="K28" i="17"/>
  <c r="L28" i="17"/>
  <c r="M28" i="17"/>
  <c r="N28" i="17"/>
  <c r="O28" i="17"/>
  <c r="P28" i="17"/>
  <c r="Q28" i="17"/>
  <c r="R28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AE28" i="17"/>
  <c r="AF28" i="17"/>
  <c r="AG28" i="17"/>
  <c r="AH28" i="17"/>
  <c r="AI28" i="17"/>
  <c r="AJ28" i="17"/>
  <c r="AK28" i="17"/>
  <c r="AL28" i="17"/>
  <c r="AM28" i="17"/>
  <c r="AN28" i="17"/>
  <c r="AO28" i="17"/>
  <c r="AP28" i="17"/>
  <c r="AQ28" i="17"/>
  <c r="AR28" i="17"/>
  <c r="AS28" i="17"/>
  <c r="AT28" i="17"/>
  <c r="AU28" i="17"/>
  <c r="AV28" i="17"/>
  <c r="AW28" i="17"/>
  <c r="AX28" i="17"/>
  <c r="AY28" i="17"/>
  <c r="AZ28" i="17"/>
  <c r="BA28" i="17"/>
  <c r="BB28" i="17"/>
  <c r="BC28" i="17"/>
  <c r="BD28" i="17"/>
  <c r="BE28" i="17"/>
  <c r="BF28" i="17"/>
  <c r="BG28" i="17"/>
  <c r="BH28" i="17"/>
  <c r="BI28" i="17"/>
  <c r="BJ28" i="17"/>
  <c r="BK28" i="17"/>
  <c r="BL28" i="17"/>
  <c r="BM28" i="17"/>
  <c r="BN28" i="17"/>
  <c r="BO28" i="17"/>
  <c r="BP28" i="17"/>
  <c r="BQ28" i="17"/>
  <c r="BR28" i="17"/>
  <c r="BS28" i="17"/>
  <c r="BT28" i="17"/>
  <c r="BU28" i="17"/>
  <c r="BV28" i="17"/>
  <c r="BW28" i="17"/>
  <c r="BX28" i="17"/>
  <c r="BY28" i="17"/>
  <c r="BZ28" i="17"/>
  <c r="CA28" i="17"/>
  <c r="CB28" i="17"/>
  <c r="CC28" i="17"/>
  <c r="CD28" i="17"/>
  <c r="CE28" i="17"/>
  <c r="CF28" i="17"/>
  <c r="CG28" i="17"/>
  <c r="CH28" i="17"/>
  <c r="CI28" i="17"/>
  <c r="CJ28" i="17"/>
  <c r="CK28" i="17"/>
  <c r="CL28" i="17"/>
  <c r="CM28" i="17"/>
  <c r="CN28" i="17"/>
  <c r="CO28" i="17"/>
  <c r="CP28" i="17"/>
  <c r="CQ28" i="17"/>
  <c r="CR28" i="17"/>
  <c r="CS28" i="17"/>
  <c r="CT28" i="17"/>
  <c r="CU28" i="17"/>
  <c r="CV28" i="17"/>
  <c r="CW28" i="17"/>
  <c r="CX28" i="17"/>
  <c r="CY28" i="17"/>
  <c r="CZ28" i="17"/>
  <c r="FH62" i="13"/>
  <c r="EV62" i="13"/>
  <c r="EJ62" i="13"/>
  <c r="DX62" i="13"/>
  <c r="CZ62" i="13"/>
  <c r="CN62" i="13"/>
  <c r="CY62" i="13"/>
  <c r="BO62" i="13"/>
  <c r="AQ62" i="13"/>
  <c r="AE62" i="13"/>
  <c r="F62" i="13"/>
  <c r="FF62" i="13"/>
  <c r="ET62" i="13"/>
  <c r="BZ62" i="13"/>
  <c r="BN62" i="13"/>
  <c r="AD62" i="13"/>
  <c r="ES62" i="13"/>
  <c r="DI62" i="13"/>
  <c r="CK62" i="13"/>
  <c r="BY62" i="13"/>
  <c r="AC62" i="13"/>
  <c r="P62" i="13"/>
  <c r="EF62" i="13"/>
  <c r="DT62" i="13"/>
  <c r="DH62" i="13"/>
  <c r="CJ62" i="13"/>
  <c r="AN62" i="13"/>
  <c r="EQ62" i="13"/>
  <c r="DS62" i="13"/>
  <c r="CU62" i="13"/>
  <c r="BW62" i="13"/>
  <c r="BK62" i="13"/>
  <c r="DN62" i="13"/>
  <c r="CP62" i="13"/>
  <c r="BR62" i="13"/>
  <c r="AU62" i="13"/>
  <c r="FA62" i="13"/>
  <c r="EC62" i="13"/>
  <c r="CG62" i="13"/>
  <c r="BI62" i="13"/>
  <c r="DC62" i="13"/>
  <c r="DB62" i="13"/>
  <c r="EW62" i="13"/>
  <c r="AX62" i="13"/>
  <c r="FL62" i="13"/>
  <c r="FQ63" i="13" s="1"/>
  <c r="FQ64" i="13" s="1"/>
  <c r="I62" i="13"/>
  <c r="FI62" i="13"/>
  <c r="ED62" i="13"/>
  <c r="CH62" i="13"/>
  <c r="BJ62" i="13"/>
  <c r="EZ62" i="13"/>
  <c r="AL62" i="13"/>
  <c r="EY62" i="13"/>
  <c r="BG62" i="13"/>
  <c r="N62" i="13"/>
  <c r="EX62" i="13"/>
  <c r="CT62" i="13"/>
  <c r="AY62" i="13"/>
  <c r="K62" i="13"/>
  <c r="AG62" i="13"/>
  <c r="DP62" i="13"/>
  <c r="CR62" i="13"/>
  <c r="AW62" i="13"/>
  <c r="FK62" i="13"/>
  <c r="FB62" i="13"/>
  <c r="DE62" i="13"/>
  <c r="T62" i="13"/>
  <c r="AK62" i="13"/>
  <c r="DZ62" i="13"/>
  <c r="CD62" i="13"/>
  <c r="CC62" i="13"/>
  <c r="AI62" i="13"/>
  <c r="FN62" i="13"/>
  <c r="BV62" i="13"/>
  <c r="FM62" i="13"/>
  <c r="CS62" i="13"/>
  <c r="AV62" i="13"/>
  <c r="F2" i="8"/>
  <c r="F13" i="8"/>
  <c r="F4" i="8"/>
  <c r="N43" i="6"/>
  <c r="O43" i="6" s="1"/>
  <c r="N44" i="6"/>
  <c r="O44" i="6" s="1"/>
  <c r="D19" i="16"/>
  <c r="N45" i="6"/>
  <c r="O45" i="6" s="1"/>
  <c r="C59" i="13"/>
  <c r="C23" i="13"/>
  <c r="D23" i="13" s="1"/>
  <c r="ER56" i="13"/>
  <c r="D56" i="13"/>
  <c r="AM56" i="13"/>
  <c r="BV56" i="13"/>
  <c r="CS56" i="13"/>
  <c r="CD56" i="13"/>
  <c r="AS56" i="13"/>
  <c r="BH56" i="13"/>
  <c r="EL56" i="13"/>
  <c r="CK56" i="13"/>
  <c r="EI56" i="13"/>
  <c r="CZ56" i="13"/>
  <c r="AI56" i="13"/>
  <c r="DW56" i="13"/>
  <c r="AU56" i="13"/>
  <c r="DT56" i="13"/>
  <c r="FC56" i="13"/>
  <c r="O56" i="13"/>
  <c r="AX56" i="13"/>
  <c r="BU56" i="13"/>
  <c r="AT56" i="13"/>
  <c r="I56" i="13"/>
  <c r="X56" i="13"/>
  <c r="DB56" i="13"/>
  <c r="BA56" i="13"/>
  <c r="V56" i="13"/>
  <c r="CP56" i="13"/>
  <c r="CY56" i="13"/>
  <c r="BC56" i="13"/>
  <c r="DH56" i="13"/>
  <c r="EQ56" i="13"/>
  <c r="AL56" i="13"/>
  <c r="BI56" i="13"/>
  <c r="AD56" i="13"/>
  <c r="EA56" i="13"/>
  <c r="H56" i="13"/>
  <c r="CL56" i="13"/>
  <c r="AG56" i="13"/>
  <c r="FI56" i="13"/>
  <c r="U56" i="13"/>
  <c r="FJ56" i="13"/>
  <c r="S56" i="13"/>
  <c r="BX56" i="13"/>
  <c r="DG56" i="13"/>
  <c r="EP56" i="13"/>
  <c r="FM56" i="13"/>
  <c r="Y56" i="13"/>
  <c r="EW56" i="13"/>
  <c r="FL56" i="13"/>
  <c r="DK56" i="13"/>
  <c r="AH56" i="13"/>
  <c r="DI56" i="13"/>
  <c r="BD56" i="13"/>
  <c r="BZ56" i="13"/>
  <c r="DY56" i="13"/>
  <c r="CF56" i="13"/>
  <c r="BY56" i="13"/>
  <c r="AP56" i="13"/>
  <c r="AV56" i="13"/>
  <c r="BL56" i="13"/>
  <c r="CU56" i="13"/>
  <c r="ED56" i="13"/>
  <c r="FA56" i="13"/>
  <c r="M56" i="13"/>
  <c r="EG56" i="13"/>
  <c r="EV56" i="13"/>
  <c r="CQ56" i="13"/>
  <c r="R56" i="13"/>
  <c r="EN56" i="13"/>
  <c r="BE56" i="13"/>
  <c r="AN56" i="13"/>
  <c r="FB56" i="13"/>
  <c r="CG56" i="13"/>
  <c r="CC56" i="13"/>
  <c r="BG56" i="13"/>
  <c r="Q56" i="13"/>
  <c r="CN56" i="13"/>
  <c r="AB56" i="13"/>
  <c r="DR56" i="13"/>
  <c r="AW56" i="13"/>
  <c r="BM56" i="13"/>
  <c r="W56" i="13"/>
  <c r="ES56" i="13"/>
  <c r="BO56" i="13"/>
  <c r="T56" i="13"/>
  <c r="EE56" i="13"/>
  <c r="CH56" i="13"/>
  <c r="EH56" i="13"/>
  <c r="AQ56" i="13"/>
  <c r="DV56" i="13"/>
  <c r="EJ56" i="13"/>
  <c r="F56" i="13"/>
  <c r="EZ56" i="13"/>
  <c r="FP56" i="13"/>
  <c r="CI56" i="13"/>
  <c r="Z56" i="13"/>
  <c r="CX56" i="13"/>
  <c r="DL56" i="13"/>
  <c r="BB56" i="13"/>
  <c r="AE56" i="13"/>
  <c r="DC56" i="13"/>
  <c r="L56" i="13"/>
  <c r="FD56" i="13"/>
  <c r="BN56" i="13"/>
  <c r="CR56" i="13"/>
  <c r="CO56" i="13"/>
  <c r="BS56" i="13"/>
  <c r="EY56" i="13"/>
  <c r="BK56" i="13"/>
  <c r="J56" i="13"/>
  <c r="EK56" i="13"/>
  <c r="AF56" i="13"/>
  <c r="DO56" i="13"/>
  <c r="BW56" i="13"/>
  <c r="N56" i="13"/>
  <c r="FE56" i="13"/>
  <c r="EF56" i="13"/>
  <c r="EO56" i="13"/>
  <c r="CB56" i="13"/>
  <c r="DX56" i="13"/>
  <c r="FO56" i="13"/>
  <c r="EX56" i="13"/>
  <c r="FF56" i="13"/>
  <c r="DJ56" i="13"/>
  <c r="DS56" i="13"/>
  <c r="DN56" i="13"/>
  <c r="BR56" i="13"/>
  <c r="EM56" i="13"/>
  <c r="EC56" i="13"/>
  <c r="FK56" i="13"/>
  <c r="AJ56" i="13"/>
  <c r="AK56" i="13"/>
  <c r="AY56" i="13"/>
  <c r="FQ56" i="13"/>
  <c r="DU56" i="13"/>
  <c r="DZ56" i="13"/>
  <c r="AA56" i="13"/>
  <c r="DA56" i="13"/>
  <c r="BF56" i="13"/>
  <c r="FG56" i="13"/>
  <c r="EB56" i="13"/>
  <c r="DD56" i="13"/>
  <c r="BT56" i="13"/>
  <c r="AZ56" i="13"/>
  <c r="G56" i="13"/>
  <c r="DM56" i="13"/>
  <c r="DF56" i="13"/>
  <c r="AO56" i="13"/>
  <c r="CT56" i="13"/>
  <c r="E56" i="13"/>
  <c r="BJ56" i="13"/>
  <c r="DP56" i="13"/>
  <c r="CV56" i="13"/>
  <c r="CE56" i="13"/>
  <c r="CJ56" i="13"/>
  <c r="K56" i="13"/>
  <c r="EU56" i="13"/>
  <c r="FN56" i="13"/>
  <c r="CW56" i="13"/>
  <c r="BQ56" i="13"/>
  <c r="FH56" i="13"/>
  <c r="AC56" i="13"/>
  <c r="CA56" i="13"/>
  <c r="CM56" i="13"/>
  <c r="BP56" i="13"/>
  <c r="AR56" i="13"/>
  <c r="DQ56" i="13"/>
  <c r="DE56" i="13"/>
  <c r="P56" i="13"/>
  <c r="ET56" i="13"/>
  <c r="C33" i="13"/>
  <c r="D33" i="13" s="1"/>
  <c r="W62" i="13"/>
  <c r="V62" i="13"/>
  <c r="U62" i="13"/>
  <c r="DM53" i="13"/>
  <c r="EJ53" i="13"/>
  <c r="FG53" i="13"/>
  <c r="S53" i="13"/>
  <c r="AP53" i="13"/>
  <c r="X53" i="13"/>
  <c r="DU53" i="13"/>
  <c r="EO53" i="13"/>
  <c r="AV53" i="13"/>
  <c r="AO53" i="13"/>
  <c r="CH53" i="13"/>
  <c r="M53" i="13"/>
  <c r="DT53" i="13"/>
  <c r="EX53" i="13"/>
  <c r="CO53" i="13"/>
  <c r="DL53" i="13"/>
  <c r="EI53" i="13"/>
  <c r="FF53" i="13"/>
  <c r="R53" i="13"/>
  <c r="FK53" i="13"/>
  <c r="Q53" i="13"/>
  <c r="CK53" i="13"/>
  <c r="L53" i="13"/>
  <c r="FN53" i="13"/>
  <c r="EL53" i="13"/>
  <c r="EG53" i="13"/>
  <c r="DS53" i="13"/>
  <c r="CD53" i="13"/>
  <c r="CC53" i="13"/>
  <c r="CZ53" i="13"/>
  <c r="DW53" i="13"/>
  <c r="ET53" i="13"/>
  <c r="F53" i="13"/>
  <c r="EQ53" i="13"/>
  <c r="FJ53" i="13"/>
  <c r="BA53" i="13"/>
  <c r="FO53" i="13"/>
  <c r="CT53" i="13"/>
  <c r="DB53" i="13"/>
  <c r="CW53" i="13"/>
  <c r="AZ53" i="13"/>
  <c r="AW53" i="13"/>
  <c r="AS53" i="13"/>
  <c r="BP53" i="13"/>
  <c r="CM53" i="13"/>
  <c r="DJ53" i="13"/>
  <c r="EB53" i="13"/>
  <c r="CQ53" i="13"/>
  <c r="DF53" i="13"/>
  <c r="EZ53" i="13"/>
  <c r="DO53" i="13"/>
  <c r="BJ53" i="13"/>
  <c r="J53" i="13"/>
  <c r="EN53" i="13"/>
  <c r="DI53" i="13"/>
  <c r="FI53" i="13"/>
  <c r="AR53" i="13"/>
  <c r="CR53" i="13"/>
  <c r="BV53" i="13"/>
  <c r="AG53" i="13"/>
  <c r="BD53" i="13"/>
  <c r="CA53" i="13"/>
  <c r="CX53" i="13"/>
  <c r="DH53" i="13"/>
  <c r="BW53" i="13"/>
  <c r="CP53" i="13"/>
  <c r="EF53" i="13"/>
  <c r="CU53" i="13"/>
  <c r="AA53" i="13"/>
  <c r="FD53" i="13"/>
  <c r="ED53" i="13"/>
  <c r="FA53" i="13"/>
  <c r="BY53" i="13"/>
  <c r="U53" i="13"/>
  <c r="CL53" i="13"/>
  <c r="BG53" i="13"/>
  <c r="BO53" i="13"/>
  <c r="DY53" i="13"/>
  <c r="BB53" i="13"/>
  <c r="FE53" i="13"/>
  <c r="CF53" i="13"/>
  <c r="FC53" i="13"/>
  <c r="BM53" i="13"/>
  <c r="P53" i="13"/>
  <c r="DA53" i="13"/>
  <c r="EU53" i="13"/>
  <c r="AD53" i="13"/>
  <c r="BU53" i="13"/>
  <c r="BL53" i="13"/>
  <c r="CI53" i="13"/>
  <c r="AI53" i="13"/>
  <c r="DN53" i="13"/>
  <c r="BQ53" i="13"/>
  <c r="DK53" i="13"/>
  <c r="FL53" i="13"/>
  <c r="I53" i="13"/>
  <c r="BC53" i="13"/>
  <c r="BX53" i="13"/>
  <c r="BF53" i="13"/>
  <c r="EE53" i="13"/>
  <c r="BT53" i="13"/>
  <c r="CS53" i="13"/>
  <c r="AU53" i="13"/>
  <c r="FH53" i="13"/>
  <c r="AQ53" i="13"/>
  <c r="BH53" i="13"/>
  <c r="AL53" i="13"/>
  <c r="CE53" i="13"/>
  <c r="BR53" i="13"/>
  <c r="AC53" i="13"/>
  <c r="EV53" i="13"/>
  <c r="AE53" i="13"/>
  <c r="AN53" i="13"/>
  <c r="V53" i="13"/>
  <c r="EM53" i="13"/>
  <c r="AJ53" i="13"/>
  <c r="BI53" i="13"/>
  <c r="DX53" i="13"/>
  <c r="CN53" i="13"/>
  <c r="EA53" i="13"/>
  <c r="BS53" i="13"/>
  <c r="AY53" i="13"/>
  <c r="G53" i="13"/>
  <c r="D53" i="13"/>
  <c r="DE53" i="13"/>
  <c r="DC53" i="13"/>
  <c r="CJ53" i="13"/>
  <c r="DR53" i="13"/>
  <c r="EH53" i="13"/>
  <c r="AK53" i="13"/>
  <c r="Y53" i="13"/>
  <c r="T53" i="13"/>
  <c r="DP53" i="13"/>
  <c r="BK53" i="13"/>
  <c r="CY53" i="13"/>
  <c r="CV53" i="13"/>
  <c r="FM53" i="13"/>
  <c r="N53" i="13"/>
  <c r="W53" i="13"/>
  <c r="BE53" i="13"/>
  <c r="DZ53" i="13"/>
  <c r="AF53" i="13"/>
  <c r="DV53" i="13"/>
  <c r="AB53" i="13"/>
  <c r="DQ53" i="13"/>
  <c r="EY53" i="13"/>
  <c r="AM53" i="13"/>
  <c r="EP53" i="13"/>
  <c r="FP53" i="13"/>
  <c r="BZ53" i="13"/>
  <c r="CG53" i="13"/>
  <c r="AH53" i="13"/>
  <c r="EC53" i="13"/>
  <c r="EW53" i="13"/>
  <c r="EK53" i="13"/>
  <c r="AT53" i="13"/>
  <c r="FQ53" i="13"/>
  <c r="BN53" i="13"/>
  <c r="K53" i="13"/>
  <c r="AX53" i="13"/>
  <c r="ER53" i="13"/>
  <c r="O53" i="13"/>
  <c r="DG53" i="13"/>
  <c r="ES53" i="13"/>
  <c r="Z53" i="13"/>
  <c r="FB53" i="13"/>
  <c r="DD53" i="13"/>
  <c r="CB53" i="13"/>
  <c r="G4" i="8"/>
  <c r="C51" i="13"/>
  <c r="AU59" i="13"/>
  <c r="BR59" i="13"/>
  <c r="CO59" i="13"/>
  <c r="DL59" i="13"/>
  <c r="DU59" i="13"/>
  <c r="BT59" i="13"/>
  <c r="AY59" i="13"/>
  <c r="EC59" i="13"/>
  <c r="CR59" i="13"/>
  <c r="AL59" i="13"/>
  <c r="F59" i="13"/>
  <c r="DG59" i="13"/>
  <c r="FN59" i="13"/>
  <c r="FA59" i="13"/>
  <c r="FK59" i="13"/>
  <c r="W59" i="13"/>
  <c r="AT59" i="13"/>
  <c r="BQ59" i="13"/>
  <c r="CN59" i="13"/>
  <c r="CK59" i="13"/>
  <c r="AJ59" i="13"/>
  <c r="O59" i="13"/>
  <c r="CS59" i="13"/>
  <c r="BH59" i="13"/>
  <c r="AC59" i="13"/>
  <c r="FP59" i="13"/>
  <c r="AM59" i="13"/>
  <c r="FG59" i="13"/>
  <c r="CG59" i="13"/>
  <c r="FJ59" i="13"/>
  <c r="V59" i="13"/>
  <c r="BP59" i="13"/>
  <c r="EY59" i="13"/>
  <c r="K59" i="13"/>
  <c r="AH59" i="13"/>
  <c r="BE59" i="13"/>
  <c r="CB59" i="13"/>
  <c r="BU59" i="13"/>
  <c r="P59" i="13"/>
  <c r="FB59" i="13"/>
  <c r="BY59" i="13"/>
  <c r="AN59" i="13"/>
  <c r="CV59" i="13"/>
  <c r="AB59" i="13"/>
  <c r="DW59" i="13"/>
  <c r="AW59" i="13"/>
  <c r="EM59" i="13"/>
  <c r="DO59" i="13"/>
  <c r="EL59" i="13"/>
  <c r="FI59" i="13"/>
  <c r="U59" i="13"/>
  <c r="AR59" i="13"/>
  <c r="Q59" i="13"/>
  <c r="FC59" i="13"/>
  <c r="CX59" i="13"/>
  <c r="Y59" i="13"/>
  <c r="EU59" i="13"/>
  <c r="CT59" i="13"/>
  <c r="EZ59" i="13"/>
  <c r="FQ59" i="13"/>
  <c r="S59" i="13"/>
  <c r="FH59" i="13"/>
  <c r="DS59" i="13"/>
  <c r="ET59" i="13"/>
  <c r="DC59" i="13"/>
  <c r="DZ59" i="13"/>
  <c r="EW59" i="13"/>
  <c r="I59" i="13"/>
  <c r="AF59" i="13"/>
  <c r="FD59" i="13"/>
  <c r="EI59" i="13"/>
  <c r="BN59" i="13"/>
  <c r="E59" i="13"/>
  <c r="DK59" i="13"/>
  <c r="Z59" i="13"/>
  <c r="DP59" i="13"/>
  <c r="BM59" i="13"/>
  <c r="FF59" i="13"/>
  <c r="CQ59" i="13"/>
  <c r="EK59" i="13"/>
  <c r="EN59" i="13"/>
  <c r="AX59" i="13"/>
  <c r="CA59" i="13"/>
  <c r="CF59" i="13"/>
  <c r="DV59" i="13"/>
  <c r="DN59" i="13"/>
  <c r="T59" i="13"/>
  <c r="FL59" i="13"/>
  <c r="EF59" i="13"/>
  <c r="BS59" i="13"/>
  <c r="CC59" i="13"/>
  <c r="BA59" i="13"/>
  <c r="EH59" i="13"/>
  <c r="X59" i="13"/>
  <c r="CU59" i="13"/>
  <c r="CM59" i="13"/>
  <c r="BG59" i="13"/>
  <c r="AS59" i="13"/>
  <c r="AK59" i="13"/>
  <c r="DR59" i="13"/>
  <c r="D59" i="13"/>
  <c r="ED59" i="13"/>
  <c r="BC59" i="13"/>
  <c r="AI59" i="13"/>
  <c r="AG59" i="13"/>
  <c r="DT59" i="13"/>
  <c r="AD59" i="13"/>
  <c r="AQ59" i="13"/>
  <c r="AV59" i="13"/>
  <c r="CL59" i="13"/>
  <c r="DB59" i="13"/>
  <c r="EJ59" i="13"/>
  <c r="CJ59" i="13"/>
  <c r="ES59" i="13"/>
  <c r="DF59" i="13"/>
  <c r="EQ59" i="13"/>
  <c r="R59" i="13"/>
  <c r="CP59" i="13"/>
  <c r="DX59" i="13"/>
  <c r="AZ59" i="13"/>
  <c r="DI59" i="13"/>
  <c r="CW59" i="13"/>
  <c r="BW59" i="13"/>
  <c r="DQ59" i="13"/>
  <c r="CD59" i="13"/>
  <c r="CZ59" i="13"/>
  <c r="CH59" i="13"/>
  <c r="BI59" i="13"/>
  <c r="FO59" i="13"/>
  <c r="EP59" i="13"/>
  <c r="M59" i="13"/>
  <c r="H59" i="13"/>
  <c r="CY59" i="13"/>
  <c r="DJ59" i="13"/>
  <c r="BF59" i="13"/>
  <c r="BD59" i="13"/>
  <c r="N59" i="13"/>
  <c r="AO59" i="13"/>
  <c r="BK59" i="13"/>
  <c r="BV59" i="13"/>
  <c r="J59" i="13"/>
  <c r="ER59" i="13"/>
  <c r="BL59" i="13"/>
  <c r="CI59" i="13"/>
  <c r="EE59" i="13"/>
  <c r="EA59" i="13"/>
  <c r="BO59" i="13"/>
  <c r="AA59" i="13"/>
  <c r="DA59" i="13"/>
  <c r="CE59" i="13"/>
  <c r="AE59" i="13"/>
  <c r="BJ59" i="13"/>
  <c r="BB59" i="13"/>
  <c r="EX59" i="13"/>
  <c r="FM59" i="13"/>
  <c r="DH59" i="13"/>
  <c r="BX59" i="13"/>
  <c r="EV59" i="13"/>
  <c r="EO59" i="13"/>
  <c r="EG59" i="13"/>
  <c r="DD59" i="13"/>
  <c r="DY59" i="13"/>
  <c r="EB59" i="13"/>
  <c r="DM59" i="13"/>
  <c r="G59" i="13"/>
  <c r="FE59" i="13"/>
  <c r="BZ59" i="13"/>
  <c r="AP59" i="13"/>
  <c r="DE59" i="13"/>
  <c r="L59" i="13"/>
  <c r="H9" i="8"/>
  <c r="F207" i="3"/>
  <c r="G207" i="3" s="1"/>
  <c r="H207" i="3" s="1"/>
  <c r="I207" i="3" s="1"/>
  <c r="J207" i="3" s="1"/>
  <c r="K207" i="3" s="1"/>
  <c r="L207" i="3" s="1"/>
  <c r="M207" i="3" s="1"/>
  <c r="N207" i="3" s="1"/>
  <c r="O207" i="3" s="1"/>
  <c r="P207" i="3" s="1"/>
  <c r="Q207" i="3" s="1"/>
  <c r="R207" i="3" s="1"/>
  <c r="S207" i="3" s="1"/>
  <c r="T207" i="3" s="1"/>
  <c r="U207" i="3" s="1"/>
  <c r="V207" i="3" s="1"/>
  <c r="W207" i="3" s="1"/>
  <c r="X207" i="3" s="1"/>
  <c r="Y207" i="3" s="1"/>
  <c r="Z207" i="3" s="1"/>
  <c r="AA207" i="3" s="1"/>
  <c r="AB207" i="3" s="1"/>
  <c r="AC207" i="3" s="1"/>
  <c r="AD207" i="3" s="1"/>
  <c r="AE207" i="3" s="1"/>
  <c r="AF207" i="3" s="1"/>
  <c r="AG207" i="3" s="1"/>
  <c r="AH207" i="3" s="1"/>
  <c r="AI207" i="3" s="1"/>
  <c r="AJ207" i="3" s="1"/>
  <c r="AK207" i="3" s="1"/>
  <c r="AL207" i="3" s="1"/>
  <c r="AM207" i="3" s="1"/>
  <c r="AN207" i="3" s="1"/>
  <c r="AO207" i="3" s="1"/>
  <c r="AP207" i="3" s="1"/>
  <c r="AQ207" i="3" s="1"/>
  <c r="AR207" i="3" s="1"/>
  <c r="AS207" i="3" s="1"/>
  <c r="AT207" i="3" s="1"/>
  <c r="AU207" i="3" s="1"/>
  <c r="AV207" i="3" s="1"/>
  <c r="AW207" i="3" s="1"/>
  <c r="AX207" i="3" s="1"/>
  <c r="AY207" i="3" s="1"/>
  <c r="AZ207" i="3" s="1"/>
  <c r="BA207" i="3" s="1"/>
  <c r="BB207" i="3" s="1"/>
  <c r="BC207" i="3" s="1"/>
  <c r="BD207" i="3" s="1"/>
  <c r="BE207" i="3" s="1"/>
  <c r="BF207" i="3" s="1"/>
  <c r="BG207" i="3" s="1"/>
  <c r="BH207" i="3" s="1"/>
  <c r="BI207" i="3" s="1"/>
  <c r="BJ207" i="3" s="1"/>
  <c r="BK207" i="3" s="1"/>
  <c r="BL207" i="3" s="1"/>
  <c r="BM207" i="3" s="1"/>
  <c r="BN207" i="3" s="1"/>
  <c r="BO207" i="3" s="1"/>
  <c r="BP207" i="3" s="1"/>
  <c r="BQ207" i="3" s="1"/>
  <c r="BR207" i="3" s="1"/>
  <c r="BS207" i="3" s="1"/>
  <c r="BT207" i="3" s="1"/>
  <c r="BU207" i="3" s="1"/>
  <c r="BV207" i="3" s="1"/>
  <c r="BW207" i="3" s="1"/>
  <c r="BX207" i="3" s="1"/>
  <c r="BY207" i="3" s="1"/>
  <c r="BZ207" i="3" s="1"/>
  <c r="CA207" i="3" s="1"/>
  <c r="CB207" i="3" s="1"/>
  <c r="CC207" i="3" s="1"/>
  <c r="CD207" i="3" s="1"/>
  <c r="CE207" i="3" s="1"/>
  <c r="CF207" i="3" s="1"/>
  <c r="CG207" i="3" s="1"/>
  <c r="CH207" i="3" s="1"/>
  <c r="CI207" i="3" s="1"/>
  <c r="CJ207" i="3" s="1"/>
  <c r="CK207" i="3" s="1"/>
  <c r="CL207" i="3" s="1"/>
  <c r="CM207" i="3" s="1"/>
  <c r="CN207" i="3" s="1"/>
  <c r="CO207" i="3" s="1"/>
  <c r="CP207" i="3" s="1"/>
  <c r="CQ207" i="3" s="1"/>
  <c r="CR207" i="3" s="1"/>
  <c r="CS207" i="3" s="1"/>
  <c r="CT207" i="3" s="1"/>
  <c r="CU207" i="3" s="1"/>
  <c r="CV207" i="3" s="1"/>
  <c r="CW207" i="3" s="1"/>
  <c r="CX207" i="3" s="1"/>
  <c r="CY207" i="3" s="1"/>
  <c r="CZ207" i="3" s="1"/>
  <c r="DA207" i="3" s="1"/>
  <c r="DB207" i="3" s="1"/>
  <c r="DC207" i="3" s="1"/>
  <c r="DD207" i="3" s="1"/>
  <c r="DE207" i="3" s="1"/>
  <c r="DF207" i="3" s="1"/>
  <c r="DG207" i="3" s="1"/>
  <c r="DH207" i="3" s="1"/>
  <c r="DI207" i="3" s="1"/>
  <c r="DJ207" i="3" s="1"/>
  <c r="DK207" i="3" s="1"/>
  <c r="DL207" i="3" s="1"/>
  <c r="DM207" i="3" s="1"/>
  <c r="DN207" i="3" s="1"/>
  <c r="DO207" i="3" s="1"/>
  <c r="DP207" i="3" s="1"/>
  <c r="DQ207" i="3" s="1"/>
  <c r="DR207" i="3" s="1"/>
  <c r="DS207" i="3" s="1"/>
  <c r="DT207" i="3" s="1"/>
  <c r="DU207" i="3" s="1"/>
  <c r="DV207" i="3" s="1"/>
  <c r="DW207" i="3" s="1"/>
  <c r="DX207" i="3" s="1"/>
  <c r="DY207" i="3" s="1"/>
  <c r="DZ207" i="3" s="1"/>
  <c r="EA207" i="3" s="1"/>
  <c r="EB207" i="3" s="1"/>
  <c r="EC207" i="3" s="1"/>
  <c r="ED207" i="3" s="1"/>
  <c r="EE207" i="3" s="1"/>
  <c r="EF207" i="3" s="1"/>
  <c r="EG207" i="3" s="1"/>
  <c r="EH207" i="3" s="1"/>
  <c r="EI207" i="3" s="1"/>
  <c r="EJ207" i="3" s="1"/>
  <c r="EK207" i="3" s="1"/>
  <c r="EL207" i="3" s="1"/>
  <c r="EM207" i="3" s="1"/>
  <c r="EN207" i="3" s="1"/>
  <c r="EO207" i="3" s="1"/>
  <c r="EP207" i="3" s="1"/>
  <c r="EQ207" i="3" s="1"/>
  <c r="ER207" i="3" s="1"/>
  <c r="ES207" i="3" s="1"/>
  <c r="ET207" i="3" s="1"/>
  <c r="EU207" i="3" s="1"/>
  <c r="EV207" i="3" s="1"/>
  <c r="EW207" i="3" s="1"/>
  <c r="EX207" i="3" s="1"/>
  <c r="EY207" i="3" s="1"/>
  <c r="EZ207" i="3" s="1"/>
  <c r="FA207" i="3" s="1"/>
  <c r="FB207" i="3" s="1"/>
  <c r="FC207" i="3" s="1"/>
  <c r="FD207" i="3" s="1"/>
  <c r="FE207" i="3" s="1"/>
  <c r="FF207" i="3" s="1"/>
  <c r="FG207" i="3" s="1"/>
  <c r="FH207" i="3" s="1"/>
  <c r="FI207" i="3" s="1"/>
  <c r="FJ207" i="3" s="1"/>
  <c r="FK207" i="3" s="1"/>
  <c r="FL207" i="3" s="1"/>
  <c r="FM207" i="3" s="1"/>
  <c r="FN207" i="3" s="1"/>
  <c r="FO207" i="3" s="1"/>
  <c r="J35" i="6"/>
  <c r="K35" i="6" s="1"/>
  <c r="J36" i="6"/>
  <c r="K36" i="6" s="1"/>
  <c r="K33" i="6"/>
  <c r="F86" i="6"/>
  <c r="F69" i="6"/>
  <c r="F70" i="6" s="1"/>
  <c r="F71" i="6" s="1"/>
  <c r="F59" i="6"/>
  <c r="K43" i="6"/>
  <c r="J46" i="6"/>
  <c r="N37" i="6"/>
  <c r="O34" i="6"/>
  <c r="O37" i="6" s="1"/>
  <c r="D37" i="6" s="1"/>
  <c r="K34" i="6"/>
  <c r="AA62" i="13" l="1"/>
  <c r="AE181" i="7" s="1"/>
  <c r="BH62" i="13"/>
  <c r="DY62" i="13"/>
  <c r="Z62" i="13"/>
  <c r="AD181" i="7" s="1"/>
  <c r="CO62" i="13"/>
  <c r="CS181" i="7" s="1"/>
  <c r="AZ62" i="13"/>
  <c r="BD181" i="7" s="1"/>
  <c r="FE62" i="13"/>
  <c r="FI181" i="7" s="1"/>
  <c r="FI243" i="7" s="1"/>
  <c r="DW62" i="13"/>
  <c r="EA181" i="7" s="1"/>
  <c r="EA243" i="7" s="1"/>
  <c r="J62" i="13"/>
  <c r="N181" i="7" s="1"/>
  <c r="EB62" i="13"/>
  <c r="EF181" i="7" s="1"/>
  <c r="EF243" i="7" s="1"/>
  <c r="BF62" i="13"/>
  <c r="BK63" i="13" s="1"/>
  <c r="BK64" i="13" s="1"/>
  <c r="CQ62" i="13"/>
  <c r="CU181" i="7" s="1"/>
  <c r="DM62" i="13"/>
  <c r="DR63" i="13" s="1"/>
  <c r="DR64" i="13" s="1"/>
  <c r="BX62" i="13"/>
  <c r="Q62" i="13"/>
  <c r="U181" i="7" s="1"/>
  <c r="EI62" i="13"/>
  <c r="EN63" i="13" s="1"/>
  <c r="EN64" i="13" s="1"/>
  <c r="DF62" i="13"/>
  <c r="DJ181" i="7" s="1"/>
  <c r="DJ243" i="7" s="1"/>
  <c r="DG62" i="13"/>
  <c r="DL63" i="13" s="1"/>
  <c r="DL64" i="13" s="1"/>
  <c r="D62" i="13"/>
  <c r="H181" i="7" s="1"/>
  <c r="AP62" i="13"/>
  <c r="AT181" i="7" s="1"/>
  <c r="DK62" i="13"/>
  <c r="DO181" i="7" s="1"/>
  <c r="DO243" i="7" s="1"/>
  <c r="BT62" i="13"/>
  <c r="BY63" i="13" s="1"/>
  <c r="BY64" i="13" s="1"/>
  <c r="CE62" i="13"/>
  <c r="CI181" i="7" s="1"/>
  <c r="BU62" i="13"/>
  <c r="BY181" i="7" s="1"/>
  <c r="CF62" i="13"/>
  <c r="CK63" i="13" s="1"/>
  <c r="CK64" i="13" s="1"/>
  <c r="DQ62" i="13"/>
  <c r="DV63" i="13" s="1"/>
  <c r="DV64" i="13" s="1"/>
  <c r="EK62" i="13"/>
  <c r="FC62" i="13"/>
  <c r="FG181" i="7" s="1"/>
  <c r="FG243" i="7" s="1"/>
  <c r="AO62" i="13"/>
  <c r="AS181" i="7" s="1"/>
  <c r="CL62" i="13"/>
  <c r="CP181" i="7" s="1"/>
  <c r="FG62" i="13"/>
  <c r="FL63" i="13" s="1"/>
  <c r="FL64" i="13" s="1"/>
  <c r="EN62" i="13"/>
  <c r="ER181" i="7" s="1"/>
  <c r="ER243" i="7" s="1"/>
  <c r="EA62" i="13"/>
  <c r="EF63" i="13" s="1"/>
  <c r="EF64" i="13" s="1"/>
  <c r="EO62" i="13"/>
  <c r="ET63" i="13" s="1"/>
  <c r="ET64" i="13" s="1"/>
  <c r="DD62" i="13"/>
  <c r="DH181" i="7" s="1"/>
  <c r="DH243" i="7" s="1"/>
  <c r="BE62" i="13"/>
  <c r="BI181" i="7" s="1"/>
  <c r="Y62" i="13"/>
  <c r="AD63" i="13" s="1"/>
  <c r="AD64" i="13" s="1"/>
  <c r="FO62" i="13"/>
  <c r="BM62" i="13"/>
  <c r="BR63" i="13" s="1"/>
  <c r="BR64" i="13" s="1"/>
  <c r="DV62" i="13"/>
  <c r="EA63" i="13" s="1"/>
  <c r="EA64" i="13" s="1"/>
  <c r="G62" i="13"/>
  <c r="K181" i="7" s="1"/>
  <c r="S62" i="13"/>
  <c r="X63" i="13" s="1"/>
  <c r="X64" i="13" s="1"/>
  <c r="BQ62" i="13"/>
  <c r="BV63" i="13" s="1"/>
  <c r="BV64" i="13" s="1"/>
  <c r="CI62" i="13"/>
  <c r="CM181" i="7" s="1"/>
  <c r="CV62" i="13"/>
  <c r="CZ181" i="7" s="1"/>
  <c r="CW62" i="13"/>
  <c r="DB63" i="13" s="1"/>
  <c r="DB64" i="13" s="1"/>
  <c r="EH62" i="13"/>
  <c r="EL181" i="7" s="1"/>
  <c r="EL243" i="7" s="1"/>
  <c r="EU62" i="13"/>
  <c r="EZ63" i="13" s="1"/>
  <c r="EZ64" i="13" s="1"/>
  <c r="M62" i="13"/>
  <c r="Q181" i="7" s="1"/>
  <c r="C62" i="13"/>
  <c r="G181" i="7" s="1"/>
  <c r="EE62" i="13"/>
  <c r="EI181" i="7" s="1"/>
  <c r="EI243" i="7" s="1"/>
  <c r="ER62" i="13"/>
  <c r="EW63" i="13" s="1"/>
  <c r="EW64" i="13" s="1"/>
  <c r="FQ62" i="13"/>
  <c r="R62" i="13"/>
  <c r="W63" i="13" s="1"/>
  <c r="W64" i="13" s="1"/>
  <c r="AF62" i="13"/>
  <c r="AK63" i="13" s="1"/>
  <c r="AK64" i="13" s="1"/>
  <c r="K37" i="6"/>
  <c r="D36" i="6" s="1"/>
  <c r="AR62" i="13"/>
  <c r="AV181" i="7" s="1"/>
  <c r="BL62" i="13"/>
  <c r="BP181" i="7" s="1"/>
  <c r="BA62" i="13"/>
  <c r="BE181" i="7" s="1"/>
  <c r="BB62" i="13"/>
  <c r="BF181" i="7" s="1"/>
  <c r="BC62" i="13"/>
  <c r="BH63" i="13" s="1"/>
  <c r="BH64" i="13" s="1"/>
  <c r="CB62" i="13"/>
  <c r="CF181" i="7" s="1"/>
  <c r="D18" i="13"/>
  <c r="DO62" i="13"/>
  <c r="DT63" i="13" s="1"/>
  <c r="DT64" i="13" s="1"/>
  <c r="DA62" i="13"/>
  <c r="DF63" i="13" s="1"/>
  <c r="DF64" i="13" s="1"/>
  <c r="H62" i="13"/>
  <c r="M63" i="13" s="1"/>
  <c r="M64" i="13" s="1"/>
  <c r="EP62" i="13"/>
  <c r="ET181" i="7" s="1"/>
  <c r="ET243" i="7" s="1"/>
  <c r="AM62" i="13"/>
  <c r="AQ181" i="7" s="1"/>
  <c r="AH62" i="13"/>
  <c r="AL181" i="7" s="1"/>
  <c r="X62" i="13"/>
  <c r="AB181" i="7" s="1"/>
  <c r="EL62" i="13"/>
  <c r="EP181" i="7" s="1"/>
  <c r="EP243" i="7" s="1"/>
  <c r="O62" i="13"/>
  <c r="S181" i="7" s="1"/>
  <c r="FD62" i="13"/>
  <c r="FH181" i="7" s="1"/>
  <c r="FH243" i="7" s="1"/>
  <c r="DU62" i="13"/>
  <c r="DZ63" i="13" s="1"/>
  <c r="DZ64" i="13" s="1"/>
  <c r="CX62" i="13"/>
  <c r="CA62" i="13"/>
  <c r="CF63" i="13" s="1"/>
  <c r="CF64" i="13" s="1"/>
  <c r="BD62" i="13"/>
  <c r="BH181" i="7" s="1"/>
  <c r="E62" i="13"/>
  <c r="I181" i="7" s="1"/>
  <c r="H50" i="16" s="1"/>
  <c r="EM62" i="13"/>
  <c r="EQ181" i="7" s="1"/>
  <c r="EQ243" i="7" s="1"/>
  <c r="AJ62" i="13"/>
  <c r="AO63" i="13" s="1"/>
  <c r="AO64" i="13" s="1"/>
  <c r="BS62" i="13"/>
  <c r="BW181" i="7" s="1"/>
  <c r="L62" i="13"/>
  <c r="Q63" i="13" s="1"/>
  <c r="Q64" i="13" s="1"/>
  <c r="AS62" i="13"/>
  <c r="AX63" i="13" s="1"/>
  <c r="AX64" i="13" s="1"/>
  <c r="DR62" i="13"/>
  <c r="DV181" i="7" s="1"/>
  <c r="DV243" i="7" s="1"/>
  <c r="AT62" i="13"/>
  <c r="AY63" i="13" s="1"/>
  <c r="AY64" i="13" s="1"/>
  <c r="FJ62" i="13"/>
  <c r="FN181" i="7" s="1"/>
  <c r="FN243" i="7" s="1"/>
  <c r="AB62" i="13"/>
  <c r="AG63" i="13" s="1"/>
  <c r="AG64" i="13" s="1"/>
  <c r="FP62" i="13"/>
  <c r="EG62" i="13"/>
  <c r="EK181" i="7" s="1"/>
  <c r="EK243" i="7" s="1"/>
  <c r="DJ62" i="13"/>
  <c r="DN181" i="7" s="1"/>
  <c r="DN243" i="7" s="1"/>
  <c r="CM62" i="13"/>
  <c r="CQ181" i="7" s="1"/>
  <c r="BP62" i="13"/>
  <c r="BU63" i="13" s="1"/>
  <c r="BU64" i="13" s="1"/>
  <c r="C69" i="13"/>
  <c r="G217" i="7" s="1"/>
  <c r="G219" i="7" s="1"/>
  <c r="E69" i="13"/>
  <c r="DL62" i="13"/>
  <c r="DP181" i="7" s="1"/>
  <c r="DP243" i="7" s="1"/>
  <c r="G8" i="32"/>
  <c r="I8" i="32" s="1"/>
  <c r="J141" i="6"/>
  <c r="F201" i="3"/>
  <c r="G201" i="3" s="1"/>
  <c r="K25" i="12"/>
  <c r="L25" i="12" s="1"/>
  <c r="M25" i="12" s="1"/>
  <c r="F30" i="17"/>
  <c r="D76" i="17"/>
  <c r="G43" i="33" s="1"/>
  <c r="P68" i="17"/>
  <c r="P46" i="17" s="1"/>
  <c r="P36" i="16"/>
  <c r="Q225" i="7"/>
  <c r="D225" i="7" s="1"/>
  <c r="K17" i="12"/>
  <c r="L17" i="12" s="1"/>
  <c r="Q161" i="7"/>
  <c r="Q222" i="7" s="1"/>
  <c r="F15" i="29"/>
  <c r="H15" i="29" s="1"/>
  <c r="F6" i="29"/>
  <c r="I8" i="29" s="1"/>
  <c r="I10" i="29" s="1"/>
  <c r="D160" i="7"/>
  <c r="D31" i="33" s="1"/>
  <c r="B81" i="13"/>
  <c r="H11" i="8"/>
  <c r="H10" i="8"/>
  <c r="H4" i="8"/>
  <c r="H13" i="8"/>
  <c r="H6" i="8"/>
  <c r="H12" i="8"/>
  <c r="F52" i="26"/>
  <c r="AE58" i="26"/>
  <c r="H8" i="8"/>
  <c r="H7" i="8"/>
  <c r="I177" i="7"/>
  <c r="H8" i="29"/>
  <c r="H5" i="8"/>
  <c r="DN178" i="7"/>
  <c r="DN240" i="7" s="1"/>
  <c r="EK180" i="7"/>
  <c r="EK242" i="7" s="1"/>
  <c r="AE180" i="7"/>
  <c r="BH180" i="7"/>
  <c r="DU180" i="7"/>
  <c r="DU242" i="7" s="1"/>
  <c r="EN180" i="7"/>
  <c r="EN242" i="7" s="1"/>
  <c r="DV180" i="7"/>
  <c r="DV242" i="7" s="1"/>
  <c r="DT180" i="7"/>
  <c r="DT242" i="7" s="1"/>
  <c r="EX180" i="7"/>
  <c r="EX242" i="7" s="1"/>
  <c r="AV180" i="7"/>
  <c r="FF180" i="7"/>
  <c r="FF242" i="7" s="1"/>
  <c r="FK180" i="7"/>
  <c r="FK242" i="7" s="1"/>
  <c r="AA180" i="7"/>
  <c r="DP180" i="7"/>
  <c r="DP242" i="7" s="1"/>
  <c r="S177" i="7"/>
  <c r="CD177" i="7"/>
  <c r="R177" i="7"/>
  <c r="DG177" i="7"/>
  <c r="DG239" i="7" s="1"/>
  <c r="Z177" i="7"/>
  <c r="CW177" i="7"/>
  <c r="CM177" i="7"/>
  <c r="EC177" i="7"/>
  <c r="EC239" i="7" s="1"/>
  <c r="CT177" i="7"/>
  <c r="ER177" i="7"/>
  <c r="ER239" i="7" s="1"/>
  <c r="AW177" i="7"/>
  <c r="EA177" i="7"/>
  <c r="EA239" i="7" s="1"/>
  <c r="V177" i="7"/>
  <c r="DY177" i="7"/>
  <c r="DY239" i="7" s="1"/>
  <c r="T178" i="7"/>
  <c r="EY178" i="7"/>
  <c r="EY240" i="7" s="1"/>
  <c r="K178" i="7"/>
  <c r="BC178" i="7"/>
  <c r="BO178" i="7"/>
  <c r="DB178" i="7"/>
  <c r="DB240" i="7" s="1"/>
  <c r="X178" i="7"/>
  <c r="CG178" i="7"/>
  <c r="EH178" i="7"/>
  <c r="EH240" i="7" s="1"/>
  <c r="DO178" i="7"/>
  <c r="DO240" i="7" s="1"/>
  <c r="AK178" i="7"/>
  <c r="CT178" i="7"/>
  <c r="AY178" i="7"/>
  <c r="AQ178" i="7"/>
  <c r="CA63" i="13"/>
  <c r="CA64" i="13" s="1"/>
  <c r="BM63" i="13"/>
  <c r="BM64" i="13" s="1"/>
  <c r="AQ63" i="13"/>
  <c r="AQ64" i="13" s="1"/>
  <c r="N63" i="13"/>
  <c r="N64" i="13" s="1"/>
  <c r="CL63" i="13"/>
  <c r="CL64" i="13" s="1"/>
  <c r="AY181" i="7"/>
  <c r="DM63" i="13"/>
  <c r="DM64" i="13" s="1"/>
  <c r="CD63" i="13"/>
  <c r="CD64" i="13" s="1"/>
  <c r="EO63" i="13"/>
  <c r="EO64" i="13" s="1"/>
  <c r="ES180" i="7"/>
  <c r="ES242" i="7" s="1"/>
  <c r="BS180" i="7"/>
  <c r="BJ180" i="7"/>
  <c r="CA180" i="7"/>
  <c r="DF180" i="7"/>
  <c r="DF242" i="7" s="1"/>
  <c r="AO180" i="7"/>
  <c r="X180" i="7"/>
  <c r="AD180" i="7"/>
  <c r="DW180" i="7"/>
  <c r="DW242" i="7" s="1"/>
  <c r="T180" i="7"/>
  <c r="AQ180" i="7"/>
  <c r="FO180" i="7"/>
  <c r="FO242" i="7" s="1"/>
  <c r="CS180" i="7"/>
  <c r="EV177" i="7"/>
  <c r="EV239" i="7" s="1"/>
  <c r="DI177" i="7"/>
  <c r="DI239" i="7" s="1"/>
  <c r="AR177" i="7"/>
  <c r="BX177" i="7"/>
  <c r="BP177" i="7"/>
  <c r="BS177" i="7"/>
  <c r="CA177" i="7"/>
  <c r="BA177" i="7"/>
  <c r="DD177" i="7"/>
  <c r="DD239" i="7" s="1"/>
  <c r="FJ177" i="7"/>
  <c r="FJ239" i="7" s="1"/>
  <c r="AB177" i="7"/>
  <c r="DI178" i="7"/>
  <c r="DI240" i="7" s="1"/>
  <c r="O178" i="7"/>
  <c r="BD178" i="7"/>
  <c r="AO178" i="7"/>
  <c r="EB178" i="7"/>
  <c r="EB240" i="7" s="1"/>
  <c r="FC178" i="7"/>
  <c r="FC240" i="7" s="1"/>
  <c r="AD178" i="7"/>
  <c r="BS178" i="7"/>
  <c r="CK178" i="7"/>
  <c r="CY178" i="7"/>
  <c r="CP178" i="7"/>
  <c r="Z178" i="7"/>
  <c r="EA178" i="7"/>
  <c r="EA240" i="7" s="1"/>
  <c r="H178" i="7"/>
  <c r="P63" i="13"/>
  <c r="P64" i="13" s="1"/>
  <c r="EH63" i="13"/>
  <c r="EH64" i="13" s="1"/>
  <c r="BW63" i="13"/>
  <c r="BW64" i="13" s="1"/>
  <c r="EV63" i="13"/>
  <c r="EV64" i="13" s="1"/>
  <c r="DY63" i="13"/>
  <c r="DY64" i="13" s="1"/>
  <c r="CP63" i="13"/>
  <c r="CP64" i="13" s="1"/>
  <c r="AJ63" i="13"/>
  <c r="AJ64" i="13" s="1"/>
  <c r="FA63" i="13"/>
  <c r="FA64" i="13" s="1"/>
  <c r="P180" i="7"/>
  <c r="EZ180" i="7"/>
  <c r="EZ242" i="7" s="1"/>
  <c r="EE180" i="7"/>
  <c r="EE242" i="7" s="1"/>
  <c r="DN180" i="7"/>
  <c r="DN242" i="7" s="1"/>
  <c r="DA180" i="7"/>
  <c r="CP180" i="7"/>
  <c r="AW180" i="7"/>
  <c r="DR180" i="7"/>
  <c r="DR242" i="7" s="1"/>
  <c r="DO180" i="7"/>
  <c r="DO242" i="7" s="1"/>
  <c r="FL180" i="7"/>
  <c r="FL242" i="7" s="1"/>
  <c r="FM180" i="7"/>
  <c r="FM242" i="7" s="1"/>
  <c r="BY180" i="7"/>
  <c r="FE180" i="7"/>
  <c r="FE242" i="7" s="1"/>
  <c r="BV180" i="7"/>
  <c r="BB177" i="7"/>
  <c r="ET177" i="7"/>
  <c r="ET239" i="7" s="1"/>
  <c r="CZ177" i="7"/>
  <c r="H177" i="7"/>
  <c r="AI177" i="7"/>
  <c r="EI177" i="7"/>
  <c r="EI239" i="7" s="1"/>
  <c r="BY177" i="7"/>
  <c r="BK177" i="7"/>
  <c r="DL177" i="7"/>
  <c r="DL239" i="7" s="1"/>
  <c r="N177" i="7"/>
  <c r="BD177" i="7"/>
  <c r="CG177" i="7"/>
  <c r="EM177" i="7"/>
  <c r="EM239" i="7" s="1"/>
  <c r="AT177" i="7"/>
  <c r="DU178" i="7"/>
  <c r="DU240" i="7" s="1"/>
  <c r="CN178" i="7"/>
  <c r="BX178" i="7"/>
  <c r="AN178" i="7"/>
  <c r="CF178" i="7"/>
  <c r="BW178" i="7"/>
  <c r="CM178" i="7"/>
  <c r="EW178" i="7"/>
  <c r="EW240" i="7" s="1"/>
  <c r="FF178" i="7"/>
  <c r="FF240" i="7" s="1"/>
  <c r="BP178" i="7"/>
  <c r="FA178" i="7"/>
  <c r="FA240" i="7" s="1"/>
  <c r="L178" i="7"/>
  <c r="BE178" i="7"/>
  <c r="AM178" i="7"/>
  <c r="EV178" i="7"/>
  <c r="EV240" i="7" s="1"/>
  <c r="AM181" i="7"/>
  <c r="DJ63" i="13"/>
  <c r="DJ64" i="13" s="1"/>
  <c r="BD63" i="13"/>
  <c r="BD64" i="13" s="1"/>
  <c r="BC63" i="13"/>
  <c r="BC64" i="13" s="1"/>
  <c r="FF63" i="13"/>
  <c r="FF64" i="13" s="1"/>
  <c r="CU63" i="13"/>
  <c r="CU64" i="13" s="1"/>
  <c r="EK63" i="13"/>
  <c r="EK64" i="13" s="1"/>
  <c r="BS63" i="13"/>
  <c r="BS64" i="13" s="1"/>
  <c r="AV63" i="13"/>
  <c r="AV64" i="13" s="1"/>
  <c r="FM63" i="13"/>
  <c r="FM64" i="13" s="1"/>
  <c r="DI180" i="7"/>
  <c r="DI242" i="7" s="1"/>
  <c r="EI180" i="7"/>
  <c r="EI242" i="7" s="1"/>
  <c r="AZ180" i="7"/>
  <c r="DZ180" i="7"/>
  <c r="DZ242" i="7" s="1"/>
  <c r="W180" i="7"/>
  <c r="EP180" i="7"/>
  <c r="EP242" i="7" s="1"/>
  <c r="CF180" i="7"/>
  <c r="AG180" i="7"/>
  <c r="O177" i="7"/>
  <c r="DC177" i="7"/>
  <c r="DC239" i="7" s="1"/>
  <c r="K177" i="7"/>
  <c r="EZ177" i="7"/>
  <c r="EZ239" i="7" s="1"/>
  <c r="BJ177" i="7"/>
  <c r="AH177" i="7"/>
  <c r="CP177" i="7"/>
  <c r="DB177" i="7"/>
  <c r="DB239" i="7" s="1"/>
  <c r="BN177" i="7"/>
  <c r="DA177" i="7"/>
  <c r="CH177" i="7"/>
  <c r="DP177" i="7"/>
  <c r="DP239" i="7" s="1"/>
  <c r="W177" i="7"/>
  <c r="AV178" i="7"/>
  <c r="CI178" i="7"/>
  <c r="DH178" i="7"/>
  <c r="DH240" i="7" s="1"/>
  <c r="FO178" i="7"/>
  <c r="FO240" i="7" s="1"/>
  <c r="ES178" i="7"/>
  <c r="ES240" i="7" s="1"/>
  <c r="CS178" i="7"/>
  <c r="AA178" i="7"/>
  <c r="AR178" i="7"/>
  <c r="AZ178" i="7"/>
  <c r="AC178" i="7"/>
  <c r="EE178" i="7"/>
  <c r="EE240" i="7" s="1"/>
  <c r="DF178" i="7"/>
  <c r="DF240" i="7" s="1"/>
  <c r="DD178" i="7"/>
  <c r="DD240" i="7" s="1"/>
  <c r="BA63" i="13"/>
  <c r="BA64" i="13" s="1"/>
  <c r="CH63" i="13"/>
  <c r="CH64" i="13" s="1"/>
  <c r="FG63" i="13"/>
  <c r="FG64" i="13" s="1"/>
  <c r="CY63" i="13"/>
  <c r="CY64" i="13" s="1"/>
  <c r="FE63" i="13"/>
  <c r="FE64" i="13" s="1"/>
  <c r="DS63" i="13"/>
  <c r="DS64" i="13" s="1"/>
  <c r="DN63" i="13"/>
  <c r="DN64" i="13" s="1"/>
  <c r="CE63" i="13"/>
  <c r="CE64" i="13" s="1"/>
  <c r="DM180" i="7"/>
  <c r="DM242" i="7" s="1"/>
  <c r="AT180" i="7"/>
  <c r="DL180" i="7"/>
  <c r="DL242" i="7" s="1"/>
  <c r="L180" i="7"/>
  <c r="BD180" i="7"/>
  <c r="AU180" i="7"/>
  <c r="CQ180" i="7"/>
  <c r="CJ180" i="7"/>
  <c r="BR180" i="7"/>
  <c r="DS180" i="7"/>
  <c r="DS242" i="7" s="1"/>
  <c r="BI180" i="7"/>
  <c r="BL180" i="7"/>
  <c r="DK180" i="7"/>
  <c r="DK242" i="7" s="1"/>
  <c r="BR177" i="7"/>
  <c r="FC177" i="7"/>
  <c r="FC239" i="7" s="1"/>
  <c r="BO177" i="7"/>
  <c r="BC177" i="7"/>
  <c r="AG177" i="7"/>
  <c r="CB177" i="7"/>
  <c r="EY177" i="7"/>
  <c r="EY239" i="7" s="1"/>
  <c r="CE177" i="7"/>
  <c r="DS177" i="7"/>
  <c r="DS239" i="7" s="1"/>
  <c r="DF177" i="7"/>
  <c r="DF239" i="7" s="1"/>
  <c r="DW177" i="7"/>
  <c r="DW239" i="7" s="1"/>
  <c r="CS177" i="7"/>
  <c r="FK177" i="7"/>
  <c r="FK239" i="7" s="1"/>
  <c r="BT178" i="7"/>
  <c r="CZ178" i="7"/>
  <c r="EF178" i="7"/>
  <c r="EF240" i="7" s="1"/>
  <c r="EG178" i="7"/>
  <c r="EG240" i="7" s="1"/>
  <c r="EJ178" i="7"/>
  <c r="EJ240" i="7" s="1"/>
  <c r="CV178" i="7"/>
  <c r="FD178" i="7"/>
  <c r="FD240" i="7" s="1"/>
  <c r="BQ178" i="7"/>
  <c r="BI178" i="7"/>
  <c r="AT178" i="7"/>
  <c r="AH178" i="7"/>
  <c r="AB178" i="7"/>
  <c r="EM178" i="7"/>
  <c r="EM240" i="7" s="1"/>
  <c r="CQ63" i="13"/>
  <c r="CQ64" i="13" s="1"/>
  <c r="BT63" i="13"/>
  <c r="BT64" i="13" s="1"/>
  <c r="AQ177" i="7"/>
  <c r="CD180" i="7"/>
  <c r="BP180" i="7"/>
  <c r="Q180" i="7"/>
  <c r="EB180" i="7"/>
  <c r="EB242" i="7" s="1"/>
  <c r="AH180" i="7"/>
  <c r="CY180" i="7"/>
  <c r="CE180" i="7"/>
  <c r="EM180" i="7"/>
  <c r="EM242" i="7" s="1"/>
  <c r="FD180" i="7"/>
  <c r="FD242" i="7" s="1"/>
  <c r="EQ180" i="7"/>
  <c r="EQ242" i="7" s="1"/>
  <c r="AL180" i="7"/>
  <c r="CW180" i="7"/>
  <c r="J180" i="7"/>
  <c r="DU177" i="7"/>
  <c r="DU239" i="7" s="1"/>
  <c r="DT177" i="7"/>
  <c r="DT239" i="7" s="1"/>
  <c r="BW177" i="7"/>
  <c r="BV177" i="7"/>
  <c r="BG177" i="7"/>
  <c r="DE177" i="7"/>
  <c r="DE239" i="7" s="1"/>
  <c r="CC177" i="7"/>
  <c r="BH177" i="7"/>
  <c r="FD177" i="7"/>
  <c r="FD239" i="7" s="1"/>
  <c r="CX177" i="7"/>
  <c r="EK177" i="7"/>
  <c r="EK239" i="7" s="1"/>
  <c r="FB177" i="7"/>
  <c r="FB239" i="7" s="1"/>
  <c r="EN177" i="7"/>
  <c r="EN239" i="7" s="1"/>
  <c r="CQ178" i="7"/>
  <c r="DT178" i="7"/>
  <c r="DT240" i="7" s="1"/>
  <c r="FK178" i="7"/>
  <c r="FK240" i="7" s="1"/>
  <c r="EQ178" i="7"/>
  <c r="EQ240" i="7" s="1"/>
  <c r="FI178" i="7"/>
  <c r="FI240" i="7" s="1"/>
  <c r="BR178" i="7"/>
  <c r="J178" i="7"/>
  <c r="BA178" i="7"/>
  <c r="ER178" i="7"/>
  <c r="ER240" i="7" s="1"/>
  <c r="CC178" i="7"/>
  <c r="ET178" i="7"/>
  <c r="ET240" i="7" s="1"/>
  <c r="BM178" i="7"/>
  <c r="M178" i="7"/>
  <c r="CO178" i="7"/>
  <c r="CB180" i="7"/>
  <c r="DC180" i="7"/>
  <c r="DC242" i="7" s="1"/>
  <c r="BK180" i="7"/>
  <c r="I180" i="7"/>
  <c r="AY180" i="7"/>
  <c r="CM180" i="7"/>
  <c r="FI180" i="7"/>
  <c r="FI242" i="7" s="1"/>
  <c r="FB180" i="7"/>
  <c r="FB242" i="7" s="1"/>
  <c r="EV180" i="7"/>
  <c r="EV242" i="7" s="1"/>
  <c r="ET180" i="7"/>
  <c r="ET242" i="7" s="1"/>
  <c r="CT180" i="7"/>
  <c r="DX180" i="7"/>
  <c r="DX242" i="7" s="1"/>
  <c r="AB180" i="7"/>
  <c r="BB180" i="7"/>
  <c r="FH180" i="7"/>
  <c r="FH242" i="7" s="1"/>
  <c r="CX180" i="7"/>
  <c r="BA180" i="7"/>
  <c r="O180" i="7"/>
  <c r="S180" i="7"/>
  <c r="AP180" i="7"/>
  <c r="CF177" i="7"/>
  <c r="AX177" i="7"/>
  <c r="AF177" i="7"/>
  <c r="X177" i="7"/>
  <c r="EE177" i="7"/>
  <c r="EE239" i="7" s="1"/>
  <c r="CI177" i="7"/>
  <c r="M177" i="7"/>
  <c r="T177" i="7"/>
  <c r="FE177" i="7"/>
  <c r="FE239" i="7" s="1"/>
  <c r="AK177" i="7"/>
  <c r="DJ177" i="7"/>
  <c r="DJ239" i="7" s="1"/>
  <c r="EP177" i="7"/>
  <c r="EP239" i="7" s="1"/>
  <c r="DX177" i="7"/>
  <c r="DX239" i="7" s="1"/>
  <c r="DQ177" i="7"/>
  <c r="DQ239" i="7" s="1"/>
  <c r="CE178" i="7"/>
  <c r="BN178" i="7"/>
  <c r="BJ178" i="7"/>
  <c r="BV178" i="7"/>
  <c r="R178" i="7"/>
  <c r="FH178" i="7"/>
  <c r="FH240" i="7" s="1"/>
  <c r="EN178" i="7"/>
  <c r="EN240" i="7" s="1"/>
  <c r="DV178" i="7"/>
  <c r="DV240" i="7" s="1"/>
  <c r="V178" i="7"/>
  <c r="CJ178" i="7"/>
  <c r="DK178" i="7"/>
  <c r="DK240" i="7" s="1"/>
  <c r="AP178" i="7"/>
  <c r="AX178" i="7"/>
  <c r="EP178" i="7"/>
  <c r="EP240" i="7" s="1"/>
  <c r="G180" i="7"/>
  <c r="CI63" i="13"/>
  <c r="CI64" i="13" s="1"/>
  <c r="FP63" i="13"/>
  <c r="FP64" i="13" s="1"/>
  <c r="ED63" i="13"/>
  <c r="ED64" i="13" s="1"/>
  <c r="BO63" i="13"/>
  <c r="BO64" i="13" s="1"/>
  <c r="BP63" i="13"/>
  <c r="BP64" i="13" s="1"/>
  <c r="AS63" i="13"/>
  <c r="AS64" i="13" s="1"/>
  <c r="EX63" i="13"/>
  <c r="EX64" i="13" s="1"/>
  <c r="K180" i="7"/>
  <c r="BF180" i="7"/>
  <c r="N180" i="7"/>
  <c r="V180" i="7"/>
  <c r="AK180" i="7"/>
  <c r="EL180" i="7"/>
  <c r="EL242" i="7" s="1"/>
  <c r="ER180" i="7"/>
  <c r="ER242" i="7" s="1"/>
  <c r="AJ180" i="7"/>
  <c r="EY180" i="7"/>
  <c r="EY242" i="7" s="1"/>
  <c r="EA180" i="7"/>
  <c r="EA242" i="7" s="1"/>
  <c r="FC180" i="7"/>
  <c r="FC242" i="7" s="1"/>
  <c r="AN180" i="7"/>
  <c r="CV180" i="7"/>
  <c r="DH177" i="7"/>
  <c r="DH239" i="7" s="1"/>
  <c r="EO177" i="7"/>
  <c r="EO239" i="7" s="1"/>
  <c r="DZ177" i="7"/>
  <c r="DZ239" i="7" s="1"/>
  <c r="AC177" i="7"/>
  <c r="CR177" i="7"/>
  <c r="AP177" i="7"/>
  <c r="BQ177" i="7"/>
  <c r="EH177" i="7"/>
  <c r="EH239" i="7" s="1"/>
  <c r="BZ177" i="7"/>
  <c r="CU177" i="7"/>
  <c r="BE177" i="7"/>
  <c r="Q177" i="7"/>
  <c r="Z63" i="13"/>
  <c r="Z64" i="13" s="1"/>
  <c r="AG178" i="7"/>
  <c r="I178" i="7"/>
  <c r="DE178" i="7"/>
  <c r="DE240" i="7" s="1"/>
  <c r="DR178" i="7"/>
  <c r="DR240" i="7" s="1"/>
  <c r="CA178" i="7"/>
  <c r="P178" i="7"/>
  <c r="DZ178" i="7"/>
  <c r="DZ240" i="7" s="1"/>
  <c r="AF178" i="7"/>
  <c r="CU178" i="7"/>
  <c r="EC178" i="7"/>
  <c r="EC240" i="7" s="1"/>
  <c r="CB178" i="7"/>
  <c r="G178" i="7"/>
  <c r="BY178" i="7"/>
  <c r="BL178" i="7"/>
  <c r="EE63" i="13"/>
  <c r="EE64" i="13" s="1"/>
  <c r="BB63" i="13"/>
  <c r="BB64" i="13" s="1"/>
  <c r="CM63" i="13"/>
  <c r="CM64" i="13" s="1"/>
  <c r="FB63" i="13"/>
  <c r="FB64" i="13" s="1"/>
  <c r="CT63" i="13"/>
  <c r="CT64" i="13" s="1"/>
  <c r="CB63" i="13"/>
  <c r="CB64" i="13" s="1"/>
  <c r="BE63" i="13"/>
  <c r="BE64" i="13" s="1"/>
  <c r="U63" i="13"/>
  <c r="DD63" i="13"/>
  <c r="DD64" i="13" s="1"/>
  <c r="DQ180" i="7"/>
  <c r="DQ242" i="7" s="1"/>
  <c r="BN180" i="7"/>
  <c r="BZ180" i="7"/>
  <c r="BM180" i="7"/>
  <c r="EU180" i="7"/>
  <c r="EU242" i="7" s="1"/>
  <c r="AM180" i="7"/>
  <c r="BE180" i="7"/>
  <c r="EO180" i="7"/>
  <c r="EO242" i="7" s="1"/>
  <c r="M180" i="7"/>
  <c r="AC180" i="7"/>
  <c r="AF180" i="7"/>
  <c r="BT180" i="7"/>
  <c r="CO180" i="7"/>
  <c r="EG180" i="7"/>
  <c r="EG242" i="7" s="1"/>
  <c r="FF177" i="7"/>
  <c r="FF239" i="7" s="1"/>
  <c r="FA177" i="7"/>
  <c r="FA239" i="7" s="1"/>
  <c r="AJ177" i="7"/>
  <c r="AO177" i="7"/>
  <c r="EB177" i="7"/>
  <c r="EB239" i="7" s="1"/>
  <c r="BL177" i="7"/>
  <c r="DO177" i="7"/>
  <c r="DO239" i="7" s="1"/>
  <c r="FG177" i="7"/>
  <c r="FG239" i="7" s="1"/>
  <c r="FH177" i="7"/>
  <c r="FH239" i="7" s="1"/>
  <c r="CV177" i="7"/>
  <c r="EF177" i="7"/>
  <c r="EF239" i="7" s="1"/>
  <c r="FN177" i="7"/>
  <c r="FN239" i="7" s="1"/>
  <c r="P177" i="7"/>
  <c r="CL177" i="7"/>
  <c r="AA63" i="13"/>
  <c r="AA64" i="13" s="1"/>
  <c r="FL178" i="7"/>
  <c r="FL240" i="7" s="1"/>
  <c r="CX178" i="7"/>
  <c r="AE178" i="7"/>
  <c r="DW178" i="7"/>
  <c r="DW240" i="7" s="1"/>
  <c r="DS178" i="7"/>
  <c r="DS240" i="7" s="1"/>
  <c r="DG178" i="7"/>
  <c r="DG240" i="7" s="1"/>
  <c r="AU178" i="7"/>
  <c r="CR178" i="7"/>
  <c r="EZ178" i="7"/>
  <c r="EZ240" i="7" s="1"/>
  <c r="CD178" i="7"/>
  <c r="W178" i="7"/>
  <c r="EU178" i="7"/>
  <c r="EU240" i="7" s="1"/>
  <c r="BB178" i="7"/>
  <c r="AW178" i="7"/>
  <c r="AP63" i="13"/>
  <c r="AP64" i="13" s="1"/>
  <c r="CW63" i="13"/>
  <c r="CW64" i="13" s="1"/>
  <c r="FC63" i="13"/>
  <c r="FC64" i="13" s="1"/>
  <c r="EI63" i="13"/>
  <c r="EI64" i="13" s="1"/>
  <c r="CS63" i="13"/>
  <c r="CS64" i="13" s="1"/>
  <c r="G177" i="7"/>
  <c r="EF180" i="7"/>
  <c r="EF242" i="7" s="1"/>
  <c r="BO180" i="7"/>
  <c r="DJ180" i="7"/>
  <c r="DJ242" i="7" s="1"/>
  <c r="CG180" i="7"/>
  <c r="FA180" i="7"/>
  <c r="FA242" i="7" s="1"/>
  <c r="CZ180" i="7"/>
  <c r="CR180" i="7"/>
  <c r="BC180" i="7"/>
  <c r="AD177" i="7"/>
  <c r="EG177" i="7"/>
  <c r="EG239" i="7" s="1"/>
  <c r="EL177" i="7"/>
  <c r="EL239" i="7" s="1"/>
  <c r="BM177" i="7"/>
  <c r="AU177" i="7"/>
  <c r="BU177" i="7"/>
  <c r="CJ177" i="7"/>
  <c r="AE177" i="7"/>
  <c r="AV177" i="7"/>
  <c r="DN177" i="7"/>
  <c r="DN239" i="7" s="1"/>
  <c r="EU177" i="7"/>
  <c r="EU239" i="7" s="1"/>
  <c r="CO177" i="7"/>
  <c r="AS177" i="7"/>
  <c r="BU178" i="7"/>
  <c r="AS178" i="7"/>
  <c r="ED178" i="7"/>
  <c r="ED240" i="7" s="1"/>
  <c r="AJ178" i="7"/>
  <c r="EL178" i="7"/>
  <c r="EL240" i="7" s="1"/>
  <c r="EK178" i="7"/>
  <c r="EK240" i="7" s="1"/>
  <c r="BH178" i="7"/>
  <c r="FN178" i="7"/>
  <c r="FN240" i="7" s="1"/>
  <c r="DL178" i="7"/>
  <c r="DL240" i="7" s="1"/>
  <c r="S178" i="7"/>
  <c r="CH178" i="7"/>
  <c r="DU63" i="13"/>
  <c r="DU64" i="13" s="1"/>
  <c r="S63" i="13"/>
  <c r="S64" i="13" s="1"/>
  <c r="FN63" i="13"/>
  <c r="FN64" i="13" s="1"/>
  <c r="DG63" i="13"/>
  <c r="DG64" i="13" s="1"/>
  <c r="EP63" i="13"/>
  <c r="EP64" i="13" s="1"/>
  <c r="CZ63" i="13"/>
  <c r="CZ64" i="13" s="1"/>
  <c r="CC63" i="13"/>
  <c r="CC64" i="13" s="1"/>
  <c r="EY63" i="13"/>
  <c r="EY64" i="13" s="1"/>
  <c r="DE63" i="13"/>
  <c r="DE64" i="13" s="1"/>
  <c r="AI180" i="7"/>
  <c r="CI180" i="7"/>
  <c r="DD180" i="7"/>
  <c r="DD242" i="7" s="1"/>
  <c r="EH180" i="7"/>
  <c r="EH242" i="7" s="1"/>
  <c r="FJ180" i="7"/>
  <c r="FJ242" i="7" s="1"/>
  <c r="FG180" i="7"/>
  <c r="FG242" i="7" s="1"/>
  <c r="FN180" i="7"/>
  <c r="FN242" i="7" s="1"/>
  <c r="BX180" i="7"/>
  <c r="AL177" i="7"/>
  <c r="DV177" i="7"/>
  <c r="DV239" i="7" s="1"/>
  <c r="FL177" i="7"/>
  <c r="FL239" i="7" s="1"/>
  <c r="FI177" i="7"/>
  <c r="FI239" i="7" s="1"/>
  <c r="FM177" i="7"/>
  <c r="FM239" i="7" s="1"/>
  <c r="CQ177" i="7"/>
  <c r="U177" i="7"/>
  <c r="AZ177" i="7"/>
  <c r="DA178" i="7"/>
  <c r="DY178" i="7"/>
  <c r="DY240" i="7" s="1"/>
  <c r="EO178" i="7"/>
  <c r="EO240" i="7" s="1"/>
  <c r="BF178" i="7"/>
  <c r="U178" i="7"/>
  <c r="Q178" i="7"/>
  <c r="DM178" i="7"/>
  <c r="DM240" i="7" s="1"/>
  <c r="BG178" i="7"/>
  <c r="FG178" i="7"/>
  <c r="FG240" i="7" s="1"/>
  <c r="CX63" i="13"/>
  <c r="CX64" i="13" s="1"/>
  <c r="AL63" i="13"/>
  <c r="AL64" i="13" s="1"/>
  <c r="BK181" i="7"/>
  <c r="AE63" i="13"/>
  <c r="AE64" i="13" s="1"/>
  <c r="DH63" i="13"/>
  <c r="DH64" i="13" s="1"/>
  <c r="CO63" i="13"/>
  <c r="CO64" i="13" s="1"/>
  <c r="FK63" i="13"/>
  <c r="FK64" i="13" s="1"/>
  <c r="L177" i="7"/>
  <c r="CL180" i="7"/>
  <c r="BG180" i="7"/>
  <c r="CU180" i="7"/>
  <c r="DB180" i="7"/>
  <c r="DB242" i="7" s="1"/>
  <c r="Z180" i="7"/>
  <c r="ED177" i="7"/>
  <c r="ED239" i="7" s="1"/>
  <c r="AI178" i="7"/>
  <c r="EC180" i="7"/>
  <c r="EC242" i="7" s="1"/>
  <c r="AS180" i="7"/>
  <c r="EW180" i="7"/>
  <c r="EW242" i="7" s="1"/>
  <c r="BW180" i="7"/>
  <c r="ED180" i="7"/>
  <c r="ED242" i="7" s="1"/>
  <c r="AR180" i="7"/>
  <c r="BU180" i="7"/>
  <c r="EW177" i="7"/>
  <c r="EW239" i="7" s="1"/>
  <c r="BI177" i="7"/>
  <c r="AN177" i="7"/>
  <c r="DR177" i="7"/>
  <c r="DR239" i="7" s="1"/>
  <c r="CY177" i="7"/>
  <c r="J177" i="7"/>
  <c r="DJ178" i="7"/>
  <c r="DJ240" i="7" s="1"/>
  <c r="FJ178" i="7"/>
  <c r="FJ240" i="7" s="1"/>
  <c r="CL178" i="7"/>
  <c r="CW178" i="7"/>
  <c r="DH180" i="7"/>
  <c r="DH242" i="7" s="1"/>
  <c r="DE180" i="7"/>
  <c r="DE242" i="7" s="1"/>
  <c r="R180" i="7"/>
  <c r="CH180" i="7"/>
  <c r="CN180" i="7"/>
  <c r="H180" i="7"/>
  <c r="EJ180" i="7"/>
  <c r="EJ242" i="7" s="1"/>
  <c r="BQ180" i="7"/>
  <c r="DG180" i="7"/>
  <c r="DG242" i="7" s="1"/>
  <c r="U180" i="7"/>
  <c r="CC180" i="7"/>
  <c r="CK180" i="7"/>
  <c r="AX180" i="7"/>
  <c r="DY180" i="7"/>
  <c r="DY242" i="7" s="1"/>
  <c r="DK177" i="7"/>
  <c r="DK239" i="7" s="1"/>
  <c r="CK177" i="7"/>
  <c r="AA177" i="7"/>
  <c r="CN177" i="7"/>
  <c r="EQ177" i="7"/>
  <c r="EQ239" i="7" s="1"/>
  <c r="AY177" i="7"/>
  <c r="AM177" i="7"/>
  <c r="BF177" i="7"/>
  <c r="EJ177" i="7"/>
  <c r="EJ239" i="7" s="1"/>
  <c r="DM177" i="7"/>
  <c r="DM239" i="7" s="1"/>
  <c r="BT177" i="7"/>
  <c r="EX177" i="7"/>
  <c r="EX239" i="7" s="1"/>
  <c r="FO177" i="7"/>
  <c r="FO239" i="7" s="1"/>
  <c r="ES177" i="7"/>
  <c r="ES239" i="7" s="1"/>
  <c r="EX178" i="7"/>
  <c r="EX240" i="7" s="1"/>
  <c r="DQ178" i="7"/>
  <c r="DQ240" i="7" s="1"/>
  <c r="FB178" i="7"/>
  <c r="FB240" i="7" s="1"/>
  <c r="N178" i="7"/>
  <c r="DP178" i="7"/>
  <c r="DP240" i="7" s="1"/>
  <c r="EI178" i="7"/>
  <c r="EI240" i="7" s="1"/>
  <c r="BK178" i="7"/>
  <c r="FE178" i="7"/>
  <c r="FE240" i="7" s="1"/>
  <c r="AL178" i="7"/>
  <c r="FM178" i="7"/>
  <c r="FM240" i="7" s="1"/>
  <c r="DC178" i="7"/>
  <c r="DC240" i="7" s="1"/>
  <c r="DX178" i="7"/>
  <c r="DX240" i="7" s="1"/>
  <c r="BZ178" i="7"/>
  <c r="Y63" i="13"/>
  <c r="Y64" i="13" s="1"/>
  <c r="FD63" i="13"/>
  <c r="FD64" i="13" s="1"/>
  <c r="BN63" i="13"/>
  <c r="BN64" i="13" s="1"/>
  <c r="DX63" i="13"/>
  <c r="DX64" i="13" s="1"/>
  <c r="AI63" i="13"/>
  <c r="AI64" i="13" s="1"/>
  <c r="K63" i="13"/>
  <c r="K64" i="13" s="1"/>
  <c r="EC63" i="13"/>
  <c r="EC64" i="13" s="1"/>
  <c r="D105" i="18"/>
  <c r="F69" i="13" s="1"/>
  <c r="B53" i="13"/>
  <c r="S12" i="13" s="1"/>
  <c r="D59" i="17"/>
  <c r="D24" i="23" s="1"/>
  <c r="D69" i="13"/>
  <c r="G69" i="13"/>
  <c r="H69" i="13"/>
  <c r="I69" i="13"/>
  <c r="J69" i="13"/>
  <c r="K69" i="13"/>
  <c r="L69" i="13"/>
  <c r="M69" i="13"/>
  <c r="N69" i="13"/>
  <c r="O69" i="13"/>
  <c r="P69" i="13"/>
  <c r="Q69" i="13"/>
  <c r="R69" i="13"/>
  <c r="S69" i="13"/>
  <c r="T69" i="13"/>
  <c r="U69" i="13"/>
  <c r="W69" i="13"/>
  <c r="V69" i="13"/>
  <c r="X69" i="13"/>
  <c r="Y69" i="13"/>
  <c r="Z69" i="13"/>
  <c r="AA69" i="13"/>
  <c r="AB69" i="13"/>
  <c r="AC69" i="13"/>
  <c r="AD69" i="13"/>
  <c r="AE69" i="13"/>
  <c r="AF69" i="13"/>
  <c r="AG69" i="13"/>
  <c r="AH69" i="13"/>
  <c r="AI69" i="13"/>
  <c r="AJ69" i="13"/>
  <c r="AK69" i="13"/>
  <c r="AL69" i="13"/>
  <c r="AM69" i="13"/>
  <c r="AN69" i="13"/>
  <c r="AO69" i="13"/>
  <c r="AP69" i="13"/>
  <c r="AQ69" i="13"/>
  <c r="AR69" i="13"/>
  <c r="AS69" i="13"/>
  <c r="AT69" i="13"/>
  <c r="AU69" i="13"/>
  <c r="AV69" i="13"/>
  <c r="AW69" i="13"/>
  <c r="AX69" i="13"/>
  <c r="AY69" i="13"/>
  <c r="AZ69" i="13"/>
  <c r="BA69" i="13"/>
  <c r="BB69" i="13"/>
  <c r="BC69" i="13"/>
  <c r="BD69" i="13"/>
  <c r="BE69" i="13"/>
  <c r="BF69" i="13"/>
  <c r="BG69" i="13"/>
  <c r="BH69" i="13"/>
  <c r="BI69" i="13"/>
  <c r="BJ69" i="13"/>
  <c r="BK69" i="13"/>
  <c r="BL69" i="13"/>
  <c r="BM69" i="13"/>
  <c r="BN69" i="13"/>
  <c r="BO69" i="13"/>
  <c r="BP69" i="13"/>
  <c r="BQ69" i="13"/>
  <c r="BR69" i="13"/>
  <c r="BS69" i="13"/>
  <c r="BT69" i="13"/>
  <c r="BU69" i="13"/>
  <c r="BV69" i="13"/>
  <c r="BW69" i="13"/>
  <c r="BX69" i="13"/>
  <c r="BY69" i="13"/>
  <c r="BZ69" i="13"/>
  <c r="CA69" i="13"/>
  <c r="CB69" i="13"/>
  <c r="CC69" i="13"/>
  <c r="CD69" i="13"/>
  <c r="CE69" i="13"/>
  <c r="CF69" i="13"/>
  <c r="CG69" i="13"/>
  <c r="CH69" i="13"/>
  <c r="CI69" i="13"/>
  <c r="CJ69" i="13"/>
  <c r="CK69" i="13"/>
  <c r="CL69" i="13"/>
  <c r="CM69" i="13"/>
  <c r="CN69" i="13"/>
  <c r="CO69" i="13"/>
  <c r="CP69" i="13"/>
  <c r="CQ69" i="13"/>
  <c r="CR69" i="13"/>
  <c r="CS69" i="13"/>
  <c r="CT69" i="13"/>
  <c r="CU69" i="13"/>
  <c r="CV69" i="13"/>
  <c r="CW69" i="13"/>
  <c r="CX69" i="13"/>
  <c r="CY69" i="13"/>
  <c r="CZ69" i="13"/>
  <c r="DA69" i="13"/>
  <c r="DB69" i="13"/>
  <c r="DC69" i="13"/>
  <c r="DD69" i="13"/>
  <c r="DE69" i="13"/>
  <c r="DF69" i="13"/>
  <c r="DG69" i="13"/>
  <c r="DH69" i="13"/>
  <c r="DI69" i="13"/>
  <c r="DJ69" i="13"/>
  <c r="DK69" i="13"/>
  <c r="DL69" i="13"/>
  <c r="DM69" i="13"/>
  <c r="DN69" i="13"/>
  <c r="DO69" i="13"/>
  <c r="DP69" i="13"/>
  <c r="DQ69" i="13"/>
  <c r="DR69" i="13"/>
  <c r="DS69" i="13"/>
  <c r="DT69" i="13"/>
  <c r="DU69" i="13"/>
  <c r="DV69" i="13"/>
  <c r="DW69" i="13"/>
  <c r="DX69" i="13"/>
  <c r="DY69" i="13"/>
  <c r="DZ69" i="13"/>
  <c r="EA69" i="13"/>
  <c r="EB69" i="13"/>
  <c r="EC69" i="13"/>
  <c r="ED69" i="13"/>
  <c r="EE69" i="13"/>
  <c r="EF69" i="13"/>
  <c r="EG69" i="13"/>
  <c r="EH69" i="13"/>
  <c r="EI69" i="13"/>
  <c r="EJ69" i="13"/>
  <c r="EK69" i="13"/>
  <c r="EL69" i="13"/>
  <c r="EM69" i="13"/>
  <c r="EN69" i="13"/>
  <c r="EO69" i="13"/>
  <c r="EP69" i="13"/>
  <c r="EQ69" i="13"/>
  <c r="ER69" i="13"/>
  <c r="ES69" i="13"/>
  <c r="ET69" i="13"/>
  <c r="EU69" i="13"/>
  <c r="EV69" i="13"/>
  <c r="EW69" i="13"/>
  <c r="EX69" i="13"/>
  <c r="EY69" i="13"/>
  <c r="EZ69" i="13"/>
  <c r="FA69" i="13"/>
  <c r="FB69" i="13"/>
  <c r="FC69" i="13"/>
  <c r="FD69" i="13"/>
  <c r="FE69" i="13"/>
  <c r="FF69" i="13"/>
  <c r="FG69" i="13"/>
  <c r="FH69" i="13"/>
  <c r="FI69" i="13"/>
  <c r="FJ69" i="13"/>
  <c r="FK69" i="13"/>
  <c r="FL69" i="13"/>
  <c r="FM69" i="13"/>
  <c r="FN69" i="13"/>
  <c r="FO69" i="13"/>
  <c r="FP69" i="13"/>
  <c r="FQ69" i="13"/>
  <c r="D21" i="17"/>
  <c r="AG181" i="7"/>
  <c r="AA181" i="7"/>
  <c r="Y180" i="7"/>
  <c r="B58" i="13"/>
  <c r="Y178" i="7"/>
  <c r="B55" i="13"/>
  <c r="B61" i="13"/>
  <c r="Y177" i="7"/>
  <c r="B52" i="13"/>
  <c r="D76" i="12"/>
  <c r="N46" i="6"/>
  <c r="F62" i="3"/>
  <c r="F61" i="3"/>
  <c r="F60" i="3"/>
  <c r="F204" i="3"/>
  <c r="G204" i="3" s="1"/>
  <c r="H204" i="3" s="1"/>
  <c r="I204" i="3" s="1"/>
  <c r="J204" i="3" s="1"/>
  <c r="K204" i="3" s="1"/>
  <c r="L204" i="3" s="1"/>
  <c r="M204" i="3" s="1"/>
  <c r="N204" i="3" s="1"/>
  <c r="O204" i="3" s="1"/>
  <c r="P204" i="3" s="1"/>
  <c r="Q204" i="3" s="1"/>
  <c r="R204" i="3" s="1"/>
  <c r="S204" i="3" s="1"/>
  <c r="T204" i="3" s="1"/>
  <c r="U204" i="3" s="1"/>
  <c r="V204" i="3" s="1"/>
  <c r="W204" i="3" s="1"/>
  <c r="X204" i="3" s="1"/>
  <c r="Y204" i="3" s="1"/>
  <c r="Z204" i="3" s="1"/>
  <c r="AA204" i="3" s="1"/>
  <c r="AB204" i="3" s="1"/>
  <c r="AC204" i="3" s="1"/>
  <c r="AD204" i="3" s="1"/>
  <c r="AE204" i="3" s="1"/>
  <c r="AF204" i="3" s="1"/>
  <c r="AG204" i="3" s="1"/>
  <c r="AH204" i="3" s="1"/>
  <c r="AI204" i="3" s="1"/>
  <c r="AJ204" i="3" s="1"/>
  <c r="AK204" i="3" s="1"/>
  <c r="AL204" i="3" s="1"/>
  <c r="AM204" i="3" s="1"/>
  <c r="AN204" i="3" s="1"/>
  <c r="AO204" i="3" s="1"/>
  <c r="AP204" i="3" s="1"/>
  <c r="AQ204" i="3" s="1"/>
  <c r="AR204" i="3" s="1"/>
  <c r="AS204" i="3" s="1"/>
  <c r="AT204" i="3" s="1"/>
  <c r="AU204" i="3" s="1"/>
  <c r="AV204" i="3" s="1"/>
  <c r="AW204" i="3" s="1"/>
  <c r="AX204" i="3" s="1"/>
  <c r="AY204" i="3" s="1"/>
  <c r="AZ204" i="3" s="1"/>
  <c r="BA204" i="3" s="1"/>
  <c r="BB204" i="3" s="1"/>
  <c r="BC204" i="3" s="1"/>
  <c r="BD204" i="3" s="1"/>
  <c r="BE204" i="3" s="1"/>
  <c r="BF204" i="3" s="1"/>
  <c r="BG204" i="3" s="1"/>
  <c r="BH204" i="3" s="1"/>
  <c r="BI204" i="3" s="1"/>
  <c r="BJ204" i="3" s="1"/>
  <c r="BK204" i="3" s="1"/>
  <c r="BL204" i="3" s="1"/>
  <c r="BM204" i="3" s="1"/>
  <c r="BN204" i="3" s="1"/>
  <c r="BO204" i="3" s="1"/>
  <c r="BP204" i="3" s="1"/>
  <c r="BQ204" i="3" s="1"/>
  <c r="BR204" i="3" s="1"/>
  <c r="BS204" i="3" s="1"/>
  <c r="BT204" i="3" s="1"/>
  <c r="BU204" i="3" s="1"/>
  <c r="BV204" i="3" s="1"/>
  <c r="BW204" i="3" s="1"/>
  <c r="BX204" i="3" s="1"/>
  <c r="BY204" i="3" s="1"/>
  <c r="BZ204" i="3" s="1"/>
  <c r="CA204" i="3" s="1"/>
  <c r="CB204" i="3" s="1"/>
  <c r="CC204" i="3" s="1"/>
  <c r="CD204" i="3" s="1"/>
  <c r="CE204" i="3" s="1"/>
  <c r="CF204" i="3" s="1"/>
  <c r="CG204" i="3" s="1"/>
  <c r="CH204" i="3" s="1"/>
  <c r="CI204" i="3" s="1"/>
  <c r="CJ204" i="3" s="1"/>
  <c r="CK204" i="3" s="1"/>
  <c r="CL204" i="3" s="1"/>
  <c r="CM204" i="3" s="1"/>
  <c r="CN204" i="3" s="1"/>
  <c r="CO204" i="3" s="1"/>
  <c r="CP204" i="3" s="1"/>
  <c r="CQ204" i="3" s="1"/>
  <c r="CR204" i="3" s="1"/>
  <c r="CS204" i="3" s="1"/>
  <c r="CT204" i="3" s="1"/>
  <c r="CU204" i="3" s="1"/>
  <c r="CV204" i="3" s="1"/>
  <c r="CW204" i="3" s="1"/>
  <c r="CX204" i="3" s="1"/>
  <c r="CY204" i="3" s="1"/>
  <c r="CZ204" i="3" s="1"/>
  <c r="DA204" i="3" s="1"/>
  <c r="DB204" i="3" s="1"/>
  <c r="DC204" i="3" s="1"/>
  <c r="DD204" i="3" s="1"/>
  <c r="DE204" i="3" s="1"/>
  <c r="DF204" i="3" s="1"/>
  <c r="DG204" i="3" s="1"/>
  <c r="DH204" i="3" s="1"/>
  <c r="DI204" i="3" s="1"/>
  <c r="DJ204" i="3" s="1"/>
  <c r="DK204" i="3" s="1"/>
  <c r="DL204" i="3" s="1"/>
  <c r="DM204" i="3" s="1"/>
  <c r="DN204" i="3" s="1"/>
  <c r="DO204" i="3" s="1"/>
  <c r="DP204" i="3" s="1"/>
  <c r="DQ204" i="3" s="1"/>
  <c r="DR204" i="3" s="1"/>
  <c r="DS204" i="3" s="1"/>
  <c r="DT204" i="3" s="1"/>
  <c r="DU204" i="3" s="1"/>
  <c r="DV204" i="3" s="1"/>
  <c r="DW204" i="3" s="1"/>
  <c r="DX204" i="3" s="1"/>
  <c r="DY204" i="3" s="1"/>
  <c r="DZ204" i="3" s="1"/>
  <c r="EA204" i="3" s="1"/>
  <c r="EB204" i="3" s="1"/>
  <c r="EC204" i="3" s="1"/>
  <c r="ED204" i="3" s="1"/>
  <c r="EE204" i="3" s="1"/>
  <c r="EF204" i="3" s="1"/>
  <c r="EG204" i="3" s="1"/>
  <c r="EH204" i="3" s="1"/>
  <c r="EI204" i="3" s="1"/>
  <c r="EJ204" i="3" s="1"/>
  <c r="EK204" i="3" s="1"/>
  <c r="EL204" i="3" s="1"/>
  <c r="EM204" i="3" s="1"/>
  <c r="EN204" i="3" s="1"/>
  <c r="EO204" i="3" s="1"/>
  <c r="EP204" i="3" s="1"/>
  <c r="EQ204" i="3" s="1"/>
  <c r="ER204" i="3" s="1"/>
  <c r="ES204" i="3" s="1"/>
  <c r="ET204" i="3" s="1"/>
  <c r="EU204" i="3" s="1"/>
  <c r="EV204" i="3" s="1"/>
  <c r="EW204" i="3" s="1"/>
  <c r="EX204" i="3" s="1"/>
  <c r="EY204" i="3" s="1"/>
  <c r="EZ204" i="3" s="1"/>
  <c r="FA204" i="3" s="1"/>
  <c r="FB204" i="3" s="1"/>
  <c r="FC204" i="3" s="1"/>
  <c r="FD204" i="3" s="1"/>
  <c r="FE204" i="3" s="1"/>
  <c r="FF204" i="3" s="1"/>
  <c r="FG204" i="3" s="1"/>
  <c r="FH204" i="3" s="1"/>
  <c r="FI204" i="3" s="1"/>
  <c r="FJ204" i="3" s="1"/>
  <c r="FK204" i="3" s="1"/>
  <c r="FL204" i="3" s="1"/>
  <c r="FM204" i="3" s="1"/>
  <c r="FN204" i="3" s="1"/>
  <c r="FO204" i="3" s="1"/>
  <c r="G8" i="8"/>
  <c r="G10" i="8"/>
  <c r="G7" i="8"/>
  <c r="B51" i="13"/>
  <c r="G176" i="7"/>
  <c r="EN181" i="7"/>
  <c r="EN243" i="7" s="1"/>
  <c r="Y181" i="7"/>
  <c r="BR181" i="7"/>
  <c r="CT181" i="7"/>
  <c r="BO181" i="7"/>
  <c r="CA181" i="7"/>
  <c r="BM181" i="7"/>
  <c r="AK181" i="7"/>
  <c r="FM181" i="7"/>
  <c r="FM243" i="7" s="1"/>
  <c r="AR181" i="7"/>
  <c r="BC181" i="7"/>
  <c r="X181" i="7"/>
  <c r="EJ181" i="7"/>
  <c r="EJ243" i="7" s="1"/>
  <c r="J181" i="7"/>
  <c r="CW181" i="7"/>
  <c r="EH181" i="7"/>
  <c r="EH243" i="7" s="1"/>
  <c r="CH181" i="7"/>
  <c r="EW181" i="7"/>
  <c r="EW243" i="7" s="1"/>
  <c r="EX181" i="7"/>
  <c r="EX243" i="7" s="1"/>
  <c r="CB181" i="7"/>
  <c r="FF181" i="7"/>
  <c r="FF243" i="7" s="1"/>
  <c r="DG181" i="7"/>
  <c r="DG243" i="7" s="1"/>
  <c r="CK181" i="7"/>
  <c r="CD181" i="7"/>
  <c r="BS181" i="7"/>
  <c r="EM181" i="7"/>
  <c r="EM243" i="7" s="1"/>
  <c r="Z181" i="7"/>
  <c r="DQ181" i="7"/>
  <c r="DQ243" i="7" s="1"/>
  <c r="CG181" i="7"/>
  <c r="CL181" i="7"/>
  <c r="FL181" i="7"/>
  <c r="FL243" i="7" s="1"/>
  <c r="DT181" i="7"/>
  <c r="DT243" i="7" s="1"/>
  <c r="EG181" i="7"/>
  <c r="EG243" i="7" s="1"/>
  <c r="T181" i="7"/>
  <c r="EC181" i="7"/>
  <c r="EC243" i="7" s="1"/>
  <c r="DR181" i="7"/>
  <c r="DR243" i="7" s="1"/>
  <c r="CR181" i="7"/>
  <c r="DM181" i="7"/>
  <c r="DM243" i="7" s="1"/>
  <c r="BB181" i="7"/>
  <c r="FJ181" i="7"/>
  <c r="FJ243" i="7" s="1"/>
  <c r="DL181" i="7"/>
  <c r="DL243" i="7" s="1"/>
  <c r="R181" i="7"/>
  <c r="DW181" i="7"/>
  <c r="DW243" i="7" s="1"/>
  <c r="EU181" i="7"/>
  <c r="EU243" i="7" s="1"/>
  <c r="CN181" i="7"/>
  <c r="FO181" i="7"/>
  <c r="FO243" i="7" s="1"/>
  <c r="EO181" i="7"/>
  <c r="EO243" i="7" s="1"/>
  <c r="AI181" i="7"/>
  <c r="O181" i="7"/>
  <c r="CC181" i="7"/>
  <c r="AH181" i="7"/>
  <c r="FA181" i="7"/>
  <c r="FA243" i="7" s="1"/>
  <c r="BV181" i="7"/>
  <c r="DD181" i="7"/>
  <c r="DD243" i="7" s="1"/>
  <c r="ED181" i="7"/>
  <c r="ED243" i="7" s="1"/>
  <c r="CV181" i="7"/>
  <c r="EZ181" i="7"/>
  <c r="EZ243" i="7" s="1"/>
  <c r="EB181" i="7"/>
  <c r="EB243" i="7" s="1"/>
  <c r="BN181" i="7"/>
  <c r="BZ181" i="7"/>
  <c r="FB181" i="7"/>
  <c r="FB243" i="7" s="1"/>
  <c r="CX181" i="7"/>
  <c r="BL181" i="7"/>
  <c r="DC181" i="7"/>
  <c r="DC243" i="7" s="1"/>
  <c r="BA181" i="7"/>
  <c r="M181" i="7"/>
  <c r="CY181" i="7"/>
  <c r="DF181" i="7"/>
  <c r="DF243" i="7" s="1"/>
  <c r="DX181" i="7"/>
  <c r="DX243" i="7" s="1"/>
  <c r="FE181" i="7"/>
  <c r="FE243" i="7" s="1"/>
  <c r="AU181" i="7"/>
  <c r="FD181" i="7"/>
  <c r="FD243" i="7" s="1"/>
  <c r="BQ181" i="7"/>
  <c r="FC181" i="7"/>
  <c r="FC243" i="7" s="1"/>
  <c r="DI181" i="7"/>
  <c r="DI243" i="7" s="1"/>
  <c r="AP181" i="7"/>
  <c r="CO181" i="7"/>
  <c r="AZ181" i="7"/>
  <c r="AO181" i="7"/>
  <c r="G12" i="8"/>
  <c r="G11" i="8"/>
  <c r="G6" i="8"/>
  <c r="G9" i="8"/>
  <c r="G5" i="8"/>
  <c r="G13" i="8"/>
  <c r="B59" i="13"/>
  <c r="S15" i="13" s="1"/>
  <c r="B56" i="13"/>
  <c r="S13" i="13" s="1"/>
  <c r="K46" i="6"/>
  <c r="D34" i="6" s="1"/>
  <c r="F77" i="6"/>
  <c r="F76" i="6"/>
  <c r="G76" i="6" s="1"/>
  <c r="H76" i="6" s="1"/>
  <c r="J37" i="6"/>
  <c r="O46" i="6"/>
  <c r="D35" i="6" s="1"/>
  <c r="D40" i="6" s="1"/>
  <c r="G24" i="3" s="1"/>
  <c r="F82" i="6"/>
  <c r="F66" i="6"/>
  <c r="F78" i="6"/>
  <c r="G78" i="6" s="1"/>
  <c r="H78" i="6" s="1"/>
  <c r="I78" i="6" s="1"/>
  <c r="J78" i="6" s="1"/>
  <c r="K78" i="6" s="1"/>
  <c r="L78" i="6" s="1"/>
  <c r="M78" i="6" s="1"/>
  <c r="N78" i="6" s="1"/>
  <c r="O78" i="6" s="1"/>
  <c r="P78" i="6" s="1"/>
  <c r="Q78" i="6" s="1"/>
  <c r="R78" i="6" s="1"/>
  <c r="S78" i="6" s="1"/>
  <c r="T78" i="6" s="1"/>
  <c r="U78" i="6" s="1"/>
  <c r="V78" i="6" s="1"/>
  <c r="W78" i="6" s="1"/>
  <c r="X78" i="6" s="1"/>
  <c r="Y78" i="6" s="1"/>
  <c r="Z78" i="6" s="1"/>
  <c r="AA78" i="6" s="1"/>
  <c r="AB78" i="6" s="1"/>
  <c r="AC78" i="6" s="1"/>
  <c r="AD78" i="6" s="1"/>
  <c r="AE78" i="6" s="1"/>
  <c r="AF78" i="6" s="1"/>
  <c r="AG78" i="6" s="1"/>
  <c r="AH78" i="6" s="1"/>
  <c r="AI78" i="6" s="1"/>
  <c r="AJ78" i="6" s="1"/>
  <c r="AK78" i="6" s="1"/>
  <c r="AL78" i="6" s="1"/>
  <c r="AM78" i="6" s="1"/>
  <c r="AN78" i="6" s="1"/>
  <c r="AO78" i="6" s="1"/>
  <c r="AP78" i="6" s="1"/>
  <c r="AQ78" i="6" s="1"/>
  <c r="AR78" i="6" s="1"/>
  <c r="AS78" i="6" s="1"/>
  <c r="AT78" i="6" s="1"/>
  <c r="AU78" i="6" s="1"/>
  <c r="AV78" i="6" s="1"/>
  <c r="AW78" i="6" s="1"/>
  <c r="AX78" i="6" s="1"/>
  <c r="AY78" i="6" s="1"/>
  <c r="AZ78" i="6" s="1"/>
  <c r="BA78" i="6" s="1"/>
  <c r="BB78" i="6" s="1"/>
  <c r="BC78" i="6" s="1"/>
  <c r="BD78" i="6" s="1"/>
  <c r="BE78" i="6" s="1"/>
  <c r="BF78" i="6" s="1"/>
  <c r="BG78" i="6" s="1"/>
  <c r="BH78" i="6" s="1"/>
  <c r="BI78" i="6" s="1"/>
  <c r="BJ78" i="6" s="1"/>
  <c r="BK78" i="6" s="1"/>
  <c r="BL78" i="6" s="1"/>
  <c r="BM78" i="6" s="1"/>
  <c r="BN78" i="6" s="1"/>
  <c r="BO78" i="6" s="1"/>
  <c r="BP78" i="6" s="1"/>
  <c r="BQ78" i="6" s="1"/>
  <c r="BR78" i="6" s="1"/>
  <c r="BS78" i="6" s="1"/>
  <c r="BT78" i="6" s="1"/>
  <c r="BU78" i="6" s="1"/>
  <c r="BV78" i="6" s="1"/>
  <c r="BW78" i="6" s="1"/>
  <c r="BX78" i="6" s="1"/>
  <c r="BY78" i="6" s="1"/>
  <c r="BZ78" i="6" s="1"/>
  <c r="CA78" i="6" s="1"/>
  <c r="CB78" i="6" s="1"/>
  <c r="CC78" i="6" s="1"/>
  <c r="CD78" i="6" s="1"/>
  <c r="CE78" i="6" s="1"/>
  <c r="CF78" i="6" s="1"/>
  <c r="CG78" i="6" s="1"/>
  <c r="CH78" i="6" s="1"/>
  <c r="CI78" i="6" s="1"/>
  <c r="CJ78" i="6" s="1"/>
  <c r="CK78" i="6" s="1"/>
  <c r="CL78" i="6" s="1"/>
  <c r="CM78" i="6" s="1"/>
  <c r="CN78" i="6" s="1"/>
  <c r="CO78" i="6" s="1"/>
  <c r="CP78" i="6" s="1"/>
  <c r="CQ78" i="6" s="1"/>
  <c r="CR78" i="6" s="1"/>
  <c r="CS78" i="6" s="1"/>
  <c r="CT78" i="6" s="1"/>
  <c r="CU78" i="6" s="1"/>
  <c r="CV78" i="6" s="1"/>
  <c r="CW78" i="6" s="1"/>
  <c r="CX78" i="6" s="1"/>
  <c r="CY78" i="6" s="1"/>
  <c r="CZ78" i="6" s="1"/>
  <c r="DA78" i="6" s="1"/>
  <c r="DB78" i="6" s="1"/>
  <c r="DC78" i="6" s="1"/>
  <c r="DD78" i="6" s="1"/>
  <c r="DE78" i="6" s="1"/>
  <c r="DF78" i="6" s="1"/>
  <c r="DG78" i="6" s="1"/>
  <c r="DH78" i="6" s="1"/>
  <c r="DI78" i="6" s="1"/>
  <c r="DJ78" i="6" s="1"/>
  <c r="DK78" i="6" s="1"/>
  <c r="DL78" i="6" s="1"/>
  <c r="DM78" i="6" s="1"/>
  <c r="DN78" i="6" s="1"/>
  <c r="DO78" i="6" s="1"/>
  <c r="DP78" i="6" s="1"/>
  <c r="DQ78" i="6" s="1"/>
  <c r="DR78" i="6" s="1"/>
  <c r="DS78" i="6" s="1"/>
  <c r="DT78" i="6" s="1"/>
  <c r="DU78" i="6" s="1"/>
  <c r="DV78" i="6" s="1"/>
  <c r="DW78" i="6" s="1"/>
  <c r="DX78" i="6" s="1"/>
  <c r="DY78" i="6" s="1"/>
  <c r="DZ78" i="6" s="1"/>
  <c r="EA78" i="6" s="1"/>
  <c r="EB78" i="6" s="1"/>
  <c r="EC78" i="6" s="1"/>
  <c r="ED78" i="6" s="1"/>
  <c r="EE78" i="6" s="1"/>
  <c r="EF78" i="6" s="1"/>
  <c r="EG78" i="6" s="1"/>
  <c r="EH78" i="6" s="1"/>
  <c r="EI78" i="6" s="1"/>
  <c r="EJ78" i="6" s="1"/>
  <c r="EK78" i="6" s="1"/>
  <c r="EL78" i="6" s="1"/>
  <c r="EM78" i="6" s="1"/>
  <c r="EN78" i="6" s="1"/>
  <c r="EO78" i="6" s="1"/>
  <c r="EP78" i="6" s="1"/>
  <c r="EQ78" i="6" s="1"/>
  <c r="ER78" i="6" s="1"/>
  <c r="ES78" i="6" s="1"/>
  <c r="F73" i="6"/>
  <c r="G73" i="6" s="1"/>
  <c r="H73" i="6" s="1"/>
  <c r="I73" i="6" s="1"/>
  <c r="J73" i="6" s="1"/>
  <c r="K73" i="6" s="1"/>
  <c r="L73" i="6" s="1"/>
  <c r="M73" i="6" s="1"/>
  <c r="N73" i="6" s="1"/>
  <c r="O73" i="6" s="1"/>
  <c r="P73" i="6" s="1"/>
  <c r="Q73" i="6" s="1"/>
  <c r="R73" i="6" s="1"/>
  <c r="S73" i="6" s="1"/>
  <c r="T73" i="6" s="1"/>
  <c r="U73" i="6" s="1"/>
  <c r="V73" i="6" s="1"/>
  <c r="W73" i="6" s="1"/>
  <c r="X73" i="6" s="1"/>
  <c r="Y73" i="6" s="1"/>
  <c r="Z73" i="6" s="1"/>
  <c r="AA73" i="6" s="1"/>
  <c r="AB73" i="6" s="1"/>
  <c r="AC73" i="6" s="1"/>
  <c r="AD73" i="6" s="1"/>
  <c r="AE73" i="6" s="1"/>
  <c r="AF73" i="6" s="1"/>
  <c r="AG73" i="6" s="1"/>
  <c r="AH73" i="6" s="1"/>
  <c r="AI73" i="6" s="1"/>
  <c r="AJ73" i="6" s="1"/>
  <c r="AK73" i="6" s="1"/>
  <c r="AL73" i="6" s="1"/>
  <c r="AM73" i="6" s="1"/>
  <c r="AN73" i="6" s="1"/>
  <c r="AO73" i="6" s="1"/>
  <c r="AP73" i="6" s="1"/>
  <c r="AQ73" i="6" s="1"/>
  <c r="AR73" i="6" s="1"/>
  <c r="AS73" i="6" s="1"/>
  <c r="AT73" i="6" s="1"/>
  <c r="AU73" i="6" s="1"/>
  <c r="AV73" i="6" s="1"/>
  <c r="AW73" i="6" s="1"/>
  <c r="AX73" i="6" s="1"/>
  <c r="AY73" i="6" s="1"/>
  <c r="AZ73" i="6" s="1"/>
  <c r="BA73" i="6" s="1"/>
  <c r="BB73" i="6" s="1"/>
  <c r="BC73" i="6" s="1"/>
  <c r="BD73" i="6" s="1"/>
  <c r="BE73" i="6" s="1"/>
  <c r="BF73" i="6" s="1"/>
  <c r="BG73" i="6" s="1"/>
  <c r="BH73" i="6" s="1"/>
  <c r="BI73" i="6" s="1"/>
  <c r="BJ73" i="6" s="1"/>
  <c r="BK73" i="6" s="1"/>
  <c r="BL73" i="6" s="1"/>
  <c r="BM73" i="6" s="1"/>
  <c r="BN73" i="6" s="1"/>
  <c r="BO73" i="6" s="1"/>
  <c r="BP73" i="6" s="1"/>
  <c r="BQ73" i="6" s="1"/>
  <c r="BR73" i="6" s="1"/>
  <c r="BS73" i="6" s="1"/>
  <c r="BT73" i="6" s="1"/>
  <c r="BU73" i="6" s="1"/>
  <c r="BV73" i="6" s="1"/>
  <c r="BW73" i="6" s="1"/>
  <c r="BX73" i="6" s="1"/>
  <c r="BY73" i="6" s="1"/>
  <c r="BZ73" i="6" s="1"/>
  <c r="CA73" i="6" s="1"/>
  <c r="CB73" i="6" s="1"/>
  <c r="CC73" i="6" s="1"/>
  <c r="CD73" i="6" s="1"/>
  <c r="CE73" i="6" s="1"/>
  <c r="CF73" i="6" s="1"/>
  <c r="CG73" i="6" s="1"/>
  <c r="CH73" i="6" s="1"/>
  <c r="CI73" i="6" s="1"/>
  <c r="CJ73" i="6" s="1"/>
  <c r="CK73" i="6" s="1"/>
  <c r="CL73" i="6" s="1"/>
  <c r="CM73" i="6" s="1"/>
  <c r="CN73" i="6" s="1"/>
  <c r="CO73" i="6" s="1"/>
  <c r="CP73" i="6" s="1"/>
  <c r="CQ73" i="6" s="1"/>
  <c r="CR73" i="6" s="1"/>
  <c r="CS73" i="6" s="1"/>
  <c r="CT73" i="6" s="1"/>
  <c r="CU73" i="6" s="1"/>
  <c r="CV73" i="6" s="1"/>
  <c r="CW73" i="6" s="1"/>
  <c r="CX73" i="6" s="1"/>
  <c r="CY73" i="6" s="1"/>
  <c r="CZ73" i="6" s="1"/>
  <c r="DA73" i="6" s="1"/>
  <c r="DB73" i="6" s="1"/>
  <c r="DC73" i="6" s="1"/>
  <c r="DD73" i="6" s="1"/>
  <c r="DE73" i="6" s="1"/>
  <c r="DF73" i="6" s="1"/>
  <c r="DG73" i="6" s="1"/>
  <c r="DH73" i="6" s="1"/>
  <c r="DI73" i="6" s="1"/>
  <c r="DJ73" i="6" s="1"/>
  <c r="DK73" i="6" s="1"/>
  <c r="DL73" i="6" s="1"/>
  <c r="DM73" i="6" s="1"/>
  <c r="DN73" i="6" s="1"/>
  <c r="DO73" i="6" s="1"/>
  <c r="DP73" i="6" s="1"/>
  <c r="DQ73" i="6" s="1"/>
  <c r="DR73" i="6" s="1"/>
  <c r="DS73" i="6" s="1"/>
  <c r="DT73" i="6" s="1"/>
  <c r="DU73" i="6" s="1"/>
  <c r="DV73" i="6" s="1"/>
  <c r="DW73" i="6" s="1"/>
  <c r="DX73" i="6" s="1"/>
  <c r="DY73" i="6" s="1"/>
  <c r="DZ73" i="6" s="1"/>
  <c r="EA73" i="6" s="1"/>
  <c r="EB73" i="6" s="1"/>
  <c r="EC73" i="6" s="1"/>
  <c r="ED73" i="6" s="1"/>
  <c r="EE73" i="6" s="1"/>
  <c r="EF73" i="6" s="1"/>
  <c r="EG73" i="6" s="1"/>
  <c r="EH73" i="6" s="1"/>
  <c r="EI73" i="6" s="1"/>
  <c r="EJ73" i="6" s="1"/>
  <c r="EK73" i="6" s="1"/>
  <c r="EL73" i="6" s="1"/>
  <c r="EM73" i="6" s="1"/>
  <c r="EN73" i="6" s="1"/>
  <c r="EO73" i="6" s="1"/>
  <c r="EP73" i="6" s="1"/>
  <c r="EQ73" i="6" s="1"/>
  <c r="ER73" i="6" s="1"/>
  <c r="ES73" i="6" s="1"/>
  <c r="F72" i="6"/>
  <c r="G72" i="6" s="1"/>
  <c r="G71" i="6"/>
  <c r="H71" i="6" s="1"/>
  <c r="I71" i="6" s="1"/>
  <c r="J71" i="6" s="1"/>
  <c r="K71" i="6" s="1"/>
  <c r="L71" i="6" s="1"/>
  <c r="M71" i="6" s="1"/>
  <c r="N71" i="6" s="1"/>
  <c r="O71" i="6" s="1"/>
  <c r="P71" i="6" s="1"/>
  <c r="Q71" i="6" s="1"/>
  <c r="R71" i="6" s="1"/>
  <c r="S71" i="6" s="1"/>
  <c r="T71" i="6" s="1"/>
  <c r="U71" i="6" s="1"/>
  <c r="V71" i="6" s="1"/>
  <c r="W71" i="6" s="1"/>
  <c r="X71" i="6" s="1"/>
  <c r="Y71" i="6" s="1"/>
  <c r="Z71" i="6" s="1"/>
  <c r="AA71" i="6" s="1"/>
  <c r="AB71" i="6" s="1"/>
  <c r="AC71" i="6" s="1"/>
  <c r="AD71" i="6" s="1"/>
  <c r="AE71" i="6" s="1"/>
  <c r="AF71" i="6" s="1"/>
  <c r="AG71" i="6" s="1"/>
  <c r="AH71" i="6" s="1"/>
  <c r="AI71" i="6" s="1"/>
  <c r="AJ71" i="6" s="1"/>
  <c r="AK71" i="6" s="1"/>
  <c r="AL71" i="6" s="1"/>
  <c r="AM71" i="6" s="1"/>
  <c r="AN71" i="6" s="1"/>
  <c r="AO71" i="6" s="1"/>
  <c r="AP71" i="6" s="1"/>
  <c r="AQ71" i="6" s="1"/>
  <c r="AR71" i="6" s="1"/>
  <c r="AS71" i="6" s="1"/>
  <c r="AT71" i="6" s="1"/>
  <c r="AU71" i="6" s="1"/>
  <c r="AV71" i="6" s="1"/>
  <c r="AW71" i="6" s="1"/>
  <c r="AX71" i="6" s="1"/>
  <c r="AY71" i="6" s="1"/>
  <c r="AZ71" i="6" s="1"/>
  <c r="BA71" i="6" s="1"/>
  <c r="BB71" i="6" s="1"/>
  <c r="BC71" i="6" s="1"/>
  <c r="BD71" i="6" s="1"/>
  <c r="BE71" i="6" s="1"/>
  <c r="BF71" i="6" s="1"/>
  <c r="BG71" i="6" s="1"/>
  <c r="BH71" i="6" s="1"/>
  <c r="BI71" i="6" s="1"/>
  <c r="BJ71" i="6" s="1"/>
  <c r="BK71" i="6" s="1"/>
  <c r="BL71" i="6" s="1"/>
  <c r="BM71" i="6" s="1"/>
  <c r="BN71" i="6" s="1"/>
  <c r="BO71" i="6" s="1"/>
  <c r="BP71" i="6" s="1"/>
  <c r="BQ71" i="6" s="1"/>
  <c r="BR71" i="6" s="1"/>
  <c r="BS71" i="6" s="1"/>
  <c r="BT71" i="6" s="1"/>
  <c r="BU71" i="6" s="1"/>
  <c r="BV71" i="6" s="1"/>
  <c r="BW71" i="6" s="1"/>
  <c r="BX71" i="6" s="1"/>
  <c r="BY71" i="6" s="1"/>
  <c r="BZ71" i="6" s="1"/>
  <c r="CA71" i="6" s="1"/>
  <c r="CB71" i="6" s="1"/>
  <c r="CC71" i="6" s="1"/>
  <c r="CD71" i="6" s="1"/>
  <c r="CE71" i="6" s="1"/>
  <c r="CF71" i="6" s="1"/>
  <c r="CG71" i="6" s="1"/>
  <c r="CH71" i="6" s="1"/>
  <c r="CI71" i="6" s="1"/>
  <c r="CJ71" i="6" s="1"/>
  <c r="CK71" i="6" s="1"/>
  <c r="CL71" i="6" s="1"/>
  <c r="CM71" i="6" s="1"/>
  <c r="CN71" i="6" s="1"/>
  <c r="CO71" i="6" s="1"/>
  <c r="F74" i="6"/>
  <c r="G74" i="6" s="1"/>
  <c r="H74" i="6" s="1"/>
  <c r="F80" i="6"/>
  <c r="G80" i="6" s="1"/>
  <c r="H80" i="6" s="1"/>
  <c r="I80" i="6" s="1"/>
  <c r="J80" i="6" s="1"/>
  <c r="K80" i="6" s="1"/>
  <c r="L80" i="6" s="1"/>
  <c r="M80" i="6" s="1"/>
  <c r="N80" i="6" s="1"/>
  <c r="O80" i="6" s="1"/>
  <c r="P80" i="6" s="1"/>
  <c r="Q80" i="6" s="1"/>
  <c r="R80" i="6" s="1"/>
  <c r="S80" i="6" s="1"/>
  <c r="T80" i="6" s="1"/>
  <c r="U80" i="6" s="1"/>
  <c r="V80" i="6" s="1"/>
  <c r="W80" i="6" s="1"/>
  <c r="X80" i="6" s="1"/>
  <c r="Y80" i="6" s="1"/>
  <c r="Z80" i="6" s="1"/>
  <c r="AA80" i="6" s="1"/>
  <c r="AB80" i="6" s="1"/>
  <c r="AC80" i="6" s="1"/>
  <c r="AD80" i="6" s="1"/>
  <c r="AE80" i="6" s="1"/>
  <c r="AF80" i="6" s="1"/>
  <c r="AG80" i="6" s="1"/>
  <c r="AH80" i="6" s="1"/>
  <c r="AI80" i="6" s="1"/>
  <c r="AJ80" i="6" s="1"/>
  <c r="AK80" i="6" s="1"/>
  <c r="AL80" i="6" s="1"/>
  <c r="AM80" i="6" s="1"/>
  <c r="AN80" i="6" s="1"/>
  <c r="AO80" i="6" s="1"/>
  <c r="AP80" i="6" s="1"/>
  <c r="AQ80" i="6" s="1"/>
  <c r="AR80" i="6" s="1"/>
  <c r="AS80" i="6" s="1"/>
  <c r="AT80" i="6" s="1"/>
  <c r="AU80" i="6" s="1"/>
  <c r="AV80" i="6" s="1"/>
  <c r="AW80" i="6" s="1"/>
  <c r="AX80" i="6" s="1"/>
  <c r="AY80" i="6" s="1"/>
  <c r="AZ80" i="6" s="1"/>
  <c r="BA80" i="6" s="1"/>
  <c r="BB80" i="6" s="1"/>
  <c r="BC80" i="6" s="1"/>
  <c r="BD80" i="6" s="1"/>
  <c r="BE80" i="6" s="1"/>
  <c r="BF80" i="6" s="1"/>
  <c r="BG80" i="6" s="1"/>
  <c r="BH80" i="6" s="1"/>
  <c r="BI80" i="6" s="1"/>
  <c r="BJ80" i="6" s="1"/>
  <c r="BK80" i="6" s="1"/>
  <c r="BL80" i="6" s="1"/>
  <c r="BM80" i="6" s="1"/>
  <c r="BN80" i="6" s="1"/>
  <c r="BO80" i="6" s="1"/>
  <c r="BP80" i="6" s="1"/>
  <c r="BQ80" i="6" s="1"/>
  <c r="BR80" i="6" s="1"/>
  <c r="BS80" i="6" s="1"/>
  <c r="BT80" i="6" s="1"/>
  <c r="BU80" i="6" s="1"/>
  <c r="BV80" i="6" s="1"/>
  <c r="BW80" i="6" s="1"/>
  <c r="BX80" i="6" s="1"/>
  <c r="BY80" i="6" s="1"/>
  <c r="BZ80" i="6" s="1"/>
  <c r="CA80" i="6" s="1"/>
  <c r="CB80" i="6" s="1"/>
  <c r="CC80" i="6" s="1"/>
  <c r="CD80" i="6" s="1"/>
  <c r="CE80" i="6" s="1"/>
  <c r="CF80" i="6" s="1"/>
  <c r="CG80" i="6" s="1"/>
  <c r="CH80" i="6" s="1"/>
  <c r="CI80" i="6" s="1"/>
  <c r="CJ80" i="6" s="1"/>
  <c r="CK80" i="6" s="1"/>
  <c r="CL80" i="6" s="1"/>
  <c r="CM80" i="6" s="1"/>
  <c r="CN80" i="6" s="1"/>
  <c r="CO80" i="6" s="1"/>
  <c r="CP80" i="6" s="1"/>
  <c r="CQ80" i="6" s="1"/>
  <c r="CR80" i="6" s="1"/>
  <c r="CS80" i="6" s="1"/>
  <c r="CT80" i="6" s="1"/>
  <c r="CU80" i="6" s="1"/>
  <c r="CV80" i="6" s="1"/>
  <c r="CW80" i="6" s="1"/>
  <c r="CX80" i="6" s="1"/>
  <c r="CY80" i="6" s="1"/>
  <c r="CZ80" i="6" s="1"/>
  <c r="DA80" i="6" s="1"/>
  <c r="DB80" i="6" s="1"/>
  <c r="DC80" i="6" s="1"/>
  <c r="DD80" i="6" s="1"/>
  <c r="DE80" i="6" s="1"/>
  <c r="DF80" i="6" s="1"/>
  <c r="DG80" i="6" s="1"/>
  <c r="DH80" i="6" s="1"/>
  <c r="DI80" i="6" s="1"/>
  <c r="DJ80" i="6" s="1"/>
  <c r="DK80" i="6" s="1"/>
  <c r="DL80" i="6" s="1"/>
  <c r="DM80" i="6" s="1"/>
  <c r="DN80" i="6" s="1"/>
  <c r="DO80" i="6" s="1"/>
  <c r="DP80" i="6" s="1"/>
  <c r="DQ80" i="6" s="1"/>
  <c r="DR80" i="6" s="1"/>
  <c r="DS80" i="6" s="1"/>
  <c r="DT80" i="6" s="1"/>
  <c r="DU80" i="6" s="1"/>
  <c r="DV80" i="6" s="1"/>
  <c r="DW80" i="6" s="1"/>
  <c r="DX80" i="6" s="1"/>
  <c r="DY80" i="6" s="1"/>
  <c r="DZ80" i="6" s="1"/>
  <c r="EA80" i="6" s="1"/>
  <c r="EB80" i="6" s="1"/>
  <c r="EC80" i="6" s="1"/>
  <c r="ED80" i="6" s="1"/>
  <c r="EE80" i="6" s="1"/>
  <c r="EF80" i="6" s="1"/>
  <c r="EG80" i="6" s="1"/>
  <c r="EH80" i="6" s="1"/>
  <c r="EI80" i="6" s="1"/>
  <c r="EJ80" i="6" s="1"/>
  <c r="EK80" i="6" s="1"/>
  <c r="EL80" i="6" s="1"/>
  <c r="EM80" i="6" s="1"/>
  <c r="EN80" i="6" s="1"/>
  <c r="EO80" i="6" s="1"/>
  <c r="EP80" i="6" s="1"/>
  <c r="EQ80" i="6" s="1"/>
  <c r="ER80" i="6" s="1"/>
  <c r="ES80" i="6" s="1"/>
  <c r="F79" i="6"/>
  <c r="G79" i="6" s="1"/>
  <c r="H79" i="6" s="1"/>
  <c r="I79" i="6" s="1"/>
  <c r="J79" i="6" s="1"/>
  <c r="K79" i="6" s="1"/>
  <c r="L79" i="6" s="1"/>
  <c r="M79" i="6" s="1"/>
  <c r="N79" i="6" s="1"/>
  <c r="O79" i="6" s="1"/>
  <c r="P79" i="6" s="1"/>
  <c r="Q79" i="6" s="1"/>
  <c r="R79" i="6" s="1"/>
  <c r="S79" i="6" s="1"/>
  <c r="T79" i="6" s="1"/>
  <c r="U79" i="6" s="1"/>
  <c r="V79" i="6" s="1"/>
  <c r="W79" i="6" s="1"/>
  <c r="X79" i="6" s="1"/>
  <c r="Y79" i="6" s="1"/>
  <c r="Z79" i="6" s="1"/>
  <c r="AA79" i="6" s="1"/>
  <c r="AB79" i="6" s="1"/>
  <c r="AC79" i="6" s="1"/>
  <c r="AD79" i="6" s="1"/>
  <c r="AE79" i="6" s="1"/>
  <c r="AF79" i="6" s="1"/>
  <c r="AG79" i="6" s="1"/>
  <c r="AH79" i="6" s="1"/>
  <c r="AI79" i="6" s="1"/>
  <c r="AJ79" i="6" s="1"/>
  <c r="AK79" i="6" s="1"/>
  <c r="AL79" i="6" s="1"/>
  <c r="AM79" i="6" s="1"/>
  <c r="AN79" i="6" s="1"/>
  <c r="AO79" i="6" s="1"/>
  <c r="AP79" i="6" s="1"/>
  <c r="AQ79" i="6" s="1"/>
  <c r="AR79" i="6" s="1"/>
  <c r="AS79" i="6" s="1"/>
  <c r="AT79" i="6" s="1"/>
  <c r="AU79" i="6" s="1"/>
  <c r="AV79" i="6" s="1"/>
  <c r="AW79" i="6" s="1"/>
  <c r="AX79" i="6" s="1"/>
  <c r="AY79" i="6" s="1"/>
  <c r="AZ79" i="6" s="1"/>
  <c r="BA79" i="6" s="1"/>
  <c r="BB79" i="6" s="1"/>
  <c r="BC79" i="6" s="1"/>
  <c r="BD79" i="6" s="1"/>
  <c r="BE79" i="6" s="1"/>
  <c r="BF79" i="6" s="1"/>
  <c r="BG79" i="6" s="1"/>
  <c r="BH79" i="6" s="1"/>
  <c r="BI79" i="6" s="1"/>
  <c r="BJ79" i="6" s="1"/>
  <c r="BK79" i="6" s="1"/>
  <c r="BL79" i="6" s="1"/>
  <c r="BM79" i="6" s="1"/>
  <c r="BN79" i="6" s="1"/>
  <c r="BO79" i="6" s="1"/>
  <c r="BP79" i="6" s="1"/>
  <c r="BQ79" i="6" s="1"/>
  <c r="BR79" i="6" s="1"/>
  <c r="BS79" i="6" s="1"/>
  <c r="BT79" i="6" s="1"/>
  <c r="BU79" i="6" s="1"/>
  <c r="BV79" i="6" s="1"/>
  <c r="BW79" i="6" s="1"/>
  <c r="BX79" i="6" s="1"/>
  <c r="BY79" i="6" s="1"/>
  <c r="BZ79" i="6" s="1"/>
  <c r="CA79" i="6" s="1"/>
  <c r="CB79" i="6" s="1"/>
  <c r="CC79" i="6" s="1"/>
  <c r="CD79" i="6" s="1"/>
  <c r="CE79" i="6" s="1"/>
  <c r="CF79" i="6" s="1"/>
  <c r="CG79" i="6" s="1"/>
  <c r="CH79" i="6" s="1"/>
  <c r="CI79" i="6" s="1"/>
  <c r="CJ79" i="6" s="1"/>
  <c r="CK79" i="6" s="1"/>
  <c r="CL79" i="6" s="1"/>
  <c r="CM79" i="6" s="1"/>
  <c r="CN79" i="6" s="1"/>
  <c r="CO79" i="6" s="1"/>
  <c r="CP79" i="6" s="1"/>
  <c r="CQ79" i="6" s="1"/>
  <c r="CR79" i="6" s="1"/>
  <c r="CS79" i="6" s="1"/>
  <c r="CT79" i="6" s="1"/>
  <c r="CU79" i="6" s="1"/>
  <c r="CV79" i="6" s="1"/>
  <c r="CW79" i="6" s="1"/>
  <c r="CX79" i="6" s="1"/>
  <c r="CY79" i="6" s="1"/>
  <c r="CZ79" i="6" s="1"/>
  <c r="DA79" i="6" s="1"/>
  <c r="DB79" i="6" s="1"/>
  <c r="DC79" i="6" s="1"/>
  <c r="DD79" i="6" s="1"/>
  <c r="DE79" i="6" s="1"/>
  <c r="DF79" i="6" s="1"/>
  <c r="DG79" i="6" s="1"/>
  <c r="DH79" i="6" s="1"/>
  <c r="DI79" i="6" s="1"/>
  <c r="DJ79" i="6" s="1"/>
  <c r="DK79" i="6" s="1"/>
  <c r="DL79" i="6" s="1"/>
  <c r="DM79" i="6" s="1"/>
  <c r="DN79" i="6" s="1"/>
  <c r="DO79" i="6" s="1"/>
  <c r="DP79" i="6" s="1"/>
  <c r="DQ79" i="6" s="1"/>
  <c r="DR79" i="6" s="1"/>
  <c r="DS79" i="6" s="1"/>
  <c r="DT79" i="6" s="1"/>
  <c r="DU79" i="6" s="1"/>
  <c r="DV79" i="6" s="1"/>
  <c r="DW79" i="6" s="1"/>
  <c r="DX79" i="6" s="1"/>
  <c r="DY79" i="6" s="1"/>
  <c r="DZ79" i="6" s="1"/>
  <c r="EA79" i="6" s="1"/>
  <c r="EB79" i="6" s="1"/>
  <c r="EC79" i="6" s="1"/>
  <c r="ED79" i="6" s="1"/>
  <c r="EE79" i="6" s="1"/>
  <c r="EF79" i="6" s="1"/>
  <c r="EG79" i="6" s="1"/>
  <c r="EH79" i="6" s="1"/>
  <c r="EI79" i="6" s="1"/>
  <c r="EJ79" i="6" s="1"/>
  <c r="EK79" i="6" s="1"/>
  <c r="EL79" i="6" s="1"/>
  <c r="EM79" i="6" s="1"/>
  <c r="EN79" i="6" s="1"/>
  <c r="EO79" i="6" s="1"/>
  <c r="EP79" i="6" s="1"/>
  <c r="EQ79" i="6" s="1"/>
  <c r="ER79" i="6" s="1"/>
  <c r="ES79" i="6" s="1"/>
  <c r="F81" i="6"/>
  <c r="G81" i="6" s="1"/>
  <c r="H81" i="6" s="1"/>
  <c r="I81" i="6" s="1"/>
  <c r="J81" i="6" s="1"/>
  <c r="K81" i="6" s="1"/>
  <c r="L81" i="6" s="1"/>
  <c r="M81" i="6" s="1"/>
  <c r="N81" i="6" s="1"/>
  <c r="O81" i="6" s="1"/>
  <c r="P81" i="6" s="1"/>
  <c r="Q81" i="6" s="1"/>
  <c r="R81" i="6" s="1"/>
  <c r="S81" i="6" s="1"/>
  <c r="T81" i="6" s="1"/>
  <c r="U81" i="6" s="1"/>
  <c r="V81" i="6" s="1"/>
  <c r="W81" i="6" s="1"/>
  <c r="X81" i="6" s="1"/>
  <c r="Y81" i="6" s="1"/>
  <c r="Z81" i="6" s="1"/>
  <c r="AA81" i="6" s="1"/>
  <c r="AB81" i="6" s="1"/>
  <c r="AC81" i="6" s="1"/>
  <c r="AD81" i="6" s="1"/>
  <c r="AE81" i="6" s="1"/>
  <c r="AF81" i="6" s="1"/>
  <c r="AG81" i="6" s="1"/>
  <c r="AH81" i="6" s="1"/>
  <c r="AI81" i="6" s="1"/>
  <c r="AJ81" i="6" s="1"/>
  <c r="AK81" i="6" s="1"/>
  <c r="AL81" i="6" s="1"/>
  <c r="AM81" i="6" s="1"/>
  <c r="AN81" i="6" s="1"/>
  <c r="AO81" i="6" s="1"/>
  <c r="AP81" i="6" s="1"/>
  <c r="AQ81" i="6" s="1"/>
  <c r="AR81" i="6" s="1"/>
  <c r="AS81" i="6" s="1"/>
  <c r="AT81" i="6" s="1"/>
  <c r="AU81" i="6" s="1"/>
  <c r="AV81" i="6" s="1"/>
  <c r="AW81" i="6" s="1"/>
  <c r="AX81" i="6" s="1"/>
  <c r="AY81" i="6" s="1"/>
  <c r="AZ81" i="6" s="1"/>
  <c r="BA81" i="6" s="1"/>
  <c r="BB81" i="6" s="1"/>
  <c r="BC81" i="6" s="1"/>
  <c r="BD81" i="6" s="1"/>
  <c r="BE81" i="6" s="1"/>
  <c r="BF81" i="6" s="1"/>
  <c r="BG81" i="6" s="1"/>
  <c r="BH81" i="6" s="1"/>
  <c r="BI81" i="6" s="1"/>
  <c r="BJ81" i="6" s="1"/>
  <c r="BK81" i="6" s="1"/>
  <c r="BL81" i="6" s="1"/>
  <c r="BM81" i="6" s="1"/>
  <c r="BN81" i="6" s="1"/>
  <c r="BO81" i="6" s="1"/>
  <c r="BP81" i="6" s="1"/>
  <c r="BQ81" i="6" s="1"/>
  <c r="BR81" i="6" s="1"/>
  <c r="BS81" i="6" s="1"/>
  <c r="BT81" i="6" s="1"/>
  <c r="BU81" i="6" s="1"/>
  <c r="BV81" i="6" s="1"/>
  <c r="BW81" i="6" s="1"/>
  <c r="BX81" i="6" s="1"/>
  <c r="BY81" i="6" s="1"/>
  <c r="BZ81" i="6" s="1"/>
  <c r="CA81" i="6" s="1"/>
  <c r="CB81" i="6" s="1"/>
  <c r="CC81" i="6" s="1"/>
  <c r="CD81" i="6" s="1"/>
  <c r="CE81" i="6" s="1"/>
  <c r="CF81" i="6" s="1"/>
  <c r="CG81" i="6" s="1"/>
  <c r="CH81" i="6" s="1"/>
  <c r="CI81" i="6" s="1"/>
  <c r="CJ81" i="6" s="1"/>
  <c r="CK81" i="6" s="1"/>
  <c r="CL81" i="6" s="1"/>
  <c r="CM81" i="6" s="1"/>
  <c r="CN81" i="6" s="1"/>
  <c r="CO81" i="6" s="1"/>
  <c r="CP81" i="6" s="1"/>
  <c r="CQ81" i="6" s="1"/>
  <c r="CR81" i="6" s="1"/>
  <c r="CS81" i="6" s="1"/>
  <c r="CT81" i="6" s="1"/>
  <c r="CU81" i="6" s="1"/>
  <c r="CV81" i="6" s="1"/>
  <c r="CW81" i="6" s="1"/>
  <c r="CX81" i="6" s="1"/>
  <c r="CY81" i="6" s="1"/>
  <c r="CZ81" i="6" s="1"/>
  <c r="DA81" i="6" s="1"/>
  <c r="DB81" i="6" s="1"/>
  <c r="DC81" i="6" s="1"/>
  <c r="DD81" i="6" s="1"/>
  <c r="DE81" i="6" s="1"/>
  <c r="DF81" i="6" s="1"/>
  <c r="DG81" i="6" s="1"/>
  <c r="DH81" i="6" s="1"/>
  <c r="DI81" i="6" s="1"/>
  <c r="DJ81" i="6" s="1"/>
  <c r="DK81" i="6" s="1"/>
  <c r="DL81" i="6" s="1"/>
  <c r="DM81" i="6" s="1"/>
  <c r="DN81" i="6" s="1"/>
  <c r="DO81" i="6" s="1"/>
  <c r="DP81" i="6" s="1"/>
  <c r="DQ81" i="6" s="1"/>
  <c r="DR81" i="6" s="1"/>
  <c r="DS81" i="6" s="1"/>
  <c r="DT81" i="6" s="1"/>
  <c r="DU81" i="6" s="1"/>
  <c r="DV81" i="6" s="1"/>
  <c r="DW81" i="6" s="1"/>
  <c r="DX81" i="6" s="1"/>
  <c r="DY81" i="6" s="1"/>
  <c r="DZ81" i="6" s="1"/>
  <c r="EA81" i="6" s="1"/>
  <c r="EB81" i="6" s="1"/>
  <c r="EC81" i="6" s="1"/>
  <c r="ED81" i="6" s="1"/>
  <c r="EE81" i="6" s="1"/>
  <c r="EF81" i="6" s="1"/>
  <c r="EG81" i="6" s="1"/>
  <c r="EH81" i="6" s="1"/>
  <c r="EI81" i="6" s="1"/>
  <c r="EJ81" i="6" s="1"/>
  <c r="EK81" i="6" s="1"/>
  <c r="EL81" i="6" s="1"/>
  <c r="EM81" i="6" s="1"/>
  <c r="EN81" i="6" s="1"/>
  <c r="EO81" i="6" s="1"/>
  <c r="EP81" i="6" s="1"/>
  <c r="EQ81" i="6" s="1"/>
  <c r="ER81" i="6" s="1"/>
  <c r="ES81" i="6" s="1"/>
  <c r="F75" i="6"/>
  <c r="G75" i="6" s="1"/>
  <c r="H75" i="6" s="1"/>
  <c r="L63" i="13" l="1"/>
  <c r="L64" i="13" s="1"/>
  <c r="DK63" i="13"/>
  <c r="DK64" i="13" s="1"/>
  <c r="AJ181" i="7"/>
  <c r="DA63" i="13"/>
  <c r="DA64" i="13" s="1"/>
  <c r="AF63" i="13"/>
  <c r="AF64" i="13" s="1"/>
  <c r="AJ182" i="7" s="1"/>
  <c r="AC181" i="7"/>
  <c r="ES181" i="7"/>
  <c r="ES243" i="7" s="1"/>
  <c r="BX181" i="7"/>
  <c r="BW82" i="17" s="1"/>
  <c r="BW36" i="17" s="1"/>
  <c r="AU63" i="13"/>
  <c r="AU64" i="13" s="1"/>
  <c r="AY182" i="7" s="1"/>
  <c r="EE181" i="7"/>
  <c r="EE243" i="7" s="1"/>
  <c r="EB63" i="13"/>
  <c r="EB64" i="13" s="1"/>
  <c r="EF182" i="7" s="1"/>
  <c r="CV63" i="13"/>
  <c r="CV64" i="13" s="1"/>
  <c r="CZ182" i="7" s="1"/>
  <c r="BJ181" i="7"/>
  <c r="BJ243" i="7" s="1"/>
  <c r="W181" i="7"/>
  <c r="W243" i="7" s="1"/>
  <c r="BU181" i="7"/>
  <c r="BU243" i="7" s="1"/>
  <c r="DK181" i="7"/>
  <c r="DK243" i="7" s="1"/>
  <c r="FJ63" i="13"/>
  <c r="FJ64" i="13" s="1"/>
  <c r="FN182" i="7" s="1"/>
  <c r="EG63" i="13"/>
  <c r="EG64" i="13" s="1"/>
  <c r="EK182" i="7" s="1"/>
  <c r="DI63" i="13"/>
  <c r="DI64" i="13" s="1"/>
  <c r="DM182" i="7" s="1"/>
  <c r="AW63" i="13"/>
  <c r="AW64" i="13" s="1"/>
  <c r="BA182" i="7" s="1"/>
  <c r="EM63" i="13"/>
  <c r="EM64" i="13" s="1"/>
  <c r="EQ182" i="7" s="1"/>
  <c r="FK181" i="7"/>
  <c r="FK243" i="7" s="1"/>
  <c r="ES63" i="13"/>
  <c r="ES64" i="13" s="1"/>
  <c r="EW182" i="7" s="1"/>
  <c r="BQ63" i="13"/>
  <c r="BQ64" i="13" s="1"/>
  <c r="BU182" i="7" s="1"/>
  <c r="BJ63" i="13"/>
  <c r="BJ64" i="13" s="1"/>
  <c r="BN182" i="7" s="1"/>
  <c r="FH63" i="13"/>
  <c r="FH64" i="13" s="1"/>
  <c r="FL182" i="7" s="1"/>
  <c r="CJ63" i="13"/>
  <c r="CJ64" i="13" s="1"/>
  <c r="CN182" i="7" s="1"/>
  <c r="CN63" i="13"/>
  <c r="CN64" i="13" s="1"/>
  <c r="CR182" i="7" s="1"/>
  <c r="DZ181" i="7"/>
  <c r="DZ243" i="7" s="1"/>
  <c r="DA181" i="7"/>
  <c r="DA243" i="7" s="1"/>
  <c r="DP63" i="13"/>
  <c r="DP64" i="13" s="1"/>
  <c r="DT182" i="7" s="1"/>
  <c r="DU181" i="7"/>
  <c r="DU243" i="7" s="1"/>
  <c r="BZ63" i="13"/>
  <c r="BZ64" i="13" s="1"/>
  <c r="CD182" i="7" s="1"/>
  <c r="CJ181" i="7"/>
  <c r="CJ243" i="7" s="1"/>
  <c r="EY181" i="7"/>
  <c r="EY243" i="7" s="1"/>
  <c r="EJ63" i="13"/>
  <c r="EJ64" i="13" s="1"/>
  <c r="EN182" i="7" s="1"/>
  <c r="R63" i="13"/>
  <c r="R64" i="13" s="1"/>
  <c r="V182" i="7" s="1"/>
  <c r="BG63" i="13"/>
  <c r="BG64" i="13" s="1"/>
  <c r="BK182" i="7" s="1"/>
  <c r="V181" i="7"/>
  <c r="U50" i="16" s="1"/>
  <c r="EV181" i="7"/>
  <c r="EV243" i="7" s="1"/>
  <c r="AF181" i="7"/>
  <c r="AF243" i="7" s="1"/>
  <c r="CE181" i="7"/>
  <c r="CD82" i="17" s="1"/>
  <c r="CD36" i="17" s="1"/>
  <c r="DS181" i="7"/>
  <c r="DS243" i="7" s="1"/>
  <c r="DE181" i="7"/>
  <c r="DE243" i="7" s="1"/>
  <c r="BG181" i="7"/>
  <c r="BF50" i="16" s="1"/>
  <c r="BI63" i="13"/>
  <c r="BI64" i="13" s="1"/>
  <c r="BM182" i="7" s="1"/>
  <c r="EL63" i="13"/>
  <c r="EL64" i="13" s="1"/>
  <c r="EP182" i="7" s="1"/>
  <c r="ER63" i="13"/>
  <c r="ER64" i="13" s="1"/>
  <c r="EV182" i="7" s="1"/>
  <c r="L181" i="7"/>
  <c r="L243" i="7" s="1"/>
  <c r="CG63" i="13"/>
  <c r="CG64" i="13" s="1"/>
  <c r="CK182" i="7" s="1"/>
  <c r="DO63" i="13"/>
  <c r="DO64" i="13" s="1"/>
  <c r="DS182" i="7" s="1"/>
  <c r="FI63" i="13"/>
  <c r="FI64" i="13" s="1"/>
  <c r="FM182" i="7" s="1"/>
  <c r="T63" i="13"/>
  <c r="T64" i="13" s="1"/>
  <c r="X182" i="7" s="1"/>
  <c r="EU63" i="13"/>
  <c r="EU64" i="13" s="1"/>
  <c r="EY182" i="7" s="1"/>
  <c r="AC63" i="13"/>
  <c r="AC64" i="13" s="1"/>
  <c r="AG182" i="7" s="1"/>
  <c r="AM63" i="13"/>
  <c r="AM64" i="13" s="1"/>
  <c r="AQ182" i="7" s="1"/>
  <c r="EQ63" i="13"/>
  <c r="EQ64" i="13" s="1"/>
  <c r="EU182" i="7" s="1"/>
  <c r="AR63" i="13"/>
  <c r="AR64" i="13" s="1"/>
  <c r="AV182" i="7" s="1"/>
  <c r="AG78" i="13"/>
  <c r="AK221" i="7" s="1"/>
  <c r="BT181" i="7"/>
  <c r="BT243" i="7" s="1"/>
  <c r="AN181" i="7"/>
  <c r="AN243" i="7" s="1"/>
  <c r="CR63" i="13"/>
  <c r="CR64" i="13" s="1"/>
  <c r="CV182" i="7" s="1"/>
  <c r="P181" i="7"/>
  <c r="O50" i="16" s="1"/>
  <c r="B62" i="13"/>
  <c r="AN63" i="13" s="1"/>
  <c r="BX63" i="13"/>
  <c r="BX64" i="13" s="1"/>
  <c r="CB182" i="7" s="1"/>
  <c r="AX181" i="7"/>
  <c r="AX243" i="7" s="1"/>
  <c r="G164" i="7"/>
  <c r="J19" i="12" s="1"/>
  <c r="DQ63" i="13"/>
  <c r="DQ64" i="13" s="1"/>
  <c r="DU182" i="7" s="1"/>
  <c r="DB181" i="7"/>
  <c r="DB243" i="7" s="1"/>
  <c r="DC63" i="13"/>
  <c r="DC64" i="13" s="1"/>
  <c r="DG182" i="7" s="1"/>
  <c r="DY181" i="7"/>
  <c r="DY243" i="7" s="1"/>
  <c r="AW181" i="7"/>
  <c r="AW243" i="7" s="1"/>
  <c r="FO63" i="13"/>
  <c r="FO64" i="13" s="1"/>
  <c r="DW63" i="13"/>
  <c r="DW64" i="13" s="1"/>
  <c r="EA182" i="7" s="1"/>
  <c r="C74" i="13"/>
  <c r="G220" i="7" s="1"/>
  <c r="AG74" i="13"/>
  <c r="AK220" i="7" s="1"/>
  <c r="I220" i="7"/>
  <c r="S11" i="13"/>
  <c r="D24" i="13"/>
  <c r="CM243" i="7"/>
  <c r="CL82" i="17"/>
  <c r="CL36" i="17" s="1"/>
  <c r="CL50" i="16"/>
  <c r="O243" i="7"/>
  <c r="N50" i="16"/>
  <c r="N82" i="17"/>
  <c r="N36" i="17" s="1"/>
  <c r="Z243" i="7"/>
  <c r="Y50" i="16"/>
  <c r="Y82" i="17"/>
  <c r="Y36" i="17" s="1"/>
  <c r="FO164" i="7"/>
  <c r="FO166" i="7" s="1"/>
  <c r="FO217" i="7"/>
  <c r="FO219" i="7" s="1"/>
  <c r="EE164" i="7"/>
  <c r="EE166" i="7" s="1"/>
  <c r="EE217" i="7"/>
  <c r="EE219" i="7" s="1"/>
  <c r="CU164" i="7"/>
  <c r="CT70" i="17" s="1"/>
  <c r="CT40" i="17" s="1"/>
  <c r="CU217" i="7"/>
  <c r="CU219" i="7" s="1"/>
  <c r="BK164" i="7"/>
  <c r="BK166" i="7" s="1"/>
  <c r="BK217" i="7"/>
  <c r="BK219" i="7" s="1"/>
  <c r="Z164" i="7"/>
  <c r="Y70" i="17" s="1"/>
  <c r="Y40" i="17" s="1"/>
  <c r="Z217" i="7"/>
  <c r="Z219" i="7" s="1"/>
  <c r="AM239" i="7"/>
  <c r="AL78" i="17"/>
  <c r="AL32" i="17" s="1"/>
  <c r="AL46" i="16"/>
  <c r="AS242" i="7"/>
  <c r="AR81" i="17"/>
  <c r="AR35" i="17" s="1"/>
  <c r="AR49" i="16"/>
  <c r="BZ242" i="7"/>
  <c r="BY49" i="16"/>
  <c r="BY81" i="17"/>
  <c r="BY35" i="17" s="1"/>
  <c r="X239" i="7"/>
  <c r="W78" i="17"/>
  <c r="W32" i="17" s="1"/>
  <c r="W46" i="16"/>
  <c r="BV239" i="7"/>
  <c r="BU78" i="17"/>
  <c r="BU32" i="17" s="1"/>
  <c r="BU46" i="16"/>
  <c r="AU47" i="16"/>
  <c r="AU79" i="17"/>
  <c r="AU33" i="17" s="1"/>
  <c r="AI239" i="7"/>
  <c r="AH46" i="16"/>
  <c r="AH78" i="17"/>
  <c r="AH32" i="17" s="1"/>
  <c r="AI243" i="7"/>
  <c r="AH50" i="16"/>
  <c r="AH82" i="17"/>
  <c r="AH36" i="17" s="1"/>
  <c r="T243" i="7"/>
  <c r="S82" i="17"/>
  <c r="S36" i="17" s="1"/>
  <c r="S50" i="16"/>
  <c r="CB243" i="7"/>
  <c r="CA82" i="17"/>
  <c r="CA36" i="17" s="1"/>
  <c r="CA50" i="16"/>
  <c r="FB164" i="7"/>
  <c r="FB166" i="7" s="1"/>
  <c r="FB217" i="7"/>
  <c r="FB219" i="7" s="1"/>
  <c r="DR164" i="7"/>
  <c r="DR166" i="7" s="1"/>
  <c r="DR217" i="7"/>
  <c r="DR219" i="7" s="1"/>
  <c r="BV164" i="7"/>
  <c r="BV166" i="7" s="1"/>
  <c r="BV217" i="7"/>
  <c r="BV219" i="7" s="1"/>
  <c r="AL164" i="7"/>
  <c r="AK70" i="17" s="1"/>
  <c r="AK40" i="17" s="1"/>
  <c r="AL217" i="7"/>
  <c r="AL219" i="7" s="1"/>
  <c r="BQ242" i="7"/>
  <c r="BP81" i="17"/>
  <c r="BP35" i="17" s="1"/>
  <c r="BP49" i="16"/>
  <c r="J239" i="7"/>
  <c r="I78" i="17"/>
  <c r="I32" i="17" s="1"/>
  <c r="I46" i="16"/>
  <c r="CZ242" i="7"/>
  <c r="CY49" i="16"/>
  <c r="CY81" i="17"/>
  <c r="CY35" i="17" s="1"/>
  <c r="BN242" i="7"/>
  <c r="BM81" i="17"/>
  <c r="BM35" i="17" s="1"/>
  <c r="BM49" i="16"/>
  <c r="O79" i="17"/>
  <c r="O33" i="17" s="1"/>
  <c r="O47" i="16"/>
  <c r="AW79" i="17"/>
  <c r="AW33" i="17" s="1"/>
  <c r="AW47" i="16"/>
  <c r="AF239" i="7"/>
  <c r="AE78" i="17"/>
  <c r="AE32" i="17" s="1"/>
  <c r="AE46" i="16"/>
  <c r="BP47" i="16"/>
  <c r="BP79" i="17"/>
  <c r="BP33" i="17" s="1"/>
  <c r="O239" i="7"/>
  <c r="N46" i="16"/>
  <c r="N78" i="17"/>
  <c r="N32" i="17" s="1"/>
  <c r="CP242" i="7"/>
  <c r="CO81" i="17"/>
  <c r="CO35" i="17" s="1"/>
  <c r="CO49" i="16"/>
  <c r="AD242" i="7"/>
  <c r="AC49" i="16"/>
  <c r="AC81" i="17"/>
  <c r="AC35" i="17" s="1"/>
  <c r="AP79" i="17"/>
  <c r="AP33" i="17" s="1"/>
  <c r="AP47" i="16"/>
  <c r="AT243" i="7"/>
  <c r="AS82" i="17"/>
  <c r="AS36" i="17" s="1"/>
  <c r="AS50" i="16"/>
  <c r="AG243" i="7"/>
  <c r="AF50" i="16"/>
  <c r="AF82" i="17"/>
  <c r="AF36" i="17" s="1"/>
  <c r="EO164" i="7"/>
  <c r="EO166" i="7" s="1"/>
  <c r="EO217" i="7"/>
  <c r="EO219" i="7" s="1"/>
  <c r="DE164" i="7"/>
  <c r="DE166" i="7" s="1"/>
  <c r="DE217" i="7"/>
  <c r="DE219" i="7" s="1"/>
  <c r="BI164" i="7"/>
  <c r="BI166" i="7" s="1"/>
  <c r="BI217" i="7"/>
  <c r="BI219" i="7" s="1"/>
  <c r="Y164" i="7"/>
  <c r="X70" i="17" s="1"/>
  <c r="X40" i="17" s="1"/>
  <c r="Y217" i="7"/>
  <c r="Y219" i="7" s="1"/>
  <c r="AI240" i="7"/>
  <c r="AH79" i="17"/>
  <c r="AH33" i="17" s="1"/>
  <c r="AH47" i="16"/>
  <c r="T79" i="17"/>
  <c r="T33" i="17" s="1"/>
  <c r="T47" i="16"/>
  <c r="BZ47" i="16"/>
  <c r="BZ79" i="17"/>
  <c r="BZ33" i="17" s="1"/>
  <c r="AP240" i="7"/>
  <c r="AO79" i="17"/>
  <c r="AO33" i="17" s="1"/>
  <c r="AO47" i="16"/>
  <c r="AX239" i="7"/>
  <c r="AW78" i="17"/>
  <c r="AW32" i="17" s="1"/>
  <c r="AW46" i="16"/>
  <c r="Q242" i="7"/>
  <c r="P81" i="17"/>
  <c r="P35" i="17" s="1"/>
  <c r="P49" i="16"/>
  <c r="CE239" i="7"/>
  <c r="CD46" i="16"/>
  <c r="CD78" i="17"/>
  <c r="CD32" i="17" s="1"/>
  <c r="BE240" i="7"/>
  <c r="BD47" i="16"/>
  <c r="BD79" i="17"/>
  <c r="BD33" i="17" s="1"/>
  <c r="DA242" i="7"/>
  <c r="CZ81" i="17"/>
  <c r="CZ35" i="17" s="1"/>
  <c r="CZ49" i="16"/>
  <c r="AD240" i="7"/>
  <c r="AC79" i="17"/>
  <c r="AC33" i="17" s="1"/>
  <c r="AC47" i="16"/>
  <c r="X242" i="7"/>
  <c r="W49" i="16"/>
  <c r="W81" i="17"/>
  <c r="W35" i="17" s="1"/>
  <c r="AX47" i="16"/>
  <c r="AX79" i="17"/>
  <c r="AX33" i="17" s="1"/>
  <c r="R239" i="7"/>
  <c r="Q78" i="17"/>
  <c r="Q32" i="17" s="1"/>
  <c r="Q46" i="16"/>
  <c r="J243" i="7"/>
  <c r="I82" i="17"/>
  <c r="I36" i="17" s="1"/>
  <c r="I50" i="16"/>
  <c r="CU243" i="7"/>
  <c r="CT82" i="17"/>
  <c r="CT36" i="17" s="1"/>
  <c r="CT50" i="16"/>
  <c r="Y243" i="7"/>
  <c r="X50" i="16"/>
  <c r="X82" i="17"/>
  <c r="X36" i="17" s="1"/>
  <c r="FL164" i="7"/>
  <c r="FL166" i="7" s="1"/>
  <c r="FL217" i="7"/>
  <c r="FL219" i="7" s="1"/>
  <c r="EB164" i="7"/>
  <c r="EB166" i="7" s="1"/>
  <c r="EB217" i="7"/>
  <c r="EB219" i="7" s="1"/>
  <c r="CR164" i="7"/>
  <c r="CR166" i="7" s="1"/>
  <c r="CR217" i="7"/>
  <c r="CR219" i="7" s="1"/>
  <c r="BH164" i="7"/>
  <c r="BG70" i="17" s="1"/>
  <c r="BG40" i="17" s="1"/>
  <c r="BH217" i="7"/>
  <c r="BH219" i="7" s="1"/>
  <c r="X164" i="7"/>
  <c r="X166" i="7" s="1"/>
  <c r="X217" i="7"/>
  <c r="X219" i="7" s="1"/>
  <c r="CN239" i="7"/>
  <c r="CM46" i="16"/>
  <c r="CM78" i="17"/>
  <c r="CM32" i="17" s="1"/>
  <c r="H242" i="7"/>
  <c r="G81" i="17"/>
  <c r="G35" i="17" s="1"/>
  <c r="G49" i="16"/>
  <c r="BE47" i="16"/>
  <c r="BE79" i="17"/>
  <c r="BE33" i="17" s="1"/>
  <c r="BH240" i="7"/>
  <c r="BG47" i="16"/>
  <c r="BG79" i="17"/>
  <c r="BG33" i="17" s="1"/>
  <c r="BT242" i="7"/>
  <c r="BS81" i="17"/>
  <c r="BS35" i="17" s="1"/>
  <c r="BS49" i="16"/>
  <c r="CF239" i="7"/>
  <c r="CE78" i="17"/>
  <c r="CE32" i="17" s="1"/>
  <c r="CE46" i="16"/>
  <c r="CH239" i="7"/>
  <c r="CG46" i="16"/>
  <c r="CG78" i="17"/>
  <c r="CG32" i="17" s="1"/>
  <c r="AO242" i="7"/>
  <c r="AN49" i="16"/>
  <c r="AN81" i="17"/>
  <c r="AN35" i="17" s="1"/>
  <c r="CD239" i="7"/>
  <c r="CC78" i="17"/>
  <c r="CC32" i="17" s="1"/>
  <c r="CC46" i="16"/>
  <c r="D5" i="23"/>
  <c r="D30" i="17"/>
  <c r="C5" i="23" s="1"/>
  <c r="BZ243" i="7"/>
  <c r="BY82" i="17"/>
  <c r="BY36" i="17" s="1"/>
  <c r="BY50" i="16"/>
  <c r="EM164" i="7"/>
  <c r="EM166" i="7" s="1"/>
  <c r="EM217" i="7"/>
  <c r="EM219" i="7" s="1"/>
  <c r="DC164" i="7"/>
  <c r="DC166" i="7" s="1"/>
  <c r="DC217" i="7"/>
  <c r="DC219" i="7" s="1"/>
  <c r="BS164" i="7"/>
  <c r="BR38" i="16" s="1"/>
  <c r="BS217" i="7"/>
  <c r="BS219" i="7" s="1"/>
  <c r="BG164" i="7"/>
  <c r="BG166" i="7" s="1"/>
  <c r="BG217" i="7"/>
  <c r="BG219" i="7" s="1"/>
  <c r="W164" i="7"/>
  <c r="V70" i="17" s="1"/>
  <c r="V40" i="17" s="1"/>
  <c r="W217" i="7"/>
  <c r="W219" i="7" s="1"/>
  <c r="CN242" i="7"/>
  <c r="CM81" i="17"/>
  <c r="CM35" i="17" s="1"/>
  <c r="CM49" i="16"/>
  <c r="Z242" i="7"/>
  <c r="Y49" i="16"/>
  <c r="Y81" i="17"/>
  <c r="Y35" i="17" s="1"/>
  <c r="AF242" i="7"/>
  <c r="AE81" i="17"/>
  <c r="AE35" i="17" s="1"/>
  <c r="AE49" i="16"/>
  <c r="AK242" i="7"/>
  <c r="AJ81" i="17"/>
  <c r="AJ35" i="17" s="1"/>
  <c r="AJ49" i="16"/>
  <c r="CJ240" i="7"/>
  <c r="CI79" i="17"/>
  <c r="CI33" i="17" s="1"/>
  <c r="CI47" i="16"/>
  <c r="AP242" i="7"/>
  <c r="AO81" i="17"/>
  <c r="AO35" i="17" s="1"/>
  <c r="AO49" i="16"/>
  <c r="CD242" i="7"/>
  <c r="CC81" i="17"/>
  <c r="CC35" i="17" s="1"/>
  <c r="CC49" i="16"/>
  <c r="CQ242" i="7"/>
  <c r="CP81" i="17"/>
  <c r="CP35" i="17" s="1"/>
  <c r="CP49" i="16"/>
  <c r="BX239" i="7"/>
  <c r="BW78" i="17"/>
  <c r="BW32" i="17" s="1"/>
  <c r="BW46" i="16"/>
  <c r="AK240" i="7"/>
  <c r="AJ79" i="17"/>
  <c r="AJ33" i="17" s="1"/>
  <c r="AJ47" i="16"/>
  <c r="S239" i="7"/>
  <c r="R78" i="17"/>
  <c r="R32" i="17" s="1"/>
  <c r="R46" i="16"/>
  <c r="AQ243" i="7"/>
  <c r="AP82" i="17"/>
  <c r="AP36" i="17" s="1"/>
  <c r="AP50" i="16"/>
  <c r="BM243" i="7"/>
  <c r="BL82" i="17"/>
  <c r="BL36" i="17" s="1"/>
  <c r="BL50" i="16"/>
  <c r="EX164" i="7"/>
  <c r="EX166" i="7" s="1"/>
  <c r="EX217" i="7"/>
  <c r="EX219" i="7" s="1"/>
  <c r="DN164" i="7"/>
  <c r="DN166" i="7" s="1"/>
  <c r="DN217" i="7"/>
  <c r="DN219" i="7" s="1"/>
  <c r="CD164" i="7"/>
  <c r="CC38" i="16" s="1"/>
  <c r="CD217" i="7"/>
  <c r="CD219" i="7" s="1"/>
  <c r="AH164" i="7"/>
  <c r="AH166" i="7" s="1"/>
  <c r="AH217" i="7"/>
  <c r="AH219" i="7" s="1"/>
  <c r="BK47" i="16"/>
  <c r="BK79" i="17"/>
  <c r="BK33" i="17" s="1"/>
  <c r="H79" i="17"/>
  <c r="H33" i="17" s="1"/>
  <c r="H47" i="16"/>
  <c r="CW242" i="7"/>
  <c r="CV81" i="17"/>
  <c r="CV35" i="17" s="1"/>
  <c r="CV49" i="16"/>
  <c r="AU242" i="7"/>
  <c r="AT49" i="16"/>
  <c r="AT81" i="17"/>
  <c r="AT35" i="17" s="1"/>
  <c r="BN239" i="7"/>
  <c r="BM46" i="16"/>
  <c r="BM78" i="17"/>
  <c r="BM32" i="17" s="1"/>
  <c r="BO47" i="16"/>
  <c r="BO79" i="17"/>
  <c r="BO33" i="17" s="1"/>
  <c r="BV242" i="7"/>
  <c r="BU81" i="17"/>
  <c r="BU35" i="17" s="1"/>
  <c r="BU49" i="16"/>
  <c r="CA242" i="7"/>
  <c r="BZ49" i="16"/>
  <c r="BZ81" i="17"/>
  <c r="BZ35" i="17" s="1"/>
  <c r="CN243" i="7"/>
  <c r="CM82" i="17"/>
  <c r="CM36" i="17" s="1"/>
  <c r="CM50" i="16"/>
  <c r="CL243" i="7"/>
  <c r="CK50" i="16"/>
  <c r="CK82" i="17"/>
  <c r="CK36" i="17" s="1"/>
  <c r="AB243" i="7"/>
  <c r="AA50" i="16"/>
  <c r="AA82" i="17"/>
  <c r="AA36" i="17" s="1"/>
  <c r="AR243" i="7"/>
  <c r="AQ82" i="17"/>
  <c r="AQ36" i="17" s="1"/>
  <c r="AQ50" i="16"/>
  <c r="EW164" i="7"/>
  <c r="EW166" i="7" s="1"/>
  <c r="EW217" i="7"/>
  <c r="EW219" i="7" s="1"/>
  <c r="DY164" i="7"/>
  <c r="DY166" i="7" s="1"/>
  <c r="DY217" i="7"/>
  <c r="DY219" i="7" s="1"/>
  <c r="DA164" i="7"/>
  <c r="DA166" i="7" s="1"/>
  <c r="DA217" i="7"/>
  <c r="DA219" i="7" s="1"/>
  <c r="CC164" i="7"/>
  <c r="CB38" i="16" s="1"/>
  <c r="CC217" i="7"/>
  <c r="CC219" i="7" s="1"/>
  <c r="BE164" i="7"/>
  <c r="BD38" i="16" s="1"/>
  <c r="BE217" i="7"/>
  <c r="BE219" i="7" s="1"/>
  <c r="AG164" i="7"/>
  <c r="AF70" i="17" s="1"/>
  <c r="AF40" i="17" s="1"/>
  <c r="AG217" i="7"/>
  <c r="AG219" i="7" s="1"/>
  <c r="BK243" i="7"/>
  <c r="BJ82" i="17"/>
  <c r="BJ36" i="17" s="1"/>
  <c r="BJ50" i="16"/>
  <c r="AU239" i="7"/>
  <c r="AT46" i="16"/>
  <c r="AT78" i="17"/>
  <c r="AT32" i="17" s="1"/>
  <c r="BX79" i="17"/>
  <c r="BX33" i="17" s="1"/>
  <c r="BX47" i="16"/>
  <c r="Z47" i="16"/>
  <c r="Z79" i="17"/>
  <c r="Z33" i="17" s="1"/>
  <c r="P242" i="7"/>
  <c r="O81" i="17"/>
  <c r="O35" i="17" s="1"/>
  <c r="O49" i="16"/>
  <c r="BC79" i="17"/>
  <c r="BC33" i="17" s="1"/>
  <c r="BC47" i="16"/>
  <c r="BJ242" i="7"/>
  <c r="BI49" i="16"/>
  <c r="BI81" i="17"/>
  <c r="BI35" i="17" s="1"/>
  <c r="BN243" i="7"/>
  <c r="BM50" i="16"/>
  <c r="BM82" i="17"/>
  <c r="BM36" i="17" s="1"/>
  <c r="BH243" i="7"/>
  <c r="BG50" i="16"/>
  <c r="BG82" i="17"/>
  <c r="BG36" i="17" s="1"/>
  <c r="BO243" i="7"/>
  <c r="BN82" i="17"/>
  <c r="BN36" i="17" s="1"/>
  <c r="BN50" i="16"/>
  <c r="EJ164" i="7"/>
  <c r="EJ166" i="7" s="1"/>
  <c r="EJ217" i="7"/>
  <c r="EJ219" i="7" s="1"/>
  <c r="CZ164" i="7"/>
  <c r="CY70" i="17" s="1"/>
  <c r="CY40" i="17" s="1"/>
  <c r="CZ217" i="7"/>
  <c r="CZ219" i="7" s="1"/>
  <c r="CB164" i="7"/>
  <c r="CA70" i="17" s="1"/>
  <c r="CA40" i="17" s="1"/>
  <c r="CB217" i="7"/>
  <c r="CB219" i="7" s="1"/>
  <c r="AR164" i="7"/>
  <c r="AQ38" i="16" s="1"/>
  <c r="AR217" i="7"/>
  <c r="AR219" i="7" s="1"/>
  <c r="T164" i="7"/>
  <c r="T166" i="7" s="1"/>
  <c r="T217" i="7"/>
  <c r="T219" i="7" s="1"/>
  <c r="BG242" i="7"/>
  <c r="BF49" i="16"/>
  <c r="BF81" i="17"/>
  <c r="BF35" i="17" s="1"/>
  <c r="AZ239" i="7"/>
  <c r="AY78" i="17"/>
  <c r="AY32" i="17" s="1"/>
  <c r="AY46" i="16"/>
  <c r="AY242" i="7"/>
  <c r="AX49" i="16"/>
  <c r="AX81" i="17"/>
  <c r="AX35" i="17" s="1"/>
  <c r="CF47" i="16"/>
  <c r="CF79" i="17"/>
  <c r="CF33" i="17" s="1"/>
  <c r="M243" i="7"/>
  <c r="L82" i="17"/>
  <c r="L36" i="17" s="1"/>
  <c r="L50" i="16"/>
  <c r="AH243" i="7"/>
  <c r="AG50" i="16"/>
  <c r="AG82" i="17"/>
  <c r="AG36" i="17" s="1"/>
  <c r="AV243" i="7"/>
  <c r="AU50" i="16"/>
  <c r="AU82" i="17"/>
  <c r="AU36" i="17" s="1"/>
  <c r="CG243" i="7"/>
  <c r="CF50" i="16"/>
  <c r="CF82" i="17"/>
  <c r="CF36" i="17" s="1"/>
  <c r="CK243" i="7"/>
  <c r="CJ50" i="16"/>
  <c r="CJ82" i="17"/>
  <c r="CJ36" i="17" s="1"/>
  <c r="CH243" i="7"/>
  <c r="CG50" i="16"/>
  <c r="CG82" i="17"/>
  <c r="CG36" i="17" s="1"/>
  <c r="AK243" i="7"/>
  <c r="AJ82" i="17"/>
  <c r="AJ36" i="17" s="1"/>
  <c r="AJ50" i="16"/>
  <c r="CT243" i="7"/>
  <c r="CS82" i="17"/>
  <c r="CS36" i="17" s="1"/>
  <c r="CS50" i="16"/>
  <c r="U243" i="7"/>
  <c r="T82" i="17"/>
  <c r="T36" i="17" s="1"/>
  <c r="T50" i="16"/>
  <c r="FG164" i="7"/>
  <c r="FG166" i="7" s="1"/>
  <c r="FG217" i="7"/>
  <c r="FG219" i="7" s="1"/>
  <c r="EU164" i="7"/>
  <c r="EU166" i="7" s="1"/>
  <c r="EU217" i="7"/>
  <c r="EU219" i="7" s="1"/>
  <c r="EI164" i="7"/>
  <c r="EI166" i="7" s="1"/>
  <c r="EI217" i="7"/>
  <c r="EI219" i="7" s="1"/>
  <c r="DW164" i="7"/>
  <c r="DW166" i="7" s="1"/>
  <c r="DW217" i="7"/>
  <c r="DW219" i="7" s="1"/>
  <c r="DK164" i="7"/>
  <c r="DK166" i="7" s="1"/>
  <c r="DK217" i="7"/>
  <c r="DK219" i="7" s="1"/>
  <c r="CY164" i="7"/>
  <c r="CY166" i="7" s="1"/>
  <c r="CY217" i="7"/>
  <c r="CY219" i="7" s="1"/>
  <c r="CM164" i="7"/>
  <c r="CL38" i="16" s="1"/>
  <c r="CM217" i="7"/>
  <c r="CM219" i="7" s="1"/>
  <c r="CA164" i="7"/>
  <c r="BZ70" i="17" s="1"/>
  <c r="BZ40" i="17" s="1"/>
  <c r="CA217" i="7"/>
  <c r="CA219" i="7" s="1"/>
  <c r="BO164" i="7"/>
  <c r="BN38" i="16" s="1"/>
  <c r="BO217" i="7"/>
  <c r="BO219" i="7" s="1"/>
  <c r="BC164" i="7"/>
  <c r="BC166" i="7" s="1"/>
  <c r="BC217" i="7"/>
  <c r="BC219" i="7" s="1"/>
  <c r="AQ164" i="7"/>
  <c r="AP70" i="17" s="1"/>
  <c r="AP40" i="17" s="1"/>
  <c r="AQ217" i="7"/>
  <c r="AQ219" i="7" s="1"/>
  <c r="AE164" i="7"/>
  <c r="AE166" i="7" s="1"/>
  <c r="AE217" i="7"/>
  <c r="AE219" i="7" s="1"/>
  <c r="S164" i="7"/>
  <c r="R70" i="17" s="1"/>
  <c r="R40" i="17" s="1"/>
  <c r="S217" i="7"/>
  <c r="S219" i="7" s="1"/>
  <c r="AL240" i="7"/>
  <c r="AK79" i="17"/>
  <c r="AK33" i="17" s="1"/>
  <c r="AK47" i="16"/>
  <c r="BT239" i="7"/>
  <c r="BS78" i="17"/>
  <c r="BS32" i="17" s="1"/>
  <c r="BS46" i="16"/>
  <c r="AX242" i="7"/>
  <c r="AW81" i="17"/>
  <c r="AW35" i="17" s="1"/>
  <c r="AW49" i="16"/>
  <c r="AR242" i="7"/>
  <c r="AQ81" i="17"/>
  <c r="AQ35" i="17" s="1"/>
  <c r="AQ49" i="16"/>
  <c r="CL242" i="7"/>
  <c r="CK81" i="17"/>
  <c r="CK35" i="17" s="1"/>
  <c r="CK49" i="16"/>
  <c r="U239" i="7"/>
  <c r="T78" i="17"/>
  <c r="T32" i="17" s="1"/>
  <c r="T46" i="16"/>
  <c r="AS240" i="7"/>
  <c r="AR47" i="16"/>
  <c r="AR79" i="17"/>
  <c r="AR33" i="17" s="1"/>
  <c r="AW240" i="7"/>
  <c r="AV47" i="16"/>
  <c r="AV79" i="17"/>
  <c r="AV33" i="17" s="1"/>
  <c r="CX240" i="7"/>
  <c r="CW79" i="17"/>
  <c r="CW33" i="17" s="1"/>
  <c r="CW47" i="16"/>
  <c r="BE242" i="7"/>
  <c r="BD81" i="17"/>
  <c r="BD35" i="17" s="1"/>
  <c r="BD49" i="16"/>
  <c r="CA47" i="16"/>
  <c r="CA79" i="17"/>
  <c r="CA33" i="17" s="1"/>
  <c r="Q239" i="7"/>
  <c r="P46" i="16"/>
  <c r="P78" i="17"/>
  <c r="P32" i="17" s="1"/>
  <c r="CV242" i="7"/>
  <c r="CU49" i="16"/>
  <c r="CU81" i="17"/>
  <c r="CU35" i="17" s="1"/>
  <c r="K242" i="7"/>
  <c r="J81" i="17"/>
  <c r="J35" i="17" s="1"/>
  <c r="J49" i="16"/>
  <c r="T239" i="7"/>
  <c r="S78" i="17"/>
  <c r="S32" i="17" s="1"/>
  <c r="S46" i="16"/>
  <c r="CX242" i="7"/>
  <c r="CW49" i="16"/>
  <c r="CW81" i="17"/>
  <c r="CW35" i="17" s="1"/>
  <c r="I242" i="7"/>
  <c r="H81" i="17"/>
  <c r="H35" i="17" s="1"/>
  <c r="H49" i="16"/>
  <c r="J240" i="7"/>
  <c r="I79" i="17"/>
  <c r="I33" i="17" s="1"/>
  <c r="I47" i="16"/>
  <c r="BH239" i="7"/>
  <c r="BG78" i="17"/>
  <c r="BG32" i="17" s="1"/>
  <c r="BG46" i="16"/>
  <c r="BS79" i="17"/>
  <c r="BS33" i="17" s="1"/>
  <c r="BS47" i="16"/>
  <c r="AH239" i="7"/>
  <c r="AG78" i="17"/>
  <c r="AG32" i="17" s="1"/>
  <c r="AG46" i="16"/>
  <c r="CM240" i="7"/>
  <c r="CL79" i="17"/>
  <c r="CL33" i="17" s="1"/>
  <c r="CL47" i="16"/>
  <c r="CS242" i="7"/>
  <c r="CR49" i="16"/>
  <c r="CR81" i="17"/>
  <c r="CR35" i="17" s="1"/>
  <c r="W47" i="16"/>
  <c r="W79" i="17"/>
  <c r="W33" i="17" s="1"/>
  <c r="CT239" i="7"/>
  <c r="CS78" i="17"/>
  <c r="CS32" i="17" s="1"/>
  <c r="CS46" i="16"/>
  <c r="N25" i="12"/>
  <c r="AZ243" i="7"/>
  <c r="AY50" i="16"/>
  <c r="AY82" i="17"/>
  <c r="AY36" i="17" s="1"/>
  <c r="FD164" i="7"/>
  <c r="FD166" i="7" s="1"/>
  <c r="FD217" i="7"/>
  <c r="FD219" i="7" s="1"/>
  <c r="EF164" i="7"/>
  <c r="EF166" i="7" s="1"/>
  <c r="EF217" i="7"/>
  <c r="EF219" i="7" s="1"/>
  <c r="DH164" i="7"/>
  <c r="DH166" i="7" s="1"/>
  <c r="DH217" i="7"/>
  <c r="DH219" i="7" s="1"/>
  <c r="CJ164" i="7"/>
  <c r="CI38" i="16" s="1"/>
  <c r="CJ217" i="7"/>
  <c r="CJ219" i="7" s="1"/>
  <c r="BL164" i="7"/>
  <c r="BK38" i="16" s="1"/>
  <c r="BL217" i="7"/>
  <c r="BL219" i="7" s="1"/>
  <c r="AN164" i="7"/>
  <c r="AM70" i="17" s="1"/>
  <c r="AM40" i="17" s="1"/>
  <c r="AN217" i="7"/>
  <c r="AN219" i="7" s="1"/>
  <c r="U242" i="7"/>
  <c r="T81" i="17"/>
  <c r="T35" i="17" s="1"/>
  <c r="T49" i="16"/>
  <c r="CO239" i="7"/>
  <c r="CN46" i="16"/>
  <c r="CN78" i="17"/>
  <c r="CN32" i="17" s="1"/>
  <c r="BZ239" i="7"/>
  <c r="BY46" i="16"/>
  <c r="BY78" i="17"/>
  <c r="BY32" i="17" s="1"/>
  <c r="G242" i="7"/>
  <c r="F81" i="17"/>
  <c r="F49" i="16"/>
  <c r="J30" i="12"/>
  <c r="K30" i="12" s="1"/>
  <c r="L30" i="12" s="1"/>
  <c r="BI47" i="16"/>
  <c r="BI79" i="17"/>
  <c r="BI33" i="17" s="1"/>
  <c r="AB242" i="7"/>
  <c r="AA81" i="17"/>
  <c r="AA35" i="17" s="1"/>
  <c r="AA49" i="16"/>
  <c r="CY242" i="7"/>
  <c r="CX49" i="16"/>
  <c r="CX81" i="17"/>
  <c r="CX35" i="17" s="1"/>
  <c r="K239" i="7"/>
  <c r="J46" i="16"/>
  <c r="J78" i="17"/>
  <c r="J32" i="17" s="1"/>
  <c r="AM243" i="7"/>
  <c r="AL82" i="17"/>
  <c r="AL36" i="17" s="1"/>
  <c r="AL50" i="16"/>
  <c r="AM47" i="16"/>
  <c r="AM79" i="17"/>
  <c r="AM33" i="17" s="1"/>
  <c r="T242" i="7"/>
  <c r="S49" i="16"/>
  <c r="S81" i="17"/>
  <c r="S35" i="17" s="1"/>
  <c r="CW239" i="7"/>
  <c r="CV46" i="16"/>
  <c r="CV78" i="17"/>
  <c r="CV32" i="17" s="1"/>
  <c r="BL243" i="7"/>
  <c r="BK82" i="17"/>
  <c r="BK36" i="17" s="1"/>
  <c r="BK50" i="16"/>
  <c r="Q243" i="7"/>
  <c r="P50" i="16"/>
  <c r="P82" i="17"/>
  <c r="P36" i="17" s="1"/>
  <c r="BC243" i="7"/>
  <c r="BB50" i="16"/>
  <c r="BB82" i="17"/>
  <c r="BB36" i="17" s="1"/>
  <c r="CI243" i="7"/>
  <c r="CH50" i="16"/>
  <c r="CH82" i="17"/>
  <c r="CH36" i="17" s="1"/>
  <c r="Y242" i="7"/>
  <c r="X49" i="16"/>
  <c r="X81" i="17"/>
  <c r="X35" i="17" s="1"/>
  <c r="EQ164" i="7"/>
  <c r="EQ166" i="7" s="1"/>
  <c r="EQ217" i="7"/>
  <c r="EQ219" i="7" s="1"/>
  <c r="DG164" i="7"/>
  <c r="DG166" i="7" s="1"/>
  <c r="DG217" i="7"/>
  <c r="DG219" i="7" s="1"/>
  <c r="BW164" i="7"/>
  <c r="BW166" i="7" s="1"/>
  <c r="BW217" i="7"/>
  <c r="BW219" i="7" s="1"/>
  <c r="AM164" i="7"/>
  <c r="AL38" i="16" s="1"/>
  <c r="AM217" i="7"/>
  <c r="AM219" i="7" s="1"/>
  <c r="O164" i="7"/>
  <c r="N70" i="17" s="1"/>
  <c r="N40" i="17" s="1"/>
  <c r="O217" i="7"/>
  <c r="O219" i="7" s="1"/>
  <c r="R79" i="17"/>
  <c r="R33" i="17" s="1"/>
  <c r="R47" i="16"/>
  <c r="BM47" i="16"/>
  <c r="BM79" i="17"/>
  <c r="BM33" i="17" s="1"/>
  <c r="AW242" i="7"/>
  <c r="AV49" i="16"/>
  <c r="AV81" i="17"/>
  <c r="AV35" i="17" s="1"/>
  <c r="CJ47" i="16"/>
  <c r="CJ79" i="17"/>
  <c r="CJ33" i="17" s="1"/>
  <c r="J79" i="17"/>
  <c r="J33" i="17" s="1"/>
  <c r="J47" i="16"/>
  <c r="FN164" i="7"/>
  <c r="FN166" i="7" s="1"/>
  <c r="FN217" i="7"/>
  <c r="FN219" i="7" s="1"/>
  <c r="ED164" i="7"/>
  <c r="ED166" i="7" s="1"/>
  <c r="ED217" i="7"/>
  <c r="ED219" i="7" s="1"/>
  <c r="CT164" i="7"/>
  <c r="CS70" i="17" s="1"/>
  <c r="CS40" i="17" s="1"/>
  <c r="CT217" i="7"/>
  <c r="CT219" i="7" s="1"/>
  <c r="BJ164" i="7"/>
  <c r="BI70" i="17" s="1"/>
  <c r="BI40" i="17" s="1"/>
  <c r="BJ217" i="7"/>
  <c r="BJ219" i="7" s="1"/>
  <c r="AA164" i="7"/>
  <c r="Z70" i="17" s="1"/>
  <c r="Z40" i="17" s="1"/>
  <c r="AA217" i="7"/>
  <c r="AA219" i="7" s="1"/>
  <c r="AY239" i="7"/>
  <c r="AX78" i="17"/>
  <c r="AX32" i="17" s="1"/>
  <c r="AX46" i="16"/>
  <c r="BQ239" i="7"/>
  <c r="BP46" i="16"/>
  <c r="BP78" i="17"/>
  <c r="BP32" i="17" s="1"/>
  <c r="H243" i="7"/>
  <c r="G82" i="17"/>
  <c r="G36" i="17" s="1"/>
  <c r="G50" i="16"/>
  <c r="CT242" i="7"/>
  <c r="CS81" i="17"/>
  <c r="CS35" i="17" s="1"/>
  <c r="CS49" i="16"/>
  <c r="W239" i="7"/>
  <c r="V46" i="16"/>
  <c r="V78" i="17"/>
  <c r="V32" i="17" s="1"/>
  <c r="CM79" i="17"/>
  <c r="CM33" i="17" s="1"/>
  <c r="CM47" i="16"/>
  <c r="CA239" i="7"/>
  <c r="BZ46" i="16"/>
  <c r="BZ78" i="17"/>
  <c r="BZ32" i="17" s="1"/>
  <c r="CX243" i="7"/>
  <c r="CW50" i="16"/>
  <c r="CW82" i="17"/>
  <c r="CW36" i="17" s="1"/>
  <c r="CP243" i="7"/>
  <c r="CO50" i="16"/>
  <c r="CO82" i="17"/>
  <c r="CO36" i="17" s="1"/>
  <c r="CQ243" i="7"/>
  <c r="CP50" i="16"/>
  <c r="CP82" i="17"/>
  <c r="CP36" i="17" s="1"/>
  <c r="FM164" i="7"/>
  <c r="FM166" i="7" s="1"/>
  <c r="FM217" i="7"/>
  <c r="FM219" i="7" s="1"/>
  <c r="EC164" i="7"/>
  <c r="EC166" i="7" s="1"/>
  <c r="EC217" i="7"/>
  <c r="EC219" i="7" s="1"/>
  <c r="CS164" i="7"/>
  <c r="CS166" i="7" s="1"/>
  <c r="CS217" i="7"/>
  <c r="CS219" i="7" s="1"/>
  <c r="BU164" i="7"/>
  <c r="BT38" i="16" s="1"/>
  <c r="BU217" i="7"/>
  <c r="BU219" i="7" s="1"/>
  <c r="AK164" i="7"/>
  <c r="AJ70" i="17" s="1"/>
  <c r="AJ40" i="17" s="1"/>
  <c r="AK217" i="7"/>
  <c r="AK219" i="7" s="1"/>
  <c r="M164" i="7"/>
  <c r="L70" i="17" s="1"/>
  <c r="L40" i="17" s="1"/>
  <c r="M217" i="7"/>
  <c r="M219" i="7" s="1"/>
  <c r="AL239" i="7"/>
  <c r="AK78" i="17"/>
  <c r="AK32" i="17" s="1"/>
  <c r="AK46" i="16"/>
  <c r="AS243" i="7"/>
  <c r="AR50" i="16"/>
  <c r="AR82" i="17"/>
  <c r="AR36" i="17" s="1"/>
  <c r="AV239" i="7"/>
  <c r="AU78" i="17"/>
  <c r="AU32" i="17" s="1"/>
  <c r="AU46" i="16"/>
  <c r="AP239" i="7"/>
  <c r="AO78" i="17"/>
  <c r="AO32" i="17" s="1"/>
  <c r="AO46" i="16"/>
  <c r="M240" i="7"/>
  <c r="L79" i="17"/>
  <c r="L33" i="17" s="1"/>
  <c r="L47" i="16"/>
  <c r="CZ239" i="7"/>
  <c r="CY46" i="16"/>
  <c r="CY78" i="17"/>
  <c r="CY32" i="17" s="1"/>
  <c r="S47" i="16"/>
  <c r="S79" i="17"/>
  <c r="S33" i="17" s="1"/>
  <c r="BV243" i="7"/>
  <c r="BU82" i="17"/>
  <c r="BU36" i="17" s="1"/>
  <c r="BU50" i="16"/>
  <c r="BE243" i="7"/>
  <c r="BD82" i="17"/>
  <c r="BD36" i="17" s="1"/>
  <c r="BD50" i="16"/>
  <c r="EN164" i="7"/>
  <c r="EN166" i="7" s="1"/>
  <c r="EN217" i="7"/>
  <c r="EN219" i="7" s="1"/>
  <c r="DD164" i="7"/>
  <c r="DD166" i="7" s="1"/>
  <c r="DD217" i="7"/>
  <c r="DD219" i="7" s="1"/>
  <c r="BT164" i="7"/>
  <c r="BS70" i="17" s="1"/>
  <c r="BS40" i="17" s="1"/>
  <c r="BT217" i="7"/>
  <c r="BT219" i="7" s="1"/>
  <c r="AJ164" i="7"/>
  <c r="AI38" i="16" s="1"/>
  <c r="AJ217" i="7"/>
  <c r="AJ219" i="7" s="1"/>
  <c r="F50" i="16"/>
  <c r="F82" i="17"/>
  <c r="J31" i="12"/>
  <c r="AE239" i="7"/>
  <c r="AD78" i="17"/>
  <c r="AD32" i="17" s="1"/>
  <c r="AD46" i="16"/>
  <c r="CV239" i="7"/>
  <c r="CU46" i="16"/>
  <c r="CU78" i="17"/>
  <c r="CU32" i="17" s="1"/>
  <c r="BM240" i="7"/>
  <c r="BL79" i="17"/>
  <c r="BL33" i="17" s="1"/>
  <c r="BL47" i="16"/>
  <c r="BP242" i="7"/>
  <c r="BO49" i="16"/>
  <c r="BO81" i="17"/>
  <c r="BO35" i="17" s="1"/>
  <c r="CJ242" i="7"/>
  <c r="CI49" i="16"/>
  <c r="CI81" i="17"/>
  <c r="CI35" i="17" s="1"/>
  <c r="AB79" i="17"/>
  <c r="AB33" i="17" s="1"/>
  <c r="AB47" i="16"/>
  <c r="AT239" i="7"/>
  <c r="AS46" i="16"/>
  <c r="AS78" i="17"/>
  <c r="AS32" i="17" s="1"/>
  <c r="AC243" i="7"/>
  <c r="AB50" i="16"/>
  <c r="AB82" i="17"/>
  <c r="AB36" i="17" s="1"/>
  <c r="N243" i="7"/>
  <c r="M82" i="17"/>
  <c r="M36" i="17" s="1"/>
  <c r="M50" i="16"/>
  <c r="EY164" i="7"/>
  <c r="EY166" i="7" s="1"/>
  <c r="EY217" i="7"/>
  <c r="EY219" i="7" s="1"/>
  <c r="DO164" i="7"/>
  <c r="DO166" i="7" s="1"/>
  <c r="DO217" i="7"/>
  <c r="DO219" i="7" s="1"/>
  <c r="CE164" i="7"/>
  <c r="CD70" i="17" s="1"/>
  <c r="CD40" i="17" s="1"/>
  <c r="CE217" i="7"/>
  <c r="CE219" i="7" s="1"/>
  <c r="AI164" i="7"/>
  <c r="AI166" i="7" s="1"/>
  <c r="AI217" i="7"/>
  <c r="AI219" i="7" s="1"/>
  <c r="AN239" i="7"/>
  <c r="AM46" i="16"/>
  <c r="AM78" i="17"/>
  <c r="AM32" i="17" s="1"/>
  <c r="CJ239" i="7"/>
  <c r="CI78" i="17"/>
  <c r="CI32" i="17" s="1"/>
  <c r="CI46" i="16"/>
  <c r="AC239" i="7"/>
  <c r="AB46" i="16"/>
  <c r="AB78" i="17"/>
  <c r="AB32" i="17" s="1"/>
  <c r="AY47" i="16"/>
  <c r="AY79" i="17"/>
  <c r="AY33" i="17" s="1"/>
  <c r="BB239" i="7"/>
  <c r="BA78" i="17"/>
  <c r="BA32" i="17" s="1"/>
  <c r="BA46" i="16"/>
  <c r="V239" i="7"/>
  <c r="U78" i="17"/>
  <c r="U32" i="17" s="1"/>
  <c r="U46" i="16"/>
  <c r="BW243" i="7"/>
  <c r="BV82" i="17"/>
  <c r="BV36" i="17" s="1"/>
  <c r="BV50" i="16"/>
  <c r="FJ164" i="7"/>
  <c r="FJ166" i="7" s="1"/>
  <c r="FJ217" i="7"/>
  <c r="FJ219" i="7" s="1"/>
  <c r="EL164" i="7"/>
  <c r="EL166" i="7" s="1"/>
  <c r="EL217" i="7"/>
  <c r="EL219" i="7" s="1"/>
  <c r="DB164" i="7"/>
  <c r="DB166" i="7" s="1"/>
  <c r="DB217" i="7"/>
  <c r="DB219" i="7" s="1"/>
  <c r="BR164" i="7"/>
  <c r="BR166" i="7" s="1"/>
  <c r="BR217" i="7"/>
  <c r="BR219" i="7" s="1"/>
  <c r="AT164" i="7"/>
  <c r="AT166" i="7" s="1"/>
  <c r="AT217" i="7"/>
  <c r="AT219" i="7" s="1"/>
  <c r="I164" i="7"/>
  <c r="H38" i="16" s="1"/>
  <c r="I217" i="7"/>
  <c r="I219" i="7" s="1"/>
  <c r="CK239" i="7"/>
  <c r="CJ78" i="17"/>
  <c r="CJ32" i="17" s="1"/>
  <c r="CJ46" i="16"/>
  <c r="BI239" i="7"/>
  <c r="BH78" i="17"/>
  <c r="BH32" i="17" s="1"/>
  <c r="BH46" i="16"/>
  <c r="BO242" i="7"/>
  <c r="BN81" i="17"/>
  <c r="BN35" i="17" s="1"/>
  <c r="BN49" i="16"/>
  <c r="AC242" i="7"/>
  <c r="AB81" i="17"/>
  <c r="AB35" i="17" s="1"/>
  <c r="AB49" i="16"/>
  <c r="V242" i="7"/>
  <c r="U49" i="16"/>
  <c r="U81" i="17"/>
  <c r="U35" i="17" s="1"/>
  <c r="CB79" i="17"/>
  <c r="CB33" i="17" s="1"/>
  <c r="CB47" i="16"/>
  <c r="CG239" i="7"/>
  <c r="CF46" i="16"/>
  <c r="CF78" i="17"/>
  <c r="CF32" i="17" s="1"/>
  <c r="AR239" i="7"/>
  <c r="AQ46" i="16"/>
  <c r="AQ78" i="17"/>
  <c r="AQ32" i="17" s="1"/>
  <c r="CD243" i="7"/>
  <c r="CC82" i="17"/>
  <c r="CC36" i="17" s="1"/>
  <c r="CC50" i="16"/>
  <c r="CA243" i="7"/>
  <c r="BZ50" i="16"/>
  <c r="BZ82" i="17"/>
  <c r="BZ36" i="17" s="1"/>
  <c r="FI164" i="7"/>
  <c r="FI166" i="7" s="1"/>
  <c r="FI217" i="7"/>
  <c r="FI219" i="7" s="1"/>
  <c r="EK164" i="7"/>
  <c r="EK166" i="7" s="1"/>
  <c r="EK217" i="7"/>
  <c r="EK219" i="7" s="1"/>
  <c r="DM164" i="7"/>
  <c r="DM166" i="7" s="1"/>
  <c r="DM217" i="7"/>
  <c r="DM219" i="7" s="1"/>
  <c r="CO164" i="7"/>
  <c r="CN70" i="17" s="1"/>
  <c r="CN40" i="17" s="1"/>
  <c r="CO217" i="7"/>
  <c r="CO219" i="7" s="1"/>
  <c r="BQ164" i="7"/>
  <c r="BQ166" i="7" s="1"/>
  <c r="BQ217" i="7"/>
  <c r="BQ219" i="7" s="1"/>
  <c r="AS164" i="7"/>
  <c r="AR70" i="17" s="1"/>
  <c r="AR40" i="17" s="1"/>
  <c r="AS217" i="7"/>
  <c r="AS219" i="7" s="1"/>
  <c r="H164" i="7"/>
  <c r="G38" i="16" s="1"/>
  <c r="H217" i="7"/>
  <c r="CU242" i="7"/>
  <c r="CT49" i="16"/>
  <c r="CT81" i="17"/>
  <c r="CT35" i="17" s="1"/>
  <c r="CZ47" i="16"/>
  <c r="CZ79" i="17"/>
  <c r="CZ33" i="17" s="1"/>
  <c r="M242" i="7"/>
  <c r="L81" i="17"/>
  <c r="L35" i="17" s="1"/>
  <c r="L49" i="16"/>
  <c r="N242" i="7"/>
  <c r="M49" i="16"/>
  <c r="M81" i="17"/>
  <c r="M35" i="17" s="1"/>
  <c r="CM242" i="7"/>
  <c r="CL49" i="16"/>
  <c r="CL81" i="17"/>
  <c r="CL35" i="17" s="1"/>
  <c r="CX239" i="7"/>
  <c r="CW46" i="16"/>
  <c r="CW78" i="17"/>
  <c r="CW32" i="17" s="1"/>
  <c r="BC239" i="7"/>
  <c r="BB78" i="17"/>
  <c r="BB32" i="17" s="1"/>
  <c r="BB46" i="16"/>
  <c r="BD239" i="7"/>
  <c r="BC46" i="16"/>
  <c r="BC78" i="17"/>
  <c r="BC32" i="17" s="1"/>
  <c r="AA242" i="7"/>
  <c r="Z49" i="16"/>
  <c r="Z81" i="17"/>
  <c r="Z35" i="17" s="1"/>
  <c r="I243" i="7"/>
  <c r="H82" i="17"/>
  <c r="H36" i="17" s="1"/>
  <c r="FH164" i="7"/>
  <c r="FH166" i="7" s="1"/>
  <c r="FH217" i="7"/>
  <c r="FH219" i="7" s="1"/>
  <c r="DX164" i="7"/>
  <c r="DX166" i="7" s="1"/>
  <c r="DX217" i="7"/>
  <c r="DX219" i="7" s="1"/>
  <c r="CN164" i="7"/>
  <c r="CM38" i="16" s="1"/>
  <c r="CN217" i="7"/>
  <c r="CN219" i="7" s="1"/>
  <c r="BD164" i="7"/>
  <c r="BD166" i="7" s="1"/>
  <c r="BD217" i="7"/>
  <c r="BD219" i="7" s="1"/>
  <c r="AF164" i="7"/>
  <c r="AF166" i="7" s="1"/>
  <c r="AF217" i="7"/>
  <c r="AF219" i="7" s="1"/>
  <c r="BU242" i="7"/>
  <c r="BT81" i="17"/>
  <c r="BT35" i="17" s="1"/>
  <c r="BT49" i="16"/>
  <c r="BM239" i="7"/>
  <c r="BL46" i="16"/>
  <c r="BL78" i="17"/>
  <c r="BL32" i="17" s="1"/>
  <c r="F46" i="16"/>
  <c r="F78" i="17"/>
  <c r="J27" i="12"/>
  <c r="K27" i="12" s="1"/>
  <c r="L27" i="12" s="1"/>
  <c r="M27" i="12" s="1"/>
  <c r="BL239" i="7"/>
  <c r="BK78" i="17"/>
  <c r="BK32" i="17" s="1"/>
  <c r="BK46" i="16"/>
  <c r="F79" i="17"/>
  <c r="F47" i="16"/>
  <c r="J28" i="12"/>
  <c r="BF242" i="7"/>
  <c r="BE49" i="16"/>
  <c r="BE81" i="17"/>
  <c r="BE35" i="17" s="1"/>
  <c r="BA242" i="7"/>
  <c r="AZ49" i="16"/>
  <c r="AZ81" i="17"/>
  <c r="AZ35" i="17" s="1"/>
  <c r="AZ79" i="17"/>
  <c r="AZ33" i="17" s="1"/>
  <c r="AZ47" i="16"/>
  <c r="BO239" i="7"/>
  <c r="BN78" i="17"/>
  <c r="BN32" i="17" s="1"/>
  <c r="BN46" i="16"/>
  <c r="CR79" i="17"/>
  <c r="CR33" i="17" s="1"/>
  <c r="CR47" i="16"/>
  <c r="AZ242" i="7"/>
  <c r="AY49" i="16"/>
  <c r="AY81" i="17"/>
  <c r="AY35" i="17" s="1"/>
  <c r="N239" i="7"/>
  <c r="M78" i="17"/>
  <c r="M32" i="17" s="1"/>
  <c r="M46" i="16"/>
  <c r="BS242" i="7"/>
  <c r="BR49" i="16"/>
  <c r="BR81" i="17"/>
  <c r="BR35" i="17" s="1"/>
  <c r="AO243" i="7"/>
  <c r="AN82" i="17"/>
  <c r="AN36" i="17" s="1"/>
  <c r="AN50" i="16"/>
  <c r="BD243" i="7"/>
  <c r="BC50" i="16"/>
  <c r="BC82" i="17"/>
  <c r="BC36" i="17" s="1"/>
  <c r="BA243" i="7"/>
  <c r="AZ50" i="16"/>
  <c r="AZ82" i="17"/>
  <c r="AZ36" i="17" s="1"/>
  <c r="CS243" i="7"/>
  <c r="CR50" i="16"/>
  <c r="CR82" i="17"/>
  <c r="CR36" i="17" s="1"/>
  <c r="CC243" i="7"/>
  <c r="CB82" i="17"/>
  <c r="CB36" i="17" s="1"/>
  <c r="CB50" i="16"/>
  <c r="R243" i="7"/>
  <c r="Q82" i="17"/>
  <c r="Q36" i="17" s="1"/>
  <c r="Q50" i="16"/>
  <c r="X243" i="7"/>
  <c r="W82" i="17"/>
  <c r="W36" i="17" s="1"/>
  <c r="W50" i="16"/>
  <c r="CZ243" i="7"/>
  <c r="CY82" i="17"/>
  <c r="CY36" i="17" s="1"/>
  <c r="CY50" i="16"/>
  <c r="AE243" i="7"/>
  <c r="AD82" i="17"/>
  <c r="AD36" i="17" s="1"/>
  <c r="AD50" i="16"/>
  <c r="FF164" i="7"/>
  <c r="FF166" i="7" s="1"/>
  <c r="FF217" i="7"/>
  <c r="FF219" i="7" s="1"/>
  <c r="ET164" i="7"/>
  <c r="ET166" i="7" s="1"/>
  <c r="ET217" i="7"/>
  <c r="ET219" i="7" s="1"/>
  <c r="EH164" i="7"/>
  <c r="EH166" i="7" s="1"/>
  <c r="EH217" i="7"/>
  <c r="EH219" i="7" s="1"/>
  <c r="DV164" i="7"/>
  <c r="DV166" i="7" s="1"/>
  <c r="DV217" i="7"/>
  <c r="DV219" i="7" s="1"/>
  <c r="DJ164" i="7"/>
  <c r="DJ166" i="7" s="1"/>
  <c r="DJ217" i="7"/>
  <c r="DJ219" i="7" s="1"/>
  <c r="CX164" i="7"/>
  <c r="CW70" i="17" s="1"/>
  <c r="CW40" i="17" s="1"/>
  <c r="CX217" i="7"/>
  <c r="CX219" i="7" s="1"/>
  <c r="CL164" i="7"/>
  <c r="CK70" i="17" s="1"/>
  <c r="CK40" i="17" s="1"/>
  <c r="CL217" i="7"/>
  <c r="CL219" i="7" s="1"/>
  <c r="BZ164" i="7"/>
  <c r="BY38" i="16" s="1"/>
  <c r="BZ217" i="7"/>
  <c r="BZ219" i="7" s="1"/>
  <c r="BN164" i="7"/>
  <c r="BM70" i="17" s="1"/>
  <c r="BM40" i="17" s="1"/>
  <c r="BN217" i="7"/>
  <c r="BN219" i="7" s="1"/>
  <c r="BB164" i="7"/>
  <c r="BB166" i="7" s="1"/>
  <c r="BB217" i="7"/>
  <c r="BB219" i="7" s="1"/>
  <c r="AP164" i="7"/>
  <c r="AO70" i="17" s="1"/>
  <c r="AO40" i="17" s="1"/>
  <c r="AP217" i="7"/>
  <c r="AP219" i="7" s="1"/>
  <c r="AD164" i="7"/>
  <c r="AC70" i="17" s="1"/>
  <c r="AC40" i="17" s="1"/>
  <c r="AD217" i="7"/>
  <c r="AD219" i="7" s="1"/>
  <c r="R164" i="7"/>
  <c r="Q70" i="17" s="1"/>
  <c r="Q40" i="17" s="1"/>
  <c r="R217" i="7"/>
  <c r="R219" i="7" s="1"/>
  <c r="CK242" i="7"/>
  <c r="CJ81" i="17"/>
  <c r="CJ35" i="17" s="1"/>
  <c r="CJ49" i="16"/>
  <c r="CV79" i="17"/>
  <c r="CV33" i="17" s="1"/>
  <c r="CV47" i="16"/>
  <c r="L239" i="7"/>
  <c r="K78" i="17"/>
  <c r="K32" i="17" s="1"/>
  <c r="K46" i="16"/>
  <c r="CQ239" i="7"/>
  <c r="CP78" i="17"/>
  <c r="CP32" i="17" s="1"/>
  <c r="CP46" i="16"/>
  <c r="CI242" i="7"/>
  <c r="CH81" i="17"/>
  <c r="CH35" i="17" s="1"/>
  <c r="CH49" i="16"/>
  <c r="BU240" i="7"/>
  <c r="BT79" i="17"/>
  <c r="BT33" i="17" s="1"/>
  <c r="BT47" i="16"/>
  <c r="BB240" i="7"/>
  <c r="BA79" i="17"/>
  <c r="BA33" i="17" s="1"/>
  <c r="BA47" i="16"/>
  <c r="AO239" i="7"/>
  <c r="AN46" i="16"/>
  <c r="AN78" i="17"/>
  <c r="AN32" i="17" s="1"/>
  <c r="AM242" i="7"/>
  <c r="AL81" i="17"/>
  <c r="AL35" i="17" s="1"/>
  <c r="AL49" i="16"/>
  <c r="BE239" i="7"/>
  <c r="BD46" i="16"/>
  <c r="BD78" i="17"/>
  <c r="BD32" i="17" s="1"/>
  <c r="AN242" i="7"/>
  <c r="AM49" i="16"/>
  <c r="AM81" i="17"/>
  <c r="AM35" i="17" s="1"/>
  <c r="R240" i="7"/>
  <c r="Q79" i="17"/>
  <c r="Q33" i="17" s="1"/>
  <c r="Q47" i="16"/>
  <c r="M239" i="7"/>
  <c r="L46" i="16"/>
  <c r="L78" i="17"/>
  <c r="L32" i="17" s="1"/>
  <c r="BK242" i="7"/>
  <c r="BJ81" i="17"/>
  <c r="BJ35" i="17" s="1"/>
  <c r="BJ49" i="16"/>
  <c r="BR240" i="7"/>
  <c r="BQ79" i="17"/>
  <c r="BQ33" i="17" s="1"/>
  <c r="BQ47" i="16"/>
  <c r="CC239" i="7"/>
  <c r="CB78" i="17"/>
  <c r="CB32" i="17" s="1"/>
  <c r="CB46" i="16"/>
  <c r="AA79" i="17"/>
  <c r="AA33" i="17" s="1"/>
  <c r="AA47" i="16"/>
  <c r="BR239" i="7"/>
  <c r="BQ78" i="17"/>
  <c r="BQ32" i="17" s="1"/>
  <c r="BQ46" i="16"/>
  <c r="AT242" i="7"/>
  <c r="AS81" i="17"/>
  <c r="AS35" i="17" s="1"/>
  <c r="AS49" i="16"/>
  <c r="BJ239" i="7"/>
  <c r="BI78" i="17"/>
  <c r="BI32" i="17" s="1"/>
  <c r="BI46" i="16"/>
  <c r="BW240" i="7"/>
  <c r="BV79" i="17"/>
  <c r="BV33" i="17" s="1"/>
  <c r="BV47" i="16"/>
  <c r="BK239" i="7"/>
  <c r="BJ78" i="17"/>
  <c r="BJ32" i="17" s="1"/>
  <c r="BJ46" i="16"/>
  <c r="Z240" i="7"/>
  <c r="Y47" i="16"/>
  <c r="Y79" i="17"/>
  <c r="Y33" i="17" s="1"/>
  <c r="AB239" i="7"/>
  <c r="AA78" i="17"/>
  <c r="AA32" i="17" s="1"/>
  <c r="AA46" i="16"/>
  <c r="AV242" i="7"/>
  <c r="AU49" i="16"/>
  <c r="AU81" i="17"/>
  <c r="AU35" i="17" s="1"/>
  <c r="I239" i="7"/>
  <c r="H46" i="16"/>
  <c r="H78" i="17"/>
  <c r="H32" i="17" s="1"/>
  <c r="AU243" i="7"/>
  <c r="AT82" i="17"/>
  <c r="AT36" i="17" s="1"/>
  <c r="AT50" i="16"/>
  <c r="BY243" i="7"/>
  <c r="BX50" i="16"/>
  <c r="BX82" i="17"/>
  <c r="BX36" i="17" s="1"/>
  <c r="ER164" i="7"/>
  <c r="ER166" i="7" s="1"/>
  <c r="ER217" i="7"/>
  <c r="ER219" i="7" s="1"/>
  <c r="DT164" i="7"/>
  <c r="DT166" i="7" s="1"/>
  <c r="DT217" i="7"/>
  <c r="DT219" i="7" s="1"/>
  <c r="CV164" i="7"/>
  <c r="CV166" i="7" s="1"/>
  <c r="CV217" i="7"/>
  <c r="CV219" i="7" s="1"/>
  <c r="BX164" i="7"/>
  <c r="BW70" i="17" s="1"/>
  <c r="BW40" i="17" s="1"/>
  <c r="BX217" i="7"/>
  <c r="BX219" i="7" s="1"/>
  <c r="AZ164" i="7"/>
  <c r="AY70" i="17" s="1"/>
  <c r="AY40" i="17" s="1"/>
  <c r="AZ217" i="7"/>
  <c r="AZ219" i="7" s="1"/>
  <c r="AB164" i="7"/>
  <c r="AB166" i="7" s="1"/>
  <c r="AB217" i="7"/>
  <c r="AB219" i="7" s="1"/>
  <c r="P164" i="7"/>
  <c r="O38" i="16" s="1"/>
  <c r="P217" i="7"/>
  <c r="P219" i="7" s="1"/>
  <c r="BF239" i="7"/>
  <c r="BE46" i="16"/>
  <c r="BE78" i="17"/>
  <c r="BE32" i="17" s="1"/>
  <c r="BF47" i="16"/>
  <c r="BF79" i="17"/>
  <c r="BF33" i="17" s="1"/>
  <c r="CG79" i="17"/>
  <c r="CG33" i="17" s="1"/>
  <c r="CG47" i="16"/>
  <c r="BC242" i="7"/>
  <c r="BB49" i="16"/>
  <c r="BB81" i="17"/>
  <c r="BB35" i="17" s="1"/>
  <c r="V47" i="16"/>
  <c r="V79" i="17"/>
  <c r="V33" i="17" s="1"/>
  <c r="CL239" i="7"/>
  <c r="CK46" i="16"/>
  <c r="CK78" i="17"/>
  <c r="CK32" i="17" s="1"/>
  <c r="BM242" i="7"/>
  <c r="BL81" i="17"/>
  <c r="BL35" i="17" s="1"/>
  <c r="BL49" i="16"/>
  <c r="AE47" i="16"/>
  <c r="AE79" i="17"/>
  <c r="AE33" i="17" s="1"/>
  <c r="CB242" i="7"/>
  <c r="CA49" i="16"/>
  <c r="CA81" i="17"/>
  <c r="CA35" i="17" s="1"/>
  <c r="BG239" i="7"/>
  <c r="BF78" i="17"/>
  <c r="BF32" i="17" s="1"/>
  <c r="BF46" i="16"/>
  <c r="AS79" i="17"/>
  <c r="AS33" i="17" s="1"/>
  <c r="AS47" i="16"/>
  <c r="BL242" i="7"/>
  <c r="BK81" i="17"/>
  <c r="BK35" i="17" s="1"/>
  <c r="BK49" i="16"/>
  <c r="CH47" i="16"/>
  <c r="CH79" i="17"/>
  <c r="CH33" i="17" s="1"/>
  <c r="CX47" i="16"/>
  <c r="CX79" i="17"/>
  <c r="CX33" i="17" s="1"/>
  <c r="BB79" i="17"/>
  <c r="BB33" i="17" s="1"/>
  <c r="BB47" i="16"/>
  <c r="CV243" i="7"/>
  <c r="CU50" i="16"/>
  <c r="CU82" i="17"/>
  <c r="CU36" i="17" s="1"/>
  <c r="FC164" i="7"/>
  <c r="FC166" i="7" s="1"/>
  <c r="FC217" i="7"/>
  <c r="FC219" i="7" s="1"/>
  <c r="DS164" i="7"/>
  <c r="DS166" i="7" s="1"/>
  <c r="DS217" i="7"/>
  <c r="DS219" i="7" s="1"/>
  <c r="CI164" i="7"/>
  <c r="CH38" i="16" s="1"/>
  <c r="CI217" i="7"/>
  <c r="CI219" i="7" s="1"/>
  <c r="AY164" i="7"/>
  <c r="AX70" i="17" s="1"/>
  <c r="AX40" i="17" s="1"/>
  <c r="AY217" i="7"/>
  <c r="AY219" i="7" s="1"/>
  <c r="J164" i="7"/>
  <c r="I70" i="17" s="1"/>
  <c r="I40" i="17" s="1"/>
  <c r="J217" i="7"/>
  <c r="J219" i="7" s="1"/>
  <c r="CR242" i="7"/>
  <c r="CQ81" i="17"/>
  <c r="CQ35" i="17" s="1"/>
  <c r="CQ49" i="16"/>
  <c r="CC79" i="17"/>
  <c r="CC33" i="17" s="1"/>
  <c r="CC47" i="16"/>
  <c r="P239" i="7"/>
  <c r="O78" i="17"/>
  <c r="O32" i="17" s="1"/>
  <c r="O46" i="16"/>
  <c r="AH242" i="7"/>
  <c r="AG81" i="17"/>
  <c r="AG35" i="17" s="1"/>
  <c r="AG49" i="16"/>
  <c r="BH79" i="17"/>
  <c r="BH33" i="17" s="1"/>
  <c r="BH47" i="16"/>
  <c r="BI242" i="7"/>
  <c r="BH49" i="16"/>
  <c r="BH81" i="17"/>
  <c r="BH35" i="17" s="1"/>
  <c r="BW47" i="16"/>
  <c r="BW79" i="17"/>
  <c r="BW33" i="17" s="1"/>
  <c r="BA239" i="7"/>
  <c r="AZ78" i="17"/>
  <c r="AZ32" i="17" s="1"/>
  <c r="AZ46" i="16"/>
  <c r="Z239" i="7"/>
  <c r="Y78" i="17"/>
  <c r="Y32" i="17" s="1"/>
  <c r="Y46" i="16"/>
  <c r="D46" i="17"/>
  <c r="C21" i="23" s="1"/>
  <c r="D21" i="23"/>
  <c r="CO243" i="7"/>
  <c r="CN50" i="16"/>
  <c r="CN82" i="17"/>
  <c r="CN36" i="17" s="1"/>
  <c r="BI243" i="7"/>
  <c r="BH82" i="17"/>
  <c r="BH36" i="17" s="1"/>
  <c r="BH50" i="16"/>
  <c r="AA243" i="7"/>
  <c r="Z82" i="17"/>
  <c r="Z36" i="17" s="1"/>
  <c r="Z50" i="16"/>
  <c r="EP164" i="7"/>
  <c r="EP166" i="7" s="1"/>
  <c r="EP217" i="7"/>
  <c r="EP219" i="7" s="1"/>
  <c r="DF164" i="7"/>
  <c r="DF166" i="7" s="1"/>
  <c r="DF217" i="7"/>
  <c r="DF219" i="7" s="1"/>
  <c r="CH164" i="7"/>
  <c r="CH166" i="7" s="1"/>
  <c r="CH217" i="7"/>
  <c r="CH219" i="7" s="1"/>
  <c r="AX164" i="7"/>
  <c r="AW38" i="16" s="1"/>
  <c r="AX217" i="7"/>
  <c r="AX219" i="7" s="1"/>
  <c r="N164" i="7"/>
  <c r="M38" i="16" s="1"/>
  <c r="N217" i="7"/>
  <c r="N219" i="7" s="1"/>
  <c r="M79" i="17"/>
  <c r="M33" i="17" s="1"/>
  <c r="M47" i="16"/>
  <c r="P79" i="17"/>
  <c r="P33" i="17" s="1"/>
  <c r="P47" i="16"/>
  <c r="AJ242" i="7"/>
  <c r="AI81" i="17"/>
  <c r="AI35" i="17" s="1"/>
  <c r="AI49" i="16"/>
  <c r="CD79" i="17"/>
  <c r="CD33" i="17" s="1"/>
  <c r="CD47" i="16"/>
  <c r="CN47" i="16"/>
  <c r="CN79" i="17"/>
  <c r="CN33" i="17" s="1"/>
  <c r="BW239" i="7"/>
  <c r="BV78" i="17"/>
  <c r="BV32" i="17" s="1"/>
  <c r="BV46" i="16"/>
  <c r="AL79" i="17"/>
  <c r="AL33" i="17" s="1"/>
  <c r="AL47" i="16"/>
  <c r="H239" i="7"/>
  <c r="G78" i="17"/>
  <c r="G32" i="17" s="1"/>
  <c r="G46" i="16"/>
  <c r="BR47" i="16"/>
  <c r="BR79" i="17"/>
  <c r="BR33" i="17" s="1"/>
  <c r="AP243" i="7"/>
  <c r="AO82" i="17"/>
  <c r="AO36" i="17" s="1"/>
  <c r="AO50" i="16"/>
  <c r="FA164" i="7"/>
  <c r="FA166" i="7" s="1"/>
  <c r="FA217" i="7"/>
  <c r="FA219" i="7" s="1"/>
  <c r="DQ164" i="7"/>
  <c r="DQ166" i="7" s="1"/>
  <c r="DQ217" i="7"/>
  <c r="DQ219" i="7" s="1"/>
  <c r="CG164" i="7"/>
  <c r="CG166" i="7" s="1"/>
  <c r="CG217" i="7"/>
  <c r="CG219" i="7" s="1"/>
  <c r="AW164" i="7"/>
  <c r="AV38" i="16" s="1"/>
  <c r="AW217" i="7"/>
  <c r="AW219" i="7" s="1"/>
  <c r="CY239" i="7"/>
  <c r="CX46" i="16"/>
  <c r="CX78" i="17"/>
  <c r="CX32" i="17" s="1"/>
  <c r="CR240" i="7"/>
  <c r="CQ79" i="17"/>
  <c r="CQ33" i="17" s="1"/>
  <c r="CQ47" i="16"/>
  <c r="CO242" i="7"/>
  <c r="CN81" i="17"/>
  <c r="CN35" i="17" s="1"/>
  <c r="CN49" i="16"/>
  <c r="CQ240" i="7"/>
  <c r="CP79" i="17"/>
  <c r="CP33" i="17" s="1"/>
  <c r="CP47" i="16"/>
  <c r="BR242" i="7"/>
  <c r="BQ81" i="17"/>
  <c r="BQ35" i="17" s="1"/>
  <c r="BQ49" i="16"/>
  <c r="AG242" i="7"/>
  <c r="AF49" i="16"/>
  <c r="AF81" i="17"/>
  <c r="AF35" i="17" s="1"/>
  <c r="BS239" i="7"/>
  <c r="BR46" i="16"/>
  <c r="BR78" i="17"/>
  <c r="BR32" i="17" s="1"/>
  <c r="BB243" i="7"/>
  <c r="BA50" i="16"/>
  <c r="BA82" i="17"/>
  <c r="BA36" i="17" s="1"/>
  <c r="BS243" i="7"/>
  <c r="BR50" i="16"/>
  <c r="BR82" i="17"/>
  <c r="BR36" i="17" s="1"/>
  <c r="EZ164" i="7"/>
  <c r="EZ166" i="7" s="1"/>
  <c r="EZ217" i="7"/>
  <c r="EZ219" i="7" s="1"/>
  <c r="DP164" i="7"/>
  <c r="DP166" i="7" s="1"/>
  <c r="DP217" i="7"/>
  <c r="DP219" i="7" s="1"/>
  <c r="CF164" i="7"/>
  <c r="CE70" i="17" s="1"/>
  <c r="CE40" i="17" s="1"/>
  <c r="CF217" i="7"/>
  <c r="CF219" i="7" s="1"/>
  <c r="AV164" i="7"/>
  <c r="AV166" i="7" s="1"/>
  <c r="AV217" i="7"/>
  <c r="AV219" i="7" s="1"/>
  <c r="L164" i="7"/>
  <c r="K70" i="17" s="1"/>
  <c r="K40" i="17" s="1"/>
  <c r="L217" i="7"/>
  <c r="L219" i="7" s="1"/>
  <c r="BX242" i="7"/>
  <c r="BW49" i="16"/>
  <c r="BW81" i="17"/>
  <c r="BW35" i="17" s="1"/>
  <c r="CG242" i="7"/>
  <c r="CF81" i="17"/>
  <c r="CF35" i="17" s="1"/>
  <c r="CF49" i="16"/>
  <c r="AT79" i="17"/>
  <c r="AT33" i="17" s="1"/>
  <c r="AT47" i="16"/>
  <c r="CR239" i="7"/>
  <c r="CQ46" i="16"/>
  <c r="CQ78" i="17"/>
  <c r="CQ32" i="17" s="1"/>
  <c r="CU47" i="16"/>
  <c r="CU79" i="17"/>
  <c r="CU33" i="17" s="1"/>
  <c r="CF242" i="7"/>
  <c r="CE81" i="17"/>
  <c r="CE35" i="17" s="1"/>
  <c r="CE49" i="16"/>
  <c r="L240" i="7"/>
  <c r="K47" i="16"/>
  <c r="K79" i="17"/>
  <c r="K33" i="17" s="1"/>
  <c r="BP239" i="7"/>
  <c r="BO46" i="16"/>
  <c r="BO78" i="17"/>
  <c r="BO32" i="17" s="1"/>
  <c r="CT240" i="7"/>
  <c r="CS79" i="17"/>
  <c r="CS33" i="17" s="1"/>
  <c r="CS47" i="16"/>
  <c r="BH242" i="7"/>
  <c r="BG49" i="16"/>
  <c r="BG81" i="17"/>
  <c r="BG35" i="17" s="1"/>
  <c r="FK164" i="7"/>
  <c r="FK166" i="7" s="1"/>
  <c r="FK217" i="7"/>
  <c r="FK219" i="7" s="1"/>
  <c r="EA164" i="7"/>
  <c r="EA166" i="7" s="1"/>
  <c r="EA217" i="7"/>
  <c r="EA219" i="7" s="1"/>
  <c r="CQ164" i="7"/>
  <c r="CP70" i="17" s="1"/>
  <c r="CP40" i="17" s="1"/>
  <c r="CQ217" i="7"/>
  <c r="CQ219" i="7" s="1"/>
  <c r="AU164" i="7"/>
  <c r="AT70" i="17" s="1"/>
  <c r="AT40" i="17" s="1"/>
  <c r="AU217" i="7"/>
  <c r="AU219" i="7" s="1"/>
  <c r="K164" i="7"/>
  <c r="J38" i="16" s="1"/>
  <c r="K217" i="7"/>
  <c r="K219" i="7" s="1"/>
  <c r="BZ240" i="7"/>
  <c r="BY79" i="17"/>
  <c r="BY33" i="17" s="1"/>
  <c r="BY47" i="16"/>
  <c r="AA239" i="7"/>
  <c r="Z78" i="17"/>
  <c r="Z32" i="17" s="1"/>
  <c r="Z46" i="16"/>
  <c r="J242" i="7"/>
  <c r="I81" i="17"/>
  <c r="I35" i="17" s="1"/>
  <c r="I49" i="16"/>
  <c r="CB239" i="7"/>
  <c r="CA78" i="17"/>
  <c r="CA32" i="17" s="1"/>
  <c r="CA46" i="16"/>
  <c r="DA239" i="7"/>
  <c r="CZ78" i="17"/>
  <c r="CZ32" i="17" s="1"/>
  <c r="CZ46" i="16"/>
  <c r="AE242" i="7"/>
  <c r="AD81" i="17"/>
  <c r="AD35" i="17" s="1"/>
  <c r="AD49" i="16"/>
  <c r="BQ243" i="7"/>
  <c r="BP82" i="17"/>
  <c r="BP36" i="17" s="1"/>
  <c r="BP50" i="16"/>
  <c r="AD243" i="7"/>
  <c r="AC50" i="16"/>
  <c r="AC82" i="17"/>
  <c r="AC36" i="17" s="1"/>
  <c r="AJ243" i="7"/>
  <c r="AI82" i="17"/>
  <c r="AI36" i="17" s="1"/>
  <c r="AI50" i="16"/>
  <c r="CR243" i="7"/>
  <c r="CQ50" i="16"/>
  <c r="CQ82" i="17"/>
  <c r="CQ36" i="17" s="1"/>
  <c r="G238" i="7"/>
  <c r="D238" i="7" s="1"/>
  <c r="F45" i="16"/>
  <c r="D45" i="16" s="1"/>
  <c r="H44" i="33" s="1"/>
  <c r="F77" i="17"/>
  <c r="J26" i="12"/>
  <c r="K26" i="12" s="1"/>
  <c r="L26" i="12" s="1"/>
  <c r="DZ164" i="7"/>
  <c r="DZ166" i="7" s="1"/>
  <c r="DZ217" i="7"/>
  <c r="DZ219" i="7" s="1"/>
  <c r="CP164" i="7"/>
  <c r="CO38" i="16" s="1"/>
  <c r="CP217" i="7"/>
  <c r="CP219" i="7" s="1"/>
  <c r="BF164" i="7"/>
  <c r="BF166" i="7" s="1"/>
  <c r="BF217" i="7"/>
  <c r="BF219" i="7" s="1"/>
  <c r="V164" i="7"/>
  <c r="V166" i="7" s="1"/>
  <c r="V217" i="7"/>
  <c r="V219" i="7" s="1"/>
  <c r="CH242" i="7"/>
  <c r="CG81" i="17"/>
  <c r="CG35" i="17" s="1"/>
  <c r="CG49" i="16"/>
  <c r="BU239" i="7"/>
  <c r="BT78" i="17"/>
  <c r="BT32" i="17" s="1"/>
  <c r="BT46" i="16"/>
  <c r="U79" i="17"/>
  <c r="U33" i="17" s="1"/>
  <c r="U47" i="16"/>
  <c r="S242" i="7"/>
  <c r="R49" i="16"/>
  <c r="R81" i="17"/>
  <c r="R35" i="17" s="1"/>
  <c r="AQ239" i="7"/>
  <c r="AP46" i="16"/>
  <c r="AP78" i="17"/>
  <c r="AP32" i="17" s="1"/>
  <c r="AG239" i="7"/>
  <c r="AF46" i="16"/>
  <c r="AF78" i="17"/>
  <c r="AF32" i="17" s="1"/>
  <c r="AQ47" i="16"/>
  <c r="AQ79" i="17"/>
  <c r="AQ33" i="17" s="1"/>
  <c r="W242" i="7"/>
  <c r="V81" i="17"/>
  <c r="V35" i="17" s="1"/>
  <c r="V49" i="16"/>
  <c r="AN79" i="17"/>
  <c r="AN33" i="17" s="1"/>
  <c r="AN47" i="16"/>
  <c r="AL243" i="7"/>
  <c r="AK82" i="17"/>
  <c r="AK36" i="17" s="1"/>
  <c r="AK50" i="16"/>
  <c r="S243" i="7"/>
  <c r="R82" i="17"/>
  <c r="R36" i="17" s="1"/>
  <c r="R50" i="16"/>
  <c r="U164" i="7"/>
  <c r="T70" i="17" s="1"/>
  <c r="T40" i="17" s="1"/>
  <c r="U217" i="7"/>
  <c r="U219" i="7" s="1"/>
  <c r="R242" i="7"/>
  <c r="Q49" i="16"/>
  <c r="Q81" i="17"/>
  <c r="Q35" i="17" s="1"/>
  <c r="AI79" i="17"/>
  <c r="AI33" i="17" s="1"/>
  <c r="AI47" i="16"/>
  <c r="AF79" i="17"/>
  <c r="AF33" i="17" s="1"/>
  <c r="AF47" i="16"/>
  <c r="AK239" i="7"/>
  <c r="AJ46" i="16"/>
  <c r="AJ78" i="17"/>
  <c r="AJ32" i="17" s="1"/>
  <c r="O242" i="7"/>
  <c r="N81" i="17"/>
  <c r="N35" i="17" s="1"/>
  <c r="N49" i="16"/>
  <c r="AL242" i="7"/>
  <c r="AK81" i="17"/>
  <c r="AK35" i="17" s="1"/>
  <c r="AK49" i="16"/>
  <c r="BD242" i="7"/>
  <c r="BC49" i="16"/>
  <c r="BC81" i="17"/>
  <c r="BC35" i="17" s="1"/>
  <c r="AY243" i="7"/>
  <c r="AX50" i="16"/>
  <c r="AX82" i="17"/>
  <c r="AX36" i="17" s="1"/>
  <c r="AW239" i="7"/>
  <c r="AV46" i="16"/>
  <c r="AV78" i="17"/>
  <c r="AV32" i="17" s="1"/>
  <c r="CY243" i="7"/>
  <c r="CX82" i="17"/>
  <c r="CX36" i="17" s="1"/>
  <c r="CX50" i="16"/>
  <c r="BT50" i="16"/>
  <c r="Y239" i="7"/>
  <c r="X46" i="16"/>
  <c r="X78" i="17"/>
  <c r="X32" i="17" s="1"/>
  <c r="EV164" i="7"/>
  <c r="EV166" i="7" s="1"/>
  <c r="EV217" i="7"/>
  <c r="EV219" i="7" s="1"/>
  <c r="DL164" i="7"/>
  <c r="DL166" i="7" s="1"/>
  <c r="DL217" i="7"/>
  <c r="DL219" i="7" s="1"/>
  <c r="BP164" i="7"/>
  <c r="BO70" i="17" s="1"/>
  <c r="BO40" i="17" s="1"/>
  <c r="BP217" i="7"/>
  <c r="BP219" i="7" s="1"/>
  <c r="AD79" i="17"/>
  <c r="AD33" i="17" s="1"/>
  <c r="AD47" i="16"/>
  <c r="CY79" i="17"/>
  <c r="CY33" i="17" s="1"/>
  <c r="CY47" i="16"/>
  <c r="L242" i="7"/>
  <c r="K49" i="16"/>
  <c r="K81" i="17"/>
  <c r="K35" i="17" s="1"/>
  <c r="CP239" i="7"/>
  <c r="CO46" i="16"/>
  <c r="CO78" i="17"/>
  <c r="CO32" i="17" s="1"/>
  <c r="BY242" i="7"/>
  <c r="BX49" i="16"/>
  <c r="BX81" i="17"/>
  <c r="BX35" i="17" s="1"/>
  <c r="G79" i="17"/>
  <c r="G33" i="17" s="1"/>
  <c r="G47" i="16"/>
  <c r="N47" i="16"/>
  <c r="N79" i="17"/>
  <c r="N33" i="17" s="1"/>
  <c r="CF243" i="7"/>
  <c r="CE82" i="17"/>
  <c r="CE36" i="17" s="1"/>
  <c r="CE50" i="16"/>
  <c r="K243" i="7"/>
  <c r="J82" i="17"/>
  <c r="J36" i="17" s="1"/>
  <c r="J50" i="16"/>
  <c r="CW243" i="7"/>
  <c r="CV82" i="17"/>
  <c r="CV36" i="17" s="1"/>
  <c r="CV50" i="16"/>
  <c r="BF243" i="7"/>
  <c r="BE82" i="17"/>
  <c r="BE36" i="17" s="1"/>
  <c r="BE50" i="16"/>
  <c r="BP243" i="7"/>
  <c r="BO50" i="16"/>
  <c r="BO82" i="17"/>
  <c r="BO36" i="17" s="1"/>
  <c r="BR243" i="7"/>
  <c r="BQ50" i="16"/>
  <c r="BQ82" i="17"/>
  <c r="BQ36" i="17" s="1"/>
  <c r="X47" i="16"/>
  <c r="X79" i="17"/>
  <c r="X33" i="17" s="1"/>
  <c r="FE164" i="7"/>
  <c r="FE166" i="7" s="1"/>
  <c r="FE217" i="7"/>
  <c r="FE219" i="7" s="1"/>
  <c r="ES164" i="7"/>
  <c r="ES166" i="7" s="1"/>
  <c r="ES217" i="7"/>
  <c r="ES219" i="7" s="1"/>
  <c r="EG164" i="7"/>
  <c r="EG166" i="7" s="1"/>
  <c r="EG217" i="7"/>
  <c r="EG219" i="7" s="1"/>
  <c r="DU164" i="7"/>
  <c r="DU166" i="7" s="1"/>
  <c r="DU217" i="7"/>
  <c r="DU219" i="7" s="1"/>
  <c r="DI164" i="7"/>
  <c r="DI166" i="7" s="1"/>
  <c r="DI217" i="7"/>
  <c r="DI219" i="7" s="1"/>
  <c r="CW164" i="7"/>
  <c r="CV38" i="16" s="1"/>
  <c r="CW217" i="7"/>
  <c r="CW219" i="7" s="1"/>
  <c r="CK164" i="7"/>
  <c r="CJ70" i="17" s="1"/>
  <c r="CJ40" i="17" s="1"/>
  <c r="CK217" i="7"/>
  <c r="CK219" i="7" s="1"/>
  <c r="BY164" i="7"/>
  <c r="BX38" i="16" s="1"/>
  <c r="BY217" i="7"/>
  <c r="BY219" i="7" s="1"/>
  <c r="BM164" i="7"/>
  <c r="BL38" i="16" s="1"/>
  <c r="BM217" i="7"/>
  <c r="BM219" i="7" s="1"/>
  <c r="BA164" i="7"/>
  <c r="AZ70" i="17" s="1"/>
  <c r="AZ40" i="17" s="1"/>
  <c r="BA217" i="7"/>
  <c r="BA219" i="7" s="1"/>
  <c r="AO164" i="7"/>
  <c r="AO166" i="7" s="1"/>
  <c r="AO217" i="7"/>
  <c r="AO219" i="7" s="1"/>
  <c r="AC164" i="7"/>
  <c r="AB38" i="16" s="1"/>
  <c r="AC217" i="7"/>
  <c r="AC219" i="7" s="1"/>
  <c r="Q164" i="7"/>
  <c r="P70" i="17" s="1"/>
  <c r="P40" i="17" s="1"/>
  <c r="Q217" i="7"/>
  <c r="Q219" i="7" s="1"/>
  <c r="BK240" i="7"/>
  <c r="BJ47" i="16"/>
  <c r="BJ79" i="17"/>
  <c r="BJ33" i="17" s="1"/>
  <c r="CC242" i="7"/>
  <c r="CB49" i="16"/>
  <c r="CB81" i="17"/>
  <c r="CB35" i="17" s="1"/>
  <c r="CK79" i="17"/>
  <c r="CK33" i="17" s="1"/>
  <c r="CK47" i="16"/>
  <c r="BW242" i="7"/>
  <c r="BV49" i="16"/>
  <c r="BV81" i="17"/>
  <c r="BV35" i="17" s="1"/>
  <c r="AI242" i="7"/>
  <c r="AH81" i="17"/>
  <c r="AH35" i="17" s="1"/>
  <c r="AH49" i="16"/>
  <c r="AS239" i="7"/>
  <c r="AR46" i="16"/>
  <c r="AR78" i="17"/>
  <c r="AR32" i="17" s="1"/>
  <c r="AD239" i="7"/>
  <c r="AC78" i="17"/>
  <c r="AC32" i="17" s="1"/>
  <c r="AC46" i="16"/>
  <c r="AJ239" i="7"/>
  <c r="AI78" i="17"/>
  <c r="AI32" i="17" s="1"/>
  <c r="AI46" i="16"/>
  <c r="CT47" i="16"/>
  <c r="CT79" i="17"/>
  <c r="CT33" i="17" s="1"/>
  <c r="CU239" i="7"/>
  <c r="CT78" i="17"/>
  <c r="CT32" i="17" s="1"/>
  <c r="CT46" i="16"/>
  <c r="BV240" i="7"/>
  <c r="BU47" i="16"/>
  <c r="BU79" i="17"/>
  <c r="BU33" i="17" s="1"/>
  <c r="CI239" i="7"/>
  <c r="CH46" i="16"/>
  <c r="CH78" i="17"/>
  <c r="CH32" i="17" s="1"/>
  <c r="BB242" i="7"/>
  <c r="BA49" i="16"/>
  <c r="BA81" i="17"/>
  <c r="BA35" i="17" s="1"/>
  <c r="CE242" i="7"/>
  <c r="CD81" i="17"/>
  <c r="CD35" i="17" s="1"/>
  <c r="CD49" i="16"/>
  <c r="AG47" i="16"/>
  <c r="AG79" i="17"/>
  <c r="AG33" i="17" s="1"/>
  <c r="CS239" i="7"/>
  <c r="CR46" i="16"/>
  <c r="CR78" i="17"/>
  <c r="CR32" i="17" s="1"/>
  <c r="CE47" i="16"/>
  <c r="CE79" i="17"/>
  <c r="CE33" i="17" s="1"/>
  <c r="BY239" i="7"/>
  <c r="BX78" i="17"/>
  <c r="BX32" i="17" s="1"/>
  <c r="BX46" i="16"/>
  <c r="CP240" i="7"/>
  <c r="CO79" i="17"/>
  <c r="CO33" i="17" s="1"/>
  <c r="CO47" i="16"/>
  <c r="AQ242" i="7"/>
  <c r="AP81" i="17"/>
  <c r="AP35" i="17" s="1"/>
  <c r="AP49" i="16"/>
  <c r="BO240" i="7"/>
  <c r="BN47" i="16"/>
  <c r="BN79" i="17"/>
  <c r="BN33" i="17" s="1"/>
  <c r="CM239" i="7"/>
  <c r="CL46" i="16"/>
  <c r="CL78" i="17"/>
  <c r="CL32" i="17" s="1"/>
  <c r="D68" i="17"/>
  <c r="G31" i="33" s="1"/>
  <c r="F70" i="17"/>
  <c r="F40" i="17" s="1"/>
  <c r="F38" i="16"/>
  <c r="D36" i="16"/>
  <c r="H31" i="33" s="1"/>
  <c r="M17" i="12"/>
  <c r="N17" i="12" s="1"/>
  <c r="G243" i="7"/>
  <c r="BF240" i="7"/>
  <c r="AU240" i="7"/>
  <c r="CV240" i="7"/>
  <c r="AC240" i="7"/>
  <c r="CZ240" i="7"/>
  <c r="AZ240" i="7"/>
  <c r="CG240" i="7"/>
  <c r="BL240" i="7"/>
  <c r="I240" i="7"/>
  <c r="V240" i="7"/>
  <c r="CC240" i="7"/>
  <c r="AR240" i="7"/>
  <c r="BP240" i="7"/>
  <c r="AO240" i="7"/>
  <c r="Y240" i="7"/>
  <c r="DA240" i="7"/>
  <c r="AJ240" i="7"/>
  <c r="BY240" i="7"/>
  <c r="AG240" i="7"/>
  <c r="AA240" i="7"/>
  <c r="BD240" i="7"/>
  <c r="CS240" i="7"/>
  <c r="CB240" i="7"/>
  <c r="BT240" i="7"/>
  <c r="X240" i="7"/>
  <c r="G239" i="7"/>
  <c r="O240" i="7"/>
  <c r="CW240" i="7"/>
  <c r="AB240" i="7"/>
  <c r="H240" i="7"/>
  <c r="CL240" i="7"/>
  <c r="CU240" i="7"/>
  <c r="AH240" i="7"/>
  <c r="CF240" i="7"/>
  <c r="AE240" i="7"/>
  <c r="G240" i="7"/>
  <c r="BA240" i="7"/>
  <c r="BG240" i="7"/>
  <c r="CH240" i="7"/>
  <c r="W240" i="7"/>
  <c r="AF240" i="7"/>
  <c r="BJ240" i="7"/>
  <c r="AT240" i="7"/>
  <c r="CI240" i="7"/>
  <c r="AN240" i="7"/>
  <c r="CY240" i="7"/>
  <c r="BC240" i="7"/>
  <c r="S240" i="7"/>
  <c r="CD240" i="7"/>
  <c r="BN240" i="7"/>
  <c r="BI240" i="7"/>
  <c r="AV240" i="7"/>
  <c r="BX240" i="7"/>
  <c r="CK240" i="7"/>
  <c r="K240" i="7"/>
  <c r="N240" i="7"/>
  <c r="Q240" i="7"/>
  <c r="P240" i="7"/>
  <c r="AX240" i="7"/>
  <c r="CE240" i="7"/>
  <c r="CO240" i="7"/>
  <c r="BQ240" i="7"/>
  <c r="AM240" i="7"/>
  <c r="CN240" i="7"/>
  <c r="BS240" i="7"/>
  <c r="AQ240" i="7"/>
  <c r="U240" i="7"/>
  <c r="CA240" i="7"/>
  <c r="AY240" i="7"/>
  <c r="T240" i="7"/>
  <c r="H184" i="7"/>
  <c r="H246" i="7" s="1"/>
  <c r="G184" i="7"/>
  <c r="G246" i="7" s="1"/>
  <c r="J184" i="7"/>
  <c r="J246" i="7" s="1"/>
  <c r="G66" i="6"/>
  <c r="H66" i="6" s="1"/>
  <c r="J10" i="29"/>
  <c r="F14" i="29"/>
  <c r="I11" i="29"/>
  <c r="F76" i="12"/>
  <c r="G103" i="33"/>
  <c r="H10" i="29"/>
  <c r="H11" i="29"/>
  <c r="AF56" i="26"/>
  <c r="AF55" i="26"/>
  <c r="AF58" i="26"/>
  <c r="I15" i="29"/>
  <c r="J15" i="29" s="1"/>
  <c r="EE182" i="7"/>
  <c r="FH182" i="7"/>
  <c r="AK182" i="7"/>
  <c r="DH182" i="7"/>
  <c r="CE182" i="7"/>
  <c r="FE182" i="7"/>
  <c r="FF182" i="7"/>
  <c r="DX182" i="7"/>
  <c r="DZ182" i="7"/>
  <c r="DO182" i="7"/>
  <c r="DR182" i="7"/>
  <c r="P182" i="7"/>
  <c r="CP71" i="6"/>
  <c r="CQ71" i="6" s="1"/>
  <c r="CR71" i="6" s="1"/>
  <c r="CS71" i="6" s="1"/>
  <c r="CT71" i="6" s="1"/>
  <c r="CU71" i="6" s="1"/>
  <c r="CV71" i="6" s="1"/>
  <c r="CW71" i="6" s="1"/>
  <c r="CX71" i="6" s="1"/>
  <c r="CY71" i="6" s="1"/>
  <c r="CZ71" i="6" s="1"/>
  <c r="DA71" i="6" s="1"/>
  <c r="DB71" i="6" s="1"/>
  <c r="DC71" i="6" s="1"/>
  <c r="DD71" i="6" s="1"/>
  <c r="DE71" i="6" s="1"/>
  <c r="DF71" i="6" s="1"/>
  <c r="DG71" i="6" s="1"/>
  <c r="DH71" i="6" s="1"/>
  <c r="DI71" i="6" s="1"/>
  <c r="DJ71" i="6" s="1"/>
  <c r="DK71" i="6" s="1"/>
  <c r="DL71" i="6" s="1"/>
  <c r="DM71" i="6" s="1"/>
  <c r="DN71" i="6" s="1"/>
  <c r="DO71" i="6" s="1"/>
  <c r="DP71" i="6" s="1"/>
  <c r="DQ71" i="6" s="1"/>
  <c r="DR71" i="6" s="1"/>
  <c r="DS71" i="6" s="1"/>
  <c r="DT71" i="6" s="1"/>
  <c r="DU71" i="6" s="1"/>
  <c r="DV71" i="6" s="1"/>
  <c r="DW71" i="6" s="1"/>
  <c r="DX71" i="6" s="1"/>
  <c r="DY71" i="6" s="1"/>
  <c r="DZ71" i="6" s="1"/>
  <c r="EA71" i="6" s="1"/>
  <c r="EB71" i="6" s="1"/>
  <c r="EC71" i="6" s="1"/>
  <c r="ED71" i="6" s="1"/>
  <c r="EE71" i="6" s="1"/>
  <c r="EF71" i="6" s="1"/>
  <c r="EG71" i="6" s="1"/>
  <c r="EH71" i="6" s="1"/>
  <c r="EI71" i="6" s="1"/>
  <c r="EJ71" i="6" s="1"/>
  <c r="EK71" i="6" s="1"/>
  <c r="EL71" i="6" s="1"/>
  <c r="EM71" i="6" s="1"/>
  <c r="EN71" i="6" s="1"/>
  <c r="EO71" i="6" s="1"/>
  <c r="EP71" i="6" s="1"/>
  <c r="EQ71" i="6" s="1"/>
  <c r="ER71" i="6" s="1"/>
  <c r="ES71" i="6" s="1"/>
  <c r="AE182" i="7"/>
  <c r="ED182" i="7"/>
  <c r="BR182" i="7"/>
  <c r="DY182" i="7"/>
  <c r="FK182" i="7"/>
  <c r="DB182" i="7"/>
  <c r="BW182" i="7"/>
  <c r="AI182" i="7"/>
  <c r="AS182" i="7"/>
  <c r="T182" i="7"/>
  <c r="CQ182" i="7"/>
  <c r="BY182" i="7"/>
  <c r="CI182" i="7"/>
  <c r="DF182" i="7"/>
  <c r="BB182" i="7"/>
  <c r="BH182" i="7"/>
  <c r="AW182" i="7"/>
  <c r="CF182" i="7"/>
  <c r="FD182" i="7"/>
  <c r="BC182" i="7"/>
  <c r="CO182" i="7"/>
  <c r="DK182" i="7"/>
  <c r="DA182" i="7"/>
  <c r="DJ182" i="7"/>
  <c r="CS182" i="7"/>
  <c r="FO182" i="7"/>
  <c r="DW182" i="7"/>
  <c r="AH182" i="7"/>
  <c r="BE182" i="7"/>
  <c r="AZ182" i="7"/>
  <c r="AO182" i="7"/>
  <c r="DQ182" i="7"/>
  <c r="Q182" i="7"/>
  <c r="FA182" i="7"/>
  <c r="ER182" i="7"/>
  <c r="BZ182" i="7"/>
  <c r="CG182" i="7"/>
  <c r="EO182" i="7"/>
  <c r="AB182" i="7"/>
  <c r="BT182" i="7"/>
  <c r="CJ182" i="7"/>
  <c r="BO182" i="7"/>
  <c r="ES182" i="7"/>
  <c r="BV182" i="7"/>
  <c r="CW182" i="7"/>
  <c r="BQ182" i="7"/>
  <c r="CT182" i="7"/>
  <c r="FJ182" i="7"/>
  <c r="DD182" i="7"/>
  <c r="BS182" i="7"/>
  <c r="EI182" i="7"/>
  <c r="AN182" i="7"/>
  <c r="EZ182" i="7"/>
  <c r="CC182" i="7"/>
  <c r="EH182" i="7"/>
  <c r="AA182" i="7"/>
  <c r="CL182" i="7"/>
  <c r="BL182" i="7"/>
  <c r="CP182" i="7"/>
  <c r="FC182" i="7"/>
  <c r="CM182" i="7"/>
  <c r="DP182" i="7"/>
  <c r="U182" i="7"/>
  <c r="EJ182" i="7"/>
  <c r="AP182" i="7"/>
  <c r="CY182" i="7"/>
  <c r="AT182" i="7"/>
  <c r="AU182" i="7"/>
  <c r="FI182" i="7"/>
  <c r="EX182" i="7"/>
  <c r="R182" i="7"/>
  <c r="DC182" i="7"/>
  <c r="EG182" i="7"/>
  <c r="DI182" i="7"/>
  <c r="AM182" i="7"/>
  <c r="CU182" i="7"/>
  <c r="EB182" i="7"/>
  <c r="EL182" i="7"/>
  <c r="DV182" i="7"/>
  <c r="BX182" i="7"/>
  <c r="DL182" i="7"/>
  <c r="FB182" i="7"/>
  <c r="EM182" i="7"/>
  <c r="AC182" i="7"/>
  <c r="DE182" i="7"/>
  <c r="AD182" i="7"/>
  <c r="DN182" i="7"/>
  <c r="BI182" i="7"/>
  <c r="EC182" i="7"/>
  <c r="BF182" i="7"/>
  <c r="FG182" i="7"/>
  <c r="CX182" i="7"/>
  <c r="CA182" i="7"/>
  <c r="CH182" i="7"/>
  <c r="ET182" i="7"/>
  <c r="W182" i="7"/>
  <c r="BG182" i="7"/>
  <c r="D28" i="17"/>
  <c r="H54" i="13"/>
  <c r="AF64" i="17"/>
  <c r="AF32" i="16" s="1"/>
  <c r="BF64" i="17"/>
  <c r="BF32" i="16" s="1"/>
  <c r="AG64" i="17"/>
  <c r="AG32" i="16" s="1"/>
  <c r="BD64" i="17"/>
  <c r="BD32" i="16" s="1"/>
  <c r="BJ64" i="17"/>
  <c r="BJ32" i="16" s="1"/>
  <c r="BE64" i="17"/>
  <c r="BE32" i="16" s="1"/>
  <c r="AM64" i="17"/>
  <c r="AM32" i="16" s="1"/>
  <c r="AY64" i="17"/>
  <c r="AY32" i="16" s="1"/>
  <c r="BK64" i="17"/>
  <c r="BK32" i="16" s="1"/>
  <c r="BC64" i="17"/>
  <c r="BC32" i="16" s="1"/>
  <c r="AE64" i="17"/>
  <c r="AE32" i="16" s="1"/>
  <c r="AO64" i="17"/>
  <c r="AO32" i="16" s="1"/>
  <c r="AS64" i="17"/>
  <c r="AS32" i="16" s="1"/>
  <c r="BI64" i="17"/>
  <c r="BI32" i="16" s="1"/>
  <c r="AD64" i="17"/>
  <c r="AD32" i="16" s="1"/>
  <c r="AJ64" i="17"/>
  <c r="AJ32" i="16" s="1"/>
  <c r="AN64" i="17"/>
  <c r="AN32" i="16" s="1"/>
  <c r="AH64" i="17"/>
  <c r="AH32" i="16" s="1"/>
  <c r="AZ64" i="17"/>
  <c r="AZ32" i="16" s="1"/>
  <c r="AT64" i="17"/>
  <c r="AT32" i="16" s="1"/>
  <c r="AL64" i="17"/>
  <c r="AL32" i="16" s="1"/>
  <c r="AP64" i="17"/>
  <c r="AP32" i="16" s="1"/>
  <c r="BG64" i="17"/>
  <c r="BG32" i="16" s="1"/>
  <c r="AV64" i="17"/>
  <c r="AV32" i="16" s="1"/>
  <c r="AI64" i="17"/>
  <c r="AI32" i="16" s="1"/>
  <c r="BH64" i="17"/>
  <c r="BH32" i="16" s="1"/>
  <c r="BL64" i="17"/>
  <c r="BL32" i="16" s="1"/>
  <c r="AQ64" i="17"/>
  <c r="AQ32" i="16" s="1"/>
  <c r="AK64" i="17"/>
  <c r="AK32" i="16" s="1"/>
  <c r="AR64" i="17"/>
  <c r="AR32" i="16" s="1"/>
  <c r="AW64" i="17"/>
  <c r="AW32" i="16" s="1"/>
  <c r="BA64" i="17"/>
  <c r="BA32" i="16" s="1"/>
  <c r="AU64" i="17"/>
  <c r="AU32" i="16" s="1"/>
  <c r="AX64" i="17"/>
  <c r="AX32" i="16" s="1"/>
  <c r="BB64" i="17"/>
  <c r="BB32" i="16" s="1"/>
  <c r="AC64" i="17"/>
  <c r="O182" i="7"/>
  <c r="FJ78" i="13"/>
  <c r="FN221" i="7" s="1"/>
  <c r="EP78" i="13"/>
  <c r="ET221" i="7" s="1"/>
  <c r="FD78" i="13"/>
  <c r="FH221" i="7" s="1"/>
  <c r="BF78" i="13"/>
  <c r="BJ221" i="7" s="1"/>
  <c r="FO78" i="13"/>
  <c r="EQ78" i="13"/>
  <c r="EU221" i="7" s="1"/>
  <c r="EO78" i="13"/>
  <c r="ES221" i="7" s="1"/>
  <c r="BL78" i="13"/>
  <c r="BP221" i="7" s="1"/>
  <c r="DP78" i="13"/>
  <c r="DT221" i="7" s="1"/>
  <c r="AP78" i="13"/>
  <c r="AT221" i="7" s="1"/>
  <c r="DJ78" i="13"/>
  <c r="DN221" i="7" s="1"/>
  <c r="EI78" i="13"/>
  <c r="EM221" i="7" s="1"/>
  <c r="BC78" i="13"/>
  <c r="BG221" i="7" s="1"/>
  <c r="CA78" i="13"/>
  <c r="CE221" i="7" s="1"/>
  <c r="BU78" i="13"/>
  <c r="BY221" i="7" s="1"/>
  <c r="BX78" i="13"/>
  <c r="CB221" i="7" s="1"/>
  <c r="CE78" i="13"/>
  <c r="CI221" i="7" s="1"/>
  <c r="FP78" i="13"/>
  <c r="BD78" i="13"/>
  <c r="BH221" i="7" s="1"/>
  <c r="DV78" i="13"/>
  <c r="DZ221" i="7" s="1"/>
  <c r="EA78" i="13"/>
  <c r="EE221" i="7" s="1"/>
  <c r="DY78" i="13"/>
  <c r="EC221" i="7" s="1"/>
  <c r="AL78" i="13"/>
  <c r="AP221" i="7" s="1"/>
  <c r="G78" i="13"/>
  <c r="K221" i="7" s="1"/>
  <c r="AE78" i="13"/>
  <c r="AI221" i="7" s="1"/>
  <c r="CY78" i="13"/>
  <c r="DC221" i="7" s="1"/>
  <c r="CZ78" i="13"/>
  <c r="DD221" i="7" s="1"/>
  <c r="T78" i="13"/>
  <c r="X221" i="7" s="1"/>
  <c r="AR78" i="13"/>
  <c r="AV221" i="7" s="1"/>
  <c r="EJ78" i="13"/>
  <c r="EN221" i="7" s="1"/>
  <c r="FI78" i="13"/>
  <c r="FM221" i="7" s="1"/>
  <c r="E78" i="13"/>
  <c r="EF78" i="13"/>
  <c r="EJ221" i="7" s="1"/>
  <c r="CU78" i="13"/>
  <c r="CY221" i="7" s="1"/>
  <c r="Z78" i="13"/>
  <c r="AD221" i="7" s="1"/>
  <c r="CR78" i="13"/>
  <c r="CV221" i="7" s="1"/>
  <c r="CP78" i="13"/>
  <c r="CT221" i="7" s="1"/>
  <c r="FM78" i="13"/>
  <c r="L78" i="13"/>
  <c r="P221" i="7" s="1"/>
  <c r="F78" i="13"/>
  <c r="J221" i="7" s="1"/>
  <c r="DM78" i="13"/>
  <c r="DQ221" i="7" s="1"/>
  <c r="CB78" i="13"/>
  <c r="CF221" i="7" s="1"/>
  <c r="AS78" i="13"/>
  <c r="AW221" i="7" s="1"/>
  <c r="CO78" i="13"/>
  <c r="CS221" i="7" s="1"/>
  <c r="DC78" i="13"/>
  <c r="DG221" i="7" s="1"/>
  <c r="DQ78" i="13"/>
  <c r="DU221" i="7" s="1"/>
  <c r="EM78" i="13"/>
  <c r="EQ221" i="7" s="1"/>
  <c r="BH78" i="13"/>
  <c r="BL221" i="7" s="1"/>
  <c r="FH78" i="13"/>
  <c r="FL221" i="7" s="1"/>
  <c r="CG78" i="13"/>
  <c r="CK221" i="7" s="1"/>
  <c r="AV78" i="13"/>
  <c r="AZ221" i="7" s="1"/>
  <c r="ER78" i="13"/>
  <c r="EV221" i="7" s="1"/>
  <c r="BY78" i="13"/>
  <c r="CC221" i="7" s="1"/>
  <c r="BM78" i="13"/>
  <c r="BQ221" i="7" s="1"/>
  <c r="DZ78" i="13"/>
  <c r="ED221" i="7" s="1"/>
  <c r="EV78" i="13"/>
  <c r="EZ221" i="7" s="1"/>
  <c r="I78" i="13"/>
  <c r="M221" i="7" s="1"/>
  <c r="M78" i="13"/>
  <c r="Q221" i="7" s="1"/>
  <c r="EX78" i="13"/>
  <c r="FB221" i="7" s="1"/>
  <c r="BS78" i="13"/>
  <c r="BW221" i="7" s="1"/>
  <c r="CH78" i="13"/>
  <c r="CL221" i="7" s="1"/>
  <c r="Q78" i="13"/>
  <c r="U221" i="7" s="1"/>
  <c r="EU78" i="13"/>
  <c r="EY221" i="7" s="1"/>
  <c r="EW78" i="13"/>
  <c r="FA221" i="7" s="1"/>
  <c r="BQ78" i="13"/>
  <c r="BU221" i="7" s="1"/>
  <c r="ED78" i="13"/>
  <c r="EH221" i="7" s="1"/>
  <c r="CV78" i="13"/>
  <c r="CZ221" i="7" s="1"/>
  <c r="FN78" i="13"/>
  <c r="EN78" i="13"/>
  <c r="ER221" i="7" s="1"/>
  <c r="DA78" i="13"/>
  <c r="DE221" i="7" s="1"/>
  <c r="DT78" i="13"/>
  <c r="DX221" i="7" s="1"/>
  <c r="C78" i="13"/>
  <c r="BG78" i="13"/>
  <c r="BK221" i="7" s="1"/>
  <c r="AX78" i="13"/>
  <c r="BB221" i="7" s="1"/>
  <c r="DW78" i="13"/>
  <c r="EA221" i="7" s="1"/>
  <c r="EB78" i="13"/>
  <c r="EF221" i="7" s="1"/>
  <c r="AO78" i="13"/>
  <c r="AS221" i="7" s="1"/>
  <c r="AM78" i="13"/>
  <c r="AQ221" i="7" s="1"/>
  <c r="J78" i="13"/>
  <c r="N221" i="7" s="1"/>
  <c r="DB78" i="13"/>
  <c r="DF221" i="7" s="1"/>
  <c r="EY78" i="13"/>
  <c r="FC221" i="7" s="1"/>
  <c r="DG78" i="13"/>
  <c r="DK221" i="7" s="1"/>
  <c r="BJ78" i="13"/>
  <c r="BN221" i="7" s="1"/>
  <c r="DR78" i="13"/>
  <c r="DV221" i="7" s="1"/>
  <c r="AJ78" i="13"/>
  <c r="AN221" i="7" s="1"/>
  <c r="DO78" i="13"/>
  <c r="DS221" i="7" s="1"/>
  <c r="AI78" i="13"/>
  <c r="AM221" i="7" s="1"/>
  <c r="BR78" i="13"/>
  <c r="BV221" i="7" s="1"/>
  <c r="DS78" i="13"/>
  <c r="DW221" i="7" s="1"/>
  <c r="AH78" i="13"/>
  <c r="AL221" i="7" s="1"/>
  <c r="W78" i="13"/>
  <c r="AA221" i="7" s="1"/>
  <c r="ET78" i="13"/>
  <c r="EX221" i="7" s="1"/>
  <c r="CJ78" i="13"/>
  <c r="CN221" i="7" s="1"/>
  <c r="EL78" i="13"/>
  <c r="EP221" i="7" s="1"/>
  <c r="EK78" i="13"/>
  <c r="EO221" i="7" s="1"/>
  <c r="AA78" i="13"/>
  <c r="AE221" i="7" s="1"/>
  <c r="CS78" i="13"/>
  <c r="CW221" i="7" s="1"/>
  <c r="P78" i="13"/>
  <c r="T221" i="7" s="1"/>
  <c r="D78" i="13"/>
  <c r="H221" i="7" s="1"/>
  <c r="DE78" i="13"/>
  <c r="DI221" i="7" s="1"/>
  <c r="FA78" i="13"/>
  <c r="FE221" i="7" s="1"/>
  <c r="O78" i="13"/>
  <c r="S221" i="7" s="1"/>
  <c r="EH78" i="13"/>
  <c r="EL221" i="7" s="1"/>
  <c r="BB78" i="13"/>
  <c r="BF221" i="7" s="1"/>
  <c r="BZ78" i="13"/>
  <c r="CD221" i="7" s="1"/>
  <c r="EZ78" i="13"/>
  <c r="FD221" i="7" s="1"/>
  <c r="AY78" i="13"/>
  <c r="BC221" i="7" s="1"/>
  <c r="CD78" i="13"/>
  <c r="CH221" i="7" s="1"/>
  <c r="FL78" i="13"/>
  <c r="R78" i="13"/>
  <c r="V221" i="7" s="1"/>
  <c r="BI78" i="13"/>
  <c r="BM221" i="7" s="1"/>
  <c r="AC78" i="13"/>
  <c r="AG221" i="7" s="1"/>
  <c r="CF78" i="13"/>
  <c r="CJ221" i="7" s="1"/>
  <c r="DD78" i="13"/>
  <c r="DH221" i="7" s="1"/>
  <c r="DU78" i="13"/>
  <c r="DY221" i="7" s="1"/>
  <c r="BT78" i="13"/>
  <c r="BX221" i="7" s="1"/>
  <c r="FB78" i="13"/>
  <c r="FF221" i="7" s="1"/>
  <c r="AW78" i="13"/>
  <c r="BA221" i="7" s="1"/>
  <c r="AB78" i="13"/>
  <c r="AF221" i="7" s="1"/>
  <c r="CK78" i="13"/>
  <c r="CO221" i="7" s="1"/>
  <c r="BK78" i="13"/>
  <c r="BO221" i="7" s="1"/>
  <c r="BA78" i="13"/>
  <c r="BE221" i="7" s="1"/>
  <c r="DI78" i="13"/>
  <c r="DM221" i="7" s="1"/>
  <c r="EG78" i="13"/>
  <c r="EK221" i="7" s="1"/>
  <c r="BE78" i="13"/>
  <c r="BI221" i="7" s="1"/>
  <c r="ES78" i="13"/>
  <c r="EW221" i="7" s="1"/>
  <c r="CC78" i="13"/>
  <c r="CG221" i="7" s="1"/>
  <c r="X78" i="13"/>
  <c r="AB221" i="7" s="1"/>
  <c r="FK78" i="13"/>
  <c r="FO221" i="7" s="1"/>
  <c r="FC78" i="13"/>
  <c r="FG221" i="7" s="1"/>
  <c r="AD78" i="13"/>
  <c r="AH221" i="7" s="1"/>
  <c r="CX78" i="13"/>
  <c r="DB221" i="7" s="1"/>
  <c r="DK78" i="13"/>
  <c r="DO221" i="7" s="1"/>
  <c r="AQ78" i="13"/>
  <c r="AU221" i="7" s="1"/>
  <c r="BO78" i="13"/>
  <c r="BS221" i="7" s="1"/>
  <c r="AK78" i="13"/>
  <c r="AO221" i="7" s="1"/>
  <c r="CI78" i="13"/>
  <c r="CM221" i="7" s="1"/>
  <c r="DH78" i="13"/>
  <c r="DL221" i="7" s="1"/>
  <c r="FE78" i="13"/>
  <c r="FI221" i="7" s="1"/>
  <c r="EC78" i="13"/>
  <c r="EG221" i="7" s="1"/>
  <c r="AT78" i="13"/>
  <c r="AX221" i="7" s="1"/>
  <c r="CQ78" i="13"/>
  <c r="CU221" i="7" s="1"/>
  <c r="BV78" i="13"/>
  <c r="BZ221" i="7" s="1"/>
  <c r="FF78" i="13"/>
  <c r="FJ221" i="7" s="1"/>
  <c r="S78" i="13"/>
  <c r="W221" i="7" s="1"/>
  <c r="CM78" i="13"/>
  <c r="CQ221" i="7" s="1"/>
  <c r="CN78" i="13"/>
  <c r="CR221" i="7" s="1"/>
  <c r="H78" i="13"/>
  <c r="L221" i="7" s="1"/>
  <c r="AF78" i="13"/>
  <c r="AJ221" i="7" s="1"/>
  <c r="AZ78" i="13"/>
  <c r="BD221" i="7" s="1"/>
  <c r="EE78" i="13"/>
  <c r="EI221" i="7" s="1"/>
  <c r="CT78" i="13"/>
  <c r="CX221" i="7" s="1"/>
  <c r="AN78" i="13"/>
  <c r="AR221" i="7" s="1"/>
  <c r="V78" i="13"/>
  <c r="Z221" i="7" s="1"/>
  <c r="BP78" i="13"/>
  <c r="BT221" i="7" s="1"/>
  <c r="U78" i="13"/>
  <c r="Y221" i="7" s="1"/>
  <c r="BN78" i="13"/>
  <c r="BR221" i="7" s="1"/>
  <c r="DX78" i="13"/>
  <c r="EB221" i="7" s="1"/>
  <c r="DL78" i="13"/>
  <c r="DP221" i="7" s="1"/>
  <c r="K78" i="13"/>
  <c r="O221" i="7" s="1"/>
  <c r="CW78" i="13"/>
  <c r="DA221" i="7" s="1"/>
  <c r="AU78" i="13"/>
  <c r="AY221" i="7" s="1"/>
  <c r="BW78" i="13"/>
  <c r="CA221" i="7" s="1"/>
  <c r="DN78" i="13"/>
  <c r="DR221" i="7" s="1"/>
  <c r="DF78" i="13"/>
  <c r="DJ221" i="7" s="1"/>
  <c r="FG78" i="13"/>
  <c r="FK221" i="7" s="1"/>
  <c r="Y78" i="13"/>
  <c r="AC221" i="7" s="1"/>
  <c r="N78" i="13"/>
  <c r="R221" i="7" s="1"/>
  <c r="CL78" i="13"/>
  <c r="CP221" i="7" s="1"/>
  <c r="B69" i="13"/>
  <c r="U64" i="13"/>
  <c r="G82" i="6"/>
  <c r="H82" i="6" s="1"/>
  <c r="I82" i="6" s="1"/>
  <c r="J82" i="6" s="1"/>
  <c r="K82" i="6" s="1"/>
  <c r="L82" i="6" s="1"/>
  <c r="M82" i="6" s="1"/>
  <c r="N82" i="6" s="1"/>
  <c r="O82" i="6" s="1"/>
  <c r="P82" i="6" s="1"/>
  <c r="Q82" i="6" s="1"/>
  <c r="R82" i="6" s="1"/>
  <c r="S82" i="6" s="1"/>
  <c r="T82" i="6" s="1"/>
  <c r="U82" i="6" s="1"/>
  <c r="V82" i="6" s="1"/>
  <c r="W82" i="6" s="1"/>
  <c r="X82" i="6" s="1"/>
  <c r="Y82" i="6" s="1"/>
  <c r="Z82" i="6" s="1"/>
  <c r="AA82" i="6" s="1"/>
  <c r="AB82" i="6" s="1"/>
  <c r="AC82" i="6" s="1"/>
  <c r="AD82" i="6" s="1"/>
  <c r="AE82" i="6" s="1"/>
  <c r="AF82" i="6" s="1"/>
  <c r="AG82" i="6" s="1"/>
  <c r="AH82" i="6" s="1"/>
  <c r="AI82" i="6" s="1"/>
  <c r="AJ82" i="6" s="1"/>
  <c r="AK82" i="6" s="1"/>
  <c r="AL82" i="6" s="1"/>
  <c r="AM82" i="6" s="1"/>
  <c r="AN82" i="6" s="1"/>
  <c r="AO82" i="6" s="1"/>
  <c r="AP82" i="6" s="1"/>
  <c r="AQ82" i="6" s="1"/>
  <c r="AR82" i="6" s="1"/>
  <c r="AS82" i="6" s="1"/>
  <c r="AT82" i="6" s="1"/>
  <c r="AU82" i="6" s="1"/>
  <c r="AV82" i="6" s="1"/>
  <c r="AW82" i="6" s="1"/>
  <c r="AX82" i="6" s="1"/>
  <c r="AY82" i="6" s="1"/>
  <c r="AZ82" i="6" s="1"/>
  <c r="BA82" i="6" s="1"/>
  <c r="BB82" i="6" s="1"/>
  <c r="BC82" i="6" s="1"/>
  <c r="BD82" i="6" s="1"/>
  <c r="BE82" i="6" s="1"/>
  <c r="BF82" i="6" s="1"/>
  <c r="BG82" i="6" s="1"/>
  <c r="BH82" i="6" s="1"/>
  <c r="BI82" i="6" s="1"/>
  <c r="BJ82" i="6" s="1"/>
  <c r="BK82" i="6" s="1"/>
  <c r="BL82" i="6" s="1"/>
  <c r="BM82" i="6" s="1"/>
  <c r="BN82" i="6" s="1"/>
  <c r="BO82" i="6" s="1"/>
  <c r="BP82" i="6" s="1"/>
  <c r="BQ82" i="6" s="1"/>
  <c r="BR82" i="6" s="1"/>
  <c r="BS82" i="6" s="1"/>
  <c r="BT82" i="6" s="1"/>
  <c r="BU82" i="6" s="1"/>
  <c r="BV82" i="6" s="1"/>
  <c r="BW82" i="6" s="1"/>
  <c r="BX82" i="6" s="1"/>
  <c r="BY82" i="6" s="1"/>
  <c r="BZ82" i="6" s="1"/>
  <c r="CA82" i="6" s="1"/>
  <c r="CB82" i="6" s="1"/>
  <c r="CC82" i="6" s="1"/>
  <c r="CD82" i="6" s="1"/>
  <c r="CE82" i="6" s="1"/>
  <c r="CF82" i="6" s="1"/>
  <c r="CG82" i="6" s="1"/>
  <c r="CH82" i="6" s="1"/>
  <c r="CI82" i="6" s="1"/>
  <c r="CJ82" i="6" s="1"/>
  <c r="CK82" i="6" s="1"/>
  <c r="CL82" i="6" s="1"/>
  <c r="CM82" i="6" s="1"/>
  <c r="CN82" i="6" s="1"/>
  <c r="CO82" i="6" s="1"/>
  <c r="CP82" i="6" s="1"/>
  <c r="CQ82" i="6" s="1"/>
  <c r="CR82" i="6" s="1"/>
  <c r="CS82" i="6" s="1"/>
  <c r="CT82" i="6" s="1"/>
  <c r="CU82" i="6" s="1"/>
  <c r="CV82" i="6" s="1"/>
  <c r="CW82" i="6" s="1"/>
  <c r="CX82" i="6" s="1"/>
  <c r="CY82" i="6" s="1"/>
  <c r="CZ82" i="6" s="1"/>
  <c r="DA82" i="6" s="1"/>
  <c r="DB82" i="6" s="1"/>
  <c r="DC82" i="6" s="1"/>
  <c r="DD82" i="6" s="1"/>
  <c r="DE82" i="6" s="1"/>
  <c r="DF82" i="6" s="1"/>
  <c r="DG82" i="6" s="1"/>
  <c r="DH82" i="6" s="1"/>
  <c r="DI82" i="6" s="1"/>
  <c r="DJ82" i="6" s="1"/>
  <c r="DK82" i="6" s="1"/>
  <c r="DL82" i="6" s="1"/>
  <c r="DM82" i="6" s="1"/>
  <c r="DN82" i="6" s="1"/>
  <c r="DO82" i="6" s="1"/>
  <c r="DP82" i="6" s="1"/>
  <c r="DQ82" i="6" s="1"/>
  <c r="DR82" i="6" s="1"/>
  <c r="DS82" i="6" s="1"/>
  <c r="DT82" i="6" s="1"/>
  <c r="DU82" i="6" s="1"/>
  <c r="DV82" i="6" s="1"/>
  <c r="DW82" i="6" s="1"/>
  <c r="DX82" i="6" s="1"/>
  <c r="DY82" i="6" s="1"/>
  <c r="DZ82" i="6" s="1"/>
  <c r="EA82" i="6" s="1"/>
  <c r="EB82" i="6" s="1"/>
  <c r="EC82" i="6" s="1"/>
  <c r="ED82" i="6" s="1"/>
  <c r="EE82" i="6" s="1"/>
  <c r="EF82" i="6" s="1"/>
  <c r="EG82" i="6" s="1"/>
  <c r="EH82" i="6" s="1"/>
  <c r="EI82" i="6" s="1"/>
  <c r="EJ82" i="6" s="1"/>
  <c r="EK82" i="6" s="1"/>
  <c r="EL82" i="6" s="1"/>
  <c r="EM82" i="6" s="1"/>
  <c r="EN82" i="6" s="1"/>
  <c r="EO82" i="6" s="1"/>
  <c r="EP82" i="6" s="1"/>
  <c r="EQ82" i="6" s="1"/>
  <c r="ER82" i="6" s="1"/>
  <c r="ES82" i="6" s="1"/>
  <c r="D67" i="12"/>
  <c r="FQ74" i="13"/>
  <c r="BA74" i="13"/>
  <c r="BE220" i="7" s="1"/>
  <c r="AC74" i="13"/>
  <c r="AG220" i="7" s="1"/>
  <c r="BS74" i="13"/>
  <c r="BW220" i="7" s="1"/>
  <c r="BG74" i="13"/>
  <c r="BK220" i="7" s="1"/>
  <c r="AU74" i="13"/>
  <c r="AY220" i="7" s="1"/>
  <c r="AI74" i="13"/>
  <c r="AM220" i="7" s="1"/>
  <c r="W74" i="13"/>
  <c r="AA220" i="7" s="1"/>
  <c r="BM74" i="13"/>
  <c r="BQ220" i="7" s="1"/>
  <c r="AO74" i="13"/>
  <c r="AS220" i="7" s="1"/>
  <c r="FN74" i="13"/>
  <c r="FO74" i="13"/>
  <c r="FP74" i="13"/>
  <c r="FP82" i="13" s="1"/>
  <c r="FM74" i="13"/>
  <c r="FL74" i="13"/>
  <c r="S10" i="13"/>
  <c r="K54" i="13"/>
  <c r="H60" i="13"/>
  <c r="I57" i="13"/>
  <c r="G57" i="13"/>
  <c r="E57" i="13"/>
  <c r="DH74" i="13"/>
  <c r="DL220" i="7" s="1"/>
  <c r="CJ74" i="13"/>
  <c r="CN220" i="7" s="1"/>
  <c r="AN74" i="13"/>
  <c r="AR220" i="7" s="1"/>
  <c r="FC74" i="13"/>
  <c r="FG220" i="7" s="1"/>
  <c r="BW74" i="13"/>
  <c r="CA220" i="7" s="1"/>
  <c r="BK74" i="13"/>
  <c r="BO220" i="7" s="1"/>
  <c r="FB74" i="13"/>
  <c r="FF220" i="7" s="1"/>
  <c r="EP74" i="13"/>
  <c r="ET220" i="7" s="1"/>
  <c r="ED74" i="13"/>
  <c r="EH220" i="7" s="1"/>
  <c r="DR74" i="13"/>
  <c r="DV220" i="7" s="1"/>
  <c r="DF74" i="13"/>
  <c r="DJ220" i="7" s="1"/>
  <c r="CT74" i="13"/>
  <c r="CX220" i="7" s="1"/>
  <c r="CH74" i="13"/>
  <c r="CL220" i="7" s="1"/>
  <c r="BV74" i="13"/>
  <c r="BZ220" i="7" s="1"/>
  <c r="BJ74" i="13"/>
  <c r="BN220" i="7" s="1"/>
  <c r="AX74" i="13"/>
  <c r="BB220" i="7" s="1"/>
  <c r="AL74" i="13"/>
  <c r="AP220" i="7" s="1"/>
  <c r="Z74" i="13"/>
  <c r="AD220" i="7" s="1"/>
  <c r="FE74" i="13"/>
  <c r="FI220" i="7" s="1"/>
  <c r="EG74" i="13"/>
  <c r="EK220" i="7" s="1"/>
  <c r="CW74" i="13"/>
  <c r="DA220" i="7" s="1"/>
  <c r="EF74" i="13"/>
  <c r="EJ220" i="7" s="1"/>
  <c r="CV74" i="13"/>
  <c r="CZ220" i="7" s="1"/>
  <c r="BL74" i="13"/>
  <c r="BP220" i="7" s="1"/>
  <c r="P74" i="13"/>
  <c r="T220" i="7" s="1"/>
  <c r="FA74" i="13"/>
  <c r="FE220" i="7" s="1"/>
  <c r="EC74" i="13"/>
  <c r="EG220" i="7" s="1"/>
  <c r="BU74" i="13"/>
  <c r="BY220" i="7" s="1"/>
  <c r="ER74" i="13"/>
  <c r="EV220" i="7" s="1"/>
  <c r="AZ74" i="13"/>
  <c r="BD220" i="7" s="1"/>
  <c r="EO74" i="13"/>
  <c r="ES220" i="7" s="1"/>
  <c r="DQ74" i="13"/>
  <c r="DU220" i="7" s="1"/>
  <c r="DE74" i="13"/>
  <c r="DI220" i="7" s="1"/>
  <c r="CS74" i="13"/>
  <c r="CW220" i="7" s="1"/>
  <c r="CG74" i="13"/>
  <c r="CK220" i="7" s="1"/>
  <c r="BI74" i="13"/>
  <c r="BM220" i="7" s="1"/>
  <c r="AW74" i="13"/>
  <c r="BA220" i="7" s="1"/>
  <c r="AK74" i="13"/>
  <c r="AO220" i="7" s="1"/>
  <c r="Y74" i="13"/>
  <c r="AC220" i="7" s="1"/>
  <c r="EZ74" i="13"/>
  <c r="FD220" i="7" s="1"/>
  <c r="EN74" i="13"/>
  <c r="ER220" i="7" s="1"/>
  <c r="EB74" i="13"/>
  <c r="EF220" i="7" s="1"/>
  <c r="DP74" i="13"/>
  <c r="DT220" i="7" s="1"/>
  <c r="DD74" i="13"/>
  <c r="DH220" i="7" s="1"/>
  <c r="CR74" i="13"/>
  <c r="CV220" i="7" s="1"/>
  <c r="CF74" i="13"/>
  <c r="CJ220" i="7" s="1"/>
  <c r="BT74" i="13"/>
  <c r="BX220" i="7" s="1"/>
  <c r="BH74" i="13"/>
  <c r="BL220" i="7" s="1"/>
  <c r="AV74" i="13"/>
  <c r="AZ220" i="7" s="1"/>
  <c r="AJ74" i="13"/>
  <c r="AN220" i="7" s="1"/>
  <c r="X74" i="13"/>
  <c r="AB220" i="7" s="1"/>
  <c r="ES74" i="13"/>
  <c r="EW220" i="7" s="1"/>
  <c r="DI74" i="13"/>
  <c r="DM220" i="7" s="1"/>
  <c r="CK74" i="13"/>
  <c r="CO220" i="7" s="1"/>
  <c r="DT74" i="13"/>
  <c r="DX220" i="7" s="1"/>
  <c r="BX74" i="13"/>
  <c r="CB220" i="7" s="1"/>
  <c r="EE74" i="13"/>
  <c r="EI220" i="7" s="1"/>
  <c r="AM74" i="13"/>
  <c r="AQ220" i="7" s="1"/>
  <c r="DC74" i="13"/>
  <c r="DG220" i="7" s="1"/>
  <c r="FJ74" i="13"/>
  <c r="FN220" i="7" s="1"/>
  <c r="EX74" i="13"/>
  <c r="FB220" i="7" s="1"/>
  <c r="EL74" i="13"/>
  <c r="EP220" i="7" s="1"/>
  <c r="DZ74" i="13"/>
  <c r="ED220" i="7" s="1"/>
  <c r="DN74" i="13"/>
  <c r="DR220" i="7" s="1"/>
  <c r="DB74" i="13"/>
  <c r="DF220" i="7" s="1"/>
  <c r="CP74" i="13"/>
  <c r="CT220" i="7" s="1"/>
  <c r="CD74" i="13"/>
  <c r="CH220" i="7" s="1"/>
  <c r="BR74" i="13"/>
  <c r="BV220" i="7" s="1"/>
  <c r="BF74" i="13"/>
  <c r="BJ220" i="7" s="1"/>
  <c r="AT74" i="13"/>
  <c r="AX220" i="7" s="1"/>
  <c r="AH74" i="13"/>
  <c r="AL220" i="7" s="1"/>
  <c r="V74" i="13"/>
  <c r="Z220" i="7" s="1"/>
  <c r="DG74" i="13"/>
  <c r="DK220" i="7" s="1"/>
  <c r="AA74" i="13"/>
  <c r="FK74" i="13"/>
  <c r="FO220" i="7" s="1"/>
  <c r="EM74" i="13"/>
  <c r="EQ220" i="7" s="1"/>
  <c r="CE74" i="13"/>
  <c r="CI220" i="7" s="1"/>
  <c r="Q74" i="13"/>
  <c r="U220" i="7" s="1"/>
  <c r="AB74" i="13"/>
  <c r="AF220" i="7" s="1"/>
  <c r="FI74" i="13"/>
  <c r="FM220" i="7" s="1"/>
  <c r="EK74" i="13"/>
  <c r="EO220" i="7" s="1"/>
  <c r="DA74" i="13"/>
  <c r="DE220" i="7" s="1"/>
  <c r="BQ74" i="13"/>
  <c r="BU220" i="7" s="1"/>
  <c r="AS74" i="13"/>
  <c r="AW220" i="7" s="1"/>
  <c r="FH74" i="13"/>
  <c r="FL220" i="7" s="1"/>
  <c r="EV74" i="13"/>
  <c r="EZ220" i="7" s="1"/>
  <c r="EJ74" i="13"/>
  <c r="EN220" i="7" s="1"/>
  <c r="DX74" i="13"/>
  <c r="EB220" i="7" s="1"/>
  <c r="DL74" i="13"/>
  <c r="DP220" i="7" s="1"/>
  <c r="CZ74" i="13"/>
  <c r="DD220" i="7" s="1"/>
  <c r="CN74" i="13"/>
  <c r="CR220" i="7" s="1"/>
  <c r="CB74" i="13"/>
  <c r="CF220" i="7" s="1"/>
  <c r="BP74" i="13"/>
  <c r="BT220" i="7" s="1"/>
  <c r="BD74" i="13"/>
  <c r="BH220" i="7" s="1"/>
  <c r="AR74" i="13"/>
  <c r="AV220" i="7" s="1"/>
  <c r="AF74" i="13"/>
  <c r="AJ220" i="7" s="1"/>
  <c r="T74" i="13"/>
  <c r="X220" i="7" s="1"/>
  <c r="FD74" i="13"/>
  <c r="FH220" i="7" s="1"/>
  <c r="DS74" i="13"/>
  <c r="DW220" i="7" s="1"/>
  <c r="EY74" i="13"/>
  <c r="FC220" i="7" s="1"/>
  <c r="EA74" i="13"/>
  <c r="EE220" i="7" s="1"/>
  <c r="DO74" i="13"/>
  <c r="DS220" i="7" s="1"/>
  <c r="CQ74" i="13"/>
  <c r="CU220" i="7" s="1"/>
  <c r="EW74" i="13"/>
  <c r="FA220" i="7" s="1"/>
  <c r="DY74" i="13"/>
  <c r="EC220" i="7" s="1"/>
  <c r="DM74" i="13"/>
  <c r="DQ220" i="7" s="1"/>
  <c r="CO74" i="13"/>
  <c r="CS220" i="7" s="1"/>
  <c r="CC74" i="13"/>
  <c r="CG220" i="7" s="1"/>
  <c r="BE74" i="13"/>
  <c r="BI220" i="7" s="1"/>
  <c r="U74" i="13"/>
  <c r="Y220" i="7" s="1"/>
  <c r="EU74" i="13"/>
  <c r="EY220" i="7" s="1"/>
  <c r="DW74" i="13"/>
  <c r="EA220" i="7" s="1"/>
  <c r="CA74" i="13"/>
  <c r="CE220" i="7" s="1"/>
  <c r="S74" i="13"/>
  <c r="W220" i="7" s="1"/>
  <c r="DU74" i="13"/>
  <c r="DY220" i="7" s="1"/>
  <c r="BY74" i="13"/>
  <c r="CC220" i="7" s="1"/>
  <c r="EQ74" i="13"/>
  <c r="EU220" i="7" s="1"/>
  <c r="CU74" i="13"/>
  <c r="CY220" i="7" s="1"/>
  <c r="CI74" i="13"/>
  <c r="CM220" i="7" s="1"/>
  <c r="AY74" i="13"/>
  <c r="BC220" i="7" s="1"/>
  <c r="FG74" i="13"/>
  <c r="FK220" i="7" s="1"/>
  <c r="EI74" i="13"/>
  <c r="EM220" i="7" s="1"/>
  <c r="DK74" i="13"/>
  <c r="DO220" i="7" s="1"/>
  <c r="CY74" i="13"/>
  <c r="DC220" i="7" s="1"/>
  <c r="CM74" i="13"/>
  <c r="CQ220" i="7" s="1"/>
  <c r="BO74" i="13"/>
  <c r="BS220" i="7" s="1"/>
  <c r="BC74" i="13"/>
  <c r="BG220" i="7" s="1"/>
  <c r="AQ74" i="13"/>
  <c r="AU220" i="7" s="1"/>
  <c r="AE74" i="13"/>
  <c r="AI220" i="7" s="1"/>
  <c r="FF74" i="13"/>
  <c r="FJ220" i="7" s="1"/>
  <c r="ET74" i="13"/>
  <c r="EX220" i="7" s="1"/>
  <c r="EH74" i="13"/>
  <c r="EL220" i="7" s="1"/>
  <c r="DV74" i="13"/>
  <c r="DZ220" i="7" s="1"/>
  <c r="DJ74" i="13"/>
  <c r="DN220" i="7" s="1"/>
  <c r="CX74" i="13"/>
  <c r="DB220" i="7" s="1"/>
  <c r="CL74" i="13"/>
  <c r="CP220" i="7" s="1"/>
  <c r="BZ74" i="13"/>
  <c r="CD220" i="7" s="1"/>
  <c r="BN74" i="13"/>
  <c r="BR220" i="7" s="1"/>
  <c r="BB74" i="13"/>
  <c r="BF220" i="7" s="1"/>
  <c r="AP74" i="13"/>
  <c r="AT220" i="7" s="1"/>
  <c r="AD74" i="13"/>
  <c r="AH220" i="7" s="1"/>
  <c r="R74" i="13"/>
  <c r="V220" i="7" s="1"/>
  <c r="D165" i="7"/>
  <c r="D36" i="33" s="1"/>
  <c r="F6" i="8"/>
  <c r="F5" i="8"/>
  <c r="F8" i="8"/>
  <c r="F9" i="8"/>
  <c r="F10" i="8"/>
  <c r="F12" i="8"/>
  <c r="F11" i="8"/>
  <c r="F7" i="8"/>
  <c r="I76" i="6"/>
  <c r="I74" i="6"/>
  <c r="I75" i="6"/>
  <c r="G77" i="6"/>
  <c r="G213" i="3"/>
  <c r="H213" i="3" s="1"/>
  <c r="I213" i="3" s="1"/>
  <c r="J213" i="3" s="1"/>
  <c r="K213" i="3" s="1"/>
  <c r="L213" i="3" s="1"/>
  <c r="M213" i="3" s="1"/>
  <c r="N213" i="3" s="1"/>
  <c r="O213" i="3" s="1"/>
  <c r="P213" i="3" s="1"/>
  <c r="Q213" i="3" s="1"/>
  <c r="R213" i="3" s="1"/>
  <c r="S213" i="3" s="1"/>
  <c r="T213" i="3" s="1"/>
  <c r="U213" i="3" s="1"/>
  <c r="V213" i="3" s="1"/>
  <c r="W213" i="3" s="1"/>
  <c r="X213" i="3" s="1"/>
  <c r="Y213" i="3" s="1"/>
  <c r="Z213" i="3" s="1"/>
  <c r="AA213" i="3" s="1"/>
  <c r="AB213" i="3" s="1"/>
  <c r="AC213" i="3" s="1"/>
  <c r="AD213" i="3" s="1"/>
  <c r="AE213" i="3" s="1"/>
  <c r="AF213" i="3" s="1"/>
  <c r="AG213" i="3" s="1"/>
  <c r="AH213" i="3" s="1"/>
  <c r="AI213" i="3" s="1"/>
  <c r="AJ213" i="3" s="1"/>
  <c r="AK213" i="3" s="1"/>
  <c r="AL213" i="3" s="1"/>
  <c r="AM213" i="3" s="1"/>
  <c r="AN213" i="3" s="1"/>
  <c r="AO213" i="3" s="1"/>
  <c r="AP213" i="3" s="1"/>
  <c r="AQ213" i="3" s="1"/>
  <c r="AR213" i="3" s="1"/>
  <c r="AS213" i="3" s="1"/>
  <c r="AT213" i="3" s="1"/>
  <c r="AU213" i="3" s="1"/>
  <c r="AV213" i="3" s="1"/>
  <c r="AW213" i="3" s="1"/>
  <c r="AX213" i="3" s="1"/>
  <c r="AY213" i="3" s="1"/>
  <c r="AZ213" i="3" s="1"/>
  <c r="BA213" i="3" s="1"/>
  <c r="BB213" i="3" s="1"/>
  <c r="BC213" i="3" s="1"/>
  <c r="BD213" i="3" s="1"/>
  <c r="BE213" i="3" s="1"/>
  <c r="BF213" i="3" s="1"/>
  <c r="BG213" i="3" s="1"/>
  <c r="BH213" i="3" s="1"/>
  <c r="BI213" i="3" s="1"/>
  <c r="BJ213" i="3" s="1"/>
  <c r="BK213" i="3" s="1"/>
  <c r="BL213" i="3" s="1"/>
  <c r="BM213" i="3" s="1"/>
  <c r="BN213" i="3" s="1"/>
  <c r="BO213" i="3" s="1"/>
  <c r="BP213" i="3" s="1"/>
  <c r="BQ213" i="3" s="1"/>
  <c r="BR213" i="3" s="1"/>
  <c r="BS213" i="3" s="1"/>
  <c r="BT213" i="3" s="1"/>
  <c r="BU213" i="3" s="1"/>
  <c r="BV213" i="3" s="1"/>
  <c r="BW213" i="3" s="1"/>
  <c r="BX213" i="3" s="1"/>
  <c r="BY213" i="3" s="1"/>
  <c r="BZ213" i="3" s="1"/>
  <c r="CA213" i="3" s="1"/>
  <c r="CB213" i="3" s="1"/>
  <c r="CC213" i="3" s="1"/>
  <c r="CD213" i="3" s="1"/>
  <c r="CE213" i="3" s="1"/>
  <c r="CF213" i="3" s="1"/>
  <c r="CG213" i="3" s="1"/>
  <c r="CH213" i="3" s="1"/>
  <c r="CI213" i="3" s="1"/>
  <c r="CJ213" i="3" s="1"/>
  <c r="CK213" i="3" s="1"/>
  <c r="CL213" i="3" s="1"/>
  <c r="CM213" i="3" s="1"/>
  <c r="CN213" i="3" s="1"/>
  <c r="CO213" i="3" s="1"/>
  <c r="CP213" i="3" s="1"/>
  <c r="CQ213" i="3" s="1"/>
  <c r="CR213" i="3" s="1"/>
  <c r="CS213" i="3" s="1"/>
  <c r="CT213" i="3" s="1"/>
  <c r="CU213" i="3" s="1"/>
  <c r="CV213" i="3" s="1"/>
  <c r="CW213" i="3" s="1"/>
  <c r="CX213" i="3" s="1"/>
  <c r="CY213" i="3" s="1"/>
  <c r="CZ213" i="3" s="1"/>
  <c r="DA213" i="3" s="1"/>
  <c r="DB213" i="3" s="1"/>
  <c r="DC213" i="3" s="1"/>
  <c r="DD213" i="3" s="1"/>
  <c r="DE213" i="3" s="1"/>
  <c r="DF213" i="3" s="1"/>
  <c r="DG213" i="3" s="1"/>
  <c r="DH213" i="3" s="1"/>
  <c r="DI213" i="3" s="1"/>
  <c r="DJ213" i="3" s="1"/>
  <c r="DK213" i="3" s="1"/>
  <c r="DL213" i="3" s="1"/>
  <c r="DM213" i="3" s="1"/>
  <c r="DN213" i="3" s="1"/>
  <c r="DO213" i="3" s="1"/>
  <c r="DP213" i="3" s="1"/>
  <c r="DQ213" i="3" s="1"/>
  <c r="DR213" i="3" s="1"/>
  <c r="DS213" i="3" s="1"/>
  <c r="DT213" i="3" s="1"/>
  <c r="DU213" i="3" s="1"/>
  <c r="DV213" i="3" s="1"/>
  <c r="DW213" i="3" s="1"/>
  <c r="DX213" i="3" s="1"/>
  <c r="DY213" i="3" s="1"/>
  <c r="DZ213" i="3" s="1"/>
  <c r="EA213" i="3" s="1"/>
  <c r="EB213" i="3" s="1"/>
  <c r="EC213" i="3" s="1"/>
  <c r="ED213" i="3" s="1"/>
  <c r="EE213" i="3" s="1"/>
  <c r="EF213" i="3" s="1"/>
  <c r="EG213" i="3" s="1"/>
  <c r="EH213" i="3" s="1"/>
  <c r="EI213" i="3" s="1"/>
  <c r="EJ213" i="3" s="1"/>
  <c r="EK213" i="3" s="1"/>
  <c r="EL213" i="3" s="1"/>
  <c r="EM213" i="3" s="1"/>
  <c r="EN213" i="3" s="1"/>
  <c r="EO213" i="3" s="1"/>
  <c r="EP213" i="3" s="1"/>
  <c r="EQ213" i="3" s="1"/>
  <c r="ER213" i="3" s="1"/>
  <c r="ES213" i="3" s="1"/>
  <c r="ET213" i="3" s="1"/>
  <c r="EU213" i="3" s="1"/>
  <c r="EV213" i="3" s="1"/>
  <c r="EW213" i="3" s="1"/>
  <c r="EX213" i="3" s="1"/>
  <c r="EY213" i="3" s="1"/>
  <c r="EZ213" i="3" s="1"/>
  <c r="FA213" i="3" s="1"/>
  <c r="FB213" i="3" s="1"/>
  <c r="FC213" i="3" s="1"/>
  <c r="FD213" i="3" s="1"/>
  <c r="FE213" i="3" s="1"/>
  <c r="FF213" i="3" s="1"/>
  <c r="FG213" i="3" s="1"/>
  <c r="FH213" i="3" s="1"/>
  <c r="FI213" i="3" s="1"/>
  <c r="FJ213" i="3" s="1"/>
  <c r="FK213" i="3" s="1"/>
  <c r="FL213" i="3" s="1"/>
  <c r="FM213" i="3" s="1"/>
  <c r="FN213" i="3" s="1"/>
  <c r="FO213" i="3" s="1"/>
  <c r="G216" i="3"/>
  <c r="H216" i="3" s="1"/>
  <c r="I216" i="3" s="1"/>
  <c r="J216" i="3" s="1"/>
  <c r="K216" i="3" s="1"/>
  <c r="L216" i="3" s="1"/>
  <c r="M216" i="3" s="1"/>
  <c r="N216" i="3" s="1"/>
  <c r="O216" i="3" s="1"/>
  <c r="P216" i="3" s="1"/>
  <c r="Q216" i="3" s="1"/>
  <c r="R216" i="3" s="1"/>
  <c r="S216" i="3" s="1"/>
  <c r="T216" i="3" s="1"/>
  <c r="U216" i="3" s="1"/>
  <c r="V216" i="3" s="1"/>
  <c r="W216" i="3" s="1"/>
  <c r="X216" i="3" s="1"/>
  <c r="Y216" i="3" s="1"/>
  <c r="Z216" i="3" s="1"/>
  <c r="AA216" i="3" s="1"/>
  <c r="AB216" i="3" s="1"/>
  <c r="AC216" i="3" s="1"/>
  <c r="AD216" i="3" s="1"/>
  <c r="AE216" i="3" s="1"/>
  <c r="AF216" i="3" s="1"/>
  <c r="AG216" i="3" s="1"/>
  <c r="AH216" i="3" s="1"/>
  <c r="AI216" i="3" s="1"/>
  <c r="AJ216" i="3" s="1"/>
  <c r="AK216" i="3" s="1"/>
  <c r="AL216" i="3" s="1"/>
  <c r="AM216" i="3" s="1"/>
  <c r="AN216" i="3" s="1"/>
  <c r="AO216" i="3" s="1"/>
  <c r="AP216" i="3" s="1"/>
  <c r="AQ216" i="3" s="1"/>
  <c r="AR216" i="3" s="1"/>
  <c r="AS216" i="3" s="1"/>
  <c r="AT216" i="3" s="1"/>
  <c r="AU216" i="3" s="1"/>
  <c r="AV216" i="3" s="1"/>
  <c r="AW216" i="3" s="1"/>
  <c r="AX216" i="3" s="1"/>
  <c r="AY216" i="3" s="1"/>
  <c r="AZ216" i="3" s="1"/>
  <c r="BA216" i="3" s="1"/>
  <c r="BB216" i="3" s="1"/>
  <c r="BC216" i="3" s="1"/>
  <c r="BD216" i="3" s="1"/>
  <c r="BE216" i="3" s="1"/>
  <c r="BF216" i="3" s="1"/>
  <c r="BG216" i="3" s="1"/>
  <c r="BH216" i="3" s="1"/>
  <c r="BI216" i="3" s="1"/>
  <c r="BJ216" i="3" s="1"/>
  <c r="BK216" i="3" s="1"/>
  <c r="BL216" i="3" s="1"/>
  <c r="BM216" i="3" s="1"/>
  <c r="BN216" i="3" s="1"/>
  <c r="BO216" i="3" s="1"/>
  <c r="BP216" i="3" s="1"/>
  <c r="BQ216" i="3" s="1"/>
  <c r="BR216" i="3" s="1"/>
  <c r="BS216" i="3" s="1"/>
  <c r="BT216" i="3" s="1"/>
  <c r="BU216" i="3" s="1"/>
  <c r="BV216" i="3" s="1"/>
  <c r="BW216" i="3" s="1"/>
  <c r="BX216" i="3" s="1"/>
  <c r="BY216" i="3" s="1"/>
  <c r="BZ216" i="3" s="1"/>
  <c r="CA216" i="3" s="1"/>
  <c r="CB216" i="3" s="1"/>
  <c r="CC216" i="3" s="1"/>
  <c r="CD216" i="3" s="1"/>
  <c r="CE216" i="3" s="1"/>
  <c r="CF216" i="3" s="1"/>
  <c r="CG216" i="3" s="1"/>
  <c r="CH216" i="3" s="1"/>
  <c r="CI216" i="3" s="1"/>
  <c r="CJ216" i="3" s="1"/>
  <c r="CK216" i="3" s="1"/>
  <c r="CL216" i="3" s="1"/>
  <c r="CM216" i="3" s="1"/>
  <c r="CN216" i="3" s="1"/>
  <c r="CO216" i="3" s="1"/>
  <c r="CP216" i="3" s="1"/>
  <c r="CQ216" i="3" s="1"/>
  <c r="CR216" i="3" s="1"/>
  <c r="CS216" i="3" s="1"/>
  <c r="CT216" i="3" s="1"/>
  <c r="CU216" i="3" s="1"/>
  <c r="CV216" i="3" s="1"/>
  <c r="CW216" i="3" s="1"/>
  <c r="CX216" i="3" s="1"/>
  <c r="CY216" i="3" s="1"/>
  <c r="CZ216" i="3" s="1"/>
  <c r="DA216" i="3" s="1"/>
  <c r="DB216" i="3" s="1"/>
  <c r="DC216" i="3" s="1"/>
  <c r="DD216" i="3" s="1"/>
  <c r="DE216" i="3" s="1"/>
  <c r="DF216" i="3" s="1"/>
  <c r="DG216" i="3" s="1"/>
  <c r="DH216" i="3" s="1"/>
  <c r="DI216" i="3" s="1"/>
  <c r="DJ216" i="3" s="1"/>
  <c r="DK216" i="3" s="1"/>
  <c r="DL216" i="3" s="1"/>
  <c r="DM216" i="3" s="1"/>
  <c r="DN216" i="3" s="1"/>
  <c r="DO216" i="3" s="1"/>
  <c r="DP216" i="3" s="1"/>
  <c r="DQ216" i="3" s="1"/>
  <c r="DR216" i="3" s="1"/>
  <c r="DS216" i="3" s="1"/>
  <c r="DT216" i="3" s="1"/>
  <c r="DU216" i="3" s="1"/>
  <c r="DV216" i="3" s="1"/>
  <c r="DW216" i="3" s="1"/>
  <c r="DX216" i="3" s="1"/>
  <c r="DY216" i="3" s="1"/>
  <c r="DZ216" i="3" s="1"/>
  <c r="EA216" i="3" s="1"/>
  <c r="EB216" i="3" s="1"/>
  <c r="EC216" i="3" s="1"/>
  <c r="ED216" i="3" s="1"/>
  <c r="EE216" i="3" s="1"/>
  <c r="EF216" i="3" s="1"/>
  <c r="EG216" i="3" s="1"/>
  <c r="EH216" i="3" s="1"/>
  <c r="EI216" i="3" s="1"/>
  <c r="EJ216" i="3" s="1"/>
  <c r="EK216" i="3" s="1"/>
  <c r="EL216" i="3" s="1"/>
  <c r="EM216" i="3" s="1"/>
  <c r="EN216" i="3" s="1"/>
  <c r="EO216" i="3" s="1"/>
  <c r="EP216" i="3" s="1"/>
  <c r="EQ216" i="3" s="1"/>
  <c r="ER216" i="3" s="1"/>
  <c r="ES216" i="3" s="1"/>
  <c r="ET216" i="3" s="1"/>
  <c r="EU216" i="3" s="1"/>
  <c r="EV216" i="3" s="1"/>
  <c r="EW216" i="3" s="1"/>
  <c r="EX216" i="3" s="1"/>
  <c r="EY216" i="3" s="1"/>
  <c r="EZ216" i="3" s="1"/>
  <c r="FA216" i="3" s="1"/>
  <c r="FB216" i="3" s="1"/>
  <c r="FC216" i="3" s="1"/>
  <c r="FD216" i="3" s="1"/>
  <c r="FE216" i="3" s="1"/>
  <c r="FF216" i="3" s="1"/>
  <c r="FG216" i="3" s="1"/>
  <c r="FH216" i="3" s="1"/>
  <c r="FI216" i="3" s="1"/>
  <c r="FJ216" i="3" s="1"/>
  <c r="FK216" i="3" s="1"/>
  <c r="FL216" i="3" s="1"/>
  <c r="FM216" i="3" s="1"/>
  <c r="FN216" i="3" s="1"/>
  <c r="FO216" i="3" s="1"/>
  <c r="G219" i="3"/>
  <c r="H219" i="3" s="1"/>
  <c r="I219" i="3" s="1"/>
  <c r="J219" i="3" s="1"/>
  <c r="K219" i="3" s="1"/>
  <c r="L219" i="3" s="1"/>
  <c r="M219" i="3" s="1"/>
  <c r="N219" i="3" s="1"/>
  <c r="O219" i="3" s="1"/>
  <c r="P219" i="3" s="1"/>
  <c r="Q219" i="3" s="1"/>
  <c r="R219" i="3" s="1"/>
  <c r="S219" i="3" s="1"/>
  <c r="T219" i="3" s="1"/>
  <c r="U219" i="3" s="1"/>
  <c r="V219" i="3" s="1"/>
  <c r="W219" i="3" s="1"/>
  <c r="X219" i="3" s="1"/>
  <c r="Y219" i="3" s="1"/>
  <c r="Z219" i="3" s="1"/>
  <c r="AA219" i="3" s="1"/>
  <c r="AB219" i="3" s="1"/>
  <c r="AC219" i="3" s="1"/>
  <c r="AD219" i="3" s="1"/>
  <c r="AE219" i="3" s="1"/>
  <c r="AF219" i="3" s="1"/>
  <c r="AG219" i="3" s="1"/>
  <c r="AH219" i="3" s="1"/>
  <c r="AI219" i="3" s="1"/>
  <c r="AJ219" i="3" s="1"/>
  <c r="AK219" i="3" s="1"/>
  <c r="AL219" i="3" s="1"/>
  <c r="AM219" i="3" s="1"/>
  <c r="AN219" i="3" s="1"/>
  <c r="AO219" i="3" s="1"/>
  <c r="AP219" i="3" s="1"/>
  <c r="AQ219" i="3" s="1"/>
  <c r="AR219" i="3" s="1"/>
  <c r="AS219" i="3" s="1"/>
  <c r="AT219" i="3" s="1"/>
  <c r="AU219" i="3" s="1"/>
  <c r="AV219" i="3" s="1"/>
  <c r="AW219" i="3" s="1"/>
  <c r="AX219" i="3" s="1"/>
  <c r="AY219" i="3" s="1"/>
  <c r="AZ219" i="3" s="1"/>
  <c r="BA219" i="3" s="1"/>
  <c r="BB219" i="3" s="1"/>
  <c r="BC219" i="3" s="1"/>
  <c r="BD219" i="3" s="1"/>
  <c r="BE219" i="3" s="1"/>
  <c r="BF219" i="3" s="1"/>
  <c r="BG219" i="3" s="1"/>
  <c r="BH219" i="3" s="1"/>
  <c r="BI219" i="3" s="1"/>
  <c r="BJ219" i="3" s="1"/>
  <c r="BK219" i="3" s="1"/>
  <c r="BL219" i="3" s="1"/>
  <c r="BM219" i="3" s="1"/>
  <c r="BN219" i="3" s="1"/>
  <c r="BO219" i="3" s="1"/>
  <c r="BP219" i="3" s="1"/>
  <c r="BQ219" i="3" s="1"/>
  <c r="BR219" i="3" s="1"/>
  <c r="BS219" i="3" s="1"/>
  <c r="BT219" i="3" s="1"/>
  <c r="BU219" i="3" s="1"/>
  <c r="BV219" i="3" s="1"/>
  <c r="BW219" i="3" s="1"/>
  <c r="BX219" i="3" s="1"/>
  <c r="BY219" i="3" s="1"/>
  <c r="BZ219" i="3" s="1"/>
  <c r="CA219" i="3" s="1"/>
  <c r="CB219" i="3" s="1"/>
  <c r="CC219" i="3" s="1"/>
  <c r="CD219" i="3" s="1"/>
  <c r="CE219" i="3" s="1"/>
  <c r="CF219" i="3" s="1"/>
  <c r="CG219" i="3" s="1"/>
  <c r="CH219" i="3" s="1"/>
  <c r="CI219" i="3" s="1"/>
  <c r="CJ219" i="3" s="1"/>
  <c r="CK219" i="3" s="1"/>
  <c r="CL219" i="3" s="1"/>
  <c r="CM219" i="3" s="1"/>
  <c r="CN219" i="3" s="1"/>
  <c r="CO219" i="3" s="1"/>
  <c r="CP219" i="3" s="1"/>
  <c r="CQ219" i="3" s="1"/>
  <c r="CR219" i="3" s="1"/>
  <c r="CS219" i="3" s="1"/>
  <c r="CT219" i="3" s="1"/>
  <c r="CU219" i="3" s="1"/>
  <c r="CV219" i="3" s="1"/>
  <c r="CW219" i="3" s="1"/>
  <c r="CX219" i="3" s="1"/>
  <c r="CY219" i="3" s="1"/>
  <c r="CZ219" i="3" s="1"/>
  <c r="DA219" i="3" s="1"/>
  <c r="DB219" i="3" s="1"/>
  <c r="DC219" i="3" s="1"/>
  <c r="DD219" i="3" s="1"/>
  <c r="DE219" i="3" s="1"/>
  <c r="DF219" i="3" s="1"/>
  <c r="DG219" i="3" s="1"/>
  <c r="DH219" i="3" s="1"/>
  <c r="DI219" i="3" s="1"/>
  <c r="DJ219" i="3" s="1"/>
  <c r="DK219" i="3" s="1"/>
  <c r="DL219" i="3" s="1"/>
  <c r="DM219" i="3" s="1"/>
  <c r="DN219" i="3" s="1"/>
  <c r="DO219" i="3" s="1"/>
  <c r="DP219" i="3" s="1"/>
  <c r="DQ219" i="3" s="1"/>
  <c r="DR219" i="3" s="1"/>
  <c r="DS219" i="3" s="1"/>
  <c r="DT219" i="3" s="1"/>
  <c r="DU219" i="3" s="1"/>
  <c r="DV219" i="3" s="1"/>
  <c r="DW219" i="3" s="1"/>
  <c r="DX219" i="3" s="1"/>
  <c r="DY219" i="3" s="1"/>
  <c r="DZ219" i="3" s="1"/>
  <c r="EA219" i="3" s="1"/>
  <c r="EB219" i="3" s="1"/>
  <c r="EC219" i="3" s="1"/>
  <c r="ED219" i="3" s="1"/>
  <c r="EE219" i="3" s="1"/>
  <c r="EF219" i="3" s="1"/>
  <c r="EG219" i="3" s="1"/>
  <c r="EH219" i="3" s="1"/>
  <c r="EI219" i="3" s="1"/>
  <c r="EJ219" i="3" s="1"/>
  <c r="EK219" i="3" s="1"/>
  <c r="EL219" i="3" s="1"/>
  <c r="EM219" i="3" s="1"/>
  <c r="EN219" i="3" s="1"/>
  <c r="EO219" i="3" s="1"/>
  <c r="EP219" i="3" s="1"/>
  <c r="EQ219" i="3" s="1"/>
  <c r="ER219" i="3" s="1"/>
  <c r="ES219" i="3" s="1"/>
  <c r="ET219" i="3" s="1"/>
  <c r="EU219" i="3" s="1"/>
  <c r="EV219" i="3" s="1"/>
  <c r="EW219" i="3" s="1"/>
  <c r="EX219" i="3" s="1"/>
  <c r="EY219" i="3" s="1"/>
  <c r="EZ219" i="3" s="1"/>
  <c r="FA219" i="3" s="1"/>
  <c r="FB219" i="3" s="1"/>
  <c r="FC219" i="3" s="1"/>
  <c r="FD219" i="3" s="1"/>
  <c r="FE219" i="3" s="1"/>
  <c r="FF219" i="3" s="1"/>
  <c r="FG219" i="3" s="1"/>
  <c r="FH219" i="3" s="1"/>
  <c r="FI219" i="3" s="1"/>
  <c r="FJ219" i="3" s="1"/>
  <c r="FK219" i="3" s="1"/>
  <c r="FL219" i="3" s="1"/>
  <c r="FM219" i="3" s="1"/>
  <c r="FN219" i="3" s="1"/>
  <c r="FO219" i="3" s="1"/>
  <c r="G210" i="3"/>
  <c r="H210" i="3" s="1"/>
  <c r="I210" i="3" s="1"/>
  <c r="J210" i="3" s="1"/>
  <c r="K210" i="3" s="1"/>
  <c r="L210" i="3" s="1"/>
  <c r="M210" i="3" s="1"/>
  <c r="N210" i="3" s="1"/>
  <c r="O210" i="3" s="1"/>
  <c r="P210" i="3" s="1"/>
  <c r="Q210" i="3" s="1"/>
  <c r="R210" i="3" s="1"/>
  <c r="S210" i="3" s="1"/>
  <c r="T210" i="3" s="1"/>
  <c r="U210" i="3" s="1"/>
  <c r="V210" i="3" s="1"/>
  <c r="W210" i="3" s="1"/>
  <c r="X210" i="3" s="1"/>
  <c r="Y210" i="3" s="1"/>
  <c r="Z210" i="3" s="1"/>
  <c r="AA210" i="3" s="1"/>
  <c r="AB210" i="3" s="1"/>
  <c r="AC210" i="3" s="1"/>
  <c r="AD210" i="3" s="1"/>
  <c r="AE210" i="3" s="1"/>
  <c r="AF210" i="3" s="1"/>
  <c r="AG210" i="3" s="1"/>
  <c r="AH210" i="3" s="1"/>
  <c r="AI210" i="3" s="1"/>
  <c r="AJ210" i="3" s="1"/>
  <c r="AK210" i="3" s="1"/>
  <c r="AL210" i="3" s="1"/>
  <c r="AM210" i="3" s="1"/>
  <c r="AN210" i="3" s="1"/>
  <c r="AO210" i="3" s="1"/>
  <c r="AP210" i="3" s="1"/>
  <c r="AQ210" i="3" s="1"/>
  <c r="AR210" i="3" s="1"/>
  <c r="AS210" i="3" s="1"/>
  <c r="AT210" i="3" s="1"/>
  <c r="AU210" i="3" s="1"/>
  <c r="AV210" i="3" s="1"/>
  <c r="AW210" i="3" s="1"/>
  <c r="AX210" i="3" s="1"/>
  <c r="AY210" i="3" s="1"/>
  <c r="AZ210" i="3" s="1"/>
  <c r="BA210" i="3" s="1"/>
  <c r="BB210" i="3" s="1"/>
  <c r="BC210" i="3" s="1"/>
  <c r="BD210" i="3" s="1"/>
  <c r="BE210" i="3" s="1"/>
  <c r="BF210" i="3" s="1"/>
  <c r="BG210" i="3" s="1"/>
  <c r="BH210" i="3" s="1"/>
  <c r="BI210" i="3" s="1"/>
  <c r="BJ210" i="3" s="1"/>
  <c r="BK210" i="3" s="1"/>
  <c r="BL210" i="3" s="1"/>
  <c r="BM210" i="3" s="1"/>
  <c r="BN210" i="3" s="1"/>
  <c r="BO210" i="3" s="1"/>
  <c r="BP210" i="3" s="1"/>
  <c r="BQ210" i="3" s="1"/>
  <c r="BR210" i="3" s="1"/>
  <c r="BS210" i="3" s="1"/>
  <c r="BT210" i="3" s="1"/>
  <c r="BU210" i="3" s="1"/>
  <c r="BV210" i="3" s="1"/>
  <c r="BW210" i="3" s="1"/>
  <c r="BX210" i="3" s="1"/>
  <c r="BY210" i="3" s="1"/>
  <c r="BZ210" i="3" s="1"/>
  <c r="CA210" i="3" s="1"/>
  <c r="CB210" i="3" s="1"/>
  <c r="CC210" i="3" s="1"/>
  <c r="CD210" i="3" s="1"/>
  <c r="CE210" i="3" s="1"/>
  <c r="CF210" i="3" s="1"/>
  <c r="CG210" i="3" s="1"/>
  <c r="CH210" i="3" s="1"/>
  <c r="CI210" i="3" s="1"/>
  <c r="CJ210" i="3" s="1"/>
  <c r="CK210" i="3" s="1"/>
  <c r="CL210" i="3" s="1"/>
  <c r="CM210" i="3" s="1"/>
  <c r="CN210" i="3" s="1"/>
  <c r="CO210" i="3" s="1"/>
  <c r="CP210" i="3" s="1"/>
  <c r="CQ210" i="3" s="1"/>
  <c r="CR210" i="3" s="1"/>
  <c r="CS210" i="3" s="1"/>
  <c r="CT210" i="3" s="1"/>
  <c r="CU210" i="3" s="1"/>
  <c r="CV210" i="3" s="1"/>
  <c r="CW210" i="3" s="1"/>
  <c r="CX210" i="3" s="1"/>
  <c r="CY210" i="3" s="1"/>
  <c r="CZ210" i="3" s="1"/>
  <c r="DA210" i="3" s="1"/>
  <c r="DB210" i="3" s="1"/>
  <c r="DC210" i="3" s="1"/>
  <c r="DD210" i="3" s="1"/>
  <c r="DE210" i="3" s="1"/>
  <c r="DF210" i="3" s="1"/>
  <c r="DG210" i="3" s="1"/>
  <c r="DH210" i="3" s="1"/>
  <c r="DI210" i="3" s="1"/>
  <c r="DJ210" i="3" s="1"/>
  <c r="DK210" i="3" s="1"/>
  <c r="DL210" i="3" s="1"/>
  <c r="DM210" i="3" s="1"/>
  <c r="DN210" i="3" s="1"/>
  <c r="DO210" i="3" s="1"/>
  <c r="DP210" i="3" s="1"/>
  <c r="DQ210" i="3" s="1"/>
  <c r="DR210" i="3" s="1"/>
  <c r="DS210" i="3" s="1"/>
  <c r="DT210" i="3" s="1"/>
  <c r="DU210" i="3" s="1"/>
  <c r="DV210" i="3" s="1"/>
  <c r="DW210" i="3" s="1"/>
  <c r="DX210" i="3" s="1"/>
  <c r="DY210" i="3" s="1"/>
  <c r="DZ210" i="3" s="1"/>
  <c r="EA210" i="3" s="1"/>
  <c r="EB210" i="3" s="1"/>
  <c r="EC210" i="3" s="1"/>
  <c r="ED210" i="3" s="1"/>
  <c r="EE210" i="3" s="1"/>
  <c r="EF210" i="3" s="1"/>
  <c r="EG210" i="3" s="1"/>
  <c r="EH210" i="3" s="1"/>
  <c r="EI210" i="3" s="1"/>
  <c r="EJ210" i="3" s="1"/>
  <c r="EK210" i="3" s="1"/>
  <c r="EL210" i="3" s="1"/>
  <c r="EM210" i="3" s="1"/>
  <c r="EN210" i="3" s="1"/>
  <c r="EO210" i="3" s="1"/>
  <c r="EP210" i="3" s="1"/>
  <c r="EQ210" i="3" s="1"/>
  <c r="ER210" i="3" s="1"/>
  <c r="ES210" i="3" s="1"/>
  <c r="ET210" i="3" s="1"/>
  <c r="EU210" i="3" s="1"/>
  <c r="EV210" i="3" s="1"/>
  <c r="EW210" i="3" s="1"/>
  <c r="EX210" i="3" s="1"/>
  <c r="EY210" i="3" s="1"/>
  <c r="EZ210" i="3" s="1"/>
  <c r="FA210" i="3" s="1"/>
  <c r="FB210" i="3" s="1"/>
  <c r="FC210" i="3" s="1"/>
  <c r="FD210" i="3" s="1"/>
  <c r="FE210" i="3" s="1"/>
  <c r="FF210" i="3" s="1"/>
  <c r="FG210" i="3" s="1"/>
  <c r="FH210" i="3" s="1"/>
  <c r="FI210" i="3" s="1"/>
  <c r="FJ210" i="3" s="1"/>
  <c r="FK210" i="3" s="1"/>
  <c r="FL210" i="3" s="1"/>
  <c r="FM210" i="3" s="1"/>
  <c r="FN210" i="3" s="1"/>
  <c r="FO210" i="3" s="1"/>
  <c r="H201" i="3"/>
  <c r="I201" i="3" s="1"/>
  <c r="J201" i="3" s="1"/>
  <c r="K201" i="3" s="1"/>
  <c r="L201" i="3" s="1"/>
  <c r="M201" i="3" s="1"/>
  <c r="N201" i="3" s="1"/>
  <c r="O201" i="3" s="1"/>
  <c r="P201" i="3" s="1"/>
  <c r="Q201" i="3" s="1"/>
  <c r="R201" i="3" s="1"/>
  <c r="S201" i="3" s="1"/>
  <c r="T201" i="3" s="1"/>
  <c r="U201" i="3" s="1"/>
  <c r="V201" i="3" s="1"/>
  <c r="W201" i="3" s="1"/>
  <c r="X201" i="3" s="1"/>
  <c r="Y201" i="3" s="1"/>
  <c r="Z201" i="3" s="1"/>
  <c r="AA201" i="3" s="1"/>
  <c r="AB201" i="3" s="1"/>
  <c r="AC201" i="3" s="1"/>
  <c r="AD201" i="3" s="1"/>
  <c r="AE201" i="3" s="1"/>
  <c r="AF201" i="3" s="1"/>
  <c r="AG201" i="3" s="1"/>
  <c r="AH201" i="3" s="1"/>
  <c r="AI201" i="3" s="1"/>
  <c r="AJ201" i="3" s="1"/>
  <c r="AK201" i="3" s="1"/>
  <c r="AL201" i="3" s="1"/>
  <c r="AM201" i="3" s="1"/>
  <c r="AN201" i="3" s="1"/>
  <c r="AO201" i="3" s="1"/>
  <c r="AP201" i="3" s="1"/>
  <c r="AQ201" i="3" s="1"/>
  <c r="AR201" i="3" s="1"/>
  <c r="AS201" i="3" s="1"/>
  <c r="AT201" i="3" s="1"/>
  <c r="AU201" i="3" s="1"/>
  <c r="AV201" i="3" s="1"/>
  <c r="AW201" i="3" s="1"/>
  <c r="AX201" i="3" s="1"/>
  <c r="AY201" i="3" s="1"/>
  <c r="AZ201" i="3" s="1"/>
  <c r="BA201" i="3" s="1"/>
  <c r="BB201" i="3" s="1"/>
  <c r="BC201" i="3" s="1"/>
  <c r="BD201" i="3" s="1"/>
  <c r="BE201" i="3" s="1"/>
  <c r="BF201" i="3" s="1"/>
  <c r="BG201" i="3" s="1"/>
  <c r="BH201" i="3" s="1"/>
  <c r="BI201" i="3" s="1"/>
  <c r="BJ201" i="3" s="1"/>
  <c r="BK201" i="3" s="1"/>
  <c r="BL201" i="3" s="1"/>
  <c r="BM201" i="3" s="1"/>
  <c r="BN201" i="3" s="1"/>
  <c r="BO201" i="3" s="1"/>
  <c r="BP201" i="3" s="1"/>
  <c r="BQ201" i="3" s="1"/>
  <c r="BR201" i="3" s="1"/>
  <c r="BS201" i="3" s="1"/>
  <c r="BT201" i="3" s="1"/>
  <c r="BU201" i="3" s="1"/>
  <c r="BV201" i="3" s="1"/>
  <c r="BW201" i="3" s="1"/>
  <c r="BX201" i="3" s="1"/>
  <c r="BY201" i="3" s="1"/>
  <c r="BZ201" i="3" s="1"/>
  <c r="CA201" i="3" s="1"/>
  <c r="CB201" i="3" s="1"/>
  <c r="CC201" i="3" s="1"/>
  <c r="CD201" i="3" s="1"/>
  <c r="CE201" i="3" s="1"/>
  <c r="CF201" i="3" s="1"/>
  <c r="CG201" i="3" s="1"/>
  <c r="CH201" i="3" s="1"/>
  <c r="CI201" i="3" s="1"/>
  <c r="CJ201" i="3" s="1"/>
  <c r="CK201" i="3" s="1"/>
  <c r="CL201" i="3" s="1"/>
  <c r="CM201" i="3" s="1"/>
  <c r="CN201" i="3" s="1"/>
  <c r="CO201" i="3" s="1"/>
  <c r="CP201" i="3" s="1"/>
  <c r="CQ201" i="3" s="1"/>
  <c r="CR201" i="3" s="1"/>
  <c r="CS201" i="3" s="1"/>
  <c r="CT201" i="3" s="1"/>
  <c r="CU201" i="3" s="1"/>
  <c r="CV201" i="3" s="1"/>
  <c r="CW201" i="3" s="1"/>
  <c r="CX201" i="3" s="1"/>
  <c r="CY201" i="3" s="1"/>
  <c r="CZ201" i="3" s="1"/>
  <c r="DA201" i="3" s="1"/>
  <c r="DB201" i="3" s="1"/>
  <c r="DC201" i="3" s="1"/>
  <c r="DD201" i="3" s="1"/>
  <c r="DE201" i="3" s="1"/>
  <c r="DF201" i="3" s="1"/>
  <c r="DG201" i="3" s="1"/>
  <c r="DH201" i="3" s="1"/>
  <c r="DI201" i="3" s="1"/>
  <c r="DJ201" i="3" s="1"/>
  <c r="DK201" i="3" s="1"/>
  <c r="DL201" i="3" s="1"/>
  <c r="DM201" i="3" s="1"/>
  <c r="DN201" i="3" s="1"/>
  <c r="DO201" i="3" s="1"/>
  <c r="DP201" i="3" s="1"/>
  <c r="DQ201" i="3" s="1"/>
  <c r="DR201" i="3" s="1"/>
  <c r="DS201" i="3" s="1"/>
  <c r="DT201" i="3" s="1"/>
  <c r="DU201" i="3" s="1"/>
  <c r="DV201" i="3" s="1"/>
  <c r="DW201" i="3" s="1"/>
  <c r="DX201" i="3" s="1"/>
  <c r="DY201" i="3" s="1"/>
  <c r="DZ201" i="3" s="1"/>
  <c r="EA201" i="3" s="1"/>
  <c r="EB201" i="3" s="1"/>
  <c r="EC201" i="3" s="1"/>
  <c r="ED201" i="3" s="1"/>
  <c r="EE201" i="3" s="1"/>
  <c r="EF201" i="3" s="1"/>
  <c r="EG201" i="3" s="1"/>
  <c r="EH201" i="3" s="1"/>
  <c r="EI201" i="3" s="1"/>
  <c r="EJ201" i="3" s="1"/>
  <c r="EK201" i="3" s="1"/>
  <c r="EL201" i="3" s="1"/>
  <c r="EM201" i="3" s="1"/>
  <c r="EN201" i="3" s="1"/>
  <c r="EO201" i="3" s="1"/>
  <c r="EP201" i="3" s="1"/>
  <c r="EQ201" i="3" s="1"/>
  <c r="ER201" i="3" s="1"/>
  <c r="ES201" i="3" s="1"/>
  <c r="ET201" i="3" s="1"/>
  <c r="EU201" i="3" s="1"/>
  <c r="EV201" i="3" s="1"/>
  <c r="EW201" i="3" s="1"/>
  <c r="EX201" i="3" s="1"/>
  <c r="EY201" i="3" s="1"/>
  <c r="EZ201" i="3" s="1"/>
  <c r="FA201" i="3" s="1"/>
  <c r="FB201" i="3" s="1"/>
  <c r="FC201" i="3" s="1"/>
  <c r="FD201" i="3" s="1"/>
  <c r="FE201" i="3" s="1"/>
  <c r="FF201" i="3" s="1"/>
  <c r="FG201" i="3" s="1"/>
  <c r="FH201" i="3" s="1"/>
  <c r="FI201" i="3" s="1"/>
  <c r="FJ201" i="3" s="1"/>
  <c r="FK201" i="3" s="1"/>
  <c r="FL201" i="3" s="1"/>
  <c r="FM201" i="3" s="1"/>
  <c r="FN201" i="3" s="1"/>
  <c r="FO201" i="3" s="1"/>
  <c r="H72" i="6"/>
  <c r="BW50" i="16" l="1"/>
  <c r="BX243" i="7"/>
  <c r="BI50" i="16"/>
  <c r="BI82" i="17"/>
  <c r="BI36" i="17" s="1"/>
  <c r="BT82" i="17"/>
  <c r="BT36" i="17" s="1"/>
  <c r="V50" i="16"/>
  <c r="V82" i="17"/>
  <c r="V36" i="17" s="1"/>
  <c r="CZ82" i="17"/>
  <c r="CZ36" i="17" s="1"/>
  <c r="CZ50" i="16"/>
  <c r="CI50" i="16"/>
  <c r="CI82" i="17"/>
  <c r="CI36" i="17" s="1"/>
  <c r="U82" i="17"/>
  <c r="U36" i="17" s="1"/>
  <c r="V243" i="7"/>
  <c r="CD50" i="16"/>
  <c r="AE82" i="17"/>
  <c r="AE36" i="17" s="1"/>
  <c r="CE243" i="7"/>
  <c r="AE50" i="16"/>
  <c r="BF82" i="17"/>
  <c r="BF36" i="17" s="1"/>
  <c r="K50" i="16"/>
  <c r="BG243" i="7"/>
  <c r="BF63" i="13"/>
  <c r="K82" i="17"/>
  <c r="K36" i="17" s="1"/>
  <c r="BL63" i="13"/>
  <c r="AT63" i="13"/>
  <c r="V63" i="13"/>
  <c r="AZ63" i="13"/>
  <c r="AB63" i="13"/>
  <c r="O63" i="13"/>
  <c r="S16" i="13"/>
  <c r="G166" i="7"/>
  <c r="O82" i="17"/>
  <c r="O36" i="17" s="1"/>
  <c r="AM50" i="16"/>
  <c r="P243" i="7"/>
  <c r="BS82" i="17"/>
  <c r="BS36" i="17" s="1"/>
  <c r="BS50" i="16"/>
  <c r="AM82" i="17"/>
  <c r="AM36" i="17" s="1"/>
  <c r="AH63" i="13"/>
  <c r="AW50" i="16"/>
  <c r="AW82" i="17"/>
  <c r="AW36" i="17" s="1"/>
  <c r="G167" i="7"/>
  <c r="F41" i="16" s="1"/>
  <c r="AV50" i="16"/>
  <c r="AV82" i="17"/>
  <c r="AV36" i="17" s="1"/>
  <c r="FO82" i="13"/>
  <c r="BZ166" i="7"/>
  <c r="BV72" i="13" s="1"/>
  <c r="BV82" i="13" s="1"/>
  <c r="BG38" i="16"/>
  <c r="BJ166" i="7"/>
  <c r="BI72" i="17" s="1"/>
  <c r="BI41" i="17" s="1"/>
  <c r="CQ38" i="16"/>
  <c r="CQ70" i="17"/>
  <c r="CQ40" i="17" s="1"/>
  <c r="CT166" i="7"/>
  <c r="CS40" i="16" s="1"/>
  <c r="CS38" i="16"/>
  <c r="FM82" i="13"/>
  <c r="O166" i="7"/>
  <c r="N72" i="17" s="1"/>
  <c r="N41" i="17" s="1"/>
  <c r="AS166" i="7"/>
  <c r="AR72" i="17" s="1"/>
  <c r="AR41" i="17" s="1"/>
  <c r="N38" i="16"/>
  <c r="FN82" i="13"/>
  <c r="M166" i="7"/>
  <c r="L72" i="17" s="1"/>
  <c r="L41" i="17" s="1"/>
  <c r="G70" i="17"/>
  <c r="G40" i="17" s="1"/>
  <c r="FL82" i="13"/>
  <c r="AC32" i="16"/>
  <c r="D64" i="17"/>
  <c r="BI38" i="16"/>
  <c r="G221" i="7"/>
  <c r="B60" i="13"/>
  <c r="I221" i="7"/>
  <c r="S24" i="13"/>
  <c r="AE220" i="7"/>
  <c r="O70" i="17"/>
  <c r="O40" i="17" s="1"/>
  <c r="M70" i="17"/>
  <c r="M40" i="17" s="1"/>
  <c r="CK38" i="16"/>
  <c r="CL166" i="7"/>
  <c r="CK72" i="17" s="1"/>
  <c r="CK41" i="17" s="1"/>
  <c r="Q38" i="16"/>
  <c r="J166" i="7"/>
  <c r="I72" i="17" s="1"/>
  <c r="I41" i="17" s="1"/>
  <c r="T38" i="16"/>
  <c r="L38" i="16"/>
  <c r="I38" i="16"/>
  <c r="N166" i="7"/>
  <c r="M72" i="17" s="1"/>
  <c r="M41" i="17" s="1"/>
  <c r="AA166" i="7"/>
  <c r="W72" i="13" s="1"/>
  <c r="P166" i="7"/>
  <c r="O72" i="17" s="1"/>
  <c r="O41" i="17" s="1"/>
  <c r="R166" i="7"/>
  <c r="Q72" i="17" s="1"/>
  <c r="Q41" i="17" s="1"/>
  <c r="CX38" i="16"/>
  <c r="CX70" i="17"/>
  <c r="CX40" i="17" s="1"/>
  <c r="CK166" i="7"/>
  <c r="CJ72" i="17" s="1"/>
  <c r="CJ41" i="17" s="1"/>
  <c r="W38" i="16"/>
  <c r="W70" i="17"/>
  <c r="W40" i="17" s="1"/>
  <c r="BH166" i="7"/>
  <c r="BD72" i="13" s="1"/>
  <c r="BD82" i="13" s="1"/>
  <c r="CZ38" i="16"/>
  <c r="CZ70" i="17"/>
  <c r="CZ40" i="17" s="1"/>
  <c r="AE38" i="16"/>
  <c r="AE70" i="17"/>
  <c r="AE40" i="17" s="1"/>
  <c r="U166" i="7"/>
  <c r="T40" i="16" s="1"/>
  <c r="CU38" i="16"/>
  <c r="CF38" i="16"/>
  <c r="BS166" i="7"/>
  <c r="BO72" i="13" s="1"/>
  <c r="BO82" i="13" s="1"/>
  <c r="AQ166" i="7"/>
  <c r="AM72" i="13" s="1"/>
  <c r="AM82" i="13" s="1"/>
  <c r="CF70" i="17"/>
  <c r="CF40" i="17" s="1"/>
  <c r="AB70" i="17"/>
  <c r="AB40" i="17" s="1"/>
  <c r="BU38" i="16"/>
  <c r="CV70" i="17"/>
  <c r="CV40" i="17" s="1"/>
  <c r="CQ166" i="7"/>
  <c r="CP40" i="16" s="1"/>
  <c r="Q166" i="7"/>
  <c r="M72" i="13" s="1"/>
  <c r="CR38" i="16"/>
  <c r="BY70" i="17"/>
  <c r="BY40" i="17" s="1"/>
  <c r="AP38" i="16"/>
  <c r="CO70" i="17"/>
  <c r="CO40" i="17" s="1"/>
  <c r="BY166" i="7"/>
  <c r="BU72" i="13" s="1"/>
  <c r="BU82" i="13" s="1"/>
  <c r="CR70" i="17"/>
  <c r="CR40" i="17" s="1"/>
  <c r="AD38" i="16"/>
  <c r="BR70" i="17"/>
  <c r="BR40" i="17" s="1"/>
  <c r="BD70" i="17"/>
  <c r="BD40" i="17" s="1"/>
  <c r="CU70" i="17"/>
  <c r="CU40" i="17" s="1"/>
  <c r="BE166" i="7"/>
  <c r="BD72" i="17" s="1"/>
  <c r="BD41" i="17" s="1"/>
  <c r="AS70" i="17"/>
  <c r="AS40" i="17" s="1"/>
  <c r="CJ38" i="16"/>
  <c r="E21" i="23"/>
  <c r="BA166" i="7"/>
  <c r="AZ72" i="17" s="1"/>
  <c r="AZ41" i="17" s="1"/>
  <c r="AG166" i="7"/>
  <c r="AC72" i="13" s="1"/>
  <c r="AC82" i="13" s="1"/>
  <c r="AS38" i="16"/>
  <c r="BJ38" i="16"/>
  <c r="CC166" i="7"/>
  <c r="BY72" i="13" s="1"/>
  <c r="BY82" i="13" s="1"/>
  <c r="P38" i="16"/>
  <c r="CD166" i="7"/>
  <c r="CC40" i="16" s="1"/>
  <c r="AW70" i="17"/>
  <c r="AW40" i="17" s="1"/>
  <c r="BL70" i="17"/>
  <c r="BL40" i="17" s="1"/>
  <c r="BP38" i="16"/>
  <c r="BB38" i="16"/>
  <c r="BP70" i="17"/>
  <c r="BP40" i="17" s="1"/>
  <c r="D164" i="7"/>
  <c r="D35" i="33" s="1"/>
  <c r="AN166" i="7"/>
  <c r="AM40" i="16" s="1"/>
  <c r="BN70" i="17"/>
  <c r="BN40" i="17" s="1"/>
  <c r="H70" i="17"/>
  <c r="H40" i="17" s="1"/>
  <c r="U38" i="16"/>
  <c r="BP166" i="7"/>
  <c r="BO72" i="17" s="1"/>
  <c r="BO41" i="17" s="1"/>
  <c r="I166" i="7"/>
  <c r="E72" i="13" s="1"/>
  <c r="E82" i="13" s="1"/>
  <c r="BN166" i="7"/>
  <c r="BM40" i="16" s="1"/>
  <c r="BA38" i="16"/>
  <c r="U70" i="17"/>
  <c r="U40" i="17" s="1"/>
  <c r="BX70" i="17"/>
  <c r="BX40" i="17" s="1"/>
  <c r="AM38" i="16"/>
  <c r="CN38" i="16"/>
  <c r="D242" i="7"/>
  <c r="BM166" i="7"/>
  <c r="BL40" i="16" s="1"/>
  <c r="AX38" i="16"/>
  <c r="BB70" i="17"/>
  <c r="BB40" i="17" s="1"/>
  <c r="BJ70" i="17"/>
  <c r="BJ40" i="17" s="1"/>
  <c r="CO166" i="7"/>
  <c r="CN72" i="17" s="1"/>
  <c r="CN41" i="17" s="1"/>
  <c r="CP38" i="16"/>
  <c r="BO166" i="7"/>
  <c r="BK72" i="13" s="1"/>
  <c r="BK82" i="13" s="1"/>
  <c r="CB166" i="7"/>
  <c r="CA72" i="17" s="1"/>
  <c r="CA41" i="17" s="1"/>
  <c r="BA70" i="17"/>
  <c r="BA40" i="17" s="1"/>
  <c r="CC70" i="17"/>
  <c r="CC40" i="17" s="1"/>
  <c r="CE166" i="7"/>
  <c r="CA72" i="13" s="1"/>
  <c r="CA82" i="13" s="1"/>
  <c r="AL70" i="17"/>
  <c r="AL40" i="17" s="1"/>
  <c r="AZ166" i="7"/>
  <c r="AY72" i="17" s="1"/>
  <c r="AY41" i="17" s="1"/>
  <c r="BX166" i="7"/>
  <c r="BT72" i="13" s="1"/>
  <c r="BT82" i="13" s="1"/>
  <c r="AU38" i="16"/>
  <c r="CA38" i="16"/>
  <c r="AR166" i="7"/>
  <c r="AN72" i="13" s="1"/>
  <c r="CU166" i="7"/>
  <c r="CT72" i="17" s="1"/>
  <c r="CT41" i="17" s="1"/>
  <c r="CZ166" i="7"/>
  <c r="CV72" i="13" s="1"/>
  <c r="CV82" i="13" s="1"/>
  <c r="CA166" i="7"/>
  <c r="BZ72" i="17" s="1"/>
  <c r="BZ41" i="17" s="1"/>
  <c r="BT70" i="17"/>
  <c r="BT40" i="17" s="1"/>
  <c r="Z38" i="16"/>
  <c r="CI70" i="17"/>
  <c r="CI40" i="17" s="1"/>
  <c r="N27" i="12"/>
  <c r="O27" i="12" s="1"/>
  <c r="AT83" i="17"/>
  <c r="AT37" i="17" s="1"/>
  <c r="AT51" i="16"/>
  <c r="H219" i="7"/>
  <c r="D219" i="7" s="1"/>
  <c r="D217" i="7"/>
  <c r="AS83" i="17"/>
  <c r="AS37" i="17" s="1"/>
  <c r="AS51" i="16"/>
  <c r="BM83" i="17"/>
  <c r="BM37" i="17" s="1"/>
  <c r="BM51" i="16"/>
  <c r="CH51" i="16"/>
  <c r="CH83" i="17"/>
  <c r="CH37" i="17" s="1"/>
  <c r="V38" i="16"/>
  <c r="CU83" i="17"/>
  <c r="CU37" i="17" s="1"/>
  <c r="CU51" i="16"/>
  <c r="CN83" i="17"/>
  <c r="CN37" i="17" s="1"/>
  <c r="CN51" i="16"/>
  <c r="BQ83" i="17"/>
  <c r="BQ37" i="17" s="1"/>
  <c r="BQ51" i="16"/>
  <c r="BC38" i="16"/>
  <c r="S70" i="17"/>
  <c r="S40" i="17" s="1"/>
  <c r="Y166" i="7"/>
  <c r="X72" i="17" s="1"/>
  <c r="X41" i="17" s="1"/>
  <c r="AL166" i="7"/>
  <c r="AH72" i="13" s="1"/>
  <c r="CX51" i="16"/>
  <c r="CX83" i="17"/>
  <c r="CX37" i="17" s="1"/>
  <c r="BP51" i="16"/>
  <c r="BP83" i="17"/>
  <c r="BP37" i="17" s="1"/>
  <c r="AI70" i="17"/>
  <c r="AI40" i="17" s="1"/>
  <c r="CY83" i="17"/>
  <c r="CY37" i="17" s="1"/>
  <c r="CY51" i="16"/>
  <c r="CB83" i="17"/>
  <c r="CB37" i="17" s="1"/>
  <c r="CB51" i="16"/>
  <c r="BL83" i="17"/>
  <c r="BL37" i="17" s="1"/>
  <c r="BL51" i="16"/>
  <c r="AR38" i="16"/>
  <c r="CM70" i="17"/>
  <c r="CM40" i="17" s="1"/>
  <c r="AN70" i="17"/>
  <c r="AN40" i="17" s="1"/>
  <c r="M30" i="12"/>
  <c r="CG51" i="16"/>
  <c r="CG83" i="17"/>
  <c r="CG37" i="17" s="1"/>
  <c r="U83" i="17"/>
  <c r="U37" i="17" s="1"/>
  <c r="U51" i="16"/>
  <c r="AU70" i="17"/>
  <c r="AU40" i="17" s="1"/>
  <c r="AO38" i="16"/>
  <c r="CG38" i="16"/>
  <c r="BV38" i="16"/>
  <c r="AY38" i="16"/>
  <c r="AF38" i="16"/>
  <c r="BZ83" i="17"/>
  <c r="BZ37" i="17" s="1"/>
  <c r="BZ51" i="16"/>
  <c r="BV70" i="17"/>
  <c r="BV40" i="17" s="1"/>
  <c r="K166" i="7"/>
  <c r="J72" i="17" s="1"/>
  <c r="J41" i="17" s="1"/>
  <c r="BU166" i="7"/>
  <c r="BT72" i="17" s="1"/>
  <c r="BT41" i="17" s="1"/>
  <c r="AP166" i="7"/>
  <c r="AO72" i="17" s="1"/>
  <c r="AO41" i="17" s="1"/>
  <c r="S166" i="7"/>
  <c r="R72" i="17" s="1"/>
  <c r="R41" i="17" s="1"/>
  <c r="W166" i="7"/>
  <c r="V72" i="17" s="1"/>
  <c r="V41" i="17" s="1"/>
  <c r="BT166" i="7"/>
  <c r="BS72" i="17" s="1"/>
  <c r="BS41" i="17" s="1"/>
  <c r="BJ51" i="16"/>
  <c r="BJ83" i="17"/>
  <c r="BJ37" i="17" s="1"/>
  <c r="CR83" i="17"/>
  <c r="CR37" i="17" s="1"/>
  <c r="CR51" i="16"/>
  <c r="BG51" i="16"/>
  <c r="BG83" i="17"/>
  <c r="BG37" i="17" s="1"/>
  <c r="BV51" i="16"/>
  <c r="BV83" i="17"/>
  <c r="BV37" i="17" s="1"/>
  <c r="CC83" i="17"/>
  <c r="CC37" i="17" s="1"/>
  <c r="CC51" i="16"/>
  <c r="K19" i="12"/>
  <c r="L19" i="12" s="1"/>
  <c r="M19" i="12" s="1"/>
  <c r="BS38" i="16"/>
  <c r="BM38" i="16"/>
  <c r="BQ38" i="16"/>
  <c r="AV70" i="17"/>
  <c r="AV40" i="17" s="1"/>
  <c r="CL70" i="17"/>
  <c r="CL40" i="17" s="1"/>
  <c r="AD70" i="17"/>
  <c r="AD40" i="17" s="1"/>
  <c r="CB70" i="17"/>
  <c r="CB40" i="17" s="1"/>
  <c r="CH70" i="17"/>
  <c r="CH40" i="17" s="1"/>
  <c r="AQ70" i="17"/>
  <c r="AQ40" i="17" s="1"/>
  <c r="AH70" i="17"/>
  <c r="AH40" i="17" s="1"/>
  <c r="BK70" i="17"/>
  <c r="BK40" i="17" s="1"/>
  <c r="D46" i="16"/>
  <c r="H45" i="33" s="1"/>
  <c r="D47" i="16"/>
  <c r="H46" i="33" s="1"/>
  <c r="AA38" i="16"/>
  <c r="S38" i="16"/>
  <c r="F32" i="17"/>
  <c r="D7" i="23" s="1"/>
  <c r="D78" i="17"/>
  <c r="G45" i="33" s="1"/>
  <c r="BF51" i="16"/>
  <c r="BF83" i="17"/>
  <c r="BF37" i="17" s="1"/>
  <c r="BX83" i="17"/>
  <c r="BX37" i="17" s="1"/>
  <c r="BX51" i="16"/>
  <c r="J70" i="17"/>
  <c r="J40" i="17" s="1"/>
  <c r="O244" i="7"/>
  <c r="N51" i="16"/>
  <c r="N83" i="17"/>
  <c r="N37" i="17" s="1"/>
  <c r="CP83" i="17"/>
  <c r="CP37" i="17" s="1"/>
  <c r="CP51" i="16"/>
  <c r="BC70" i="17"/>
  <c r="BC40" i="17" s="1"/>
  <c r="BF38" i="16"/>
  <c r="AN38" i="16"/>
  <c r="AK166" i="7"/>
  <c r="AJ72" i="17" s="1"/>
  <c r="AJ41" i="17" s="1"/>
  <c r="AX166" i="7"/>
  <c r="AW40" i="16" s="1"/>
  <c r="CJ166" i="7"/>
  <c r="CI40" i="16" s="1"/>
  <c r="CT51" i="16"/>
  <c r="CT83" i="17"/>
  <c r="CT37" i="17" s="1"/>
  <c r="CV83" i="17"/>
  <c r="CV37" i="17" s="1"/>
  <c r="CV51" i="16"/>
  <c r="AG51" i="16"/>
  <c r="AG83" i="17"/>
  <c r="AG37" i="17" s="1"/>
  <c r="BU70" i="17"/>
  <c r="BU40" i="17" s="1"/>
  <c r="CN166" i="7"/>
  <c r="CM40" i="16" s="1"/>
  <c r="AJ166" i="7"/>
  <c r="AI40" i="16" s="1"/>
  <c r="CF51" i="16"/>
  <c r="CF83" i="17"/>
  <c r="CF37" i="17" s="1"/>
  <c r="BY83" i="17"/>
  <c r="BY37" i="17" s="1"/>
  <c r="BY51" i="16"/>
  <c r="CW83" i="17"/>
  <c r="CW37" i="17" s="1"/>
  <c r="CW51" i="16"/>
  <c r="AB83" i="17"/>
  <c r="AB37" i="17" s="1"/>
  <c r="AB51" i="16"/>
  <c r="AU83" i="17"/>
  <c r="AU37" i="17" s="1"/>
  <c r="AU51" i="16"/>
  <c r="AH38" i="16"/>
  <c r="K28" i="12"/>
  <c r="L28" i="12" s="1"/>
  <c r="CM166" i="7"/>
  <c r="CL72" i="17" s="1"/>
  <c r="CL41" i="17" s="1"/>
  <c r="CF166" i="7"/>
  <c r="CE72" i="17" s="1"/>
  <c r="CE41" i="17" s="1"/>
  <c r="BE83" i="17"/>
  <c r="BE37" i="17" s="1"/>
  <c r="BE51" i="16"/>
  <c r="Q51" i="16"/>
  <c r="Q83" i="17"/>
  <c r="Q37" i="17" s="1"/>
  <c r="CL83" i="17"/>
  <c r="CL37" i="17" s="1"/>
  <c r="CL51" i="16"/>
  <c r="BR83" i="17"/>
  <c r="BR37" i="17" s="1"/>
  <c r="BR51" i="16"/>
  <c r="BN83" i="17"/>
  <c r="BN37" i="17" s="1"/>
  <c r="BN51" i="16"/>
  <c r="P83" i="17"/>
  <c r="P37" i="17" s="1"/>
  <c r="P51" i="16"/>
  <c r="AF83" i="17"/>
  <c r="AF37" i="17" s="1"/>
  <c r="AF51" i="16"/>
  <c r="BQ70" i="17"/>
  <c r="BQ40" i="17" s="1"/>
  <c r="BH38" i="16"/>
  <c r="BO38" i="16"/>
  <c r="AK38" i="16"/>
  <c r="AZ38" i="16"/>
  <c r="BZ38" i="16"/>
  <c r="Y38" i="16"/>
  <c r="CT38" i="16"/>
  <c r="CY38" i="16"/>
  <c r="CD38" i="16"/>
  <c r="BW38" i="16"/>
  <c r="R38" i="16"/>
  <c r="AG38" i="16"/>
  <c r="K31" i="12"/>
  <c r="AA83" i="17"/>
  <c r="AA37" i="17" s="1"/>
  <c r="AA51" i="16"/>
  <c r="AP83" i="17"/>
  <c r="AP37" i="17" s="1"/>
  <c r="AP51" i="16"/>
  <c r="CJ51" i="16"/>
  <c r="CJ83" i="17"/>
  <c r="CJ37" i="17" s="1"/>
  <c r="F33" i="17"/>
  <c r="D8" i="23" s="1"/>
  <c r="D79" i="17"/>
  <c r="G46" i="33" s="1"/>
  <c r="BT51" i="16"/>
  <c r="BT83" i="17"/>
  <c r="BT37" i="17" s="1"/>
  <c r="E5" i="23"/>
  <c r="BL166" i="7"/>
  <c r="BH72" i="13" s="1"/>
  <c r="BH82" i="13" s="1"/>
  <c r="AC51" i="16"/>
  <c r="AC83" i="17"/>
  <c r="AC37" i="17" s="1"/>
  <c r="AA244" i="7"/>
  <c r="Z83" i="17"/>
  <c r="Z37" i="17" s="1"/>
  <c r="Z51" i="16"/>
  <c r="BD83" i="17"/>
  <c r="BD37" i="17" s="1"/>
  <c r="BD51" i="16"/>
  <c r="F31" i="17"/>
  <c r="D6" i="23" s="1"/>
  <c r="D77" i="17"/>
  <c r="G44" i="33" s="1"/>
  <c r="L166" i="7"/>
  <c r="K40" i="16" s="1"/>
  <c r="AI83" i="17"/>
  <c r="AI37" i="17" s="1"/>
  <c r="AI51" i="16"/>
  <c r="X38" i="16"/>
  <c r="CP166" i="7"/>
  <c r="CO72" i="17" s="1"/>
  <c r="CO41" i="17" s="1"/>
  <c r="CW166" i="7"/>
  <c r="CS72" i="13" s="1"/>
  <c r="CS82" i="13" s="1"/>
  <c r="AY166" i="7"/>
  <c r="AX40" i="16" s="1"/>
  <c r="AW166" i="7"/>
  <c r="AV40" i="16" s="1"/>
  <c r="AL51" i="16"/>
  <c r="AL83" i="17"/>
  <c r="AL37" i="17" s="1"/>
  <c r="AO83" i="17"/>
  <c r="AO37" i="17" s="1"/>
  <c r="AO51" i="16"/>
  <c r="CE51" i="16"/>
  <c r="CE83" i="17"/>
  <c r="CE37" i="17" s="1"/>
  <c r="AJ38" i="16"/>
  <c r="BE38" i="16"/>
  <c r="AM51" i="16"/>
  <c r="AM83" i="17"/>
  <c r="AM37" i="17" s="1"/>
  <c r="AR83" i="17"/>
  <c r="AR37" i="17" s="1"/>
  <c r="AR51" i="16"/>
  <c r="AC38" i="16"/>
  <c r="BE70" i="17"/>
  <c r="BE40" i="17" s="1"/>
  <c r="M26" i="12"/>
  <c r="H166" i="7"/>
  <c r="AU166" i="7"/>
  <c r="AQ72" i="13" s="1"/>
  <c r="AQ82" i="13" s="1"/>
  <c r="Z166" i="7"/>
  <c r="Y40" i="16" s="1"/>
  <c r="AC166" i="7"/>
  <c r="AB40" i="16" s="1"/>
  <c r="CX166" i="7"/>
  <c r="CW72" i="17" s="1"/>
  <c r="CW41" i="17" s="1"/>
  <c r="CI83" i="17"/>
  <c r="CI37" i="17" s="1"/>
  <c r="CI51" i="16"/>
  <c r="W83" i="17"/>
  <c r="W37" i="17" s="1"/>
  <c r="W51" i="16"/>
  <c r="BA51" i="16"/>
  <c r="BA83" i="17"/>
  <c r="BA37" i="17" s="1"/>
  <c r="AD83" i="17"/>
  <c r="AD37" i="17" s="1"/>
  <c r="AD51" i="16"/>
  <c r="AJ83" i="17"/>
  <c r="AJ37" i="17" s="1"/>
  <c r="AJ51" i="16"/>
  <c r="K38" i="16"/>
  <c r="CE38" i="16"/>
  <c r="CW38" i="16"/>
  <c r="AT38" i="16"/>
  <c r="BH70" i="17"/>
  <c r="BH40" i="17" s="1"/>
  <c r="AG70" i="17"/>
  <c r="AG40" i="17" s="1"/>
  <c r="F36" i="17"/>
  <c r="F35" i="17"/>
  <c r="D10" i="23" s="1"/>
  <c r="D81" i="17"/>
  <c r="G48" i="33" s="1"/>
  <c r="D49" i="16"/>
  <c r="H48" i="33" s="1"/>
  <c r="BK51" i="16"/>
  <c r="BK83" i="17"/>
  <c r="BK37" i="17" s="1"/>
  <c r="O83" i="17"/>
  <c r="O37" i="17" s="1"/>
  <c r="O51" i="16"/>
  <c r="CK83" i="17"/>
  <c r="CK37" i="17" s="1"/>
  <c r="CK51" i="16"/>
  <c r="AY83" i="17"/>
  <c r="AY37" i="17" s="1"/>
  <c r="AY51" i="16"/>
  <c r="AZ83" i="17"/>
  <c r="AZ37" i="17" s="1"/>
  <c r="AZ51" i="16"/>
  <c r="CS83" i="17"/>
  <c r="CS37" i="17" s="1"/>
  <c r="CS51" i="16"/>
  <c r="AA70" i="17"/>
  <c r="AA40" i="17" s="1"/>
  <c r="V51" i="16"/>
  <c r="V83" i="17"/>
  <c r="V37" i="17" s="1"/>
  <c r="BB83" i="17"/>
  <c r="BB37" i="17" s="1"/>
  <c r="BB51" i="16"/>
  <c r="AX51" i="16"/>
  <c r="AX83" i="17"/>
  <c r="AX37" i="17" s="1"/>
  <c r="CA83" i="17"/>
  <c r="CA37" i="17" s="1"/>
  <c r="CA51" i="16"/>
  <c r="BF70" i="17"/>
  <c r="BF40" i="17" s="1"/>
  <c r="CQ51" i="16"/>
  <c r="CQ83" i="17"/>
  <c r="CQ37" i="17" s="1"/>
  <c r="S83" i="17"/>
  <c r="S37" i="17" s="1"/>
  <c r="S51" i="16"/>
  <c r="O25" i="12"/>
  <c r="AD166" i="7"/>
  <c r="AC72" i="17" s="1"/>
  <c r="AC41" i="17" s="1"/>
  <c r="BU51" i="16"/>
  <c r="BU83" i="17"/>
  <c r="BU37" i="17" s="1"/>
  <c r="CM83" i="17"/>
  <c r="CM37" i="17" s="1"/>
  <c r="CM51" i="16"/>
  <c r="CG70" i="17"/>
  <c r="CG40" i="17" s="1"/>
  <c r="CI166" i="7"/>
  <c r="CH72" i="17" s="1"/>
  <c r="CH41" i="17" s="1"/>
  <c r="U244" i="7"/>
  <c r="T83" i="17"/>
  <c r="T37" i="17" s="1"/>
  <c r="T51" i="16"/>
  <c r="AV51" i="16"/>
  <c r="AV83" i="17"/>
  <c r="AV37" i="17" s="1"/>
  <c r="AH83" i="17"/>
  <c r="AH37" i="17" s="1"/>
  <c r="AH51" i="16"/>
  <c r="CD83" i="17"/>
  <c r="CD37" i="17" s="1"/>
  <c r="CD51" i="16"/>
  <c r="AM166" i="7"/>
  <c r="AL72" i="17" s="1"/>
  <c r="AL41" i="17" s="1"/>
  <c r="BH83" i="17"/>
  <c r="BH37" i="17" s="1"/>
  <c r="BH51" i="16"/>
  <c r="BW83" i="17"/>
  <c r="BW37" i="17" s="1"/>
  <c r="BW51" i="16"/>
  <c r="CO83" i="17"/>
  <c r="CO37" i="17" s="1"/>
  <c r="CO51" i="16"/>
  <c r="BS51" i="16"/>
  <c r="BS83" i="17"/>
  <c r="BS37" i="17" s="1"/>
  <c r="AN83" i="17"/>
  <c r="AN37" i="17" s="1"/>
  <c r="AN51" i="16"/>
  <c r="CZ51" i="16"/>
  <c r="CZ83" i="17"/>
  <c r="CZ37" i="17" s="1"/>
  <c r="AH72" i="17"/>
  <c r="AH41" i="17" s="1"/>
  <c r="AH40" i="16"/>
  <c r="AD72" i="17"/>
  <c r="AD41" i="17" s="1"/>
  <c r="AD40" i="16"/>
  <c r="BY72" i="17"/>
  <c r="BY41" i="17" s="1"/>
  <c r="BY40" i="16"/>
  <c r="S72" i="17"/>
  <c r="S41" i="17" s="1"/>
  <c r="S40" i="16"/>
  <c r="AS72" i="17"/>
  <c r="AS41" i="17" s="1"/>
  <c r="AS40" i="16"/>
  <c r="BP72" i="17"/>
  <c r="BP41" i="17" s="1"/>
  <c r="BP40" i="16"/>
  <c r="BJ72" i="17"/>
  <c r="BJ41" i="17" s="1"/>
  <c r="BJ40" i="16"/>
  <c r="BA72" i="17"/>
  <c r="BA41" i="17" s="1"/>
  <c r="BA40" i="16"/>
  <c r="CR72" i="17"/>
  <c r="CR41" i="17" s="1"/>
  <c r="CR40" i="16"/>
  <c r="F72" i="17"/>
  <c r="F41" i="17" s="1"/>
  <c r="F40" i="16"/>
  <c r="BV72" i="17"/>
  <c r="BV41" i="17" s="1"/>
  <c r="BV40" i="16"/>
  <c r="BE72" i="17"/>
  <c r="BE41" i="17" s="1"/>
  <c r="BE40" i="16"/>
  <c r="BC72" i="17"/>
  <c r="BC41" i="17" s="1"/>
  <c r="BC40" i="16"/>
  <c r="BQ72" i="17"/>
  <c r="BQ41" i="17" s="1"/>
  <c r="BQ40" i="16"/>
  <c r="W72" i="17"/>
  <c r="W41" i="17" s="1"/>
  <c r="W40" i="16"/>
  <c r="CF72" i="17"/>
  <c r="CF41" i="17" s="1"/>
  <c r="CF40" i="16"/>
  <c r="AG72" i="17"/>
  <c r="AG41" i="17" s="1"/>
  <c r="AG40" i="16"/>
  <c r="AA72" i="17"/>
  <c r="AA41" i="17" s="1"/>
  <c r="AA40" i="16"/>
  <c r="CU72" i="17"/>
  <c r="CU41" i="17" s="1"/>
  <c r="CU40" i="16"/>
  <c r="CQ72" i="17"/>
  <c r="CQ41" i="17" s="1"/>
  <c r="CQ40" i="16"/>
  <c r="CZ72" i="17"/>
  <c r="CZ41" i="17" s="1"/>
  <c r="CZ40" i="16"/>
  <c r="BB72" i="17"/>
  <c r="BB41" i="17" s="1"/>
  <c r="BB40" i="16"/>
  <c r="AU72" i="17"/>
  <c r="AU41" i="17" s="1"/>
  <c r="AU40" i="16"/>
  <c r="BH72" i="17"/>
  <c r="BH41" i="17" s="1"/>
  <c r="BH40" i="16"/>
  <c r="BU72" i="17"/>
  <c r="BU41" i="17" s="1"/>
  <c r="BU40" i="16"/>
  <c r="U72" i="17"/>
  <c r="U41" i="17" s="1"/>
  <c r="U40" i="16"/>
  <c r="BF72" i="17"/>
  <c r="BF41" i="17" s="1"/>
  <c r="BF40" i="16"/>
  <c r="AN72" i="17"/>
  <c r="AN41" i="17" s="1"/>
  <c r="AN40" i="16"/>
  <c r="AE72" i="17"/>
  <c r="AE41" i="17" s="1"/>
  <c r="AE40" i="16"/>
  <c r="CX72" i="17"/>
  <c r="CX41" i="17" s="1"/>
  <c r="CX40" i="16"/>
  <c r="CG72" i="17"/>
  <c r="CG41" i="17" s="1"/>
  <c r="CG40" i="16"/>
  <c r="J21" i="12"/>
  <c r="O17" i="12"/>
  <c r="P17" i="12" s="1"/>
  <c r="Q17" i="12" s="1"/>
  <c r="R17" i="12" s="1"/>
  <c r="S17" i="12" s="1"/>
  <c r="D17" i="12" s="1"/>
  <c r="FI184" i="7"/>
  <c r="FI246" i="7" s="1"/>
  <c r="FI244" i="7"/>
  <c r="DN184" i="7"/>
  <c r="DN246" i="7" s="1"/>
  <c r="DN244" i="7"/>
  <c r="CX184" i="7"/>
  <c r="CX246" i="7" s="1"/>
  <c r="CX244" i="7"/>
  <c r="AC184" i="7"/>
  <c r="AC246" i="7" s="1"/>
  <c r="AC244" i="7"/>
  <c r="EG184" i="7"/>
  <c r="EG246" i="7" s="1"/>
  <c r="EG244" i="7"/>
  <c r="DG184" i="7"/>
  <c r="DG246" i="7" s="1"/>
  <c r="DG244" i="7"/>
  <c r="ES184" i="7"/>
  <c r="ES246" i="7" s="1"/>
  <c r="ES244" i="7"/>
  <c r="ER184" i="7"/>
  <c r="ER246" i="7" s="1"/>
  <c r="ER244" i="7"/>
  <c r="FO184" i="7"/>
  <c r="FO246" i="7" s="1"/>
  <c r="FO244" i="7"/>
  <c r="AW184" i="7"/>
  <c r="AW246" i="7" s="1"/>
  <c r="AW244" i="7"/>
  <c r="AI184" i="7"/>
  <c r="AI246" i="7" s="1"/>
  <c r="AI244" i="7"/>
  <c r="AV184" i="7"/>
  <c r="AV246" i="7" s="1"/>
  <c r="AV244" i="7"/>
  <c r="CE184" i="7"/>
  <c r="CE246" i="7" s="1"/>
  <c r="CE244" i="7"/>
  <c r="BX184" i="7"/>
  <c r="BX246" i="7" s="1"/>
  <c r="BX244" i="7"/>
  <c r="FJ184" i="7"/>
  <c r="FJ246" i="7" s="1"/>
  <c r="FJ244" i="7"/>
  <c r="EM184" i="7"/>
  <c r="EM246" i="7" s="1"/>
  <c r="EM244" i="7"/>
  <c r="DP184" i="7"/>
  <c r="DP246" i="7" s="1"/>
  <c r="DP244" i="7"/>
  <c r="FA184" i="7"/>
  <c r="FA246" i="7" s="1"/>
  <c r="FA244" i="7"/>
  <c r="CS184" i="7"/>
  <c r="CS246" i="7" s="1"/>
  <c r="CS244" i="7"/>
  <c r="BH184" i="7"/>
  <c r="BH246" i="7" s="1"/>
  <c r="BH244" i="7"/>
  <c r="BW184" i="7"/>
  <c r="BW246" i="7" s="1"/>
  <c r="BW244" i="7"/>
  <c r="CD184" i="7"/>
  <c r="CD246" i="7" s="1"/>
  <c r="CD244" i="7"/>
  <c r="DH184" i="7"/>
  <c r="DH246" i="7" s="1"/>
  <c r="DH244" i="7"/>
  <c r="BI184" i="7"/>
  <c r="BI246" i="7" s="1"/>
  <c r="BI244" i="7"/>
  <c r="AO184" i="7"/>
  <c r="AO246" i="7" s="1"/>
  <c r="AO244" i="7"/>
  <c r="AU184" i="7"/>
  <c r="AU246" i="7" s="1"/>
  <c r="AU244" i="7"/>
  <c r="DC184" i="7"/>
  <c r="DC246" i="7" s="1"/>
  <c r="DC244" i="7"/>
  <c r="BK184" i="7"/>
  <c r="BK246" i="7" s="1"/>
  <c r="BK244" i="7"/>
  <c r="BF184" i="7"/>
  <c r="BF246" i="7" s="1"/>
  <c r="BF244" i="7"/>
  <c r="FB184" i="7"/>
  <c r="FB246" i="7" s="1"/>
  <c r="FB244" i="7"/>
  <c r="R184" i="7"/>
  <c r="R246" i="7" s="1"/>
  <c r="R244" i="7"/>
  <c r="CM184" i="7"/>
  <c r="CM246" i="7" s="1"/>
  <c r="CM244" i="7"/>
  <c r="BS184" i="7"/>
  <c r="BS246" i="7" s="1"/>
  <c r="BS244" i="7"/>
  <c r="BO184" i="7"/>
  <c r="BO246" i="7" s="1"/>
  <c r="BO244" i="7"/>
  <c r="Q184" i="7"/>
  <c r="Q246" i="7" s="1"/>
  <c r="Q244" i="7"/>
  <c r="DJ184" i="7"/>
  <c r="DJ246" i="7" s="1"/>
  <c r="DJ244" i="7"/>
  <c r="AG184" i="7"/>
  <c r="AG246" i="7" s="1"/>
  <c r="AG244" i="7"/>
  <c r="EQ184" i="7"/>
  <c r="EQ246" i="7" s="1"/>
  <c r="EQ244" i="7"/>
  <c r="EU184" i="7"/>
  <c r="EU246" i="7" s="1"/>
  <c r="EU244" i="7"/>
  <c r="DM184" i="7"/>
  <c r="DM246" i="7" s="1"/>
  <c r="DM244" i="7"/>
  <c r="AQ184" i="7"/>
  <c r="AQ246" i="7" s="1"/>
  <c r="AQ244" i="7"/>
  <c r="FG184" i="7"/>
  <c r="FG246" i="7" s="1"/>
  <c r="FG244" i="7"/>
  <c r="EI184" i="7"/>
  <c r="EI246" i="7" s="1"/>
  <c r="EI244" i="7"/>
  <c r="EC184" i="7"/>
  <c r="EC246" i="7" s="1"/>
  <c r="EC244" i="7"/>
  <c r="DL184" i="7"/>
  <c r="DL246" i="7" s="1"/>
  <c r="DL244" i="7"/>
  <c r="EX184" i="7"/>
  <c r="EX246" i="7" s="1"/>
  <c r="EX244" i="7"/>
  <c r="FC184" i="7"/>
  <c r="FC246" i="7" s="1"/>
  <c r="FC244" i="7"/>
  <c r="EY184" i="7"/>
  <c r="EY246" i="7" s="1"/>
  <c r="EY244" i="7"/>
  <c r="CJ184" i="7"/>
  <c r="CJ246" i="7" s="1"/>
  <c r="CJ244" i="7"/>
  <c r="DQ184" i="7"/>
  <c r="DQ246" i="7" s="1"/>
  <c r="DQ244" i="7"/>
  <c r="X184" i="7"/>
  <c r="X246" i="7" s="1"/>
  <c r="X244" i="7"/>
  <c r="BB184" i="7"/>
  <c r="BB246" i="7" s="1"/>
  <c r="BB244" i="7"/>
  <c r="DB184" i="7"/>
  <c r="DB246" i="7" s="1"/>
  <c r="DB244" i="7"/>
  <c r="AE184" i="7"/>
  <c r="AE246" i="7" s="1"/>
  <c r="AE244" i="7"/>
  <c r="AK184" i="7"/>
  <c r="AK246" i="7" s="1"/>
  <c r="AK244" i="7"/>
  <c r="DD184" i="7"/>
  <c r="DD246" i="7" s="1"/>
  <c r="DD244" i="7"/>
  <c r="FH184" i="7"/>
  <c r="FH246" i="7" s="1"/>
  <c r="FH244" i="7"/>
  <c r="CP184" i="7"/>
  <c r="CP246" i="7" s="1"/>
  <c r="CP244" i="7"/>
  <c r="BL184" i="7"/>
  <c r="BL246" i="7" s="1"/>
  <c r="BL244" i="7"/>
  <c r="EW184" i="7"/>
  <c r="EW246" i="7" s="1"/>
  <c r="EW244" i="7"/>
  <c r="DY184" i="7"/>
  <c r="DY246" i="7" s="1"/>
  <c r="DY244" i="7"/>
  <c r="P184" i="7"/>
  <c r="P246" i="7" s="1"/>
  <c r="P244" i="7"/>
  <c r="CK184" i="7"/>
  <c r="CK246" i="7" s="1"/>
  <c r="CK244" i="7"/>
  <c r="FK184" i="7"/>
  <c r="FK246" i="7" s="1"/>
  <c r="FK244" i="7"/>
  <c r="DT184" i="7"/>
  <c r="DT246" i="7" s="1"/>
  <c r="DT244" i="7"/>
  <c r="EL184" i="7"/>
  <c r="EL246" i="7" s="1"/>
  <c r="EL244" i="7"/>
  <c r="AT184" i="7"/>
  <c r="AT246" i="7" s="1"/>
  <c r="AT244" i="7"/>
  <c r="CL184" i="7"/>
  <c r="CL246" i="7" s="1"/>
  <c r="CL244" i="7"/>
  <c r="FM184" i="7"/>
  <c r="FM246" i="7" s="1"/>
  <c r="FM244" i="7"/>
  <c r="BN184" i="7"/>
  <c r="BN246" i="7" s="1"/>
  <c r="BN244" i="7"/>
  <c r="AZ184" i="7"/>
  <c r="AZ246" i="7" s="1"/>
  <c r="AZ244" i="7"/>
  <c r="DK184" i="7"/>
  <c r="DK246" i="7" s="1"/>
  <c r="DK244" i="7"/>
  <c r="CI184" i="7"/>
  <c r="CI246" i="7" s="1"/>
  <c r="CI244" i="7"/>
  <c r="DU184" i="7"/>
  <c r="DU246" i="7" s="1"/>
  <c r="DU244" i="7"/>
  <c r="DR184" i="7"/>
  <c r="DR246" i="7" s="1"/>
  <c r="DR244" i="7"/>
  <c r="BU184" i="7"/>
  <c r="BU246" i="7" s="1"/>
  <c r="BU244" i="7"/>
  <c r="DF184" i="7"/>
  <c r="DF246" i="7" s="1"/>
  <c r="DF244" i="7"/>
  <c r="BG184" i="7"/>
  <c r="BG246" i="7" s="1"/>
  <c r="BG244" i="7"/>
  <c r="AD184" i="7"/>
  <c r="AD246" i="7" s="1"/>
  <c r="AD244" i="7"/>
  <c r="BA184" i="7"/>
  <c r="BA246" i="7" s="1"/>
  <c r="BA244" i="7"/>
  <c r="CV184" i="7"/>
  <c r="CV246" i="7" s="1"/>
  <c r="CV244" i="7"/>
  <c r="CT184" i="7"/>
  <c r="CT246" i="7" s="1"/>
  <c r="CT244" i="7"/>
  <c r="EO184" i="7"/>
  <c r="EO246" i="7" s="1"/>
  <c r="EO244" i="7"/>
  <c r="BE184" i="7"/>
  <c r="BE246" i="7" s="1"/>
  <c r="BE244" i="7"/>
  <c r="CO184" i="7"/>
  <c r="CO246" i="7" s="1"/>
  <c r="CO244" i="7"/>
  <c r="BY184" i="7"/>
  <c r="BY246" i="7" s="1"/>
  <c r="BY244" i="7"/>
  <c r="BR184" i="7"/>
  <c r="BR246" i="7" s="1"/>
  <c r="BR244" i="7"/>
  <c r="DO184" i="7"/>
  <c r="DO246" i="7" s="1"/>
  <c r="DO244" i="7"/>
  <c r="EA184" i="7"/>
  <c r="EA246" i="7" s="1"/>
  <c r="EA244" i="7"/>
  <c r="DV184" i="7"/>
  <c r="DV246" i="7" s="1"/>
  <c r="DV244" i="7"/>
  <c r="W184" i="7"/>
  <c r="W246" i="7" s="1"/>
  <c r="W244" i="7"/>
  <c r="AJ184" i="7"/>
  <c r="AJ246" i="7" s="1"/>
  <c r="AJ244" i="7"/>
  <c r="EB184" i="7"/>
  <c r="EB246" i="7" s="1"/>
  <c r="EB244" i="7"/>
  <c r="CY184" i="7"/>
  <c r="CY246" i="7" s="1"/>
  <c r="CY244" i="7"/>
  <c r="EH184" i="7"/>
  <c r="EH246" i="7" s="1"/>
  <c r="EH244" i="7"/>
  <c r="BQ184" i="7"/>
  <c r="BQ246" i="7" s="1"/>
  <c r="BQ244" i="7"/>
  <c r="EV184" i="7"/>
  <c r="EV246" i="7" s="1"/>
  <c r="EV244" i="7"/>
  <c r="FN184" i="7"/>
  <c r="FN246" i="7" s="1"/>
  <c r="FN244" i="7"/>
  <c r="BC184" i="7"/>
  <c r="BC246" i="7" s="1"/>
  <c r="BC244" i="7"/>
  <c r="CQ184" i="7"/>
  <c r="CQ246" i="7" s="1"/>
  <c r="CQ244" i="7"/>
  <c r="EN184" i="7"/>
  <c r="EN246" i="7" s="1"/>
  <c r="EN244" i="7"/>
  <c r="DZ184" i="7"/>
  <c r="DZ246" i="7" s="1"/>
  <c r="DZ244" i="7"/>
  <c r="EE184" i="7"/>
  <c r="EE246" i="7" s="1"/>
  <c r="EE244" i="7"/>
  <c r="BT184" i="7"/>
  <c r="BT246" i="7" s="1"/>
  <c r="BT244" i="7"/>
  <c r="AB184" i="7"/>
  <c r="AB246" i="7" s="1"/>
  <c r="AB244" i="7"/>
  <c r="EP184" i="7"/>
  <c r="EP246" i="7" s="1"/>
  <c r="EP244" i="7"/>
  <c r="ET184" i="7"/>
  <c r="ET246" i="7" s="1"/>
  <c r="ET244" i="7"/>
  <c r="CU184" i="7"/>
  <c r="CU246" i="7" s="1"/>
  <c r="CU244" i="7"/>
  <c r="AY184" i="7"/>
  <c r="AY246" i="7" s="1"/>
  <c r="AY244" i="7"/>
  <c r="CC184" i="7"/>
  <c r="CC246" i="7" s="1"/>
  <c r="CC244" i="7"/>
  <c r="CW184" i="7"/>
  <c r="CW246" i="7" s="1"/>
  <c r="CW244" i="7"/>
  <c r="BM184" i="7"/>
  <c r="BM246" i="7" s="1"/>
  <c r="BM244" i="7"/>
  <c r="AH184" i="7"/>
  <c r="AH246" i="7" s="1"/>
  <c r="AH244" i="7"/>
  <c r="FD184" i="7"/>
  <c r="FD246" i="7" s="1"/>
  <c r="FD244" i="7"/>
  <c r="EF184" i="7"/>
  <c r="EF246" i="7" s="1"/>
  <c r="EF244" i="7"/>
  <c r="CB184" i="7"/>
  <c r="CB246" i="7" s="1"/>
  <c r="CB244" i="7"/>
  <c r="DX184" i="7"/>
  <c r="DX246" i="7" s="1"/>
  <c r="DX244" i="7"/>
  <c r="CZ184" i="7"/>
  <c r="CZ246" i="7" s="1"/>
  <c r="CZ244" i="7"/>
  <c r="CH184" i="7"/>
  <c r="CH246" i="7" s="1"/>
  <c r="CH244" i="7"/>
  <c r="DE184" i="7"/>
  <c r="DE246" i="7" s="1"/>
  <c r="DE244" i="7"/>
  <c r="AM184" i="7"/>
  <c r="AM246" i="7" s="1"/>
  <c r="AM244" i="7"/>
  <c r="AP184" i="7"/>
  <c r="AP246" i="7" s="1"/>
  <c r="AP244" i="7"/>
  <c r="EZ184" i="7"/>
  <c r="EZ246" i="7" s="1"/>
  <c r="EZ244" i="7"/>
  <c r="CR184" i="7"/>
  <c r="CR246" i="7" s="1"/>
  <c r="CR244" i="7"/>
  <c r="CG184" i="7"/>
  <c r="CG246" i="7" s="1"/>
  <c r="CG244" i="7"/>
  <c r="V184" i="7"/>
  <c r="V246" i="7" s="1"/>
  <c r="V244" i="7"/>
  <c r="CF184" i="7"/>
  <c r="CF246" i="7" s="1"/>
  <c r="CF244" i="7"/>
  <c r="T184" i="7"/>
  <c r="T246" i="7" s="1"/>
  <c r="T244" i="7"/>
  <c r="ED184" i="7"/>
  <c r="ED246" i="7" s="1"/>
  <c r="ED244" i="7"/>
  <c r="FF184" i="7"/>
  <c r="FF246" i="7" s="1"/>
  <c r="FF244" i="7"/>
  <c r="D240" i="7"/>
  <c r="DA184" i="7"/>
  <c r="DA246" i="7" s="1"/>
  <c r="DA244" i="7"/>
  <c r="FL184" i="7"/>
  <c r="FL246" i="7" s="1"/>
  <c r="FL244" i="7"/>
  <c r="CA184" i="7"/>
  <c r="CA246" i="7" s="1"/>
  <c r="CA244" i="7"/>
  <c r="EK184" i="7"/>
  <c r="EK246" i="7" s="1"/>
  <c r="EK244" i="7"/>
  <c r="DI184" i="7"/>
  <c r="DI246" i="7" s="1"/>
  <c r="DI244" i="7"/>
  <c r="EJ184" i="7"/>
  <c r="EJ246" i="7" s="1"/>
  <c r="EJ244" i="7"/>
  <c r="AN184" i="7"/>
  <c r="AN246" i="7" s="1"/>
  <c r="AN244" i="7"/>
  <c r="BV184" i="7"/>
  <c r="BV246" i="7" s="1"/>
  <c r="BV244" i="7"/>
  <c r="BZ184" i="7"/>
  <c r="BZ246" i="7" s="1"/>
  <c r="BZ244" i="7"/>
  <c r="DW184" i="7"/>
  <c r="DW246" i="7" s="1"/>
  <c r="DW244" i="7"/>
  <c r="CN184" i="7"/>
  <c r="CN246" i="7" s="1"/>
  <c r="CN244" i="7"/>
  <c r="AS184" i="7"/>
  <c r="AS246" i="7" s="1"/>
  <c r="AS244" i="7"/>
  <c r="DS184" i="7"/>
  <c r="DS246" i="7" s="1"/>
  <c r="DS244" i="7"/>
  <c r="FE184" i="7"/>
  <c r="FE246" i="7" s="1"/>
  <c r="FE244" i="7"/>
  <c r="B4" i="34"/>
  <c r="D4" i="34" s="1"/>
  <c r="D56" i="6"/>
  <c r="C14" i="33"/>
  <c r="AG56" i="26"/>
  <c r="AG58" i="26"/>
  <c r="AG55" i="26"/>
  <c r="AS167" i="7"/>
  <c r="BQ167" i="7"/>
  <c r="D39" i="6"/>
  <c r="D41" i="6" s="1"/>
  <c r="AA167" i="7"/>
  <c r="AM167" i="7"/>
  <c r="AY167" i="7"/>
  <c r="BK167" i="7"/>
  <c r="I183" i="7"/>
  <c r="BW167" i="7"/>
  <c r="M183" i="7"/>
  <c r="BE167" i="7"/>
  <c r="K183" i="7"/>
  <c r="AG167" i="7"/>
  <c r="DV72" i="13"/>
  <c r="DV82" i="13" s="1"/>
  <c r="EP72" i="13"/>
  <c r="EP82" i="13" s="1"/>
  <c r="DC72" i="13"/>
  <c r="DC82" i="13" s="1"/>
  <c r="DL72" i="13"/>
  <c r="DL82" i="13" s="1"/>
  <c r="EL72" i="13"/>
  <c r="EL82" i="13" s="1"/>
  <c r="EH72" i="13"/>
  <c r="EH82" i="13" s="1"/>
  <c r="DH72" i="13"/>
  <c r="DH82" i="13" s="1"/>
  <c r="EM72" i="13"/>
  <c r="EM82" i="13" s="1"/>
  <c r="DX72" i="13"/>
  <c r="DX82" i="13" s="1"/>
  <c r="FJ72" i="13"/>
  <c r="FJ82" i="13" s="1"/>
  <c r="ET72" i="13"/>
  <c r="ET82" i="13" s="1"/>
  <c r="DT72" i="13"/>
  <c r="DT82" i="13" s="1"/>
  <c r="EB72" i="13"/>
  <c r="EB82" i="13" s="1"/>
  <c r="EJ72" i="13"/>
  <c r="EJ82" i="13" s="1"/>
  <c r="EA72" i="13"/>
  <c r="EA82" i="13" s="1"/>
  <c r="DB72" i="13"/>
  <c r="DB82" i="13" s="1"/>
  <c r="EF72" i="13"/>
  <c r="EF82" i="13" s="1"/>
  <c r="EC72" i="13"/>
  <c r="EC82" i="13" s="1"/>
  <c r="EV72" i="13"/>
  <c r="EV82" i="13" s="1"/>
  <c r="FK72" i="13"/>
  <c r="FK82" i="13" s="1"/>
  <c r="DG72" i="13"/>
  <c r="DG82" i="13" s="1"/>
  <c r="EX72" i="13"/>
  <c r="EX82" i="13" s="1"/>
  <c r="ER72" i="13"/>
  <c r="ER82" i="13" s="1"/>
  <c r="ED72" i="13"/>
  <c r="ED82" i="13" s="1"/>
  <c r="FH72" i="13"/>
  <c r="FH82" i="13" s="1"/>
  <c r="DP72" i="13"/>
  <c r="DP82" i="13" s="1"/>
  <c r="DS72" i="13"/>
  <c r="DS82" i="13" s="1"/>
  <c r="DO72" i="13"/>
  <c r="DO82" i="13" s="1"/>
  <c r="FD72" i="13"/>
  <c r="FD82" i="13" s="1"/>
  <c r="CY72" i="13"/>
  <c r="CY82" i="13" s="1"/>
  <c r="DA72" i="13"/>
  <c r="DA82" i="13" s="1"/>
  <c r="EN72" i="13"/>
  <c r="EN82" i="13" s="1"/>
  <c r="EE72" i="13"/>
  <c r="EE82" i="13" s="1"/>
  <c r="EY72" i="13"/>
  <c r="EY82" i="13" s="1"/>
  <c r="DI72" i="13"/>
  <c r="DI82" i="13" s="1"/>
  <c r="DK72" i="13"/>
  <c r="DK82" i="13" s="1"/>
  <c r="DM72" i="13"/>
  <c r="DM82" i="13" s="1"/>
  <c r="DE72" i="13"/>
  <c r="DE82" i="13" s="1"/>
  <c r="EQ72" i="13"/>
  <c r="EQ82" i="13" s="1"/>
  <c r="DD72" i="13"/>
  <c r="DD82" i="13" s="1"/>
  <c r="EG72" i="13"/>
  <c r="EG82" i="13" s="1"/>
  <c r="DW72" i="13"/>
  <c r="DW82" i="13" s="1"/>
  <c r="DY72" i="13"/>
  <c r="DY82" i="13" s="1"/>
  <c r="EO72" i="13"/>
  <c r="EO82" i="13" s="1"/>
  <c r="FC72" i="13"/>
  <c r="FC82" i="13" s="1"/>
  <c r="EZ72" i="13"/>
  <c r="EZ82" i="13" s="1"/>
  <c r="FE72" i="13"/>
  <c r="FE82" i="13" s="1"/>
  <c r="EI72" i="13"/>
  <c r="EI82" i="13" s="1"/>
  <c r="EK72" i="13"/>
  <c r="EK82" i="13" s="1"/>
  <c r="DR72" i="13"/>
  <c r="DR82" i="13" s="1"/>
  <c r="DU72" i="13"/>
  <c r="DU82" i="13" s="1"/>
  <c r="DQ72" i="13"/>
  <c r="DQ82" i="13" s="1"/>
  <c r="DJ72" i="13"/>
  <c r="DJ82" i="13" s="1"/>
  <c r="EU72" i="13"/>
  <c r="EU82" i="13" s="1"/>
  <c r="EW72" i="13"/>
  <c r="EW82" i="13" s="1"/>
  <c r="FB72" i="13"/>
  <c r="FB82" i="13" s="1"/>
  <c r="ES72" i="13"/>
  <c r="ES82" i="13" s="1"/>
  <c r="FA72" i="13"/>
  <c r="FA82" i="13" s="1"/>
  <c r="FF72" i="13"/>
  <c r="FF82" i="13" s="1"/>
  <c r="FG72" i="13"/>
  <c r="FG82" i="13" s="1"/>
  <c r="FI72" i="13"/>
  <c r="FI82" i="13" s="1"/>
  <c r="CX72" i="13"/>
  <c r="CX82" i="13" s="1"/>
  <c r="DF72" i="13"/>
  <c r="DF82" i="13" s="1"/>
  <c r="DZ72" i="13"/>
  <c r="DZ82" i="13" s="1"/>
  <c r="CZ72" i="13"/>
  <c r="CZ82" i="13" s="1"/>
  <c r="DN72" i="13"/>
  <c r="DN82" i="13" s="1"/>
  <c r="BC28" i="16"/>
  <c r="BA28" i="16"/>
  <c r="AZ28" i="16"/>
  <c r="AK28" i="16"/>
  <c r="BL28" i="16"/>
  <c r="BH28" i="16"/>
  <c r="BI28" i="16"/>
  <c r="BF28" i="16"/>
  <c r="AX28" i="16"/>
  <c r="AU28" i="16"/>
  <c r="AT28" i="16"/>
  <c r="AM28" i="16"/>
  <c r="BE28" i="16"/>
  <c r="BD28" i="16"/>
  <c r="AI28" i="16"/>
  <c r="AS28" i="16"/>
  <c r="AF28" i="16"/>
  <c r="BK28" i="16"/>
  <c r="AY28" i="16"/>
  <c r="AR28" i="16"/>
  <c r="BJ28" i="16"/>
  <c r="AJ28" i="16"/>
  <c r="AG28" i="16"/>
  <c r="AC28" i="16"/>
  <c r="AV28" i="16"/>
  <c r="AO28" i="16"/>
  <c r="AP28" i="16"/>
  <c r="AL28" i="16"/>
  <c r="AW28" i="16"/>
  <c r="AH28" i="16"/>
  <c r="AN28" i="16"/>
  <c r="AQ28" i="16"/>
  <c r="AD28" i="16"/>
  <c r="BB28" i="16"/>
  <c r="BG28" i="16"/>
  <c r="AE28" i="16"/>
  <c r="BE72" i="13"/>
  <c r="BE82" i="13" s="1"/>
  <c r="AD72" i="13"/>
  <c r="AD82" i="13" s="1"/>
  <c r="AB72" i="13"/>
  <c r="AK72" i="13"/>
  <c r="AK82" i="13" s="1"/>
  <c r="R72" i="13"/>
  <c r="R82" i="13" s="1"/>
  <c r="AX72" i="13"/>
  <c r="AX82" i="13" s="1"/>
  <c r="T72" i="13"/>
  <c r="T82" i="13" s="1"/>
  <c r="CN72" i="13"/>
  <c r="CN82" i="13" s="1"/>
  <c r="AY72" i="13"/>
  <c r="AY82" i="13" s="1"/>
  <c r="BN72" i="13"/>
  <c r="BN82" i="13" s="1"/>
  <c r="BB72" i="13"/>
  <c r="BB82" i="13" s="1"/>
  <c r="AZ72" i="13"/>
  <c r="CR72" i="13"/>
  <c r="CR82" i="13" s="1"/>
  <c r="BS72" i="13"/>
  <c r="BS82" i="13" s="1"/>
  <c r="AR72" i="13"/>
  <c r="AR82" i="13" s="1"/>
  <c r="AA72" i="13"/>
  <c r="AA82" i="13" s="1"/>
  <c r="CU72" i="13"/>
  <c r="CU82" i="13" s="1"/>
  <c r="BC72" i="13"/>
  <c r="BC82" i="13" s="1"/>
  <c r="P72" i="13"/>
  <c r="P82" i="13" s="1"/>
  <c r="BM72" i="13"/>
  <c r="BM82" i="13" s="1"/>
  <c r="X72" i="13"/>
  <c r="X82" i="13" s="1"/>
  <c r="CO72" i="13"/>
  <c r="CO82" i="13" s="1"/>
  <c r="AE72" i="13"/>
  <c r="AE82" i="13" s="1"/>
  <c r="CC72" i="13"/>
  <c r="CC82" i="13" s="1"/>
  <c r="CW72" i="13"/>
  <c r="CW82" i="13" s="1"/>
  <c r="CD72" i="13"/>
  <c r="CD82" i="13" s="1"/>
  <c r="C72" i="13"/>
  <c r="C82" i="13" s="1"/>
  <c r="AP72" i="13"/>
  <c r="AP82" i="13" s="1"/>
  <c r="BR72" i="13"/>
  <c r="BR82" i="13" s="1"/>
  <c r="BG72" i="13"/>
  <c r="BG82" i="13" s="1"/>
  <c r="H14" i="29"/>
  <c r="I14" i="29"/>
  <c r="J14" i="29" s="1"/>
  <c r="D68" i="12"/>
  <c r="D69" i="12"/>
  <c r="Y182" i="7"/>
  <c r="B54" i="13"/>
  <c r="L183" i="7"/>
  <c r="B57" i="13"/>
  <c r="K74" i="13"/>
  <c r="O220" i="7" s="1"/>
  <c r="H74" i="13"/>
  <c r="L220" i="7" s="1"/>
  <c r="N74" i="13"/>
  <c r="R220" i="7" s="1"/>
  <c r="I74" i="13"/>
  <c r="M220" i="7" s="1"/>
  <c r="D74" i="13"/>
  <c r="H220" i="7" s="1"/>
  <c r="L74" i="13"/>
  <c r="P220" i="7" s="1"/>
  <c r="I167" i="7"/>
  <c r="G74" i="13"/>
  <c r="K220" i="7" s="1"/>
  <c r="F74" i="13"/>
  <c r="J220" i="7" s="1"/>
  <c r="O74" i="13"/>
  <c r="S220" i="7" s="1"/>
  <c r="J74" i="13"/>
  <c r="N220" i="7" s="1"/>
  <c r="M74" i="13"/>
  <c r="Q220" i="7" s="1"/>
  <c r="CE167" i="7"/>
  <c r="DS167" i="7"/>
  <c r="EZ167" i="7"/>
  <c r="EO167" i="7"/>
  <c r="FO167" i="7"/>
  <c r="AX167" i="7"/>
  <c r="DR167" i="7"/>
  <c r="DM167" i="7"/>
  <c r="BL167" i="7"/>
  <c r="EF167" i="7"/>
  <c r="BA167" i="7"/>
  <c r="ES167" i="7"/>
  <c r="FI167" i="7"/>
  <c r="BZ167" i="7"/>
  <c r="ET167" i="7"/>
  <c r="AR167" i="7"/>
  <c r="AT167" i="7"/>
  <c r="AI167" i="7"/>
  <c r="CY167" i="7"/>
  <c r="DQ167" i="7"/>
  <c r="CR167" i="7"/>
  <c r="FL167" i="7"/>
  <c r="FM167" i="7"/>
  <c r="AE167" i="7"/>
  <c r="ED167" i="7"/>
  <c r="EI167" i="7"/>
  <c r="EW167" i="7"/>
  <c r="BX167" i="7"/>
  <c r="ER167" i="7"/>
  <c r="BM167" i="7"/>
  <c r="BD167" i="7"/>
  <c r="BP167" i="7"/>
  <c r="CL167" i="7"/>
  <c r="FF167" i="7"/>
  <c r="BF167" i="7"/>
  <c r="EC167" i="7"/>
  <c r="BR167" i="7"/>
  <c r="BG167" i="7"/>
  <c r="FK167" i="7"/>
  <c r="Y167" i="7"/>
  <c r="CH167" i="7"/>
  <c r="FB167" i="7"/>
  <c r="AB167" i="7"/>
  <c r="CV167" i="7"/>
  <c r="CW167" i="7"/>
  <c r="BY167" i="7"/>
  <c r="EJ167" i="7"/>
  <c r="AP167" i="7"/>
  <c r="DJ167" i="7"/>
  <c r="BO167" i="7"/>
  <c r="EX167" i="7"/>
  <c r="BS167" i="7"/>
  <c r="DY167" i="7"/>
  <c r="BH167" i="7"/>
  <c r="BU167" i="7"/>
  <c r="Z167" i="7"/>
  <c r="FN167" i="7"/>
  <c r="DX167" i="7"/>
  <c r="DH167" i="7"/>
  <c r="AC167" i="7"/>
  <c r="DI167" i="7"/>
  <c r="EG167" i="7"/>
  <c r="DA167" i="7"/>
  <c r="DV167" i="7"/>
  <c r="CA167" i="7"/>
  <c r="V167" i="7"/>
  <c r="CP167" i="7"/>
  <c r="FJ167" i="7"/>
  <c r="CQ167" i="7"/>
  <c r="BC167" i="7"/>
  <c r="T167" i="7"/>
  <c r="EE167" i="7"/>
  <c r="AU167" i="7"/>
  <c r="AF167" i="7"/>
  <c r="DK167" i="7"/>
  <c r="BV167" i="7"/>
  <c r="EP167" i="7"/>
  <c r="CJ167" i="7"/>
  <c r="AD167" i="7"/>
  <c r="DL167" i="7"/>
  <c r="EL167" i="7"/>
  <c r="CC167" i="7"/>
  <c r="FA167" i="7"/>
  <c r="U167" i="7"/>
  <c r="CD167" i="7"/>
  <c r="AK167" i="7"/>
  <c r="W167" i="7"/>
  <c r="CG167" i="7"/>
  <c r="CU167" i="7"/>
  <c r="FH167" i="7"/>
  <c r="BT167" i="7"/>
  <c r="EN167" i="7"/>
  <c r="DE167" i="7"/>
  <c r="EQ167" i="7"/>
  <c r="AL167" i="7"/>
  <c r="DF167" i="7"/>
  <c r="DG167" i="7"/>
  <c r="CO167" i="7"/>
  <c r="AZ167" i="7"/>
  <c r="DT167" i="7"/>
  <c r="AO167" i="7"/>
  <c r="DU167" i="7"/>
  <c r="FE167" i="7"/>
  <c r="EK167" i="7"/>
  <c r="BN167" i="7"/>
  <c r="EH167" i="7"/>
  <c r="FG167" i="7"/>
  <c r="CS167" i="7"/>
  <c r="CF167" i="7"/>
  <c r="AQ167" i="7"/>
  <c r="DN167" i="7"/>
  <c r="DO167" i="7"/>
  <c r="EA167" i="7"/>
  <c r="X167" i="7"/>
  <c r="BJ167" i="7"/>
  <c r="CN167" i="7"/>
  <c r="DZ167" i="7"/>
  <c r="EM167" i="7"/>
  <c r="EU167" i="7"/>
  <c r="EY167" i="7"/>
  <c r="FC167" i="7"/>
  <c r="AJ167" i="7"/>
  <c r="DD167" i="7"/>
  <c r="FD167" i="7"/>
  <c r="CK167" i="7"/>
  <c r="EV167" i="7"/>
  <c r="CZ167" i="7"/>
  <c r="CX167" i="7"/>
  <c r="AV167" i="7"/>
  <c r="DP167" i="7"/>
  <c r="AW167" i="7"/>
  <c r="CB167" i="7"/>
  <c r="BI167" i="7"/>
  <c r="DW167" i="7"/>
  <c r="EB167" i="7"/>
  <c r="CI167" i="7"/>
  <c r="CT167" i="7"/>
  <c r="AN167" i="7"/>
  <c r="BB167" i="7"/>
  <c r="AH167" i="7"/>
  <c r="DB167" i="7"/>
  <c r="DC167" i="7"/>
  <c r="CM167" i="7"/>
  <c r="B73" i="13"/>
  <c r="J75" i="6"/>
  <c r="J74" i="6"/>
  <c r="H77" i="6"/>
  <c r="J76" i="6"/>
  <c r="I72" i="6"/>
  <c r="I66" i="6"/>
  <c r="D243" i="7" l="1"/>
  <c r="BF72" i="13"/>
  <c r="BI40" i="16"/>
  <c r="J22" i="12"/>
  <c r="CH72" i="13"/>
  <c r="CH82" i="13" s="1"/>
  <c r="D11" i="23"/>
  <c r="N40" i="16"/>
  <c r="F73" i="17"/>
  <c r="F42" i="17" s="1"/>
  <c r="K72" i="13"/>
  <c r="K82" i="13" s="1"/>
  <c r="D50" i="16"/>
  <c r="H49" i="33" s="1"/>
  <c r="D82" i="17"/>
  <c r="G49" i="33" s="1"/>
  <c r="CS72" i="17"/>
  <c r="CS41" i="17" s="1"/>
  <c r="CP72" i="13"/>
  <c r="CP82" i="13" s="1"/>
  <c r="AO72" i="13"/>
  <c r="AO82" i="13" s="1"/>
  <c r="AR40" i="16"/>
  <c r="I72" i="13"/>
  <c r="I82" i="13" s="1"/>
  <c r="L40" i="16"/>
  <c r="M82" i="13"/>
  <c r="AF72" i="13"/>
  <c r="AF82" i="13" s="1"/>
  <c r="D221" i="7"/>
  <c r="CK40" i="16"/>
  <c r="CG72" i="13"/>
  <c r="CG82" i="13" s="1"/>
  <c r="AP72" i="17"/>
  <c r="AP41" i="17" s="1"/>
  <c r="Z72" i="17"/>
  <c r="Z41" i="17" s="1"/>
  <c r="Z40" i="16"/>
  <c r="J72" i="13"/>
  <c r="M40" i="16"/>
  <c r="X40" i="16"/>
  <c r="F72" i="13"/>
  <c r="F82" i="13" s="1"/>
  <c r="AK72" i="17"/>
  <c r="AK41" i="17" s="1"/>
  <c r="I40" i="16"/>
  <c r="L72" i="13"/>
  <c r="L82" i="13" s="1"/>
  <c r="AF40" i="16"/>
  <c r="AF72" i="17"/>
  <c r="AF41" i="17" s="1"/>
  <c r="N72" i="13"/>
  <c r="N82" i="13" s="1"/>
  <c r="AP40" i="16"/>
  <c r="BR72" i="17"/>
  <c r="BR41" i="17" s="1"/>
  <c r="BX72" i="17"/>
  <c r="BX41" i="17" s="1"/>
  <c r="T72" i="17"/>
  <c r="T41" i="17" s="1"/>
  <c r="O40" i="16"/>
  <c r="Q40" i="16"/>
  <c r="BX72" i="13"/>
  <c r="BX82" i="13" s="1"/>
  <c r="BG72" i="17"/>
  <c r="BG41" i="17" s="1"/>
  <c r="BG40" i="16"/>
  <c r="BW72" i="13"/>
  <c r="BW82" i="13" s="1"/>
  <c r="CJ40" i="16"/>
  <c r="Q72" i="13"/>
  <c r="BN40" i="16"/>
  <c r="BZ40" i="16"/>
  <c r="AW72" i="13"/>
  <c r="AW82" i="13" s="1"/>
  <c r="CM72" i="17"/>
  <c r="CM41" i="17" s="1"/>
  <c r="BL72" i="17"/>
  <c r="BL41" i="17" s="1"/>
  <c r="AM72" i="17"/>
  <c r="AM41" i="17" s="1"/>
  <c r="CB40" i="16"/>
  <c r="AS72" i="13"/>
  <c r="AS82" i="13" s="1"/>
  <c r="U72" i="13"/>
  <c r="U82" i="13" s="1"/>
  <c r="CA40" i="16"/>
  <c r="CT72" i="13"/>
  <c r="CT82" i="13" s="1"/>
  <c r="BI72" i="13"/>
  <c r="BI82" i="13" s="1"/>
  <c r="AZ40" i="16"/>
  <c r="AJ72" i="13"/>
  <c r="AJ82" i="13" s="1"/>
  <c r="BX40" i="16"/>
  <c r="BR40" i="16"/>
  <c r="CE72" i="13"/>
  <c r="CE82" i="13" s="1"/>
  <c r="CP72" i="17"/>
  <c r="CP41" i="17" s="1"/>
  <c r="D15" i="23"/>
  <c r="CY72" i="17"/>
  <c r="CY41" i="17" s="1"/>
  <c r="CM72" i="13"/>
  <c r="CM82" i="13" s="1"/>
  <c r="H40" i="16"/>
  <c r="BP72" i="13"/>
  <c r="BP82" i="13" s="1"/>
  <c r="BK72" i="17"/>
  <c r="BK41" i="17" s="1"/>
  <c r="P40" i="16"/>
  <c r="BJ72" i="13"/>
  <c r="BJ82" i="13" s="1"/>
  <c r="AB72" i="17"/>
  <c r="AB41" i="17" s="1"/>
  <c r="P72" i="17"/>
  <c r="P41" i="17" s="1"/>
  <c r="CC72" i="17"/>
  <c r="CC41" i="17" s="1"/>
  <c r="BZ72" i="13"/>
  <c r="BZ82" i="13" s="1"/>
  <c r="Y72" i="13"/>
  <c r="Y82" i="13" s="1"/>
  <c r="BD40" i="16"/>
  <c r="BN72" i="17"/>
  <c r="BN41" i="17" s="1"/>
  <c r="CY40" i="16"/>
  <c r="BA72" i="13"/>
  <c r="BA82" i="13" s="1"/>
  <c r="BO40" i="16"/>
  <c r="BK40" i="16"/>
  <c r="BQ72" i="13"/>
  <c r="BQ82" i="13" s="1"/>
  <c r="CB72" i="17"/>
  <c r="CB41" i="17" s="1"/>
  <c r="AY40" i="16"/>
  <c r="J40" i="16"/>
  <c r="CD40" i="16"/>
  <c r="AV72" i="13"/>
  <c r="AV82" i="13" s="1"/>
  <c r="AG72" i="13"/>
  <c r="AG82" i="13" s="1"/>
  <c r="CF72" i="13"/>
  <c r="CF82" i="13" s="1"/>
  <c r="CD72" i="17"/>
  <c r="CD41" i="17" s="1"/>
  <c r="BW40" i="16"/>
  <c r="D31" i="17"/>
  <c r="C6" i="23" s="1"/>
  <c r="E6" i="23" s="1"/>
  <c r="AT72" i="13"/>
  <c r="AJ40" i="16"/>
  <c r="BL72" i="13"/>
  <c r="BW72" i="17"/>
  <c r="BW41" i="17" s="1"/>
  <c r="CJ72" i="13"/>
  <c r="CJ82" i="13" s="1"/>
  <c r="CI72" i="13"/>
  <c r="CI82" i="13" s="1"/>
  <c r="AI72" i="17"/>
  <c r="AI41" i="17" s="1"/>
  <c r="G72" i="13"/>
  <c r="G82" i="13" s="1"/>
  <c r="D38" i="16"/>
  <c r="H35" i="33" s="1"/>
  <c r="CQ72" i="13"/>
  <c r="CQ82" i="13" s="1"/>
  <c r="CW40" i="16"/>
  <c r="CO40" i="16"/>
  <c r="D166" i="7"/>
  <c r="D37" i="33" s="1"/>
  <c r="H72" i="17"/>
  <c r="H41" i="17" s="1"/>
  <c r="K72" i="17"/>
  <c r="K41" i="17" s="1"/>
  <c r="H72" i="13"/>
  <c r="H82" i="13" s="1"/>
  <c r="O72" i="13"/>
  <c r="S72" i="13"/>
  <c r="S82" i="13" s="1"/>
  <c r="BT40" i="16"/>
  <c r="AQ40" i="16"/>
  <c r="CK72" i="13"/>
  <c r="CK82" i="13" s="1"/>
  <c r="D72" i="13"/>
  <c r="D82" i="13" s="1"/>
  <c r="AQ72" i="17"/>
  <c r="AQ41" i="17" s="1"/>
  <c r="BM72" i="17"/>
  <c r="BM41" i="17" s="1"/>
  <c r="CN40" i="16"/>
  <c r="R40" i="16"/>
  <c r="AL40" i="16"/>
  <c r="CT40" i="16"/>
  <c r="D220" i="7"/>
  <c r="D32" i="17"/>
  <c r="C7" i="23" s="1"/>
  <c r="E7" i="23" s="1"/>
  <c r="AI72" i="13"/>
  <c r="AI82" i="13" s="1"/>
  <c r="AW72" i="17"/>
  <c r="AW41" i="17" s="1"/>
  <c r="AK40" i="16"/>
  <c r="K52" i="16"/>
  <c r="K84" i="17"/>
  <c r="K38" i="17" s="1"/>
  <c r="AT40" i="16"/>
  <c r="AT72" i="17"/>
  <c r="AT41" i="17" s="1"/>
  <c r="CB72" i="13"/>
  <c r="CB82" i="13" s="1"/>
  <c r="Y72" i="17"/>
  <c r="Y41" i="17" s="1"/>
  <c r="CE40" i="16"/>
  <c r="G40" i="16"/>
  <c r="CV40" i="16"/>
  <c r="I245" i="7"/>
  <c r="H84" i="17"/>
  <c r="H52" i="16"/>
  <c r="V72" i="13"/>
  <c r="AU72" i="13"/>
  <c r="AU82" i="13" s="1"/>
  <c r="P27" i="12"/>
  <c r="Q27" i="12" s="1"/>
  <c r="P25" i="12"/>
  <c r="Q25" i="12" s="1"/>
  <c r="R25" i="12" s="1"/>
  <c r="AV72" i="17"/>
  <c r="AV41" i="17" s="1"/>
  <c r="G72" i="17"/>
  <c r="G41" i="17" s="1"/>
  <c r="M28" i="12"/>
  <c r="N28" i="12" s="1"/>
  <c r="AL72" i="13"/>
  <c r="AL82" i="13" s="1"/>
  <c r="K245" i="7"/>
  <c r="J52" i="16"/>
  <c r="J84" i="17"/>
  <c r="J38" i="17" s="1"/>
  <c r="V40" i="16"/>
  <c r="CL40" i="16"/>
  <c r="CL72" i="13"/>
  <c r="CL82" i="13" s="1"/>
  <c r="AO40" i="16"/>
  <c r="CH40" i="16"/>
  <c r="AX72" i="17"/>
  <c r="AX41" i="17" s="1"/>
  <c r="CI72" i="17"/>
  <c r="CI41" i="17" s="1"/>
  <c r="N26" i="12"/>
  <c r="O26" i="12" s="1"/>
  <c r="P26" i="12" s="1"/>
  <c r="N30" i="12"/>
  <c r="O30" i="12" s="1"/>
  <c r="P30" i="12" s="1"/>
  <c r="D70" i="17"/>
  <c r="G35" i="33" s="1"/>
  <c r="Z72" i="13"/>
  <c r="Z82" i="13" s="1"/>
  <c r="X83" i="17"/>
  <c r="X37" i="17" s="1"/>
  <c r="X51" i="16"/>
  <c r="N19" i="12"/>
  <c r="O19" i="12" s="1"/>
  <c r="P19" i="12" s="1"/>
  <c r="Q19" i="12" s="1"/>
  <c r="CV72" i="17"/>
  <c r="CV41" i="17" s="1"/>
  <c r="BS40" i="16"/>
  <c r="K21" i="12"/>
  <c r="L21" i="12" s="1"/>
  <c r="M245" i="7"/>
  <c r="L84" i="17"/>
  <c r="L38" i="17" s="1"/>
  <c r="L52" i="16"/>
  <c r="AC40" i="16"/>
  <c r="L31" i="12"/>
  <c r="M31" i="12" s="1"/>
  <c r="N31" i="12" s="1"/>
  <c r="CG73" i="17"/>
  <c r="CG41" i="16"/>
  <c r="Z73" i="17"/>
  <c r="Z41" i="16"/>
  <c r="CF73" i="17"/>
  <c r="CF41" i="16"/>
  <c r="BR73" i="17"/>
  <c r="BR41" i="16"/>
  <c r="V73" i="17"/>
  <c r="V41" i="16"/>
  <c r="AI73" i="17"/>
  <c r="AI41" i="16"/>
  <c r="AJ73" i="17"/>
  <c r="AJ41" i="16"/>
  <c r="CC73" i="17"/>
  <c r="CC41" i="16"/>
  <c r="AB73" i="17"/>
  <c r="AB41" i="16"/>
  <c r="S73" i="17"/>
  <c r="S41" i="16"/>
  <c r="AZ73" i="17"/>
  <c r="AZ41" i="16"/>
  <c r="CB73" i="17"/>
  <c r="CB41" i="16"/>
  <c r="BX73" i="17"/>
  <c r="BX41" i="16"/>
  <c r="BV73" i="17"/>
  <c r="BV41" i="16"/>
  <c r="CE73" i="17"/>
  <c r="CE41" i="16"/>
  <c r="AT73" i="17"/>
  <c r="AT41" i="16"/>
  <c r="BQ73" i="17"/>
  <c r="BQ41" i="16"/>
  <c r="BD73" i="17"/>
  <c r="BD41" i="16"/>
  <c r="BB73" i="17"/>
  <c r="BB41" i="16"/>
  <c r="AU73" i="17"/>
  <c r="AU41" i="16"/>
  <c r="BM73" i="17"/>
  <c r="BM41" i="16"/>
  <c r="CP73" i="17"/>
  <c r="CP41" i="16"/>
  <c r="CV73" i="17"/>
  <c r="CV41" i="16"/>
  <c r="CK73" i="17"/>
  <c r="CK41" i="16"/>
  <c r="CQ73" i="17"/>
  <c r="CQ41" i="16"/>
  <c r="BK73" i="17"/>
  <c r="BK41" i="16"/>
  <c r="CS73" i="17"/>
  <c r="CS41" i="16"/>
  <c r="AN73" i="17"/>
  <c r="AN41" i="16"/>
  <c r="BU73" i="17"/>
  <c r="BU41" i="16"/>
  <c r="AQ73" i="17"/>
  <c r="AQ41" i="16"/>
  <c r="BP73" i="17"/>
  <c r="BP41" i="16"/>
  <c r="BY73" i="17"/>
  <c r="BY41" i="16"/>
  <c r="AR73" i="17"/>
  <c r="AR41" i="16"/>
  <c r="BH73" i="17"/>
  <c r="BH41" i="16"/>
  <c r="CD73" i="17"/>
  <c r="CD41" i="16"/>
  <c r="CA73" i="17"/>
  <c r="CA41" i="16"/>
  <c r="CW73" i="17"/>
  <c r="CW41" i="16"/>
  <c r="CM73" i="17"/>
  <c r="CM41" i="16"/>
  <c r="Y73" i="17"/>
  <c r="Y41" i="16"/>
  <c r="CU73" i="17"/>
  <c r="CU41" i="16"/>
  <c r="BO73" i="17"/>
  <c r="BO41" i="16"/>
  <c r="BJ73" i="17"/>
  <c r="BJ41" i="16"/>
  <c r="CJ73" i="17"/>
  <c r="CJ41" i="16"/>
  <c r="BW73" i="17"/>
  <c r="BW41" i="16"/>
  <c r="AY73" i="17"/>
  <c r="AY41" i="16"/>
  <c r="CN73" i="17"/>
  <c r="CN41" i="16"/>
  <c r="AE73" i="17"/>
  <c r="AE41" i="16"/>
  <c r="BF73" i="17"/>
  <c r="BF41" i="16"/>
  <c r="AD73" i="17"/>
  <c r="AD41" i="16"/>
  <c r="AK73" i="17"/>
  <c r="AK41" i="16"/>
  <c r="BE73" i="17"/>
  <c r="BE41" i="16"/>
  <c r="CY73" i="17"/>
  <c r="CY41" i="16"/>
  <c r="BI73" i="17"/>
  <c r="BI41" i="16"/>
  <c r="BS73" i="17"/>
  <c r="BS41" i="16"/>
  <c r="AC73" i="17"/>
  <c r="AC41" i="16"/>
  <c r="CO73" i="17"/>
  <c r="CO41" i="16"/>
  <c r="BT73" i="17"/>
  <c r="BT41" i="16"/>
  <c r="AA73" i="17"/>
  <c r="AA41" i="16"/>
  <c r="BC73" i="17"/>
  <c r="BC41" i="16"/>
  <c r="CX73" i="17"/>
  <c r="CX41" i="16"/>
  <c r="H73" i="17"/>
  <c r="H41" i="16"/>
  <c r="AX73" i="17"/>
  <c r="AX41" i="16"/>
  <c r="CT73" i="17"/>
  <c r="CT41" i="16"/>
  <c r="BZ73" i="17"/>
  <c r="BZ41" i="16"/>
  <c r="AS73" i="17"/>
  <c r="AS41" i="16"/>
  <c r="CH73" i="17"/>
  <c r="CH41" i="16"/>
  <c r="X73" i="17"/>
  <c r="X41" i="16"/>
  <c r="CZ73" i="17"/>
  <c r="CZ41" i="16"/>
  <c r="AP73" i="17"/>
  <c r="AP41" i="16"/>
  <c r="BN73" i="17"/>
  <c r="BN41" i="16"/>
  <c r="AF73" i="17"/>
  <c r="AF41" i="16"/>
  <c r="CR73" i="17"/>
  <c r="CR41" i="16"/>
  <c r="T73" i="17"/>
  <c r="T41" i="16"/>
  <c r="AO73" i="17"/>
  <c r="AO41" i="16"/>
  <c r="CL73" i="17"/>
  <c r="CL41" i="16"/>
  <c r="AV73" i="17"/>
  <c r="AV41" i="16"/>
  <c r="AG73" i="17"/>
  <c r="AG41" i="16"/>
  <c r="BA73" i="17"/>
  <c r="BA41" i="16"/>
  <c r="AM73" i="17"/>
  <c r="AM41" i="16"/>
  <c r="W73" i="17"/>
  <c r="W41" i="16"/>
  <c r="CI73" i="17"/>
  <c r="CI41" i="16"/>
  <c r="U73" i="17"/>
  <c r="U41" i="16"/>
  <c r="BG73" i="17"/>
  <c r="BG41" i="16"/>
  <c r="BL73" i="17"/>
  <c r="BL41" i="16"/>
  <c r="AH73" i="17"/>
  <c r="AH41" i="16"/>
  <c r="AW73" i="17"/>
  <c r="AW41" i="16"/>
  <c r="AL73" i="17"/>
  <c r="AL41" i="16"/>
  <c r="L184" i="7"/>
  <c r="L246" i="7" s="1"/>
  <c r="L245" i="7"/>
  <c r="Y184" i="7"/>
  <c r="Y246" i="7" s="1"/>
  <c r="Y244" i="7"/>
  <c r="K184" i="7"/>
  <c r="K246" i="7" s="1"/>
  <c r="M184" i="7"/>
  <c r="M246" i="7" s="1"/>
  <c r="I184" i="7"/>
  <c r="I246" i="7" s="1"/>
  <c r="C56" i="6"/>
  <c r="I24" i="3" s="1"/>
  <c r="D44" i="6"/>
  <c r="AH56" i="26"/>
  <c r="AH55" i="26"/>
  <c r="AH58" i="26"/>
  <c r="C67" i="12"/>
  <c r="E67" i="12" s="1"/>
  <c r="N167" i="7"/>
  <c r="S167" i="7"/>
  <c r="J167" i="7"/>
  <c r="K167" i="7"/>
  <c r="P167" i="7"/>
  <c r="H167" i="7"/>
  <c r="M167" i="7"/>
  <c r="R167" i="7"/>
  <c r="L167" i="7"/>
  <c r="O167" i="7"/>
  <c r="Q167" i="7"/>
  <c r="D32" i="16"/>
  <c r="C68" i="12"/>
  <c r="E68" i="12" s="1"/>
  <c r="B74" i="13"/>
  <c r="I77" i="6"/>
  <c r="K74" i="6"/>
  <c r="K75" i="6"/>
  <c r="K76" i="6"/>
  <c r="J72" i="6"/>
  <c r="J66" i="6"/>
  <c r="D46" i="6" l="1"/>
  <c r="G23" i="3" s="1"/>
  <c r="C69" i="12"/>
  <c r="E69" i="12" s="1"/>
  <c r="M21" i="12"/>
  <c r="N21" i="12" s="1"/>
  <c r="O21" i="12" s="1"/>
  <c r="P21" i="12" s="1"/>
  <c r="B72" i="13"/>
  <c r="S25" i="13" s="1"/>
  <c r="O28" i="12"/>
  <c r="P28" i="12" s="1"/>
  <c r="Q28" i="12" s="1"/>
  <c r="O31" i="12"/>
  <c r="P31" i="12" s="1"/>
  <c r="Q31" i="12" s="1"/>
  <c r="R31" i="12" s="1"/>
  <c r="S25" i="12"/>
  <c r="D25" i="12" s="1"/>
  <c r="D40" i="16"/>
  <c r="H37" i="33" s="1"/>
  <c r="D41" i="17"/>
  <c r="C16" i="23" s="1"/>
  <c r="E16" i="23" s="1"/>
  <c r="R27" i="12"/>
  <c r="S27" i="12" s="1"/>
  <c r="D27" i="12" s="1"/>
  <c r="Q30" i="12"/>
  <c r="R30" i="12" s="1"/>
  <c r="S30" i="12" s="1"/>
  <c r="Q26" i="12"/>
  <c r="R26" i="12" s="1"/>
  <c r="S26" i="12" s="1"/>
  <c r="D26" i="12" s="1"/>
  <c r="D72" i="17"/>
  <c r="G37" i="33" s="1"/>
  <c r="H38" i="17"/>
  <c r="AC42" i="17"/>
  <c r="BP42" i="17"/>
  <c r="BL42" i="17"/>
  <c r="AS42" i="17"/>
  <c r="BU42" i="17"/>
  <c r="BQ42" i="17"/>
  <c r="AA42" i="17"/>
  <c r="BH42" i="17"/>
  <c r="CI42" i="17"/>
  <c r="CP42" i="17"/>
  <c r="AT42" i="17"/>
  <c r="S42" i="17"/>
  <c r="BR42" i="17"/>
  <c r="X42" i="17"/>
  <c r="CJ42" i="17"/>
  <c r="BA42" i="17"/>
  <c r="BI42" i="17"/>
  <c r="AE42" i="17"/>
  <c r="AV42" i="17"/>
  <c r="CV42" i="17"/>
  <c r="CU42" i="17"/>
  <c r="AL42" i="17"/>
  <c r="BT42" i="17"/>
  <c r="Y42" i="17"/>
  <c r="AW42" i="17"/>
  <c r="AO42" i="17"/>
  <c r="CZ42" i="17"/>
  <c r="BM42" i="17"/>
  <c r="CE42" i="17"/>
  <c r="AB42" i="17"/>
  <c r="CF42" i="17"/>
  <c r="CR42" i="17"/>
  <c r="BC42" i="17"/>
  <c r="CD42" i="17"/>
  <c r="BN42" i="17"/>
  <c r="V42" i="17"/>
  <c r="BZ42" i="17"/>
  <c r="CY42" i="17"/>
  <c r="AN42" i="17"/>
  <c r="AP42" i="17"/>
  <c r="CT42" i="17"/>
  <c r="BE42" i="17"/>
  <c r="AY42" i="17"/>
  <c r="CS42" i="17"/>
  <c r="W42" i="17"/>
  <c r="AX42" i="17"/>
  <c r="CO42" i="17"/>
  <c r="AK42" i="17"/>
  <c r="BW42" i="17"/>
  <c r="CM42" i="17"/>
  <c r="BY42" i="17"/>
  <c r="H42" i="17"/>
  <c r="CW42" i="17"/>
  <c r="BO42" i="17"/>
  <c r="U42" i="17"/>
  <c r="AZ42" i="17"/>
  <c r="CN42" i="17"/>
  <c r="CL42" i="17"/>
  <c r="AR42" i="17"/>
  <c r="AH42" i="17"/>
  <c r="AM42" i="17"/>
  <c r="T42" i="17"/>
  <c r="BK42" i="17"/>
  <c r="AU42" i="17"/>
  <c r="BV42" i="17"/>
  <c r="CC42" i="17"/>
  <c r="Z42" i="17"/>
  <c r="AD42" i="17"/>
  <c r="CQ42" i="17"/>
  <c r="BB42" i="17"/>
  <c r="BX42" i="17"/>
  <c r="AJ42" i="17"/>
  <c r="CG42" i="17"/>
  <c r="CH42" i="17"/>
  <c r="CX42" i="17"/>
  <c r="BS42" i="17"/>
  <c r="BF42" i="17"/>
  <c r="BJ42" i="17"/>
  <c r="CA42" i="17"/>
  <c r="AQ42" i="17"/>
  <c r="BG42" i="17"/>
  <c r="AG42" i="17"/>
  <c r="AF42" i="17"/>
  <c r="CK42" i="17"/>
  <c r="BD42" i="17"/>
  <c r="CB42" i="17"/>
  <c r="AI42" i="17"/>
  <c r="O73" i="17"/>
  <c r="O41" i="16"/>
  <c r="J73" i="17"/>
  <c r="J41" i="16"/>
  <c r="I73" i="17"/>
  <c r="I41" i="16"/>
  <c r="P73" i="17"/>
  <c r="P41" i="16"/>
  <c r="N73" i="17"/>
  <c r="N41" i="16"/>
  <c r="L73" i="17"/>
  <c r="L41" i="16"/>
  <c r="R73" i="17"/>
  <c r="R41" i="16"/>
  <c r="M73" i="17"/>
  <c r="M41" i="16"/>
  <c r="K73" i="17"/>
  <c r="K41" i="16"/>
  <c r="G73" i="17"/>
  <c r="G41" i="16"/>
  <c r="Q73" i="17"/>
  <c r="Q41" i="16"/>
  <c r="R19" i="12"/>
  <c r="S19" i="12" s="1"/>
  <c r="D19" i="12" s="1"/>
  <c r="K22" i="12"/>
  <c r="L22" i="12" s="1"/>
  <c r="G36" i="3"/>
  <c r="N36" i="3" s="1"/>
  <c r="G35" i="3"/>
  <c r="N35" i="3" s="1"/>
  <c r="G37" i="3"/>
  <c r="I37" i="3" s="1"/>
  <c r="M37" i="3" s="1"/>
  <c r="L37" i="3" s="1"/>
  <c r="E14" i="33"/>
  <c r="AI56" i="26"/>
  <c r="AI55" i="26"/>
  <c r="AI58" i="26"/>
  <c r="D167" i="7"/>
  <c r="D38" i="33" s="1"/>
  <c r="D223" i="7"/>
  <c r="C70" i="12"/>
  <c r="D72" i="12"/>
  <c r="D70" i="12"/>
  <c r="D71" i="12"/>
  <c r="K24" i="3"/>
  <c r="L75" i="6"/>
  <c r="L74" i="6"/>
  <c r="J77" i="6"/>
  <c r="L76" i="6"/>
  <c r="K72" i="6"/>
  <c r="K66" i="6"/>
  <c r="G22" i="3" l="1"/>
  <c r="G26" i="3" s="1"/>
  <c r="D55" i="6"/>
  <c r="D30" i="12"/>
  <c r="R28" i="12"/>
  <c r="I3" i="34"/>
  <c r="F3" i="34" s="1"/>
  <c r="S31" i="12"/>
  <c r="D31" i="12" s="1"/>
  <c r="I36" i="3"/>
  <c r="M36" i="3" s="1"/>
  <c r="L36" i="3" s="1"/>
  <c r="O36" i="3" s="1"/>
  <c r="R42" i="17"/>
  <c r="J42" i="17"/>
  <c r="O42" i="17"/>
  <c r="L42" i="17"/>
  <c r="I42" i="17"/>
  <c r="N42" i="17"/>
  <c r="K42" i="17"/>
  <c r="M42" i="17"/>
  <c r="Q42" i="17"/>
  <c r="G42" i="17"/>
  <c r="P42" i="17"/>
  <c r="D41" i="16"/>
  <c r="C72" i="12" s="1"/>
  <c r="E72" i="12" s="1"/>
  <c r="D73" i="17"/>
  <c r="Q21" i="12"/>
  <c r="R21" i="12" s="1"/>
  <c r="S21" i="12" s="1"/>
  <c r="D21" i="12" s="1"/>
  <c r="M22" i="12"/>
  <c r="N22" i="12" s="1"/>
  <c r="O22" i="12" s="1"/>
  <c r="N37" i="3"/>
  <c r="O37" i="3" s="1"/>
  <c r="I4" i="34"/>
  <c r="F4" i="34" s="1"/>
  <c r="F71" i="12"/>
  <c r="K6" i="32"/>
  <c r="AJ56" i="26"/>
  <c r="AJ58" i="26"/>
  <c r="AJ55" i="26"/>
  <c r="D34" i="17"/>
  <c r="C9" i="23" s="1"/>
  <c r="E9" i="23" s="1"/>
  <c r="D36" i="17"/>
  <c r="D33" i="17"/>
  <c r="C8" i="23" s="1"/>
  <c r="E70" i="12"/>
  <c r="M74" i="6"/>
  <c r="M75" i="6"/>
  <c r="K77" i="6"/>
  <c r="M76" i="6"/>
  <c r="L72" i="6"/>
  <c r="L66" i="6"/>
  <c r="C11" i="23" l="1"/>
  <c r="E11" i="23" s="1"/>
  <c r="D54" i="6"/>
  <c r="C54" i="6" s="1"/>
  <c r="C57" i="6" s="1"/>
  <c r="G38" i="33"/>
  <c r="S28" i="12"/>
  <c r="D28" i="12" s="1"/>
  <c r="E8" i="23"/>
  <c r="D42" i="17"/>
  <c r="C17" i="23" s="1"/>
  <c r="D17" i="23"/>
  <c r="H38" i="33"/>
  <c r="P22" i="12"/>
  <c r="Q22" i="12" s="1"/>
  <c r="I5" i="34"/>
  <c r="B3" i="34"/>
  <c r="AK56" i="26"/>
  <c r="AK58" i="26"/>
  <c r="AK55" i="26"/>
  <c r="K23" i="3"/>
  <c r="N121" i="6" s="1"/>
  <c r="N120" i="6" s="1"/>
  <c r="C13" i="33"/>
  <c r="D40" i="17"/>
  <c r="N76" i="6"/>
  <c r="N75" i="6"/>
  <c r="L77" i="6"/>
  <c r="N74" i="6"/>
  <c r="M72" i="6"/>
  <c r="M66" i="6"/>
  <c r="E17" i="23" l="1"/>
  <c r="F20" i="29"/>
  <c r="C15" i="23"/>
  <c r="R22" i="12"/>
  <c r="S22" i="12" s="1"/>
  <c r="B2" i="34"/>
  <c r="D2" i="34" s="1"/>
  <c r="D57" i="6"/>
  <c r="J8" i="17" s="1"/>
  <c r="J10" i="17" s="1"/>
  <c r="G158" i="7" s="1"/>
  <c r="C12" i="33"/>
  <c r="C15" i="33" s="1"/>
  <c r="N119" i="6"/>
  <c r="N118" i="6"/>
  <c r="AL56" i="26"/>
  <c r="AL58" i="26"/>
  <c r="AL55" i="26"/>
  <c r="F226" i="3"/>
  <c r="M77" i="6"/>
  <c r="O75" i="6"/>
  <c r="O74" i="6"/>
  <c r="O76" i="6"/>
  <c r="N72" i="6"/>
  <c r="N66" i="6"/>
  <c r="F179" i="3"/>
  <c r="F198" i="3"/>
  <c r="F122" i="3"/>
  <c r="F130" i="3"/>
  <c r="G51" i="3"/>
  <c r="H51" i="3" s="1"/>
  <c r="I51" i="3" s="1"/>
  <c r="J51" i="3" s="1"/>
  <c r="K51" i="3" s="1"/>
  <c r="L51" i="3" s="1"/>
  <c r="M51" i="3" s="1"/>
  <c r="N51" i="3" s="1"/>
  <c r="O51" i="3" s="1"/>
  <c r="P51" i="3" s="1"/>
  <c r="Q51" i="3" s="1"/>
  <c r="R51" i="3" s="1"/>
  <c r="S51" i="3" s="1"/>
  <c r="T51" i="3" s="1"/>
  <c r="U51" i="3" s="1"/>
  <c r="V51" i="3" s="1"/>
  <c r="W51" i="3" s="1"/>
  <c r="X51" i="3" s="1"/>
  <c r="Y51" i="3" s="1"/>
  <c r="Z51" i="3" s="1"/>
  <c r="AA51" i="3" s="1"/>
  <c r="AB51" i="3" s="1"/>
  <c r="AC51" i="3" s="1"/>
  <c r="AD51" i="3" s="1"/>
  <c r="AE51" i="3" s="1"/>
  <c r="AF51" i="3" s="1"/>
  <c r="AG51" i="3" s="1"/>
  <c r="AH51" i="3" s="1"/>
  <c r="AI51" i="3" s="1"/>
  <c r="AJ51" i="3" s="1"/>
  <c r="AK51" i="3" s="1"/>
  <c r="AL51" i="3" s="1"/>
  <c r="AM51" i="3" s="1"/>
  <c r="AN51" i="3" s="1"/>
  <c r="AO51" i="3" s="1"/>
  <c r="AP51" i="3" s="1"/>
  <c r="AQ51" i="3" s="1"/>
  <c r="AR51" i="3" s="1"/>
  <c r="AS51" i="3" s="1"/>
  <c r="AT51" i="3" s="1"/>
  <c r="AU51" i="3" s="1"/>
  <c r="AV51" i="3" s="1"/>
  <c r="AW51" i="3" s="1"/>
  <c r="AX51" i="3" s="1"/>
  <c r="AY51" i="3" s="1"/>
  <c r="AZ51" i="3" s="1"/>
  <c r="BA51" i="3" s="1"/>
  <c r="BB51" i="3" s="1"/>
  <c r="BC51" i="3" s="1"/>
  <c r="BD51" i="3" s="1"/>
  <c r="BE51" i="3" s="1"/>
  <c r="BF51" i="3" s="1"/>
  <c r="BG51" i="3" s="1"/>
  <c r="BH51" i="3" s="1"/>
  <c r="BI51" i="3" s="1"/>
  <c r="BJ51" i="3" s="1"/>
  <c r="BK51" i="3" s="1"/>
  <c r="BL51" i="3" s="1"/>
  <c r="BM51" i="3" s="1"/>
  <c r="BN51" i="3" s="1"/>
  <c r="BO51" i="3" s="1"/>
  <c r="BP51" i="3" s="1"/>
  <c r="BQ51" i="3" s="1"/>
  <c r="BR51" i="3" s="1"/>
  <c r="BS51" i="3" s="1"/>
  <c r="BT51" i="3" s="1"/>
  <c r="BU51" i="3" s="1"/>
  <c r="BV51" i="3" s="1"/>
  <c r="BW51" i="3" s="1"/>
  <c r="BX51" i="3" s="1"/>
  <c r="BY51" i="3" s="1"/>
  <c r="BZ51" i="3" s="1"/>
  <c r="CA51" i="3" s="1"/>
  <c r="CB51" i="3" s="1"/>
  <c r="CC51" i="3" s="1"/>
  <c r="CD51" i="3" s="1"/>
  <c r="CE51" i="3" s="1"/>
  <c r="CF51" i="3" s="1"/>
  <c r="CG51" i="3" s="1"/>
  <c r="CH51" i="3" s="1"/>
  <c r="CI51" i="3" s="1"/>
  <c r="CJ51" i="3" s="1"/>
  <c r="CK51" i="3" s="1"/>
  <c r="CL51" i="3" s="1"/>
  <c r="CM51" i="3" s="1"/>
  <c r="CN51" i="3" s="1"/>
  <c r="CO51" i="3" s="1"/>
  <c r="CP51" i="3" s="1"/>
  <c r="CQ51" i="3" s="1"/>
  <c r="CR51" i="3" s="1"/>
  <c r="CS51" i="3" s="1"/>
  <c r="CT51" i="3" s="1"/>
  <c r="CU51" i="3" s="1"/>
  <c r="CV51" i="3" s="1"/>
  <c r="CW51" i="3" s="1"/>
  <c r="CX51" i="3" s="1"/>
  <c r="CY51" i="3" s="1"/>
  <c r="CZ51" i="3" s="1"/>
  <c r="DA51" i="3" s="1"/>
  <c r="DB51" i="3" s="1"/>
  <c r="DC51" i="3" s="1"/>
  <c r="DD51" i="3" s="1"/>
  <c r="DE51" i="3" s="1"/>
  <c r="DF51" i="3" s="1"/>
  <c r="DG51" i="3" s="1"/>
  <c r="DH51" i="3" s="1"/>
  <c r="DI51" i="3" s="1"/>
  <c r="DJ51" i="3" s="1"/>
  <c r="DK51" i="3" s="1"/>
  <c r="DL51" i="3" s="1"/>
  <c r="DM51" i="3" s="1"/>
  <c r="DN51" i="3" s="1"/>
  <c r="DO51" i="3" s="1"/>
  <c r="DP51" i="3" s="1"/>
  <c r="DQ51" i="3" s="1"/>
  <c r="DR51" i="3" s="1"/>
  <c r="DS51" i="3" s="1"/>
  <c r="DT51" i="3" s="1"/>
  <c r="DU51" i="3" s="1"/>
  <c r="DV51" i="3" s="1"/>
  <c r="DW51" i="3" s="1"/>
  <c r="DX51" i="3" s="1"/>
  <c r="DY51" i="3" s="1"/>
  <c r="DZ51" i="3" s="1"/>
  <c r="EA51" i="3" s="1"/>
  <c r="EB51" i="3" s="1"/>
  <c r="EC51" i="3" s="1"/>
  <c r="ED51" i="3" s="1"/>
  <c r="EE51" i="3" s="1"/>
  <c r="EF51" i="3" s="1"/>
  <c r="EG51" i="3" s="1"/>
  <c r="EH51" i="3" s="1"/>
  <c r="EI51" i="3" s="1"/>
  <c r="EJ51" i="3" s="1"/>
  <c r="EK51" i="3" s="1"/>
  <c r="EL51" i="3" s="1"/>
  <c r="EM51" i="3" s="1"/>
  <c r="EN51" i="3" s="1"/>
  <c r="EO51" i="3" s="1"/>
  <c r="EP51" i="3" s="1"/>
  <c r="EQ51" i="3" s="1"/>
  <c r="ER51" i="3" s="1"/>
  <c r="ES51" i="3" s="1"/>
  <c r="ET51" i="3" s="1"/>
  <c r="EU51" i="3" s="1"/>
  <c r="EV51" i="3" s="1"/>
  <c r="EW51" i="3" s="1"/>
  <c r="EX51" i="3" s="1"/>
  <c r="EY51" i="3" s="1"/>
  <c r="EZ51" i="3" s="1"/>
  <c r="FA51" i="3" s="1"/>
  <c r="FB51" i="3" s="1"/>
  <c r="FC51" i="3" s="1"/>
  <c r="FD51" i="3" s="1"/>
  <c r="FE51" i="3" s="1"/>
  <c r="FF51" i="3" s="1"/>
  <c r="FG51" i="3" s="1"/>
  <c r="FH51" i="3" s="1"/>
  <c r="FI51" i="3" s="1"/>
  <c r="FJ51" i="3" s="1"/>
  <c r="FK51" i="3" s="1"/>
  <c r="FL51" i="3" s="1"/>
  <c r="FM51" i="3" s="1"/>
  <c r="FN51" i="3" s="1"/>
  <c r="FO51" i="3" s="1"/>
  <c r="F102" i="3"/>
  <c r="F65" i="3"/>
  <c r="G1" i="3"/>
  <c r="G233" i="3" s="1"/>
  <c r="F66" i="17" l="1"/>
  <c r="D66" i="17" s="1"/>
  <c r="G29" i="33" s="1"/>
  <c r="G32" i="33" s="1"/>
  <c r="F34" i="16"/>
  <c r="D34" i="16" s="1"/>
  <c r="H29" i="33" s="1"/>
  <c r="H32" i="33" s="1"/>
  <c r="G161" i="7"/>
  <c r="G222" i="7" s="1"/>
  <c r="D222" i="7" s="1"/>
  <c r="J15" i="12"/>
  <c r="D158" i="7"/>
  <c r="K15" i="12"/>
  <c r="L15" i="12" s="1"/>
  <c r="E15" i="23"/>
  <c r="D22" i="12"/>
  <c r="F2" i="34"/>
  <c r="F5" i="34" s="1"/>
  <c r="F7" i="34" s="1"/>
  <c r="D5" i="34"/>
  <c r="A12" i="34" s="1"/>
  <c r="AM56" i="26"/>
  <c r="AM55" i="26"/>
  <c r="AM58" i="26"/>
  <c r="I20" i="29"/>
  <c r="H20" i="29"/>
  <c r="F127" i="3"/>
  <c r="F126" i="3"/>
  <c r="F171" i="3" s="1"/>
  <c r="F125" i="3"/>
  <c r="F119" i="3"/>
  <c r="G43" i="3"/>
  <c r="H43" i="3" s="1"/>
  <c r="I43" i="3" s="1"/>
  <c r="J43" i="3" s="1"/>
  <c r="K43" i="3" s="1"/>
  <c r="L43" i="3" s="1"/>
  <c r="M43" i="3" s="1"/>
  <c r="N43" i="3" s="1"/>
  <c r="O43" i="3" s="1"/>
  <c r="P43" i="3" s="1"/>
  <c r="Q43" i="3" s="1"/>
  <c r="R43" i="3" s="1"/>
  <c r="S43" i="3" s="1"/>
  <c r="T43" i="3" s="1"/>
  <c r="U43" i="3" s="1"/>
  <c r="V43" i="3" s="1"/>
  <c r="W43" i="3" s="1"/>
  <c r="X43" i="3" s="1"/>
  <c r="Y43" i="3" s="1"/>
  <c r="Z43" i="3" s="1"/>
  <c r="AA43" i="3" s="1"/>
  <c r="AB43" i="3" s="1"/>
  <c r="AC43" i="3" s="1"/>
  <c r="AD43" i="3" s="1"/>
  <c r="AE43" i="3" s="1"/>
  <c r="AF43" i="3" s="1"/>
  <c r="AG43" i="3" s="1"/>
  <c r="AH43" i="3" s="1"/>
  <c r="AI43" i="3" s="1"/>
  <c r="AJ43" i="3" s="1"/>
  <c r="AK43" i="3" s="1"/>
  <c r="AL43" i="3" s="1"/>
  <c r="AM43" i="3" s="1"/>
  <c r="AN43" i="3" s="1"/>
  <c r="AO43" i="3" s="1"/>
  <c r="AP43" i="3" s="1"/>
  <c r="AQ43" i="3" s="1"/>
  <c r="AR43" i="3" s="1"/>
  <c r="AS43" i="3" s="1"/>
  <c r="AT43" i="3" s="1"/>
  <c r="AU43" i="3" s="1"/>
  <c r="AV43" i="3" s="1"/>
  <c r="AW43" i="3" s="1"/>
  <c r="AX43" i="3" s="1"/>
  <c r="AY43" i="3" s="1"/>
  <c r="AZ43" i="3" s="1"/>
  <c r="BA43" i="3" s="1"/>
  <c r="BB43" i="3" s="1"/>
  <c r="BC43" i="3" s="1"/>
  <c r="BD43" i="3" s="1"/>
  <c r="BE43" i="3" s="1"/>
  <c r="BF43" i="3" s="1"/>
  <c r="BG43" i="3" s="1"/>
  <c r="BH43" i="3" s="1"/>
  <c r="BI43" i="3" s="1"/>
  <c r="BJ43" i="3" s="1"/>
  <c r="BK43" i="3" s="1"/>
  <c r="BL43" i="3" s="1"/>
  <c r="BM43" i="3" s="1"/>
  <c r="BN43" i="3" s="1"/>
  <c r="BO43" i="3" s="1"/>
  <c r="BP43" i="3" s="1"/>
  <c r="BQ43" i="3" s="1"/>
  <c r="BR43" i="3" s="1"/>
  <c r="BS43" i="3" s="1"/>
  <c r="BT43" i="3" s="1"/>
  <c r="BU43" i="3" s="1"/>
  <c r="BV43" i="3" s="1"/>
  <c r="BW43" i="3" s="1"/>
  <c r="BX43" i="3" s="1"/>
  <c r="BY43" i="3" s="1"/>
  <c r="BZ43" i="3" s="1"/>
  <c r="CA43" i="3" s="1"/>
  <c r="CB43" i="3" s="1"/>
  <c r="CC43" i="3" s="1"/>
  <c r="CD43" i="3" s="1"/>
  <c r="CE43" i="3" s="1"/>
  <c r="CF43" i="3" s="1"/>
  <c r="CG43" i="3" s="1"/>
  <c r="CH43" i="3" s="1"/>
  <c r="CI43" i="3" s="1"/>
  <c r="CJ43" i="3" s="1"/>
  <c r="CK43" i="3" s="1"/>
  <c r="CL43" i="3" s="1"/>
  <c r="CM43" i="3" s="1"/>
  <c r="CN43" i="3" s="1"/>
  <c r="CO43" i="3" s="1"/>
  <c r="CP43" i="3" s="1"/>
  <c r="CQ43" i="3" s="1"/>
  <c r="CR43" i="3" s="1"/>
  <c r="CS43" i="3" s="1"/>
  <c r="CT43" i="3" s="1"/>
  <c r="CU43" i="3" s="1"/>
  <c r="CV43" i="3" s="1"/>
  <c r="CW43" i="3" s="1"/>
  <c r="CX43" i="3" s="1"/>
  <c r="CY43" i="3" s="1"/>
  <c r="CZ43" i="3" s="1"/>
  <c r="DA43" i="3" s="1"/>
  <c r="DB43" i="3" s="1"/>
  <c r="DC43" i="3" s="1"/>
  <c r="DD43" i="3" s="1"/>
  <c r="DE43" i="3" s="1"/>
  <c r="DF43" i="3" s="1"/>
  <c r="DG43" i="3" s="1"/>
  <c r="DH43" i="3" s="1"/>
  <c r="DI43" i="3" s="1"/>
  <c r="DJ43" i="3" s="1"/>
  <c r="DK43" i="3" s="1"/>
  <c r="DL43" i="3" s="1"/>
  <c r="DM43" i="3" s="1"/>
  <c r="DN43" i="3" s="1"/>
  <c r="DO43" i="3" s="1"/>
  <c r="DP43" i="3" s="1"/>
  <c r="DQ43" i="3" s="1"/>
  <c r="DR43" i="3" s="1"/>
  <c r="DS43" i="3" s="1"/>
  <c r="DT43" i="3" s="1"/>
  <c r="DU43" i="3" s="1"/>
  <c r="DV43" i="3" s="1"/>
  <c r="DW43" i="3" s="1"/>
  <c r="DX43" i="3" s="1"/>
  <c r="DY43" i="3" s="1"/>
  <c r="DZ43" i="3" s="1"/>
  <c r="EA43" i="3" s="1"/>
  <c r="EB43" i="3" s="1"/>
  <c r="EC43" i="3" s="1"/>
  <c r="ED43" i="3" s="1"/>
  <c r="EE43" i="3" s="1"/>
  <c r="EF43" i="3" s="1"/>
  <c r="EG43" i="3" s="1"/>
  <c r="EH43" i="3" s="1"/>
  <c r="EI43" i="3" s="1"/>
  <c r="EJ43" i="3" s="1"/>
  <c r="EK43" i="3" s="1"/>
  <c r="EL43" i="3" s="1"/>
  <c r="EM43" i="3" s="1"/>
  <c r="EN43" i="3" s="1"/>
  <c r="EO43" i="3" s="1"/>
  <c r="EP43" i="3" s="1"/>
  <c r="EQ43" i="3" s="1"/>
  <c r="ER43" i="3" s="1"/>
  <c r="ES43" i="3" s="1"/>
  <c r="ET43" i="3" s="1"/>
  <c r="EU43" i="3" s="1"/>
  <c r="EV43" i="3" s="1"/>
  <c r="EW43" i="3" s="1"/>
  <c r="EX43" i="3" s="1"/>
  <c r="EY43" i="3" s="1"/>
  <c r="EZ43" i="3" s="1"/>
  <c r="FA43" i="3" s="1"/>
  <c r="FB43" i="3" s="1"/>
  <c r="FC43" i="3" s="1"/>
  <c r="FD43" i="3" s="1"/>
  <c r="FE43" i="3" s="1"/>
  <c r="FF43" i="3" s="1"/>
  <c r="FG43" i="3" s="1"/>
  <c r="FH43" i="3" s="1"/>
  <c r="FI43" i="3" s="1"/>
  <c r="FJ43" i="3" s="1"/>
  <c r="FK43" i="3" s="1"/>
  <c r="FL43" i="3" s="1"/>
  <c r="FM43" i="3" s="1"/>
  <c r="FN43" i="3" s="1"/>
  <c r="FO43" i="3" s="1"/>
  <c r="G226" i="3"/>
  <c r="P75" i="6"/>
  <c r="N77" i="6"/>
  <c r="P76" i="6"/>
  <c r="P74" i="6"/>
  <c r="O72" i="6"/>
  <c r="O66" i="6"/>
  <c r="G130" i="3"/>
  <c r="G179" i="3"/>
  <c r="G198" i="3"/>
  <c r="G122" i="3"/>
  <c r="G102" i="3"/>
  <c r="G119" i="3" s="1"/>
  <c r="G65" i="3"/>
  <c r="H1" i="3"/>
  <c r="H233" i="3" s="1"/>
  <c r="G57" i="3"/>
  <c r="D29" i="33" l="1"/>
  <c r="D161" i="7"/>
  <c r="M15" i="12"/>
  <c r="I22" i="3"/>
  <c r="I26" i="3" s="1"/>
  <c r="AN56" i="26"/>
  <c r="AN58" i="26"/>
  <c r="AN55" i="26"/>
  <c r="J20" i="29"/>
  <c r="G127" i="3"/>
  <c r="G125" i="3"/>
  <c r="G126" i="3"/>
  <c r="G62" i="3"/>
  <c r="G60" i="3"/>
  <c r="G61" i="3"/>
  <c r="F170" i="3"/>
  <c r="G97" i="7" s="1"/>
  <c r="F172" i="3"/>
  <c r="G99" i="7" s="1"/>
  <c r="H226" i="3"/>
  <c r="G98" i="7"/>
  <c r="Q76" i="6"/>
  <c r="O77" i="6"/>
  <c r="Q75" i="6"/>
  <c r="Q74" i="6"/>
  <c r="P72" i="6"/>
  <c r="P66" i="6"/>
  <c r="H130" i="3"/>
  <c r="H198" i="3"/>
  <c r="H179" i="3"/>
  <c r="F128" i="3"/>
  <c r="H122" i="3"/>
  <c r="H102" i="3"/>
  <c r="H119" i="3" s="1"/>
  <c r="H65" i="3"/>
  <c r="F63" i="3"/>
  <c r="I1" i="3"/>
  <c r="I233" i="3" s="1"/>
  <c r="H57" i="3"/>
  <c r="D37" i="3"/>
  <c r="N15" i="12" l="1"/>
  <c r="D32" i="33"/>
  <c r="F7" i="29"/>
  <c r="I9" i="29" s="1"/>
  <c r="D236" i="3"/>
  <c r="G32" i="3"/>
  <c r="I32" i="3" s="1"/>
  <c r="K4" i="32"/>
  <c r="K22" i="3"/>
  <c r="K26" i="3" s="1"/>
  <c r="E12" i="33"/>
  <c r="E15" i="33" s="1"/>
  <c r="F29" i="33" s="1"/>
  <c r="G31" i="3"/>
  <c r="G34" i="3"/>
  <c r="I34" i="3" s="1"/>
  <c r="M34" i="3" s="1"/>
  <c r="L34" i="3" s="1"/>
  <c r="G33" i="3"/>
  <c r="I33" i="3" s="1"/>
  <c r="AO56" i="26"/>
  <c r="AO58" i="26"/>
  <c r="AO55" i="26"/>
  <c r="H62" i="3"/>
  <c r="H60" i="3"/>
  <c r="H61" i="3"/>
  <c r="H125" i="3"/>
  <c r="H126" i="3"/>
  <c r="H127" i="3"/>
  <c r="F169" i="3"/>
  <c r="G170" i="3"/>
  <c r="H97" i="7" s="1"/>
  <c r="G172" i="3"/>
  <c r="H99" i="7" s="1"/>
  <c r="G171" i="3"/>
  <c r="H98" i="7" s="1"/>
  <c r="D180" i="7"/>
  <c r="D48" i="33" s="1"/>
  <c r="G96" i="7"/>
  <c r="G233" i="7" s="1"/>
  <c r="I226" i="3"/>
  <c r="P77" i="6"/>
  <c r="R75" i="6"/>
  <c r="R74" i="6"/>
  <c r="R76" i="6"/>
  <c r="Q72" i="6"/>
  <c r="Q66" i="6"/>
  <c r="I130" i="3"/>
  <c r="I198" i="3"/>
  <c r="I179" i="3"/>
  <c r="G128" i="3"/>
  <c r="I122" i="3"/>
  <c r="I65" i="3"/>
  <c r="I102" i="3"/>
  <c r="I119" i="3" s="1"/>
  <c r="G63" i="3"/>
  <c r="J1" i="3"/>
  <c r="J233" i="3" s="1"/>
  <c r="I57" i="3"/>
  <c r="D36" i="3"/>
  <c r="O15" i="12" l="1"/>
  <c r="P15" i="12" s="1"/>
  <c r="F48" i="33"/>
  <c r="F64" i="33"/>
  <c r="F30" i="33"/>
  <c r="F43" i="33"/>
  <c r="F31" i="33"/>
  <c r="F36" i="33"/>
  <c r="F32" i="33"/>
  <c r="F35" i="33"/>
  <c r="F37" i="33"/>
  <c r="F38" i="33"/>
  <c r="G38" i="3"/>
  <c r="H9" i="29"/>
  <c r="J9" i="29"/>
  <c r="F109" i="6" a="1"/>
  <c r="D32" i="3"/>
  <c r="M32" i="3"/>
  <c r="L32" i="3" s="1"/>
  <c r="M33" i="3"/>
  <c r="L33" i="3" s="1"/>
  <c r="D33" i="3"/>
  <c r="F236" i="3"/>
  <c r="AB236" i="3"/>
  <c r="BB236" i="3"/>
  <c r="N236" i="3"/>
  <c r="P236" i="3"/>
  <c r="O236" i="3"/>
  <c r="AX236" i="3"/>
  <c r="AF236" i="3"/>
  <c r="AJ236" i="3"/>
  <c r="BK236" i="3"/>
  <c r="BF236" i="3"/>
  <c r="BM236" i="3"/>
  <c r="AG236" i="3"/>
  <c r="AA236" i="3"/>
  <c r="BG236" i="3"/>
  <c r="BH236" i="3"/>
  <c r="BD236" i="3"/>
  <c r="BJ236" i="3"/>
  <c r="AP236" i="3"/>
  <c r="AW236" i="3"/>
  <c r="AI236" i="3"/>
  <c r="AZ236" i="3"/>
  <c r="X236" i="3"/>
  <c r="AN236" i="3"/>
  <c r="AY236" i="3"/>
  <c r="M236" i="3"/>
  <c r="AL236" i="3"/>
  <c r="G236" i="3"/>
  <c r="Q236" i="3"/>
  <c r="T236" i="3"/>
  <c r="AQ236" i="3"/>
  <c r="H236" i="3"/>
  <c r="BL236" i="3"/>
  <c r="J236" i="3"/>
  <c r="BC236" i="3"/>
  <c r="AK236" i="3"/>
  <c r="AM236" i="3"/>
  <c r="R236" i="3"/>
  <c r="AR236" i="3"/>
  <c r="AO236" i="3"/>
  <c r="S236" i="3"/>
  <c r="K236" i="3"/>
  <c r="I236" i="3"/>
  <c r="AS236" i="3"/>
  <c r="V236" i="3"/>
  <c r="BI236" i="3"/>
  <c r="BE236" i="3"/>
  <c r="AU236" i="3"/>
  <c r="AT236" i="3"/>
  <c r="Z236" i="3"/>
  <c r="AE236" i="3"/>
  <c r="Y236" i="3"/>
  <c r="AD236" i="3"/>
  <c r="W236" i="3"/>
  <c r="AC236" i="3"/>
  <c r="L236" i="3"/>
  <c r="BA236" i="3"/>
  <c r="U236" i="3"/>
  <c r="AV236" i="3"/>
  <c r="AH236" i="3"/>
  <c r="I31" i="3"/>
  <c r="D12" i="3" s="1"/>
  <c r="N31" i="3"/>
  <c r="N34" i="3"/>
  <c r="O34" i="3" s="1"/>
  <c r="N33" i="3"/>
  <c r="N32" i="3"/>
  <c r="AP56" i="26"/>
  <c r="AP58" i="26"/>
  <c r="AP55" i="26"/>
  <c r="F70" i="12"/>
  <c r="G70" i="12" s="1"/>
  <c r="I61" i="3"/>
  <c r="I60" i="3"/>
  <c r="I62" i="3"/>
  <c r="I125" i="3"/>
  <c r="I127" i="3"/>
  <c r="I126" i="3"/>
  <c r="G169" i="3"/>
  <c r="D177" i="7"/>
  <c r="H171" i="3"/>
  <c r="I98" i="7" s="1"/>
  <c r="H170" i="3"/>
  <c r="I97" i="7" s="1"/>
  <c r="H172" i="3"/>
  <c r="I99" i="7" s="1"/>
  <c r="J226" i="3"/>
  <c r="S74" i="6"/>
  <c r="S75" i="6"/>
  <c r="Q77" i="6"/>
  <c r="S76" i="6"/>
  <c r="R72" i="6"/>
  <c r="R66" i="6"/>
  <c r="J130" i="3"/>
  <c r="J198" i="3"/>
  <c r="J179" i="3"/>
  <c r="J122" i="3"/>
  <c r="H128" i="3"/>
  <c r="H63" i="3"/>
  <c r="J102" i="3"/>
  <c r="J119" i="3" s="1"/>
  <c r="J65" i="3"/>
  <c r="K1" i="3"/>
  <c r="K233" i="3" s="1"/>
  <c r="J57" i="3"/>
  <c r="Q15" i="12" l="1"/>
  <c r="R15" i="12"/>
  <c r="S15" i="12" s="1"/>
  <c r="D15" i="12" s="1"/>
  <c r="F121" i="6" a="1"/>
  <c r="F121" i="6" s="1"/>
  <c r="F16" i="29"/>
  <c r="D45" i="33"/>
  <c r="F45" i="33" s="1"/>
  <c r="J188" i="7"/>
  <c r="F109" i="6"/>
  <c r="G106" i="6"/>
  <c r="M31" i="3"/>
  <c r="D15" i="3" s="1"/>
  <c r="O6" i="6"/>
  <c r="O33" i="3"/>
  <c r="G188" i="7"/>
  <c r="O32" i="3"/>
  <c r="I188" i="7"/>
  <c r="H188" i="7"/>
  <c r="AQ56" i="26"/>
  <c r="AQ55" i="26"/>
  <c r="AQ58" i="26"/>
  <c r="K188" i="7"/>
  <c r="F68" i="12"/>
  <c r="G68" i="12" s="1"/>
  <c r="J61" i="3"/>
  <c r="J60" i="3"/>
  <c r="J62" i="3"/>
  <c r="J125" i="3"/>
  <c r="J127" i="3"/>
  <c r="J126" i="3"/>
  <c r="H169" i="3"/>
  <c r="I172" i="3"/>
  <c r="J99" i="7" s="1"/>
  <c r="I171" i="3"/>
  <c r="J98" i="7" s="1"/>
  <c r="I170" i="3"/>
  <c r="D181" i="7"/>
  <c r="D49" i="33" s="1"/>
  <c r="F49" i="33" s="1"/>
  <c r="D178" i="7"/>
  <c r="D176" i="7"/>
  <c r="D44" i="33" s="1"/>
  <c r="F44" i="33" s="1"/>
  <c r="K226" i="3"/>
  <c r="R77" i="6"/>
  <c r="T75" i="6"/>
  <c r="T74" i="6"/>
  <c r="T76" i="6"/>
  <c r="S72" i="6"/>
  <c r="S66" i="6"/>
  <c r="K130" i="3"/>
  <c r="K198" i="3"/>
  <c r="K179" i="3"/>
  <c r="I128" i="3"/>
  <c r="K122" i="3"/>
  <c r="K102" i="3"/>
  <c r="K119" i="3" s="1"/>
  <c r="K65" i="3"/>
  <c r="I63" i="3"/>
  <c r="L1" i="3"/>
  <c r="L233" i="3" s="1"/>
  <c r="K57" i="3"/>
  <c r="F17" i="29" l="1"/>
  <c r="D46" i="33"/>
  <c r="F46" i="33" s="1"/>
  <c r="J250" i="7"/>
  <c r="I87" i="17"/>
  <c r="I55" i="16"/>
  <c r="H250" i="7"/>
  <c r="G87" i="17"/>
  <c r="G55" i="16"/>
  <c r="I250" i="7"/>
  <c r="H55" i="16"/>
  <c r="H87" i="17"/>
  <c r="K250" i="7"/>
  <c r="J87" i="17"/>
  <c r="J55" i="16"/>
  <c r="G250" i="7"/>
  <c r="J36" i="12"/>
  <c r="F55" i="16"/>
  <c r="F87" i="17"/>
  <c r="F13" i="29"/>
  <c r="H118" i="6"/>
  <c r="J145" i="3" s="1"/>
  <c r="I120" i="6"/>
  <c r="J152" i="3" s="1"/>
  <c r="L119" i="6"/>
  <c r="L120" i="6"/>
  <c r="G118" i="6"/>
  <c r="J140" i="3" s="1"/>
  <c r="G119" i="6"/>
  <c r="I119" i="6"/>
  <c r="J151" i="3" s="1"/>
  <c r="K78" i="7" s="1"/>
  <c r="H119" i="6"/>
  <c r="K118" i="6"/>
  <c r="J119" i="6"/>
  <c r="I118" i="6"/>
  <c r="J150" i="3" s="1"/>
  <c r="H120" i="6"/>
  <c r="J147" i="3" s="1"/>
  <c r="K120" i="6"/>
  <c r="L118" i="6"/>
  <c r="K119" i="6"/>
  <c r="G120" i="6"/>
  <c r="J142" i="3" s="1"/>
  <c r="J118" i="6"/>
  <c r="J120" i="6"/>
  <c r="L31" i="3"/>
  <c r="O31" i="3" s="1"/>
  <c r="AR56" i="26"/>
  <c r="AR55" i="26"/>
  <c r="AR58" i="26"/>
  <c r="H16" i="29"/>
  <c r="I16" i="29"/>
  <c r="J16" i="29" s="1"/>
  <c r="L188" i="7"/>
  <c r="F72" i="12"/>
  <c r="G72" i="12" s="1"/>
  <c r="F67" i="12"/>
  <c r="G67" i="12" s="1"/>
  <c r="F69" i="12"/>
  <c r="G69" i="12" s="1"/>
  <c r="K61" i="3"/>
  <c r="K60" i="3"/>
  <c r="K62" i="3"/>
  <c r="K126" i="3"/>
  <c r="K127" i="3"/>
  <c r="K125" i="3"/>
  <c r="I169" i="3"/>
  <c r="J97" i="7"/>
  <c r="J171" i="3"/>
  <c r="K98" i="7" s="1"/>
  <c r="J170" i="3"/>
  <c r="K97" i="7" s="1"/>
  <c r="J172" i="3"/>
  <c r="K99" i="7" s="1"/>
  <c r="L226" i="3"/>
  <c r="U76" i="6"/>
  <c r="U74" i="6"/>
  <c r="U75" i="6"/>
  <c r="S77" i="6"/>
  <c r="T72" i="6"/>
  <c r="T66" i="6"/>
  <c r="L130" i="3"/>
  <c r="L198" i="3"/>
  <c r="L179" i="3"/>
  <c r="J128" i="3"/>
  <c r="L122" i="3"/>
  <c r="J63" i="3"/>
  <c r="L102" i="3"/>
  <c r="L119" i="3" s="1"/>
  <c r="L65" i="3"/>
  <c r="M1" i="3"/>
  <c r="M233" i="3" s="1"/>
  <c r="L57" i="3"/>
  <c r="L250" i="7" l="1"/>
  <c r="K87" i="17"/>
  <c r="K55" i="16"/>
  <c r="F146" i="3"/>
  <c r="G73" i="7" s="1"/>
  <c r="G146" i="3"/>
  <c r="H73" i="7" s="1"/>
  <c r="H146" i="3"/>
  <c r="I73" i="7" s="1"/>
  <c r="I146" i="3"/>
  <c r="J73" i="7" s="1"/>
  <c r="F140" i="3"/>
  <c r="G140" i="3"/>
  <c r="H140" i="3"/>
  <c r="I140" i="3"/>
  <c r="F141" i="3"/>
  <c r="G68" i="7" s="1"/>
  <c r="G141" i="3"/>
  <c r="H68" i="7" s="1"/>
  <c r="H141" i="3"/>
  <c r="I68" i="7" s="1"/>
  <c r="I141" i="3"/>
  <c r="J68" i="7" s="1"/>
  <c r="F142" i="3"/>
  <c r="G69" i="7" s="1"/>
  <c r="G142" i="3"/>
  <c r="H69" i="7" s="1"/>
  <c r="H142" i="3"/>
  <c r="I69" i="7" s="1"/>
  <c r="I142" i="3"/>
  <c r="J69" i="7" s="1"/>
  <c r="F120" i="6"/>
  <c r="F126" i="6" s="1"/>
  <c r="F118" i="6"/>
  <c r="F124" i="6" s="1"/>
  <c r="F119" i="6"/>
  <c r="F125" i="6" s="1"/>
  <c r="F151" i="3"/>
  <c r="G78" i="7" s="1"/>
  <c r="G151" i="3"/>
  <c r="H78" i="7" s="1"/>
  <c r="H151" i="3"/>
  <c r="I78" i="7" s="1"/>
  <c r="I151" i="3"/>
  <c r="J78" i="7" s="1"/>
  <c r="F152" i="3"/>
  <c r="G79" i="7" s="1"/>
  <c r="G152" i="3"/>
  <c r="H79" i="7" s="1"/>
  <c r="H152" i="3"/>
  <c r="I79" i="7" s="1"/>
  <c r="I152" i="3"/>
  <c r="J79" i="7" s="1"/>
  <c r="J141" i="3"/>
  <c r="K68" i="7" s="1"/>
  <c r="F147" i="3"/>
  <c r="G74" i="7" s="1"/>
  <c r="G147" i="3"/>
  <c r="H74" i="7" s="1"/>
  <c r="H147" i="3"/>
  <c r="I74" i="7" s="1"/>
  <c r="I147" i="3"/>
  <c r="J74" i="7" s="1"/>
  <c r="F145" i="3"/>
  <c r="G145" i="3"/>
  <c r="H145" i="3"/>
  <c r="I145" i="3"/>
  <c r="J146" i="3"/>
  <c r="K73" i="7" s="1"/>
  <c r="F150" i="3"/>
  <c r="G150" i="3"/>
  <c r="H150" i="3"/>
  <c r="I150" i="3"/>
  <c r="K140" i="3"/>
  <c r="AS56" i="26"/>
  <c r="AS55" i="26"/>
  <c r="AS58" i="26"/>
  <c r="M188" i="7"/>
  <c r="I17" i="29"/>
  <c r="J17" i="29" s="1"/>
  <c r="H17" i="29"/>
  <c r="H13" i="29"/>
  <c r="I13" i="29"/>
  <c r="L61" i="3"/>
  <c r="L62" i="3"/>
  <c r="L60" i="3"/>
  <c r="L125" i="3"/>
  <c r="L126" i="3"/>
  <c r="L127" i="3"/>
  <c r="K152" i="3"/>
  <c r="K142" i="3"/>
  <c r="K147" i="3"/>
  <c r="K151" i="3"/>
  <c r="L78" i="7" s="1"/>
  <c r="K146" i="3"/>
  <c r="L73" i="7" s="1"/>
  <c r="K141" i="3"/>
  <c r="L68" i="7" s="1"/>
  <c r="K145" i="3"/>
  <c r="K150" i="3"/>
  <c r="K171" i="3"/>
  <c r="L98" i="7" s="1"/>
  <c r="K170" i="3"/>
  <c r="L97" i="7" s="1"/>
  <c r="J169" i="3"/>
  <c r="K172" i="3"/>
  <c r="L99" i="7" s="1"/>
  <c r="D179" i="7"/>
  <c r="D47" i="33" s="1"/>
  <c r="F47" i="33" s="1"/>
  <c r="M226" i="3"/>
  <c r="V74" i="6"/>
  <c r="V75" i="6"/>
  <c r="T77" i="6"/>
  <c r="V76" i="6"/>
  <c r="K69" i="7"/>
  <c r="K74" i="7"/>
  <c r="U72" i="6"/>
  <c r="K79" i="7"/>
  <c r="U66" i="6"/>
  <c r="M130" i="3"/>
  <c r="M198" i="3"/>
  <c r="M179" i="3"/>
  <c r="M122" i="3"/>
  <c r="K128" i="3"/>
  <c r="M102" i="3"/>
  <c r="M119" i="3" s="1"/>
  <c r="M65" i="3"/>
  <c r="K63" i="3"/>
  <c r="M57" i="3"/>
  <c r="N1" i="3"/>
  <c r="D31" i="3"/>
  <c r="M250" i="7" l="1"/>
  <c r="L87" i="17"/>
  <c r="L55" i="16"/>
  <c r="F19" i="29"/>
  <c r="F127" i="6"/>
  <c r="AT56" i="26"/>
  <c r="AT58" i="26"/>
  <c r="AT55" i="26"/>
  <c r="J13" i="29"/>
  <c r="F74" i="12"/>
  <c r="G74" i="12" s="1"/>
  <c r="M127" i="3"/>
  <c r="M126" i="3"/>
  <c r="M125" i="3"/>
  <c r="M60" i="3"/>
  <c r="M62" i="3"/>
  <c r="M61" i="3"/>
  <c r="L141" i="3"/>
  <c r="M68" i="7" s="1"/>
  <c r="L151" i="3"/>
  <c r="M78" i="7" s="1"/>
  <c r="L146" i="3"/>
  <c r="M73" i="7" s="1"/>
  <c r="L152" i="3"/>
  <c r="L142" i="3"/>
  <c r="L147" i="3"/>
  <c r="L145" i="3"/>
  <c r="L150" i="3"/>
  <c r="L140" i="3"/>
  <c r="L172" i="3"/>
  <c r="M99" i="7" s="1"/>
  <c r="K169" i="3"/>
  <c r="L171" i="3"/>
  <c r="M98" i="7" s="1"/>
  <c r="L170" i="3"/>
  <c r="M97" i="7" s="1"/>
  <c r="N226" i="3"/>
  <c r="U77" i="6"/>
  <c r="W76" i="6"/>
  <c r="W75" i="6"/>
  <c r="W74" i="6"/>
  <c r="L74" i="7"/>
  <c r="L69" i="7"/>
  <c r="V72" i="6"/>
  <c r="L79" i="7"/>
  <c r="V66" i="6"/>
  <c r="N130" i="3"/>
  <c r="N198" i="3"/>
  <c r="N179" i="3"/>
  <c r="L128" i="3"/>
  <c r="N122" i="3"/>
  <c r="N102" i="3"/>
  <c r="N119" i="3" s="1"/>
  <c r="N65" i="3"/>
  <c r="L63" i="3"/>
  <c r="O1" i="3"/>
  <c r="N57" i="3"/>
  <c r="D34" i="3"/>
  <c r="AU56" i="26" l="1"/>
  <c r="AU58" i="26"/>
  <c r="AU55" i="26"/>
  <c r="H19" i="29"/>
  <c r="I19" i="29"/>
  <c r="J19" i="29" s="1"/>
  <c r="N126" i="3"/>
  <c r="N125" i="3"/>
  <c r="N127" i="3"/>
  <c r="N62" i="3"/>
  <c r="N60" i="3"/>
  <c r="N61" i="3"/>
  <c r="M151" i="3"/>
  <c r="N78" i="7" s="1"/>
  <c r="M146" i="3"/>
  <c r="N73" i="7" s="1"/>
  <c r="M141" i="3"/>
  <c r="N68" i="7" s="1"/>
  <c r="M150" i="3"/>
  <c r="M145" i="3"/>
  <c r="M140" i="3"/>
  <c r="M152" i="3"/>
  <c r="M147" i="3"/>
  <c r="M142" i="3"/>
  <c r="M172" i="3"/>
  <c r="N99" i="7" s="1"/>
  <c r="M170" i="3"/>
  <c r="N97" i="7" s="1"/>
  <c r="M171" i="3"/>
  <c r="N98" i="7" s="1"/>
  <c r="L169" i="3"/>
  <c r="O226" i="3"/>
  <c r="X74" i="6"/>
  <c r="X75" i="6"/>
  <c r="V77" i="6"/>
  <c r="X76" i="6"/>
  <c r="M74" i="7"/>
  <c r="M69" i="7"/>
  <c r="W72" i="6"/>
  <c r="M79" i="7"/>
  <c r="W66" i="6"/>
  <c r="O130" i="3"/>
  <c r="O198" i="3"/>
  <c r="O179" i="3"/>
  <c r="O122" i="3"/>
  <c r="M128" i="3"/>
  <c r="M63" i="3"/>
  <c r="O102" i="3"/>
  <c r="O119" i="3" s="1"/>
  <c r="O65" i="3"/>
  <c r="P1" i="3"/>
  <c r="O57" i="3"/>
  <c r="AV56" i="26" l="1"/>
  <c r="AV55" i="26"/>
  <c r="AV58" i="26"/>
  <c r="O127" i="3"/>
  <c r="O126" i="3"/>
  <c r="O125" i="3"/>
  <c r="O62" i="3"/>
  <c r="O60" i="3"/>
  <c r="O61" i="3"/>
  <c r="N150" i="3"/>
  <c r="N145" i="3"/>
  <c r="N140" i="3"/>
  <c r="N152" i="3"/>
  <c r="N147" i="3"/>
  <c r="N142" i="3"/>
  <c r="N146" i="3"/>
  <c r="O73" i="7" s="1"/>
  <c r="N151" i="3"/>
  <c r="O78" i="7" s="1"/>
  <c r="N141" i="3"/>
  <c r="O68" i="7" s="1"/>
  <c r="N172" i="3"/>
  <c r="O99" i="7" s="1"/>
  <c r="M169" i="3"/>
  <c r="N171" i="3"/>
  <c r="O98" i="7" s="1"/>
  <c r="N170" i="3"/>
  <c r="O97" i="7" s="1"/>
  <c r="P226" i="3"/>
  <c r="W77" i="6"/>
  <c r="Y75" i="6"/>
  <c r="Y76" i="6"/>
  <c r="Y74" i="6"/>
  <c r="N69" i="7"/>
  <c r="N74" i="7"/>
  <c r="X72" i="6"/>
  <c r="N79" i="7"/>
  <c r="X66" i="6"/>
  <c r="P130" i="3"/>
  <c r="P179" i="3"/>
  <c r="P198" i="3"/>
  <c r="P122" i="3"/>
  <c r="N128" i="3"/>
  <c r="P102" i="3"/>
  <c r="P119" i="3" s="1"/>
  <c r="P65" i="3"/>
  <c r="N63" i="3"/>
  <c r="Q1" i="3"/>
  <c r="P57" i="3"/>
  <c r="D97" i="6"/>
  <c r="D94" i="6"/>
  <c r="AW56" i="26" l="1"/>
  <c r="AW55" i="26"/>
  <c r="AW58" i="26"/>
  <c r="P61" i="3"/>
  <c r="P62" i="3"/>
  <c r="P60" i="3"/>
  <c r="P127" i="3"/>
  <c r="P125" i="3"/>
  <c r="P126" i="3"/>
  <c r="O77" i="7"/>
  <c r="O150" i="3"/>
  <c r="P77" i="7" s="1"/>
  <c r="O145" i="3"/>
  <c r="P72" i="7" s="1"/>
  <c r="O140" i="3"/>
  <c r="P67" i="7" s="1"/>
  <c r="O142" i="3"/>
  <c r="O152" i="3"/>
  <c r="O147" i="3"/>
  <c r="O146" i="3"/>
  <c r="P73" i="7" s="1"/>
  <c r="O151" i="3"/>
  <c r="P78" i="7" s="1"/>
  <c r="O141" i="3"/>
  <c r="P68" i="7" s="1"/>
  <c r="N169" i="3"/>
  <c r="O171" i="3"/>
  <c r="P98" i="7" s="1"/>
  <c r="O172" i="3"/>
  <c r="P99" i="7" s="1"/>
  <c r="O170" i="3"/>
  <c r="Q226" i="3"/>
  <c r="Z76" i="6"/>
  <c r="X77" i="6"/>
  <c r="Z74" i="6"/>
  <c r="Z75" i="6"/>
  <c r="N139" i="3"/>
  <c r="O69" i="7"/>
  <c r="O74" i="7"/>
  <c r="Y72" i="6"/>
  <c r="O79" i="7"/>
  <c r="Y66" i="6"/>
  <c r="G67" i="7"/>
  <c r="H67" i="7"/>
  <c r="G72" i="7"/>
  <c r="G71" i="7" s="1"/>
  <c r="G228" i="7" s="1"/>
  <c r="J72" i="7"/>
  <c r="J144" i="3"/>
  <c r="L72" i="7"/>
  <c r="M72" i="7"/>
  <c r="N72" i="7"/>
  <c r="H77" i="7"/>
  <c r="H76" i="7" s="1"/>
  <c r="H229" i="7" s="1"/>
  <c r="K77" i="7"/>
  <c r="K76" i="7" s="1"/>
  <c r="K229" i="7" s="1"/>
  <c r="L77" i="7"/>
  <c r="L76" i="7" s="1"/>
  <c r="L229" i="7" s="1"/>
  <c r="N77" i="7"/>
  <c r="N76" i="7" s="1"/>
  <c r="N229" i="7" s="1"/>
  <c r="Q130" i="3"/>
  <c r="Q179" i="3"/>
  <c r="Q198" i="3"/>
  <c r="N149" i="3"/>
  <c r="O128" i="3"/>
  <c r="Q122" i="3"/>
  <c r="Q102" i="3"/>
  <c r="Q119" i="3" s="1"/>
  <c r="Q65" i="3"/>
  <c r="O63" i="3"/>
  <c r="R1" i="3"/>
  <c r="Q57" i="3"/>
  <c r="AX56" i="26" l="1"/>
  <c r="AX58" i="26"/>
  <c r="AX55" i="26"/>
  <c r="Q127" i="3"/>
  <c r="Q125" i="3"/>
  <c r="Q126" i="3"/>
  <c r="Q62" i="3"/>
  <c r="Q60" i="3"/>
  <c r="Q61" i="3"/>
  <c r="O76" i="7"/>
  <c r="O229" i="7" s="1"/>
  <c r="P150" i="3"/>
  <c r="Q77" i="7" s="1"/>
  <c r="P140" i="3"/>
  <c r="Q67" i="7" s="1"/>
  <c r="P145" i="3"/>
  <c r="Q72" i="7" s="1"/>
  <c r="P147" i="3"/>
  <c r="P152" i="3"/>
  <c r="P142" i="3"/>
  <c r="P146" i="3"/>
  <c r="Q73" i="7" s="1"/>
  <c r="P151" i="3"/>
  <c r="Q78" i="7" s="1"/>
  <c r="P141" i="3"/>
  <c r="Q68" i="7" s="1"/>
  <c r="O169" i="3"/>
  <c r="P171" i="3"/>
  <c r="Q98" i="7" s="1"/>
  <c r="P170" i="3"/>
  <c r="Q97" i="7" s="1"/>
  <c r="P172" i="3"/>
  <c r="Q99" i="7" s="1"/>
  <c r="P97" i="7"/>
  <c r="K149" i="3"/>
  <c r="R226" i="3"/>
  <c r="M149" i="3"/>
  <c r="J149" i="3"/>
  <c r="AA74" i="6"/>
  <c r="AA75" i="6"/>
  <c r="Y77" i="6"/>
  <c r="AA76" i="6"/>
  <c r="K72" i="7"/>
  <c r="K71" i="7" s="1"/>
  <c r="K228" i="7" s="1"/>
  <c r="P69" i="7"/>
  <c r="P66" i="7" s="1"/>
  <c r="P227" i="7" s="1"/>
  <c r="L67" i="7"/>
  <c r="L66" i="7" s="1"/>
  <c r="L227" i="7" s="1"/>
  <c r="O72" i="7"/>
  <c r="O71" i="7" s="1"/>
  <c r="O228" i="7" s="1"/>
  <c r="O67" i="7"/>
  <c r="O66" i="7" s="1"/>
  <c r="O227" i="7" s="1"/>
  <c r="P74" i="7"/>
  <c r="P71" i="7" s="1"/>
  <c r="P228" i="7" s="1"/>
  <c r="M67" i="7"/>
  <c r="M66" i="7" s="1"/>
  <c r="M227" i="7" s="1"/>
  <c r="K67" i="7"/>
  <c r="K66" i="7" s="1"/>
  <c r="K227" i="7" s="1"/>
  <c r="J67" i="7"/>
  <c r="J66" i="7" s="1"/>
  <c r="J227" i="7" s="1"/>
  <c r="I72" i="7"/>
  <c r="I71" i="7" s="1"/>
  <c r="I228" i="7" s="1"/>
  <c r="I67" i="7"/>
  <c r="I66" i="7" s="1"/>
  <c r="I227" i="7" s="1"/>
  <c r="H72" i="7"/>
  <c r="H71" i="7" s="1"/>
  <c r="H228" i="7" s="1"/>
  <c r="N144" i="3"/>
  <c r="N67" i="7"/>
  <c r="N66" i="7" s="1"/>
  <c r="N227" i="7" s="1"/>
  <c r="Z72" i="6"/>
  <c r="H66" i="7"/>
  <c r="H227" i="7" s="1"/>
  <c r="I144" i="3"/>
  <c r="J71" i="7"/>
  <c r="J228" i="7" s="1"/>
  <c r="I149" i="3"/>
  <c r="J77" i="7"/>
  <c r="J76" i="7" s="1"/>
  <c r="J229" i="7" s="1"/>
  <c r="O96" i="7"/>
  <c r="O233" i="7" s="1"/>
  <c r="H149" i="3"/>
  <c r="I77" i="7"/>
  <c r="I76" i="7" s="1"/>
  <c r="I229" i="7" s="1"/>
  <c r="F149" i="3"/>
  <c r="G77" i="7"/>
  <c r="G76" i="7" s="1"/>
  <c r="G229" i="7" s="1"/>
  <c r="M144" i="3"/>
  <c r="N71" i="7"/>
  <c r="N228" i="7" s="1"/>
  <c r="P79" i="7"/>
  <c r="P76" i="7" s="1"/>
  <c r="P229" i="7" s="1"/>
  <c r="L149" i="3"/>
  <c r="M77" i="7"/>
  <c r="M76" i="7" s="1"/>
  <c r="M229" i="7" s="1"/>
  <c r="L144" i="3"/>
  <c r="M71" i="7"/>
  <c r="M228" i="7" s="1"/>
  <c r="H144" i="3"/>
  <c r="K144" i="3"/>
  <c r="L71" i="7"/>
  <c r="L228" i="7" s="1"/>
  <c r="G144" i="3"/>
  <c r="Z66" i="6"/>
  <c r="R130" i="3"/>
  <c r="R179" i="3"/>
  <c r="R198" i="3"/>
  <c r="O149" i="3"/>
  <c r="O144" i="3"/>
  <c r="H139" i="3"/>
  <c r="I139" i="3"/>
  <c r="F144" i="3"/>
  <c r="O139" i="3"/>
  <c r="G149" i="3"/>
  <c r="G139" i="3"/>
  <c r="M139" i="3"/>
  <c r="L139" i="3"/>
  <c r="F139" i="3"/>
  <c r="K139" i="3"/>
  <c r="J139" i="3"/>
  <c r="P128" i="3"/>
  <c r="R122" i="3"/>
  <c r="P63" i="3"/>
  <c r="R102" i="3"/>
  <c r="R119" i="3" s="1"/>
  <c r="R65" i="3"/>
  <c r="S1" i="3"/>
  <c r="R57" i="3"/>
  <c r="AY56" i="26" l="1"/>
  <c r="AY55" i="26"/>
  <c r="AY58" i="26"/>
  <c r="R61" i="3"/>
  <c r="R62" i="3"/>
  <c r="R60" i="3"/>
  <c r="R127" i="3"/>
  <c r="R126" i="3"/>
  <c r="R125" i="3"/>
  <c r="P169" i="3"/>
  <c r="Q146" i="3"/>
  <c r="R73" i="7" s="1"/>
  <c r="Q151" i="3"/>
  <c r="R78" i="7" s="1"/>
  <c r="Q141" i="3"/>
  <c r="R68" i="7" s="1"/>
  <c r="Q150" i="3"/>
  <c r="R77" i="7" s="1"/>
  <c r="Q140" i="3"/>
  <c r="R67" i="7" s="1"/>
  <c r="Q145" i="3"/>
  <c r="Q147" i="3"/>
  <c r="Q142" i="3"/>
  <c r="Q152" i="3"/>
  <c r="Q170" i="3"/>
  <c r="R97" i="7" s="1"/>
  <c r="Q172" i="3"/>
  <c r="R99" i="7" s="1"/>
  <c r="Q171" i="3"/>
  <c r="R98" i="7" s="1"/>
  <c r="G66" i="7"/>
  <c r="G227" i="7" s="1"/>
  <c r="S226" i="3"/>
  <c r="AB76" i="6"/>
  <c r="Z77" i="6"/>
  <c r="AB75" i="6"/>
  <c r="AB74" i="6"/>
  <c r="Q69" i="7"/>
  <c r="Q66" i="7" s="1"/>
  <c r="Q227" i="7" s="1"/>
  <c r="Q74" i="7"/>
  <c r="Q71" i="7" s="1"/>
  <c r="Q228" i="7" s="1"/>
  <c r="AA72" i="6"/>
  <c r="P96" i="7"/>
  <c r="P233" i="7" s="1"/>
  <c r="Q79" i="7"/>
  <c r="Q76" i="7" s="1"/>
  <c r="Q229" i="7" s="1"/>
  <c r="Q96" i="7"/>
  <c r="Q233" i="7" s="1"/>
  <c r="AA66" i="6"/>
  <c r="S130" i="3"/>
  <c r="S179" i="3"/>
  <c r="S198" i="3"/>
  <c r="P144" i="3"/>
  <c r="P139" i="3"/>
  <c r="P149" i="3"/>
  <c r="S122" i="3"/>
  <c r="Q128" i="3"/>
  <c r="Q63" i="3"/>
  <c r="S102" i="3"/>
  <c r="S119" i="3" s="1"/>
  <c r="S65" i="3"/>
  <c r="T1" i="3"/>
  <c r="S57" i="3"/>
  <c r="AZ56" i="26" l="1"/>
  <c r="AZ58" i="26"/>
  <c r="AZ55" i="26"/>
  <c r="S126" i="3"/>
  <c r="S125" i="3"/>
  <c r="S127" i="3"/>
  <c r="S62" i="3"/>
  <c r="S60" i="3"/>
  <c r="S61" i="3"/>
  <c r="Q169" i="3"/>
  <c r="R150" i="3"/>
  <c r="S77" i="7" s="1"/>
  <c r="R145" i="3"/>
  <c r="R140" i="3"/>
  <c r="R147" i="3"/>
  <c r="R142" i="3"/>
  <c r="R152" i="3"/>
  <c r="R151" i="3"/>
  <c r="S78" i="7" s="1"/>
  <c r="R146" i="3"/>
  <c r="S73" i="7" s="1"/>
  <c r="R141" i="3"/>
  <c r="S68" i="7" s="1"/>
  <c r="R171" i="3"/>
  <c r="S98" i="7" s="1"/>
  <c r="R172" i="3"/>
  <c r="S99" i="7" s="1"/>
  <c r="R170" i="3"/>
  <c r="S97" i="7" s="1"/>
  <c r="T226" i="3"/>
  <c r="AC75" i="6"/>
  <c r="AA77" i="6"/>
  <c r="AC74" i="6"/>
  <c r="AC76" i="6"/>
  <c r="R69" i="7"/>
  <c r="R66" i="7" s="1"/>
  <c r="R227" i="7" s="1"/>
  <c r="R72" i="7"/>
  <c r="R74" i="7"/>
  <c r="AB72" i="6"/>
  <c r="R79" i="7"/>
  <c r="R76" i="7" s="1"/>
  <c r="R229" i="7" s="1"/>
  <c r="AB66" i="6"/>
  <c r="T130" i="3"/>
  <c r="T198" i="3"/>
  <c r="T179" i="3"/>
  <c r="Q139" i="3"/>
  <c r="Q149" i="3"/>
  <c r="Q144" i="3"/>
  <c r="T122" i="3"/>
  <c r="R128" i="3"/>
  <c r="R63" i="3"/>
  <c r="T102" i="3"/>
  <c r="T119" i="3" s="1"/>
  <c r="T65" i="3"/>
  <c r="U1" i="3"/>
  <c r="T57" i="3"/>
  <c r="BA56" i="26" l="1"/>
  <c r="BA58" i="26"/>
  <c r="BA55" i="26"/>
  <c r="T126" i="3"/>
  <c r="T125" i="3"/>
  <c r="T127" i="3"/>
  <c r="T60" i="3"/>
  <c r="T61" i="3"/>
  <c r="T62" i="3"/>
  <c r="S151" i="3"/>
  <c r="T78" i="7" s="1"/>
  <c r="S146" i="3"/>
  <c r="T73" i="7" s="1"/>
  <c r="S141" i="3"/>
  <c r="T68" i="7" s="1"/>
  <c r="S150" i="3"/>
  <c r="T77" i="7" s="1"/>
  <c r="S145" i="3"/>
  <c r="S140" i="3"/>
  <c r="T67" i="7" s="1"/>
  <c r="S147" i="3"/>
  <c r="S152" i="3"/>
  <c r="S142" i="3"/>
  <c r="R169" i="3"/>
  <c r="S170" i="3"/>
  <c r="S172" i="3"/>
  <c r="T99" i="7" s="1"/>
  <c r="S171" i="3"/>
  <c r="T98" i="7" s="1"/>
  <c r="U226" i="3"/>
  <c r="AD76" i="6"/>
  <c r="AD74" i="6"/>
  <c r="AB77" i="6"/>
  <c r="AD75" i="6"/>
  <c r="R71" i="7"/>
  <c r="R228" i="7" s="1"/>
  <c r="S69" i="7"/>
  <c r="S74" i="7"/>
  <c r="S72" i="7"/>
  <c r="S67" i="7"/>
  <c r="AC72" i="6"/>
  <c r="R96" i="7"/>
  <c r="R233" i="7" s="1"/>
  <c r="S79" i="7"/>
  <c r="S76" i="7" s="1"/>
  <c r="S229" i="7" s="1"/>
  <c r="AC66" i="6"/>
  <c r="U130" i="3"/>
  <c r="U198" i="3"/>
  <c r="U179" i="3"/>
  <c r="R139" i="3"/>
  <c r="R144" i="3"/>
  <c r="R149" i="3"/>
  <c r="S128" i="3"/>
  <c r="U122" i="3"/>
  <c r="S63" i="3"/>
  <c r="U102" i="3"/>
  <c r="U119" i="3" s="1"/>
  <c r="U65" i="3"/>
  <c r="V1" i="3"/>
  <c r="U57" i="3"/>
  <c r="BB56" i="26" l="1"/>
  <c r="BB58" i="26"/>
  <c r="BB55" i="26"/>
  <c r="U125" i="3"/>
  <c r="U126" i="3"/>
  <c r="U127" i="3"/>
  <c r="U61" i="3"/>
  <c r="U62" i="3"/>
  <c r="U60" i="3"/>
  <c r="S169" i="3"/>
  <c r="T97" i="7"/>
  <c r="T151" i="3"/>
  <c r="U78" i="7" s="1"/>
  <c r="T146" i="3"/>
  <c r="U73" i="7" s="1"/>
  <c r="T141" i="3"/>
  <c r="U68" i="7" s="1"/>
  <c r="T147" i="3"/>
  <c r="T152" i="3"/>
  <c r="T142" i="3"/>
  <c r="T150" i="3"/>
  <c r="U77" i="7" s="1"/>
  <c r="T145" i="3"/>
  <c r="U72" i="7" s="1"/>
  <c r="T140" i="3"/>
  <c r="U67" i="7" s="1"/>
  <c r="T170" i="3"/>
  <c r="U97" i="7" s="1"/>
  <c r="T171" i="3"/>
  <c r="U98" i="7" s="1"/>
  <c r="T172" i="3"/>
  <c r="U99" i="7" s="1"/>
  <c r="V226" i="3"/>
  <c r="S66" i="7"/>
  <c r="S227" i="7" s="1"/>
  <c r="S71" i="7"/>
  <c r="S228" i="7" s="1"/>
  <c r="AE75" i="6"/>
  <c r="AC77" i="6"/>
  <c r="AE74" i="6"/>
  <c r="AE76" i="6"/>
  <c r="T69" i="7"/>
  <c r="T66" i="7" s="1"/>
  <c r="T227" i="7" s="1"/>
  <c r="T74" i="7"/>
  <c r="S96" i="7"/>
  <c r="S233" i="7" s="1"/>
  <c r="T72" i="7"/>
  <c r="AD72" i="6"/>
  <c r="T79" i="7"/>
  <c r="T76" i="7" s="1"/>
  <c r="T229" i="7" s="1"/>
  <c r="AD66" i="6"/>
  <c r="V130" i="3"/>
  <c r="V179" i="3"/>
  <c r="V198" i="3"/>
  <c r="S144" i="3"/>
  <c r="S149" i="3"/>
  <c r="S139" i="3"/>
  <c r="V122" i="3"/>
  <c r="T128" i="3"/>
  <c r="T63" i="3"/>
  <c r="V102" i="3"/>
  <c r="V119" i="3" s="1"/>
  <c r="V65" i="3"/>
  <c r="W1" i="3"/>
  <c r="V57" i="3"/>
  <c r="BC56" i="26" l="1"/>
  <c r="BC55" i="26"/>
  <c r="BC58" i="26"/>
  <c r="V125" i="3"/>
  <c r="V126" i="3"/>
  <c r="V127" i="3"/>
  <c r="V61" i="3"/>
  <c r="V62" i="3"/>
  <c r="V60" i="3"/>
  <c r="U147" i="3"/>
  <c r="U152" i="3"/>
  <c r="U142" i="3"/>
  <c r="U150" i="3"/>
  <c r="V77" i="7" s="1"/>
  <c r="U140" i="3"/>
  <c r="V67" i="7" s="1"/>
  <c r="U145" i="3"/>
  <c r="V72" i="7" s="1"/>
  <c r="U151" i="3"/>
  <c r="V78" i="7" s="1"/>
  <c r="U146" i="3"/>
  <c r="U141" i="3"/>
  <c r="T169" i="3"/>
  <c r="U171" i="3"/>
  <c r="V98" i="7" s="1"/>
  <c r="U170" i="3"/>
  <c r="V97" i="7" s="1"/>
  <c r="U172" i="3"/>
  <c r="V99" i="7" s="1"/>
  <c r="W226" i="3"/>
  <c r="T71" i="7"/>
  <c r="T228" i="7" s="1"/>
  <c r="AF74" i="6"/>
  <c r="AD77" i="6"/>
  <c r="AF76" i="6"/>
  <c r="AF75" i="6"/>
  <c r="U69" i="7"/>
  <c r="U66" i="7" s="1"/>
  <c r="U227" i="7" s="1"/>
  <c r="U74" i="7"/>
  <c r="U71" i="7" s="1"/>
  <c r="U228" i="7" s="1"/>
  <c r="T96" i="7"/>
  <c r="T233" i="7" s="1"/>
  <c r="AE72" i="6"/>
  <c r="U79" i="7"/>
  <c r="U76" i="7" s="1"/>
  <c r="U229" i="7" s="1"/>
  <c r="AE66" i="6"/>
  <c r="W130" i="3"/>
  <c r="W179" i="3"/>
  <c r="W198" i="3"/>
  <c r="T149" i="3"/>
  <c r="T144" i="3"/>
  <c r="T139" i="3"/>
  <c r="U128" i="3"/>
  <c r="W122" i="3"/>
  <c r="U63" i="3"/>
  <c r="W65" i="3"/>
  <c r="W102" i="3"/>
  <c r="W119" i="3" s="1"/>
  <c r="X1" i="3"/>
  <c r="W57" i="3"/>
  <c r="BD56" i="26" l="1"/>
  <c r="BD55" i="26"/>
  <c r="BD58" i="26"/>
  <c r="W61" i="3"/>
  <c r="W62" i="3"/>
  <c r="W60" i="3"/>
  <c r="W126" i="3"/>
  <c r="W125" i="3"/>
  <c r="W127" i="3"/>
  <c r="V151" i="3"/>
  <c r="W78" i="7" s="1"/>
  <c r="V146" i="3"/>
  <c r="W73" i="7" s="1"/>
  <c r="V141" i="3"/>
  <c r="W68" i="7" s="1"/>
  <c r="V145" i="3"/>
  <c r="W72" i="7" s="1"/>
  <c r="V150" i="3"/>
  <c r="W77" i="7" s="1"/>
  <c r="V140" i="3"/>
  <c r="V152" i="3"/>
  <c r="V147" i="3"/>
  <c r="V142" i="3"/>
  <c r="U169" i="3"/>
  <c r="V171" i="3"/>
  <c r="W98" i="7" s="1"/>
  <c r="V172" i="3"/>
  <c r="W99" i="7" s="1"/>
  <c r="V170" i="3"/>
  <c r="W97" i="7" s="1"/>
  <c r="X226" i="3"/>
  <c r="AG75" i="6"/>
  <c r="AG76" i="6"/>
  <c r="AE77" i="6"/>
  <c r="AG74" i="6"/>
  <c r="V69" i="7"/>
  <c r="V68" i="7"/>
  <c r="V74" i="7"/>
  <c r="V73" i="7"/>
  <c r="AF72" i="6"/>
  <c r="U96" i="7"/>
  <c r="U233" i="7" s="1"/>
  <c r="V79" i="7"/>
  <c r="V76" i="7" s="1"/>
  <c r="V229" i="7" s="1"/>
  <c r="AF66" i="6"/>
  <c r="X130" i="3"/>
  <c r="X198" i="3"/>
  <c r="X179" i="3"/>
  <c r="U144" i="3"/>
  <c r="U149" i="3"/>
  <c r="U139" i="3"/>
  <c r="V128" i="3"/>
  <c r="X122" i="3"/>
  <c r="X102" i="3"/>
  <c r="X119" i="3" s="1"/>
  <c r="X65" i="3"/>
  <c r="V63" i="3"/>
  <c r="Y1" i="3"/>
  <c r="X57" i="3"/>
  <c r="BE56" i="26" l="1"/>
  <c r="BE58" i="26"/>
  <c r="BE55" i="26"/>
  <c r="X127" i="3"/>
  <c r="X126" i="3"/>
  <c r="X125" i="3"/>
  <c r="X61" i="3"/>
  <c r="X62" i="3"/>
  <c r="X60" i="3"/>
  <c r="W151" i="3"/>
  <c r="X78" i="7" s="1"/>
  <c r="W146" i="3"/>
  <c r="X73" i="7" s="1"/>
  <c r="W141" i="3"/>
  <c r="X68" i="7" s="1"/>
  <c r="W152" i="3"/>
  <c r="W147" i="3"/>
  <c r="W142" i="3"/>
  <c r="W145" i="3"/>
  <c r="X72" i="7" s="1"/>
  <c r="W150" i="3"/>
  <c r="X77" i="7" s="1"/>
  <c r="W140" i="3"/>
  <c r="X67" i="7" s="1"/>
  <c r="W170" i="3"/>
  <c r="X97" i="7" s="1"/>
  <c r="V169" i="3"/>
  <c r="W172" i="3"/>
  <c r="X99" i="7" s="1"/>
  <c r="W171" i="3"/>
  <c r="X98" i="7" s="1"/>
  <c r="Y226" i="3"/>
  <c r="V66" i="7"/>
  <c r="V227" i="7" s="1"/>
  <c r="AF77" i="6"/>
  <c r="AH74" i="6"/>
  <c r="V71" i="7"/>
  <c r="V228" i="7" s="1"/>
  <c r="AH76" i="6"/>
  <c r="AH75" i="6"/>
  <c r="W74" i="7"/>
  <c r="W71" i="7" s="1"/>
  <c r="W228" i="7" s="1"/>
  <c r="W69" i="7"/>
  <c r="W67" i="7"/>
  <c r="AG72" i="6"/>
  <c r="W79" i="7"/>
  <c r="W76" i="7" s="1"/>
  <c r="W229" i="7" s="1"/>
  <c r="V96" i="7"/>
  <c r="V233" i="7" s="1"/>
  <c r="AG66" i="6"/>
  <c r="Y130" i="3"/>
  <c r="Y198" i="3"/>
  <c r="Y179" i="3"/>
  <c r="V149" i="3"/>
  <c r="V144" i="3"/>
  <c r="V139" i="3"/>
  <c r="W128" i="3"/>
  <c r="Y122" i="3"/>
  <c r="Y102" i="3"/>
  <c r="Y119" i="3" s="1"/>
  <c r="Y65" i="3"/>
  <c r="W63" i="3"/>
  <c r="Z1" i="3"/>
  <c r="Y57" i="3"/>
  <c r="BF56" i="26" l="1"/>
  <c r="BF55" i="26"/>
  <c r="BF58" i="26"/>
  <c r="Y127" i="3"/>
  <c r="Y126" i="3"/>
  <c r="Y125" i="3"/>
  <c r="Y60" i="3"/>
  <c r="Y61" i="3"/>
  <c r="Y62" i="3"/>
  <c r="X145" i="3"/>
  <c r="Y72" i="7" s="1"/>
  <c r="X150" i="3"/>
  <c r="Y77" i="7" s="1"/>
  <c r="X140" i="3"/>
  <c r="Y67" i="7" s="1"/>
  <c r="X151" i="3"/>
  <c r="Y78" i="7" s="1"/>
  <c r="X146" i="3"/>
  <c r="Y73" i="7" s="1"/>
  <c r="X141" i="3"/>
  <c r="Y68" i="7" s="1"/>
  <c r="X152" i="3"/>
  <c r="X147" i="3"/>
  <c r="X142" i="3"/>
  <c r="W169" i="3"/>
  <c r="X171" i="3"/>
  <c r="Y98" i="7" s="1"/>
  <c r="X170" i="3"/>
  <c r="Y97" i="7" s="1"/>
  <c r="X172" i="3"/>
  <c r="Y99" i="7" s="1"/>
  <c r="Z226" i="3"/>
  <c r="AI76" i="6"/>
  <c r="AG77" i="6"/>
  <c r="AI74" i="6"/>
  <c r="AI75" i="6"/>
  <c r="W66" i="7"/>
  <c r="W227" i="7" s="1"/>
  <c r="X69" i="7"/>
  <c r="X66" i="7" s="1"/>
  <c r="X227" i="7" s="1"/>
  <c r="X74" i="7"/>
  <c r="X71" i="7" s="1"/>
  <c r="X228" i="7" s="1"/>
  <c r="AH72" i="6"/>
  <c r="W96" i="7"/>
  <c r="W233" i="7" s="1"/>
  <c r="X79" i="7"/>
  <c r="X76" i="7" s="1"/>
  <c r="X229" i="7" s="1"/>
  <c r="AH66" i="6"/>
  <c r="Z130" i="3"/>
  <c r="Z198" i="3"/>
  <c r="Z179" i="3"/>
  <c r="W144" i="3"/>
  <c r="W139" i="3"/>
  <c r="W149" i="3"/>
  <c r="X128" i="3"/>
  <c r="Z122" i="3"/>
  <c r="Z102" i="3"/>
  <c r="Z119" i="3" s="1"/>
  <c r="Z65" i="3"/>
  <c r="X63" i="3"/>
  <c r="AA1" i="3"/>
  <c r="Z57" i="3"/>
  <c r="BG56" i="26" l="1"/>
  <c r="BG55" i="26"/>
  <c r="BG58" i="26"/>
  <c r="Z61" i="3"/>
  <c r="Z60" i="3"/>
  <c r="Z62" i="3"/>
  <c r="Z126" i="3"/>
  <c r="Z127" i="3"/>
  <c r="Z125" i="3"/>
  <c r="Y150" i="3"/>
  <c r="Z77" i="7" s="1"/>
  <c r="Y145" i="3"/>
  <c r="Z72" i="7" s="1"/>
  <c r="Y140" i="3"/>
  <c r="Z67" i="7" s="1"/>
  <c r="Y152" i="3"/>
  <c r="Y147" i="3"/>
  <c r="Y142" i="3"/>
  <c r="Y151" i="3"/>
  <c r="Z78" i="7" s="1"/>
  <c r="Y146" i="3"/>
  <c r="Z73" i="7" s="1"/>
  <c r="Y141" i="3"/>
  <c r="Z68" i="7" s="1"/>
  <c r="X169" i="3"/>
  <c r="Y172" i="3"/>
  <c r="Z99" i="7" s="1"/>
  <c r="Y171" i="3"/>
  <c r="Z98" i="7" s="1"/>
  <c r="Y170" i="3"/>
  <c r="Z97" i="7" s="1"/>
  <c r="AA226" i="3"/>
  <c r="AH77" i="6"/>
  <c r="AJ74" i="6"/>
  <c r="AJ75" i="6"/>
  <c r="AJ76" i="6"/>
  <c r="Y74" i="7"/>
  <c r="Y71" i="7" s="1"/>
  <c r="Y228" i="7" s="1"/>
  <c r="Y69" i="7"/>
  <c r="Y66" i="7" s="1"/>
  <c r="Y227" i="7" s="1"/>
  <c r="AI72" i="6"/>
  <c r="Y79" i="7"/>
  <c r="Y76" i="7" s="1"/>
  <c r="Y229" i="7" s="1"/>
  <c r="X96" i="7"/>
  <c r="X233" i="7" s="1"/>
  <c r="AI66" i="6"/>
  <c r="AA130" i="3"/>
  <c r="AA198" i="3"/>
  <c r="AA179" i="3"/>
  <c r="X149" i="3"/>
  <c r="X144" i="3"/>
  <c r="X139" i="3"/>
  <c r="Y128" i="3"/>
  <c r="AA122" i="3"/>
  <c r="AA102" i="3"/>
  <c r="AA119" i="3" s="1"/>
  <c r="AA65" i="3"/>
  <c r="Y63" i="3"/>
  <c r="AB1" i="3"/>
  <c r="AA57" i="3"/>
  <c r="BH56" i="26" l="1"/>
  <c r="BH58" i="26"/>
  <c r="BH55" i="26"/>
  <c r="AA62" i="3"/>
  <c r="AA61" i="3"/>
  <c r="AA60" i="3"/>
  <c r="AA126" i="3"/>
  <c r="AA127" i="3"/>
  <c r="AA125" i="3"/>
  <c r="Z152" i="3"/>
  <c r="Z147" i="3"/>
  <c r="Z142" i="3"/>
  <c r="Z146" i="3"/>
  <c r="AA73" i="7" s="1"/>
  <c r="Z151" i="3"/>
  <c r="AA78" i="7" s="1"/>
  <c r="Z141" i="3"/>
  <c r="AA68" i="7" s="1"/>
  <c r="Z150" i="3"/>
  <c r="AA77" i="7" s="1"/>
  <c r="Z140" i="3"/>
  <c r="AA67" i="7" s="1"/>
  <c r="Z145" i="3"/>
  <c r="AA72" i="7" s="1"/>
  <c r="Y169" i="3"/>
  <c r="Z171" i="3"/>
  <c r="AA98" i="7" s="1"/>
  <c r="Z170" i="3"/>
  <c r="AA97" i="7" s="1"/>
  <c r="Z172" i="3"/>
  <c r="AA99" i="7" s="1"/>
  <c r="AB226" i="3"/>
  <c r="AK75" i="6"/>
  <c r="AK74" i="6"/>
  <c r="AI77" i="6"/>
  <c r="AK76" i="6"/>
  <c r="Z69" i="7"/>
  <c r="Z66" i="7" s="1"/>
  <c r="Z227" i="7" s="1"/>
  <c r="Z74" i="7"/>
  <c r="Z71" i="7" s="1"/>
  <c r="Z228" i="7" s="1"/>
  <c r="AJ72" i="6"/>
  <c r="Y96" i="7"/>
  <c r="Y233" i="7" s="1"/>
  <c r="Z79" i="7"/>
  <c r="Z76" i="7" s="1"/>
  <c r="Z229" i="7" s="1"/>
  <c r="AJ66" i="6"/>
  <c r="AB130" i="3"/>
  <c r="AB198" i="3"/>
  <c r="AB179" i="3"/>
  <c r="Y149" i="3"/>
  <c r="Y144" i="3"/>
  <c r="Y139" i="3"/>
  <c r="AB122" i="3"/>
  <c r="Z128" i="3"/>
  <c r="AB102" i="3"/>
  <c r="AB119" i="3" s="1"/>
  <c r="AB65" i="3"/>
  <c r="Z63" i="3"/>
  <c r="AC1" i="3"/>
  <c r="AB57" i="3"/>
  <c r="BI56" i="26" l="1"/>
  <c r="BI58" i="26"/>
  <c r="BI55" i="26"/>
  <c r="AB61" i="3"/>
  <c r="AB62" i="3"/>
  <c r="AB60" i="3"/>
  <c r="AB125" i="3"/>
  <c r="AB127" i="3"/>
  <c r="AB126" i="3"/>
  <c r="AA147" i="3"/>
  <c r="AA142" i="3"/>
  <c r="AA152" i="3"/>
  <c r="AA146" i="3"/>
  <c r="AB73" i="7" s="1"/>
  <c r="AA141" i="3"/>
  <c r="AB68" i="7" s="1"/>
  <c r="AA151" i="3"/>
  <c r="AB78" i="7" s="1"/>
  <c r="AA145" i="3"/>
  <c r="AA140" i="3"/>
  <c r="AB67" i="7" s="1"/>
  <c r="AA150" i="3"/>
  <c r="AB77" i="7" s="1"/>
  <c r="AA171" i="3"/>
  <c r="AB98" i="7" s="1"/>
  <c r="AA172" i="3"/>
  <c r="AB99" i="7" s="1"/>
  <c r="AA170" i="3"/>
  <c r="AB97" i="7" s="1"/>
  <c r="Z169" i="3"/>
  <c r="AC226" i="3"/>
  <c r="AJ77" i="6"/>
  <c r="AL74" i="6"/>
  <c r="AL76" i="6"/>
  <c r="AL75" i="6"/>
  <c r="AA69" i="7"/>
  <c r="AA66" i="7" s="1"/>
  <c r="AA227" i="7" s="1"/>
  <c r="AA74" i="7"/>
  <c r="AA71" i="7" s="1"/>
  <c r="AA228" i="7" s="1"/>
  <c r="Z96" i="7"/>
  <c r="Z233" i="7" s="1"/>
  <c r="AK72" i="6"/>
  <c r="AA79" i="7"/>
  <c r="AA76" i="7" s="1"/>
  <c r="AA229" i="7" s="1"/>
  <c r="AK66" i="6"/>
  <c r="AC130" i="3"/>
  <c r="AC179" i="3"/>
  <c r="AC198" i="3"/>
  <c r="Z144" i="3"/>
  <c r="Z139" i="3"/>
  <c r="Z149" i="3"/>
  <c r="AA128" i="3"/>
  <c r="AC122" i="3"/>
  <c r="AC102" i="3"/>
  <c r="AC119" i="3" s="1"/>
  <c r="AC65" i="3"/>
  <c r="AA63" i="3"/>
  <c r="AD1" i="3"/>
  <c r="AC57" i="3"/>
  <c r="BJ56" i="26" l="1"/>
  <c r="BJ58" i="26"/>
  <c r="BJ55" i="26"/>
  <c r="AC62" i="3"/>
  <c r="AC60" i="3"/>
  <c r="AC61" i="3"/>
  <c r="AC125" i="3"/>
  <c r="AC126" i="3"/>
  <c r="AC127" i="3"/>
  <c r="AB142" i="3"/>
  <c r="AB152" i="3"/>
  <c r="AB147" i="3"/>
  <c r="AB146" i="3"/>
  <c r="AC73" i="7" s="1"/>
  <c r="AB151" i="3"/>
  <c r="AC78" i="7" s="1"/>
  <c r="AB141" i="3"/>
  <c r="AC68" i="7" s="1"/>
  <c r="AB140" i="3"/>
  <c r="AB145" i="3"/>
  <c r="AC72" i="7" s="1"/>
  <c r="AB150" i="3"/>
  <c r="AC77" i="7" s="1"/>
  <c r="AB171" i="3"/>
  <c r="AC98" i="7" s="1"/>
  <c r="AB170" i="3"/>
  <c r="AA169" i="3"/>
  <c r="AB172" i="3"/>
  <c r="AC99" i="7" s="1"/>
  <c r="AD226" i="3"/>
  <c r="AM76" i="6"/>
  <c r="AM74" i="6"/>
  <c r="AK77" i="6"/>
  <c r="AM75" i="6"/>
  <c r="AB74" i="7"/>
  <c r="AB69" i="7"/>
  <c r="AB66" i="7" s="1"/>
  <c r="AB227" i="7" s="1"/>
  <c r="AB72" i="7"/>
  <c r="AL72" i="6"/>
  <c r="AA96" i="7"/>
  <c r="AA233" i="7" s="1"/>
  <c r="AB79" i="7"/>
  <c r="AB76" i="7" s="1"/>
  <c r="AB229" i="7" s="1"/>
  <c r="AL66" i="6"/>
  <c r="AD130" i="3"/>
  <c r="AD179" i="3"/>
  <c r="AD198" i="3"/>
  <c r="AA144" i="3"/>
  <c r="AA139" i="3"/>
  <c r="AA149" i="3"/>
  <c r="AB128" i="3"/>
  <c r="AD122" i="3"/>
  <c r="AD65" i="3"/>
  <c r="AD102" i="3"/>
  <c r="AD119" i="3" s="1"/>
  <c r="AB63" i="3"/>
  <c r="AE1" i="3"/>
  <c r="AD57" i="3"/>
  <c r="BK56" i="26" l="1"/>
  <c r="BK58" i="26"/>
  <c r="BK55" i="26"/>
  <c r="AD62" i="3"/>
  <c r="AD60" i="3"/>
  <c r="AD61" i="3"/>
  <c r="AD127" i="3"/>
  <c r="AD126" i="3"/>
  <c r="AD125" i="3"/>
  <c r="AC150" i="3"/>
  <c r="AD77" i="7" s="1"/>
  <c r="AC145" i="3"/>
  <c r="AC140" i="3"/>
  <c r="AC147" i="3"/>
  <c r="AC152" i="3"/>
  <c r="AC142" i="3"/>
  <c r="AC146" i="3"/>
  <c r="AD73" i="7" s="1"/>
  <c r="AC141" i="3"/>
  <c r="AD68" i="7" s="1"/>
  <c r="AC151" i="3"/>
  <c r="AD78" i="7" s="1"/>
  <c r="AB169" i="3"/>
  <c r="AC97" i="7"/>
  <c r="AC172" i="3"/>
  <c r="AD99" i="7" s="1"/>
  <c r="AC171" i="3"/>
  <c r="AD98" i="7" s="1"/>
  <c r="AC170" i="3"/>
  <c r="AE226" i="3"/>
  <c r="AB71" i="7"/>
  <c r="AB228" i="7" s="1"/>
  <c r="AN75" i="6"/>
  <c r="AN74" i="6"/>
  <c r="AL77" i="6"/>
  <c r="AN76" i="6"/>
  <c r="AC69" i="7"/>
  <c r="AC74" i="7"/>
  <c r="AC71" i="7" s="1"/>
  <c r="AC228" i="7" s="1"/>
  <c r="AC67" i="7"/>
  <c r="AM72" i="6"/>
  <c r="AB96" i="7"/>
  <c r="AB233" i="7" s="1"/>
  <c r="AC79" i="7"/>
  <c r="AC76" i="7" s="1"/>
  <c r="AC229" i="7" s="1"/>
  <c r="AM66" i="6"/>
  <c r="AE130" i="3"/>
  <c r="AE179" i="3"/>
  <c r="AE198" i="3"/>
  <c r="AB149" i="3"/>
  <c r="AB139" i="3"/>
  <c r="AB144" i="3"/>
  <c r="AE122" i="3"/>
  <c r="AC128" i="3"/>
  <c r="AC63" i="3"/>
  <c r="AE65" i="3"/>
  <c r="AE102" i="3"/>
  <c r="AE119" i="3" s="1"/>
  <c r="AF1" i="3"/>
  <c r="AE57" i="3"/>
  <c r="BL56" i="26" l="1"/>
  <c r="BL58" i="26"/>
  <c r="BL55" i="26"/>
  <c r="AE127" i="3"/>
  <c r="AE126" i="3"/>
  <c r="AE125" i="3"/>
  <c r="AE62" i="3"/>
  <c r="AE60" i="3"/>
  <c r="AE61" i="3"/>
  <c r="AC169" i="3"/>
  <c r="AD147" i="3"/>
  <c r="AD152" i="3"/>
  <c r="AD142" i="3"/>
  <c r="AD146" i="3"/>
  <c r="AE73" i="7" s="1"/>
  <c r="AD141" i="3"/>
  <c r="AD151" i="3"/>
  <c r="AE78" i="7" s="1"/>
  <c r="AD150" i="3"/>
  <c r="AE77" i="7" s="1"/>
  <c r="AD140" i="3"/>
  <c r="AE67" i="7" s="1"/>
  <c r="AD145" i="3"/>
  <c r="AE72" i="7" s="1"/>
  <c r="AD97" i="7"/>
  <c r="AD170" i="3"/>
  <c r="AE97" i="7" s="1"/>
  <c r="AD172" i="3"/>
  <c r="AE99" i="7" s="1"/>
  <c r="AD171" i="3"/>
  <c r="AE98" i="7" s="1"/>
  <c r="AF226" i="3"/>
  <c r="AC66" i="7"/>
  <c r="AC227" i="7" s="1"/>
  <c r="AO76" i="6"/>
  <c r="AO74" i="6"/>
  <c r="AM77" i="6"/>
  <c r="AO75" i="6"/>
  <c r="AD74" i="7"/>
  <c r="AD69" i="7"/>
  <c r="AD67" i="7"/>
  <c r="AD72" i="7"/>
  <c r="AN72" i="6"/>
  <c r="AC96" i="7"/>
  <c r="AC233" i="7" s="1"/>
  <c r="AD79" i="7"/>
  <c r="AD76" i="7" s="1"/>
  <c r="AD229" i="7" s="1"/>
  <c r="AN66" i="6"/>
  <c r="AF130" i="3"/>
  <c r="AF198" i="3"/>
  <c r="AF179" i="3"/>
  <c r="AC144" i="3"/>
  <c r="AC149" i="3"/>
  <c r="AC139" i="3"/>
  <c r="AF122" i="3"/>
  <c r="AD128" i="3"/>
  <c r="AF102" i="3"/>
  <c r="AF119" i="3" s="1"/>
  <c r="AF65" i="3"/>
  <c r="AD63" i="3"/>
  <c r="AG1" i="3"/>
  <c r="AF57" i="3"/>
  <c r="BM56" i="26" l="1"/>
  <c r="BM58" i="26"/>
  <c r="BM55" i="26"/>
  <c r="AF126" i="3"/>
  <c r="AF125" i="3"/>
  <c r="AF127" i="3"/>
  <c r="AF60" i="3"/>
  <c r="AF62" i="3"/>
  <c r="AF61" i="3"/>
  <c r="AE147" i="3"/>
  <c r="AE152" i="3"/>
  <c r="AE142" i="3"/>
  <c r="AE146" i="3"/>
  <c r="AF73" i="7" s="1"/>
  <c r="AE141" i="3"/>
  <c r="AF68" i="7" s="1"/>
  <c r="AE151" i="3"/>
  <c r="AF78" i="7" s="1"/>
  <c r="AE150" i="3"/>
  <c r="AF77" i="7" s="1"/>
  <c r="AE140" i="3"/>
  <c r="AF67" i="7" s="1"/>
  <c r="AE145" i="3"/>
  <c r="AE172" i="3"/>
  <c r="AF99" i="7" s="1"/>
  <c r="AD169" i="3"/>
  <c r="AE171" i="3"/>
  <c r="AF98" i="7" s="1"/>
  <c r="AE170" i="3"/>
  <c r="AE96" i="7"/>
  <c r="AE233" i="7" s="1"/>
  <c r="AD66" i="7"/>
  <c r="AD227" i="7" s="1"/>
  <c r="AG226" i="3"/>
  <c r="AP75" i="6"/>
  <c r="AN77" i="6"/>
  <c r="AP74" i="6"/>
  <c r="AP76" i="6"/>
  <c r="AD71" i="7"/>
  <c r="AD228" i="7" s="1"/>
  <c r="AE68" i="7"/>
  <c r="AE74" i="7"/>
  <c r="AE71" i="7" s="1"/>
  <c r="AE228" i="7" s="1"/>
  <c r="AE69" i="7"/>
  <c r="AO72" i="6"/>
  <c r="AE79" i="7"/>
  <c r="AE76" i="7" s="1"/>
  <c r="AE229" i="7" s="1"/>
  <c r="AD96" i="7"/>
  <c r="AD233" i="7" s="1"/>
  <c r="AO66" i="6"/>
  <c r="AG130" i="3"/>
  <c r="AG198" i="3"/>
  <c r="AG179" i="3"/>
  <c r="AD149" i="3"/>
  <c r="AD144" i="3"/>
  <c r="AD139" i="3"/>
  <c r="AG122" i="3"/>
  <c r="AE128" i="3"/>
  <c r="AE63" i="3"/>
  <c r="AG102" i="3"/>
  <c r="AG119" i="3" s="1"/>
  <c r="AG65" i="3"/>
  <c r="AH1" i="3"/>
  <c r="AG57" i="3"/>
  <c r="BN56" i="26" l="1"/>
  <c r="BN58" i="26"/>
  <c r="BN55" i="26"/>
  <c r="AG60" i="3"/>
  <c r="AG62" i="3"/>
  <c r="AG61" i="3"/>
  <c r="AG125" i="3"/>
  <c r="AG126" i="3"/>
  <c r="AG127" i="3"/>
  <c r="AF147" i="3"/>
  <c r="AF152" i="3"/>
  <c r="AF142" i="3"/>
  <c r="AE169" i="3"/>
  <c r="AF150" i="3"/>
  <c r="AG77" i="7" s="1"/>
  <c r="AF145" i="3"/>
  <c r="AG72" i="7" s="1"/>
  <c r="AF140" i="3"/>
  <c r="AG67" i="7" s="1"/>
  <c r="AF151" i="3"/>
  <c r="AG78" i="7" s="1"/>
  <c r="AF141" i="3"/>
  <c r="AG68" i="7" s="1"/>
  <c r="AF146" i="3"/>
  <c r="AG73" i="7" s="1"/>
  <c r="AF171" i="3"/>
  <c r="AG98" i="7" s="1"/>
  <c r="AF170" i="3"/>
  <c r="AG97" i="7" s="1"/>
  <c r="AF172" i="3"/>
  <c r="AG99" i="7" s="1"/>
  <c r="AF97" i="7"/>
  <c r="AE66" i="7"/>
  <c r="AE227" i="7" s="1"/>
  <c r="AH226" i="3"/>
  <c r="AQ74" i="6"/>
  <c r="AO77" i="6"/>
  <c r="AQ76" i="6"/>
  <c r="AQ75" i="6"/>
  <c r="AF74" i="7"/>
  <c r="AF69" i="7"/>
  <c r="AF66" i="7" s="1"/>
  <c r="AF227" i="7" s="1"/>
  <c r="AF72" i="7"/>
  <c r="AP72" i="6"/>
  <c r="AF79" i="7"/>
  <c r="AF76" i="7" s="1"/>
  <c r="AF229" i="7" s="1"/>
  <c r="AP66" i="6"/>
  <c r="AH130" i="3"/>
  <c r="AH198" i="3"/>
  <c r="AH179" i="3"/>
  <c r="AE144" i="3"/>
  <c r="AE139" i="3"/>
  <c r="AE149" i="3"/>
  <c r="AF128" i="3"/>
  <c r="AH122" i="3"/>
  <c r="AH102" i="3"/>
  <c r="AH119" i="3" s="1"/>
  <c r="AH65" i="3"/>
  <c r="AF63" i="3"/>
  <c r="AI1" i="3"/>
  <c r="AH57" i="3"/>
  <c r="BO56" i="26" l="1"/>
  <c r="BO58" i="26"/>
  <c r="BO55" i="26"/>
  <c r="AH62" i="3"/>
  <c r="AH60" i="3"/>
  <c r="AH61" i="3"/>
  <c r="AH126" i="3"/>
  <c r="AH127" i="3"/>
  <c r="AH125" i="3"/>
  <c r="AG152" i="3"/>
  <c r="AG142" i="3"/>
  <c r="AG147" i="3"/>
  <c r="AG151" i="3"/>
  <c r="AH78" i="7" s="1"/>
  <c r="AG141" i="3"/>
  <c r="AH68" i="7" s="1"/>
  <c r="AG146" i="3"/>
  <c r="AG145" i="3"/>
  <c r="AH72" i="7" s="1"/>
  <c r="AG140" i="3"/>
  <c r="AH67" i="7" s="1"/>
  <c r="AG150" i="3"/>
  <c r="AH77" i="7" s="1"/>
  <c r="AF169" i="3"/>
  <c r="AG172" i="3"/>
  <c r="AH99" i="7" s="1"/>
  <c r="AG170" i="3"/>
  <c r="AH97" i="7" s="1"/>
  <c r="AG171" i="3"/>
  <c r="AH98" i="7" s="1"/>
  <c r="AI226" i="3"/>
  <c r="AR76" i="6"/>
  <c r="AP77" i="6"/>
  <c r="AR75" i="6"/>
  <c r="AR74" i="6"/>
  <c r="AF71" i="7"/>
  <c r="AF228" i="7" s="1"/>
  <c r="AG74" i="7"/>
  <c r="AG71" i="7" s="1"/>
  <c r="AG228" i="7" s="1"/>
  <c r="AF96" i="7"/>
  <c r="AF233" i="7" s="1"/>
  <c r="AG69" i="7"/>
  <c r="AG66" i="7" s="1"/>
  <c r="AG227" i="7" s="1"/>
  <c r="AQ72" i="6"/>
  <c r="AG79" i="7"/>
  <c r="AG76" i="7" s="1"/>
  <c r="AG229" i="7" s="1"/>
  <c r="AQ66" i="6"/>
  <c r="AI130" i="3"/>
  <c r="AI198" i="3"/>
  <c r="AI179" i="3"/>
  <c r="AF139" i="3"/>
  <c r="AF149" i="3"/>
  <c r="AF144" i="3"/>
  <c r="AG128" i="3"/>
  <c r="AI122" i="3"/>
  <c r="AI102" i="3"/>
  <c r="AI119" i="3" s="1"/>
  <c r="AI65" i="3"/>
  <c r="AG63" i="3"/>
  <c r="AJ1" i="3"/>
  <c r="AI57" i="3"/>
  <c r="BP56" i="26" l="1"/>
  <c r="BP58" i="26"/>
  <c r="BP55" i="26"/>
  <c r="AI126" i="3"/>
  <c r="AI125" i="3"/>
  <c r="AI127" i="3"/>
  <c r="AI60" i="3"/>
  <c r="AI62" i="3"/>
  <c r="AI61" i="3"/>
  <c r="AH151" i="3"/>
  <c r="AI78" i="7" s="1"/>
  <c r="AH146" i="3"/>
  <c r="AI73" i="7" s="1"/>
  <c r="AH141" i="3"/>
  <c r="AI68" i="7" s="1"/>
  <c r="AH152" i="3"/>
  <c r="AH142" i="3"/>
  <c r="AH147" i="3"/>
  <c r="AG169" i="3"/>
  <c r="AH145" i="3"/>
  <c r="AI72" i="7" s="1"/>
  <c r="AH150" i="3"/>
  <c r="AI77" i="7" s="1"/>
  <c r="AH140" i="3"/>
  <c r="AI67" i="7" s="1"/>
  <c r="AH171" i="3"/>
  <c r="AI98" i="7" s="1"/>
  <c r="AH170" i="3"/>
  <c r="AI97" i="7" s="1"/>
  <c r="AH172" i="3"/>
  <c r="AI99" i="7" s="1"/>
  <c r="AJ226" i="3"/>
  <c r="AS75" i="6"/>
  <c r="AS76" i="6"/>
  <c r="AQ77" i="6"/>
  <c r="AS74" i="6"/>
  <c r="AH69" i="7"/>
  <c r="AH66" i="7" s="1"/>
  <c r="AH227" i="7" s="1"/>
  <c r="AH74" i="7"/>
  <c r="AH73" i="7"/>
  <c r="AR72" i="6"/>
  <c r="AH79" i="7"/>
  <c r="AH76" i="7" s="1"/>
  <c r="AH229" i="7" s="1"/>
  <c r="AG96" i="7"/>
  <c r="AG233" i="7" s="1"/>
  <c r="AR66" i="6"/>
  <c r="AJ130" i="3"/>
  <c r="AJ179" i="3"/>
  <c r="AJ198" i="3"/>
  <c r="AG144" i="3"/>
  <c r="AG149" i="3"/>
  <c r="AG139" i="3"/>
  <c r="AH128" i="3"/>
  <c r="AJ122" i="3"/>
  <c r="AH63" i="3"/>
  <c r="AJ102" i="3"/>
  <c r="AJ119" i="3" s="1"/>
  <c r="AJ65" i="3"/>
  <c r="AK1" i="3"/>
  <c r="AJ57" i="3"/>
  <c r="BQ58" i="26" l="1"/>
  <c r="BQ56" i="26"/>
  <c r="BQ55" i="26"/>
  <c r="AJ125" i="3"/>
  <c r="AJ126" i="3"/>
  <c r="AJ127" i="3"/>
  <c r="AJ61" i="3"/>
  <c r="AJ60" i="3"/>
  <c r="AJ62" i="3"/>
  <c r="AH169" i="3"/>
  <c r="AI152" i="3"/>
  <c r="AI142" i="3"/>
  <c r="AI147" i="3"/>
  <c r="AI151" i="3"/>
  <c r="AJ78" i="7" s="1"/>
  <c r="AI146" i="3"/>
  <c r="AJ73" i="7" s="1"/>
  <c r="AI141" i="3"/>
  <c r="AJ68" i="7" s="1"/>
  <c r="AI145" i="3"/>
  <c r="AI150" i="3"/>
  <c r="AJ77" i="7" s="1"/>
  <c r="AI140" i="3"/>
  <c r="AI171" i="3"/>
  <c r="AJ98" i="7" s="1"/>
  <c r="AI170" i="3"/>
  <c r="AJ97" i="7" s="1"/>
  <c r="AI172" i="3"/>
  <c r="AJ99" i="7" s="1"/>
  <c r="AK226" i="3"/>
  <c r="AR77" i="6"/>
  <c r="AT74" i="6"/>
  <c r="AT76" i="6"/>
  <c r="AH71" i="7"/>
  <c r="AH228" i="7" s="1"/>
  <c r="AT75" i="6"/>
  <c r="AI74" i="7"/>
  <c r="AI71" i="7" s="1"/>
  <c r="AI228" i="7" s="1"/>
  <c r="AI69" i="7"/>
  <c r="AI66" i="7" s="1"/>
  <c r="AI227" i="7" s="1"/>
  <c r="AS72" i="6"/>
  <c r="AI79" i="7"/>
  <c r="AI76" i="7" s="1"/>
  <c r="AI229" i="7" s="1"/>
  <c r="AH96" i="7"/>
  <c r="AH233" i="7" s="1"/>
  <c r="AS66" i="6"/>
  <c r="AK130" i="3"/>
  <c r="AK179" i="3"/>
  <c r="AK198" i="3"/>
  <c r="AH149" i="3"/>
  <c r="AH144" i="3"/>
  <c r="AH139" i="3"/>
  <c r="AI128" i="3"/>
  <c r="AK122" i="3"/>
  <c r="AI63" i="3"/>
  <c r="AK102" i="3"/>
  <c r="AK119" i="3" s="1"/>
  <c r="AK65" i="3"/>
  <c r="AL1" i="3"/>
  <c r="AK57" i="3"/>
  <c r="BR56" i="26" l="1"/>
  <c r="BR58" i="26"/>
  <c r="BR55" i="26"/>
  <c r="AK60" i="3"/>
  <c r="AK61" i="3"/>
  <c r="AK62" i="3"/>
  <c r="AK127" i="3"/>
  <c r="AK125" i="3"/>
  <c r="AK126" i="3"/>
  <c r="AI169" i="3"/>
  <c r="AJ145" i="3"/>
  <c r="AJ150" i="3"/>
  <c r="AK77" i="7" s="1"/>
  <c r="AJ140" i="3"/>
  <c r="AJ152" i="3"/>
  <c r="AJ142" i="3"/>
  <c r="AJ147" i="3"/>
  <c r="AJ141" i="3"/>
  <c r="AK68" i="7" s="1"/>
  <c r="AJ151" i="3"/>
  <c r="AK78" i="7" s="1"/>
  <c r="AJ146" i="3"/>
  <c r="AK73" i="7" s="1"/>
  <c r="AJ170" i="3"/>
  <c r="AJ172" i="3"/>
  <c r="AK99" i="7" s="1"/>
  <c r="AJ171" i="3"/>
  <c r="AK98" i="7" s="1"/>
  <c r="AL226" i="3"/>
  <c r="AU74" i="6"/>
  <c r="AS77" i="6"/>
  <c r="AU76" i="6"/>
  <c r="AU75" i="6"/>
  <c r="AJ69" i="7"/>
  <c r="AJ67" i="7"/>
  <c r="AJ74" i="7"/>
  <c r="AJ72" i="7"/>
  <c r="AT72" i="6"/>
  <c r="AJ79" i="7"/>
  <c r="AJ76" i="7" s="1"/>
  <c r="AJ229" i="7" s="1"/>
  <c r="AI96" i="7"/>
  <c r="AI233" i="7" s="1"/>
  <c r="AT66" i="6"/>
  <c r="AL130" i="3"/>
  <c r="AL179" i="3"/>
  <c r="AL198" i="3"/>
  <c r="AI149" i="3"/>
  <c r="AI139" i="3"/>
  <c r="AI144" i="3"/>
  <c r="AJ128" i="3"/>
  <c r="AL122" i="3"/>
  <c r="AL102" i="3"/>
  <c r="AL119" i="3" s="1"/>
  <c r="AL65" i="3"/>
  <c r="AJ63" i="3"/>
  <c r="AM1" i="3"/>
  <c r="AL57" i="3"/>
  <c r="BS58" i="26" l="1"/>
  <c r="BS55" i="26"/>
  <c r="BS56" i="26"/>
  <c r="AL61" i="3"/>
  <c r="AL60" i="3"/>
  <c r="AL62" i="3"/>
  <c r="AL126" i="3"/>
  <c r="AL127" i="3"/>
  <c r="AL125" i="3"/>
  <c r="AJ169" i="3"/>
  <c r="AK151" i="3"/>
  <c r="AL78" i="7" s="1"/>
  <c r="AK146" i="3"/>
  <c r="AL73" i="7" s="1"/>
  <c r="AK141" i="3"/>
  <c r="AL68" i="7" s="1"/>
  <c r="AK97" i="7"/>
  <c r="AK152" i="3"/>
  <c r="AK147" i="3"/>
  <c r="AK142" i="3"/>
  <c r="AK150" i="3"/>
  <c r="AL77" i="7" s="1"/>
  <c r="AK145" i="3"/>
  <c r="AK140" i="3"/>
  <c r="AK172" i="3"/>
  <c r="AL99" i="7" s="1"/>
  <c r="AK170" i="3"/>
  <c r="AL97" i="7" s="1"/>
  <c r="AK171" i="3"/>
  <c r="AL98" i="7" s="1"/>
  <c r="AJ66" i="7"/>
  <c r="AJ227" i="7" s="1"/>
  <c r="AM226" i="3"/>
  <c r="AT77" i="6"/>
  <c r="AJ71" i="7"/>
  <c r="AJ228" i="7" s="1"/>
  <c r="AV76" i="6"/>
  <c r="AV75" i="6"/>
  <c r="AV74" i="6"/>
  <c r="AK69" i="7"/>
  <c r="AK74" i="7"/>
  <c r="AK72" i="7"/>
  <c r="AK67" i="7"/>
  <c r="AU72" i="6"/>
  <c r="AJ96" i="7"/>
  <c r="AJ233" i="7" s="1"/>
  <c r="AK79" i="7"/>
  <c r="AK76" i="7" s="1"/>
  <c r="AK229" i="7" s="1"/>
  <c r="AU66" i="6"/>
  <c r="AM130" i="3"/>
  <c r="AM198" i="3"/>
  <c r="AM179" i="3"/>
  <c r="AJ139" i="3"/>
  <c r="AJ144" i="3"/>
  <c r="AJ149" i="3"/>
  <c r="AK128" i="3"/>
  <c r="AM122" i="3"/>
  <c r="AK63" i="3"/>
  <c r="AM102" i="3"/>
  <c r="AM119" i="3" s="1"/>
  <c r="AM65" i="3"/>
  <c r="AN1" i="3"/>
  <c r="AM57" i="3"/>
  <c r="BT58" i="26" l="1"/>
  <c r="BT55" i="26"/>
  <c r="BT56" i="26"/>
  <c r="AM126" i="3"/>
  <c r="AM125" i="3"/>
  <c r="AM127" i="3"/>
  <c r="AM61" i="3"/>
  <c r="AM62" i="3"/>
  <c r="AM60" i="3"/>
  <c r="AL146" i="3"/>
  <c r="AM73" i="7" s="1"/>
  <c r="AL151" i="3"/>
  <c r="AM78" i="7" s="1"/>
  <c r="AL141" i="3"/>
  <c r="AM68" i="7" s="1"/>
  <c r="AL152" i="3"/>
  <c r="AL142" i="3"/>
  <c r="AL147" i="3"/>
  <c r="AL145" i="3"/>
  <c r="AM72" i="7" s="1"/>
  <c r="AL150" i="3"/>
  <c r="AM77" i="7" s="1"/>
  <c r="AL140" i="3"/>
  <c r="AM67" i="7" s="1"/>
  <c r="AK169" i="3"/>
  <c r="AL171" i="3"/>
  <c r="AM98" i="7" s="1"/>
  <c r="AL172" i="3"/>
  <c r="AM99" i="7" s="1"/>
  <c r="AL170" i="3"/>
  <c r="AN226" i="3"/>
  <c r="AW76" i="6"/>
  <c r="AU77" i="6"/>
  <c r="AW75" i="6"/>
  <c r="AW74" i="6"/>
  <c r="AK66" i="7"/>
  <c r="AK227" i="7" s="1"/>
  <c r="AK71" i="7"/>
  <c r="AK228" i="7" s="1"/>
  <c r="AL72" i="7"/>
  <c r="AL74" i="7"/>
  <c r="AL67" i="7"/>
  <c r="AL69" i="7"/>
  <c r="AV72" i="6"/>
  <c r="AK96" i="7"/>
  <c r="AK233" i="7" s="1"/>
  <c r="AL79" i="7"/>
  <c r="AL76" i="7" s="1"/>
  <c r="AL229" i="7" s="1"/>
  <c r="AV66" i="6"/>
  <c r="AN130" i="3"/>
  <c r="AN179" i="3"/>
  <c r="AN198" i="3"/>
  <c r="AK149" i="3"/>
  <c r="AK144" i="3"/>
  <c r="AK139" i="3"/>
  <c r="AL128" i="3"/>
  <c r="AN122" i="3"/>
  <c r="AN102" i="3"/>
  <c r="AN119" i="3" s="1"/>
  <c r="AN65" i="3"/>
  <c r="AL63" i="3"/>
  <c r="AO1" i="3"/>
  <c r="AN57" i="3"/>
  <c r="BU58" i="26" l="1"/>
  <c r="BU55" i="26"/>
  <c r="BU56" i="26"/>
  <c r="AN126" i="3"/>
  <c r="AN127" i="3"/>
  <c r="AN125" i="3"/>
  <c r="AN61" i="3"/>
  <c r="AN62" i="3"/>
  <c r="AN60" i="3"/>
  <c r="AL169" i="3"/>
  <c r="AM145" i="3"/>
  <c r="AN72" i="7" s="1"/>
  <c r="AM150" i="3"/>
  <c r="AN77" i="7" s="1"/>
  <c r="AM140" i="3"/>
  <c r="AN67" i="7" s="1"/>
  <c r="AM142" i="3"/>
  <c r="AM147" i="3"/>
  <c r="AM152" i="3"/>
  <c r="AM146" i="3"/>
  <c r="AN73" i="7" s="1"/>
  <c r="AM151" i="3"/>
  <c r="AN78" i="7" s="1"/>
  <c r="AM141" i="3"/>
  <c r="AM97" i="7"/>
  <c r="AM172" i="3"/>
  <c r="AN99" i="7" s="1"/>
  <c r="AM171" i="3"/>
  <c r="AN98" i="7" s="1"/>
  <c r="AM170" i="3"/>
  <c r="AN97" i="7" s="1"/>
  <c r="AO226" i="3"/>
  <c r="AL66" i="7"/>
  <c r="AL227" i="7" s="1"/>
  <c r="AX76" i="6"/>
  <c r="AX75" i="6"/>
  <c r="AV77" i="6"/>
  <c r="AX74" i="6"/>
  <c r="AL71" i="7"/>
  <c r="AL228" i="7" s="1"/>
  <c r="AM69" i="7"/>
  <c r="AM66" i="7" s="1"/>
  <c r="AM227" i="7" s="1"/>
  <c r="AM74" i="7"/>
  <c r="AM71" i="7" s="1"/>
  <c r="AM228" i="7" s="1"/>
  <c r="AW72" i="6"/>
  <c r="AL96" i="7"/>
  <c r="AL233" i="7" s="1"/>
  <c r="AM79" i="7"/>
  <c r="AM76" i="7" s="1"/>
  <c r="AM229" i="7" s="1"/>
  <c r="AW66" i="6"/>
  <c r="AO130" i="3"/>
  <c r="AO179" i="3"/>
  <c r="AO198" i="3"/>
  <c r="AL149" i="3"/>
  <c r="AL139" i="3"/>
  <c r="AL144" i="3"/>
  <c r="AM128" i="3"/>
  <c r="AO122" i="3"/>
  <c r="AO102" i="3"/>
  <c r="AO119" i="3" s="1"/>
  <c r="AO65" i="3"/>
  <c r="AM63" i="3"/>
  <c r="AP1" i="3"/>
  <c r="AO57" i="3"/>
  <c r="BV58" i="26" l="1"/>
  <c r="BV55" i="26"/>
  <c r="BV56" i="26"/>
  <c r="AO62" i="3"/>
  <c r="AO61" i="3"/>
  <c r="AO60" i="3"/>
  <c r="AO127" i="3"/>
  <c r="AO125" i="3"/>
  <c r="AO126" i="3"/>
  <c r="AN142" i="3"/>
  <c r="AN147" i="3"/>
  <c r="AN152" i="3"/>
  <c r="AN146" i="3"/>
  <c r="AO73" i="7" s="1"/>
  <c r="AN151" i="3"/>
  <c r="AO78" i="7" s="1"/>
  <c r="AN141" i="3"/>
  <c r="AO68" i="7" s="1"/>
  <c r="AN150" i="3"/>
  <c r="AO77" i="7" s="1"/>
  <c r="AN145" i="3"/>
  <c r="AO72" i="7" s="1"/>
  <c r="AN140" i="3"/>
  <c r="AO67" i="7" s="1"/>
  <c r="AM169" i="3"/>
  <c r="AN171" i="3"/>
  <c r="AO98" i="7" s="1"/>
  <c r="AN172" i="3"/>
  <c r="AO99" i="7" s="1"/>
  <c r="AN170" i="3"/>
  <c r="AO97" i="7" s="1"/>
  <c r="AP226" i="3"/>
  <c r="AY74" i="6"/>
  <c r="AW77" i="6"/>
  <c r="AY75" i="6"/>
  <c r="AY76" i="6"/>
  <c r="AN69" i="7"/>
  <c r="AM96" i="7"/>
  <c r="AM233" i="7" s="1"/>
  <c r="AN68" i="7"/>
  <c r="AN74" i="7"/>
  <c r="AN71" i="7" s="1"/>
  <c r="AN228" i="7" s="1"/>
  <c r="AX72" i="6"/>
  <c r="AN79" i="7"/>
  <c r="AN76" i="7" s="1"/>
  <c r="AN229" i="7" s="1"/>
  <c r="AX66" i="6"/>
  <c r="AP130" i="3"/>
  <c r="AP179" i="3"/>
  <c r="AP198" i="3"/>
  <c r="AM144" i="3"/>
  <c r="AM149" i="3"/>
  <c r="AM139" i="3"/>
  <c r="AP122" i="3"/>
  <c r="AN128" i="3"/>
  <c r="AP65" i="3"/>
  <c r="AP102" i="3"/>
  <c r="AP119" i="3" s="1"/>
  <c r="AN63" i="3"/>
  <c r="AQ1" i="3"/>
  <c r="AP57" i="3"/>
  <c r="BW58" i="26" l="1"/>
  <c r="BW55" i="26"/>
  <c r="BW56" i="26"/>
  <c r="AP62" i="3"/>
  <c r="AP61" i="3"/>
  <c r="AP60" i="3"/>
  <c r="AP127" i="3"/>
  <c r="AP125" i="3"/>
  <c r="AP126" i="3"/>
  <c r="AO147" i="3"/>
  <c r="AO142" i="3"/>
  <c r="AO152" i="3"/>
  <c r="AO150" i="3"/>
  <c r="AP77" i="7" s="1"/>
  <c r="AO145" i="3"/>
  <c r="AP72" i="7" s="1"/>
  <c r="AO140" i="3"/>
  <c r="AP67" i="7" s="1"/>
  <c r="AO146" i="3"/>
  <c r="AP73" i="7" s="1"/>
  <c r="AO151" i="3"/>
  <c r="AP78" i="7" s="1"/>
  <c r="AO141" i="3"/>
  <c r="AP68" i="7" s="1"/>
  <c r="AN169" i="3"/>
  <c r="AO170" i="3"/>
  <c r="AP97" i="7" s="1"/>
  <c r="AO172" i="3"/>
  <c r="AP99" i="7" s="1"/>
  <c r="AO171" i="3"/>
  <c r="AP98" i="7" s="1"/>
  <c r="AQ226" i="3"/>
  <c r="AZ76" i="6"/>
  <c r="AZ75" i="6"/>
  <c r="AX77" i="6"/>
  <c r="AZ74" i="6"/>
  <c r="AN66" i="7"/>
  <c r="AN227" i="7" s="1"/>
  <c r="AO69" i="7"/>
  <c r="AO66" i="7" s="1"/>
  <c r="AO227" i="7" s="1"/>
  <c r="AO74" i="7"/>
  <c r="AO71" i="7" s="1"/>
  <c r="AO228" i="7" s="1"/>
  <c r="AY72" i="6"/>
  <c r="AN96" i="7"/>
  <c r="AN233" i="7" s="1"/>
  <c r="AO79" i="7"/>
  <c r="AO76" i="7" s="1"/>
  <c r="AO229" i="7" s="1"/>
  <c r="AY66" i="6"/>
  <c r="AQ130" i="3"/>
  <c r="AQ179" i="3"/>
  <c r="AQ198" i="3"/>
  <c r="AN139" i="3"/>
  <c r="AN149" i="3"/>
  <c r="AN144" i="3"/>
  <c r="AO128" i="3"/>
  <c r="AQ122" i="3"/>
  <c r="AO63" i="3"/>
  <c r="AQ65" i="3"/>
  <c r="AQ102" i="3"/>
  <c r="AQ119" i="3" s="1"/>
  <c r="AR1" i="3"/>
  <c r="AQ57" i="3"/>
  <c r="BX55" i="26" l="1"/>
  <c r="BX56" i="26"/>
  <c r="BX58" i="26"/>
  <c r="AQ62" i="3"/>
  <c r="AQ60" i="3"/>
  <c r="AQ61" i="3"/>
  <c r="AQ127" i="3"/>
  <c r="AQ125" i="3"/>
  <c r="AQ126" i="3"/>
  <c r="AP151" i="3"/>
  <c r="AQ78" i="7" s="1"/>
  <c r="AP146" i="3"/>
  <c r="AQ73" i="7" s="1"/>
  <c r="AP141" i="3"/>
  <c r="AQ68" i="7" s="1"/>
  <c r="AP147" i="3"/>
  <c r="AP142" i="3"/>
  <c r="AP152" i="3"/>
  <c r="AP150" i="3"/>
  <c r="AQ77" i="7" s="1"/>
  <c r="AP140" i="3"/>
  <c r="AP145" i="3"/>
  <c r="AO169" i="3"/>
  <c r="AP170" i="3"/>
  <c r="AQ97" i="7" s="1"/>
  <c r="AP172" i="3"/>
  <c r="AQ99" i="7" s="1"/>
  <c r="AP171" i="3"/>
  <c r="AQ98" i="7" s="1"/>
  <c r="AR226" i="3"/>
  <c r="BA74" i="6"/>
  <c r="BA75" i="6"/>
  <c r="AY77" i="6"/>
  <c r="BA76" i="6"/>
  <c r="AP69" i="7"/>
  <c r="AP66" i="7" s="1"/>
  <c r="AP227" i="7" s="1"/>
  <c r="AO96" i="7"/>
  <c r="AO233" i="7" s="1"/>
  <c r="AP74" i="7"/>
  <c r="AP71" i="7" s="1"/>
  <c r="AP228" i="7" s="1"/>
  <c r="AZ72" i="6"/>
  <c r="AP96" i="7"/>
  <c r="AP233" i="7" s="1"/>
  <c r="AP79" i="7"/>
  <c r="AP76" i="7" s="1"/>
  <c r="AP229" i="7" s="1"/>
  <c r="AZ66" i="6"/>
  <c r="AR130" i="3"/>
  <c r="AR198" i="3"/>
  <c r="AR179" i="3"/>
  <c r="AO139" i="3"/>
  <c r="AO149" i="3"/>
  <c r="AO144" i="3"/>
  <c r="AP128" i="3"/>
  <c r="AR122" i="3"/>
  <c r="AR102" i="3"/>
  <c r="AR119" i="3" s="1"/>
  <c r="AR65" i="3"/>
  <c r="AP63" i="3"/>
  <c r="AS1" i="3"/>
  <c r="AR57" i="3"/>
  <c r="BY55" i="26" l="1"/>
  <c r="BY56" i="26"/>
  <c r="BY58" i="26"/>
  <c r="AR127" i="3"/>
  <c r="AR125" i="3"/>
  <c r="AR126" i="3"/>
  <c r="AR62" i="3"/>
  <c r="AR60" i="3"/>
  <c r="AR61" i="3"/>
  <c r="AQ150" i="3"/>
  <c r="AR77" i="7" s="1"/>
  <c r="AQ140" i="3"/>
  <c r="AQ145" i="3"/>
  <c r="AR72" i="7" s="1"/>
  <c r="AQ147" i="3"/>
  <c r="AQ152" i="3"/>
  <c r="AQ142" i="3"/>
  <c r="AQ151" i="3"/>
  <c r="AR78" i="7" s="1"/>
  <c r="AQ146" i="3"/>
  <c r="AR73" i="7" s="1"/>
  <c r="AQ141" i="3"/>
  <c r="AR68" i="7" s="1"/>
  <c r="AP169" i="3"/>
  <c r="AQ171" i="3"/>
  <c r="AR98" i="7" s="1"/>
  <c r="AQ170" i="3"/>
  <c r="AR97" i="7" s="1"/>
  <c r="AQ172" i="3"/>
  <c r="AR99" i="7" s="1"/>
  <c r="AS226" i="3"/>
  <c r="BB76" i="6"/>
  <c r="BB75" i="6"/>
  <c r="AZ77" i="6"/>
  <c r="BB74" i="6"/>
  <c r="AQ74" i="7"/>
  <c r="AQ69" i="7"/>
  <c r="AQ72" i="7"/>
  <c r="AQ67" i="7"/>
  <c r="BA72" i="6"/>
  <c r="AQ79" i="7"/>
  <c r="AQ76" i="7" s="1"/>
  <c r="AQ229" i="7" s="1"/>
  <c r="BA66" i="6"/>
  <c r="AS130" i="3"/>
  <c r="AS198" i="3"/>
  <c r="AS179" i="3"/>
  <c r="AP139" i="3"/>
  <c r="AP149" i="3"/>
  <c r="AP144" i="3"/>
  <c r="AQ128" i="3"/>
  <c r="AS122" i="3"/>
  <c r="AS102" i="3"/>
  <c r="AS119" i="3" s="1"/>
  <c r="AS65" i="3"/>
  <c r="AQ63" i="3"/>
  <c r="AT1" i="3"/>
  <c r="AS57" i="3"/>
  <c r="BZ55" i="26" l="1"/>
  <c r="BZ56" i="26"/>
  <c r="BZ58" i="26"/>
  <c r="AS125" i="3"/>
  <c r="AS126" i="3"/>
  <c r="AS127" i="3"/>
  <c r="AS60" i="3"/>
  <c r="AS62" i="3"/>
  <c r="AS61" i="3"/>
  <c r="AR151" i="3"/>
  <c r="AS78" i="7" s="1"/>
  <c r="AR146" i="3"/>
  <c r="AS73" i="7" s="1"/>
  <c r="AR141" i="3"/>
  <c r="AS68" i="7" s="1"/>
  <c r="AR147" i="3"/>
  <c r="AR152" i="3"/>
  <c r="AR142" i="3"/>
  <c r="AR150" i="3"/>
  <c r="AS77" i="7" s="1"/>
  <c r="AR140" i="3"/>
  <c r="AS67" i="7" s="1"/>
  <c r="AR145" i="3"/>
  <c r="AS72" i="7" s="1"/>
  <c r="AQ169" i="3"/>
  <c r="AR172" i="3"/>
  <c r="AS99" i="7" s="1"/>
  <c r="AR171" i="3"/>
  <c r="AS98" i="7" s="1"/>
  <c r="AR170" i="3"/>
  <c r="AT226" i="3"/>
  <c r="BC74" i="6"/>
  <c r="BA77" i="6"/>
  <c r="BC75" i="6"/>
  <c r="AQ71" i="7"/>
  <c r="AQ228" i="7" s="1"/>
  <c r="BC76" i="6"/>
  <c r="AQ66" i="7"/>
  <c r="AQ227" i="7" s="1"/>
  <c r="AR69" i="7"/>
  <c r="AR74" i="7"/>
  <c r="AR71" i="7" s="1"/>
  <c r="AR228" i="7" s="1"/>
  <c r="AR67" i="7"/>
  <c r="BB72" i="6"/>
  <c r="AR79" i="7"/>
  <c r="AR76" i="7" s="1"/>
  <c r="AR229" i="7" s="1"/>
  <c r="AQ96" i="7"/>
  <c r="AQ233" i="7" s="1"/>
  <c r="BB66" i="6"/>
  <c r="AT130" i="3"/>
  <c r="AT198" i="3"/>
  <c r="AT179" i="3"/>
  <c r="AQ139" i="3"/>
  <c r="AQ144" i="3"/>
  <c r="AQ149" i="3"/>
  <c r="AR128" i="3"/>
  <c r="AT122" i="3"/>
  <c r="AT102" i="3"/>
  <c r="AT119" i="3" s="1"/>
  <c r="AT65" i="3"/>
  <c r="AR63" i="3"/>
  <c r="AU1" i="3"/>
  <c r="AT57" i="3"/>
  <c r="CA56" i="26" l="1"/>
  <c r="CA55" i="26"/>
  <c r="CA58" i="26"/>
  <c r="AT60" i="3"/>
  <c r="AT61" i="3"/>
  <c r="AT62" i="3"/>
  <c r="AT126" i="3"/>
  <c r="AT125" i="3"/>
  <c r="AT127" i="3"/>
  <c r="AS147" i="3"/>
  <c r="AS152" i="3"/>
  <c r="AS142" i="3"/>
  <c r="AR169" i="3"/>
  <c r="AS151" i="3"/>
  <c r="AT78" i="7" s="1"/>
  <c r="AS146" i="3"/>
  <c r="AT73" i="7" s="1"/>
  <c r="AS141" i="3"/>
  <c r="AT68" i="7" s="1"/>
  <c r="AS150" i="3"/>
  <c r="AT77" i="7" s="1"/>
  <c r="AS140" i="3"/>
  <c r="AT67" i="7" s="1"/>
  <c r="AS145" i="3"/>
  <c r="AT72" i="7" s="1"/>
  <c r="AS97" i="7"/>
  <c r="AS171" i="3"/>
  <c r="AT98" i="7" s="1"/>
  <c r="AS172" i="3"/>
  <c r="AT99" i="7" s="1"/>
  <c r="AS170" i="3"/>
  <c r="AT97" i="7" s="1"/>
  <c r="AU226" i="3"/>
  <c r="BD75" i="6"/>
  <c r="BB77" i="6"/>
  <c r="BD76" i="6"/>
  <c r="BD74" i="6"/>
  <c r="AR66" i="7"/>
  <c r="AR227" i="7" s="1"/>
  <c r="AS74" i="7"/>
  <c r="AS71" i="7" s="1"/>
  <c r="AS228" i="7" s="1"/>
  <c r="AS69" i="7"/>
  <c r="AS66" i="7" s="1"/>
  <c r="AS227" i="7" s="1"/>
  <c r="BC72" i="6"/>
  <c r="AR96" i="7"/>
  <c r="AR233" i="7" s="1"/>
  <c r="AS79" i="7"/>
  <c r="AS76" i="7" s="1"/>
  <c r="AS229" i="7" s="1"/>
  <c r="BC66" i="6"/>
  <c r="AU130" i="3"/>
  <c r="AU179" i="3"/>
  <c r="AU198" i="3"/>
  <c r="AR139" i="3"/>
  <c r="AR149" i="3"/>
  <c r="AR144" i="3"/>
  <c r="AS128" i="3"/>
  <c r="AU122" i="3"/>
  <c r="AS63" i="3"/>
  <c r="AU102" i="3"/>
  <c r="AU119" i="3" s="1"/>
  <c r="AU65" i="3"/>
  <c r="AV1" i="3"/>
  <c r="AU57" i="3"/>
  <c r="CB56" i="26" l="1"/>
  <c r="CB55" i="26"/>
  <c r="CB58" i="26"/>
  <c r="AU60" i="3"/>
  <c r="AU62" i="3"/>
  <c r="AU61" i="3"/>
  <c r="AU126" i="3"/>
  <c r="AU125" i="3"/>
  <c r="AU127" i="3"/>
  <c r="AS169" i="3"/>
  <c r="AT151" i="3"/>
  <c r="AU78" i="7" s="1"/>
  <c r="AT146" i="3"/>
  <c r="AU73" i="7" s="1"/>
  <c r="AT141" i="3"/>
  <c r="AU68" i="7" s="1"/>
  <c r="AT150" i="3"/>
  <c r="AU77" i="7" s="1"/>
  <c r="AT145" i="3"/>
  <c r="AU72" i="7" s="1"/>
  <c r="AT140" i="3"/>
  <c r="AU67" i="7" s="1"/>
  <c r="AT152" i="3"/>
  <c r="AT147" i="3"/>
  <c r="AT142" i="3"/>
  <c r="AT170" i="3"/>
  <c r="AU97" i="7" s="1"/>
  <c r="AT172" i="3"/>
  <c r="AU99" i="7" s="1"/>
  <c r="AT171" i="3"/>
  <c r="AU98" i="7" s="1"/>
  <c r="AV226" i="3"/>
  <c r="BE76" i="6"/>
  <c r="BC77" i="6"/>
  <c r="BE74" i="6"/>
  <c r="BE75" i="6"/>
  <c r="AT69" i="7"/>
  <c r="AT66" i="7" s="1"/>
  <c r="AT227" i="7" s="1"/>
  <c r="AT74" i="7"/>
  <c r="AT71" i="7" s="1"/>
  <c r="AT228" i="7" s="1"/>
  <c r="BD72" i="6"/>
  <c r="AT79" i="7"/>
  <c r="AT76" i="7" s="1"/>
  <c r="AT229" i="7" s="1"/>
  <c r="AS96" i="7"/>
  <c r="AS233" i="7" s="1"/>
  <c r="BD66" i="6"/>
  <c r="AV130" i="3"/>
  <c r="AV198" i="3"/>
  <c r="AV179" i="3"/>
  <c r="AS149" i="3"/>
  <c r="AS144" i="3"/>
  <c r="AS139" i="3"/>
  <c r="AT128" i="3"/>
  <c r="AV122" i="3"/>
  <c r="AT63" i="3"/>
  <c r="AV102" i="3"/>
  <c r="AV119" i="3" s="1"/>
  <c r="AV65" i="3"/>
  <c r="AW1" i="3"/>
  <c r="AV57" i="3"/>
  <c r="CC56" i="26" l="1"/>
  <c r="CC58" i="26"/>
  <c r="CC55" i="26"/>
  <c r="AV60" i="3"/>
  <c r="AV62" i="3"/>
  <c r="AV61" i="3"/>
  <c r="AV125" i="3"/>
  <c r="AV126" i="3"/>
  <c r="AV127" i="3"/>
  <c r="AU151" i="3"/>
  <c r="AV78" i="7" s="1"/>
  <c r="AU146" i="3"/>
  <c r="AV73" i="7" s="1"/>
  <c r="AU141" i="3"/>
  <c r="AV68" i="7" s="1"/>
  <c r="AU145" i="3"/>
  <c r="AV72" i="7" s="1"/>
  <c r="AU150" i="3"/>
  <c r="AV77" i="7" s="1"/>
  <c r="AU140" i="3"/>
  <c r="AV67" i="7" s="1"/>
  <c r="AU152" i="3"/>
  <c r="AU147" i="3"/>
  <c r="AU142" i="3"/>
  <c r="AT169" i="3"/>
  <c r="AU171" i="3"/>
  <c r="AV98" i="7" s="1"/>
  <c r="AU170" i="3"/>
  <c r="AV97" i="7" s="1"/>
  <c r="AU172" i="3"/>
  <c r="AV99" i="7" s="1"/>
  <c r="AW226" i="3"/>
  <c r="BF74" i="6"/>
  <c r="BD77" i="6"/>
  <c r="BF75" i="6"/>
  <c r="BF76" i="6"/>
  <c r="AU74" i="7"/>
  <c r="AU71" i="7" s="1"/>
  <c r="AU228" i="7" s="1"/>
  <c r="AU69" i="7"/>
  <c r="AU66" i="7" s="1"/>
  <c r="AU227" i="7" s="1"/>
  <c r="BE72" i="6"/>
  <c r="AU79" i="7"/>
  <c r="AU76" i="7" s="1"/>
  <c r="AU229" i="7" s="1"/>
  <c r="AT96" i="7"/>
  <c r="AT233" i="7" s="1"/>
  <c r="BE66" i="6"/>
  <c r="AW130" i="3"/>
  <c r="AW198" i="3"/>
  <c r="AW179" i="3"/>
  <c r="AT144" i="3"/>
  <c r="AT149" i="3"/>
  <c r="AT139" i="3"/>
  <c r="AU128" i="3"/>
  <c r="AW122" i="3"/>
  <c r="AU63" i="3"/>
  <c r="AW102" i="3"/>
  <c r="AW119" i="3" s="1"/>
  <c r="AW65" i="3"/>
  <c r="AX1" i="3"/>
  <c r="AW57" i="3"/>
  <c r="CD58" i="26" l="1"/>
  <c r="CD55" i="26"/>
  <c r="CD56" i="26"/>
  <c r="AW60" i="3"/>
  <c r="AW61" i="3"/>
  <c r="AW62" i="3"/>
  <c r="AW127" i="3"/>
  <c r="AW125" i="3"/>
  <c r="AW126" i="3"/>
  <c r="AV145" i="3"/>
  <c r="AV150" i="3"/>
  <c r="AW77" i="7" s="1"/>
  <c r="AV140" i="3"/>
  <c r="AV146" i="3"/>
  <c r="AW73" i="7" s="1"/>
  <c r="AV141" i="3"/>
  <c r="AW68" i="7" s="1"/>
  <c r="AV151" i="3"/>
  <c r="AW78" i="7" s="1"/>
  <c r="AV152" i="3"/>
  <c r="AV147" i="3"/>
  <c r="AV142" i="3"/>
  <c r="AU169" i="3"/>
  <c r="AV171" i="3"/>
  <c r="AW98" i="7" s="1"/>
  <c r="AV170" i="3"/>
  <c r="AW97" i="7" s="1"/>
  <c r="AV172" i="3"/>
  <c r="AW99" i="7" s="1"/>
  <c r="AX226" i="3"/>
  <c r="BE77" i="6"/>
  <c r="BG75" i="6"/>
  <c r="BG76" i="6"/>
  <c r="BG74" i="6"/>
  <c r="AV74" i="7"/>
  <c r="AV71" i="7" s="1"/>
  <c r="AV228" i="7" s="1"/>
  <c r="AV69" i="7"/>
  <c r="AV66" i="7" s="1"/>
  <c r="AV227" i="7" s="1"/>
  <c r="BF72" i="6"/>
  <c r="AV79" i="7"/>
  <c r="AV76" i="7" s="1"/>
  <c r="AV229" i="7" s="1"/>
  <c r="AU96" i="7"/>
  <c r="AU233" i="7" s="1"/>
  <c r="BF66" i="6"/>
  <c r="AX130" i="3"/>
  <c r="AX179" i="3"/>
  <c r="AX198" i="3"/>
  <c r="AU139" i="3"/>
  <c r="AU149" i="3"/>
  <c r="AU144" i="3"/>
  <c r="AV128" i="3"/>
  <c r="AX122" i="3"/>
  <c r="AV63" i="3"/>
  <c r="AX102" i="3"/>
  <c r="AX119" i="3" s="1"/>
  <c r="AX65" i="3"/>
  <c r="AY1" i="3"/>
  <c r="AX57" i="3"/>
  <c r="CE58" i="26" l="1"/>
  <c r="CE55" i="26"/>
  <c r="CE56" i="26"/>
  <c r="AX61" i="3"/>
  <c r="AX62" i="3"/>
  <c r="AX60" i="3"/>
  <c r="AX126" i="3"/>
  <c r="AX125" i="3"/>
  <c r="AX127" i="3"/>
  <c r="AW151" i="3"/>
  <c r="AX78" i="7" s="1"/>
  <c r="AW146" i="3"/>
  <c r="AX73" i="7" s="1"/>
  <c r="AW141" i="3"/>
  <c r="AX68" i="7" s="1"/>
  <c r="AW150" i="3"/>
  <c r="AX77" i="7" s="1"/>
  <c r="AW145" i="3"/>
  <c r="AX72" i="7" s="1"/>
  <c r="AW140" i="3"/>
  <c r="AW152" i="3"/>
  <c r="AW147" i="3"/>
  <c r="AW142" i="3"/>
  <c r="AV169" i="3"/>
  <c r="AW171" i="3"/>
  <c r="AX98" i="7" s="1"/>
  <c r="AW172" i="3"/>
  <c r="AX99" i="7" s="1"/>
  <c r="AW170" i="3"/>
  <c r="AX97" i="7" s="1"/>
  <c r="AY226" i="3"/>
  <c r="BF77" i="6"/>
  <c r="BH74" i="6"/>
  <c r="BH76" i="6"/>
  <c r="BH75" i="6"/>
  <c r="AW74" i="7"/>
  <c r="AW72" i="7"/>
  <c r="AW69" i="7"/>
  <c r="AW67" i="7"/>
  <c r="BG72" i="6"/>
  <c r="AV96" i="7"/>
  <c r="AV233" i="7" s="1"/>
  <c r="AW79" i="7"/>
  <c r="AW76" i="7" s="1"/>
  <c r="AW229" i="7" s="1"/>
  <c r="BG66" i="6"/>
  <c r="AY130" i="3"/>
  <c r="AY198" i="3"/>
  <c r="AY179" i="3"/>
  <c r="AV149" i="3"/>
  <c r="AV144" i="3"/>
  <c r="AV139" i="3"/>
  <c r="AW128" i="3"/>
  <c r="AY122" i="3"/>
  <c r="AY102" i="3"/>
  <c r="AY119" i="3" s="1"/>
  <c r="AY65" i="3"/>
  <c r="AW63" i="3"/>
  <c r="AZ1" i="3"/>
  <c r="AY57" i="3"/>
  <c r="CF58" i="26" l="1"/>
  <c r="CF55" i="26"/>
  <c r="CF56" i="26"/>
  <c r="AY126" i="3"/>
  <c r="AY127" i="3"/>
  <c r="AY125" i="3"/>
  <c r="AY61" i="3"/>
  <c r="AY60" i="3"/>
  <c r="AY62" i="3"/>
  <c r="AX146" i="3"/>
  <c r="AY73" i="7" s="1"/>
  <c r="AX151" i="3"/>
  <c r="AY78" i="7" s="1"/>
  <c r="AX141" i="3"/>
  <c r="AY68" i="7" s="1"/>
  <c r="AX145" i="3"/>
  <c r="AY72" i="7" s="1"/>
  <c r="AX140" i="3"/>
  <c r="AY67" i="7" s="1"/>
  <c r="AX150" i="3"/>
  <c r="AY77" i="7" s="1"/>
  <c r="AX152" i="3"/>
  <c r="AX147" i="3"/>
  <c r="AX142" i="3"/>
  <c r="AX171" i="3"/>
  <c r="AY98" i="7" s="1"/>
  <c r="AW169" i="3"/>
  <c r="AX170" i="3"/>
  <c r="AY97" i="7" s="1"/>
  <c r="AX172" i="3"/>
  <c r="AY99" i="7" s="1"/>
  <c r="AW66" i="7"/>
  <c r="AW227" i="7" s="1"/>
  <c r="AZ226" i="3"/>
  <c r="BI76" i="6"/>
  <c r="BI74" i="6"/>
  <c r="BG77" i="6"/>
  <c r="BI75" i="6"/>
  <c r="AW71" i="7"/>
  <c r="AW228" i="7" s="1"/>
  <c r="AX74" i="7"/>
  <c r="AX71" i="7" s="1"/>
  <c r="AX228" i="7" s="1"/>
  <c r="AX67" i="7"/>
  <c r="AW96" i="7"/>
  <c r="AW233" i="7" s="1"/>
  <c r="AX69" i="7"/>
  <c r="BH72" i="6"/>
  <c r="AX79" i="7"/>
  <c r="AX76" i="7" s="1"/>
  <c r="AX229" i="7" s="1"/>
  <c r="BH66" i="6"/>
  <c r="AZ130" i="3"/>
  <c r="AZ179" i="3"/>
  <c r="AZ198" i="3"/>
  <c r="AW139" i="3"/>
  <c r="AW144" i="3"/>
  <c r="AW149" i="3"/>
  <c r="AX128" i="3"/>
  <c r="AZ122" i="3"/>
  <c r="AX63" i="3"/>
  <c r="AZ102" i="3"/>
  <c r="AZ119" i="3" s="1"/>
  <c r="AZ65" i="3"/>
  <c r="BA1" i="3"/>
  <c r="AZ57" i="3"/>
  <c r="CG58" i="26" l="1"/>
  <c r="CG55" i="26"/>
  <c r="CG56" i="26"/>
  <c r="AZ61" i="3"/>
  <c r="AZ60" i="3"/>
  <c r="AZ62" i="3"/>
  <c r="AZ126" i="3"/>
  <c r="AZ125" i="3"/>
  <c r="AZ127" i="3"/>
  <c r="AY140" i="3"/>
  <c r="AZ67" i="7" s="1"/>
  <c r="AY150" i="3"/>
  <c r="AZ77" i="7" s="1"/>
  <c r="AY145" i="3"/>
  <c r="AZ72" i="7" s="1"/>
  <c r="AX169" i="3"/>
  <c r="AY142" i="3"/>
  <c r="AY152" i="3"/>
  <c r="AY147" i="3"/>
  <c r="AY146" i="3"/>
  <c r="AZ73" i="7" s="1"/>
  <c r="AY141" i="3"/>
  <c r="AZ68" i="7" s="1"/>
  <c r="AY151" i="3"/>
  <c r="AZ78" i="7" s="1"/>
  <c r="AY172" i="3"/>
  <c r="AZ99" i="7" s="1"/>
  <c r="AY171" i="3"/>
  <c r="AZ98" i="7" s="1"/>
  <c r="AY170" i="3"/>
  <c r="BA226" i="3"/>
  <c r="BH77" i="6"/>
  <c r="BJ75" i="6"/>
  <c r="BJ74" i="6"/>
  <c r="BJ76" i="6"/>
  <c r="AX66" i="7"/>
  <c r="AX227" i="7" s="1"/>
  <c r="AY69" i="7"/>
  <c r="AY66" i="7" s="1"/>
  <c r="AY227" i="7" s="1"/>
  <c r="AY74" i="7"/>
  <c r="AY71" i="7" s="1"/>
  <c r="AY228" i="7" s="1"/>
  <c r="BI72" i="6"/>
  <c r="AY79" i="7"/>
  <c r="AY76" i="7" s="1"/>
  <c r="AY229" i="7" s="1"/>
  <c r="AX96" i="7"/>
  <c r="AX233" i="7" s="1"/>
  <c r="BI66" i="6"/>
  <c r="BA130" i="3"/>
  <c r="BA179" i="3"/>
  <c r="BA198" i="3"/>
  <c r="AX139" i="3"/>
  <c r="AX149" i="3"/>
  <c r="AX144" i="3"/>
  <c r="BA122" i="3"/>
  <c r="AY128" i="3"/>
  <c r="BA102" i="3"/>
  <c r="BA119" i="3" s="1"/>
  <c r="BA65" i="3"/>
  <c r="AY63" i="3"/>
  <c r="BB1" i="3"/>
  <c r="BA57" i="3"/>
  <c r="CH58" i="26" l="1"/>
  <c r="CH55" i="26"/>
  <c r="CH56" i="26"/>
  <c r="BA62" i="3"/>
  <c r="BA60" i="3"/>
  <c r="BA61" i="3"/>
  <c r="BA126" i="3"/>
  <c r="BA125" i="3"/>
  <c r="BA127" i="3"/>
  <c r="AZ142" i="3"/>
  <c r="AZ152" i="3"/>
  <c r="AZ147" i="3"/>
  <c r="AZ146" i="3"/>
  <c r="BA73" i="7" s="1"/>
  <c r="AZ151" i="3"/>
  <c r="BA78" i="7" s="1"/>
  <c r="AZ141" i="3"/>
  <c r="BA68" i="7" s="1"/>
  <c r="AZ145" i="3"/>
  <c r="AZ150" i="3"/>
  <c r="BA77" i="7" s="1"/>
  <c r="AZ140" i="3"/>
  <c r="BA67" i="7" s="1"/>
  <c r="AY169" i="3"/>
  <c r="AZ97" i="7"/>
  <c r="AZ171" i="3"/>
  <c r="BA98" i="7" s="1"/>
  <c r="AZ170" i="3"/>
  <c r="BA97" i="7" s="1"/>
  <c r="AZ172" i="3"/>
  <c r="BA99" i="7" s="1"/>
  <c r="BB226" i="3"/>
  <c r="BK74" i="6"/>
  <c r="BK76" i="6"/>
  <c r="BK75" i="6"/>
  <c r="BI77" i="6"/>
  <c r="AZ74" i="7"/>
  <c r="AZ71" i="7" s="1"/>
  <c r="AZ228" i="7" s="1"/>
  <c r="AZ69" i="7"/>
  <c r="AZ66" i="7" s="1"/>
  <c r="AZ227" i="7" s="1"/>
  <c r="BJ72" i="6"/>
  <c r="AZ79" i="7"/>
  <c r="AZ76" i="7" s="1"/>
  <c r="AZ229" i="7" s="1"/>
  <c r="AY96" i="7"/>
  <c r="AY233" i="7" s="1"/>
  <c r="BJ66" i="6"/>
  <c r="BB130" i="3"/>
  <c r="BB179" i="3"/>
  <c r="BB198" i="3"/>
  <c r="AY149" i="3"/>
  <c r="AY139" i="3"/>
  <c r="AY144" i="3"/>
  <c r="BB122" i="3"/>
  <c r="AZ128" i="3"/>
  <c r="AZ63" i="3"/>
  <c r="BB102" i="3"/>
  <c r="BB119" i="3" s="1"/>
  <c r="BB65" i="3"/>
  <c r="BC1" i="3"/>
  <c r="BB57" i="3"/>
  <c r="CI58" i="26" l="1"/>
  <c r="CI55" i="26"/>
  <c r="CI56" i="26"/>
  <c r="BB62" i="3"/>
  <c r="BB61" i="3"/>
  <c r="BB60" i="3"/>
  <c r="BB127" i="3"/>
  <c r="BB126" i="3"/>
  <c r="BB125" i="3"/>
  <c r="BA150" i="3"/>
  <c r="BB77" i="7" s="1"/>
  <c r="BA145" i="3"/>
  <c r="BB72" i="7" s="1"/>
  <c r="BA140" i="3"/>
  <c r="BA147" i="3"/>
  <c r="BA152" i="3"/>
  <c r="BA142" i="3"/>
  <c r="BA146" i="3"/>
  <c r="BB73" i="7" s="1"/>
  <c r="BA151" i="3"/>
  <c r="BB78" i="7" s="1"/>
  <c r="BA141" i="3"/>
  <c r="BB68" i="7" s="1"/>
  <c r="BA171" i="3"/>
  <c r="BB98" i="7" s="1"/>
  <c r="AZ169" i="3"/>
  <c r="BA172" i="3"/>
  <c r="BB99" i="7" s="1"/>
  <c r="BA170" i="3"/>
  <c r="BC226" i="3"/>
  <c r="BL75" i="6"/>
  <c r="BL76" i="6"/>
  <c r="BJ77" i="6"/>
  <c r="BL74" i="6"/>
  <c r="BA72" i="7"/>
  <c r="BA69" i="7"/>
  <c r="BA66" i="7" s="1"/>
  <c r="BA227" i="7" s="1"/>
  <c r="BA74" i="7"/>
  <c r="AZ96" i="7"/>
  <c r="AZ233" i="7" s="1"/>
  <c r="BK72" i="6"/>
  <c r="BA79" i="7"/>
  <c r="BA76" i="7" s="1"/>
  <c r="BA229" i="7" s="1"/>
  <c r="BK66" i="6"/>
  <c r="BC130" i="3"/>
  <c r="BC179" i="3"/>
  <c r="BC198" i="3"/>
  <c r="AZ144" i="3"/>
  <c r="AZ149" i="3"/>
  <c r="AZ139" i="3"/>
  <c r="BA128" i="3"/>
  <c r="BC122" i="3"/>
  <c r="BA63" i="3"/>
  <c r="BC102" i="3"/>
  <c r="BC119" i="3" s="1"/>
  <c r="BC65" i="3"/>
  <c r="BD1" i="3"/>
  <c r="BC57" i="3"/>
  <c r="CJ55" i="26" l="1"/>
  <c r="CJ56" i="26"/>
  <c r="CJ58" i="26"/>
  <c r="BC62" i="3"/>
  <c r="BC61" i="3"/>
  <c r="BC60" i="3"/>
  <c r="BC127" i="3"/>
  <c r="BC126" i="3"/>
  <c r="BC125" i="3"/>
  <c r="BB147" i="3"/>
  <c r="BB152" i="3"/>
  <c r="BB142" i="3"/>
  <c r="BB150" i="3"/>
  <c r="BC77" i="7" s="1"/>
  <c r="BB140" i="3"/>
  <c r="BC67" i="7" s="1"/>
  <c r="BB145" i="3"/>
  <c r="BC72" i="7" s="1"/>
  <c r="BB151" i="3"/>
  <c r="BC78" i="7" s="1"/>
  <c r="BB146" i="3"/>
  <c r="BC73" i="7" s="1"/>
  <c r="BB141" i="3"/>
  <c r="BC68" i="7" s="1"/>
  <c r="BA169" i="3"/>
  <c r="BB97" i="7"/>
  <c r="BB171" i="3"/>
  <c r="BC98" i="7" s="1"/>
  <c r="BB170" i="3"/>
  <c r="BC97" i="7" s="1"/>
  <c r="BB172" i="3"/>
  <c r="BC99" i="7" s="1"/>
  <c r="BD226" i="3"/>
  <c r="BK77" i="6"/>
  <c r="BM76" i="6"/>
  <c r="BA71" i="7"/>
  <c r="BA228" i="7" s="1"/>
  <c r="BM74" i="6"/>
  <c r="BM75" i="6"/>
  <c r="BB67" i="7"/>
  <c r="BB74" i="7"/>
  <c r="BB71" i="7" s="1"/>
  <c r="BB228" i="7" s="1"/>
  <c r="BB69" i="7"/>
  <c r="BA96" i="7"/>
  <c r="BA233" i="7" s="1"/>
  <c r="BL72" i="6"/>
  <c r="BB79" i="7"/>
  <c r="BB76" i="7" s="1"/>
  <c r="BB229" i="7" s="1"/>
  <c r="BL66" i="6"/>
  <c r="BD130" i="3"/>
  <c r="BD198" i="3"/>
  <c r="BD179" i="3"/>
  <c r="BA144" i="3"/>
  <c r="BA149" i="3"/>
  <c r="BA139" i="3"/>
  <c r="BD122" i="3"/>
  <c r="BB128" i="3"/>
  <c r="BD102" i="3"/>
  <c r="BD119" i="3" s="1"/>
  <c r="BD65" i="3"/>
  <c r="BB63" i="3"/>
  <c r="BE1" i="3"/>
  <c r="BD57" i="3"/>
  <c r="CK55" i="26" l="1"/>
  <c r="CK56" i="26"/>
  <c r="CK58" i="26"/>
  <c r="BD62" i="3"/>
  <c r="BD61" i="3"/>
  <c r="BD60" i="3"/>
  <c r="BD127" i="3"/>
  <c r="BD126" i="3"/>
  <c r="BD125" i="3"/>
  <c r="BC150" i="3"/>
  <c r="BD77" i="7" s="1"/>
  <c r="BC140" i="3"/>
  <c r="BC145" i="3"/>
  <c r="BC151" i="3"/>
  <c r="BD78" i="7" s="1"/>
  <c r="BC146" i="3"/>
  <c r="BD73" i="7" s="1"/>
  <c r="BC141" i="3"/>
  <c r="BD68" i="7" s="1"/>
  <c r="BB169" i="3"/>
  <c r="BC147" i="3"/>
  <c r="BC152" i="3"/>
  <c r="BC142" i="3"/>
  <c r="BC172" i="3"/>
  <c r="BD99" i="7" s="1"/>
  <c r="BC170" i="3"/>
  <c r="BD97" i="7" s="1"/>
  <c r="BC171" i="3"/>
  <c r="BD98" i="7" s="1"/>
  <c r="BE226" i="3"/>
  <c r="BN74" i="6"/>
  <c r="BN76" i="6"/>
  <c r="BN75" i="6"/>
  <c r="BL77" i="6"/>
  <c r="BB66" i="7"/>
  <c r="BB227" i="7" s="1"/>
  <c r="BC69" i="7"/>
  <c r="BC66" i="7" s="1"/>
  <c r="BC227" i="7" s="1"/>
  <c r="BC74" i="7"/>
  <c r="BC71" i="7" s="1"/>
  <c r="BC228" i="7" s="1"/>
  <c r="BM72" i="6"/>
  <c r="BB96" i="7"/>
  <c r="BB233" i="7" s="1"/>
  <c r="BC79" i="7"/>
  <c r="BC76" i="7" s="1"/>
  <c r="BC229" i="7" s="1"/>
  <c r="BM66" i="6"/>
  <c r="BE130" i="3"/>
  <c r="BE198" i="3"/>
  <c r="BE179" i="3"/>
  <c r="BB144" i="3"/>
  <c r="BB149" i="3"/>
  <c r="BB139" i="3"/>
  <c r="BC128" i="3"/>
  <c r="BE122" i="3"/>
  <c r="BC63" i="3"/>
  <c r="BE65" i="3"/>
  <c r="BE102" i="3"/>
  <c r="BE119" i="3" s="1"/>
  <c r="BF1" i="3"/>
  <c r="BE57" i="3"/>
  <c r="CL55" i="26" l="1"/>
  <c r="CL56" i="26"/>
  <c r="CL58" i="26"/>
  <c r="BE62" i="3"/>
  <c r="BE60" i="3"/>
  <c r="BE61" i="3"/>
  <c r="BE125" i="3"/>
  <c r="BE127" i="3"/>
  <c r="BE126" i="3"/>
  <c r="BD150" i="3"/>
  <c r="BE77" i="7" s="1"/>
  <c r="BD140" i="3"/>
  <c r="BD145" i="3"/>
  <c r="BE72" i="7" s="1"/>
  <c r="BD151" i="3"/>
  <c r="BE78" i="7" s="1"/>
  <c r="BD146" i="3"/>
  <c r="BE73" i="7" s="1"/>
  <c r="BD141" i="3"/>
  <c r="BE68" i="7" s="1"/>
  <c r="BD147" i="3"/>
  <c r="BD152" i="3"/>
  <c r="BD142" i="3"/>
  <c r="BD172" i="3"/>
  <c r="BE99" i="7" s="1"/>
  <c r="BC169" i="3"/>
  <c r="BD170" i="3"/>
  <c r="BE97" i="7" s="1"/>
  <c r="BD171" i="3"/>
  <c r="BE98" i="7" s="1"/>
  <c r="BF226" i="3"/>
  <c r="BO75" i="6"/>
  <c r="BM77" i="6"/>
  <c r="BO76" i="6"/>
  <c r="BO74" i="6"/>
  <c r="BD72" i="7"/>
  <c r="BD67" i="7"/>
  <c r="BD74" i="7"/>
  <c r="BD69" i="7"/>
  <c r="BC96" i="7"/>
  <c r="BC233" i="7" s="1"/>
  <c r="BN72" i="6"/>
  <c r="BD79" i="7"/>
  <c r="BD76" i="7" s="1"/>
  <c r="BD229" i="7" s="1"/>
  <c r="BN66" i="6"/>
  <c r="BF130" i="3"/>
  <c r="BF179" i="3"/>
  <c r="BF198" i="3"/>
  <c r="BC139" i="3"/>
  <c r="BC149" i="3"/>
  <c r="BC144" i="3"/>
  <c r="BF122" i="3"/>
  <c r="BD128" i="3"/>
  <c r="BF102" i="3"/>
  <c r="BF119" i="3" s="1"/>
  <c r="BF65" i="3"/>
  <c r="BD63" i="3"/>
  <c r="BG1" i="3"/>
  <c r="BF57" i="3"/>
  <c r="CM56" i="26" l="1"/>
  <c r="CM55" i="26"/>
  <c r="CM58" i="26"/>
  <c r="BF60" i="3"/>
  <c r="BF61" i="3"/>
  <c r="BF62" i="3"/>
  <c r="BF127" i="3"/>
  <c r="BF125" i="3"/>
  <c r="BF126" i="3"/>
  <c r="BE151" i="3"/>
  <c r="BF78" i="7" s="1"/>
  <c r="BE146" i="3"/>
  <c r="BF73" i="7" s="1"/>
  <c r="BE141" i="3"/>
  <c r="BF68" i="7" s="1"/>
  <c r="BE140" i="3"/>
  <c r="BE150" i="3"/>
  <c r="BF77" i="7" s="1"/>
  <c r="BE145" i="3"/>
  <c r="BF72" i="7" s="1"/>
  <c r="BE152" i="3"/>
  <c r="BE147" i="3"/>
  <c r="BE142" i="3"/>
  <c r="BD169" i="3"/>
  <c r="BE171" i="3"/>
  <c r="BF98" i="7" s="1"/>
  <c r="BE170" i="3"/>
  <c r="BF97" i="7" s="1"/>
  <c r="BE172" i="3"/>
  <c r="BF99" i="7" s="1"/>
  <c r="BG226" i="3"/>
  <c r="BP74" i="6"/>
  <c r="BN77" i="6"/>
  <c r="BP76" i="6"/>
  <c r="BD71" i="7"/>
  <c r="BD228" i="7" s="1"/>
  <c r="BP75" i="6"/>
  <c r="BD66" i="7"/>
  <c r="BD227" i="7" s="1"/>
  <c r="BE74" i="7"/>
  <c r="BE71" i="7" s="1"/>
  <c r="BE228" i="7" s="1"/>
  <c r="BE69" i="7"/>
  <c r="BE67" i="7"/>
  <c r="BO72" i="6"/>
  <c r="BD96" i="7"/>
  <c r="BD233" i="7" s="1"/>
  <c r="BE79" i="7"/>
  <c r="BE76" i="7" s="1"/>
  <c r="BE229" i="7" s="1"/>
  <c r="BO66" i="6"/>
  <c r="BG130" i="3"/>
  <c r="BG198" i="3"/>
  <c r="BG179" i="3"/>
  <c r="BD139" i="3"/>
  <c r="BD144" i="3"/>
  <c r="BD149" i="3"/>
  <c r="BG122" i="3"/>
  <c r="BE128" i="3"/>
  <c r="BG102" i="3"/>
  <c r="BG119" i="3" s="1"/>
  <c r="BG65" i="3"/>
  <c r="BE63" i="3"/>
  <c r="BH1" i="3"/>
  <c r="BG57" i="3"/>
  <c r="CN56" i="26" l="1"/>
  <c r="CN58" i="26"/>
  <c r="CN55" i="26"/>
  <c r="BG126" i="3"/>
  <c r="BG127" i="3"/>
  <c r="BG125" i="3"/>
  <c r="BG60" i="3"/>
  <c r="BG61" i="3"/>
  <c r="BG62" i="3"/>
  <c r="BF151" i="3"/>
  <c r="BG78" i="7" s="1"/>
  <c r="BF146" i="3"/>
  <c r="BG73" i="7" s="1"/>
  <c r="BF141" i="3"/>
  <c r="BG68" i="7" s="1"/>
  <c r="BF150" i="3"/>
  <c r="BG77" i="7" s="1"/>
  <c r="BF145" i="3"/>
  <c r="BG72" i="7" s="1"/>
  <c r="BF140" i="3"/>
  <c r="BG67" i="7" s="1"/>
  <c r="BF152" i="3"/>
  <c r="BF147" i="3"/>
  <c r="BF142" i="3"/>
  <c r="BE169" i="3"/>
  <c r="BF171" i="3"/>
  <c r="BG98" i="7" s="1"/>
  <c r="BF170" i="3"/>
  <c r="BG97" i="7" s="1"/>
  <c r="BF172" i="3"/>
  <c r="BG99" i="7" s="1"/>
  <c r="BH226" i="3"/>
  <c r="BQ76" i="6"/>
  <c r="BO77" i="6"/>
  <c r="BQ75" i="6"/>
  <c r="BQ74" i="6"/>
  <c r="BE66" i="7"/>
  <c r="BE227" i="7" s="1"/>
  <c r="BF74" i="7"/>
  <c r="BF71" i="7" s="1"/>
  <c r="BF228" i="7" s="1"/>
  <c r="BF67" i="7"/>
  <c r="BF69" i="7"/>
  <c r="BP72" i="6"/>
  <c r="BE96" i="7"/>
  <c r="BE233" i="7" s="1"/>
  <c r="BF79" i="7"/>
  <c r="BF76" i="7" s="1"/>
  <c r="BF229" i="7" s="1"/>
  <c r="BF96" i="7"/>
  <c r="BF233" i="7" s="1"/>
  <c r="BP66" i="6"/>
  <c r="BH130" i="3"/>
  <c r="BH198" i="3"/>
  <c r="BH179" i="3"/>
  <c r="BE149" i="3"/>
  <c r="BE144" i="3"/>
  <c r="BE139" i="3"/>
  <c r="BH122" i="3"/>
  <c r="BF128" i="3"/>
  <c r="BH102" i="3"/>
  <c r="BH119" i="3" s="1"/>
  <c r="BH65" i="3"/>
  <c r="BF63" i="3"/>
  <c r="BI1" i="3"/>
  <c r="BH57" i="3"/>
  <c r="CO56" i="26" l="1"/>
  <c r="CO58" i="26"/>
  <c r="CO55" i="26"/>
  <c r="BH60" i="3"/>
  <c r="BH62" i="3"/>
  <c r="BH61" i="3"/>
  <c r="BH125" i="3"/>
  <c r="BH126" i="3"/>
  <c r="BH127" i="3"/>
  <c r="BG151" i="3"/>
  <c r="BH78" i="7" s="1"/>
  <c r="BG141" i="3"/>
  <c r="BH68" i="7" s="1"/>
  <c r="BG146" i="3"/>
  <c r="BH73" i="7" s="1"/>
  <c r="BG152" i="3"/>
  <c r="BG147" i="3"/>
  <c r="BG142" i="3"/>
  <c r="BG145" i="3"/>
  <c r="BH72" i="7" s="1"/>
  <c r="BG150" i="3"/>
  <c r="BH77" i="7" s="1"/>
  <c r="BG140" i="3"/>
  <c r="BH67" i="7" s="1"/>
  <c r="BF169" i="3"/>
  <c r="BG171" i="3"/>
  <c r="BH98" i="7" s="1"/>
  <c r="BG170" i="3"/>
  <c r="BG172" i="3"/>
  <c r="BH99" i="7" s="1"/>
  <c r="BI226" i="3"/>
  <c r="BR75" i="6"/>
  <c r="BP77" i="6"/>
  <c r="BR74" i="6"/>
  <c r="BR76" i="6"/>
  <c r="BF66" i="7"/>
  <c r="BF227" i="7" s="1"/>
  <c r="BG69" i="7"/>
  <c r="BG66" i="7" s="1"/>
  <c r="BG227" i="7" s="1"/>
  <c r="BG74" i="7"/>
  <c r="BG71" i="7" s="1"/>
  <c r="BG228" i="7" s="1"/>
  <c r="BQ72" i="6"/>
  <c r="BG79" i="7"/>
  <c r="BG76" i="7" s="1"/>
  <c r="BG229" i="7" s="1"/>
  <c r="BQ66" i="6"/>
  <c r="BI130" i="3"/>
  <c r="BI198" i="3"/>
  <c r="BI179" i="3"/>
  <c r="BF144" i="3"/>
  <c r="BF149" i="3"/>
  <c r="BF139" i="3"/>
  <c r="BG128" i="3"/>
  <c r="BI122" i="3"/>
  <c r="BI102" i="3"/>
  <c r="BI119" i="3" s="1"/>
  <c r="BI65" i="3"/>
  <c r="BG63" i="3"/>
  <c r="BJ1" i="3"/>
  <c r="BI57" i="3"/>
  <c r="CP58" i="26" l="1"/>
  <c r="CP56" i="26"/>
  <c r="CP55" i="26"/>
  <c r="BI127" i="3"/>
  <c r="BI125" i="3"/>
  <c r="BI126" i="3"/>
  <c r="BI60" i="3"/>
  <c r="BI62" i="3"/>
  <c r="BI61" i="3"/>
  <c r="BH145" i="3"/>
  <c r="BH150" i="3"/>
  <c r="BI77" i="7" s="1"/>
  <c r="BH140" i="3"/>
  <c r="BH151" i="3"/>
  <c r="BI78" i="7" s="1"/>
  <c r="BH141" i="3"/>
  <c r="BI68" i="7" s="1"/>
  <c r="BH146" i="3"/>
  <c r="BI73" i="7" s="1"/>
  <c r="BH152" i="3"/>
  <c r="BH147" i="3"/>
  <c r="BH142" i="3"/>
  <c r="BG169" i="3"/>
  <c r="BH97" i="7"/>
  <c r="BH171" i="3"/>
  <c r="BI98" i="7" s="1"/>
  <c r="BH170" i="3"/>
  <c r="BI97" i="7" s="1"/>
  <c r="BH172" i="3"/>
  <c r="BI99" i="7" s="1"/>
  <c r="BJ226" i="3"/>
  <c r="BQ77" i="6"/>
  <c r="BS74" i="6"/>
  <c r="BS76" i="6"/>
  <c r="BS75" i="6"/>
  <c r="BH74" i="7"/>
  <c r="BH71" i="7" s="1"/>
  <c r="BH228" i="7" s="1"/>
  <c r="BH69" i="7"/>
  <c r="BH66" i="7" s="1"/>
  <c r="BH227" i="7" s="1"/>
  <c r="BR72" i="6"/>
  <c r="BH79" i="7"/>
  <c r="BH76" i="7" s="1"/>
  <c r="BH229" i="7" s="1"/>
  <c r="BG96" i="7"/>
  <c r="BG233" i="7" s="1"/>
  <c r="BR66" i="6"/>
  <c r="BJ130" i="3"/>
  <c r="BJ198" i="3"/>
  <c r="BJ179" i="3"/>
  <c r="BG139" i="3"/>
  <c r="BG149" i="3"/>
  <c r="BG144" i="3"/>
  <c r="BJ122" i="3"/>
  <c r="BH128" i="3"/>
  <c r="BJ102" i="3"/>
  <c r="BJ119" i="3" s="1"/>
  <c r="BJ65" i="3"/>
  <c r="BH63" i="3"/>
  <c r="BK1" i="3"/>
  <c r="BJ57" i="3"/>
  <c r="CQ58" i="26" l="1"/>
  <c r="CQ56" i="26"/>
  <c r="CQ55" i="26"/>
  <c r="BJ61" i="3"/>
  <c r="BJ62" i="3"/>
  <c r="BJ60" i="3"/>
  <c r="BJ125" i="3"/>
  <c r="BJ126" i="3"/>
  <c r="BJ127" i="3"/>
  <c r="BI152" i="3"/>
  <c r="BI147" i="3"/>
  <c r="BI142" i="3"/>
  <c r="BI150" i="3"/>
  <c r="BJ77" i="7" s="1"/>
  <c r="BI145" i="3"/>
  <c r="BJ72" i="7" s="1"/>
  <c r="BI140" i="3"/>
  <c r="BJ67" i="7" s="1"/>
  <c r="BI151" i="3"/>
  <c r="BJ78" i="7" s="1"/>
  <c r="BI146" i="3"/>
  <c r="BJ73" i="7" s="1"/>
  <c r="BI141" i="3"/>
  <c r="BJ68" i="7" s="1"/>
  <c r="BH169" i="3"/>
  <c r="BI171" i="3"/>
  <c r="BJ98" i="7" s="1"/>
  <c r="BI172" i="3"/>
  <c r="BJ99" i="7" s="1"/>
  <c r="BI170" i="3"/>
  <c r="BJ97" i="7" s="1"/>
  <c r="BK226" i="3"/>
  <c r="BT75" i="6"/>
  <c r="BT74" i="6"/>
  <c r="BR77" i="6"/>
  <c r="BT76" i="6"/>
  <c r="BI74" i="7"/>
  <c r="BI69" i="7"/>
  <c r="BI67" i="7"/>
  <c r="BI72" i="7"/>
  <c r="BS72" i="6"/>
  <c r="BI79" i="7"/>
  <c r="BI76" i="7" s="1"/>
  <c r="BI229" i="7" s="1"/>
  <c r="BH96" i="7"/>
  <c r="BH233" i="7" s="1"/>
  <c r="BS66" i="6"/>
  <c r="BK130" i="3"/>
  <c r="BK198" i="3"/>
  <c r="BK179" i="3"/>
  <c r="BH139" i="3"/>
  <c r="BH149" i="3"/>
  <c r="BH144" i="3"/>
  <c r="BK122" i="3"/>
  <c r="BI128" i="3"/>
  <c r="BK102" i="3"/>
  <c r="BK119" i="3" s="1"/>
  <c r="BK65" i="3"/>
  <c r="BI63" i="3"/>
  <c r="BL1" i="3"/>
  <c r="BK57" i="3"/>
  <c r="CR58" i="26" l="1"/>
  <c r="CR55" i="26"/>
  <c r="CR56" i="26"/>
  <c r="BK61" i="3"/>
  <c r="BK62" i="3"/>
  <c r="BK60" i="3"/>
  <c r="BK126" i="3"/>
  <c r="BK125" i="3"/>
  <c r="BK127" i="3"/>
  <c r="BJ146" i="3"/>
  <c r="BK73" i="7" s="1"/>
  <c r="BJ151" i="3"/>
  <c r="BK78" i="7" s="1"/>
  <c r="BJ141" i="3"/>
  <c r="BK68" i="7" s="1"/>
  <c r="BJ150" i="3"/>
  <c r="BK77" i="7" s="1"/>
  <c r="BJ145" i="3"/>
  <c r="BJ140" i="3"/>
  <c r="BJ152" i="3"/>
  <c r="BJ147" i="3"/>
  <c r="BJ142" i="3"/>
  <c r="BI169" i="3"/>
  <c r="BJ171" i="3"/>
  <c r="BK98" i="7" s="1"/>
  <c r="BJ172" i="3"/>
  <c r="BK99" i="7" s="1"/>
  <c r="BJ170" i="3"/>
  <c r="BI66" i="7"/>
  <c r="BI227" i="7" s="1"/>
  <c r="BL226" i="3"/>
  <c r="BS77" i="6"/>
  <c r="BU76" i="6"/>
  <c r="BU74" i="6"/>
  <c r="BU75" i="6"/>
  <c r="BI71" i="7"/>
  <c r="BI228" i="7" s="1"/>
  <c r="BJ69" i="7"/>
  <c r="BJ66" i="7" s="1"/>
  <c r="BJ227" i="7" s="1"/>
  <c r="BJ74" i="7"/>
  <c r="BJ71" i="7" s="1"/>
  <c r="BJ228" i="7" s="1"/>
  <c r="BT72" i="6"/>
  <c r="BI96" i="7"/>
  <c r="BI233" i="7" s="1"/>
  <c r="BJ79" i="7"/>
  <c r="BJ76" i="7" s="1"/>
  <c r="BJ229" i="7" s="1"/>
  <c r="BT66" i="6"/>
  <c r="BL130" i="3"/>
  <c r="BL179" i="3"/>
  <c r="BL198" i="3"/>
  <c r="BI149" i="3"/>
  <c r="BI139" i="3"/>
  <c r="BI144" i="3"/>
  <c r="BL122" i="3"/>
  <c r="BJ128" i="3"/>
  <c r="BL102" i="3"/>
  <c r="BL119" i="3" s="1"/>
  <c r="BL65" i="3"/>
  <c r="BJ63" i="3"/>
  <c r="BM1" i="3"/>
  <c r="BL57" i="3"/>
  <c r="CS58" i="26" l="1"/>
  <c r="CS55" i="26"/>
  <c r="CS56" i="26"/>
  <c r="BL126" i="3"/>
  <c r="BL125" i="3"/>
  <c r="BL127" i="3"/>
  <c r="BL61" i="3"/>
  <c r="BL62" i="3"/>
  <c r="BL60" i="3"/>
  <c r="BK150" i="3"/>
  <c r="BL77" i="7" s="1"/>
  <c r="BK145" i="3"/>
  <c r="BL72" i="7" s="1"/>
  <c r="BK140" i="3"/>
  <c r="BL67" i="7" s="1"/>
  <c r="BK146" i="3"/>
  <c r="BL73" i="7" s="1"/>
  <c r="BK151" i="3"/>
  <c r="BL78" i="7" s="1"/>
  <c r="BK141" i="3"/>
  <c r="BK147" i="3"/>
  <c r="BK142" i="3"/>
  <c r="BK152" i="3"/>
  <c r="BJ169" i="3"/>
  <c r="BK97" i="7"/>
  <c r="BK170" i="3"/>
  <c r="BK172" i="3"/>
  <c r="BL99" i="7" s="1"/>
  <c r="BK171" i="3"/>
  <c r="BL98" i="7" s="1"/>
  <c r="BM226" i="3"/>
  <c r="BV74" i="6"/>
  <c r="BV76" i="6"/>
  <c r="BT77" i="6"/>
  <c r="BV75" i="6"/>
  <c r="BK69" i="7"/>
  <c r="BK72" i="7"/>
  <c r="BK74" i="7"/>
  <c r="BK67" i="7"/>
  <c r="BU72" i="6"/>
  <c r="BJ96" i="7"/>
  <c r="BJ233" i="7" s="1"/>
  <c r="BK79" i="7"/>
  <c r="BK76" i="7" s="1"/>
  <c r="BK229" i="7" s="1"/>
  <c r="BU66" i="6"/>
  <c r="BM130" i="3"/>
  <c r="BM179" i="3"/>
  <c r="BM198" i="3"/>
  <c r="BJ144" i="3"/>
  <c r="BJ139" i="3"/>
  <c r="BJ149" i="3"/>
  <c r="BK128" i="3"/>
  <c r="BM122" i="3"/>
  <c r="BK63" i="3"/>
  <c r="BM102" i="3"/>
  <c r="BM119" i="3" s="1"/>
  <c r="BM65" i="3"/>
  <c r="BN1" i="3"/>
  <c r="BM57" i="3"/>
  <c r="CT58" i="26" l="1"/>
  <c r="CT55" i="26"/>
  <c r="CT56" i="26"/>
  <c r="BM61" i="3"/>
  <c r="BM62" i="3"/>
  <c r="BM60" i="3"/>
  <c r="BM126" i="3"/>
  <c r="BM125" i="3"/>
  <c r="BM127" i="3"/>
  <c r="BL146" i="3"/>
  <c r="BM73" i="7" s="1"/>
  <c r="BL151" i="3"/>
  <c r="BM78" i="7" s="1"/>
  <c r="BL141" i="3"/>
  <c r="BM68" i="7" s="1"/>
  <c r="BL150" i="3"/>
  <c r="BM77" i="7" s="1"/>
  <c r="BL145" i="3"/>
  <c r="BM72" i="7" s="1"/>
  <c r="BL140" i="3"/>
  <c r="BM67" i="7" s="1"/>
  <c r="BL147" i="3"/>
  <c r="BL142" i="3"/>
  <c r="BL152" i="3"/>
  <c r="BK169" i="3"/>
  <c r="BL97" i="7"/>
  <c r="BL172" i="3"/>
  <c r="BM99" i="7" s="1"/>
  <c r="BL171" i="3"/>
  <c r="BM98" i="7" s="1"/>
  <c r="BL170" i="3"/>
  <c r="BM97" i="7" s="1"/>
  <c r="BN226" i="3"/>
  <c r="BW75" i="6"/>
  <c r="BW76" i="6"/>
  <c r="BU77" i="6"/>
  <c r="BW74" i="6"/>
  <c r="BK66" i="7"/>
  <c r="BK227" i="7" s="1"/>
  <c r="BK71" i="7"/>
  <c r="BK228" i="7" s="1"/>
  <c r="BL68" i="7"/>
  <c r="BL74" i="7"/>
  <c r="BL71" i="7" s="1"/>
  <c r="BL228" i="7" s="1"/>
  <c r="BL69" i="7"/>
  <c r="BV72" i="6"/>
  <c r="BK96" i="7"/>
  <c r="BK233" i="7" s="1"/>
  <c r="BL79" i="7"/>
  <c r="BL76" i="7" s="1"/>
  <c r="BL229" i="7" s="1"/>
  <c r="BV66" i="6"/>
  <c r="BN130" i="3"/>
  <c r="BN179" i="3"/>
  <c r="BN198" i="3"/>
  <c r="BK144" i="3"/>
  <c r="BK139" i="3"/>
  <c r="BK149" i="3"/>
  <c r="BL128" i="3"/>
  <c r="BN122" i="3"/>
  <c r="BN102" i="3"/>
  <c r="BN119" i="3" s="1"/>
  <c r="BN65" i="3"/>
  <c r="BL63" i="3"/>
  <c r="BO1" i="3"/>
  <c r="BN57" i="3"/>
  <c r="CU58" i="26" l="1"/>
  <c r="CU55" i="26"/>
  <c r="CU56" i="26"/>
  <c r="BN126" i="3"/>
  <c r="BN125" i="3"/>
  <c r="BN127" i="3"/>
  <c r="BN62" i="3"/>
  <c r="BN60" i="3"/>
  <c r="BN61" i="3"/>
  <c r="BM146" i="3"/>
  <c r="BN73" i="7" s="1"/>
  <c r="BM151" i="3"/>
  <c r="BN78" i="7" s="1"/>
  <c r="BM141" i="3"/>
  <c r="BN68" i="7" s="1"/>
  <c r="BM150" i="3"/>
  <c r="BN77" i="7" s="1"/>
  <c r="BM145" i="3"/>
  <c r="BM140" i="3"/>
  <c r="BN67" i="7" s="1"/>
  <c r="BM147" i="3"/>
  <c r="BM152" i="3"/>
  <c r="BM142" i="3"/>
  <c r="BL169" i="3"/>
  <c r="BM172" i="3"/>
  <c r="BN99" i="7" s="1"/>
  <c r="BM171" i="3"/>
  <c r="BN98" i="7" s="1"/>
  <c r="BM170" i="3"/>
  <c r="BO226" i="3"/>
  <c r="BV77" i="6"/>
  <c r="BX74" i="6"/>
  <c r="BX76" i="6"/>
  <c r="BL66" i="7"/>
  <c r="BL227" i="7" s="1"/>
  <c r="BX75" i="6"/>
  <c r="BM69" i="7"/>
  <c r="BM66" i="7" s="1"/>
  <c r="BM227" i="7" s="1"/>
  <c r="BM74" i="7"/>
  <c r="BM71" i="7" s="1"/>
  <c r="BM228" i="7" s="1"/>
  <c r="BW72" i="6"/>
  <c r="BL96" i="7"/>
  <c r="BL233" i="7" s="1"/>
  <c r="BM79" i="7"/>
  <c r="BM76" i="7" s="1"/>
  <c r="BM229" i="7" s="1"/>
  <c r="BW66" i="6"/>
  <c r="BO130" i="3"/>
  <c r="BO179" i="3"/>
  <c r="BO198" i="3"/>
  <c r="BL144" i="3"/>
  <c r="BL149" i="3"/>
  <c r="BL139" i="3"/>
  <c r="BM128" i="3"/>
  <c r="BO122" i="3"/>
  <c r="BO102" i="3"/>
  <c r="BO119" i="3" s="1"/>
  <c r="BO65" i="3"/>
  <c r="BM63" i="3"/>
  <c r="BP1" i="3"/>
  <c r="BO57" i="3"/>
  <c r="CV55" i="26" l="1"/>
  <c r="CV56" i="26"/>
  <c r="CV58" i="26"/>
  <c r="BO126" i="3"/>
  <c r="BO127" i="3"/>
  <c r="BO125" i="3"/>
  <c r="BO62" i="3"/>
  <c r="BO61" i="3"/>
  <c r="BO60" i="3"/>
  <c r="BN150" i="3"/>
  <c r="BO77" i="7" s="1"/>
  <c r="BN145" i="3"/>
  <c r="BN140" i="3"/>
  <c r="BO67" i="7" s="1"/>
  <c r="BN147" i="3"/>
  <c r="BN152" i="3"/>
  <c r="BN142" i="3"/>
  <c r="BN146" i="3"/>
  <c r="BO73" i="7" s="1"/>
  <c r="BN151" i="3"/>
  <c r="BO78" i="7" s="1"/>
  <c r="BN141" i="3"/>
  <c r="BO68" i="7" s="1"/>
  <c r="BM169" i="3"/>
  <c r="BN97" i="7"/>
  <c r="BN172" i="3"/>
  <c r="BO99" i="7" s="1"/>
  <c r="BN170" i="3"/>
  <c r="BO97" i="7" s="1"/>
  <c r="BN171" i="3"/>
  <c r="BO98" i="7" s="1"/>
  <c r="BP226" i="3"/>
  <c r="BY74" i="6"/>
  <c r="BW77" i="6"/>
  <c r="BY76" i="6"/>
  <c r="BY75" i="6"/>
  <c r="BN69" i="7"/>
  <c r="BN66" i="7" s="1"/>
  <c r="BN227" i="7" s="1"/>
  <c r="BN72" i="7"/>
  <c r="BN74" i="7"/>
  <c r="BX72" i="6"/>
  <c r="BN79" i="7"/>
  <c r="BN76" i="7" s="1"/>
  <c r="BN229" i="7" s="1"/>
  <c r="BM96" i="7"/>
  <c r="BM233" i="7" s="1"/>
  <c r="BX66" i="6"/>
  <c r="BP130" i="3"/>
  <c r="BP198" i="3"/>
  <c r="BP179" i="3"/>
  <c r="BM144" i="3"/>
  <c r="BM139" i="3"/>
  <c r="BM149" i="3"/>
  <c r="BP122" i="3"/>
  <c r="BN128" i="3"/>
  <c r="BP65" i="3"/>
  <c r="BP102" i="3"/>
  <c r="BP119" i="3" s="1"/>
  <c r="BN63" i="3"/>
  <c r="BQ1" i="3"/>
  <c r="BP57" i="3"/>
  <c r="CW55" i="26" l="1"/>
  <c r="CW56" i="26"/>
  <c r="CW58" i="26"/>
  <c r="BP62" i="3"/>
  <c r="BP60" i="3"/>
  <c r="BP61" i="3"/>
  <c r="BP126" i="3"/>
  <c r="BP125" i="3"/>
  <c r="BP127" i="3"/>
  <c r="BO150" i="3"/>
  <c r="BP77" i="7" s="1"/>
  <c r="BO145" i="3"/>
  <c r="BP72" i="7" s="1"/>
  <c r="BO140" i="3"/>
  <c r="BP67" i="7" s="1"/>
  <c r="BO147" i="3"/>
  <c r="BO152" i="3"/>
  <c r="BO142" i="3"/>
  <c r="BO146" i="3"/>
  <c r="BP73" i="7" s="1"/>
  <c r="BO141" i="3"/>
  <c r="BP68" i="7" s="1"/>
  <c r="BO151" i="3"/>
  <c r="BP78" i="7" s="1"/>
  <c r="BO170" i="3"/>
  <c r="BP97" i="7" s="1"/>
  <c r="BO172" i="3"/>
  <c r="BP99" i="7" s="1"/>
  <c r="BO171" i="3"/>
  <c r="BP98" i="7" s="1"/>
  <c r="BN169" i="3"/>
  <c r="BQ226" i="3"/>
  <c r="BZ76" i="6"/>
  <c r="BZ75" i="6"/>
  <c r="BX77" i="6"/>
  <c r="BZ74" i="6"/>
  <c r="BN71" i="7"/>
  <c r="BN228" i="7" s="1"/>
  <c r="BO74" i="7"/>
  <c r="BO69" i="7"/>
  <c r="BO66" i="7" s="1"/>
  <c r="BO227" i="7" s="1"/>
  <c r="BO72" i="7"/>
  <c r="BN96" i="7"/>
  <c r="BN233" i="7" s="1"/>
  <c r="BY72" i="6"/>
  <c r="BO79" i="7"/>
  <c r="BO76" i="7" s="1"/>
  <c r="BO229" i="7" s="1"/>
  <c r="BO96" i="7"/>
  <c r="BO233" i="7" s="1"/>
  <c r="BY66" i="6"/>
  <c r="BQ130" i="3"/>
  <c r="BQ198" i="3"/>
  <c r="BQ179" i="3"/>
  <c r="BN149" i="3"/>
  <c r="BN144" i="3"/>
  <c r="BN139" i="3"/>
  <c r="BO128" i="3"/>
  <c r="BQ122" i="3"/>
  <c r="BQ65" i="3"/>
  <c r="BQ102" i="3"/>
  <c r="BQ119" i="3" s="1"/>
  <c r="BO63" i="3"/>
  <c r="BR1" i="3"/>
  <c r="BQ57" i="3"/>
  <c r="CX56" i="26" l="1"/>
  <c r="CX55" i="26"/>
  <c r="CX58" i="26"/>
  <c r="BQ62" i="3"/>
  <c r="BQ61" i="3"/>
  <c r="BQ60" i="3"/>
  <c r="BQ125" i="3"/>
  <c r="BQ127" i="3"/>
  <c r="BQ126" i="3"/>
  <c r="BP147" i="3"/>
  <c r="BP142" i="3"/>
  <c r="BP152" i="3"/>
  <c r="BP150" i="3"/>
  <c r="BQ77" i="7" s="1"/>
  <c r="BP145" i="3"/>
  <c r="BQ72" i="7" s="1"/>
  <c r="BP140" i="3"/>
  <c r="BQ67" i="7" s="1"/>
  <c r="BP151" i="3"/>
  <c r="BQ78" i="7" s="1"/>
  <c r="BP146" i="3"/>
  <c r="BQ73" i="7" s="1"/>
  <c r="BP141" i="3"/>
  <c r="BQ68" i="7" s="1"/>
  <c r="BO169" i="3"/>
  <c r="BP170" i="3"/>
  <c r="BQ97" i="7" s="1"/>
  <c r="BP171" i="3"/>
  <c r="BQ98" i="7" s="1"/>
  <c r="BP172" i="3"/>
  <c r="BQ99" i="7" s="1"/>
  <c r="BR226" i="3"/>
  <c r="BY77" i="6"/>
  <c r="CA75" i="6"/>
  <c r="CA74" i="6"/>
  <c r="CA76" i="6"/>
  <c r="BO71" i="7"/>
  <c r="BO228" i="7" s="1"/>
  <c r="BP69" i="7"/>
  <c r="BP66" i="7" s="1"/>
  <c r="BP227" i="7" s="1"/>
  <c r="BP74" i="7"/>
  <c r="BP71" i="7" s="1"/>
  <c r="BP228" i="7" s="1"/>
  <c r="BZ72" i="6"/>
  <c r="BP79" i="7"/>
  <c r="BP76" i="7" s="1"/>
  <c r="BP229" i="7" s="1"/>
  <c r="BZ66" i="6"/>
  <c r="BR130" i="3"/>
  <c r="BR198" i="3"/>
  <c r="BR179" i="3"/>
  <c r="BO139" i="3"/>
  <c r="BO144" i="3"/>
  <c r="BO149" i="3"/>
  <c r="BP128" i="3"/>
  <c r="BR122" i="3"/>
  <c r="BR65" i="3"/>
  <c r="BR102" i="3"/>
  <c r="BR119" i="3" s="1"/>
  <c r="BP63" i="3"/>
  <c r="BS1" i="3"/>
  <c r="BR57" i="3"/>
  <c r="CY55" i="26" l="1"/>
  <c r="CY56" i="26"/>
  <c r="CY58" i="26"/>
  <c r="BR127" i="3"/>
  <c r="BR126" i="3"/>
  <c r="BR125" i="3"/>
  <c r="BR62" i="3"/>
  <c r="BR60" i="3"/>
  <c r="BR61" i="3"/>
  <c r="BQ147" i="3"/>
  <c r="BQ142" i="3"/>
  <c r="BQ152" i="3"/>
  <c r="BQ150" i="3"/>
  <c r="BR77" i="7" s="1"/>
  <c r="BQ140" i="3"/>
  <c r="BR67" i="7" s="1"/>
  <c r="BQ145" i="3"/>
  <c r="BR72" i="7" s="1"/>
  <c r="BQ151" i="3"/>
  <c r="BR78" i="7" s="1"/>
  <c r="BQ146" i="3"/>
  <c r="BR73" i="7" s="1"/>
  <c r="BQ141" i="3"/>
  <c r="BR68" i="7" s="1"/>
  <c r="BP169" i="3"/>
  <c r="BQ170" i="3"/>
  <c r="BR97" i="7" s="1"/>
  <c r="BQ171" i="3"/>
  <c r="BR98" i="7" s="1"/>
  <c r="BQ172" i="3"/>
  <c r="BR99" i="7" s="1"/>
  <c r="BS226" i="3"/>
  <c r="CB74" i="6"/>
  <c r="CB76" i="6"/>
  <c r="CB75" i="6"/>
  <c r="BZ77" i="6"/>
  <c r="BP96" i="7"/>
  <c r="BP233" i="7" s="1"/>
  <c r="BQ74" i="7"/>
  <c r="BQ71" i="7" s="1"/>
  <c r="BQ228" i="7" s="1"/>
  <c r="BQ69" i="7"/>
  <c r="BQ66" i="7" s="1"/>
  <c r="BQ227" i="7" s="1"/>
  <c r="CA72" i="6"/>
  <c r="BQ79" i="7"/>
  <c r="BQ76" i="7" s="1"/>
  <c r="BQ229" i="7" s="1"/>
  <c r="CA66" i="6"/>
  <c r="BS130" i="3"/>
  <c r="BS198" i="3"/>
  <c r="BS179" i="3"/>
  <c r="BP149" i="3"/>
  <c r="BP139" i="3"/>
  <c r="BP144" i="3"/>
  <c r="BQ128" i="3"/>
  <c r="BS122" i="3"/>
  <c r="BQ63" i="3"/>
  <c r="BS65" i="3"/>
  <c r="BS102" i="3"/>
  <c r="BS119" i="3" s="1"/>
  <c r="BT1" i="3"/>
  <c r="BS57" i="3"/>
  <c r="CZ56" i="26" l="1"/>
  <c r="CZ55" i="26"/>
  <c r="CZ58" i="26"/>
  <c r="BS60" i="3"/>
  <c r="BS61" i="3"/>
  <c r="BS62" i="3"/>
  <c r="BS126" i="3"/>
  <c r="BS125" i="3"/>
  <c r="BS127" i="3"/>
  <c r="BR151" i="3"/>
  <c r="BS78" i="7" s="1"/>
  <c r="BR146" i="3"/>
  <c r="BS73" i="7" s="1"/>
  <c r="BR141" i="3"/>
  <c r="BS68" i="7" s="1"/>
  <c r="BR152" i="3"/>
  <c r="BR147" i="3"/>
  <c r="BR142" i="3"/>
  <c r="BR150" i="3"/>
  <c r="BS77" i="7" s="1"/>
  <c r="BR140" i="3"/>
  <c r="BS67" i="7" s="1"/>
  <c r="BR145" i="3"/>
  <c r="BS72" i="7" s="1"/>
  <c r="BQ169" i="3"/>
  <c r="BR171" i="3"/>
  <c r="BS98" i="7" s="1"/>
  <c r="BR170" i="3"/>
  <c r="BS97" i="7" s="1"/>
  <c r="BR172" i="3"/>
  <c r="BS99" i="7" s="1"/>
  <c r="BT226" i="3"/>
  <c r="CC75" i="6"/>
  <c r="CA77" i="6"/>
  <c r="CC76" i="6"/>
  <c r="CC74" i="6"/>
  <c r="BR74" i="7"/>
  <c r="BR71" i="7" s="1"/>
  <c r="BR228" i="7" s="1"/>
  <c r="BR69" i="7"/>
  <c r="BR66" i="7" s="1"/>
  <c r="BR227" i="7" s="1"/>
  <c r="CB72" i="6"/>
  <c r="BQ96" i="7"/>
  <c r="BQ233" i="7" s="1"/>
  <c r="BR79" i="7"/>
  <c r="BR76" i="7" s="1"/>
  <c r="BR229" i="7" s="1"/>
  <c r="BR96" i="7"/>
  <c r="BR233" i="7" s="1"/>
  <c r="CB66" i="6"/>
  <c r="BT130" i="3"/>
  <c r="BT179" i="3"/>
  <c r="BT198" i="3"/>
  <c r="BQ139" i="3"/>
  <c r="BQ149" i="3"/>
  <c r="BQ144" i="3"/>
  <c r="BT122" i="3"/>
  <c r="BR128" i="3"/>
  <c r="BR63" i="3"/>
  <c r="BT102" i="3"/>
  <c r="BT119" i="3" s="1"/>
  <c r="BT65" i="3"/>
  <c r="BU1" i="3"/>
  <c r="BT57" i="3"/>
  <c r="DA56" i="26" l="1"/>
  <c r="DA58" i="26"/>
  <c r="DA55" i="26"/>
  <c r="BT60" i="3"/>
  <c r="BT61" i="3"/>
  <c r="BT62" i="3"/>
  <c r="BT127" i="3"/>
  <c r="BT125" i="3"/>
  <c r="BT126" i="3"/>
  <c r="BS152" i="3"/>
  <c r="BS147" i="3"/>
  <c r="BS142" i="3"/>
  <c r="BS145" i="3"/>
  <c r="BT72" i="7" s="1"/>
  <c r="BS140" i="3"/>
  <c r="BT67" i="7" s="1"/>
  <c r="BS150" i="3"/>
  <c r="BT77" i="7" s="1"/>
  <c r="BS151" i="3"/>
  <c r="BT78" i="7" s="1"/>
  <c r="BS146" i="3"/>
  <c r="BT73" i="7" s="1"/>
  <c r="BS141" i="3"/>
  <c r="BT68" i="7" s="1"/>
  <c r="BR169" i="3"/>
  <c r="BS171" i="3"/>
  <c r="BT98" i="7" s="1"/>
  <c r="BS172" i="3"/>
  <c r="BT99" i="7" s="1"/>
  <c r="BS170" i="3"/>
  <c r="BU226" i="3"/>
  <c r="CD76" i="6"/>
  <c r="CD74" i="6"/>
  <c r="CB77" i="6"/>
  <c r="CD75" i="6"/>
  <c r="BS69" i="7"/>
  <c r="BS66" i="7" s="1"/>
  <c r="BS227" i="7" s="1"/>
  <c r="BS74" i="7"/>
  <c r="BS71" i="7" s="1"/>
  <c r="BS228" i="7" s="1"/>
  <c r="CC72" i="6"/>
  <c r="BS79" i="7"/>
  <c r="BS76" i="7" s="1"/>
  <c r="BS229" i="7" s="1"/>
  <c r="CC66" i="6"/>
  <c r="BU130" i="3"/>
  <c r="BU179" i="3"/>
  <c r="BU198" i="3"/>
  <c r="BR149" i="3"/>
  <c r="BR139" i="3"/>
  <c r="BR144" i="3"/>
  <c r="BS128" i="3"/>
  <c r="BU122" i="3"/>
  <c r="BU102" i="3"/>
  <c r="BU119" i="3" s="1"/>
  <c r="BU65" i="3"/>
  <c r="BS63" i="3"/>
  <c r="BV1" i="3"/>
  <c r="BU57" i="3"/>
  <c r="DB58" i="26" l="1"/>
  <c r="DB55" i="26"/>
  <c r="DB56" i="26"/>
  <c r="BU60" i="3"/>
  <c r="BU61" i="3"/>
  <c r="BU62" i="3"/>
  <c r="BU127" i="3"/>
  <c r="BU125" i="3"/>
  <c r="BU126" i="3"/>
  <c r="BS169" i="3"/>
  <c r="BT141" i="3"/>
  <c r="BU68" i="7" s="1"/>
  <c r="BT151" i="3"/>
  <c r="BU78" i="7" s="1"/>
  <c r="BT146" i="3"/>
  <c r="BU73" i="7" s="1"/>
  <c r="BT152" i="3"/>
  <c r="BT147" i="3"/>
  <c r="BT142" i="3"/>
  <c r="BT145" i="3"/>
  <c r="BU72" i="7" s="1"/>
  <c r="BT150" i="3"/>
  <c r="BU77" i="7" s="1"/>
  <c r="BT140" i="3"/>
  <c r="BU67" i="7" s="1"/>
  <c r="BT97" i="7"/>
  <c r="BT170" i="3"/>
  <c r="BU97" i="7" s="1"/>
  <c r="BT172" i="3"/>
  <c r="BU99" i="7" s="1"/>
  <c r="BT171" i="3"/>
  <c r="BU98" i="7" s="1"/>
  <c r="BV226" i="3"/>
  <c r="CE75" i="6"/>
  <c r="CE74" i="6"/>
  <c r="CC77" i="6"/>
  <c r="CE76" i="6"/>
  <c r="BT74" i="7"/>
  <c r="BT71" i="7" s="1"/>
  <c r="BT228" i="7" s="1"/>
  <c r="BT69" i="7"/>
  <c r="BT66" i="7" s="1"/>
  <c r="BT227" i="7" s="1"/>
  <c r="CD72" i="6"/>
  <c r="BS96" i="7"/>
  <c r="BS233" i="7" s="1"/>
  <c r="BT79" i="7"/>
  <c r="BT76" i="7" s="1"/>
  <c r="BT229" i="7" s="1"/>
  <c r="CD66" i="6"/>
  <c r="BV130" i="3"/>
  <c r="BV198" i="3"/>
  <c r="BV179" i="3"/>
  <c r="BS149" i="3"/>
  <c r="BS139" i="3"/>
  <c r="BS144" i="3"/>
  <c r="BV122" i="3"/>
  <c r="BT128" i="3"/>
  <c r="BT63" i="3"/>
  <c r="BV102" i="3"/>
  <c r="BV119" i="3" s="1"/>
  <c r="BV65" i="3"/>
  <c r="BW1" i="3"/>
  <c r="BV57" i="3"/>
  <c r="DC58" i="26" l="1"/>
  <c r="DC55" i="26"/>
  <c r="DC56" i="26"/>
  <c r="BV61" i="3"/>
  <c r="BV62" i="3"/>
  <c r="BV60" i="3"/>
  <c r="BV125" i="3"/>
  <c r="BV127" i="3"/>
  <c r="BV126" i="3"/>
  <c r="BU141" i="3"/>
  <c r="BV68" i="7" s="1"/>
  <c r="BU146" i="3"/>
  <c r="BV73" i="7" s="1"/>
  <c r="BU151" i="3"/>
  <c r="BV78" i="7" s="1"/>
  <c r="BU152" i="3"/>
  <c r="BU147" i="3"/>
  <c r="BU142" i="3"/>
  <c r="BU150" i="3"/>
  <c r="BV77" i="7" s="1"/>
  <c r="BU140" i="3"/>
  <c r="BV67" i="7" s="1"/>
  <c r="BU145" i="3"/>
  <c r="BV72" i="7" s="1"/>
  <c r="BU170" i="3"/>
  <c r="BV97" i="7" s="1"/>
  <c r="BT169" i="3"/>
  <c r="BU171" i="3"/>
  <c r="BV98" i="7" s="1"/>
  <c r="BU172" i="3"/>
  <c r="BV99" i="7" s="1"/>
  <c r="BW226" i="3"/>
  <c r="CD77" i="6"/>
  <c r="CF74" i="6"/>
  <c r="CF76" i="6"/>
  <c r="CF75" i="6"/>
  <c r="BU74" i="7"/>
  <c r="BU71" i="7" s="1"/>
  <c r="BU228" i="7" s="1"/>
  <c r="BU69" i="7"/>
  <c r="BU66" i="7" s="1"/>
  <c r="BU227" i="7" s="1"/>
  <c r="CE72" i="6"/>
  <c r="BU79" i="7"/>
  <c r="BU76" i="7" s="1"/>
  <c r="BU229" i="7" s="1"/>
  <c r="BT96" i="7"/>
  <c r="BT233" i="7" s="1"/>
  <c r="CE66" i="6"/>
  <c r="BW130" i="3"/>
  <c r="BW179" i="3"/>
  <c r="BW198" i="3"/>
  <c r="BT149" i="3"/>
  <c r="BT144" i="3"/>
  <c r="BT139" i="3"/>
  <c r="BU128" i="3"/>
  <c r="BW122" i="3"/>
  <c r="BU63" i="3"/>
  <c r="BW102" i="3"/>
  <c r="BW119" i="3" s="1"/>
  <c r="BW65" i="3"/>
  <c r="BX1" i="3"/>
  <c r="BW57" i="3"/>
  <c r="DD58" i="26" l="1"/>
  <c r="DD55" i="26"/>
  <c r="DD56" i="26"/>
  <c r="BW61" i="3"/>
  <c r="BW62" i="3"/>
  <c r="BW60" i="3"/>
  <c r="BW125" i="3"/>
  <c r="BW127" i="3"/>
  <c r="BW126" i="3"/>
  <c r="BV146" i="3"/>
  <c r="BW73" i="7" s="1"/>
  <c r="BV151" i="3"/>
  <c r="BW78" i="7" s="1"/>
  <c r="BV141" i="3"/>
  <c r="BW68" i="7" s="1"/>
  <c r="BV140" i="3"/>
  <c r="BW67" i="7" s="1"/>
  <c r="BV150" i="3"/>
  <c r="BW77" i="7" s="1"/>
  <c r="BV145" i="3"/>
  <c r="BW72" i="7" s="1"/>
  <c r="BV152" i="3"/>
  <c r="BV142" i="3"/>
  <c r="BV147" i="3"/>
  <c r="BU169" i="3"/>
  <c r="BV172" i="3"/>
  <c r="BW99" i="7" s="1"/>
  <c r="BV170" i="3"/>
  <c r="BW97" i="7" s="1"/>
  <c r="BV171" i="3"/>
  <c r="BW98" i="7" s="1"/>
  <c r="BX226" i="3"/>
  <c r="CG75" i="6"/>
  <c r="CG74" i="6"/>
  <c r="CG76" i="6"/>
  <c r="CE77" i="6"/>
  <c r="BV74" i="7"/>
  <c r="BV71" i="7" s="1"/>
  <c r="BV228" i="7" s="1"/>
  <c r="BV69" i="7"/>
  <c r="BV66" i="7" s="1"/>
  <c r="BV227" i="7" s="1"/>
  <c r="CF72" i="6"/>
  <c r="BV79" i="7"/>
  <c r="BV76" i="7" s="1"/>
  <c r="BV229" i="7" s="1"/>
  <c r="BU96" i="7"/>
  <c r="BU233" i="7" s="1"/>
  <c r="CF66" i="6"/>
  <c r="BU139" i="3"/>
  <c r="BX130" i="3"/>
  <c r="BX179" i="3"/>
  <c r="BX198" i="3"/>
  <c r="BU144" i="3"/>
  <c r="BU149" i="3"/>
  <c r="BV128" i="3"/>
  <c r="BX122" i="3"/>
  <c r="BV63" i="3"/>
  <c r="BX102" i="3"/>
  <c r="BX119" i="3" s="1"/>
  <c r="BX65" i="3"/>
  <c r="BY1" i="3"/>
  <c r="BX57" i="3"/>
  <c r="DE58" i="26" l="1"/>
  <c r="DE55" i="26"/>
  <c r="DE56" i="26"/>
  <c r="BX61" i="3"/>
  <c r="BX62" i="3"/>
  <c r="BX60" i="3"/>
  <c r="BX125" i="3"/>
  <c r="BX127" i="3"/>
  <c r="BX126" i="3"/>
  <c r="BW150" i="3"/>
  <c r="BX77" i="7" s="1"/>
  <c r="BW140" i="3"/>
  <c r="BX67" i="7" s="1"/>
  <c r="BW145" i="3"/>
  <c r="BX72" i="7" s="1"/>
  <c r="BW142" i="3"/>
  <c r="BW152" i="3"/>
  <c r="BW147" i="3"/>
  <c r="BW146" i="3"/>
  <c r="BX73" i="7" s="1"/>
  <c r="BW151" i="3"/>
  <c r="BX78" i="7" s="1"/>
  <c r="BW141" i="3"/>
  <c r="BX68" i="7" s="1"/>
  <c r="BV169" i="3"/>
  <c r="BW171" i="3"/>
  <c r="BX98" i="7" s="1"/>
  <c r="BW172" i="3"/>
  <c r="BX99" i="7" s="1"/>
  <c r="BW170" i="3"/>
  <c r="BX97" i="7" s="1"/>
  <c r="BY226" i="3"/>
  <c r="CH76" i="6"/>
  <c r="CH74" i="6"/>
  <c r="CF77" i="6"/>
  <c r="CH75" i="6"/>
  <c r="BW74" i="7"/>
  <c r="BW71" i="7" s="1"/>
  <c r="BW228" i="7" s="1"/>
  <c r="BV96" i="7"/>
  <c r="BV233" i="7" s="1"/>
  <c r="BW69" i="7"/>
  <c r="BW66" i="7" s="1"/>
  <c r="BW227" i="7" s="1"/>
  <c r="CG72" i="6"/>
  <c r="BW79" i="7"/>
  <c r="BW76" i="7" s="1"/>
  <c r="BW229" i="7" s="1"/>
  <c r="CG66" i="6"/>
  <c r="BY130" i="3"/>
  <c r="BY179" i="3"/>
  <c r="BY198" i="3"/>
  <c r="BV144" i="3"/>
  <c r="BV149" i="3"/>
  <c r="BV139" i="3"/>
  <c r="BY122" i="3"/>
  <c r="BW128" i="3"/>
  <c r="BW63" i="3"/>
  <c r="BY102" i="3"/>
  <c r="BY119" i="3" s="1"/>
  <c r="BY65" i="3"/>
  <c r="BZ1" i="3"/>
  <c r="BY57" i="3"/>
  <c r="DF58" i="26" l="1"/>
  <c r="DF55" i="26"/>
  <c r="DF56" i="26"/>
  <c r="BY61" i="3"/>
  <c r="BY60" i="3"/>
  <c r="BY62" i="3"/>
  <c r="BY125" i="3"/>
  <c r="BY127" i="3"/>
  <c r="BY126" i="3"/>
  <c r="BX142" i="3"/>
  <c r="BX152" i="3"/>
  <c r="BX147" i="3"/>
  <c r="BX146" i="3"/>
  <c r="BX151" i="3"/>
  <c r="BY78" i="7" s="1"/>
  <c r="BX141" i="3"/>
  <c r="BX150" i="3"/>
  <c r="BY77" i="7" s="1"/>
  <c r="BX145" i="3"/>
  <c r="BY72" i="7" s="1"/>
  <c r="BX140" i="3"/>
  <c r="BY67" i="7" s="1"/>
  <c r="BW169" i="3"/>
  <c r="BX171" i="3"/>
  <c r="BY98" i="7" s="1"/>
  <c r="BX172" i="3"/>
  <c r="BY99" i="7" s="1"/>
  <c r="BX170" i="3"/>
  <c r="BY97" i="7" s="1"/>
  <c r="BZ226" i="3"/>
  <c r="CI75" i="6"/>
  <c r="CI74" i="6"/>
  <c r="CG77" i="6"/>
  <c r="CI76" i="6"/>
  <c r="BX74" i="7"/>
  <c r="BX71" i="7" s="1"/>
  <c r="BX228" i="7" s="1"/>
  <c r="BX69" i="7"/>
  <c r="BX66" i="7" s="1"/>
  <c r="BX227" i="7" s="1"/>
  <c r="CH72" i="6"/>
  <c r="BW96" i="7"/>
  <c r="BW233" i="7" s="1"/>
  <c r="BX79" i="7"/>
  <c r="BX76" i="7" s="1"/>
  <c r="BX229" i="7" s="1"/>
  <c r="CH66" i="6"/>
  <c r="BZ130" i="3"/>
  <c r="BZ179" i="3"/>
  <c r="BZ198" i="3"/>
  <c r="BW149" i="3"/>
  <c r="BW144" i="3"/>
  <c r="BW139" i="3"/>
  <c r="BX128" i="3"/>
  <c r="BZ122" i="3"/>
  <c r="BX63" i="3"/>
  <c r="BZ102" i="3"/>
  <c r="BZ119" i="3" s="1"/>
  <c r="BZ65" i="3"/>
  <c r="CA1" i="3"/>
  <c r="BZ57" i="3"/>
  <c r="DG58" i="26" l="1"/>
  <c r="DG55" i="26"/>
  <c r="DG56" i="26"/>
  <c r="BZ61" i="3"/>
  <c r="BZ60" i="3"/>
  <c r="BZ62" i="3"/>
  <c r="BZ126" i="3"/>
  <c r="BZ127" i="3"/>
  <c r="BZ125" i="3"/>
  <c r="BX169" i="3"/>
  <c r="BY146" i="3"/>
  <c r="BZ73" i="7" s="1"/>
  <c r="BY151" i="3"/>
  <c r="BZ78" i="7" s="1"/>
  <c r="BY141" i="3"/>
  <c r="BZ68" i="7" s="1"/>
  <c r="BY150" i="3"/>
  <c r="BZ77" i="7" s="1"/>
  <c r="BY145" i="3"/>
  <c r="BZ72" i="7" s="1"/>
  <c r="BY140" i="3"/>
  <c r="BZ67" i="7" s="1"/>
  <c r="BY147" i="3"/>
  <c r="BY152" i="3"/>
  <c r="BY142" i="3"/>
  <c r="BY170" i="3"/>
  <c r="BZ97" i="7" s="1"/>
  <c r="BY171" i="3"/>
  <c r="BZ98" i="7" s="1"/>
  <c r="BY172" i="3"/>
  <c r="BZ99" i="7" s="1"/>
  <c r="CA226" i="3"/>
  <c r="CH77" i="6"/>
  <c r="CJ76" i="6"/>
  <c r="CJ74" i="6"/>
  <c r="CJ75" i="6"/>
  <c r="BY69" i="7"/>
  <c r="BX96" i="7"/>
  <c r="BX233" i="7" s="1"/>
  <c r="BY74" i="7"/>
  <c r="BY68" i="7"/>
  <c r="BY73" i="7"/>
  <c r="CI72" i="6"/>
  <c r="BY79" i="7"/>
  <c r="BY76" i="7" s="1"/>
  <c r="BY229" i="7" s="1"/>
  <c r="CI66" i="6"/>
  <c r="CA130" i="3"/>
  <c r="CA179" i="3"/>
  <c r="CA198" i="3"/>
  <c r="BX139" i="3"/>
  <c r="BX149" i="3"/>
  <c r="BX144" i="3"/>
  <c r="CA122" i="3"/>
  <c r="BY128" i="3"/>
  <c r="BY63" i="3"/>
  <c r="CA102" i="3"/>
  <c r="CA119" i="3" s="1"/>
  <c r="CA65" i="3"/>
  <c r="CB1" i="3"/>
  <c r="CA57" i="3"/>
  <c r="DH55" i="26" l="1"/>
  <c r="DH56" i="26"/>
  <c r="DH58" i="26"/>
  <c r="CA62" i="3"/>
  <c r="CA60" i="3"/>
  <c r="CA61" i="3"/>
  <c r="CA126" i="3"/>
  <c r="CA127" i="3"/>
  <c r="CA125" i="3"/>
  <c r="BZ151" i="3"/>
  <c r="CA78" i="7" s="1"/>
  <c r="BZ141" i="3"/>
  <c r="CA68" i="7" s="1"/>
  <c r="BZ146" i="3"/>
  <c r="CA73" i="7" s="1"/>
  <c r="BZ150" i="3"/>
  <c r="CA77" i="7" s="1"/>
  <c r="BZ145" i="3"/>
  <c r="BZ140" i="3"/>
  <c r="CA67" i="7" s="1"/>
  <c r="BZ147" i="3"/>
  <c r="BZ152" i="3"/>
  <c r="BZ142" i="3"/>
  <c r="BZ170" i="3"/>
  <c r="BZ171" i="3"/>
  <c r="CA98" i="7" s="1"/>
  <c r="BZ172" i="3"/>
  <c r="CA99" i="7" s="1"/>
  <c r="BY169" i="3"/>
  <c r="CB226" i="3"/>
  <c r="BY71" i="7"/>
  <c r="BY228" i="7" s="1"/>
  <c r="CK76" i="6"/>
  <c r="CK75" i="6"/>
  <c r="CK74" i="6"/>
  <c r="CI77" i="6"/>
  <c r="BY66" i="7"/>
  <c r="BY227" i="7" s="1"/>
  <c r="BZ74" i="7"/>
  <c r="BZ71" i="7" s="1"/>
  <c r="BZ228" i="7" s="1"/>
  <c r="BZ69" i="7"/>
  <c r="BZ66" i="7" s="1"/>
  <c r="BZ227" i="7" s="1"/>
  <c r="CJ72" i="6"/>
  <c r="BZ79" i="7"/>
  <c r="BZ76" i="7" s="1"/>
  <c r="BZ229" i="7" s="1"/>
  <c r="BZ96" i="7"/>
  <c r="BZ233" i="7" s="1"/>
  <c r="BY96" i="7"/>
  <c r="BY233" i="7" s="1"/>
  <c r="CJ66" i="6"/>
  <c r="CB130" i="3"/>
  <c r="CB198" i="3"/>
  <c r="CB179" i="3"/>
  <c r="BY139" i="3"/>
  <c r="BY149" i="3"/>
  <c r="BY144" i="3"/>
  <c r="BZ128" i="3"/>
  <c r="CB122" i="3"/>
  <c r="CB102" i="3"/>
  <c r="CB119" i="3" s="1"/>
  <c r="CB65" i="3"/>
  <c r="BZ63" i="3"/>
  <c r="CC1" i="3"/>
  <c r="CB57" i="3"/>
  <c r="DI55" i="26" l="1"/>
  <c r="DI56" i="26"/>
  <c r="DI58" i="26"/>
  <c r="CB60" i="3"/>
  <c r="CB61" i="3"/>
  <c r="CB62" i="3"/>
  <c r="CB127" i="3"/>
  <c r="CB126" i="3"/>
  <c r="CB125" i="3"/>
  <c r="CA147" i="3"/>
  <c r="CA152" i="3"/>
  <c r="CA142" i="3"/>
  <c r="CA151" i="3"/>
  <c r="CB78" i="7" s="1"/>
  <c r="CA141" i="3"/>
  <c r="CB68" i="7" s="1"/>
  <c r="CA146" i="3"/>
  <c r="CB73" i="7" s="1"/>
  <c r="CA150" i="3"/>
  <c r="CB77" i="7" s="1"/>
  <c r="CA145" i="3"/>
  <c r="CB72" i="7" s="1"/>
  <c r="CA140" i="3"/>
  <c r="CB67" i="7" s="1"/>
  <c r="BZ169" i="3"/>
  <c r="CA97" i="7"/>
  <c r="CA170" i="3"/>
  <c r="CB97" i="7" s="1"/>
  <c r="CA172" i="3"/>
  <c r="CB99" i="7" s="1"/>
  <c r="CA171" i="3"/>
  <c r="CB98" i="7" s="1"/>
  <c r="CC226" i="3"/>
  <c r="CL74" i="6"/>
  <c r="CJ77" i="6"/>
  <c r="CL75" i="6"/>
  <c r="CL76" i="6"/>
  <c r="CA69" i="7"/>
  <c r="CA66" i="7" s="1"/>
  <c r="CA227" i="7" s="1"/>
  <c r="CA74" i="7"/>
  <c r="CA72" i="7"/>
  <c r="CK72" i="6"/>
  <c r="CA79" i="7"/>
  <c r="CA76" i="7" s="1"/>
  <c r="CA229" i="7" s="1"/>
  <c r="CK66" i="6"/>
  <c r="CC130" i="3"/>
  <c r="CC198" i="3"/>
  <c r="CC179" i="3"/>
  <c r="BZ139" i="3"/>
  <c r="BZ149" i="3"/>
  <c r="BZ144" i="3"/>
  <c r="CC122" i="3"/>
  <c r="CA128" i="3"/>
  <c r="CC102" i="3"/>
  <c r="CC119" i="3" s="1"/>
  <c r="CC65" i="3"/>
  <c r="CA63" i="3"/>
  <c r="CD1" i="3"/>
  <c r="CC57" i="3"/>
  <c r="DJ56" i="26" l="1"/>
  <c r="DJ58" i="26"/>
  <c r="DJ55" i="26"/>
  <c r="CC62" i="3"/>
  <c r="CC60" i="3"/>
  <c r="CC61" i="3"/>
  <c r="CC125" i="3"/>
  <c r="CC126" i="3"/>
  <c r="CC127" i="3"/>
  <c r="CA169" i="3"/>
  <c r="CB150" i="3"/>
  <c r="CC77" i="7" s="1"/>
  <c r="CB145" i="3"/>
  <c r="CC72" i="7" s="1"/>
  <c r="CB140" i="3"/>
  <c r="CB147" i="3"/>
  <c r="CB152" i="3"/>
  <c r="CB142" i="3"/>
  <c r="CB151" i="3"/>
  <c r="CC78" i="7" s="1"/>
  <c r="CB146" i="3"/>
  <c r="CC73" i="7" s="1"/>
  <c r="CB141" i="3"/>
  <c r="CC68" i="7" s="1"/>
  <c r="CB170" i="3"/>
  <c r="CC97" i="7" s="1"/>
  <c r="CB171" i="3"/>
  <c r="CC98" i="7" s="1"/>
  <c r="CB172" i="3"/>
  <c r="CC99" i="7" s="1"/>
  <c r="CD226" i="3"/>
  <c r="CM75" i="6"/>
  <c r="CM76" i="6"/>
  <c r="CK77" i="6"/>
  <c r="CM74" i="6"/>
  <c r="CA71" i="7"/>
  <c r="CA228" i="7" s="1"/>
  <c r="CB69" i="7"/>
  <c r="CB66" i="7" s="1"/>
  <c r="CB227" i="7" s="1"/>
  <c r="CA96" i="7"/>
  <c r="CA233" i="7" s="1"/>
  <c r="CB74" i="7"/>
  <c r="CB71" i="7" s="1"/>
  <c r="CB228" i="7" s="1"/>
  <c r="CL72" i="6"/>
  <c r="CB79" i="7"/>
  <c r="CB76" i="7" s="1"/>
  <c r="CB229" i="7" s="1"/>
  <c r="CL66" i="6"/>
  <c r="CD130" i="3"/>
  <c r="CD198" i="3"/>
  <c r="CD179" i="3"/>
  <c r="CA139" i="3"/>
  <c r="CA144" i="3"/>
  <c r="CA149" i="3"/>
  <c r="CB128" i="3"/>
  <c r="CD122" i="3"/>
  <c r="CB63" i="3"/>
  <c r="CD102" i="3"/>
  <c r="CD119" i="3" s="1"/>
  <c r="CD65" i="3"/>
  <c r="CE1" i="3"/>
  <c r="CD57" i="3"/>
  <c r="DK56" i="26" l="1"/>
  <c r="DK55" i="26"/>
  <c r="DK58" i="26"/>
  <c r="CD62" i="3"/>
  <c r="CD60" i="3"/>
  <c r="CD61" i="3"/>
  <c r="CD127" i="3"/>
  <c r="CD126" i="3"/>
  <c r="CD125" i="3"/>
  <c r="CC152" i="3"/>
  <c r="CC142" i="3"/>
  <c r="CC147" i="3"/>
  <c r="CC145" i="3"/>
  <c r="CD72" i="7" s="1"/>
  <c r="CC150" i="3"/>
  <c r="CD77" i="7" s="1"/>
  <c r="CC140" i="3"/>
  <c r="CD67" i="7" s="1"/>
  <c r="CC151" i="3"/>
  <c r="CD78" i="7" s="1"/>
  <c r="CC146" i="3"/>
  <c r="CC141" i="3"/>
  <c r="CD68" i="7" s="1"/>
  <c r="CB169" i="3"/>
  <c r="CC171" i="3"/>
  <c r="CD98" i="7" s="1"/>
  <c r="CC172" i="3"/>
  <c r="CD99" i="7" s="1"/>
  <c r="CC170" i="3"/>
  <c r="CD97" i="7" s="1"/>
  <c r="CE226" i="3"/>
  <c r="CN76" i="6"/>
  <c r="CL77" i="6"/>
  <c r="CN74" i="6"/>
  <c r="CN75" i="6"/>
  <c r="CC74" i="7"/>
  <c r="CC71" i="7" s="1"/>
  <c r="CC228" i="7" s="1"/>
  <c r="CC69" i="7"/>
  <c r="CC67" i="7"/>
  <c r="CB96" i="7"/>
  <c r="CB233" i="7" s="1"/>
  <c r="CM72" i="6"/>
  <c r="CC79" i="7"/>
  <c r="CC76" i="7" s="1"/>
  <c r="CC229" i="7" s="1"/>
  <c r="CM66" i="6"/>
  <c r="CE130" i="3"/>
  <c r="CE198" i="3"/>
  <c r="CE179" i="3"/>
  <c r="CB139" i="3"/>
  <c r="CB144" i="3"/>
  <c r="CB149" i="3"/>
  <c r="CC128" i="3"/>
  <c r="CE122" i="3"/>
  <c r="CC63" i="3"/>
  <c r="CE102" i="3"/>
  <c r="CE119" i="3" s="1"/>
  <c r="CE65" i="3"/>
  <c r="CF1" i="3"/>
  <c r="CE57" i="3"/>
  <c r="DL56" i="26" l="1"/>
  <c r="DL58" i="26"/>
  <c r="DL55" i="26"/>
  <c r="CE62" i="3"/>
  <c r="CE60" i="3"/>
  <c r="CE61" i="3"/>
  <c r="CE126" i="3"/>
  <c r="CE127" i="3"/>
  <c r="CE125" i="3"/>
  <c r="CD151" i="3"/>
  <c r="CE78" i="7" s="1"/>
  <c r="CD146" i="3"/>
  <c r="CE73" i="7" s="1"/>
  <c r="CD141" i="3"/>
  <c r="CE68" i="7" s="1"/>
  <c r="CD150" i="3"/>
  <c r="CE77" i="7" s="1"/>
  <c r="CD145" i="3"/>
  <c r="CD140" i="3"/>
  <c r="CE67" i="7" s="1"/>
  <c r="CD152" i="3"/>
  <c r="CD147" i="3"/>
  <c r="CD142" i="3"/>
  <c r="CC169" i="3"/>
  <c r="CD170" i="3"/>
  <c r="CD171" i="3"/>
  <c r="CE98" i="7" s="1"/>
  <c r="CD172" i="3"/>
  <c r="CE99" i="7" s="1"/>
  <c r="CF226" i="3"/>
  <c r="CO75" i="6"/>
  <c r="CM77" i="6"/>
  <c r="CC66" i="7"/>
  <c r="CC227" i="7" s="1"/>
  <c r="CO74" i="6"/>
  <c r="CO76" i="6"/>
  <c r="CD74" i="7"/>
  <c r="CD73" i="7"/>
  <c r="CD69" i="7"/>
  <c r="CD66" i="7" s="1"/>
  <c r="CD227" i="7" s="1"/>
  <c r="CN72" i="6"/>
  <c r="CD79" i="7"/>
  <c r="CD76" i="7" s="1"/>
  <c r="CD229" i="7" s="1"/>
  <c r="CC96" i="7"/>
  <c r="CC233" i="7" s="1"/>
  <c r="CN66" i="6"/>
  <c r="CF130" i="3"/>
  <c r="CF198" i="3"/>
  <c r="CF179" i="3"/>
  <c r="CC144" i="3"/>
  <c r="CC149" i="3"/>
  <c r="CC139" i="3"/>
  <c r="CD128" i="3"/>
  <c r="CF122" i="3"/>
  <c r="CF102" i="3"/>
  <c r="CF119" i="3" s="1"/>
  <c r="CF65" i="3"/>
  <c r="CD63" i="3"/>
  <c r="CG1" i="3"/>
  <c r="CF57" i="3"/>
  <c r="DM56" i="26" l="1"/>
  <c r="DM58" i="26"/>
  <c r="DM55" i="26"/>
  <c r="CF60" i="3"/>
  <c r="CF62" i="3"/>
  <c r="CF61" i="3"/>
  <c r="CF126" i="3"/>
  <c r="CF125" i="3"/>
  <c r="CF127" i="3"/>
  <c r="CE151" i="3"/>
  <c r="CF78" i="7" s="1"/>
  <c r="CE146" i="3"/>
  <c r="CF73" i="7" s="1"/>
  <c r="CE141" i="3"/>
  <c r="CF68" i="7" s="1"/>
  <c r="CE152" i="3"/>
  <c r="CE147" i="3"/>
  <c r="CE142" i="3"/>
  <c r="CE145" i="3"/>
  <c r="CF72" i="7" s="1"/>
  <c r="CE150" i="3"/>
  <c r="CF77" i="7" s="1"/>
  <c r="CE140" i="3"/>
  <c r="CF67" i="7" s="1"/>
  <c r="CD169" i="3"/>
  <c r="CE97" i="7"/>
  <c r="CE170" i="3"/>
  <c r="CE172" i="3"/>
  <c r="CF99" i="7" s="1"/>
  <c r="CE171" i="3"/>
  <c r="CF98" i="7" s="1"/>
  <c r="CG226" i="3"/>
  <c r="CN77" i="6"/>
  <c r="CP74" i="6"/>
  <c r="CP76" i="6"/>
  <c r="CP75" i="6"/>
  <c r="CD71" i="7"/>
  <c r="CD228" i="7" s="1"/>
  <c r="CE69" i="7"/>
  <c r="CE66" i="7" s="1"/>
  <c r="CE227" i="7" s="1"/>
  <c r="CE74" i="7"/>
  <c r="CE72" i="7"/>
  <c r="CO72" i="6"/>
  <c r="CE79" i="7"/>
  <c r="CE76" i="7" s="1"/>
  <c r="CE229" i="7" s="1"/>
  <c r="CD96" i="7"/>
  <c r="CD233" i="7" s="1"/>
  <c r="CO66" i="6"/>
  <c r="CG130" i="3"/>
  <c r="CG198" i="3"/>
  <c r="CG179" i="3"/>
  <c r="CD144" i="3"/>
  <c r="CD139" i="3"/>
  <c r="CD149" i="3"/>
  <c r="CE128" i="3"/>
  <c r="CG122" i="3"/>
  <c r="CG102" i="3"/>
  <c r="CG119" i="3" s="1"/>
  <c r="CG65" i="3"/>
  <c r="CE63" i="3"/>
  <c r="CH1" i="3"/>
  <c r="CG57" i="3"/>
  <c r="DN58" i="26" l="1"/>
  <c r="DN56" i="26"/>
  <c r="DN55" i="26"/>
  <c r="CG60" i="3"/>
  <c r="CG62" i="3"/>
  <c r="CG61" i="3"/>
  <c r="CG127" i="3"/>
  <c r="CG125" i="3"/>
  <c r="CG126" i="3"/>
  <c r="CF152" i="3"/>
  <c r="CF147" i="3"/>
  <c r="CF142" i="3"/>
  <c r="CF145" i="3"/>
  <c r="CG72" i="7" s="1"/>
  <c r="CF150" i="3"/>
  <c r="CG77" i="7" s="1"/>
  <c r="CF140" i="3"/>
  <c r="CG67" i="7" s="1"/>
  <c r="CF151" i="3"/>
  <c r="CG78" i="7" s="1"/>
  <c r="CF146" i="3"/>
  <c r="CG73" i="7" s="1"/>
  <c r="CF141" i="3"/>
  <c r="CG68" i="7" s="1"/>
  <c r="CE169" i="3"/>
  <c r="CF171" i="3"/>
  <c r="CG98" i="7" s="1"/>
  <c r="CF97" i="7"/>
  <c r="CF172" i="3"/>
  <c r="CG99" i="7" s="1"/>
  <c r="CF170" i="3"/>
  <c r="CH226" i="3"/>
  <c r="CQ76" i="6"/>
  <c r="CQ74" i="6"/>
  <c r="CO77" i="6"/>
  <c r="CQ75" i="6"/>
  <c r="CE71" i="7"/>
  <c r="CE228" i="7" s="1"/>
  <c r="CF74" i="7"/>
  <c r="CF71" i="7" s="1"/>
  <c r="CF228" i="7" s="1"/>
  <c r="CF69" i="7"/>
  <c r="CF66" i="7" s="1"/>
  <c r="CF227" i="7" s="1"/>
  <c r="CP72" i="6"/>
  <c r="CE96" i="7"/>
  <c r="CE233" i="7" s="1"/>
  <c r="CF79" i="7"/>
  <c r="CF76" i="7" s="1"/>
  <c r="CF229" i="7" s="1"/>
  <c r="CP66" i="6"/>
  <c r="CH130" i="3"/>
  <c r="CH198" i="3"/>
  <c r="CH179" i="3"/>
  <c r="CE144" i="3"/>
  <c r="CE139" i="3"/>
  <c r="CE149" i="3"/>
  <c r="CF128" i="3"/>
  <c r="CH122" i="3"/>
  <c r="CH102" i="3"/>
  <c r="CH119" i="3" s="1"/>
  <c r="CH65" i="3"/>
  <c r="CF63" i="3"/>
  <c r="CI1" i="3"/>
  <c r="CH57" i="3"/>
  <c r="DO58" i="26" l="1"/>
  <c r="DO56" i="26"/>
  <c r="DO55" i="26"/>
  <c r="CH60" i="3"/>
  <c r="CH62" i="3"/>
  <c r="CH61" i="3"/>
  <c r="CH125" i="3"/>
  <c r="CH126" i="3"/>
  <c r="CH127" i="3"/>
  <c r="CG152" i="3"/>
  <c r="CG147" i="3"/>
  <c r="CG142" i="3"/>
  <c r="CG150" i="3"/>
  <c r="CH77" i="7" s="1"/>
  <c r="CG145" i="3"/>
  <c r="CH72" i="7" s="1"/>
  <c r="CG140" i="3"/>
  <c r="CH67" i="7" s="1"/>
  <c r="CG151" i="3"/>
  <c r="CH78" i="7" s="1"/>
  <c r="CG146" i="3"/>
  <c r="CH73" i="7" s="1"/>
  <c r="CG141" i="3"/>
  <c r="CH68" i="7" s="1"/>
  <c r="CF169" i="3"/>
  <c r="CG97" i="7"/>
  <c r="CG172" i="3"/>
  <c r="CH99" i="7" s="1"/>
  <c r="CG170" i="3"/>
  <c r="CH97" i="7" s="1"/>
  <c r="CG171" i="3"/>
  <c r="CH98" i="7" s="1"/>
  <c r="CI226" i="3"/>
  <c r="CR75" i="6"/>
  <c r="CR74" i="6"/>
  <c r="CP77" i="6"/>
  <c r="CR76" i="6"/>
  <c r="CG69" i="7"/>
  <c r="CG66" i="7" s="1"/>
  <c r="CG227" i="7" s="1"/>
  <c r="CG74" i="7"/>
  <c r="CG71" i="7" s="1"/>
  <c r="CG228" i="7" s="1"/>
  <c r="CF96" i="7"/>
  <c r="CF233" i="7" s="1"/>
  <c r="CQ72" i="6"/>
  <c r="CG79" i="7"/>
  <c r="CG76" i="7" s="1"/>
  <c r="CG229" i="7" s="1"/>
  <c r="CQ66" i="6"/>
  <c r="CI130" i="3"/>
  <c r="CI198" i="3"/>
  <c r="CI179" i="3"/>
  <c r="CF139" i="3"/>
  <c r="CF149" i="3"/>
  <c r="CF144" i="3"/>
  <c r="CG128" i="3"/>
  <c r="CI122" i="3"/>
  <c r="CG63" i="3"/>
  <c r="CI102" i="3"/>
  <c r="CI119" i="3" s="1"/>
  <c r="CI65" i="3"/>
  <c r="CJ1" i="3"/>
  <c r="CI57" i="3"/>
  <c r="DP58" i="26" l="1"/>
  <c r="DP55" i="26"/>
  <c r="DP56" i="26"/>
  <c r="CI61" i="3"/>
  <c r="CI62" i="3"/>
  <c r="CI60" i="3"/>
  <c r="CI125" i="3"/>
  <c r="CI127" i="3"/>
  <c r="CI126" i="3"/>
  <c r="CH146" i="3"/>
  <c r="CI73" i="7" s="1"/>
  <c r="CH151" i="3"/>
  <c r="CI78" i="7" s="1"/>
  <c r="CH141" i="3"/>
  <c r="CI68" i="7" s="1"/>
  <c r="CH150" i="3"/>
  <c r="CI77" i="7" s="1"/>
  <c r="CH145" i="3"/>
  <c r="CI72" i="7" s="1"/>
  <c r="CH140" i="3"/>
  <c r="CI67" i="7" s="1"/>
  <c r="CH152" i="3"/>
  <c r="CH147" i="3"/>
  <c r="CH142" i="3"/>
  <c r="CG169" i="3"/>
  <c r="CH172" i="3"/>
  <c r="CI99" i="7" s="1"/>
  <c r="CH170" i="3"/>
  <c r="CH171" i="3"/>
  <c r="CI98" i="7" s="1"/>
  <c r="CJ226" i="3"/>
  <c r="CS76" i="6"/>
  <c r="CQ77" i="6"/>
  <c r="CS74" i="6"/>
  <c r="CS75" i="6"/>
  <c r="CH69" i="7"/>
  <c r="CH66" i="7" s="1"/>
  <c r="CH227" i="7" s="1"/>
  <c r="CH74" i="7"/>
  <c r="CH71" i="7" s="1"/>
  <c r="CH228" i="7" s="1"/>
  <c r="CR72" i="6"/>
  <c r="CH79" i="7"/>
  <c r="CH76" i="7" s="1"/>
  <c r="CH229" i="7" s="1"/>
  <c r="CG96" i="7"/>
  <c r="CG233" i="7" s="1"/>
  <c r="CR66" i="6"/>
  <c r="CJ130" i="3"/>
  <c r="CJ179" i="3"/>
  <c r="CJ198" i="3"/>
  <c r="CG144" i="3"/>
  <c r="CG149" i="3"/>
  <c r="CG139" i="3"/>
  <c r="CJ122" i="3"/>
  <c r="CH128" i="3"/>
  <c r="CH63" i="3"/>
  <c r="CJ102" i="3"/>
  <c r="CJ119" i="3" s="1"/>
  <c r="CJ65" i="3"/>
  <c r="CK1" i="3"/>
  <c r="CJ57" i="3"/>
  <c r="DQ58" i="26" l="1"/>
  <c r="DQ55" i="26"/>
  <c r="DQ56" i="26"/>
  <c r="CJ61" i="3"/>
  <c r="CJ62" i="3"/>
  <c r="CJ60" i="3"/>
  <c r="CJ125" i="3"/>
  <c r="CJ127" i="3"/>
  <c r="CJ126" i="3"/>
  <c r="CI147" i="3"/>
  <c r="CI142" i="3"/>
  <c r="CI152" i="3"/>
  <c r="CI146" i="3"/>
  <c r="CJ73" i="7" s="1"/>
  <c r="CI151" i="3"/>
  <c r="CJ78" i="7" s="1"/>
  <c r="CI141" i="3"/>
  <c r="CJ68" i="7" s="1"/>
  <c r="CI140" i="3"/>
  <c r="CJ67" i="7" s="1"/>
  <c r="CI145" i="3"/>
  <c r="CJ72" i="7" s="1"/>
  <c r="CI150" i="3"/>
  <c r="CJ77" i="7" s="1"/>
  <c r="CH169" i="3"/>
  <c r="CI97" i="7"/>
  <c r="CI170" i="3"/>
  <c r="CI171" i="3"/>
  <c r="CJ98" i="7" s="1"/>
  <c r="CI172" i="3"/>
  <c r="CJ99" i="7" s="1"/>
  <c r="CK226" i="3"/>
  <c r="CT75" i="6"/>
  <c r="CR77" i="6"/>
  <c r="CT74" i="6"/>
  <c r="CT76" i="6"/>
  <c r="CI69" i="7"/>
  <c r="CI66" i="7" s="1"/>
  <c r="CI227" i="7" s="1"/>
  <c r="CI74" i="7"/>
  <c r="CI71" i="7" s="1"/>
  <c r="CI228" i="7" s="1"/>
  <c r="CS72" i="6"/>
  <c r="CI79" i="7"/>
  <c r="CI76" i="7" s="1"/>
  <c r="CI229" i="7" s="1"/>
  <c r="CH96" i="7"/>
  <c r="CH233" i="7" s="1"/>
  <c r="CS66" i="6"/>
  <c r="CK130" i="3"/>
  <c r="CK179" i="3"/>
  <c r="CK198" i="3"/>
  <c r="CH139" i="3"/>
  <c r="CH144" i="3"/>
  <c r="CH149" i="3"/>
  <c r="CI128" i="3"/>
  <c r="CK122" i="3"/>
  <c r="CK65" i="3"/>
  <c r="CK102" i="3"/>
  <c r="CK119" i="3" s="1"/>
  <c r="CI63" i="3"/>
  <c r="CL1" i="3"/>
  <c r="CK57" i="3"/>
  <c r="DR58" i="26" l="1"/>
  <c r="DR55" i="26"/>
  <c r="DR56" i="26"/>
  <c r="CK61" i="3"/>
  <c r="CK62" i="3"/>
  <c r="CK60" i="3"/>
  <c r="CK127" i="3"/>
  <c r="CK125" i="3"/>
  <c r="CK126" i="3"/>
  <c r="CJ146" i="3"/>
  <c r="CK73" i="7" s="1"/>
  <c r="CJ151" i="3"/>
  <c r="CK78" i="7" s="1"/>
  <c r="CJ141" i="3"/>
  <c r="CK68" i="7" s="1"/>
  <c r="CJ147" i="3"/>
  <c r="CJ142" i="3"/>
  <c r="CJ152" i="3"/>
  <c r="CJ145" i="3"/>
  <c r="CK72" i="7" s="1"/>
  <c r="CJ150" i="3"/>
  <c r="CK77" i="7" s="1"/>
  <c r="CJ140" i="3"/>
  <c r="CK67" i="7" s="1"/>
  <c r="CI169" i="3"/>
  <c r="CJ170" i="3"/>
  <c r="CK97" i="7" s="1"/>
  <c r="CJ171" i="3"/>
  <c r="CK98" i="7" s="1"/>
  <c r="CJ97" i="7"/>
  <c r="CJ172" i="3"/>
  <c r="CK99" i="7" s="1"/>
  <c r="CL226" i="3"/>
  <c r="CU76" i="6"/>
  <c r="CS77" i="6"/>
  <c r="CU74" i="6"/>
  <c r="CU75" i="6"/>
  <c r="CJ69" i="7"/>
  <c r="CJ66" i="7" s="1"/>
  <c r="CJ227" i="7" s="1"/>
  <c r="CJ74" i="7"/>
  <c r="CJ71" i="7" s="1"/>
  <c r="CJ228" i="7" s="1"/>
  <c r="CT72" i="6"/>
  <c r="CI96" i="7"/>
  <c r="CI233" i="7" s="1"/>
  <c r="CJ79" i="7"/>
  <c r="CJ76" i="7" s="1"/>
  <c r="CJ229" i="7" s="1"/>
  <c r="CT66" i="6"/>
  <c r="CL130" i="3"/>
  <c r="CL179" i="3"/>
  <c r="CL198" i="3"/>
  <c r="CI149" i="3"/>
  <c r="CI144" i="3"/>
  <c r="CI139" i="3"/>
  <c r="CL122" i="3"/>
  <c r="CJ128" i="3"/>
  <c r="CL65" i="3"/>
  <c r="CL102" i="3"/>
  <c r="CL119" i="3" s="1"/>
  <c r="CJ63" i="3"/>
  <c r="CM1" i="3"/>
  <c r="CL57" i="3"/>
  <c r="DS58" i="26" l="1"/>
  <c r="DS55" i="26"/>
  <c r="DS56" i="26"/>
  <c r="CL127" i="3"/>
  <c r="CL125" i="3"/>
  <c r="CL126" i="3"/>
  <c r="CL61" i="3"/>
  <c r="CL62" i="3"/>
  <c r="CL60" i="3"/>
  <c r="CK150" i="3"/>
  <c r="CL77" i="7" s="1"/>
  <c r="CK145" i="3"/>
  <c r="CL72" i="7" s="1"/>
  <c r="CK140" i="3"/>
  <c r="CK146" i="3"/>
  <c r="CL73" i="7" s="1"/>
  <c r="CK151" i="3"/>
  <c r="CL78" i="7" s="1"/>
  <c r="CK141" i="3"/>
  <c r="CL68" i="7" s="1"/>
  <c r="CK147" i="3"/>
  <c r="CK142" i="3"/>
  <c r="CK152" i="3"/>
  <c r="CJ169" i="3"/>
  <c r="CK172" i="3"/>
  <c r="CL99" i="7" s="1"/>
  <c r="CK170" i="3"/>
  <c r="CL97" i="7" s="1"/>
  <c r="CK171" i="3"/>
  <c r="CL98" i="7" s="1"/>
  <c r="CM226" i="3"/>
  <c r="CV74" i="6"/>
  <c r="CT77" i="6"/>
  <c r="CV75" i="6"/>
  <c r="CV76" i="6"/>
  <c r="CK69" i="7"/>
  <c r="CK66" i="7" s="1"/>
  <c r="CK227" i="7" s="1"/>
  <c r="CJ96" i="7"/>
  <c r="CJ233" i="7" s="1"/>
  <c r="CK74" i="7"/>
  <c r="CK71" i="7" s="1"/>
  <c r="CK228" i="7" s="1"/>
  <c r="CU72" i="6"/>
  <c r="CK79" i="7"/>
  <c r="CK76" i="7" s="1"/>
  <c r="CK229" i="7" s="1"/>
  <c r="CU66" i="6"/>
  <c r="CM130" i="3"/>
  <c r="CM179" i="3"/>
  <c r="CM198" i="3"/>
  <c r="CJ144" i="3"/>
  <c r="CJ149" i="3"/>
  <c r="CJ139" i="3"/>
  <c r="CM122" i="3"/>
  <c r="CK128" i="3"/>
  <c r="CK63" i="3"/>
  <c r="CM65" i="3"/>
  <c r="CM102" i="3"/>
  <c r="CM119" i="3" s="1"/>
  <c r="CN1" i="3"/>
  <c r="CM57" i="3"/>
  <c r="DT55" i="26" l="1"/>
  <c r="DT56" i="26"/>
  <c r="DT58" i="26"/>
  <c r="CM62" i="3"/>
  <c r="CM61" i="3"/>
  <c r="CM60" i="3"/>
  <c r="CM126" i="3"/>
  <c r="CM125" i="3"/>
  <c r="CM127" i="3"/>
  <c r="CL150" i="3"/>
  <c r="CM77" i="7" s="1"/>
  <c r="CL145" i="3"/>
  <c r="CM72" i="7" s="1"/>
  <c r="CL140" i="3"/>
  <c r="CM67" i="7" s="1"/>
  <c r="CL146" i="3"/>
  <c r="CM73" i="7" s="1"/>
  <c r="CL151" i="3"/>
  <c r="CM78" i="7" s="1"/>
  <c r="CL141" i="3"/>
  <c r="CM68" i="7" s="1"/>
  <c r="CL147" i="3"/>
  <c r="CL142" i="3"/>
  <c r="CL152" i="3"/>
  <c r="CK169" i="3"/>
  <c r="CL170" i="3"/>
  <c r="CM97" i="7" s="1"/>
  <c r="CL171" i="3"/>
  <c r="CM98" i="7" s="1"/>
  <c r="CL172" i="3"/>
  <c r="CM99" i="7" s="1"/>
  <c r="CN226" i="3"/>
  <c r="CU77" i="6"/>
  <c r="CW76" i="6"/>
  <c r="CW75" i="6"/>
  <c r="CW74" i="6"/>
  <c r="CL67" i="7"/>
  <c r="CL69" i="7"/>
  <c r="CL74" i="7"/>
  <c r="CL71" i="7" s="1"/>
  <c r="CL228" i="7" s="1"/>
  <c r="CV72" i="6"/>
  <c r="CL79" i="7"/>
  <c r="CL76" i="7" s="1"/>
  <c r="CL229" i="7" s="1"/>
  <c r="CK96" i="7"/>
  <c r="CK233" i="7" s="1"/>
  <c r="CV66" i="6"/>
  <c r="CN130" i="3"/>
  <c r="CN198" i="3"/>
  <c r="CN179" i="3"/>
  <c r="CK144" i="3"/>
  <c r="CK149" i="3"/>
  <c r="CK139" i="3"/>
  <c r="CL128" i="3"/>
  <c r="CN122" i="3"/>
  <c r="CN65" i="3"/>
  <c r="CN102" i="3"/>
  <c r="CN119" i="3" s="1"/>
  <c r="CL63" i="3"/>
  <c r="CO1" i="3"/>
  <c r="CN57" i="3"/>
  <c r="DU55" i="26" l="1"/>
  <c r="DU56" i="26"/>
  <c r="DU58" i="26"/>
  <c r="CN126" i="3"/>
  <c r="CN125" i="3"/>
  <c r="CN127" i="3"/>
  <c r="CN61" i="3"/>
  <c r="CN60" i="3"/>
  <c r="CN62" i="3"/>
  <c r="CM147" i="3"/>
  <c r="CM152" i="3"/>
  <c r="CM142" i="3"/>
  <c r="CM150" i="3"/>
  <c r="CN77" i="7" s="1"/>
  <c r="CM145" i="3"/>
  <c r="CN72" i="7" s="1"/>
  <c r="CM140" i="3"/>
  <c r="CN67" i="7" s="1"/>
  <c r="CM146" i="3"/>
  <c r="CN73" i="7" s="1"/>
  <c r="CM151" i="3"/>
  <c r="CN78" i="7" s="1"/>
  <c r="CM141" i="3"/>
  <c r="CN68" i="7" s="1"/>
  <c r="CL169" i="3"/>
  <c r="CM170" i="3"/>
  <c r="CN97" i="7" s="1"/>
  <c r="CM171" i="3"/>
  <c r="CN98" i="7" s="1"/>
  <c r="CM172" i="3"/>
  <c r="CN99" i="7" s="1"/>
  <c r="CO226" i="3"/>
  <c r="CX74" i="6"/>
  <c r="CX76" i="6"/>
  <c r="CX75" i="6"/>
  <c r="CL66" i="7"/>
  <c r="CL227" i="7" s="1"/>
  <c r="CV77" i="6"/>
  <c r="CM74" i="7"/>
  <c r="CM71" i="7" s="1"/>
  <c r="CM228" i="7" s="1"/>
  <c r="CM69" i="7"/>
  <c r="CM66" i="7" s="1"/>
  <c r="CM227" i="7" s="1"/>
  <c r="CW72" i="6"/>
  <c r="CM79" i="7"/>
  <c r="CM76" i="7" s="1"/>
  <c r="CM229" i="7" s="1"/>
  <c r="CL96" i="7"/>
  <c r="CL233" i="7" s="1"/>
  <c r="CW66" i="6"/>
  <c r="CO130" i="3"/>
  <c r="CO198" i="3"/>
  <c r="CO179" i="3"/>
  <c r="CL139" i="3"/>
  <c r="CL149" i="3"/>
  <c r="CL144" i="3"/>
  <c r="CO122" i="3"/>
  <c r="CM128" i="3"/>
  <c r="CO65" i="3"/>
  <c r="CO102" i="3"/>
  <c r="CO119" i="3" s="1"/>
  <c r="CM63" i="3"/>
  <c r="CP1" i="3"/>
  <c r="CO57" i="3"/>
  <c r="DV55" i="26" l="1"/>
  <c r="DV56" i="26"/>
  <c r="DV58" i="26"/>
  <c r="CO61" i="3"/>
  <c r="CO60" i="3"/>
  <c r="CO62" i="3"/>
  <c r="CO125" i="3"/>
  <c r="CO127" i="3"/>
  <c r="CO126" i="3"/>
  <c r="CN147" i="3"/>
  <c r="CN142" i="3"/>
  <c r="CN152" i="3"/>
  <c r="CN151" i="3"/>
  <c r="CO78" i="7" s="1"/>
  <c r="CN146" i="3"/>
  <c r="CO73" i="7" s="1"/>
  <c r="CN141" i="3"/>
  <c r="CO68" i="7" s="1"/>
  <c r="CN150" i="3"/>
  <c r="CO77" i="7" s="1"/>
  <c r="CN145" i="3"/>
  <c r="CN140" i="3"/>
  <c r="CN170" i="3"/>
  <c r="CM169" i="3"/>
  <c r="CN171" i="3"/>
  <c r="CO98" i="7" s="1"/>
  <c r="CN172" i="3"/>
  <c r="CO99" i="7" s="1"/>
  <c r="CP226" i="3"/>
  <c r="CW77" i="6"/>
  <c r="CY75" i="6"/>
  <c r="CY76" i="6"/>
  <c r="CY74" i="6"/>
  <c r="CN74" i="7"/>
  <c r="CN71" i="7" s="1"/>
  <c r="CN228" i="7" s="1"/>
  <c r="CN69" i="7"/>
  <c r="CN66" i="7" s="1"/>
  <c r="CN227" i="7" s="1"/>
  <c r="CX72" i="6"/>
  <c r="CM96" i="7"/>
  <c r="CM233" i="7" s="1"/>
  <c r="CN79" i="7"/>
  <c r="CN76" i="7" s="1"/>
  <c r="CN229" i="7" s="1"/>
  <c r="CN96" i="7"/>
  <c r="CN233" i="7" s="1"/>
  <c r="CX66" i="6"/>
  <c r="CP130" i="3"/>
  <c r="CP198" i="3"/>
  <c r="CP179" i="3"/>
  <c r="CM139" i="3"/>
  <c r="CM149" i="3"/>
  <c r="CM144" i="3"/>
  <c r="CN128" i="3"/>
  <c r="CP122" i="3"/>
  <c r="CN63" i="3"/>
  <c r="CP65" i="3"/>
  <c r="CP102" i="3"/>
  <c r="CP119" i="3" s="1"/>
  <c r="CQ1" i="3"/>
  <c r="CP57" i="3"/>
  <c r="DW56" i="26" l="1"/>
  <c r="DW58" i="26"/>
  <c r="DW55" i="26"/>
  <c r="CP62" i="3"/>
  <c r="CP61" i="3"/>
  <c r="CP60" i="3"/>
  <c r="CP126" i="3"/>
  <c r="CP127" i="3"/>
  <c r="CP125" i="3"/>
  <c r="CN169" i="3"/>
  <c r="CO97" i="7"/>
  <c r="CO151" i="3"/>
  <c r="CP78" i="7" s="1"/>
  <c r="CO146" i="3"/>
  <c r="CO141" i="3"/>
  <c r="CP68" i="7" s="1"/>
  <c r="CO142" i="3"/>
  <c r="CO152" i="3"/>
  <c r="CO147" i="3"/>
  <c r="CO145" i="3"/>
  <c r="CP72" i="7" s="1"/>
  <c r="CO140" i="3"/>
  <c r="CP67" i="7" s="1"/>
  <c r="CO150" i="3"/>
  <c r="CP77" i="7" s="1"/>
  <c r="CO170" i="3"/>
  <c r="CO171" i="3"/>
  <c r="CP98" i="7" s="1"/>
  <c r="CO172" i="3"/>
  <c r="CP99" i="7" s="1"/>
  <c r="CQ226" i="3"/>
  <c r="CZ76" i="6"/>
  <c r="CZ75" i="6"/>
  <c r="CZ74" i="6"/>
  <c r="CX77" i="6"/>
  <c r="CO74" i="7"/>
  <c r="CO67" i="7"/>
  <c r="CO72" i="7"/>
  <c r="CO69" i="7"/>
  <c r="CY72" i="6"/>
  <c r="CO79" i="7"/>
  <c r="CO76" i="7" s="1"/>
  <c r="CO229" i="7" s="1"/>
  <c r="CY66" i="6"/>
  <c r="CQ130" i="3"/>
  <c r="CQ198" i="3"/>
  <c r="CQ179" i="3"/>
  <c r="CN144" i="3"/>
  <c r="CN139" i="3"/>
  <c r="CN149" i="3"/>
  <c r="CQ122" i="3"/>
  <c r="CO128" i="3"/>
  <c r="CO63" i="3"/>
  <c r="CQ102" i="3"/>
  <c r="CQ119" i="3" s="1"/>
  <c r="CQ65" i="3"/>
  <c r="CR1" i="3"/>
  <c r="CQ57" i="3"/>
  <c r="DX56" i="26" l="1"/>
  <c r="DX55" i="26"/>
  <c r="DX58" i="26"/>
  <c r="CQ62" i="3"/>
  <c r="CQ60" i="3"/>
  <c r="CQ61" i="3"/>
  <c r="CQ126" i="3"/>
  <c r="CQ127" i="3"/>
  <c r="CQ125" i="3"/>
  <c r="CP145" i="3"/>
  <c r="CP140" i="3"/>
  <c r="CQ67" i="7" s="1"/>
  <c r="CP150" i="3"/>
  <c r="CQ77" i="7" s="1"/>
  <c r="CP151" i="3"/>
  <c r="CQ78" i="7" s="1"/>
  <c r="CP146" i="3"/>
  <c r="CQ73" i="7" s="1"/>
  <c r="CP141" i="3"/>
  <c r="CQ68" i="7" s="1"/>
  <c r="CP152" i="3"/>
  <c r="CP147" i="3"/>
  <c r="CP142" i="3"/>
  <c r="CO169" i="3"/>
  <c r="CP172" i="3"/>
  <c r="CQ99" i="7" s="1"/>
  <c r="CP97" i="7"/>
  <c r="CP170" i="3"/>
  <c r="CQ97" i="7" s="1"/>
  <c r="CP171" i="3"/>
  <c r="CQ98" i="7" s="1"/>
  <c r="CR226" i="3"/>
  <c r="CO71" i="7"/>
  <c r="CO228" i="7" s="1"/>
  <c r="CY77" i="6"/>
  <c r="DA75" i="6"/>
  <c r="DA74" i="6"/>
  <c r="DA76" i="6"/>
  <c r="CO66" i="7"/>
  <c r="CO227" i="7" s="1"/>
  <c r="CP74" i="7"/>
  <c r="CP69" i="7"/>
  <c r="CP66" i="7" s="1"/>
  <c r="CP227" i="7" s="1"/>
  <c r="CP73" i="7"/>
  <c r="CZ72" i="6"/>
  <c r="CO96" i="7"/>
  <c r="CO233" i="7" s="1"/>
  <c r="CP79" i="7"/>
  <c r="CP76" i="7" s="1"/>
  <c r="CP229" i="7" s="1"/>
  <c r="CZ66" i="6"/>
  <c r="CR130" i="3"/>
  <c r="CR198" i="3"/>
  <c r="CR179" i="3"/>
  <c r="CO139" i="3"/>
  <c r="CO144" i="3"/>
  <c r="CO149" i="3"/>
  <c r="CP128" i="3"/>
  <c r="CR122" i="3"/>
  <c r="CP63" i="3"/>
  <c r="CR102" i="3"/>
  <c r="CR119" i="3" s="1"/>
  <c r="CR65" i="3"/>
  <c r="CS1" i="3"/>
  <c r="CR57" i="3"/>
  <c r="DY56" i="26" l="1"/>
  <c r="DY58" i="26"/>
  <c r="DY55" i="26"/>
  <c r="CR127" i="3"/>
  <c r="CR126" i="3"/>
  <c r="CR125" i="3"/>
  <c r="CR62" i="3"/>
  <c r="CR60" i="3"/>
  <c r="CR61" i="3"/>
  <c r="CQ152" i="3"/>
  <c r="CQ147" i="3"/>
  <c r="CQ142" i="3"/>
  <c r="CQ151" i="3"/>
  <c r="CR78" i="7" s="1"/>
  <c r="CQ141" i="3"/>
  <c r="CR68" i="7" s="1"/>
  <c r="CQ146" i="3"/>
  <c r="CQ145" i="3"/>
  <c r="CR72" i="7" s="1"/>
  <c r="CQ150" i="3"/>
  <c r="CR77" i="7" s="1"/>
  <c r="CQ140" i="3"/>
  <c r="CR67" i="7" s="1"/>
  <c r="CP169" i="3"/>
  <c r="CQ171" i="3"/>
  <c r="CR98" i="7" s="1"/>
  <c r="CQ170" i="3"/>
  <c r="CR97" i="7" s="1"/>
  <c r="CQ172" i="3"/>
  <c r="CR99" i="7" s="1"/>
  <c r="CS226" i="3"/>
  <c r="CP71" i="7"/>
  <c r="CP228" i="7" s="1"/>
  <c r="CZ77" i="6"/>
  <c r="DB74" i="6"/>
  <c r="DB76" i="6"/>
  <c r="DB75" i="6"/>
  <c r="CQ72" i="7"/>
  <c r="CQ69" i="7"/>
  <c r="CQ66" i="7" s="1"/>
  <c r="CQ227" i="7" s="1"/>
  <c r="CQ74" i="7"/>
  <c r="DA72" i="6"/>
  <c r="CP96" i="7"/>
  <c r="CP233" i="7" s="1"/>
  <c r="CQ79" i="7"/>
  <c r="CQ76" i="7" s="1"/>
  <c r="CQ229" i="7" s="1"/>
  <c r="DA66" i="6"/>
  <c r="CS130" i="3"/>
  <c r="CS198" i="3"/>
  <c r="CS179" i="3"/>
  <c r="CP144" i="3"/>
  <c r="CP139" i="3"/>
  <c r="CP149" i="3"/>
  <c r="CQ128" i="3"/>
  <c r="CS122" i="3"/>
  <c r="CQ63" i="3"/>
  <c r="CS102" i="3"/>
  <c r="CS119" i="3" s="1"/>
  <c r="CS65" i="3"/>
  <c r="CT1" i="3"/>
  <c r="CS57" i="3"/>
  <c r="DZ58" i="26" l="1"/>
  <c r="DZ55" i="26"/>
  <c r="DZ56" i="26"/>
  <c r="CS60" i="3"/>
  <c r="CS61" i="3"/>
  <c r="CS62" i="3"/>
  <c r="CS127" i="3"/>
  <c r="CS126" i="3"/>
  <c r="CS125" i="3"/>
  <c r="CR145" i="3"/>
  <c r="CR150" i="3"/>
  <c r="CS77" i="7" s="1"/>
  <c r="CR140" i="3"/>
  <c r="CS67" i="7" s="1"/>
  <c r="CR152" i="3"/>
  <c r="CR147" i="3"/>
  <c r="CR142" i="3"/>
  <c r="CR141" i="3"/>
  <c r="CS68" i="7" s="1"/>
  <c r="CR151" i="3"/>
  <c r="CS78" i="7" s="1"/>
  <c r="CR146" i="3"/>
  <c r="CS73" i="7" s="1"/>
  <c r="CQ169" i="3"/>
  <c r="CR171" i="3"/>
  <c r="CS98" i="7" s="1"/>
  <c r="CR170" i="3"/>
  <c r="CS97" i="7" s="1"/>
  <c r="CR172" i="3"/>
  <c r="CS99" i="7" s="1"/>
  <c r="CT226" i="3"/>
  <c r="DC76" i="6"/>
  <c r="DA77" i="6"/>
  <c r="DC74" i="6"/>
  <c r="DC75" i="6"/>
  <c r="CQ71" i="7"/>
  <c r="CQ228" i="7" s="1"/>
  <c r="CR73" i="7"/>
  <c r="CR74" i="7"/>
  <c r="CR69" i="7"/>
  <c r="CR66" i="7" s="1"/>
  <c r="CR227" i="7" s="1"/>
  <c r="CQ96" i="7"/>
  <c r="CQ233" i="7" s="1"/>
  <c r="DB72" i="6"/>
  <c r="CR79" i="7"/>
  <c r="CR76" i="7" s="1"/>
  <c r="CR229" i="7" s="1"/>
  <c r="DB66" i="6"/>
  <c r="CT130" i="3"/>
  <c r="CT179" i="3"/>
  <c r="CT198" i="3"/>
  <c r="CQ139" i="3"/>
  <c r="CQ149" i="3"/>
  <c r="CQ144" i="3"/>
  <c r="CT122" i="3"/>
  <c r="CR128" i="3"/>
  <c r="CR63" i="3"/>
  <c r="CT102" i="3"/>
  <c r="CT119" i="3" s="1"/>
  <c r="CT65" i="3"/>
  <c r="CU1" i="3"/>
  <c r="CT57" i="3"/>
  <c r="EA58" i="26" l="1"/>
  <c r="EA55" i="26"/>
  <c r="EA56" i="26"/>
  <c r="CT60" i="3"/>
  <c r="CT62" i="3"/>
  <c r="CT61" i="3"/>
  <c r="CT126" i="3"/>
  <c r="CT127" i="3"/>
  <c r="CT125" i="3"/>
  <c r="CS151" i="3"/>
  <c r="CT78" i="7" s="1"/>
  <c r="CS146" i="3"/>
  <c r="CT73" i="7" s="1"/>
  <c r="CS141" i="3"/>
  <c r="CT68" i="7" s="1"/>
  <c r="CS150" i="3"/>
  <c r="CT77" i="7" s="1"/>
  <c r="CS145" i="3"/>
  <c r="CS140" i="3"/>
  <c r="CS152" i="3"/>
  <c r="CS147" i="3"/>
  <c r="CS142" i="3"/>
  <c r="CS172" i="3"/>
  <c r="CT99" i="7" s="1"/>
  <c r="CS171" i="3"/>
  <c r="CT98" i="7" s="1"/>
  <c r="CS170" i="3"/>
  <c r="CT97" i="7" s="1"/>
  <c r="CR169" i="3"/>
  <c r="CU226" i="3"/>
  <c r="DD74" i="6"/>
  <c r="DB77" i="6"/>
  <c r="CR71" i="7"/>
  <c r="CR228" i="7" s="1"/>
  <c r="DD75" i="6"/>
  <c r="DD76" i="6"/>
  <c r="CS74" i="7"/>
  <c r="CS72" i="7"/>
  <c r="CS69" i="7"/>
  <c r="CS66" i="7" s="1"/>
  <c r="CS227" i="7" s="1"/>
  <c r="CR96" i="7"/>
  <c r="CR233" i="7" s="1"/>
  <c r="DC72" i="6"/>
  <c r="CS79" i="7"/>
  <c r="CS76" i="7" s="1"/>
  <c r="CS229" i="7" s="1"/>
  <c r="DC66" i="6"/>
  <c r="CU130" i="3"/>
  <c r="CU198" i="3"/>
  <c r="CU179" i="3"/>
  <c r="CR144" i="3"/>
  <c r="CR139" i="3"/>
  <c r="CR149" i="3"/>
  <c r="CS128" i="3"/>
  <c r="CU122" i="3"/>
  <c r="CS63" i="3"/>
  <c r="CU102" i="3"/>
  <c r="CU119" i="3" s="1"/>
  <c r="CU65" i="3"/>
  <c r="CV1" i="3"/>
  <c r="CU57" i="3"/>
  <c r="EB58" i="26" l="1"/>
  <c r="EB55" i="26"/>
  <c r="EB56" i="26"/>
  <c r="CU60" i="3"/>
  <c r="CU62" i="3"/>
  <c r="CU61" i="3"/>
  <c r="CU126" i="3"/>
  <c r="CU127" i="3"/>
  <c r="CU125" i="3"/>
  <c r="CT150" i="3"/>
  <c r="CU77" i="7" s="1"/>
  <c r="CT145" i="3"/>
  <c r="CU72" i="7" s="1"/>
  <c r="CT140" i="3"/>
  <c r="CU67" i="7" s="1"/>
  <c r="CT152" i="3"/>
  <c r="CT142" i="3"/>
  <c r="CT147" i="3"/>
  <c r="CT146" i="3"/>
  <c r="CU73" i="7" s="1"/>
  <c r="CT151" i="3"/>
  <c r="CU78" i="7" s="1"/>
  <c r="CT141" i="3"/>
  <c r="CU68" i="7" s="1"/>
  <c r="CS169" i="3"/>
  <c r="CT171" i="3"/>
  <c r="CU98" i="7" s="1"/>
  <c r="CT170" i="3"/>
  <c r="CU97" i="7" s="1"/>
  <c r="CT172" i="3"/>
  <c r="CU99" i="7" s="1"/>
  <c r="CV226" i="3"/>
  <c r="DE75" i="6"/>
  <c r="DC77" i="6"/>
  <c r="CS71" i="7"/>
  <c r="CS228" i="7" s="1"/>
  <c r="DE76" i="6"/>
  <c r="DE74" i="6"/>
  <c r="CT67" i="7"/>
  <c r="CT69" i="7"/>
  <c r="CT74" i="7"/>
  <c r="CT72" i="7"/>
  <c r="DD72" i="6"/>
  <c r="CS96" i="7"/>
  <c r="CS233" i="7" s="1"/>
  <c r="CT79" i="7"/>
  <c r="CT76" i="7" s="1"/>
  <c r="CT229" i="7" s="1"/>
  <c r="DD66" i="6"/>
  <c r="CV130" i="3"/>
  <c r="CV179" i="3"/>
  <c r="CV198" i="3"/>
  <c r="CS149" i="3"/>
  <c r="CS144" i="3"/>
  <c r="CS139" i="3"/>
  <c r="CT128" i="3"/>
  <c r="CV122" i="3"/>
  <c r="CT63" i="3"/>
  <c r="CV102" i="3"/>
  <c r="CV119" i="3" s="1"/>
  <c r="CV65" i="3"/>
  <c r="CW1" i="3"/>
  <c r="CV57" i="3"/>
  <c r="EC58" i="26" l="1"/>
  <c r="EC55" i="26"/>
  <c r="EC56" i="26"/>
  <c r="CV61" i="3"/>
  <c r="CV62" i="3"/>
  <c r="CV60" i="3"/>
  <c r="CV125" i="3"/>
  <c r="CV127" i="3"/>
  <c r="CV126" i="3"/>
  <c r="CU146" i="3"/>
  <c r="CV73" i="7" s="1"/>
  <c r="CU151" i="3"/>
  <c r="CV78" i="7" s="1"/>
  <c r="CU141" i="3"/>
  <c r="CV68" i="7" s="1"/>
  <c r="CU142" i="3"/>
  <c r="CU152" i="3"/>
  <c r="CU147" i="3"/>
  <c r="CU150" i="3"/>
  <c r="CV77" i="7" s="1"/>
  <c r="CU140" i="3"/>
  <c r="CV67" i="7" s="1"/>
  <c r="CU145" i="3"/>
  <c r="CT169" i="3"/>
  <c r="CU172" i="3"/>
  <c r="CV99" i="7" s="1"/>
  <c r="CU171" i="3"/>
  <c r="CV98" i="7" s="1"/>
  <c r="CU170" i="3"/>
  <c r="CT66" i="7"/>
  <c r="CT227" i="7" s="1"/>
  <c r="CW226" i="3"/>
  <c r="CT71" i="7"/>
  <c r="CT228" i="7" s="1"/>
  <c r="DD77" i="6"/>
  <c r="DF76" i="6"/>
  <c r="DF74" i="6"/>
  <c r="DF75" i="6"/>
  <c r="CU69" i="7"/>
  <c r="CU66" i="7" s="1"/>
  <c r="CU227" i="7" s="1"/>
  <c r="CT96" i="7"/>
  <c r="CT233" i="7" s="1"/>
  <c r="CU74" i="7"/>
  <c r="CU71" i="7" s="1"/>
  <c r="CU228" i="7" s="1"/>
  <c r="DE72" i="6"/>
  <c r="CU79" i="7"/>
  <c r="CU76" i="7" s="1"/>
  <c r="CU229" i="7" s="1"/>
  <c r="DE66" i="6"/>
  <c r="CW130" i="3"/>
  <c r="CW179" i="3"/>
  <c r="CW198" i="3"/>
  <c r="CT139" i="3"/>
  <c r="CT149" i="3"/>
  <c r="CT144" i="3"/>
  <c r="CU128" i="3"/>
  <c r="CW122" i="3"/>
  <c r="CW102" i="3"/>
  <c r="CW119" i="3" s="1"/>
  <c r="CW65" i="3"/>
  <c r="CU63" i="3"/>
  <c r="CX1" i="3"/>
  <c r="CW57" i="3"/>
  <c r="ED58" i="26" l="1"/>
  <c r="ED55" i="26"/>
  <c r="ED56" i="26"/>
  <c r="CW62" i="3"/>
  <c r="CW60" i="3"/>
  <c r="CW61" i="3"/>
  <c r="CW125" i="3"/>
  <c r="CW126" i="3"/>
  <c r="CW127" i="3"/>
  <c r="CV142" i="3"/>
  <c r="CV152" i="3"/>
  <c r="CV147" i="3"/>
  <c r="CV146" i="3"/>
  <c r="CW73" i="7" s="1"/>
  <c r="CV151" i="3"/>
  <c r="CW78" i="7" s="1"/>
  <c r="CV141" i="3"/>
  <c r="CW68" i="7" s="1"/>
  <c r="CU169" i="3"/>
  <c r="CV150" i="3"/>
  <c r="CW77" i="7" s="1"/>
  <c r="CV140" i="3"/>
  <c r="CW67" i="7" s="1"/>
  <c r="CV145" i="3"/>
  <c r="CW72" i="7" s="1"/>
  <c r="CV97" i="7"/>
  <c r="CV172" i="3"/>
  <c r="CW99" i="7" s="1"/>
  <c r="CV171" i="3"/>
  <c r="CW98" i="7" s="1"/>
  <c r="CV170" i="3"/>
  <c r="CX226" i="3"/>
  <c r="DE77" i="6"/>
  <c r="DG74" i="6"/>
  <c r="DG75" i="6"/>
  <c r="DG76" i="6"/>
  <c r="CV74" i="7"/>
  <c r="CV72" i="7"/>
  <c r="CU96" i="7"/>
  <c r="CU233" i="7" s="1"/>
  <c r="CV69" i="7"/>
  <c r="CV66" i="7" s="1"/>
  <c r="CV227" i="7" s="1"/>
  <c r="DF72" i="6"/>
  <c r="CV79" i="7"/>
  <c r="CV76" i="7" s="1"/>
  <c r="CV229" i="7" s="1"/>
  <c r="DF66" i="6"/>
  <c r="CX130" i="3"/>
  <c r="CX179" i="3"/>
  <c r="CX198" i="3"/>
  <c r="CU139" i="3"/>
  <c r="CU149" i="3"/>
  <c r="CU144" i="3"/>
  <c r="CX122" i="3"/>
  <c r="CV128" i="3"/>
  <c r="CX102" i="3"/>
  <c r="CX119" i="3" s="1"/>
  <c r="CX65" i="3"/>
  <c r="CV63" i="3"/>
  <c r="CY1" i="3"/>
  <c r="CX57" i="3"/>
  <c r="EE58" i="26" l="1"/>
  <c r="EE55" i="26"/>
  <c r="EE56" i="26"/>
  <c r="CX61" i="3"/>
  <c r="CX62" i="3"/>
  <c r="CX60" i="3"/>
  <c r="CX127" i="3"/>
  <c r="CX125" i="3"/>
  <c r="CX126" i="3"/>
  <c r="CW150" i="3"/>
  <c r="CX77" i="7" s="1"/>
  <c r="CW140" i="3"/>
  <c r="CW145" i="3"/>
  <c r="CW147" i="3"/>
  <c r="CW152" i="3"/>
  <c r="CW142" i="3"/>
  <c r="CV169" i="3"/>
  <c r="CW146" i="3"/>
  <c r="CX73" i="7" s="1"/>
  <c r="CW151" i="3"/>
  <c r="CX78" i="7" s="1"/>
  <c r="CW141" i="3"/>
  <c r="CX68" i="7" s="1"/>
  <c r="CW97" i="7"/>
  <c r="CW171" i="3"/>
  <c r="CX98" i="7" s="1"/>
  <c r="CW170" i="3"/>
  <c r="CX97" i="7" s="1"/>
  <c r="CW172" i="3"/>
  <c r="CX99" i="7" s="1"/>
  <c r="CV71" i="7"/>
  <c r="CV228" i="7" s="1"/>
  <c r="CY226" i="3"/>
  <c r="DH75" i="6"/>
  <c r="DH76" i="6"/>
  <c r="DF77" i="6"/>
  <c r="DH74" i="6"/>
  <c r="CW74" i="7"/>
  <c r="CW71" i="7" s="1"/>
  <c r="CW228" i="7" s="1"/>
  <c r="CW69" i="7"/>
  <c r="CW66" i="7" s="1"/>
  <c r="CW227" i="7" s="1"/>
  <c r="DG72" i="6"/>
  <c r="CV96" i="7"/>
  <c r="CV233" i="7" s="1"/>
  <c r="CW79" i="7"/>
  <c r="CW76" i="7" s="1"/>
  <c r="CW229" i="7" s="1"/>
  <c r="DG66" i="6"/>
  <c r="CY130" i="3"/>
  <c r="CY179" i="3"/>
  <c r="CY198" i="3"/>
  <c r="CV149" i="3"/>
  <c r="CV144" i="3"/>
  <c r="CV139" i="3"/>
  <c r="CY122" i="3"/>
  <c r="CW128" i="3"/>
  <c r="CY102" i="3"/>
  <c r="CY119" i="3" s="1"/>
  <c r="CY65" i="3"/>
  <c r="CW63" i="3"/>
  <c r="CZ1" i="3"/>
  <c r="CY57" i="3"/>
  <c r="EF55" i="26" l="1"/>
  <c r="EF56" i="26"/>
  <c r="EF58" i="26"/>
  <c r="CY62" i="3"/>
  <c r="CY61" i="3"/>
  <c r="CY60" i="3"/>
  <c r="CY127" i="3"/>
  <c r="CY125" i="3"/>
  <c r="CY126" i="3"/>
  <c r="CX150" i="3"/>
  <c r="CY77" i="7" s="1"/>
  <c r="CX145" i="3"/>
  <c r="CX140" i="3"/>
  <c r="CY67" i="7" s="1"/>
  <c r="CX147" i="3"/>
  <c r="CX152" i="3"/>
  <c r="CX142" i="3"/>
  <c r="CX151" i="3"/>
  <c r="CY78" i="7" s="1"/>
  <c r="CX146" i="3"/>
  <c r="CY73" i="7" s="1"/>
  <c r="CX141" i="3"/>
  <c r="CW169" i="3"/>
  <c r="CX171" i="3"/>
  <c r="CY98" i="7" s="1"/>
  <c r="CX170" i="3"/>
  <c r="CY97" i="7" s="1"/>
  <c r="CX172" i="3"/>
  <c r="CY99" i="7" s="1"/>
  <c r="CZ226" i="3"/>
  <c r="DI74" i="6"/>
  <c r="DG77" i="6"/>
  <c r="DI76" i="6"/>
  <c r="DI75" i="6"/>
  <c r="CX67" i="7"/>
  <c r="CX69" i="7"/>
  <c r="CX74" i="7"/>
  <c r="CX72" i="7"/>
  <c r="DH72" i="6"/>
  <c r="CW96" i="7"/>
  <c r="CW233" i="7" s="1"/>
  <c r="CX79" i="7"/>
  <c r="CX76" i="7" s="1"/>
  <c r="CX229" i="7" s="1"/>
  <c r="DH66" i="6"/>
  <c r="CZ130" i="3"/>
  <c r="CZ198" i="3"/>
  <c r="CZ179" i="3"/>
  <c r="CW149" i="3"/>
  <c r="CW144" i="3"/>
  <c r="CW139" i="3"/>
  <c r="CX128" i="3"/>
  <c r="CZ122" i="3"/>
  <c r="CZ102" i="3"/>
  <c r="CZ119" i="3" s="1"/>
  <c r="CZ65" i="3"/>
  <c r="CX63" i="3"/>
  <c r="DA1" i="3"/>
  <c r="CZ57" i="3"/>
  <c r="EG55" i="26" l="1"/>
  <c r="EG56" i="26"/>
  <c r="EG58" i="26"/>
  <c r="CZ61" i="3"/>
  <c r="CZ60" i="3"/>
  <c r="CZ62" i="3"/>
  <c r="CZ126" i="3"/>
  <c r="CZ127" i="3"/>
  <c r="CZ125" i="3"/>
  <c r="CY151" i="3"/>
  <c r="CZ78" i="7" s="1"/>
  <c r="CY146" i="3"/>
  <c r="CZ73" i="7" s="1"/>
  <c r="CY141" i="3"/>
  <c r="CZ68" i="7" s="1"/>
  <c r="CY150" i="3"/>
  <c r="CZ77" i="7" s="1"/>
  <c r="CY140" i="3"/>
  <c r="CZ67" i="7" s="1"/>
  <c r="CY145" i="3"/>
  <c r="CZ72" i="7" s="1"/>
  <c r="CY147" i="3"/>
  <c r="CY152" i="3"/>
  <c r="CY142" i="3"/>
  <c r="CX169" i="3"/>
  <c r="CY171" i="3"/>
  <c r="CZ98" i="7" s="1"/>
  <c r="CY170" i="3"/>
  <c r="CZ97" i="7" s="1"/>
  <c r="CY172" i="3"/>
  <c r="CZ99" i="7" s="1"/>
  <c r="DA226" i="3"/>
  <c r="CX71" i="7"/>
  <c r="CX228" i="7" s="1"/>
  <c r="DJ75" i="6"/>
  <c r="DJ76" i="6"/>
  <c r="DH77" i="6"/>
  <c r="CX66" i="7"/>
  <c r="CX227" i="7" s="1"/>
  <c r="DJ74" i="6"/>
  <c r="CY68" i="7"/>
  <c r="CY69" i="7"/>
  <c r="CY74" i="7"/>
  <c r="CY72" i="7"/>
  <c r="DI72" i="6"/>
  <c r="CX96" i="7"/>
  <c r="CX233" i="7" s="1"/>
  <c r="CY79" i="7"/>
  <c r="CY76" i="7" s="1"/>
  <c r="CY229" i="7" s="1"/>
  <c r="DI66" i="6"/>
  <c r="DA130" i="3"/>
  <c r="DA198" i="3"/>
  <c r="DA179" i="3"/>
  <c r="CX149" i="3"/>
  <c r="CX144" i="3"/>
  <c r="CX139" i="3"/>
  <c r="DA122" i="3"/>
  <c r="CY128" i="3"/>
  <c r="DA102" i="3"/>
  <c r="DA119" i="3" s="1"/>
  <c r="DA65" i="3"/>
  <c r="CY63" i="3"/>
  <c r="DB1" i="3"/>
  <c r="DA57" i="3"/>
  <c r="EH56" i="26" l="1"/>
  <c r="EH55" i="26"/>
  <c r="EH58" i="26"/>
  <c r="DA125" i="3"/>
  <c r="DA126" i="3"/>
  <c r="DA127" i="3"/>
  <c r="DA60" i="3"/>
  <c r="DA61" i="3"/>
  <c r="DA62" i="3"/>
  <c r="CZ150" i="3"/>
  <c r="DA77" i="7" s="1"/>
  <c r="CZ145" i="3"/>
  <c r="CZ140" i="3"/>
  <c r="CZ151" i="3"/>
  <c r="DA78" i="7" s="1"/>
  <c r="CZ146" i="3"/>
  <c r="DA73" i="7" s="1"/>
  <c r="CZ141" i="3"/>
  <c r="DA68" i="7" s="1"/>
  <c r="CY169" i="3"/>
  <c r="CZ147" i="3"/>
  <c r="CZ152" i="3"/>
  <c r="CZ142" i="3"/>
  <c r="CZ171" i="3"/>
  <c r="DA98" i="7" s="1"/>
  <c r="CZ170" i="3"/>
  <c r="DA97" i="7" s="1"/>
  <c r="CZ172" i="3"/>
  <c r="DA99" i="7" s="1"/>
  <c r="DB226" i="3"/>
  <c r="DI77" i="6"/>
  <c r="DK76" i="6"/>
  <c r="CY66" i="7"/>
  <c r="CY227" i="7" s="1"/>
  <c r="DK74" i="6"/>
  <c r="DK75" i="6"/>
  <c r="CY71" i="7"/>
  <c r="CY228" i="7" s="1"/>
  <c r="CZ69" i="7"/>
  <c r="CZ66" i="7" s="1"/>
  <c r="CZ227" i="7" s="1"/>
  <c r="CZ74" i="7"/>
  <c r="CZ71" i="7" s="1"/>
  <c r="CZ228" i="7" s="1"/>
  <c r="DJ72" i="6"/>
  <c r="CY96" i="7"/>
  <c r="CY233" i="7" s="1"/>
  <c r="CZ79" i="7"/>
  <c r="CZ76" i="7" s="1"/>
  <c r="CZ229" i="7" s="1"/>
  <c r="DJ66" i="6"/>
  <c r="DB130" i="3"/>
  <c r="DB179" i="3"/>
  <c r="DB198" i="3"/>
  <c r="CY149" i="3"/>
  <c r="CY139" i="3"/>
  <c r="CY144" i="3"/>
  <c r="CZ128" i="3"/>
  <c r="DB122" i="3"/>
  <c r="CZ63" i="3"/>
  <c r="DB102" i="3"/>
  <c r="DB119" i="3" s="1"/>
  <c r="DB65" i="3"/>
  <c r="DC1" i="3"/>
  <c r="DB57" i="3"/>
  <c r="EI56" i="26" l="1"/>
  <c r="EI55" i="26"/>
  <c r="EI58" i="26"/>
  <c r="DB61" i="3"/>
  <c r="DB60" i="3"/>
  <c r="DB62" i="3"/>
  <c r="DB125" i="3"/>
  <c r="DB126" i="3"/>
  <c r="DB127" i="3"/>
  <c r="DA151" i="3"/>
  <c r="DB78" i="7" s="1"/>
  <c r="DA146" i="3"/>
  <c r="DB73" i="7" s="1"/>
  <c r="DA141" i="3"/>
  <c r="DB68" i="7" s="1"/>
  <c r="DA150" i="3"/>
  <c r="DB77" i="7" s="1"/>
  <c r="DA145" i="3"/>
  <c r="DB72" i="7" s="1"/>
  <c r="DA140" i="3"/>
  <c r="DB67" i="7" s="1"/>
  <c r="DA152" i="3"/>
  <c r="DA147" i="3"/>
  <c r="DA142" i="3"/>
  <c r="CZ169" i="3"/>
  <c r="DA171" i="3"/>
  <c r="DB98" i="7" s="1"/>
  <c r="DA170" i="3"/>
  <c r="DB97" i="7" s="1"/>
  <c r="DA172" i="3"/>
  <c r="DB99" i="7" s="1"/>
  <c r="DC226" i="3"/>
  <c r="DL74" i="6"/>
  <c r="DL76" i="6"/>
  <c r="DL75" i="6"/>
  <c r="DJ77" i="6"/>
  <c r="DA67" i="7"/>
  <c r="DA72" i="7"/>
  <c r="DA69" i="7"/>
  <c r="DA74" i="7"/>
  <c r="DK72" i="6"/>
  <c r="CZ96" i="7"/>
  <c r="CZ233" i="7" s="1"/>
  <c r="DA79" i="7"/>
  <c r="DA76" i="7" s="1"/>
  <c r="DA229" i="7" s="1"/>
  <c r="DK66" i="6"/>
  <c r="DC130" i="3"/>
  <c r="DC198" i="3"/>
  <c r="DC179" i="3"/>
  <c r="CZ144" i="3"/>
  <c r="CZ149" i="3"/>
  <c r="CZ139" i="3"/>
  <c r="DA128" i="3"/>
  <c r="DC122" i="3"/>
  <c r="DA63" i="3"/>
  <c r="DC102" i="3"/>
  <c r="DC119" i="3" s="1"/>
  <c r="DC65" i="3"/>
  <c r="DD1" i="3"/>
  <c r="DC57" i="3"/>
  <c r="EJ56" i="26" l="1"/>
  <c r="EJ55" i="26"/>
  <c r="EJ58" i="26"/>
  <c r="DC62" i="3"/>
  <c r="DC61" i="3"/>
  <c r="DC60" i="3"/>
  <c r="DC126" i="3"/>
  <c r="DC125" i="3"/>
  <c r="DC127" i="3"/>
  <c r="DB150" i="3"/>
  <c r="DC77" i="7" s="1"/>
  <c r="DB145" i="3"/>
  <c r="DC72" i="7" s="1"/>
  <c r="DB140" i="3"/>
  <c r="DB151" i="3"/>
  <c r="DC78" i="7" s="1"/>
  <c r="DB146" i="3"/>
  <c r="DC73" i="7" s="1"/>
  <c r="DB141" i="3"/>
  <c r="DC68" i="7" s="1"/>
  <c r="DB152" i="3"/>
  <c r="DB147" i="3"/>
  <c r="DB142" i="3"/>
  <c r="DA169" i="3"/>
  <c r="DB172" i="3"/>
  <c r="DC99" i="7" s="1"/>
  <c r="DB171" i="3"/>
  <c r="DC98" i="7" s="1"/>
  <c r="DB170" i="3"/>
  <c r="DC97" i="7" s="1"/>
  <c r="DD226" i="3"/>
  <c r="DM75" i="6"/>
  <c r="DK77" i="6"/>
  <c r="DA71" i="7"/>
  <c r="DA228" i="7" s="1"/>
  <c r="DM76" i="6"/>
  <c r="DA66" i="7"/>
  <c r="DA227" i="7" s="1"/>
  <c r="DM74" i="6"/>
  <c r="DB69" i="7"/>
  <c r="DB66" i="7" s="1"/>
  <c r="DB227" i="7" s="1"/>
  <c r="DB74" i="7"/>
  <c r="DB71" i="7" s="1"/>
  <c r="DB228" i="7" s="1"/>
  <c r="DL72" i="6"/>
  <c r="DA96" i="7"/>
  <c r="DA233" i="7" s="1"/>
  <c r="DB96" i="7"/>
  <c r="DB233" i="7" s="1"/>
  <c r="DB79" i="7"/>
  <c r="DB76" i="7" s="1"/>
  <c r="DB229" i="7" s="1"/>
  <c r="DL66" i="6"/>
  <c r="DD130" i="3"/>
  <c r="DD179" i="3"/>
  <c r="DD198" i="3"/>
  <c r="DA149" i="3"/>
  <c r="DA144" i="3"/>
  <c r="DA139" i="3"/>
  <c r="DD122" i="3"/>
  <c r="DB128" i="3"/>
  <c r="DB63" i="3"/>
  <c r="DD102" i="3"/>
  <c r="DD119" i="3" s="1"/>
  <c r="DD65" i="3"/>
  <c r="DE1" i="3"/>
  <c r="DD57" i="3"/>
  <c r="EK56" i="26" l="1"/>
  <c r="EK58" i="26"/>
  <c r="EK55" i="26"/>
  <c r="DD62" i="3"/>
  <c r="DD61" i="3"/>
  <c r="DD60" i="3"/>
  <c r="DD127" i="3"/>
  <c r="DD125" i="3"/>
  <c r="DD126" i="3"/>
  <c r="DB169" i="3"/>
  <c r="DC145" i="3"/>
  <c r="DC150" i="3"/>
  <c r="DD77" i="7" s="1"/>
  <c r="DC140" i="3"/>
  <c r="DC151" i="3"/>
  <c r="DD78" i="7" s="1"/>
  <c r="DC146" i="3"/>
  <c r="DD73" i="7" s="1"/>
  <c r="DC141" i="3"/>
  <c r="DD68" i="7" s="1"/>
  <c r="DC152" i="3"/>
  <c r="DC147" i="3"/>
  <c r="DC142" i="3"/>
  <c r="DC170" i="3"/>
  <c r="DD97" i="7" s="1"/>
  <c r="DC172" i="3"/>
  <c r="DD99" i="7" s="1"/>
  <c r="DC171" i="3"/>
  <c r="DD98" i="7" s="1"/>
  <c r="DE226" i="3"/>
  <c r="DN76" i="6"/>
  <c r="DL77" i="6"/>
  <c r="DN74" i="6"/>
  <c r="DN75" i="6"/>
  <c r="DC74" i="7"/>
  <c r="DC71" i="7" s="1"/>
  <c r="DC228" i="7" s="1"/>
  <c r="DC69" i="7"/>
  <c r="DC67" i="7"/>
  <c r="DM72" i="6"/>
  <c r="DC79" i="7"/>
  <c r="DC76" i="7" s="1"/>
  <c r="DC229" i="7" s="1"/>
  <c r="DC96" i="7"/>
  <c r="DC233" i="7" s="1"/>
  <c r="DM66" i="6"/>
  <c r="DE130" i="3"/>
  <c r="DE179" i="3"/>
  <c r="DE198" i="3"/>
  <c r="DB149" i="3"/>
  <c r="DB144" i="3"/>
  <c r="DB139" i="3"/>
  <c r="DC128" i="3"/>
  <c r="DE122" i="3"/>
  <c r="DC63" i="3"/>
  <c r="DE102" i="3"/>
  <c r="DE119" i="3" s="1"/>
  <c r="DE65" i="3"/>
  <c r="DF1" i="3"/>
  <c r="DE57" i="3"/>
  <c r="EL58" i="26" l="1"/>
  <c r="EL56" i="26"/>
  <c r="EL55" i="26"/>
  <c r="DE60" i="3"/>
  <c r="DE62" i="3"/>
  <c r="DE61" i="3"/>
  <c r="DE127" i="3"/>
  <c r="DE125" i="3"/>
  <c r="DE126" i="3"/>
  <c r="DC169" i="3"/>
  <c r="DD145" i="3"/>
  <c r="DD150" i="3"/>
  <c r="DE77" i="7" s="1"/>
  <c r="DD140" i="3"/>
  <c r="DE67" i="7" s="1"/>
  <c r="DD152" i="3"/>
  <c r="DD147" i="3"/>
  <c r="DD142" i="3"/>
  <c r="DD151" i="3"/>
  <c r="DE78" i="7" s="1"/>
  <c r="DD146" i="3"/>
  <c r="DE73" i="7" s="1"/>
  <c r="DD141" i="3"/>
  <c r="DE68" i="7" s="1"/>
  <c r="DD171" i="3"/>
  <c r="DE98" i="7" s="1"/>
  <c r="DD170" i="3"/>
  <c r="DE97" i="7" s="1"/>
  <c r="DD172" i="3"/>
  <c r="DE99" i="7" s="1"/>
  <c r="DF226" i="3"/>
  <c r="DO75" i="6"/>
  <c r="DO74" i="6"/>
  <c r="DM77" i="6"/>
  <c r="DC66" i="7"/>
  <c r="DC227" i="7" s="1"/>
  <c r="DO76" i="6"/>
  <c r="DD72" i="7"/>
  <c r="DD67" i="7"/>
  <c r="DD74" i="7"/>
  <c r="DD69" i="7"/>
  <c r="DN72" i="6"/>
  <c r="DD79" i="7"/>
  <c r="DD76" i="7" s="1"/>
  <c r="DD229" i="7" s="1"/>
  <c r="DN66" i="6"/>
  <c r="DF130" i="3"/>
  <c r="DF198" i="3"/>
  <c r="DF179" i="3"/>
  <c r="DC144" i="3"/>
  <c r="DC149" i="3"/>
  <c r="DC139" i="3"/>
  <c r="DF122" i="3"/>
  <c r="DD128" i="3"/>
  <c r="DD63" i="3"/>
  <c r="DF102" i="3"/>
  <c r="DF119" i="3" s="1"/>
  <c r="DF65" i="3"/>
  <c r="DG1" i="3"/>
  <c r="DF57" i="3"/>
  <c r="EM58" i="26" l="1"/>
  <c r="EM55" i="26"/>
  <c r="EM56" i="26"/>
  <c r="DF60" i="3"/>
  <c r="DF61" i="3"/>
  <c r="DF62" i="3"/>
  <c r="DF127" i="3"/>
  <c r="DF126" i="3"/>
  <c r="DF125" i="3"/>
  <c r="DE150" i="3"/>
  <c r="DF77" i="7" s="1"/>
  <c r="DE145" i="3"/>
  <c r="DE140" i="3"/>
  <c r="DE152" i="3"/>
  <c r="DE147" i="3"/>
  <c r="DE142" i="3"/>
  <c r="DE146" i="3"/>
  <c r="DF73" i="7" s="1"/>
  <c r="DE151" i="3"/>
  <c r="DF78" i="7" s="1"/>
  <c r="DE141" i="3"/>
  <c r="DF68" i="7" s="1"/>
  <c r="DD169" i="3"/>
  <c r="DE170" i="3"/>
  <c r="DF97" i="7" s="1"/>
  <c r="DE171" i="3"/>
  <c r="DF98" i="7" s="1"/>
  <c r="DE172" i="3"/>
  <c r="DF99" i="7" s="1"/>
  <c r="DG226" i="3"/>
  <c r="DD66" i="7"/>
  <c r="DD227" i="7" s="1"/>
  <c r="DD71" i="7"/>
  <c r="DD228" i="7" s="1"/>
  <c r="DN77" i="6"/>
  <c r="DP74" i="6"/>
  <c r="DP76" i="6"/>
  <c r="DP75" i="6"/>
  <c r="DE74" i="7"/>
  <c r="DE69" i="7"/>
  <c r="DE66" i="7" s="1"/>
  <c r="DE227" i="7" s="1"/>
  <c r="DE72" i="7"/>
  <c r="DO72" i="6"/>
  <c r="DD96" i="7"/>
  <c r="DD233" i="7" s="1"/>
  <c r="DE79" i="7"/>
  <c r="DE76" i="7" s="1"/>
  <c r="DE229" i="7" s="1"/>
  <c r="DO66" i="6"/>
  <c r="DG130" i="3"/>
  <c r="DG198" i="3"/>
  <c r="DG179" i="3"/>
  <c r="DD139" i="3"/>
  <c r="DD144" i="3"/>
  <c r="DD149" i="3"/>
  <c r="DE128" i="3"/>
  <c r="DG122" i="3"/>
  <c r="DE63" i="3"/>
  <c r="DG102" i="3"/>
  <c r="DG119" i="3" s="1"/>
  <c r="DG65" i="3"/>
  <c r="DH1" i="3"/>
  <c r="DG57" i="3"/>
  <c r="EN58" i="26" l="1"/>
  <c r="EN55" i="26"/>
  <c r="EN56" i="26"/>
  <c r="DG125" i="3"/>
  <c r="DG126" i="3"/>
  <c r="DG127" i="3"/>
  <c r="DG60" i="3"/>
  <c r="DG62" i="3"/>
  <c r="DG61" i="3"/>
  <c r="DF152" i="3"/>
  <c r="DF147" i="3"/>
  <c r="DF142" i="3"/>
  <c r="DF145" i="3"/>
  <c r="DF150" i="3"/>
  <c r="DG77" i="7" s="1"/>
  <c r="DF140" i="3"/>
  <c r="DG67" i="7" s="1"/>
  <c r="DF146" i="3"/>
  <c r="DG73" i="7" s="1"/>
  <c r="DF141" i="3"/>
  <c r="DG68" i="7" s="1"/>
  <c r="DF151" i="3"/>
  <c r="DG78" i="7" s="1"/>
  <c r="DF170" i="3"/>
  <c r="DG97" i="7" s="1"/>
  <c r="DE169" i="3"/>
  <c r="DF172" i="3"/>
  <c r="DG99" i="7" s="1"/>
  <c r="DF171" i="3"/>
  <c r="DG98" i="7" s="1"/>
  <c r="DH226" i="3"/>
  <c r="DE71" i="7"/>
  <c r="DE228" i="7" s="1"/>
  <c r="DQ76" i="6"/>
  <c r="DQ75" i="6"/>
  <c r="DQ74" i="6"/>
  <c r="DO77" i="6"/>
  <c r="DF74" i="7"/>
  <c r="DF72" i="7"/>
  <c r="DF69" i="7"/>
  <c r="DE96" i="7"/>
  <c r="DE233" i="7" s="1"/>
  <c r="DF67" i="7"/>
  <c r="DP72" i="6"/>
  <c r="DF79" i="7"/>
  <c r="DF76" i="7" s="1"/>
  <c r="DF229" i="7" s="1"/>
  <c r="DP66" i="6"/>
  <c r="DH130" i="3"/>
  <c r="DH179" i="3"/>
  <c r="DH198" i="3"/>
  <c r="DE144" i="3"/>
  <c r="DE139" i="3"/>
  <c r="DE149" i="3"/>
  <c r="DF128" i="3"/>
  <c r="DH122" i="3"/>
  <c r="DH102" i="3"/>
  <c r="DH119" i="3" s="1"/>
  <c r="DH65" i="3"/>
  <c r="DF63" i="3"/>
  <c r="DI1" i="3"/>
  <c r="DH57" i="3"/>
  <c r="EO58" i="26" l="1"/>
  <c r="EO55" i="26"/>
  <c r="EO56" i="26"/>
  <c r="DH61" i="3"/>
  <c r="DH60" i="3"/>
  <c r="DH62" i="3"/>
  <c r="DH126" i="3"/>
  <c r="DH125" i="3"/>
  <c r="DH127" i="3"/>
  <c r="DG145" i="3"/>
  <c r="DH72" i="7" s="1"/>
  <c r="DG150" i="3"/>
  <c r="DH77" i="7" s="1"/>
  <c r="DG140" i="3"/>
  <c r="DH67" i="7" s="1"/>
  <c r="DG142" i="3"/>
  <c r="DG147" i="3"/>
  <c r="DG152" i="3"/>
  <c r="DG146" i="3"/>
  <c r="DH73" i="7" s="1"/>
  <c r="DG141" i="3"/>
  <c r="DG151" i="3"/>
  <c r="DH78" i="7" s="1"/>
  <c r="DG170" i="3"/>
  <c r="DG172" i="3"/>
  <c r="DH99" i="7" s="1"/>
  <c r="DG171" i="3"/>
  <c r="DH98" i="7" s="1"/>
  <c r="DF169" i="3"/>
  <c r="DI226" i="3"/>
  <c r="DF71" i="7"/>
  <c r="DF228" i="7" s="1"/>
  <c r="DR74" i="6"/>
  <c r="DR75" i="6"/>
  <c r="DP77" i="6"/>
  <c r="DR76" i="6"/>
  <c r="DF66" i="7"/>
  <c r="DF227" i="7" s="1"/>
  <c r="DG72" i="7"/>
  <c r="DG74" i="7"/>
  <c r="DG69" i="7"/>
  <c r="DG66" i="7" s="1"/>
  <c r="DG227" i="7" s="1"/>
  <c r="DQ72" i="6"/>
  <c r="DG79" i="7"/>
  <c r="DG76" i="7" s="1"/>
  <c r="DG229" i="7" s="1"/>
  <c r="DF96" i="7"/>
  <c r="DF233" i="7" s="1"/>
  <c r="DQ66" i="6"/>
  <c r="DI130" i="3"/>
  <c r="DI179" i="3"/>
  <c r="DI198" i="3"/>
  <c r="DF144" i="3"/>
  <c r="DF139" i="3"/>
  <c r="DF149" i="3"/>
  <c r="DG128" i="3"/>
  <c r="DI122" i="3"/>
  <c r="DI102" i="3"/>
  <c r="DI119" i="3" s="1"/>
  <c r="DI65" i="3"/>
  <c r="DG63" i="3"/>
  <c r="DJ1" i="3"/>
  <c r="DI57" i="3"/>
  <c r="EP58" i="26" l="1"/>
  <c r="EP55" i="26"/>
  <c r="EP56" i="26"/>
  <c r="DI61" i="3"/>
  <c r="DI62" i="3"/>
  <c r="DI60" i="3"/>
  <c r="DI125" i="3"/>
  <c r="DI126" i="3"/>
  <c r="DI127" i="3"/>
  <c r="DG169" i="3"/>
  <c r="DH146" i="3"/>
  <c r="DI73" i="7" s="1"/>
  <c r="DH151" i="3"/>
  <c r="DI78" i="7" s="1"/>
  <c r="DH141" i="3"/>
  <c r="DI68" i="7" s="1"/>
  <c r="DH140" i="3"/>
  <c r="DI67" i="7" s="1"/>
  <c r="DH145" i="3"/>
  <c r="DI72" i="7" s="1"/>
  <c r="DH150" i="3"/>
  <c r="DI77" i="7" s="1"/>
  <c r="DH97" i="7"/>
  <c r="DH142" i="3"/>
  <c r="DH152" i="3"/>
  <c r="DH147" i="3"/>
  <c r="DH171" i="3"/>
  <c r="DI98" i="7" s="1"/>
  <c r="DH170" i="3"/>
  <c r="DI97" i="7" s="1"/>
  <c r="DH172" i="3"/>
  <c r="DI99" i="7" s="1"/>
  <c r="DJ226" i="3"/>
  <c r="DQ77" i="6"/>
  <c r="DS76" i="6"/>
  <c r="DS75" i="6"/>
  <c r="DS74" i="6"/>
  <c r="DG71" i="7"/>
  <c r="DG228" i="7" s="1"/>
  <c r="DH68" i="7"/>
  <c r="DH69" i="7"/>
  <c r="DH74" i="7"/>
  <c r="DH71" i="7" s="1"/>
  <c r="DH228" i="7" s="1"/>
  <c r="DR72" i="6"/>
  <c r="DG96" i="7"/>
  <c r="DG233" i="7" s="1"/>
  <c r="DH79" i="7"/>
  <c r="DH76" i="7" s="1"/>
  <c r="DH229" i="7" s="1"/>
  <c r="DR66" i="6"/>
  <c r="DJ130" i="3"/>
  <c r="DJ179" i="3"/>
  <c r="DJ198" i="3"/>
  <c r="DG149" i="3"/>
  <c r="DG139" i="3"/>
  <c r="DG144" i="3"/>
  <c r="DH128" i="3"/>
  <c r="DJ122" i="3"/>
  <c r="DJ102" i="3"/>
  <c r="DJ119" i="3" s="1"/>
  <c r="DJ65" i="3"/>
  <c r="DH63" i="3"/>
  <c r="DK1" i="3"/>
  <c r="DJ57" i="3"/>
  <c r="EQ58" i="26" l="1"/>
  <c r="EQ55" i="26"/>
  <c r="EQ56" i="26"/>
  <c r="DJ62" i="3"/>
  <c r="DJ61" i="3"/>
  <c r="DJ60" i="3"/>
  <c r="DJ125" i="3"/>
  <c r="DJ126" i="3"/>
  <c r="DJ127" i="3"/>
  <c r="DI146" i="3"/>
  <c r="DJ73" i="7" s="1"/>
  <c r="DI141" i="3"/>
  <c r="DJ68" i="7" s="1"/>
  <c r="DI151" i="3"/>
  <c r="DJ78" i="7" s="1"/>
  <c r="DI150" i="3"/>
  <c r="DJ77" i="7" s="1"/>
  <c r="DI145" i="3"/>
  <c r="DJ72" i="7" s="1"/>
  <c r="DI140" i="3"/>
  <c r="DJ67" i="7" s="1"/>
  <c r="DI147" i="3"/>
  <c r="DI152" i="3"/>
  <c r="DI142" i="3"/>
  <c r="DH169" i="3"/>
  <c r="DI172" i="3"/>
  <c r="DJ99" i="7" s="1"/>
  <c r="DI171" i="3"/>
  <c r="DJ98" i="7" s="1"/>
  <c r="DI170" i="3"/>
  <c r="DJ97" i="7" s="1"/>
  <c r="DK226" i="3"/>
  <c r="DT74" i="6"/>
  <c r="DT75" i="6"/>
  <c r="DT76" i="6"/>
  <c r="DR77" i="6"/>
  <c r="DH66" i="7"/>
  <c r="DH227" i="7" s="1"/>
  <c r="DI74" i="7"/>
  <c r="DI71" i="7" s="1"/>
  <c r="DI228" i="7" s="1"/>
  <c r="DI69" i="7"/>
  <c r="DI66" i="7" s="1"/>
  <c r="DI227" i="7" s="1"/>
  <c r="DS72" i="6"/>
  <c r="DI79" i="7"/>
  <c r="DI76" i="7" s="1"/>
  <c r="DI229" i="7" s="1"/>
  <c r="DH96" i="7"/>
  <c r="DH233" i="7" s="1"/>
  <c r="DS66" i="6"/>
  <c r="DK130" i="3"/>
  <c r="DK179" i="3"/>
  <c r="DK198" i="3"/>
  <c r="DH144" i="3"/>
  <c r="DH139" i="3"/>
  <c r="DH149" i="3"/>
  <c r="DK122" i="3"/>
  <c r="DI128" i="3"/>
  <c r="DI63" i="3"/>
  <c r="DK102" i="3"/>
  <c r="DK119" i="3" s="1"/>
  <c r="DK65" i="3"/>
  <c r="DL1" i="3"/>
  <c r="DK57" i="3"/>
  <c r="ER55" i="26" l="1"/>
  <c r="ER56" i="26"/>
  <c r="ER58" i="26"/>
  <c r="DK62" i="3"/>
  <c r="DK61" i="3"/>
  <c r="DK60" i="3"/>
  <c r="DK125" i="3"/>
  <c r="DK127" i="3"/>
  <c r="DK126" i="3"/>
  <c r="DJ147" i="3"/>
  <c r="DJ152" i="3"/>
  <c r="DJ142" i="3"/>
  <c r="DJ150" i="3"/>
  <c r="DK77" i="7" s="1"/>
  <c r="DJ145" i="3"/>
  <c r="DJ140" i="3"/>
  <c r="DK67" i="7" s="1"/>
  <c r="DI169" i="3"/>
  <c r="DJ146" i="3"/>
  <c r="DK73" i="7" s="1"/>
  <c r="DJ151" i="3"/>
  <c r="DK78" i="7" s="1"/>
  <c r="DJ141" i="3"/>
  <c r="DK68" i="7" s="1"/>
  <c r="DJ170" i="3"/>
  <c r="DK97" i="7" s="1"/>
  <c r="DJ172" i="3"/>
  <c r="DK99" i="7" s="1"/>
  <c r="DJ171" i="3"/>
  <c r="DK98" i="7" s="1"/>
  <c r="DL226" i="3"/>
  <c r="DU76" i="6"/>
  <c r="DU75" i="6"/>
  <c r="DS77" i="6"/>
  <c r="DU74" i="6"/>
  <c r="DJ74" i="7"/>
  <c r="DJ71" i="7" s="1"/>
  <c r="DJ228" i="7" s="1"/>
  <c r="DJ69" i="7"/>
  <c r="DJ66" i="7" s="1"/>
  <c r="DJ227" i="7" s="1"/>
  <c r="DT72" i="6"/>
  <c r="DJ79" i="7"/>
  <c r="DJ76" i="7" s="1"/>
  <c r="DJ229" i="7" s="1"/>
  <c r="DI96" i="7"/>
  <c r="DI233" i="7" s="1"/>
  <c r="DT66" i="6"/>
  <c r="DL130" i="3"/>
  <c r="DL198" i="3"/>
  <c r="DL179" i="3"/>
  <c r="DI144" i="3"/>
  <c r="DI149" i="3"/>
  <c r="DI139" i="3"/>
  <c r="DJ128" i="3"/>
  <c r="DL122" i="3"/>
  <c r="DL102" i="3"/>
  <c r="DL119" i="3" s="1"/>
  <c r="DL65" i="3"/>
  <c r="DJ63" i="3"/>
  <c r="DM1" i="3"/>
  <c r="DL57" i="3"/>
  <c r="ES55" i="26" l="1"/>
  <c r="ES56" i="26"/>
  <c r="ES58" i="26"/>
  <c r="DL61" i="3"/>
  <c r="DL60" i="3"/>
  <c r="DL62" i="3"/>
  <c r="DL125" i="3"/>
  <c r="DL127" i="3"/>
  <c r="DL126" i="3"/>
  <c r="DJ169" i="3"/>
  <c r="DK150" i="3"/>
  <c r="DL77" i="7" s="1"/>
  <c r="DK145" i="3"/>
  <c r="DK140" i="3"/>
  <c r="DK147" i="3"/>
  <c r="DK152" i="3"/>
  <c r="DK142" i="3"/>
  <c r="DK151" i="3"/>
  <c r="DL78" i="7" s="1"/>
  <c r="DK146" i="3"/>
  <c r="DL73" i="7" s="1"/>
  <c r="DK141" i="3"/>
  <c r="DL68" i="7" s="1"/>
  <c r="DK170" i="3"/>
  <c r="DK171" i="3"/>
  <c r="DL98" i="7" s="1"/>
  <c r="DK172" i="3"/>
  <c r="DL99" i="7" s="1"/>
  <c r="DM226" i="3"/>
  <c r="DV74" i="6"/>
  <c r="DT77" i="6"/>
  <c r="DV75" i="6"/>
  <c r="DV76" i="6"/>
  <c r="DK74" i="7"/>
  <c r="DK72" i="7"/>
  <c r="DK69" i="7"/>
  <c r="DK66" i="7" s="1"/>
  <c r="DK227" i="7" s="1"/>
  <c r="DU72" i="6"/>
  <c r="DJ96" i="7"/>
  <c r="DJ233" i="7" s="1"/>
  <c r="DK79" i="7"/>
  <c r="DK76" i="7" s="1"/>
  <c r="DK229" i="7" s="1"/>
  <c r="DU66" i="6"/>
  <c r="DM130" i="3"/>
  <c r="DM198" i="3"/>
  <c r="DM179" i="3"/>
  <c r="DJ149" i="3"/>
  <c r="DJ139" i="3"/>
  <c r="DJ144" i="3"/>
  <c r="DK128" i="3"/>
  <c r="DM122" i="3"/>
  <c r="DM65" i="3"/>
  <c r="DM102" i="3"/>
  <c r="DM119" i="3" s="1"/>
  <c r="DK63" i="3"/>
  <c r="DN1" i="3"/>
  <c r="DM57" i="3"/>
  <c r="ET56" i="26" l="1"/>
  <c r="ET55" i="26"/>
  <c r="ET58" i="26"/>
  <c r="DM61" i="3"/>
  <c r="DM60" i="3"/>
  <c r="DM62" i="3"/>
  <c r="DM125" i="3"/>
  <c r="DM126" i="3"/>
  <c r="DM127" i="3"/>
  <c r="DK169" i="3"/>
  <c r="DL97" i="7"/>
  <c r="DL150" i="3"/>
  <c r="DM77" i="7" s="1"/>
  <c r="DL145" i="3"/>
  <c r="DM72" i="7" s="1"/>
  <c r="DL140" i="3"/>
  <c r="DM67" i="7" s="1"/>
  <c r="DL151" i="3"/>
  <c r="DM78" i="7" s="1"/>
  <c r="DL141" i="3"/>
  <c r="DM68" i="7" s="1"/>
  <c r="DL146" i="3"/>
  <c r="DM73" i="7" s="1"/>
  <c r="DL147" i="3"/>
  <c r="DL152" i="3"/>
  <c r="DL142" i="3"/>
  <c r="DL170" i="3"/>
  <c r="DL171" i="3"/>
  <c r="DM98" i="7" s="1"/>
  <c r="DL172" i="3"/>
  <c r="DM99" i="7" s="1"/>
  <c r="DK71" i="7"/>
  <c r="DK228" i="7" s="1"/>
  <c r="DN226" i="3"/>
  <c r="DW76" i="6"/>
  <c r="DW75" i="6"/>
  <c r="DU77" i="6"/>
  <c r="DW74" i="6"/>
  <c r="DL74" i="7"/>
  <c r="DL69" i="7"/>
  <c r="DK96" i="7"/>
  <c r="DK233" i="7" s="1"/>
  <c r="DL67" i="7"/>
  <c r="DL72" i="7"/>
  <c r="DV72" i="6"/>
  <c r="DL79" i="7"/>
  <c r="DL76" i="7" s="1"/>
  <c r="DL229" i="7" s="1"/>
  <c r="DV66" i="6"/>
  <c r="DN130" i="3"/>
  <c r="DN198" i="3"/>
  <c r="DN179" i="3"/>
  <c r="DK149" i="3"/>
  <c r="DK139" i="3"/>
  <c r="DK144" i="3"/>
  <c r="DL128" i="3"/>
  <c r="DN122" i="3"/>
  <c r="DN65" i="3"/>
  <c r="DN102" i="3"/>
  <c r="DN119" i="3" s="1"/>
  <c r="DL63" i="3"/>
  <c r="DO1" i="3"/>
  <c r="DN57" i="3"/>
  <c r="EU56" i="26" l="1"/>
  <c r="EU55" i="26"/>
  <c r="EU58" i="26"/>
  <c r="DN60" i="3"/>
  <c r="DN62" i="3"/>
  <c r="DN61" i="3"/>
  <c r="DN126" i="3"/>
  <c r="DN127" i="3"/>
  <c r="DN125" i="3"/>
  <c r="DL169" i="3"/>
  <c r="DM97" i="7"/>
  <c r="DM152" i="3"/>
  <c r="DM142" i="3"/>
  <c r="DM147" i="3"/>
  <c r="DM151" i="3"/>
  <c r="DN78" i="7" s="1"/>
  <c r="DM141" i="3"/>
  <c r="DN68" i="7" s="1"/>
  <c r="DM146" i="3"/>
  <c r="DM140" i="3"/>
  <c r="DM145" i="3"/>
  <c r="DN72" i="7" s="1"/>
  <c r="DM150" i="3"/>
  <c r="DN77" i="7" s="1"/>
  <c r="DM171" i="3"/>
  <c r="DN98" i="7" s="1"/>
  <c r="DM170" i="3"/>
  <c r="DM172" i="3"/>
  <c r="DN99" i="7" s="1"/>
  <c r="DO226" i="3"/>
  <c r="DX74" i="6"/>
  <c r="DL71" i="7"/>
  <c r="DL228" i="7" s="1"/>
  <c r="DV77" i="6"/>
  <c r="DX75" i="6"/>
  <c r="DX76" i="6"/>
  <c r="DL66" i="7"/>
  <c r="DL227" i="7" s="1"/>
  <c r="DM69" i="7"/>
  <c r="DM66" i="7" s="1"/>
  <c r="DM227" i="7" s="1"/>
  <c r="DM74" i="7"/>
  <c r="DM71" i="7" s="1"/>
  <c r="DM228" i="7" s="1"/>
  <c r="DW72" i="6"/>
  <c r="DL96" i="7"/>
  <c r="DL233" i="7" s="1"/>
  <c r="DM79" i="7"/>
  <c r="DM76" i="7" s="1"/>
  <c r="DM229" i="7" s="1"/>
  <c r="DW66" i="6"/>
  <c r="DO130" i="3"/>
  <c r="DO198" i="3"/>
  <c r="DO179" i="3"/>
  <c r="DL144" i="3"/>
  <c r="DL149" i="3"/>
  <c r="DL139" i="3"/>
  <c r="DM128" i="3"/>
  <c r="DO122" i="3"/>
  <c r="DM63" i="3"/>
  <c r="DO102" i="3"/>
  <c r="DO119" i="3" s="1"/>
  <c r="DO65" i="3"/>
  <c r="DP1" i="3"/>
  <c r="DO57" i="3"/>
  <c r="EV56" i="26" l="1"/>
  <c r="EV58" i="26"/>
  <c r="EV55" i="26"/>
  <c r="DM96" i="7"/>
  <c r="DM233" i="7" s="1"/>
  <c r="DO62" i="3"/>
  <c r="DO61" i="3"/>
  <c r="DO60" i="3"/>
  <c r="DO126" i="3"/>
  <c r="DO127" i="3"/>
  <c r="DO125" i="3"/>
  <c r="DN151" i="3"/>
  <c r="DO78" i="7" s="1"/>
  <c r="DN146" i="3"/>
  <c r="DO73" i="7" s="1"/>
  <c r="DN141" i="3"/>
  <c r="DO68" i="7" s="1"/>
  <c r="DN145" i="3"/>
  <c r="DN140" i="3"/>
  <c r="DN150" i="3"/>
  <c r="DO77" i="7" s="1"/>
  <c r="DN152" i="3"/>
  <c r="DN142" i="3"/>
  <c r="DN147" i="3"/>
  <c r="DM169" i="3"/>
  <c r="DN172" i="3"/>
  <c r="DO99" i="7" s="1"/>
  <c r="DN97" i="7"/>
  <c r="DN170" i="3"/>
  <c r="DO97" i="7" s="1"/>
  <c r="DN171" i="3"/>
  <c r="DO98" i="7" s="1"/>
  <c r="DP226" i="3"/>
  <c r="DY75" i="6"/>
  <c r="DW77" i="6"/>
  <c r="DY76" i="6"/>
  <c r="DY74" i="6"/>
  <c r="DN67" i="7"/>
  <c r="DN73" i="7"/>
  <c r="DN74" i="7"/>
  <c r="DN69" i="7"/>
  <c r="DX72" i="6"/>
  <c r="DN79" i="7"/>
  <c r="DN76" i="7" s="1"/>
  <c r="DN229" i="7" s="1"/>
  <c r="DX66" i="6"/>
  <c r="DP130" i="3"/>
  <c r="DP198" i="3"/>
  <c r="DP179" i="3"/>
  <c r="DM139" i="3"/>
  <c r="DM149" i="3"/>
  <c r="DM144" i="3"/>
  <c r="DP122" i="3"/>
  <c r="DN128" i="3"/>
  <c r="DN63" i="3"/>
  <c r="DP102" i="3"/>
  <c r="DP119" i="3" s="1"/>
  <c r="DP65" i="3"/>
  <c r="DQ1" i="3"/>
  <c r="DP57" i="3"/>
  <c r="EW56" i="26" l="1"/>
  <c r="EW58" i="26"/>
  <c r="EW55" i="26"/>
  <c r="DP62" i="3"/>
  <c r="DP60" i="3"/>
  <c r="DP61" i="3"/>
  <c r="DP127" i="3"/>
  <c r="DP126" i="3"/>
  <c r="DP125" i="3"/>
  <c r="DO151" i="3"/>
  <c r="DP78" i="7" s="1"/>
  <c r="DO141" i="3"/>
  <c r="DP68" i="7" s="1"/>
  <c r="DO146" i="3"/>
  <c r="DP73" i="7" s="1"/>
  <c r="DO152" i="3"/>
  <c r="DO147" i="3"/>
  <c r="DO142" i="3"/>
  <c r="DO145" i="3"/>
  <c r="DP72" i="7" s="1"/>
  <c r="DO150" i="3"/>
  <c r="DP77" i="7" s="1"/>
  <c r="DO140" i="3"/>
  <c r="DP67" i="7" s="1"/>
  <c r="DN169" i="3"/>
  <c r="DO171" i="3"/>
  <c r="DP98" i="7" s="1"/>
  <c r="DO170" i="3"/>
  <c r="DP97" i="7" s="1"/>
  <c r="DO172" i="3"/>
  <c r="DP99" i="7" s="1"/>
  <c r="DQ226" i="3"/>
  <c r="DN71" i="7"/>
  <c r="DN228" i="7" s="1"/>
  <c r="DZ76" i="6"/>
  <c r="DX77" i="6"/>
  <c r="DZ74" i="6"/>
  <c r="DZ75" i="6"/>
  <c r="DN66" i="7"/>
  <c r="DN227" i="7" s="1"/>
  <c r="DO67" i="7"/>
  <c r="DO72" i="7"/>
  <c r="DO69" i="7"/>
  <c r="DO74" i="7"/>
  <c r="DY72" i="6"/>
  <c r="DO79" i="7"/>
  <c r="DO76" i="7" s="1"/>
  <c r="DO229" i="7" s="1"/>
  <c r="DN96" i="7"/>
  <c r="DN233" i="7" s="1"/>
  <c r="DY66" i="6"/>
  <c r="DQ130" i="3"/>
  <c r="DQ198" i="3"/>
  <c r="DQ179" i="3"/>
  <c r="DN139" i="3"/>
  <c r="DN144" i="3"/>
  <c r="DN149" i="3"/>
  <c r="DO128" i="3"/>
  <c r="DQ122" i="3"/>
  <c r="DO63" i="3"/>
  <c r="DQ102" i="3"/>
  <c r="DQ119" i="3" s="1"/>
  <c r="DQ65" i="3"/>
  <c r="DR1" i="3"/>
  <c r="DQ57" i="3"/>
  <c r="EX58" i="26" l="1"/>
  <c r="EX55" i="26"/>
  <c r="EX56" i="26"/>
  <c r="DQ60" i="3"/>
  <c r="DQ62" i="3"/>
  <c r="DQ61" i="3"/>
  <c r="DQ127" i="3"/>
  <c r="DQ125" i="3"/>
  <c r="DQ126" i="3"/>
  <c r="DP145" i="3"/>
  <c r="DQ72" i="7" s="1"/>
  <c r="DP150" i="3"/>
  <c r="DQ77" i="7" s="1"/>
  <c r="DP140" i="3"/>
  <c r="DQ67" i="7" s="1"/>
  <c r="DP152" i="3"/>
  <c r="DP147" i="3"/>
  <c r="DP142" i="3"/>
  <c r="DP141" i="3"/>
  <c r="DQ68" i="7" s="1"/>
  <c r="DP151" i="3"/>
  <c r="DQ78" i="7" s="1"/>
  <c r="DP146" i="3"/>
  <c r="DQ73" i="7" s="1"/>
  <c r="DO169" i="3"/>
  <c r="DP172" i="3"/>
  <c r="DQ99" i="7" s="1"/>
  <c r="DP170" i="3"/>
  <c r="DQ97" i="7" s="1"/>
  <c r="DP171" i="3"/>
  <c r="DQ98" i="7" s="1"/>
  <c r="DR226" i="3"/>
  <c r="EA75" i="6"/>
  <c r="DY77" i="6"/>
  <c r="EA74" i="6"/>
  <c r="DO66" i="7"/>
  <c r="DO227" i="7" s="1"/>
  <c r="EA76" i="6"/>
  <c r="DO71" i="7"/>
  <c r="DO228" i="7" s="1"/>
  <c r="DP74" i="7"/>
  <c r="DP71" i="7" s="1"/>
  <c r="DP228" i="7" s="1"/>
  <c r="DP69" i="7"/>
  <c r="DP66" i="7" s="1"/>
  <c r="DP227" i="7" s="1"/>
  <c r="DZ72" i="6"/>
  <c r="DO96" i="7"/>
  <c r="DO233" i="7" s="1"/>
  <c r="DP79" i="7"/>
  <c r="DP76" i="7" s="1"/>
  <c r="DP229" i="7" s="1"/>
  <c r="DZ66" i="6"/>
  <c r="DR130" i="3"/>
  <c r="DR198" i="3"/>
  <c r="DR179" i="3"/>
  <c r="DO139" i="3"/>
  <c r="DO144" i="3"/>
  <c r="DO149" i="3"/>
  <c r="DP128" i="3"/>
  <c r="DR122" i="3"/>
  <c r="DP63" i="3"/>
  <c r="DR102" i="3"/>
  <c r="DR119" i="3" s="1"/>
  <c r="DR65" i="3"/>
  <c r="DS1" i="3"/>
  <c r="DR57" i="3"/>
  <c r="EY58" i="26" l="1"/>
  <c r="EY55" i="26"/>
  <c r="EY56" i="26"/>
  <c r="DR62" i="3"/>
  <c r="DR61" i="3"/>
  <c r="DR60" i="3"/>
  <c r="DR127" i="3"/>
  <c r="DR125" i="3"/>
  <c r="DR126" i="3"/>
  <c r="DQ151" i="3"/>
  <c r="DR78" i="7" s="1"/>
  <c r="DQ146" i="3"/>
  <c r="DR73" i="7" s="1"/>
  <c r="DQ141" i="3"/>
  <c r="DR68" i="7" s="1"/>
  <c r="DQ150" i="3"/>
  <c r="DR77" i="7" s="1"/>
  <c r="DQ145" i="3"/>
  <c r="DQ140" i="3"/>
  <c r="DQ152" i="3"/>
  <c r="DQ147" i="3"/>
  <c r="DQ142" i="3"/>
  <c r="DP169" i="3"/>
  <c r="DQ172" i="3"/>
  <c r="DR99" i="7" s="1"/>
  <c r="DQ170" i="3"/>
  <c r="DR97" i="7" s="1"/>
  <c r="DQ171" i="3"/>
  <c r="DR98" i="7" s="1"/>
  <c r="DS226" i="3"/>
  <c r="EB74" i="6"/>
  <c r="DZ77" i="6"/>
  <c r="EB76" i="6"/>
  <c r="EB75" i="6"/>
  <c r="DQ74" i="7"/>
  <c r="DQ71" i="7" s="1"/>
  <c r="DQ228" i="7" s="1"/>
  <c r="DQ69" i="7"/>
  <c r="DQ66" i="7" s="1"/>
  <c r="DQ227" i="7" s="1"/>
  <c r="DP96" i="7"/>
  <c r="DP233" i="7" s="1"/>
  <c r="EA72" i="6"/>
  <c r="DQ79" i="7"/>
  <c r="DQ76" i="7" s="1"/>
  <c r="DQ229" i="7" s="1"/>
  <c r="EA66" i="6"/>
  <c r="DS130" i="3"/>
  <c r="DS198" i="3"/>
  <c r="DS179" i="3"/>
  <c r="DP139" i="3"/>
  <c r="DP149" i="3"/>
  <c r="DP144" i="3"/>
  <c r="DQ128" i="3"/>
  <c r="DS122" i="3"/>
  <c r="DQ63" i="3"/>
  <c r="DS102" i="3"/>
  <c r="DS119" i="3" s="1"/>
  <c r="DS65" i="3"/>
  <c r="DT1" i="3"/>
  <c r="DS57" i="3"/>
  <c r="EZ58" i="26" l="1"/>
  <c r="EZ55" i="26"/>
  <c r="EZ56" i="26"/>
  <c r="DS60" i="3"/>
  <c r="DS61" i="3"/>
  <c r="DS62" i="3"/>
  <c r="DS127" i="3"/>
  <c r="DS125" i="3"/>
  <c r="DS126" i="3"/>
  <c r="DR152" i="3"/>
  <c r="DR147" i="3"/>
  <c r="DR142" i="3"/>
  <c r="DR146" i="3"/>
  <c r="DS73" i="7" s="1"/>
  <c r="DR151" i="3"/>
  <c r="DS78" i="7" s="1"/>
  <c r="DR141" i="3"/>
  <c r="DS68" i="7" s="1"/>
  <c r="DR150" i="3"/>
  <c r="DS77" i="7" s="1"/>
  <c r="DR145" i="3"/>
  <c r="DS72" i="7" s="1"/>
  <c r="DR140" i="3"/>
  <c r="DS67" i="7" s="1"/>
  <c r="DQ169" i="3"/>
  <c r="DR170" i="3"/>
  <c r="DS97" i="7" s="1"/>
  <c r="DR172" i="3"/>
  <c r="DS99" i="7" s="1"/>
  <c r="DR171" i="3"/>
  <c r="DS98" i="7" s="1"/>
  <c r="DT226" i="3"/>
  <c r="EA77" i="6"/>
  <c r="EC76" i="6"/>
  <c r="EC75" i="6"/>
  <c r="EC74" i="6"/>
  <c r="DR69" i="7"/>
  <c r="DR74" i="7"/>
  <c r="DR67" i="7"/>
  <c r="DR72" i="7"/>
  <c r="EB72" i="6"/>
  <c r="DR79" i="7"/>
  <c r="DR76" i="7" s="1"/>
  <c r="DR229" i="7" s="1"/>
  <c r="DQ96" i="7"/>
  <c r="DQ233" i="7" s="1"/>
  <c r="EB66" i="6"/>
  <c r="DT130" i="3"/>
  <c r="DT179" i="3"/>
  <c r="DT198" i="3"/>
  <c r="DQ139" i="3"/>
  <c r="DQ149" i="3"/>
  <c r="DQ144" i="3"/>
  <c r="DT122" i="3"/>
  <c r="DR128" i="3"/>
  <c r="DR63" i="3"/>
  <c r="DT102" i="3"/>
  <c r="DT119" i="3" s="1"/>
  <c r="DT65" i="3"/>
  <c r="DU1" i="3"/>
  <c r="DT57" i="3"/>
  <c r="FA58" i="26" l="1"/>
  <c r="FA55" i="26"/>
  <c r="FA56" i="26"/>
  <c r="DT61" i="3"/>
  <c r="DT60" i="3"/>
  <c r="DT62" i="3"/>
  <c r="DT125" i="3"/>
  <c r="DT126" i="3"/>
  <c r="DT127" i="3"/>
  <c r="DS147" i="3"/>
  <c r="DS142" i="3"/>
  <c r="DS152" i="3"/>
  <c r="DS146" i="3"/>
  <c r="DT73" i="7" s="1"/>
  <c r="DS151" i="3"/>
  <c r="DT78" i="7" s="1"/>
  <c r="DS141" i="3"/>
  <c r="DS150" i="3"/>
  <c r="DT77" i="7" s="1"/>
  <c r="DS145" i="3"/>
  <c r="DT72" i="7" s="1"/>
  <c r="DS140" i="3"/>
  <c r="DT67" i="7" s="1"/>
  <c r="DS171" i="3"/>
  <c r="DT98" i="7" s="1"/>
  <c r="DS172" i="3"/>
  <c r="DT99" i="7" s="1"/>
  <c r="DS170" i="3"/>
  <c r="DR169" i="3"/>
  <c r="DU226" i="3"/>
  <c r="DR66" i="7"/>
  <c r="DR227" i="7" s="1"/>
  <c r="EB77" i="6"/>
  <c r="ED75" i="6"/>
  <c r="ED76" i="6"/>
  <c r="ED74" i="6"/>
  <c r="DR71" i="7"/>
  <c r="DR228" i="7" s="1"/>
  <c r="DS74" i="7"/>
  <c r="DS71" i="7" s="1"/>
  <c r="DS228" i="7" s="1"/>
  <c r="DS69" i="7"/>
  <c r="DS66" i="7" s="1"/>
  <c r="DS227" i="7" s="1"/>
  <c r="DR96" i="7"/>
  <c r="DR233" i="7" s="1"/>
  <c r="EC72" i="6"/>
  <c r="DS96" i="7"/>
  <c r="DS233" i="7" s="1"/>
  <c r="DS79" i="7"/>
  <c r="DS76" i="7" s="1"/>
  <c r="DS229" i="7" s="1"/>
  <c r="EC66" i="6"/>
  <c r="DU130" i="3"/>
  <c r="DU179" i="3"/>
  <c r="DU198" i="3"/>
  <c r="DR139" i="3"/>
  <c r="DR144" i="3"/>
  <c r="DR149" i="3"/>
  <c r="DS128" i="3"/>
  <c r="DU122" i="3"/>
  <c r="DU65" i="3"/>
  <c r="DU102" i="3"/>
  <c r="DU119" i="3" s="1"/>
  <c r="DS63" i="3"/>
  <c r="DV1" i="3"/>
  <c r="DU57" i="3"/>
  <c r="FB58" i="26" l="1"/>
  <c r="FB55" i="26"/>
  <c r="FB56" i="26"/>
  <c r="DU60" i="3"/>
  <c r="DU61" i="3"/>
  <c r="DU62" i="3"/>
  <c r="DU126" i="3"/>
  <c r="DU125" i="3"/>
  <c r="DU127" i="3"/>
  <c r="DT146" i="3"/>
  <c r="DU73" i="7" s="1"/>
  <c r="DT151" i="3"/>
  <c r="DU78" i="7" s="1"/>
  <c r="DT141" i="3"/>
  <c r="DU68" i="7" s="1"/>
  <c r="DT147" i="3"/>
  <c r="DT142" i="3"/>
  <c r="DT152" i="3"/>
  <c r="DT150" i="3"/>
  <c r="DU77" i="7" s="1"/>
  <c r="DT145" i="3"/>
  <c r="DU72" i="7" s="1"/>
  <c r="DT140" i="3"/>
  <c r="DU67" i="7" s="1"/>
  <c r="DS169" i="3"/>
  <c r="DT97" i="7"/>
  <c r="DT171" i="3"/>
  <c r="DU98" i="7" s="1"/>
  <c r="DT170" i="3"/>
  <c r="DU97" i="7" s="1"/>
  <c r="DT172" i="3"/>
  <c r="DU99" i="7" s="1"/>
  <c r="DV226" i="3"/>
  <c r="EE76" i="6"/>
  <c r="EC77" i="6"/>
  <c r="EE75" i="6"/>
  <c r="EE74" i="6"/>
  <c r="DT68" i="7"/>
  <c r="DT69" i="7"/>
  <c r="DT74" i="7"/>
  <c r="DT71" i="7" s="1"/>
  <c r="DT228" i="7" s="1"/>
  <c r="ED72" i="6"/>
  <c r="DT79" i="7"/>
  <c r="DT76" i="7" s="1"/>
  <c r="DT229" i="7" s="1"/>
  <c r="ED66" i="6"/>
  <c r="DV130" i="3"/>
  <c r="DV179" i="3"/>
  <c r="DV198" i="3"/>
  <c r="DS139" i="3"/>
  <c r="DS144" i="3"/>
  <c r="DS149" i="3"/>
  <c r="DV122" i="3"/>
  <c r="DT128" i="3"/>
  <c r="DV65" i="3"/>
  <c r="DV102" i="3"/>
  <c r="DV119" i="3" s="1"/>
  <c r="DT63" i="3"/>
  <c r="DW1" i="3"/>
  <c r="DV57" i="3"/>
  <c r="FC58" i="26" l="1"/>
  <c r="FC55" i="26"/>
  <c r="FC56" i="26"/>
  <c r="DV125" i="3"/>
  <c r="DV126" i="3"/>
  <c r="DV127" i="3"/>
  <c r="DV61" i="3"/>
  <c r="DV60" i="3"/>
  <c r="DV62" i="3"/>
  <c r="DU150" i="3"/>
  <c r="DV77" i="7" s="1"/>
  <c r="DU145" i="3"/>
  <c r="DU140" i="3"/>
  <c r="DU146" i="3"/>
  <c r="DV73" i="7" s="1"/>
  <c r="DU151" i="3"/>
  <c r="DV78" i="7" s="1"/>
  <c r="DU141" i="3"/>
  <c r="DV68" i="7" s="1"/>
  <c r="DU147" i="3"/>
  <c r="DU152" i="3"/>
  <c r="DU142" i="3"/>
  <c r="DT169" i="3"/>
  <c r="DU170" i="3"/>
  <c r="DV97" i="7" s="1"/>
  <c r="DU172" i="3"/>
  <c r="DV99" i="7" s="1"/>
  <c r="DU171" i="3"/>
  <c r="DV98" i="7" s="1"/>
  <c r="DW226" i="3"/>
  <c r="EF75" i="6"/>
  <c r="ED77" i="6"/>
  <c r="EF74" i="6"/>
  <c r="EF76" i="6"/>
  <c r="DT66" i="7"/>
  <c r="DT227" i="7" s="1"/>
  <c r="DU74" i="7"/>
  <c r="DU71" i="7" s="1"/>
  <c r="DU228" i="7" s="1"/>
  <c r="DT96" i="7"/>
  <c r="DT233" i="7" s="1"/>
  <c r="DU69" i="7"/>
  <c r="DU66" i="7" s="1"/>
  <c r="DU227" i="7" s="1"/>
  <c r="EE72" i="6"/>
  <c r="DU79" i="7"/>
  <c r="DU76" i="7" s="1"/>
  <c r="DU229" i="7" s="1"/>
  <c r="EE66" i="6"/>
  <c r="DW130" i="3"/>
  <c r="DW179" i="3"/>
  <c r="DW198" i="3"/>
  <c r="DT139" i="3"/>
  <c r="DT149" i="3"/>
  <c r="DT144" i="3"/>
  <c r="DU128" i="3"/>
  <c r="DW122" i="3"/>
  <c r="DW102" i="3"/>
  <c r="DW119" i="3" s="1"/>
  <c r="DW65" i="3"/>
  <c r="DU63" i="3"/>
  <c r="DX1" i="3"/>
  <c r="DW57" i="3"/>
  <c r="FD55" i="26" l="1"/>
  <c r="FD56" i="26"/>
  <c r="FD58" i="26"/>
  <c r="DW62" i="3"/>
  <c r="DW61" i="3"/>
  <c r="DW60" i="3"/>
  <c r="DW125" i="3"/>
  <c r="DW126" i="3"/>
  <c r="DW127" i="3"/>
  <c r="DV150" i="3"/>
  <c r="DW77" i="7" s="1"/>
  <c r="DV145" i="3"/>
  <c r="DW72" i="7" s="1"/>
  <c r="DV140" i="3"/>
  <c r="DW67" i="7" s="1"/>
  <c r="DV151" i="3"/>
  <c r="DW78" i="7" s="1"/>
  <c r="DV146" i="3"/>
  <c r="DW73" i="7" s="1"/>
  <c r="DV141" i="3"/>
  <c r="DW68" i="7" s="1"/>
  <c r="DV147" i="3"/>
  <c r="DV142" i="3"/>
  <c r="DV152" i="3"/>
  <c r="DU169" i="3"/>
  <c r="DV172" i="3"/>
  <c r="DW99" i="7" s="1"/>
  <c r="DV170" i="3"/>
  <c r="DW97" i="7" s="1"/>
  <c r="DV171" i="3"/>
  <c r="DW98" i="7" s="1"/>
  <c r="DX226" i="3"/>
  <c r="EG76" i="6"/>
  <c r="EE77" i="6"/>
  <c r="EG74" i="6"/>
  <c r="EG75" i="6"/>
  <c r="DU96" i="7"/>
  <c r="DU233" i="7" s="1"/>
  <c r="DV72" i="7"/>
  <c r="DV69" i="7"/>
  <c r="DV74" i="7"/>
  <c r="DV67" i="7"/>
  <c r="EF72" i="6"/>
  <c r="DV79" i="7"/>
  <c r="DV76" i="7" s="1"/>
  <c r="DV229" i="7" s="1"/>
  <c r="EF66" i="6"/>
  <c r="DX130" i="3"/>
  <c r="DX198" i="3"/>
  <c r="DX179" i="3"/>
  <c r="DU149" i="3"/>
  <c r="DU139" i="3"/>
  <c r="DU144" i="3"/>
  <c r="DV128" i="3"/>
  <c r="DX122" i="3"/>
  <c r="DV63" i="3"/>
  <c r="DX102" i="3"/>
  <c r="DX119" i="3" s="1"/>
  <c r="DX65" i="3"/>
  <c r="DY1" i="3"/>
  <c r="DX57" i="3"/>
  <c r="FE55" i="26" l="1"/>
  <c r="FE56" i="26"/>
  <c r="FE58" i="26"/>
  <c r="DX61" i="3"/>
  <c r="DX60" i="3"/>
  <c r="DX62" i="3"/>
  <c r="DX126" i="3"/>
  <c r="DX125" i="3"/>
  <c r="DX127" i="3"/>
  <c r="DW151" i="3"/>
  <c r="DX78" i="7" s="1"/>
  <c r="DW146" i="3"/>
  <c r="DX73" i="7" s="1"/>
  <c r="DW141" i="3"/>
  <c r="DX68" i="7" s="1"/>
  <c r="DW147" i="3"/>
  <c r="DW152" i="3"/>
  <c r="DW142" i="3"/>
  <c r="DW150" i="3"/>
  <c r="DX77" i="7" s="1"/>
  <c r="DW140" i="3"/>
  <c r="DX67" i="7" s="1"/>
  <c r="DW145" i="3"/>
  <c r="DX72" i="7" s="1"/>
  <c r="DV169" i="3"/>
  <c r="DW170" i="3"/>
  <c r="DW172" i="3"/>
  <c r="DX99" i="7" s="1"/>
  <c r="DW171" i="3"/>
  <c r="DX98" i="7" s="1"/>
  <c r="DY226" i="3"/>
  <c r="DV71" i="7"/>
  <c r="DV228" i="7" s="1"/>
  <c r="DV66" i="7"/>
  <c r="DV227" i="7" s="1"/>
  <c r="EH74" i="6"/>
  <c r="EF77" i="6"/>
  <c r="EH75" i="6"/>
  <c r="EH76" i="6"/>
  <c r="DW69" i="7"/>
  <c r="DW66" i="7" s="1"/>
  <c r="DW227" i="7" s="1"/>
  <c r="DW74" i="7"/>
  <c r="DW71" i="7" s="1"/>
  <c r="DW228" i="7" s="1"/>
  <c r="EG72" i="6"/>
  <c r="DW79" i="7"/>
  <c r="DW76" i="7" s="1"/>
  <c r="DW229" i="7" s="1"/>
  <c r="DV96" i="7"/>
  <c r="DV233" i="7" s="1"/>
  <c r="EG66" i="6"/>
  <c r="DY130" i="3"/>
  <c r="DY198" i="3"/>
  <c r="DY179" i="3"/>
  <c r="DV144" i="3"/>
  <c r="DV139" i="3"/>
  <c r="DV149" i="3"/>
  <c r="DW128" i="3"/>
  <c r="DY122" i="3"/>
  <c r="DY102" i="3"/>
  <c r="DY119" i="3" s="1"/>
  <c r="DY65" i="3"/>
  <c r="DW63" i="3"/>
  <c r="DZ1" i="3"/>
  <c r="DY57" i="3"/>
  <c r="FF56" i="26" l="1"/>
  <c r="FF55" i="26"/>
  <c r="FF58" i="26"/>
  <c r="DY61" i="3"/>
  <c r="DY60" i="3"/>
  <c r="DY62" i="3"/>
  <c r="DY125" i="3"/>
  <c r="DY126" i="3"/>
  <c r="DY127" i="3"/>
  <c r="DW169" i="3"/>
  <c r="DX97" i="7"/>
  <c r="DX150" i="3"/>
  <c r="DY77" i="7" s="1"/>
  <c r="DX140" i="3"/>
  <c r="DY67" i="7" s="1"/>
  <c r="DX145" i="3"/>
  <c r="DY72" i="7" s="1"/>
  <c r="DX147" i="3"/>
  <c r="DX152" i="3"/>
  <c r="DX142" i="3"/>
  <c r="DX151" i="3"/>
  <c r="DY78" i="7" s="1"/>
  <c r="DX146" i="3"/>
  <c r="DY73" i="7" s="1"/>
  <c r="DX141" i="3"/>
  <c r="DY68" i="7" s="1"/>
  <c r="DX170" i="3"/>
  <c r="DY97" i="7" s="1"/>
  <c r="DX171" i="3"/>
  <c r="DY98" i="7" s="1"/>
  <c r="DX172" i="3"/>
  <c r="DY99" i="7" s="1"/>
  <c r="DZ226" i="3"/>
  <c r="EI76" i="6"/>
  <c r="EI75" i="6"/>
  <c r="EG77" i="6"/>
  <c r="EI74" i="6"/>
  <c r="DX74" i="7"/>
  <c r="DX71" i="7" s="1"/>
  <c r="DX228" i="7" s="1"/>
  <c r="DX69" i="7"/>
  <c r="DX66" i="7" s="1"/>
  <c r="DX227" i="7" s="1"/>
  <c r="EH72" i="6"/>
  <c r="DW96" i="7"/>
  <c r="DW233" i="7" s="1"/>
  <c r="DX79" i="7"/>
  <c r="DX76" i="7" s="1"/>
  <c r="DX229" i="7" s="1"/>
  <c r="EH66" i="6"/>
  <c r="DZ130" i="3"/>
  <c r="DZ198" i="3"/>
  <c r="DZ179" i="3"/>
  <c r="DW144" i="3"/>
  <c r="DW139" i="3"/>
  <c r="DW149" i="3"/>
  <c r="DX128" i="3"/>
  <c r="DZ122" i="3"/>
  <c r="DX63" i="3"/>
  <c r="DZ102" i="3"/>
  <c r="DZ119" i="3" s="1"/>
  <c r="DZ65" i="3"/>
  <c r="EA1" i="3"/>
  <c r="DZ57" i="3"/>
  <c r="FG56" i="26" l="1"/>
  <c r="FG55" i="26"/>
  <c r="FG58" i="26"/>
  <c r="DZ61" i="3"/>
  <c r="DZ60" i="3"/>
  <c r="DZ62" i="3"/>
  <c r="DZ126" i="3"/>
  <c r="DZ127" i="3"/>
  <c r="DZ125" i="3"/>
  <c r="DY150" i="3"/>
  <c r="DZ77" i="7" s="1"/>
  <c r="DY140" i="3"/>
  <c r="DZ67" i="7" s="1"/>
  <c r="DY145" i="3"/>
  <c r="DZ72" i="7" s="1"/>
  <c r="DY152" i="3"/>
  <c r="DY147" i="3"/>
  <c r="DY142" i="3"/>
  <c r="DY151" i="3"/>
  <c r="DZ78" i="7" s="1"/>
  <c r="DY146" i="3"/>
  <c r="DZ73" i="7" s="1"/>
  <c r="DY141" i="3"/>
  <c r="DZ68" i="7" s="1"/>
  <c r="DX169" i="3"/>
  <c r="DY170" i="3"/>
  <c r="DZ97" i="7" s="1"/>
  <c r="DY171" i="3"/>
  <c r="DZ98" i="7" s="1"/>
  <c r="DY172" i="3"/>
  <c r="DZ99" i="7" s="1"/>
  <c r="EA226" i="3"/>
  <c r="EJ75" i="6"/>
  <c r="EJ74" i="6"/>
  <c r="EH77" i="6"/>
  <c r="EJ76" i="6"/>
  <c r="DY74" i="7"/>
  <c r="DY71" i="7" s="1"/>
  <c r="DY228" i="7" s="1"/>
  <c r="DY69" i="7"/>
  <c r="DY66" i="7" s="1"/>
  <c r="DY227" i="7" s="1"/>
  <c r="DX96" i="7"/>
  <c r="DX233" i="7" s="1"/>
  <c r="EI72" i="6"/>
  <c r="DY79" i="7"/>
  <c r="DY76" i="7" s="1"/>
  <c r="DY229" i="7" s="1"/>
  <c r="EI66" i="6"/>
  <c r="EA130" i="3"/>
  <c r="EA179" i="3"/>
  <c r="EA198" i="3"/>
  <c r="DX149" i="3"/>
  <c r="DX144" i="3"/>
  <c r="DX139" i="3"/>
  <c r="DY128" i="3"/>
  <c r="EA122" i="3"/>
  <c r="DY63" i="3"/>
  <c r="EA102" i="3"/>
  <c r="EA119" i="3" s="1"/>
  <c r="EA65" i="3"/>
  <c r="EB1" i="3"/>
  <c r="EA57" i="3"/>
  <c r="FH56" i="26" l="1"/>
  <c r="FH58" i="26"/>
  <c r="FH55" i="26"/>
  <c r="EA62" i="3"/>
  <c r="EA60" i="3"/>
  <c r="EA61" i="3"/>
  <c r="EA126" i="3"/>
  <c r="EA127" i="3"/>
  <c r="EA125" i="3"/>
  <c r="DZ140" i="3"/>
  <c r="DZ150" i="3"/>
  <c r="EA77" i="7" s="1"/>
  <c r="DZ145" i="3"/>
  <c r="DZ151" i="3"/>
  <c r="EA78" i="7" s="1"/>
  <c r="DZ146" i="3"/>
  <c r="EA73" i="7" s="1"/>
  <c r="DZ141" i="3"/>
  <c r="EA68" i="7" s="1"/>
  <c r="DZ152" i="3"/>
  <c r="DZ147" i="3"/>
  <c r="DZ142" i="3"/>
  <c r="DY169" i="3"/>
  <c r="DZ170" i="3"/>
  <c r="EA97" i="7" s="1"/>
  <c r="DZ171" i="3"/>
  <c r="EA98" i="7" s="1"/>
  <c r="DZ172" i="3"/>
  <c r="EA99" i="7" s="1"/>
  <c r="EB226" i="3"/>
  <c r="EI77" i="6"/>
  <c r="EK74" i="6"/>
  <c r="EK76" i="6"/>
  <c r="EK75" i="6"/>
  <c r="DZ74" i="7"/>
  <c r="DZ71" i="7" s="1"/>
  <c r="DZ228" i="7" s="1"/>
  <c r="DZ69" i="7"/>
  <c r="DZ66" i="7" s="1"/>
  <c r="DZ227" i="7" s="1"/>
  <c r="EJ72" i="6"/>
  <c r="DY96" i="7"/>
  <c r="DY233" i="7" s="1"/>
  <c r="DZ79" i="7"/>
  <c r="DZ76" i="7" s="1"/>
  <c r="DZ229" i="7" s="1"/>
  <c r="EJ66" i="6"/>
  <c r="EB130" i="3"/>
  <c r="EB198" i="3"/>
  <c r="EB179" i="3"/>
  <c r="DY149" i="3"/>
  <c r="DY144" i="3"/>
  <c r="DY139" i="3"/>
  <c r="EB122" i="3"/>
  <c r="DZ128" i="3"/>
  <c r="DZ63" i="3"/>
  <c r="EB102" i="3"/>
  <c r="EB119" i="3" s="1"/>
  <c r="EB65" i="3"/>
  <c r="EC1" i="3"/>
  <c r="EB57" i="3"/>
  <c r="FI56" i="26" l="1"/>
  <c r="FI58" i="26"/>
  <c r="FI55" i="26"/>
  <c r="EB60" i="3"/>
  <c r="EB62" i="3"/>
  <c r="EB61" i="3"/>
  <c r="EB126" i="3"/>
  <c r="EB125" i="3"/>
  <c r="EB127" i="3"/>
  <c r="EA152" i="3"/>
  <c r="EA147" i="3"/>
  <c r="EA142" i="3"/>
  <c r="EA151" i="3"/>
  <c r="EB78" i="7" s="1"/>
  <c r="EA146" i="3"/>
  <c r="EB73" i="7" s="1"/>
  <c r="EA141" i="3"/>
  <c r="EB68" i="7" s="1"/>
  <c r="EA145" i="3"/>
  <c r="EB72" i="7" s="1"/>
  <c r="EA140" i="3"/>
  <c r="EA150" i="3"/>
  <c r="EB77" i="7" s="1"/>
  <c r="DZ169" i="3"/>
  <c r="EA172" i="3"/>
  <c r="EB99" i="7" s="1"/>
  <c r="EA170" i="3"/>
  <c r="EB97" i="7" s="1"/>
  <c r="EA171" i="3"/>
  <c r="EB98" i="7" s="1"/>
  <c r="EC226" i="3"/>
  <c r="EL75" i="6"/>
  <c r="EL76" i="6"/>
  <c r="EJ77" i="6"/>
  <c r="EL74" i="6"/>
  <c r="EA67" i="7"/>
  <c r="EA69" i="7"/>
  <c r="EA72" i="7"/>
  <c r="EA74" i="7"/>
  <c r="EK72" i="6"/>
  <c r="DZ96" i="7"/>
  <c r="DZ233" i="7" s="1"/>
  <c r="EA79" i="7"/>
  <c r="EA76" i="7" s="1"/>
  <c r="EA229" i="7" s="1"/>
  <c r="EK66" i="6"/>
  <c r="EC130" i="3"/>
  <c r="EC198" i="3"/>
  <c r="EC179" i="3"/>
  <c r="DZ139" i="3"/>
  <c r="DZ149" i="3"/>
  <c r="DZ144" i="3"/>
  <c r="EA128" i="3"/>
  <c r="EC122" i="3"/>
  <c r="EA63" i="3"/>
  <c r="EC65" i="3"/>
  <c r="EC102" i="3"/>
  <c r="EC119" i="3" s="1"/>
  <c r="ED1" i="3"/>
  <c r="EC57" i="3"/>
  <c r="FJ58" i="26" l="1"/>
  <c r="FJ56" i="26"/>
  <c r="FJ55" i="26"/>
  <c r="EC60" i="3"/>
  <c r="EC62" i="3"/>
  <c r="EC61" i="3"/>
  <c r="EC127" i="3"/>
  <c r="EC126" i="3"/>
  <c r="EC125" i="3"/>
  <c r="EB152" i="3"/>
  <c r="EB142" i="3"/>
  <c r="EB147" i="3"/>
  <c r="EB145" i="3"/>
  <c r="EC72" i="7" s="1"/>
  <c r="EB140" i="3"/>
  <c r="EC67" i="7" s="1"/>
  <c r="EB150" i="3"/>
  <c r="EC77" i="7" s="1"/>
  <c r="EB141" i="3"/>
  <c r="EC68" i="7" s="1"/>
  <c r="EB151" i="3"/>
  <c r="EC78" i="7" s="1"/>
  <c r="EB146" i="3"/>
  <c r="EC73" i="7" s="1"/>
  <c r="EA169" i="3"/>
  <c r="EB172" i="3"/>
  <c r="EC99" i="7" s="1"/>
  <c r="EB170" i="3"/>
  <c r="EC97" i="7" s="1"/>
  <c r="EB171" i="3"/>
  <c r="EC98" i="7" s="1"/>
  <c r="ED226" i="3"/>
  <c r="EM74" i="6"/>
  <c r="EK77" i="6"/>
  <c r="EM76" i="6"/>
  <c r="EM75" i="6"/>
  <c r="EA71" i="7"/>
  <c r="EA228" i="7" s="1"/>
  <c r="EA66" i="7"/>
  <c r="EA227" i="7" s="1"/>
  <c r="EB74" i="7"/>
  <c r="EB71" i="7" s="1"/>
  <c r="EB228" i="7" s="1"/>
  <c r="EB69" i="7"/>
  <c r="EB67" i="7"/>
  <c r="EL72" i="6"/>
  <c r="EB79" i="7"/>
  <c r="EB76" i="7" s="1"/>
  <c r="EB229" i="7" s="1"/>
  <c r="EA96" i="7"/>
  <c r="EA233" i="7" s="1"/>
  <c r="EL66" i="6"/>
  <c r="ED130" i="3"/>
  <c r="ED198" i="3"/>
  <c r="ED179" i="3"/>
  <c r="EA139" i="3"/>
  <c r="EA144" i="3"/>
  <c r="EA149" i="3"/>
  <c r="EB128" i="3"/>
  <c r="ED122" i="3"/>
  <c r="EB63" i="3"/>
  <c r="ED102" i="3"/>
  <c r="ED119" i="3" s="1"/>
  <c r="ED65" i="3"/>
  <c r="EE1" i="3"/>
  <c r="ED57" i="3"/>
  <c r="FK58" i="26" l="1"/>
  <c r="FK55" i="26"/>
  <c r="FK56" i="26"/>
  <c r="ED62" i="3"/>
  <c r="ED60" i="3"/>
  <c r="ED61" i="3"/>
  <c r="ED127" i="3"/>
  <c r="ED125" i="3"/>
  <c r="ED126" i="3"/>
  <c r="EC152" i="3"/>
  <c r="EC147" i="3"/>
  <c r="EC142" i="3"/>
  <c r="EC145" i="3"/>
  <c r="ED72" i="7" s="1"/>
  <c r="EC150" i="3"/>
  <c r="ED77" i="7" s="1"/>
  <c r="EC140" i="3"/>
  <c r="ED67" i="7" s="1"/>
  <c r="EC151" i="3"/>
  <c r="ED78" i="7" s="1"/>
  <c r="EC141" i="3"/>
  <c r="ED68" i="7" s="1"/>
  <c r="EC146" i="3"/>
  <c r="ED73" i="7" s="1"/>
  <c r="EB169" i="3"/>
  <c r="EC170" i="3"/>
  <c r="ED97" i="7" s="1"/>
  <c r="EC172" i="3"/>
  <c r="ED99" i="7" s="1"/>
  <c r="EC171" i="3"/>
  <c r="ED98" i="7" s="1"/>
  <c r="EE226" i="3"/>
  <c r="EL77" i="6"/>
  <c r="EN75" i="6"/>
  <c r="EN76" i="6"/>
  <c r="EN74" i="6"/>
  <c r="EB66" i="7"/>
  <c r="EB227" i="7" s="1"/>
  <c r="EC74" i="7"/>
  <c r="EC71" i="7" s="1"/>
  <c r="EC228" i="7" s="1"/>
  <c r="EC69" i="7"/>
  <c r="EC66" i="7" s="1"/>
  <c r="EC227" i="7" s="1"/>
  <c r="EM72" i="6"/>
  <c r="EC79" i="7"/>
  <c r="EC76" i="7" s="1"/>
  <c r="EC229" i="7" s="1"/>
  <c r="EB96" i="7"/>
  <c r="EB233" i="7" s="1"/>
  <c r="EM66" i="6"/>
  <c r="EE130" i="3"/>
  <c r="EE198" i="3"/>
  <c r="EE179" i="3"/>
  <c r="EB139" i="3"/>
  <c r="EB144" i="3"/>
  <c r="EB149" i="3"/>
  <c r="EC128" i="3"/>
  <c r="EE122" i="3"/>
  <c r="EE102" i="3"/>
  <c r="EE119" i="3" s="1"/>
  <c r="EE65" i="3"/>
  <c r="EC63" i="3"/>
  <c r="EF1" i="3"/>
  <c r="EE57" i="3"/>
  <c r="FL58" i="26" l="1"/>
  <c r="FL55" i="26"/>
  <c r="FL56" i="26"/>
  <c r="EE62" i="3"/>
  <c r="EE60" i="3"/>
  <c r="EE61" i="3"/>
  <c r="EE127" i="3"/>
  <c r="EE125" i="3"/>
  <c r="EE126" i="3"/>
  <c r="ED146" i="3"/>
  <c r="EE73" i="7" s="1"/>
  <c r="ED151" i="3"/>
  <c r="EE78" i="7" s="1"/>
  <c r="ED141" i="3"/>
  <c r="EE68" i="7" s="1"/>
  <c r="ED152" i="3"/>
  <c r="ED142" i="3"/>
  <c r="ED147" i="3"/>
  <c r="ED150" i="3"/>
  <c r="EE77" i="7" s="1"/>
  <c r="ED145" i="3"/>
  <c r="ED140" i="3"/>
  <c r="EC169" i="3"/>
  <c r="ED170" i="3"/>
  <c r="EE97" i="7" s="1"/>
  <c r="ED171" i="3"/>
  <c r="EE98" i="7" s="1"/>
  <c r="ED172" i="3"/>
  <c r="EE99" i="7" s="1"/>
  <c r="EF226" i="3"/>
  <c r="EO76" i="6"/>
  <c r="EO75" i="6"/>
  <c r="EO74" i="6"/>
  <c r="EM77" i="6"/>
  <c r="ED74" i="7"/>
  <c r="ED71" i="7" s="1"/>
  <c r="ED228" i="7" s="1"/>
  <c r="ED69" i="7"/>
  <c r="ED66" i="7" s="1"/>
  <c r="ED227" i="7" s="1"/>
  <c r="EN72" i="6"/>
  <c r="EC96" i="7"/>
  <c r="EC233" i="7" s="1"/>
  <c r="ED79" i="7"/>
  <c r="ED76" i="7" s="1"/>
  <c r="ED229" i="7" s="1"/>
  <c r="EN66" i="6"/>
  <c r="EF130" i="3"/>
  <c r="EF179" i="3"/>
  <c r="EF198" i="3"/>
  <c r="EC139" i="3"/>
  <c r="EC144" i="3"/>
  <c r="EC149" i="3"/>
  <c r="ED128" i="3"/>
  <c r="EF122" i="3"/>
  <c r="EF102" i="3"/>
  <c r="EF119" i="3" s="1"/>
  <c r="EF65" i="3"/>
  <c r="ED63" i="3"/>
  <c r="EG1" i="3"/>
  <c r="EF57" i="3"/>
  <c r="FM58" i="26" l="1"/>
  <c r="FM55" i="26"/>
  <c r="FM56" i="26"/>
  <c r="EF61" i="3"/>
  <c r="EF60" i="3"/>
  <c r="EF62" i="3"/>
  <c r="EF127" i="3"/>
  <c r="EF125" i="3"/>
  <c r="EF126" i="3"/>
  <c r="EE145" i="3"/>
  <c r="EF72" i="7" s="1"/>
  <c r="EE150" i="3"/>
  <c r="EF77" i="7" s="1"/>
  <c r="EE140" i="3"/>
  <c r="EF67" i="7" s="1"/>
  <c r="EE146" i="3"/>
  <c r="EF73" i="7" s="1"/>
  <c r="EE151" i="3"/>
  <c r="EF78" i="7" s="1"/>
  <c r="EE141" i="3"/>
  <c r="EE142" i="3"/>
  <c r="EE152" i="3"/>
  <c r="EE147" i="3"/>
  <c r="EE171" i="3"/>
  <c r="EF98" i="7" s="1"/>
  <c r="ED169" i="3"/>
  <c r="EE172" i="3"/>
  <c r="EF99" i="7" s="1"/>
  <c r="EE170" i="3"/>
  <c r="EF97" i="7" s="1"/>
  <c r="EG226" i="3"/>
  <c r="EP74" i="6"/>
  <c r="EP75" i="6"/>
  <c r="EN77" i="6"/>
  <c r="EP76" i="6"/>
  <c r="EE67" i="7"/>
  <c r="EE72" i="7"/>
  <c r="EE74" i="7"/>
  <c r="EE69" i="7"/>
  <c r="EO72" i="6"/>
  <c r="ED96" i="7"/>
  <c r="ED233" i="7" s="1"/>
  <c r="EE79" i="7"/>
  <c r="EE76" i="7" s="1"/>
  <c r="EE229" i="7" s="1"/>
  <c r="EO66" i="6"/>
  <c r="EG130" i="3"/>
  <c r="EG179" i="3"/>
  <c r="EG198" i="3"/>
  <c r="ED149" i="3"/>
  <c r="ED144" i="3"/>
  <c r="ED139" i="3"/>
  <c r="EE128" i="3"/>
  <c r="EG122" i="3"/>
  <c r="EG65" i="3"/>
  <c r="EG102" i="3"/>
  <c r="EG119" i="3" s="1"/>
  <c r="EE63" i="3"/>
  <c r="EH1" i="3"/>
  <c r="EG57" i="3"/>
  <c r="FN58" i="26" l="1"/>
  <c r="FN55" i="26"/>
  <c r="FN56" i="26"/>
  <c r="EG127" i="3"/>
  <c r="EG125" i="3"/>
  <c r="EG126" i="3"/>
  <c r="EG60" i="3"/>
  <c r="EG62" i="3"/>
  <c r="EG61" i="3"/>
  <c r="EF146" i="3"/>
  <c r="EF151" i="3"/>
  <c r="EG78" i="7" s="1"/>
  <c r="EF141" i="3"/>
  <c r="EG68" i="7" s="1"/>
  <c r="EE169" i="3"/>
  <c r="EF142" i="3"/>
  <c r="EF147" i="3"/>
  <c r="EF152" i="3"/>
  <c r="EF145" i="3"/>
  <c r="EG72" i="7" s="1"/>
  <c r="EF150" i="3"/>
  <c r="EG77" i="7" s="1"/>
  <c r="EF140" i="3"/>
  <c r="EG67" i="7" s="1"/>
  <c r="EF171" i="3"/>
  <c r="EG98" i="7" s="1"/>
  <c r="EF172" i="3"/>
  <c r="EG99" i="7" s="1"/>
  <c r="EF170" i="3"/>
  <c r="EG97" i="7" s="1"/>
  <c r="EH226" i="3"/>
  <c r="EO77" i="6"/>
  <c r="EE71" i="7"/>
  <c r="EE228" i="7" s="1"/>
  <c r="EQ75" i="6"/>
  <c r="EQ76" i="6"/>
  <c r="EE66" i="7"/>
  <c r="EE227" i="7" s="1"/>
  <c r="EQ74" i="6"/>
  <c r="EF74" i="7"/>
  <c r="EF71" i="7" s="1"/>
  <c r="EF228" i="7" s="1"/>
  <c r="EF68" i="7"/>
  <c r="EF69" i="7"/>
  <c r="EP72" i="6"/>
  <c r="EE96" i="7"/>
  <c r="EE233" i="7" s="1"/>
  <c r="EF79" i="7"/>
  <c r="EF76" i="7" s="1"/>
  <c r="EF229" i="7" s="1"/>
  <c r="EP66" i="6"/>
  <c r="EH130" i="3"/>
  <c r="EH179" i="3"/>
  <c r="EH198" i="3"/>
  <c r="EE144" i="3"/>
  <c r="EE149" i="3"/>
  <c r="EE139" i="3"/>
  <c r="EF128" i="3"/>
  <c r="EH122" i="3"/>
  <c r="EF63" i="3"/>
  <c r="EH102" i="3"/>
  <c r="EH119" i="3" s="1"/>
  <c r="EH65" i="3"/>
  <c r="EI1" i="3"/>
  <c r="EH57" i="3"/>
  <c r="FO58" i="26" l="1"/>
  <c r="FO55" i="26"/>
  <c r="FO56" i="26"/>
  <c r="F56" i="26" s="1"/>
  <c r="EH60" i="3"/>
  <c r="EH62" i="3"/>
  <c r="EH61" i="3"/>
  <c r="EH127" i="3"/>
  <c r="EH125" i="3"/>
  <c r="EH126" i="3"/>
  <c r="EG147" i="3"/>
  <c r="EG142" i="3"/>
  <c r="EG152" i="3"/>
  <c r="EF169" i="3"/>
  <c r="EG146" i="3"/>
  <c r="EH73" i="7" s="1"/>
  <c r="EG141" i="3"/>
  <c r="EH68" i="7" s="1"/>
  <c r="EG151" i="3"/>
  <c r="EH78" i="7" s="1"/>
  <c r="EG150" i="3"/>
  <c r="EH77" i="7" s="1"/>
  <c r="EG145" i="3"/>
  <c r="EG140" i="3"/>
  <c r="EG170" i="3"/>
  <c r="EG171" i="3"/>
  <c r="EH98" i="7" s="1"/>
  <c r="EG172" i="3"/>
  <c r="EH99" i="7" s="1"/>
  <c r="EI226" i="3"/>
  <c r="ER76" i="6"/>
  <c r="EP77" i="6"/>
  <c r="ER74" i="6"/>
  <c r="ER75" i="6"/>
  <c r="EF66" i="7"/>
  <c r="EF227" i="7" s="1"/>
  <c r="EG69" i="7"/>
  <c r="EG66" i="7" s="1"/>
  <c r="EG227" i="7" s="1"/>
  <c r="EG74" i="7"/>
  <c r="EG73" i="7"/>
  <c r="EQ72" i="6"/>
  <c r="EG79" i="7"/>
  <c r="EG76" i="7" s="1"/>
  <c r="EG229" i="7" s="1"/>
  <c r="EF96" i="7"/>
  <c r="EF233" i="7" s="1"/>
  <c r="EQ66" i="6"/>
  <c r="EI130" i="3"/>
  <c r="EI179" i="3"/>
  <c r="EI198" i="3"/>
  <c r="EF139" i="3"/>
  <c r="EF144" i="3"/>
  <c r="EF149" i="3"/>
  <c r="EG128" i="3"/>
  <c r="EI122" i="3"/>
  <c r="EG63" i="3"/>
  <c r="EI102" i="3"/>
  <c r="EI119" i="3" s="1"/>
  <c r="EI65" i="3"/>
  <c r="EJ1" i="3"/>
  <c r="EI57" i="3"/>
  <c r="EI125" i="3" l="1"/>
  <c r="EI127" i="3"/>
  <c r="EI126" i="3"/>
  <c r="EI62" i="3"/>
  <c r="EI61" i="3"/>
  <c r="EI60" i="3"/>
  <c r="EG169" i="3"/>
  <c r="EH97" i="7"/>
  <c r="EH141" i="3"/>
  <c r="EH151" i="3"/>
  <c r="EI78" i="7" s="1"/>
  <c r="EH146" i="3"/>
  <c r="EI73" i="7" s="1"/>
  <c r="EH147" i="3"/>
  <c r="EH142" i="3"/>
  <c r="EH152" i="3"/>
  <c r="EH150" i="3"/>
  <c r="EI77" i="7" s="1"/>
  <c r="EH145" i="3"/>
  <c r="EI72" i="7" s="1"/>
  <c r="EH140" i="3"/>
  <c r="EI67" i="7" s="1"/>
  <c r="EH170" i="3"/>
  <c r="EI97" i="7" s="1"/>
  <c r="EH171" i="3"/>
  <c r="EI98" i="7" s="1"/>
  <c r="EH172" i="3"/>
  <c r="EI99" i="7" s="1"/>
  <c r="EJ226" i="3"/>
  <c r="EG71" i="7"/>
  <c r="EG228" i="7" s="1"/>
  <c r="EQ77" i="6"/>
  <c r="ES74" i="6"/>
  <c r="ES75" i="6"/>
  <c r="ES76" i="6"/>
  <c r="EH72" i="7"/>
  <c r="EH67" i="7"/>
  <c r="EH69" i="7"/>
  <c r="EH74" i="7"/>
  <c r="ER72" i="6"/>
  <c r="EH79" i="7"/>
  <c r="EH76" i="7" s="1"/>
  <c r="EH229" i="7" s="1"/>
  <c r="EG96" i="7"/>
  <c r="EG233" i="7" s="1"/>
  <c r="ER66" i="6"/>
  <c r="EJ130" i="3"/>
  <c r="EJ198" i="3"/>
  <c r="EJ179" i="3"/>
  <c r="EG149" i="3"/>
  <c r="EG139" i="3"/>
  <c r="EG144" i="3"/>
  <c r="EH128" i="3"/>
  <c r="EJ122" i="3"/>
  <c r="EH63" i="3"/>
  <c r="EJ102" i="3"/>
  <c r="EJ119" i="3" s="1"/>
  <c r="EJ65" i="3"/>
  <c r="EK1" i="3"/>
  <c r="EJ57" i="3"/>
  <c r="EJ61" i="3" l="1"/>
  <c r="EJ60" i="3"/>
  <c r="EJ62" i="3"/>
  <c r="EJ125" i="3"/>
  <c r="EJ127" i="3"/>
  <c r="EJ126" i="3"/>
  <c r="EI150" i="3"/>
  <c r="EJ77" i="7" s="1"/>
  <c r="EI145" i="3"/>
  <c r="EJ72" i="7" s="1"/>
  <c r="EI140" i="3"/>
  <c r="EJ67" i="7" s="1"/>
  <c r="EI147" i="3"/>
  <c r="EJ74" i="7" s="1"/>
  <c r="EI152" i="3"/>
  <c r="EI142" i="3"/>
  <c r="EI151" i="3"/>
  <c r="EJ78" i="7" s="1"/>
  <c r="EI146" i="3"/>
  <c r="EJ73" i="7" s="1"/>
  <c r="EI141" i="3"/>
  <c r="EJ68" i="7" s="1"/>
  <c r="EH169" i="3"/>
  <c r="EI170" i="3"/>
  <c r="EJ97" i="7" s="1"/>
  <c r="EI172" i="3"/>
  <c r="EJ99" i="7" s="1"/>
  <c r="EI171" i="3"/>
  <c r="EJ98" i="7" s="1"/>
  <c r="EK226" i="3"/>
  <c r="ER77" i="6"/>
  <c r="EH71" i="7"/>
  <c r="EH228" i="7" s="1"/>
  <c r="EH66" i="7"/>
  <c r="EH227" i="7" s="1"/>
  <c r="EI69" i="7"/>
  <c r="EI68" i="7"/>
  <c r="EI74" i="7"/>
  <c r="EI71" i="7" s="1"/>
  <c r="EI228" i="7" s="1"/>
  <c r="ES72" i="6"/>
  <c r="EI79" i="7"/>
  <c r="EI76" i="7" s="1"/>
  <c r="EI229" i="7" s="1"/>
  <c r="EH96" i="7"/>
  <c r="EH233" i="7" s="1"/>
  <c r="ES66" i="6"/>
  <c r="EK130" i="3"/>
  <c r="EK198" i="3"/>
  <c r="EK179" i="3"/>
  <c r="EH139" i="3"/>
  <c r="EH149" i="3"/>
  <c r="EH144" i="3"/>
  <c r="EI128" i="3"/>
  <c r="EK122" i="3"/>
  <c r="EI63" i="3"/>
  <c r="EK102" i="3"/>
  <c r="EK119" i="3" s="1"/>
  <c r="EK65" i="3"/>
  <c r="EL1" i="3"/>
  <c r="EK57" i="3"/>
  <c r="EK125" i="3" l="1"/>
  <c r="EK127" i="3"/>
  <c r="EK126" i="3"/>
  <c r="EK61" i="3"/>
  <c r="EK62" i="3"/>
  <c r="EK60" i="3"/>
  <c r="EJ150" i="3"/>
  <c r="EK77" i="7" s="1"/>
  <c r="EJ145" i="3"/>
  <c r="EJ140" i="3"/>
  <c r="EK67" i="7" s="1"/>
  <c r="EJ151" i="3"/>
  <c r="EK78" i="7" s="1"/>
  <c r="EJ146" i="3"/>
  <c r="EK73" i="7" s="1"/>
  <c r="EJ141" i="3"/>
  <c r="EK68" i="7" s="1"/>
  <c r="EJ147" i="3"/>
  <c r="EJ142" i="3"/>
  <c r="EJ152" i="3"/>
  <c r="EI169" i="3"/>
  <c r="EJ170" i="3"/>
  <c r="EK97" i="7" s="1"/>
  <c r="EJ171" i="3"/>
  <c r="EK98" i="7" s="1"/>
  <c r="EJ172" i="3"/>
  <c r="EK99" i="7" s="1"/>
  <c r="EL226" i="3"/>
  <c r="EI66" i="7"/>
  <c r="EI227" i="7" s="1"/>
  <c r="ES77" i="6"/>
  <c r="EJ69" i="7"/>
  <c r="EJ66" i="7" s="1"/>
  <c r="EJ227" i="7" s="1"/>
  <c r="EJ71" i="7"/>
  <c r="EJ228" i="7" s="1"/>
  <c r="EI96" i="7"/>
  <c r="EI233" i="7" s="1"/>
  <c r="EJ79" i="7"/>
  <c r="EJ76" i="7" s="1"/>
  <c r="EJ229" i="7" s="1"/>
  <c r="EL130" i="3"/>
  <c r="EL198" i="3"/>
  <c r="EL179" i="3"/>
  <c r="EI149" i="3"/>
  <c r="EI144" i="3"/>
  <c r="EI139" i="3"/>
  <c r="EJ128" i="3"/>
  <c r="EL122" i="3"/>
  <c r="EJ63" i="3"/>
  <c r="EL102" i="3"/>
  <c r="EL119" i="3" s="1"/>
  <c r="EL65" i="3"/>
  <c r="EM1" i="3"/>
  <c r="EL57" i="3"/>
  <c r="EL126" i="3" l="1"/>
  <c r="EL125" i="3"/>
  <c r="EL127" i="3"/>
  <c r="EL61" i="3"/>
  <c r="EL62" i="3"/>
  <c r="EL60" i="3"/>
  <c r="EJ169" i="3"/>
  <c r="EK140" i="3"/>
  <c r="EL67" i="7" s="1"/>
  <c r="EK150" i="3"/>
  <c r="EL77" i="7" s="1"/>
  <c r="EK145" i="3"/>
  <c r="EL72" i="7" s="1"/>
  <c r="EK151" i="3"/>
  <c r="EL78" i="7" s="1"/>
  <c r="EK146" i="3"/>
  <c r="EK141" i="3"/>
  <c r="EL68" i="7" s="1"/>
  <c r="EK147" i="3"/>
  <c r="EK152" i="3"/>
  <c r="EK142" i="3"/>
  <c r="EK170" i="3"/>
  <c r="EL97" i="7" s="1"/>
  <c r="EK171" i="3"/>
  <c r="EL98" i="7" s="1"/>
  <c r="EK172" i="3"/>
  <c r="EL99" i="7" s="1"/>
  <c r="EM226" i="3"/>
  <c r="EK74" i="7"/>
  <c r="EK69" i="7"/>
  <c r="EK66" i="7" s="1"/>
  <c r="EK227" i="7" s="1"/>
  <c r="EJ96" i="7"/>
  <c r="EJ233" i="7" s="1"/>
  <c r="EK72" i="7"/>
  <c r="EK79" i="7"/>
  <c r="EK76" i="7" s="1"/>
  <c r="EK229" i="7" s="1"/>
  <c r="EM130" i="3"/>
  <c r="EM198" i="3"/>
  <c r="EM179" i="3"/>
  <c r="EJ144" i="3"/>
  <c r="EJ139" i="3"/>
  <c r="EJ149" i="3"/>
  <c r="EM122" i="3"/>
  <c r="EK128" i="3"/>
  <c r="EM102" i="3"/>
  <c r="EM119" i="3" s="1"/>
  <c r="EM65" i="3"/>
  <c r="EK63" i="3"/>
  <c r="EN1" i="3"/>
  <c r="EM57" i="3"/>
  <c r="EM126" i="3" l="1"/>
  <c r="EM127" i="3"/>
  <c r="EM125" i="3"/>
  <c r="EM61" i="3"/>
  <c r="EM60" i="3"/>
  <c r="EM62" i="3"/>
  <c r="EL150" i="3"/>
  <c r="EM77" i="7" s="1"/>
  <c r="EL140" i="3"/>
  <c r="EM67" i="7" s="1"/>
  <c r="EL145" i="3"/>
  <c r="EL152" i="3"/>
  <c r="EL147" i="3"/>
  <c r="EL142" i="3"/>
  <c r="EL151" i="3"/>
  <c r="EM78" i="7" s="1"/>
  <c r="EL146" i="3"/>
  <c r="EM73" i="7" s="1"/>
  <c r="EL141" i="3"/>
  <c r="EM68" i="7" s="1"/>
  <c r="EK169" i="3"/>
  <c r="EL170" i="3"/>
  <c r="EM97" i="7" s="1"/>
  <c r="EL171" i="3"/>
  <c r="EM98" i="7" s="1"/>
  <c r="EL172" i="3"/>
  <c r="EM99" i="7" s="1"/>
  <c r="EN226" i="3"/>
  <c r="EK71" i="7"/>
  <c r="EK228" i="7" s="1"/>
  <c r="EL69" i="7"/>
  <c r="EL66" i="7" s="1"/>
  <c r="EL227" i="7" s="1"/>
  <c r="EL73" i="7"/>
  <c r="EL74" i="7"/>
  <c r="EL79" i="7"/>
  <c r="EL76" i="7" s="1"/>
  <c r="EL229" i="7" s="1"/>
  <c r="EK96" i="7"/>
  <c r="EK233" i="7" s="1"/>
  <c r="EN130" i="3"/>
  <c r="EN179" i="3"/>
  <c r="EN198" i="3"/>
  <c r="EK139" i="3"/>
  <c r="EK144" i="3"/>
  <c r="EK149" i="3"/>
  <c r="EL128" i="3"/>
  <c r="EN122" i="3"/>
  <c r="EL63" i="3"/>
  <c r="EN102" i="3"/>
  <c r="EN119" i="3" s="1"/>
  <c r="EN65" i="3"/>
  <c r="EO1" i="3"/>
  <c r="EN57" i="3"/>
  <c r="EN61" i="3" l="1"/>
  <c r="EN62" i="3"/>
  <c r="EN60" i="3"/>
  <c r="EN126" i="3"/>
  <c r="EN127" i="3"/>
  <c r="EN125" i="3"/>
  <c r="EM151" i="3"/>
  <c r="EN78" i="7" s="1"/>
  <c r="EM146" i="3"/>
  <c r="EN73" i="7" s="1"/>
  <c r="EM141" i="3"/>
  <c r="EN68" i="7" s="1"/>
  <c r="EM145" i="3"/>
  <c r="EN72" i="7" s="1"/>
  <c r="EM150" i="3"/>
  <c r="EN77" i="7" s="1"/>
  <c r="EM140" i="3"/>
  <c r="EN67" i="7" s="1"/>
  <c r="EM152" i="3"/>
  <c r="EM147" i="3"/>
  <c r="EM142" i="3"/>
  <c r="EL169" i="3"/>
  <c r="EM171" i="3"/>
  <c r="EN98" i="7" s="1"/>
  <c r="EM172" i="3"/>
  <c r="EN99" i="7" s="1"/>
  <c r="EM170" i="3"/>
  <c r="EN97" i="7" s="1"/>
  <c r="EO226" i="3"/>
  <c r="EL71" i="7"/>
  <c r="EL228" i="7" s="1"/>
  <c r="EM72" i="7"/>
  <c r="EM74" i="7"/>
  <c r="EM69" i="7"/>
  <c r="EM66" i="7" s="1"/>
  <c r="EM227" i="7" s="1"/>
  <c r="EM79" i="7"/>
  <c r="EM76" i="7" s="1"/>
  <c r="EM229" i="7" s="1"/>
  <c r="EL96" i="7"/>
  <c r="EL233" i="7" s="1"/>
  <c r="EO130" i="3"/>
  <c r="EO179" i="3"/>
  <c r="EO198" i="3"/>
  <c r="EL139" i="3"/>
  <c r="EL149" i="3"/>
  <c r="EL144" i="3"/>
  <c r="EO122" i="3"/>
  <c r="EM128" i="3"/>
  <c r="EO102" i="3"/>
  <c r="EO119" i="3" s="1"/>
  <c r="EO65" i="3"/>
  <c r="EM63" i="3"/>
  <c r="EP1" i="3"/>
  <c r="EO57" i="3"/>
  <c r="EO127" i="3" l="1"/>
  <c r="EO126" i="3"/>
  <c r="EO125" i="3"/>
  <c r="EO60" i="3"/>
  <c r="EO61" i="3"/>
  <c r="EO62" i="3"/>
  <c r="EM169" i="3"/>
  <c r="EN152" i="3"/>
  <c r="EN147" i="3"/>
  <c r="EN142" i="3"/>
  <c r="EN145" i="3"/>
  <c r="EO72" i="7" s="1"/>
  <c r="EN150" i="3"/>
  <c r="EO77" i="7" s="1"/>
  <c r="EN140" i="3"/>
  <c r="EO67" i="7" s="1"/>
  <c r="EN146" i="3"/>
  <c r="EO73" i="7" s="1"/>
  <c r="EN141" i="3"/>
  <c r="EO68" i="7" s="1"/>
  <c r="EN151" i="3"/>
  <c r="EO78" i="7" s="1"/>
  <c r="EN170" i="3"/>
  <c r="EN172" i="3"/>
  <c r="EO99" i="7" s="1"/>
  <c r="EN171" i="3"/>
  <c r="EO98" i="7" s="1"/>
  <c r="EP226" i="3"/>
  <c r="EM71" i="7"/>
  <c r="EM228" i="7" s="1"/>
  <c r="EN74" i="7"/>
  <c r="EN71" i="7" s="1"/>
  <c r="EN228" i="7" s="1"/>
  <c r="EN69" i="7"/>
  <c r="EN79" i="7"/>
  <c r="EN76" i="7" s="1"/>
  <c r="EN229" i="7" s="1"/>
  <c r="EM96" i="7"/>
  <c r="EM233" i="7" s="1"/>
  <c r="EP130" i="3"/>
  <c r="EP198" i="3"/>
  <c r="EP179" i="3"/>
  <c r="EM144" i="3"/>
  <c r="EM139" i="3"/>
  <c r="EM149" i="3"/>
  <c r="EP122" i="3"/>
  <c r="EN128" i="3"/>
  <c r="EP102" i="3"/>
  <c r="EP119" i="3" s="1"/>
  <c r="EP65" i="3"/>
  <c r="EN63" i="3"/>
  <c r="EQ1" i="3"/>
  <c r="EP57" i="3"/>
  <c r="EP126" i="3" l="1"/>
  <c r="EP125" i="3"/>
  <c r="EP127" i="3"/>
  <c r="EP62" i="3"/>
  <c r="EP61" i="3"/>
  <c r="EP60" i="3"/>
  <c r="EN169" i="3"/>
  <c r="EO97" i="7"/>
  <c r="EO145" i="3"/>
  <c r="EP72" i="7" s="1"/>
  <c r="EO150" i="3"/>
  <c r="EP77" i="7" s="1"/>
  <c r="EO140" i="3"/>
  <c r="EP67" i="7" s="1"/>
  <c r="EO146" i="3"/>
  <c r="EP73" i="7" s="1"/>
  <c r="EO151" i="3"/>
  <c r="EP78" i="7" s="1"/>
  <c r="EO141" i="3"/>
  <c r="EP68" i="7" s="1"/>
  <c r="EO152" i="3"/>
  <c r="EO147" i="3"/>
  <c r="EO142" i="3"/>
  <c r="EO171" i="3"/>
  <c r="EP98" i="7" s="1"/>
  <c r="EO170" i="3"/>
  <c r="EP97" i="7" s="1"/>
  <c r="EO172" i="3"/>
  <c r="EP99" i="7" s="1"/>
  <c r="EQ226" i="3"/>
  <c r="EN66" i="7"/>
  <c r="EN227" i="7" s="1"/>
  <c r="EO74" i="7"/>
  <c r="EO71" i="7" s="1"/>
  <c r="EO228" i="7" s="1"/>
  <c r="EO69" i="7"/>
  <c r="EO66" i="7" s="1"/>
  <c r="EO227" i="7" s="1"/>
  <c r="EO79" i="7"/>
  <c r="EO76" i="7" s="1"/>
  <c r="EO229" i="7" s="1"/>
  <c r="EN96" i="7"/>
  <c r="EN233" i="7" s="1"/>
  <c r="EQ130" i="3"/>
  <c r="EQ198" i="3"/>
  <c r="EQ179" i="3"/>
  <c r="EN144" i="3"/>
  <c r="EN149" i="3"/>
  <c r="EN139" i="3"/>
  <c r="EO128" i="3"/>
  <c r="EQ122" i="3"/>
  <c r="EQ102" i="3"/>
  <c r="EQ119" i="3" s="1"/>
  <c r="EQ65" i="3"/>
  <c r="EO63" i="3"/>
  <c r="ER1" i="3"/>
  <c r="EQ57" i="3"/>
  <c r="EQ126" i="3" l="1"/>
  <c r="EQ125" i="3"/>
  <c r="EQ127" i="3"/>
  <c r="EQ62" i="3"/>
  <c r="EQ60" i="3"/>
  <c r="EQ61" i="3"/>
  <c r="EP146" i="3"/>
  <c r="EQ73" i="7" s="1"/>
  <c r="EP151" i="3"/>
  <c r="EQ78" i="7" s="1"/>
  <c r="EP141" i="3"/>
  <c r="EQ68" i="7" s="1"/>
  <c r="EP152" i="3"/>
  <c r="EP147" i="3"/>
  <c r="EP142" i="3"/>
  <c r="EP150" i="3"/>
  <c r="EQ77" i="7" s="1"/>
  <c r="EP140" i="3"/>
  <c r="EQ67" i="7" s="1"/>
  <c r="EP145" i="3"/>
  <c r="EQ72" i="7" s="1"/>
  <c r="EO169" i="3"/>
  <c r="EP170" i="3"/>
  <c r="EQ97" i="7" s="1"/>
  <c r="EP171" i="3"/>
  <c r="EQ98" i="7" s="1"/>
  <c r="EP172" i="3"/>
  <c r="EQ99" i="7" s="1"/>
  <c r="ER226" i="3"/>
  <c r="EP74" i="7"/>
  <c r="EP71" i="7" s="1"/>
  <c r="EP228" i="7" s="1"/>
  <c r="EP69" i="7"/>
  <c r="EP66" i="7" s="1"/>
  <c r="EP227" i="7" s="1"/>
  <c r="EP79" i="7"/>
  <c r="EP76" i="7" s="1"/>
  <c r="EP229" i="7" s="1"/>
  <c r="EO96" i="7"/>
  <c r="EO233" i="7" s="1"/>
  <c r="ER130" i="3"/>
  <c r="ER179" i="3"/>
  <c r="ER198" i="3"/>
  <c r="EO144" i="3"/>
  <c r="EO149" i="3"/>
  <c r="EO139" i="3"/>
  <c r="EP128" i="3"/>
  <c r="ER122" i="3"/>
  <c r="ER102" i="3"/>
  <c r="ER119" i="3" s="1"/>
  <c r="ER65" i="3"/>
  <c r="EP63" i="3"/>
  <c r="ES1" i="3"/>
  <c r="ER57" i="3"/>
  <c r="ER127" i="3" l="1"/>
  <c r="ER125" i="3"/>
  <c r="ER126" i="3"/>
  <c r="ER61" i="3"/>
  <c r="ER62" i="3"/>
  <c r="ER60" i="3"/>
  <c r="EQ146" i="3"/>
  <c r="ER73" i="7" s="1"/>
  <c r="EQ151" i="3"/>
  <c r="ER78" i="7" s="1"/>
  <c r="EQ141" i="3"/>
  <c r="ER68" i="7" s="1"/>
  <c r="EQ147" i="3"/>
  <c r="EQ142" i="3"/>
  <c r="EQ152" i="3"/>
  <c r="EQ150" i="3"/>
  <c r="ER77" i="7" s="1"/>
  <c r="EQ145" i="3"/>
  <c r="ER72" i="7" s="1"/>
  <c r="EQ140" i="3"/>
  <c r="ER67" i="7" s="1"/>
  <c r="EP169" i="3"/>
  <c r="EQ172" i="3"/>
  <c r="ER99" i="7" s="1"/>
  <c r="EQ171" i="3"/>
  <c r="ER98" i="7" s="1"/>
  <c r="EQ170" i="3"/>
  <c r="ES226" i="3"/>
  <c r="EQ74" i="7"/>
  <c r="EQ71" i="7" s="1"/>
  <c r="EQ228" i="7" s="1"/>
  <c r="EQ69" i="7"/>
  <c r="EQ66" i="7" s="1"/>
  <c r="EQ227" i="7" s="1"/>
  <c r="EQ79" i="7"/>
  <c r="EQ76" i="7" s="1"/>
  <c r="EQ229" i="7" s="1"/>
  <c r="EQ96" i="7"/>
  <c r="EQ233" i="7" s="1"/>
  <c r="EP96" i="7"/>
  <c r="EP233" i="7" s="1"/>
  <c r="ES130" i="3"/>
  <c r="ES179" i="3"/>
  <c r="ES198" i="3"/>
  <c r="EP139" i="3"/>
  <c r="EP149" i="3"/>
  <c r="EP144" i="3"/>
  <c r="EQ128" i="3"/>
  <c r="ES122" i="3"/>
  <c r="ES65" i="3"/>
  <c r="ES102" i="3"/>
  <c r="ES119" i="3" s="1"/>
  <c r="EQ63" i="3"/>
  <c r="ET1" i="3"/>
  <c r="ES57" i="3"/>
  <c r="ES127" i="3" l="1"/>
  <c r="ES125" i="3"/>
  <c r="ES126" i="3"/>
  <c r="ES60" i="3"/>
  <c r="ES61" i="3"/>
  <c r="ES62" i="3"/>
  <c r="ER150" i="3"/>
  <c r="ES77" i="7" s="1"/>
  <c r="ER145" i="3"/>
  <c r="ES72" i="7" s="1"/>
  <c r="ER140" i="3"/>
  <c r="ES67" i="7" s="1"/>
  <c r="ER147" i="3"/>
  <c r="ER142" i="3"/>
  <c r="ER152" i="3"/>
  <c r="EQ169" i="3"/>
  <c r="ER146" i="3"/>
  <c r="ES73" i="7" s="1"/>
  <c r="ER151" i="3"/>
  <c r="ES78" i="7" s="1"/>
  <c r="ER141" i="3"/>
  <c r="ES68" i="7" s="1"/>
  <c r="ER97" i="7"/>
  <c r="ER171" i="3"/>
  <c r="ES98" i="7" s="1"/>
  <c r="ER172" i="3"/>
  <c r="ES99" i="7" s="1"/>
  <c r="ER170" i="3"/>
  <c r="ES97" i="7" s="1"/>
  <c r="ET226" i="3"/>
  <c r="ER69" i="7"/>
  <c r="ER66" i="7" s="1"/>
  <c r="ER227" i="7" s="1"/>
  <c r="ER74" i="7"/>
  <c r="ER71" i="7" s="1"/>
  <c r="ER228" i="7" s="1"/>
  <c r="ER79" i="7"/>
  <c r="ER76" i="7" s="1"/>
  <c r="ER229" i="7" s="1"/>
  <c r="ET130" i="3"/>
  <c r="ET179" i="3"/>
  <c r="ET198" i="3"/>
  <c r="EQ139" i="3"/>
  <c r="EQ149" i="3"/>
  <c r="EQ144" i="3"/>
  <c r="ET122" i="3"/>
  <c r="ER128" i="3"/>
  <c r="ER63" i="3"/>
  <c r="ET102" i="3"/>
  <c r="ET119" i="3" s="1"/>
  <c r="ET65" i="3"/>
  <c r="EU1" i="3"/>
  <c r="ET57" i="3"/>
  <c r="ET60" i="3" l="1"/>
  <c r="ET61" i="3"/>
  <c r="ET62" i="3"/>
  <c r="ET127" i="3"/>
  <c r="ET126" i="3"/>
  <c r="ET125" i="3"/>
  <c r="ES150" i="3"/>
  <c r="ET77" i="7" s="1"/>
  <c r="ES145" i="3"/>
  <c r="ET72" i="7" s="1"/>
  <c r="ES140" i="3"/>
  <c r="ET67" i="7" s="1"/>
  <c r="ES146" i="3"/>
  <c r="ET73" i="7" s="1"/>
  <c r="ES151" i="3"/>
  <c r="ET78" i="7" s="1"/>
  <c r="ES141" i="3"/>
  <c r="ET68" i="7" s="1"/>
  <c r="ES147" i="3"/>
  <c r="ES152" i="3"/>
  <c r="ES142" i="3"/>
  <c r="ER169" i="3"/>
  <c r="ES172" i="3"/>
  <c r="ET99" i="7" s="1"/>
  <c r="ES170" i="3"/>
  <c r="ES171" i="3"/>
  <c r="ET98" i="7" s="1"/>
  <c r="EU226" i="3"/>
  <c r="ES69" i="7"/>
  <c r="ES66" i="7" s="1"/>
  <c r="ES227" i="7" s="1"/>
  <c r="ES74" i="7"/>
  <c r="ES71" i="7" s="1"/>
  <c r="ES228" i="7" s="1"/>
  <c r="ES79" i="7"/>
  <c r="ES76" i="7" s="1"/>
  <c r="ES229" i="7" s="1"/>
  <c r="ER96" i="7"/>
  <c r="ER233" i="7" s="1"/>
  <c r="EU130" i="3"/>
  <c r="EU179" i="3"/>
  <c r="EU198" i="3"/>
  <c r="ER144" i="3"/>
  <c r="ER139" i="3"/>
  <c r="ER149" i="3"/>
  <c r="ES128" i="3"/>
  <c r="EU122" i="3"/>
  <c r="ES63" i="3"/>
  <c r="EU102" i="3"/>
  <c r="EU119" i="3" s="1"/>
  <c r="EU65" i="3"/>
  <c r="EV1" i="3"/>
  <c r="EU57" i="3"/>
  <c r="EU127" i="3" l="1"/>
  <c r="EU125" i="3"/>
  <c r="EU126" i="3"/>
  <c r="EU62" i="3"/>
  <c r="EU60" i="3"/>
  <c r="EU61" i="3"/>
  <c r="ES169" i="3"/>
  <c r="ET97" i="7"/>
  <c r="ET147" i="3"/>
  <c r="ET142" i="3"/>
  <c r="ET152" i="3"/>
  <c r="ET150" i="3"/>
  <c r="EU77" i="7" s="1"/>
  <c r="ET145" i="3"/>
  <c r="EU72" i="7" s="1"/>
  <c r="ET140" i="3"/>
  <c r="EU67" i="7" s="1"/>
  <c r="ET151" i="3"/>
  <c r="EU78" i="7" s="1"/>
  <c r="ET146" i="3"/>
  <c r="EU73" i="7" s="1"/>
  <c r="ET141" i="3"/>
  <c r="EU68" i="7" s="1"/>
  <c r="ET171" i="3"/>
  <c r="EU98" i="7" s="1"/>
  <c r="ET172" i="3"/>
  <c r="EU99" i="7" s="1"/>
  <c r="ET170" i="3"/>
  <c r="EU97" i="7" s="1"/>
  <c r="EV226" i="3"/>
  <c r="ET69" i="7"/>
  <c r="ET66" i="7" s="1"/>
  <c r="ET227" i="7" s="1"/>
  <c r="ET74" i="7"/>
  <c r="ET71" i="7" s="1"/>
  <c r="ET228" i="7" s="1"/>
  <c r="ES96" i="7"/>
  <c r="ES233" i="7" s="1"/>
  <c r="ET79" i="7"/>
  <c r="ET76" i="7" s="1"/>
  <c r="ET229" i="7" s="1"/>
  <c r="EV130" i="3"/>
  <c r="EV198" i="3"/>
  <c r="EV179" i="3"/>
  <c r="ES149" i="3"/>
  <c r="ES144" i="3"/>
  <c r="ES139" i="3"/>
  <c r="ET128" i="3"/>
  <c r="EV122" i="3"/>
  <c r="EV102" i="3"/>
  <c r="EV119" i="3" s="1"/>
  <c r="EV65" i="3"/>
  <c r="ET63" i="3"/>
  <c r="EW1" i="3"/>
  <c r="EV57" i="3"/>
  <c r="EV125" i="3" l="1"/>
  <c r="EV127" i="3"/>
  <c r="EV126" i="3"/>
  <c r="EV60" i="3"/>
  <c r="EV62" i="3"/>
  <c r="EV61" i="3"/>
  <c r="EU150" i="3"/>
  <c r="EV77" i="7" s="1"/>
  <c r="EU145" i="3"/>
  <c r="EU140" i="3"/>
  <c r="EV67" i="7" s="1"/>
  <c r="ET169" i="3"/>
  <c r="EU151" i="3"/>
  <c r="EV78" i="7" s="1"/>
  <c r="EU146" i="3"/>
  <c r="EV73" i="7" s="1"/>
  <c r="EU141" i="3"/>
  <c r="EV68" i="7" s="1"/>
  <c r="EU147" i="3"/>
  <c r="EU152" i="3"/>
  <c r="EU142" i="3"/>
  <c r="EU171" i="3"/>
  <c r="EV98" i="7" s="1"/>
  <c r="EU172" i="3"/>
  <c r="EV99" i="7" s="1"/>
  <c r="EU170" i="3"/>
  <c r="EW226" i="3"/>
  <c r="ET96" i="7"/>
  <c r="ET233" i="7" s="1"/>
  <c r="EU69" i="7"/>
  <c r="EU66" i="7" s="1"/>
  <c r="EU227" i="7" s="1"/>
  <c r="EU74" i="7"/>
  <c r="EU71" i="7" s="1"/>
  <c r="EU228" i="7" s="1"/>
  <c r="EU79" i="7"/>
  <c r="EU76" i="7" s="1"/>
  <c r="EU229" i="7" s="1"/>
  <c r="EW130" i="3"/>
  <c r="EW198" i="3"/>
  <c r="EW179" i="3"/>
  <c r="ET144" i="3"/>
  <c r="ET139" i="3"/>
  <c r="ET149" i="3"/>
  <c r="EU128" i="3"/>
  <c r="EW122" i="3"/>
  <c r="EW102" i="3"/>
  <c r="EW119" i="3" s="1"/>
  <c r="EW65" i="3"/>
  <c r="EU63" i="3"/>
  <c r="EX1" i="3"/>
  <c r="EW57" i="3"/>
  <c r="EW125" i="3" l="1"/>
  <c r="EW127" i="3"/>
  <c r="EW126" i="3"/>
  <c r="EW60" i="3"/>
  <c r="EW62" i="3"/>
  <c r="EW61" i="3"/>
  <c r="EU169" i="3"/>
  <c r="EV150" i="3"/>
  <c r="EW77" i="7" s="1"/>
  <c r="EV145" i="3"/>
  <c r="EV140" i="3"/>
  <c r="EV151" i="3"/>
  <c r="EW78" i="7" s="1"/>
  <c r="EV146" i="3"/>
  <c r="EW73" i="7" s="1"/>
  <c r="EV141" i="3"/>
  <c r="EW68" i="7" s="1"/>
  <c r="EV147" i="3"/>
  <c r="EV152" i="3"/>
  <c r="EV142" i="3"/>
  <c r="EV97" i="7"/>
  <c r="EV172" i="3"/>
  <c r="EW99" i="7" s="1"/>
  <c r="EV171" i="3"/>
  <c r="EW98" i="7" s="1"/>
  <c r="EV170" i="3"/>
  <c r="EW97" i="7" s="1"/>
  <c r="EX226" i="3"/>
  <c r="EV72" i="7"/>
  <c r="EV74" i="7"/>
  <c r="EV69" i="7"/>
  <c r="EV66" i="7" s="1"/>
  <c r="EV227" i="7" s="1"/>
  <c r="EV79" i="7"/>
  <c r="EV76" i="7" s="1"/>
  <c r="EV229" i="7" s="1"/>
  <c r="EU96" i="7"/>
  <c r="EU233" i="7" s="1"/>
  <c r="EX130" i="3"/>
  <c r="EX198" i="3"/>
  <c r="EX179" i="3"/>
  <c r="EU149" i="3"/>
  <c r="EU139" i="3"/>
  <c r="EU144" i="3"/>
  <c r="EX122" i="3"/>
  <c r="EV128" i="3"/>
  <c r="EV63" i="3"/>
  <c r="EX102" i="3"/>
  <c r="EX119" i="3" s="1"/>
  <c r="EX65" i="3"/>
  <c r="EY1" i="3"/>
  <c r="EX57" i="3"/>
  <c r="EX125" i="3" l="1"/>
  <c r="EX127" i="3"/>
  <c r="EX126" i="3"/>
  <c r="EX61" i="3"/>
  <c r="EX60" i="3"/>
  <c r="EX62" i="3"/>
  <c r="EW151" i="3"/>
  <c r="EX78" i="7" s="1"/>
  <c r="EW146" i="3"/>
  <c r="EX73" i="7" s="1"/>
  <c r="EW141" i="3"/>
  <c r="EX68" i="7" s="1"/>
  <c r="EW152" i="3"/>
  <c r="EW147" i="3"/>
  <c r="EW142" i="3"/>
  <c r="EW145" i="3"/>
  <c r="EW140" i="3"/>
  <c r="EW150" i="3"/>
  <c r="EX77" i="7" s="1"/>
  <c r="EV169" i="3"/>
  <c r="EW170" i="3"/>
  <c r="EX97" i="7" s="1"/>
  <c r="EW172" i="3"/>
  <c r="EX99" i="7" s="1"/>
  <c r="EW171" i="3"/>
  <c r="EX98" i="7" s="1"/>
  <c r="EY226" i="3"/>
  <c r="EV71" i="7"/>
  <c r="EV228" i="7" s="1"/>
  <c r="EW67" i="7"/>
  <c r="EW72" i="7"/>
  <c r="EW69" i="7"/>
  <c r="EW74" i="7"/>
  <c r="EW79" i="7"/>
  <c r="EW76" i="7" s="1"/>
  <c r="EW229" i="7" s="1"/>
  <c r="EV96" i="7"/>
  <c r="EV233" i="7" s="1"/>
  <c r="EY130" i="3"/>
  <c r="EY198" i="3"/>
  <c r="EY179" i="3"/>
  <c r="EV144" i="3"/>
  <c r="EV139" i="3"/>
  <c r="EV149" i="3"/>
  <c r="EW128" i="3"/>
  <c r="EY122" i="3"/>
  <c r="EY65" i="3"/>
  <c r="EY102" i="3"/>
  <c r="EY119" i="3" s="1"/>
  <c r="EW63" i="3"/>
  <c r="EZ1" i="3"/>
  <c r="EY57" i="3"/>
  <c r="EY126" i="3" l="1"/>
  <c r="EY125" i="3"/>
  <c r="EY127" i="3"/>
  <c r="EY61" i="3"/>
  <c r="EY62" i="3"/>
  <c r="EY60" i="3"/>
  <c r="EX145" i="3"/>
  <c r="EY72" i="7" s="1"/>
  <c r="EX140" i="3"/>
  <c r="EY67" i="7" s="1"/>
  <c r="EX150" i="3"/>
  <c r="EY77" i="7" s="1"/>
  <c r="EX152" i="3"/>
  <c r="EX147" i="3"/>
  <c r="EX142" i="3"/>
  <c r="EX151" i="3"/>
  <c r="EY78" i="7" s="1"/>
  <c r="EX146" i="3"/>
  <c r="EY73" i="7" s="1"/>
  <c r="EX141" i="3"/>
  <c r="EY68" i="7" s="1"/>
  <c r="EW169" i="3"/>
  <c r="EX171" i="3"/>
  <c r="EY98" i="7" s="1"/>
  <c r="EX170" i="3"/>
  <c r="EY97" i="7" s="1"/>
  <c r="EX172" i="3"/>
  <c r="EY99" i="7" s="1"/>
  <c r="EZ226" i="3"/>
  <c r="EW71" i="7"/>
  <c r="EW228" i="7" s="1"/>
  <c r="EW66" i="7"/>
  <c r="EW227" i="7" s="1"/>
  <c r="EX74" i="7"/>
  <c r="EX67" i="7"/>
  <c r="EX72" i="7"/>
  <c r="EX69" i="7"/>
  <c r="EX79" i="7"/>
  <c r="EX76" i="7" s="1"/>
  <c r="EX229" i="7" s="1"/>
  <c r="EX96" i="7"/>
  <c r="EX233" i="7" s="1"/>
  <c r="EW96" i="7"/>
  <c r="EW233" i="7" s="1"/>
  <c r="EZ130" i="3"/>
  <c r="EZ179" i="3"/>
  <c r="EZ198" i="3"/>
  <c r="EW144" i="3"/>
  <c r="EW139" i="3"/>
  <c r="EW149" i="3"/>
  <c r="EX128" i="3"/>
  <c r="EZ122" i="3"/>
  <c r="EX63" i="3"/>
  <c r="EZ102" i="3"/>
  <c r="EZ119" i="3" s="1"/>
  <c r="EZ65" i="3"/>
  <c r="FA1" i="3"/>
  <c r="EZ57" i="3"/>
  <c r="EZ125" i="3" l="1"/>
  <c r="EZ127" i="3"/>
  <c r="EZ126" i="3"/>
  <c r="EZ61" i="3"/>
  <c r="EZ62" i="3"/>
  <c r="EZ60" i="3"/>
  <c r="EY152" i="3"/>
  <c r="EY142" i="3"/>
  <c r="EY147" i="3"/>
  <c r="EY145" i="3"/>
  <c r="EY140" i="3"/>
  <c r="EZ67" i="7" s="1"/>
  <c r="EY150" i="3"/>
  <c r="EZ77" i="7" s="1"/>
  <c r="EY151" i="3"/>
  <c r="EZ78" i="7" s="1"/>
  <c r="EY141" i="3"/>
  <c r="EZ68" i="7" s="1"/>
  <c r="EY146" i="3"/>
  <c r="EZ73" i="7" s="1"/>
  <c r="EY170" i="3"/>
  <c r="EZ97" i="7" s="1"/>
  <c r="EY172" i="3"/>
  <c r="EZ99" i="7" s="1"/>
  <c r="EY171" i="3"/>
  <c r="EZ98" i="7" s="1"/>
  <c r="EX169" i="3"/>
  <c r="FA226" i="3"/>
  <c r="EX66" i="7"/>
  <c r="EX227" i="7" s="1"/>
  <c r="EX71" i="7"/>
  <c r="EX228" i="7" s="1"/>
  <c r="EY74" i="7"/>
  <c r="EY71" i="7" s="1"/>
  <c r="EY228" i="7" s="1"/>
  <c r="EY69" i="7"/>
  <c r="EY66" i="7" s="1"/>
  <c r="EY227" i="7" s="1"/>
  <c r="EY79" i="7"/>
  <c r="EY76" i="7" s="1"/>
  <c r="EY229" i="7" s="1"/>
  <c r="FA130" i="3"/>
  <c r="FA198" i="3"/>
  <c r="FA179" i="3"/>
  <c r="EX139" i="3"/>
  <c r="EX144" i="3"/>
  <c r="EX149" i="3"/>
  <c r="FA122" i="3"/>
  <c r="EY128" i="3"/>
  <c r="EY63" i="3"/>
  <c r="FA102" i="3"/>
  <c r="FA119" i="3" s="1"/>
  <c r="FA65" i="3"/>
  <c r="FB1" i="3"/>
  <c r="FA57" i="3"/>
  <c r="FA127" i="3" l="1"/>
  <c r="FA126" i="3"/>
  <c r="FA125" i="3"/>
  <c r="FA60" i="3"/>
  <c r="FA62" i="3"/>
  <c r="FA61" i="3"/>
  <c r="EY169" i="3"/>
  <c r="EZ152" i="3"/>
  <c r="EZ142" i="3"/>
  <c r="EZ147" i="3"/>
  <c r="EZ145" i="3"/>
  <c r="FA72" i="7" s="1"/>
  <c r="EZ140" i="3"/>
  <c r="EZ150" i="3"/>
  <c r="FA77" i="7" s="1"/>
  <c r="EZ141" i="3"/>
  <c r="FA68" i="7" s="1"/>
  <c r="EZ151" i="3"/>
  <c r="FA78" i="7" s="1"/>
  <c r="EZ146" i="3"/>
  <c r="FA73" i="7" s="1"/>
  <c r="EZ170" i="3"/>
  <c r="FA97" i="7" s="1"/>
  <c r="EZ171" i="3"/>
  <c r="FA98" i="7" s="1"/>
  <c r="EZ172" i="3"/>
  <c r="FA99" i="7" s="1"/>
  <c r="FB226" i="3"/>
  <c r="EZ72" i="7"/>
  <c r="EZ69" i="7"/>
  <c r="EZ66" i="7" s="1"/>
  <c r="EZ227" i="7" s="1"/>
  <c r="EZ74" i="7"/>
  <c r="EY96" i="7"/>
  <c r="EY233" i="7" s="1"/>
  <c r="EZ79" i="7"/>
  <c r="EZ76" i="7" s="1"/>
  <c r="EZ229" i="7" s="1"/>
  <c r="FB130" i="3"/>
  <c r="FB198" i="3"/>
  <c r="FB179" i="3"/>
  <c r="EY149" i="3"/>
  <c r="EY144" i="3"/>
  <c r="EY139" i="3"/>
  <c r="EZ128" i="3"/>
  <c r="FB122" i="3"/>
  <c r="FB102" i="3"/>
  <c r="FB119" i="3" s="1"/>
  <c r="FB65" i="3"/>
  <c r="EZ63" i="3"/>
  <c r="FC1" i="3"/>
  <c r="FB57" i="3"/>
  <c r="FB126" i="3" l="1"/>
  <c r="FB125" i="3"/>
  <c r="FB127" i="3"/>
  <c r="FB62" i="3"/>
  <c r="FB61" i="3"/>
  <c r="FB60" i="3"/>
  <c r="FA141" i="3"/>
  <c r="FB68" i="7" s="1"/>
  <c r="FA151" i="3"/>
  <c r="FB78" i="7" s="1"/>
  <c r="FA146" i="3"/>
  <c r="FB73" i="7" s="1"/>
  <c r="FA152" i="3"/>
  <c r="FA147" i="3"/>
  <c r="FA142" i="3"/>
  <c r="FA145" i="3"/>
  <c r="FA150" i="3"/>
  <c r="FB77" i="7" s="1"/>
  <c r="FA140" i="3"/>
  <c r="FB67" i="7" s="1"/>
  <c r="FA172" i="3"/>
  <c r="FB99" i="7" s="1"/>
  <c r="EZ169" i="3"/>
  <c r="FA171" i="3"/>
  <c r="FB98" i="7" s="1"/>
  <c r="FA170" i="3"/>
  <c r="FC226" i="3"/>
  <c r="EZ71" i="7"/>
  <c r="EZ228" i="7" s="1"/>
  <c r="FA74" i="7"/>
  <c r="FA71" i="7" s="1"/>
  <c r="FA228" i="7" s="1"/>
  <c r="FA69" i="7"/>
  <c r="FA67" i="7"/>
  <c r="FA79" i="7"/>
  <c r="FA76" i="7" s="1"/>
  <c r="FA229" i="7" s="1"/>
  <c r="EZ96" i="7"/>
  <c r="EZ233" i="7" s="1"/>
  <c r="FC130" i="3"/>
  <c r="FC198" i="3"/>
  <c r="FC179" i="3"/>
  <c r="EZ144" i="3"/>
  <c r="EZ149" i="3"/>
  <c r="EZ139" i="3"/>
  <c r="FC122" i="3"/>
  <c r="FA128" i="3"/>
  <c r="FA63" i="3"/>
  <c r="FC102" i="3"/>
  <c r="FC119" i="3" s="1"/>
  <c r="FC65" i="3"/>
  <c r="FD1" i="3"/>
  <c r="FC57" i="3"/>
  <c r="FC62" i="3" l="1"/>
  <c r="FC61" i="3"/>
  <c r="FC60" i="3"/>
  <c r="FC126" i="3"/>
  <c r="FC125" i="3"/>
  <c r="FC127" i="3"/>
  <c r="FB146" i="3"/>
  <c r="FC73" i="7" s="1"/>
  <c r="FB141" i="3"/>
  <c r="FC68" i="7" s="1"/>
  <c r="FB151" i="3"/>
  <c r="FC78" i="7" s="1"/>
  <c r="FB152" i="3"/>
  <c r="FB142" i="3"/>
  <c r="FB147" i="3"/>
  <c r="FB145" i="3"/>
  <c r="FC72" i="7" s="1"/>
  <c r="FB140" i="3"/>
  <c r="FC67" i="7" s="1"/>
  <c r="FB150" i="3"/>
  <c r="FC77" i="7" s="1"/>
  <c r="FA169" i="3"/>
  <c r="FB170" i="3"/>
  <c r="FC97" i="7" s="1"/>
  <c r="FB172" i="3"/>
  <c r="FC99" i="7" s="1"/>
  <c r="FB171" i="3"/>
  <c r="FC98" i="7" s="1"/>
  <c r="FB97" i="7"/>
  <c r="FD226" i="3"/>
  <c r="FA66" i="7"/>
  <c r="FA227" i="7" s="1"/>
  <c r="FB69" i="7"/>
  <c r="FB66" i="7" s="1"/>
  <c r="FB227" i="7" s="1"/>
  <c r="FB74" i="7"/>
  <c r="FB72" i="7"/>
  <c r="FB79" i="7"/>
  <c r="FB76" i="7" s="1"/>
  <c r="FB229" i="7" s="1"/>
  <c r="FA96" i="7"/>
  <c r="FA233" i="7" s="1"/>
  <c r="FD130" i="3"/>
  <c r="FD179" i="3"/>
  <c r="FD198" i="3"/>
  <c r="FA149" i="3"/>
  <c r="FA139" i="3"/>
  <c r="FA144" i="3"/>
  <c r="FD122" i="3"/>
  <c r="FB128" i="3"/>
  <c r="FD102" i="3"/>
  <c r="FD119" i="3" s="1"/>
  <c r="FD65" i="3"/>
  <c r="FB63" i="3"/>
  <c r="FE1" i="3"/>
  <c r="FD57" i="3"/>
  <c r="FD126" i="3" l="1"/>
  <c r="FD127" i="3"/>
  <c r="FD125" i="3"/>
  <c r="FD61" i="3"/>
  <c r="FD62" i="3"/>
  <c r="FD60" i="3"/>
  <c r="FC142" i="3"/>
  <c r="FC147" i="3"/>
  <c r="FC152" i="3"/>
  <c r="FC150" i="3"/>
  <c r="FD77" i="7" s="1"/>
  <c r="FC145" i="3"/>
  <c r="FD72" i="7" s="1"/>
  <c r="FC140" i="3"/>
  <c r="FD67" i="7" s="1"/>
  <c r="FC146" i="3"/>
  <c r="FD73" i="7" s="1"/>
  <c r="FC141" i="3"/>
  <c r="FC151" i="3"/>
  <c r="FD78" i="7" s="1"/>
  <c r="FB169" i="3"/>
  <c r="FC171" i="3"/>
  <c r="FD98" i="7" s="1"/>
  <c r="FC170" i="3"/>
  <c r="FD97" i="7" s="1"/>
  <c r="FC172" i="3"/>
  <c r="FD99" i="7" s="1"/>
  <c r="FB71" i="7"/>
  <c r="FB228" i="7" s="1"/>
  <c r="FE226" i="3"/>
  <c r="FC74" i="7"/>
  <c r="FC71" i="7" s="1"/>
  <c r="FC228" i="7" s="1"/>
  <c r="FC69" i="7"/>
  <c r="FC66" i="7" s="1"/>
  <c r="FC227" i="7" s="1"/>
  <c r="FC79" i="7"/>
  <c r="FC76" i="7" s="1"/>
  <c r="FC229" i="7" s="1"/>
  <c r="FB96" i="7"/>
  <c r="FB233" i="7" s="1"/>
  <c r="FE130" i="3"/>
  <c r="FE179" i="3"/>
  <c r="FE198" i="3"/>
  <c r="FB149" i="3"/>
  <c r="FB144" i="3"/>
  <c r="FB139" i="3"/>
  <c r="FC128" i="3"/>
  <c r="FE122" i="3"/>
  <c r="FE102" i="3"/>
  <c r="FE119" i="3" s="1"/>
  <c r="FE65" i="3"/>
  <c r="FC63" i="3"/>
  <c r="FF1" i="3"/>
  <c r="FE57" i="3"/>
  <c r="FE62" i="3" l="1"/>
  <c r="FE61" i="3"/>
  <c r="FE60" i="3"/>
  <c r="FE127" i="3"/>
  <c r="FE126" i="3"/>
  <c r="FE125" i="3"/>
  <c r="FD150" i="3"/>
  <c r="FE77" i="7" s="1"/>
  <c r="FD145" i="3"/>
  <c r="FE72" i="7" s="1"/>
  <c r="FD140" i="3"/>
  <c r="FE67" i="7" s="1"/>
  <c r="FD142" i="3"/>
  <c r="FD152" i="3"/>
  <c r="FD147" i="3"/>
  <c r="FD146" i="3"/>
  <c r="FE73" i="7" s="1"/>
  <c r="FD151" i="3"/>
  <c r="FE78" i="7" s="1"/>
  <c r="FD141" i="3"/>
  <c r="FE68" i="7" s="1"/>
  <c r="FC169" i="3"/>
  <c r="FD172" i="3"/>
  <c r="FE99" i="7" s="1"/>
  <c r="FD170" i="3"/>
  <c r="FE97" i="7" s="1"/>
  <c r="FD171" i="3"/>
  <c r="FE98" i="7" s="1"/>
  <c r="FF226" i="3"/>
  <c r="FD74" i="7"/>
  <c r="FD71" i="7" s="1"/>
  <c r="FD228" i="7" s="1"/>
  <c r="FD69" i="7"/>
  <c r="FD68" i="7"/>
  <c r="FC96" i="7"/>
  <c r="FC233" i="7" s="1"/>
  <c r="FD79" i="7"/>
  <c r="FD76" i="7" s="1"/>
  <c r="FD229" i="7" s="1"/>
  <c r="FF130" i="3"/>
  <c r="FF179" i="3"/>
  <c r="FF198" i="3"/>
  <c r="FC149" i="3"/>
  <c r="FC144" i="3"/>
  <c r="FC139" i="3"/>
  <c r="FF122" i="3"/>
  <c r="FD128" i="3"/>
  <c r="FF102" i="3"/>
  <c r="FF119" i="3" s="1"/>
  <c r="FF65" i="3"/>
  <c r="FD63" i="3"/>
  <c r="FG1" i="3"/>
  <c r="FF57" i="3"/>
  <c r="FF127" i="3" l="1"/>
  <c r="FF126" i="3"/>
  <c r="FF125" i="3"/>
  <c r="FF60" i="3"/>
  <c r="FF61" i="3"/>
  <c r="FF62" i="3"/>
  <c r="FE147" i="3"/>
  <c r="FE152" i="3"/>
  <c r="FE142" i="3"/>
  <c r="FE146" i="3"/>
  <c r="FF73" i="7" s="1"/>
  <c r="FE151" i="3"/>
  <c r="FF78" i="7" s="1"/>
  <c r="FE141" i="3"/>
  <c r="FF68" i="7" s="1"/>
  <c r="FE150" i="3"/>
  <c r="FF77" i="7" s="1"/>
  <c r="FE140" i="3"/>
  <c r="FF67" i="7" s="1"/>
  <c r="FE145" i="3"/>
  <c r="FF72" i="7" s="1"/>
  <c r="FD169" i="3"/>
  <c r="FE170" i="3"/>
  <c r="FF97" i="7" s="1"/>
  <c r="FE171" i="3"/>
  <c r="FF98" i="7" s="1"/>
  <c r="FE172" i="3"/>
  <c r="FF99" i="7" s="1"/>
  <c r="FG226" i="3"/>
  <c r="FD66" i="7"/>
  <c r="FD227" i="7" s="1"/>
  <c r="FE74" i="7"/>
  <c r="FE71" i="7" s="1"/>
  <c r="FE228" i="7" s="1"/>
  <c r="FE69" i="7"/>
  <c r="FE66" i="7" s="1"/>
  <c r="FE227" i="7" s="1"/>
  <c r="FE79" i="7"/>
  <c r="FE76" i="7" s="1"/>
  <c r="FE229" i="7" s="1"/>
  <c r="FD96" i="7"/>
  <c r="FD233" i="7" s="1"/>
  <c r="FG130" i="3"/>
  <c r="FG179" i="3"/>
  <c r="FG198" i="3"/>
  <c r="FD149" i="3"/>
  <c r="FD139" i="3"/>
  <c r="FD144" i="3"/>
  <c r="FE128" i="3"/>
  <c r="FG122" i="3"/>
  <c r="FG102" i="3"/>
  <c r="FG119" i="3" s="1"/>
  <c r="FG65" i="3"/>
  <c r="FE63" i="3"/>
  <c r="FH1" i="3"/>
  <c r="FG57" i="3"/>
  <c r="FG125" i="3" l="1"/>
  <c r="FG126" i="3"/>
  <c r="FG127" i="3"/>
  <c r="FG62" i="3"/>
  <c r="FG60" i="3"/>
  <c r="FG61" i="3"/>
  <c r="FE169" i="3"/>
  <c r="FF151" i="3"/>
  <c r="FG78" i="7" s="1"/>
  <c r="FF141" i="3"/>
  <c r="FG68" i="7" s="1"/>
  <c r="FF146" i="3"/>
  <c r="FG73" i="7" s="1"/>
  <c r="FF150" i="3"/>
  <c r="FG77" i="7" s="1"/>
  <c r="FF145" i="3"/>
  <c r="FF140" i="3"/>
  <c r="FG67" i="7" s="1"/>
  <c r="FF147" i="3"/>
  <c r="FF142" i="3"/>
  <c r="FF152" i="3"/>
  <c r="FF170" i="3"/>
  <c r="FG97" i="7" s="1"/>
  <c r="FF172" i="3"/>
  <c r="FG99" i="7" s="1"/>
  <c r="FF171" i="3"/>
  <c r="FG98" i="7" s="1"/>
  <c r="FH226" i="3"/>
  <c r="FF74" i="7"/>
  <c r="FF71" i="7" s="1"/>
  <c r="FF228" i="7" s="1"/>
  <c r="FF69" i="7"/>
  <c r="FF66" i="7" s="1"/>
  <c r="FF227" i="7" s="1"/>
  <c r="FF79" i="7"/>
  <c r="FF76" i="7" s="1"/>
  <c r="FF229" i="7" s="1"/>
  <c r="FE96" i="7"/>
  <c r="FE233" i="7" s="1"/>
  <c r="FH130" i="3"/>
  <c r="FH198" i="3"/>
  <c r="FH179" i="3"/>
  <c r="FE149" i="3"/>
  <c r="FE139" i="3"/>
  <c r="FE144" i="3"/>
  <c r="FF128" i="3"/>
  <c r="FH122" i="3"/>
  <c r="FF63" i="3"/>
  <c r="FH102" i="3"/>
  <c r="FH119" i="3" s="1"/>
  <c r="FH65" i="3"/>
  <c r="FI1" i="3"/>
  <c r="FH57" i="3"/>
  <c r="FH60" i="3" l="1"/>
  <c r="FH61" i="3"/>
  <c r="FH62" i="3"/>
  <c r="FH125" i="3"/>
  <c r="FH127" i="3"/>
  <c r="FH126" i="3"/>
  <c r="FF169" i="3"/>
  <c r="FG151" i="3"/>
  <c r="FH78" i="7" s="1"/>
  <c r="FG141" i="3"/>
  <c r="FH68" i="7" s="1"/>
  <c r="FG146" i="3"/>
  <c r="FH73" i="7" s="1"/>
  <c r="FG147" i="3"/>
  <c r="FG152" i="3"/>
  <c r="FG142" i="3"/>
  <c r="FG150" i="3"/>
  <c r="FH77" i="7" s="1"/>
  <c r="FG145" i="3"/>
  <c r="FG140" i="3"/>
  <c r="FH67" i="7" s="1"/>
  <c r="FG170" i="3"/>
  <c r="FH97" i="7" s="1"/>
  <c r="FG171" i="3"/>
  <c r="FH98" i="7" s="1"/>
  <c r="FG172" i="3"/>
  <c r="FH99" i="7" s="1"/>
  <c r="FI226" i="3"/>
  <c r="FG72" i="7"/>
  <c r="FG74" i="7"/>
  <c r="FG69" i="7"/>
  <c r="FG66" i="7" s="1"/>
  <c r="FG227" i="7" s="1"/>
  <c r="FF96" i="7"/>
  <c r="FF233" i="7" s="1"/>
  <c r="FG79" i="7"/>
  <c r="FG76" i="7" s="1"/>
  <c r="FG229" i="7" s="1"/>
  <c r="FG96" i="7"/>
  <c r="FG233" i="7" s="1"/>
  <c r="FI130" i="3"/>
  <c r="FI198" i="3"/>
  <c r="FI179" i="3"/>
  <c r="FF144" i="3"/>
  <c r="FF139" i="3"/>
  <c r="FF149" i="3"/>
  <c r="FG128" i="3"/>
  <c r="FI122" i="3"/>
  <c r="FG63" i="3"/>
  <c r="FI65" i="3"/>
  <c r="FI102" i="3"/>
  <c r="FI119" i="3" s="1"/>
  <c r="FJ1" i="3"/>
  <c r="FI57" i="3"/>
  <c r="FI125" i="3" l="1"/>
  <c r="FI126" i="3"/>
  <c r="FI127" i="3"/>
  <c r="FI62" i="3"/>
  <c r="FI61" i="3"/>
  <c r="FI60" i="3"/>
  <c r="FH151" i="3"/>
  <c r="FI78" i="7" s="1"/>
  <c r="FH146" i="3"/>
  <c r="FI73" i="7" s="1"/>
  <c r="FH141" i="3"/>
  <c r="FI68" i="7" s="1"/>
  <c r="FH150" i="3"/>
  <c r="FI77" i="7" s="1"/>
  <c r="FH145" i="3"/>
  <c r="FI72" i="7" s="1"/>
  <c r="FH140" i="3"/>
  <c r="FI67" i="7" s="1"/>
  <c r="FH147" i="3"/>
  <c r="FH152" i="3"/>
  <c r="FH142" i="3"/>
  <c r="FH172" i="3"/>
  <c r="FI99" i="7" s="1"/>
  <c r="FH171" i="3"/>
  <c r="FI98" i="7" s="1"/>
  <c r="FH170" i="3"/>
  <c r="FI97" i="7" s="1"/>
  <c r="FG169" i="3"/>
  <c r="FJ226" i="3"/>
  <c r="FG71" i="7"/>
  <c r="FG228" i="7" s="1"/>
  <c r="FH69" i="7"/>
  <c r="FH66" i="7" s="1"/>
  <c r="FH227" i="7" s="1"/>
  <c r="FH72" i="7"/>
  <c r="FH74" i="7"/>
  <c r="FH79" i="7"/>
  <c r="FH76" i="7" s="1"/>
  <c r="FH229" i="7" s="1"/>
  <c r="FJ130" i="3"/>
  <c r="FJ198" i="3"/>
  <c r="FJ179" i="3"/>
  <c r="FG144" i="3"/>
  <c r="FG149" i="3"/>
  <c r="FG139" i="3"/>
  <c r="FH128" i="3"/>
  <c r="FJ122" i="3"/>
  <c r="FJ65" i="3"/>
  <c r="FJ102" i="3"/>
  <c r="FJ119" i="3" s="1"/>
  <c r="FH63" i="3"/>
  <c r="FK1" i="3"/>
  <c r="FJ57" i="3"/>
  <c r="FJ125" i="3" l="1"/>
  <c r="FJ127" i="3"/>
  <c r="FJ126" i="3"/>
  <c r="FJ61" i="3"/>
  <c r="FJ62" i="3"/>
  <c r="FJ60" i="3"/>
  <c r="FI151" i="3"/>
  <c r="FJ78" i="7" s="1"/>
  <c r="FI146" i="3"/>
  <c r="FJ73" i="7" s="1"/>
  <c r="FI141" i="3"/>
  <c r="FJ68" i="7" s="1"/>
  <c r="FI150" i="3"/>
  <c r="FJ77" i="7" s="1"/>
  <c r="FI140" i="3"/>
  <c r="FI145" i="3"/>
  <c r="FI147" i="3"/>
  <c r="FI152" i="3"/>
  <c r="FI142" i="3"/>
  <c r="FH169" i="3"/>
  <c r="FI172" i="3"/>
  <c r="FJ99" i="7" s="1"/>
  <c r="FI171" i="3"/>
  <c r="FJ98" i="7" s="1"/>
  <c r="FI170" i="3"/>
  <c r="FJ97" i="7" s="1"/>
  <c r="FK226" i="3"/>
  <c r="FH71" i="7"/>
  <c r="FH228" i="7" s="1"/>
  <c r="FI69" i="7"/>
  <c r="FI66" i="7" s="1"/>
  <c r="FI227" i="7" s="1"/>
  <c r="FI74" i="7"/>
  <c r="FI71" i="7" s="1"/>
  <c r="FI228" i="7" s="1"/>
  <c r="FH96" i="7"/>
  <c r="FH233" i="7" s="1"/>
  <c r="FI79" i="7"/>
  <c r="FI76" i="7" s="1"/>
  <c r="FI229" i="7" s="1"/>
  <c r="FI96" i="7"/>
  <c r="FI233" i="7" s="1"/>
  <c r="FK130" i="3"/>
  <c r="FK198" i="3"/>
  <c r="FK179" i="3"/>
  <c r="FH144" i="3"/>
  <c r="FH139" i="3"/>
  <c r="FH149" i="3"/>
  <c r="FK122" i="3"/>
  <c r="FI128" i="3"/>
  <c r="FK65" i="3"/>
  <c r="FK102" i="3"/>
  <c r="FK119" i="3" s="1"/>
  <c r="FI63" i="3"/>
  <c r="FL1" i="3"/>
  <c r="FK57" i="3"/>
  <c r="FK126" i="3" l="1"/>
  <c r="FK125" i="3"/>
  <c r="FK127" i="3"/>
  <c r="FK61" i="3"/>
  <c r="FK60" i="3"/>
  <c r="FK62" i="3"/>
  <c r="FJ151" i="3"/>
  <c r="FK78" i="7" s="1"/>
  <c r="FJ146" i="3"/>
  <c r="FK73" i="7" s="1"/>
  <c r="FJ141" i="3"/>
  <c r="FK68" i="7" s="1"/>
  <c r="FJ152" i="3"/>
  <c r="FJ147" i="3"/>
  <c r="FJ142" i="3"/>
  <c r="FI169" i="3"/>
  <c r="FJ150" i="3"/>
  <c r="FK77" i="7" s="1"/>
  <c r="FJ145" i="3"/>
  <c r="FJ140" i="3"/>
  <c r="FJ171" i="3"/>
  <c r="FK98" i="7" s="1"/>
  <c r="FJ172" i="3"/>
  <c r="FK99" i="7" s="1"/>
  <c r="FJ170" i="3"/>
  <c r="FK97" i="7" s="1"/>
  <c r="FL226" i="3"/>
  <c r="FJ72" i="7"/>
  <c r="FJ74" i="7"/>
  <c r="FJ69" i="7"/>
  <c r="FJ67" i="7"/>
  <c r="FJ79" i="7"/>
  <c r="FJ76" i="7" s="1"/>
  <c r="FJ229" i="7" s="1"/>
  <c r="FL130" i="3"/>
  <c r="FL198" i="3"/>
  <c r="FL179" i="3"/>
  <c r="FI139" i="3"/>
  <c r="FI149" i="3"/>
  <c r="FI144" i="3"/>
  <c r="FJ128" i="3"/>
  <c r="FL122" i="3"/>
  <c r="FL102" i="3"/>
  <c r="FL119" i="3" s="1"/>
  <c r="FL65" i="3"/>
  <c r="FJ63" i="3"/>
  <c r="FM1" i="3"/>
  <c r="FL57" i="3"/>
  <c r="FL127" i="3" l="1"/>
  <c r="FL125" i="3"/>
  <c r="FL126" i="3"/>
  <c r="FL61" i="3"/>
  <c r="FL60" i="3"/>
  <c r="FL62" i="3"/>
  <c r="FK145" i="3"/>
  <c r="FL72" i="7" s="1"/>
  <c r="FK150" i="3"/>
  <c r="FL77" i="7" s="1"/>
  <c r="FK140" i="3"/>
  <c r="FL67" i="7" s="1"/>
  <c r="FK152" i="3"/>
  <c r="FK142" i="3"/>
  <c r="FK147" i="3"/>
  <c r="FK151" i="3"/>
  <c r="FL78" i="7" s="1"/>
  <c r="FK146" i="3"/>
  <c r="FK141" i="3"/>
  <c r="FL68" i="7" s="1"/>
  <c r="FK171" i="3"/>
  <c r="FL98" i="7" s="1"/>
  <c r="FJ169" i="3"/>
  <c r="FK170" i="3"/>
  <c r="FL97" i="7" s="1"/>
  <c r="FK172" i="3"/>
  <c r="FL99" i="7" s="1"/>
  <c r="FM226" i="3"/>
  <c r="FJ71" i="7"/>
  <c r="FJ228" i="7" s="1"/>
  <c r="FJ66" i="7"/>
  <c r="FJ227" i="7" s="1"/>
  <c r="FK67" i="7"/>
  <c r="FK74" i="7"/>
  <c r="FK69" i="7"/>
  <c r="FK72" i="7"/>
  <c r="FJ96" i="7"/>
  <c r="FJ233" i="7" s="1"/>
  <c r="FK79" i="7"/>
  <c r="FK76" i="7" s="1"/>
  <c r="FK229" i="7" s="1"/>
  <c r="FM130" i="3"/>
  <c r="FM198" i="3"/>
  <c r="FM179" i="3"/>
  <c r="FJ144" i="3"/>
  <c r="FJ139" i="3"/>
  <c r="FJ149" i="3"/>
  <c r="FM122" i="3"/>
  <c r="FK128" i="3"/>
  <c r="FM102" i="3"/>
  <c r="FM119" i="3" s="1"/>
  <c r="FM65" i="3"/>
  <c r="FK63" i="3"/>
  <c r="FN1" i="3"/>
  <c r="FM57" i="3"/>
  <c r="FM60" i="3" l="1"/>
  <c r="FM61" i="3"/>
  <c r="FM62" i="3"/>
  <c r="FM127" i="3"/>
  <c r="FM125" i="3"/>
  <c r="FM126" i="3"/>
  <c r="FL146" i="3"/>
  <c r="FM73" i="7" s="1"/>
  <c r="FL141" i="3"/>
  <c r="FM68" i="7" s="1"/>
  <c r="FL151" i="3"/>
  <c r="FM78" i="7" s="1"/>
  <c r="FL145" i="3"/>
  <c r="FL150" i="3"/>
  <c r="FM77" i="7" s="1"/>
  <c r="FL140" i="3"/>
  <c r="FM67" i="7" s="1"/>
  <c r="FK169" i="3"/>
  <c r="FL152" i="3"/>
  <c r="FL142" i="3"/>
  <c r="FL147" i="3"/>
  <c r="FL172" i="3"/>
  <c r="FM99" i="7" s="1"/>
  <c r="FL171" i="3"/>
  <c r="FM98" i="7" s="1"/>
  <c r="FL170" i="3"/>
  <c r="FM97" i="7" s="1"/>
  <c r="FK71" i="7"/>
  <c r="FK228" i="7" s="1"/>
  <c r="FN226" i="3"/>
  <c r="FK66" i="7"/>
  <c r="FK227" i="7" s="1"/>
  <c r="FL73" i="7"/>
  <c r="FL69" i="7"/>
  <c r="FL66" i="7" s="1"/>
  <c r="FL227" i="7" s="1"/>
  <c r="FL74" i="7"/>
  <c r="FK96" i="7"/>
  <c r="FK233" i="7" s="1"/>
  <c r="FL79" i="7"/>
  <c r="FL76" i="7" s="1"/>
  <c r="FL229" i="7" s="1"/>
  <c r="FN130" i="3"/>
  <c r="FN198" i="3"/>
  <c r="FN179" i="3"/>
  <c r="FK144" i="3"/>
  <c r="FK139" i="3"/>
  <c r="FK149" i="3"/>
  <c r="FN122" i="3"/>
  <c r="FL128" i="3"/>
  <c r="FN102" i="3"/>
  <c r="FN119" i="3" s="1"/>
  <c r="FN65" i="3"/>
  <c r="FL63" i="3"/>
  <c r="FO1" i="3"/>
  <c r="FN57" i="3"/>
  <c r="FN62" i="3" l="1"/>
  <c r="FN60" i="3"/>
  <c r="FN61" i="3"/>
  <c r="FN126" i="3"/>
  <c r="FN125" i="3"/>
  <c r="FN127" i="3"/>
  <c r="FL169" i="3"/>
  <c r="FM146" i="3"/>
  <c r="FN73" i="7" s="1"/>
  <c r="FM151" i="3"/>
  <c r="FN78" i="7" s="1"/>
  <c r="FM141" i="3"/>
  <c r="FN68" i="7" s="1"/>
  <c r="FM152" i="3"/>
  <c r="FM147" i="3"/>
  <c r="FM142" i="3"/>
  <c r="FM145" i="3"/>
  <c r="FN72" i="7" s="1"/>
  <c r="FM150" i="3"/>
  <c r="FN77" i="7" s="1"/>
  <c r="FM140" i="3"/>
  <c r="FM171" i="3"/>
  <c r="FN98" i="7" s="1"/>
  <c r="FM172" i="3"/>
  <c r="FN99" i="7" s="1"/>
  <c r="FM170" i="3"/>
  <c r="FN97" i="7" s="1"/>
  <c r="FO226" i="3"/>
  <c r="FL71" i="7"/>
  <c r="FL228" i="7" s="1"/>
  <c r="FM69" i="7"/>
  <c r="FM66" i="7" s="1"/>
  <c r="FM227" i="7" s="1"/>
  <c r="FM72" i="7"/>
  <c r="FM74" i="7"/>
  <c r="FL96" i="7"/>
  <c r="FL233" i="7" s="1"/>
  <c r="FM79" i="7"/>
  <c r="FM76" i="7" s="1"/>
  <c r="FM229" i="7" s="1"/>
  <c r="FO130" i="3"/>
  <c r="FO179" i="3"/>
  <c r="FO198" i="3"/>
  <c r="FL144" i="3"/>
  <c r="FL139" i="3"/>
  <c r="FL149" i="3"/>
  <c r="FM128" i="3"/>
  <c r="FO122" i="3"/>
  <c r="FO57" i="3"/>
  <c r="FO102" i="3"/>
  <c r="FO119" i="3" s="1"/>
  <c r="FO65" i="3"/>
  <c r="FM63" i="3"/>
  <c r="RKJ250" i="7" l="1"/>
  <c r="RRV250" i="7"/>
  <c r="AWM250" i="7"/>
  <c r="QYE250" i="7"/>
  <c r="LCW250" i="7"/>
  <c r="JFG250" i="7"/>
  <c r="XBS250" i="7"/>
  <c r="TBS250" i="7"/>
  <c r="HKH250" i="7"/>
  <c r="VUJ250" i="7"/>
  <c r="AEI250" i="7"/>
  <c r="LYY250" i="7"/>
  <c r="ISA250" i="7"/>
  <c r="OBL250" i="7"/>
  <c r="MRG250" i="7"/>
  <c r="GQ250" i="7"/>
  <c r="MWS250" i="7"/>
  <c r="WUU250" i="7"/>
  <c r="AHZ250" i="7"/>
  <c r="CSQ250" i="7"/>
  <c r="RGE250" i="7"/>
  <c r="QUO250" i="7"/>
  <c r="OXR250" i="7"/>
  <c r="TEB250" i="7"/>
  <c r="EYG250" i="7"/>
  <c r="PAI250" i="7"/>
  <c r="WMU250" i="7"/>
  <c r="BDX250" i="7"/>
  <c r="CPT250" i="7"/>
  <c r="SJA250" i="7"/>
  <c r="KHT250" i="7"/>
  <c r="PLY250" i="7"/>
  <c r="NIJ250" i="7"/>
  <c r="GSX250" i="7"/>
  <c r="AII250" i="7"/>
  <c r="ESC250" i="7"/>
  <c r="WLF250" i="7"/>
  <c r="LEB250" i="7"/>
  <c r="VPW250" i="7"/>
  <c r="BTM250" i="7"/>
  <c r="VDU250" i="7"/>
  <c r="SNK250" i="7"/>
  <c r="VHI250" i="7"/>
  <c r="CXZ250" i="7"/>
  <c r="FKU250" i="7"/>
  <c r="QGV250" i="7"/>
  <c r="CJM250" i="7"/>
  <c r="CTK250" i="7"/>
  <c r="NAQ250" i="7"/>
  <c r="CQB250" i="7"/>
  <c r="HK250" i="7"/>
  <c r="DVV250" i="7"/>
  <c r="UP250" i="7"/>
  <c r="SHW250" i="7"/>
  <c r="SNJ250" i="7"/>
  <c r="WMW250" i="7"/>
  <c r="TMY250" i="7"/>
  <c r="TZT250" i="7"/>
  <c r="UOC250" i="7"/>
  <c r="JRB250" i="7"/>
  <c r="POC250" i="7"/>
  <c r="OPB250" i="7"/>
  <c r="QAT250" i="7"/>
  <c r="UQL250" i="7"/>
  <c r="AIU250" i="7"/>
  <c r="LPP250" i="7"/>
  <c r="DGW250" i="7"/>
  <c r="WNJ250" i="7"/>
  <c r="IFY250" i="7"/>
  <c r="NDH250" i="7"/>
  <c r="UCL250" i="7"/>
  <c r="MJH250" i="7"/>
  <c r="JGX250" i="7"/>
  <c r="GZR250" i="7"/>
  <c r="QYB250" i="7"/>
  <c r="FCG250" i="7"/>
  <c r="OMP250" i="7"/>
  <c r="IHO250" i="7"/>
  <c r="LBU250" i="7"/>
  <c r="LDD250" i="7"/>
  <c r="WUF250" i="7"/>
  <c r="UCZ250" i="7"/>
  <c r="VCE250" i="7"/>
  <c r="GAJ250" i="7"/>
  <c r="ICM250" i="7"/>
  <c r="ESA250" i="7"/>
  <c r="HMM250" i="7"/>
  <c r="URN250" i="7"/>
  <c r="NYM250" i="7"/>
  <c r="PHZ250" i="7"/>
  <c r="NLS250" i="7"/>
  <c r="BRH250" i="7"/>
  <c r="BMS250" i="7"/>
  <c r="LQU250" i="7"/>
  <c r="BQG250" i="7"/>
  <c r="GQH250" i="7"/>
  <c r="SFO250" i="7"/>
  <c r="PKM250" i="7"/>
  <c r="FFG250" i="7"/>
  <c r="PIQ250" i="7"/>
  <c r="KSO250" i="7"/>
  <c r="UTP250" i="7"/>
  <c r="FGB250" i="7"/>
  <c r="KIE250" i="7"/>
  <c r="FKP250" i="7"/>
  <c r="MTK250" i="7"/>
  <c r="GDR250" i="7"/>
  <c r="GCG250" i="7"/>
  <c r="ANY250" i="7"/>
  <c r="ARG250" i="7"/>
  <c r="UVF250" i="7"/>
  <c r="BOB250" i="7"/>
  <c r="SIP250" i="7"/>
  <c r="VSV250" i="7"/>
  <c r="QUT250" i="7"/>
  <c r="NS250" i="7"/>
  <c r="PLM250" i="7"/>
  <c r="LUA250" i="7"/>
  <c r="FLR250" i="7"/>
  <c r="NFX250" i="7"/>
  <c r="CWY250" i="7"/>
  <c r="LQC250" i="7"/>
  <c r="MP250" i="7"/>
  <c r="AWY250" i="7"/>
  <c r="AHB250" i="7"/>
  <c r="ORX250" i="7"/>
  <c r="HUF250" i="7"/>
  <c r="FDN250" i="7"/>
  <c r="QOV250" i="7"/>
  <c r="WAO250" i="7"/>
  <c r="DAC250" i="7"/>
  <c r="FUM250" i="7"/>
  <c r="JPX250" i="7"/>
  <c r="PRN250" i="7"/>
  <c r="GKF250" i="7"/>
  <c r="OTE250" i="7"/>
  <c r="TOW250" i="7"/>
  <c r="CLJ250" i="7"/>
  <c r="NNV250" i="7"/>
  <c r="GU250" i="7"/>
  <c r="TSR250" i="7"/>
  <c r="HHY250" i="7"/>
  <c r="MSQ250" i="7"/>
  <c r="RCM250" i="7"/>
  <c r="GFS250" i="7"/>
  <c r="UNK250" i="7"/>
  <c r="GDP250" i="7"/>
  <c r="UGH250" i="7"/>
  <c r="QGU250" i="7"/>
  <c r="WAJ250" i="7"/>
  <c r="MNP250" i="7"/>
  <c r="FEE250" i="7"/>
  <c r="VI250" i="7"/>
  <c r="HNP250" i="7"/>
  <c r="NVR250" i="7"/>
  <c r="RAQ250" i="7"/>
  <c r="EDZ250" i="7"/>
  <c r="QEX250" i="7"/>
  <c r="QOB250" i="7"/>
  <c r="CZF250" i="7"/>
  <c r="ALY250" i="7"/>
  <c r="UHI250" i="7"/>
  <c r="TXA250" i="7"/>
  <c r="KIF250" i="7"/>
  <c r="CYZ250" i="7"/>
  <c r="DYZ250" i="7"/>
  <c r="XCW250" i="7"/>
  <c r="QCV250" i="7"/>
  <c r="VMG250" i="7"/>
  <c r="QYV250" i="7"/>
  <c r="ADR250" i="7"/>
  <c r="QIQ250" i="7"/>
  <c r="TUH250" i="7"/>
  <c r="IXZ250" i="7"/>
  <c r="WZW250" i="7"/>
  <c r="QCN250" i="7"/>
  <c r="FTF250" i="7"/>
  <c r="QTC250" i="7"/>
  <c r="SZI250" i="7"/>
  <c r="HDN250" i="7"/>
  <c r="JTN250" i="7"/>
  <c r="RSS250" i="7"/>
  <c r="QEW250" i="7"/>
  <c r="HTN250" i="7"/>
  <c r="BWO250" i="7"/>
  <c r="RCG250" i="7"/>
  <c r="ATY250" i="7"/>
  <c r="UQA250" i="7"/>
  <c r="JHN250" i="7"/>
  <c r="TMK250" i="7"/>
  <c r="EES250" i="7"/>
  <c r="SKZ250" i="7"/>
  <c r="BPB250" i="7"/>
  <c r="MBG250" i="7"/>
  <c r="GTW250" i="7"/>
  <c r="DRQ250" i="7"/>
  <c r="XDP250" i="7"/>
  <c r="BCF250" i="7"/>
  <c r="UT250" i="7"/>
  <c r="GZW250" i="7"/>
  <c r="FOY250" i="7"/>
  <c r="OFU250" i="7"/>
  <c r="EXD250" i="7"/>
  <c r="LKC250" i="7"/>
  <c r="NT250" i="7"/>
  <c r="OKN250" i="7"/>
  <c r="LBO250" i="7"/>
  <c r="SQA250" i="7"/>
  <c r="KLA250" i="7"/>
  <c r="WDF250" i="7"/>
  <c r="WVL250" i="7"/>
  <c r="ABW250" i="7"/>
  <c r="VWH250" i="7"/>
  <c r="QDO250" i="7"/>
  <c r="ODH250" i="7"/>
  <c r="SUF250" i="7"/>
  <c r="UXL250" i="7"/>
  <c r="TYW250" i="7"/>
  <c r="NIX250" i="7"/>
  <c r="RDC250" i="7"/>
  <c r="AZM250" i="7"/>
  <c r="TVA250" i="7"/>
  <c r="QZE250" i="7"/>
  <c r="HOU250" i="7"/>
  <c r="PYK250" i="7"/>
  <c r="FSK250" i="7"/>
  <c r="FAX250" i="7"/>
  <c r="AMU250" i="7"/>
  <c r="KTQ250" i="7"/>
  <c r="WJF250" i="7"/>
  <c r="LQF250" i="7"/>
  <c r="JLJ250" i="7"/>
  <c r="WMI250" i="7"/>
  <c r="KO250" i="7"/>
  <c r="LAG250" i="7"/>
  <c r="HA250" i="7"/>
  <c r="WZB250" i="7"/>
  <c r="AMT250" i="7"/>
  <c r="IZT250" i="7"/>
  <c r="GKT250" i="7"/>
  <c r="HST250" i="7"/>
  <c r="QJH250" i="7"/>
  <c r="NLC250" i="7"/>
  <c r="EYJ250" i="7"/>
  <c r="GBB250" i="7"/>
  <c r="SFA250" i="7"/>
  <c r="WBV250" i="7"/>
  <c r="DDZ250" i="7"/>
  <c r="XEZ250" i="7"/>
  <c r="ACE250" i="7"/>
  <c r="MZB250" i="7"/>
  <c r="ETB250" i="7"/>
  <c r="GOA250" i="7"/>
  <c r="PSL250" i="7"/>
  <c r="ULW250" i="7"/>
  <c r="DSX250" i="7"/>
  <c r="LFP250" i="7"/>
  <c r="SPA250" i="7"/>
  <c r="IQL250" i="7"/>
  <c r="RTI250" i="7"/>
  <c r="WQD250" i="7"/>
  <c r="GXU250" i="7"/>
  <c r="FAT250" i="7"/>
  <c r="LLU250" i="7"/>
  <c r="MBW250" i="7"/>
  <c r="UGR250" i="7"/>
  <c r="QHQ250" i="7"/>
  <c r="MTP250" i="7"/>
  <c r="LI250" i="7"/>
  <c r="YG250" i="7"/>
  <c r="KLL250" i="7"/>
  <c r="VNY250" i="7"/>
  <c r="WDH250" i="7"/>
  <c r="VNP250" i="7"/>
  <c r="IBJ250" i="7"/>
  <c r="GNR250" i="7"/>
  <c r="KXB250" i="7"/>
  <c r="VZM250" i="7"/>
  <c r="JGN250" i="7"/>
  <c r="ABB250" i="7"/>
  <c r="WYP250" i="7"/>
  <c r="NKN250" i="7"/>
  <c r="AJC250" i="7"/>
  <c r="LSI250" i="7"/>
  <c r="KYI250" i="7"/>
  <c r="GER250" i="7"/>
  <c r="IRE250" i="7"/>
  <c r="EFG250" i="7"/>
  <c r="FOZ250" i="7"/>
  <c r="QVH250" i="7"/>
  <c r="KAY250" i="7"/>
  <c r="HLX250" i="7"/>
  <c r="BVS250" i="7"/>
  <c r="OGB250" i="7"/>
  <c r="HCR250" i="7"/>
  <c r="GYR250" i="7"/>
  <c r="GQK250" i="7"/>
  <c r="JXD250" i="7"/>
  <c r="PJ250" i="7"/>
  <c r="IIB250" i="7"/>
  <c r="IDV250" i="7"/>
  <c r="QYR250" i="7"/>
  <c r="BFA250" i="7"/>
  <c r="WRJ250" i="7"/>
  <c r="GHD250" i="7"/>
  <c r="NVA250" i="7"/>
  <c r="VEV250" i="7"/>
  <c r="GCZ250" i="7"/>
  <c r="GHB250" i="7"/>
  <c r="RTF250" i="7"/>
  <c r="USX250" i="7"/>
  <c r="POT250" i="7"/>
  <c r="EET250" i="7"/>
  <c r="VEK250" i="7"/>
  <c r="KCV250" i="7"/>
  <c r="JNM250" i="7"/>
  <c r="CKS250" i="7"/>
  <c r="OHY250" i="7"/>
  <c r="WYT250" i="7"/>
  <c r="SYT250" i="7"/>
  <c r="POH250" i="7"/>
  <c r="NXA250" i="7"/>
  <c r="KFC250" i="7"/>
  <c r="TBH250" i="7"/>
  <c r="PDE250" i="7"/>
  <c r="CRP250" i="7"/>
  <c r="ETX250" i="7"/>
  <c r="NGF250" i="7"/>
  <c r="LRZ250" i="7"/>
  <c r="JWG250" i="7"/>
  <c r="ETE250" i="7"/>
  <c r="PZA250" i="7"/>
  <c r="LPU250" i="7"/>
  <c r="FZD250" i="7"/>
  <c r="XCV250" i="7"/>
  <c r="IOF250" i="7"/>
  <c r="JLQ250" i="7"/>
  <c r="KSU250" i="7"/>
  <c r="GKA250" i="7"/>
  <c r="UFH250" i="7"/>
  <c r="GCS250" i="7"/>
  <c r="TLQ250" i="7"/>
  <c r="TQJ250" i="7"/>
  <c r="SUR250" i="7"/>
  <c r="DCY250" i="7"/>
  <c r="OTC250" i="7"/>
  <c r="CSH250" i="7"/>
  <c r="UC250" i="7"/>
  <c r="ENV250" i="7"/>
  <c r="TT250" i="7"/>
  <c r="WXM250" i="7"/>
  <c r="PPS250" i="7"/>
  <c r="POU250" i="7"/>
  <c r="VBF250" i="7"/>
  <c r="FXD250" i="7"/>
  <c r="BIK250" i="7"/>
  <c r="CTB250" i="7"/>
  <c r="JZB250" i="7"/>
  <c r="WOC250" i="7"/>
  <c r="HXJ250" i="7"/>
  <c r="RQK250" i="7"/>
  <c r="MKA250" i="7"/>
  <c r="QQA250" i="7"/>
  <c r="TJE250" i="7"/>
  <c r="QRK250" i="7"/>
  <c r="JHW250" i="7"/>
  <c r="BKY250" i="7"/>
  <c r="UBM250" i="7"/>
  <c r="PMU250" i="7"/>
  <c r="AIX250" i="7"/>
  <c r="ULG250" i="7"/>
  <c r="UH250" i="7"/>
  <c r="MUP250" i="7"/>
  <c r="UAN250" i="7"/>
  <c r="TNT250" i="7"/>
  <c r="GFV250" i="7"/>
  <c r="SUH250" i="7"/>
  <c r="VP250" i="7"/>
  <c r="KMG250" i="7"/>
  <c r="SOL250" i="7"/>
  <c r="PUL250" i="7"/>
  <c r="NJQ250" i="7"/>
  <c r="WUE250" i="7"/>
  <c r="TIT250" i="7"/>
  <c r="JFV250" i="7"/>
  <c r="TLN250" i="7"/>
  <c r="PQJ250" i="7"/>
  <c r="RDB250" i="7"/>
  <c r="RLM250" i="7"/>
  <c r="GUU250" i="7"/>
  <c r="POA250" i="7"/>
  <c r="NQY250" i="7"/>
  <c r="NJL250" i="7"/>
  <c r="RQH250" i="7"/>
  <c r="NUT250" i="7"/>
  <c r="GMC250" i="7"/>
  <c r="ENA250" i="7"/>
  <c r="TMS250" i="7"/>
  <c r="WXZ250" i="7"/>
  <c r="PFV250" i="7"/>
  <c r="JHB250" i="7"/>
  <c r="LED250" i="7"/>
  <c r="AYL250" i="7"/>
  <c r="VWQ250" i="7"/>
  <c r="NIT250" i="7"/>
  <c r="HAJ250" i="7"/>
  <c r="RDM250" i="7"/>
  <c r="MGX250" i="7"/>
  <c r="WSN250" i="7"/>
  <c r="JJA250" i="7"/>
  <c r="TBB250" i="7"/>
  <c r="SZD250" i="7"/>
  <c r="SXZ250" i="7"/>
  <c r="DHT250" i="7"/>
  <c r="BES250" i="7"/>
  <c r="MBH250" i="7"/>
  <c r="HEE250" i="7"/>
  <c r="GBQ250" i="7"/>
  <c r="KHA250" i="7"/>
  <c r="NAC250" i="7"/>
  <c r="MYA250" i="7"/>
  <c r="FYE250" i="7"/>
  <c r="OFH250" i="7"/>
  <c r="NL250" i="7"/>
  <c r="GGZ250" i="7"/>
  <c r="NQW250" i="7"/>
  <c r="OJI250" i="7"/>
  <c r="NLO250" i="7"/>
  <c r="NVP250" i="7"/>
  <c r="OFL250" i="7"/>
  <c r="DFA250" i="7"/>
  <c r="FDK250" i="7"/>
  <c r="QVO250" i="7"/>
  <c r="PR250" i="7"/>
  <c r="KVG250" i="7"/>
  <c r="TAC250" i="7"/>
  <c r="VFQ250" i="7"/>
  <c r="HVZ250" i="7"/>
  <c r="ANR250" i="7"/>
  <c r="HOE250" i="7"/>
  <c r="KTI250" i="7"/>
  <c r="BVQ250" i="7"/>
  <c r="VVB250" i="7"/>
  <c r="TKH250" i="7"/>
  <c r="BXX250" i="7"/>
  <c r="BZN250" i="7"/>
  <c r="UYS250" i="7"/>
  <c r="QYL250" i="7"/>
  <c r="FGR250" i="7"/>
  <c r="MWF250" i="7"/>
  <c r="SPB250" i="7"/>
  <c r="CDI250" i="7"/>
  <c r="VHL250" i="7"/>
  <c r="QCH250" i="7"/>
  <c r="SJY250" i="7"/>
  <c r="LQK250" i="7"/>
  <c r="BME250" i="7"/>
  <c r="RFI250" i="7"/>
  <c r="GGG250" i="7"/>
  <c r="UMM250" i="7"/>
  <c r="IWU250" i="7"/>
  <c r="TRV250" i="7"/>
  <c r="MGG250" i="7"/>
  <c r="TUX250" i="7"/>
  <c r="IFL250" i="7"/>
  <c r="BNQ250" i="7"/>
  <c r="QOR250" i="7"/>
  <c r="KPJ250" i="7"/>
  <c r="FCQ250" i="7"/>
  <c r="MFD250" i="7"/>
  <c r="EXA250" i="7"/>
  <c r="TEF250" i="7"/>
  <c r="FUD250" i="7"/>
  <c r="FEJ250" i="7"/>
  <c r="FLH250" i="7"/>
  <c r="JZJ250" i="7"/>
  <c r="GBC250" i="7"/>
  <c r="MON250" i="7"/>
  <c r="MQ250" i="7"/>
  <c r="KV250" i="7"/>
  <c r="GEQ250" i="7"/>
  <c r="HRD250" i="7"/>
  <c r="DDA250" i="7"/>
  <c r="TIH250" i="7"/>
  <c r="AEA250" i="7"/>
  <c r="DBX250" i="7"/>
  <c r="ELB250" i="7"/>
  <c r="JXC250" i="7"/>
  <c r="ECO250" i="7"/>
  <c r="WFU250" i="7"/>
  <c r="HQP250" i="7"/>
  <c r="FHR250" i="7"/>
  <c r="VBY250" i="7"/>
  <c r="GPG250" i="7"/>
  <c r="FQL250" i="7"/>
  <c r="CXK250" i="7"/>
  <c r="GWO250" i="7"/>
  <c r="LHQ250" i="7"/>
  <c r="WSM250" i="7"/>
  <c r="HWZ250" i="7"/>
  <c r="DFQ250" i="7"/>
  <c r="FAE250" i="7"/>
  <c r="WVS250" i="7"/>
  <c r="VIU250" i="7"/>
  <c r="RWN250" i="7"/>
  <c r="JJK250" i="7"/>
  <c r="NQS250" i="7"/>
  <c r="SOJ250" i="7"/>
  <c r="PXH250" i="7"/>
  <c r="HY250" i="7"/>
  <c r="PMD250" i="7"/>
  <c r="HCB250" i="7"/>
  <c r="JBG250" i="7"/>
  <c r="WDS250" i="7"/>
  <c r="WIT250" i="7"/>
  <c r="JRZ250" i="7"/>
  <c r="QPU250" i="7"/>
  <c r="EVN250" i="7"/>
  <c r="LDC250" i="7"/>
  <c r="HMA250" i="7"/>
  <c r="MPF250" i="7"/>
  <c r="WUO250" i="7"/>
  <c r="CJX250" i="7"/>
  <c r="IJQ250" i="7"/>
  <c r="PKJ250" i="7"/>
  <c r="GRA250" i="7"/>
  <c r="WUB250" i="7"/>
  <c r="WLS250" i="7"/>
  <c r="JZ250" i="7"/>
  <c r="NTT250" i="7"/>
  <c r="SJW250" i="7"/>
  <c r="GFE250" i="7"/>
  <c r="WBO250" i="7"/>
  <c r="WC250" i="7"/>
  <c r="BEU250" i="7"/>
  <c r="QPM250" i="7"/>
  <c r="FRC250" i="7"/>
  <c r="CGP250" i="7"/>
  <c r="MHT250" i="7"/>
  <c r="FUY250" i="7"/>
  <c r="QEG250" i="7"/>
  <c r="PXE250" i="7"/>
  <c r="KAF250" i="7"/>
  <c r="UQR250" i="7"/>
  <c r="RPN250" i="7"/>
  <c r="AEY250" i="7"/>
  <c r="WSJ250" i="7"/>
  <c r="LG250" i="7"/>
  <c r="GES250" i="7"/>
  <c r="QKD250" i="7"/>
  <c r="TCN250" i="7"/>
  <c r="DKS250" i="7"/>
  <c r="TBZ250" i="7"/>
  <c r="EEY250" i="7"/>
  <c r="AAN250" i="7"/>
  <c r="IWX250" i="7"/>
  <c r="JHK250" i="7"/>
  <c r="VKH250" i="7"/>
  <c r="EWG250" i="7"/>
  <c r="EDK250" i="7"/>
  <c r="DCH250" i="7"/>
  <c r="EZR250" i="7"/>
  <c r="RFU250" i="7"/>
  <c r="MB250" i="7"/>
  <c r="DRJ250" i="7"/>
  <c r="URU250" i="7"/>
  <c r="ECD250" i="7"/>
  <c r="QDP250" i="7"/>
  <c r="SJM250" i="7"/>
  <c r="AQB250" i="7"/>
  <c r="VBO250" i="7"/>
  <c r="WMX250" i="7"/>
  <c r="CAN250" i="7"/>
  <c r="OSJ250" i="7"/>
  <c r="BPE250" i="7"/>
  <c r="TKZ250" i="7"/>
  <c r="HYV250" i="7"/>
  <c r="TOS250" i="7"/>
  <c r="JHX250" i="7"/>
  <c r="TLO250" i="7"/>
  <c r="OWH250" i="7"/>
  <c r="FJD250" i="7"/>
  <c r="INE250" i="7"/>
  <c r="IPZ250" i="7"/>
  <c r="UOY250" i="7"/>
  <c r="GGV250" i="7"/>
  <c r="BDK250" i="7"/>
  <c r="KEA250" i="7"/>
  <c r="SNZ250" i="7"/>
  <c r="NIK250" i="7"/>
  <c r="CLZ250" i="7"/>
  <c r="PIG250" i="7"/>
  <c r="AIC250" i="7"/>
  <c r="WFD250" i="7"/>
  <c r="ASY250" i="7"/>
  <c r="DAY250" i="7"/>
  <c r="NZC250" i="7"/>
  <c r="CDV250" i="7"/>
  <c r="KLS250" i="7"/>
  <c r="UYV250" i="7"/>
  <c r="SBX250" i="7"/>
  <c r="VBD250" i="7"/>
  <c r="WXN250" i="7"/>
  <c r="JVI250" i="7"/>
  <c r="PNX250" i="7"/>
  <c r="LPB250" i="7"/>
  <c r="IXB250" i="7"/>
  <c r="OQF250" i="7"/>
  <c r="PUM250" i="7"/>
  <c r="USP250" i="7"/>
  <c r="ALM250" i="7"/>
  <c r="MDL250" i="7"/>
  <c r="QOD250" i="7"/>
  <c r="GKM250" i="7"/>
  <c r="VGT250" i="7"/>
  <c r="OMS250" i="7"/>
  <c r="USM250" i="7"/>
  <c r="TGE250" i="7"/>
  <c r="VUW250" i="7"/>
  <c r="WSY250" i="7"/>
  <c r="ZE250" i="7"/>
  <c r="IWI250" i="7"/>
  <c r="MVL250" i="7"/>
  <c r="QZS250" i="7"/>
  <c r="WUC250" i="7"/>
  <c r="OIA250" i="7"/>
  <c r="FHE250" i="7"/>
  <c r="PYZ250" i="7"/>
  <c r="NHM250" i="7"/>
  <c r="KSP250" i="7"/>
  <c r="BMO250" i="7"/>
  <c r="TBQ250" i="7"/>
  <c r="ETC250" i="7"/>
  <c r="FFC250" i="7"/>
  <c r="NGA250" i="7"/>
  <c r="XEB250" i="7"/>
  <c r="CYC250" i="7"/>
  <c r="LUK250" i="7"/>
  <c r="DXJ250" i="7"/>
  <c r="KNZ250" i="7"/>
  <c r="GZQ250" i="7"/>
  <c r="BTC250" i="7"/>
  <c r="HEW250" i="7"/>
  <c r="COB250" i="7"/>
  <c r="OVZ250" i="7"/>
  <c r="NQI250" i="7"/>
  <c r="FUI250" i="7"/>
  <c r="GPS250" i="7"/>
  <c r="LTY250" i="7"/>
  <c r="EUI250" i="7"/>
  <c r="LQN250" i="7"/>
  <c r="TWK250" i="7"/>
  <c r="DFI250" i="7"/>
  <c r="JEF250" i="7"/>
  <c r="JQF250" i="7"/>
  <c r="OWA250" i="7"/>
  <c r="KWN250" i="7"/>
  <c r="HB250" i="7"/>
  <c r="GQX250" i="7"/>
  <c r="OVD250" i="7"/>
  <c r="HRE250" i="7"/>
  <c r="KYC250" i="7"/>
  <c r="QFT250" i="7"/>
  <c r="EVT250" i="7"/>
  <c r="AYW250" i="7"/>
  <c r="UQX250" i="7"/>
  <c r="WXR250" i="7"/>
  <c r="PKU250" i="7"/>
  <c r="ARN250" i="7"/>
  <c r="JPF250" i="7"/>
  <c r="JS250" i="7"/>
  <c r="TNH250" i="7"/>
  <c r="VCC250" i="7"/>
  <c r="JEW250" i="7"/>
  <c r="OLA250" i="7"/>
  <c r="WRC250" i="7"/>
  <c r="FJT250" i="7"/>
  <c r="MFL250" i="7"/>
  <c r="NYZ250" i="7"/>
  <c r="AUY250" i="7"/>
  <c r="CEY250" i="7"/>
  <c r="DLQ250" i="7"/>
  <c r="VDX250" i="7"/>
  <c r="LFO250" i="7"/>
  <c r="HNE250" i="7"/>
  <c r="HFR250" i="7"/>
  <c r="UWN250" i="7"/>
  <c r="WT250" i="7"/>
  <c r="MJM250" i="7"/>
  <c r="VEX250" i="7"/>
  <c r="WEI250" i="7"/>
  <c r="DEQ250" i="7"/>
  <c r="WGI250" i="7"/>
  <c r="SMQ250" i="7"/>
  <c r="GVH250" i="7"/>
  <c r="USZ250" i="7"/>
  <c r="BVN250" i="7"/>
  <c r="QBM250" i="7"/>
  <c r="IRU250" i="7"/>
  <c r="BKH250" i="7"/>
  <c r="FRG250" i="7"/>
  <c r="NOI250" i="7"/>
  <c r="OHJ250" i="7"/>
  <c r="BWC250" i="7"/>
  <c r="HUG250" i="7"/>
  <c r="UYC250" i="7"/>
  <c r="LKV250" i="7"/>
  <c r="KHV250" i="7"/>
  <c r="OYJ250" i="7"/>
  <c r="LMV250" i="7"/>
  <c r="KUV250" i="7"/>
  <c r="HZU250" i="7"/>
  <c r="ULV250" i="7"/>
  <c r="MUR250" i="7"/>
  <c r="VXC250" i="7"/>
  <c r="ORN250" i="7"/>
  <c r="HSN250" i="7"/>
  <c r="FZM250" i="7"/>
  <c r="ODF250" i="7"/>
  <c r="AEP250" i="7"/>
  <c r="LSY250" i="7"/>
  <c r="SHP250" i="7"/>
  <c r="NPQ250" i="7"/>
  <c r="SIL250" i="7"/>
  <c r="KRN250" i="7"/>
  <c r="CRL250" i="7"/>
  <c r="HHX250" i="7"/>
  <c r="GKU250" i="7"/>
  <c r="BXO250" i="7"/>
  <c r="NDP250" i="7"/>
  <c r="LRM250" i="7"/>
  <c r="NCE250" i="7"/>
  <c r="OMV250" i="7"/>
  <c r="JFI250" i="7"/>
  <c r="UPS250" i="7"/>
  <c r="FGX250" i="7"/>
  <c r="IXE250" i="7"/>
  <c r="QF250" i="7"/>
  <c r="TKI250" i="7"/>
  <c r="PLK250" i="7"/>
  <c r="HSV250" i="7"/>
  <c r="PYX250" i="7"/>
  <c r="IOX250" i="7"/>
  <c r="DES250" i="7"/>
  <c r="OHH250" i="7"/>
  <c r="EFD250" i="7"/>
  <c r="GJT250" i="7"/>
  <c r="WCY250" i="7"/>
  <c r="HLH250" i="7"/>
  <c r="KUA250" i="7"/>
  <c r="EQG250" i="7"/>
  <c r="MBQ250" i="7"/>
  <c r="TSG250" i="7"/>
  <c r="JLO250" i="7"/>
  <c r="GWL250" i="7"/>
  <c r="GMJ250" i="7"/>
  <c r="PCN250" i="7"/>
  <c r="JTX250" i="7"/>
  <c r="QGO250" i="7"/>
  <c r="IIN250" i="7"/>
  <c r="OF250" i="7"/>
  <c r="HCK250" i="7"/>
  <c r="AQM250" i="7"/>
  <c r="ATS250" i="7"/>
  <c r="ONC250" i="7"/>
  <c r="CFY250" i="7"/>
  <c r="LEE250" i="7"/>
  <c r="NQX250" i="7"/>
  <c r="XX250" i="7"/>
  <c r="PZX250" i="7"/>
  <c r="PPP250" i="7"/>
  <c r="TOI250" i="7"/>
  <c r="OLM250" i="7"/>
  <c r="SMM250" i="7"/>
  <c r="INK250" i="7"/>
  <c r="CKG250" i="7"/>
  <c r="EQZ250" i="7"/>
  <c r="FTU250" i="7"/>
  <c r="QJE250" i="7"/>
  <c r="GTN250" i="7"/>
  <c r="RZF250" i="7"/>
  <c r="MME250" i="7"/>
  <c r="BSB250" i="7"/>
  <c r="JAD250" i="7"/>
  <c r="NMN250" i="7"/>
  <c r="IKP250" i="7"/>
  <c r="OSE250" i="7"/>
  <c r="BXF250" i="7"/>
  <c r="EAP250" i="7"/>
  <c r="WCH250" i="7"/>
  <c r="MBZ250" i="7"/>
  <c r="UMK250" i="7"/>
  <c r="MVM250" i="7"/>
  <c r="EUF250" i="7"/>
  <c r="BFY250" i="7"/>
  <c r="SBS250" i="7"/>
  <c r="AWI250" i="7"/>
  <c r="MRI250" i="7"/>
  <c r="LLH250" i="7"/>
  <c r="LPK250" i="7"/>
  <c r="AUC250" i="7"/>
  <c r="NMW250" i="7"/>
  <c r="FJS250" i="7"/>
  <c r="KBG250" i="7"/>
  <c r="UNO250" i="7"/>
  <c r="WYA250" i="7"/>
  <c r="OYL250" i="7"/>
  <c r="ITU250" i="7"/>
  <c r="DRM250" i="7"/>
  <c r="GK250" i="7"/>
  <c r="HYN250" i="7"/>
  <c r="MGW250" i="7"/>
  <c r="OOB250" i="7"/>
  <c r="HZQ250" i="7"/>
  <c r="MMZ250" i="7"/>
  <c r="LWM250" i="7"/>
  <c r="AIK250" i="7"/>
  <c r="IXH250" i="7"/>
  <c r="APT250" i="7"/>
  <c r="PZI250" i="7"/>
  <c r="BXD250" i="7"/>
  <c r="RTU250" i="7"/>
  <c r="WBS250" i="7"/>
  <c r="CPU250" i="7"/>
  <c r="BLM250" i="7"/>
  <c r="BLL250" i="7"/>
  <c r="QQK250" i="7"/>
  <c r="VRP250" i="7"/>
  <c r="FNX250" i="7"/>
  <c r="HYJ250" i="7"/>
  <c r="DON250" i="7"/>
  <c r="QOM250" i="7"/>
  <c r="GGQ250" i="7"/>
  <c r="MDS250" i="7"/>
  <c r="WUS250" i="7"/>
  <c r="OWE250" i="7"/>
  <c r="HFC250" i="7"/>
  <c r="BED250" i="7"/>
  <c r="DSP250" i="7"/>
  <c r="BFD250" i="7"/>
  <c r="NSP250" i="7"/>
  <c r="ECH250" i="7"/>
  <c r="PKW250" i="7"/>
  <c r="DJS250" i="7"/>
  <c r="NHJ250" i="7"/>
  <c r="PRG250" i="7"/>
  <c r="OKJ250" i="7"/>
  <c r="KOG250" i="7"/>
  <c r="JJR250" i="7"/>
  <c r="FOC250" i="7"/>
  <c r="TED250" i="7"/>
  <c r="JSI250" i="7"/>
  <c r="KCG250" i="7"/>
  <c r="ABO250" i="7"/>
  <c r="FDU250" i="7"/>
  <c r="JUL250" i="7"/>
  <c r="JC250" i="7"/>
  <c r="BAR250" i="7"/>
  <c r="AYZ250" i="7"/>
  <c r="OCY250" i="7"/>
  <c r="HVH250" i="7"/>
  <c r="LVS250" i="7"/>
  <c r="TMH250" i="7"/>
  <c r="IYT250" i="7"/>
  <c r="ERJ250" i="7"/>
  <c r="WY250" i="7"/>
  <c r="ALQ250" i="7"/>
  <c r="VFI250" i="7"/>
  <c r="TIX250" i="7"/>
  <c r="FUF250" i="7"/>
  <c r="BYG250" i="7"/>
  <c r="EPR250" i="7"/>
  <c r="KVI250" i="7"/>
  <c r="MKL250" i="7"/>
  <c r="MG250" i="7"/>
  <c r="CAG250" i="7"/>
  <c r="HFV250" i="7"/>
  <c r="SVX250" i="7"/>
  <c r="WOU250" i="7"/>
  <c r="FBR250" i="7"/>
  <c r="QIJ250" i="7"/>
  <c r="UYZ250" i="7"/>
  <c r="EFS250" i="7"/>
  <c r="EFE250" i="7"/>
  <c r="QXN250" i="7"/>
  <c r="QG250" i="7"/>
  <c r="GCT250" i="7"/>
  <c r="FDG250" i="7"/>
  <c r="NFJ250" i="7"/>
  <c r="LXR250" i="7"/>
  <c r="LJF250" i="7"/>
  <c r="OTU250" i="7"/>
  <c r="VSM250" i="7"/>
  <c r="CRY250" i="7"/>
  <c r="JQM250" i="7"/>
  <c r="USY250" i="7"/>
  <c r="PMW250" i="7"/>
  <c r="DFW250" i="7"/>
  <c r="SYX250" i="7"/>
  <c r="RRC250" i="7"/>
  <c r="EUE250" i="7"/>
  <c r="POP250" i="7"/>
  <c r="WHH250" i="7"/>
  <c r="OIL250" i="7"/>
  <c r="WVT250" i="7"/>
  <c r="KOK250" i="7"/>
  <c r="BLG250" i="7"/>
  <c r="EPC250" i="7"/>
  <c r="UFJ250" i="7"/>
  <c r="NZP250" i="7"/>
  <c r="IWH250" i="7"/>
  <c r="WLA250" i="7"/>
  <c r="MSI250" i="7"/>
  <c r="UZB250" i="7"/>
  <c r="HHB250" i="7"/>
  <c r="UEN250" i="7"/>
  <c r="GBZ250" i="7"/>
  <c r="VGD250" i="7"/>
  <c r="KMO250" i="7"/>
  <c r="UYN250" i="7"/>
  <c r="MYF250" i="7"/>
  <c r="UQU250" i="7"/>
  <c r="EHQ250" i="7"/>
  <c r="SNC250" i="7"/>
  <c r="SGW250" i="7"/>
  <c r="VWP250" i="7"/>
  <c r="AZS250" i="7"/>
  <c r="WWF250" i="7"/>
  <c r="GZM250" i="7"/>
  <c r="VNH250" i="7"/>
  <c r="LJV250" i="7"/>
  <c r="QQQ250" i="7"/>
  <c r="NTR250" i="7"/>
  <c r="KNG250" i="7"/>
  <c r="UGT250" i="7"/>
  <c r="GBW250" i="7"/>
  <c r="FVO250" i="7"/>
  <c r="JOW250" i="7"/>
  <c r="HKQ250" i="7"/>
  <c r="FSB250" i="7"/>
  <c r="SRV250" i="7"/>
  <c r="TFT250" i="7"/>
  <c r="TFC250" i="7"/>
  <c r="ENI250" i="7"/>
  <c r="HLC250" i="7"/>
  <c r="FX250" i="7"/>
  <c r="IOK250" i="7"/>
  <c r="SSZ250" i="7"/>
  <c r="JXQ250" i="7"/>
  <c r="WIF250" i="7"/>
  <c r="RZQ250" i="7"/>
  <c r="QAS250" i="7"/>
  <c r="KVY250" i="7"/>
  <c r="IBY250" i="7"/>
  <c r="UNH250" i="7"/>
  <c r="SOW250" i="7"/>
  <c r="JWX250" i="7"/>
  <c r="FEG250" i="7"/>
  <c r="JYC250" i="7"/>
  <c r="QEA250" i="7"/>
  <c r="PYR250" i="7"/>
  <c r="ELH250" i="7"/>
  <c r="AVA250" i="7"/>
  <c r="LOL250" i="7"/>
  <c r="RPV250" i="7"/>
  <c r="NIY250" i="7"/>
  <c r="WED250" i="7"/>
  <c r="GJP250" i="7"/>
  <c r="MXI250" i="7"/>
  <c r="PKG250" i="7"/>
  <c r="JTT250" i="7"/>
  <c r="HLN250" i="7"/>
  <c r="EST250" i="7"/>
  <c r="CJK250" i="7"/>
  <c r="HVY250" i="7"/>
  <c r="UES250" i="7"/>
  <c r="PET250" i="7"/>
  <c r="BEO250" i="7"/>
  <c r="NXN250" i="7"/>
  <c r="DSZ250" i="7"/>
  <c r="TFR250" i="7"/>
  <c r="HZ250" i="7"/>
  <c r="CCK250" i="7"/>
  <c r="GHR250" i="7"/>
  <c r="QID250" i="7"/>
  <c r="BOD250" i="7"/>
  <c r="PCI250" i="7"/>
  <c r="IPA250" i="7"/>
  <c r="VZC250" i="7"/>
  <c r="EUK250" i="7"/>
  <c r="EFH250" i="7"/>
  <c r="JHZ250" i="7"/>
  <c r="QPP250" i="7"/>
  <c r="CDK250" i="7"/>
  <c r="AJY250" i="7"/>
  <c r="HIN250" i="7"/>
  <c r="SDS250" i="7"/>
  <c r="JOQ250" i="7"/>
  <c r="CEH250" i="7"/>
  <c r="WLV250" i="7"/>
  <c r="JGB250" i="7"/>
  <c r="QJY250" i="7"/>
  <c r="XFB250" i="7"/>
  <c r="VFU250" i="7"/>
  <c r="VEN250" i="7"/>
  <c r="OPS250" i="7"/>
  <c r="XDD250" i="7"/>
  <c r="RRB250" i="7"/>
  <c r="JRQ250" i="7"/>
  <c r="EIU250" i="7"/>
  <c r="NLR250" i="7"/>
  <c r="DLA250" i="7"/>
  <c r="IHD250" i="7"/>
  <c r="PVX250" i="7"/>
  <c r="AXF250" i="7"/>
  <c r="TAB250" i="7"/>
  <c r="DWI250" i="7"/>
  <c r="ULZ250" i="7"/>
  <c r="CCR250" i="7"/>
  <c r="XAT250" i="7"/>
  <c r="QZH250" i="7"/>
  <c r="DIK250" i="7"/>
  <c r="IMR250" i="7"/>
  <c r="QRP250" i="7"/>
  <c r="KHN250" i="7"/>
  <c r="NLV250" i="7"/>
  <c r="EVF250" i="7"/>
  <c r="EBG250" i="7"/>
  <c r="PFH250" i="7"/>
  <c r="DKT250" i="7"/>
  <c r="PJD250" i="7"/>
  <c r="TFX250" i="7"/>
  <c r="WEN250" i="7"/>
  <c r="JEB250" i="7"/>
  <c r="QQO250" i="7"/>
  <c r="HHE250" i="7"/>
  <c r="IUI250" i="7"/>
  <c r="WTM250" i="7"/>
  <c r="HKD250" i="7"/>
  <c r="IMI250" i="7"/>
  <c r="GMP250" i="7"/>
  <c r="EGM250" i="7"/>
  <c r="DSU250" i="7"/>
  <c r="PWZ250" i="7"/>
  <c r="KQW250" i="7"/>
  <c r="WDL250" i="7"/>
  <c r="TDN250" i="7"/>
  <c r="HVW250" i="7"/>
  <c r="KTB250" i="7"/>
  <c r="MBT250" i="7"/>
  <c r="TCB250" i="7"/>
  <c r="UBB250" i="7"/>
  <c r="FBH250" i="7"/>
  <c r="DET250" i="7"/>
  <c r="JSY250" i="7"/>
  <c r="KPZ250" i="7"/>
  <c r="PNG250" i="7"/>
  <c r="TIO250" i="7"/>
  <c r="OE250" i="7"/>
  <c r="RGW250" i="7"/>
  <c r="HG250" i="7"/>
  <c r="RJ250" i="7"/>
  <c r="EOH250" i="7"/>
  <c r="RHH250" i="7"/>
  <c r="SPG250" i="7"/>
  <c r="OL250" i="7"/>
  <c r="XAH250" i="7"/>
  <c r="WYU250" i="7"/>
  <c r="TVC250" i="7"/>
  <c r="DRO250" i="7"/>
  <c r="MFW250" i="7"/>
  <c r="LRP250" i="7"/>
  <c r="VOV250" i="7"/>
  <c r="JKJ250" i="7"/>
  <c r="GEF250" i="7"/>
  <c r="OEK250" i="7"/>
  <c r="VXU250" i="7"/>
  <c r="EGA250" i="7"/>
  <c r="JA250" i="7"/>
  <c r="EQJ250" i="7"/>
  <c r="TJQ250" i="7"/>
  <c r="EFK250" i="7"/>
  <c r="FFZ250" i="7"/>
  <c r="MDE250" i="7"/>
  <c r="LTO250" i="7"/>
  <c r="JNF250" i="7"/>
  <c r="HBW250" i="7"/>
  <c r="OAP250" i="7"/>
  <c r="YZ250" i="7"/>
  <c r="PAC250" i="7"/>
  <c r="PIV250" i="7"/>
  <c r="LPY250" i="7"/>
  <c r="KXW250" i="7"/>
  <c r="CBV250" i="7"/>
  <c r="LUZ250" i="7"/>
  <c r="JEX250" i="7"/>
  <c r="WUD250" i="7"/>
  <c r="RMP250" i="7"/>
  <c r="PSY250" i="7"/>
  <c r="EXF250" i="7"/>
  <c r="LIS250" i="7"/>
  <c r="QND250" i="7"/>
  <c r="JQN250" i="7"/>
  <c r="VKR250" i="7"/>
  <c r="IVX250" i="7"/>
  <c r="VES250" i="7"/>
  <c r="HXC250" i="7"/>
  <c r="QJM250" i="7"/>
  <c r="TTC250" i="7"/>
  <c r="JNY250" i="7"/>
  <c r="GZI250" i="7"/>
  <c r="BIQ250" i="7"/>
  <c r="UJJ250" i="7"/>
  <c r="BCU250" i="7"/>
  <c r="UXX250" i="7"/>
  <c r="FQT250" i="7"/>
  <c r="TFZ250" i="7"/>
  <c r="MBD250" i="7"/>
  <c r="FIM250" i="7"/>
  <c r="BGC250" i="7"/>
  <c r="BWI250" i="7"/>
  <c r="XBK250" i="7"/>
  <c r="PIH250" i="7"/>
  <c r="IOE250" i="7"/>
  <c r="DND250" i="7"/>
  <c r="FHK250" i="7"/>
  <c r="RNM250" i="7"/>
  <c r="EGC250" i="7"/>
  <c r="BDW250" i="7"/>
  <c r="KYG250" i="7"/>
  <c r="AOZ250" i="7"/>
  <c r="EGN250" i="7"/>
  <c r="JCF250" i="7"/>
  <c r="QGA250" i="7"/>
  <c r="MOR250" i="7"/>
  <c r="GNG250" i="7"/>
  <c r="PWW250" i="7"/>
  <c r="RVD250" i="7"/>
  <c r="RPT250" i="7"/>
  <c r="XBB250" i="7"/>
  <c r="KQP250" i="7"/>
  <c r="JIM250" i="7"/>
  <c r="NTH250" i="7"/>
  <c r="JCW250" i="7"/>
  <c r="OZK250" i="7"/>
  <c r="RUC250" i="7"/>
  <c r="LKX250" i="7"/>
  <c r="HOD250" i="7"/>
  <c r="OP250" i="7"/>
  <c r="WNP250" i="7"/>
  <c r="SXN250" i="7"/>
  <c r="UIX250" i="7"/>
  <c r="UGC250" i="7"/>
  <c r="MN250" i="7"/>
  <c r="ETJ250" i="7"/>
  <c r="EKW250" i="7"/>
  <c r="CXN250" i="7"/>
  <c r="RW250" i="7"/>
  <c r="BYO250" i="7"/>
  <c r="NAH250" i="7"/>
  <c r="UNA250" i="7"/>
  <c r="IBR250" i="7"/>
  <c r="ABI250" i="7"/>
  <c r="HDQ250" i="7"/>
  <c r="SKT250" i="7"/>
  <c r="GKR250" i="7"/>
  <c r="XE250" i="7"/>
  <c r="BUW250" i="7"/>
  <c r="UZY250" i="7"/>
  <c r="JNU250" i="7"/>
  <c r="JTC250" i="7"/>
  <c r="OK250" i="7"/>
  <c r="ABA250" i="7"/>
  <c r="VCY250" i="7"/>
  <c r="CVB250" i="7"/>
  <c r="KZI250" i="7"/>
  <c r="AAJ250" i="7"/>
  <c r="PYM250" i="7"/>
  <c r="KHO250" i="7"/>
  <c r="VIA250" i="7"/>
  <c r="JGF250" i="7"/>
  <c r="VFV250" i="7"/>
  <c r="DGD250" i="7"/>
  <c r="VYI250" i="7"/>
  <c r="SFI250" i="7"/>
  <c r="QSI250" i="7"/>
  <c r="WHP250" i="7"/>
  <c r="FTV250" i="7"/>
  <c r="JZG250" i="7"/>
  <c r="NXM250" i="7"/>
  <c r="QRA250" i="7"/>
  <c r="OMK250" i="7"/>
  <c r="UEG250" i="7"/>
  <c r="PXX250" i="7"/>
  <c r="IQP250" i="7"/>
  <c r="VVI250" i="7"/>
  <c r="LNK250" i="7"/>
  <c r="VZW250" i="7"/>
  <c r="GBD250" i="7"/>
  <c r="EAJ250" i="7"/>
  <c r="DRD250" i="7"/>
  <c r="OGJ250" i="7"/>
  <c r="UAT250" i="7"/>
  <c r="KPH250" i="7"/>
  <c r="QFA250" i="7"/>
  <c r="IVE250" i="7"/>
  <c r="KDQ250" i="7"/>
  <c r="QXA250" i="7"/>
  <c r="XCB250" i="7"/>
  <c r="NSC250" i="7"/>
  <c r="KOT250" i="7"/>
  <c r="UMI250" i="7"/>
  <c r="LLX250" i="7"/>
  <c r="FMX250" i="7"/>
  <c r="ALX250" i="7"/>
  <c r="PFI250" i="7"/>
  <c r="NOM250" i="7"/>
  <c r="FZH250" i="7"/>
  <c r="ELC250" i="7"/>
  <c r="URG250" i="7"/>
  <c r="XDV250" i="7"/>
  <c r="WQE250" i="7"/>
  <c r="GOK250" i="7"/>
  <c r="KZQ250" i="7"/>
  <c r="TWW250" i="7"/>
  <c r="PFJ250" i="7"/>
  <c r="JGO250" i="7"/>
  <c r="OGL250" i="7"/>
  <c r="IJE250" i="7"/>
  <c r="IDT250" i="7"/>
  <c r="FGQ250" i="7"/>
  <c r="TCO250" i="7"/>
  <c r="VGE250" i="7"/>
  <c r="DJU250" i="7"/>
  <c r="AIT250" i="7"/>
  <c r="HPY250" i="7"/>
  <c r="IVB250" i="7"/>
  <c r="FNH250" i="7"/>
  <c r="WSG250" i="7"/>
  <c r="KFY250" i="7"/>
  <c r="JYE250" i="7"/>
  <c r="QOY250" i="7"/>
  <c r="DDU250" i="7"/>
  <c r="PEO250" i="7"/>
  <c r="QPA250" i="7"/>
  <c r="PNI250" i="7"/>
  <c r="OLL250" i="7"/>
  <c r="LRI250" i="7"/>
  <c r="VAA250" i="7"/>
  <c r="CGD250" i="7"/>
  <c r="JQY250" i="7"/>
  <c r="NTS250" i="7"/>
  <c r="GDI250" i="7"/>
  <c r="JNB250" i="7"/>
  <c r="QD250" i="7"/>
  <c r="BOO250" i="7"/>
  <c r="JIV250" i="7"/>
  <c r="QZN250" i="7"/>
  <c r="TGN250" i="7"/>
  <c r="ASJ250" i="7"/>
  <c r="SPU250" i="7"/>
  <c r="DGK250" i="7"/>
  <c r="UKF250" i="7"/>
  <c r="FEX250" i="7"/>
  <c r="QE250" i="7"/>
  <c r="REA250" i="7"/>
  <c r="OPK250" i="7"/>
  <c r="ODX250" i="7"/>
  <c r="QHZ250" i="7"/>
  <c r="PSW250" i="7"/>
  <c r="STR250" i="7"/>
  <c r="FGM250" i="7"/>
  <c r="ACS250" i="7"/>
  <c r="JSW250" i="7"/>
  <c r="VKE250" i="7"/>
  <c r="JMT250" i="7"/>
  <c r="NRW250" i="7"/>
  <c r="ASC250" i="7"/>
  <c r="BIX250" i="7"/>
  <c r="XEQ250" i="7"/>
  <c r="RMI250" i="7"/>
  <c r="TUQ250" i="7"/>
  <c r="MNT250" i="7"/>
  <c r="JMD250" i="7"/>
  <c r="HJP250" i="7"/>
  <c r="WHK250" i="7"/>
  <c r="IVP250" i="7"/>
  <c r="TMZ250" i="7"/>
  <c r="SAE250" i="7"/>
  <c r="SU250" i="7"/>
  <c r="ALI250" i="7"/>
  <c r="KAP250" i="7"/>
  <c r="GMF250" i="7"/>
  <c r="RSP250" i="7"/>
  <c r="OEL250" i="7"/>
  <c r="GGO250" i="7"/>
  <c r="FAU250" i="7"/>
  <c r="CIB250" i="7"/>
  <c r="JIQ250" i="7"/>
  <c r="OPM250" i="7"/>
  <c r="CSY250" i="7"/>
  <c r="QKK250" i="7"/>
  <c r="KRP250" i="7"/>
  <c r="KTR250" i="7"/>
  <c r="OOQ250" i="7"/>
  <c r="VHO250" i="7"/>
  <c r="LJD250" i="7"/>
  <c r="HHP250" i="7"/>
  <c r="WHY250" i="7"/>
  <c r="JNO250" i="7"/>
  <c r="SFS250" i="7"/>
  <c r="OND250" i="7"/>
  <c r="NBZ250" i="7"/>
  <c r="IPX250" i="7"/>
  <c r="EOS250" i="7"/>
  <c r="JII250" i="7"/>
  <c r="TNJ250" i="7"/>
  <c r="IAA250" i="7"/>
  <c r="TVN250" i="7"/>
  <c r="TGK250" i="7"/>
  <c r="SIC250" i="7"/>
  <c r="LLK250" i="7"/>
  <c r="WWS250" i="7"/>
  <c r="JJT250" i="7"/>
  <c r="KDT250" i="7"/>
  <c r="DCO250" i="7"/>
  <c r="VKA250" i="7"/>
  <c r="SCS250" i="7"/>
  <c r="WWU250" i="7"/>
  <c r="AKG250" i="7"/>
  <c r="WXU250" i="7"/>
  <c r="WIJ250" i="7"/>
  <c r="HYF250" i="7"/>
  <c r="PVK250" i="7"/>
  <c r="OVE250" i="7"/>
  <c r="UK250" i="7"/>
  <c r="EZM250" i="7"/>
  <c r="BRF250" i="7"/>
  <c r="XDM250" i="7"/>
  <c r="WWX250" i="7"/>
  <c r="NAI250" i="7"/>
  <c r="QYU250" i="7"/>
  <c r="PJB250" i="7"/>
  <c r="ALN250" i="7"/>
  <c r="DPF250" i="7"/>
  <c r="HPO250" i="7"/>
  <c r="UFQ250" i="7"/>
  <c r="RCY250" i="7"/>
  <c r="TNU250" i="7"/>
  <c r="MYU250" i="7"/>
  <c r="SXR250" i="7"/>
  <c r="QEM250" i="7"/>
  <c r="WCE250" i="7"/>
  <c r="ORJ250" i="7"/>
  <c r="VSP250" i="7"/>
  <c r="OJH250" i="7"/>
  <c r="EBQ250" i="7"/>
  <c r="UW250" i="7"/>
  <c r="TTH250" i="7"/>
  <c r="KBN250" i="7"/>
  <c r="EHB250" i="7"/>
  <c r="VAF250" i="7"/>
  <c r="USD250" i="7"/>
  <c r="BHR250" i="7"/>
  <c r="UHU250" i="7"/>
  <c r="ANH250" i="7"/>
  <c r="GUV250" i="7"/>
  <c r="NUO250" i="7"/>
  <c r="DWO250" i="7"/>
  <c r="MEM250" i="7"/>
  <c r="KHB250" i="7"/>
  <c r="UWC250" i="7"/>
  <c r="TCJ250" i="7"/>
  <c r="KXJ250" i="7"/>
  <c r="KIP250" i="7"/>
  <c r="KDW250" i="7"/>
  <c r="RTA250" i="7"/>
  <c r="OFV250" i="7"/>
  <c r="NNA250" i="7"/>
  <c r="LNO250" i="7"/>
  <c r="MGQ250" i="7"/>
  <c r="WCB250" i="7"/>
  <c r="GXZ250" i="7"/>
  <c r="IXN250" i="7"/>
  <c r="VFE250" i="7"/>
  <c r="FYT250" i="7"/>
  <c r="TAP250" i="7"/>
  <c r="ESF250" i="7"/>
  <c r="BQH250" i="7"/>
  <c r="LKG250" i="7"/>
  <c r="GGP250" i="7"/>
  <c r="OC250" i="7"/>
  <c r="FRI250" i="7"/>
  <c r="WVB250" i="7"/>
  <c r="JLP250" i="7"/>
  <c r="QQZ250" i="7"/>
  <c r="QRS250" i="7"/>
  <c r="APO250" i="7"/>
  <c r="HHZ250" i="7"/>
  <c r="IXR250" i="7"/>
  <c r="GEX250" i="7"/>
  <c r="VCT250" i="7"/>
  <c r="RIB250" i="7"/>
  <c r="NOC250" i="7"/>
  <c r="TRS250" i="7"/>
  <c r="BXR250" i="7"/>
  <c r="OWS250" i="7"/>
  <c r="RWY250" i="7"/>
  <c r="FAC250" i="7"/>
  <c r="RDY250" i="7"/>
  <c r="HXZ250" i="7"/>
  <c r="UFA250" i="7"/>
  <c r="QGL250" i="7"/>
  <c r="LEK250" i="7"/>
  <c r="PBK250" i="7"/>
  <c r="OAG250" i="7"/>
  <c r="JCT250" i="7"/>
  <c r="HQU250" i="7"/>
  <c r="OUD250" i="7"/>
  <c r="VJC250" i="7"/>
  <c r="SJH250" i="7"/>
  <c r="JOY250" i="7"/>
  <c r="WHU250" i="7"/>
  <c r="RTQ250" i="7"/>
  <c r="MUV250" i="7"/>
  <c r="DGA250" i="7"/>
  <c r="CFI250" i="7"/>
  <c r="FWK250" i="7"/>
  <c r="HVS250" i="7"/>
  <c r="CLF250" i="7"/>
  <c r="EHG250" i="7"/>
  <c r="LWI250" i="7"/>
  <c r="JCG250" i="7"/>
  <c r="XCX250" i="7"/>
  <c r="TBF250" i="7"/>
  <c r="OW250" i="7"/>
  <c r="MKF250" i="7"/>
  <c r="PJA250" i="7"/>
  <c r="CKR250" i="7"/>
  <c r="GRP250" i="7"/>
  <c r="WDB250" i="7"/>
  <c r="CNR250" i="7"/>
  <c r="TSJ250" i="7"/>
  <c r="VHC250" i="7"/>
  <c r="PPH250" i="7"/>
  <c r="BKV250" i="7"/>
  <c r="LNY250" i="7"/>
  <c r="HAM250" i="7"/>
  <c r="HN250" i="7"/>
  <c r="BCR250" i="7"/>
  <c r="GHE250" i="7"/>
  <c r="SUN250" i="7"/>
  <c r="DAW250" i="7"/>
  <c r="MHC250" i="7"/>
  <c r="DGF250" i="7"/>
  <c r="PIF250" i="7"/>
  <c r="MJS250" i="7"/>
  <c r="ASH250" i="7"/>
  <c r="LRL250" i="7"/>
  <c r="KZT250" i="7"/>
  <c r="VDT250" i="7"/>
  <c r="TAS250" i="7"/>
  <c r="KFV250" i="7"/>
  <c r="VHT250" i="7"/>
  <c r="MZK250" i="7"/>
  <c r="QPV250" i="7"/>
  <c r="TDU250" i="7"/>
  <c r="CMN250" i="7"/>
  <c r="HOA250" i="7"/>
  <c r="LBN250" i="7"/>
  <c r="VAY250" i="7"/>
  <c r="NCY250" i="7"/>
  <c r="JDO250" i="7"/>
  <c r="GMO250" i="7"/>
  <c r="GQC250" i="7"/>
  <c r="WRV250" i="7"/>
  <c r="FYI250" i="7"/>
  <c r="QYS250" i="7"/>
  <c r="BEI250" i="7"/>
  <c r="HQG250" i="7"/>
  <c r="JSE250" i="7"/>
  <c r="ACU250" i="7"/>
  <c r="HRC250" i="7"/>
  <c r="MCA250" i="7"/>
  <c r="BIO250" i="7"/>
  <c r="TEL250" i="7"/>
  <c r="KDR250" i="7"/>
  <c r="ADB250" i="7"/>
  <c r="MGD250" i="7"/>
  <c r="PUJ250" i="7"/>
  <c r="EKG250" i="7"/>
  <c r="RBS250" i="7"/>
  <c r="GX250" i="7"/>
  <c r="LM250" i="7"/>
  <c r="WCP250" i="7"/>
  <c r="CKA250" i="7"/>
  <c r="SDT250" i="7"/>
  <c r="WIV250" i="7"/>
  <c r="IFW250" i="7"/>
  <c r="VND250" i="7"/>
  <c r="GXJ250" i="7"/>
  <c r="LFR250" i="7"/>
  <c r="AUF250" i="7"/>
  <c r="VNI250" i="7"/>
  <c r="OYU250" i="7"/>
  <c r="GHS250" i="7"/>
  <c r="WSI250" i="7"/>
  <c r="LKT250" i="7"/>
  <c r="NXH250" i="7"/>
  <c r="DIM250" i="7"/>
  <c r="UUT250" i="7"/>
  <c r="UWV250" i="7"/>
  <c r="CBT250" i="7"/>
  <c r="CZG250" i="7"/>
  <c r="JYA250" i="7"/>
  <c r="QYO250" i="7"/>
  <c r="AVV250" i="7"/>
  <c r="FXL250" i="7"/>
  <c r="KHC250" i="7"/>
  <c r="MMQ250" i="7"/>
  <c r="NGQ250" i="7"/>
  <c r="NHK250" i="7"/>
  <c r="HYG250" i="7"/>
  <c r="TTN250" i="7"/>
  <c r="RG250" i="7"/>
  <c r="LUQ250" i="7"/>
  <c r="COU250" i="7"/>
  <c r="BDT250" i="7"/>
  <c r="AGP250" i="7"/>
  <c r="MAT250" i="7"/>
  <c r="BKX250" i="7"/>
  <c r="EIN250" i="7"/>
  <c r="OJE250" i="7"/>
  <c r="PSQ250" i="7"/>
  <c r="DTN250" i="7"/>
  <c r="BKA250" i="7"/>
  <c r="MRA250" i="7"/>
  <c r="TVJ250" i="7"/>
  <c r="HKJ250" i="7"/>
  <c r="PEK250" i="7"/>
  <c r="BZP250" i="7"/>
  <c r="CWV250" i="7"/>
  <c r="UKZ250" i="7"/>
  <c r="IUZ250" i="7"/>
  <c r="CAE250" i="7"/>
  <c r="TNI250" i="7"/>
  <c r="BZW250" i="7"/>
  <c r="LHK250" i="7"/>
  <c r="RYA250" i="7"/>
  <c r="SLS250" i="7"/>
  <c r="MFM250" i="7"/>
  <c r="LCZ250" i="7"/>
  <c r="DMO250" i="7"/>
  <c r="QDC250" i="7"/>
  <c r="JHO250" i="7"/>
  <c r="WQV250" i="7"/>
  <c r="RSD250" i="7"/>
  <c r="SEZ250" i="7"/>
  <c r="NUI250" i="7"/>
  <c r="GOU250" i="7"/>
  <c r="RNV250" i="7"/>
  <c r="GYK250" i="7"/>
  <c r="GXL250" i="7"/>
  <c r="AOO250" i="7"/>
  <c r="JXW250" i="7"/>
  <c r="NDD250" i="7"/>
  <c r="KC250" i="7"/>
  <c r="QNC250" i="7"/>
  <c r="DAK250" i="7"/>
  <c r="GKS250" i="7"/>
  <c r="LIV250" i="7"/>
  <c r="HNW250" i="7"/>
  <c r="FOA250" i="7"/>
  <c r="PCR250" i="7"/>
  <c r="JYW250" i="7"/>
  <c r="XDW250" i="7"/>
  <c r="FBL250" i="7"/>
  <c r="HRZ250" i="7"/>
  <c r="PDO250" i="7"/>
  <c r="CXF250" i="7"/>
  <c r="SHV250" i="7"/>
  <c r="WFP250" i="7"/>
  <c r="LPH250" i="7"/>
  <c r="LVF250" i="7"/>
  <c r="CHL250" i="7"/>
  <c r="SEV250" i="7"/>
  <c r="TEA250" i="7"/>
  <c r="CZN250" i="7"/>
  <c r="GUW250" i="7"/>
  <c r="MOH250" i="7"/>
  <c r="PJX250" i="7"/>
  <c r="HDL250" i="7"/>
  <c r="HAB250" i="7"/>
  <c r="JNC250" i="7"/>
  <c r="SMI250" i="7"/>
  <c r="BHK250" i="7"/>
  <c r="RQU250" i="7"/>
  <c r="WOS250" i="7"/>
  <c r="NJV250" i="7"/>
  <c r="VJB250" i="7"/>
  <c r="HIR250" i="7"/>
  <c r="TQQ250" i="7"/>
  <c r="SBF250" i="7"/>
  <c r="GRV250" i="7"/>
  <c r="GAK250" i="7"/>
  <c r="IPN250" i="7"/>
  <c r="HFN250" i="7"/>
  <c r="WGP250" i="7"/>
  <c r="SOT250" i="7"/>
  <c r="NJM250" i="7"/>
  <c r="BRN250" i="7"/>
  <c r="NFW250" i="7"/>
  <c r="MAQ250" i="7"/>
  <c r="EKD250" i="7"/>
  <c r="HCC250" i="7"/>
  <c r="CEE250" i="7"/>
  <c r="ESZ250" i="7"/>
  <c r="BNE250" i="7"/>
  <c r="WLX250" i="7"/>
  <c r="KUE250" i="7"/>
  <c r="GJO250" i="7"/>
  <c r="KYL250" i="7"/>
  <c r="GMI250" i="7"/>
  <c r="LKB250" i="7"/>
  <c r="LCU250" i="7"/>
  <c r="SDL250" i="7"/>
  <c r="RKK250" i="7"/>
  <c r="EIC250" i="7"/>
  <c r="MXO250" i="7"/>
  <c r="TOZ250" i="7"/>
  <c r="JIO250" i="7"/>
  <c r="PJY250" i="7"/>
  <c r="IB250" i="7"/>
  <c r="QQT250" i="7"/>
  <c r="ALT250" i="7"/>
  <c r="RDH250" i="7"/>
  <c r="QSK250" i="7"/>
  <c r="KF250" i="7"/>
  <c r="KUK250" i="7"/>
  <c r="FZS250" i="7"/>
  <c r="OXQ250" i="7"/>
  <c r="THV250" i="7"/>
  <c r="KXD250" i="7"/>
  <c r="NJF250" i="7"/>
  <c r="RIM250" i="7"/>
  <c r="NQP250" i="7"/>
  <c r="MHQ250" i="7"/>
  <c r="HUB250" i="7"/>
  <c r="QOT250" i="7"/>
  <c r="BXT250" i="7"/>
  <c r="BKP250" i="7"/>
  <c r="SKY250" i="7"/>
  <c r="DFE250" i="7"/>
  <c r="VAD250" i="7"/>
  <c r="PKZ250" i="7"/>
  <c r="ABL250" i="7"/>
  <c r="IBL250" i="7"/>
  <c r="RLD250" i="7"/>
  <c r="NUE250" i="7"/>
  <c r="ELL250" i="7"/>
  <c r="NSU250" i="7"/>
  <c r="AHW250" i="7"/>
  <c r="RCD250" i="7"/>
  <c r="JEN250" i="7"/>
  <c r="EGO250" i="7"/>
  <c r="SBA250" i="7"/>
  <c r="PIT250" i="7"/>
  <c r="RCH250" i="7"/>
  <c r="IP250" i="7"/>
  <c r="OOW250" i="7"/>
  <c r="LIK250" i="7"/>
  <c r="NRY250" i="7"/>
  <c r="QNW250" i="7"/>
  <c r="MZS250" i="7"/>
  <c r="QSR250" i="7"/>
  <c r="QLC250" i="7"/>
  <c r="XAF250" i="7"/>
  <c r="RQE250" i="7"/>
  <c r="JYQ250" i="7"/>
  <c r="TDC250" i="7"/>
  <c r="JMU250" i="7"/>
  <c r="MAF250" i="7"/>
  <c r="TDM250" i="7"/>
  <c r="ADM250" i="7"/>
  <c r="AWO250" i="7"/>
  <c r="PNS250" i="7"/>
  <c r="GZV250" i="7"/>
  <c r="JEY250" i="7"/>
  <c r="QGD250" i="7"/>
  <c r="VAI250" i="7"/>
  <c r="LYB250" i="7"/>
  <c r="LQE250" i="7"/>
  <c r="JEH250" i="7"/>
  <c r="CBS250" i="7"/>
  <c r="LUP250" i="7"/>
  <c r="FBS250" i="7"/>
  <c r="TPG250" i="7"/>
  <c r="QOZ250" i="7"/>
  <c r="ANF250" i="7"/>
  <c r="KHQ250" i="7"/>
  <c r="SVM250" i="7"/>
  <c r="JYF250" i="7"/>
  <c r="DVR250" i="7"/>
  <c r="AQA250" i="7"/>
  <c r="TTY250" i="7"/>
  <c r="TTM250" i="7"/>
  <c r="RWX250" i="7"/>
  <c r="TUE250" i="7"/>
  <c r="JUN250" i="7"/>
  <c r="NPK250" i="7"/>
  <c r="IBX250" i="7"/>
  <c r="NQL250" i="7"/>
  <c r="MF250" i="7"/>
  <c r="UQG250" i="7"/>
  <c r="OWX250" i="7"/>
  <c r="KFU250" i="7"/>
  <c r="SRW250" i="7"/>
  <c r="XDB250" i="7"/>
  <c r="ASZ250" i="7"/>
  <c r="AGV250" i="7"/>
  <c r="GZH250" i="7"/>
  <c r="GTF250" i="7"/>
  <c r="WTY250" i="7"/>
  <c r="LNG250" i="7"/>
  <c r="OYZ250" i="7"/>
  <c r="KGM250" i="7"/>
  <c r="SOS250" i="7"/>
  <c r="KIY250" i="7"/>
  <c r="CNV250" i="7"/>
  <c r="NVN250" i="7"/>
  <c r="NHY250" i="7"/>
  <c r="UEK250" i="7"/>
  <c r="BSM250" i="7"/>
  <c r="VWI250" i="7"/>
  <c r="GKP250" i="7"/>
  <c r="ASU250" i="7"/>
  <c r="WRU250" i="7"/>
  <c r="HFT250" i="7"/>
  <c r="NFZ250" i="7"/>
  <c r="CEG250" i="7"/>
  <c r="LNX250" i="7"/>
  <c r="QHJ250" i="7"/>
  <c r="QAM250" i="7"/>
  <c r="MIH250" i="7"/>
  <c r="TXW250" i="7"/>
  <c r="CAF250" i="7"/>
  <c r="LOD250" i="7"/>
  <c r="BQE250" i="7"/>
  <c r="BJL250" i="7"/>
  <c r="KBV250" i="7"/>
  <c r="LUB250" i="7"/>
  <c r="INO250" i="7"/>
  <c r="GPD250" i="7"/>
  <c r="EZF250" i="7"/>
  <c r="PMP250" i="7"/>
  <c r="VDH250" i="7"/>
  <c r="FPE250" i="7"/>
  <c r="AYB250" i="7"/>
  <c r="VEG250" i="7"/>
  <c r="OXK250" i="7"/>
  <c r="BYB250" i="7"/>
  <c r="KFQ250" i="7"/>
  <c r="OTQ250" i="7"/>
  <c r="CCJ250" i="7"/>
  <c r="PXK250" i="7"/>
  <c r="SUU250" i="7"/>
  <c r="AFU250" i="7"/>
  <c r="SPC250" i="7"/>
  <c r="GYI250" i="7"/>
  <c r="NVE250" i="7"/>
  <c r="JJX250" i="7"/>
  <c r="FLK250" i="7"/>
  <c r="SPY250" i="7"/>
  <c r="JJW250" i="7"/>
  <c r="IVZ250" i="7"/>
  <c r="FOB250" i="7"/>
  <c r="DMQ250" i="7"/>
  <c r="MJU250" i="7"/>
  <c r="EYB250" i="7"/>
  <c r="MJF250" i="7"/>
  <c r="NFM250" i="7"/>
  <c r="IJR250" i="7"/>
  <c r="TS250" i="7"/>
  <c r="BLQ250" i="7"/>
  <c r="QBV250" i="7"/>
  <c r="EOE250" i="7"/>
  <c r="EJX250" i="7"/>
  <c r="TLZ250" i="7"/>
  <c r="MFY250" i="7"/>
  <c r="HPH250" i="7"/>
  <c r="MQW250" i="7"/>
  <c r="ANB250" i="7"/>
  <c r="USQ250" i="7"/>
  <c r="WSX250" i="7"/>
  <c r="GEZ250" i="7"/>
  <c r="QAE250" i="7"/>
  <c r="NCN250" i="7"/>
  <c r="KIZ250" i="7"/>
  <c r="UNU250" i="7"/>
  <c r="VEP250" i="7"/>
  <c r="UIV250" i="7"/>
  <c r="VGI250" i="7"/>
  <c r="SBY250" i="7"/>
  <c r="RZG250" i="7"/>
  <c r="AOL250" i="7"/>
  <c r="BTG250" i="7"/>
  <c r="NSN250" i="7"/>
  <c r="EEL250" i="7"/>
  <c r="PST250" i="7"/>
  <c r="AYM250" i="7"/>
  <c r="RQB250" i="7"/>
  <c r="GZA250" i="7"/>
  <c r="SML250" i="7"/>
  <c r="TUI250" i="7"/>
  <c r="MBO250" i="7"/>
  <c r="PTO250" i="7"/>
  <c r="HEY250" i="7"/>
  <c r="MEU250" i="7"/>
  <c r="AMM250" i="7"/>
  <c r="PLE250" i="7"/>
  <c r="QJZ250" i="7"/>
  <c r="ROR250" i="7"/>
  <c r="NJK250" i="7"/>
  <c r="FMJ250" i="7"/>
  <c r="UHF250" i="7"/>
  <c r="GYA250" i="7"/>
  <c r="EDB250" i="7"/>
  <c r="JOH250" i="7"/>
  <c r="PTY250" i="7"/>
  <c r="HJU250" i="7"/>
  <c r="KCC250" i="7"/>
  <c r="NYQ250" i="7"/>
  <c r="WFB250" i="7"/>
  <c r="RSK250" i="7"/>
  <c r="NDZ250" i="7"/>
  <c r="DZJ250" i="7"/>
  <c r="FZG250" i="7"/>
  <c r="KWT250" i="7"/>
  <c r="OQC250" i="7"/>
  <c r="RPF250" i="7"/>
  <c r="MHL250" i="7"/>
  <c r="BON250" i="7"/>
  <c r="XD250" i="7"/>
  <c r="CFX250" i="7"/>
  <c r="MX250" i="7"/>
  <c r="NKY250" i="7"/>
  <c r="LNH250" i="7"/>
  <c r="GNO250" i="7"/>
  <c r="DCU250" i="7"/>
  <c r="JRY250" i="7"/>
  <c r="DXP250" i="7"/>
  <c r="XCC250" i="7"/>
  <c r="AAQ250" i="7"/>
  <c r="HSX250" i="7"/>
  <c r="MNS250" i="7"/>
  <c r="HBK250" i="7"/>
  <c r="ATO250" i="7"/>
  <c r="ISS250" i="7"/>
  <c r="XEY250" i="7"/>
  <c r="EOZ250" i="7"/>
  <c r="SVF250" i="7"/>
  <c r="MYH250" i="7"/>
  <c r="AXO250" i="7"/>
  <c r="FJQ250" i="7"/>
  <c r="OOX250" i="7"/>
  <c r="FUZ250" i="7"/>
  <c r="PDM250" i="7"/>
  <c r="QDU250" i="7"/>
  <c r="EDN250" i="7"/>
  <c r="TQU250" i="7"/>
  <c r="AEC250" i="7"/>
  <c r="HUE250" i="7"/>
  <c r="BJQ250" i="7"/>
  <c r="VM250" i="7"/>
  <c r="AXL250" i="7"/>
  <c r="QPR250" i="7"/>
  <c r="KTJ250" i="7"/>
  <c r="IFR250" i="7"/>
  <c r="HVQ250" i="7"/>
  <c r="SRF250" i="7"/>
  <c r="TDV250" i="7"/>
  <c r="IUT250" i="7"/>
  <c r="KLW250" i="7"/>
  <c r="LZG250" i="7"/>
  <c r="FMR250" i="7"/>
  <c r="BAP250" i="7"/>
  <c r="OGE250" i="7"/>
  <c r="FNC250" i="7"/>
  <c r="AAZ250" i="7"/>
  <c r="JVJ250" i="7"/>
  <c r="QLD250" i="7"/>
  <c r="VD250" i="7"/>
  <c r="KU250" i="7"/>
  <c r="EEX250" i="7"/>
  <c r="TJR250" i="7"/>
  <c r="NZT250" i="7"/>
  <c r="JCC250" i="7"/>
  <c r="QBA250" i="7"/>
  <c r="RMG250" i="7"/>
  <c r="WXI250" i="7"/>
  <c r="INH250" i="7"/>
  <c r="EMD250" i="7"/>
  <c r="KOE250" i="7"/>
  <c r="MID250" i="7"/>
  <c r="NQK250" i="7"/>
  <c r="OVP250" i="7"/>
  <c r="DNM250" i="7"/>
  <c r="AJP250" i="7"/>
  <c r="RWA250" i="7"/>
  <c r="JSZ250" i="7"/>
  <c r="KJF250" i="7"/>
  <c r="DXE250" i="7"/>
  <c r="HOB250" i="7"/>
  <c r="CSA250" i="7"/>
  <c r="IEQ250" i="7"/>
  <c r="BKG250" i="7"/>
  <c r="TFQ250" i="7"/>
  <c r="MXY250" i="7"/>
  <c r="GAM250" i="7"/>
  <c r="PJV250" i="7"/>
  <c r="VZK250" i="7"/>
  <c r="GWW250" i="7"/>
  <c r="TOG250" i="7"/>
  <c r="AYO250" i="7"/>
  <c r="TKA250" i="7"/>
  <c r="SBC250" i="7"/>
  <c r="ADZ250" i="7"/>
  <c r="CWT250" i="7"/>
  <c r="SUE250" i="7"/>
  <c r="GFD250" i="7"/>
  <c r="WZS250" i="7"/>
  <c r="KCX250" i="7"/>
  <c r="TSO250" i="7"/>
  <c r="CPA250" i="7"/>
  <c r="IMW250" i="7"/>
  <c r="BVZ250" i="7"/>
  <c r="ECA250" i="7"/>
  <c r="BVO250" i="7"/>
  <c r="FKC250" i="7"/>
  <c r="FFT250" i="7"/>
  <c r="CZZ250" i="7"/>
  <c r="BBP250" i="7"/>
  <c r="UWW250" i="7"/>
  <c r="GFO250" i="7"/>
  <c r="VYF250" i="7"/>
  <c r="MEO250" i="7"/>
  <c r="DQU250" i="7"/>
  <c r="ORA250" i="7"/>
  <c r="BBT250" i="7"/>
  <c r="EXU250" i="7"/>
  <c r="ILX250" i="7"/>
  <c r="VJX250" i="7"/>
  <c r="HXM250" i="7"/>
  <c r="TBA250" i="7"/>
  <c r="PIE250" i="7"/>
  <c r="AUV250" i="7"/>
  <c r="PLZ250" i="7"/>
  <c r="ASV250" i="7"/>
  <c r="DEU250" i="7"/>
  <c r="OFI250" i="7"/>
  <c r="NWJ250" i="7"/>
  <c r="HRW250" i="7"/>
  <c r="BQF250" i="7"/>
  <c r="GAU250" i="7"/>
  <c r="PRX250" i="7"/>
  <c r="STW250" i="7"/>
  <c r="DLK250" i="7"/>
  <c r="HYY250" i="7"/>
  <c r="IKZ250" i="7"/>
  <c r="MQJ250" i="7"/>
  <c r="DDM250" i="7"/>
  <c r="FHD250" i="7"/>
  <c r="EZI250" i="7"/>
  <c r="EJU250" i="7"/>
  <c r="QI250" i="7"/>
  <c r="IFJ250" i="7"/>
  <c r="RVV250" i="7"/>
  <c r="WA250" i="7"/>
  <c r="BQV250" i="7"/>
  <c r="NTX250" i="7"/>
  <c r="MOI250" i="7"/>
  <c r="UBR250" i="7"/>
  <c r="RKL250" i="7"/>
  <c r="TXU250" i="7"/>
  <c r="DRE250" i="7"/>
  <c r="TIV250" i="7"/>
  <c r="DEA250" i="7"/>
  <c r="ARC250" i="7"/>
  <c r="IHQ250" i="7"/>
  <c r="OQX250" i="7"/>
  <c r="CMK250" i="7"/>
  <c r="SHZ250" i="7"/>
  <c r="WBI250" i="7"/>
  <c r="KQR250" i="7"/>
  <c r="DXV250" i="7"/>
  <c r="AIJ250" i="7"/>
  <c r="CXS250" i="7"/>
  <c r="JQS250" i="7"/>
  <c r="CYS250" i="7"/>
  <c r="OBZ250" i="7"/>
  <c r="MIT250" i="7"/>
  <c r="OYC250" i="7"/>
  <c r="NMT250" i="7"/>
  <c r="VNE250" i="7"/>
  <c r="WQX250" i="7"/>
  <c r="PTC250" i="7"/>
  <c r="TCP250" i="7"/>
  <c r="IJS250" i="7"/>
  <c r="NOU250" i="7"/>
  <c r="NIU250" i="7"/>
  <c r="WYZ250" i="7"/>
  <c r="ACC250" i="7"/>
  <c r="POQ250" i="7"/>
  <c r="PMI250" i="7"/>
  <c r="UHD250" i="7"/>
  <c r="SWS250" i="7"/>
  <c r="RMN250" i="7"/>
  <c r="JKR250" i="7"/>
  <c r="GBR250" i="7"/>
  <c r="KXZ250" i="7"/>
  <c r="SHI250" i="7"/>
  <c r="MLI250" i="7"/>
  <c r="FNA250" i="7"/>
  <c r="OWZ250" i="7"/>
  <c r="ACT250" i="7"/>
  <c r="JD250" i="7"/>
  <c r="PGS250" i="7"/>
  <c r="ASG250" i="7"/>
  <c r="MHV250" i="7"/>
  <c r="MIJ250" i="7"/>
  <c r="BRC250" i="7"/>
  <c r="EHV250" i="7"/>
  <c r="TEP250" i="7"/>
  <c r="BVB250" i="7"/>
  <c r="VWM250" i="7"/>
  <c r="WMV250" i="7"/>
  <c r="WBZ250" i="7"/>
  <c r="MZ250" i="7"/>
  <c r="XDG250" i="7"/>
  <c r="RVG250" i="7"/>
  <c r="QQM250" i="7"/>
  <c r="MNV250" i="7"/>
  <c r="CYX250" i="7"/>
  <c r="DUW250" i="7"/>
  <c r="JVY250" i="7"/>
  <c r="GXO250" i="7"/>
  <c r="IQZ250" i="7"/>
  <c r="NUB250" i="7"/>
  <c r="CCI250" i="7"/>
  <c r="MJR250" i="7"/>
  <c r="MPE250" i="7"/>
  <c r="BTO250" i="7"/>
  <c r="KNI250" i="7"/>
  <c r="LSX250" i="7"/>
  <c r="JWT250" i="7"/>
  <c r="PDA250" i="7"/>
  <c r="PCV250" i="7"/>
  <c r="FQZ250" i="7"/>
  <c r="SQH250" i="7"/>
  <c r="DEM250" i="7"/>
  <c r="TDI250" i="7"/>
  <c r="VON250" i="7"/>
  <c r="AOX250" i="7"/>
  <c r="IME250" i="7"/>
  <c r="HGL250" i="7"/>
  <c r="GL250" i="7"/>
  <c r="KCM250" i="7"/>
  <c r="GGN250" i="7"/>
  <c r="GVN250" i="7"/>
  <c r="IAE250" i="7"/>
  <c r="NYI250" i="7"/>
  <c r="UFM250" i="7"/>
  <c r="AYP250" i="7"/>
  <c r="OLE250" i="7"/>
  <c r="FBQ250" i="7"/>
  <c r="GZP250" i="7"/>
  <c r="PMQ250" i="7"/>
  <c r="GXK250" i="7"/>
  <c r="TK250" i="7"/>
  <c r="XED250" i="7"/>
  <c r="OCJ250" i="7"/>
  <c r="RHZ250" i="7"/>
  <c r="OPL250" i="7"/>
  <c r="REW250" i="7"/>
  <c r="QXM250" i="7"/>
  <c r="GME250" i="7"/>
  <c r="BPT250" i="7"/>
  <c r="VDC250" i="7"/>
  <c r="LML250" i="7"/>
  <c r="KJN250" i="7"/>
  <c r="GLI250" i="7"/>
  <c r="KPY250" i="7"/>
  <c r="HSO250" i="7"/>
  <c r="RNC250" i="7"/>
  <c r="QLK250" i="7"/>
  <c r="LJO250" i="7"/>
  <c r="PGV250" i="7"/>
  <c r="DFX250" i="7"/>
  <c r="SYH250" i="7"/>
  <c r="UQH250" i="7"/>
  <c r="IUU250" i="7"/>
  <c r="AKP250" i="7"/>
  <c r="VUI250" i="7"/>
  <c r="UOH250" i="7"/>
  <c r="SYO250" i="7"/>
  <c r="ONK250" i="7"/>
  <c r="LJ250" i="7"/>
  <c r="LES250" i="7"/>
  <c r="DAB250" i="7"/>
  <c r="TOU250" i="7"/>
  <c r="KPD250" i="7"/>
  <c r="UKS250" i="7"/>
  <c r="FGV250" i="7"/>
  <c r="ESL250" i="7"/>
  <c r="BZM250" i="7"/>
  <c r="TAI250" i="7"/>
  <c r="PYF250" i="7"/>
  <c r="CWR250" i="7"/>
  <c r="SGG250" i="7"/>
  <c r="POI250" i="7"/>
  <c r="OHE250" i="7"/>
  <c r="GLA250" i="7"/>
  <c r="GNE250" i="7"/>
  <c r="UET250" i="7"/>
  <c r="QJP250" i="7"/>
  <c r="IUL250" i="7"/>
  <c r="JAG250" i="7"/>
  <c r="WFK250" i="7"/>
  <c r="CDP250" i="7"/>
  <c r="FFU250" i="7"/>
  <c r="EVD250" i="7"/>
  <c r="CEW250" i="7"/>
  <c r="MSG250" i="7"/>
  <c r="DSJ250" i="7"/>
  <c r="UHT250" i="7"/>
  <c r="HLW250" i="7"/>
  <c r="BWE250" i="7"/>
  <c r="ESS250" i="7"/>
  <c r="NKX250" i="7"/>
  <c r="TGF250" i="7"/>
  <c r="EOI250" i="7"/>
  <c r="URO250" i="7"/>
  <c r="ENX250" i="7"/>
  <c r="QQW250" i="7"/>
  <c r="QFH250" i="7"/>
  <c r="FGC250" i="7"/>
  <c r="VTG250" i="7"/>
  <c r="KCS250" i="7"/>
  <c r="PJI250" i="7"/>
  <c r="KXO250" i="7"/>
  <c r="FWH250" i="7"/>
  <c r="FVR250" i="7"/>
  <c r="JXJ250" i="7"/>
  <c r="UDP250" i="7"/>
  <c r="OMX250" i="7"/>
  <c r="WXA250" i="7"/>
  <c r="SLA250" i="7"/>
  <c r="DHU250" i="7"/>
  <c r="AWB250" i="7"/>
  <c r="GPQ250" i="7"/>
  <c r="OHZ250" i="7"/>
  <c r="KPT250" i="7"/>
  <c r="JGZ250" i="7"/>
  <c r="JIR250" i="7"/>
  <c r="VUV250" i="7"/>
  <c r="NVS250" i="7"/>
  <c r="UGZ250" i="7"/>
  <c r="QPG250" i="7"/>
  <c r="JRX250" i="7"/>
  <c r="QHT250" i="7"/>
  <c r="LPG250" i="7"/>
  <c r="KUY250" i="7"/>
  <c r="PXP250" i="7"/>
  <c r="PHP250" i="7"/>
  <c r="CZS250" i="7"/>
  <c r="KME250" i="7"/>
  <c r="NJX250" i="7"/>
  <c r="CXJ250" i="7"/>
  <c r="JOJ250" i="7"/>
  <c r="KKA250" i="7"/>
  <c r="SEU250" i="7"/>
  <c r="MYT250" i="7"/>
  <c r="TOK250" i="7"/>
  <c r="IZE250" i="7"/>
  <c r="OZP250" i="7"/>
  <c r="UFC250" i="7"/>
  <c r="DMB250" i="7"/>
  <c r="MGV250" i="7"/>
  <c r="NVH250" i="7"/>
  <c r="AHA250" i="7"/>
  <c r="QBG250" i="7"/>
  <c r="THC250" i="7"/>
  <c r="BUP250" i="7"/>
  <c r="QLM250" i="7"/>
  <c r="LLN250" i="7"/>
  <c r="IEX250" i="7"/>
  <c r="UDA250" i="7"/>
  <c r="IMS250" i="7"/>
  <c r="IRW250" i="7"/>
  <c r="GQU250" i="7"/>
  <c r="KEO250" i="7"/>
  <c r="OBW250" i="7"/>
  <c r="BMC250" i="7"/>
  <c r="EZT250" i="7"/>
  <c r="PIM250" i="7"/>
  <c r="DOS250" i="7"/>
  <c r="OWL250" i="7"/>
  <c r="BEP250" i="7"/>
  <c r="ABF250" i="7"/>
  <c r="WAW250" i="7"/>
  <c r="MDW250" i="7"/>
  <c r="HZY250" i="7"/>
  <c r="PLD250" i="7"/>
  <c r="WYQ250" i="7"/>
  <c r="JZO250" i="7"/>
  <c r="LVZ250" i="7"/>
  <c r="BAW250" i="7"/>
  <c r="DCT250" i="7"/>
  <c r="GHC250" i="7"/>
  <c r="WZA250" i="7"/>
  <c r="CTL250" i="7"/>
  <c r="GBM250" i="7"/>
  <c r="IMK250" i="7"/>
  <c r="VSE250" i="7"/>
  <c r="CPF250" i="7"/>
  <c r="QGB250" i="7"/>
  <c r="QWP250" i="7"/>
  <c r="MST250" i="7"/>
  <c r="QKP250" i="7"/>
  <c r="CCD250" i="7"/>
  <c r="NXP250" i="7"/>
  <c r="ALF250" i="7"/>
  <c r="VUF250" i="7"/>
  <c r="AOM250" i="7"/>
  <c r="PKT250" i="7"/>
  <c r="PNV250" i="7"/>
  <c r="ECK250" i="7"/>
  <c r="VED250" i="7"/>
  <c r="GKB250" i="7"/>
  <c r="PPV250" i="7"/>
  <c r="HIH250" i="7"/>
  <c r="LGS250" i="7"/>
  <c r="RAG250" i="7"/>
  <c r="BIC250" i="7"/>
  <c r="SMA250" i="7"/>
  <c r="VUO250" i="7"/>
  <c r="PLO250" i="7"/>
  <c r="EYC250" i="7"/>
  <c r="KLU250" i="7"/>
  <c r="RTJ250" i="7"/>
  <c r="BBH250" i="7"/>
  <c r="HQL250" i="7"/>
  <c r="EYI250" i="7"/>
  <c r="RKR250" i="7"/>
  <c r="LKF250" i="7"/>
  <c r="JHI250" i="7"/>
  <c r="KBU250" i="7"/>
  <c r="VVE250" i="7"/>
  <c r="KOI250" i="7"/>
  <c r="BJE250" i="7"/>
  <c r="HDE250" i="7"/>
  <c r="BFO250" i="7"/>
  <c r="KZP250" i="7"/>
  <c r="GHN250" i="7"/>
  <c r="FIN250" i="7"/>
  <c r="SDC250" i="7"/>
  <c r="AHD250" i="7"/>
  <c r="RMK250" i="7"/>
  <c r="AMH250" i="7"/>
  <c r="AKE250" i="7"/>
  <c r="PAD250" i="7"/>
  <c r="FOH250" i="7"/>
  <c r="JQV250" i="7"/>
  <c r="LVD250" i="7"/>
  <c r="BMN250" i="7"/>
  <c r="FME250" i="7"/>
  <c r="EIA250" i="7"/>
  <c r="IOJ250" i="7"/>
  <c r="RBW250" i="7"/>
  <c r="WRG250" i="7"/>
  <c r="PXU250" i="7"/>
  <c r="EMK250" i="7"/>
  <c r="KYU250" i="7"/>
  <c r="DZE250" i="7"/>
  <c r="NXZ250" i="7"/>
  <c r="WDG250" i="7"/>
  <c r="QVD250" i="7"/>
  <c r="WZD250" i="7"/>
  <c r="VYS250" i="7"/>
  <c r="UEV250" i="7"/>
  <c r="COH250" i="7"/>
  <c r="MRS250" i="7"/>
  <c r="SDP250" i="7"/>
  <c r="UVS250" i="7"/>
  <c r="JSX250" i="7"/>
  <c r="THS250" i="7"/>
  <c r="NMC250" i="7"/>
  <c r="DFT250" i="7"/>
  <c r="JBO250" i="7"/>
  <c r="VSS250" i="7"/>
  <c r="MSW250" i="7"/>
  <c r="IDH250" i="7"/>
  <c r="UXA250" i="7"/>
  <c r="PPD250" i="7"/>
  <c r="QEI250" i="7"/>
  <c r="LTZ250" i="7"/>
  <c r="NM250" i="7"/>
  <c r="NDU250" i="7"/>
  <c r="TXM250" i="7"/>
  <c r="VIS250" i="7"/>
  <c r="DFU250" i="7"/>
  <c r="HLG250" i="7"/>
  <c r="NBW250" i="7"/>
  <c r="VPI250" i="7"/>
  <c r="VMQ250" i="7"/>
  <c r="OST250" i="7"/>
  <c r="DKX250" i="7"/>
  <c r="DJE250" i="7"/>
  <c r="UPO250" i="7"/>
  <c r="SBB250" i="7"/>
  <c r="SFJ250" i="7"/>
  <c r="FFD250" i="7"/>
  <c r="NLB250" i="7"/>
  <c r="HXG250" i="7"/>
  <c r="WJV250" i="7"/>
  <c r="VCW250" i="7"/>
  <c r="SVL250" i="7"/>
  <c r="OYP250" i="7"/>
  <c r="CZJ250" i="7"/>
  <c r="LTX250" i="7"/>
  <c r="PQF250" i="7"/>
  <c r="LWQ250" i="7"/>
  <c r="DFO250" i="7"/>
  <c r="VRL250" i="7"/>
  <c r="OTG250" i="7"/>
  <c r="XCE250" i="7"/>
  <c r="WGK250" i="7"/>
  <c r="RKM250" i="7"/>
  <c r="FXB250" i="7"/>
  <c r="UIY250" i="7"/>
  <c r="KLE250" i="7"/>
  <c r="LLY250" i="7"/>
  <c r="JPJ250" i="7"/>
  <c r="HXB250" i="7"/>
  <c r="WRN250" i="7"/>
  <c r="NQJ250" i="7"/>
  <c r="HNB250" i="7"/>
  <c r="JTZ250" i="7"/>
  <c r="ORH250" i="7"/>
  <c r="NKV250" i="7"/>
  <c r="DLP250" i="7"/>
  <c r="JBS250" i="7"/>
  <c r="EMT250" i="7"/>
  <c r="JVQ250" i="7"/>
  <c r="CFO250" i="7"/>
  <c r="IKS250" i="7"/>
  <c r="UUY250" i="7"/>
  <c r="HC250" i="7"/>
  <c r="FFA250" i="7"/>
  <c r="KMW250" i="7"/>
  <c r="MMG250" i="7"/>
  <c r="GSC250" i="7"/>
  <c r="REC250" i="7"/>
  <c r="CFB250" i="7"/>
  <c r="VHD250" i="7"/>
  <c r="JHC250" i="7"/>
  <c r="VOD250" i="7"/>
  <c r="HWM250" i="7"/>
  <c r="HOO250" i="7"/>
  <c r="FP250" i="7"/>
  <c r="JVL250" i="7"/>
  <c r="BPY250" i="7"/>
  <c r="CLO250" i="7"/>
  <c r="DUJ250" i="7"/>
  <c r="UYK250" i="7"/>
  <c r="FWI250" i="7"/>
  <c r="IYS250" i="7"/>
  <c r="LDU250" i="7"/>
  <c r="FLJ250" i="7"/>
  <c r="KOH250" i="7"/>
  <c r="KP250" i="7"/>
  <c r="TJI250" i="7"/>
  <c r="DVT250" i="7"/>
  <c r="LAO250" i="7"/>
  <c r="UAG250" i="7"/>
  <c r="DCX250" i="7"/>
  <c r="BRU250" i="7"/>
  <c r="OGD250" i="7"/>
  <c r="PQP250" i="7"/>
  <c r="QYX250" i="7"/>
  <c r="UPB250" i="7"/>
  <c r="ABU250" i="7"/>
  <c r="CZC250" i="7"/>
  <c r="OCG250" i="7"/>
  <c r="TBG250" i="7"/>
  <c r="AWV250" i="7"/>
  <c r="GCD250" i="7"/>
  <c r="ATL250" i="7"/>
  <c r="CKL250" i="7"/>
  <c r="FZN250" i="7"/>
  <c r="IRR250" i="7"/>
  <c r="IWS250" i="7"/>
  <c r="HML250" i="7"/>
  <c r="FMG250" i="7"/>
  <c r="DMZ250" i="7"/>
  <c r="CUR250" i="7"/>
  <c r="BNP250" i="7"/>
  <c r="KRT250" i="7"/>
  <c r="BLZ250" i="7"/>
  <c r="HXL250" i="7"/>
  <c r="NJO250" i="7"/>
  <c r="VGV250" i="7"/>
  <c r="HJG250" i="7"/>
  <c r="CXW250" i="7"/>
  <c r="PCM250" i="7"/>
  <c r="PYL250" i="7"/>
  <c r="ULL250" i="7"/>
  <c r="HAZ250" i="7"/>
  <c r="LJQ250" i="7"/>
  <c r="QPI250" i="7"/>
  <c r="STV250" i="7"/>
  <c r="TJC250" i="7"/>
  <c r="HKP250" i="7"/>
  <c r="FUJ250" i="7"/>
  <c r="SBM250" i="7"/>
  <c r="VMM250" i="7"/>
  <c r="UVQ250" i="7"/>
  <c r="IFN250" i="7"/>
  <c r="FXI250" i="7"/>
  <c r="PNJ250" i="7"/>
  <c r="RRX250" i="7"/>
  <c r="NLE250" i="7"/>
  <c r="NEK250" i="7"/>
  <c r="PRK250" i="7"/>
  <c r="ULE250" i="7"/>
  <c r="JYP250" i="7"/>
  <c r="OSW250" i="7"/>
  <c r="BDS250" i="7"/>
  <c r="JZA250" i="7"/>
  <c r="OXA250" i="7"/>
  <c r="QGC250" i="7"/>
  <c r="WXO250" i="7"/>
  <c r="LZK250" i="7"/>
  <c r="MRC250" i="7"/>
  <c r="EPL250" i="7"/>
  <c r="GYD250" i="7"/>
  <c r="BHB250" i="7"/>
  <c r="NWD250" i="7"/>
  <c r="WWZ250" i="7"/>
  <c r="UWM250" i="7"/>
  <c r="PUQ250" i="7"/>
  <c r="DKI250" i="7"/>
  <c r="IQD250" i="7"/>
  <c r="FGG250" i="7"/>
  <c r="FYH250" i="7"/>
  <c r="GZS250" i="7"/>
  <c r="JGK250" i="7"/>
  <c r="FKD250" i="7"/>
  <c r="RYF250" i="7"/>
  <c r="QBW250" i="7"/>
  <c r="AUK250" i="7"/>
  <c r="NZG250" i="7"/>
  <c r="IMN250" i="7"/>
  <c r="TQT250" i="7"/>
  <c r="VLL250" i="7"/>
  <c r="ROS250" i="7"/>
  <c r="FAD250" i="7"/>
  <c r="GQB250" i="7"/>
  <c r="BUV250" i="7"/>
  <c r="QNL250" i="7"/>
  <c r="TKN250" i="7"/>
  <c r="QBQ250" i="7"/>
  <c r="DKB250" i="7"/>
  <c r="IJZ250" i="7"/>
  <c r="FFO250" i="7"/>
  <c r="KFJ250" i="7"/>
  <c r="SBV250" i="7"/>
  <c r="KDN250" i="7"/>
  <c r="FCD250" i="7"/>
  <c r="SZH250" i="7"/>
  <c r="MH250" i="7"/>
  <c r="IIJ250" i="7"/>
  <c r="RCK250" i="7"/>
  <c r="CBC250" i="7"/>
  <c r="SMC250" i="7"/>
  <c r="QNJ250" i="7"/>
  <c r="CMQ250" i="7"/>
  <c r="QO250" i="7"/>
  <c r="ADH250" i="7"/>
  <c r="JWC250" i="7"/>
  <c r="GFG250" i="7"/>
  <c r="VCR250" i="7"/>
  <c r="JMY250" i="7"/>
  <c r="QOL250" i="7"/>
  <c r="SAG250" i="7"/>
  <c r="JZV250" i="7"/>
  <c r="KAL250" i="7"/>
  <c r="FQU250" i="7"/>
  <c r="UHB250" i="7"/>
  <c r="ULI250" i="7"/>
  <c r="HRO250" i="7"/>
  <c r="GXI250" i="7"/>
  <c r="IJM250" i="7"/>
  <c r="MM250" i="7"/>
  <c r="PBA250" i="7"/>
  <c r="NMF250" i="7"/>
  <c r="CMB250" i="7"/>
  <c r="FZK250" i="7"/>
  <c r="IXJ250" i="7"/>
  <c r="HIG250" i="7"/>
  <c r="OVC250" i="7"/>
  <c r="IFP250" i="7"/>
  <c r="AVS250" i="7"/>
  <c r="WPX250" i="7"/>
  <c r="GPI250" i="7"/>
  <c r="UDH250" i="7"/>
  <c r="QNM250" i="7"/>
  <c r="ADI250" i="7"/>
  <c r="LIE250" i="7"/>
  <c r="BGT250" i="7"/>
  <c r="MWD250" i="7"/>
  <c r="DCF250" i="7"/>
  <c r="SXM250" i="7"/>
  <c r="OAJ250" i="7"/>
  <c r="MWR250" i="7"/>
  <c r="JQK250" i="7"/>
  <c r="HZT250" i="7"/>
  <c r="KQ250" i="7"/>
  <c r="WWA250" i="7"/>
  <c r="OGA250" i="7"/>
  <c r="UGX250" i="7"/>
  <c r="KYN250" i="7"/>
  <c r="AXQ250" i="7"/>
  <c r="ILZ250" i="7"/>
  <c r="BUD250" i="7"/>
  <c r="FEQ250" i="7"/>
  <c r="WCU250" i="7"/>
  <c r="JNN250" i="7"/>
  <c r="XAN250" i="7"/>
  <c r="TPD250" i="7"/>
  <c r="NVG250" i="7"/>
  <c r="SWQ250" i="7"/>
  <c r="NBE250" i="7"/>
  <c r="NXJ250" i="7"/>
  <c r="KCQ250" i="7"/>
  <c r="JBM250" i="7"/>
  <c r="GVR250" i="7"/>
  <c r="JWA250" i="7"/>
  <c r="BFZ250" i="7"/>
  <c r="BUF250" i="7"/>
  <c r="IZP250" i="7"/>
  <c r="QSN250" i="7"/>
  <c r="BNC250" i="7"/>
  <c r="QWG250" i="7"/>
  <c r="PTB250" i="7"/>
  <c r="KKL250" i="7"/>
  <c r="NNH250" i="7"/>
  <c r="CDN250" i="7"/>
  <c r="TUF250" i="7"/>
  <c r="PZZ250" i="7"/>
  <c r="WVW250" i="7"/>
  <c r="LEU250" i="7"/>
  <c r="LRA250" i="7"/>
  <c r="AIP250" i="7"/>
  <c r="PXQ250" i="7"/>
  <c r="BAC250" i="7"/>
  <c r="RHN250" i="7"/>
  <c r="DMA250" i="7"/>
  <c r="SXL250" i="7"/>
  <c r="UZZ250" i="7"/>
  <c r="RNN250" i="7"/>
  <c r="ASR250" i="7"/>
  <c r="GCV250" i="7"/>
  <c r="RWG250" i="7"/>
  <c r="RGJ250" i="7"/>
  <c r="LTJ250" i="7"/>
  <c r="KAA250" i="7"/>
  <c r="FFW250" i="7"/>
  <c r="FLW250" i="7"/>
  <c r="KJL250" i="7"/>
  <c r="IQI250" i="7"/>
  <c r="UDX250" i="7"/>
  <c r="KNN250" i="7"/>
  <c r="PVA250" i="7"/>
  <c r="TUJ250" i="7"/>
  <c r="CGG250" i="7"/>
  <c r="IPL250" i="7"/>
  <c r="PMN250" i="7"/>
  <c r="OIY250" i="7"/>
  <c r="NAD250" i="7"/>
  <c r="QXF250" i="7"/>
  <c r="LSJ250" i="7"/>
  <c r="JQR250" i="7"/>
  <c r="ILQ250" i="7"/>
  <c r="IWE250" i="7"/>
  <c r="BLY250" i="7"/>
  <c r="QGH250" i="7"/>
  <c r="OTM250" i="7"/>
  <c r="IAW250" i="7"/>
  <c r="GRG250" i="7"/>
  <c r="JCR250" i="7"/>
  <c r="INV250" i="7"/>
  <c r="MAZ250" i="7"/>
  <c r="UFP250" i="7"/>
  <c r="AMP250" i="7"/>
  <c r="DOX250" i="7"/>
  <c r="MWV250" i="7"/>
  <c r="VTS250" i="7"/>
  <c r="SKH250" i="7"/>
  <c r="CLQ250" i="7"/>
  <c r="FZW250" i="7"/>
  <c r="WAD250" i="7"/>
  <c r="MXN250" i="7"/>
  <c r="NAJ250" i="7"/>
  <c r="YQ250" i="7"/>
  <c r="MCQ250" i="7"/>
  <c r="HHQ250" i="7"/>
  <c r="TEY250" i="7"/>
  <c r="IXS250" i="7"/>
  <c r="XAS250" i="7"/>
  <c r="NBD250" i="7"/>
  <c r="DUS250" i="7"/>
  <c r="EAO250" i="7"/>
  <c r="VFM250" i="7"/>
  <c r="TBX250" i="7"/>
  <c r="GLO250" i="7"/>
  <c r="AMJ250" i="7"/>
  <c r="TUA250" i="7"/>
  <c r="HDU250" i="7"/>
  <c r="QXS250" i="7"/>
  <c r="FHW250" i="7"/>
  <c r="ULQ250" i="7"/>
  <c r="HBL250" i="7"/>
  <c r="IYU250" i="7"/>
  <c r="FPP250" i="7"/>
  <c r="RQW250" i="7"/>
  <c r="JHH250" i="7"/>
  <c r="ATF250" i="7"/>
  <c r="JOK250" i="7"/>
  <c r="AQU250" i="7"/>
  <c r="NOA250" i="7"/>
  <c r="ESM250" i="7"/>
  <c r="GNU250" i="7"/>
  <c r="XI250" i="7"/>
  <c r="WXP250" i="7"/>
  <c r="VVM250" i="7"/>
  <c r="WIR250" i="7"/>
  <c r="QML250" i="7"/>
  <c r="UMZ250" i="7"/>
  <c r="BJG250" i="7"/>
  <c r="PPN250" i="7"/>
  <c r="XFD250" i="7"/>
  <c r="GJ250" i="7"/>
  <c r="RNX250" i="7"/>
  <c r="EEH250" i="7"/>
  <c r="QS250" i="7"/>
  <c r="UNC250" i="7"/>
  <c r="DMJ250" i="7"/>
  <c r="FKM250" i="7"/>
  <c r="SCU250" i="7"/>
  <c r="ARY250" i="7"/>
  <c r="UDZ250" i="7"/>
  <c r="AMG250" i="7"/>
  <c r="SLL250" i="7"/>
  <c r="KKG250" i="7"/>
  <c r="WAI250" i="7"/>
  <c r="QHI250" i="7"/>
  <c r="JUZ250" i="7"/>
  <c r="YM250" i="7"/>
  <c r="JXA250" i="7"/>
  <c r="NFA250" i="7"/>
  <c r="EYY250" i="7"/>
  <c r="HTP250" i="7"/>
  <c r="UKJ250" i="7"/>
  <c r="TWP250" i="7"/>
  <c r="NTJ250" i="7"/>
  <c r="WMB250" i="7"/>
  <c r="HVD250" i="7"/>
  <c r="ESY250" i="7"/>
  <c r="GZ250" i="7"/>
  <c r="WXH250" i="7"/>
  <c r="DNA250" i="7"/>
  <c r="IGD250" i="7"/>
  <c r="LMO250" i="7"/>
  <c r="PJK250" i="7"/>
  <c r="UJK250" i="7"/>
  <c r="LNZ250" i="7"/>
  <c r="MDU250" i="7"/>
  <c r="FPI250" i="7"/>
  <c r="TXR250" i="7"/>
  <c r="FHM250" i="7"/>
  <c r="UDL250" i="7"/>
  <c r="TVL250" i="7"/>
  <c r="PGW250" i="7"/>
  <c r="RRS250" i="7"/>
  <c r="APK250" i="7"/>
  <c r="TCY250" i="7"/>
  <c r="THY250" i="7"/>
  <c r="KRQ250" i="7"/>
  <c r="VTF250" i="7"/>
  <c r="GDM250" i="7"/>
  <c r="TNC250" i="7"/>
  <c r="RFQ250" i="7"/>
  <c r="JKO250" i="7"/>
  <c r="OKZ250" i="7"/>
  <c r="RUA250" i="7"/>
  <c r="PBN250" i="7"/>
  <c r="POY250" i="7"/>
  <c r="SRS250" i="7"/>
  <c r="CSO250" i="7"/>
  <c r="RY250" i="7"/>
  <c r="CAU250" i="7"/>
  <c r="QXV250" i="7"/>
  <c r="CJU250" i="7"/>
  <c r="QV250" i="7"/>
  <c r="HWQ250" i="7"/>
  <c r="ODE250" i="7"/>
  <c r="MZX250" i="7"/>
  <c r="TKJ250" i="7"/>
  <c r="AXM250" i="7"/>
  <c r="GTP250" i="7"/>
  <c r="SGU250" i="7"/>
  <c r="AXC250" i="7"/>
  <c r="KPK250" i="7"/>
  <c r="KXL250" i="7"/>
  <c r="VHF250" i="7"/>
  <c r="LKY250" i="7"/>
  <c r="WNB250" i="7"/>
  <c r="OSB250" i="7"/>
  <c r="MLG250" i="7"/>
  <c r="EEP250" i="7"/>
  <c r="GXF250" i="7"/>
  <c r="HFW250" i="7"/>
  <c r="TCS250" i="7"/>
  <c r="RVW250" i="7"/>
  <c r="ENG250" i="7"/>
  <c r="BSJ250" i="7"/>
  <c r="AOI250" i="7"/>
  <c r="FSP250" i="7"/>
  <c r="BGQ250" i="7"/>
  <c r="LJT250" i="7"/>
  <c r="EDG250" i="7"/>
  <c r="RCO250" i="7"/>
  <c r="IRY250" i="7"/>
  <c r="UUJ250" i="7"/>
  <c r="MBU250" i="7"/>
  <c r="OJJ250" i="7"/>
  <c r="HHV250" i="7"/>
  <c r="QRZ250" i="7"/>
  <c r="CBH250" i="7"/>
  <c r="TZW250" i="7"/>
  <c r="MOF250" i="7"/>
  <c r="FAH250" i="7"/>
  <c r="CFU250" i="7"/>
  <c r="PNP250" i="7"/>
  <c r="TAR250" i="7"/>
  <c r="RBC250" i="7"/>
  <c r="PHS250" i="7"/>
  <c r="BRG250" i="7"/>
  <c r="JJE250" i="7"/>
  <c r="OBM250" i="7"/>
  <c r="VJD250" i="7"/>
  <c r="AVR250" i="7"/>
  <c r="ITS250" i="7"/>
  <c r="LPZ250" i="7"/>
  <c r="QJW250" i="7"/>
  <c r="HEO250" i="7"/>
  <c r="EPK250" i="7"/>
  <c r="GHA250" i="7"/>
  <c r="NKK250" i="7"/>
  <c r="UMA250" i="7"/>
  <c r="VNZ250" i="7"/>
  <c r="HNU250" i="7"/>
  <c r="WVP250" i="7"/>
  <c r="LPA250" i="7"/>
  <c r="QYA250" i="7"/>
  <c r="JZZ250" i="7"/>
  <c r="ECT250" i="7"/>
  <c r="NPR250" i="7"/>
  <c r="CJO250" i="7"/>
  <c r="AGM250" i="7"/>
  <c r="VXT250" i="7"/>
  <c r="OXL250" i="7"/>
  <c r="PEF250" i="7"/>
  <c r="UNJ250" i="7"/>
  <c r="QED250" i="7"/>
  <c r="LYJ250" i="7"/>
  <c r="JWD250" i="7"/>
  <c r="USW250" i="7"/>
  <c r="OY250" i="7"/>
  <c r="FKR250" i="7"/>
  <c r="ELA250" i="7"/>
  <c r="RXK250" i="7"/>
  <c r="SYQ250" i="7"/>
  <c r="JED250" i="7"/>
  <c r="MPS250" i="7"/>
  <c r="LSS250" i="7"/>
  <c r="VUB250" i="7"/>
  <c r="SSR250" i="7"/>
  <c r="NXC250" i="7"/>
  <c r="UPW250" i="7"/>
  <c r="TFW250" i="7"/>
  <c r="LJK250" i="7"/>
  <c r="XR250" i="7"/>
  <c r="CTE250" i="7"/>
  <c r="OBT250" i="7"/>
  <c r="PYP250" i="7"/>
  <c r="WF250" i="7"/>
  <c r="SYL250" i="7"/>
  <c r="LHW250" i="7"/>
  <c r="CAS250" i="7"/>
  <c r="TIU250" i="7"/>
  <c r="QHC250" i="7"/>
  <c r="MQB250" i="7"/>
  <c r="XAX250" i="7"/>
  <c r="NOS250" i="7"/>
  <c r="VAV250" i="7"/>
  <c r="GRM250" i="7"/>
  <c r="HOH250" i="7"/>
  <c r="HQE250" i="7"/>
  <c r="UMP250" i="7"/>
  <c r="WBU250" i="7"/>
  <c r="SUV250" i="7"/>
  <c r="LTQ250" i="7"/>
  <c r="NAP250" i="7"/>
  <c r="JEI250" i="7"/>
  <c r="KWY250" i="7"/>
  <c r="IXC250" i="7"/>
  <c r="TXE250" i="7"/>
  <c r="EIW250" i="7"/>
  <c r="CEA250" i="7"/>
  <c r="JBI250" i="7"/>
  <c r="OCO250" i="7"/>
  <c r="GLJ250" i="7"/>
  <c r="JXB250" i="7"/>
  <c r="EDP250" i="7"/>
  <c r="ANS250" i="7"/>
  <c r="ELW250" i="7"/>
  <c r="JGG250" i="7"/>
  <c r="SUW250" i="7"/>
  <c r="WWO250" i="7"/>
  <c r="VRD250" i="7"/>
  <c r="OEC250" i="7"/>
  <c r="ONY250" i="7"/>
  <c r="JX250" i="7"/>
  <c r="RYL250" i="7"/>
  <c r="IOS250" i="7"/>
  <c r="VRC250" i="7"/>
  <c r="PIK250" i="7"/>
  <c r="LGO250" i="7"/>
  <c r="ISE250" i="7"/>
  <c r="ENE250" i="7"/>
  <c r="MNM250" i="7"/>
  <c r="BKU250" i="7"/>
  <c r="LOP250" i="7"/>
  <c r="LHF250" i="7"/>
  <c r="OHB250" i="7"/>
  <c r="DYM250" i="7"/>
  <c r="GEP250" i="7"/>
  <c r="OSS250" i="7"/>
  <c r="RRO250" i="7"/>
  <c r="GKW250" i="7"/>
  <c r="SQU250" i="7"/>
  <c r="WLL250" i="7"/>
  <c r="VYC250" i="7"/>
  <c r="RKW250" i="7"/>
  <c r="XCS250" i="7"/>
  <c r="CSR250" i="7"/>
  <c r="UPV250" i="7"/>
  <c r="HKZ250" i="7"/>
  <c r="WIY250" i="7"/>
  <c r="UYG250" i="7"/>
  <c r="HTX250" i="7"/>
  <c r="TOX250" i="7"/>
  <c r="ONE250" i="7"/>
  <c r="SNX250" i="7"/>
  <c r="PZY250" i="7"/>
  <c r="QQF250" i="7"/>
  <c r="DYU250" i="7"/>
  <c r="CHX250" i="7"/>
  <c r="BEE250" i="7"/>
  <c r="GGI250" i="7"/>
  <c r="DUB250" i="7"/>
  <c r="JID250" i="7"/>
  <c r="PUF250" i="7"/>
  <c r="WLB250" i="7"/>
  <c r="SYS250" i="7"/>
  <c r="GTL250" i="7"/>
  <c r="MOT250" i="7"/>
  <c r="OPQ250" i="7"/>
  <c r="ALZ250" i="7"/>
  <c r="JKE250" i="7"/>
  <c r="PYV250" i="7"/>
  <c r="DDW250" i="7"/>
  <c r="RZO250" i="7"/>
  <c r="MOA250" i="7"/>
  <c r="NDX250" i="7"/>
  <c r="JBK250" i="7"/>
  <c r="AOU250" i="7"/>
  <c r="DFJ250" i="7"/>
  <c r="UOD250" i="7"/>
  <c r="OEW250" i="7"/>
  <c r="CZE250" i="7"/>
  <c r="PNU250" i="7"/>
  <c r="QVE250" i="7"/>
  <c r="HDG250" i="7"/>
  <c r="AIZ250" i="7"/>
  <c r="ARA250" i="7"/>
  <c r="ICX250" i="7"/>
  <c r="GJR250" i="7"/>
  <c r="MVJ250" i="7"/>
  <c r="SCB250" i="7"/>
  <c r="HPW250" i="7"/>
  <c r="YP250" i="7"/>
  <c r="TVH250" i="7"/>
  <c r="NZF250" i="7"/>
  <c r="BCG250" i="7"/>
  <c r="IYG250" i="7"/>
  <c r="JGQ250" i="7"/>
  <c r="VWB250" i="7"/>
  <c r="PVZ250" i="7"/>
  <c r="NCP250" i="7"/>
  <c r="NO250" i="7"/>
  <c r="LGB250" i="7"/>
  <c r="WSR250" i="7"/>
  <c r="OGR250" i="7"/>
  <c r="CVX250" i="7"/>
  <c r="OZ250" i="7"/>
  <c r="CEP250" i="7"/>
  <c r="IBM250" i="7"/>
  <c r="DZW250" i="7"/>
  <c r="HNT250" i="7"/>
  <c r="BPS250" i="7"/>
  <c r="TVG250" i="7"/>
  <c r="SPW250" i="7"/>
  <c r="OAQ250" i="7"/>
  <c r="LGA250" i="7"/>
  <c r="ADO250" i="7"/>
  <c r="APA250" i="7"/>
  <c r="CHA250" i="7"/>
  <c r="VYK250" i="7"/>
  <c r="EJW250" i="7"/>
  <c r="BNY250" i="7"/>
  <c r="HKA250" i="7"/>
  <c r="MSY250" i="7"/>
  <c r="QP250" i="7"/>
  <c r="DAM250" i="7"/>
  <c r="BFS250" i="7"/>
  <c r="DWH250" i="7"/>
  <c r="TUU250" i="7"/>
  <c r="UGM250" i="7"/>
  <c r="WU250" i="7"/>
  <c r="IEJ250" i="7"/>
  <c r="JNW250" i="7"/>
  <c r="IOV250" i="7"/>
  <c r="BHL250" i="7"/>
  <c r="FVB250" i="7"/>
  <c r="IBO250" i="7"/>
  <c r="VLD250" i="7"/>
  <c r="BDH250" i="7"/>
  <c r="EOT250" i="7"/>
  <c r="HOP250" i="7"/>
  <c r="RYN250" i="7"/>
  <c r="NDB250" i="7"/>
  <c r="KFH250" i="7"/>
  <c r="BGG250" i="7"/>
  <c r="VJT250" i="7"/>
  <c r="HTG250" i="7"/>
  <c r="CND250" i="7"/>
  <c r="FVJ250" i="7"/>
  <c r="SKN250" i="7"/>
  <c r="KRX250" i="7"/>
  <c r="FLN250" i="7"/>
  <c r="MUT250" i="7"/>
  <c r="DBE250" i="7"/>
  <c r="HVM250" i="7"/>
  <c r="RXJ250" i="7"/>
  <c r="SAH250" i="7"/>
  <c r="EFR250" i="7"/>
  <c r="CXR250" i="7"/>
  <c r="TYU250" i="7"/>
  <c r="VXW250" i="7"/>
  <c r="IZF250" i="7"/>
  <c r="MGH250" i="7"/>
  <c r="TXX250" i="7"/>
  <c r="PKQ250" i="7"/>
  <c r="LQS250" i="7"/>
  <c r="HZB250" i="7"/>
  <c r="DSR250" i="7"/>
  <c r="KLB250" i="7"/>
  <c r="VHA250" i="7"/>
  <c r="PTA250" i="7"/>
  <c r="RBP250" i="7"/>
  <c r="BEN250" i="7"/>
  <c r="EAA250" i="7"/>
  <c r="RHO250" i="7"/>
  <c r="CAA250" i="7"/>
  <c r="UCG250" i="7"/>
  <c r="HMB250" i="7"/>
  <c r="GOD250" i="7"/>
  <c r="UNM250" i="7"/>
  <c r="JXK250" i="7"/>
  <c r="NZL250" i="7"/>
  <c r="RJB250" i="7"/>
  <c r="AZY250" i="7"/>
  <c r="BJR250" i="7"/>
  <c r="JKS250" i="7"/>
  <c r="XBX250" i="7"/>
  <c r="NHR250" i="7"/>
  <c r="JNI250" i="7"/>
  <c r="XBT250" i="7"/>
  <c r="AZI250" i="7"/>
  <c r="DGP250" i="7"/>
  <c r="DXC250" i="7"/>
  <c r="ZF250" i="7"/>
  <c r="QSS250" i="7"/>
  <c r="IOP250" i="7"/>
  <c r="IL250" i="7"/>
  <c r="TYM250" i="7"/>
  <c r="PJL250" i="7"/>
  <c r="MZQ250" i="7"/>
  <c r="CNG250" i="7"/>
  <c r="PQE250" i="7"/>
  <c r="DBR250" i="7"/>
  <c r="MZN250" i="7"/>
  <c r="AVN250" i="7"/>
  <c r="ASX250" i="7"/>
  <c r="DVD250" i="7"/>
  <c r="OKP250" i="7"/>
  <c r="JKX250" i="7"/>
  <c r="WKW250" i="7"/>
  <c r="WGF250" i="7"/>
  <c r="LMY250" i="7"/>
  <c r="JRC250" i="7"/>
  <c r="WKI250" i="7"/>
  <c r="LMI250" i="7"/>
  <c r="FQA250" i="7"/>
  <c r="FRZ250" i="7"/>
  <c r="MYE250" i="7"/>
  <c r="HGQ250" i="7"/>
  <c r="BYJ250" i="7"/>
  <c r="ATC250" i="7"/>
  <c r="GJU250" i="7"/>
  <c r="AIA250" i="7"/>
  <c r="JAK250" i="7"/>
  <c r="BNB250" i="7"/>
  <c r="UEF250" i="7"/>
  <c r="TPM250" i="7"/>
  <c r="QKY250" i="7"/>
  <c r="WTO250" i="7"/>
  <c r="CCH250" i="7"/>
  <c r="EZV250" i="7"/>
  <c r="WWT250" i="7"/>
  <c r="SPM250" i="7"/>
  <c r="RAZ250" i="7"/>
  <c r="JSA250" i="7"/>
  <c r="GVX250" i="7"/>
  <c r="AOE250" i="7"/>
  <c r="UWS250" i="7"/>
  <c r="DDY250" i="7"/>
  <c r="TBI250" i="7"/>
  <c r="TCT250" i="7"/>
  <c r="VWD250" i="7"/>
  <c r="FGJ250" i="7"/>
  <c r="QTG250" i="7"/>
  <c r="UOO250" i="7"/>
  <c r="INW250" i="7"/>
  <c r="BBF250" i="7"/>
  <c r="LFT250" i="7"/>
  <c r="VUG250" i="7"/>
  <c r="OJG250" i="7"/>
  <c r="JF250" i="7"/>
  <c r="ILG250" i="7"/>
  <c r="HPJ250" i="7"/>
  <c r="HNF250" i="7"/>
  <c r="MYS250" i="7"/>
  <c r="RIP250" i="7"/>
  <c r="WFS250" i="7"/>
  <c r="DMD250" i="7"/>
  <c r="AGF250" i="7"/>
  <c r="AZG250" i="7"/>
  <c r="NCM250" i="7"/>
  <c r="NZD250" i="7"/>
  <c r="CXH250" i="7"/>
  <c r="GW250" i="7"/>
  <c r="NQB250" i="7"/>
  <c r="GJD250" i="7"/>
  <c r="MDK250" i="7"/>
  <c r="VOC250" i="7"/>
  <c r="OGX250" i="7"/>
  <c r="UYJ250" i="7"/>
  <c r="MPQ250" i="7"/>
  <c r="SGT250" i="7"/>
  <c r="JPH250" i="7"/>
  <c r="KBE250" i="7"/>
  <c r="VKN250" i="7"/>
  <c r="AXK250" i="7"/>
  <c r="IV250" i="7"/>
  <c r="HLL250" i="7"/>
  <c r="THD250" i="7"/>
  <c r="HJ250" i="7"/>
  <c r="IZO250" i="7"/>
  <c r="MHU250" i="7"/>
  <c r="IPF250" i="7"/>
  <c r="LRQ250" i="7"/>
  <c r="SSB250" i="7"/>
  <c r="LUR250" i="7"/>
  <c r="VVY250" i="7"/>
  <c r="MNK250" i="7"/>
  <c r="FUE250" i="7"/>
  <c r="WPU250" i="7"/>
  <c r="UIN250" i="7"/>
  <c r="WFE250" i="7"/>
  <c r="MKG250" i="7"/>
  <c r="NWN250" i="7"/>
  <c r="JM250" i="7"/>
  <c r="WZK250" i="7"/>
  <c r="HYK250" i="7"/>
  <c r="OQO250" i="7"/>
  <c r="AKM250" i="7"/>
  <c r="UHK250" i="7"/>
  <c r="EGL250" i="7"/>
  <c r="TI250" i="7"/>
  <c r="OYS250" i="7"/>
  <c r="DEK250" i="7"/>
  <c r="PAU250" i="7"/>
  <c r="LYP250" i="7"/>
  <c r="LBZ250" i="7"/>
  <c r="VYZ250" i="7"/>
  <c r="TCQ250" i="7"/>
  <c r="XAM250" i="7"/>
  <c r="JGA250" i="7"/>
  <c r="NZR250" i="7"/>
  <c r="GMG250" i="7"/>
  <c r="RBG250" i="7"/>
  <c r="USA250" i="7"/>
  <c r="FHH250" i="7"/>
  <c r="TQ250" i="7"/>
  <c r="BSO250" i="7"/>
  <c r="OG250" i="7"/>
  <c r="UUZ250" i="7"/>
  <c r="PQU250" i="7"/>
  <c r="LMS250" i="7"/>
  <c r="EBV250" i="7"/>
  <c r="LJB250" i="7"/>
  <c r="IPJ250" i="7"/>
  <c r="FSG250" i="7"/>
  <c r="OSI250" i="7"/>
  <c r="IQW250" i="7"/>
  <c r="MV250" i="7"/>
  <c r="TAN250" i="7"/>
  <c r="KAT250" i="7"/>
  <c r="CJS250" i="7"/>
  <c r="SSI250" i="7"/>
  <c r="KIA250" i="7"/>
  <c r="GS250" i="7"/>
  <c r="VPV250" i="7"/>
  <c r="MDD250" i="7"/>
  <c r="ARS250" i="7"/>
  <c r="WOK250" i="7"/>
  <c r="ANQ250" i="7"/>
  <c r="HDV250" i="7"/>
  <c r="EKM250" i="7"/>
  <c r="ABS250" i="7"/>
  <c r="EAX250" i="7"/>
  <c r="IIY250" i="7"/>
  <c r="SZW250" i="7"/>
  <c r="MYR250" i="7"/>
  <c r="FEO250" i="7"/>
  <c r="WKX250" i="7"/>
  <c r="PPO250" i="7"/>
  <c r="WGA250" i="7"/>
  <c r="FTW250" i="7"/>
  <c r="KLM250" i="7"/>
  <c r="WLM250" i="7"/>
  <c r="FMZ250" i="7"/>
  <c r="AAD250" i="7"/>
  <c r="IIU250" i="7"/>
  <c r="AVJ250" i="7"/>
  <c r="KKE250" i="7"/>
  <c r="JDK250" i="7"/>
  <c r="NW250" i="7"/>
  <c r="ROX250" i="7"/>
  <c r="GTZ250" i="7"/>
  <c r="MRL250" i="7"/>
  <c r="DKK250" i="7"/>
  <c r="EZH250" i="7"/>
  <c r="NRT250" i="7"/>
  <c r="VV250" i="7"/>
  <c r="IZH250" i="7"/>
  <c r="RHP250" i="7"/>
  <c r="WNL250" i="7"/>
  <c r="XC250" i="7"/>
  <c r="SSU250" i="7"/>
  <c r="MTV250" i="7"/>
  <c r="QRJ250" i="7"/>
  <c r="MFA250" i="7"/>
  <c r="ITO250" i="7"/>
  <c r="QHS250" i="7"/>
  <c r="BET250" i="7"/>
  <c r="WOE250" i="7"/>
  <c r="PQL250" i="7"/>
  <c r="INY250" i="7"/>
  <c r="WFJ250" i="7"/>
  <c r="AFV250" i="7"/>
  <c r="VPG250" i="7"/>
  <c r="MQP250" i="7"/>
  <c r="MLQ250" i="7"/>
  <c r="DDN250" i="7"/>
  <c r="LLV250" i="7"/>
  <c r="GIS250" i="7"/>
  <c r="FAB250" i="7"/>
  <c r="KER250" i="7"/>
  <c r="LOZ250" i="7"/>
  <c r="AKC250" i="7"/>
  <c r="BGB250" i="7"/>
  <c r="TYR250" i="7"/>
  <c r="DCR250" i="7"/>
  <c r="EDR250" i="7"/>
  <c r="AZE250" i="7"/>
  <c r="FVQ250" i="7"/>
  <c r="SMY250" i="7"/>
  <c r="SEW250" i="7"/>
  <c r="DFP250" i="7"/>
  <c r="VQT250" i="7"/>
  <c r="IUS250" i="7"/>
  <c r="SBR250" i="7"/>
  <c r="QIG250" i="7"/>
  <c r="TMP250" i="7"/>
  <c r="EEO250" i="7"/>
  <c r="ULJ250" i="7"/>
  <c r="QAU250" i="7"/>
  <c r="GMH250" i="7"/>
  <c r="WVN250" i="7"/>
  <c r="EJN250" i="7"/>
  <c r="ZD250" i="7"/>
  <c r="NPE250" i="7"/>
  <c r="HYI250" i="7"/>
  <c r="IYV250" i="7"/>
  <c r="EFX250" i="7"/>
  <c r="DEE250" i="7"/>
  <c r="IOR250" i="7"/>
  <c r="TFO250" i="7"/>
  <c r="NPX250" i="7"/>
  <c r="UYE250" i="7"/>
  <c r="VFK250" i="7"/>
  <c r="VRX250" i="7"/>
  <c r="XCO250" i="7"/>
  <c r="BAU250" i="7"/>
  <c r="GUL250" i="7"/>
  <c r="ENY250" i="7"/>
  <c r="SHA250" i="7"/>
  <c r="FEA250" i="7"/>
  <c r="URX250" i="7"/>
  <c r="FFJ250" i="7"/>
  <c r="VQW250" i="7"/>
  <c r="SQC250" i="7"/>
  <c r="IGF250" i="7"/>
  <c r="TRO250" i="7"/>
  <c r="MSP250" i="7"/>
  <c r="SHH250" i="7"/>
  <c r="PIA250" i="7"/>
  <c r="EOW250" i="7"/>
  <c r="OOL250" i="7"/>
  <c r="MNC250" i="7"/>
  <c r="OKM250" i="7"/>
  <c r="EAQ250" i="7"/>
  <c r="MVK250" i="7"/>
  <c r="EYE250" i="7"/>
  <c r="VVH250" i="7"/>
  <c r="TBD250" i="7"/>
  <c r="ABZ250" i="7"/>
  <c r="MWA250" i="7"/>
  <c r="FYG250" i="7"/>
  <c r="MNB250" i="7"/>
  <c r="ISD250" i="7"/>
  <c r="QDJ250" i="7"/>
  <c r="MBP250" i="7"/>
  <c r="NUZ250" i="7"/>
  <c r="GJZ250" i="7"/>
  <c r="NCG250" i="7"/>
  <c r="WOI250" i="7"/>
  <c r="APS250" i="7"/>
  <c r="QPE250" i="7"/>
  <c r="OCE250" i="7"/>
  <c r="WFR250" i="7"/>
  <c r="QAL250" i="7"/>
  <c r="WIS250" i="7"/>
  <c r="OWK250" i="7"/>
  <c r="NTL250" i="7"/>
  <c r="KMK250" i="7"/>
  <c r="OBX250" i="7"/>
  <c r="FCC250" i="7"/>
  <c r="AUD250" i="7"/>
  <c r="ITY250" i="7"/>
  <c r="JQL250" i="7"/>
  <c r="BMA250" i="7"/>
  <c r="PIL250" i="7"/>
  <c r="IVU250" i="7"/>
  <c r="VUP250" i="7"/>
  <c r="HKL250" i="7"/>
  <c r="OIZ250" i="7"/>
  <c r="ICH250" i="7"/>
  <c r="KNR250" i="7"/>
  <c r="FID250" i="7"/>
  <c r="AEB250" i="7"/>
  <c r="GIL250" i="7"/>
  <c r="GOO250" i="7"/>
  <c r="IBP250" i="7"/>
  <c r="IWV250" i="7"/>
  <c r="QWS250" i="7"/>
  <c r="VYR250" i="7"/>
  <c r="UIC250" i="7"/>
  <c r="WPA250" i="7"/>
  <c r="NIB250" i="7"/>
  <c r="MDQ250" i="7"/>
  <c r="GPU250" i="7"/>
  <c r="JNE250" i="7"/>
  <c r="ODB250" i="7"/>
  <c r="UDT250" i="7"/>
  <c r="ELF250" i="7"/>
  <c r="MGL250" i="7"/>
  <c r="NJR250" i="7"/>
  <c r="VJH250" i="7"/>
  <c r="LVK250" i="7"/>
  <c r="TJN250" i="7"/>
  <c r="JCA250" i="7"/>
  <c r="WRX250" i="7"/>
  <c r="BBY250" i="7"/>
  <c r="DTP250" i="7"/>
  <c r="OGV250" i="7"/>
  <c r="MDX250" i="7"/>
  <c r="BCZ250" i="7"/>
  <c r="LOO250" i="7"/>
  <c r="QCD250" i="7"/>
  <c r="EKQ250" i="7"/>
  <c r="RUT250" i="7"/>
  <c r="GCR250" i="7"/>
  <c r="TYQ250" i="7"/>
  <c r="PMY250" i="7"/>
  <c r="UZW250" i="7"/>
  <c r="VOY250" i="7"/>
  <c r="UZS250" i="7"/>
  <c r="MZU250" i="7"/>
  <c r="CUD250" i="7"/>
  <c r="UYH250" i="7"/>
  <c r="FHN250" i="7"/>
  <c r="RHE250" i="7"/>
  <c r="CLW250" i="7"/>
  <c r="DOP250" i="7"/>
  <c r="XAV250" i="7"/>
  <c r="ACD250" i="7"/>
  <c r="CIF250" i="7"/>
  <c r="GTH250" i="7"/>
  <c r="TPA250" i="7"/>
  <c r="TKB250" i="7"/>
  <c r="QPO250" i="7"/>
  <c r="BVL250" i="7"/>
  <c r="CGW250" i="7"/>
  <c r="DXK250" i="7"/>
  <c r="AUW250" i="7"/>
  <c r="VEI250" i="7"/>
  <c r="NSJ250" i="7"/>
  <c r="JAR250" i="7"/>
  <c r="ESG250" i="7"/>
  <c r="SOA250" i="7"/>
  <c r="JYS250" i="7"/>
  <c r="AQI250" i="7"/>
  <c r="AHH250" i="7"/>
  <c r="BNX250" i="7"/>
  <c r="VTK250" i="7"/>
  <c r="AIW250" i="7"/>
  <c r="TOO250" i="7"/>
  <c r="JJF250" i="7"/>
  <c r="VAU250" i="7"/>
  <c r="BSP250" i="7"/>
  <c r="REI250" i="7"/>
  <c r="CYR250" i="7"/>
  <c r="LME250" i="7"/>
  <c r="KSR250" i="7"/>
  <c r="CEU250" i="7"/>
  <c r="GLY250" i="7"/>
  <c r="TRN250" i="7"/>
  <c r="GXH250" i="7"/>
  <c r="VAT250" i="7"/>
  <c r="JNT250" i="7"/>
  <c r="PAX250" i="7"/>
  <c r="QDK250" i="7"/>
  <c r="WXS250" i="7"/>
  <c r="ISU250" i="7"/>
  <c r="NPM250" i="7"/>
  <c r="EHA250" i="7"/>
  <c r="THK250" i="7"/>
  <c r="VEF250" i="7"/>
  <c r="ESQ250" i="7"/>
  <c r="NXW250" i="7"/>
  <c r="HLB250" i="7"/>
  <c r="VSU250" i="7"/>
  <c r="ENN250" i="7"/>
  <c r="RKI250" i="7"/>
  <c r="JKF250" i="7"/>
  <c r="PON250" i="7"/>
  <c r="JQQ250" i="7"/>
  <c r="UYD250" i="7"/>
  <c r="GHG250" i="7"/>
  <c r="WIH250" i="7"/>
  <c r="UNQ250" i="7"/>
  <c r="VTQ250" i="7"/>
  <c r="AMV250" i="7"/>
  <c r="MES250" i="7"/>
  <c r="MBK250" i="7"/>
  <c r="HPB250" i="7"/>
  <c r="OKS250" i="7"/>
  <c r="ONI250" i="7"/>
  <c r="AMR250" i="7"/>
  <c r="GRZ250" i="7"/>
  <c r="URQ250" i="7"/>
  <c r="LBG250" i="7"/>
  <c r="SIG250" i="7"/>
  <c r="NYR250" i="7"/>
  <c r="KXU250" i="7"/>
  <c r="NFD250" i="7"/>
  <c r="RCI250" i="7"/>
  <c r="VVW250" i="7"/>
  <c r="UEP250" i="7"/>
  <c r="LUJ250" i="7"/>
  <c r="CTX250" i="7"/>
  <c r="MRT250" i="7"/>
  <c r="IOT250" i="7"/>
  <c r="WNM250" i="7"/>
  <c r="KOA250" i="7"/>
  <c r="IIO250" i="7"/>
  <c r="WJK250" i="7"/>
  <c r="QWC250" i="7"/>
  <c r="QTH250" i="7"/>
  <c r="MJX250" i="7"/>
  <c r="UQC250" i="7"/>
  <c r="JBT250" i="7"/>
  <c r="RIG250" i="7"/>
  <c r="VEO250" i="7"/>
  <c r="AWH250" i="7"/>
  <c r="DWP250" i="7"/>
  <c r="DJC250" i="7"/>
  <c r="QCO250" i="7"/>
  <c r="TO250" i="7"/>
  <c r="IXL250" i="7"/>
  <c r="OVL250" i="7"/>
  <c r="FXU250" i="7"/>
  <c r="PQD250" i="7"/>
  <c r="DBP250" i="7"/>
  <c r="JAH250" i="7"/>
  <c r="SYU250" i="7"/>
  <c r="AHX250" i="7"/>
  <c r="ELJ250" i="7"/>
  <c r="FCI250" i="7"/>
  <c r="OHT250" i="7"/>
  <c r="NRC250" i="7"/>
  <c r="BLD250" i="7"/>
  <c r="DWR250" i="7"/>
  <c r="LNR250" i="7"/>
  <c r="JXY250" i="7"/>
  <c r="WCG250" i="7"/>
  <c r="RUX250" i="7"/>
  <c r="EZE250" i="7"/>
  <c r="POF250" i="7"/>
  <c r="LVP250" i="7"/>
  <c r="BPR250" i="7"/>
  <c r="DLS250" i="7"/>
  <c r="IZY250" i="7"/>
  <c r="TDL250" i="7"/>
  <c r="EDW250" i="7"/>
  <c r="ONX250" i="7"/>
  <c r="FVD250" i="7"/>
  <c r="QFD250" i="7"/>
  <c r="CMI250" i="7"/>
  <c r="TTK250" i="7"/>
  <c r="GQN250" i="7"/>
  <c r="FNF250" i="7"/>
  <c r="RFZ250" i="7"/>
  <c r="IUK250" i="7"/>
  <c r="CUU250" i="7"/>
  <c r="RMF250" i="7"/>
  <c r="JPV250" i="7"/>
  <c r="EOC250" i="7"/>
  <c r="UEU250" i="7"/>
  <c r="SQM250" i="7"/>
  <c r="ITI250" i="7"/>
  <c r="FAY250" i="7"/>
  <c r="MQS250" i="7"/>
  <c r="QPK250" i="7"/>
  <c r="VFA250" i="7"/>
  <c r="NAZ250" i="7"/>
  <c r="TND250" i="7"/>
  <c r="EBC250" i="7"/>
  <c r="BIN250" i="7"/>
  <c r="LCR250" i="7"/>
  <c r="CMH250" i="7"/>
  <c r="GDX250" i="7"/>
  <c r="JTE250" i="7"/>
  <c r="WCW250" i="7"/>
  <c r="KFI250" i="7"/>
  <c r="SJV250" i="7"/>
  <c r="NUJ250" i="7"/>
  <c r="RFF250" i="7"/>
  <c r="ERX250" i="7"/>
  <c r="TNZ250" i="7"/>
  <c r="CHR250" i="7"/>
  <c r="ARM250" i="7"/>
  <c r="BTH250" i="7"/>
  <c r="OUE250" i="7"/>
  <c r="RDK250" i="7"/>
  <c r="UPI250" i="7"/>
  <c r="FJC250" i="7"/>
  <c r="HHT250" i="7"/>
  <c r="HTB250" i="7"/>
  <c r="WNC250" i="7"/>
  <c r="SZL250" i="7"/>
  <c r="QSD250" i="7"/>
  <c r="SVV250" i="7"/>
  <c r="EXR250" i="7"/>
  <c r="PFY250" i="7"/>
  <c r="BII250" i="7"/>
  <c r="KJZ250" i="7"/>
  <c r="PRF250" i="7"/>
  <c r="BZT250" i="7"/>
  <c r="RZL250" i="7"/>
  <c r="ECM250" i="7"/>
  <c r="FRD250" i="7"/>
  <c r="AGG250" i="7"/>
  <c r="HBP250" i="7"/>
  <c r="WYV250" i="7"/>
  <c r="RQI250" i="7"/>
  <c r="XBA250" i="7"/>
  <c r="GZO250" i="7"/>
  <c r="KOW250" i="7"/>
  <c r="HQK250" i="7"/>
  <c r="ZR250" i="7"/>
  <c r="RXA250" i="7"/>
  <c r="TYE250" i="7"/>
  <c r="HWI250" i="7"/>
  <c r="NEW250" i="7"/>
  <c r="UZ250" i="7"/>
  <c r="AAL250" i="7"/>
  <c r="TZY250" i="7"/>
  <c r="HLI250" i="7"/>
  <c r="VJZ250" i="7"/>
  <c r="YA250" i="7"/>
  <c r="THL250" i="7"/>
  <c r="DAQ250" i="7"/>
  <c r="IIL250" i="7"/>
  <c r="BOP250" i="7"/>
  <c r="GWQ250" i="7"/>
  <c r="UEJ250" i="7"/>
  <c r="DRT250" i="7"/>
  <c r="TFB250" i="7"/>
  <c r="EJZ250" i="7"/>
  <c r="VUH250" i="7"/>
  <c r="DDX250" i="7"/>
  <c r="HZN250" i="7"/>
  <c r="QBK250" i="7"/>
  <c r="LP250" i="7"/>
  <c r="EBD250" i="7"/>
  <c r="WPR250" i="7"/>
  <c r="DYG250" i="7"/>
  <c r="LJE250" i="7"/>
  <c r="RPH250" i="7"/>
  <c r="REY250" i="7"/>
  <c r="HIQ250" i="7"/>
  <c r="KUW250" i="7"/>
  <c r="WWC250" i="7"/>
  <c r="AMQ250" i="7"/>
  <c r="RZH250" i="7"/>
  <c r="WB250" i="7"/>
  <c r="RBA250" i="7"/>
  <c r="BRL250" i="7"/>
  <c r="HJN250" i="7"/>
  <c r="PCK250" i="7"/>
  <c r="RUE250" i="7"/>
  <c r="BAL250" i="7"/>
  <c r="HQB250" i="7"/>
  <c r="LQD250" i="7"/>
  <c r="TMT250" i="7"/>
  <c r="ICQ250" i="7"/>
  <c r="AYG250" i="7"/>
  <c r="QJL250" i="7"/>
  <c r="THH250" i="7"/>
  <c r="JXU250" i="7"/>
  <c r="BUL250" i="7"/>
  <c r="GMN250" i="7"/>
  <c r="DBQ250" i="7"/>
  <c r="SVQ250" i="7"/>
  <c r="QEV250" i="7"/>
  <c r="WFZ250" i="7"/>
  <c r="HSG250" i="7"/>
  <c r="UMV250" i="7"/>
  <c r="QFZ250" i="7"/>
  <c r="HBJ250" i="7"/>
  <c r="QKH250" i="7"/>
  <c r="SA250" i="7"/>
  <c r="FUN250" i="7"/>
  <c r="VWX250" i="7"/>
  <c r="TMR250" i="7"/>
  <c r="SPF250" i="7"/>
  <c r="BKS250" i="7"/>
  <c r="EKB250" i="7"/>
  <c r="SV250" i="7"/>
  <c r="WBP250" i="7"/>
  <c r="MAG250" i="7"/>
  <c r="SPD250" i="7"/>
  <c r="AGI250" i="7"/>
  <c r="BUA250" i="7"/>
  <c r="KGO250" i="7"/>
  <c r="BZE250" i="7"/>
  <c r="KBO250" i="7"/>
  <c r="CSC250" i="7"/>
  <c r="AQR250" i="7"/>
  <c r="NXD250" i="7"/>
  <c r="VUN250" i="7"/>
  <c r="MNH250" i="7"/>
  <c r="RQY250" i="7"/>
  <c r="PXB250" i="7"/>
  <c r="RKP250" i="7"/>
  <c r="KOL250" i="7"/>
  <c r="FFM250" i="7"/>
  <c r="LHY250" i="7"/>
  <c r="PPJ250" i="7"/>
  <c r="MIM250" i="7"/>
  <c r="EDJ250" i="7"/>
  <c r="IAB250" i="7"/>
  <c r="GPR250" i="7"/>
  <c r="UBH250" i="7"/>
  <c r="URP250" i="7"/>
  <c r="OJB250" i="7"/>
  <c r="XEX250" i="7"/>
  <c r="AMS250" i="7"/>
  <c r="DSI250" i="7"/>
  <c r="TYH250" i="7"/>
  <c r="VXQ250" i="7"/>
  <c r="OSY250" i="7"/>
  <c r="LNN250" i="7"/>
  <c r="PAM250" i="7"/>
  <c r="CLC250" i="7"/>
  <c r="GSD250" i="7"/>
  <c r="FJI250" i="7"/>
  <c r="PWH250" i="7"/>
  <c r="EGU250" i="7"/>
  <c r="WCN250" i="7"/>
  <c r="JJI250" i="7"/>
  <c r="MTW250" i="7"/>
  <c r="SIW250" i="7"/>
  <c r="MAR250" i="7"/>
  <c r="HQF250" i="7"/>
  <c r="WFY250" i="7"/>
  <c r="LCC250" i="7"/>
  <c r="TMM250" i="7"/>
  <c r="JRP250" i="7"/>
  <c r="HAE250" i="7"/>
  <c r="KTD250" i="7"/>
  <c r="SAN250" i="7"/>
  <c r="VCP250" i="7"/>
  <c r="FUP250" i="7"/>
  <c r="WHT250" i="7"/>
  <c r="OQS250" i="7"/>
  <c r="KXS250" i="7"/>
  <c r="IRT250" i="7"/>
  <c r="HND250" i="7"/>
  <c r="CEF250" i="7"/>
  <c r="EAF250" i="7"/>
  <c r="LOY250" i="7"/>
  <c r="KWG250" i="7"/>
  <c r="UWP250" i="7"/>
  <c r="CZY250" i="7"/>
  <c r="IKV250" i="7"/>
  <c r="CNW250" i="7"/>
  <c r="JYY250" i="7"/>
  <c r="SP250" i="7"/>
  <c r="UFY250" i="7"/>
  <c r="EAT250" i="7"/>
  <c r="SQQ250" i="7"/>
  <c r="NIV250" i="7"/>
  <c r="GNZ250" i="7"/>
  <c r="GAG250" i="7"/>
  <c r="YL250" i="7"/>
  <c r="FEW250" i="7"/>
  <c r="VER250" i="7"/>
  <c r="QDF250" i="7"/>
  <c r="FCR250" i="7"/>
  <c r="IZQ250" i="7"/>
  <c r="QUA250" i="7"/>
  <c r="WQT250" i="7"/>
  <c r="CSM250" i="7"/>
  <c r="CGC250" i="7"/>
  <c r="KFN250" i="7"/>
  <c r="TQX250" i="7"/>
  <c r="GFJ250" i="7"/>
  <c r="MAD250" i="7"/>
  <c r="JKU250" i="7"/>
  <c r="RXZ250" i="7"/>
  <c r="CYQ250" i="7"/>
  <c r="HZI250" i="7"/>
  <c r="IGL250" i="7"/>
  <c r="LZW250" i="7"/>
  <c r="HKI250" i="7"/>
  <c r="TRU250" i="7"/>
  <c r="DRF250" i="7"/>
  <c r="GZX250" i="7"/>
  <c r="BWK250" i="7"/>
  <c r="AZA250" i="7"/>
  <c r="NQN250" i="7"/>
  <c r="AEJ250" i="7"/>
  <c r="IOI250" i="7"/>
  <c r="ZU250" i="7"/>
  <c r="EYU250" i="7"/>
  <c r="LXK250" i="7"/>
  <c r="OLH250" i="7"/>
  <c r="QXY250" i="7"/>
  <c r="VPH250" i="7"/>
  <c r="ETU250" i="7"/>
  <c r="LBD250" i="7"/>
  <c r="JCP250" i="7"/>
  <c r="SAA250" i="7"/>
  <c r="OLV250" i="7"/>
  <c r="JKZ250" i="7"/>
  <c r="SHE250" i="7"/>
  <c r="WQL250" i="7"/>
  <c r="TWA250" i="7"/>
  <c r="AOT250" i="7"/>
  <c r="HXA250" i="7"/>
  <c r="GSU250" i="7"/>
  <c r="MIU250" i="7"/>
  <c r="NAO250" i="7"/>
  <c r="QRE250" i="7"/>
  <c r="BYL250" i="7"/>
  <c r="LIL250" i="7"/>
  <c r="ESJ250" i="7"/>
  <c r="NZJ250" i="7"/>
  <c r="ITF250" i="7"/>
  <c r="RKX250" i="7"/>
  <c r="AQW250" i="7"/>
  <c r="WKE250" i="7"/>
  <c r="MJA250" i="7"/>
  <c r="IKT250" i="7"/>
  <c r="LQP250" i="7"/>
  <c r="VT250" i="7"/>
  <c r="BFN250" i="7"/>
  <c r="TOM250" i="7"/>
  <c r="PGE250" i="7"/>
  <c r="HXQ250" i="7"/>
  <c r="LNU250" i="7"/>
  <c r="NRA250" i="7"/>
  <c r="WYX250" i="7"/>
  <c r="EQY250" i="7"/>
  <c r="QWV250" i="7"/>
  <c r="CDU250" i="7"/>
  <c r="OOO250" i="7"/>
  <c r="LOT250" i="7"/>
  <c r="SPI250" i="7"/>
  <c r="PCD250" i="7"/>
  <c r="OIB250" i="7"/>
  <c r="EQS250" i="7"/>
  <c r="GYE250" i="7"/>
  <c r="HDS250" i="7"/>
  <c r="BXE250" i="7"/>
  <c r="TPP250" i="7"/>
  <c r="UMY250" i="7"/>
  <c r="FTY250" i="7"/>
  <c r="CVA250" i="7"/>
  <c r="GEI250" i="7"/>
  <c r="CET250" i="7"/>
  <c r="BVG250" i="7"/>
  <c r="QGM250" i="7"/>
  <c r="DPR250" i="7"/>
  <c r="FFF250" i="7"/>
  <c r="GD250" i="7"/>
  <c r="FRR250" i="7"/>
  <c r="TIY250" i="7"/>
  <c r="PVE250" i="7"/>
  <c r="MXG250" i="7"/>
  <c r="QEF250" i="7"/>
  <c r="NZI250" i="7"/>
  <c r="VNM250" i="7"/>
  <c r="HVP250" i="7"/>
  <c r="UZG250" i="7"/>
  <c r="XCR250" i="7"/>
  <c r="PEM250" i="7"/>
  <c r="QCF250" i="7"/>
  <c r="SKO250" i="7"/>
  <c r="DOV250" i="7"/>
  <c r="CES250" i="7"/>
  <c r="LBK250" i="7"/>
  <c r="BVK250" i="7"/>
  <c r="GJI250" i="7"/>
  <c r="ALH250" i="7"/>
  <c r="EAM250" i="7"/>
  <c r="FNK250" i="7"/>
  <c r="KYJ250" i="7"/>
  <c r="WKJ250" i="7"/>
  <c r="PKX250" i="7"/>
  <c r="HKN250" i="7"/>
  <c r="UB250" i="7"/>
  <c r="HQO250" i="7"/>
  <c r="LCV250" i="7"/>
  <c r="BVA250" i="7"/>
  <c r="JVE250" i="7"/>
  <c r="JMK250" i="7"/>
  <c r="SMO250" i="7"/>
  <c r="LX250" i="7"/>
  <c r="AOF250" i="7"/>
  <c r="BHD250" i="7"/>
  <c r="VDQ250" i="7"/>
  <c r="EKC250" i="7"/>
  <c r="OFR250" i="7"/>
  <c r="PSG250" i="7"/>
  <c r="VEH250" i="7"/>
  <c r="DFD250" i="7"/>
  <c r="VMJ250" i="7"/>
  <c r="FOK250" i="7"/>
  <c r="UXU250" i="7"/>
  <c r="CTD250" i="7"/>
  <c r="LKI250" i="7"/>
  <c r="MNL250" i="7"/>
  <c r="SNT250" i="7"/>
  <c r="GOC250" i="7"/>
  <c r="HVJ250" i="7"/>
  <c r="HFS250" i="7"/>
  <c r="EOL250" i="7"/>
  <c r="GYL250" i="7"/>
  <c r="PYA250" i="7"/>
  <c r="VYA250" i="7"/>
  <c r="NZZ250" i="7"/>
  <c r="SBN250" i="7"/>
  <c r="DPZ250" i="7"/>
  <c r="GSJ250" i="7"/>
  <c r="DBF250" i="7"/>
  <c r="TWR250" i="7"/>
  <c r="JRL250" i="7"/>
  <c r="EXJ250" i="7"/>
  <c r="GBK250" i="7"/>
  <c r="TGG250" i="7"/>
  <c r="MAO250" i="7"/>
  <c r="QUW250" i="7"/>
  <c r="IFX250" i="7"/>
  <c r="ERK250" i="7"/>
  <c r="BPZ250" i="7"/>
  <c r="MAE250" i="7"/>
  <c r="IGB250" i="7"/>
  <c r="RKD250" i="7"/>
  <c r="NXQ250" i="7"/>
  <c r="RPD250" i="7"/>
  <c r="IJJ250" i="7"/>
  <c r="BFL250" i="7"/>
  <c r="BMQ250" i="7"/>
  <c r="DVY250" i="7"/>
  <c r="BBL250" i="7"/>
  <c r="VSB250" i="7"/>
  <c r="BMB250" i="7"/>
  <c r="OED250" i="7"/>
  <c r="RGQ250" i="7"/>
  <c r="FVM250" i="7"/>
  <c r="BSQ250" i="7"/>
  <c r="DYD250" i="7"/>
  <c r="FOO250" i="7"/>
  <c r="RFP250" i="7"/>
  <c r="JRI250" i="7"/>
  <c r="DPS250" i="7"/>
  <c r="BUY250" i="7"/>
  <c r="PSN250" i="7"/>
  <c r="TPQ250" i="7"/>
  <c r="MZC250" i="7"/>
  <c r="TMX250" i="7"/>
  <c r="DAG250" i="7"/>
  <c r="BQB250" i="7"/>
  <c r="MKS250" i="7"/>
  <c r="URW250" i="7"/>
  <c r="VSC250" i="7"/>
  <c r="JVK250" i="7"/>
  <c r="AWA250" i="7"/>
  <c r="OCR250" i="7"/>
  <c r="PGG250" i="7"/>
  <c r="OEI250" i="7"/>
  <c r="GEE250" i="7"/>
  <c r="TJM250" i="7"/>
  <c r="SZ250" i="7"/>
  <c r="NYO250" i="7"/>
  <c r="TBT250" i="7"/>
  <c r="YD250" i="7"/>
  <c r="FWD250" i="7"/>
  <c r="RNS250" i="7"/>
  <c r="PYH250" i="7"/>
  <c r="LWD250" i="7"/>
  <c r="HCV250" i="7"/>
  <c r="KEK250" i="7"/>
  <c r="CWF250" i="7"/>
  <c r="QCY250" i="7"/>
  <c r="ULY250" i="7"/>
  <c r="AJD250" i="7"/>
  <c r="HBE250" i="7"/>
  <c r="LRN250" i="7"/>
  <c r="PWF250" i="7"/>
  <c r="SIV250" i="7"/>
  <c r="NWT250" i="7"/>
  <c r="SVB250" i="7"/>
  <c r="RTB250" i="7"/>
  <c r="VOL250" i="7"/>
  <c r="KHF250" i="7"/>
  <c r="XER250" i="7"/>
  <c r="TXT250" i="7"/>
  <c r="QKO250" i="7"/>
  <c r="JMV250" i="7"/>
  <c r="JIX250" i="7"/>
  <c r="JOF250" i="7"/>
  <c r="HTU250" i="7"/>
  <c r="EKT250" i="7"/>
  <c r="NFH250" i="7"/>
  <c r="HFK250" i="7"/>
  <c r="IER250" i="7"/>
  <c r="SMW250" i="7"/>
  <c r="LEN250" i="7"/>
  <c r="VUU250" i="7"/>
  <c r="SIO250" i="7"/>
  <c r="GZK250" i="7"/>
  <c r="JMR250" i="7"/>
  <c r="USG250" i="7"/>
  <c r="VXP250" i="7"/>
  <c r="FJA250" i="7"/>
  <c r="NKM250" i="7"/>
  <c r="FYF250" i="7"/>
  <c r="TLU250" i="7"/>
  <c r="KDO250" i="7"/>
  <c r="AJN250" i="7"/>
  <c r="CVG250" i="7"/>
  <c r="GBP250" i="7"/>
  <c r="GQE250" i="7"/>
  <c r="MLM250" i="7"/>
  <c r="TWF250" i="7"/>
  <c r="UOR250" i="7"/>
  <c r="DEO250" i="7"/>
  <c r="RVQ250" i="7"/>
  <c r="NJT250" i="7"/>
  <c r="JRO250" i="7"/>
  <c r="IYQ250" i="7"/>
  <c r="HFI250" i="7"/>
  <c r="OFP250" i="7"/>
  <c r="MTO250" i="7"/>
  <c r="RKB250" i="7"/>
  <c r="OFG250" i="7"/>
  <c r="GIE250" i="7"/>
  <c r="FYZ250" i="7"/>
  <c r="DYX250" i="7"/>
  <c r="PKB250" i="7"/>
  <c r="CAI250" i="7"/>
  <c r="CVM250" i="7"/>
  <c r="RWV250" i="7"/>
  <c r="GMA250" i="7"/>
  <c r="NLK250" i="7"/>
  <c r="TNW250" i="7"/>
  <c r="DVH250" i="7"/>
  <c r="TIC250" i="7"/>
  <c r="BOU250" i="7"/>
  <c r="GZC250" i="7"/>
  <c r="JGM250" i="7"/>
  <c r="MZJ250" i="7"/>
  <c r="WVD250" i="7"/>
  <c r="ROB250" i="7"/>
  <c r="VIV250" i="7"/>
  <c r="GSL250" i="7"/>
  <c r="VHW250" i="7"/>
  <c r="QCM250" i="7"/>
  <c r="PUK250" i="7"/>
  <c r="LQO250" i="7"/>
  <c r="EYT250" i="7"/>
  <c r="EIR250" i="7"/>
  <c r="QLX250" i="7"/>
  <c r="ISP250" i="7"/>
  <c r="COA250" i="7"/>
  <c r="CIQ250" i="7"/>
  <c r="UDQ250" i="7"/>
  <c r="FHC250" i="7"/>
  <c r="FMA250" i="7"/>
  <c r="LWW250" i="7"/>
  <c r="NYC250" i="7"/>
  <c r="BAE250" i="7"/>
  <c r="CEV250" i="7"/>
  <c r="BLR250" i="7"/>
  <c r="OOJ250" i="7"/>
  <c r="EHP250" i="7"/>
  <c r="IPS250" i="7"/>
  <c r="FFB250" i="7"/>
  <c r="SCY250" i="7"/>
  <c r="LYC250" i="7"/>
  <c r="IIQ250" i="7"/>
  <c r="EVL250" i="7"/>
  <c r="GSG250" i="7"/>
  <c r="ESW250" i="7"/>
  <c r="PIY250" i="7"/>
  <c r="HAX250" i="7"/>
  <c r="MUO250" i="7"/>
  <c r="OZL250" i="7"/>
  <c r="CBO250" i="7"/>
  <c r="FYV250" i="7"/>
  <c r="AKO250" i="7"/>
  <c r="LFL250" i="7"/>
  <c r="EZB250" i="7"/>
  <c r="TPC250" i="7"/>
  <c r="THI250" i="7"/>
  <c r="VKL250" i="7"/>
  <c r="NYE250" i="7"/>
  <c r="HYE250" i="7"/>
  <c r="SHT250" i="7"/>
  <c r="COM250" i="7"/>
  <c r="QMH250" i="7"/>
  <c r="HBM250" i="7"/>
  <c r="BOX250" i="7"/>
  <c r="PKO250" i="7"/>
  <c r="UUL250" i="7"/>
  <c r="IQE250" i="7"/>
  <c r="TOV250" i="7"/>
  <c r="BTY250" i="7"/>
  <c r="GYM250" i="7"/>
  <c r="KBT250" i="7"/>
  <c r="HGS250" i="7"/>
  <c r="HOS250" i="7"/>
  <c r="PBX250" i="7"/>
  <c r="PVC250" i="7"/>
  <c r="AVE250" i="7"/>
  <c r="HVG250" i="7"/>
  <c r="CHO250" i="7"/>
  <c r="DKY250" i="7"/>
  <c r="UKX250" i="7"/>
  <c r="DQA250" i="7"/>
  <c r="SIN250" i="7"/>
  <c r="BUC250" i="7"/>
  <c r="BLT250" i="7"/>
  <c r="SFQ250" i="7"/>
  <c r="IWT250" i="7"/>
  <c r="DTZ250" i="7"/>
  <c r="IJU250" i="7"/>
  <c r="QMU250" i="7"/>
  <c r="VAX250" i="7"/>
  <c r="GVO250" i="7"/>
  <c r="ANU250" i="7"/>
  <c r="KPG250" i="7"/>
  <c r="KNK250" i="7"/>
  <c r="WAQ250" i="7"/>
  <c r="PZC250" i="7"/>
  <c r="MPV250" i="7"/>
  <c r="FIV250" i="7"/>
  <c r="UHM250" i="7"/>
  <c r="SEI250" i="7"/>
  <c r="HMR250" i="7"/>
  <c r="PB250" i="7"/>
  <c r="QQH250" i="7"/>
  <c r="NZK250" i="7"/>
  <c r="KEU250" i="7"/>
  <c r="OCV250" i="7"/>
  <c r="STG250" i="7"/>
  <c r="VG250" i="7"/>
  <c r="GVW250" i="7"/>
  <c r="CUM250" i="7"/>
  <c r="RV250" i="7"/>
  <c r="HCL250" i="7"/>
  <c r="IVK250" i="7"/>
  <c r="FKJ250" i="7"/>
  <c r="SIQ250" i="7"/>
  <c r="LKJ250" i="7"/>
  <c r="DAI250" i="7"/>
  <c r="QXX250" i="7"/>
  <c r="WGD250" i="7"/>
  <c r="JXH250" i="7"/>
  <c r="NTC250" i="7"/>
  <c r="KTP250" i="7"/>
  <c r="RHF250" i="7"/>
  <c r="IW250" i="7"/>
  <c r="MLW250" i="7"/>
  <c r="GIR250" i="7"/>
  <c r="MXB250" i="7"/>
  <c r="MRN250" i="7"/>
  <c r="UDK250" i="7"/>
  <c r="MXD250" i="7"/>
  <c r="RNK250" i="7"/>
  <c r="ORT250" i="7"/>
  <c r="RFX250" i="7"/>
  <c r="VGB250" i="7"/>
  <c r="AYD250" i="7"/>
  <c r="FAK250" i="7"/>
  <c r="DEJ250" i="7"/>
  <c r="NPA250" i="7"/>
  <c r="DZX250" i="7"/>
  <c r="ATM250" i="7"/>
  <c r="ASW250" i="7"/>
  <c r="FPL250" i="7"/>
  <c r="KQM250" i="7"/>
  <c r="DMX250" i="7"/>
  <c r="XAQ250" i="7"/>
  <c r="MQO250" i="7"/>
  <c r="UQ250" i="7"/>
  <c r="UHR250" i="7"/>
  <c r="GZF250" i="7"/>
  <c r="KUJ250" i="7"/>
  <c r="RGZ250" i="7"/>
  <c r="BEW250" i="7"/>
  <c r="IWD250" i="7"/>
  <c r="GUP250" i="7"/>
  <c r="THT250" i="7"/>
  <c r="OEH250" i="7"/>
  <c r="SET250" i="7"/>
  <c r="QDE250" i="7"/>
  <c r="VMC250" i="7"/>
  <c r="SSP250" i="7"/>
  <c r="VAR250" i="7"/>
  <c r="KOB250" i="7"/>
  <c r="JWP250" i="7"/>
  <c r="NNU250" i="7"/>
  <c r="NVU250" i="7"/>
  <c r="AXZ250" i="7"/>
  <c r="VNS250" i="7"/>
  <c r="QHP250" i="7"/>
  <c r="OBJ250" i="7"/>
  <c r="ULN250" i="7"/>
  <c r="CFK250" i="7"/>
  <c r="TAU250" i="7"/>
  <c r="WJM250" i="7"/>
  <c r="OPG250" i="7"/>
  <c r="CUI250" i="7"/>
  <c r="TZQ250" i="7"/>
  <c r="QSZ250" i="7"/>
  <c r="KVK250" i="7"/>
  <c r="HQJ250" i="7"/>
  <c r="JKW250" i="7"/>
  <c r="IHC250" i="7"/>
  <c r="RRE250" i="7"/>
  <c r="RXS250" i="7"/>
  <c r="AUZ250" i="7"/>
  <c r="VTT250" i="7"/>
  <c r="VKY250" i="7"/>
  <c r="XAR250" i="7"/>
  <c r="UDF250" i="7"/>
  <c r="CKW250" i="7"/>
  <c r="NYF250" i="7"/>
  <c r="KEX250" i="7"/>
  <c r="NHQ250" i="7"/>
  <c r="NMV250" i="7"/>
  <c r="JAM250" i="7"/>
  <c r="NBP250" i="7"/>
  <c r="PBH250" i="7"/>
  <c r="WNX250" i="7"/>
  <c r="AOA250" i="7"/>
  <c r="MZF250" i="7"/>
  <c r="ONL250" i="7"/>
  <c r="MCY250" i="7"/>
  <c r="PYE250" i="7"/>
  <c r="AGU250" i="7"/>
  <c r="UKK250" i="7"/>
  <c r="RNQ250" i="7"/>
  <c r="SJZ250" i="7"/>
  <c r="NCX250" i="7"/>
  <c r="SMU250" i="7"/>
  <c r="RFN250" i="7"/>
  <c r="UFD250" i="7"/>
  <c r="TH250" i="7"/>
  <c r="MAU250" i="7"/>
  <c r="AJZ250" i="7"/>
  <c r="NIW250" i="7"/>
  <c r="TMW250" i="7"/>
  <c r="AKL250" i="7"/>
  <c r="MTR250" i="7"/>
  <c r="IEV250" i="7"/>
  <c r="LRX250" i="7"/>
  <c r="KST250" i="7"/>
  <c r="KYF250" i="7"/>
  <c r="GZZ250" i="7"/>
  <c r="HSD250" i="7"/>
  <c r="PHB250" i="7"/>
  <c r="KUB250" i="7"/>
  <c r="IDM250" i="7"/>
  <c r="MDN250" i="7"/>
  <c r="VUY250" i="7"/>
  <c r="AZW250" i="7"/>
  <c r="RIR250" i="7"/>
  <c r="MVD250" i="7"/>
  <c r="FCA250" i="7"/>
  <c r="TMQ250" i="7"/>
  <c r="ARL250" i="7"/>
  <c r="AGN250" i="7"/>
  <c r="JBZ250" i="7"/>
  <c r="ODG250" i="7"/>
  <c r="HWK250" i="7"/>
  <c r="ITX250" i="7"/>
  <c r="GWU250" i="7"/>
  <c r="TMG250" i="7"/>
  <c r="ABE250" i="7"/>
  <c r="HXH250" i="7"/>
  <c r="BSZ250" i="7"/>
  <c r="IDA250" i="7"/>
  <c r="CQT250" i="7"/>
  <c r="JRE250" i="7"/>
  <c r="WZM250" i="7"/>
  <c r="JOU250" i="7"/>
  <c r="HRK250" i="7"/>
  <c r="KMM250" i="7"/>
  <c r="LTN250" i="7"/>
  <c r="KUT250" i="7"/>
  <c r="UOT250" i="7"/>
  <c r="JUX250" i="7"/>
  <c r="SIM250" i="7"/>
  <c r="OSU250" i="7"/>
  <c r="LKQ250" i="7"/>
  <c r="QZP250" i="7"/>
  <c r="AVX250" i="7"/>
  <c r="AWR250" i="7"/>
  <c r="UUU250" i="7"/>
  <c r="LDY250" i="7"/>
  <c r="TVX250" i="7"/>
  <c r="KGK250" i="7"/>
  <c r="VWW250" i="7"/>
  <c r="ROU250" i="7"/>
  <c r="SJT250" i="7"/>
  <c r="FNN250" i="7"/>
  <c r="MYD250" i="7"/>
  <c r="UGW250" i="7"/>
  <c r="MFO250" i="7"/>
  <c r="PBF250" i="7"/>
  <c r="APX250" i="7"/>
  <c r="HXN250" i="7"/>
  <c r="ILD250" i="7"/>
  <c r="NGM250" i="7"/>
  <c r="MWT250" i="7"/>
  <c r="KYP250" i="7"/>
  <c r="LEJ250" i="7"/>
  <c r="MDF250" i="7"/>
  <c r="DUZ250" i="7"/>
  <c r="PWS250" i="7"/>
  <c r="RVH250" i="7"/>
  <c r="RK250" i="7"/>
  <c r="QZA250" i="7"/>
  <c r="WYN250" i="7"/>
  <c r="WTX250" i="7"/>
  <c r="HHD250" i="7"/>
  <c r="ALJ250" i="7"/>
  <c r="PVB250" i="7"/>
  <c r="QAK250" i="7"/>
  <c r="KNW250" i="7"/>
  <c r="WBF250" i="7"/>
  <c r="RQC250" i="7"/>
  <c r="QQV250" i="7"/>
  <c r="SUT250" i="7"/>
  <c r="LYW250" i="7"/>
  <c r="WTL250" i="7"/>
  <c r="WEF250" i="7"/>
  <c r="ATV250" i="7"/>
  <c r="PTP250" i="7"/>
  <c r="RYD250" i="7"/>
  <c r="TCU250" i="7"/>
  <c r="NJC250" i="7"/>
  <c r="SLM250" i="7"/>
  <c r="BBS250" i="7"/>
  <c r="LZB250" i="7"/>
  <c r="VXG250" i="7"/>
  <c r="KYA250" i="7"/>
  <c r="JFE250" i="7"/>
  <c r="QUH250" i="7"/>
  <c r="EAZ250" i="7"/>
  <c r="GKH250" i="7"/>
  <c r="GKY250" i="7"/>
  <c r="GDJ250" i="7"/>
  <c r="UGJ250" i="7"/>
  <c r="BZU250" i="7"/>
  <c r="DUV250" i="7"/>
  <c r="HYQ250" i="7"/>
  <c r="RNT250" i="7"/>
  <c r="QAA250" i="7"/>
  <c r="FSV250" i="7"/>
  <c r="SXQ250" i="7"/>
  <c r="JLZ250" i="7"/>
  <c r="NCC250" i="7"/>
  <c r="GUY250" i="7"/>
  <c r="KHE250" i="7"/>
  <c r="OHN250" i="7"/>
  <c r="EZO250" i="7"/>
  <c r="SNP250" i="7"/>
  <c r="MOB250" i="7"/>
  <c r="PII250" i="7"/>
  <c r="RQA250" i="7"/>
  <c r="DWJ250" i="7"/>
  <c r="DOG250" i="7"/>
  <c r="JTY250" i="7"/>
  <c r="UGY250" i="7"/>
  <c r="CAT250" i="7"/>
  <c r="RXM250" i="7"/>
  <c r="PCG250" i="7"/>
  <c r="XDY250" i="7"/>
  <c r="GBJ250" i="7"/>
  <c r="DLL250" i="7"/>
  <c r="BGJ250" i="7"/>
  <c r="SOF250" i="7"/>
  <c r="LHP250" i="7"/>
  <c r="CVQ250" i="7"/>
  <c r="GYY250" i="7"/>
  <c r="BLP250" i="7"/>
  <c r="RPW250" i="7"/>
  <c r="MVF250" i="7"/>
  <c r="IUG250" i="7"/>
  <c r="GNI250" i="7"/>
  <c r="BNH250" i="7"/>
  <c r="VYO250" i="7"/>
  <c r="NGC250" i="7"/>
  <c r="UFB250" i="7"/>
  <c r="XAY250" i="7"/>
  <c r="BYM250" i="7"/>
  <c r="SPJ250" i="7"/>
  <c r="ASE250" i="7"/>
  <c r="VCN250" i="7"/>
  <c r="JBJ250" i="7"/>
  <c r="OXG250" i="7"/>
  <c r="DWA250" i="7"/>
  <c r="KDZ250" i="7"/>
  <c r="OLD250" i="7"/>
  <c r="PHJ250" i="7"/>
  <c r="WST250" i="7"/>
  <c r="FHJ250" i="7"/>
  <c r="PTF250" i="7"/>
  <c r="MEB250" i="7"/>
  <c r="UNZ250" i="7"/>
  <c r="DZF250" i="7"/>
  <c r="VSG250" i="7"/>
  <c r="DHK250" i="7"/>
  <c r="PUO250" i="7"/>
  <c r="AYJ250" i="7"/>
  <c r="CKD250" i="7"/>
  <c r="LUI250" i="7"/>
  <c r="FDC250" i="7"/>
  <c r="VZZ250" i="7"/>
  <c r="XCP250" i="7"/>
  <c r="PHW250" i="7"/>
  <c r="NDA250" i="7"/>
  <c r="CLU250" i="7"/>
  <c r="KYS250" i="7"/>
  <c r="WME250" i="7"/>
  <c r="DRY250" i="7"/>
  <c r="RSX250" i="7"/>
  <c r="PNQ250" i="7"/>
  <c r="LSR250" i="7"/>
  <c r="FCH250" i="7"/>
  <c r="IEP250" i="7"/>
  <c r="FWR250" i="7"/>
  <c r="GMS250" i="7"/>
  <c r="CQC250" i="7"/>
  <c r="GCK250" i="7"/>
  <c r="TXK250" i="7"/>
  <c r="QMX250" i="7"/>
  <c r="RAN250" i="7"/>
  <c r="LSZ250" i="7"/>
  <c r="WLQ250" i="7"/>
  <c r="JHV250" i="7"/>
  <c r="CRE250" i="7"/>
  <c r="EGX250" i="7"/>
  <c r="PLH250" i="7"/>
  <c r="LUN250" i="7"/>
  <c r="OFW250" i="7"/>
  <c r="NBQ250" i="7"/>
  <c r="GCM250" i="7"/>
  <c r="VGO250" i="7"/>
  <c r="QWZ250" i="7"/>
  <c r="MCI250" i="7"/>
  <c r="TUT250" i="7"/>
  <c r="WRA250" i="7"/>
  <c r="EMG250" i="7"/>
  <c r="MKW250" i="7"/>
  <c r="GWP250" i="7"/>
  <c r="EHY250" i="7"/>
  <c r="SXD250" i="7"/>
  <c r="EBR250" i="7"/>
  <c r="TEO250" i="7"/>
  <c r="MEL250" i="7"/>
  <c r="BSV250" i="7"/>
  <c r="EAU250" i="7"/>
  <c r="BVP250" i="7"/>
  <c r="GYC250" i="7"/>
  <c r="DLR250" i="7"/>
  <c r="CTY250" i="7"/>
  <c r="IKA250" i="7"/>
  <c r="FNM250" i="7"/>
  <c r="EGD250" i="7"/>
  <c r="MTS250" i="7"/>
  <c r="TFG250" i="7"/>
  <c r="FJR250" i="7"/>
  <c r="NVX250" i="7"/>
  <c r="BDO250" i="7"/>
  <c r="AIQ250" i="7"/>
  <c r="RBK250" i="7"/>
  <c r="RFO250" i="7"/>
  <c r="RCU250" i="7"/>
  <c r="CNI250" i="7"/>
  <c r="DVO250" i="7"/>
  <c r="FLT250" i="7"/>
  <c r="GWA250" i="7"/>
  <c r="GJY250" i="7"/>
  <c r="BVM250" i="7"/>
  <c r="WQK250" i="7"/>
  <c r="IVF250" i="7"/>
  <c r="SYP250" i="7"/>
  <c r="HUC250" i="7"/>
  <c r="MMT250" i="7"/>
  <c r="QHG250" i="7"/>
  <c r="WGO250" i="7"/>
  <c r="QJG250" i="7"/>
  <c r="MT250" i="7"/>
  <c r="KOP250" i="7"/>
  <c r="PVG250" i="7"/>
  <c r="PFG250" i="7"/>
  <c r="AZV250" i="7"/>
  <c r="NNJ250" i="7"/>
  <c r="RBO250" i="7"/>
  <c r="IYP250" i="7"/>
  <c r="KGF250" i="7"/>
  <c r="MUC250" i="7"/>
  <c r="BMR250" i="7"/>
  <c r="MTH250" i="7"/>
  <c r="FHP250" i="7"/>
  <c r="RIW250" i="7"/>
  <c r="RPG250" i="7"/>
  <c r="JHY250" i="7"/>
  <c r="DWN250" i="7"/>
  <c r="NEY250" i="7"/>
  <c r="LXD250" i="7"/>
  <c r="MOJ250" i="7"/>
  <c r="PC250" i="7"/>
  <c r="JIT250" i="7"/>
  <c r="AZL250" i="7"/>
  <c r="OUR250" i="7"/>
  <c r="GHW250" i="7"/>
  <c r="RSQ250" i="7"/>
  <c r="VAB250" i="7"/>
  <c r="VYP250" i="7"/>
  <c r="GIC250" i="7"/>
  <c r="RX250" i="7"/>
  <c r="OCU250" i="7"/>
  <c r="OFC250" i="7"/>
  <c r="SBE250" i="7"/>
  <c r="WDV250" i="7"/>
  <c r="OPV250" i="7"/>
  <c r="OAA250" i="7"/>
  <c r="IKX250" i="7"/>
  <c r="ISW250" i="7"/>
  <c r="JOM250" i="7"/>
  <c r="BWU250" i="7"/>
  <c r="PAW250" i="7"/>
  <c r="WAR250" i="7"/>
  <c r="AKN250" i="7"/>
  <c r="VRQ250" i="7"/>
  <c r="IDG250" i="7"/>
  <c r="FII250" i="7"/>
  <c r="WTH250" i="7"/>
  <c r="LLP250" i="7"/>
  <c r="EPS250" i="7"/>
  <c r="MIB250" i="7"/>
  <c r="BGP250" i="7"/>
  <c r="AED250" i="7"/>
  <c r="MET250" i="7"/>
  <c r="TUP250" i="7"/>
  <c r="NEU250" i="7"/>
  <c r="GXV250" i="7"/>
  <c r="NY250" i="7"/>
  <c r="NTI250" i="7"/>
  <c r="OKY250" i="7"/>
  <c r="MSK250" i="7"/>
  <c r="PYN250" i="7"/>
  <c r="KKM250" i="7"/>
  <c r="TNF250" i="7"/>
  <c r="UDE250" i="7"/>
  <c r="PQR250" i="7"/>
  <c r="MSF250" i="7"/>
  <c r="QWT250" i="7"/>
  <c r="DRL250" i="7"/>
  <c r="KSY250" i="7"/>
  <c r="CRR250" i="7"/>
  <c r="OWY250" i="7"/>
  <c r="CJC250" i="7"/>
  <c r="FNS250" i="7"/>
  <c r="KXH250" i="7"/>
  <c r="JKK250" i="7"/>
  <c r="GCN250" i="7"/>
  <c r="SMB250" i="7"/>
  <c r="VYN250" i="7"/>
  <c r="OIF250" i="7"/>
  <c r="HNV250" i="7"/>
  <c r="RUD250" i="7"/>
  <c r="EJA250" i="7"/>
  <c r="MCO250" i="7"/>
  <c r="MCJ250" i="7"/>
  <c r="GAT250" i="7"/>
  <c r="LMU250" i="7"/>
  <c r="RTV250" i="7"/>
  <c r="ENT250" i="7"/>
  <c r="EKX250" i="7"/>
  <c r="QYT250" i="7"/>
  <c r="SLW250" i="7"/>
  <c r="QB250" i="7"/>
  <c r="QNQ250" i="7"/>
  <c r="GCE250" i="7"/>
  <c r="SHF250" i="7"/>
  <c r="KBH250" i="7"/>
  <c r="DHV250" i="7"/>
  <c r="OX250" i="7"/>
  <c r="OQI250" i="7"/>
  <c r="IYR250" i="7"/>
  <c r="VJV250" i="7"/>
  <c r="PVP250" i="7"/>
  <c r="MWG250" i="7"/>
  <c r="GQO250" i="7"/>
  <c r="DGM250" i="7"/>
  <c r="JUC250" i="7"/>
  <c r="QRR250" i="7"/>
  <c r="BAI250" i="7"/>
  <c r="OKD250" i="7"/>
  <c r="EQI250" i="7"/>
  <c r="LFV250" i="7"/>
  <c r="LLC250" i="7"/>
  <c r="SRC250" i="7"/>
  <c r="SCT250" i="7"/>
  <c r="GXY250" i="7"/>
  <c r="BTB250" i="7"/>
  <c r="JV250" i="7"/>
  <c r="TLI250" i="7"/>
  <c r="OT250" i="7"/>
  <c r="MZH250" i="7"/>
  <c r="NPG250" i="7"/>
  <c r="COT250" i="7"/>
  <c r="FWJ250" i="7"/>
  <c r="RUV250" i="7"/>
  <c r="FYY250" i="7"/>
  <c r="WIN250" i="7"/>
  <c r="OPW250" i="7"/>
  <c r="EWT250" i="7"/>
  <c r="IJW250" i="7"/>
  <c r="QTN250" i="7"/>
  <c r="IKH250" i="7"/>
  <c r="NXS250" i="7"/>
  <c r="PS250" i="7"/>
  <c r="ELK250" i="7"/>
  <c r="MYI250" i="7"/>
  <c r="ELV250" i="7"/>
  <c r="TXN250" i="7"/>
  <c r="ILH250" i="7"/>
  <c r="QPW250" i="7"/>
  <c r="MNG250" i="7"/>
  <c r="DTS250" i="7"/>
  <c r="OZV250" i="7"/>
  <c r="QTU250" i="7"/>
  <c r="AHN250" i="7"/>
  <c r="QRG250" i="7"/>
  <c r="TGL250" i="7"/>
  <c r="VQE250" i="7"/>
  <c r="III250" i="7"/>
  <c r="BCH250" i="7"/>
  <c r="HDR250" i="7"/>
  <c r="ILT250" i="7"/>
  <c r="VWR250" i="7"/>
  <c r="PZH250" i="7"/>
  <c r="TVS250" i="7"/>
  <c r="QNY250" i="7"/>
  <c r="HYU250" i="7"/>
  <c r="SWZ250" i="7"/>
  <c r="IAU250" i="7"/>
  <c r="IKD250" i="7"/>
  <c r="ITZ250" i="7"/>
  <c r="AVM250" i="7"/>
  <c r="IUB250" i="7"/>
  <c r="LT250" i="7"/>
  <c r="RNZ250" i="7"/>
  <c r="VSO250" i="7"/>
  <c r="SXE250" i="7"/>
  <c r="BRA250" i="7"/>
  <c r="SNE250" i="7"/>
  <c r="NVV250" i="7"/>
  <c r="VWJ250" i="7"/>
  <c r="WXJ250" i="7"/>
  <c r="JFW250" i="7"/>
  <c r="UWK250" i="7"/>
  <c r="TV250" i="7"/>
  <c r="SUX250" i="7"/>
  <c r="WP250" i="7"/>
  <c r="KTY250" i="7"/>
  <c r="VJR250" i="7"/>
  <c r="AUU250" i="7"/>
  <c r="RDU250" i="7"/>
  <c r="GWM250" i="7"/>
  <c r="TWJ250" i="7"/>
  <c r="PPW250" i="7"/>
  <c r="IYI250" i="7"/>
  <c r="VWG250" i="7"/>
  <c r="QNP250" i="7"/>
  <c r="KMS250" i="7"/>
  <c r="BWD250" i="7"/>
  <c r="EJJ250" i="7"/>
  <c r="SMV250" i="7"/>
  <c r="EVU250" i="7"/>
  <c r="PDQ250" i="7"/>
  <c r="FXS250" i="7"/>
  <c r="JWM250" i="7"/>
  <c r="STH250" i="7"/>
  <c r="JCN250" i="7"/>
  <c r="JDI250" i="7"/>
  <c r="HDK250" i="7"/>
  <c r="PU250" i="7"/>
  <c r="EBA250" i="7"/>
  <c r="MYJ250" i="7"/>
  <c r="VO250" i="7"/>
  <c r="RTN250" i="7"/>
  <c r="NKE250" i="7"/>
  <c r="ERF250" i="7"/>
  <c r="MDV250" i="7"/>
  <c r="MSU250" i="7"/>
  <c r="NVW250" i="7"/>
  <c r="RLG250" i="7"/>
  <c r="ICL250" i="7"/>
  <c r="AKY250" i="7"/>
  <c r="QJA250" i="7"/>
  <c r="VJG250" i="7"/>
  <c r="IOL250" i="7"/>
  <c r="SPV250" i="7"/>
  <c r="DDP250" i="7"/>
  <c r="RTP250" i="7"/>
  <c r="LWE250" i="7"/>
  <c r="CVH250" i="7"/>
  <c r="GZN250" i="7"/>
  <c r="KSQ250" i="7"/>
  <c r="PIX250" i="7"/>
  <c r="MCB250" i="7"/>
  <c r="JDP250" i="7"/>
  <c r="MUI250" i="7"/>
  <c r="SKB250" i="7"/>
  <c r="WAV250" i="7"/>
  <c r="MGO250" i="7"/>
  <c r="DMW250" i="7"/>
  <c r="MPJ250" i="7"/>
  <c r="QZF250" i="7"/>
  <c r="WQA250" i="7"/>
  <c r="AQO250" i="7"/>
  <c r="NJZ250" i="7"/>
  <c r="RWW250" i="7"/>
  <c r="BNI250" i="7"/>
  <c r="IID250" i="7"/>
  <c r="KB250" i="7"/>
  <c r="FRU250" i="7"/>
  <c r="FLV250" i="7"/>
  <c r="LJR250" i="7"/>
  <c r="DGO250" i="7"/>
  <c r="CHV250" i="7"/>
  <c r="OOE250" i="7"/>
  <c r="THX250" i="7"/>
  <c r="KVP250" i="7"/>
  <c r="TPI250" i="7"/>
  <c r="JYG250" i="7"/>
  <c r="XZ250" i="7"/>
  <c r="MTG250" i="7"/>
  <c r="OMZ250" i="7"/>
  <c r="JNS250" i="7"/>
  <c r="QXO250" i="7"/>
  <c r="LEQ250" i="7"/>
  <c r="AUA250" i="7"/>
  <c r="LAV250" i="7"/>
  <c r="RIN250" i="7"/>
  <c r="LOI250" i="7"/>
  <c r="VYY250" i="7"/>
  <c r="DGZ250" i="7"/>
  <c r="IXX250" i="7"/>
  <c r="JSC250" i="7"/>
  <c r="EXH250" i="7"/>
  <c r="RPP250" i="7"/>
  <c r="QTE250" i="7"/>
  <c r="SXS250" i="7"/>
  <c r="QDQ250" i="7"/>
  <c r="WFV250" i="7"/>
  <c r="TQS250" i="7"/>
  <c r="EUD250" i="7"/>
  <c r="RAJ250" i="7"/>
  <c r="QHV250" i="7"/>
  <c r="JAN250" i="7"/>
  <c r="HJJ250" i="7"/>
  <c r="JJS250" i="7"/>
  <c r="LRR250" i="7"/>
  <c r="LUM250" i="7"/>
  <c r="IAY250" i="7"/>
  <c r="OGZ250" i="7"/>
  <c r="AIL250" i="7"/>
  <c r="NGS250" i="7"/>
  <c r="AWT250" i="7"/>
  <c r="QHM250" i="7"/>
  <c r="BSL250" i="7"/>
  <c r="LCB250" i="7"/>
  <c r="EWB250" i="7"/>
  <c r="MJT250" i="7"/>
  <c r="KBM250" i="7"/>
  <c r="QHL250" i="7"/>
  <c r="RBQ250" i="7"/>
  <c r="VDS250" i="7"/>
  <c r="JFP250" i="7"/>
  <c r="GKD250" i="7"/>
  <c r="ITH250" i="7"/>
  <c r="BUT250" i="7"/>
  <c r="HJO250" i="7"/>
  <c r="RGO250" i="7"/>
  <c r="VRZ250" i="7"/>
  <c r="OEB250" i="7"/>
  <c r="UHA250" i="7"/>
  <c r="JNR250" i="7"/>
  <c r="DNH250" i="7"/>
  <c r="PHY250" i="7"/>
  <c r="DLM250" i="7"/>
  <c r="EEM250" i="7"/>
  <c r="XDE250" i="7"/>
  <c r="TWH250" i="7"/>
  <c r="KCF250" i="7"/>
  <c r="BGU250" i="7"/>
  <c r="BAZ250" i="7"/>
  <c r="MPU250" i="7"/>
  <c r="JDT250" i="7"/>
  <c r="QFE250" i="7"/>
  <c r="KOM250" i="7"/>
  <c r="DVZ250" i="7"/>
  <c r="SOK250" i="7"/>
  <c r="OGU250" i="7"/>
  <c r="WOA250" i="7"/>
  <c r="DEW250" i="7"/>
  <c r="HKV250" i="7"/>
  <c r="VRA250" i="7"/>
  <c r="IDD250" i="7"/>
  <c r="ERN250" i="7"/>
  <c r="PCX250" i="7"/>
  <c r="DNG250" i="7"/>
  <c r="AGS250" i="7"/>
  <c r="FZQ250" i="7"/>
  <c r="FDI250" i="7"/>
  <c r="HJV250" i="7"/>
  <c r="WX250" i="7"/>
  <c r="LDP250" i="7"/>
  <c r="ABM250" i="7"/>
  <c r="CQJ250" i="7"/>
  <c r="URR250" i="7"/>
  <c r="NBL250" i="7"/>
  <c r="UQN250" i="7"/>
  <c r="NXI250" i="7"/>
  <c r="FKF250" i="7"/>
  <c r="IRA250" i="7"/>
  <c r="ICI250" i="7"/>
  <c r="JCO250" i="7"/>
  <c r="HZC250" i="7"/>
  <c r="RCN250" i="7"/>
  <c r="LTL250" i="7"/>
  <c r="PBV250" i="7"/>
  <c r="VZN250" i="7"/>
  <c r="APJ250" i="7"/>
  <c r="RET250" i="7"/>
  <c r="WYK250" i="7"/>
  <c r="UWH250" i="7"/>
  <c r="LGN250" i="7"/>
  <c r="CDA250" i="7"/>
  <c r="KZM250" i="7"/>
  <c r="LFK250" i="7"/>
  <c r="MLH250" i="7"/>
  <c r="DFZ250" i="7"/>
  <c r="JHL250" i="7"/>
  <c r="TAA250" i="7"/>
  <c r="QKA250" i="7"/>
  <c r="JBL250" i="7"/>
  <c r="SRT250" i="7"/>
  <c r="UFV250" i="7"/>
  <c r="VXO250" i="7"/>
  <c r="KWB250" i="7"/>
  <c r="EQP250" i="7"/>
  <c r="WZI250" i="7"/>
  <c r="PSJ250" i="7"/>
  <c r="QNH250" i="7"/>
  <c r="VEE250" i="7"/>
  <c r="VHQ250" i="7"/>
  <c r="TRX250" i="7"/>
  <c r="BYK250" i="7"/>
  <c r="GQT250" i="7"/>
  <c r="KBS250" i="7"/>
  <c r="OYH250" i="7"/>
  <c r="SEJ250" i="7"/>
  <c r="UMG250" i="7"/>
  <c r="THB250" i="7"/>
  <c r="QUJ250" i="7"/>
  <c r="SNL250" i="7"/>
  <c r="VJU250" i="7"/>
  <c r="OYO250" i="7"/>
  <c r="NAV250" i="7"/>
  <c r="FQC250" i="7"/>
  <c r="WKM250" i="7"/>
  <c r="QFC250" i="7"/>
  <c r="CSP250" i="7"/>
  <c r="QHH250" i="7"/>
  <c r="NFU250" i="7"/>
  <c r="MR250" i="7"/>
  <c r="MMM250" i="7"/>
  <c r="JNA250" i="7"/>
  <c r="JVX250" i="7"/>
  <c r="WGC250" i="7"/>
  <c r="TUD250" i="7"/>
  <c r="RNB250" i="7"/>
  <c r="VJF250" i="7"/>
  <c r="VAW250" i="7"/>
  <c r="WHF250" i="7"/>
  <c r="AAM250" i="7"/>
  <c r="YR250" i="7"/>
  <c r="NLY250" i="7"/>
  <c r="CQY250" i="7"/>
  <c r="FOS250" i="7"/>
  <c r="FCJ250" i="7"/>
  <c r="BPW250" i="7"/>
  <c r="MJW250" i="7"/>
  <c r="DLV250" i="7"/>
  <c r="BHE250" i="7"/>
  <c r="SUL250" i="7"/>
  <c r="CMP250" i="7"/>
  <c r="DXF250" i="7"/>
  <c r="OYY250" i="7"/>
  <c r="WG250" i="7"/>
  <c r="LUV250" i="7"/>
  <c r="UKV250" i="7"/>
  <c r="FDM250" i="7"/>
  <c r="WGU250" i="7"/>
  <c r="QOI250" i="7"/>
  <c r="EEA250" i="7"/>
  <c r="BHJ250" i="7"/>
  <c r="CHJ250" i="7"/>
  <c r="EZU250" i="7"/>
  <c r="WQI250" i="7"/>
  <c r="CQX250" i="7"/>
  <c r="VKG250" i="7"/>
  <c r="PAY250" i="7"/>
  <c r="QSX250" i="7"/>
  <c r="KAH250" i="7"/>
  <c r="APG250" i="7"/>
  <c r="MGI250" i="7"/>
  <c r="FPW250" i="7"/>
  <c r="ACO250" i="7"/>
  <c r="IDP250" i="7"/>
  <c r="LKR250" i="7"/>
  <c r="FRH250" i="7"/>
  <c r="GQM250" i="7"/>
  <c r="CQD250" i="7"/>
  <c r="GFP250" i="7"/>
  <c r="LEO250" i="7"/>
  <c r="EYF250" i="7"/>
  <c r="DVK250" i="7"/>
  <c r="TZJ250" i="7"/>
  <c r="FGS250" i="7"/>
  <c r="HI250" i="7"/>
  <c r="NUK250" i="7"/>
  <c r="HQN250" i="7"/>
  <c r="WHA250" i="7"/>
  <c r="RUR250" i="7"/>
  <c r="MAN250" i="7"/>
  <c r="OUG250" i="7"/>
  <c r="RUM250" i="7"/>
  <c r="RNA250" i="7"/>
  <c r="ENZ250" i="7"/>
  <c r="CRB250" i="7"/>
  <c r="AXP250" i="7"/>
  <c r="PNM250" i="7"/>
  <c r="RT250" i="7"/>
  <c r="OUZ250" i="7"/>
  <c r="PAS250" i="7"/>
  <c r="EFI250" i="7"/>
  <c r="JSV250" i="7"/>
  <c r="WSA250" i="7"/>
  <c r="FBI250" i="7"/>
  <c r="QCP250" i="7"/>
  <c r="GPJ250" i="7"/>
  <c r="OMW250" i="7"/>
  <c r="DOE250" i="7"/>
  <c r="OGS250" i="7"/>
  <c r="TCL250" i="7"/>
  <c r="ASL250" i="7"/>
  <c r="JPC250" i="7"/>
  <c r="MTE250" i="7"/>
  <c r="BZI250" i="7"/>
  <c r="BCB250" i="7"/>
  <c r="VGH250" i="7"/>
  <c r="RIC250" i="7"/>
  <c r="WAC250" i="7"/>
  <c r="GTI250" i="7"/>
  <c r="QBZ250" i="7"/>
  <c r="WHS250" i="7"/>
  <c r="VLQ250" i="7"/>
  <c r="INL250" i="7"/>
  <c r="BVU250" i="7"/>
  <c r="BZH250" i="7"/>
  <c r="MRU250" i="7"/>
  <c r="DIS250" i="7"/>
  <c r="LBC250" i="7"/>
  <c r="RLU250" i="7"/>
  <c r="XEJ250" i="7"/>
  <c r="SIX250" i="7"/>
  <c r="TDQ250" i="7"/>
  <c r="UTC250" i="7"/>
  <c r="MHG250" i="7"/>
  <c r="FYL250" i="7"/>
  <c r="FOV250" i="7"/>
  <c r="CZB250" i="7"/>
  <c r="NEH250" i="7"/>
  <c r="PWT250" i="7"/>
  <c r="JAT250" i="7"/>
  <c r="IJL250" i="7"/>
  <c r="RUP250" i="7"/>
  <c r="EDU250" i="7"/>
  <c r="CEJ250" i="7"/>
  <c r="MLD250" i="7"/>
  <c r="OBG250" i="7"/>
  <c r="PN250" i="7"/>
  <c r="QBF250" i="7"/>
  <c r="VDR250" i="7"/>
  <c r="FNG250" i="7"/>
  <c r="IVT250" i="7"/>
  <c r="LBR250" i="7"/>
  <c r="UOX250" i="7"/>
  <c r="IVV250" i="7"/>
  <c r="OZJ250" i="7"/>
  <c r="TVT250" i="7"/>
  <c r="OIG250" i="7"/>
  <c r="SZZ250" i="7"/>
  <c r="FXV250" i="7"/>
  <c r="MBJ250" i="7"/>
  <c r="BHQ250" i="7"/>
  <c r="LOF250" i="7"/>
  <c r="WCF250" i="7"/>
  <c r="DSN250" i="7"/>
  <c r="UXQ250" i="7"/>
  <c r="BZO250" i="7"/>
  <c r="GAP250" i="7"/>
  <c r="PHT250" i="7"/>
  <c r="WLK250" i="7"/>
  <c r="IPQ250" i="7"/>
  <c r="MHF250" i="7"/>
  <c r="MXR250" i="7"/>
  <c r="BHN250" i="7"/>
  <c r="BPK250" i="7"/>
  <c r="WPD250" i="7"/>
  <c r="SCJ250" i="7"/>
  <c r="PXG250" i="7"/>
  <c r="VF250" i="7"/>
  <c r="RSZ250" i="7"/>
  <c r="NAE250" i="7"/>
  <c r="WKL250" i="7"/>
  <c r="QYM250" i="7"/>
  <c r="JWU250" i="7"/>
  <c r="HXX250" i="7"/>
  <c r="WCO250" i="7"/>
  <c r="OPA250" i="7"/>
  <c r="ISV250" i="7"/>
  <c r="FWG250" i="7"/>
  <c r="SCC250" i="7"/>
  <c r="VIC250" i="7"/>
  <c r="OQA250" i="7"/>
  <c r="TPR250" i="7"/>
  <c r="VUE250" i="7"/>
  <c r="GOQ250" i="7"/>
  <c r="EVW250" i="7"/>
  <c r="LRO250" i="7"/>
  <c r="APH250" i="7"/>
  <c r="MO250" i="7"/>
  <c r="UGD250" i="7"/>
  <c r="WKK250" i="7"/>
  <c r="EFO250" i="7"/>
  <c r="GCX250" i="7"/>
  <c r="OJT250" i="7"/>
  <c r="QIO250" i="7"/>
  <c r="WWV250" i="7"/>
  <c r="WNV250" i="7"/>
  <c r="UVV250" i="7"/>
  <c r="NCF250" i="7"/>
  <c r="GAL250" i="7"/>
  <c r="PV250" i="7"/>
  <c r="NTA250" i="7"/>
  <c r="DEB250" i="7"/>
  <c r="VFS250" i="7"/>
  <c r="EIS250" i="7"/>
  <c r="MSA250" i="7"/>
  <c r="AFA250" i="7"/>
  <c r="DYA250" i="7"/>
  <c r="RRT250" i="7"/>
  <c r="PKY250" i="7"/>
  <c r="FWY250" i="7"/>
  <c r="HHG250" i="7"/>
  <c r="PCA250" i="7"/>
  <c r="LZF250" i="7"/>
  <c r="NAB250" i="7"/>
  <c r="WLN250" i="7"/>
  <c r="GIP250" i="7"/>
  <c r="MFC250" i="7"/>
  <c r="BKQ250" i="7"/>
  <c r="ODQ250" i="7"/>
  <c r="DZL250" i="7"/>
  <c r="ABX250" i="7"/>
  <c r="KDJ250" i="7"/>
  <c r="AVO250" i="7"/>
  <c r="JDF250" i="7"/>
  <c r="VMH250" i="7"/>
  <c r="UAP250" i="7"/>
  <c r="EAS250" i="7"/>
  <c r="IMH250" i="7"/>
  <c r="GED250" i="7"/>
  <c r="CEN250" i="7"/>
  <c r="XAA250" i="7"/>
  <c r="FGU250" i="7"/>
  <c r="DZR250" i="7"/>
  <c r="UCM250" i="7"/>
  <c r="JNZ250" i="7"/>
  <c r="EYD250" i="7"/>
  <c r="NTG250" i="7"/>
  <c r="WNU250" i="7"/>
  <c r="IPU250" i="7"/>
  <c r="YW250" i="7"/>
  <c r="JNH250" i="7"/>
  <c r="BPP250" i="7"/>
  <c r="DLH250" i="7"/>
  <c r="DMR250" i="7"/>
  <c r="HRI250" i="7"/>
  <c r="SJK250" i="7"/>
  <c r="CYJ250" i="7"/>
  <c r="NTP250" i="7"/>
  <c r="HYS250" i="7"/>
  <c r="OPZ250" i="7"/>
  <c r="CJY250" i="7"/>
  <c r="EYN250" i="7"/>
  <c r="UIT250" i="7"/>
  <c r="IBV250" i="7"/>
  <c r="BLK250" i="7"/>
  <c r="BEG250" i="7"/>
  <c r="ECY250" i="7"/>
  <c r="DQO250" i="7"/>
  <c r="HGX250" i="7"/>
  <c r="NOO250" i="7"/>
  <c r="GFA250" i="7"/>
  <c r="LXO250" i="7"/>
  <c r="EVG250" i="7"/>
  <c r="HUA250" i="7"/>
  <c r="VBB250" i="7"/>
  <c r="VIY250" i="7"/>
  <c r="SNH250" i="7"/>
  <c r="PGQ250" i="7"/>
  <c r="RGL250" i="7"/>
  <c r="LAJ250" i="7"/>
  <c r="QGG250" i="7"/>
  <c r="BCI250" i="7"/>
  <c r="COW250" i="7"/>
  <c r="DDS250" i="7"/>
  <c r="GGA250" i="7"/>
  <c r="OOD250" i="7"/>
  <c r="NON250" i="7"/>
  <c r="DKF250" i="7"/>
  <c r="RGH250" i="7"/>
  <c r="PUC250" i="7"/>
  <c r="SQV250" i="7"/>
  <c r="NDT250" i="7"/>
  <c r="RIF250" i="7"/>
  <c r="BEF250" i="7"/>
  <c r="PQH250" i="7"/>
  <c r="KEP250" i="7"/>
  <c r="GXN250" i="7"/>
  <c r="SQI250" i="7"/>
  <c r="LC250" i="7"/>
  <c r="PAR250" i="7"/>
  <c r="FTB250" i="7"/>
  <c r="MYL250" i="7"/>
  <c r="XDX250" i="7"/>
  <c r="UZQ250" i="7"/>
  <c r="SGP250" i="7"/>
  <c r="HFU250" i="7"/>
  <c r="KYV250" i="7"/>
  <c r="KXG250" i="7"/>
  <c r="OVH250" i="7"/>
  <c r="PJF250" i="7"/>
  <c r="SOC250" i="7"/>
  <c r="GG250" i="7"/>
  <c r="XDO250" i="7"/>
  <c r="ACF250" i="7"/>
  <c r="OTS250" i="7"/>
  <c r="AAH250" i="7"/>
  <c r="NLD250" i="7"/>
  <c r="GIM250" i="7"/>
  <c r="HOJ250" i="7"/>
  <c r="IRB250" i="7"/>
  <c r="KIS250" i="7"/>
  <c r="DOI250" i="7"/>
  <c r="RLO250" i="7"/>
  <c r="JQB250" i="7"/>
  <c r="JAY250" i="7"/>
  <c r="GCB250" i="7"/>
  <c r="UED250" i="7"/>
  <c r="MGN250" i="7"/>
  <c r="NRP250" i="7"/>
  <c r="WOQ250" i="7"/>
  <c r="PUZ250" i="7"/>
  <c r="LGT250" i="7"/>
  <c r="UVH250" i="7"/>
  <c r="LCM250" i="7"/>
  <c r="SEE250" i="7"/>
  <c r="UJR250" i="7"/>
  <c r="DBS250" i="7"/>
  <c r="ILC250" i="7"/>
  <c r="WMA250" i="7"/>
  <c r="VVS250" i="7"/>
  <c r="TRA250" i="7"/>
  <c r="FSW250" i="7"/>
  <c r="CXU250" i="7"/>
  <c r="NBA250" i="7"/>
  <c r="ENQ250" i="7"/>
  <c r="ELR250" i="7"/>
  <c r="BIA250" i="7"/>
  <c r="KJY250" i="7"/>
  <c r="WM250" i="7"/>
  <c r="PTT250" i="7"/>
  <c r="TIN250" i="7"/>
  <c r="OAC250" i="7"/>
  <c r="INA250" i="7"/>
  <c r="MBV250" i="7"/>
  <c r="WRY250" i="7"/>
  <c r="UXT250" i="7"/>
  <c r="RTC250" i="7"/>
  <c r="JOB250" i="7"/>
  <c r="HGN250" i="7"/>
  <c r="UIJ250" i="7"/>
  <c r="BYC250" i="7"/>
  <c r="HJH250" i="7"/>
  <c r="PI250" i="7"/>
  <c r="FGK250" i="7"/>
  <c r="TDR250" i="7"/>
  <c r="GHX250" i="7"/>
  <c r="BIH250" i="7"/>
  <c r="KIQ250" i="7"/>
  <c r="HWN250" i="7"/>
  <c r="ROF250" i="7"/>
  <c r="SVE250" i="7"/>
  <c r="HNZ250" i="7"/>
  <c r="ECJ250" i="7"/>
  <c r="PNB250" i="7"/>
  <c r="SVZ250" i="7"/>
  <c r="JVM250" i="7"/>
  <c r="XCY250" i="7"/>
  <c r="CUV250" i="7"/>
  <c r="NEX250" i="7"/>
  <c r="NGZ250" i="7"/>
  <c r="NRL250" i="7"/>
  <c r="WWG250" i="7"/>
  <c r="LHN250" i="7"/>
  <c r="MDR250" i="7"/>
  <c r="RYQ250" i="7"/>
  <c r="JTO250" i="7"/>
  <c r="WCJ250" i="7"/>
  <c r="BLA250" i="7"/>
  <c r="QIL250" i="7"/>
  <c r="GHQ250" i="7"/>
  <c r="CBN250" i="7"/>
  <c r="SJI250" i="7"/>
  <c r="LLZ250" i="7"/>
  <c r="BXV250" i="7"/>
  <c r="FHZ250" i="7"/>
  <c r="RXP250" i="7"/>
  <c r="MYX250" i="7"/>
  <c r="MRR250" i="7"/>
  <c r="IMP250" i="7"/>
  <c r="GWD250" i="7"/>
  <c r="KGZ250" i="7"/>
  <c r="KTH250" i="7"/>
  <c r="BDY250" i="7"/>
  <c r="NWK250" i="7"/>
  <c r="BQI250" i="7"/>
  <c r="PCT250" i="7"/>
  <c r="QWQ250" i="7"/>
  <c r="KTX250" i="7"/>
  <c r="TEK250" i="7"/>
  <c r="TMI250" i="7"/>
  <c r="AYI250" i="7"/>
  <c r="GFC250" i="7"/>
  <c r="RBL250" i="7"/>
  <c r="VDM250" i="7"/>
  <c r="RQF250" i="7"/>
  <c r="CYY250" i="7"/>
  <c r="DTW250" i="7"/>
  <c r="PAO250" i="7"/>
  <c r="FPO250" i="7"/>
  <c r="ERV250" i="7"/>
  <c r="GTC250" i="7"/>
  <c r="FLY250" i="7"/>
  <c r="VCF250" i="7"/>
  <c r="LMH250" i="7"/>
  <c r="SMZ250" i="7"/>
  <c r="AFC250" i="7"/>
  <c r="EPN250" i="7"/>
  <c r="FDB250" i="7"/>
  <c r="ORE250" i="7"/>
  <c r="LSL250" i="7"/>
  <c r="NVT250" i="7"/>
  <c r="VCA250" i="7"/>
  <c r="PTQ250" i="7"/>
  <c r="CVR250" i="7"/>
  <c r="QPY250" i="7"/>
  <c r="PWE250" i="7"/>
  <c r="SCL250" i="7"/>
  <c r="DNI250" i="7"/>
  <c r="IGW250" i="7"/>
  <c r="UUD250" i="7"/>
  <c r="QFJ250" i="7"/>
  <c r="KXR250" i="7"/>
  <c r="RGV250" i="7"/>
  <c r="WQM250" i="7"/>
  <c r="GEL250" i="7"/>
  <c r="HLY250" i="7"/>
  <c r="ZC250" i="7"/>
  <c r="LAI250" i="7"/>
  <c r="UCJ250" i="7"/>
  <c r="SBL250" i="7"/>
  <c r="GCU250" i="7"/>
  <c r="MUK250" i="7"/>
  <c r="KBX250" i="7"/>
  <c r="VPR250" i="7"/>
  <c r="SAD250" i="7"/>
  <c r="IMG250" i="7"/>
  <c r="UME250" i="7"/>
  <c r="JKV250" i="7"/>
  <c r="DTV250" i="7"/>
  <c r="EMM250" i="7"/>
  <c r="QPB250" i="7"/>
  <c r="UFK250" i="7"/>
  <c r="BDG250" i="7"/>
  <c r="TJ250" i="7"/>
  <c r="JWL250" i="7"/>
  <c r="RPO250" i="7"/>
  <c r="WCD250" i="7"/>
  <c r="KVQ250" i="7"/>
  <c r="QPC250" i="7"/>
  <c r="WUX250" i="7"/>
  <c r="TSQ250" i="7"/>
  <c r="OKH250" i="7"/>
  <c r="FBY250" i="7"/>
  <c r="NC250" i="7"/>
  <c r="CIZ250" i="7"/>
  <c r="BTP250" i="7"/>
  <c r="USU250" i="7"/>
  <c r="QFY250" i="7"/>
  <c r="EHW250" i="7"/>
  <c r="GDS250" i="7"/>
  <c r="OVJ250" i="7"/>
  <c r="RHT250" i="7"/>
  <c r="KJJ250" i="7"/>
  <c r="TXO250" i="7"/>
  <c r="LWH250" i="7"/>
  <c r="ESH250" i="7"/>
  <c r="QES250" i="7"/>
  <c r="IS250" i="7"/>
  <c r="NGT250" i="7"/>
  <c r="OQQ250" i="7"/>
  <c r="JMC250" i="7"/>
  <c r="TTV250" i="7"/>
  <c r="VZX250" i="7"/>
  <c r="FBT250" i="7"/>
  <c r="MJB250" i="7"/>
  <c r="GPH250" i="7"/>
  <c r="PAE250" i="7"/>
  <c r="CFZ250" i="7"/>
  <c r="NB250" i="7"/>
  <c r="CAY250" i="7"/>
  <c r="NWH250" i="7"/>
  <c r="TDG250" i="7"/>
  <c r="LPO250" i="7"/>
  <c r="JOE250" i="7"/>
  <c r="FDR250" i="7"/>
  <c r="QLQ250" i="7"/>
  <c r="HLR250" i="7"/>
  <c r="GWH250" i="7"/>
  <c r="BJW250" i="7"/>
  <c r="JXS250" i="7"/>
  <c r="INU250" i="7"/>
  <c r="VUK250" i="7"/>
  <c r="OPH250" i="7"/>
  <c r="UEZ250" i="7"/>
  <c r="WZJ250" i="7"/>
  <c r="IET250" i="7"/>
  <c r="UTO250" i="7"/>
  <c r="GYX250" i="7"/>
  <c r="WTC250" i="7"/>
  <c r="ULO250" i="7"/>
  <c r="HBB250" i="7"/>
  <c r="UER250" i="7"/>
  <c r="CLY250" i="7"/>
  <c r="WPE250" i="7"/>
  <c r="HAA250" i="7"/>
  <c r="CQN250" i="7"/>
  <c r="GNL250" i="7"/>
  <c r="DHP250" i="7"/>
  <c r="SDJ250" i="7"/>
  <c r="QTI250" i="7"/>
  <c r="TSF250" i="7"/>
  <c r="AQJ250" i="7"/>
  <c r="FZU250" i="7"/>
  <c r="SOZ250" i="7"/>
  <c r="WUI250" i="7"/>
  <c r="BSA250" i="7"/>
  <c r="MLA250" i="7"/>
  <c r="EGQ250" i="7"/>
  <c r="CKX250" i="7"/>
  <c r="IHX250" i="7"/>
  <c r="JTV250" i="7"/>
  <c r="PZT250" i="7"/>
  <c r="HIC250" i="7"/>
  <c r="MMA250" i="7"/>
  <c r="TNE250" i="7"/>
  <c r="RPL250" i="7"/>
  <c r="FWP250" i="7"/>
  <c r="WI250" i="7"/>
  <c r="BRP250" i="7"/>
  <c r="IDZ250" i="7"/>
  <c r="ROY250" i="7"/>
  <c r="MRE250" i="7"/>
  <c r="UDS250" i="7"/>
  <c r="JQZ250" i="7"/>
  <c r="KKN250" i="7"/>
  <c r="SBD250" i="7"/>
  <c r="WXK250" i="7"/>
  <c r="WGX250" i="7"/>
  <c r="UHV250" i="7"/>
  <c r="CWH250" i="7"/>
  <c r="KAG250" i="7"/>
  <c r="UKL250" i="7"/>
  <c r="BHP250" i="7"/>
  <c r="JYD250" i="7"/>
  <c r="FYP250" i="7"/>
  <c r="EDC250" i="7"/>
  <c r="JPO250" i="7"/>
  <c r="PBE250" i="7"/>
  <c r="LGI250" i="7"/>
  <c r="WRI250" i="7"/>
  <c r="IHW250" i="7"/>
  <c r="JDY250" i="7"/>
  <c r="RC250" i="7"/>
  <c r="RZR250" i="7"/>
  <c r="VWC250" i="7"/>
  <c r="EME250" i="7"/>
  <c r="TFE250" i="7"/>
  <c r="LZZ250" i="7"/>
  <c r="DAD250" i="7"/>
  <c r="KNY250" i="7"/>
  <c r="CWW250" i="7"/>
  <c r="PBY250" i="7"/>
  <c r="RWR250" i="7"/>
  <c r="PAH250" i="7"/>
  <c r="WID250" i="7"/>
  <c r="BSD250" i="7"/>
  <c r="GIH250" i="7"/>
  <c r="BZZ250" i="7"/>
  <c r="CHK250" i="7"/>
  <c r="EFQ250" i="7"/>
  <c r="CNU250" i="7"/>
  <c r="AHK250" i="7"/>
  <c r="BYE250" i="7"/>
  <c r="PTW250" i="7"/>
  <c r="RJD250" i="7"/>
  <c r="KOU250" i="7"/>
  <c r="ILO250" i="7"/>
  <c r="PUS250" i="7"/>
  <c r="BMI250" i="7"/>
  <c r="QXK250" i="7"/>
  <c r="VPC250" i="7"/>
  <c r="NQD250" i="7"/>
  <c r="ODK250" i="7"/>
  <c r="DBI250" i="7"/>
  <c r="BGD250" i="7"/>
  <c r="WDN250" i="7"/>
  <c r="TMV250" i="7"/>
  <c r="VSY250" i="7"/>
  <c r="WYO250" i="7"/>
  <c r="GBA250" i="7"/>
  <c r="LOB250" i="7"/>
  <c r="HOT250" i="7"/>
  <c r="FHB250" i="7"/>
  <c r="GDA250" i="7"/>
  <c r="QET250" i="7"/>
  <c r="ITL250" i="7"/>
  <c r="PKL250" i="7"/>
  <c r="DDD250" i="7"/>
  <c r="BNL250" i="7"/>
  <c r="LIN250" i="7"/>
  <c r="KUS250" i="7"/>
  <c r="IZZ250" i="7"/>
  <c r="OI250" i="7"/>
  <c r="RYO250" i="7"/>
  <c r="UI250" i="7"/>
  <c r="DJY250" i="7"/>
  <c r="OXU250" i="7"/>
  <c r="HXU250" i="7"/>
  <c r="TXQ250" i="7"/>
  <c r="WHC250" i="7"/>
  <c r="QIA250" i="7"/>
  <c r="RUZ250" i="7"/>
  <c r="MLX250" i="7"/>
  <c r="JPI250" i="7"/>
  <c r="PJG250" i="7"/>
  <c r="XCK250" i="7"/>
  <c r="OMH250" i="7"/>
  <c r="MFR250" i="7"/>
  <c r="DFN250" i="7"/>
  <c r="MIZ250" i="7"/>
  <c r="HDM250" i="7"/>
  <c r="SRR250" i="7"/>
  <c r="EMA250" i="7"/>
  <c r="ANV250" i="7"/>
  <c r="TAG250" i="7"/>
  <c r="TCZ250" i="7"/>
  <c r="CHM250" i="7"/>
  <c r="UZO250" i="7"/>
  <c r="CIN250" i="7"/>
  <c r="WZZ250" i="7"/>
  <c r="SGE250" i="7"/>
  <c r="UBK250" i="7"/>
  <c r="JZX250" i="7"/>
  <c r="AAB250" i="7"/>
  <c r="OXN250" i="7"/>
  <c r="NSW250" i="7"/>
  <c r="LK250" i="7"/>
  <c r="VC250" i="7"/>
  <c r="WSU250" i="7"/>
  <c r="XAK250" i="7"/>
  <c r="MNI250" i="7"/>
  <c r="LUL250" i="7"/>
  <c r="KQJ250" i="7"/>
  <c r="HGU250" i="7"/>
  <c r="JFY250" i="7"/>
  <c r="JUD250" i="7"/>
  <c r="OZD250" i="7"/>
  <c r="KBK250" i="7"/>
  <c r="KXE250" i="7"/>
  <c r="LGW250" i="7"/>
  <c r="GIG250" i="7"/>
  <c r="YB250" i="7"/>
  <c r="FGH250" i="7"/>
  <c r="HEG250" i="7"/>
  <c r="BNK250" i="7"/>
  <c r="OEA250" i="7"/>
  <c r="GHM250" i="7"/>
  <c r="JLD250" i="7"/>
  <c r="FNQ250" i="7"/>
  <c r="ERL250" i="7"/>
  <c r="AWX250" i="7"/>
  <c r="GBF250" i="7"/>
  <c r="KBL250" i="7"/>
  <c r="AWL250" i="7"/>
  <c r="FYD250" i="7"/>
  <c r="RVN250" i="7"/>
  <c r="BWJ250" i="7"/>
  <c r="GUT250" i="7"/>
  <c r="GYV250" i="7"/>
  <c r="LHB250" i="7"/>
  <c r="SYM250" i="7"/>
  <c r="HJS250" i="7"/>
  <c r="JCX250" i="7"/>
  <c r="QOU250" i="7"/>
  <c r="FPM250" i="7"/>
  <c r="JAO250" i="7"/>
  <c r="UPX250" i="7"/>
  <c r="TCC250" i="7"/>
  <c r="QFS250" i="7"/>
  <c r="RME250" i="7"/>
  <c r="HJD250" i="7"/>
  <c r="BCW250" i="7"/>
  <c r="EQW250" i="7"/>
  <c r="IPR250" i="7"/>
  <c r="NCS250" i="7"/>
  <c r="FDH250" i="7"/>
  <c r="GOE250" i="7"/>
  <c r="RA250" i="7"/>
  <c r="BSK250" i="7"/>
  <c r="EQC250" i="7"/>
  <c r="DSS250" i="7"/>
  <c r="QKM250" i="7"/>
  <c r="PXS250" i="7"/>
  <c r="IDQ250" i="7"/>
  <c r="UPR250" i="7"/>
  <c r="SCG250" i="7"/>
  <c r="VYG250" i="7"/>
  <c r="WVK250" i="7"/>
  <c r="PVM250" i="7"/>
  <c r="OFM250" i="7"/>
  <c r="FDE250" i="7"/>
  <c r="CSB250" i="7"/>
  <c r="TGP250" i="7"/>
  <c r="JBU250" i="7"/>
  <c r="ONV250" i="7"/>
  <c r="XCJ250" i="7"/>
  <c r="SEQ250" i="7"/>
  <c r="RBU250" i="7"/>
  <c r="CNA250" i="7"/>
  <c r="OPY250" i="7"/>
  <c r="JOZ250" i="7"/>
  <c r="BUG250" i="7"/>
  <c r="RJU250" i="7"/>
  <c r="DHJ250" i="7"/>
  <c r="QIV250" i="7"/>
  <c r="PDF250" i="7"/>
  <c r="GEB250" i="7"/>
  <c r="KCZ250" i="7"/>
  <c r="MRD250" i="7"/>
  <c r="EQF250" i="7"/>
  <c r="IJP250" i="7"/>
  <c r="UPM250" i="7"/>
  <c r="SOP250" i="7"/>
  <c r="WLO250" i="7"/>
  <c r="TKD250" i="7"/>
  <c r="JFZ250" i="7"/>
  <c r="BPA250" i="7"/>
  <c r="CQE250" i="7"/>
  <c r="UXI250" i="7"/>
  <c r="PTV250" i="7"/>
  <c r="JSM250" i="7"/>
  <c r="LYU250" i="7"/>
  <c r="OYR250" i="7"/>
  <c r="TFU250" i="7"/>
  <c r="AUO250" i="7"/>
  <c r="OOV250" i="7"/>
  <c r="TVF250" i="7"/>
  <c r="PMH250" i="7"/>
  <c r="RUF250" i="7"/>
  <c r="KES250" i="7"/>
  <c r="EZW250" i="7"/>
  <c r="OVM250" i="7"/>
  <c r="CEZ250" i="7"/>
  <c r="FMM250" i="7"/>
  <c r="KKZ250" i="7"/>
  <c r="RMX250" i="7"/>
  <c r="AKU250" i="7"/>
  <c r="BFH250" i="7"/>
  <c r="ULK250" i="7"/>
  <c r="IHB250" i="7"/>
  <c r="CKB250" i="7"/>
  <c r="PM250" i="7"/>
  <c r="KNS250" i="7"/>
  <c r="FGN250" i="7"/>
  <c r="SCV250" i="7"/>
  <c r="TGV250" i="7"/>
  <c r="FFY250" i="7"/>
  <c r="PTG250" i="7"/>
  <c r="AEX250" i="7"/>
  <c r="NHP250" i="7"/>
  <c r="UFE250" i="7"/>
  <c r="MDJ250" i="7"/>
  <c r="HWJ250" i="7"/>
  <c r="UXM250" i="7"/>
  <c r="WHE250" i="7"/>
  <c r="IXD250" i="7"/>
  <c r="FML250" i="7"/>
  <c r="OZI250" i="7"/>
  <c r="KPQ250" i="7"/>
  <c r="GRN250" i="7"/>
  <c r="GGE250" i="7"/>
  <c r="FUO250" i="7"/>
  <c r="TVI250" i="7"/>
  <c r="UXP250" i="7"/>
  <c r="MTT250" i="7"/>
  <c r="TUW250" i="7"/>
  <c r="NTD250" i="7"/>
  <c r="WNN250" i="7"/>
  <c r="EDA250" i="7"/>
  <c r="RBN250" i="7"/>
  <c r="EAN250" i="7"/>
  <c r="SYR250" i="7"/>
  <c r="OPD250" i="7"/>
  <c r="TFN250" i="7"/>
  <c r="SJF250" i="7"/>
  <c r="KJC250" i="7"/>
  <c r="VXK250" i="7"/>
  <c r="NCI250" i="7"/>
  <c r="CFH250" i="7"/>
  <c r="OWQ250" i="7"/>
  <c r="CZI250" i="7"/>
  <c r="QKS250" i="7"/>
  <c r="RGR250" i="7"/>
  <c r="RJP250" i="7"/>
  <c r="CTO250" i="7"/>
  <c r="CNQ250" i="7"/>
  <c r="OXP250" i="7"/>
  <c r="JTK250" i="7"/>
  <c r="PZM250" i="7"/>
  <c r="VXA250" i="7"/>
  <c r="QAX250" i="7"/>
  <c r="SKW250" i="7"/>
  <c r="KVX250" i="7"/>
  <c r="HLE250" i="7"/>
  <c r="KAO250" i="7"/>
  <c r="KBC250" i="7"/>
  <c r="KWA250" i="7"/>
  <c r="VBI250" i="7"/>
  <c r="DZP250" i="7"/>
  <c r="PLL250" i="7"/>
  <c r="GWI250" i="7"/>
  <c r="GWK250" i="7"/>
  <c r="OCM250" i="7"/>
  <c r="WCA250" i="7"/>
  <c r="PL250" i="7"/>
  <c r="WMJ250" i="7"/>
  <c r="FOX250" i="7"/>
  <c r="PKF250" i="7"/>
  <c r="CYE250" i="7"/>
  <c r="LCS250" i="7"/>
  <c r="SQN250" i="7"/>
  <c r="GND250" i="7"/>
  <c r="VPF250" i="7"/>
  <c r="MUS250" i="7"/>
  <c r="XDJ250" i="7"/>
  <c r="NPP250" i="7"/>
  <c r="KVU250" i="7"/>
  <c r="OAD250" i="7"/>
  <c r="HRG250" i="7"/>
  <c r="DJI250" i="7"/>
  <c r="QMQ250" i="7"/>
  <c r="ADL250" i="7"/>
  <c r="QRD250" i="7"/>
  <c r="ACQ250" i="7"/>
  <c r="NVZ250" i="7"/>
  <c r="WEV250" i="7"/>
  <c r="SEC250" i="7"/>
  <c r="GMV250" i="7"/>
  <c r="DRS250" i="7"/>
  <c r="BCX250" i="7"/>
  <c r="RXG250" i="7"/>
  <c r="DNJ250" i="7"/>
  <c r="MAC250" i="7"/>
  <c r="UVN250" i="7"/>
  <c r="BWQ250" i="7"/>
  <c r="EKF250" i="7"/>
  <c r="PRP250" i="7"/>
  <c r="QXG250" i="7"/>
  <c r="UVK250" i="7"/>
  <c r="NZB250" i="7"/>
  <c r="LER250" i="7"/>
  <c r="SSO250" i="7"/>
  <c r="SOU250" i="7"/>
  <c r="IKM250" i="7"/>
  <c r="CBY250" i="7"/>
  <c r="RAO250" i="7"/>
  <c r="GZJ250" i="7"/>
  <c r="TYZ250" i="7"/>
  <c r="CRO250" i="7"/>
  <c r="GLW250" i="7"/>
  <c r="UZE250" i="7"/>
  <c r="KZX250" i="7"/>
  <c r="IED250" i="7"/>
  <c r="OBY250" i="7"/>
  <c r="TD250" i="7"/>
  <c r="WPW250" i="7"/>
  <c r="JDH250" i="7"/>
  <c r="VJJ250" i="7"/>
  <c r="PCS250" i="7"/>
  <c r="TZS250" i="7"/>
  <c r="AZO250" i="7"/>
  <c r="CJN250" i="7"/>
  <c r="KCW250" i="7"/>
  <c r="MJV250" i="7"/>
  <c r="RVJ250" i="7"/>
  <c r="EDM250" i="7"/>
  <c r="VBT250" i="7"/>
  <c r="BAN250" i="7"/>
  <c r="JCZ250" i="7"/>
  <c r="MEF250" i="7"/>
  <c r="IHZ250" i="7"/>
  <c r="EHM250" i="7"/>
  <c r="MNJ250" i="7"/>
  <c r="VCJ250" i="7"/>
  <c r="UUO250" i="7"/>
  <c r="HER250" i="7"/>
  <c r="FTI250" i="7"/>
  <c r="FHG250" i="7"/>
  <c r="AWJ250" i="7"/>
  <c r="CNZ250" i="7"/>
  <c r="RMD250" i="7"/>
  <c r="FPF250" i="7"/>
  <c r="PPE250" i="7"/>
  <c r="BYW250" i="7"/>
  <c r="IJV250" i="7"/>
  <c r="CFJ250" i="7"/>
  <c r="IJK250" i="7"/>
  <c r="AOP250" i="7"/>
  <c r="GEH250" i="7"/>
  <c r="MBN250" i="7"/>
  <c r="DPI250" i="7"/>
  <c r="RMC250" i="7"/>
  <c r="BVX250" i="7"/>
  <c r="BTN250" i="7"/>
  <c r="OFK250" i="7"/>
  <c r="LPL250" i="7"/>
  <c r="SBP250" i="7"/>
  <c r="MWX250" i="7"/>
  <c r="QDH250" i="7"/>
  <c r="QAN250" i="7"/>
  <c r="GDL250" i="7"/>
  <c r="JJ250" i="7"/>
  <c r="WWY250" i="7"/>
  <c r="RGT250" i="7"/>
  <c r="CPS250" i="7"/>
  <c r="SOB250" i="7"/>
  <c r="HMI250" i="7"/>
  <c r="IOQ250" i="7"/>
  <c r="SRB250" i="7"/>
  <c r="BJY250" i="7"/>
  <c r="GZG250" i="7"/>
  <c r="GNV250" i="7"/>
  <c r="MHR250" i="7"/>
  <c r="PEG250" i="7"/>
  <c r="VTC250" i="7"/>
  <c r="BJU250" i="7"/>
  <c r="MFK250" i="7"/>
  <c r="NCT250" i="7"/>
  <c r="QVU250" i="7"/>
  <c r="MJG250" i="7"/>
  <c r="BHM250" i="7"/>
  <c r="OME250" i="7"/>
  <c r="VKX250" i="7"/>
  <c r="NNC250" i="7"/>
  <c r="CTF250" i="7"/>
  <c r="HBO250" i="7"/>
  <c r="NBT250" i="7"/>
  <c r="WJG250" i="7"/>
  <c r="VYX250" i="7"/>
  <c r="NNI250" i="7"/>
  <c r="IPK250" i="7"/>
  <c r="WLP250" i="7"/>
  <c r="ASO250" i="7"/>
  <c r="SLE250" i="7"/>
  <c r="AJT250" i="7"/>
  <c r="RGS250" i="7"/>
  <c r="RJY250" i="7"/>
  <c r="CLA250" i="7"/>
  <c r="IOC250" i="7"/>
  <c r="VNR250" i="7"/>
  <c r="SOH250" i="7"/>
  <c r="RXR250" i="7"/>
  <c r="GTT250" i="7"/>
  <c r="OQD250" i="7"/>
  <c r="RJI250" i="7"/>
  <c r="NFL250" i="7"/>
  <c r="BFI250" i="7"/>
  <c r="DBD250" i="7"/>
  <c r="HL250" i="7"/>
  <c r="UCF250" i="7"/>
  <c r="OJR250" i="7"/>
  <c r="PFX250" i="7"/>
  <c r="EHX250" i="7"/>
  <c r="ENL250" i="7"/>
  <c r="IXU250" i="7"/>
  <c r="HWE250" i="7"/>
  <c r="KYZ250" i="7"/>
  <c r="VZO250" i="7"/>
  <c r="CCA250" i="7"/>
  <c r="HRY250" i="7"/>
  <c r="NUH250" i="7"/>
  <c r="SIT250" i="7"/>
  <c r="WKF250" i="7"/>
  <c r="HJB250" i="7"/>
  <c r="DOT250" i="7"/>
  <c r="RPK250" i="7"/>
  <c r="EYS250" i="7"/>
  <c r="ABD250" i="7"/>
  <c r="IG250" i="7"/>
  <c r="FAI250" i="7"/>
  <c r="JLT250" i="7"/>
  <c r="FSX250" i="7"/>
  <c r="JND250" i="7"/>
  <c r="WEY250" i="7"/>
  <c r="RNG250" i="7"/>
  <c r="XL250" i="7"/>
  <c r="WNS250" i="7"/>
  <c r="VSR250" i="7"/>
  <c r="FNE250" i="7"/>
  <c r="UWO250" i="7"/>
  <c r="KWC250" i="7"/>
  <c r="JSF250" i="7"/>
  <c r="EOR250" i="7"/>
  <c r="TUC250" i="7"/>
  <c r="EHS250" i="7"/>
  <c r="RGY250" i="7"/>
  <c r="PJO250" i="7"/>
  <c r="BHI250" i="7"/>
  <c r="NVI250" i="7"/>
  <c r="VKZ250" i="7"/>
  <c r="MRP250" i="7"/>
  <c r="LTH250" i="7"/>
  <c r="NAM250" i="7"/>
  <c r="VNB250" i="7"/>
  <c r="WUP250" i="7"/>
  <c r="BTR250" i="7"/>
  <c r="UHQ250" i="7"/>
  <c r="GMY250" i="7"/>
  <c r="KJM250" i="7"/>
  <c r="GCI250" i="7"/>
  <c r="NYJ250" i="7"/>
  <c r="OEX250" i="7"/>
  <c r="IQQ250" i="7"/>
  <c r="TUN250" i="7"/>
  <c r="HZL250" i="7"/>
  <c r="TXY250" i="7"/>
  <c r="WYB250" i="7"/>
  <c r="IVG250" i="7"/>
  <c r="SD250" i="7"/>
  <c r="VGQ250" i="7"/>
  <c r="RWZ250" i="7"/>
  <c r="OIX250" i="7"/>
  <c r="VU250" i="7"/>
  <c r="MXQ250" i="7"/>
  <c r="RDW250" i="7"/>
  <c r="KHZ250" i="7"/>
  <c r="BBZ250" i="7"/>
  <c r="CPQ250" i="7"/>
  <c r="KNV250" i="7"/>
  <c r="ANX250" i="7"/>
  <c r="PEP250" i="7"/>
  <c r="BHU250" i="7"/>
  <c r="RR250" i="7"/>
  <c r="GOX250" i="7"/>
  <c r="DOH250" i="7"/>
  <c r="SGQ250" i="7"/>
  <c r="UAW250" i="7"/>
  <c r="MEJ250" i="7"/>
  <c r="HIA250" i="7"/>
  <c r="SXU250" i="7"/>
  <c r="HOF250" i="7"/>
  <c r="DKG250" i="7"/>
  <c r="ENU250" i="7"/>
  <c r="FIW250" i="7"/>
  <c r="IWR250" i="7"/>
  <c r="HPD250" i="7"/>
  <c r="VDJ250" i="7"/>
  <c r="UEW250" i="7"/>
  <c r="DSB250" i="7"/>
  <c r="TRP250" i="7"/>
  <c r="BPL250" i="7"/>
  <c r="TIS250" i="7"/>
  <c r="QTY250" i="7"/>
  <c r="TXJ250" i="7"/>
  <c r="LOE250" i="7"/>
  <c r="HYC250" i="7"/>
  <c r="CXC250" i="7"/>
  <c r="BKD250" i="7"/>
  <c r="GGH250" i="7"/>
  <c r="TFH250" i="7"/>
  <c r="UOZ250" i="7"/>
  <c r="AGJ250" i="7"/>
  <c r="XCL250" i="7"/>
  <c r="UUE250" i="7"/>
  <c r="VE250" i="7"/>
  <c r="BDN250" i="7"/>
  <c r="GTV250" i="7"/>
  <c r="VCG250" i="7"/>
  <c r="LPS250" i="7"/>
  <c r="NWF250" i="7"/>
  <c r="WKD250" i="7"/>
  <c r="KGS250" i="7"/>
  <c r="VLT250" i="7"/>
  <c r="FBA250" i="7"/>
  <c r="JVZ250" i="7"/>
  <c r="MKB250" i="7"/>
  <c r="LMT250" i="7"/>
  <c r="OFY250" i="7"/>
  <c r="COJ250" i="7"/>
  <c r="UQV250" i="7"/>
  <c r="DMI250" i="7"/>
  <c r="GEC250" i="7"/>
  <c r="OBO250" i="7"/>
  <c r="ETI250" i="7"/>
  <c r="HLS250" i="7"/>
  <c r="RBT250" i="7"/>
  <c r="BFV250" i="7"/>
  <c r="COE250" i="7"/>
  <c r="OTO250" i="7"/>
  <c r="SZQ250" i="7"/>
  <c r="CJE250" i="7"/>
  <c r="OSD250" i="7"/>
  <c r="KR250" i="7"/>
  <c r="KVB250" i="7"/>
  <c r="CST250" i="7"/>
  <c r="EHK250" i="7"/>
  <c r="OCW250" i="7"/>
  <c r="BCS250" i="7"/>
  <c r="MGJ250" i="7"/>
  <c r="LTG250" i="7"/>
  <c r="KJI250" i="7"/>
  <c r="LYA250" i="7"/>
  <c r="UKD250" i="7"/>
  <c r="SBJ250" i="7"/>
  <c r="GTS250" i="7"/>
  <c r="NHS250" i="7"/>
  <c r="CTT250" i="7"/>
  <c r="ELI250" i="7"/>
  <c r="DPT250" i="7"/>
  <c r="WMY250" i="7"/>
  <c r="FQF250" i="7"/>
  <c r="FPA250" i="7"/>
  <c r="JTD250" i="7"/>
  <c r="HIZ250" i="7"/>
  <c r="LAT250" i="7"/>
  <c r="JMX250" i="7"/>
  <c r="IKG250" i="7"/>
  <c r="EQX250" i="7"/>
  <c r="CSZ250" i="7"/>
  <c r="WJX250" i="7"/>
  <c r="GIO250" i="7"/>
  <c r="DUH250" i="7"/>
  <c r="IYA250" i="7"/>
  <c r="KYH250" i="7"/>
  <c r="WCS250" i="7"/>
  <c r="LZU250" i="7"/>
  <c r="PGL250" i="7"/>
  <c r="LFX250" i="7"/>
  <c r="SNU250" i="7"/>
  <c r="FVF250" i="7"/>
  <c r="KMQ250" i="7"/>
  <c r="GWN250" i="7"/>
  <c r="WHB250" i="7"/>
  <c r="GAE250" i="7"/>
  <c r="WBN250" i="7"/>
  <c r="FXC250" i="7"/>
  <c r="WZ250" i="7"/>
  <c r="TTR250" i="7"/>
  <c r="LFG250" i="7"/>
  <c r="RYJ250" i="7"/>
  <c r="FRE250" i="7"/>
  <c r="CRX250" i="7"/>
  <c r="OYM250" i="7"/>
  <c r="QKQ250" i="7"/>
  <c r="FVT250" i="7"/>
  <c r="LJI250" i="7"/>
  <c r="DQW250" i="7"/>
  <c r="HLF250" i="7"/>
  <c r="QLB250" i="7"/>
  <c r="RYS250" i="7"/>
  <c r="OEE250" i="7"/>
  <c r="GIN250" i="7"/>
  <c r="DLX250" i="7"/>
  <c r="QDI250" i="7"/>
  <c r="FAP250" i="7"/>
  <c r="AYS250" i="7"/>
  <c r="JMQ250" i="7"/>
  <c r="EDT250" i="7"/>
  <c r="STI250" i="7"/>
  <c r="WEQ250" i="7"/>
  <c r="RPB250" i="7"/>
  <c r="PHE250" i="7"/>
  <c r="PIS250" i="7"/>
  <c r="WCI250" i="7"/>
  <c r="APY250" i="7"/>
  <c r="PBR250" i="7"/>
  <c r="QFB250" i="7"/>
  <c r="DAR250" i="7"/>
  <c r="HEI250" i="7"/>
  <c r="ORL250" i="7"/>
  <c r="AHF250" i="7"/>
  <c r="WEP250" i="7"/>
  <c r="FSD250" i="7"/>
  <c r="MIX250" i="7"/>
  <c r="SCK250" i="7"/>
  <c r="FED250" i="7"/>
  <c r="PYG250" i="7"/>
  <c r="COF250" i="7"/>
  <c r="EUO250" i="7"/>
  <c r="KNF250" i="7"/>
  <c r="MUJ250" i="7"/>
  <c r="BEB250" i="7"/>
  <c r="DLO250" i="7"/>
  <c r="LMD250" i="7"/>
  <c r="UBY250" i="7"/>
  <c r="JIE250" i="7"/>
  <c r="GWR250" i="7"/>
  <c r="OUA250" i="7"/>
  <c r="WEW250" i="7"/>
  <c r="CWQ250" i="7"/>
  <c r="TIF250" i="7"/>
  <c r="KAZ250" i="7"/>
  <c r="LOX250" i="7"/>
  <c r="IOY250" i="7"/>
  <c r="SDY250" i="7"/>
  <c r="VUT250" i="7"/>
  <c r="DHZ250" i="7"/>
  <c r="WPF250" i="7"/>
  <c r="PCE250" i="7"/>
  <c r="CLG250" i="7"/>
  <c r="BTE250" i="7"/>
  <c r="WAL250" i="7"/>
  <c r="FLF250" i="7"/>
  <c r="JIZ250" i="7"/>
  <c r="NNQ250" i="7"/>
  <c r="RXL250" i="7"/>
  <c r="CDT250" i="7"/>
  <c r="VVL250" i="7"/>
  <c r="WFO250" i="7"/>
  <c r="CQU250" i="7"/>
  <c r="DAL250" i="7"/>
  <c r="LFU250" i="7"/>
  <c r="KGN250" i="7"/>
  <c r="UFG250" i="7"/>
  <c r="DUL250" i="7"/>
  <c r="ALO250" i="7"/>
  <c r="QIT250" i="7"/>
  <c r="IEN250" i="7"/>
  <c r="CLR250" i="7"/>
  <c r="DEF250" i="7"/>
  <c r="OZH250" i="7"/>
  <c r="CVE250" i="7"/>
  <c r="NWV250" i="7"/>
  <c r="PUR250" i="7"/>
  <c r="OXX250" i="7"/>
  <c r="QGS250" i="7"/>
  <c r="VWA250" i="7"/>
  <c r="CWK250" i="7"/>
  <c r="VFR250" i="7"/>
  <c r="TDP250" i="7"/>
  <c r="LEA250" i="7"/>
  <c r="CGR250" i="7"/>
  <c r="MEC250" i="7"/>
  <c r="NJB250" i="7"/>
  <c r="TOQ250" i="7"/>
  <c r="WVO250" i="7"/>
  <c r="OMG250" i="7"/>
  <c r="HVX250" i="7"/>
  <c r="CCX250" i="7"/>
  <c r="EDH250" i="7"/>
  <c r="OAR250" i="7"/>
  <c r="GUF250" i="7"/>
  <c r="EBL250" i="7"/>
  <c r="HRU250" i="7"/>
  <c r="HOV250" i="7"/>
  <c r="FIL250" i="7"/>
  <c r="DCN250" i="7"/>
  <c r="NVY250" i="7"/>
  <c r="NWU250" i="7"/>
  <c r="ROP250" i="7"/>
  <c r="RID250" i="7"/>
  <c r="WAP250" i="7"/>
  <c r="AJS250" i="7"/>
  <c r="GKQ250" i="7"/>
  <c r="DCJ250" i="7"/>
  <c r="MJE250" i="7"/>
  <c r="RJL250" i="7"/>
  <c r="ILE250" i="7"/>
  <c r="IJB250" i="7"/>
  <c r="GAQ250" i="7"/>
  <c r="JPD250" i="7"/>
  <c r="BWR250" i="7"/>
  <c r="PMB250" i="7"/>
  <c r="VXD250" i="7"/>
  <c r="SAO250" i="7"/>
  <c r="HJK250" i="7"/>
  <c r="UCW250" i="7"/>
  <c r="AEK250" i="7"/>
  <c r="PK250" i="7"/>
  <c r="WEL250" i="7"/>
  <c r="TNV250" i="7"/>
  <c r="RSB250" i="7"/>
  <c r="LND250" i="7"/>
  <c r="EKL250" i="7"/>
  <c r="EKP250" i="7"/>
  <c r="GWX250" i="7"/>
  <c r="GLU250" i="7"/>
  <c r="VUR250" i="7"/>
  <c r="GJE250" i="7"/>
  <c r="NSI250" i="7"/>
  <c r="LFZ250" i="7"/>
  <c r="JQH250" i="7"/>
  <c r="IBF250" i="7"/>
  <c r="PXI250" i="7"/>
  <c r="CJI250" i="7"/>
  <c r="IGJ250" i="7"/>
  <c r="UDO250" i="7"/>
  <c r="RM250" i="7"/>
  <c r="ETZ250" i="7"/>
  <c r="TRC250" i="7"/>
  <c r="QYJ250" i="7"/>
  <c r="NTB250" i="7"/>
  <c r="EBK250" i="7"/>
  <c r="ID250" i="7"/>
  <c r="HS250" i="7"/>
  <c r="TXD250" i="7"/>
  <c r="RYX250" i="7"/>
  <c r="WCX250" i="7"/>
  <c r="VWY250" i="7"/>
  <c r="EXI250" i="7"/>
  <c r="FRT250" i="7"/>
  <c r="WBX250" i="7"/>
  <c r="KEC250" i="7"/>
  <c r="RSO250" i="7"/>
  <c r="DDC250" i="7"/>
  <c r="AOS250" i="7"/>
  <c r="TUL250" i="7"/>
  <c r="JLW250" i="7"/>
  <c r="EWI250" i="7"/>
  <c r="IAI250" i="7"/>
  <c r="QLE250" i="7"/>
  <c r="BNV250" i="7"/>
  <c r="OPU250" i="7"/>
  <c r="TVM250" i="7"/>
  <c r="LDS250" i="7"/>
  <c r="GCL250" i="7"/>
  <c r="ILJ250" i="7"/>
  <c r="CMD250" i="7"/>
  <c r="FSR250" i="7"/>
  <c r="RLQ250" i="7"/>
  <c r="ECQ250" i="7"/>
  <c r="RHY250" i="7"/>
  <c r="OQZ250" i="7"/>
  <c r="KVW250" i="7"/>
  <c r="IJY250" i="7"/>
  <c r="LHD250" i="7"/>
  <c r="GNB250" i="7"/>
  <c r="AEG250" i="7"/>
  <c r="KRA250" i="7"/>
  <c r="OCI250" i="7"/>
  <c r="JBF250" i="7"/>
  <c r="CJP250" i="7"/>
  <c r="DKE250" i="7"/>
  <c r="VMW250" i="7"/>
  <c r="UAQ250" i="7"/>
  <c r="DQG250" i="7"/>
  <c r="VQD250" i="7"/>
  <c r="GVE250" i="7"/>
  <c r="MVE250" i="7"/>
  <c r="OAU250" i="7"/>
  <c r="BXS250" i="7"/>
  <c r="ABV250" i="7"/>
  <c r="IHM250" i="7"/>
  <c r="PVO250" i="7"/>
  <c r="FYU250" i="7"/>
  <c r="ISM250" i="7"/>
  <c r="CTP250" i="7"/>
  <c r="UVZ250" i="7"/>
  <c r="HIU250" i="7"/>
  <c r="QRV250" i="7"/>
  <c r="TSW250" i="7"/>
  <c r="UPN250" i="7"/>
  <c r="BDF250" i="7"/>
  <c r="UHJ250" i="7"/>
  <c r="BUS250" i="7"/>
  <c r="XET250" i="7"/>
  <c r="BCO250" i="7"/>
  <c r="WAK250" i="7"/>
  <c r="LDN250" i="7"/>
  <c r="UUW250" i="7"/>
  <c r="JHU250" i="7"/>
  <c r="VVG250" i="7"/>
  <c r="CMG250" i="7"/>
  <c r="MVA250" i="7"/>
  <c r="OBN250" i="7"/>
  <c r="CAP250" i="7"/>
  <c r="QKJ250" i="7"/>
  <c r="IVI250" i="7"/>
  <c r="CRM250" i="7"/>
  <c r="CZR250" i="7"/>
  <c r="RWB250" i="7"/>
  <c r="UVG250" i="7"/>
  <c r="WJP250" i="7"/>
  <c r="MZE250" i="7"/>
  <c r="UIL250" i="7"/>
  <c r="PWM250" i="7"/>
  <c r="BJM250" i="7"/>
  <c r="TAM250" i="7"/>
  <c r="FFS250" i="7"/>
  <c r="EUV250" i="7"/>
  <c r="WMO250" i="7"/>
  <c r="PVQ250" i="7"/>
  <c r="MAJ250" i="7"/>
  <c r="BBC250" i="7"/>
  <c r="CUZ250" i="7"/>
  <c r="UGU250" i="7"/>
  <c r="YK250" i="7"/>
  <c r="HVC250" i="7"/>
  <c r="ECX250" i="7"/>
  <c r="EVB250" i="7"/>
  <c r="JZL250" i="7"/>
  <c r="OAB250" i="7"/>
  <c r="SSS250" i="7"/>
  <c r="GBN250" i="7"/>
  <c r="OEM250" i="7"/>
  <c r="RLW250" i="7"/>
  <c r="HHF250" i="7"/>
  <c r="FXF250" i="7"/>
  <c r="FTL250" i="7"/>
  <c r="MWW250" i="7"/>
  <c r="VCM250" i="7"/>
  <c r="GNT250" i="7"/>
  <c r="QOF250" i="7"/>
  <c r="FMD250" i="7"/>
  <c r="ADN250" i="7"/>
  <c r="EEE250" i="7"/>
  <c r="EWW250" i="7"/>
  <c r="AQC250" i="7"/>
  <c r="WNZ250" i="7"/>
  <c r="TLC250" i="7"/>
  <c r="FIJ250" i="7"/>
  <c r="NFE250" i="7"/>
  <c r="KE250" i="7"/>
  <c r="NMZ250" i="7"/>
  <c r="JGW250" i="7"/>
  <c r="OKA250" i="7"/>
  <c r="EQT250" i="7"/>
  <c r="FST250" i="7"/>
  <c r="GVZ250" i="7"/>
  <c r="RFA250" i="7"/>
  <c r="TYC250" i="7"/>
  <c r="VXJ250" i="7"/>
  <c r="EZX250" i="7"/>
  <c r="DPN250" i="7"/>
  <c r="LAN250" i="7"/>
  <c r="ILV250" i="7"/>
  <c r="LDV250" i="7"/>
  <c r="ELG250" i="7"/>
  <c r="BYU250" i="7"/>
  <c r="UTW250" i="7"/>
  <c r="SXY250" i="7"/>
  <c r="KNH250" i="7"/>
  <c r="FUS250" i="7"/>
  <c r="VFJ250" i="7"/>
  <c r="WCQ250" i="7"/>
  <c r="NUG250" i="7"/>
  <c r="ILS250" i="7"/>
  <c r="ERM250" i="7"/>
  <c r="FHT250" i="7"/>
  <c r="DGU250" i="7"/>
  <c r="GIY250" i="7"/>
  <c r="IAH250" i="7"/>
  <c r="KXQ250" i="7"/>
  <c r="NKQ250" i="7"/>
  <c r="VZQ250" i="7"/>
  <c r="BEJ250" i="7"/>
  <c r="RBD250" i="7"/>
  <c r="CUG250" i="7"/>
  <c r="DRU250" i="7"/>
  <c r="PHI250" i="7"/>
  <c r="BZD250" i="7"/>
  <c r="IQS250" i="7"/>
  <c r="NRX250" i="7"/>
  <c r="AGH250" i="7"/>
  <c r="KPF250" i="7"/>
  <c r="WJI250" i="7"/>
  <c r="TB250" i="7"/>
  <c r="RUS250" i="7"/>
  <c r="OUJ250" i="7"/>
  <c r="KHS250" i="7"/>
  <c r="DEV250" i="7"/>
  <c r="HPA250" i="7"/>
  <c r="RLI250" i="7"/>
  <c r="KQY250" i="7"/>
  <c r="CEC250" i="7"/>
  <c r="PBG250" i="7"/>
  <c r="JFM250" i="7"/>
  <c r="LCQ250" i="7"/>
  <c r="MHZ250" i="7"/>
  <c r="FMS250" i="7"/>
  <c r="BSS250" i="7"/>
  <c r="BUH250" i="7"/>
  <c r="WTT250" i="7"/>
  <c r="QZW250" i="7"/>
  <c r="CCG250" i="7"/>
  <c r="MHJ250" i="7"/>
  <c r="JPM250" i="7"/>
  <c r="ODR250" i="7"/>
  <c r="DNT250" i="7"/>
  <c r="VJE250" i="7"/>
  <c r="REG250" i="7"/>
  <c r="CWO250" i="7"/>
  <c r="CRI250" i="7"/>
  <c r="ECU250" i="7"/>
  <c r="DQQ250" i="7"/>
  <c r="OFB250" i="7"/>
  <c r="CKM250" i="7"/>
  <c r="PPX250" i="7"/>
  <c r="ATH250" i="7"/>
  <c r="UR250" i="7"/>
  <c r="WRQ250" i="7"/>
  <c r="QWW250" i="7"/>
  <c r="OIR250" i="7"/>
  <c r="TIL250" i="7"/>
  <c r="PF250" i="7"/>
  <c r="CUW250" i="7"/>
  <c r="AFE250" i="7"/>
  <c r="IUV250" i="7"/>
  <c r="DRI250" i="7"/>
  <c r="DDL250" i="7"/>
  <c r="WDU250" i="7"/>
  <c r="JDA250" i="7"/>
  <c r="MIV250" i="7"/>
  <c r="IQV250" i="7"/>
  <c r="DSQ250" i="7"/>
  <c r="IKJ250" i="7"/>
  <c r="OZZ250" i="7"/>
  <c r="WWE250" i="7"/>
  <c r="DCM250" i="7"/>
  <c r="IDE250" i="7"/>
  <c r="VYM250" i="7"/>
  <c r="GTJ250" i="7"/>
  <c r="KEL250" i="7"/>
  <c r="VXH250" i="7"/>
  <c r="XEG250" i="7"/>
  <c r="QDY250" i="7"/>
  <c r="BUI250" i="7"/>
  <c r="EGJ250" i="7"/>
  <c r="CIS250" i="7"/>
  <c r="TGX250" i="7"/>
  <c r="UOU250" i="7"/>
  <c r="SMP250" i="7"/>
  <c r="CPN250" i="7"/>
  <c r="AFW250" i="7"/>
  <c r="BDU250" i="7"/>
  <c r="FWX250" i="7"/>
  <c r="WFF250" i="7"/>
  <c r="DYL250" i="7"/>
  <c r="SKM250" i="7"/>
  <c r="BGI250" i="7"/>
  <c r="WTR250" i="7"/>
  <c r="MMW250" i="7"/>
  <c r="IDN250" i="7"/>
  <c r="PIJ250" i="7"/>
  <c r="CIX250" i="7"/>
  <c r="BMP250" i="7"/>
  <c r="FMU250" i="7"/>
  <c r="RAI250" i="7"/>
  <c r="BZA250" i="7"/>
  <c r="GTD250" i="7"/>
  <c r="VJ250" i="7"/>
  <c r="HPK250" i="7"/>
  <c r="HFE250" i="7"/>
  <c r="DUG250" i="7"/>
  <c r="JPN250" i="7"/>
  <c r="NRQ250" i="7"/>
  <c r="DFH250" i="7"/>
  <c r="PTZ250" i="7"/>
  <c r="BNJ250" i="7"/>
  <c r="FTG250" i="7"/>
  <c r="EWO250" i="7"/>
  <c r="IAJ250" i="7"/>
  <c r="ONR250" i="7"/>
  <c r="HAH250" i="7"/>
  <c r="TRG250" i="7"/>
  <c r="VUD250" i="7"/>
  <c r="VOB250" i="7"/>
  <c r="JVW250" i="7"/>
  <c r="UND250" i="7"/>
  <c r="MCD250" i="7"/>
  <c r="NRS250" i="7"/>
  <c r="RJR250" i="7"/>
  <c r="LJA250" i="7"/>
  <c r="ATT250" i="7"/>
  <c r="QKW250" i="7"/>
  <c r="MPW250" i="7"/>
  <c r="JLK250" i="7"/>
  <c r="EVJ250" i="7"/>
  <c r="VCL250" i="7"/>
  <c r="COO250" i="7"/>
  <c r="NXU250" i="7"/>
  <c r="MCS250" i="7"/>
  <c r="WQO250" i="7"/>
  <c r="FGW250" i="7"/>
  <c r="WQW250" i="7"/>
  <c r="KDH250" i="7"/>
  <c r="IC250" i="7"/>
  <c r="CGB250" i="7"/>
  <c r="OU250" i="7"/>
  <c r="GYH250" i="7"/>
  <c r="BTS250" i="7"/>
  <c r="WE250" i="7"/>
  <c r="BWH250" i="7"/>
  <c r="AQG250" i="7"/>
  <c r="TNS250" i="7"/>
  <c r="EPJ250" i="7"/>
  <c r="KVH250" i="7"/>
  <c r="VLE250" i="7"/>
  <c r="KGL250" i="7"/>
  <c r="FYA250" i="7"/>
  <c r="LZ250" i="7"/>
  <c r="BKJ250" i="7"/>
  <c r="WCR250" i="7"/>
  <c r="SOD250" i="7"/>
  <c r="UUB250" i="7"/>
  <c r="NCA250" i="7"/>
  <c r="OEY250" i="7"/>
  <c r="OVF250" i="7"/>
  <c r="DQJ250" i="7"/>
  <c r="RGP250" i="7"/>
  <c r="PDH250" i="7"/>
  <c r="STU250" i="7"/>
  <c r="SXW250" i="7"/>
  <c r="MAP250" i="7"/>
  <c r="IFQ250" i="7"/>
  <c r="JAI250" i="7"/>
  <c r="UHS250" i="7"/>
  <c r="HYW250" i="7"/>
  <c r="TCI250" i="7"/>
  <c r="ERT250" i="7"/>
  <c r="JQC250" i="7"/>
  <c r="LNJ250" i="7"/>
  <c r="LCE250" i="7"/>
  <c r="UAM250" i="7"/>
  <c r="BRM250" i="7"/>
  <c r="WZQ250" i="7"/>
  <c r="FNI250" i="7"/>
  <c r="GNJ250" i="7"/>
  <c r="MRX250" i="7"/>
  <c r="QOW250" i="7"/>
  <c r="UNR250" i="7"/>
  <c r="WRH250" i="7"/>
  <c r="LZD250" i="7"/>
  <c r="UWD250" i="7"/>
  <c r="SJ250" i="7"/>
  <c r="LEH250" i="7"/>
  <c r="NMM250" i="7"/>
  <c r="KWI250" i="7"/>
  <c r="GPA250" i="7"/>
  <c r="DAU250" i="7"/>
  <c r="JVT250" i="7"/>
  <c r="HAQ250" i="7"/>
  <c r="QBH250" i="7"/>
  <c r="CKH250" i="7"/>
  <c r="BYA250" i="7"/>
  <c r="OPF250" i="7"/>
  <c r="HIY250" i="7"/>
  <c r="DVS250" i="7"/>
  <c r="IMF250" i="7"/>
  <c r="TOA250" i="7"/>
  <c r="HAG250" i="7"/>
  <c r="VOU250" i="7"/>
  <c r="UTG250" i="7"/>
  <c r="VPQ250" i="7"/>
  <c r="FYM250" i="7"/>
  <c r="KLD250" i="7"/>
  <c r="OKE250" i="7"/>
  <c r="RZC250" i="7"/>
  <c r="OLX250" i="7"/>
  <c r="GQA250" i="7"/>
  <c r="ITT250" i="7"/>
  <c r="KFE250" i="7"/>
  <c r="ROH250" i="7"/>
  <c r="BKZ250" i="7"/>
  <c r="JFK250" i="7"/>
  <c r="EIG250" i="7"/>
  <c r="HCX250" i="7"/>
  <c r="DXW250" i="7"/>
  <c r="IQC250" i="7"/>
  <c r="IFC250" i="7"/>
  <c r="UCR250" i="7"/>
  <c r="BGW250" i="7"/>
  <c r="GSM250" i="7"/>
  <c r="FKK250" i="7"/>
  <c r="SCM250" i="7"/>
  <c r="WWH250" i="7"/>
  <c r="RTW250" i="7"/>
  <c r="DCL250" i="7"/>
  <c r="KLX250" i="7"/>
  <c r="LOA250" i="7"/>
  <c r="KFA250" i="7"/>
  <c r="LXT250" i="7"/>
  <c r="CKU250" i="7"/>
  <c r="WH250" i="7"/>
  <c r="GGM250" i="7"/>
  <c r="SDD250" i="7"/>
  <c r="TEN250" i="7"/>
  <c r="GTA250" i="7"/>
  <c r="OAE250" i="7"/>
  <c r="KIR250" i="7"/>
  <c r="MCC250" i="7"/>
  <c r="PGX250" i="7"/>
  <c r="PSF250" i="7"/>
  <c r="BFT250" i="7"/>
  <c r="BFE250" i="7"/>
  <c r="USE250" i="7"/>
  <c r="AVZ250" i="7"/>
  <c r="QVA250" i="7"/>
  <c r="SRM250" i="7"/>
  <c r="IEW250" i="7"/>
  <c r="CGT250" i="7"/>
  <c r="FEK250" i="7"/>
  <c r="PUA250" i="7"/>
  <c r="CTQ250" i="7"/>
  <c r="HSC250" i="7"/>
  <c r="SYA250" i="7"/>
  <c r="VSZ250" i="7"/>
  <c r="GEU250" i="7"/>
  <c r="GQY250" i="7"/>
  <c r="SJR250" i="7"/>
  <c r="IOA250" i="7"/>
  <c r="SWU250" i="7"/>
  <c r="HYT250" i="7"/>
  <c r="CJB250" i="7"/>
  <c r="SED250" i="7"/>
  <c r="UZL250" i="7"/>
  <c r="JUI250" i="7"/>
  <c r="JVD250" i="7"/>
  <c r="EYL250" i="7"/>
  <c r="FKA250" i="7"/>
  <c r="INN250" i="7"/>
  <c r="XCM250" i="7"/>
  <c r="ECG250" i="7"/>
  <c r="NDM250" i="7"/>
  <c r="QFQ250" i="7"/>
  <c r="LKO250" i="7"/>
  <c r="VSQ250" i="7"/>
  <c r="HKS250" i="7"/>
  <c r="NH250" i="7"/>
  <c r="DZB250" i="7"/>
  <c r="UL250" i="7"/>
  <c r="STD250" i="7"/>
  <c r="QKI250" i="7"/>
  <c r="HIV250" i="7"/>
  <c r="CCY250" i="7"/>
  <c r="TM250" i="7"/>
  <c r="POG250" i="7"/>
  <c r="EQV250" i="7"/>
  <c r="KAN250" i="7"/>
  <c r="REB250" i="7"/>
  <c r="GML250" i="7"/>
  <c r="WAY250" i="7"/>
  <c r="WDK250" i="7"/>
  <c r="FTA250" i="7"/>
  <c r="VDW250" i="7"/>
  <c r="MWY250" i="7"/>
  <c r="KNA250" i="7"/>
  <c r="NGY250" i="7"/>
  <c r="SER250" i="7"/>
  <c r="TCF250" i="7"/>
  <c r="TMU250" i="7"/>
  <c r="HBQ250" i="7"/>
  <c r="VHJ250" i="7"/>
  <c r="ONG250" i="7"/>
  <c r="HQS250" i="7"/>
  <c r="KUC250" i="7"/>
  <c r="XCI250" i="7"/>
  <c r="NFB250" i="7"/>
  <c r="CAL250" i="7"/>
  <c r="WWM250" i="7"/>
  <c r="DZY250" i="7"/>
  <c r="CUO250" i="7"/>
  <c r="AJU250" i="7"/>
  <c r="DOZ250" i="7"/>
  <c r="PDB250" i="7"/>
  <c r="IQA250" i="7"/>
  <c r="WPG250" i="7"/>
  <c r="AXT250" i="7"/>
  <c r="USF250" i="7"/>
  <c r="FEU250" i="7"/>
  <c r="QGT250" i="7"/>
  <c r="KT250" i="7"/>
  <c r="AIH250" i="7"/>
  <c r="LOG250" i="7"/>
  <c r="PE250" i="7"/>
  <c r="MUD250" i="7"/>
  <c r="IKW250" i="7"/>
  <c r="OVA250" i="7"/>
  <c r="AKW250" i="7"/>
  <c r="JRV250" i="7"/>
  <c r="MVC250" i="7"/>
  <c r="IAC250" i="7"/>
  <c r="CJQ250" i="7"/>
  <c r="DVE250" i="7"/>
  <c r="OTT250" i="7"/>
  <c r="IOO250" i="7"/>
  <c r="ISJ250" i="7"/>
  <c r="CWA250" i="7"/>
  <c r="GQZ250" i="7"/>
  <c r="GVI250" i="7"/>
  <c r="VOO250" i="7"/>
  <c r="SWK250" i="7"/>
  <c r="OAF250" i="7"/>
  <c r="OWJ250" i="7"/>
  <c r="BUN250" i="7"/>
  <c r="AEZ250" i="7"/>
  <c r="UYP250" i="7"/>
  <c r="QUP250" i="7"/>
  <c r="QUG250" i="7"/>
  <c r="KRB250" i="7"/>
  <c r="NUU250" i="7"/>
  <c r="TTT250" i="7"/>
  <c r="MTB250" i="7"/>
  <c r="GLX250" i="7"/>
  <c r="KWD250" i="7"/>
  <c r="MFP250" i="7"/>
  <c r="GAI250" i="7"/>
  <c r="JCV250" i="7"/>
  <c r="PTM250" i="7"/>
  <c r="OKO250" i="7"/>
  <c r="PSP250" i="7"/>
  <c r="SDW250" i="7"/>
  <c r="KFM250" i="7"/>
  <c r="FMY250" i="7"/>
  <c r="HWT250" i="7"/>
  <c r="WQN250" i="7"/>
  <c r="TOT250" i="7"/>
  <c r="DWS250" i="7"/>
  <c r="TZA250" i="7"/>
  <c r="WKO250" i="7"/>
  <c r="PPG250" i="7"/>
  <c r="NKT250" i="7"/>
  <c r="NNP250" i="7"/>
  <c r="KIG250" i="7"/>
  <c r="UBX250" i="7"/>
  <c r="IEC250" i="7"/>
  <c r="TKV250" i="7"/>
  <c r="UYA250" i="7"/>
  <c r="GLB250" i="7"/>
  <c r="PTU250" i="7"/>
  <c r="CBM250" i="7"/>
  <c r="UIS250" i="7"/>
  <c r="VRH250" i="7"/>
  <c r="JWI250" i="7"/>
  <c r="TSU250" i="7"/>
  <c r="BVE250" i="7"/>
  <c r="RLA250" i="7"/>
  <c r="TWC250" i="7"/>
  <c r="UDD250" i="7"/>
  <c r="VBK250" i="7"/>
  <c r="TAZ250" i="7"/>
  <c r="FVV250" i="7"/>
  <c r="PIP250" i="7"/>
  <c r="LTP250" i="7"/>
  <c r="CUN250" i="7"/>
  <c r="INZ250" i="7"/>
  <c r="VQL250" i="7"/>
  <c r="QVX250" i="7"/>
  <c r="RQR250" i="7"/>
  <c r="EMP250" i="7"/>
  <c r="MXA250" i="7"/>
  <c r="AFJ250" i="7"/>
  <c r="MXE250" i="7"/>
  <c r="OUK250" i="7"/>
  <c r="OEF250" i="7"/>
  <c r="DQF250" i="7"/>
  <c r="AGK250" i="7"/>
  <c r="SLB250" i="7"/>
  <c r="UCE250" i="7"/>
  <c r="IAK250" i="7"/>
  <c r="UBL250" i="7"/>
  <c r="PCY250" i="7"/>
  <c r="XAP250" i="7"/>
  <c r="WLG250" i="7"/>
  <c r="OTA250" i="7"/>
  <c r="VKO250" i="7"/>
  <c r="EMN250" i="7"/>
  <c r="SVC250" i="7"/>
  <c r="DTF250" i="7"/>
  <c r="PHK250" i="7"/>
  <c r="MGY250" i="7"/>
  <c r="SUZ250" i="7"/>
  <c r="LLQ250" i="7"/>
  <c r="UQM250" i="7"/>
  <c r="QNS250" i="7"/>
  <c r="RHL250" i="7"/>
  <c r="VVN250" i="7"/>
  <c r="DJP250" i="7"/>
  <c r="IVR250" i="7"/>
  <c r="BDA250" i="7"/>
  <c r="ONT250" i="7"/>
  <c r="KUR250" i="7"/>
  <c r="KZN250" i="7"/>
  <c r="NBF250" i="7"/>
  <c r="ADW250" i="7"/>
  <c r="HCE250" i="7"/>
  <c r="CBZ250" i="7"/>
  <c r="AUP250" i="7"/>
  <c r="HVV250" i="7"/>
  <c r="FAN250" i="7"/>
  <c r="NKZ250" i="7"/>
  <c r="TKE250" i="7"/>
  <c r="PMF250" i="7"/>
  <c r="LDI250" i="7"/>
  <c r="AZB250" i="7"/>
  <c r="KVJ250" i="7"/>
  <c r="DCG250" i="7"/>
  <c r="BOK250" i="7"/>
  <c r="SNS250" i="7"/>
  <c r="HVA250" i="7"/>
  <c r="CCB250" i="7"/>
  <c r="SEK250" i="7"/>
  <c r="QIH250" i="7"/>
  <c r="PRZ250" i="7"/>
  <c r="POK250" i="7"/>
  <c r="CTZ250" i="7"/>
  <c r="WAN250" i="7"/>
  <c r="WML250" i="7"/>
  <c r="DIX250" i="7"/>
  <c r="XA250" i="7"/>
  <c r="BTZ250" i="7"/>
  <c r="ENS250" i="7"/>
  <c r="EFL250" i="7"/>
  <c r="FIO250" i="7"/>
  <c r="SAJ250" i="7"/>
  <c r="GQV250" i="7"/>
  <c r="UQD250" i="7"/>
  <c r="RBZ250" i="7"/>
  <c r="NMU250" i="7"/>
  <c r="ICS250" i="7"/>
  <c r="MKY250" i="7"/>
  <c r="RML250" i="7"/>
  <c r="UOE250" i="7"/>
  <c r="NST250" i="7"/>
  <c r="IYN250" i="7"/>
  <c r="SZK250" i="7"/>
  <c r="HDZ250" i="7"/>
  <c r="TOC250" i="7"/>
  <c r="ETQ250" i="7"/>
  <c r="DBO250" i="7"/>
  <c r="LON250" i="7"/>
  <c r="WJC250" i="7"/>
  <c r="MPM250" i="7"/>
  <c r="KPV250" i="7"/>
  <c r="ARK250" i="7"/>
  <c r="KBY250" i="7"/>
  <c r="EFY250" i="7"/>
  <c r="RFH250" i="7"/>
  <c r="PYW250" i="7"/>
  <c r="MXW250" i="7"/>
  <c r="VFF250" i="7"/>
  <c r="LWJ250" i="7"/>
  <c r="TJF250" i="7"/>
  <c r="TYI250" i="7"/>
  <c r="DEH250" i="7"/>
  <c r="HHO250" i="7"/>
  <c r="TZP250" i="7"/>
  <c r="UD250" i="7"/>
  <c r="WGL250" i="7"/>
  <c r="EPO250" i="7"/>
  <c r="BUO250" i="7"/>
  <c r="FZE250" i="7"/>
  <c r="KNO250" i="7"/>
  <c r="NAG250" i="7"/>
  <c r="DMF250" i="7"/>
  <c r="ECB250" i="7"/>
  <c r="RNF250" i="7"/>
  <c r="CNB250" i="7"/>
  <c r="QPS250" i="7"/>
  <c r="DLD250" i="7"/>
  <c r="DSM250" i="7"/>
  <c r="UOF250" i="7"/>
  <c r="IQB250" i="7"/>
  <c r="MWN250" i="7"/>
  <c r="BFR250" i="7"/>
  <c r="JQT250" i="7"/>
  <c r="QNF250" i="7"/>
  <c r="QLI250" i="7"/>
  <c r="LLR250" i="7"/>
  <c r="PHL250" i="7"/>
  <c r="NDJ250" i="7"/>
  <c r="XU250" i="7"/>
  <c r="SSD250" i="7"/>
  <c r="VBS250" i="7"/>
  <c r="DXT250" i="7"/>
  <c r="EGZ250" i="7"/>
  <c r="OYG250" i="7"/>
  <c r="GTR250" i="7"/>
  <c r="DJT250" i="7"/>
  <c r="RJA250" i="7"/>
  <c r="ROG250" i="7"/>
  <c r="HUK250" i="7"/>
  <c r="ROT250" i="7"/>
  <c r="VBV250" i="7"/>
  <c r="WXQ250" i="7"/>
  <c r="IQN250" i="7"/>
  <c r="BRR250" i="7"/>
  <c r="PBJ250" i="7"/>
  <c r="EII250" i="7"/>
  <c r="LYI250" i="7"/>
  <c r="PSK250" i="7"/>
  <c r="QMT250" i="7"/>
  <c r="SGL250" i="7"/>
  <c r="UKY250" i="7"/>
  <c r="AUM250" i="7"/>
  <c r="JWR250" i="7"/>
  <c r="OTR250" i="7"/>
  <c r="GEG250" i="7"/>
  <c r="XAW250" i="7"/>
  <c r="TJV250" i="7"/>
  <c r="BLE250" i="7"/>
  <c r="EMX250" i="7"/>
  <c r="TET250" i="7"/>
  <c r="UTS250" i="7"/>
  <c r="WDT250" i="7"/>
  <c r="EOO250" i="7"/>
  <c r="VEB250" i="7"/>
  <c r="CYB250" i="7"/>
  <c r="OLG250" i="7"/>
  <c r="FNL250" i="7"/>
  <c r="OTV250" i="7"/>
  <c r="RQV250" i="7"/>
  <c r="NPY250" i="7"/>
  <c r="VWE250" i="7"/>
  <c r="HRS250" i="7"/>
  <c r="IWA250" i="7"/>
  <c r="TAX250" i="7"/>
  <c r="RCL250" i="7"/>
  <c r="BBU250" i="7"/>
  <c r="EUZ250" i="7"/>
  <c r="MKM250" i="7"/>
  <c r="UFU250" i="7"/>
  <c r="UEL250" i="7"/>
  <c r="SSJ250" i="7"/>
  <c r="AJH250" i="7"/>
  <c r="DWZ250" i="7"/>
  <c r="OKG250" i="7"/>
  <c r="HXF250" i="7"/>
  <c r="KMP250" i="7"/>
  <c r="OQG250" i="7"/>
  <c r="LGK250" i="7"/>
  <c r="OVG250" i="7"/>
  <c r="NGN250" i="7"/>
  <c r="JUH250" i="7"/>
  <c r="IST250" i="7"/>
  <c r="OM250" i="7"/>
  <c r="QIW250" i="7"/>
  <c r="NFF250" i="7"/>
  <c r="WXX250" i="7"/>
  <c r="VPZ250" i="7"/>
  <c r="QFU250" i="7"/>
  <c r="VHU250" i="7"/>
  <c r="HQ250" i="7"/>
  <c r="DLN250" i="7"/>
  <c r="IAF250" i="7"/>
  <c r="PQQ250" i="7"/>
  <c r="WDX250" i="7"/>
  <c r="JGJ250" i="7"/>
  <c r="CMU250" i="7"/>
  <c r="UTE250" i="7"/>
  <c r="CDQ250" i="7"/>
  <c r="FSQ250" i="7"/>
  <c r="TCA250" i="7"/>
  <c r="MPL250" i="7"/>
  <c r="MKU250" i="7"/>
  <c r="FJP250" i="7"/>
  <c r="UMF250" i="7"/>
  <c r="KSD250" i="7"/>
  <c r="OOT250" i="7"/>
  <c r="LRF250" i="7"/>
  <c r="SQX250" i="7"/>
  <c r="FCU250" i="7"/>
  <c r="VGN250" i="7"/>
  <c r="HZV250" i="7"/>
  <c r="GFT250" i="7"/>
  <c r="TLL250" i="7"/>
  <c r="LSO250" i="7"/>
  <c r="DPO250" i="7"/>
  <c r="CKQ250" i="7"/>
  <c r="JXG250" i="7"/>
  <c r="WIA250" i="7"/>
  <c r="JNQ250" i="7"/>
  <c r="ST250" i="7"/>
  <c r="AWW250" i="7"/>
  <c r="LXQ250" i="7"/>
  <c r="BJX250" i="7"/>
  <c r="BIJ250" i="7"/>
  <c r="GIV250" i="7"/>
  <c r="WBL250" i="7"/>
  <c r="IVL250" i="7"/>
  <c r="MXH250" i="7"/>
  <c r="TON250" i="7"/>
  <c r="APU250" i="7"/>
  <c r="EXB250" i="7"/>
  <c r="UGB250" i="7"/>
  <c r="HEU250" i="7"/>
  <c r="KWL250" i="7"/>
  <c r="KTS250" i="7"/>
  <c r="VXX250" i="7"/>
  <c r="BTU250" i="7"/>
  <c r="SKS250" i="7"/>
  <c r="BTF250" i="7"/>
  <c r="JDX250" i="7"/>
  <c r="JUY250" i="7"/>
  <c r="EGT250" i="7"/>
  <c r="BCY250" i="7"/>
  <c r="FWQ250" i="7"/>
  <c r="VMR250" i="7"/>
  <c r="OIJ250" i="7"/>
  <c r="UUS250" i="7"/>
  <c r="JAV250" i="7"/>
  <c r="JEG250" i="7"/>
  <c r="RHB250" i="7"/>
  <c r="UIZ250" i="7"/>
  <c r="RAM250" i="7"/>
  <c r="EQO250" i="7"/>
  <c r="VCS250" i="7"/>
  <c r="BBJ250" i="7"/>
  <c r="WYG250" i="7"/>
  <c r="GNX250" i="7"/>
  <c r="LRU250" i="7"/>
  <c r="EUP250" i="7"/>
  <c r="LLM250" i="7"/>
  <c r="QKL250" i="7"/>
  <c r="HBT250" i="7"/>
  <c r="CNK250" i="7"/>
  <c r="WS250" i="7"/>
  <c r="GKI250" i="7"/>
  <c r="VLK250" i="7"/>
  <c r="EOU250" i="7"/>
  <c r="SRJ250" i="7"/>
  <c r="QNV250" i="7"/>
  <c r="QDR250" i="7"/>
  <c r="GVY250" i="7"/>
  <c r="CUP250" i="7"/>
  <c r="EEF250" i="7"/>
  <c r="IYC250" i="7"/>
  <c r="LYV250" i="7"/>
  <c r="LDE250" i="7"/>
  <c r="TBJ250" i="7"/>
  <c r="JLX250" i="7"/>
  <c r="FJV250" i="7"/>
  <c r="QJV250" i="7"/>
  <c r="LIA250" i="7"/>
  <c r="INQ250" i="7"/>
  <c r="JOS250" i="7"/>
  <c r="BFB250" i="7"/>
  <c r="JBD250" i="7"/>
  <c r="EPE250" i="7"/>
  <c r="MMK250" i="7"/>
  <c r="HNO250" i="7"/>
  <c r="CPI250" i="7"/>
  <c r="QFK250" i="7"/>
  <c r="LXN250" i="7"/>
  <c r="BMW250" i="7"/>
  <c r="DVF250" i="7"/>
  <c r="TIJ250" i="7"/>
  <c r="HHL250" i="7"/>
  <c r="RE250" i="7"/>
  <c r="EXV250" i="7"/>
  <c r="RZE250" i="7"/>
  <c r="UAB250" i="7"/>
  <c r="HIX250" i="7"/>
  <c r="EXE250" i="7"/>
  <c r="SPX250" i="7"/>
  <c r="SVW250" i="7"/>
  <c r="FPN250" i="7"/>
  <c r="ROM250" i="7"/>
  <c r="HTD250" i="7"/>
  <c r="AJR250" i="7"/>
  <c r="QIK250" i="7"/>
  <c r="QUX250" i="7"/>
  <c r="SBK250" i="7"/>
  <c r="VMU250" i="7"/>
  <c r="ANT250" i="7"/>
  <c r="BGR250" i="7"/>
  <c r="HET250" i="7"/>
  <c r="CWM250" i="7"/>
  <c r="EZZ250" i="7"/>
  <c r="ORI250" i="7"/>
  <c r="QLU250" i="7"/>
  <c r="IPM250" i="7"/>
  <c r="ERZ250" i="7"/>
  <c r="AIY250" i="7"/>
  <c r="DQP250" i="7"/>
  <c r="VTJ250" i="7"/>
  <c r="JSU250" i="7"/>
  <c r="CWN250" i="7"/>
  <c r="BYI250" i="7"/>
  <c r="LIG250" i="7"/>
  <c r="IZK250" i="7"/>
  <c r="BPG250" i="7"/>
  <c r="WQQ250" i="7"/>
  <c r="EAY250" i="7"/>
  <c r="VZV250" i="7"/>
  <c r="VVU250" i="7"/>
  <c r="FQE250" i="7"/>
  <c r="TJU250" i="7"/>
  <c r="INX250" i="7"/>
  <c r="MTY250" i="7"/>
  <c r="VUA250" i="7"/>
  <c r="JG250" i="7"/>
  <c r="ENP250" i="7"/>
  <c r="SSY250" i="7"/>
  <c r="OYD250" i="7"/>
  <c r="BCM250" i="7"/>
  <c r="WNA250" i="7"/>
  <c r="MXU250" i="7"/>
  <c r="QSF250" i="7"/>
  <c r="NBI250" i="7"/>
  <c r="POD250" i="7"/>
  <c r="HNS250" i="7"/>
  <c r="PJS250" i="7"/>
  <c r="FWL250" i="7"/>
  <c r="SZG250" i="7"/>
  <c r="PTE250" i="7"/>
  <c r="TDS250" i="7"/>
  <c r="HTA250" i="7"/>
  <c r="CGS250" i="7"/>
  <c r="INI250" i="7"/>
  <c r="OKF250" i="7"/>
  <c r="OEP250" i="7"/>
  <c r="QQX250" i="7"/>
  <c r="MQE250" i="7"/>
  <c r="ETG250" i="7"/>
  <c r="HFY250" i="7"/>
  <c r="MMI250" i="7"/>
  <c r="BYX250" i="7"/>
  <c r="AXA250" i="7"/>
  <c r="HCS250" i="7"/>
  <c r="OIO250" i="7"/>
  <c r="UAF250" i="7"/>
  <c r="LWT250" i="7"/>
  <c r="LCJ250" i="7"/>
  <c r="RHD250" i="7"/>
  <c r="WMR250" i="7"/>
  <c r="SWE250" i="7"/>
  <c r="KDX250" i="7"/>
  <c r="RVK250" i="7"/>
  <c r="LNW250" i="7"/>
  <c r="EOX250" i="7"/>
  <c r="CVU250" i="7"/>
  <c r="HZF250" i="7"/>
  <c r="UWB250" i="7"/>
  <c r="OGT250" i="7"/>
  <c r="RXE250" i="7"/>
  <c r="LV250" i="7"/>
  <c r="RD250" i="7"/>
  <c r="RS250" i="7"/>
  <c r="URY250" i="7"/>
  <c r="JUF250" i="7"/>
  <c r="CUE250" i="7"/>
  <c r="URZ250" i="7"/>
  <c r="DTA250" i="7"/>
  <c r="CRG250" i="7"/>
  <c r="EIJ250" i="7"/>
  <c r="DVI250" i="7"/>
  <c r="BXN250" i="7"/>
  <c r="TLS250" i="7"/>
  <c r="GKC250" i="7"/>
  <c r="KVS250" i="7"/>
  <c r="MAW250" i="7"/>
  <c r="HXO250" i="7"/>
  <c r="GCW250" i="7"/>
  <c r="UGS250" i="7"/>
  <c r="VLR250" i="7"/>
  <c r="EID250" i="7"/>
  <c r="KPA250" i="7"/>
  <c r="DNQ250" i="7"/>
  <c r="BOR250" i="7"/>
  <c r="QPH250" i="7"/>
  <c r="HRH250" i="7"/>
  <c r="NWP250" i="7"/>
  <c r="QAV250" i="7"/>
  <c r="TUY250" i="7"/>
  <c r="LYE250" i="7"/>
  <c r="NZS250" i="7"/>
  <c r="OVR250" i="7"/>
  <c r="RCF250" i="7"/>
  <c r="MFQ250" i="7"/>
  <c r="BYP250" i="7"/>
  <c r="WYI250" i="7"/>
  <c r="BVY250" i="7"/>
  <c r="MSN250" i="7"/>
  <c r="DAT250" i="7"/>
  <c r="NNG250" i="7"/>
  <c r="FBM250" i="7"/>
  <c r="IMV250" i="7"/>
  <c r="RLV250" i="7"/>
  <c r="XCN250" i="7"/>
  <c r="RXW250" i="7"/>
  <c r="UNN250" i="7"/>
  <c r="ALD250" i="7"/>
  <c r="DMH250" i="7"/>
  <c r="BXZ250" i="7"/>
  <c r="SXB250" i="7"/>
  <c r="PZV250" i="7"/>
  <c r="SOR250" i="7"/>
  <c r="FUK250" i="7"/>
  <c r="KEM250" i="7"/>
  <c r="RRF250" i="7"/>
  <c r="NOT250" i="7"/>
  <c r="UYU250" i="7"/>
  <c r="NIG250" i="7"/>
  <c r="AKH250" i="7"/>
  <c r="PRT250" i="7"/>
  <c r="QJQ250" i="7"/>
  <c r="BJJ250" i="7"/>
  <c r="KLQ250" i="7"/>
  <c r="ECW250" i="7"/>
  <c r="EKY250" i="7"/>
  <c r="KDK250" i="7"/>
  <c r="RYI250" i="7"/>
  <c r="BXK250" i="7"/>
  <c r="KXI250" i="7"/>
  <c r="CNS250" i="7"/>
  <c r="DJL250" i="7"/>
  <c r="EOY250" i="7"/>
  <c r="KBZ250" i="7"/>
  <c r="KLY250" i="7"/>
  <c r="FCN250" i="7"/>
  <c r="LAU250" i="7"/>
  <c r="MVB250" i="7"/>
  <c r="WPH250" i="7"/>
  <c r="PDK250" i="7"/>
  <c r="KUL250" i="7"/>
  <c r="UKB250" i="7"/>
  <c r="VKS250" i="7"/>
  <c r="GO250" i="7"/>
  <c r="TXC250" i="7"/>
  <c r="IDB250" i="7"/>
  <c r="HWX250" i="7"/>
  <c r="VII250" i="7"/>
  <c r="IIT250" i="7"/>
  <c r="AKK250" i="7"/>
  <c r="HWU250" i="7"/>
  <c r="MEH250" i="7"/>
  <c r="EUQ250" i="7"/>
  <c r="QHW250" i="7"/>
  <c r="ODJ250" i="7"/>
  <c r="RIK250" i="7"/>
  <c r="BAM250" i="7"/>
  <c r="NMJ250" i="7"/>
  <c r="MKC250" i="7"/>
  <c r="WJQ250" i="7"/>
  <c r="IJC250" i="7"/>
  <c r="KGX250" i="7"/>
  <c r="IPI250" i="7"/>
  <c r="IVD250" i="7"/>
  <c r="KIX250" i="7"/>
  <c r="IHY250" i="7"/>
  <c r="GUO250" i="7"/>
  <c r="OLU250" i="7"/>
  <c r="KMZ250" i="7"/>
  <c r="WIM250" i="7"/>
  <c r="BEX250" i="7"/>
  <c r="CXV250" i="7"/>
  <c r="ICE250" i="7"/>
  <c r="AYY250" i="7"/>
  <c r="RSY250" i="7"/>
  <c r="BXM250" i="7"/>
  <c r="MFU250" i="7"/>
  <c r="AFX250" i="7"/>
  <c r="JP250" i="7"/>
  <c r="JMF250" i="7"/>
  <c r="NWR250" i="7"/>
  <c r="EMZ250" i="7"/>
  <c r="JSH250" i="7"/>
  <c r="FUW250" i="7"/>
  <c r="VFT250" i="7"/>
  <c r="SWF250" i="7"/>
  <c r="CDD250" i="7"/>
  <c r="TZH250" i="7"/>
  <c r="NRF250" i="7"/>
  <c r="UML250" i="7"/>
  <c r="OYN250" i="7"/>
  <c r="SGK250" i="7"/>
  <c r="DGX250" i="7"/>
  <c r="EYH250" i="7"/>
  <c r="GEA250" i="7"/>
  <c r="TDB250" i="7"/>
  <c r="BBM250" i="7"/>
  <c r="GP250" i="7"/>
  <c r="CVC250" i="7"/>
  <c r="MWM250" i="7"/>
  <c r="LBT250" i="7"/>
  <c r="DSV250" i="7"/>
  <c r="QLO250" i="7"/>
  <c r="LLG250" i="7"/>
  <c r="WUY250" i="7"/>
  <c r="ILR250" i="7"/>
  <c r="ROK250" i="7"/>
  <c r="IAX250" i="7"/>
  <c r="RDL250" i="7"/>
  <c r="ECV250" i="7"/>
  <c r="CHU250" i="7"/>
  <c r="HSI250" i="7"/>
  <c r="SFK250" i="7"/>
  <c r="LFH250" i="7"/>
  <c r="WSC250" i="7"/>
  <c r="KPO250" i="7"/>
  <c r="HIS250" i="7"/>
  <c r="FLP250" i="7"/>
  <c r="QPD250" i="7"/>
  <c r="JMJ250" i="7"/>
  <c r="UKQ250" i="7"/>
  <c r="MQM250" i="7"/>
  <c r="OGN250" i="7"/>
  <c r="SMH250" i="7"/>
  <c r="BMY250" i="7"/>
  <c r="RTL250" i="7"/>
  <c r="QDN250" i="7"/>
  <c r="SIS250" i="7"/>
  <c r="UWE250" i="7"/>
  <c r="DCZ250" i="7"/>
  <c r="OCK250" i="7"/>
  <c r="EWD250" i="7"/>
  <c r="MSB250" i="7"/>
  <c r="CIU250" i="7"/>
  <c r="GJH250" i="7"/>
  <c r="DOW250" i="7"/>
  <c r="RHI250" i="7"/>
  <c r="HZK250" i="7"/>
  <c r="DHW250" i="7"/>
  <c r="TXF250" i="7"/>
  <c r="KUU250" i="7"/>
  <c r="RJK250" i="7"/>
  <c r="GEM250" i="7"/>
  <c r="TQR250" i="7"/>
  <c r="OQV250" i="7"/>
  <c r="EYR250" i="7"/>
  <c r="PHH250" i="7"/>
  <c r="TTD250" i="7"/>
  <c r="MIG250" i="7"/>
  <c r="QL250" i="7"/>
  <c r="THR250" i="7"/>
  <c r="MPO250" i="7"/>
  <c r="SGB250" i="7"/>
  <c r="CLM250" i="7"/>
  <c r="RHG250" i="7"/>
  <c r="TZC250" i="7"/>
  <c r="PIZ250" i="7"/>
  <c r="QBN250" i="7"/>
  <c r="OBI250" i="7"/>
  <c r="KQI250" i="7"/>
  <c r="CSE250" i="7"/>
  <c r="TIP250" i="7"/>
  <c r="UJQ250" i="7"/>
  <c r="QSO250" i="7"/>
  <c r="WKV250" i="7"/>
  <c r="PFL250" i="7"/>
  <c r="OAZ250" i="7"/>
  <c r="CFC250" i="7"/>
  <c r="NXB250" i="7"/>
  <c r="TMA250" i="7"/>
  <c r="BXQ250" i="7"/>
  <c r="HRR250" i="7"/>
  <c r="KFR250" i="7"/>
  <c r="RSA250" i="7"/>
  <c r="TWB250" i="7"/>
  <c r="FOJ250" i="7"/>
  <c r="HZX250" i="7"/>
  <c r="MEX250" i="7"/>
  <c r="VAS250" i="7"/>
  <c r="QZB250" i="7"/>
  <c r="HTF250" i="7"/>
  <c r="IF250" i="7"/>
  <c r="GXS250" i="7"/>
  <c r="KQG250" i="7"/>
  <c r="WCM250" i="7"/>
  <c r="ATK250" i="7"/>
  <c r="PDV250" i="7"/>
  <c r="AFK250" i="7"/>
  <c r="NKA250" i="7"/>
  <c r="JMP250" i="7"/>
  <c r="UPG250" i="7"/>
  <c r="PPQ250" i="7"/>
  <c r="MHH250" i="7"/>
  <c r="OIU250" i="7"/>
  <c r="NKG250" i="7"/>
  <c r="SHC250" i="7"/>
  <c r="HGP250" i="7"/>
  <c r="MRW250" i="7"/>
  <c r="LWC250" i="7"/>
  <c r="AWE250" i="7"/>
  <c r="WMT250" i="7"/>
  <c r="SSW250" i="7"/>
  <c r="FIX250" i="7"/>
  <c r="MIP250" i="7"/>
  <c r="FMC250" i="7"/>
  <c r="INT250" i="7"/>
  <c r="BUR250" i="7"/>
  <c r="COL250" i="7"/>
  <c r="VSD250" i="7"/>
  <c r="FCL250" i="7"/>
  <c r="NAS250" i="7"/>
  <c r="XBV250" i="7"/>
  <c r="HNK250" i="7"/>
  <c r="ULD250" i="7"/>
  <c r="NQM250" i="7"/>
  <c r="TRW250" i="7"/>
  <c r="GSK250" i="7"/>
  <c r="UZM250" i="7"/>
  <c r="LYR250" i="7"/>
  <c r="JHG250" i="7"/>
  <c r="WV250" i="7"/>
  <c r="BKR250" i="7"/>
  <c r="UBW250" i="7"/>
  <c r="QMZ250" i="7"/>
  <c r="NLA250" i="7"/>
  <c r="ALB250" i="7"/>
  <c r="VRE250" i="7"/>
  <c r="VCD250" i="7"/>
  <c r="JTM250" i="7"/>
  <c r="CSL250" i="7"/>
  <c r="SDX250" i="7"/>
  <c r="BXJ250" i="7"/>
  <c r="BYR250" i="7"/>
  <c r="QQI250" i="7"/>
  <c r="IKL250" i="7"/>
  <c r="UYY250" i="7"/>
  <c r="IXT250" i="7"/>
  <c r="MAS250" i="7"/>
  <c r="ROJ250" i="7"/>
  <c r="AFB250" i="7"/>
  <c r="TAY250" i="7"/>
  <c r="JYV250" i="7"/>
  <c r="IZS250" i="7"/>
  <c r="GOI250" i="7"/>
  <c r="DHL250" i="7"/>
  <c r="OOM250" i="7"/>
  <c r="KIL250" i="7"/>
  <c r="AMA250" i="7"/>
  <c r="GIT250" i="7"/>
  <c r="MMJ250" i="7"/>
  <c r="NIR250" i="7"/>
  <c r="NLL250" i="7"/>
  <c r="NET250" i="7"/>
  <c r="PVU250" i="7"/>
  <c r="BAD250" i="7"/>
  <c r="GFF250" i="7"/>
  <c r="DEL250" i="7"/>
  <c r="OLO250" i="7"/>
  <c r="EBJ250" i="7"/>
  <c r="UCT250" i="7"/>
  <c r="HYM250" i="7"/>
  <c r="SGV250" i="7"/>
  <c r="NTW250" i="7"/>
  <c r="GCC250" i="7"/>
  <c r="GFM250" i="7"/>
  <c r="VXS250" i="7"/>
  <c r="RLZ250" i="7"/>
  <c r="DBK250" i="7"/>
  <c r="ORR250" i="7"/>
  <c r="QTS250" i="7"/>
  <c r="HYB250" i="7"/>
  <c r="TBR250" i="7"/>
  <c r="LJS250" i="7"/>
  <c r="KHP250" i="7"/>
  <c r="RU250" i="7"/>
  <c r="NAL250" i="7"/>
  <c r="QAQ250" i="7"/>
  <c r="CXP250" i="7"/>
  <c r="RRU250" i="7"/>
  <c r="DXB250" i="7"/>
  <c r="KH250" i="7"/>
  <c r="VRU250" i="7"/>
  <c r="MRY250" i="7"/>
  <c r="KRE250" i="7"/>
  <c r="FCB250" i="7"/>
  <c r="MMH250" i="7"/>
  <c r="OAW250" i="7"/>
  <c r="EOF250" i="7"/>
  <c r="HLV250" i="7"/>
  <c r="FCK250" i="7"/>
  <c r="KCI250" i="7"/>
  <c r="CHY250" i="7"/>
  <c r="SRI250" i="7"/>
  <c r="TWD250" i="7"/>
  <c r="PGB250" i="7"/>
  <c r="NSB250" i="7"/>
  <c r="UNV250" i="7"/>
  <c r="OLW250" i="7"/>
  <c r="RUG250" i="7"/>
  <c r="DWQ250" i="7"/>
  <c r="NYL250" i="7"/>
  <c r="UON250" i="7"/>
  <c r="PHF250" i="7"/>
  <c r="CXA250" i="7"/>
  <c r="NRM250" i="7"/>
  <c r="IAZ250" i="7"/>
  <c r="AJM250" i="7"/>
  <c r="ICJ250" i="7"/>
  <c r="REF250" i="7"/>
  <c r="BNN250" i="7"/>
  <c r="ITE250" i="7"/>
  <c r="BCL250" i="7"/>
  <c r="BLN250" i="7"/>
  <c r="DRB250" i="7"/>
  <c r="UHO250" i="7"/>
  <c r="HQD250" i="7"/>
  <c r="NIA250" i="7"/>
  <c r="TDT250" i="7"/>
  <c r="GRY250" i="7"/>
  <c r="JBB250" i="7"/>
  <c r="NYK250" i="7"/>
  <c r="LHI250" i="7"/>
  <c r="KAJ250" i="7"/>
  <c r="GVD250" i="7"/>
  <c r="AHP250" i="7"/>
  <c r="WSP250" i="7"/>
  <c r="CUK250" i="7"/>
  <c r="KRY250" i="7"/>
  <c r="WSH250" i="7"/>
  <c r="KEW250" i="7"/>
  <c r="LDQ250" i="7"/>
  <c r="GLM250" i="7"/>
  <c r="DVB250" i="7"/>
  <c r="QOK250" i="7"/>
  <c r="INR250" i="7"/>
  <c r="FKN250" i="7"/>
  <c r="FXM250" i="7"/>
  <c r="SHB250" i="7"/>
  <c r="MPT250" i="7"/>
  <c r="BHS250" i="7"/>
  <c r="WJN250" i="7"/>
  <c r="OLZ250" i="7"/>
  <c r="ARQ250" i="7"/>
  <c r="VTH250" i="7"/>
  <c r="PXW250" i="7"/>
  <c r="SJE250" i="7"/>
  <c r="QAW250" i="7"/>
  <c r="FWF250" i="7"/>
  <c r="LAA250" i="7"/>
  <c r="CXG250" i="7"/>
  <c r="HUI250" i="7"/>
  <c r="TPH250" i="7"/>
  <c r="HNC250" i="7"/>
  <c r="QAY250" i="7"/>
  <c r="TBN250" i="7"/>
  <c r="GBV250" i="7"/>
  <c r="QQJ250" i="7"/>
  <c r="OQK250" i="7"/>
  <c r="ULS250" i="7"/>
  <c r="MXX250" i="7"/>
  <c r="XF250" i="7"/>
  <c r="RQL250" i="7"/>
  <c r="HSW250" i="7"/>
  <c r="HGY250" i="7"/>
  <c r="SAB250" i="7"/>
  <c r="VTZ250" i="7"/>
  <c r="RON250" i="7"/>
  <c r="RNJ250" i="7"/>
  <c r="QEK250" i="7"/>
  <c r="FRA250" i="7"/>
  <c r="EDO250" i="7"/>
  <c r="NGL250" i="7"/>
  <c r="DXI250" i="7"/>
  <c r="EEV250" i="7"/>
  <c r="QMY250" i="7"/>
  <c r="QFW250" i="7"/>
  <c r="APL250" i="7"/>
  <c r="NXX250" i="7"/>
  <c r="MTA250" i="7"/>
  <c r="OYE250" i="7"/>
  <c r="TSX250" i="7"/>
  <c r="DFY250" i="7"/>
  <c r="BNS250" i="7"/>
  <c r="JQX250" i="7"/>
  <c r="SXV250" i="7"/>
  <c r="ACM250" i="7"/>
  <c r="GXC250" i="7"/>
  <c r="DVG250" i="7"/>
  <c r="BER250" i="7"/>
  <c r="GLR250" i="7"/>
  <c r="GBI250" i="7"/>
  <c r="LZT250" i="7"/>
  <c r="DXN250" i="7"/>
  <c r="IKE250" i="7"/>
  <c r="DBW250" i="7"/>
  <c r="NNE250" i="7"/>
  <c r="SVU250" i="7"/>
  <c r="CZD250" i="7"/>
  <c r="IMX250" i="7"/>
  <c r="BIY250" i="7"/>
  <c r="LQL250" i="7"/>
  <c r="FMW250" i="7"/>
  <c r="OBU250" i="7"/>
  <c r="OFX250" i="7"/>
  <c r="RZB250" i="7"/>
  <c r="IBH250" i="7"/>
  <c r="HXR250" i="7"/>
  <c r="JAA250" i="7"/>
  <c r="NGE250" i="7"/>
  <c r="RRN250" i="7"/>
  <c r="GRQ250" i="7"/>
  <c r="LBA250" i="7"/>
  <c r="VX250" i="7"/>
  <c r="RVA250" i="7"/>
  <c r="HHK250" i="7"/>
  <c r="VJN250" i="7"/>
  <c r="LWL250" i="7"/>
  <c r="UUR250" i="7"/>
  <c r="HDT250" i="7"/>
  <c r="AJB250" i="7"/>
  <c r="MSX250" i="7"/>
  <c r="HUP250" i="7"/>
  <c r="DCW250" i="7"/>
  <c r="GGU250" i="7"/>
  <c r="BSN250" i="7"/>
  <c r="BXH250" i="7"/>
  <c r="SEG250" i="7"/>
  <c r="LVR250" i="7"/>
  <c r="CVT250" i="7"/>
  <c r="AAR250" i="7"/>
  <c r="CSD250" i="7"/>
  <c r="FZ250" i="7"/>
  <c r="SID250" i="7"/>
  <c r="LJM250" i="7"/>
  <c r="VVV250" i="7"/>
  <c r="ODN250" i="7"/>
  <c r="TGA250" i="7"/>
  <c r="TKF250" i="7"/>
  <c r="EMB250" i="7"/>
  <c r="UPC250" i="7"/>
  <c r="UWU250" i="7"/>
  <c r="WKB250" i="7"/>
  <c r="FQS250" i="7"/>
  <c r="RTK250" i="7"/>
  <c r="SXA250" i="7"/>
  <c r="SWC250" i="7"/>
  <c r="PSE250" i="7"/>
  <c r="OA250" i="7"/>
  <c r="NMH250" i="7"/>
  <c r="RBV250" i="7"/>
  <c r="LBH250" i="7"/>
  <c r="TFY250" i="7"/>
  <c r="PAG250" i="7"/>
  <c r="GIK250" i="7"/>
  <c r="UYB250" i="7"/>
  <c r="AYT250" i="7"/>
  <c r="OOS250" i="7"/>
  <c r="OJS250" i="7"/>
  <c r="PQO250" i="7"/>
  <c r="MHM250" i="7"/>
  <c r="SLP250" i="7"/>
  <c r="NJD250" i="7"/>
  <c r="MIN250" i="7"/>
  <c r="MVS250" i="7"/>
  <c r="VZR250" i="7"/>
  <c r="UIH250" i="7"/>
  <c r="BBQ250" i="7"/>
  <c r="LTB250" i="7"/>
  <c r="JN250" i="7"/>
  <c r="QXC250" i="7"/>
  <c r="DZA250" i="7"/>
  <c r="AHL250" i="7"/>
  <c r="AUJ250" i="7"/>
  <c r="JPU250" i="7"/>
  <c r="DXX250" i="7"/>
  <c r="DCA250" i="7"/>
  <c r="FGE250" i="7"/>
  <c r="GPO250" i="7"/>
  <c r="IWN250" i="7"/>
  <c r="STT250" i="7"/>
  <c r="QJJ250" i="7"/>
  <c r="INP250" i="7"/>
  <c r="LAW250" i="7"/>
  <c r="QFO250" i="7"/>
  <c r="VTU250" i="7"/>
  <c r="UOI250" i="7"/>
  <c r="KHR250" i="7"/>
  <c r="MZZ250" i="7"/>
  <c r="EHC250" i="7"/>
  <c r="VNK250" i="7"/>
  <c r="SIE250" i="7"/>
  <c r="JPT250" i="7"/>
  <c r="HPM250" i="7"/>
  <c r="BAH250" i="7"/>
  <c r="IGG250" i="7"/>
  <c r="MNF250" i="7"/>
  <c r="HUR250" i="7"/>
  <c r="DOC250" i="7"/>
  <c r="QGE250" i="7"/>
  <c r="AQK250" i="7"/>
  <c r="WHG250" i="7"/>
  <c r="JOV250" i="7"/>
  <c r="CTS250" i="7"/>
  <c r="BCQ250" i="7"/>
  <c r="NLZ250" i="7"/>
  <c r="KWO250" i="7"/>
  <c r="BLS250" i="7"/>
  <c r="WMG250" i="7"/>
  <c r="TMF250" i="7"/>
  <c r="SNR250" i="7"/>
  <c r="QYK250" i="7"/>
  <c r="GUB250" i="7"/>
  <c r="TCR250" i="7"/>
  <c r="WND250" i="7"/>
  <c r="CCN250" i="7"/>
  <c r="LIO250" i="7"/>
  <c r="DPA250" i="7"/>
  <c r="QQN250" i="7"/>
  <c r="TMO250" i="7"/>
  <c r="KIO250" i="7"/>
  <c r="FEZ250" i="7"/>
  <c r="GEK250" i="7"/>
  <c r="VQR250" i="7"/>
  <c r="ELQ250" i="7"/>
  <c r="IDF250" i="7"/>
  <c r="NBU250" i="7"/>
  <c r="KPN250" i="7"/>
  <c r="SYK250" i="7"/>
  <c r="FMV250" i="7"/>
  <c r="OMT250" i="7"/>
  <c r="NAA250" i="7"/>
  <c r="VKF250" i="7"/>
  <c r="FXH250" i="7"/>
  <c r="MJI250" i="7"/>
  <c r="VQO250" i="7"/>
  <c r="GFI250" i="7"/>
  <c r="RWO250" i="7"/>
  <c r="TOB250" i="7"/>
  <c r="HAT250" i="7"/>
  <c r="FLQ250" i="7"/>
  <c r="ROW250" i="7"/>
  <c r="EIZ250" i="7"/>
  <c r="CSS250" i="7"/>
  <c r="FXJ250" i="7"/>
  <c r="PXZ250" i="7"/>
  <c r="MRJ250" i="7"/>
  <c r="HDB250" i="7"/>
  <c r="GGL250" i="7"/>
  <c r="EXN250" i="7"/>
  <c r="JSR250" i="7"/>
  <c r="RVC250" i="7"/>
  <c r="TLJ250" i="7"/>
  <c r="HX250" i="7"/>
  <c r="RLF250" i="7"/>
  <c r="LNA250" i="7"/>
  <c r="VOA250" i="7"/>
  <c r="ERG250" i="7"/>
  <c r="DHR250" i="7"/>
  <c r="NGD250" i="7"/>
  <c r="DGR250" i="7"/>
  <c r="SPZ250" i="7"/>
  <c r="IRQ250" i="7"/>
  <c r="JTF250" i="7"/>
  <c r="TNA250" i="7"/>
  <c r="INS250" i="7"/>
  <c r="RNR250" i="7"/>
  <c r="BNR250" i="7"/>
  <c r="CMA250" i="7"/>
  <c r="ODI250" i="7"/>
  <c r="RFY250" i="7"/>
  <c r="SCO250" i="7"/>
  <c r="SYB250" i="7"/>
  <c r="OWW250" i="7"/>
  <c r="LTF250" i="7"/>
  <c r="AFH250" i="7"/>
  <c r="WBM250" i="7"/>
  <c r="GEJ250" i="7"/>
  <c r="VUZ250" i="7"/>
  <c r="OHP250" i="7"/>
  <c r="KJK250" i="7"/>
  <c r="BWN250" i="7"/>
  <c r="OSO250" i="7"/>
  <c r="MOV250" i="7"/>
  <c r="ZV250" i="7"/>
  <c r="TDE250" i="7"/>
  <c r="VMO250" i="7"/>
  <c r="DWC250" i="7"/>
  <c r="ALR250" i="7"/>
  <c r="JDW250" i="7"/>
  <c r="HGM250" i="7"/>
  <c r="BRK250" i="7"/>
  <c r="CJW250" i="7"/>
  <c r="LKD250" i="7"/>
  <c r="EUH250" i="7"/>
  <c r="QHR250" i="7"/>
  <c r="EVY250" i="7"/>
  <c r="CHT250" i="7"/>
  <c r="MZV250" i="7"/>
  <c r="ILK250" i="7"/>
  <c r="MHX250" i="7"/>
  <c r="DRC250" i="7"/>
  <c r="QDL250" i="7"/>
  <c r="END250" i="7"/>
  <c r="RST250" i="7"/>
  <c r="JNX250" i="7"/>
  <c r="PRL250" i="7"/>
  <c r="GE250" i="7"/>
  <c r="COR250" i="7"/>
  <c r="UAZ250" i="7"/>
  <c r="RMS250" i="7"/>
  <c r="HWY250" i="7"/>
  <c r="QRF250" i="7"/>
  <c r="WAZ250" i="7"/>
  <c r="NPF250" i="7"/>
  <c r="DYH250" i="7"/>
  <c r="DXQ250" i="7"/>
  <c r="LCK250" i="7"/>
  <c r="AOQ250" i="7"/>
  <c r="JQA250" i="7"/>
  <c r="PPR250" i="7"/>
  <c r="IUR250" i="7"/>
  <c r="PUX250" i="7"/>
  <c r="QWX250" i="7"/>
  <c r="PVD250" i="7"/>
  <c r="LUD250" i="7"/>
  <c r="UPQ250" i="7"/>
  <c r="FZP250" i="7"/>
  <c r="MAK250" i="7"/>
  <c r="QBL250" i="7"/>
  <c r="FUA250" i="7"/>
  <c r="TLW250" i="7"/>
  <c r="VLS250" i="7"/>
  <c r="BNZ250" i="7"/>
  <c r="OMN250" i="7"/>
  <c r="KIN250" i="7"/>
  <c r="GVU250" i="7"/>
  <c r="LBB250" i="7"/>
  <c r="RLR250" i="7"/>
  <c r="FEI250" i="7"/>
  <c r="SEM250" i="7"/>
  <c r="VVF250" i="7"/>
  <c r="LYM250" i="7"/>
  <c r="FKL250" i="7"/>
  <c r="MEY250" i="7"/>
  <c r="JDR250" i="7"/>
  <c r="OZN250" i="7"/>
  <c r="HSZ250" i="7"/>
  <c r="UOB250" i="7"/>
  <c r="FSU250" i="7"/>
  <c r="FJW250" i="7"/>
  <c r="JOT250" i="7"/>
  <c r="LYS250" i="7"/>
  <c r="PSO250" i="7"/>
  <c r="FDS250" i="7"/>
  <c r="EJM250" i="7"/>
  <c r="UOW250" i="7"/>
  <c r="LLS250" i="7"/>
  <c r="REQ250" i="7"/>
  <c r="BEZ250" i="7"/>
  <c r="UEC250" i="7"/>
  <c r="LUT250" i="7"/>
  <c r="CTC250" i="7"/>
  <c r="DIJ250" i="7"/>
  <c r="RYE250" i="7"/>
  <c r="CKV250" i="7"/>
  <c r="ETF250" i="7"/>
  <c r="XO250" i="7"/>
  <c r="SQG250" i="7"/>
  <c r="MPB250" i="7"/>
  <c r="UMH250" i="7"/>
  <c r="MAV250" i="7"/>
  <c r="XEA250" i="7"/>
  <c r="CBB250" i="7"/>
  <c r="EUT250" i="7"/>
  <c r="DOB250" i="7"/>
  <c r="GQI250" i="7"/>
  <c r="GWS250" i="7"/>
  <c r="UUG250" i="7"/>
  <c r="IUY250" i="7"/>
  <c r="RP250" i="7"/>
  <c r="DOK250" i="7"/>
  <c r="KSS250" i="7"/>
  <c r="UDY250" i="7"/>
  <c r="IVQ250" i="7"/>
  <c r="SYV250" i="7"/>
  <c r="GSF250" i="7"/>
  <c r="MJZ250" i="7"/>
  <c r="GPL250" i="7"/>
  <c r="CLN250" i="7"/>
  <c r="UVO250" i="7"/>
  <c r="LDO250" i="7"/>
  <c r="RDG250" i="7"/>
  <c r="FND250" i="7"/>
  <c r="RBR250" i="7"/>
  <c r="NPI250" i="7"/>
  <c r="BKT250" i="7"/>
  <c r="IYY250" i="7"/>
  <c r="VQK250" i="7"/>
  <c r="KS250" i="7"/>
  <c r="QWO250" i="7"/>
  <c r="LDX250" i="7"/>
  <c r="NEF250" i="7"/>
  <c r="GGB250" i="7"/>
  <c r="MSS250" i="7"/>
  <c r="RRQ250" i="7"/>
  <c r="CTG250" i="7"/>
  <c r="ISG250" i="7"/>
  <c r="FIB250" i="7"/>
  <c r="UWA250" i="7"/>
  <c r="MYK250" i="7"/>
  <c r="MYQ250" i="7"/>
  <c r="QQP250" i="7"/>
  <c r="NNK250" i="7"/>
  <c r="LSE250" i="7"/>
  <c r="IIV250" i="7"/>
  <c r="MDC250" i="7"/>
  <c r="EHL250" i="7"/>
  <c r="EOJ250" i="7"/>
  <c r="LGG250" i="7"/>
  <c r="VFB250" i="7"/>
  <c r="IPO250" i="7"/>
  <c r="NHB250" i="7"/>
  <c r="DKA250" i="7"/>
  <c r="GNA250" i="7"/>
  <c r="MTF250" i="7"/>
  <c r="RFS250" i="7"/>
  <c r="JDL250" i="7"/>
  <c r="SRH250" i="7"/>
  <c r="UCD250" i="7"/>
  <c r="APQ250" i="7"/>
  <c r="CQS250" i="7"/>
  <c r="EBO250" i="7"/>
  <c r="QPF250" i="7"/>
  <c r="WAA250" i="7"/>
  <c r="HEF250" i="7"/>
  <c r="EWC250" i="7"/>
  <c r="QTW250" i="7"/>
  <c r="QOA250" i="7"/>
  <c r="IBC250" i="7"/>
  <c r="LSN250" i="7"/>
  <c r="UAV250" i="7"/>
  <c r="KRS250" i="7"/>
  <c r="DKJ250" i="7"/>
  <c r="IJ250" i="7"/>
  <c r="OLQ250" i="7"/>
  <c r="RAB250" i="7"/>
  <c r="JKH250" i="7"/>
  <c r="SVY250" i="7"/>
  <c r="ABC250" i="7"/>
  <c r="KZZ250" i="7"/>
  <c r="RJG250" i="7"/>
  <c r="GTE250" i="7"/>
  <c r="ACR250" i="7"/>
  <c r="EZC250" i="7"/>
  <c r="TRF250" i="7"/>
  <c r="QVI250" i="7"/>
  <c r="UVU250" i="7"/>
  <c r="SRO250" i="7"/>
  <c r="VKV250" i="7"/>
  <c r="VYD250" i="7"/>
  <c r="WVA250" i="7"/>
  <c r="GJV250" i="7"/>
  <c r="MTI250" i="7"/>
  <c r="NKR250" i="7"/>
  <c r="BIZ250" i="7"/>
  <c r="XAZ250" i="7"/>
  <c r="OUN250" i="7"/>
  <c r="URT250" i="7"/>
  <c r="LVC250" i="7"/>
  <c r="JJD250" i="7"/>
  <c r="WJO250" i="7"/>
  <c r="NFQ250" i="7"/>
  <c r="MUB250" i="7"/>
  <c r="FDV250" i="7"/>
  <c r="HKR250" i="7"/>
  <c r="EBU250" i="7"/>
  <c r="VIX250" i="7"/>
  <c r="WIL250" i="7"/>
  <c r="XCT250" i="7"/>
  <c r="RRJ250" i="7"/>
  <c r="RZW250" i="7"/>
  <c r="PSZ250" i="7"/>
  <c r="UGI250" i="7"/>
  <c r="TSZ250" i="7"/>
  <c r="VUX250" i="7"/>
  <c r="SUA250" i="7"/>
  <c r="ETL250" i="7"/>
  <c r="ASS250" i="7"/>
  <c r="OYI250" i="7"/>
  <c r="JUP250" i="7"/>
  <c r="VST250" i="7"/>
  <c r="GCO250" i="7"/>
  <c r="CCP250" i="7"/>
  <c r="ESK250" i="7"/>
  <c r="VVA250" i="7"/>
  <c r="UQZ250" i="7"/>
  <c r="WGV250" i="7"/>
  <c r="WPQ250" i="7"/>
  <c r="DBT250" i="7"/>
  <c r="PWA250" i="7"/>
  <c r="VYW250" i="7"/>
  <c r="EHN250" i="7"/>
  <c r="WYC250" i="7"/>
  <c r="SOI250" i="7"/>
  <c r="OOP250" i="7"/>
  <c r="RJC250" i="7"/>
  <c r="HGA250" i="7"/>
  <c r="UFL250" i="7"/>
  <c r="DGS250" i="7"/>
  <c r="WIC250" i="7"/>
  <c r="IFM250" i="7"/>
  <c r="KHM250" i="7"/>
  <c r="VHY250" i="7"/>
  <c r="SMR250" i="7"/>
  <c r="GPP250" i="7"/>
  <c r="FVC250" i="7"/>
  <c r="ASM250" i="7"/>
  <c r="KQA250" i="7"/>
  <c r="GN250" i="7"/>
  <c r="LZY250" i="7"/>
  <c r="AZQ250" i="7"/>
  <c r="WDP250" i="7"/>
  <c r="ACH250" i="7"/>
  <c r="PER250" i="7"/>
  <c r="AKF250" i="7"/>
  <c r="ICP250" i="7"/>
  <c r="UQQ250" i="7"/>
  <c r="ORM250" i="7"/>
  <c r="ENC250" i="7"/>
  <c r="OJQ250" i="7"/>
  <c r="KKR250" i="7"/>
  <c r="URE250" i="7"/>
  <c r="UEX250" i="7"/>
  <c r="FMN250" i="7"/>
  <c r="JKM250" i="7"/>
  <c r="OUT250" i="7"/>
  <c r="BIP250" i="7"/>
  <c r="PME250" i="7"/>
  <c r="ICU250" i="7"/>
  <c r="KMI250" i="7"/>
  <c r="JZQ250" i="7"/>
  <c r="BVV250" i="7"/>
  <c r="EWL250" i="7"/>
  <c r="DFC250" i="7"/>
  <c r="WKY250" i="7"/>
  <c r="FTS250" i="7"/>
  <c r="VJM250" i="7"/>
  <c r="PQZ250" i="7"/>
  <c r="WFM250" i="7"/>
  <c r="VGZ250" i="7"/>
  <c r="PYO250" i="7"/>
  <c r="SWH250" i="7"/>
  <c r="PEX250" i="7"/>
  <c r="QSW250" i="7"/>
  <c r="QWM250" i="7"/>
  <c r="VZP250" i="7"/>
  <c r="CSN250" i="7"/>
  <c r="KEV250" i="7"/>
  <c r="PID250" i="7"/>
  <c r="PZK250" i="7"/>
  <c r="KGW250" i="7"/>
  <c r="SXI250" i="7"/>
  <c r="EIO250" i="7"/>
  <c r="OMC250" i="7"/>
  <c r="JNK250" i="7"/>
  <c r="HO250" i="7"/>
  <c r="LPN250" i="7"/>
  <c r="MXZ250" i="7"/>
  <c r="PFS250" i="7"/>
  <c r="DDB250" i="7"/>
  <c r="TYJ250" i="7"/>
  <c r="DBC250" i="7"/>
  <c r="PEQ250" i="7"/>
  <c r="LIZ250" i="7"/>
  <c r="RBJ250" i="7"/>
  <c r="CVP250" i="7"/>
  <c r="CTW250" i="7"/>
  <c r="UPJ250" i="7"/>
  <c r="RMQ250" i="7"/>
  <c r="WCZ250" i="7"/>
  <c r="QLL250" i="7"/>
  <c r="BUX250" i="7"/>
  <c r="QPN250" i="7"/>
  <c r="VBM250" i="7"/>
  <c r="FPZ250" i="7"/>
  <c r="RVZ250" i="7"/>
  <c r="MHA250" i="7"/>
  <c r="SIK250" i="7"/>
  <c r="SJD250" i="7"/>
  <c r="VRM250" i="7"/>
  <c r="NGR250" i="7"/>
  <c r="GRU250" i="7"/>
  <c r="MEV250" i="7"/>
  <c r="DMU250" i="7"/>
  <c r="PY250" i="7"/>
  <c r="VEM250" i="7"/>
  <c r="LBE250" i="7"/>
  <c r="GDY250" i="7"/>
  <c r="LQT250" i="7"/>
  <c r="REU250" i="7"/>
  <c r="IUW250" i="7"/>
  <c r="RL250" i="7"/>
  <c r="NPO250" i="7"/>
  <c r="DQL250" i="7"/>
  <c r="ITR250" i="7"/>
  <c r="IM250" i="7"/>
  <c r="NOQ250" i="7"/>
  <c r="OJC250" i="7"/>
  <c r="JRF250" i="7"/>
  <c r="LVX250" i="7"/>
  <c r="HGJ250" i="7"/>
  <c r="GFK250" i="7"/>
  <c r="GGR250" i="7"/>
  <c r="IDO250" i="7"/>
  <c r="QGF250" i="7"/>
  <c r="VYB250" i="7"/>
  <c r="VDA250" i="7"/>
  <c r="AWS250" i="7"/>
  <c r="DTT250" i="7"/>
  <c r="MZY250" i="7"/>
  <c r="MOZ250" i="7"/>
  <c r="OBR250" i="7"/>
  <c r="IIP250" i="7"/>
  <c r="ZX250" i="7"/>
  <c r="UFN250" i="7"/>
  <c r="FWV250" i="7"/>
  <c r="NLG250" i="7"/>
  <c r="IE250" i="7"/>
  <c r="UPL250" i="7"/>
  <c r="UQK250" i="7"/>
  <c r="SAL250" i="7"/>
  <c r="KRR250" i="7"/>
  <c r="FJM250" i="7"/>
  <c r="DHD250" i="7"/>
  <c r="VCZ250" i="7"/>
  <c r="PFB250" i="7"/>
  <c r="SQT250" i="7"/>
  <c r="IFZ250" i="7"/>
  <c r="CYO250" i="7"/>
  <c r="JKQ250" i="7"/>
  <c r="KAD250" i="7"/>
  <c r="TPO250" i="7"/>
  <c r="MIO250" i="7"/>
  <c r="QFP250" i="7"/>
  <c r="GUC250" i="7"/>
  <c r="FES250" i="7"/>
  <c r="VTM250" i="7"/>
  <c r="IAV250" i="7"/>
  <c r="LCT250" i="7"/>
  <c r="PD250" i="7"/>
  <c r="KGB250" i="7"/>
  <c r="SCR250" i="7"/>
  <c r="QKE250" i="7"/>
  <c r="SXX250" i="7"/>
  <c r="FVX250" i="7"/>
  <c r="EHZ250" i="7"/>
  <c r="WBC250" i="7"/>
  <c r="MRM250" i="7"/>
  <c r="BMU250" i="7"/>
  <c r="FNU250" i="7"/>
  <c r="KMF250" i="7"/>
  <c r="ETV250" i="7"/>
  <c r="HID250" i="7"/>
  <c r="VFW250" i="7"/>
  <c r="VDI250" i="7"/>
  <c r="QTP250" i="7"/>
  <c r="TYX250" i="7"/>
  <c r="RVU250" i="7"/>
  <c r="LDB250" i="7"/>
  <c r="IFV250" i="7"/>
  <c r="VPE250" i="7"/>
  <c r="BIE250" i="7"/>
  <c r="HFL250" i="7"/>
  <c r="KUM250" i="7"/>
  <c r="TZR250" i="7"/>
  <c r="WHW250" i="7"/>
  <c r="YX250" i="7"/>
  <c r="GUQ250" i="7"/>
  <c r="FSH250" i="7"/>
  <c r="FWE250" i="7"/>
  <c r="EEW250" i="7"/>
  <c r="BHZ250" i="7"/>
  <c r="LJW250" i="7"/>
  <c r="BWB250" i="7"/>
  <c r="TSP250" i="7"/>
  <c r="FWM250" i="7"/>
  <c r="ABN250" i="7"/>
  <c r="HUW250" i="7"/>
  <c r="TRQ250" i="7"/>
  <c r="CHW250" i="7"/>
  <c r="NAF250" i="7"/>
  <c r="FSY250" i="7"/>
  <c r="IWP250" i="7"/>
  <c r="CLT250" i="7"/>
  <c r="ICW250" i="7"/>
  <c r="JEM250" i="7"/>
  <c r="HNH250" i="7"/>
  <c r="UMJ250" i="7"/>
  <c r="FIK250" i="7"/>
  <c r="SKG250" i="7"/>
  <c r="FIH250" i="7"/>
  <c r="TLB250" i="7"/>
  <c r="NUS250" i="7"/>
  <c r="ISK250" i="7"/>
  <c r="CYN250" i="7"/>
  <c r="GPF250" i="7"/>
  <c r="WGW250" i="7"/>
  <c r="UAY250" i="7"/>
  <c r="VL250" i="7"/>
  <c r="GRT250" i="7"/>
  <c r="FTP250" i="7"/>
  <c r="HHC250" i="7"/>
  <c r="MPY250" i="7"/>
  <c r="IVC250" i="7"/>
  <c r="GDH250" i="7"/>
  <c r="KW250" i="7"/>
  <c r="IZX250" i="7"/>
  <c r="FHV250" i="7"/>
  <c r="JCS250" i="7"/>
  <c r="FQI250" i="7"/>
  <c r="GFN250" i="7"/>
  <c r="VXI250" i="7"/>
  <c r="IOD250" i="7"/>
  <c r="THM250" i="7"/>
  <c r="NV250" i="7"/>
  <c r="EEK250" i="7"/>
  <c r="KTZ250" i="7"/>
  <c r="XFA250" i="7"/>
  <c r="LVL250" i="7"/>
  <c r="BVW250" i="7"/>
  <c r="EJH250" i="7"/>
  <c r="MXL250" i="7"/>
  <c r="TA250" i="7"/>
  <c r="EJS250" i="7"/>
  <c r="GNH250" i="7"/>
  <c r="KXC250" i="7"/>
  <c r="IMY250" i="7"/>
  <c r="IHL250" i="7"/>
  <c r="UST250" i="7"/>
  <c r="OOK250" i="7"/>
  <c r="BST250" i="7"/>
  <c r="EVR250" i="7"/>
  <c r="VKD250" i="7"/>
  <c r="IQH250" i="7"/>
  <c r="BNM250" i="7"/>
  <c r="DZO250" i="7"/>
  <c r="UBI250" i="7"/>
  <c r="FYC250" i="7"/>
  <c r="RDT250" i="7"/>
  <c r="DVA250" i="7"/>
  <c r="AFO250" i="7"/>
  <c r="JZH250" i="7"/>
  <c r="JLN250" i="7"/>
  <c r="JJG250" i="7"/>
  <c r="CBW250" i="7"/>
  <c r="KXM250" i="7"/>
  <c r="WGQ250" i="7"/>
  <c r="LWX250" i="7"/>
  <c r="DIQ250" i="7"/>
  <c r="FDZ250" i="7"/>
  <c r="CFR250" i="7"/>
  <c r="TTZ250" i="7"/>
  <c r="LLO250" i="7"/>
  <c r="IGX250" i="7"/>
  <c r="FCX250" i="7"/>
  <c r="RRA250" i="7"/>
  <c r="NA250" i="7"/>
  <c r="NFY250" i="7"/>
  <c r="HXE250" i="7"/>
  <c r="FW250" i="7"/>
  <c r="MMF250" i="7"/>
  <c r="WBA250" i="7"/>
  <c r="SRD250" i="7"/>
  <c r="NTM250" i="7"/>
  <c r="CEX250" i="7"/>
  <c r="TER250" i="7"/>
  <c r="PTH250" i="7"/>
  <c r="NDO250" i="7"/>
  <c r="KQU250" i="7"/>
  <c r="TJK250" i="7"/>
  <c r="CNM250" i="7"/>
  <c r="SEY250" i="7"/>
  <c r="TME250" i="7"/>
  <c r="MLU250" i="7"/>
  <c r="YV250" i="7"/>
  <c r="RF250" i="7"/>
  <c r="UKO250" i="7"/>
  <c r="JQU250" i="7"/>
  <c r="KPP250" i="7"/>
  <c r="TFV250" i="7"/>
  <c r="IEA250" i="7"/>
  <c r="UXZ250" i="7"/>
  <c r="NLM250" i="7"/>
  <c r="LW250" i="7"/>
  <c r="PAK250" i="7"/>
  <c r="OFD250" i="7"/>
  <c r="CAC250" i="7"/>
  <c r="OET250" i="7"/>
  <c r="SRL250" i="7"/>
  <c r="VOT250" i="7"/>
  <c r="UOQ250" i="7"/>
  <c r="CEM250" i="7"/>
  <c r="MLB250" i="7"/>
  <c r="GHP250" i="7"/>
  <c r="HGZ250" i="7"/>
  <c r="LYO250" i="7"/>
  <c r="OCH250" i="7"/>
  <c r="EEZ250" i="7"/>
  <c r="TLX250" i="7"/>
  <c r="RQS250" i="7"/>
  <c r="RUL250" i="7"/>
  <c r="MKT250" i="7"/>
  <c r="MIL250" i="7"/>
  <c r="SQJ250" i="7"/>
  <c r="UQP250" i="7"/>
  <c r="GKO250" i="7"/>
  <c r="RPI250" i="7"/>
  <c r="WOZ250" i="7"/>
  <c r="FTT250" i="7"/>
  <c r="EXW250" i="7"/>
  <c r="HYP250" i="7"/>
  <c r="FAQ250" i="7"/>
  <c r="IGR250" i="7"/>
  <c r="NF250" i="7"/>
  <c r="MMD250" i="7"/>
  <c r="DAA250" i="7"/>
  <c r="FDL250" i="7"/>
  <c r="FRS250" i="7"/>
  <c r="PVI250" i="7"/>
  <c r="ANZ250" i="7"/>
  <c r="ANP250" i="7"/>
  <c r="RMJ250" i="7"/>
  <c r="MWP250" i="7"/>
  <c r="GBS250" i="7"/>
  <c r="NWL250" i="7"/>
  <c r="SCA250" i="7"/>
  <c r="OXC250" i="7"/>
  <c r="KDD250" i="7"/>
  <c r="WXL250" i="7"/>
  <c r="IBT250" i="7"/>
  <c r="KAX250" i="7"/>
  <c r="IJO250" i="7"/>
  <c r="LEP250" i="7"/>
  <c r="AKR250" i="7"/>
  <c r="CAB250" i="7"/>
  <c r="ELY250" i="7"/>
  <c r="LYN250" i="7"/>
  <c r="KBI250" i="7"/>
  <c r="CXT250" i="7"/>
  <c r="QSU250" i="7"/>
  <c r="LHX250" i="7"/>
  <c r="HAF250" i="7"/>
  <c r="KNU250" i="7"/>
  <c r="GDT250" i="7"/>
  <c r="IND250" i="7"/>
  <c r="FBF250" i="7"/>
  <c r="JBH250" i="7"/>
  <c r="BQA250" i="7"/>
  <c r="LWK250" i="7"/>
  <c r="OFJ250" i="7"/>
  <c r="HPF250" i="7"/>
  <c r="BQC250" i="7"/>
  <c r="ODO250" i="7"/>
  <c r="AQE250" i="7"/>
  <c r="HMC250" i="7"/>
  <c r="DQV250" i="7"/>
  <c r="DPV250" i="7"/>
  <c r="LYQ250" i="7"/>
  <c r="HHR250" i="7"/>
  <c r="OUI250" i="7"/>
  <c r="QIE250" i="7"/>
  <c r="RFL250" i="7"/>
  <c r="JK250" i="7"/>
  <c r="GXT250" i="7"/>
  <c r="RRI250" i="7"/>
  <c r="QYY250" i="7"/>
  <c r="GYW250" i="7"/>
  <c r="GYN250" i="7"/>
  <c r="SZA250" i="7"/>
  <c r="UXK250" i="7"/>
  <c r="BRS250" i="7"/>
  <c r="GCA250" i="7"/>
  <c r="DNC250" i="7"/>
  <c r="IPY250" i="7"/>
  <c r="HKT250" i="7"/>
  <c r="TXZ250" i="7"/>
  <c r="SIU250" i="7"/>
  <c r="NLU250" i="7"/>
  <c r="FSM250" i="7"/>
  <c r="SKK250" i="7"/>
  <c r="WEZ250" i="7"/>
  <c r="TUS250" i="7"/>
  <c r="TWV250" i="7"/>
  <c r="HCQ250" i="7"/>
  <c r="VOW250" i="7"/>
  <c r="FNB250" i="7"/>
  <c r="NQA250" i="7"/>
  <c r="JMM250" i="7"/>
  <c r="SKV250" i="7"/>
  <c r="DPK250" i="7"/>
  <c r="FOW250" i="7"/>
  <c r="KWM250" i="7"/>
  <c r="UBV250" i="7"/>
  <c r="RJX250" i="7"/>
  <c r="AAX250" i="7"/>
  <c r="RPM250" i="7"/>
  <c r="LB250" i="7"/>
  <c r="GHI250" i="7"/>
  <c r="DXG250" i="7"/>
  <c r="GYO250" i="7"/>
  <c r="DJJ250" i="7"/>
  <c r="ASF250" i="7"/>
  <c r="RPR250" i="7"/>
  <c r="VEA250" i="7"/>
  <c r="IHF250" i="7"/>
  <c r="KMJ250" i="7"/>
  <c r="JXF250" i="7"/>
  <c r="UZI250" i="7"/>
  <c r="NTN250" i="7"/>
  <c r="DNU250" i="7"/>
  <c r="LRG250" i="7"/>
  <c r="JHD250" i="7"/>
  <c r="DIH250" i="7"/>
  <c r="GRX250" i="7"/>
  <c r="UPP250" i="7"/>
  <c r="BRT250" i="7"/>
  <c r="FDQ250" i="7"/>
  <c r="CYW250" i="7"/>
  <c r="VTW250" i="7"/>
  <c r="VEC250" i="7"/>
  <c r="QVB250" i="7"/>
  <c r="QXW250" i="7"/>
  <c r="SMT250" i="7"/>
  <c r="QME250" i="7"/>
  <c r="TVR250" i="7"/>
  <c r="TGT250" i="7"/>
  <c r="VMK250" i="7"/>
  <c r="GVQ250" i="7"/>
  <c r="XDF250" i="7"/>
  <c r="SWP250" i="7"/>
  <c r="SYY250" i="7"/>
  <c r="GHH250" i="7"/>
  <c r="QBJ250" i="7"/>
  <c r="SDR250" i="7"/>
  <c r="HVO250" i="7"/>
  <c r="TTU250" i="7"/>
  <c r="ITB250" i="7"/>
  <c r="LZR250" i="7"/>
  <c r="DLY250" i="7"/>
  <c r="SFB250" i="7"/>
  <c r="JU250" i="7"/>
  <c r="ORD250" i="7"/>
  <c r="NVC250" i="7"/>
  <c r="OSR250" i="7"/>
  <c r="EMW250" i="7"/>
  <c r="RPX250" i="7"/>
  <c r="MUE250" i="7"/>
  <c r="LSQ250" i="7"/>
  <c r="UGK250" i="7"/>
  <c r="EGE250" i="7"/>
  <c r="ROD250" i="7"/>
  <c r="IIH250" i="7"/>
  <c r="NRG250" i="7"/>
  <c r="WCV250" i="7"/>
  <c r="GFY250" i="7"/>
  <c r="TIG250" i="7"/>
  <c r="CUB250" i="7"/>
  <c r="DDG250" i="7"/>
  <c r="QUC250" i="7"/>
  <c r="VLC250" i="7"/>
  <c r="WMM250" i="7"/>
  <c r="UXF250" i="7"/>
  <c r="FOQ250" i="7"/>
  <c r="WGY250" i="7"/>
  <c r="DJB250" i="7"/>
  <c r="JCU250" i="7"/>
  <c r="DTJ250" i="7"/>
  <c r="ELU250" i="7"/>
  <c r="MWC250" i="7"/>
  <c r="GHY250" i="7"/>
  <c r="BPD250" i="7"/>
  <c r="HLJ250" i="7"/>
  <c r="UAO250" i="7"/>
  <c r="WBG250" i="7"/>
  <c r="PYD250" i="7"/>
  <c r="REV250" i="7"/>
  <c r="FGL250" i="7"/>
  <c r="JSS250" i="7"/>
  <c r="CDG250" i="7"/>
  <c r="UCH250" i="7"/>
  <c r="VQV250" i="7"/>
  <c r="DDE250" i="7"/>
  <c r="MCZ250" i="7"/>
  <c r="MJ250" i="7"/>
  <c r="MVY250" i="7"/>
  <c r="FXA250" i="7"/>
  <c r="PTN250" i="7"/>
  <c r="ELX250" i="7"/>
  <c r="QBE250" i="7"/>
  <c r="LQY250" i="7"/>
  <c r="OMO250" i="7"/>
  <c r="PBS250" i="7"/>
  <c r="AUT250" i="7"/>
  <c r="FYN250" i="7"/>
  <c r="MOY250" i="7"/>
  <c r="UDN250" i="7"/>
  <c r="WQJ250" i="7"/>
  <c r="VIE250" i="7"/>
  <c r="JOL250" i="7"/>
  <c r="NWG250" i="7"/>
  <c r="MZW250" i="7"/>
  <c r="AME250" i="7"/>
  <c r="JCM250" i="7"/>
  <c r="MAY250" i="7"/>
  <c r="KPM250" i="7"/>
  <c r="KRK250" i="7"/>
  <c r="ETW250" i="7"/>
  <c r="GIW250" i="7"/>
  <c r="MDB250" i="7"/>
  <c r="ELZ250" i="7"/>
  <c r="XEF250" i="7"/>
  <c r="HOM250" i="7"/>
  <c r="LDJ250" i="7"/>
  <c r="GSW250" i="7"/>
  <c r="QKZ250" i="7"/>
  <c r="MHN250" i="7"/>
  <c r="GHJ250" i="7"/>
  <c r="IEZ250" i="7"/>
  <c r="UBT250" i="7"/>
  <c r="SJJ250" i="7"/>
  <c r="QA250" i="7"/>
  <c r="CFP250" i="7"/>
  <c r="CTN250" i="7"/>
  <c r="QRH250" i="7"/>
  <c r="HUS250" i="7"/>
  <c r="IJI250" i="7"/>
  <c r="IRX250" i="7"/>
  <c r="HXK250" i="7"/>
  <c r="UYQ250" i="7"/>
  <c r="IGN250" i="7"/>
  <c r="PAJ250" i="7"/>
  <c r="BKI250" i="7"/>
  <c r="BYN250" i="7"/>
  <c r="VGF250" i="7"/>
  <c r="RWP250" i="7"/>
  <c r="AND250" i="7"/>
  <c r="SMK250" i="7"/>
  <c r="GBL250" i="7"/>
  <c r="KFK250" i="7"/>
  <c r="RTG250" i="7"/>
  <c r="GUZ250" i="7"/>
  <c r="UKE250" i="7"/>
  <c r="KOV250" i="7"/>
  <c r="JLI250" i="7"/>
  <c r="LFC250" i="7"/>
  <c r="SKI250" i="7"/>
  <c r="PKP250" i="7"/>
  <c r="BOH250" i="7"/>
  <c r="FCT250" i="7"/>
  <c r="MS250" i="7"/>
  <c r="DFF250" i="7"/>
  <c r="KQB250" i="7"/>
  <c r="JXN250" i="7"/>
  <c r="TZM250" i="7"/>
  <c r="WRL250" i="7"/>
  <c r="LQB250" i="7"/>
  <c r="EPV250" i="7"/>
  <c r="TZI250" i="7"/>
  <c r="GPM250" i="7"/>
  <c r="NXF250" i="7"/>
  <c r="EOA250" i="7"/>
  <c r="NEV250" i="7"/>
  <c r="OKB250" i="7"/>
  <c r="DVP250" i="7"/>
  <c r="QAI250" i="7"/>
  <c r="SRG250" i="7"/>
  <c r="RCR250" i="7"/>
  <c r="IOG250" i="7"/>
  <c r="VTO250" i="7"/>
  <c r="FGD250" i="7"/>
  <c r="LBM250" i="7"/>
  <c r="CRQ250" i="7"/>
  <c r="APZ250" i="7"/>
  <c r="XDI250" i="7"/>
  <c r="TZX250" i="7"/>
  <c r="MSV250" i="7"/>
  <c r="XY250" i="7"/>
  <c r="QVK250" i="7"/>
  <c r="NEE250" i="7"/>
  <c r="ILP250" i="7"/>
  <c r="JIK250" i="7"/>
  <c r="BTJ250" i="7"/>
  <c r="REK250" i="7"/>
  <c r="BYZ250" i="7"/>
  <c r="NHE250" i="7"/>
  <c r="PAZ250" i="7"/>
  <c r="KQK250" i="7"/>
  <c r="DZG250" i="7"/>
  <c r="JNJ250" i="7"/>
  <c r="GET250" i="7"/>
  <c r="SCI250" i="7"/>
  <c r="KSF250" i="7"/>
  <c r="AOY250" i="7"/>
  <c r="WN250" i="7"/>
  <c r="JEP250" i="7"/>
  <c r="BTD250" i="7"/>
  <c r="AFG250" i="7"/>
  <c r="CCV250" i="7"/>
  <c r="TQW250" i="7"/>
  <c r="PWX250" i="7"/>
  <c r="QFM250" i="7"/>
  <c r="RDJ250" i="7"/>
  <c r="SLI250" i="7"/>
  <c r="EBE250" i="7"/>
  <c r="OTX250" i="7"/>
  <c r="WXW250" i="7"/>
  <c r="VNC250" i="7"/>
  <c r="ATZ250" i="7"/>
  <c r="ECI250" i="7"/>
  <c r="KCA250" i="7"/>
  <c r="OWR250" i="7"/>
  <c r="ADG250" i="7"/>
  <c r="BPF250" i="7"/>
  <c r="HNM250" i="7"/>
  <c r="SAT250" i="7"/>
  <c r="FXW250" i="7"/>
  <c r="NXE250" i="7"/>
  <c r="JRM250" i="7"/>
  <c r="BBB250" i="7"/>
  <c r="WWJ250" i="7"/>
  <c r="PAT250" i="7"/>
  <c r="GOB250" i="7"/>
  <c r="TMN250" i="7"/>
  <c r="TBY250" i="7"/>
  <c r="TMB250" i="7"/>
  <c r="JXO250" i="7"/>
  <c r="KVF250" i="7"/>
  <c r="BDB250" i="7"/>
  <c r="NJU250" i="7"/>
  <c r="BBV250" i="7"/>
  <c r="TOL250" i="7"/>
  <c r="KFP250" i="7"/>
  <c r="KAS250" i="7"/>
  <c r="EAW250" i="7"/>
  <c r="JAZ250" i="7"/>
  <c r="BEL250" i="7"/>
  <c r="SMJ250" i="7"/>
  <c r="LIX250" i="7"/>
  <c r="DEI250" i="7"/>
  <c r="XEE250" i="7"/>
  <c r="HAP250" i="7"/>
  <c r="ULR250" i="7"/>
  <c r="GUE250" i="7"/>
  <c r="UZX250" i="7"/>
  <c r="XBL250" i="7"/>
  <c r="BVH250" i="7"/>
  <c r="AVY250" i="7"/>
  <c r="FDW250" i="7"/>
  <c r="IAM250" i="7"/>
  <c r="AEQ250" i="7"/>
  <c r="FJZ250" i="7"/>
  <c r="EZS250" i="7"/>
  <c r="OCZ250" i="7"/>
  <c r="PFD250" i="7"/>
  <c r="GPT250" i="7"/>
  <c r="GXW250" i="7"/>
  <c r="SPO250" i="7"/>
  <c r="PX250" i="7"/>
  <c r="AIB250" i="7"/>
  <c r="UVJ250" i="7"/>
  <c r="RND250" i="7"/>
  <c r="LWG250" i="7"/>
  <c r="STJ250" i="7"/>
  <c r="MAM250" i="7"/>
  <c r="MOL250" i="7"/>
  <c r="ERO250" i="7"/>
  <c r="GOG250" i="7"/>
  <c r="ACW250" i="7"/>
  <c r="AQP250" i="7"/>
  <c r="ACN250" i="7"/>
  <c r="EBP250" i="7"/>
  <c r="GYF250" i="7"/>
  <c r="AYK250" i="7"/>
  <c r="FGZ250" i="7"/>
  <c r="JNL250" i="7"/>
  <c r="AHG250" i="7"/>
  <c r="KMR250" i="7"/>
  <c r="EYO250" i="7"/>
  <c r="GQD250" i="7"/>
  <c r="RH250" i="7"/>
  <c r="WUN250" i="7"/>
  <c r="UAD250" i="7"/>
  <c r="URL250" i="7"/>
  <c r="PTD250" i="7"/>
  <c r="ITA250" i="7"/>
  <c r="DJQ250" i="7"/>
  <c r="TZG250" i="7"/>
  <c r="AQS250" i="7"/>
  <c r="RGI250" i="7"/>
  <c r="GDO250" i="7"/>
  <c r="JAL250" i="7"/>
  <c r="AEL250" i="7"/>
  <c r="TJB250" i="7"/>
  <c r="WMP250" i="7"/>
  <c r="VHZ250" i="7"/>
  <c r="VWO250" i="7"/>
  <c r="RHU250" i="7"/>
  <c r="WIU250" i="7"/>
  <c r="WWB250" i="7"/>
  <c r="SSX250" i="7"/>
  <c r="QM250" i="7"/>
  <c r="UKU250" i="7"/>
  <c r="PBP250" i="7"/>
  <c r="KFB250" i="7"/>
  <c r="HVK250" i="7"/>
  <c r="AFT250" i="7"/>
  <c r="HEC250" i="7"/>
  <c r="CAQ250" i="7"/>
  <c r="IYJ250" i="7"/>
  <c r="HPZ250" i="7"/>
  <c r="FEY250" i="7"/>
  <c r="SCX250" i="7"/>
  <c r="HIK250" i="7"/>
  <c r="PLQ250" i="7"/>
  <c r="BDL250" i="7"/>
  <c r="GVT250" i="7"/>
  <c r="PTJ250" i="7"/>
  <c r="VHX250" i="7"/>
  <c r="DYO250" i="7"/>
  <c r="ARX250" i="7"/>
  <c r="MPZ250" i="7"/>
  <c r="LCD250" i="7"/>
  <c r="NPT250" i="7"/>
  <c r="UWQ250" i="7"/>
  <c r="LQM250" i="7"/>
  <c r="FYB250" i="7"/>
  <c r="MFG250" i="7"/>
  <c r="PFA250" i="7"/>
  <c r="CQL250" i="7"/>
  <c r="DSC250" i="7"/>
  <c r="SQS250" i="7"/>
  <c r="EBN250" i="7"/>
  <c r="VSA250" i="7"/>
  <c r="KBD250" i="7"/>
  <c r="MUG250" i="7"/>
  <c r="QJB250" i="7"/>
  <c r="DPB250" i="7"/>
  <c r="AYF250" i="7"/>
  <c r="GI250" i="7"/>
  <c r="ORV250" i="7"/>
  <c r="TF250" i="7"/>
  <c r="KMC250" i="7"/>
  <c r="QEL250" i="7"/>
  <c r="QK250" i="7"/>
  <c r="TZE250" i="7"/>
  <c r="ACJ250" i="7"/>
  <c r="GMZ250" i="7"/>
  <c r="SZN250" i="7"/>
  <c r="XCF250" i="7"/>
  <c r="IDL250" i="7"/>
  <c r="NNM250" i="7"/>
  <c r="ATI250" i="7"/>
  <c r="JXR250" i="7"/>
  <c r="VJW250" i="7"/>
  <c r="JNV250" i="7"/>
  <c r="PSD250" i="7"/>
  <c r="QPJ250" i="7"/>
  <c r="PVY250" i="7"/>
  <c r="EEJ250" i="7"/>
  <c r="CWU250" i="7"/>
  <c r="PRA250" i="7"/>
  <c r="PAF250" i="7"/>
  <c r="WOX250" i="7"/>
  <c r="PCP250" i="7"/>
  <c r="UJ250" i="7"/>
  <c r="DXA250" i="7"/>
  <c r="LFJ250" i="7"/>
  <c r="FGO250" i="7"/>
  <c r="EPB250" i="7"/>
  <c r="GZB250" i="7"/>
  <c r="TX250" i="7"/>
  <c r="SXP250" i="7"/>
  <c r="EHJ250" i="7"/>
  <c r="DOJ250" i="7"/>
  <c r="ASD250" i="7"/>
  <c r="LVI250" i="7"/>
  <c r="OXH250" i="7"/>
  <c r="KQC250" i="7"/>
  <c r="GZE250" i="7"/>
  <c r="ATQ250" i="7"/>
  <c r="ISF250" i="7"/>
  <c r="ECN250" i="7"/>
  <c r="EXT250" i="7"/>
  <c r="QIB250" i="7"/>
  <c r="JUR250" i="7"/>
  <c r="WZT250" i="7"/>
  <c r="MJC250" i="7"/>
  <c r="JQD250" i="7"/>
  <c r="VKP250" i="7"/>
  <c r="LD250" i="7"/>
  <c r="VTE250" i="7"/>
  <c r="CEQ250" i="7"/>
  <c r="OGO250" i="7"/>
  <c r="WYW250" i="7"/>
  <c r="CZO250" i="7"/>
  <c r="RCX250" i="7"/>
  <c r="MBA250" i="7"/>
  <c r="UNT250" i="7"/>
  <c r="CFD250" i="7"/>
  <c r="IHN250" i="7"/>
  <c r="AYU250" i="7"/>
  <c r="GON250" i="7"/>
  <c r="CFL250" i="7"/>
  <c r="CWE250" i="7"/>
  <c r="MNX250" i="7"/>
  <c r="SQL250" i="7"/>
  <c r="JDD250" i="7"/>
  <c r="FRF250" i="7"/>
  <c r="FTK250" i="7"/>
  <c r="NMY250" i="7"/>
  <c r="SMD250" i="7"/>
  <c r="AOK250" i="7"/>
  <c r="QEN250" i="7"/>
  <c r="JYU250" i="7"/>
  <c r="EQB250" i="7"/>
  <c r="STE250" i="7"/>
  <c r="MKK250" i="7"/>
  <c r="HHJ250" i="7"/>
  <c r="IFA250" i="7"/>
  <c r="BFJ250" i="7"/>
  <c r="ADU250" i="7"/>
  <c r="QCS250" i="7"/>
  <c r="VK250" i="7"/>
  <c r="ABR250" i="7"/>
  <c r="HNX250" i="7"/>
  <c r="JES250" i="7"/>
  <c r="OER250" i="7"/>
  <c r="VIG250" i="7"/>
  <c r="VHB250" i="7"/>
  <c r="NOY250" i="7"/>
  <c r="OGF250" i="7"/>
  <c r="GDQ250" i="7"/>
  <c r="NMG250" i="7"/>
  <c r="IMD250" i="7"/>
  <c r="MXT250" i="7"/>
  <c r="JVN250" i="7"/>
  <c r="GFL250" i="7"/>
  <c r="MLC250" i="7"/>
  <c r="ENK250" i="7"/>
  <c r="QLG250" i="7"/>
  <c r="TWO250" i="7"/>
  <c r="KBB250" i="7"/>
  <c r="NZW250" i="7"/>
  <c r="KTW250" i="7"/>
  <c r="ARI250" i="7"/>
  <c r="PTI250" i="7"/>
  <c r="HTE250" i="7"/>
  <c r="LMP250" i="7"/>
  <c r="VNX250" i="7"/>
  <c r="VGJ250" i="7"/>
  <c r="TAT250" i="7"/>
  <c r="XAO250" i="7"/>
  <c r="RQD250" i="7"/>
  <c r="WEK250" i="7"/>
  <c r="MSZ250" i="7"/>
  <c r="UJS250" i="7"/>
  <c r="GJC250" i="7"/>
  <c r="UYT250" i="7"/>
  <c r="CHP250" i="7"/>
  <c r="CZX250" i="7"/>
  <c r="BDM250" i="7"/>
  <c r="BCP250" i="7"/>
  <c r="DBG250" i="7"/>
  <c r="HQT250" i="7"/>
  <c r="BBX250" i="7"/>
  <c r="QJX250" i="7"/>
  <c r="ABG250" i="7"/>
  <c r="JUB250" i="7"/>
  <c r="SCD250" i="7"/>
  <c r="OJA250" i="7"/>
  <c r="VFC250" i="7"/>
  <c r="IBS250" i="7"/>
  <c r="HAO250" i="7"/>
  <c r="GQP250" i="7"/>
  <c r="JUT250" i="7"/>
  <c r="LZO250" i="7"/>
  <c r="QVP250" i="7"/>
  <c r="EMR250" i="7"/>
  <c r="AHO250" i="7"/>
  <c r="RKV250" i="7"/>
  <c r="PVW250" i="7"/>
  <c r="TLR250" i="7"/>
  <c r="EMO250" i="7"/>
  <c r="RSJ250" i="7"/>
  <c r="MMS250" i="7"/>
  <c r="TTL250" i="7"/>
  <c r="UXO250" i="7"/>
  <c r="MQC250" i="7"/>
  <c r="HZJ250" i="7"/>
  <c r="TSM250" i="7"/>
  <c r="ATR250" i="7"/>
  <c r="TZO250" i="7"/>
  <c r="CBK250" i="7"/>
  <c r="SKU250" i="7"/>
  <c r="IRC250" i="7"/>
  <c r="FIR250" i="7"/>
  <c r="BGX250" i="7"/>
  <c r="TBC250" i="7"/>
  <c r="QKU250" i="7"/>
  <c r="XBZ250" i="7"/>
  <c r="WIP250" i="7"/>
  <c r="MSH250" i="7"/>
  <c r="LZC250" i="7"/>
  <c r="PJP250" i="7"/>
  <c r="MDI250" i="7"/>
  <c r="RDS250" i="7"/>
  <c r="RQM250" i="7"/>
  <c r="PZW250" i="7"/>
  <c r="DCV250" i="7"/>
  <c r="JBA250" i="7"/>
  <c r="PDJ250" i="7"/>
  <c r="WFC250" i="7"/>
  <c r="QZI250" i="7"/>
  <c r="XDK250" i="7"/>
  <c r="UKG250" i="7"/>
  <c r="OXZ250" i="7"/>
  <c r="OJM250" i="7"/>
  <c r="KMY250" i="7"/>
  <c r="CED250" i="7"/>
  <c r="VRT250" i="7"/>
  <c r="HUD250" i="7"/>
  <c r="TKQ250" i="7"/>
  <c r="PUE250" i="7"/>
  <c r="TQF250" i="7"/>
  <c r="ATG250" i="7"/>
  <c r="QLW250" i="7"/>
  <c r="CFG250" i="7"/>
  <c r="MFB250" i="7"/>
  <c r="UXS250" i="7"/>
  <c r="ALK250" i="7"/>
  <c r="JRH250" i="7"/>
  <c r="OGW250" i="7"/>
  <c r="UTT250" i="7"/>
  <c r="BKB250" i="7"/>
  <c r="EML250" i="7"/>
  <c r="RXB250" i="7"/>
  <c r="HYH250" i="7"/>
  <c r="HMS250" i="7"/>
  <c r="VLJ250" i="7"/>
  <c r="CSX250" i="7"/>
  <c r="MAX250" i="7"/>
  <c r="PRE250" i="7"/>
  <c r="CPD250" i="7"/>
  <c r="XDZ250" i="7"/>
  <c r="NEM250" i="7"/>
  <c r="BGS250" i="7"/>
  <c r="KAI250" i="7"/>
  <c r="RFW250" i="7"/>
  <c r="LMG250" i="7"/>
  <c r="FVI250" i="7"/>
  <c r="EBY250" i="7"/>
  <c r="EEG250" i="7"/>
  <c r="CDJ250" i="7"/>
  <c r="EDD250" i="7"/>
  <c r="TCH250" i="7"/>
  <c r="RYR250" i="7"/>
  <c r="EUU250" i="7"/>
  <c r="OGP250" i="7"/>
  <c r="OAM250" i="7"/>
  <c r="IEU250" i="7"/>
  <c r="TLV250" i="7"/>
  <c r="AKT250" i="7"/>
  <c r="KWJ250" i="7"/>
  <c r="QER250" i="7"/>
  <c r="IAN250" i="7"/>
  <c r="TNY250" i="7"/>
  <c r="IYE250" i="7"/>
  <c r="NGI250" i="7"/>
  <c r="PW250" i="7"/>
  <c r="AAK250" i="7"/>
  <c r="MYN250" i="7"/>
  <c r="HW250" i="7"/>
  <c r="NTQ250" i="7"/>
  <c r="JIU250" i="7"/>
  <c r="WVZ250" i="7"/>
  <c r="MSD250" i="7"/>
  <c r="AJL250" i="7"/>
  <c r="POL250" i="7"/>
  <c r="RB250" i="7"/>
  <c r="XK250" i="7"/>
  <c r="KGH250" i="7"/>
  <c r="XCG250" i="7"/>
  <c r="SDV250" i="7"/>
  <c r="PMA250" i="7"/>
  <c r="JON250" i="7"/>
  <c r="DZN250" i="7"/>
  <c r="AYE250" i="7"/>
  <c r="MDM250" i="7"/>
  <c r="QRI250" i="7"/>
  <c r="GTG250" i="7"/>
  <c r="THN250" i="7"/>
  <c r="FBB250" i="7"/>
  <c r="QQY250" i="7"/>
  <c r="FBU250" i="7"/>
  <c r="LAZ250" i="7"/>
  <c r="UO250" i="7"/>
  <c r="TPT250" i="7"/>
  <c r="OMD250" i="7"/>
  <c r="TKS250" i="7"/>
  <c r="CGY250" i="7"/>
  <c r="WHN250" i="7"/>
  <c r="KFX250" i="7"/>
  <c r="ECS250" i="7"/>
  <c r="KOS250" i="7"/>
  <c r="FLX250" i="7"/>
  <c r="UTN250" i="7"/>
  <c r="HTJ250" i="7"/>
  <c r="DMM250" i="7"/>
  <c r="USV250" i="7"/>
  <c r="MCF250" i="7"/>
  <c r="QZT250" i="7"/>
  <c r="BOV250" i="7"/>
  <c r="NHH250" i="7"/>
  <c r="CHN250" i="7"/>
  <c r="QYD250" i="7"/>
  <c r="OBQ250" i="7"/>
  <c r="KBJ250" i="7"/>
  <c r="ANM250" i="7"/>
  <c r="SIJ250" i="7"/>
  <c r="VRV250" i="7"/>
  <c r="IZA250" i="7"/>
  <c r="WER250" i="7"/>
  <c r="BDE250" i="7"/>
  <c r="EGV250" i="7"/>
  <c r="TDY250" i="7"/>
  <c r="WFT250" i="7"/>
  <c r="SKF250" i="7"/>
  <c r="HFP250" i="7"/>
  <c r="LWZ250" i="7"/>
  <c r="OBD250" i="7"/>
  <c r="BKO250" i="7"/>
  <c r="KAB250" i="7"/>
  <c r="IZR250" i="7"/>
  <c r="JPQ250" i="7"/>
  <c r="CXX250" i="7"/>
  <c r="DSF250" i="7"/>
  <c r="SLJ250" i="7"/>
  <c r="FJU250" i="7"/>
  <c r="NKI250" i="7"/>
  <c r="MUU250" i="7"/>
  <c r="DKZ250" i="7"/>
  <c r="GGK250" i="7"/>
  <c r="FXX250" i="7"/>
  <c r="GTB250" i="7"/>
  <c r="UOP250" i="7"/>
  <c r="CCW250" i="7"/>
  <c r="APB250" i="7"/>
  <c r="HNG250" i="7"/>
  <c r="GUG250" i="7"/>
  <c r="IZM250" i="7"/>
  <c r="PWC250" i="7"/>
  <c r="AOJ250" i="7"/>
  <c r="IRN250" i="7"/>
  <c r="WQC250" i="7"/>
  <c r="MIY250" i="7"/>
  <c r="ALA250" i="7"/>
  <c r="IIS250" i="7"/>
  <c r="PSH250" i="7"/>
  <c r="EMS250" i="7"/>
  <c r="ESP250" i="7"/>
  <c r="OTZ250" i="7"/>
  <c r="LHL250" i="7"/>
  <c r="NMA250" i="7"/>
  <c r="GJF250" i="7"/>
  <c r="KOR250" i="7"/>
  <c r="LSB250" i="7"/>
  <c r="NCZ250" i="7"/>
  <c r="WRT250" i="7"/>
  <c r="CNT250" i="7"/>
  <c r="EAE250" i="7"/>
  <c r="WTI250" i="7"/>
  <c r="TDD250" i="7"/>
  <c r="TEQ250" i="7"/>
  <c r="TPX250" i="7"/>
  <c r="GDE250" i="7"/>
  <c r="MNZ250" i="7"/>
  <c r="NOV250" i="7"/>
  <c r="UXD250" i="7"/>
  <c r="IXM250" i="7"/>
  <c r="JBY250" i="7"/>
  <c r="DUU250" i="7"/>
  <c r="VBW250" i="7"/>
  <c r="EED250" i="7"/>
  <c r="DUN250" i="7"/>
  <c r="LRC250" i="7"/>
  <c r="BOA250" i="7"/>
  <c r="PAL250" i="7"/>
  <c r="CXL250" i="7"/>
  <c r="LWB250" i="7"/>
  <c r="CQM250" i="7"/>
  <c r="LKA250" i="7"/>
  <c r="CAR250" i="7"/>
  <c r="DUF250" i="7"/>
  <c r="ICF250" i="7"/>
  <c r="BUQ250" i="7"/>
  <c r="JYM250" i="7"/>
  <c r="MMY250" i="7"/>
  <c r="GMQ250" i="7"/>
  <c r="WIW250" i="7"/>
  <c r="HVN250" i="7"/>
  <c r="RYW250" i="7"/>
  <c r="UWY250" i="7"/>
  <c r="VNV250" i="7"/>
  <c r="TBK250" i="7"/>
  <c r="JWK250" i="7"/>
  <c r="EDQ250" i="7"/>
  <c r="HVT250" i="7"/>
  <c r="UVA250" i="7"/>
  <c r="WTP250" i="7"/>
  <c r="DTE250" i="7"/>
  <c r="VQZ250" i="7"/>
  <c r="NFR250" i="7"/>
  <c r="BEC250" i="7"/>
  <c r="TXI250" i="7"/>
  <c r="LPR250" i="7"/>
  <c r="KPI250" i="7"/>
  <c r="DDF250" i="7"/>
  <c r="HXT250" i="7"/>
  <c r="WO250" i="7"/>
  <c r="ENH250" i="7"/>
  <c r="FNT250" i="7"/>
  <c r="ITG250" i="7"/>
  <c r="TLK250" i="7"/>
  <c r="UMD250" i="7"/>
  <c r="AOV250" i="7"/>
  <c r="GVM250" i="7"/>
  <c r="HOL250" i="7"/>
  <c r="EEU250" i="7"/>
  <c r="CBQ250" i="7"/>
  <c r="WWI250" i="7"/>
  <c r="FZY250" i="7"/>
  <c r="FKW250" i="7"/>
  <c r="CGM250" i="7"/>
  <c r="KCY250" i="7"/>
  <c r="RSI250" i="7"/>
  <c r="DWY250" i="7"/>
  <c r="UNX250" i="7"/>
  <c r="DDH250" i="7"/>
  <c r="AOG250" i="7"/>
  <c r="DNF250" i="7"/>
  <c r="GAS250" i="7"/>
  <c r="DAP250" i="7"/>
  <c r="LMX250" i="7"/>
  <c r="WEO250" i="7"/>
  <c r="EWR250" i="7"/>
  <c r="VLP250" i="7"/>
  <c r="OYX250" i="7"/>
  <c r="NIH250" i="7"/>
  <c r="ODL250" i="7"/>
  <c r="OJO250" i="7"/>
  <c r="FGA250" i="7"/>
  <c r="XH250" i="7"/>
  <c r="NVK250" i="7"/>
  <c r="HZA250" i="7"/>
  <c r="LDM250" i="7"/>
  <c r="AWF250" i="7"/>
  <c r="PRU250" i="7"/>
  <c r="IUX250" i="7"/>
  <c r="HRN250" i="7"/>
  <c r="GFZ250" i="7"/>
  <c r="RWE250" i="7"/>
  <c r="DIN250" i="7"/>
  <c r="EFJ250" i="7"/>
  <c r="VQP250" i="7"/>
  <c r="UVP250" i="7"/>
  <c r="KHX250" i="7"/>
  <c r="TUZ250" i="7"/>
  <c r="PWR250" i="7"/>
  <c r="IEL250" i="7"/>
  <c r="ENO250" i="7"/>
  <c r="LZV250" i="7"/>
  <c r="QEZ250" i="7"/>
  <c r="FPU250" i="7"/>
  <c r="RZJ250" i="7"/>
  <c r="DFL250" i="7"/>
  <c r="NVJ250" i="7"/>
  <c r="AYN250" i="7"/>
  <c r="GQJ250" i="7"/>
  <c r="HPN250" i="7"/>
  <c r="XT250" i="7"/>
  <c r="RWS250" i="7"/>
  <c r="BOJ250" i="7"/>
  <c r="CNL250" i="7"/>
  <c r="NZA250" i="7"/>
  <c r="LUO250" i="7"/>
  <c r="LAL250" i="7"/>
  <c r="WDJ250" i="7"/>
  <c r="SWR250" i="7"/>
  <c r="WDY250" i="7"/>
  <c r="SNW250" i="7"/>
  <c r="HPR250" i="7"/>
  <c r="VMV250" i="7"/>
  <c r="EPZ250" i="7"/>
  <c r="QDD250" i="7"/>
  <c r="LDF250" i="7"/>
  <c r="WFI250" i="7"/>
  <c r="DMP250" i="7"/>
  <c r="HRM250" i="7"/>
  <c r="GDW250" i="7"/>
  <c r="MYG250" i="7"/>
  <c r="AGQ250" i="7"/>
  <c r="ADE250" i="7"/>
  <c r="RKO250" i="7"/>
  <c r="RWQ250" i="7"/>
  <c r="HZM250" i="7"/>
  <c r="TML250" i="7"/>
  <c r="AAW250" i="7"/>
  <c r="WWD250" i="7"/>
  <c r="QEQ250" i="7"/>
  <c r="JSK250" i="7"/>
  <c r="HAR250" i="7"/>
  <c r="HMD250" i="7"/>
  <c r="WWW250" i="7"/>
  <c r="LHT250" i="7"/>
  <c r="IJX250" i="7"/>
  <c r="OV250" i="7"/>
  <c r="FKX250" i="7"/>
  <c r="BTQ250" i="7"/>
  <c r="JUU250" i="7"/>
  <c r="TGR250" i="7"/>
  <c r="PHM250" i="7"/>
  <c r="SNA250" i="7"/>
  <c r="QBO250" i="7"/>
  <c r="IUE250" i="7"/>
  <c r="QUV250" i="7"/>
  <c r="WFX250" i="7"/>
  <c r="DTL250" i="7"/>
  <c r="RNU250" i="7"/>
  <c r="VCX250" i="7"/>
  <c r="BWX250" i="7"/>
  <c r="CSV250" i="7"/>
  <c r="RDP250" i="7"/>
  <c r="CZA250" i="7"/>
  <c r="QZL250" i="7"/>
  <c r="VYQ250" i="7"/>
  <c r="WXC250" i="7"/>
  <c r="TTJ250" i="7"/>
  <c r="IVA250" i="7"/>
  <c r="WSL250" i="7"/>
  <c r="XEH250" i="7"/>
  <c r="OQH250" i="7"/>
  <c r="RBH250" i="7"/>
  <c r="POS250" i="7"/>
  <c r="WOO250" i="7"/>
  <c r="PIO250" i="7"/>
  <c r="ZI250" i="7"/>
  <c r="CAH250" i="7"/>
  <c r="LBL250" i="7"/>
  <c r="TEE250" i="7"/>
  <c r="ATE250" i="7"/>
  <c r="NZO250" i="7"/>
  <c r="PKC250" i="7"/>
  <c r="VRO250" i="7"/>
  <c r="TQA250" i="7"/>
  <c r="MIE250" i="7"/>
  <c r="AQF250" i="7"/>
  <c r="WTV250" i="7"/>
  <c r="HSE250" i="7"/>
  <c r="VIK250" i="7"/>
  <c r="TKG250" i="7"/>
  <c r="WXE250" i="7"/>
  <c r="AVB250" i="7"/>
  <c r="OIM250" i="7"/>
  <c r="JJQ250" i="7"/>
  <c r="GTX250" i="7"/>
  <c r="UJZ250" i="7"/>
  <c r="GID250" i="7"/>
  <c r="LBS250" i="7"/>
  <c r="LYT250" i="7"/>
  <c r="VOS250" i="7"/>
  <c r="OJY250" i="7"/>
  <c r="KQO250" i="7"/>
  <c r="FON250" i="7"/>
  <c r="PFP250" i="7"/>
  <c r="AZR250" i="7"/>
  <c r="DVC250" i="7"/>
  <c r="TIA250" i="7"/>
  <c r="VPL250" i="7"/>
  <c r="RYP250" i="7"/>
  <c r="ZO250" i="7"/>
  <c r="GVK250" i="7"/>
  <c r="KZL250" i="7"/>
  <c r="FNR250" i="7"/>
  <c r="LTU250" i="7"/>
  <c r="OQW250" i="7"/>
  <c r="DBH250" i="7"/>
  <c r="XBG250" i="7"/>
  <c r="DLB250" i="7"/>
  <c r="CMZ250" i="7"/>
  <c r="QXH250" i="7"/>
  <c r="MYW250" i="7"/>
  <c r="HQV250" i="7"/>
  <c r="JOD250" i="7"/>
  <c r="LMC250" i="7"/>
  <c r="TRE250" i="7"/>
  <c r="OHD250" i="7"/>
  <c r="FEC250" i="7"/>
  <c r="VQA250" i="7"/>
  <c r="JMS250" i="7"/>
  <c r="IHU250" i="7"/>
  <c r="TZB250" i="7"/>
  <c r="BOY250" i="7"/>
  <c r="VFY250" i="7"/>
  <c r="LWY250" i="7"/>
  <c r="FRM250" i="7"/>
  <c r="HEM250" i="7"/>
  <c r="PEC250" i="7"/>
  <c r="CYG250" i="7"/>
  <c r="IJN250" i="7"/>
  <c r="IBU250" i="7"/>
  <c r="UQT250" i="7"/>
  <c r="KLP250" i="7"/>
  <c r="EOM250" i="7"/>
  <c r="CFW250" i="7"/>
  <c r="KOX250" i="7"/>
  <c r="HT250" i="7"/>
  <c r="LEW250" i="7"/>
  <c r="JYI250" i="7"/>
  <c r="VBC250" i="7"/>
  <c r="NWZ250" i="7"/>
  <c r="VLZ250" i="7"/>
  <c r="IGQ250" i="7"/>
  <c r="WUR250" i="7"/>
  <c r="LIT250" i="7"/>
  <c r="NDR250" i="7"/>
  <c r="ISR250" i="7"/>
  <c r="UID250" i="7"/>
  <c r="KJH250" i="7"/>
  <c r="GXE250" i="7"/>
  <c r="HJA250" i="7"/>
  <c r="XS250" i="7"/>
  <c r="FKQ250" i="7"/>
  <c r="IT250" i="7"/>
  <c r="EHT250" i="7"/>
  <c r="WLH250" i="7"/>
  <c r="JAP250" i="7"/>
  <c r="AML250" i="7"/>
  <c r="MFH250" i="7"/>
  <c r="RVM250" i="7"/>
  <c r="BDJ250" i="7"/>
  <c r="IYD250" i="7"/>
  <c r="LNE250" i="7"/>
  <c r="HAY250" i="7"/>
  <c r="MMU250" i="7"/>
  <c r="WNI250" i="7"/>
  <c r="FIE250" i="7"/>
  <c r="ASN250" i="7"/>
  <c r="QMD250" i="7"/>
  <c r="TGQ250" i="7"/>
  <c r="TKM250" i="7"/>
  <c r="XBU250" i="7"/>
  <c r="EUY250" i="7"/>
  <c r="TNQ250" i="7"/>
  <c r="BUK250" i="7"/>
  <c r="JFB250" i="7"/>
  <c r="RBM250" i="7"/>
  <c r="NRE250" i="7"/>
  <c r="SDZ250" i="7"/>
  <c r="GSO250" i="7"/>
  <c r="MUL250" i="7"/>
  <c r="ADV250" i="7"/>
  <c r="UHL250" i="7"/>
  <c r="APN250" i="7"/>
  <c r="SLV250" i="7"/>
  <c r="GSH250" i="7"/>
  <c r="BMX250" i="7"/>
  <c r="BJD250" i="7"/>
  <c r="CHZ250" i="7"/>
  <c r="NXY250" i="7"/>
  <c r="FTD250" i="7"/>
  <c r="LNP250" i="7"/>
  <c r="DRP250" i="7"/>
  <c r="VNU250" i="7"/>
  <c r="QEY250" i="7"/>
  <c r="GQR250" i="7"/>
  <c r="IZJ250" i="7"/>
  <c r="HLU250" i="7"/>
  <c r="NMD250" i="7"/>
  <c r="UTM250" i="7"/>
  <c r="EIT250" i="7"/>
  <c r="XQ250" i="7"/>
  <c r="MDA250" i="7"/>
  <c r="MGP250" i="7"/>
  <c r="ALP250" i="7"/>
  <c r="PCO250" i="7"/>
  <c r="WVQ250" i="7"/>
  <c r="SCP250" i="7"/>
  <c r="FPV250" i="7"/>
  <c r="CFM250" i="7"/>
  <c r="IDU250" i="7"/>
  <c r="LUF250" i="7"/>
  <c r="RLC250" i="7"/>
  <c r="RBF250" i="7"/>
  <c r="LPT250" i="7"/>
  <c r="QXP250" i="7"/>
  <c r="WSW250" i="7"/>
  <c r="EGR250" i="7"/>
  <c r="DBM250" i="7"/>
  <c r="CFT250" i="7"/>
  <c r="NKB250" i="7"/>
  <c r="NLP250" i="7"/>
  <c r="WUV250" i="7"/>
  <c r="VVO250" i="7"/>
  <c r="CBJ250" i="7"/>
  <c r="ERB250" i="7"/>
  <c r="ADC250" i="7"/>
  <c r="MUH250" i="7"/>
  <c r="QKC250" i="7"/>
  <c r="RVY250" i="7"/>
  <c r="UFF250" i="7"/>
  <c r="NGB250" i="7"/>
  <c r="KED250" i="7"/>
  <c r="JDQ250" i="7"/>
  <c r="FAA250" i="7"/>
  <c r="TZU250" i="7"/>
  <c r="AWN250" i="7"/>
  <c r="RJN250" i="7"/>
  <c r="WEU250" i="7"/>
  <c r="CJV250" i="7"/>
  <c r="QFX250" i="7"/>
  <c r="VCB250" i="7"/>
  <c r="FPJ250" i="7"/>
  <c r="MEW250" i="7"/>
  <c r="WYS250" i="7"/>
  <c r="NNO250" i="7"/>
  <c r="IEM250" i="7"/>
  <c r="BUJ250" i="7"/>
  <c r="QIN250" i="7"/>
  <c r="GOM250" i="7"/>
  <c r="WUQ250" i="7"/>
  <c r="UCA250" i="7"/>
  <c r="TFA250" i="7"/>
  <c r="XDQ250" i="7"/>
  <c r="URJ250" i="7"/>
  <c r="GHO250" i="7"/>
  <c r="URD250" i="7"/>
  <c r="HUY250" i="7"/>
  <c r="RIY250" i="7"/>
  <c r="LKN250" i="7"/>
  <c r="TJW250" i="7"/>
  <c r="IYH250" i="7"/>
  <c r="DUK250" i="7"/>
  <c r="KIH250" i="7"/>
  <c r="DOL250" i="7"/>
  <c r="CPM250" i="7"/>
  <c r="XP250" i="7"/>
  <c r="GVA250" i="7"/>
  <c r="JUW250" i="7"/>
  <c r="DZH250" i="7"/>
  <c r="DTX250" i="7"/>
  <c r="SMG250" i="7"/>
  <c r="NWA250" i="7"/>
  <c r="MER250" i="7"/>
  <c r="PMG250" i="7"/>
  <c r="MED250" i="7"/>
  <c r="BDD250" i="7"/>
  <c r="EVH250" i="7"/>
  <c r="SAX250" i="7"/>
  <c r="UCU250" i="7"/>
  <c r="LOU250" i="7"/>
  <c r="DOQ250" i="7"/>
  <c r="NJJ250" i="7"/>
  <c r="WZP250" i="7"/>
  <c r="MYV250" i="7"/>
  <c r="EAR250" i="7"/>
  <c r="EJF250" i="7"/>
  <c r="UTV250" i="7"/>
  <c r="QSM250" i="7"/>
  <c r="WWN250" i="7"/>
  <c r="FVL250" i="7"/>
  <c r="LZA250" i="7"/>
  <c r="HKC250" i="7"/>
  <c r="UAR250" i="7"/>
  <c r="ML250" i="7"/>
  <c r="RI250" i="7"/>
  <c r="NWS250" i="7"/>
  <c r="WJW250" i="7"/>
  <c r="CHB250" i="7"/>
  <c r="USO250" i="7"/>
  <c r="FYK250" i="7"/>
  <c r="GKL250" i="7"/>
  <c r="LVJ250" i="7"/>
  <c r="RTD250" i="7"/>
  <c r="HXI250" i="7"/>
  <c r="SNV250" i="7"/>
  <c r="KAE250" i="7"/>
  <c r="RNH250" i="7"/>
  <c r="BCC250" i="7"/>
  <c r="RSU250" i="7"/>
  <c r="OKQ250" i="7"/>
  <c r="NYA250" i="7"/>
  <c r="KDC250" i="7"/>
  <c r="FPY250" i="7"/>
  <c r="SZS250" i="7"/>
  <c r="WAT250" i="7"/>
  <c r="NWE250" i="7"/>
  <c r="QMS250" i="7"/>
  <c r="QGY250" i="7"/>
  <c r="TFJ250" i="7"/>
  <c r="VIT250" i="7"/>
  <c r="DLE250" i="7"/>
  <c r="KLI250" i="7"/>
  <c r="RZM250" i="7"/>
  <c r="DVL250" i="7"/>
  <c r="DTQ250" i="7"/>
  <c r="MPP250" i="7"/>
  <c r="QPQ250" i="7"/>
  <c r="OEN250" i="7"/>
  <c r="KCD250" i="7"/>
  <c r="FFV250" i="7"/>
  <c r="LDR250" i="7"/>
  <c r="KGC250" i="7"/>
  <c r="MOE250" i="7"/>
  <c r="SYG250" i="7"/>
  <c r="GLF250" i="7"/>
  <c r="EVP250" i="7"/>
  <c r="RN250" i="7"/>
  <c r="AJO250" i="7"/>
  <c r="UIR250" i="7"/>
  <c r="PJW250" i="7"/>
  <c r="TGD250" i="7"/>
  <c r="LHC250" i="7"/>
  <c r="DVM250" i="7"/>
  <c r="SQP250" i="7"/>
  <c r="TUG250" i="7"/>
  <c r="CSW250" i="7"/>
  <c r="IDY250" i="7"/>
  <c r="KMV250" i="7"/>
  <c r="ZS250" i="7"/>
  <c r="QBY250" i="7"/>
  <c r="CKE250" i="7"/>
  <c r="FXT250" i="7"/>
  <c r="VCH250" i="7"/>
  <c r="RUI250" i="7"/>
  <c r="KQN250" i="7"/>
  <c r="OS250" i="7"/>
  <c r="CDX250" i="7"/>
  <c r="ONB250" i="7"/>
  <c r="TJT250" i="7"/>
  <c r="DSE250" i="7"/>
  <c r="QZX250" i="7"/>
  <c r="NNL250" i="7"/>
  <c r="EQK250" i="7"/>
  <c r="LSA250" i="7"/>
  <c r="POV250" i="7"/>
  <c r="QKT250" i="7"/>
  <c r="TVB250" i="7"/>
  <c r="CVV250" i="7"/>
  <c r="AON250" i="7"/>
  <c r="ORQ250" i="7"/>
  <c r="FAZ250" i="7"/>
  <c r="RNI250" i="7"/>
  <c r="SHN250" i="7"/>
  <c r="NCO250" i="7"/>
  <c r="NSS250" i="7"/>
  <c r="VWU250" i="7"/>
  <c r="DIU250" i="7"/>
  <c r="GGY250" i="7"/>
  <c r="DYI250" i="7"/>
  <c r="BRX250" i="7"/>
  <c r="PMT250" i="7"/>
  <c r="NXO250" i="7"/>
  <c r="LBI250" i="7"/>
  <c r="GBH250" i="7"/>
  <c r="LHE250" i="7"/>
  <c r="DUI250" i="7"/>
  <c r="EXX250" i="7"/>
  <c r="KDU250" i="7"/>
  <c r="QWY250" i="7"/>
  <c r="EGP250" i="7"/>
  <c r="WHX250" i="7"/>
  <c r="RBB250" i="7"/>
  <c r="VNG250" i="7"/>
  <c r="UPF250" i="7"/>
  <c r="HJC250" i="7"/>
  <c r="AMF250" i="7"/>
  <c r="MVW250" i="7"/>
  <c r="VUQ250" i="7"/>
  <c r="QST250" i="7"/>
  <c r="IAQ250" i="7"/>
  <c r="EQD250" i="7"/>
  <c r="UMO250" i="7"/>
  <c r="FS250" i="7"/>
  <c r="PJZ250" i="7"/>
  <c r="CVD250" i="7"/>
  <c r="MCE250" i="7"/>
  <c r="WMS250" i="7"/>
  <c r="GKG250" i="7"/>
  <c r="PSV250" i="7"/>
  <c r="WJL250" i="7"/>
  <c r="NEA250" i="7"/>
  <c r="DLJ250" i="7"/>
  <c r="WBE250" i="7"/>
  <c r="GIF250" i="7"/>
  <c r="FJF250" i="7"/>
  <c r="TJJ250" i="7"/>
  <c r="NUR250" i="7"/>
  <c r="QCU250" i="7"/>
  <c r="UFO250" i="7"/>
  <c r="CUQ250" i="7"/>
  <c r="DZK250" i="7"/>
  <c r="NK250" i="7"/>
  <c r="IVJ250" i="7"/>
  <c r="KVM250" i="7"/>
  <c r="HIB250" i="7"/>
  <c r="PEW250" i="7"/>
  <c r="KSX250" i="7"/>
  <c r="AZC250" i="7"/>
  <c r="PUP250" i="7"/>
  <c r="RWM250" i="7"/>
  <c r="ONW250" i="7"/>
  <c r="CRJ250" i="7"/>
  <c r="EFP250" i="7"/>
  <c r="FBV250" i="7"/>
  <c r="QBB250" i="7"/>
  <c r="NSH250" i="7"/>
  <c r="KYK250" i="7"/>
  <c r="EGI250" i="7"/>
  <c r="FAW250" i="7"/>
  <c r="NUV250" i="7"/>
  <c r="PGC250" i="7"/>
  <c r="KPL250" i="7"/>
  <c r="GCH250" i="7"/>
  <c r="BPJ250" i="7"/>
  <c r="KA250" i="7"/>
  <c r="QSH250" i="7"/>
  <c r="SK250" i="7"/>
  <c r="SDE250" i="7"/>
  <c r="CHF250" i="7"/>
  <c r="XBM250" i="7"/>
  <c r="STA250" i="7"/>
  <c r="VDN250" i="7"/>
  <c r="VPX250" i="7"/>
  <c r="OLN250" i="7"/>
  <c r="BZK250" i="7"/>
  <c r="FTM250" i="7"/>
  <c r="IWL250" i="7"/>
  <c r="MGZ250" i="7"/>
  <c r="OFA250" i="7"/>
  <c r="UCB250" i="7"/>
  <c r="UIF250" i="7"/>
  <c r="QVJ250" i="7"/>
  <c r="MDZ250" i="7"/>
  <c r="HII250" i="7"/>
  <c r="PAQ250" i="7"/>
  <c r="ELD250" i="7"/>
  <c r="OPI250" i="7"/>
  <c r="IDX250" i="7"/>
  <c r="ODA250" i="7"/>
  <c r="AAU250" i="7"/>
  <c r="BID250" i="7"/>
  <c r="EOV250" i="7"/>
  <c r="BPX250" i="7"/>
  <c r="PLS250" i="7"/>
  <c r="SRX250" i="7"/>
  <c r="LUW250" i="7"/>
  <c r="IEO250" i="7"/>
  <c r="RNO250" i="7"/>
  <c r="GBO250" i="7"/>
  <c r="DXD250" i="7"/>
  <c r="CGX250" i="7"/>
  <c r="ODD250" i="7"/>
  <c r="DCE250" i="7"/>
  <c r="RRH250" i="7"/>
  <c r="DXO250" i="7"/>
  <c r="WLC250" i="7"/>
  <c r="RHC250" i="7"/>
  <c r="HMO250" i="7"/>
  <c r="IQ250" i="7"/>
  <c r="GBG250" i="7"/>
  <c r="JLL250" i="7"/>
  <c r="FWA250" i="7"/>
  <c r="BSE250" i="7"/>
  <c r="UDJ250" i="7"/>
  <c r="VDD250" i="7"/>
  <c r="UTL250" i="7"/>
  <c r="KNB250" i="7"/>
  <c r="DJG250" i="7"/>
  <c r="NCW250" i="7"/>
  <c r="SEN250" i="7"/>
  <c r="EWZ250" i="7"/>
  <c r="HSS250" i="7"/>
  <c r="TWG250" i="7"/>
  <c r="EJY250" i="7"/>
  <c r="LPJ250" i="7"/>
  <c r="OH250" i="7"/>
  <c r="GY250" i="7"/>
  <c r="UIW250" i="7"/>
  <c r="NBY250" i="7"/>
  <c r="CPC250" i="7"/>
  <c r="MPG250" i="7"/>
  <c r="IHV250" i="7"/>
  <c r="BAT250" i="7"/>
  <c r="KRH250" i="7"/>
  <c r="NFI250" i="7"/>
  <c r="PGP250" i="7"/>
  <c r="RYZ250" i="7"/>
  <c r="IBK250" i="7"/>
  <c r="IWZ250" i="7"/>
  <c r="SIB250" i="7"/>
  <c r="PNN250" i="7"/>
  <c r="CER250" i="7"/>
  <c r="RDZ250" i="7"/>
  <c r="FLZ250" i="7"/>
  <c r="VID250" i="7"/>
  <c r="IPE250" i="7"/>
  <c r="BAQ250" i="7"/>
  <c r="SGF250" i="7"/>
  <c r="PRD250" i="7"/>
  <c r="PDR250" i="7"/>
  <c r="SVO250" i="7"/>
  <c r="DJK250" i="7"/>
  <c r="BJC250" i="7"/>
  <c r="SHQ250" i="7"/>
  <c r="MQQ250" i="7"/>
  <c r="PSM250" i="7"/>
  <c r="NKO250" i="7"/>
  <c r="EBX250" i="7"/>
  <c r="EWQ250" i="7"/>
  <c r="QZU250" i="7"/>
  <c r="LVO250" i="7"/>
  <c r="ALS250" i="7"/>
  <c r="UZK250" i="7"/>
  <c r="NJY250" i="7"/>
  <c r="LRS250" i="7"/>
  <c r="FHU250" i="7"/>
  <c r="FEP250" i="7"/>
  <c r="NDE250" i="7"/>
  <c r="TIW250" i="7"/>
  <c r="DKD250" i="7"/>
  <c r="NHO250" i="7"/>
  <c r="TQD250" i="7"/>
  <c r="KNP250" i="7"/>
  <c r="TSS250" i="7"/>
  <c r="NSZ250" i="7"/>
  <c r="WLZ250" i="7"/>
  <c r="NQC250" i="7"/>
  <c r="QGX250" i="7"/>
  <c r="HMQ250" i="7"/>
  <c r="MIF250" i="7"/>
  <c r="ADT250" i="7"/>
  <c r="KKC250" i="7"/>
  <c r="NLI250" i="7"/>
  <c r="EYW250" i="7"/>
  <c r="BBO250" i="7"/>
  <c r="FTC250" i="7"/>
  <c r="FJN250" i="7"/>
  <c r="ACV250" i="7"/>
  <c r="IXV250" i="7"/>
  <c r="UMQ250" i="7"/>
  <c r="OAY250" i="7"/>
  <c r="DED250" i="7"/>
  <c r="TAE250" i="7"/>
  <c r="HTO250" i="7"/>
  <c r="IXF250" i="7"/>
  <c r="OKU250" i="7"/>
  <c r="MCG250" i="7"/>
  <c r="VMZ250" i="7"/>
  <c r="WKZ250" i="7"/>
  <c r="RXC250" i="7"/>
  <c r="JUK250" i="7"/>
  <c r="TSN250" i="7"/>
  <c r="VAO250" i="7"/>
  <c r="GAR250" i="7"/>
  <c r="STS250" i="7"/>
  <c r="RYY250" i="7"/>
  <c r="JDN250" i="7"/>
  <c r="GR250" i="7"/>
  <c r="SB250" i="7"/>
  <c r="GGW250" i="7"/>
  <c r="ELP250" i="7"/>
  <c r="RIE250" i="7"/>
  <c r="NHF250" i="7"/>
  <c r="OJD250" i="7"/>
  <c r="UPE250" i="7"/>
  <c r="WMQ250" i="7"/>
  <c r="KQH250" i="7"/>
  <c r="HPG250" i="7"/>
  <c r="RMR250" i="7"/>
  <c r="TJP250" i="7"/>
  <c r="RKA250" i="7"/>
  <c r="KN250" i="7"/>
  <c r="AEU250" i="7"/>
  <c r="SM250" i="7"/>
  <c r="WLD250" i="7"/>
  <c r="RSG250" i="7"/>
  <c r="EFZ250" i="7"/>
  <c r="PDS250" i="7"/>
  <c r="SZY250" i="7"/>
  <c r="LU250" i="7"/>
  <c r="UXV250" i="7"/>
  <c r="CMT250" i="7"/>
  <c r="DUA250" i="7"/>
  <c r="GOV250" i="7"/>
  <c r="SUG250" i="7"/>
  <c r="JMA250" i="7"/>
  <c r="NXG250" i="7"/>
  <c r="MZL250" i="7"/>
  <c r="ELT250" i="7"/>
  <c r="EMU250" i="7"/>
  <c r="VJA250" i="7"/>
  <c r="ALV250" i="7"/>
  <c r="SEX250" i="7"/>
  <c r="TEI250" i="7"/>
  <c r="ETN250" i="7"/>
  <c r="LXW250" i="7"/>
  <c r="IQY250" i="7"/>
  <c r="FDF250" i="7"/>
  <c r="RQ250" i="7"/>
  <c r="BAK250" i="7"/>
  <c r="GJN250" i="7"/>
  <c r="PNZ250" i="7"/>
  <c r="LDZ250" i="7"/>
  <c r="KD250" i="7"/>
  <c r="DWX250" i="7"/>
  <c r="BUU250" i="7"/>
  <c r="WHJ250" i="7"/>
  <c r="PVL250" i="7"/>
  <c r="KOJ250" i="7"/>
  <c r="SZX250" i="7"/>
  <c r="AHQ250" i="7"/>
  <c r="MCU250" i="7"/>
  <c r="ARV250" i="7"/>
  <c r="RQJ250" i="7"/>
  <c r="WUM250" i="7"/>
  <c r="KLN250" i="7"/>
  <c r="SBI250" i="7"/>
  <c r="GKN250" i="7"/>
  <c r="JLV250" i="7"/>
  <c r="UVL250" i="7"/>
  <c r="HP250" i="7"/>
  <c r="KXA250" i="7"/>
  <c r="LET250" i="7"/>
  <c r="SKX250" i="7"/>
  <c r="MCR250" i="7"/>
  <c r="IR250" i="7"/>
  <c r="DNO250" i="7"/>
  <c r="SFT250" i="7"/>
  <c r="BWA250" i="7"/>
  <c r="VBR250" i="7"/>
  <c r="HJL250" i="7"/>
  <c r="MJJ250" i="7"/>
  <c r="LFW250" i="7"/>
  <c r="LEV250" i="7"/>
  <c r="LFD250" i="7"/>
  <c r="ADK250" i="7"/>
  <c r="VPM250" i="7"/>
  <c r="HPX250" i="7"/>
  <c r="LIJ250" i="7"/>
  <c r="ULB250" i="7"/>
  <c r="FUX250" i="7"/>
  <c r="MGS250" i="7"/>
  <c r="WDR250" i="7"/>
  <c r="WFA250" i="7"/>
  <c r="BHH250" i="7"/>
  <c r="JRS250" i="7"/>
  <c r="QOG250" i="7"/>
  <c r="UKT250" i="7"/>
  <c r="VJY250" i="7"/>
  <c r="SLN250" i="7"/>
  <c r="LVV250" i="7"/>
  <c r="DDO250" i="7"/>
  <c r="BWP250" i="7"/>
  <c r="SIY250" i="7"/>
  <c r="BXY250" i="7"/>
  <c r="NHL250" i="7"/>
  <c r="WOB250" i="7"/>
  <c r="HKE250" i="7"/>
  <c r="TOE250" i="7"/>
  <c r="WZO250" i="7"/>
  <c r="VIN250" i="7"/>
  <c r="CEL250" i="7"/>
  <c r="PXF250" i="7"/>
  <c r="HRQ250" i="7"/>
  <c r="TVQ250" i="7"/>
  <c r="DHQ250" i="7"/>
  <c r="PTS250" i="7"/>
  <c r="CDM250" i="7"/>
  <c r="MD250" i="7"/>
  <c r="CTV250" i="7"/>
  <c r="SVP250" i="7"/>
  <c r="JDE250" i="7"/>
  <c r="TWS250" i="7"/>
  <c r="CRT250" i="7"/>
  <c r="CXD250" i="7"/>
  <c r="AYA250" i="7"/>
  <c r="FLS250" i="7"/>
  <c r="BZJ250" i="7"/>
  <c r="PEI250" i="7"/>
  <c r="IHS250" i="7"/>
  <c r="BIG250" i="7"/>
  <c r="VXM250" i="7"/>
  <c r="JEA250" i="7"/>
  <c r="FUR250" i="7"/>
  <c r="IHI250" i="7"/>
  <c r="PDC250" i="7"/>
  <c r="FVS250" i="7"/>
  <c r="GMT250" i="7"/>
  <c r="DTH250" i="7"/>
  <c r="UEY250" i="7"/>
  <c r="RYV250" i="7"/>
  <c r="NKJ250" i="7"/>
  <c r="NCV250" i="7"/>
  <c r="SRU250" i="7"/>
  <c r="BVC250" i="7"/>
  <c r="LFY250" i="7"/>
  <c r="LHH250" i="7"/>
  <c r="OOA250" i="7"/>
  <c r="TIQ250" i="7"/>
  <c r="SNO250" i="7"/>
  <c r="EXQ250" i="7"/>
  <c r="OJ250" i="7"/>
  <c r="EZL250" i="7"/>
  <c r="DPJ250" i="7"/>
  <c r="PEN250" i="7"/>
  <c r="VFP250" i="7"/>
  <c r="IWQ250" i="7"/>
  <c r="NUP250" i="7"/>
  <c r="QLH250" i="7"/>
  <c r="UBC250" i="7"/>
  <c r="KMD250" i="7"/>
  <c r="VUM250" i="7"/>
  <c r="FYQ250" i="7"/>
  <c r="MOD250" i="7"/>
  <c r="DKP250" i="7"/>
  <c r="GHT250" i="7"/>
  <c r="WFN250" i="7"/>
  <c r="CWZ250" i="7"/>
  <c r="QJU250" i="7"/>
  <c r="SHU250" i="7"/>
  <c r="LSD250" i="7"/>
  <c r="NES250" i="7"/>
  <c r="GDB250" i="7"/>
  <c r="SVD250" i="7"/>
  <c r="VBH250" i="7"/>
  <c r="RMH250" i="7"/>
  <c r="TEC250" i="7"/>
  <c r="LNQ250" i="7"/>
  <c r="VWL250" i="7"/>
  <c r="LFQ250" i="7"/>
  <c r="NQR250" i="7"/>
  <c r="UIO250" i="7"/>
  <c r="TLH250" i="7"/>
  <c r="JXX250" i="7"/>
  <c r="JML250" i="7"/>
  <c r="TZK250" i="7"/>
  <c r="HOK250" i="7"/>
  <c r="DHS250" i="7"/>
  <c r="LGU250" i="7"/>
  <c r="MGC250" i="7"/>
  <c r="VXE250" i="7"/>
  <c r="LTD250" i="7"/>
  <c r="NBV250" i="7"/>
  <c r="WTE250" i="7"/>
  <c r="CLH250" i="7"/>
  <c r="VIO250" i="7"/>
  <c r="DSA250" i="7"/>
  <c r="RJH250" i="7"/>
  <c r="WDO250" i="7"/>
  <c r="HNQ250" i="7"/>
  <c r="DUR250" i="7"/>
  <c r="UWI250" i="7"/>
  <c r="QXZ250" i="7"/>
  <c r="VKB250" i="7"/>
  <c r="DDK250" i="7"/>
  <c r="WWR250" i="7"/>
  <c r="OMU250" i="7"/>
  <c r="OIE250" i="7"/>
  <c r="OHA250" i="7"/>
  <c r="VS250" i="7"/>
  <c r="EZK250" i="7"/>
  <c r="NVB250" i="7"/>
  <c r="HZO250" i="7"/>
  <c r="PHA250" i="7"/>
  <c r="RSW250" i="7"/>
  <c r="IPV250" i="7"/>
  <c r="SAQ250" i="7"/>
  <c r="IOB250" i="7"/>
  <c r="JET250" i="7"/>
  <c r="BNG250" i="7"/>
  <c r="WDE250" i="7"/>
  <c r="BSR250" i="7"/>
  <c r="HDW250" i="7"/>
  <c r="UIA250" i="7"/>
  <c r="LXA250" i="7"/>
  <c r="KSN250" i="7"/>
  <c r="GUI250" i="7"/>
  <c r="HHA250" i="7"/>
  <c r="SFG250" i="7"/>
  <c r="IKI250" i="7"/>
  <c r="JTS250" i="7"/>
  <c r="AZX250" i="7"/>
  <c r="DXM250" i="7"/>
  <c r="FTJ250" i="7"/>
  <c r="CDS250" i="7"/>
  <c r="RJQ250" i="7"/>
  <c r="NPH250" i="7"/>
  <c r="LYK250" i="7"/>
  <c r="BGM250" i="7"/>
  <c r="TYT250" i="7"/>
  <c r="FIU250" i="7"/>
  <c r="DJH250" i="7"/>
  <c r="DQN250" i="7"/>
  <c r="LLL250" i="7"/>
  <c r="UG250" i="7"/>
  <c r="KUZ250" i="7"/>
  <c r="ADX250" i="7"/>
  <c r="BAY250" i="7"/>
  <c r="QNB250" i="7"/>
  <c r="IXY250" i="7"/>
  <c r="TJH250" i="7"/>
  <c r="OQ250" i="7"/>
  <c r="VXL250" i="7"/>
  <c r="ZB250" i="7"/>
  <c r="OBC250" i="7"/>
  <c r="DOD250" i="7"/>
  <c r="DMG250" i="7"/>
  <c r="FCP250" i="7"/>
  <c r="ITW250" i="7"/>
  <c r="AJW250" i="7"/>
  <c r="KFS250" i="7"/>
  <c r="CQQ250" i="7"/>
  <c r="HRJ250" i="7"/>
  <c r="CIE250" i="7"/>
  <c r="TWT250" i="7"/>
  <c r="MWH250" i="7"/>
  <c r="URS250" i="7"/>
  <c r="CWB250" i="7"/>
  <c r="UGV250" i="7"/>
  <c r="TXB250" i="7"/>
  <c r="SSL250" i="7"/>
  <c r="BXI250" i="7"/>
  <c r="TAF250" i="7"/>
  <c r="JLY250" i="7"/>
  <c r="SJS250" i="7"/>
  <c r="GLS250" i="7"/>
  <c r="HKO250" i="7"/>
  <c r="LTA250" i="7"/>
  <c r="UHX250" i="7"/>
  <c r="JRJ250" i="7"/>
  <c r="RLE250" i="7"/>
  <c r="BJZ250" i="7"/>
  <c r="RTE250" i="7"/>
  <c r="SRA250" i="7"/>
  <c r="LXS250" i="7"/>
  <c r="KEQ250" i="7"/>
  <c r="TQE250" i="7"/>
  <c r="IKK250" i="7"/>
  <c r="GSR250" i="7"/>
  <c r="RFJ250" i="7"/>
  <c r="IUO250" i="7"/>
  <c r="MI250" i="7"/>
  <c r="WOL250" i="7"/>
  <c r="GHZ250" i="7"/>
  <c r="NTF250" i="7"/>
  <c r="AWD250" i="7"/>
  <c r="HAL250" i="7"/>
  <c r="GLD250" i="7"/>
  <c r="WWP250" i="7"/>
  <c r="UAU250" i="7"/>
  <c r="CZV250" i="7"/>
  <c r="BNW250" i="7"/>
  <c r="EJC250" i="7"/>
  <c r="WOH250" i="7"/>
  <c r="JQW250" i="7"/>
  <c r="CNX250" i="7"/>
  <c r="AER250" i="7"/>
  <c r="FSS250" i="7"/>
  <c r="SLY250" i="7"/>
  <c r="NEP250" i="7"/>
  <c r="XM250" i="7"/>
  <c r="VDY250" i="7"/>
  <c r="WSS250" i="7"/>
  <c r="OUY250" i="7"/>
  <c r="ERW250" i="7"/>
  <c r="SBZ250" i="7"/>
  <c r="JLM250" i="7"/>
  <c r="PWB250" i="7"/>
  <c r="RMV250" i="7"/>
  <c r="PUW250" i="7"/>
  <c r="ENJ250" i="7"/>
  <c r="KYR250" i="7"/>
  <c r="KFD250" i="7"/>
  <c r="VNJ250" i="7"/>
  <c r="KPU250" i="7"/>
  <c r="GJG250" i="7"/>
  <c r="KLC250" i="7"/>
  <c r="AZU250" i="7"/>
  <c r="AQN250" i="7"/>
  <c r="GYG250" i="7"/>
  <c r="DTY250" i="7"/>
  <c r="SQB250" i="7"/>
  <c r="QVV250" i="7"/>
  <c r="XCH250" i="7"/>
  <c r="DHI250" i="7"/>
  <c r="PFC250" i="7"/>
  <c r="XB250" i="7"/>
  <c r="AXG250" i="7"/>
  <c r="REL250" i="7"/>
  <c r="VTV250" i="7"/>
  <c r="DCS250" i="7"/>
  <c r="VAK250" i="7"/>
  <c r="NLJ250" i="7"/>
  <c r="LFB250" i="7"/>
  <c r="ANL250" i="7"/>
  <c r="MTM250" i="7"/>
  <c r="AVC250" i="7"/>
  <c r="NOZ250" i="7"/>
  <c r="AQH250" i="7"/>
  <c r="UZT250" i="7"/>
  <c r="HOG250" i="7"/>
  <c r="IUC250" i="7"/>
  <c r="WYY250" i="7"/>
  <c r="NSX250" i="7"/>
  <c r="FRO250" i="7"/>
  <c r="NGG250" i="7"/>
  <c r="NFK250" i="7"/>
  <c r="LQR250" i="7"/>
  <c r="MWE250" i="7"/>
  <c r="EKE250" i="7"/>
  <c r="GLV250" i="7"/>
  <c r="WBJ250" i="7"/>
  <c r="GOY250" i="7"/>
  <c r="CPY250" i="7"/>
  <c r="STQ250" i="7"/>
  <c r="TLY250" i="7"/>
  <c r="FVG250" i="7"/>
  <c r="RHM250" i="7"/>
  <c r="QRC250" i="7"/>
  <c r="MPC250" i="7"/>
  <c r="PQI250" i="7"/>
  <c r="OTD250" i="7"/>
  <c r="ILL250" i="7"/>
  <c r="KZC250" i="7"/>
  <c r="HLM250" i="7"/>
  <c r="AXW250" i="7"/>
  <c r="HMK250" i="7"/>
  <c r="HOC250" i="7"/>
  <c r="DBN250" i="7"/>
  <c r="CQZ250" i="7"/>
  <c r="UDM250" i="7"/>
  <c r="RPJ250" i="7"/>
  <c r="OJL250" i="7"/>
  <c r="UZD250" i="7"/>
  <c r="PKI250" i="7"/>
  <c r="JBC250" i="7"/>
  <c r="MWB250" i="7"/>
  <c r="BGN250" i="7"/>
  <c r="UBF250" i="7"/>
  <c r="DQS250" i="7"/>
  <c r="ICO250" i="7"/>
  <c r="UGN250" i="7"/>
  <c r="RAF250" i="7"/>
  <c r="NRO250" i="7"/>
  <c r="MWJ250" i="7"/>
  <c r="VDG250" i="7"/>
  <c r="OXB250" i="7"/>
  <c r="THO250" i="7"/>
  <c r="NYU250" i="7"/>
  <c r="UGP250" i="7"/>
  <c r="MWO250" i="7"/>
  <c r="AAA250" i="7"/>
  <c r="WVH250" i="7"/>
  <c r="XBQ250" i="7"/>
  <c r="IEI250" i="7"/>
  <c r="NQH250" i="7"/>
  <c r="HKK250" i="7"/>
  <c r="BUM250" i="7"/>
  <c r="OYV250" i="7"/>
  <c r="QJ250" i="7"/>
  <c r="QWB250" i="7"/>
  <c r="MOU250" i="7"/>
  <c r="VVX250" i="7"/>
  <c r="DRK250" i="7"/>
  <c r="IFI250" i="7"/>
  <c r="VGU250" i="7"/>
  <c r="IHE250" i="7"/>
  <c r="QCQ250" i="7"/>
  <c r="HGB250" i="7"/>
  <c r="LRK250" i="7"/>
  <c r="UOV250" i="7"/>
  <c r="OID250" i="7"/>
  <c r="LQH250" i="7"/>
  <c r="KVE250" i="7"/>
  <c r="VNL250" i="7"/>
  <c r="UTH250" i="7"/>
  <c r="CKF250" i="7"/>
  <c r="TVZ250" i="7"/>
  <c r="NTZ250" i="7"/>
  <c r="QRX250" i="7"/>
  <c r="MTZ250" i="7"/>
  <c r="KY250" i="7"/>
  <c r="VTY250" i="7"/>
  <c r="ADJ250" i="7"/>
  <c r="OBP250" i="7"/>
  <c r="ASK250" i="7"/>
  <c r="WZH250" i="7"/>
  <c r="WQP250" i="7"/>
  <c r="PFF250" i="7"/>
  <c r="SQY250" i="7"/>
  <c r="KON250" i="7"/>
  <c r="TPJ250" i="7"/>
  <c r="BBW250" i="7"/>
  <c r="OAH250" i="7"/>
  <c r="WMZ250" i="7"/>
  <c r="PBM250" i="7"/>
  <c r="NEQ250" i="7"/>
  <c r="NNB250" i="7"/>
  <c r="PVJ250" i="7"/>
  <c r="LXV250" i="7"/>
  <c r="TWU250" i="7"/>
  <c r="LAQ250" i="7"/>
  <c r="BQL250" i="7"/>
  <c r="ING250" i="7"/>
  <c r="NOW250" i="7"/>
  <c r="EJB250" i="7"/>
  <c r="TDO250" i="7"/>
  <c r="BVF250" i="7"/>
  <c r="FMK250" i="7"/>
  <c r="FLM250" i="7"/>
  <c r="XCZ250" i="7"/>
  <c r="CFN250" i="7"/>
  <c r="FCE250" i="7"/>
  <c r="PYB250" i="7"/>
  <c r="BKM250" i="7"/>
  <c r="AGZ250" i="7"/>
  <c r="MBR250" i="7"/>
  <c r="KII250" i="7"/>
  <c r="HLQ250" i="7"/>
  <c r="IAD250" i="7"/>
  <c r="BPC250" i="7"/>
  <c r="LIQ250" i="7"/>
  <c r="JIF250" i="7"/>
  <c r="WPM250" i="7"/>
  <c r="DDR250" i="7"/>
  <c r="SAY250" i="7"/>
  <c r="AVP250" i="7"/>
  <c r="KJ250" i="7"/>
  <c r="RDA250" i="7"/>
  <c r="DWB250" i="7"/>
  <c r="TJD250" i="7"/>
  <c r="LY250" i="7"/>
  <c r="NUM250" i="7"/>
  <c r="HEH250" i="7"/>
  <c r="LQV250" i="7"/>
  <c r="ESX250" i="7"/>
  <c r="RMO250" i="7"/>
  <c r="HAV250" i="7"/>
  <c r="IEB250" i="7"/>
  <c r="VVT250" i="7"/>
  <c r="RMA250" i="7"/>
  <c r="GDF250" i="7"/>
  <c r="SXC250" i="7"/>
  <c r="BIV250" i="7"/>
  <c r="PQA250" i="7"/>
  <c r="FRW250" i="7"/>
  <c r="IKC250" i="7"/>
  <c r="GJS250" i="7"/>
  <c r="DCP250" i="7"/>
  <c r="CXB250" i="7"/>
  <c r="MUF250" i="7"/>
  <c r="PDZ250" i="7"/>
  <c r="UWX250" i="7"/>
  <c r="FSE250" i="7"/>
  <c r="WSO250" i="7"/>
  <c r="TFF250" i="7"/>
  <c r="UEQ250" i="7"/>
  <c r="MQI250" i="7"/>
  <c r="CUH250" i="7"/>
  <c r="JTA250" i="7"/>
  <c r="NHA250" i="7"/>
  <c r="OWM250" i="7"/>
  <c r="QUQ250" i="7"/>
  <c r="FZL250" i="7"/>
  <c r="RNY250" i="7"/>
  <c r="LEF250" i="7"/>
  <c r="PYI250" i="7"/>
  <c r="DYS250" i="7"/>
  <c r="NEL250" i="7"/>
  <c r="SWV250" i="7"/>
  <c r="OCB250" i="7"/>
  <c r="PZJ250" i="7"/>
  <c r="KHK250" i="7"/>
  <c r="VDO250" i="7"/>
  <c r="QXT250" i="7"/>
  <c r="OUP250" i="7"/>
  <c r="NOB250" i="7"/>
  <c r="AEH250" i="7"/>
  <c r="OPR250" i="7"/>
  <c r="IZN250" i="7"/>
  <c r="CMJ250" i="7"/>
  <c r="CZM250" i="7"/>
  <c r="DIP250" i="7"/>
  <c r="LCX250" i="7"/>
  <c r="HSL250" i="7"/>
  <c r="RIJ250" i="7"/>
  <c r="IYB250" i="7"/>
  <c r="EYA250" i="7"/>
  <c r="FZF250" i="7"/>
  <c r="EJE250" i="7"/>
  <c r="SFF250" i="7"/>
  <c r="FOU250" i="7"/>
  <c r="FFQ250" i="7"/>
  <c r="WVF250" i="7"/>
  <c r="AFD250" i="7"/>
  <c r="RZN250" i="7"/>
  <c r="SYF250" i="7"/>
  <c r="TST250" i="7"/>
  <c r="ITK250" i="7"/>
  <c r="BLO250" i="7"/>
  <c r="GIX250" i="7"/>
  <c r="ORY250" i="7"/>
  <c r="NRR250" i="7"/>
  <c r="CBP250" i="7"/>
  <c r="MQX250" i="7"/>
  <c r="HBY250" i="7"/>
  <c r="ODM250" i="7"/>
  <c r="IHK250" i="7"/>
  <c r="CKO250" i="7"/>
  <c r="HWB250" i="7"/>
  <c r="URC250" i="7"/>
  <c r="PKS250" i="7"/>
  <c r="QH250" i="7"/>
  <c r="EVV250" i="7"/>
  <c r="WDZ250" i="7"/>
  <c r="FFR250" i="7"/>
  <c r="SVS250" i="7"/>
  <c r="MFV250" i="7"/>
  <c r="WPS250" i="7"/>
  <c r="FJY250" i="7"/>
  <c r="SFX250" i="7"/>
  <c r="PLF250" i="7"/>
  <c r="RKH250" i="7"/>
  <c r="SVT250" i="7"/>
  <c r="KRI250" i="7"/>
  <c r="WHO250" i="7"/>
  <c r="LTV250" i="7"/>
  <c r="TXH250" i="7"/>
  <c r="KZJ250" i="7"/>
  <c r="UTU250" i="7"/>
  <c r="PNK250" i="7"/>
  <c r="QIP250" i="7"/>
  <c r="EBB250" i="7"/>
  <c r="VEJ250" i="7"/>
  <c r="TTX250" i="7"/>
  <c r="NCL250" i="7"/>
  <c r="NYG250" i="7"/>
  <c r="JYH250" i="7"/>
  <c r="WJZ250" i="7"/>
  <c r="FIT250" i="7"/>
  <c r="KQE250" i="7"/>
  <c r="CVK250" i="7"/>
  <c r="PDD250" i="7"/>
  <c r="VPP250" i="7"/>
  <c r="NQZ250" i="7"/>
  <c r="SYE250" i="7"/>
  <c r="OSP250" i="7"/>
  <c r="UJU250" i="7"/>
  <c r="NVQ250" i="7"/>
  <c r="SBW250" i="7"/>
  <c r="HLT250" i="7"/>
  <c r="MAI250" i="7"/>
  <c r="SYW250" i="7"/>
  <c r="TPB250" i="7"/>
  <c r="DJN250" i="7"/>
  <c r="FQV250" i="7"/>
  <c r="OTF250" i="7"/>
  <c r="LVB250" i="7"/>
  <c r="KZB250" i="7"/>
  <c r="PLT250" i="7"/>
  <c r="FYJ250" i="7"/>
  <c r="PCU250" i="7"/>
  <c r="BXW250" i="7"/>
  <c r="SQR250" i="7"/>
  <c r="TZD250" i="7"/>
  <c r="AVD250" i="7"/>
  <c r="UAS250" i="7"/>
  <c r="WBQ250" i="7"/>
  <c r="CJT250" i="7"/>
  <c r="IRS250" i="7"/>
  <c r="LII250" i="7"/>
  <c r="CRD250" i="7"/>
  <c r="HWV250" i="7"/>
  <c r="BNU250" i="7"/>
  <c r="GAN250" i="7"/>
  <c r="ABQ250" i="7"/>
  <c r="BDQ250" i="7"/>
  <c r="SPQ250" i="7"/>
  <c r="FMQ250" i="7"/>
  <c r="LAR250" i="7"/>
  <c r="ANO250" i="7"/>
  <c r="LIU250" i="7"/>
  <c r="TOR250" i="7"/>
  <c r="WOV250" i="7"/>
  <c r="AVK250" i="7"/>
  <c r="NUY250" i="7"/>
  <c r="CZH250" i="7"/>
  <c r="MHS250" i="7"/>
  <c r="OFE250" i="7"/>
  <c r="UQY250" i="7"/>
  <c r="CSK250" i="7"/>
  <c r="VQJ250" i="7"/>
  <c r="GHV250" i="7"/>
  <c r="IGH250" i="7"/>
  <c r="PIU250" i="7"/>
  <c r="EXS250" i="7"/>
  <c r="IPT250" i="7"/>
  <c r="JSD250" i="7"/>
  <c r="WZX250" i="7"/>
  <c r="NGX250" i="7"/>
  <c r="BKF250" i="7"/>
  <c r="LZL250" i="7"/>
  <c r="HUQ250" i="7"/>
  <c r="CZW250" i="7"/>
  <c r="MGR250" i="7"/>
  <c r="SBG250" i="7"/>
  <c r="CJG250" i="7"/>
  <c r="USH250" i="7"/>
  <c r="KIC250" i="7"/>
  <c r="RUQ250" i="7"/>
  <c r="AVU250" i="7"/>
  <c r="GIA250" i="7"/>
  <c r="UJV250" i="7"/>
  <c r="AHU250" i="7"/>
  <c r="DOA250" i="7"/>
  <c r="VGC250" i="7"/>
  <c r="RMW250" i="7"/>
  <c r="DWD250" i="7"/>
  <c r="GTO250" i="7"/>
  <c r="MTU250" i="7"/>
  <c r="EUJ250" i="7"/>
  <c r="HAK250" i="7"/>
  <c r="IDJ250" i="7"/>
  <c r="IBW250" i="7"/>
  <c r="QNG250" i="7"/>
  <c r="NSM250" i="7"/>
  <c r="FYO250" i="7"/>
  <c r="NDF250" i="7"/>
  <c r="EBM250" i="7"/>
  <c r="KWE250" i="7"/>
  <c r="INC250" i="7"/>
  <c r="GDG250" i="7"/>
  <c r="LUC250" i="7"/>
  <c r="IGV250" i="7"/>
  <c r="HJE250" i="7"/>
  <c r="DQK250" i="7"/>
  <c r="NHW250" i="7"/>
  <c r="WCT250" i="7"/>
  <c r="QVN250" i="7"/>
  <c r="HKF250" i="7"/>
  <c r="FGY250" i="7"/>
  <c r="KYD250" i="7"/>
  <c r="LKS250" i="7"/>
  <c r="LZN250" i="7"/>
  <c r="QMM250" i="7"/>
  <c r="DKW250" i="7"/>
  <c r="EIH250" i="7"/>
  <c r="DEN250" i="7"/>
  <c r="FVU250" i="7"/>
  <c r="TLE250" i="7"/>
  <c r="CGH250" i="7"/>
  <c r="JYR250" i="7"/>
  <c r="AGA250" i="7"/>
  <c r="QYC250" i="7"/>
  <c r="MGB250" i="7"/>
  <c r="RAL250" i="7"/>
  <c r="HED250" i="7"/>
  <c r="MZI250" i="7"/>
  <c r="KSG250" i="7"/>
  <c r="IQK250" i="7"/>
  <c r="BRB250" i="7"/>
  <c r="SMX250" i="7"/>
  <c r="HFJ250" i="7"/>
  <c r="AQV250" i="7"/>
  <c r="UPZ250" i="7"/>
  <c r="VXV250" i="7"/>
  <c r="TKW250" i="7"/>
  <c r="GWJ250" i="7"/>
  <c r="UTQ250" i="7"/>
  <c r="DFS250" i="7"/>
  <c r="DAV250" i="7"/>
  <c r="NLF250" i="7"/>
  <c r="LGC250" i="7"/>
  <c r="EWU250" i="7"/>
  <c r="CNY250" i="7"/>
  <c r="EPH250" i="7"/>
  <c r="POB250" i="7"/>
  <c r="BGA250" i="7"/>
  <c r="TDW250" i="7"/>
  <c r="PFR250" i="7"/>
  <c r="IEH250" i="7"/>
  <c r="ZA250" i="7"/>
  <c r="KVA250" i="7"/>
  <c r="PVS250" i="7"/>
  <c r="GMB250" i="7"/>
  <c r="AIV250" i="7"/>
  <c r="FTE250" i="7"/>
  <c r="OUU250" i="7"/>
  <c r="ROA250" i="7"/>
  <c r="DML250" i="7"/>
  <c r="SAR250" i="7"/>
  <c r="PGD250" i="7"/>
  <c r="JIN250" i="7"/>
  <c r="SDN250" i="7"/>
  <c r="KCL250" i="7"/>
  <c r="QZM250" i="7"/>
  <c r="QYI250" i="7"/>
  <c r="FIQ250" i="7"/>
  <c r="WII250" i="7"/>
  <c r="WBH250" i="7"/>
  <c r="GQG250" i="7"/>
  <c r="RWD250" i="7"/>
  <c r="CKC250" i="7"/>
  <c r="ILU250" i="7"/>
  <c r="KUO250" i="7"/>
  <c r="HM250" i="7"/>
  <c r="OBA250" i="7"/>
  <c r="NNS250" i="7"/>
  <c r="TGC250" i="7"/>
  <c r="OHU250" i="7"/>
  <c r="SEO250" i="7"/>
  <c r="SKL250" i="7"/>
  <c r="UAH250" i="7"/>
  <c r="SHM250" i="7"/>
  <c r="XBJ250" i="7"/>
  <c r="MDH250" i="7"/>
  <c r="FAM250" i="7"/>
  <c r="AZD250" i="7"/>
  <c r="BSC250" i="7"/>
  <c r="UJP250" i="7"/>
  <c r="AJF250" i="7"/>
  <c r="DHG250" i="7"/>
  <c r="VFH250" i="7"/>
  <c r="CWI250" i="7"/>
  <c r="KQT250" i="7"/>
  <c r="LVA250" i="7"/>
  <c r="WIB250" i="7"/>
  <c r="PZQ250" i="7"/>
  <c r="FIS250" i="7"/>
  <c r="UJG250" i="7"/>
  <c r="OKC250" i="7"/>
  <c r="PFO250" i="7"/>
  <c r="PLV250" i="7"/>
  <c r="MYC250" i="7"/>
  <c r="RES250" i="7"/>
  <c r="LSK250" i="7"/>
  <c r="BOC250" i="7"/>
  <c r="WNO250" i="7"/>
  <c r="MZA250" i="7"/>
  <c r="EIB250" i="7"/>
  <c r="CFS250" i="7"/>
  <c r="PJT250" i="7"/>
  <c r="VQS250" i="7"/>
  <c r="TYP250" i="7"/>
  <c r="BOL250" i="7"/>
  <c r="KZS250" i="7"/>
  <c r="USC250" i="7"/>
  <c r="MRK250" i="7"/>
  <c r="RYG250" i="7"/>
  <c r="GOJ250" i="7"/>
  <c r="JTI250" i="7"/>
  <c r="SRK250" i="7"/>
  <c r="OZO250" i="7"/>
  <c r="ODC250" i="7"/>
  <c r="KLG250" i="7"/>
  <c r="NED250" i="7"/>
  <c r="RWK250" i="7"/>
  <c r="BDR250" i="7"/>
  <c r="VJL250" i="7"/>
  <c r="OZA250" i="7"/>
  <c r="KQL250" i="7"/>
  <c r="PSX250" i="7"/>
  <c r="VOR250" i="7"/>
  <c r="HQQ250" i="7"/>
  <c r="EZA250" i="7"/>
  <c r="TPS250" i="7"/>
  <c r="WJY250" i="7"/>
  <c r="AXX250" i="7"/>
  <c r="DBZ250" i="7"/>
  <c r="RJJ250" i="7"/>
  <c r="LWS250" i="7"/>
  <c r="LLT250" i="7"/>
  <c r="CYA250" i="7"/>
  <c r="CUC250" i="7"/>
  <c r="PUD250" i="7"/>
  <c r="NEZ250" i="7"/>
  <c r="BXG250" i="7"/>
  <c r="RXT250" i="7"/>
  <c r="QAJ250" i="7"/>
  <c r="MTC250" i="7"/>
  <c r="LGZ250" i="7"/>
  <c r="MRQ250" i="7"/>
  <c r="TZV250" i="7"/>
  <c r="UOL250" i="7"/>
  <c r="WTB250" i="7"/>
  <c r="HOR250" i="7"/>
  <c r="CNH250" i="7"/>
  <c r="ETR250" i="7"/>
  <c r="HBG250" i="7"/>
  <c r="HTK250" i="7"/>
  <c r="BSF250" i="7"/>
  <c r="QBI250" i="7"/>
  <c r="RBY250" i="7"/>
  <c r="MYM250" i="7"/>
  <c r="PCH250" i="7"/>
  <c r="JZD250" i="7"/>
  <c r="VLM250" i="7"/>
  <c r="UJM250" i="7"/>
  <c r="DYP250" i="7"/>
  <c r="ETS250" i="7"/>
  <c r="PCJ250" i="7"/>
  <c r="TZZ250" i="7"/>
  <c r="FHO250" i="7"/>
  <c r="FJX250" i="7"/>
  <c r="NSG250" i="7"/>
  <c r="JCK250" i="7"/>
  <c r="AUE250" i="7"/>
  <c r="FQB250" i="7"/>
  <c r="HYL250" i="7"/>
  <c r="JYZ250" i="7"/>
  <c r="VPN250" i="7"/>
  <c r="BIM250" i="7"/>
  <c r="JZU250" i="7"/>
  <c r="TDZ250" i="7"/>
  <c r="EWX250" i="7"/>
  <c r="EVS250" i="7"/>
  <c r="MDG250" i="7"/>
  <c r="FRQ250" i="7"/>
  <c r="LNM250" i="7"/>
  <c r="IDK250" i="7"/>
  <c r="JOR250" i="7"/>
  <c r="UZC250" i="7"/>
  <c r="ONU250" i="7"/>
  <c r="HPS250" i="7"/>
  <c r="JGS250" i="7"/>
  <c r="VSJ250" i="7"/>
  <c r="DGE250" i="7"/>
  <c r="NHU250" i="7"/>
  <c r="KMX250" i="7"/>
  <c r="HBS250" i="7"/>
  <c r="OUF250" i="7"/>
  <c r="QGJ250" i="7"/>
  <c r="PXM250" i="7"/>
  <c r="TAW250" i="7"/>
  <c r="BWW250" i="7"/>
  <c r="GEV250" i="7"/>
  <c r="EPQ250" i="7"/>
  <c r="DIO250" i="7"/>
  <c r="LXL250" i="7"/>
  <c r="MWI250" i="7"/>
  <c r="DGH250" i="7"/>
  <c r="JJJ250" i="7"/>
  <c r="LJP250" i="7"/>
  <c r="AVF250" i="7"/>
  <c r="DRN250" i="7"/>
  <c r="UHZ250" i="7"/>
  <c r="PZU250" i="7"/>
  <c r="VJQ250" i="7"/>
  <c r="ROE250" i="7"/>
  <c r="LGV250" i="7"/>
  <c r="OLJ250" i="7"/>
  <c r="WBD250" i="7"/>
  <c r="WUW250" i="7"/>
  <c r="PYY250" i="7"/>
  <c r="AFI250" i="7"/>
  <c r="FNW250" i="7"/>
  <c r="RAX250" i="7"/>
  <c r="IAT250" i="7"/>
  <c r="VHV250" i="7"/>
  <c r="ULF250" i="7"/>
  <c r="PZF250" i="7"/>
  <c r="JTP250" i="7"/>
  <c r="FUQ250" i="7"/>
  <c r="MGE250" i="7"/>
  <c r="WNK250" i="7"/>
  <c r="KUH250" i="7"/>
  <c r="ATP250" i="7"/>
  <c r="GF250" i="7"/>
  <c r="FHQ250" i="7"/>
  <c r="XDA250" i="7"/>
  <c r="RAW250" i="7"/>
  <c r="FSC250" i="7"/>
  <c r="GYT250" i="7"/>
  <c r="AHC250" i="7"/>
  <c r="AMY250" i="7"/>
  <c r="LQJ250" i="7"/>
  <c r="LJZ250" i="7"/>
  <c r="PBU250" i="7"/>
  <c r="QCJ250" i="7"/>
  <c r="ETY250" i="7"/>
  <c r="VPY250" i="7"/>
  <c r="KCE250" i="7"/>
  <c r="GSE250" i="7"/>
  <c r="UJW250" i="7"/>
  <c r="RZA250" i="7"/>
  <c r="TIE250" i="7"/>
  <c r="QRN250" i="7"/>
  <c r="PBL250" i="7"/>
  <c r="IMA250" i="7"/>
  <c r="HMN250" i="7"/>
  <c r="VW250" i="7"/>
  <c r="CPE250" i="7"/>
  <c r="AXH250" i="7"/>
  <c r="BDP250" i="7"/>
  <c r="IPC250" i="7"/>
  <c r="UKR250" i="7"/>
  <c r="TWE250" i="7"/>
  <c r="FPT250" i="7"/>
  <c r="OJZ250" i="7"/>
  <c r="VLI250" i="7"/>
  <c r="REE250" i="7"/>
  <c r="JME250" i="7"/>
  <c r="FFI250" i="7"/>
  <c r="EVA250" i="7"/>
  <c r="VWS250" i="7"/>
  <c r="NQO250" i="7"/>
  <c r="IVS250" i="7"/>
  <c r="LNV250" i="7"/>
  <c r="RQG250" i="7"/>
  <c r="AOD250" i="7"/>
  <c r="SEF250" i="7"/>
  <c r="WZG250" i="7"/>
  <c r="KWS250" i="7"/>
  <c r="TQZ250" i="7"/>
  <c r="QUL250" i="7"/>
  <c r="RYM250" i="7"/>
  <c r="FSA250" i="7"/>
  <c r="OXW250" i="7"/>
  <c r="OTP250" i="7"/>
  <c r="JWN250" i="7"/>
  <c r="RZD250" i="7"/>
  <c r="RFB250" i="7"/>
  <c r="BCD250" i="7"/>
  <c r="FXE250" i="7"/>
  <c r="SJP250" i="7"/>
  <c r="PNT250" i="7"/>
  <c r="FJG250" i="7"/>
  <c r="EWJ250" i="7"/>
  <c r="QCK250" i="7"/>
  <c r="QQR250" i="7"/>
  <c r="CVI250" i="7"/>
  <c r="ROZ250" i="7"/>
  <c r="HUX250" i="7"/>
  <c r="PQY250" i="7"/>
  <c r="HKW250" i="7"/>
  <c r="NMR250" i="7"/>
  <c r="FCV250" i="7"/>
  <c r="VGW250" i="7"/>
  <c r="HNN250" i="7"/>
  <c r="USS250" i="7"/>
  <c r="TRT250" i="7"/>
  <c r="JZY250" i="7"/>
  <c r="AGX250" i="7"/>
  <c r="ROC250" i="7"/>
  <c r="LKZ250" i="7"/>
  <c r="GWV250" i="7"/>
  <c r="GUK250" i="7"/>
  <c r="IUD250" i="7"/>
  <c r="OIN250" i="7"/>
  <c r="TGM250" i="7"/>
  <c r="TJG250" i="7"/>
  <c r="LVW250" i="7"/>
  <c r="SWD250" i="7"/>
  <c r="PDW250" i="7"/>
  <c r="IZB250" i="7"/>
  <c r="QRL250" i="7"/>
  <c r="JDZ250" i="7"/>
  <c r="EUW250" i="7"/>
  <c r="CVF250" i="7"/>
  <c r="MQY250" i="7"/>
  <c r="BVD250" i="7"/>
  <c r="EIY250" i="7"/>
  <c r="IQF250" i="7"/>
  <c r="AJG250" i="7"/>
  <c r="SLD250" i="7"/>
  <c r="KRD250" i="7"/>
  <c r="RXN250" i="7"/>
  <c r="IYL250" i="7"/>
  <c r="RLB250" i="7"/>
  <c r="RXH250" i="7"/>
  <c r="QZY250" i="7"/>
  <c r="VPA250" i="7"/>
  <c r="LVN250" i="7"/>
  <c r="BIL250" i="7"/>
  <c r="TPN250" i="7"/>
  <c r="WAH250" i="7"/>
  <c r="QAH250" i="7"/>
  <c r="ITN250" i="7"/>
  <c r="JMH250" i="7"/>
  <c r="PPT250" i="7"/>
  <c r="WW250" i="7"/>
  <c r="EAL250" i="7"/>
  <c r="UZR250" i="7"/>
  <c r="VAP250" i="7"/>
  <c r="HEL250" i="7"/>
  <c r="VNN250" i="7"/>
  <c r="RVB250" i="7"/>
  <c r="OYB250" i="7"/>
  <c r="RNE250" i="7"/>
  <c r="UZU250" i="7"/>
  <c r="EBW250" i="7"/>
  <c r="OFO250" i="7"/>
  <c r="SHD250" i="7"/>
  <c r="RIV250" i="7"/>
  <c r="LSF250" i="7"/>
  <c r="RUH250" i="7"/>
  <c r="PTL250" i="7"/>
  <c r="JFA250" i="7"/>
  <c r="MVT250" i="7"/>
  <c r="IBZ250" i="7"/>
  <c r="HTI250" i="7"/>
  <c r="CUS250" i="7"/>
  <c r="NEC250" i="7"/>
  <c r="HWR250" i="7"/>
  <c r="TC250" i="7"/>
  <c r="TY250" i="7"/>
  <c r="EPI250" i="7"/>
  <c r="WKN250" i="7"/>
  <c r="RFG250" i="7"/>
  <c r="NFV250" i="7"/>
  <c r="UFW250" i="7"/>
  <c r="KEJ250" i="7"/>
  <c r="OPP250" i="7"/>
  <c r="CSU250" i="7"/>
  <c r="WHM250" i="7"/>
  <c r="KOC250" i="7"/>
  <c r="LGR250" i="7"/>
  <c r="TPK250" i="7"/>
  <c r="KWK250" i="7"/>
  <c r="UUH250" i="7"/>
  <c r="RKG250" i="7"/>
  <c r="BQM250" i="7"/>
  <c r="EKK250" i="7"/>
  <c r="IZG250" i="7"/>
  <c r="SFD250" i="7"/>
  <c r="MLK250" i="7"/>
  <c r="RSR250" i="7"/>
  <c r="HWF250" i="7"/>
  <c r="BYY250" i="7"/>
  <c r="QHF250" i="7"/>
  <c r="AZN250" i="7"/>
  <c r="NZV250" i="7"/>
  <c r="UWF250" i="7"/>
  <c r="CPL250" i="7"/>
  <c r="VZY250" i="7"/>
  <c r="CRS250" i="7"/>
  <c r="QBR250" i="7"/>
  <c r="BFC250" i="7"/>
  <c r="FZA250" i="7"/>
  <c r="QTX250" i="7"/>
  <c r="WKS250" i="7"/>
  <c r="HGF250" i="7"/>
  <c r="PLG250" i="7"/>
  <c r="UHN250" i="7"/>
  <c r="GFH250" i="7"/>
  <c r="TRH250" i="7"/>
  <c r="EWV250" i="7"/>
  <c r="QQC250" i="7"/>
  <c r="FIP250" i="7"/>
  <c r="PRJ250" i="7"/>
  <c r="CDW250" i="7"/>
  <c r="LPD250" i="7"/>
  <c r="JRR250" i="7"/>
  <c r="DRZ250" i="7"/>
  <c r="CQR250" i="7"/>
  <c r="NMI250" i="7"/>
  <c r="JXZ250" i="7"/>
  <c r="VYL250" i="7"/>
  <c r="JRN250" i="7"/>
  <c r="UBG250" i="7"/>
  <c r="SI250" i="7"/>
  <c r="UWZ250" i="7"/>
  <c r="SPK250" i="7"/>
  <c r="PYJ250" i="7"/>
  <c r="TSB250" i="7"/>
  <c r="CIK250" i="7"/>
  <c r="URA250" i="7"/>
  <c r="KAV250" i="7"/>
  <c r="PUH250" i="7"/>
  <c r="DOF250" i="7"/>
  <c r="OXV250" i="7"/>
  <c r="OYT250" i="7"/>
  <c r="TGJ250" i="7"/>
  <c r="QEB250" i="7"/>
  <c r="VGP250" i="7"/>
  <c r="VAN250" i="7"/>
  <c r="JPY250" i="7"/>
  <c r="LTE250" i="7"/>
  <c r="HUL250" i="7"/>
  <c r="WTA250" i="7"/>
  <c r="PIW250" i="7"/>
  <c r="WZL250" i="7"/>
  <c r="HUZ250" i="7"/>
  <c r="ISO250" i="7"/>
  <c r="NKD250" i="7"/>
  <c r="AQQ250" i="7"/>
  <c r="GSI250" i="7"/>
  <c r="VYJ250" i="7"/>
  <c r="HNA250" i="7"/>
  <c r="DTK250" i="7"/>
  <c r="GMX250" i="7"/>
  <c r="WL250" i="7"/>
  <c r="POR250" i="7"/>
  <c r="RCA250" i="7"/>
  <c r="VVK250" i="7"/>
  <c r="OQE250" i="7"/>
  <c r="WOP250" i="7"/>
  <c r="WOF250" i="7"/>
  <c r="WUL250" i="7"/>
  <c r="OEJ250" i="7"/>
  <c r="GOR250" i="7"/>
  <c r="QZR250" i="7"/>
  <c r="TWN250" i="7"/>
  <c r="WTN250" i="7"/>
  <c r="PH250" i="7"/>
  <c r="FRN250" i="7"/>
  <c r="LCA250" i="7"/>
  <c r="TBW250" i="7"/>
  <c r="NID250" i="7"/>
  <c r="NQT250" i="7"/>
  <c r="VJK250" i="7"/>
  <c r="RTS250" i="7"/>
  <c r="NZM250" i="7"/>
  <c r="SON250" i="7"/>
  <c r="BCN250" i="7"/>
  <c r="FFX250" i="7"/>
  <c r="AGC250" i="7"/>
  <c r="FAO250" i="7"/>
  <c r="FOL250" i="7"/>
  <c r="PWJ250" i="7"/>
  <c r="QRM250" i="7"/>
  <c r="QUM250" i="7"/>
  <c r="JZP250" i="7"/>
  <c r="TAL250" i="7"/>
  <c r="IWM250" i="7"/>
  <c r="DUY250" i="7"/>
  <c r="HOI250" i="7"/>
  <c r="DDI250" i="7"/>
  <c r="BMF250" i="7"/>
  <c r="VIJ250" i="7"/>
  <c r="HNI250" i="7"/>
  <c r="QLT250" i="7"/>
  <c r="RCJ250" i="7"/>
  <c r="NIL250" i="7"/>
  <c r="AJQ250" i="7"/>
  <c r="STB250" i="7"/>
  <c r="FNZ250" i="7"/>
  <c r="TCG250" i="7"/>
  <c r="AVT250" i="7"/>
  <c r="TFP250" i="7"/>
  <c r="QQU250" i="7"/>
  <c r="TEZ250" i="7"/>
  <c r="UJX250" i="7"/>
  <c r="CIO250" i="7"/>
  <c r="SAS250" i="7"/>
  <c r="TYS250" i="7"/>
  <c r="HTM250" i="7"/>
  <c r="BAG250" i="7"/>
  <c r="EGF250" i="7"/>
  <c r="BTI250" i="7"/>
  <c r="LRT250" i="7"/>
  <c r="OCD250" i="7"/>
  <c r="VXR250" i="7"/>
  <c r="ERE250" i="7"/>
  <c r="WLU250" i="7"/>
  <c r="CAX250" i="7"/>
  <c r="QNR250" i="7"/>
  <c r="OOG250" i="7"/>
  <c r="FIA250" i="7"/>
  <c r="KCR250" i="7"/>
  <c r="GAF250" i="7"/>
  <c r="LFF250" i="7"/>
  <c r="NVM250" i="7"/>
  <c r="IFT250" i="7"/>
  <c r="FMO250" i="7"/>
  <c r="IFB250" i="7"/>
  <c r="ADQ250" i="7"/>
  <c r="LHA250" i="7"/>
  <c r="MCV250" i="7"/>
  <c r="TOF250" i="7"/>
  <c r="UZV250" i="7"/>
  <c r="GWB250" i="7"/>
  <c r="PGR250" i="7"/>
  <c r="RWF250" i="7"/>
  <c r="KPC250" i="7"/>
  <c r="KJV250" i="7"/>
  <c r="RHK250" i="7"/>
  <c r="JPW250" i="7"/>
  <c r="TTW250" i="7"/>
  <c r="IJH250" i="7"/>
  <c r="NPW250" i="7"/>
  <c r="TTB250" i="7"/>
  <c r="WJA250" i="7"/>
  <c r="WRS250" i="7"/>
  <c r="FPH250" i="7"/>
  <c r="MPA250" i="7"/>
  <c r="FLU250" i="7"/>
  <c r="UFS250" i="7"/>
  <c r="BTV250" i="7"/>
  <c r="QGN250" i="7"/>
  <c r="HRL250" i="7"/>
  <c r="RFC250" i="7"/>
  <c r="OPC250" i="7"/>
  <c r="NIC250" i="7"/>
  <c r="PVR250" i="7"/>
  <c r="GPZ250" i="7"/>
  <c r="BZX250" i="7"/>
  <c r="AYR250" i="7"/>
  <c r="JBX250" i="7"/>
  <c r="GQQ250" i="7"/>
  <c r="KHD250" i="7"/>
  <c r="NBK250" i="7"/>
  <c r="PWL250" i="7"/>
  <c r="MVX250" i="7"/>
  <c r="VOZ250" i="7"/>
  <c r="EVE250" i="7"/>
  <c r="UBN250" i="7"/>
  <c r="SZV250" i="7"/>
  <c r="EDL250" i="7"/>
  <c r="CBR250" i="7"/>
  <c r="VHN250" i="7"/>
  <c r="VIM250" i="7"/>
  <c r="AGD250" i="7"/>
  <c r="OXS250" i="7"/>
  <c r="JGH250" i="7"/>
  <c r="FFN250" i="7"/>
  <c r="PRR250" i="7"/>
  <c r="JPA250" i="7"/>
  <c r="EFC250" i="7"/>
  <c r="KXF250" i="7"/>
  <c r="FRK250" i="7"/>
  <c r="PFM250" i="7"/>
  <c r="MJP250" i="7"/>
  <c r="HSJ250" i="7"/>
  <c r="HQC250" i="7"/>
  <c r="JBQ250" i="7"/>
  <c r="QIC250" i="7"/>
  <c r="GRL250" i="7"/>
  <c r="AUI250" i="7"/>
  <c r="TEH250" i="7"/>
  <c r="MNO250" i="7"/>
  <c r="WTK250" i="7"/>
  <c r="WSZ250" i="7"/>
  <c r="TVO250" i="7"/>
  <c r="XDU250" i="7"/>
  <c r="DFM250" i="7"/>
  <c r="IOU250" i="7"/>
  <c r="VSN250" i="7"/>
  <c r="WIO250" i="7"/>
  <c r="VQI250" i="7"/>
  <c r="JJB250" i="7"/>
  <c r="CJZ250" i="7"/>
  <c r="TSC250" i="7"/>
  <c r="PLW250" i="7"/>
  <c r="UTB250" i="7"/>
  <c r="HYO250" i="7"/>
  <c r="HU250" i="7"/>
  <c r="GRJ250" i="7"/>
  <c r="IGM250" i="7"/>
  <c r="FJE250" i="7"/>
  <c r="EVK250" i="7"/>
  <c r="AUH250" i="7"/>
  <c r="NHI250" i="7"/>
  <c r="RFM250" i="7"/>
  <c r="OIV250" i="7"/>
  <c r="JMN250" i="7"/>
  <c r="HD250" i="7"/>
  <c r="UBZ250" i="7"/>
  <c r="TFK250" i="7"/>
  <c r="QVY250" i="7"/>
  <c r="NGH250" i="7"/>
  <c r="DVQ250" i="7"/>
  <c r="REJ250" i="7"/>
  <c r="OBS250" i="7"/>
  <c r="NYX250" i="7"/>
  <c r="LHO250" i="7"/>
  <c r="VOF250" i="7"/>
  <c r="SVR250" i="7"/>
  <c r="VLO250" i="7"/>
  <c r="AXR250" i="7"/>
  <c r="GKZ250" i="7"/>
  <c r="AKX250" i="7"/>
  <c r="GAX250" i="7"/>
  <c r="IGA250" i="7"/>
  <c r="TRD250" i="7"/>
  <c r="MGT250" i="7"/>
  <c r="UVC250" i="7"/>
  <c r="RSM250" i="7"/>
  <c r="KCU250" i="7"/>
  <c r="LEL250" i="7"/>
  <c r="AQD250" i="7"/>
  <c r="MLN250" i="7"/>
  <c r="LSW250" i="7"/>
  <c r="VAE250" i="7"/>
  <c r="LXY250" i="7"/>
  <c r="YT250" i="7"/>
  <c r="RAC250" i="7"/>
  <c r="WRB250" i="7"/>
  <c r="PZB250" i="7"/>
  <c r="LOH250" i="7"/>
  <c r="IEY250" i="7"/>
  <c r="DID250" i="7"/>
  <c r="HSK250" i="7"/>
  <c r="PBT250" i="7"/>
  <c r="EWA250" i="7"/>
  <c r="STZ250" i="7"/>
  <c r="NMO250" i="7"/>
  <c r="QJR250" i="7"/>
  <c r="DLC250" i="7"/>
  <c r="AXB250" i="7"/>
  <c r="BTW250" i="7"/>
  <c r="BLU250" i="7"/>
  <c r="HDP250" i="7"/>
  <c r="OOZ250" i="7"/>
  <c r="EXL250" i="7"/>
  <c r="INJ250" i="7"/>
  <c r="WUG250" i="7"/>
  <c r="WSV250" i="7"/>
  <c r="DCI250" i="7"/>
  <c r="CEI250" i="7"/>
  <c r="OZE250" i="7"/>
  <c r="FSL250" i="7"/>
  <c r="UAX250" i="7"/>
  <c r="LAX250" i="7"/>
  <c r="MJK250" i="7"/>
  <c r="MRZ250" i="7"/>
  <c r="KWQ250" i="7"/>
  <c r="ARH250" i="7"/>
  <c r="DPL250" i="7"/>
  <c r="VRY250" i="7"/>
  <c r="JUG250" i="7"/>
  <c r="WTJ250" i="7"/>
  <c r="NUN250" i="7"/>
  <c r="DIT250" i="7"/>
  <c r="MHD250" i="7"/>
  <c r="MVZ250" i="7"/>
  <c r="UMT250" i="7"/>
  <c r="XDN250" i="7"/>
  <c r="BZL250" i="7"/>
  <c r="VBN250" i="7"/>
  <c r="JUS250" i="7"/>
  <c r="RGG250" i="7"/>
  <c r="PHR250" i="7"/>
  <c r="HOZ250" i="7"/>
  <c r="VCU250" i="7"/>
  <c r="URB250" i="7"/>
  <c r="JT250" i="7"/>
  <c r="QGR250" i="7"/>
  <c r="IQR250" i="7"/>
  <c r="TR250" i="7"/>
  <c r="UXW250" i="7"/>
  <c r="VCQ250" i="7"/>
  <c r="HWL250" i="7"/>
  <c r="KJE250" i="7"/>
  <c r="ODW250" i="7"/>
  <c r="DZD250" i="7"/>
  <c r="WGR250" i="7"/>
  <c r="FQJ250" i="7"/>
  <c r="NE250" i="7"/>
  <c r="SDA250" i="7"/>
  <c r="VTP250" i="7"/>
  <c r="UKC250" i="7"/>
  <c r="OIP250" i="7"/>
  <c r="UWJ250" i="7"/>
  <c r="IJF250" i="7"/>
  <c r="TYK250" i="7"/>
  <c r="NKW250" i="7"/>
  <c r="NMK250" i="7"/>
  <c r="SNB250" i="7"/>
  <c r="GAW250" i="7"/>
  <c r="TLF250" i="7"/>
  <c r="VIW250" i="7"/>
  <c r="AFS250" i="7"/>
  <c r="WUA250" i="7"/>
  <c r="ERR250" i="7"/>
  <c r="REH250" i="7"/>
  <c r="HNL250" i="7"/>
  <c r="ERQ250" i="7"/>
  <c r="TGU250" i="7"/>
  <c r="SJG250" i="7"/>
  <c r="PCZ250" i="7"/>
  <c r="DXS250" i="7"/>
  <c r="QNI250" i="7"/>
  <c r="SYI250" i="7"/>
  <c r="RLS250" i="7"/>
  <c r="QPT250" i="7"/>
  <c r="LPF250" i="7"/>
  <c r="VVQ250" i="7"/>
  <c r="LCF250" i="7"/>
  <c r="NQ250" i="7"/>
  <c r="JZE250" i="7"/>
  <c r="FGP250" i="7"/>
  <c r="PSR250" i="7"/>
  <c r="FTO250" i="7"/>
  <c r="DYJ250" i="7"/>
  <c r="GFB250" i="7"/>
  <c r="SAK250" i="7"/>
  <c r="DFR250" i="7"/>
  <c r="EKR250" i="7"/>
  <c r="HZE250" i="7"/>
  <c r="TRJ250" i="7"/>
  <c r="UE250" i="7"/>
  <c r="MQR250" i="7"/>
  <c r="HAI250" i="7"/>
  <c r="QQG250" i="7"/>
  <c r="LFS250" i="7"/>
  <c r="QUD250" i="7"/>
  <c r="GRR250" i="7"/>
  <c r="IN250" i="7"/>
  <c r="MNE250" i="7"/>
  <c r="SHL250" i="7"/>
  <c r="ROO250" i="7"/>
  <c r="VSX250" i="7"/>
  <c r="KXT250" i="7"/>
  <c r="HWD250" i="7"/>
  <c r="KJA250" i="7"/>
  <c r="CNO250" i="7"/>
  <c r="EPF250" i="7"/>
  <c r="KCK250" i="7"/>
  <c r="ARP250" i="7"/>
  <c r="DUE250" i="7"/>
  <c r="IIZ250" i="7"/>
  <c r="API250" i="7"/>
  <c r="OFQ250" i="7"/>
  <c r="NHX250" i="7"/>
  <c r="BNO250" i="7"/>
  <c r="WVU250" i="7"/>
  <c r="HEN250" i="7"/>
  <c r="ZY250" i="7"/>
  <c r="VEW250" i="7"/>
  <c r="GSZ250" i="7"/>
  <c r="IFO250" i="7"/>
  <c r="NOR250" i="7"/>
  <c r="BLI250" i="7"/>
  <c r="KXN250" i="7"/>
  <c r="HZW250" i="7"/>
  <c r="NPL250" i="7"/>
  <c r="DKQ250" i="7"/>
  <c r="FHA250" i="7"/>
  <c r="YS250" i="7"/>
  <c r="NUW250" i="7"/>
  <c r="SO250" i="7"/>
  <c r="QQB250" i="7"/>
  <c r="DWL250" i="7"/>
  <c r="VFN250" i="7"/>
  <c r="QVZ250" i="7"/>
  <c r="LPX250" i="7"/>
  <c r="HWA250" i="7"/>
  <c r="SWT250" i="7"/>
  <c r="TVK250" i="7"/>
  <c r="VVD250" i="7"/>
  <c r="PJM250" i="7"/>
  <c r="KNM250" i="7"/>
  <c r="WES250" i="7"/>
  <c r="HGR250" i="7"/>
  <c r="NTU250" i="7"/>
  <c r="MXC250" i="7"/>
  <c r="BWL250" i="7"/>
  <c r="SQO250" i="7"/>
  <c r="EDE250" i="7"/>
  <c r="SPE250" i="7"/>
  <c r="AFP250" i="7"/>
  <c r="JIH250" i="7"/>
  <c r="BLB250" i="7"/>
  <c r="MMR250" i="7"/>
  <c r="DPD250" i="7"/>
  <c r="UKW250" i="7"/>
  <c r="LIR250" i="7"/>
  <c r="AYC250" i="7"/>
  <c r="QTO250" i="7"/>
  <c r="BHA250" i="7"/>
  <c r="AYX250" i="7"/>
  <c r="OEQ250" i="7"/>
  <c r="BOF250" i="7"/>
  <c r="RKQ250" i="7"/>
  <c r="ZP250" i="7"/>
  <c r="OXI250" i="7"/>
  <c r="GAZ250" i="7"/>
  <c r="QMJ250" i="7"/>
  <c r="QLR250" i="7"/>
  <c r="RSN250" i="7"/>
  <c r="SGS250" i="7"/>
  <c r="UGQ250" i="7"/>
  <c r="WDW250" i="7"/>
  <c r="CGJ250" i="7"/>
  <c r="LAD250" i="7"/>
  <c r="SBH250" i="7"/>
  <c r="DIL250" i="7"/>
  <c r="QHY250" i="7"/>
  <c r="WVY250" i="7"/>
  <c r="IPW250" i="7"/>
  <c r="PRQ250" i="7"/>
  <c r="LLI250" i="7"/>
  <c r="IXW250" i="7"/>
  <c r="LLD250" i="7"/>
  <c r="KTG250" i="7"/>
  <c r="GWC250" i="7"/>
  <c r="NIF250" i="7"/>
  <c r="FAJ250" i="7"/>
  <c r="RVR250" i="7"/>
  <c r="VXN250" i="7"/>
  <c r="AUN250" i="7"/>
  <c r="LYX250" i="7"/>
  <c r="EAC250" i="7"/>
  <c r="NGV250" i="7"/>
  <c r="CRA250" i="7"/>
  <c r="LCL250" i="7"/>
  <c r="OSN250" i="7"/>
  <c r="QSV250" i="7"/>
  <c r="PDG250" i="7"/>
  <c r="PRI250" i="7"/>
  <c r="VCV250" i="7"/>
  <c r="EGH250" i="7"/>
  <c r="XCD250" i="7"/>
  <c r="UWG250" i="7"/>
  <c r="VUS250" i="7"/>
  <c r="RJS250" i="7"/>
  <c r="IGT250" i="7"/>
  <c r="MEG250" i="7"/>
  <c r="HSQ250" i="7"/>
  <c r="LQW250" i="7"/>
  <c r="QFF250" i="7"/>
  <c r="NOE250" i="7"/>
  <c r="THJ250" i="7"/>
  <c r="FVZ250" i="7"/>
  <c r="HZZ250" i="7"/>
  <c r="BDC250" i="7"/>
  <c r="RZS250" i="7"/>
  <c r="LJJ250" i="7"/>
  <c r="AGR250" i="7"/>
  <c r="DZV250" i="7"/>
  <c r="PJQ250" i="7"/>
  <c r="ULU250" i="7"/>
  <c r="GXM250" i="7"/>
  <c r="EAV250" i="7"/>
  <c r="ONO250" i="7"/>
  <c r="FKG250" i="7"/>
  <c r="TPY250" i="7"/>
  <c r="EGK250" i="7"/>
  <c r="QAO250" i="7"/>
  <c r="CYD250" i="7"/>
  <c r="NNR250" i="7"/>
  <c r="SLQ250" i="7"/>
  <c r="NDN250" i="7"/>
  <c r="HMZ250" i="7"/>
  <c r="NHN250" i="7"/>
  <c r="IKN250" i="7"/>
  <c r="OEV250" i="7"/>
  <c r="UGF250" i="7"/>
  <c r="CUA250" i="7"/>
  <c r="BKE250" i="7"/>
  <c r="FHX250" i="7"/>
  <c r="EMJ250" i="7"/>
  <c r="PFW250" i="7"/>
  <c r="SGZ250" i="7"/>
  <c r="VGM250" i="7"/>
  <c r="GRC250" i="7"/>
  <c r="AOH250" i="7"/>
  <c r="JJY250" i="7"/>
  <c r="EOP250" i="7"/>
  <c r="UOG250" i="7"/>
  <c r="PGJ250" i="7"/>
  <c r="QJD250" i="7"/>
  <c r="MKE250" i="7"/>
  <c r="CKT250" i="7"/>
  <c r="ESN250" i="7"/>
  <c r="PZP250" i="7"/>
  <c r="NZH250" i="7"/>
  <c r="NKL250" i="7"/>
  <c r="KCP250" i="7"/>
  <c r="QHA250" i="7"/>
  <c r="KVR250" i="7"/>
  <c r="SWX250" i="7"/>
  <c r="ERC250" i="7"/>
  <c r="BJS250" i="7"/>
  <c r="VWF250" i="7"/>
  <c r="OGY250" i="7"/>
  <c r="DTC250" i="7"/>
  <c r="DME250" i="7"/>
  <c r="RRG250" i="7"/>
  <c r="WQG250" i="7"/>
  <c r="ORB250" i="7"/>
  <c r="VTR250" i="7"/>
  <c r="IZI250" i="7"/>
  <c r="NQE250" i="7"/>
  <c r="AJE250" i="7"/>
  <c r="GCJ250" i="7"/>
  <c r="WPZ250" i="7"/>
  <c r="WZN250" i="7"/>
  <c r="JZF250" i="7"/>
  <c r="LOV250" i="7"/>
  <c r="JVP250" i="7"/>
  <c r="PDT250" i="7"/>
  <c r="JNP250" i="7"/>
  <c r="SDF250" i="7"/>
  <c r="IHA250" i="7"/>
  <c r="VKT250" i="7"/>
  <c r="SJU250" i="7"/>
  <c r="JRU250" i="7"/>
  <c r="CXI250" i="7"/>
  <c r="FKB250" i="7"/>
  <c r="CBE250" i="7"/>
  <c r="NXT250" i="7"/>
  <c r="UXR250" i="7"/>
  <c r="KIV250" i="7"/>
  <c r="JGI250" i="7"/>
  <c r="UMN250" i="7"/>
  <c r="MUM250" i="7"/>
  <c r="JYN250" i="7"/>
  <c r="UEB250" i="7"/>
  <c r="QUK250" i="7"/>
  <c r="HXD250" i="7"/>
  <c r="MZT250" i="7"/>
  <c r="LOW250" i="7"/>
  <c r="KNL250" i="7"/>
  <c r="NBX250" i="7"/>
  <c r="GVB250" i="7"/>
  <c r="FDD250" i="7"/>
  <c r="NKF250" i="7"/>
  <c r="WEM250" i="7"/>
  <c r="HOQ250" i="7"/>
  <c r="THW250" i="7"/>
  <c r="EIV250" i="7"/>
  <c r="JOC250" i="7"/>
  <c r="BOG250" i="7"/>
  <c r="WNR250" i="7"/>
  <c r="BGH250" i="7"/>
  <c r="EJL250" i="7"/>
  <c r="AFZ250" i="7"/>
  <c r="XEM250" i="7"/>
  <c r="CJJ250" i="7"/>
  <c r="WPT250" i="7"/>
  <c r="VBU250" i="7"/>
  <c r="CAO250" i="7"/>
  <c r="EOD250" i="7"/>
  <c r="QYH250" i="7"/>
  <c r="XDL250" i="7"/>
  <c r="NPS250" i="7"/>
  <c r="EDI250" i="7"/>
  <c r="FFP250" i="7"/>
  <c r="NOP250" i="7"/>
  <c r="OMB250" i="7"/>
  <c r="OD250" i="7"/>
  <c r="HUH250" i="7"/>
  <c r="CDH250" i="7"/>
  <c r="SNY250" i="7"/>
  <c r="OSA250" i="7"/>
  <c r="VBX250" i="7"/>
  <c r="RXY250" i="7"/>
  <c r="WJR250" i="7"/>
  <c r="IOZ250" i="7"/>
  <c r="MOO250" i="7"/>
  <c r="PZE250" i="7"/>
  <c r="EQR250" i="7"/>
  <c r="OSG250" i="7"/>
  <c r="LCH250" i="7"/>
  <c r="JWQ250" i="7"/>
  <c r="IDC250" i="7"/>
  <c r="TTG250" i="7"/>
  <c r="WPL250" i="7"/>
  <c r="QWK250" i="7"/>
  <c r="IKB250" i="7"/>
  <c r="DSY250" i="7"/>
  <c r="CPX250" i="7"/>
  <c r="FBX250" i="7"/>
  <c r="DAN250" i="7"/>
  <c r="WPO250" i="7"/>
  <c r="IUP250" i="7"/>
  <c r="LKH250" i="7"/>
  <c r="KVZ250" i="7"/>
  <c r="VZA250" i="7"/>
  <c r="ROL250" i="7"/>
  <c r="MHE250" i="7"/>
  <c r="CFQ250" i="7"/>
  <c r="ARU250" i="7"/>
  <c r="QQL250" i="7"/>
  <c r="NRK250" i="7"/>
  <c r="DCQ250" i="7"/>
  <c r="VWT250" i="7"/>
  <c r="TCK250" i="7"/>
  <c r="OOI250" i="7"/>
  <c r="DIE250" i="7"/>
  <c r="HBN250" i="7"/>
  <c r="BYQ250" i="7"/>
  <c r="SZJ250" i="7"/>
  <c r="MZM250" i="7"/>
  <c r="VSF250" i="7"/>
  <c r="LIW250" i="7"/>
  <c r="WEX250" i="7"/>
  <c r="BAO250" i="7"/>
  <c r="SPP250" i="7"/>
  <c r="VCO250" i="7"/>
  <c r="MUQ250" i="7"/>
  <c r="DHY250" i="7"/>
  <c r="JLR250" i="7"/>
  <c r="VQG250" i="7"/>
  <c r="MND250" i="7"/>
  <c r="FDX250" i="7"/>
  <c r="KG250" i="7"/>
  <c r="NAK250" i="7"/>
  <c r="VPJ250" i="7"/>
  <c r="QCC250" i="7"/>
  <c r="RQT250" i="7"/>
  <c r="VQ250" i="7"/>
  <c r="QCB250" i="7"/>
  <c r="JLE250" i="7"/>
  <c r="QSY250" i="7"/>
  <c r="EDV250" i="7"/>
  <c r="HSM250" i="7"/>
  <c r="MXK250" i="7"/>
  <c r="PMK250" i="7"/>
  <c r="TYY250" i="7"/>
  <c r="NJA250" i="7"/>
  <c r="SJQ250" i="7"/>
  <c r="PZR250" i="7"/>
  <c r="EMI250" i="7"/>
  <c r="FQM250" i="7"/>
  <c r="GNS250" i="7"/>
  <c r="JTW250" i="7"/>
  <c r="KQD250" i="7"/>
  <c r="HAD250" i="7"/>
  <c r="LHS250" i="7"/>
  <c r="VOM250" i="7"/>
  <c r="URK250" i="7"/>
  <c r="FZR250" i="7"/>
  <c r="MEE250" i="7"/>
  <c r="BMV250" i="7"/>
  <c r="NDL250" i="7"/>
  <c r="JYJ250" i="7"/>
  <c r="UNI250" i="7"/>
  <c r="DYR250" i="7"/>
  <c r="EWY250" i="7"/>
  <c r="RZI250" i="7"/>
  <c r="HGD250" i="7"/>
  <c r="BKL250" i="7"/>
  <c r="DHX250" i="7"/>
  <c r="KZO250" i="7"/>
  <c r="FUC250" i="7"/>
  <c r="DSK250" i="7"/>
  <c r="OOH250" i="7"/>
  <c r="RQP250" i="7"/>
  <c r="HE250" i="7"/>
  <c r="AGO250" i="7"/>
  <c r="UQW250" i="7"/>
  <c r="IUQ250" i="7"/>
  <c r="CHS250" i="7"/>
  <c r="RXV250" i="7"/>
  <c r="HEA250" i="7"/>
  <c r="DNR250" i="7"/>
  <c r="HCO250" i="7"/>
  <c r="KJO250" i="7"/>
  <c r="VMT250" i="7"/>
  <c r="KZH250" i="7"/>
  <c r="LDT250" i="7"/>
  <c r="NRB250" i="7"/>
  <c r="WZR250" i="7"/>
  <c r="HAS250" i="7"/>
  <c r="PWO250" i="7"/>
  <c r="VPB250" i="7"/>
  <c r="SZF250" i="7"/>
  <c r="KUD250" i="7"/>
  <c r="GJX250" i="7"/>
  <c r="HON250" i="7"/>
  <c r="CIP250" i="7"/>
  <c r="MUN250" i="7"/>
  <c r="NBR250" i="7"/>
  <c r="OLB250" i="7"/>
  <c r="OWD250" i="7"/>
  <c r="DPG250" i="7"/>
  <c r="SLH250" i="7"/>
  <c r="TFS250" i="7"/>
  <c r="ACP250" i="7"/>
  <c r="BRD250" i="7"/>
  <c r="UBJ250" i="7"/>
  <c r="WLI250" i="7"/>
  <c r="WNT250" i="7"/>
  <c r="IWC250" i="7"/>
  <c r="LGH250" i="7"/>
  <c r="ICD250" i="7"/>
  <c r="UIQ250" i="7"/>
  <c r="MLT250" i="7"/>
  <c r="UUC250" i="7"/>
  <c r="FXO250" i="7"/>
  <c r="QXJ250" i="7"/>
  <c r="AIO250" i="7"/>
  <c r="HHU250" i="7"/>
  <c r="IPP250" i="7"/>
  <c r="QWR250" i="7"/>
  <c r="OLF250" i="7"/>
  <c r="DAF250" i="7"/>
  <c r="LDW250" i="7"/>
  <c r="ECC250" i="7"/>
  <c r="MHP250" i="7"/>
  <c r="VDL250" i="7"/>
  <c r="HWP250" i="7"/>
  <c r="VMY250" i="7"/>
  <c r="CIW250" i="7"/>
  <c r="GNP250" i="7"/>
  <c r="WMN250" i="7"/>
  <c r="PKN250" i="7"/>
  <c r="DIB250" i="7"/>
  <c r="NBC250" i="7"/>
  <c r="OPT250" i="7"/>
  <c r="CUJ250" i="7"/>
  <c r="GUR250" i="7"/>
  <c r="SOE250" i="7"/>
  <c r="BXA250" i="7"/>
  <c r="HIE250" i="7"/>
  <c r="QKX250" i="7"/>
  <c r="IZU250" i="7"/>
  <c r="HCF250" i="7"/>
  <c r="JYO250" i="7"/>
  <c r="ALW250" i="7"/>
  <c r="WZV250" i="7"/>
  <c r="KLH250" i="7"/>
  <c r="NND250" i="7"/>
  <c r="HGC250" i="7"/>
  <c r="HIL250" i="7"/>
  <c r="HBU250" i="7"/>
  <c r="BFK250" i="7"/>
  <c r="UZJ250" i="7"/>
  <c r="HZD250" i="7"/>
  <c r="BBR250" i="7"/>
  <c r="QAB250" i="7"/>
  <c r="QMN250" i="7"/>
  <c r="FAR250" i="7"/>
  <c r="OJX250" i="7"/>
  <c r="UYF250" i="7"/>
  <c r="MXJ250" i="7"/>
  <c r="WZU250" i="7"/>
  <c r="LOR250" i="7"/>
  <c r="PHG250" i="7"/>
  <c r="DFK250" i="7"/>
  <c r="NLX250" i="7"/>
  <c r="FBE250" i="7"/>
  <c r="QDS250" i="7"/>
  <c r="SAC250" i="7"/>
  <c r="QVL250" i="7"/>
  <c r="NJW250" i="7"/>
  <c r="JER250" i="7"/>
  <c r="BBA250" i="7"/>
  <c r="DIA250" i="7"/>
  <c r="USN250" i="7"/>
  <c r="ARB250" i="7"/>
  <c r="GRD250" i="7"/>
  <c r="DMT250" i="7"/>
  <c r="EAH250" i="7"/>
  <c r="QEH250" i="7"/>
  <c r="ILF250" i="7"/>
  <c r="EWS250" i="7"/>
  <c r="BUE250" i="7"/>
  <c r="MOX250" i="7"/>
  <c r="ALG250" i="7"/>
  <c r="KK250" i="7"/>
  <c r="HSF250" i="7"/>
  <c r="DRR250" i="7"/>
  <c r="KRO250" i="7"/>
  <c r="QCR250" i="7"/>
  <c r="PMO250" i="7"/>
  <c r="CKI250" i="7"/>
  <c r="CDO250" i="7"/>
  <c r="HRP250" i="7"/>
  <c r="IKO250" i="7"/>
  <c r="VN250" i="7"/>
  <c r="HUO250" i="7"/>
  <c r="RCE250" i="7"/>
  <c r="LL250" i="7"/>
  <c r="MSC250" i="7"/>
  <c r="MYO250" i="7"/>
  <c r="RJZ250" i="7"/>
  <c r="BOS250" i="7"/>
  <c r="PHX250" i="7"/>
  <c r="WGN250" i="7"/>
  <c r="BAB250" i="7"/>
  <c r="KXP250" i="7"/>
  <c r="VEL250" i="7"/>
  <c r="HQI250" i="7"/>
  <c r="CIV250" i="7"/>
  <c r="BOI250" i="7"/>
  <c r="MAA250" i="7"/>
  <c r="HCH250" i="7"/>
  <c r="SGA250" i="7"/>
  <c r="LVT250" i="7"/>
  <c r="CCU250" i="7"/>
  <c r="WDI250" i="7"/>
  <c r="TPZ250" i="7"/>
  <c r="DLZ250" i="7"/>
  <c r="PGY250" i="7"/>
  <c r="PZL250" i="7"/>
  <c r="VFG250" i="7"/>
  <c r="BZY250" i="7"/>
  <c r="IIA250" i="7"/>
  <c r="JIA250" i="7"/>
  <c r="LPW250" i="7"/>
  <c r="OHQ250" i="7"/>
  <c r="LEG250" i="7"/>
  <c r="HVE250" i="7"/>
  <c r="LFN250" i="7"/>
  <c r="AYH250" i="7"/>
  <c r="PHU250" i="7"/>
  <c r="ATJ250" i="7"/>
  <c r="VDF250" i="7"/>
  <c r="WNQ250" i="7"/>
  <c r="DNX250" i="7"/>
  <c r="IYO250" i="7"/>
  <c r="GDU250" i="7"/>
  <c r="ETD250" i="7"/>
  <c r="TNB250" i="7"/>
  <c r="HIM250" i="7"/>
  <c r="FWZ250" i="7"/>
  <c r="WHQ250" i="7"/>
  <c r="EER250" i="7"/>
  <c r="VNA250" i="7"/>
  <c r="JJL250" i="7"/>
  <c r="OZX250" i="7"/>
  <c r="JFU250" i="7"/>
  <c r="CTI250" i="7"/>
  <c r="WYJ250" i="7"/>
  <c r="FEF250" i="7"/>
  <c r="KOD250" i="7"/>
  <c r="UJC250" i="7"/>
  <c r="RSC250" i="7"/>
  <c r="ESU250" i="7"/>
  <c r="FBZ250" i="7"/>
  <c r="HXY250" i="7"/>
  <c r="VPD250" i="7"/>
  <c r="DNY250" i="7"/>
  <c r="IMM250" i="7"/>
  <c r="KWH250" i="7"/>
  <c r="IMC250" i="7"/>
  <c r="AFY250" i="7"/>
  <c r="RKS250" i="7"/>
  <c r="OOF250" i="7"/>
  <c r="UCQ250" i="7"/>
  <c r="QJF250" i="7"/>
  <c r="ONQ250" i="7"/>
  <c r="ACL250" i="7"/>
  <c r="VLH250" i="7"/>
  <c r="KCH250" i="7"/>
  <c r="NEO250" i="7"/>
  <c r="NGO250" i="7"/>
  <c r="UGG250" i="7"/>
  <c r="VDV250" i="7"/>
  <c r="IGS250" i="7"/>
  <c r="KSL250" i="7"/>
  <c r="BRW250" i="7"/>
  <c r="NOX250" i="7"/>
  <c r="UQB250" i="7"/>
  <c r="CGV250" i="7"/>
  <c r="VNW250" i="7"/>
  <c r="OMI250" i="7"/>
  <c r="HSP250" i="7"/>
  <c r="CLK250" i="7"/>
  <c r="XBC250" i="7"/>
  <c r="HDO250" i="7"/>
  <c r="JPS250" i="7"/>
  <c r="OUB250" i="7"/>
  <c r="UJI250" i="7"/>
  <c r="UGL250" i="7"/>
  <c r="NGJ250" i="7"/>
  <c r="SG250" i="7"/>
  <c r="HFX250" i="7"/>
  <c r="OZQ250" i="7"/>
  <c r="GDZ250" i="7"/>
  <c r="PAN250" i="7"/>
  <c r="WRE250" i="7"/>
  <c r="FKE250" i="7"/>
  <c r="DYQ250" i="7"/>
  <c r="JIC250" i="7"/>
  <c r="UMB250" i="7"/>
  <c r="TQV250" i="7"/>
  <c r="DTI250" i="7"/>
  <c r="DKN250" i="7"/>
  <c r="WET250" i="7"/>
  <c r="PUI250" i="7"/>
  <c r="DNS250" i="7"/>
  <c r="KTN250" i="7"/>
  <c r="QUR250" i="7"/>
  <c r="KJG250" i="7"/>
  <c r="JQJ250" i="7"/>
  <c r="SLK250" i="7"/>
  <c r="LBP250" i="7"/>
  <c r="FYX250" i="7"/>
  <c r="HBV250" i="7"/>
  <c r="JOX250" i="7"/>
  <c r="RSE250" i="7"/>
  <c r="NIM250" i="7"/>
  <c r="OR250" i="7"/>
  <c r="IFF250" i="7"/>
  <c r="VMP250" i="7"/>
  <c r="FNJ250" i="7"/>
  <c r="VZU250" i="7"/>
  <c r="EKV250" i="7"/>
  <c r="CZU250" i="7"/>
  <c r="PLP250" i="7"/>
  <c r="SHR250" i="7"/>
  <c r="CLB250" i="7"/>
  <c r="EYX250" i="7"/>
  <c r="ONH250" i="7"/>
  <c r="FXN250" i="7"/>
  <c r="ELE250" i="7"/>
  <c r="XJ250" i="7"/>
  <c r="LXZ250" i="7"/>
  <c r="WEB250" i="7"/>
  <c r="CDE250" i="7"/>
  <c r="GPV250" i="7"/>
  <c r="LHU250" i="7"/>
  <c r="FJL250" i="7"/>
  <c r="MLR250" i="7"/>
  <c r="NAN250" i="7"/>
  <c r="FOR250" i="7"/>
  <c r="OAL250" i="7"/>
  <c r="LHR250" i="7"/>
  <c r="UHG250" i="7"/>
  <c r="TMD250" i="7"/>
  <c r="LQ250" i="7"/>
  <c r="FJB250" i="7"/>
  <c r="SYZ250" i="7"/>
  <c r="QAD250" i="7"/>
  <c r="DIF250" i="7"/>
  <c r="ODZ250" i="7"/>
  <c r="NKH250" i="7"/>
  <c r="OAX250" i="7"/>
  <c r="USI250" i="7"/>
  <c r="VQN250" i="7"/>
  <c r="AZJ250" i="7"/>
  <c r="DCC250" i="7"/>
  <c r="QTB250" i="7"/>
  <c r="DSG250" i="7"/>
  <c r="MTN250" i="7"/>
  <c r="TEJ250" i="7"/>
  <c r="EDY250" i="7"/>
  <c r="WVJ250" i="7"/>
  <c r="RUJ250" i="7"/>
  <c r="FWO250" i="7"/>
  <c r="DBJ250" i="7"/>
  <c r="VFX250" i="7"/>
  <c r="AHR250" i="7"/>
  <c r="BPO250" i="7"/>
  <c r="CCZ250" i="7"/>
  <c r="BKC250" i="7"/>
  <c r="TWY250" i="7"/>
  <c r="XAI250" i="7"/>
  <c r="WGG250" i="7"/>
  <c r="AKQ250" i="7"/>
  <c r="WTQ250" i="7"/>
  <c r="UPD250" i="7"/>
  <c r="TJX250" i="7"/>
  <c r="QPZ250" i="7"/>
  <c r="THG250" i="7"/>
  <c r="GEW250" i="7"/>
  <c r="FUL250" i="7"/>
  <c r="APV250" i="7"/>
  <c r="UYI250" i="7"/>
  <c r="PA250" i="7"/>
  <c r="FWT250" i="7"/>
  <c r="JSB250" i="7"/>
  <c r="JJM250" i="7"/>
  <c r="MAL250" i="7"/>
  <c r="PKA250" i="7"/>
  <c r="PLI250" i="7"/>
  <c r="VRI250" i="7"/>
  <c r="OPE250" i="7"/>
  <c r="NWM250" i="7"/>
  <c r="LGM250" i="7"/>
  <c r="RPC250" i="7"/>
  <c r="UPU250" i="7"/>
  <c r="OCT250" i="7"/>
  <c r="UU250" i="7"/>
  <c r="IZW250" i="7"/>
  <c r="FTH250" i="7"/>
  <c r="MLZ250" i="7"/>
  <c r="VJO250" i="7"/>
  <c r="PYT250" i="7"/>
  <c r="FBP250" i="7"/>
  <c r="NSE250" i="7"/>
  <c r="UM250" i="7"/>
  <c r="GDC250" i="7"/>
  <c r="HJQ250" i="7"/>
  <c r="NDV250" i="7"/>
  <c r="NRZ250" i="7"/>
  <c r="GM250" i="7"/>
  <c r="ACG250" i="7"/>
  <c r="KGD250" i="7"/>
  <c r="KOO250" i="7"/>
  <c r="TVV250" i="7"/>
  <c r="VXZ250" i="7"/>
  <c r="UIB250" i="7"/>
  <c r="LYL250" i="7"/>
  <c r="JUJ250" i="7"/>
  <c r="QKR250" i="7"/>
  <c r="BSW250" i="7"/>
  <c r="FZI250" i="7"/>
  <c r="IH250" i="7"/>
  <c r="WNE250" i="7"/>
  <c r="DDQ250" i="7"/>
  <c r="NKS250" i="7"/>
  <c r="LJC250" i="7"/>
  <c r="IWG250" i="7"/>
  <c r="VMB250" i="7"/>
  <c r="ETP250" i="7"/>
  <c r="EKN250" i="7"/>
  <c r="ODU250" i="7"/>
  <c r="XEC250" i="7"/>
  <c r="HRA250" i="7"/>
  <c r="RPU250" i="7"/>
  <c r="EOG250" i="7"/>
  <c r="JKY250" i="7"/>
  <c r="SSG250" i="7"/>
  <c r="WNG250" i="7"/>
  <c r="GWF250" i="7"/>
  <c r="LWA250" i="7"/>
  <c r="OOU250" i="7"/>
  <c r="EFV250" i="7"/>
  <c r="WMF250" i="7"/>
  <c r="OVS250" i="7"/>
  <c r="BPM250" i="7"/>
  <c r="SUP250" i="7"/>
  <c r="VIR250" i="7"/>
  <c r="QOC250" i="7"/>
  <c r="JFH250" i="7"/>
  <c r="ORF250" i="7"/>
  <c r="VQY250" i="7"/>
  <c r="ADP250" i="7"/>
  <c r="TSK250" i="7"/>
  <c r="PLX250" i="7"/>
  <c r="HNJ250" i="7"/>
  <c r="UJF250" i="7"/>
  <c r="PBC250" i="7"/>
  <c r="LMR250" i="7"/>
  <c r="IGY250" i="7"/>
  <c r="JTH250" i="7"/>
  <c r="ON250" i="7"/>
  <c r="AUG250" i="7"/>
  <c r="JDC250" i="7"/>
  <c r="LLA250" i="7"/>
  <c r="JRA250" i="7"/>
  <c r="EON250" i="7"/>
  <c r="KEF250" i="7"/>
  <c r="SUC250" i="7"/>
  <c r="BEA250" i="7"/>
  <c r="OHK250" i="7"/>
  <c r="QKN250" i="7"/>
  <c r="NIN250" i="7"/>
  <c r="VET250" i="7"/>
  <c r="ICG250" i="7"/>
  <c r="RQN250" i="7"/>
  <c r="QLY250" i="7"/>
  <c r="NTO250" i="7"/>
  <c r="DUO250" i="7"/>
  <c r="FIY250" i="7"/>
  <c r="IIE250" i="7"/>
  <c r="AXN250" i="7"/>
  <c r="PCB250" i="7"/>
  <c r="EKS250" i="7"/>
  <c r="PAP250" i="7"/>
  <c r="HPP250" i="7"/>
  <c r="TSY250" i="7"/>
  <c r="RFE250" i="7"/>
  <c r="PXO250" i="7"/>
  <c r="TBE250" i="7"/>
  <c r="NJN250" i="7"/>
  <c r="LXM250" i="7"/>
  <c r="KDV250" i="7"/>
  <c r="UUP250" i="7"/>
  <c r="LYZ250" i="7"/>
  <c r="NFG250" i="7"/>
  <c r="SWY250" i="7"/>
  <c r="BAX250" i="7"/>
  <c r="SLR250" i="7"/>
  <c r="GJW250" i="7"/>
  <c r="KSH250" i="7"/>
  <c r="GAD250" i="7"/>
  <c r="IRG250" i="7"/>
  <c r="CDB250" i="7"/>
  <c r="FPK250" i="7"/>
  <c r="FWS250" i="7"/>
  <c r="EFW250" i="7"/>
  <c r="BJB250" i="7"/>
  <c r="SGY250" i="7"/>
  <c r="JFS250" i="7"/>
  <c r="EVQ250" i="7"/>
  <c r="KZR250" i="7"/>
  <c r="KPW250" i="7"/>
  <c r="QEP250" i="7"/>
  <c r="UYL250" i="7"/>
  <c r="CBG250" i="7"/>
  <c r="PUV250" i="7"/>
  <c r="NPD250" i="7"/>
  <c r="NBM250" i="7"/>
  <c r="SQZ250" i="7"/>
  <c r="VVP250" i="7"/>
  <c r="KNC250" i="7"/>
  <c r="DJV250" i="7"/>
  <c r="DZM250" i="7"/>
  <c r="ITC250" i="7"/>
  <c r="PNY250" i="7"/>
  <c r="DFV250" i="7"/>
  <c r="AIM250" i="7"/>
  <c r="JMB250" i="7"/>
  <c r="ISI250" i="7"/>
  <c r="NRV250" i="7"/>
  <c r="JZC250" i="7"/>
  <c r="TQC250" i="7"/>
  <c r="SSH250" i="7"/>
  <c r="CJA250" i="7"/>
  <c r="UXE250" i="7"/>
  <c r="KLR250" i="7"/>
  <c r="OMQ250" i="7"/>
  <c r="JCD250" i="7"/>
  <c r="CME250" i="7"/>
  <c r="DBY250" i="7"/>
  <c r="CCO250" i="7"/>
  <c r="FSJ250" i="7"/>
  <c r="JKB250" i="7"/>
  <c r="JWW250" i="7"/>
  <c r="NAY250" i="7"/>
  <c r="IBN250" i="7"/>
  <c r="VTD250" i="7"/>
  <c r="VLV250" i="7"/>
  <c r="JAB250" i="7"/>
  <c r="QMR250" i="7"/>
  <c r="UAE250" i="7"/>
  <c r="EZD250" i="7"/>
  <c r="BIU250" i="7"/>
  <c r="UZF250" i="7"/>
  <c r="KNT250" i="7"/>
  <c r="LRW250" i="7"/>
  <c r="WQB250" i="7"/>
  <c r="TAD250" i="7"/>
  <c r="QLS250" i="7"/>
  <c r="CRN250" i="7"/>
  <c r="MK250" i="7"/>
  <c r="IGK250" i="7"/>
  <c r="DRA250" i="7"/>
  <c r="EHE250" i="7"/>
  <c r="QWL250" i="7"/>
  <c r="NSV250" i="7"/>
  <c r="ECZ250" i="7"/>
  <c r="WVE250" i="7"/>
  <c r="VNO250" i="7"/>
  <c r="NP250" i="7"/>
  <c r="OQJ250" i="7"/>
  <c r="MQT250" i="7"/>
  <c r="AUX250" i="7"/>
  <c r="JEU250" i="7"/>
  <c r="GAA250" i="7"/>
  <c r="BUZ250" i="7"/>
  <c r="EQE250" i="7"/>
  <c r="WON250" i="7"/>
  <c r="SJX250" i="7"/>
  <c r="ARR250" i="7"/>
  <c r="VOI250" i="7"/>
  <c r="LTR250" i="7"/>
  <c r="PPY250" i="7"/>
  <c r="ROQ250" i="7"/>
  <c r="EHD250" i="7"/>
  <c r="RAA250" i="7"/>
  <c r="HTW250" i="7"/>
  <c r="AUQ250" i="7"/>
  <c r="FOP250" i="7"/>
  <c r="FQD250" i="7"/>
  <c r="GRW250" i="7"/>
  <c r="IYF250" i="7"/>
  <c r="KJP250" i="7"/>
  <c r="AMC250" i="7"/>
  <c r="TRL250" i="7"/>
  <c r="DHN250" i="7"/>
  <c r="DRH250" i="7"/>
  <c r="HGI250" i="7"/>
  <c r="NWY250" i="7"/>
  <c r="FEL250" i="7"/>
  <c r="IUF250" i="7"/>
  <c r="HNR250" i="7"/>
  <c r="CZT250" i="7"/>
  <c r="KJW250" i="7"/>
  <c r="NDQ250" i="7"/>
  <c r="UFX250" i="7"/>
  <c r="KSC250" i="7"/>
  <c r="NIS250" i="7"/>
  <c r="LYD250" i="7"/>
  <c r="HTS250" i="7"/>
  <c r="HVL250" i="7"/>
  <c r="GCQ250" i="7"/>
  <c r="OJK250" i="7"/>
  <c r="ZM250" i="7"/>
  <c r="OGI250" i="7"/>
  <c r="QZJ250" i="7"/>
  <c r="FDA250" i="7"/>
  <c r="FHI250" i="7"/>
  <c r="IQM250" i="7"/>
  <c r="LDK250" i="7"/>
  <c r="PTK250" i="7"/>
  <c r="WHL250" i="7"/>
  <c r="NMB250" i="7"/>
  <c r="JVC250" i="7"/>
  <c r="RTT250" i="7"/>
  <c r="SUY250" i="7"/>
  <c r="ICR250" i="7"/>
  <c r="KLK250" i="7"/>
  <c r="ETK250" i="7"/>
  <c r="JEE250" i="7"/>
  <c r="HBI250" i="7"/>
  <c r="NNT250" i="7"/>
  <c r="LMZ250" i="7"/>
  <c r="QOS250" i="7"/>
  <c r="DWK250" i="7"/>
  <c r="AMI250" i="7"/>
  <c r="BMK250" i="7"/>
  <c r="QHX250" i="7"/>
  <c r="AEV250" i="7"/>
  <c r="OAO250" i="7"/>
  <c r="JQ250" i="7"/>
  <c r="RGC250" i="7"/>
  <c r="CCC250" i="7"/>
  <c r="GOZ250" i="7"/>
  <c r="PBW250" i="7"/>
  <c r="KKO250" i="7"/>
  <c r="KZG250" i="7"/>
  <c r="PXD250" i="7"/>
  <c r="EZQ250" i="7"/>
  <c r="FHF250" i="7"/>
  <c r="BSU250" i="7"/>
  <c r="BWZ250" i="7"/>
  <c r="HVF250" i="7"/>
  <c r="WQU250" i="7"/>
  <c r="REO250" i="7"/>
  <c r="TYF250" i="7"/>
  <c r="FPQ250" i="7"/>
  <c r="SIA250" i="7"/>
  <c r="DIY250" i="7"/>
  <c r="ND250" i="7"/>
  <c r="IMZ250" i="7"/>
  <c r="EWP250" i="7"/>
  <c r="GNN250" i="7"/>
  <c r="IGC250" i="7"/>
  <c r="VWK250" i="7"/>
  <c r="VBQ250" i="7"/>
  <c r="VSK250" i="7"/>
  <c r="OOY250" i="7"/>
  <c r="DQX250" i="7"/>
  <c r="OVB250" i="7"/>
  <c r="RGN250" i="7"/>
  <c r="HRB250" i="7"/>
  <c r="MFX250" i="7"/>
  <c r="QYG250" i="7"/>
  <c r="TFM250" i="7"/>
  <c r="FXY250" i="7"/>
  <c r="WIE250" i="7"/>
  <c r="SZR250" i="7"/>
  <c r="WQY250" i="7"/>
  <c r="FR250" i="7"/>
  <c r="HLO250" i="7"/>
  <c r="RGK250" i="7"/>
  <c r="PLC250" i="7"/>
  <c r="APM250" i="7"/>
  <c r="TUV250" i="7"/>
  <c r="ONS250" i="7"/>
  <c r="JHP250" i="7"/>
  <c r="OVX250" i="7"/>
  <c r="HPL250" i="7"/>
  <c r="FAL250" i="7"/>
  <c r="RAR250" i="7"/>
  <c r="ULC250" i="7"/>
  <c r="SPL250" i="7"/>
  <c r="LKM250" i="7"/>
  <c r="QDT250" i="7"/>
  <c r="GMM250" i="7"/>
  <c r="HHW250" i="7"/>
  <c r="LXH250" i="7"/>
  <c r="QFL250" i="7"/>
  <c r="QGZ250" i="7"/>
  <c r="OMR250" i="7"/>
  <c r="USK250" i="7"/>
  <c r="ULH250" i="7"/>
  <c r="DJA250" i="7"/>
  <c r="SVG250" i="7"/>
  <c r="OKI250" i="7"/>
  <c r="FCZ250" i="7"/>
  <c r="KBA250" i="7"/>
  <c r="DRW250" i="7"/>
  <c r="RYH250" i="7"/>
  <c r="NOH250" i="7"/>
  <c r="FLI250" i="7"/>
  <c r="ENW250" i="7"/>
  <c r="TNG250" i="7"/>
  <c r="CTJ250" i="7"/>
  <c r="HBR250" i="7"/>
  <c r="FFH250" i="7"/>
  <c r="DJO250" i="7"/>
  <c r="HWW250" i="7"/>
  <c r="ALU250" i="7"/>
  <c r="BSI250" i="7"/>
  <c r="OEO250" i="7"/>
  <c r="MEP250" i="7"/>
  <c r="OLT250" i="7"/>
  <c r="RSL250" i="7"/>
  <c r="ONP250" i="7"/>
  <c r="QUU250" i="7"/>
  <c r="MQD250" i="7"/>
  <c r="GWT250" i="7"/>
  <c r="PLN250" i="7"/>
  <c r="BQR250" i="7"/>
  <c r="RAU250" i="7"/>
  <c r="ETA250" i="7"/>
  <c r="QVG250" i="7"/>
  <c r="PNR250" i="7"/>
  <c r="TJA250" i="7"/>
  <c r="NEJ250" i="7"/>
  <c r="RGU250" i="7"/>
  <c r="QOE250" i="7"/>
  <c r="FDJ250" i="7"/>
  <c r="ARZ250" i="7"/>
  <c r="QHU250" i="7"/>
  <c r="FFL250" i="7"/>
  <c r="RNL250" i="7"/>
  <c r="RVE250" i="7"/>
  <c r="IMQ250" i="7"/>
  <c r="JEC250" i="7"/>
  <c r="TGZ250" i="7"/>
  <c r="RPZ250" i="7"/>
  <c r="TRI250" i="7"/>
  <c r="KBF250" i="7"/>
  <c r="RWC250" i="7"/>
  <c r="WJU250" i="7"/>
  <c r="UZA250" i="7"/>
  <c r="BCK250" i="7"/>
  <c r="DNZ250" i="7"/>
  <c r="TZN250" i="7"/>
  <c r="WCL250" i="7"/>
  <c r="RKT250" i="7"/>
  <c r="CCT250" i="7"/>
  <c r="GLG250" i="7"/>
  <c r="HTH250" i="7"/>
  <c r="NMQ250" i="7"/>
  <c r="BDI250" i="7"/>
  <c r="TNO250" i="7"/>
  <c r="NBG250" i="7"/>
  <c r="SHX250" i="7"/>
  <c r="PPM250" i="7"/>
  <c r="UDB250" i="7"/>
  <c r="DNV250" i="7"/>
  <c r="GJQ250" i="7"/>
  <c r="STF250" i="7"/>
  <c r="OXE250" i="7"/>
  <c r="TCW250" i="7"/>
  <c r="GWZ250" i="7"/>
  <c r="BFX250" i="7"/>
  <c r="KBW250" i="7"/>
  <c r="QDW250" i="7"/>
  <c r="GTM250" i="7"/>
  <c r="RZT250" i="7"/>
  <c r="EPD250" i="7"/>
  <c r="WEG250" i="7"/>
  <c r="JFO250" i="7"/>
  <c r="JHA250" i="7"/>
  <c r="GNC250" i="7"/>
  <c r="PCC250" i="7"/>
  <c r="VMI250" i="7"/>
  <c r="FCW250" i="7"/>
  <c r="RWJ250" i="7"/>
  <c r="PNF250" i="7"/>
  <c r="ICN250" i="7"/>
  <c r="DJX250" i="7"/>
  <c r="GPY250" i="7"/>
  <c r="GLQ250" i="7"/>
  <c r="LLF250" i="7"/>
  <c r="CQW250" i="7"/>
  <c r="VLN250" i="7"/>
  <c r="DPH250" i="7"/>
  <c r="QCX250" i="7"/>
  <c r="TUB250" i="7"/>
  <c r="PUN250" i="7"/>
  <c r="SAI250" i="7"/>
  <c r="CIA250" i="7"/>
  <c r="WNH250" i="7"/>
  <c r="TGI250" i="7"/>
  <c r="UPK250" i="7"/>
  <c r="PXC250" i="7"/>
  <c r="OCL250" i="7"/>
  <c r="PFN250" i="7"/>
  <c r="ATU250" i="7"/>
  <c r="PUG250" i="7"/>
  <c r="HPT250" i="7"/>
  <c r="KKV250" i="7"/>
  <c r="OTW250" i="7"/>
  <c r="WBT250" i="7"/>
  <c r="HFB250" i="7"/>
  <c r="AVL250" i="7"/>
  <c r="AAT250" i="7"/>
  <c r="JZM250" i="7"/>
  <c r="EMQ250" i="7"/>
  <c r="RNP250" i="7"/>
  <c r="VHG250" i="7"/>
  <c r="HRX250" i="7"/>
  <c r="HBD250" i="7"/>
  <c r="LEM250" i="7"/>
  <c r="VAC250" i="7"/>
  <c r="GXP250" i="7"/>
  <c r="HSY250" i="7"/>
  <c r="LNL250" i="7"/>
  <c r="PNC250" i="7"/>
  <c r="JRT250" i="7"/>
  <c r="JTR250" i="7"/>
  <c r="CVW250" i="7"/>
  <c r="EIK250" i="7"/>
  <c r="LJL250" i="7"/>
  <c r="BPQ250" i="7"/>
  <c r="EJO250" i="7"/>
  <c r="CBI250" i="7"/>
  <c r="JOG250" i="7"/>
  <c r="WPP250" i="7"/>
  <c r="DWG250" i="7"/>
  <c r="IVW250" i="7"/>
  <c r="NFC250" i="7"/>
  <c r="BPN250" i="7"/>
  <c r="IGU250" i="7"/>
  <c r="TTF250" i="7"/>
  <c r="KUG250" i="7"/>
  <c r="VGA250" i="7"/>
  <c r="QZV250" i="7"/>
  <c r="JFJ250" i="7"/>
  <c r="LOS250" i="7"/>
  <c r="VBA250" i="7"/>
  <c r="NDC250" i="7"/>
  <c r="PLB250" i="7"/>
  <c r="LHZ250" i="7"/>
  <c r="PIB250" i="7"/>
  <c r="MIA250" i="7"/>
  <c r="QDB250" i="7"/>
  <c r="UPY250" i="7"/>
  <c r="HXS250" i="7"/>
  <c r="HPQ250" i="7"/>
  <c r="LJH250" i="7"/>
  <c r="SGO250" i="7"/>
  <c r="PJN250" i="7"/>
  <c r="ABT250" i="7"/>
  <c r="WZY250" i="7"/>
  <c r="DHM250" i="7"/>
  <c r="IKU250" i="7"/>
  <c r="IXQ250" i="7"/>
  <c r="UBS250" i="7"/>
  <c r="NOG250" i="7"/>
  <c r="LRD250" i="7"/>
  <c r="BJO250" i="7"/>
  <c r="EMC250" i="7"/>
  <c r="SNQ250" i="7"/>
  <c r="LRE250" i="7"/>
  <c r="HGT250" i="7"/>
  <c r="AFF250" i="7"/>
  <c r="KSA250" i="7"/>
  <c r="CYT250" i="7"/>
  <c r="VDB250" i="7"/>
  <c r="DNK250" i="7"/>
  <c r="CLE250" i="7"/>
  <c r="TZL250" i="7"/>
  <c r="TID250" i="7"/>
  <c r="DGT250" i="7"/>
  <c r="VMF250" i="7"/>
  <c r="HGG250" i="7"/>
  <c r="BBK250" i="7"/>
  <c r="DNW250" i="7"/>
  <c r="NNW250" i="7"/>
  <c r="DOM250" i="7"/>
  <c r="QEE250" i="7"/>
  <c r="BLW250" i="7"/>
  <c r="UNE250" i="7"/>
  <c r="IDI250" i="7"/>
  <c r="SOO250" i="7"/>
  <c r="LCI250" i="7"/>
  <c r="FYR250" i="7"/>
  <c r="SEB250" i="7"/>
  <c r="ILA250" i="7"/>
  <c r="SYC250" i="7"/>
  <c r="AGW250" i="7"/>
  <c r="TNL250" i="7"/>
  <c r="ESB250" i="7"/>
  <c r="IBB250" i="7"/>
  <c r="IX250" i="7"/>
  <c r="GCP250" i="7"/>
  <c r="COY250" i="7"/>
  <c r="USJ250" i="7"/>
  <c r="MIS250" i="7"/>
  <c r="HBX250" i="7"/>
  <c r="DJZ250" i="7"/>
  <c r="UHH250" i="7"/>
  <c r="GRK250" i="7"/>
  <c r="OLP250" i="7"/>
  <c r="NRN250" i="7"/>
  <c r="GUM250" i="7"/>
  <c r="WIQ250" i="7"/>
  <c r="PXV250" i="7"/>
  <c r="PHQ250" i="7"/>
  <c r="KSZ250" i="7"/>
  <c r="FBG250" i="7"/>
  <c r="OPO250" i="7"/>
  <c r="JEO250" i="7"/>
  <c r="WTU250" i="7"/>
  <c r="WBK250" i="7"/>
  <c r="ONA250" i="7"/>
  <c r="AUL250" i="7"/>
  <c r="OUM250" i="7"/>
  <c r="TYO250" i="7"/>
  <c r="HQM250" i="7"/>
  <c r="PQB250" i="7"/>
  <c r="CMF250" i="7"/>
  <c r="UGO250" i="7"/>
  <c r="EZG250" i="7"/>
  <c r="QJI250" i="7"/>
  <c r="USL250" i="7"/>
  <c r="NEG250" i="7"/>
  <c r="CRK250" i="7"/>
  <c r="VTI250" i="7"/>
  <c r="OWG250" i="7"/>
  <c r="AXV250" i="7"/>
  <c r="SXF250" i="7"/>
  <c r="WFG250" i="7"/>
  <c r="RDI250" i="7"/>
  <c r="RWH250" i="7"/>
  <c r="HWH250" i="7"/>
  <c r="SRZ250" i="7"/>
  <c r="UFI250" i="7"/>
  <c r="IMU250" i="7"/>
  <c r="GGF250" i="7"/>
  <c r="WUK250" i="7"/>
  <c r="VMX250" i="7"/>
  <c r="PSC250" i="7"/>
  <c r="HMF250" i="7"/>
  <c r="JHT250" i="7"/>
  <c r="NNY250" i="7"/>
  <c r="TWX250" i="7"/>
  <c r="RLX250" i="7"/>
  <c r="OQY250" i="7"/>
  <c r="UCK250" i="7"/>
  <c r="BHV250" i="7"/>
  <c r="FXQ250" i="7"/>
  <c r="RRP250" i="7"/>
  <c r="JDJ250" i="7"/>
  <c r="RMZ250" i="7"/>
  <c r="GTK250" i="7"/>
  <c r="KRJ250" i="7"/>
  <c r="SLT250" i="7"/>
  <c r="NUL250" i="7"/>
  <c r="IFS250" i="7"/>
  <c r="NFO250" i="7"/>
  <c r="SLZ250" i="7"/>
  <c r="SHJ250" i="7"/>
  <c r="WGB250" i="7"/>
  <c r="LGL250" i="7"/>
  <c r="UWT250" i="7"/>
  <c r="CMO250" i="7"/>
  <c r="TUM250" i="7"/>
  <c r="LRY250" i="7"/>
  <c r="SUK250" i="7"/>
  <c r="UQS250" i="7"/>
  <c r="KAW250" i="7"/>
  <c r="MEA250" i="7"/>
  <c r="OLI250" i="7"/>
  <c r="VDE250" i="7"/>
  <c r="MBE250" i="7"/>
  <c r="PBZ250" i="7"/>
  <c r="WJJ250" i="7"/>
  <c r="CRF250" i="7"/>
  <c r="BTK250" i="7"/>
  <c r="GT250" i="7"/>
  <c r="QMW250" i="7"/>
  <c r="HHS250" i="7"/>
  <c r="MMC250" i="7"/>
  <c r="SZB250" i="7"/>
  <c r="EQQ250" i="7"/>
  <c r="IGO250" i="7"/>
  <c r="OIC250" i="7"/>
  <c r="HMP250" i="7"/>
  <c r="FZC250" i="7"/>
  <c r="SPT250" i="7"/>
  <c r="SUB250" i="7"/>
  <c r="QEJ250" i="7"/>
  <c r="EQU250" i="7"/>
  <c r="IVO250" i="7"/>
  <c r="GFU250" i="7"/>
  <c r="QJT250" i="7"/>
  <c r="HF250" i="7"/>
  <c r="ARJ250" i="7"/>
  <c r="DUD250" i="7"/>
  <c r="JMI250" i="7"/>
  <c r="RED250" i="7"/>
  <c r="TOH250" i="7"/>
  <c r="FZV250" i="7"/>
  <c r="SBO250" i="7"/>
  <c r="EEQ250" i="7"/>
  <c r="OAK250" i="7"/>
  <c r="NR250" i="7"/>
  <c r="TTI250" i="7"/>
  <c r="NFP250" i="7"/>
  <c r="XEP250" i="7"/>
  <c r="STM250" i="7"/>
  <c r="BZC250" i="7"/>
  <c r="MLP250" i="7"/>
  <c r="VAZ250" i="7"/>
  <c r="JIY250" i="7"/>
  <c r="HWC250" i="7"/>
  <c r="NN250" i="7"/>
  <c r="VFL250" i="7"/>
  <c r="QDV250" i="7"/>
  <c r="SQE250" i="7"/>
  <c r="AQZ250" i="7"/>
  <c r="FPB250" i="7"/>
  <c r="PPI250" i="7"/>
  <c r="ILN250" i="7"/>
  <c r="KCO250" i="7"/>
  <c r="POZ250" i="7"/>
  <c r="VXB250" i="7"/>
  <c r="KKF250" i="7"/>
  <c r="OLR250" i="7"/>
  <c r="FLD250" i="7"/>
  <c r="QZK250" i="7"/>
  <c r="OJN250" i="7"/>
  <c r="GRE250" i="7"/>
  <c r="VWZ250" i="7"/>
  <c r="MOQ250" i="7"/>
  <c r="JTB250" i="7"/>
  <c r="OPJ250" i="7"/>
  <c r="SS250" i="7"/>
  <c r="JGT250" i="7"/>
  <c r="MLV250" i="7"/>
  <c r="AMW250" i="7"/>
  <c r="QAF250" i="7"/>
  <c r="TJZ250" i="7"/>
  <c r="BHX250" i="7"/>
  <c r="KIJ250" i="7"/>
  <c r="VGY250" i="7"/>
  <c r="JPP250" i="7"/>
  <c r="ABH250" i="7"/>
  <c r="JGY250" i="7"/>
  <c r="JXL250" i="7"/>
  <c r="BEQ250" i="7"/>
  <c r="KZE250" i="7"/>
  <c r="OXY250" i="7"/>
  <c r="SRY250" i="7"/>
  <c r="GTU250" i="7"/>
  <c r="IIF250" i="7"/>
  <c r="WAM250" i="7"/>
  <c r="WUH250" i="7"/>
  <c r="KLF250" i="7"/>
  <c r="SW250" i="7"/>
  <c r="NWI250" i="7"/>
  <c r="UV250" i="7"/>
  <c r="RSH250" i="7"/>
  <c r="LFE250" i="7"/>
  <c r="FIZ250" i="7"/>
  <c r="QTZ250" i="7"/>
  <c r="EJR250" i="7"/>
  <c r="JXM250" i="7"/>
  <c r="HTV250" i="7"/>
  <c r="VQQ250" i="7"/>
  <c r="JOO250" i="7"/>
  <c r="TL250" i="7"/>
  <c r="NCJ250" i="7"/>
  <c r="OQP250" i="7"/>
  <c r="REZ250" i="7"/>
  <c r="MKD250" i="7"/>
  <c r="MPK250" i="7"/>
  <c r="JO250" i="7"/>
  <c r="MKJ250" i="7"/>
  <c r="DPY250" i="7"/>
  <c r="DYK250" i="7"/>
  <c r="OWF250" i="7"/>
  <c r="XES250" i="7"/>
  <c r="GAO250" i="7"/>
  <c r="GNQ250" i="7"/>
  <c r="ELM250" i="7"/>
  <c r="LCG250" i="7"/>
  <c r="TXG250" i="7"/>
  <c r="ZG250" i="7"/>
  <c r="OGM250" i="7"/>
  <c r="EPP250" i="7"/>
  <c r="KXV250" i="7"/>
  <c r="BQY250" i="7"/>
  <c r="OMA250" i="7"/>
  <c r="OHR250" i="7"/>
  <c r="NCK250" i="7"/>
  <c r="VRS250" i="7"/>
  <c r="FYW250" i="7"/>
  <c r="NFN250" i="7"/>
  <c r="STL250" i="7"/>
  <c r="CMX250" i="7"/>
  <c r="VHE250" i="7"/>
  <c r="KAU250" i="7"/>
  <c r="RUY250" i="7"/>
  <c r="WZE250" i="7"/>
  <c r="EBT250" i="7"/>
  <c r="SZU250" i="7"/>
  <c r="OWU250" i="7"/>
  <c r="WIG250" i="7"/>
  <c r="FKY250" i="7"/>
  <c r="FVH250" i="7"/>
  <c r="IRF250" i="7"/>
  <c r="OUO250" i="7"/>
  <c r="PP250" i="7"/>
  <c r="HMY250" i="7"/>
  <c r="RMM250" i="7"/>
  <c r="SWL250" i="7"/>
  <c r="MNW250" i="7"/>
  <c r="JIG250" i="7"/>
  <c r="GIZ250" i="7"/>
  <c r="LKL250" i="7"/>
  <c r="MJN250" i="7"/>
  <c r="UXH250" i="7"/>
  <c r="HFF250" i="7"/>
  <c r="DGN250" i="7"/>
  <c r="DGL250" i="7"/>
  <c r="GXB250" i="7"/>
  <c r="PJJ250" i="7"/>
  <c r="MNA250" i="7"/>
  <c r="KXX250" i="7"/>
  <c r="OXF250" i="7"/>
  <c r="GMU250" i="7"/>
  <c r="JOI250" i="7"/>
  <c r="ADF250" i="7"/>
  <c r="URH250" i="7"/>
  <c r="QHD250" i="7"/>
  <c r="QMF250" i="7"/>
  <c r="NME250" i="7"/>
  <c r="OWT250" i="7"/>
  <c r="WSQ250" i="7"/>
  <c r="FLE250" i="7"/>
  <c r="KJT250" i="7"/>
  <c r="WGS250" i="7"/>
  <c r="LQX250" i="7"/>
  <c r="BJP250" i="7"/>
  <c r="TSV250" i="7"/>
  <c r="BGV250" i="7"/>
  <c r="NQU250" i="7"/>
  <c r="BBD250" i="7"/>
  <c r="OXO250" i="7"/>
  <c r="KVC250" i="7"/>
  <c r="CON250" i="7"/>
  <c r="WWL250" i="7"/>
  <c r="NPZ250" i="7"/>
  <c r="PGA250" i="7"/>
  <c r="JOA250" i="7"/>
  <c r="NUX250" i="7"/>
  <c r="NLH250" i="7"/>
  <c r="QXI250" i="7"/>
  <c r="XEN250" i="7"/>
  <c r="KGJ250" i="7"/>
  <c r="RLY250" i="7"/>
  <c r="VEZ250" i="7"/>
  <c r="XBO250" i="7"/>
  <c r="QNA250" i="7"/>
  <c r="EUR250" i="7"/>
  <c r="RGB250" i="7"/>
  <c r="OWI250" i="7"/>
  <c r="NJI250" i="7"/>
  <c r="IUJ250" i="7"/>
  <c r="GQS250" i="7"/>
  <c r="GJM250" i="7"/>
  <c r="FBD250" i="7"/>
  <c r="HEZ250" i="7"/>
  <c r="CKJ250" i="7"/>
  <c r="VAJ250" i="7"/>
  <c r="DEG250" i="7"/>
  <c r="GYP250" i="7"/>
  <c r="TSD250" i="7"/>
  <c r="SCH250" i="7"/>
  <c r="MHO250" i="7"/>
  <c r="EDF250" i="7"/>
  <c r="RJV250" i="7"/>
  <c r="RJW250" i="7"/>
  <c r="ORW250" i="7"/>
  <c r="MOC250" i="7"/>
  <c r="PSA250" i="7"/>
  <c r="RQZ250" i="7"/>
  <c r="QAG250" i="7"/>
  <c r="SMS250" i="7"/>
  <c r="BZV250" i="7"/>
  <c r="WQF250" i="7"/>
  <c r="FGT250" i="7"/>
  <c r="CWJ250" i="7"/>
  <c r="QZC250" i="7"/>
  <c r="MMX250" i="7"/>
  <c r="OAV250" i="7"/>
  <c r="CTU250" i="7"/>
  <c r="JLH250" i="7"/>
  <c r="WAB250" i="7"/>
  <c r="PLU250" i="7"/>
  <c r="FRV250" i="7"/>
  <c r="QY250" i="7"/>
  <c r="TCV250" i="7"/>
  <c r="JRK250" i="7"/>
  <c r="OUC250" i="7"/>
  <c r="EWN250" i="7"/>
  <c r="WAS250" i="7"/>
  <c r="JAE250" i="7"/>
  <c r="ACZ250" i="7"/>
  <c r="FPR250" i="7"/>
  <c r="QAR250" i="7"/>
  <c r="KEZ250" i="7"/>
  <c r="BTX250" i="7"/>
  <c r="GBU250" i="7"/>
  <c r="KQV250" i="7"/>
  <c r="KEE250" i="7"/>
  <c r="RZV250" i="7"/>
  <c r="ORG250" i="7"/>
  <c r="SQW250" i="7"/>
  <c r="WHR250" i="7"/>
  <c r="HVU250" i="7"/>
  <c r="LSP250" i="7"/>
  <c r="PTX250" i="7"/>
  <c r="SSC250" i="7"/>
  <c r="OIT250" i="7"/>
  <c r="SFW250" i="7"/>
  <c r="EKI250" i="7"/>
  <c r="BJT250" i="7"/>
  <c r="IEG250" i="7"/>
  <c r="OUS250" i="7"/>
  <c r="ICK250" i="7"/>
  <c r="HTZ250" i="7"/>
  <c r="MFF250" i="7"/>
  <c r="KZD250" i="7"/>
  <c r="VGL250" i="7"/>
  <c r="LFM250" i="7"/>
  <c r="WPY250" i="7"/>
  <c r="TNM250" i="7"/>
  <c r="DOU250" i="7"/>
  <c r="CVZ250" i="7"/>
  <c r="FNY250" i="7"/>
  <c r="KYM250" i="7"/>
  <c r="CDR250" i="7"/>
  <c r="QBT250" i="7"/>
  <c r="MQF250" i="7"/>
  <c r="JBE250" i="7"/>
  <c r="OTL250" i="7"/>
  <c r="AQX250" i="7"/>
  <c r="TEX250" i="7"/>
  <c r="RGX250" i="7"/>
  <c r="VKJ250" i="7"/>
  <c r="QSE250" i="7"/>
  <c r="MUX250" i="7"/>
  <c r="FEB250" i="7"/>
  <c r="AOR250" i="7"/>
  <c r="BZR250" i="7"/>
  <c r="CVL250" i="7"/>
  <c r="FCY250" i="7"/>
  <c r="NOD250" i="7"/>
  <c r="IMO250" i="7"/>
  <c r="IHJ250" i="7"/>
  <c r="OQL250" i="7"/>
  <c r="OFN250" i="7"/>
  <c r="BYS250" i="7"/>
  <c r="PZO250" i="7"/>
  <c r="GFX250" i="7"/>
  <c r="JE250" i="7"/>
  <c r="OZG250" i="7"/>
  <c r="UVB250" i="7"/>
  <c r="BYD250" i="7"/>
  <c r="KFW250" i="7"/>
  <c r="TWL250" i="7"/>
  <c r="ACK250" i="7"/>
  <c r="AGB250" i="7"/>
  <c r="JEL250" i="7"/>
  <c r="OXJ250" i="7"/>
  <c r="DQC250" i="7"/>
  <c r="WVX250" i="7"/>
  <c r="RAT250" i="7"/>
  <c r="CUY250" i="7"/>
  <c r="QEC250" i="7"/>
  <c r="DFG250" i="7"/>
  <c r="IRH250" i="7"/>
  <c r="VTL250" i="7"/>
  <c r="RHJ250" i="7"/>
  <c r="PNE250" i="7"/>
  <c r="RJT250" i="7"/>
  <c r="HDA250" i="7"/>
  <c r="CGQ250" i="7"/>
  <c r="AKZ250" i="7"/>
  <c r="BGL250" i="7"/>
  <c r="VLX250" i="7"/>
  <c r="PFE250" i="7"/>
  <c r="ITQ250" i="7"/>
  <c r="XAU250" i="7"/>
  <c r="NPV250" i="7"/>
  <c r="EGY250" i="7"/>
  <c r="JGR250" i="7"/>
  <c r="GZL250" i="7"/>
  <c r="KPB250" i="7"/>
  <c r="NLN250" i="7"/>
  <c r="NGK250" i="7"/>
  <c r="PQV250" i="7"/>
  <c r="CVJ250" i="7"/>
  <c r="CEO250" i="7"/>
  <c r="OVI250" i="7"/>
  <c r="FLL250" i="7"/>
  <c r="VRN250" i="7"/>
  <c r="VFO250" i="7"/>
  <c r="VQH250" i="7"/>
  <c r="AWU250" i="7"/>
  <c r="ELS250" i="7"/>
  <c r="EVX250" i="7"/>
  <c r="DCD250" i="7"/>
  <c r="NU250" i="7"/>
  <c r="WSB250" i="7"/>
  <c r="DMS250" i="7"/>
  <c r="BMD250" i="7"/>
  <c r="KOQ250" i="7"/>
  <c r="NXV250" i="7"/>
  <c r="VNQ250" i="7"/>
  <c r="KCJ250" i="7"/>
  <c r="RCB250" i="7"/>
  <c r="JGL250" i="7"/>
  <c r="KWF250" i="7"/>
  <c r="SCZ250" i="7"/>
  <c r="JWJ250" i="7"/>
  <c r="UQO250" i="7"/>
  <c r="LSC250" i="7"/>
  <c r="CAW250" i="7"/>
  <c r="QNU250" i="7"/>
  <c r="IHT250" i="7"/>
  <c r="QCZ250" i="7"/>
  <c r="POO250" i="7"/>
  <c r="LEY250" i="7"/>
  <c r="MZP250" i="7"/>
  <c r="MTL250" i="7"/>
  <c r="PYU250" i="7"/>
  <c r="EHI250" i="7"/>
  <c r="DQH250" i="7"/>
  <c r="EHU250" i="7"/>
  <c r="FAF250" i="7"/>
  <c r="SWG250" i="7"/>
  <c r="BOT250" i="7"/>
  <c r="RIT250" i="7"/>
  <c r="PCL250" i="7"/>
  <c r="EPG250" i="7"/>
  <c r="DAO250" i="7"/>
  <c r="CZK250" i="7"/>
  <c r="QUS250" i="7"/>
  <c r="EXK250" i="7"/>
  <c r="GRB250" i="7"/>
  <c r="VKQ250" i="7"/>
  <c r="BEH250" i="7"/>
  <c r="TPE250" i="7"/>
  <c r="KHG250" i="7"/>
  <c r="ALC250" i="7"/>
  <c r="BEV250" i="7"/>
  <c r="ECP250" i="7"/>
  <c r="UAA250" i="7"/>
  <c r="DIV250" i="7"/>
  <c r="RSV250" i="7"/>
  <c r="DGY250" i="7"/>
  <c r="DLI250" i="7"/>
  <c r="FT250" i="7"/>
  <c r="EXM250" i="7"/>
  <c r="DJW250" i="7"/>
  <c r="QRO250" i="7"/>
  <c r="CLL250" i="7"/>
  <c r="GIU250" i="7"/>
  <c r="LLJ250" i="7"/>
  <c r="IPD250" i="7"/>
  <c r="KOF250" i="7"/>
  <c r="DTD250" i="7"/>
  <c r="JDG250" i="7"/>
  <c r="VVR250" i="7"/>
  <c r="HRV250" i="7"/>
  <c r="DPM250" i="7"/>
  <c r="FBK250" i="7"/>
  <c r="HCW250" i="7"/>
  <c r="VSW250" i="7"/>
  <c r="LKU250" i="7"/>
  <c r="KDI250" i="7"/>
  <c r="BPU250" i="7"/>
  <c r="KYE250" i="7"/>
  <c r="QXB250" i="7"/>
  <c r="GZU250" i="7"/>
  <c r="AFL250" i="7"/>
  <c r="IEF250" i="7"/>
  <c r="QXD250" i="7"/>
  <c r="AIN250" i="7"/>
  <c r="OCQ250" i="7"/>
  <c r="QBC250" i="7"/>
  <c r="EEN250" i="7"/>
  <c r="DDT250" i="7"/>
  <c r="RAS250" i="7"/>
  <c r="FWW250" i="7"/>
  <c r="BFU250" i="7"/>
  <c r="THF250" i="7"/>
  <c r="OB250" i="7"/>
  <c r="PED250" i="7"/>
  <c r="RDN250" i="7"/>
  <c r="KHW250" i="7"/>
  <c r="HME250" i="7"/>
  <c r="LH250" i="7"/>
  <c r="IY250" i="7"/>
  <c r="RIQ250" i="7"/>
  <c r="FIF250" i="7"/>
  <c r="ICY250" i="7"/>
  <c r="CPB250" i="7"/>
  <c r="JKN250" i="7"/>
  <c r="RFR250" i="7"/>
  <c r="EKA250" i="7"/>
  <c r="GKX250" i="7"/>
  <c r="JI250" i="7"/>
  <c r="EWK250" i="7"/>
  <c r="TCE250" i="7"/>
  <c r="SVJ250" i="7"/>
  <c r="QSA250" i="7"/>
  <c r="RAH250" i="7"/>
  <c r="SAU250" i="7"/>
  <c r="VLW250" i="7"/>
  <c r="FOT250" i="7"/>
  <c r="EUL250" i="7"/>
  <c r="GJB250" i="7"/>
  <c r="BKW250" i="7"/>
  <c r="DZU250" i="7"/>
  <c r="NBS250" i="7"/>
  <c r="FNO250" i="7"/>
  <c r="LOJ250" i="7"/>
  <c r="HMJ250" i="7"/>
  <c r="YY250" i="7"/>
  <c r="AEW250" i="7"/>
  <c r="RLP250" i="7"/>
  <c r="IDW250" i="7"/>
  <c r="ULX250" i="7"/>
  <c r="RTR250" i="7"/>
  <c r="QFI250" i="7"/>
  <c r="BGE250" i="7"/>
  <c r="SUD250" i="7"/>
  <c r="RIH250" i="7"/>
  <c r="QBX250" i="7"/>
  <c r="PGH250" i="7"/>
  <c r="ISC250" i="7"/>
  <c r="DKR250" i="7"/>
  <c r="LAS250" i="7"/>
  <c r="JXE250" i="7"/>
  <c r="WMC250" i="7"/>
  <c r="GIJ250" i="7"/>
  <c r="KSW250" i="7"/>
  <c r="FZT250" i="7"/>
  <c r="OUV250" i="7"/>
  <c r="UKI250" i="7"/>
  <c r="QVW250" i="7"/>
  <c r="UEO250" i="7"/>
  <c r="IOM250" i="7"/>
  <c r="WIK250" i="7"/>
  <c r="FXK250" i="7"/>
  <c r="OVV250" i="7"/>
  <c r="WLR250" i="7"/>
  <c r="UPA250" i="7"/>
  <c r="NPC250" i="7"/>
  <c r="TKC250" i="7"/>
  <c r="GLK250" i="7"/>
  <c r="TW250" i="7"/>
  <c r="HQA250" i="7"/>
  <c r="OQN250" i="7"/>
  <c r="MVV250" i="7"/>
  <c r="KMB250" i="7"/>
  <c r="FWU250" i="7"/>
  <c r="SZE250" i="7"/>
  <c r="JJZ250" i="7"/>
  <c r="OOC250" i="7"/>
  <c r="PWG250" i="7"/>
  <c r="TES250" i="7"/>
  <c r="KGV250" i="7"/>
  <c r="WRO250" i="7"/>
  <c r="ASA250" i="7"/>
  <c r="QMA250" i="7"/>
  <c r="GUJ250" i="7"/>
  <c r="HMG250" i="7"/>
  <c r="HJR250" i="7"/>
  <c r="TYG250" i="7"/>
  <c r="MKZ250" i="7"/>
  <c r="ILW250" i="7"/>
  <c r="EKO250" i="7"/>
  <c r="IRZ250" i="7"/>
  <c r="PAB250" i="7"/>
  <c r="OVN250" i="7"/>
  <c r="MYY250" i="7"/>
  <c r="NWW250" i="7"/>
  <c r="REP250" i="7"/>
  <c r="RWT250" i="7"/>
  <c r="TRR250" i="7"/>
  <c r="JRW250" i="7"/>
  <c r="WPJ250" i="7"/>
  <c r="OWB250" i="7"/>
  <c r="FRX250" i="7"/>
  <c r="QOP250" i="7"/>
  <c r="PBD250" i="7"/>
  <c r="PUU250" i="7"/>
  <c r="PGU250" i="7"/>
  <c r="LZP250" i="7"/>
  <c r="UYW250" i="7"/>
  <c r="PXR250" i="7"/>
  <c r="TEV250" i="7"/>
  <c r="JJV250" i="7"/>
  <c r="ITV250" i="7"/>
  <c r="QIX250" i="7"/>
  <c r="LUH250" i="7"/>
  <c r="IJG250" i="7"/>
  <c r="ODT250" i="7"/>
  <c r="GYU250" i="7"/>
  <c r="SDO250" i="7"/>
  <c r="ENB250" i="7"/>
  <c r="WTF250" i="7"/>
  <c r="BAA250" i="7"/>
  <c r="NHG250" i="7"/>
  <c r="MBF250" i="7"/>
  <c r="NNF250" i="7"/>
  <c r="CMC250" i="7"/>
  <c r="HKX250" i="7"/>
  <c r="UOK250" i="7"/>
  <c r="AJI250" i="7"/>
  <c r="CBD250" i="7"/>
  <c r="CBF250" i="7"/>
  <c r="LPC250" i="7"/>
  <c r="LTC250" i="7"/>
  <c r="DJM250" i="7"/>
  <c r="LKK250" i="7"/>
  <c r="IDS250" i="7"/>
  <c r="VKU250" i="7"/>
  <c r="NIQ250" i="7"/>
  <c r="ARW250" i="7"/>
  <c r="UJO250" i="7"/>
  <c r="NDI250" i="7"/>
  <c r="MKX250" i="7"/>
  <c r="MQK250" i="7"/>
  <c r="UZN250" i="7"/>
  <c r="ONZ250" i="7"/>
  <c r="DTR250" i="7"/>
  <c r="UUQ250" i="7"/>
  <c r="WXV250" i="7"/>
  <c r="SFN250" i="7"/>
  <c r="DUX250" i="7"/>
  <c r="RZU250" i="7"/>
  <c r="VUL250" i="7"/>
  <c r="QIF250" i="7"/>
  <c r="TVY250" i="7"/>
  <c r="FLO250" i="7"/>
  <c r="PPU250" i="7"/>
  <c r="AEO250" i="7"/>
  <c r="KYQ250" i="7"/>
  <c r="DPE250" i="7"/>
  <c r="SOQ250" i="7"/>
  <c r="KND250" i="7"/>
  <c r="EUA250" i="7"/>
  <c r="MIW250" i="7"/>
  <c r="AHE250" i="7"/>
  <c r="QQD250" i="7"/>
  <c r="LZM250" i="7"/>
  <c r="CJD250" i="7"/>
  <c r="VWV250" i="7"/>
  <c r="LLE250" i="7"/>
  <c r="GMK250" i="7"/>
  <c r="WTW250" i="7"/>
  <c r="PPK250" i="7"/>
  <c r="RVL250" i="7"/>
  <c r="HTR250" i="7"/>
  <c r="AAF250" i="7"/>
  <c r="RCP250" i="7"/>
  <c r="OVK250" i="7"/>
  <c r="VB250" i="7"/>
  <c r="FUT250" i="7"/>
  <c r="JFR250" i="7"/>
  <c r="QZD250" i="7"/>
  <c r="LQQ250" i="7"/>
  <c r="SND250" i="7"/>
  <c r="ACI250" i="7"/>
  <c r="GKJ250" i="7"/>
  <c r="DZT250" i="7"/>
  <c r="RIA250" i="7"/>
  <c r="QIY250" i="7"/>
  <c r="ETH250" i="7"/>
  <c r="KEN250" i="7"/>
  <c r="JKP250" i="7"/>
  <c r="QQE250" i="7"/>
  <c r="CMW250" i="7"/>
  <c r="EHF250" i="7"/>
  <c r="SRQ250" i="7"/>
  <c r="CRZ250" i="7"/>
  <c r="HGH250" i="7"/>
  <c r="UXC250" i="7"/>
  <c r="QGQ250" i="7"/>
  <c r="ACX250" i="7"/>
  <c r="NQV250" i="7"/>
  <c r="RVO250" i="7"/>
  <c r="UGA250" i="7"/>
  <c r="HEV250" i="7"/>
  <c r="JLS250" i="7"/>
  <c r="LTW250" i="7"/>
  <c r="NDS250" i="7"/>
  <c r="RAK250" i="7"/>
  <c r="LWR250" i="7"/>
  <c r="GGD250" i="7"/>
  <c r="KDF250" i="7"/>
  <c r="BVJ250" i="7"/>
  <c r="WIX250" i="7"/>
  <c r="UUM250" i="7"/>
  <c r="CMY250" i="7"/>
  <c r="OBK250" i="7"/>
  <c r="MPR250" i="7"/>
  <c r="FTR250" i="7"/>
  <c r="JSG250" i="7"/>
  <c r="UQJ250" i="7"/>
  <c r="EUN250" i="7"/>
  <c r="GNF250" i="7"/>
  <c r="JKD250" i="7"/>
  <c r="ERU250" i="7"/>
  <c r="JGU250" i="7"/>
  <c r="HXP250" i="7"/>
  <c r="UAI250" i="7"/>
  <c r="RXO250" i="7"/>
  <c r="TCM250" i="7"/>
  <c r="LEX250" i="7"/>
  <c r="JVV250" i="7"/>
  <c r="LGJ250" i="7"/>
  <c r="DTM250" i="7"/>
  <c r="RFD250" i="7"/>
  <c r="QUE250" i="7"/>
  <c r="MGK250" i="7"/>
  <c r="AWK250" i="7"/>
  <c r="KVL250" i="7"/>
  <c r="SFE250" i="7"/>
  <c r="FVA250" i="7"/>
  <c r="VLY250" i="7"/>
  <c r="KHU250" i="7"/>
  <c r="VEQ250" i="7"/>
  <c r="BQZ250" i="7"/>
  <c r="BPI250" i="7"/>
  <c r="TJL250" i="7"/>
  <c r="PCW250" i="7"/>
  <c r="DKL250" i="7"/>
  <c r="VOG250" i="7"/>
  <c r="ISH250" i="7"/>
  <c r="CIM250" i="7"/>
  <c r="WCK250" i="7"/>
  <c r="JKI250" i="7"/>
  <c r="FZZ250" i="7"/>
  <c r="VZI250" i="7"/>
  <c r="SPS250" i="7"/>
  <c r="URF250" i="7"/>
  <c r="UDG250" i="7"/>
  <c r="UCC250" i="7"/>
  <c r="VR250" i="7"/>
  <c r="PES250" i="7"/>
  <c r="MXM250" i="7"/>
  <c r="HWG250" i="7"/>
  <c r="QPL250" i="7"/>
  <c r="XBE250" i="7"/>
  <c r="RRY250" i="7"/>
  <c r="NUQ250" i="7"/>
  <c r="HGV250" i="7"/>
  <c r="FOD250" i="7"/>
  <c r="SDU250" i="7"/>
  <c r="BCE250" i="7"/>
  <c r="AAY250" i="7"/>
  <c r="QOO250" i="7"/>
  <c r="QN250" i="7"/>
  <c r="RIO250" i="7"/>
  <c r="DWE250" i="7"/>
  <c r="EIE250" i="7"/>
  <c r="WHD250" i="7"/>
  <c r="HQW250" i="7"/>
  <c r="AWQ250" i="7"/>
  <c r="FOM250" i="7"/>
  <c r="BOM250" i="7"/>
  <c r="HBA250" i="7"/>
  <c r="IBD250" i="7"/>
  <c r="KIU250" i="7"/>
  <c r="WOJ250" i="7"/>
  <c r="KBQ250" i="7"/>
  <c r="BOE250" i="7"/>
  <c r="FDP250" i="7"/>
  <c r="GGC250" i="7"/>
  <c r="OBB250" i="7"/>
  <c r="FQX250" i="7"/>
  <c r="UCP250" i="7"/>
  <c r="MQL250" i="7"/>
  <c r="NCB250" i="7"/>
  <c r="NKC250" i="7"/>
  <c r="MCM250" i="7"/>
  <c r="UTF250" i="7"/>
  <c r="OIH250" i="7"/>
  <c r="VZ250" i="7"/>
  <c r="ANN250" i="7"/>
  <c r="JBW250" i="7"/>
  <c r="BWT250" i="7"/>
  <c r="TDA250" i="7"/>
  <c r="CYK250" i="7"/>
  <c r="JQI250" i="7"/>
  <c r="IXP250" i="7"/>
  <c r="GIB250" i="7"/>
  <c r="KYY250" i="7"/>
  <c r="ISY250" i="7"/>
  <c r="BWG250" i="7"/>
  <c r="CVS250" i="7"/>
  <c r="FLG250" i="7"/>
  <c r="VLU250" i="7"/>
  <c r="CYM250" i="7"/>
  <c r="QSC250" i="7"/>
  <c r="HEQ250" i="7"/>
  <c r="VPK250" i="7"/>
  <c r="LIF250" i="7"/>
  <c r="KFF250" i="7"/>
  <c r="TCX250" i="7"/>
  <c r="QIM250" i="7"/>
  <c r="SAZ250" i="7"/>
  <c r="DQT250" i="7"/>
  <c r="WJS250" i="7"/>
  <c r="PMV250" i="7"/>
  <c r="FBC250" i="7"/>
  <c r="STP250" i="7"/>
  <c r="LFA250" i="7"/>
  <c r="LXG250" i="7"/>
  <c r="WVI250" i="7"/>
  <c r="TQK250" i="7"/>
  <c r="WFW250" i="7"/>
  <c r="PMJ250" i="7"/>
  <c r="AUB250" i="7"/>
  <c r="GXX250" i="7"/>
  <c r="PZD250" i="7"/>
  <c r="NZE250" i="7"/>
  <c r="OZM250" i="7"/>
  <c r="JKT250" i="7"/>
  <c r="QTV250" i="7"/>
  <c r="EYQ250" i="7"/>
  <c r="IA250" i="7"/>
  <c r="BHF250" i="7"/>
  <c r="JVA250" i="7"/>
  <c r="HRT250" i="7"/>
  <c r="DKV250" i="7"/>
  <c r="MCL250" i="7"/>
  <c r="JVH250" i="7"/>
  <c r="AXY250" i="7"/>
  <c r="CQV250" i="7"/>
  <c r="SFZ250" i="7"/>
  <c r="DAS250" i="7"/>
  <c r="GXG250" i="7"/>
  <c r="LPI250" i="7"/>
  <c r="HUU250" i="7"/>
  <c r="PSI250" i="7"/>
  <c r="EIL250" i="7"/>
  <c r="PHV250" i="7"/>
  <c r="PEZ250" i="7"/>
  <c r="RO250" i="7"/>
  <c r="WLJ250" i="7"/>
  <c r="WGT250" i="7"/>
  <c r="VPS250" i="7"/>
  <c r="NSA250" i="7"/>
  <c r="OHC250" i="7"/>
  <c r="KGG250" i="7"/>
  <c r="GH250" i="7"/>
  <c r="KZK250" i="7"/>
  <c r="EGB250" i="7"/>
  <c r="FKV250" i="7"/>
  <c r="VHS250" i="7"/>
  <c r="TTO250" i="7"/>
  <c r="TEU250" i="7"/>
  <c r="VLB250" i="7"/>
  <c r="HZH250" i="7"/>
  <c r="WXT250" i="7"/>
  <c r="LXE250" i="7"/>
  <c r="SRE250" i="7"/>
  <c r="NDG250" i="7"/>
  <c r="BQJ250" i="7"/>
  <c r="OCA250" i="7"/>
  <c r="FDO250" i="7"/>
  <c r="VOJ250" i="7"/>
  <c r="CQK250" i="7"/>
  <c r="ARO250" i="7"/>
  <c r="OTK250" i="7"/>
  <c r="SOG250" i="7"/>
  <c r="LOC250" i="7"/>
  <c r="LJU250" i="7"/>
  <c r="VHH250" i="7"/>
  <c r="FZO250" i="7"/>
  <c r="WXY250" i="7"/>
  <c r="RDE250" i="7"/>
  <c r="ANG250" i="7"/>
  <c r="TKU250" i="7"/>
  <c r="CYF250" i="7"/>
  <c r="UJA250" i="7"/>
  <c r="SUJ250" i="7"/>
  <c r="DEX250" i="7"/>
  <c r="DVU250" i="7"/>
  <c r="GHF250" i="7"/>
  <c r="PBI250" i="7"/>
  <c r="UTY250" i="7"/>
  <c r="VSL250" i="7"/>
  <c r="IVH250" i="7"/>
  <c r="EMF250" i="7"/>
  <c r="LUY250" i="7"/>
  <c r="FMI250" i="7"/>
  <c r="RPS250" i="7"/>
  <c r="BIB250" i="7"/>
  <c r="QLA250" i="7"/>
  <c r="WPK250" i="7"/>
  <c r="OHO250" i="7"/>
  <c r="UQI250" i="7"/>
  <c r="AES250" i="7"/>
  <c r="EPU250" i="7"/>
  <c r="XFC250" i="7"/>
  <c r="WCC250" i="7"/>
  <c r="WPV250" i="7"/>
  <c r="MEQ250" i="7"/>
  <c r="QIU250" i="7"/>
  <c r="UNL250" i="7"/>
  <c r="WOT250" i="7"/>
  <c r="CAZ250" i="7"/>
  <c r="QDA250" i="7"/>
  <c r="KWZ250" i="7"/>
  <c r="GVF250" i="7"/>
  <c r="KKU250" i="7"/>
  <c r="MOM250" i="7"/>
  <c r="BQP250" i="7"/>
  <c r="OQR250" i="7"/>
  <c r="OSL250" i="7"/>
  <c r="DNB250" i="7"/>
  <c r="IAO250" i="7"/>
  <c r="UY250" i="7"/>
  <c r="GB250" i="7"/>
  <c r="OON250" i="7"/>
  <c r="JW250" i="7"/>
  <c r="IZ250" i="7"/>
  <c r="RTO250" i="7"/>
  <c r="KZW250" i="7"/>
  <c r="AGY250" i="7"/>
  <c r="HCN250" i="7"/>
  <c r="SVA250" i="7"/>
  <c r="EGS250" i="7"/>
  <c r="IZV250" i="7"/>
  <c r="MEI250" i="7"/>
  <c r="JSQ250" i="7"/>
  <c r="KVO250" i="7"/>
  <c r="MKN250" i="7"/>
  <c r="RUN250" i="7"/>
  <c r="WAX250" i="7"/>
  <c r="FLB250" i="7"/>
  <c r="DMY250" i="7"/>
  <c r="NHD250" i="7"/>
  <c r="AGE250" i="7"/>
  <c r="WYD250" i="7"/>
  <c r="FMB250" i="7"/>
  <c r="AZK250" i="7"/>
  <c r="LNI250" i="7"/>
  <c r="LSG250" i="7"/>
  <c r="UOA250" i="7"/>
  <c r="QMV250" i="7"/>
  <c r="CMS250" i="7"/>
  <c r="ESE250" i="7"/>
  <c r="KDP250" i="7"/>
  <c r="MPN250" i="7"/>
  <c r="MEZ250" i="7"/>
  <c r="PSS250" i="7"/>
  <c r="WPC250" i="7"/>
  <c r="JZT250" i="7"/>
  <c r="KM250" i="7"/>
  <c r="ANK250" i="7"/>
  <c r="NJG250" i="7"/>
  <c r="ABK250" i="7"/>
  <c r="BLF250" i="7"/>
  <c r="NQQ250" i="7"/>
  <c r="CIT250" i="7"/>
  <c r="TOP250" i="7"/>
  <c r="DZZ250" i="7"/>
  <c r="KNE250" i="7"/>
  <c r="RRR250" i="7"/>
  <c r="MDO250" i="7"/>
  <c r="OHX250" i="7"/>
  <c r="TQH250" i="7"/>
  <c r="DMN250" i="7"/>
  <c r="AKJ250" i="7"/>
  <c r="FSI250" i="7"/>
  <c r="IBQ250" i="7"/>
  <c r="MFN250" i="7"/>
  <c r="DCK250" i="7"/>
  <c r="CPP250" i="7"/>
  <c r="POM250" i="7"/>
  <c r="GAC250" i="7"/>
  <c r="PWD250" i="7"/>
  <c r="NDW250" i="7"/>
  <c r="VUC250" i="7"/>
  <c r="AOW250" i="7"/>
  <c r="SBU250" i="7"/>
  <c r="GXA250" i="7"/>
  <c r="CCM250" i="7"/>
  <c r="IUA250" i="7"/>
  <c r="RCZ250" i="7"/>
  <c r="KYT250" i="7"/>
  <c r="AJA250" i="7"/>
  <c r="IYZ250" i="7"/>
  <c r="FIG250" i="7"/>
  <c r="QZZ250" i="7"/>
  <c r="OJV250" i="7"/>
  <c r="OTH250" i="7"/>
  <c r="CIC250" i="7"/>
  <c r="HXV250" i="7"/>
  <c r="WTS250" i="7"/>
  <c r="RYC250" i="7"/>
  <c r="IKR250" i="7"/>
  <c r="ETM250" i="7"/>
  <c r="HKG250" i="7"/>
  <c r="WBB250" i="7"/>
  <c r="RFT250" i="7"/>
  <c r="HJZ250" i="7"/>
  <c r="JWF250" i="7"/>
  <c r="SGI250" i="7"/>
  <c r="RRM250" i="7"/>
  <c r="UWL250" i="7"/>
  <c r="APD250" i="7"/>
  <c r="SXH250" i="7"/>
  <c r="TVW250" i="7"/>
  <c r="SWB250" i="7"/>
  <c r="RFK250" i="7"/>
  <c r="UCS250" i="7"/>
  <c r="DLT250" i="7"/>
  <c r="WLY250" i="7"/>
  <c r="ANA250" i="7"/>
  <c r="JXV250" i="7"/>
  <c r="IXG250" i="7"/>
  <c r="HCJ250" i="7"/>
  <c r="KQZ250" i="7"/>
  <c r="NJS250" i="7"/>
  <c r="IWF250" i="7"/>
  <c r="UOJ250" i="7"/>
  <c r="TQN250" i="7"/>
  <c r="VME250" i="7"/>
  <c r="KYW250" i="7"/>
  <c r="GVP250" i="7"/>
  <c r="WSK250" i="7"/>
  <c r="LUX250" i="7"/>
  <c r="ARF250" i="7"/>
  <c r="GLZ250" i="7"/>
  <c r="MLL250" i="7"/>
  <c r="RUB250" i="7"/>
  <c r="GBE250" i="7"/>
  <c r="FEM250" i="7"/>
  <c r="MZO250" i="7"/>
  <c r="WKG250" i="7"/>
  <c r="IQT250" i="7"/>
  <c r="OYQ250" i="7"/>
  <c r="JDS250" i="7"/>
  <c r="UVD250" i="7"/>
  <c r="JL250" i="7"/>
  <c r="CYL250" i="7"/>
  <c r="QLZ250" i="7"/>
  <c r="CNP250" i="7"/>
  <c r="GSP250" i="7"/>
  <c r="DKH250" i="7"/>
  <c r="MVO250" i="7"/>
  <c r="AHS250" i="7"/>
  <c r="HYX250" i="7"/>
  <c r="JAQ250" i="7"/>
  <c r="AHI250" i="7"/>
  <c r="JDU250" i="7"/>
  <c r="LXJ250" i="7"/>
  <c r="QSB250" i="7"/>
  <c r="NYB250" i="7"/>
  <c r="FWB250" i="7"/>
  <c r="IIC250" i="7"/>
  <c r="QII250" i="7"/>
  <c r="NJ250" i="7"/>
  <c r="AAS250" i="7"/>
  <c r="KZU250" i="7"/>
  <c r="BEK250" i="7"/>
  <c r="JYK250" i="7"/>
  <c r="OXD250" i="7"/>
  <c r="SGM250" i="7"/>
  <c r="FXZ250" i="7"/>
  <c r="QCG250" i="7"/>
  <c r="WGZ250" i="7"/>
  <c r="JMW250" i="7"/>
  <c r="CRW250" i="7"/>
  <c r="IWY250" i="7"/>
  <c r="ECF250" i="7"/>
  <c r="VZT250" i="7"/>
  <c r="CTA250" i="7"/>
  <c r="LGD250" i="7"/>
  <c r="VIP250" i="7"/>
  <c r="JHF250" i="7"/>
  <c r="JSN250" i="7"/>
  <c r="SAV250" i="7"/>
  <c r="LEZ250" i="7"/>
  <c r="JGE250" i="7"/>
  <c r="TGB250" i="7"/>
  <c r="CSI250" i="7"/>
  <c r="PZS250" i="7"/>
  <c r="CGF250" i="7"/>
  <c r="SNF250" i="7"/>
  <c r="QGK250" i="7"/>
  <c r="SZO250" i="7"/>
  <c r="FGF250" i="7"/>
  <c r="BMZ250" i="7"/>
  <c r="VBE250" i="7"/>
  <c r="NCH250" i="7"/>
  <c r="NOJ250" i="7"/>
  <c r="DUP250" i="7"/>
  <c r="ERA250" i="7"/>
  <c r="GWE250" i="7"/>
  <c r="NQF250" i="7"/>
  <c r="DZC250" i="7"/>
  <c r="JQO250" i="7"/>
  <c r="EXY250" i="7"/>
  <c r="UAL250" i="7"/>
  <c r="RZP250" i="7"/>
  <c r="POW250" i="7"/>
  <c r="WSF250" i="7"/>
  <c r="GPW250" i="7"/>
  <c r="VIQ250" i="7"/>
  <c r="KXY250" i="7"/>
  <c r="HFM250" i="7"/>
  <c r="EFF250" i="7"/>
  <c r="OFS250" i="7"/>
  <c r="DMC250" i="7"/>
  <c r="KZF250" i="7"/>
  <c r="LVQ250" i="7"/>
  <c r="FTQ250" i="7"/>
  <c r="IMB250" i="7"/>
  <c r="QVS250" i="7"/>
  <c r="OGG250" i="7"/>
  <c r="KXK250" i="7"/>
  <c r="GXD250" i="7"/>
  <c r="FQO250" i="7"/>
  <c r="AHV250" i="7"/>
  <c r="PRS250" i="7"/>
  <c r="DAJ250" i="7"/>
  <c r="VPT250" i="7"/>
  <c r="PVT250" i="7"/>
  <c r="NYW250" i="7"/>
  <c r="NRH250" i="7"/>
  <c r="TXL250" i="7"/>
  <c r="JVF250" i="7"/>
  <c r="WNF250" i="7"/>
  <c r="THZ250" i="7"/>
  <c r="BMM250" i="7"/>
  <c r="SWA250" i="7"/>
  <c r="CUT250" i="7"/>
  <c r="GKK250" i="7"/>
  <c r="STX250" i="7"/>
  <c r="JIW250" i="7"/>
  <c r="EFU250" i="7"/>
  <c r="JBV250" i="7"/>
  <c r="CHD250" i="7"/>
  <c r="ESR250" i="7"/>
  <c r="GMD250" i="7"/>
  <c r="OGK250" i="7"/>
  <c r="BCV250" i="7"/>
  <c r="ASP250" i="7"/>
  <c r="GEY250" i="7"/>
  <c r="QHO250" i="7"/>
  <c r="FDY250" i="7"/>
  <c r="KJD250" i="7"/>
  <c r="LIY250" i="7"/>
  <c r="JFX250" i="7"/>
  <c r="EWE250" i="7"/>
  <c r="NHC250" i="7"/>
  <c r="JWE250" i="7"/>
  <c r="TWZ250" i="7"/>
  <c r="AJJ250" i="7"/>
  <c r="VZD250" i="7"/>
  <c r="WXD250" i="7"/>
  <c r="JPL250" i="7"/>
  <c r="TTP250" i="7"/>
  <c r="HPU250" i="7"/>
  <c r="FKS250" i="7"/>
  <c r="MBY250" i="7"/>
  <c r="ANJ250" i="7"/>
  <c r="JFF250" i="7"/>
  <c r="LGX250" i="7"/>
  <c r="UAJ250" i="7"/>
  <c r="CDC250" i="7"/>
  <c r="TAQ250" i="7"/>
  <c r="CIY250" i="7"/>
  <c r="WTD250" i="7"/>
  <c r="SQF250" i="7"/>
  <c r="FQN250" i="7"/>
  <c r="IFG250" i="7"/>
  <c r="BQS250" i="7"/>
  <c r="DOY250" i="7"/>
  <c r="FCS250" i="7"/>
  <c r="QEU250" i="7"/>
  <c r="TOD250" i="7"/>
  <c r="JMO250" i="7"/>
  <c r="YO250" i="7"/>
  <c r="ORP250" i="7"/>
  <c r="UCY250" i="7"/>
  <c r="SMN250" i="7"/>
  <c r="PBO250" i="7"/>
  <c r="SKD250" i="7"/>
  <c r="LNC250" i="7"/>
  <c r="SC250" i="7"/>
  <c r="WBW250" i="7"/>
  <c r="MA250" i="7"/>
  <c r="VZB250" i="7"/>
  <c r="ODV250" i="7"/>
  <c r="ITD250" i="7"/>
  <c r="QRU250" i="7"/>
  <c r="DYE250" i="7"/>
  <c r="AET250" i="7"/>
  <c r="CGI250" i="7"/>
  <c r="RCT250" i="7"/>
  <c r="WJE250" i="7"/>
  <c r="JYT250" i="7"/>
  <c r="LLW250" i="7"/>
  <c r="KVT250" i="7"/>
  <c r="UVX250" i="7"/>
  <c r="CPJ250" i="7"/>
  <c r="ESD250" i="7"/>
  <c r="TQB250" i="7"/>
  <c r="RTX250" i="7"/>
  <c r="CMR250" i="7"/>
  <c r="AXU250" i="7"/>
  <c r="FHL250" i="7"/>
  <c r="QVC250" i="7"/>
  <c r="DLU250" i="7"/>
  <c r="FBN250" i="7"/>
  <c r="SKA250" i="7"/>
  <c r="CJF250" i="7"/>
  <c r="REN250" i="7"/>
  <c r="PGM250" i="7"/>
  <c r="BSH250" i="7"/>
  <c r="EUS250" i="7"/>
  <c r="HJX250" i="7"/>
  <c r="WHI250" i="7"/>
  <c r="GRI250" i="7"/>
  <c r="MEK250" i="7"/>
  <c r="HSR250" i="7"/>
  <c r="TYL250" i="7"/>
  <c r="CLS250" i="7"/>
  <c r="GPN250" i="7"/>
  <c r="JIJ250" i="7"/>
  <c r="BQO250" i="7"/>
  <c r="BNT250" i="7"/>
  <c r="AIG250" i="7"/>
  <c r="NBN250" i="7"/>
  <c r="CFV250" i="7"/>
  <c r="FSO250" i="7"/>
  <c r="UJH250" i="7"/>
  <c r="FPG250" i="7"/>
  <c r="SDM250" i="7"/>
  <c r="DBU250" i="7"/>
  <c r="WSE250" i="7"/>
  <c r="QMK250" i="7"/>
  <c r="GVC250" i="7"/>
  <c r="FQR250" i="7"/>
  <c r="TDF250" i="7"/>
  <c r="MU250" i="7"/>
  <c r="PKD250" i="7"/>
  <c r="GRH250" i="7"/>
  <c r="SWO250" i="7"/>
  <c r="ABJ250" i="7"/>
  <c r="AHT250" i="7"/>
  <c r="JZN250" i="7"/>
  <c r="USR250" i="7"/>
  <c r="QRQ250" i="7"/>
  <c r="TBU250" i="7"/>
  <c r="URM250" i="7"/>
  <c r="MXF250" i="7"/>
  <c r="KRZ250" i="7"/>
  <c r="APP250" i="7"/>
  <c r="DSD250" i="7"/>
  <c r="GSA250" i="7"/>
  <c r="HCI250" i="7"/>
  <c r="VKM250" i="7"/>
  <c r="WKR250" i="7"/>
  <c r="RQO250" i="7"/>
  <c r="EKU250" i="7"/>
  <c r="MSL250" i="7"/>
  <c r="EPT250" i="7"/>
  <c r="LAM250" i="7"/>
  <c r="MVP250" i="7"/>
  <c r="KJS250" i="7"/>
  <c r="MBB250" i="7"/>
  <c r="QPX250" i="7"/>
  <c r="LEC250" i="7"/>
  <c r="TNN250" i="7"/>
  <c r="GYB250" i="7"/>
  <c r="EXC250" i="7"/>
  <c r="KIK250" i="7"/>
  <c r="NAW250" i="7"/>
  <c r="EJQ250" i="7"/>
  <c r="MMN250" i="7"/>
  <c r="QRW250" i="7"/>
  <c r="MWZ250" i="7"/>
  <c r="PEL250" i="7"/>
  <c r="WR250" i="7"/>
  <c r="HWO250" i="7"/>
  <c r="QMB250" i="7"/>
  <c r="TOJ250" i="7"/>
  <c r="JAX250" i="7"/>
  <c r="CLX250" i="7"/>
  <c r="UVE250" i="7"/>
  <c r="HLA250" i="7"/>
  <c r="FAS250" i="7"/>
  <c r="UNG250" i="7"/>
  <c r="GC250" i="7"/>
  <c r="PGO250" i="7"/>
  <c r="IWO250" i="7"/>
  <c r="KDE250" i="7"/>
  <c r="FQH250" i="7"/>
  <c r="EBI250" i="7"/>
  <c r="TGS250" i="7"/>
  <c r="KZ250" i="7"/>
  <c r="KCT250" i="7"/>
  <c r="KML250" i="7"/>
  <c r="EDX250" i="7"/>
  <c r="MGU250" i="7"/>
  <c r="KFG250" i="7"/>
  <c r="JAW250" i="7"/>
  <c r="ZJ250" i="7"/>
  <c r="QUB250" i="7"/>
  <c r="HFG250" i="7"/>
  <c r="GPK250" i="7"/>
  <c r="BMG250" i="7"/>
  <c r="DGV250" i="7"/>
  <c r="UVY250" i="7"/>
  <c r="OHM250" i="7"/>
  <c r="SXT250" i="7"/>
  <c r="CRU250" i="7"/>
  <c r="CTR250" i="7"/>
  <c r="MFE250" i="7"/>
  <c r="RYU250" i="7"/>
  <c r="VOE250" i="7"/>
  <c r="LXP250" i="7"/>
  <c r="TDX250" i="7"/>
  <c r="BOW250" i="7"/>
  <c r="DPP250" i="7"/>
  <c r="HWS250" i="7"/>
  <c r="DKC250" i="7"/>
  <c r="CJH250" i="7"/>
  <c r="LAP250" i="7"/>
  <c r="JPZ250" i="7"/>
  <c r="QZG250" i="7"/>
  <c r="LBY250" i="7"/>
  <c r="TZF250" i="7"/>
  <c r="JAC250" i="7"/>
  <c r="CGN250" i="7"/>
  <c r="VGK250" i="7"/>
  <c r="MVG250" i="7"/>
  <c r="CIG250" i="7"/>
  <c r="WRF250" i="7"/>
  <c r="IRI250" i="7"/>
  <c r="LVH250" i="7"/>
  <c r="RKY250" i="7"/>
  <c r="GZT250" i="7"/>
  <c r="IXA250" i="7"/>
  <c r="CAV250" i="7"/>
  <c r="INB250" i="7"/>
  <c r="WZF250" i="7"/>
  <c r="KUI250" i="7"/>
  <c r="RMY250" i="7"/>
  <c r="OFF250" i="7"/>
  <c r="NYD250" i="7"/>
  <c r="GLL250" i="7"/>
  <c r="HFA250" i="7"/>
  <c r="JPR250" i="7"/>
  <c r="RZZ250" i="7"/>
  <c r="LZE250" i="7"/>
  <c r="IXI250" i="7"/>
  <c r="UFT250" i="7"/>
  <c r="SXO250" i="7"/>
  <c r="KKW250" i="7"/>
  <c r="MNQ250" i="7"/>
  <c r="CNC250" i="7"/>
  <c r="OES250" i="7"/>
  <c r="TPW250" i="7"/>
  <c r="JLB250" i="7"/>
  <c r="NX250" i="7"/>
  <c r="RLL250" i="7"/>
  <c r="IBE250" i="7"/>
  <c r="RUK250" i="7"/>
  <c r="MRF250" i="7"/>
  <c r="MQA250" i="7"/>
  <c r="SXJ250" i="7"/>
  <c r="PIR250" i="7"/>
  <c r="GRS250" i="7"/>
  <c r="BQT250" i="7"/>
  <c r="PDU250" i="7"/>
  <c r="QVM250" i="7"/>
  <c r="TVU250" i="7"/>
  <c r="IUH250" i="7"/>
  <c r="NIE250" i="7"/>
  <c r="TLT250" i="7"/>
  <c r="FOG250" i="7"/>
  <c r="DHO250" i="7"/>
  <c r="NFT250" i="7"/>
  <c r="WDM250" i="7"/>
  <c r="SZC250" i="7"/>
  <c r="QW250" i="7"/>
  <c r="UDU250" i="7"/>
  <c r="WOM250" i="7"/>
  <c r="KMU250" i="7"/>
  <c r="VMA250" i="7"/>
  <c r="LIH250" i="7"/>
  <c r="NXL250" i="7"/>
  <c r="UJE250" i="7"/>
  <c r="JKC250" i="7"/>
  <c r="REX250" i="7"/>
  <c r="MXV250" i="7"/>
  <c r="KCB250" i="7"/>
  <c r="SWJ250" i="7"/>
  <c r="IU250" i="7"/>
  <c r="XAL250" i="7"/>
  <c r="THA250" i="7"/>
  <c r="VAH250" i="7"/>
  <c r="OVU250" i="7"/>
  <c r="TXV250" i="7"/>
  <c r="LBF250" i="7"/>
  <c r="KFT250" i="7"/>
  <c r="EZP250" i="7"/>
  <c r="HEP250" i="7"/>
  <c r="OTN250" i="7"/>
  <c r="NLQ250" i="7"/>
  <c r="DXU250" i="7"/>
  <c r="VGG250" i="7"/>
  <c r="FFE250" i="7"/>
  <c r="MCW250" i="7"/>
  <c r="CZL250" i="7"/>
  <c r="GSN250" i="7"/>
  <c r="XEK250" i="7"/>
  <c r="HDX250" i="7"/>
  <c r="KVD250" i="7"/>
  <c r="TSI250" i="7"/>
  <c r="DPX250" i="7"/>
  <c r="MDY250" i="7"/>
  <c r="EUC250" i="7"/>
  <c r="ENF250" i="7"/>
  <c r="BSG250" i="7"/>
  <c r="VLF250" i="7"/>
  <c r="WMD250" i="7"/>
  <c r="FDT250" i="7"/>
  <c r="NLW250" i="7"/>
  <c r="KX250" i="7"/>
  <c r="ICC250" i="7"/>
  <c r="JLU250" i="7"/>
  <c r="JJN250" i="7"/>
  <c r="EXP250" i="7"/>
  <c r="BGF250" i="7"/>
  <c r="RVI250" i="7"/>
  <c r="EZJ250" i="7"/>
  <c r="DYF250" i="7"/>
  <c r="BEM250" i="7"/>
  <c r="MPX250" i="7"/>
  <c r="DLG250" i="7"/>
  <c r="DXL250" i="7"/>
  <c r="QDX250" i="7"/>
  <c r="KTA250" i="7"/>
  <c r="WTZ250" i="7"/>
  <c r="OWO250" i="7"/>
  <c r="OSK250" i="7"/>
  <c r="JKG250" i="7"/>
  <c r="BQN250" i="7"/>
  <c r="RGF250" i="7"/>
  <c r="PPA250" i="7"/>
  <c r="KUQ250" i="7"/>
  <c r="UEI250" i="7"/>
  <c r="AYQ250" i="7"/>
  <c r="MEN250" i="7"/>
  <c r="SLU250" i="7"/>
  <c r="LWV250" i="7"/>
  <c r="DNP250" i="7"/>
  <c r="VCK250" i="7"/>
  <c r="GAY250" i="7"/>
  <c r="DYV250" i="7"/>
  <c r="VZS250" i="7"/>
  <c r="BZQ250" i="7"/>
  <c r="IJA250" i="7"/>
  <c r="FCM250" i="7"/>
  <c r="DLW250" i="7"/>
  <c r="FLA250" i="7"/>
  <c r="JJU250" i="7"/>
  <c r="DGG250" i="7"/>
  <c r="KJX250" i="7"/>
  <c r="LIB250" i="7"/>
  <c r="QVT250" i="7"/>
  <c r="FRP250" i="7"/>
  <c r="QYP250" i="7"/>
  <c r="SIH250" i="7"/>
  <c r="PML250" i="7"/>
  <c r="VSI250" i="7"/>
  <c r="AMX250" i="7"/>
  <c r="COS250" i="7"/>
  <c r="PNH250" i="7"/>
  <c r="AAC250" i="7"/>
  <c r="PCQ250" i="7"/>
  <c r="BHT250" i="7"/>
  <c r="SOV250" i="7"/>
  <c r="PVN250" i="7"/>
  <c r="DPU250" i="7"/>
  <c r="TUR250" i="7"/>
  <c r="UKA250" i="7"/>
  <c r="BFF250" i="7"/>
  <c r="LPE250" i="7"/>
  <c r="XBN250" i="7"/>
  <c r="YU250" i="7"/>
  <c r="BIF250" i="7"/>
  <c r="ILB250" i="7"/>
  <c r="DHA250" i="7"/>
  <c r="XDS250" i="7"/>
  <c r="LWO250" i="7"/>
  <c r="SGJ250" i="7"/>
  <c r="HMT250" i="7"/>
  <c r="AXD250" i="7"/>
  <c r="SCW250" i="7"/>
  <c r="RDR250" i="7"/>
  <c r="UF250" i="7"/>
  <c r="MVH250" i="7"/>
  <c r="QRY250" i="7"/>
  <c r="IMJ250" i="7"/>
  <c r="JPG250" i="7"/>
  <c r="SLF250" i="7"/>
  <c r="JHQ250" i="7"/>
  <c r="LVG250" i="7"/>
  <c r="IYK250" i="7"/>
  <c r="DVN250" i="7"/>
  <c r="RHA250" i="7"/>
  <c r="JMZ250" i="7"/>
  <c r="QZ250" i="7"/>
  <c r="SCF250" i="7"/>
  <c r="BRJ250" i="7"/>
  <c r="LYH250" i="7"/>
  <c r="VOH250" i="7"/>
  <c r="VPO250" i="7"/>
  <c r="NBH250" i="7"/>
  <c r="FPX250" i="7"/>
  <c r="SFV250" i="7"/>
  <c r="JJC250" i="7"/>
  <c r="MKV250" i="7"/>
  <c r="OOR250" i="7"/>
  <c r="BOQ250" i="7"/>
  <c r="PIN250" i="7"/>
  <c r="LQG250" i="7"/>
  <c r="RZY250" i="7"/>
  <c r="AYV250" i="7"/>
  <c r="CUF250" i="7"/>
  <c r="QR250" i="7"/>
  <c r="JHJ250" i="7"/>
  <c r="RNW250" i="7"/>
  <c r="KKI250" i="7"/>
  <c r="GBX250" i="7"/>
  <c r="HJI250" i="7"/>
  <c r="WSD250" i="7"/>
  <c r="KJR250" i="7"/>
  <c r="ULT250" i="7"/>
  <c r="HDC250" i="7"/>
  <c r="DMV250" i="7"/>
  <c r="DGC250" i="7"/>
  <c r="OCS250" i="7"/>
  <c r="IEK250" i="7"/>
  <c r="PNO250" i="7"/>
  <c r="BRV250" i="7"/>
  <c r="SKR250" i="7"/>
  <c r="PHO250" i="7"/>
  <c r="WJT250" i="7"/>
  <c r="UDI250" i="7"/>
  <c r="JVS250" i="7"/>
  <c r="TSH250" i="7"/>
  <c r="KHJ250" i="7"/>
  <c r="XEI250" i="7"/>
  <c r="YC250" i="7"/>
  <c r="SWN250" i="7"/>
  <c r="CJL250" i="7"/>
  <c r="IFU250" i="7"/>
  <c r="VJS250" i="7"/>
  <c r="ARE250" i="7"/>
  <c r="LXB250" i="7"/>
  <c r="MKR250" i="7"/>
  <c r="MQG250" i="7"/>
  <c r="OKT250" i="7"/>
  <c r="FXP250" i="7"/>
  <c r="MGM250" i="7"/>
  <c r="HFO250" i="7"/>
  <c r="TWI250" i="7"/>
  <c r="UXY250" i="7"/>
  <c r="OBV250" i="7"/>
  <c r="CNE250" i="7"/>
  <c r="DTB250" i="7"/>
  <c r="NMS250" i="7"/>
  <c r="AOC250" i="7"/>
  <c r="OJW250" i="7"/>
  <c r="OQB250" i="7"/>
  <c r="NYH250" i="7"/>
  <c r="PRB250" i="7"/>
  <c r="OTI250" i="7"/>
  <c r="KOZ250" i="7"/>
  <c r="VYU250" i="7"/>
  <c r="FPD250" i="7"/>
  <c r="PWY250" i="7"/>
  <c r="BGK250" i="7"/>
  <c r="NYY250" i="7"/>
  <c r="DXY250" i="7"/>
  <c r="OKW250" i="7"/>
  <c r="CWG250" i="7"/>
  <c r="QFR250" i="7"/>
  <c r="AQY250" i="7"/>
  <c r="NJH250" i="7"/>
  <c r="VXF250" i="7"/>
  <c r="SKP250" i="7"/>
  <c r="LCO250" i="7"/>
  <c r="QJC250" i="7"/>
  <c r="KMN250" i="7"/>
  <c r="KDM250" i="7"/>
  <c r="SDG250" i="7"/>
  <c r="GUS250" i="7"/>
  <c r="HMW250" i="7"/>
  <c r="UHC250" i="7"/>
  <c r="PGT250" i="7"/>
  <c r="DZQ250" i="7"/>
  <c r="KIB250" i="7"/>
  <c r="LMB250" i="7"/>
  <c r="FMH250" i="7"/>
  <c r="HXW250" i="7"/>
  <c r="GXQ250" i="7"/>
  <c r="VFD250" i="7"/>
  <c r="GYS250" i="7"/>
  <c r="EOQ250" i="7"/>
  <c r="HMV250" i="7"/>
  <c r="UYR250" i="7"/>
  <c r="MCX250" i="7"/>
  <c r="SFY250" i="7"/>
  <c r="EUG250" i="7"/>
  <c r="COK250" i="7"/>
  <c r="OSQ250" i="7"/>
  <c r="DHE250" i="7"/>
  <c r="RXX250" i="7"/>
  <c r="JZK250" i="7"/>
  <c r="HPE250" i="7"/>
  <c r="JCL250" i="7"/>
  <c r="LDL250" i="7"/>
  <c r="TN250" i="7"/>
  <c r="RLN250" i="7"/>
  <c r="KET250" i="7"/>
  <c r="TGO250" i="7"/>
  <c r="FKT250" i="7"/>
  <c r="TAH250" i="7"/>
  <c r="JVU250" i="7"/>
  <c r="ODS250" i="7"/>
  <c r="SCE250" i="7"/>
  <c r="PO250" i="7"/>
  <c r="BJK250" i="7"/>
  <c r="BLC250" i="7"/>
  <c r="FJK250" i="7"/>
  <c r="QKG250" i="7"/>
  <c r="ULA250" i="7"/>
  <c r="AAI250" i="7"/>
  <c r="DDJ250" i="7"/>
  <c r="ZW250" i="7"/>
  <c r="QX250" i="7"/>
  <c r="QDG250" i="7"/>
  <c r="QRB250" i="7"/>
  <c r="UIP250" i="7"/>
  <c r="ZH250" i="7"/>
  <c r="XBD250" i="7"/>
  <c r="IES250" i="7"/>
  <c r="UUF250" i="7"/>
  <c r="UKH250" i="7"/>
  <c r="QWH250" i="7"/>
  <c r="MNN250" i="7"/>
  <c r="QYW250" i="7"/>
  <c r="VOQ250" i="7"/>
  <c r="TSL250" i="7"/>
  <c r="BJH250" i="7"/>
  <c r="BKN250" i="7"/>
  <c r="SME250" i="7"/>
  <c r="OVY250" i="7"/>
  <c r="LBQ250" i="7"/>
  <c r="LAE250" i="7"/>
  <c r="DWU250" i="7"/>
  <c r="HEX250" i="7"/>
  <c r="NBB250" i="7"/>
  <c r="RDV250" i="7"/>
  <c r="ATB250" i="7"/>
  <c r="UJL250" i="7"/>
  <c r="JFC250" i="7"/>
  <c r="OAT250" i="7"/>
  <c r="MAH250" i="7"/>
  <c r="JWH250" i="7"/>
  <c r="XAD250" i="7"/>
  <c r="EUX250" i="7"/>
  <c r="EHR250" i="7"/>
  <c r="LRJ250" i="7"/>
  <c r="JEJ250" i="7"/>
  <c r="RFV250" i="7"/>
  <c r="BCT250" i="7"/>
  <c r="OGQ250" i="7"/>
  <c r="LBJ250" i="7"/>
  <c r="FMF250" i="7"/>
  <c r="RMT250" i="7"/>
  <c r="QBD250" i="7"/>
  <c r="SKJ250" i="7"/>
  <c r="TBO250" i="7"/>
  <c r="HHH250" i="7"/>
  <c r="RBX250" i="7"/>
  <c r="TAK250" i="7"/>
  <c r="SHK250" i="7"/>
  <c r="BQX250" i="7"/>
  <c r="HPC250" i="7"/>
  <c r="LMQ250" i="7"/>
  <c r="VHP250" i="7"/>
  <c r="HIF250" i="7"/>
  <c r="NVD250" i="7"/>
  <c r="IJT250" i="7"/>
  <c r="CVO250" i="7"/>
  <c r="JZS250" i="7"/>
  <c r="VWN250" i="7"/>
  <c r="ALL250" i="7"/>
  <c r="KAR250" i="7"/>
  <c r="FJO250" i="7"/>
  <c r="CIR250" i="7"/>
  <c r="OEU250" i="7"/>
  <c r="AXJ250" i="7"/>
  <c r="NGW250" i="7"/>
  <c r="BLV250" i="7"/>
  <c r="CPV250" i="7"/>
  <c r="FSN250" i="7"/>
  <c r="ONJ250" i="7"/>
  <c r="TVP250" i="7"/>
  <c r="BPH250" i="7"/>
  <c r="LSM250" i="7"/>
  <c r="RIZ250" i="7"/>
  <c r="WDA250" i="7"/>
  <c r="GCF250" i="7"/>
  <c r="WGE250" i="7"/>
  <c r="AGT250" i="7"/>
  <c r="CCS250" i="7"/>
  <c r="HSH250" i="7"/>
  <c r="VGR250" i="7"/>
  <c r="FAV250" i="7"/>
  <c r="MHK250" i="7"/>
  <c r="LR250" i="7"/>
  <c r="PSU250" i="7"/>
  <c r="MNY250" i="7"/>
  <c r="SNI250" i="7"/>
  <c r="SNM250" i="7"/>
  <c r="BZB250" i="7"/>
  <c r="CSF250" i="7"/>
  <c r="IAG250" i="7"/>
  <c r="LA250" i="7"/>
  <c r="HBZ250" i="7"/>
  <c r="OFZ250" i="7"/>
  <c r="MLF250" i="7"/>
  <c r="UUX250" i="7"/>
  <c r="MIC250" i="7"/>
  <c r="NZX250" i="7"/>
  <c r="PAV250" i="7"/>
  <c r="MBX250" i="7"/>
  <c r="NYP250" i="7"/>
  <c r="PMX250" i="7"/>
  <c r="DXR250" i="7"/>
  <c r="VRJ250" i="7"/>
  <c r="NG250" i="7"/>
  <c r="JEV250" i="7"/>
  <c r="XAJ250" i="7"/>
  <c r="TYA250" i="7"/>
  <c r="RXQ250" i="7"/>
  <c r="RXU250" i="7"/>
  <c r="ERS250" i="7"/>
  <c r="HIW250" i="7"/>
  <c r="QJK250" i="7"/>
  <c r="JHR250" i="7"/>
  <c r="MSE250" i="7"/>
  <c r="KKY250" i="7"/>
  <c r="VCI250" i="7"/>
  <c r="MGF250" i="7"/>
  <c r="ATA250" i="7"/>
  <c r="LHG250" i="7"/>
  <c r="JIP250" i="7"/>
  <c r="FTN250" i="7"/>
  <c r="UOM250" i="7"/>
  <c r="LST250" i="7"/>
  <c r="ESI250" i="7"/>
  <c r="IIR250" i="7"/>
  <c r="PKK250" i="7"/>
  <c r="WZC250" i="7"/>
  <c r="OSZ250" i="7"/>
  <c r="KVV250" i="7"/>
  <c r="RHQ250" i="7"/>
  <c r="ECR250" i="7"/>
  <c r="VZG250" i="7"/>
  <c r="GRF250" i="7"/>
  <c r="RAD250" i="7"/>
  <c r="VBJ250" i="7"/>
  <c r="BYV250" i="7"/>
  <c r="WQS250" i="7"/>
  <c r="GIQ250" i="7"/>
  <c r="DQI250" i="7"/>
  <c r="PEE250" i="7"/>
  <c r="CRH250" i="7"/>
  <c r="AMB250" i="7"/>
  <c r="NAX250" i="7"/>
  <c r="MQV250" i="7"/>
  <c r="TP250" i="7"/>
  <c r="PWK250" i="7"/>
  <c r="YI250" i="7"/>
  <c r="WFQ250" i="7"/>
  <c r="XEL250" i="7"/>
  <c r="PFK250" i="7"/>
  <c r="WPB250" i="7"/>
  <c r="KPS250" i="7"/>
  <c r="SZP250" i="7"/>
  <c r="EYP250" i="7"/>
  <c r="NAR250" i="7"/>
  <c r="MBS250" i="7"/>
  <c r="LZQ250" i="7"/>
  <c r="HAN250" i="7"/>
  <c r="YE250" i="7"/>
  <c r="TRM250" i="7"/>
  <c r="HCA250" i="7"/>
  <c r="MLS250" i="7"/>
  <c r="DUQ250" i="7"/>
  <c r="TQG250" i="7"/>
  <c r="SVK250" i="7"/>
  <c r="VAQ250" i="7"/>
  <c r="IHP250" i="7"/>
  <c r="GDD250" i="7"/>
  <c r="ISQ250" i="7"/>
  <c r="PAA250" i="7"/>
  <c r="UEE250" i="7"/>
  <c r="VKK250" i="7"/>
  <c r="GEO250" i="7"/>
  <c r="XV250" i="7"/>
  <c r="LHV250" i="7"/>
  <c r="NTE250" i="7"/>
  <c r="JIS250" i="7"/>
  <c r="JYB250" i="7"/>
  <c r="RIL250" i="7"/>
  <c r="DAE250" i="7"/>
  <c r="PQX250" i="7"/>
  <c r="EAK250" i="7"/>
  <c r="KTF250" i="7"/>
  <c r="UNS250" i="7"/>
  <c r="UCO250" i="7"/>
  <c r="NWB250" i="7"/>
  <c r="JUA250" i="7"/>
  <c r="PMR250" i="7"/>
  <c r="ERY250" i="7"/>
  <c r="BMJ250" i="7"/>
  <c r="OAI250" i="7"/>
  <c r="DPC250" i="7"/>
  <c r="TIZ250" i="7"/>
  <c r="RDQ250" i="7"/>
  <c r="RCC250" i="7"/>
  <c r="HUV250" i="7"/>
  <c r="LMK250" i="7"/>
  <c r="WEE250" i="7"/>
  <c r="KCN250" i="7"/>
  <c r="TJO250" i="7"/>
  <c r="IOW250" i="7"/>
  <c r="LPV250" i="7"/>
  <c r="JIB250" i="7"/>
  <c r="KHI250" i="7"/>
  <c r="OZR250" i="7"/>
  <c r="FER250" i="7"/>
  <c r="GCY250" i="7"/>
  <c r="APW250" i="7"/>
  <c r="LUS250" i="7"/>
  <c r="OZY250" i="7"/>
  <c r="SKQ250" i="7"/>
  <c r="IRV250" i="7"/>
  <c r="SLG250" i="7"/>
  <c r="WNY250" i="7"/>
  <c r="MJY250" i="7"/>
  <c r="CCL250" i="7"/>
  <c r="LBX250" i="7"/>
  <c r="MFT250" i="7"/>
  <c r="KIW250" i="7"/>
  <c r="LZS250" i="7"/>
  <c r="UZP250" i="7"/>
  <c r="JCY250" i="7"/>
  <c r="QWI250" i="7"/>
  <c r="VYT250" i="7"/>
  <c r="PXT250" i="7"/>
  <c r="HHN250" i="7"/>
  <c r="EMH250" i="7"/>
  <c r="AJV250" i="7"/>
  <c r="CKP250" i="7"/>
  <c r="OVW250" i="7"/>
  <c r="HVB250" i="7"/>
  <c r="IXO250" i="7"/>
  <c r="CXY250" i="7"/>
  <c r="ONM250" i="7"/>
  <c r="QTA250" i="7"/>
  <c r="TLA250" i="7"/>
  <c r="FQG250" i="7"/>
  <c r="BSY250" i="7"/>
  <c r="RZ250" i="7"/>
  <c r="EJD250" i="7"/>
  <c r="UIG250" i="7"/>
  <c r="DHC250" i="7"/>
  <c r="UBQ250" i="7"/>
  <c r="KSM250" i="7"/>
  <c r="LGP250" i="7"/>
  <c r="VNF250" i="7"/>
  <c r="KQS250" i="7"/>
  <c r="LTK250" i="7"/>
  <c r="WNW250" i="7"/>
  <c r="GLC250" i="7"/>
  <c r="PDX250" i="7"/>
  <c r="QWF250" i="7"/>
  <c r="HUN250" i="7"/>
  <c r="EIX250" i="7"/>
  <c r="QHN250" i="7"/>
  <c r="OQT250" i="7"/>
  <c r="HLZ250" i="7"/>
  <c r="MIR250" i="7"/>
  <c r="EKJ250" i="7"/>
  <c r="TYV250" i="7"/>
  <c r="CXQ250" i="7"/>
  <c r="RUW250" i="7"/>
  <c r="KGR250" i="7"/>
  <c r="IAR250" i="7"/>
  <c r="MLJ250" i="7"/>
  <c r="AIS250" i="7"/>
  <c r="GYQ250" i="7"/>
  <c r="QEO250" i="7"/>
  <c r="UDV250" i="7"/>
  <c r="MYZ250" i="7"/>
  <c r="NWC250" i="7"/>
  <c r="AFR250" i="7"/>
  <c r="IXK250" i="7"/>
  <c r="JAU250" i="7"/>
  <c r="KYB250" i="7"/>
  <c r="IGZ250" i="7"/>
  <c r="HCU250" i="7"/>
  <c r="WYH250" i="7"/>
  <c r="WJH250" i="7"/>
  <c r="WQ250" i="7"/>
  <c r="FQQ250" i="7"/>
  <c r="KRM250" i="7"/>
  <c r="UBE250" i="7"/>
  <c r="COP250" i="7"/>
  <c r="DQE250" i="7"/>
  <c r="NHZ250" i="7"/>
  <c r="KKJ250" i="7"/>
  <c r="OMM250" i="7"/>
  <c r="JBR250" i="7"/>
  <c r="RGM250" i="7"/>
  <c r="CHG250" i="7"/>
  <c r="GQW250" i="7"/>
  <c r="XCA250" i="7"/>
  <c r="VGX250" i="7"/>
  <c r="FBW250" i="7"/>
  <c r="ORC250" i="7"/>
  <c r="POE250" i="7"/>
  <c r="JR250" i="7"/>
  <c r="BGY250" i="7"/>
  <c r="KRC250" i="7"/>
  <c r="HMX250" i="7"/>
  <c r="BHG250" i="7"/>
  <c r="GVJ250" i="7"/>
  <c r="GDV250" i="7"/>
  <c r="EAD250" i="7"/>
  <c r="HSB250" i="7"/>
  <c r="CSJ250" i="7"/>
  <c r="EQM250" i="7"/>
  <c r="SN250" i="7"/>
  <c r="OTJ250" i="7"/>
  <c r="QUY250" i="7"/>
  <c r="KAK250" i="7"/>
  <c r="WKQ250" i="7"/>
  <c r="JXP250" i="7"/>
  <c r="AMN250" i="7"/>
  <c r="IBA250" i="7"/>
  <c r="NSL250" i="7"/>
  <c r="TGW250" i="7"/>
  <c r="CBU250" i="7"/>
  <c r="KHY250" i="7"/>
  <c r="MQU250" i="7"/>
  <c r="QFN250" i="7"/>
  <c r="JEQ250" i="7"/>
  <c r="COQ250" i="7"/>
  <c r="GOS250" i="7"/>
  <c r="KQX250" i="7"/>
  <c r="DCB250" i="7"/>
  <c r="BAF250" i="7"/>
  <c r="BRE250" i="7"/>
  <c r="OEG250" i="7"/>
  <c r="SOM250" i="7"/>
  <c r="MLE250" i="7"/>
  <c r="BYF250" i="7"/>
  <c r="RPY250" i="7"/>
  <c r="SGX250" i="7"/>
  <c r="HES250" i="7"/>
  <c r="QHE250" i="7"/>
  <c r="WOD250" i="7"/>
  <c r="OBF250" i="7"/>
  <c r="WVC250" i="7"/>
  <c r="AVW250" i="7"/>
  <c r="FVN250" i="7"/>
  <c r="XG250" i="7"/>
  <c r="FVW250" i="7"/>
  <c r="LEI250" i="7"/>
  <c r="CMM250" i="7"/>
  <c r="VIB250" i="7"/>
  <c r="NFS250" i="7"/>
  <c r="LMN250" i="7"/>
  <c r="KPR250" i="7"/>
  <c r="XAC250" i="7"/>
  <c r="OSM250" i="7"/>
  <c r="RXI250" i="7"/>
  <c r="PZ250" i="7"/>
  <c r="OO250" i="7"/>
  <c r="VQF250" i="7"/>
  <c r="TRB250" i="7"/>
  <c r="FCO250" i="7"/>
  <c r="ILI250" i="7"/>
  <c r="LVU250" i="7"/>
  <c r="MRV250" i="7"/>
  <c r="LYF250" i="7"/>
  <c r="HKM250" i="7"/>
  <c r="MWQ250" i="7"/>
  <c r="IQX250" i="7"/>
  <c r="PUY250" i="7"/>
  <c r="BQU250" i="7"/>
  <c r="UUV250" i="7"/>
  <c r="FET250" i="7"/>
  <c r="CXE250" i="7"/>
  <c r="GVG250" i="7"/>
  <c r="UJD250" i="7"/>
  <c r="JVR250" i="7"/>
  <c r="CGE250" i="7"/>
  <c r="ELO250" i="7"/>
  <c r="MVU250" i="7"/>
  <c r="UCX250" i="7"/>
  <c r="PYS250" i="7"/>
  <c r="WUT250" i="7"/>
  <c r="EIP250" i="7"/>
  <c r="XCU250" i="7"/>
  <c r="AEE250" i="7"/>
  <c r="VAM250" i="7"/>
  <c r="JFN250" i="7"/>
  <c r="AOB250" i="7"/>
  <c r="SWW250" i="7"/>
  <c r="EEB250" i="7"/>
  <c r="CAM250" i="7"/>
  <c r="RBE250" i="7"/>
  <c r="CLI250" i="7"/>
  <c r="VRB250" i="7"/>
  <c r="FQ250" i="7"/>
  <c r="STC250" i="7"/>
  <c r="PLA250" i="7"/>
  <c r="SSV250" i="7"/>
  <c r="ICA250" i="7"/>
  <c r="IWB250" i="7"/>
  <c r="XAG250" i="7"/>
  <c r="FKO250" i="7"/>
  <c r="YJ250" i="7"/>
  <c r="VMS250" i="7"/>
  <c r="GLH250" i="7"/>
  <c r="GBY250" i="7"/>
  <c r="YH250" i="7"/>
  <c r="UXG250" i="7"/>
  <c r="NGU250" i="7"/>
  <c r="PXY250" i="7"/>
  <c r="ERI250" i="7"/>
  <c r="VA250" i="7"/>
  <c r="KFL250" i="7"/>
  <c r="MVI250" i="7"/>
  <c r="NWO250" i="7"/>
  <c r="PDP250" i="7"/>
  <c r="OQM250" i="7"/>
  <c r="KEB250" i="7"/>
  <c r="BYT250" i="7"/>
  <c r="QKV250" i="7"/>
  <c r="DYN250" i="7"/>
  <c r="VVZ250" i="7"/>
  <c r="FVK250" i="7"/>
  <c r="BDV250" i="7"/>
  <c r="PDI250" i="7"/>
  <c r="UVR250" i="7"/>
  <c r="VRG250" i="7"/>
  <c r="CUX250" i="7"/>
  <c r="PKV250" i="7"/>
  <c r="TYN250" i="7"/>
  <c r="UQE250" i="7"/>
  <c r="OVT250" i="7"/>
  <c r="NXR250" i="7"/>
  <c r="MKQ250" i="7"/>
  <c r="QXQ250" i="7"/>
  <c r="TKT250" i="7"/>
  <c r="FRJ250" i="7"/>
  <c r="FSZ250" i="7"/>
  <c r="MC250" i="7"/>
  <c r="TXS250" i="7"/>
  <c r="OYK250" i="7"/>
  <c r="TIR250" i="7"/>
  <c r="IIM250" i="7"/>
  <c r="MFJ250" i="7"/>
  <c r="LGF250" i="7"/>
  <c r="JPK250" i="7"/>
  <c r="PWV250" i="7"/>
  <c r="XEV250" i="7"/>
  <c r="LMF250" i="7"/>
  <c r="KTO250" i="7"/>
  <c r="JSJ250" i="7"/>
  <c r="DDV250" i="7"/>
  <c r="VQB250" i="7"/>
  <c r="QTK250" i="7"/>
  <c r="POJ250" i="7"/>
  <c r="KGU250" i="7"/>
  <c r="CPZ250" i="7"/>
  <c r="MLY250" i="7"/>
  <c r="LRH250" i="7"/>
  <c r="EQL250" i="7"/>
  <c r="MZG250" i="7"/>
  <c r="VQU250" i="7"/>
  <c r="GOT250" i="7"/>
  <c r="LE250" i="7"/>
  <c r="QCE250" i="7"/>
  <c r="QGI250" i="7"/>
  <c r="PQS250" i="7"/>
  <c r="EBS250" i="7"/>
  <c r="UXJ250" i="7"/>
  <c r="SL250" i="7"/>
  <c r="RGA250" i="7"/>
  <c r="JMG250" i="7"/>
  <c r="CWC250" i="7"/>
  <c r="KAQ250" i="7"/>
  <c r="HHM250" i="7"/>
  <c r="SDB250" i="7"/>
  <c r="RPQ250" i="7"/>
  <c r="SDQ250" i="7"/>
  <c r="GVL250" i="7"/>
  <c r="GZD250" i="7"/>
  <c r="DKU250" i="7"/>
  <c r="WEA250" i="7"/>
  <c r="LZI250" i="7"/>
  <c r="OIK250" i="7"/>
  <c r="EKZ250" i="7"/>
  <c r="RVF250" i="7"/>
  <c r="AQT250" i="7"/>
  <c r="DGI250" i="7"/>
  <c r="CVN250" i="7"/>
  <c r="LKW250" i="7"/>
  <c r="BJV250" i="7"/>
  <c r="RYK250" i="7"/>
  <c r="NUF250" i="7"/>
  <c r="PGN250" i="7"/>
  <c r="UPH250" i="7"/>
  <c r="OVQ250" i="7"/>
  <c r="RJM250" i="7"/>
  <c r="ZN250" i="7"/>
  <c r="AAP250" i="7"/>
  <c r="EPX250" i="7"/>
  <c r="UDR250" i="7"/>
  <c r="LGE250" i="7"/>
  <c r="TOY250" i="7"/>
  <c r="KEH250" i="7"/>
  <c r="UHY250" i="7"/>
  <c r="SSQ250" i="7"/>
  <c r="GGJ250" i="7"/>
  <c r="UHE250" i="7"/>
  <c r="KDS250" i="7"/>
  <c r="CGA250" i="7"/>
  <c r="FEH250" i="7"/>
  <c r="DTU250" i="7"/>
  <c r="OJU250" i="7"/>
  <c r="PRY250" i="7"/>
  <c r="ERP250" i="7"/>
  <c r="CLD250" i="7"/>
  <c r="BQK250" i="7"/>
  <c r="ANC250" i="7"/>
  <c r="SEL250" i="7"/>
  <c r="SST250" i="7"/>
  <c r="TEG250" i="7"/>
  <c r="UIU250" i="7"/>
  <c r="ODP250" i="7"/>
  <c r="BJF250" i="7"/>
  <c r="THQ250" i="7"/>
  <c r="OML250" i="7"/>
  <c r="RQX250" i="7"/>
  <c r="MZR250" i="7"/>
  <c r="RKC250" i="7"/>
  <c r="XAB250" i="7"/>
  <c r="NII250" i="7"/>
  <c r="NSR250" i="7"/>
  <c r="IRJ250" i="7"/>
  <c r="FUG250" i="7"/>
  <c r="TYD250" i="7"/>
  <c r="AKV250" i="7"/>
  <c r="VDZ250" i="7"/>
  <c r="QLF250" i="7"/>
  <c r="QZO250" i="7"/>
  <c r="LJN250" i="7"/>
  <c r="NRI250" i="7"/>
  <c r="KSE250" i="7"/>
  <c r="BBI250" i="7"/>
  <c r="JJP250" i="7"/>
  <c r="SVI250" i="7"/>
  <c r="VIH250" i="7"/>
  <c r="MQN250" i="7"/>
  <c r="SSM250" i="7"/>
  <c r="QWJ250" i="7"/>
  <c r="BQD250" i="7"/>
  <c r="LN250" i="7"/>
  <c r="CID250" i="7"/>
  <c r="GOP250" i="7"/>
  <c r="JDM250" i="7"/>
  <c r="LKP250" i="7"/>
  <c r="WUZ250" i="7"/>
  <c r="IPH250" i="7"/>
  <c r="AZH250" i="7"/>
  <c r="PJE250" i="7"/>
  <c r="KEY250" i="7"/>
  <c r="AJX250" i="7"/>
  <c r="KKP250" i="7"/>
  <c r="MPH250" i="7"/>
  <c r="TPU250" i="7"/>
  <c r="DBV250" i="7"/>
  <c r="WOY250" i="7"/>
  <c r="QUN250" i="7"/>
  <c r="DRV250" i="7"/>
  <c r="GFR250" i="7"/>
  <c r="PQ250" i="7"/>
  <c r="IHH250" i="7"/>
  <c r="EFM250" i="7"/>
  <c r="ABY250" i="7"/>
  <c r="GRO250" i="7"/>
  <c r="RCQ250" i="7"/>
  <c r="PMM250" i="7"/>
  <c r="GUD250" i="7"/>
  <c r="MTX250" i="7"/>
  <c r="JTJ250" i="7"/>
  <c r="UTR250" i="7"/>
  <c r="OZW250" i="7"/>
  <c r="MFZ250" i="7"/>
  <c r="PG250" i="7"/>
  <c r="PNW250" i="7"/>
  <c r="JVG250" i="7"/>
  <c r="SYD250" i="7"/>
  <c r="TRK250" i="7"/>
  <c r="EEI250" i="7"/>
  <c r="KWR250" i="7"/>
  <c r="TDH250" i="7"/>
  <c r="IPB250" i="7"/>
  <c r="VGS250" i="7"/>
  <c r="KNQ250" i="7"/>
  <c r="QBP250" i="7"/>
  <c r="DEC250" i="7"/>
  <c r="UOS250" i="7"/>
  <c r="PYQ250" i="7"/>
  <c r="US250" i="7"/>
  <c r="ILY250" i="7"/>
  <c r="DOO250" i="7"/>
  <c r="HCZ250" i="7"/>
  <c r="NSQ250" i="7"/>
  <c r="OZT250" i="7"/>
  <c r="COD250" i="7"/>
  <c r="NAT250" i="7"/>
  <c r="JJO250" i="7"/>
  <c r="HTT250" i="7"/>
  <c r="LIC250" i="7"/>
  <c r="CQP250" i="7"/>
  <c r="KSK250" i="7"/>
  <c r="VBG250" i="7"/>
  <c r="MPD250" i="7"/>
  <c r="NSK250" i="7"/>
  <c r="HFZ250" i="7"/>
  <c r="NMX250" i="7"/>
  <c r="SH250" i="7"/>
  <c r="RXD250" i="7"/>
  <c r="HUJ250" i="7"/>
  <c r="WJB250" i="7"/>
  <c r="OSC250" i="7"/>
  <c r="NUA250" i="7"/>
  <c r="WK250" i="7"/>
  <c r="CEK250" i="7"/>
  <c r="HTQ250" i="7"/>
  <c r="QWN250" i="7"/>
  <c r="TIB250" i="7"/>
  <c r="XBW250" i="7"/>
  <c r="TSE250" i="7"/>
  <c r="WGM250" i="7"/>
  <c r="NCR250" i="7"/>
  <c r="RHR250" i="7"/>
  <c r="QOH250" i="7"/>
  <c r="SJB250" i="7"/>
  <c r="JTL250" i="7"/>
  <c r="QCI250" i="7"/>
  <c r="QTF250" i="7"/>
  <c r="QT250" i="7"/>
  <c r="LPM250" i="7"/>
  <c r="EUM250" i="7"/>
  <c r="MOP250" i="7"/>
  <c r="NYS250" i="7"/>
  <c r="ASB250" i="7"/>
  <c r="SMF250" i="7"/>
  <c r="BUB250" i="7"/>
  <c r="FHS250" i="7"/>
  <c r="KVN250" i="7"/>
  <c r="TRY250" i="7"/>
  <c r="TKO250" i="7"/>
  <c r="RRZ250" i="7"/>
  <c r="RQQ250" i="7"/>
  <c r="CIL250" i="7"/>
  <c r="OUX250" i="7"/>
  <c r="BHW250" i="7"/>
  <c r="UBP250" i="7"/>
  <c r="WWK250" i="7"/>
  <c r="UN250" i="7"/>
  <c r="IGE250" i="7"/>
  <c r="TPL250" i="7"/>
  <c r="DUT250" i="7"/>
  <c r="MUW250" i="7"/>
  <c r="JCJ250" i="7"/>
  <c r="EYZ250" i="7"/>
  <c r="PT250" i="7"/>
  <c r="SAM250" i="7"/>
  <c r="JWY250" i="7"/>
  <c r="OKX250" i="7"/>
  <c r="NWX250" i="7"/>
  <c r="FUH250" i="7"/>
  <c r="DUC250" i="7"/>
  <c r="ABP250" i="7"/>
  <c r="KMA250" i="7"/>
  <c r="ITM250" i="7"/>
  <c r="FZJ250" i="7"/>
  <c r="DAZ250" i="7"/>
  <c r="FNP250" i="7"/>
  <c r="HQX250" i="7"/>
  <c r="NSY250" i="7"/>
  <c r="RAP250" i="7"/>
  <c r="MCP250" i="7"/>
  <c r="FEV250" i="7"/>
  <c r="JYX250" i="7"/>
  <c r="HQH250" i="7"/>
  <c r="MHW250" i="7"/>
  <c r="ITJ250" i="7"/>
  <c r="OLC250" i="7"/>
  <c r="LDG250" i="7"/>
  <c r="RLJ250" i="7"/>
  <c r="GLN250" i="7"/>
  <c r="XDH250" i="7"/>
  <c r="EQH250" i="7"/>
  <c r="AEM250" i="7"/>
  <c r="IPG250" i="7"/>
  <c r="RII250" i="7"/>
  <c r="LMJ250" i="7"/>
  <c r="OWN250" i="7"/>
  <c r="KGA250" i="7"/>
  <c r="TTA250" i="7"/>
  <c r="HIO250" i="7"/>
  <c r="QUZ250" i="7"/>
  <c r="MML250" i="7"/>
  <c r="AKA250" i="7"/>
  <c r="HVR250" i="7"/>
  <c r="RYB250" i="7"/>
  <c r="UMR250" i="7"/>
  <c r="PWP250" i="7"/>
  <c r="BZS250" i="7"/>
  <c r="GTQ250" i="7"/>
  <c r="GOF250" i="7"/>
  <c r="VJP250" i="7"/>
  <c r="SWI250" i="7"/>
  <c r="PQW250" i="7"/>
  <c r="ARD250" i="7"/>
  <c r="MGA250" i="7"/>
  <c r="JGV250" i="7"/>
  <c r="EHO250" i="7"/>
  <c r="IRL250" i="7"/>
  <c r="COI250" i="7"/>
  <c r="JAJ250" i="7"/>
  <c r="LHM250" i="7"/>
  <c r="OZF250" i="7"/>
  <c r="UNW250" i="7"/>
  <c r="TVE250" i="7"/>
  <c r="CWS250" i="7"/>
  <c r="VOP250" i="7"/>
  <c r="KAC250" i="7"/>
  <c r="PEB250" i="7"/>
  <c r="MMO250" i="7"/>
  <c r="VVC250" i="7"/>
  <c r="PMC250" i="7"/>
  <c r="QZQ250" i="7"/>
  <c r="HCT250" i="7"/>
  <c r="OTB250" i="7"/>
  <c r="OSV250" i="7"/>
  <c r="NJP250" i="7"/>
  <c r="ICZ250" i="7"/>
  <c r="SFU250" i="7"/>
  <c r="KYO250" i="7"/>
  <c r="QTR250" i="7"/>
  <c r="KRF250" i="7"/>
  <c r="DQB250" i="7"/>
  <c r="ADS250" i="7"/>
  <c r="NTV250" i="7"/>
  <c r="HFQ250" i="7"/>
  <c r="GFW250" i="7"/>
  <c r="TIM250" i="7"/>
  <c r="KQF250" i="7"/>
  <c r="QYF250" i="7"/>
  <c r="JJH250" i="7"/>
  <c r="OUW250" i="7"/>
  <c r="CWD250" i="7"/>
  <c r="UDC250" i="7"/>
  <c r="CGU250" i="7"/>
  <c r="SQ250" i="7"/>
  <c r="LXC250" i="7"/>
  <c r="TJS250" i="7"/>
  <c r="VVJ250" i="7"/>
  <c r="DBB250" i="7"/>
  <c r="PEJ250" i="7"/>
  <c r="PBB250" i="7"/>
  <c r="WDQ250" i="7"/>
  <c r="QGW250" i="7"/>
  <c r="CBA250" i="7"/>
  <c r="HNY250" i="7"/>
  <c r="MTD250" i="7"/>
  <c r="PDN250" i="7"/>
  <c r="IFK250" i="7"/>
  <c r="IDR250" i="7"/>
  <c r="UII250" i="7"/>
  <c r="IFD250" i="7"/>
  <c r="BWM250" i="7"/>
  <c r="BWS250" i="7"/>
  <c r="UXN250" i="7"/>
  <c r="AWP250" i="7"/>
  <c r="MTJ250" i="7"/>
  <c r="DTO250" i="7"/>
  <c r="SLO250" i="7"/>
  <c r="CML250" i="7"/>
  <c r="OSX250" i="7"/>
  <c r="PUT250" i="7"/>
  <c r="PHN250" i="7"/>
  <c r="RKZ250" i="7"/>
  <c r="GPX250" i="7"/>
  <c r="BQQ250" i="7"/>
  <c r="LIM250" i="7"/>
  <c r="AWC250" i="7"/>
  <c r="IHR250" i="7"/>
  <c r="IVY250" i="7"/>
  <c r="LXI250" i="7"/>
  <c r="JRD250" i="7"/>
  <c r="AVQ250" i="7"/>
  <c r="SQD250" i="7"/>
  <c r="QGP250" i="7"/>
  <c r="MFI250" i="7"/>
  <c r="IKF250" i="7"/>
  <c r="RIU250" i="7"/>
  <c r="RWU250" i="7"/>
  <c r="QLN250" i="7"/>
  <c r="RTZ250" i="7"/>
  <c r="OMJ250" i="7"/>
  <c r="WAE250" i="7"/>
  <c r="EPW250" i="7"/>
  <c r="RUU250" i="7"/>
  <c r="DIW250" i="7"/>
  <c r="NVF250" i="7"/>
  <c r="CMV250" i="7"/>
  <c r="TBM250" i="7"/>
  <c r="TU250" i="7"/>
  <c r="JUO250" i="7"/>
  <c r="SPN250" i="7"/>
  <c r="HDD250" i="7"/>
  <c r="PWN250" i="7"/>
  <c r="QSJ250" i="7"/>
  <c r="JGC250" i="7"/>
  <c r="QTM250" i="7"/>
  <c r="FTZ250" i="7"/>
  <c r="BVI250" i="7"/>
  <c r="IZL250" i="7"/>
  <c r="DRG250" i="7"/>
  <c r="HYA250" i="7"/>
  <c r="JWV250" i="7"/>
  <c r="BZG250" i="7"/>
  <c r="THP250" i="7"/>
  <c r="LNF250" i="7"/>
  <c r="EBH250" i="7"/>
  <c r="DYC250" i="7"/>
  <c r="LBV250" i="7"/>
  <c r="THE250" i="7"/>
  <c r="NRU250" i="7"/>
  <c r="EJP250" i="7"/>
  <c r="APR250" i="7"/>
  <c r="EAG250" i="7"/>
  <c r="NYN250" i="7"/>
  <c r="ISZ250" i="7"/>
  <c r="GLP250" i="7"/>
  <c r="PMS250" i="7"/>
  <c r="ORS250" i="7"/>
  <c r="MDT250" i="7"/>
  <c r="KBR250" i="7"/>
  <c r="KKH250" i="7"/>
  <c r="WFL250" i="7"/>
  <c r="FKH250" i="7"/>
  <c r="VDP250" i="7"/>
  <c r="XEO250" i="7"/>
  <c r="AQL250" i="7"/>
  <c r="WXB250" i="7"/>
  <c r="HZP250" i="7"/>
  <c r="GNK250" i="7"/>
  <c r="BDZ250" i="7"/>
  <c r="UMS250" i="7"/>
  <c r="FBO250" i="7"/>
  <c r="ATN250" i="7"/>
  <c r="CAJ250" i="7"/>
  <c r="FUU250" i="7"/>
  <c r="CJR250" i="7"/>
  <c r="GHU250" i="7"/>
  <c r="VH250" i="7"/>
  <c r="IAL250" i="7"/>
  <c r="EQA250" i="7"/>
  <c r="SFP250" i="7"/>
  <c r="POX250" i="7"/>
  <c r="PRO250" i="7"/>
  <c r="TAV250" i="7"/>
  <c r="AHJ250" i="7"/>
  <c r="UQF250" i="7"/>
  <c r="TQI250" i="7"/>
  <c r="DSH250" i="7"/>
  <c r="QLP250" i="7"/>
  <c r="ANI250" i="7"/>
  <c r="KWU250" i="7"/>
  <c r="DVJ250" i="7"/>
  <c r="OUQ250" i="7"/>
  <c r="CPK250" i="7"/>
  <c r="GFQ250" i="7"/>
  <c r="UIE250" i="7"/>
  <c r="SKC250" i="7"/>
  <c r="SNN250" i="7"/>
  <c r="HGE250" i="7"/>
  <c r="VJI250" i="7"/>
  <c r="WRP250" i="7"/>
  <c r="VQC250" i="7"/>
  <c r="BBN250" i="7"/>
  <c r="PRV250" i="7"/>
  <c r="OPX250" i="7"/>
  <c r="RRW250" i="7"/>
  <c r="DQD250" i="7"/>
  <c r="FHY250" i="7"/>
  <c r="TDK250" i="7"/>
  <c r="HUT250" i="7"/>
  <c r="PXA250" i="7"/>
  <c r="FUV250" i="7"/>
  <c r="ECE250" i="7"/>
  <c r="TKY250" i="7"/>
  <c r="FY250" i="7"/>
  <c r="IEE250" i="7"/>
  <c r="WRW250" i="7"/>
  <c r="BND250" i="7"/>
  <c r="ULM250" i="7"/>
  <c r="KZV250" i="7"/>
  <c r="LS250" i="7"/>
  <c r="LNS250" i="7"/>
  <c r="TLP250" i="7"/>
  <c r="RHV250" i="7"/>
  <c r="BFG250" i="7"/>
  <c r="VHK250" i="7"/>
  <c r="ESO250" i="7"/>
  <c r="DIG250" i="7"/>
  <c r="NAU250" i="7"/>
  <c r="MDP250" i="7"/>
  <c r="QXE250" i="7"/>
  <c r="HEJ250" i="7"/>
  <c r="HCD250" i="7"/>
  <c r="BFW250" i="7"/>
  <c r="NPN250" i="7"/>
  <c r="IQU250" i="7"/>
  <c r="RTM250" i="7"/>
  <c r="LWN250" i="7"/>
  <c r="BJA250" i="7"/>
  <c r="WMK250" i="7"/>
  <c r="FBJ250" i="7"/>
  <c r="DJD250" i="7"/>
  <c r="SDK250" i="7"/>
  <c r="SPH250" i="7"/>
  <c r="KMH250" i="7"/>
  <c r="BHC250" i="7"/>
  <c r="MCN250" i="7"/>
  <c r="AKS250" i="7"/>
  <c r="SSE250" i="7"/>
  <c r="QWA250" i="7"/>
  <c r="HJM250" i="7"/>
  <c r="EDS250" i="7"/>
  <c r="VMD250" i="7"/>
  <c r="RHS250" i="7"/>
  <c r="PRW250" i="7"/>
  <c r="ATD250" i="7"/>
  <c r="BHO250" i="7"/>
  <c r="OHV250" i="7"/>
  <c r="WVR250" i="7"/>
  <c r="RKN250" i="7"/>
  <c r="DEP250" i="7"/>
  <c r="LAB250" i="7"/>
  <c r="IKQ250" i="7"/>
  <c r="UX250" i="7"/>
  <c r="UTJ250" i="7"/>
  <c r="HKY250" i="7"/>
  <c r="HTL250" i="7"/>
  <c r="VZH250" i="7"/>
  <c r="JKL250" i="7"/>
  <c r="UBU250" i="7"/>
  <c r="XBY250" i="7"/>
  <c r="KDL250" i="7"/>
  <c r="OCP250" i="7"/>
  <c r="PJH250" i="7"/>
  <c r="FCF250" i="7"/>
  <c r="GEN250" i="7"/>
  <c r="QCL250" i="7"/>
  <c r="GJJ250" i="7"/>
  <c r="LXX250" i="7"/>
  <c r="KJB250" i="7"/>
  <c r="IQG250" i="7"/>
  <c r="RWI250" i="7"/>
  <c r="NYT250" i="7"/>
  <c r="JHM250" i="7"/>
  <c r="HQR250" i="7"/>
  <c r="JGD250" i="7"/>
  <c r="ICV250" i="7"/>
  <c r="HGW250" i="7"/>
  <c r="APF250" i="7"/>
  <c r="HYD250" i="7"/>
  <c r="GKE250" i="7"/>
  <c r="GGT250" i="7"/>
  <c r="PEH250" i="7"/>
  <c r="RCS250" i="7"/>
  <c r="ZT250" i="7"/>
  <c r="JKA250" i="7"/>
  <c r="FQP250" i="7"/>
  <c r="BIR250" i="7"/>
  <c r="FZX250" i="7"/>
  <c r="DHF250" i="7"/>
  <c r="WKT250" i="7"/>
  <c r="ADA250" i="7"/>
  <c r="QYZ250" i="7"/>
  <c r="HJF250" i="7"/>
  <c r="HBH250" i="7"/>
  <c r="SRN250" i="7"/>
  <c r="OGH250" i="7"/>
  <c r="QDZ250" i="7"/>
  <c r="KTM250" i="7"/>
  <c r="HOY250" i="7"/>
  <c r="IRM250" i="7"/>
  <c r="LVY250" i="7"/>
  <c r="MYB250" i="7"/>
  <c r="RYT250" i="7"/>
  <c r="MMP250" i="7"/>
  <c r="JFD250" i="7"/>
  <c r="BZF250" i="7"/>
  <c r="KEG250" i="7"/>
  <c r="UTK250" i="7"/>
  <c r="RRL250" i="7"/>
  <c r="KUP250" i="7"/>
  <c r="SGD250" i="7"/>
  <c r="SSF250" i="7"/>
  <c r="MWU250" i="7"/>
  <c r="HDI250" i="7"/>
  <c r="OHG250" i="7"/>
  <c r="NVL250" i="7"/>
  <c r="DII250" i="7"/>
  <c r="KPX250" i="7"/>
  <c r="DAX250" i="7"/>
  <c r="ACY250" i="7"/>
  <c r="OXM250" i="7"/>
  <c r="QDM250" i="7"/>
  <c r="GII250" i="7"/>
  <c r="OLY250" i="7"/>
  <c r="UCI250" i="7"/>
  <c r="WDD250" i="7"/>
  <c r="PVF250" i="7"/>
  <c r="TNP250" i="7"/>
  <c r="BFP250" i="7"/>
  <c r="CNJ250" i="7"/>
  <c r="BRI250" i="7"/>
  <c r="KKS250" i="7"/>
  <c r="JAF250" i="7"/>
  <c r="KTV250" i="7"/>
  <c r="SNG250" i="7"/>
  <c r="HDF250" i="7"/>
  <c r="JIL250" i="7"/>
  <c r="DGQ250" i="7"/>
  <c r="HAC250" i="7"/>
  <c r="IIG250" i="7"/>
  <c r="CXM250" i="7"/>
  <c r="BWF250" i="7"/>
  <c r="MIK250" i="7"/>
  <c r="DQR250" i="7"/>
  <c r="RTY250" i="7"/>
  <c r="BCA250" i="7"/>
  <c r="VQM250" i="7"/>
  <c r="GST250" i="7"/>
  <c r="IAS250" i="7"/>
  <c r="DWW250" i="7"/>
  <c r="NPB250" i="7"/>
  <c r="FRB250" i="7"/>
  <c r="MFS250" i="7"/>
  <c r="EMV250" i="7"/>
  <c r="EGW250" i="7"/>
  <c r="QHK250" i="7"/>
  <c r="SUO250" i="7"/>
  <c r="WKA250" i="7"/>
  <c r="SXK250" i="7"/>
  <c r="UMX250" i="7"/>
  <c r="IJD250" i="7"/>
  <c r="NCD250" i="7"/>
  <c r="SR250" i="7"/>
  <c r="VTA250" i="7"/>
  <c r="HZG250" i="7"/>
  <c r="UMW250" i="7"/>
  <c r="SPR250" i="7"/>
  <c r="PCF250" i="7"/>
  <c r="JUM250" i="7"/>
  <c r="UHW250" i="7"/>
  <c r="LID250" i="7"/>
  <c r="EYV250" i="7"/>
  <c r="QHB250" i="7"/>
  <c r="OKR250" i="7"/>
  <c r="GQF250" i="7"/>
  <c r="SZT250" i="7"/>
  <c r="WKP250" i="7"/>
  <c r="OWP250" i="7"/>
  <c r="ESV250" i="7"/>
  <c r="QMP250" i="7"/>
  <c r="OCF250" i="7"/>
  <c r="NMP250" i="7"/>
  <c r="EQN250" i="7"/>
  <c r="IRO250" i="7"/>
  <c r="LO250" i="7"/>
  <c r="GJA250" i="7"/>
  <c r="KTT250" i="7"/>
  <c r="NEI250" i="7"/>
  <c r="RRK250" i="7"/>
  <c r="LYG250" i="7"/>
  <c r="LAC250" i="7"/>
  <c r="LKE250" i="7"/>
  <c r="GLT250" i="7"/>
  <c r="AKB250" i="7"/>
  <c r="LAH250" i="7"/>
  <c r="BWV250" i="7"/>
  <c r="PVV250" i="7"/>
  <c r="AXI250" i="7"/>
  <c r="RAV250" i="7"/>
  <c r="WTG250" i="7"/>
  <c r="MQZ250" i="7"/>
  <c r="UYO250" i="7"/>
  <c r="HUM250" i="7"/>
  <c r="SVN250" i="7"/>
  <c r="DIR250" i="7"/>
  <c r="MWK250" i="7"/>
  <c r="CPR250" i="7"/>
  <c r="TFL250" i="7"/>
  <c r="OBH250" i="7"/>
  <c r="WKC250" i="7"/>
  <c r="TG250" i="7"/>
  <c r="SUS250" i="7"/>
  <c r="AAG250" i="7"/>
  <c r="NZY250" i="7"/>
  <c r="CKK250" i="7"/>
  <c r="PPF250" i="7"/>
  <c r="QJS250" i="7"/>
  <c r="ADD250" i="7"/>
  <c r="KYX250" i="7"/>
  <c r="HEK250" i="7"/>
  <c r="UNP250" i="7"/>
  <c r="IML250" i="7"/>
  <c r="PXN250" i="7"/>
  <c r="WOG250" i="7"/>
  <c r="PPL250" i="7"/>
  <c r="CGK250" i="7"/>
  <c r="SJO250" i="7"/>
  <c r="OUH250" i="7"/>
  <c r="BJN250" i="7"/>
  <c r="RRD250" i="7"/>
  <c r="CHI250" i="7"/>
  <c r="FWC250" i="7"/>
  <c r="HFH250" i="7"/>
  <c r="IZD250" i="7"/>
  <c r="UIK250" i="7"/>
  <c r="VIL250" i="7"/>
  <c r="MBL250" i="7"/>
  <c r="KJU250" i="7"/>
  <c r="KUF250" i="7"/>
  <c r="IIW250" i="7"/>
  <c r="QWD250" i="7"/>
  <c r="DGB250" i="7"/>
  <c r="KRW250" i="7"/>
  <c r="UJT250" i="7"/>
  <c r="GYZ250" i="7"/>
  <c r="NRJ250" i="7"/>
  <c r="TAO250" i="7"/>
  <c r="SUQ250" i="7"/>
  <c r="IUM250" i="7"/>
  <c r="FFK250" i="7"/>
  <c r="GTY250" i="7"/>
  <c r="NML250" i="7"/>
  <c r="NUC250" i="7"/>
  <c r="KRU250" i="7"/>
  <c r="CHH250" i="7"/>
  <c r="KTE250" i="7"/>
  <c r="TZ250" i="7"/>
  <c r="HLK250" i="7"/>
  <c r="OMF250" i="7"/>
  <c r="SWM250" i="7"/>
  <c r="KDY250" i="7"/>
  <c r="QCA250" i="7"/>
  <c r="FSF250" i="7"/>
  <c r="TRZ250" i="7"/>
  <c r="MKH250" i="7"/>
  <c r="TXP250" i="7"/>
  <c r="BFM250" i="7"/>
  <c r="KKQ250" i="7"/>
  <c r="CWP250" i="7"/>
  <c r="FQY250" i="7"/>
  <c r="PYC250" i="7"/>
  <c r="KOY250" i="7"/>
  <c r="SAP250" i="7"/>
  <c r="KUX250" i="7"/>
  <c r="SHO250" i="7"/>
  <c r="ADY250" i="7"/>
  <c r="PEY250" i="7"/>
  <c r="LZH250" i="7"/>
  <c r="JOP250" i="7"/>
  <c r="QOJ250" i="7"/>
  <c r="PRH250" i="7"/>
  <c r="UBD250" i="7"/>
  <c r="JH250" i="7"/>
  <c r="LBW250" i="7"/>
  <c r="MSM250" i="7"/>
  <c r="WYR250" i="7"/>
  <c r="FPC250" i="7"/>
  <c r="UFZ250" i="7"/>
  <c r="BRZ250" i="7"/>
  <c r="TQY250" i="7"/>
  <c r="HQY250" i="7"/>
  <c r="DXH250" i="7"/>
  <c r="NPU250" i="7"/>
  <c r="DWF250" i="7"/>
  <c r="UUI250" i="7"/>
  <c r="EVC250" i="7"/>
  <c r="IYW250" i="7"/>
  <c r="OFT250" i="7"/>
  <c r="WAU250" i="7"/>
  <c r="UDW250" i="7"/>
  <c r="BMT250" i="7"/>
  <c r="OLS250" i="7"/>
  <c r="HEB250" i="7"/>
  <c r="VOX250" i="7"/>
  <c r="OJP250" i="7"/>
  <c r="UBA250" i="7"/>
  <c r="PDL250" i="7"/>
  <c r="TPV250" i="7"/>
  <c r="IYM250" i="7"/>
  <c r="PNA250" i="7"/>
  <c r="LWP250" i="7"/>
  <c r="NDK250" i="7"/>
  <c r="AFN250" i="7"/>
  <c r="GHL250" i="7"/>
  <c r="MOW250" i="7"/>
  <c r="BAS250" i="7"/>
  <c r="RVP250" i="7"/>
  <c r="LSU250" i="7"/>
  <c r="QKF250" i="7"/>
  <c r="MHB250" i="7"/>
  <c r="AJK250" i="7"/>
  <c r="TQO250" i="7"/>
  <c r="IVN250" i="7"/>
  <c r="QYQ250" i="7"/>
  <c r="WDC250" i="7"/>
  <c r="NUD250" i="7"/>
  <c r="GOH250" i="7"/>
  <c r="BRY250" i="7"/>
  <c r="NIZ250" i="7"/>
  <c r="KSB250" i="7"/>
  <c r="SYJ250" i="7"/>
  <c r="DGJ250" i="7"/>
  <c r="EEC250" i="7"/>
  <c r="UIM250" i="7"/>
  <c r="AID250" i="7"/>
  <c r="WYL250" i="7"/>
  <c r="LVE250" i="7"/>
  <c r="KWV250" i="7"/>
  <c r="AXE250" i="7"/>
  <c r="DUM250" i="7"/>
  <c r="ECL250" i="7"/>
  <c r="CLV250" i="7"/>
  <c r="UKM250" i="7"/>
  <c r="MCK250" i="7"/>
  <c r="OMY250" i="7"/>
  <c r="TKR250" i="7"/>
  <c r="EOB250" i="7"/>
  <c r="DVW250" i="7"/>
  <c r="UUK250" i="7"/>
  <c r="JLF250" i="7"/>
  <c r="MRO250" i="7"/>
  <c r="FIC250" i="7"/>
  <c r="KLJ250" i="7"/>
  <c r="VTX250" i="7"/>
  <c r="FGI250" i="7"/>
  <c r="HLD250" i="7"/>
  <c r="JTQ250" i="7"/>
  <c r="EJI250" i="7"/>
  <c r="VAL250" i="7"/>
  <c r="JZR250" i="7"/>
  <c r="UVM250" i="7"/>
  <c r="IZC250" i="7"/>
  <c r="TEW250" i="7"/>
  <c r="RMU250" i="7"/>
  <c r="PEV250" i="7"/>
  <c r="JQG250" i="7"/>
  <c r="EJG250" i="7"/>
  <c r="BBG250" i="7"/>
  <c r="LGY250" i="7"/>
  <c r="PHD250" i="7"/>
  <c r="AZZ250" i="7"/>
  <c r="SOY250" i="7"/>
  <c r="HIP250" i="7"/>
  <c r="STY250" i="7"/>
  <c r="PKR250" i="7"/>
  <c r="CWL250" i="7"/>
  <c r="WRM250" i="7"/>
  <c r="EXZ250" i="7"/>
  <c r="PKH250" i="7"/>
  <c r="HRF250" i="7"/>
  <c r="RJO250" i="7"/>
  <c r="GAB250" i="7"/>
  <c r="MKP250" i="7"/>
  <c r="CKY250" i="7"/>
  <c r="JPB250" i="7"/>
  <c r="LJY250" i="7"/>
  <c r="QVR250" i="7"/>
  <c r="KLZ250" i="7"/>
  <c r="FMT250" i="7"/>
  <c r="KKT250" i="7"/>
  <c r="UXB250" i="7"/>
  <c r="VXY250" i="7"/>
  <c r="KNX250" i="7"/>
  <c r="NRD250" i="7"/>
  <c r="GDK250" i="7"/>
  <c r="NBO250" i="7"/>
  <c r="TFI250" i="7"/>
  <c r="GUA250" i="7"/>
  <c r="DSW250" i="7"/>
  <c r="CAK250" i="7"/>
  <c r="SX250" i="7"/>
  <c r="QMI250" i="7"/>
  <c r="GZY250" i="7"/>
  <c r="COZ250" i="7"/>
  <c r="UTI250" i="7"/>
  <c r="KGE250" i="7"/>
  <c r="URV250" i="7"/>
  <c r="VTB250" i="7"/>
  <c r="FJH250" i="7"/>
  <c r="IYX250" i="7"/>
  <c r="MBC250" i="7"/>
  <c r="EWM250" i="7"/>
  <c r="KRL250" i="7"/>
  <c r="MOS250" i="7"/>
  <c r="EZY250" i="7"/>
  <c r="DAH250" i="7"/>
  <c r="LXU250" i="7"/>
  <c r="WYE250" i="7"/>
  <c r="QCT250" i="7"/>
  <c r="OEZ250" i="7"/>
  <c r="KIT250" i="7"/>
  <c r="GKV250" i="7"/>
  <c r="HJY250" i="7"/>
  <c r="RDO250" i="7"/>
  <c r="WPN250" i="7"/>
  <c r="TUK250" i="7"/>
  <c r="DNL250" i="7"/>
  <c r="BAV250" i="7"/>
  <c r="IOH250" i="7"/>
  <c r="NWQ250" i="7"/>
  <c r="WQH250" i="7"/>
  <c r="JDB250" i="7"/>
  <c r="QVQ250" i="7"/>
  <c r="NI250" i="7"/>
  <c r="BJI250" i="7"/>
  <c r="AMO250" i="7"/>
  <c r="PND250" i="7"/>
  <c r="CBX250" i="7"/>
  <c r="AFM250" i="7"/>
  <c r="JCE250" i="7"/>
  <c r="SDI250" i="7"/>
  <c r="ENR250" i="7"/>
  <c r="IRK250" i="7"/>
  <c r="EWF250" i="7"/>
  <c r="BTL250" i="7"/>
  <c r="RVX250" i="7"/>
  <c r="TSA250" i="7"/>
  <c r="JHE250" i="7"/>
  <c r="LTS250" i="7"/>
  <c r="SCN250" i="7"/>
  <c r="TMJ250" i="7"/>
  <c r="BPV250" i="7"/>
  <c r="OJF250" i="7"/>
  <c r="RDF250" i="7"/>
  <c r="MKI250" i="7"/>
  <c r="UNB250" i="7"/>
  <c r="DQZ250" i="7"/>
  <c r="LJX250" i="7"/>
  <c r="GNY250" i="7"/>
  <c r="SIF250" i="7"/>
  <c r="HZS250" i="7"/>
  <c r="XBP250" i="7"/>
  <c r="LUE250" i="7"/>
  <c r="UMU250" i="7"/>
  <c r="IWW250" i="7"/>
  <c r="TAJ250" i="7"/>
  <c r="PXJ250" i="7"/>
  <c r="PFQ250" i="7"/>
  <c r="ANW250" i="7"/>
  <c r="MJL250" i="7"/>
  <c r="JB250" i="7"/>
  <c r="IKY250" i="7"/>
  <c r="EFA250" i="7"/>
  <c r="SCQ250" i="7"/>
  <c r="GBT250" i="7"/>
  <c r="JCI250" i="7"/>
  <c r="RSF250" i="7"/>
  <c r="FPS250" i="7"/>
  <c r="JTG250" i="7"/>
  <c r="NZU250" i="7"/>
  <c r="OHF250" i="7"/>
  <c r="WRZ250" i="7"/>
  <c r="DJR250" i="7"/>
  <c r="HSA250" i="7"/>
  <c r="HOX250" i="7"/>
  <c r="EZN250" i="7"/>
  <c r="EXO250" i="7"/>
  <c r="KLV250" i="7"/>
  <c r="IVM250" i="7"/>
  <c r="VZJ250" i="7"/>
  <c r="WRD250" i="7"/>
  <c r="RIS250" i="7"/>
  <c r="GUX250" i="7"/>
  <c r="HOW250" i="7"/>
  <c r="ASI250" i="7"/>
  <c r="BRQ250" i="7"/>
  <c r="COX250" i="7"/>
  <c r="QXL250" i="7"/>
  <c r="COV250" i="7"/>
  <c r="CDL250" i="7"/>
  <c r="AEF250" i="7"/>
  <c r="ROI250" i="7"/>
  <c r="NTK250" i="7"/>
  <c r="WGJ250" i="7"/>
  <c r="VPU250" i="7"/>
  <c r="QQS250" i="7"/>
  <c r="DYT250" i="7"/>
  <c r="KSJ250" i="7"/>
  <c r="GUN250" i="7"/>
  <c r="NIP250" i="7"/>
  <c r="KZA250" i="7"/>
  <c r="CII250" i="7"/>
  <c r="IGI250" i="7"/>
  <c r="MTQ250" i="7"/>
  <c r="SBT250" i="7"/>
  <c r="VSH250" i="7"/>
  <c r="WVM250" i="7"/>
  <c r="HIT250" i="7"/>
  <c r="OCC250" i="7"/>
  <c r="UWR250" i="7"/>
  <c r="SOX250" i="7"/>
  <c r="JGP250" i="7"/>
  <c r="HQZ250" i="7"/>
  <c r="EUB250" i="7"/>
  <c r="LSV250" i="7"/>
  <c r="RKE250" i="7"/>
  <c r="KKD250" i="7"/>
  <c r="TNX250" i="7"/>
  <c r="QNX250" i="7"/>
  <c r="TTQ250" i="7"/>
  <c r="HR250" i="7"/>
  <c r="RLH250" i="7"/>
  <c r="CCF250" i="7"/>
  <c r="WLT250" i="7"/>
  <c r="AMK250" i="7"/>
  <c r="GGS250" i="7"/>
  <c r="QBU250" i="7"/>
  <c r="NKP250" i="7"/>
  <c r="SJN250" i="7"/>
  <c r="QTD250" i="7"/>
  <c r="SBQ250" i="7"/>
  <c r="BLJ250" i="7"/>
  <c r="UEM250" i="7"/>
  <c r="CDY250" i="7"/>
  <c r="QTQ250" i="7"/>
  <c r="EAB250" i="7"/>
  <c r="JXI250" i="7"/>
  <c r="CTM250" i="7"/>
  <c r="GPE250" i="7"/>
  <c r="CWX250" i="7"/>
  <c r="CZQ250" i="7"/>
  <c r="RZK250" i="7"/>
  <c r="DIZ250" i="7"/>
  <c r="EPA250" i="7"/>
  <c r="DKM250" i="7"/>
  <c r="CSG250" i="7"/>
  <c r="FRL250" i="7"/>
  <c r="SFH250" i="7"/>
  <c r="HMU250" i="7"/>
  <c r="DNN250" i="7"/>
  <c r="MOK250" i="7"/>
  <c r="HCM250" i="7"/>
  <c r="CFF250" i="7"/>
  <c r="SSN250" i="7"/>
  <c r="XBH250" i="7"/>
  <c r="CDF250" i="7"/>
  <c r="SFM250" i="7"/>
  <c r="USB250" i="7"/>
  <c r="JCB250" i="7"/>
  <c r="JST250" i="7"/>
  <c r="TUO250" i="7"/>
  <c r="UVW250" i="7"/>
  <c r="QTJ250" i="7"/>
  <c r="GV250" i="7"/>
  <c r="BGO250" i="7"/>
  <c r="VML250" i="7"/>
  <c r="QNN250" i="7"/>
  <c r="OIS250" i="7"/>
  <c r="HKB250" i="7"/>
  <c r="CHE250" i="7"/>
  <c r="MMB250" i="7"/>
  <c r="SEH250" i="7"/>
  <c r="ICB250" i="7"/>
  <c r="KHL250" i="7"/>
  <c r="LUG250" i="7"/>
  <c r="OSH250" i="7"/>
  <c r="BXU250" i="7"/>
  <c r="CPO250" i="7"/>
  <c r="FUB250" i="7"/>
  <c r="EVZ250" i="7"/>
  <c r="TKL250" i="7"/>
  <c r="LQZ250" i="7"/>
  <c r="VKW250" i="7"/>
  <c r="WHV250" i="7"/>
  <c r="PJC250" i="7"/>
  <c r="GLE250" i="7"/>
  <c r="KAM250" i="7"/>
  <c r="KGT250" i="7"/>
  <c r="CQI250" i="7"/>
  <c r="FU250" i="7"/>
  <c r="WVV250" i="7"/>
  <c r="RER250" i="7"/>
  <c r="KJQ250" i="7"/>
  <c r="EXG250" i="7"/>
  <c r="ERD250" i="7"/>
  <c r="RWL250" i="7"/>
  <c r="WOW250" i="7"/>
  <c r="BOZ250" i="7"/>
  <c r="ORK250" i="7"/>
  <c r="VMN250" i="7"/>
  <c r="RJF250" i="7"/>
  <c r="CLP250" i="7"/>
  <c r="SHY250" i="7"/>
  <c r="JSL250" i="7"/>
  <c r="ACA250" i="7"/>
  <c r="CPG250" i="7"/>
  <c r="OAN250" i="7"/>
  <c r="ZQ250" i="7"/>
  <c r="JY250" i="7"/>
  <c r="QLJ250" i="7"/>
  <c r="FXR250" i="7"/>
  <c r="LPQ250" i="7"/>
  <c r="RVT250" i="7"/>
  <c r="TQP250" i="7"/>
  <c r="CPW250" i="7"/>
  <c r="VRK250" i="7"/>
  <c r="PNL250" i="7"/>
  <c r="KTK250" i="7"/>
  <c r="BLX250" i="7"/>
  <c r="KGY250" i="7"/>
  <c r="SKE250" i="7"/>
  <c r="KMT250" i="7"/>
  <c r="CQF250" i="7"/>
  <c r="QUI250" i="7"/>
  <c r="JFL250" i="7"/>
  <c r="HAU250" i="7"/>
  <c r="SFR250" i="7"/>
  <c r="QCW250" i="7"/>
  <c r="EVO250" i="7"/>
  <c r="MJO250" i="7"/>
  <c r="VY250" i="7"/>
  <c r="JNG250" i="7"/>
  <c r="GVV250" i="7"/>
  <c r="AMZ250" i="7"/>
  <c r="BMH250" i="7"/>
  <c r="LWF250" i="7"/>
  <c r="AIF250" i="7"/>
  <c r="HKU250" i="7"/>
  <c r="VTN250" i="7"/>
  <c r="TII250" i="7"/>
  <c r="EFT250" i="7"/>
  <c r="ETT250" i="7"/>
  <c r="KKK250" i="7"/>
  <c r="BML250" i="7"/>
  <c r="TYB250" i="7"/>
  <c r="ISX250" i="7"/>
  <c r="ERH250" i="7"/>
  <c r="OSF250" i="7"/>
  <c r="MBI250" i="7"/>
  <c r="PGF250" i="7"/>
  <c r="HGO250" i="7"/>
  <c r="TKK250" i="7"/>
  <c r="KRV250" i="7"/>
  <c r="WOR250" i="7"/>
  <c r="JUE250" i="7"/>
  <c r="KWW250" i="7"/>
  <c r="DQY250" i="7"/>
  <c r="DYY250" i="7"/>
  <c r="WJ250" i="7"/>
  <c r="BYH250" i="7"/>
  <c r="DWT250" i="7"/>
  <c r="OII250" i="7"/>
  <c r="QIR250" i="7"/>
  <c r="TLG250" i="7"/>
  <c r="OVO250" i="7"/>
  <c r="GSY250" i="7"/>
  <c r="MUA250" i="7"/>
  <c r="NSO250" i="7"/>
  <c r="PUB250" i="7"/>
  <c r="NSD250" i="7"/>
  <c r="CPH250" i="7"/>
  <c r="XW250" i="7"/>
  <c r="OGC250" i="7"/>
  <c r="OWC250" i="7"/>
  <c r="THU250" i="7"/>
  <c r="JZI250" i="7"/>
  <c r="MHI250" i="7"/>
  <c r="MWL250" i="7"/>
  <c r="XDC250" i="7"/>
  <c r="KWX250" i="7"/>
  <c r="MQH250" i="7"/>
  <c r="CYV250" i="7"/>
  <c r="BTT250" i="7"/>
  <c r="ATX250" i="7"/>
  <c r="EWH250" i="7"/>
  <c r="AIR250" i="7"/>
  <c r="UAC250" i="7"/>
  <c r="VFZ250" i="7"/>
  <c r="IO250" i="7"/>
  <c r="SY250" i="7"/>
  <c r="FYS250" i="7"/>
  <c r="OCX250" i="7"/>
  <c r="LOQ250" i="7"/>
  <c r="NER250" i="7"/>
  <c r="LXF250" i="7"/>
  <c r="VRR250" i="7"/>
  <c r="MJQ250" i="7"/>
  <c r="HGK250" i="7"/>
  <c r="KSV250" i="7"/>
  <c r="LOK250" i="7"/>
  <c r="NNZ250" i="7"/>
  <c r="FKI250" i="7"/>
  <c r="XBR250" i="7"/>
  <c r="TBP250" i="7"/>
  <c r="HPV250" i="7"/>
  <c r="RDD250" i="7"/>
  <c r="QTT250" i="7"/>
  <c r="JEK250" i="7"/>
  <c r="CKN250" i="7"/>
  <c r="JWB250" i="7"/>
  <c r="CNF250" i="7"/>
  <c r="FXG250" i="7"/>
  <c r="FTX250" i="7"/>
  <c r="IRD250" i="7"/>
  <c r="QYN250" i="7"/>
  <c r="FMP250" i="7"/>
  <c r="WD250" i="7"/>
  <c r="NEB250" i="7"/>
  <c r="IAP250" i="7"/>
  <c r="RLT250" i="7"/>
  <c r="XDR250" i="7"/>
  <c r="SQK250" i="7"/>
  <c r="FKZ250" i="7"/>
  <c r="ETO250" i="7"/>
  <c r="ICT250" i="7"/>
  <c r="JBP250" i="7"/>
  <c r="ANE250" i="7"/>
  <c r="NCQ250" i="7"/>
  <c r="NYV250" i="7"/>
  <c r="LNT250" i="7"/>
  <c r="MVR250" i="7"/>
  <c r="BVT250" i="7"/>
  <c r="EPM250" i="7"/>
  <c r="DWV250" i="7"/>
  <c r="WRR250" i="7"/>
  <c r="GWY250" i="7"/>
  <c r="ART250" i="7"/>
  <c r="MRH250" i="7"/>
  <c r="SGH250" i="7"/>
  <c r="GMR250" i="7"/>
  <c r="JCQ250" i="7"/>
  <c r="EMY250" i="7"/>
  <c r="GOL250" i="7"/>
  <c r="GUH250" i="7"/>
  <c r="PFU250" i="7"/>
  <c r="NQG250" i="7"/>
  <c r="SJL250" i="7"/>
  <c r="GGX250" i="7"/>
  <c r="UTX250" i="7"/>
  <c r="WLW250" i="7"/>
  <c r="KEI250" i="7"/>
  <c r="AAO250" i="7"/>
  <c r="DBL250" i="7"/>
  <c r="URI250" i="7"/>
  <c r="ZL250" i="7"/>
  <c r="AGL250" i="7"/>
  <c r="DTG250" i="7"/>
  <c r="QIZ250" i="7"/>
  <c r="KID250" i="7"/>
  <c r="QNO250" i="7"/>
  <c r="GWG250" i="7"/>
  <c r="HSU250" i="7"/>
  <c r="HLP250" i="7"/>
  <c r="MUZ250" i="7"/>
  <c r="SJC250" i="7"/>
  <c r="QFV250" i="7"/>
  <c r="EJK250" i="7"/>
  <c r="BIS250" i="7"/>
  <c r="EFB250" i="7"/>
  <c r="OIQ250" i="7"/>
  <c r="UTA250" i="7"/>
  <c r="TLM250" i="7"/>
  <c r="SES250" i="7"/>
  <c r="ITP250" i="7"/>
  <c r="VHM250" i="7"/>
  <c r="UAK250" i="7"/>
  <c r="DEZ250" i="7"/>
  <c r="DYW250" i="7"/>
  <c r="LNB250" i="7"/>
  <c r="RVS250" i="7"/>
  <c r="WWQ250" i="7"/>
  <c r="PPZ250" i="7"/>
  <c r="PRC250" i="7"/>
  <c r="TMC250" i="7"/>
  <c r="QSP250" i="7"/>
  <c r="VNT250" i="7"/>
  <c r="FQW250" i="7"/>
  <c r="OWV250" i="7"/>
  <c r="AUR250" i="7"/>
  <c r="VEU250" i="7"/>
  <c r="RPA250" i="7"/>
  <c r="AZF250" i="7"/>
  <c r="FRY250" i="7"/>
  <c r="NBJ250" i="7"/>
  <c r="IWJ250" i="7"/>
  <c r="EPY250" i="7"/>
  <c r="GXR250" i="7"/>
  <c r="IK250" i="7"/>
  <c r="SHG250" i="7"/>
  <c r="LOM250" i="7"/>
  <c r="MPI250" i="7"/>
  <c r="TJY250" i="7"/>
  <c r="SGC250" i="7"/>
  <c r="WBY250" i="7"/>
  <c r="XCQ250" i="7"/>
  <c r="WAG250" i="7"/>
  <c r="VEY250" i="7"/>
  <c r="ASQ250" i="7"/>
  <c r="TFD250" i="7"/>
  <c r="SUI250" i="7"/>
  <c r="CAD250" i="7"/>
  <c r="IUN250" i="7"/>
  <c r="EVI250" i="7"/>
  <c r="HBF250" i="7"/>
  <c r="JTU250" i="7"/>
  <c r="WKU250" i="7"/>
  <c r="SGR250" i="7"/>
  <c r="BLH250" i="7"/>
  <c r="KDA250" i="7"/>
  <c r="JLC250" i="7"/>
  <c r="JAS250" i="7"/>
  <c r="JFQ250" i="7"/>
  <c r="KGI250" i="7"/>
  <c r="DPW250" i="7"/>
  <c r="MYP250" i="7"/>
  <c r="OBE250" i="7"/>
  <c r="MY250" i="7"/>
  <c r="JWS250" i="7"/>
  <c r="UMC250" i="7"/>
  <c r="TNK250" i="7"/>
  <c r="MNU250" i="7"/>
  <c r="PQG250" i="7"/>
  <c r="MUY250" i="7"/>
  <c r="EFN250" i="7"/>
  <c r="MW250" i="7"/>
  <c r="IFE250" i="7"/>
  <c r="FVP250" i="7"/>
  <c r="NIO250" i="7"/>
  <c r="UYX250" i="7"/>
  <c r="BWY250" i="7"/>
  <c r="II250" i="7"/>
  <c r="BQW250" i="7"/>
  <c r="HVI250" i="7"/>
  <c r="RKF250" i="7"/>
  <c r="PZG250" i="7"/>
  <c r="TGY250" i="7"/>
  <c r="PEA250" i="7"/>
  <c r="FZB250" i="7"/>
  <c r="PGZ250" i="7"/>
  <c r="LLB250" i="7"/>
  <c r="NNN250" i="7"/>
  <c r="ROV250" i="7"/>
  <c r="WVG250" i="7"/>
  <c r="JHS250" i="7"/>
  <c r="AWG250" i="7"/>
  <c r="KRG250" i="7"/>
  <c r="HHI250" i="7"/>
  <c r="RLK250" i="7"/>
  <c r="GPB250" i="7"/>
  <c r="ISN250" i="7"/>
  <c r="TVD250" i="7"/>
  <c r="DBA250" i="7"/>
  <c r="PHC250" i="7"/>
  <c r="JFT250" i="7"/>
  <c r="LCY250" i="7"/>
  <c r="GHK250" i="7"/>
  <c r="RHX250" i="7"/>
  <c r="CUL250" i="7"/>
  <c r="RUO250" i="7"/>
  <c r="GOW250" i="7"/>
  <c r="UJY250" i="7"/>
  <c r="NOF250" i="7"/>
  <c r="KBP250" i="7"/>
  <c r="XBI250" i="7"/>
  <c r="JLG250" i="7"/>
  <c r="HDH250" i="7"/>
  <c r="TQM250" i="7"/>
  <c r="QVF250" i="7"/>
  <c r="LFI250" i="7"/>
  <c r="OZC250" i="7"/>
  <c r="GSV250" i="7"/>
  <c r="JUQ250" i="7"/>
  <c r="QBS250" i="7"/>
  <c r="EJV250" i="7"/>
  <c r="FVE250" i="7"/>
  <c r="QSG250" i="7"/>
  <c r="KDG250" i="7"/>
  <c r="QNE250" i="7"/>
  <c r="GA250" i="7"/>
  <c r="TWM250" i="7"/>
  <c r="JQP250" i="7"/>
  <c r="EBF250" i="7"/>
  <c r="AFQ250" i="7"/>
  <c r="XDT250" i="7"/>
  <c r="MJD250" i="7"/>
  <c r="KZY250" i="7"/>
  <c r="KSI250" i="7"/>
  <c r="FAG250" i="7"/>
  <c r="CYU250" i="7"/>
  <c r="CKZ250" i="7"/>
  <c r="GPC250" i="7"/>
  <c r="DMK250" i="7"/>
  <c r="QOQ250" i="7"/>
  <c r="DSO250" i="7"/>
  <c r="XBF250" i="7"/>
  <c r="QSQ250" i="7"/>
  <c r="CRV250" i="7"/>
  <c r="CFA250" i="7"/>
  <c r="WXG250" i="7"/>
  <c r="TIK250" i="7"/>
  <c r="NVO250" i="7"/>
  <c r="PLR250" i="7"/>
  <c r="PKE250" i="7"/>
  <c r="CQA250" i="7"/>
  <c r="AXS250" i="7"/>
  <c r="SF250" i="7"/>
  <c r="LDA250" i="7"/>
  <c r="UCV250" i="7"/>
  <c r="ZZ250" i="7"/>
  <c r="HCG250" i="7"/>
  <c r="LVM250" i="7"/>
  <c r="OPN250" i="7"/>
  <c r="TGH250" i="7"/>
  <c r="CDZ250" i="7"/>
  <c r="LHJ250" i="7"/>
  <c r="QJN250" i="7"/>
  <c r="UKP250" i="7"/>
  <c r="DHB250" i="7"/>
  <c r="RHW250" i="7"/>
  <c r="DHH250" i="7"/>
  <c r="ME250" i="7"/>
  <c r="IIX250" i="7"/>
  <c r="AVG250" i="7"/>
  <c r="GSQ250" i="7"/>
  <c r="QNT250" i="7"/>
  <c r="RGD250" i="7"/>
  <c r="EYM250" i="7"/>
  <c r="JPE250" i="7"/>
  <c r="AHM250" i="7"/>
  <c r="IQO250" i="7"/>
  <c r="WXF250" i="7"/>
  <c r="PFZ250" i="7"/>
  <c r="PQT250" i="7"/>
  <c r="KKX250" i="7"/>
  <c r="GMW250" i="7"/>
  <c r="WEJ250" i="7"/>
  <c r="NDY250" i="7"/>
  <c r="KLO250" i="7"/>
  <c r="NKU250" i="7"/>
  <c r="PQN250" i="7"/>
  <c r="QNK250" i="7"/>
  <c r="BNA250" i="7"/>
  <c r="NTY250" i="7"/>
  <c r="CQH250" i="7"/>
  <c r="UUA250" i="7"/>
  <c r="PXL250" i="7"/>
  <c r="PBQ250" i="7"/>
  <c r="UJB250" i="7"/>
  <c r="VKC250" i="7"/>
  <c r="IGP250" i="7"/>
  <c r="QAC250" i="7"/>
  <c r="LGQ250" i="7"/>
  <c r="GYJ250" i="7"/>
  <c r="WQZ250" i="7"/>
  <c r="FQK250" i="7"/>
  <c r="EGG250" i="7"/>
  <c r="ION250" i="7"/>
  <c r="RJE250" i="7"/>
  <c r="CZP250" i="7"/>
  <c r="OYW250" i="7"/>
  <c r="XAE250" i="7"/>
  <c r="QRT250" i="7"/>
  <c r="EKH250" i="7"/>
  <c r="ORZ250" i="7"/>
  <c r="SDH250" i="7"/>
  <c r="PFT250" i="7"/>
  <c r="IMT250" i="7"/>
  <c r="EHH250" i="7"/>
  <c r="LMA250" i="7"/>
  <c r="EBZ250" i="7"/>
  <c r="BBE250" i="7"/>
  <c r="MOG250" i="7"/>
  <c r="QMG250" i="7"/>
  <c r="BXL250" i="7"/>
  <c r="BIT250" i="7"/>
  <c r="UBO250" i="7"/>
  <c r="INM250" i="7"/>
  <c r="APE250" i="7"/>
  <c r="COG250" i="7"/>
  <c r="LUU250" i="7"/>
  <c r="QAP250" i="7"/>
  <c r="KTU250" i="7"/>
  <c r="CYH250" i="7"/>
  <c r="UZH250" i="7"/>
  <c r="CIH250" i="7"/>
  <c r="SLX250" i="7"/>
  <c r="QKB250" i="7"/>
  <c r="AVH250" i="7"/>
  <c r="LTI250" i="7"/>
  <c r="PIC250" i="7"/>
  <c r="OLK250" i="7"/>
  <c r="EOK250" i="7"/>
  <c r="JBN250" i="7"/>
  <c r="PSB250" i="7"/>
  <c r="IFH250" i="7"/>
  <c r="TWQ250" i="7"/>
  <c r="HV250" i="7"/>
  <c r="QC250" i="7"/>
  <c r="LMM250" i="7"/>
  <c r="SE250" i="7"/>
  <c r="NNX250" i="7"/>
  <c r="TE250" i="7"/>
  <c r="QIS250" i="7"/>
  <c r="VLG250" i="7"/>
  <c r="HYR250" i="7"/>
  <c r="OKV250" i="7"/>
  <c r="OKL250" i="7"/>
  <c r="SII250" i="7"/>
  <c r="CNN250" i="7"/>
  <c r="EVM250" i="7"/>
  <c r="QWU250" i="7"/>
  <c r="OIW250" i="7"/>
  <c r="OZB250" i="7"/>
  <c r="QNZ250" i="7"/>
  <c r="QMO250" i="7"/>
  <c r="BXB250" i="7"/>
  <c r="PJU250" i="7"/>
  <c r="OCN250" i="7"/>
  <c r="SRP250" i="7"/>
  <c r="JVB250" i="7"/>
  <c r="WRK250" i="7"/>
  <c r="COC250" i="7"/>
  <c r="JQE250" i="7"/>
  <c r="ORU250" i="7"/>
  <c r="AHY250" i="7"/>
  <c r="VDK250" i="7"/>
  <c r="UKN250" i="7"/>
  <c r="RZX250" i="7"/>
  <c r="XEU250" i="7"/>
  <c r="RBI250" i="7"/>
  <c r="GVS250" i="7"/>
  <c r="HYZ250" i="7"/>
  <c r="ELN250" i="7"/>
  <c r="AIE250" i="7"/>
  <c r="IRP250" i="7"/>
  <c r="KKB250" i="7"/>
  <c r="NHT250" i="7"/>
  <c r="RAE250" i="7"/>
  <c r="NZQ250" i="7"/>
  <c r="JSP250" i="7"/>
  <c r="LRV250" i="7"/>
  <c r="IBI250" i="7"/>
  <c r="RTH250" i="7"/>
  <c r="HZR250" i="7"/>
  <c r="ONN250" i="7"/>
  <c r="LMW250" i="7"/>
  <c r="WYM250" i="7"/>
  <c r="DKO250" i="7"/>
  <c r="MSR250" i="7"/>
  <c r="LWU250" i="7"/>
  <c r="EIM250" i="7"/>
  <c r="MXP250" i="7"/>
  <c r="ORO250" i="7"/>
  <c r="OHS250" i="7"/>
  <c r="NPJ250" i="7"/>
  <c r="CQG250" i="7"/>
  <c r="CGZ250" i="7"/>
  <c r="CYP250" i="7"/>
  <c r="DSL250" i="7"/>
  <c r="BSX250" i="7"/>
  <c r="LQA250" i="7"/>
  <c r="PQK250" i="7"/>
  <c r="VYV250" i="7"/>
  <c r="CHC250" i="7"/>
  <c r="UEH250" i="7"/>
  <c r="JYL250" i="7"/>
  <c r="UUN250" i="7"/>
  <c r="BHY250" i="7"/>
  <c r="BEY250" i="7"/>
  <c r="PTR250" i="7"/>
  <c r="VOK250" i="7"/>
  <c r="DST250" i="7"/>
  <c r="AZT250" i="7"/>
  <c r="DVX250" i="7"/>
  <c r="UTZ250" i="7"/>
  <c r="KWP250" i="7"/>
  <c r="OAS250" i="7"/>
  <c r="SIZ250" i="7"/>
  <c r="PPB250" i="7"/>
  <c r="AAE250" i="7"/>
  <c r="WMH250" i="7"/>
  <c r="MMV250" i="7"/>
  <c r="VKI250" i="7"/>
  <c r="BVR250" i="7"/>
  <c r="PEU250" i="7"/>
  <c r="MKO250" i="7"/>
  <c r="LTT250" i="7"/>
  <c r="MSO250" i="7"/>
  <c r="DXZ250" i="7"/>
  <c r="DNE250" i="7"/>
  <c r="VYE250" i="7"/>
  <c r="TPF250" i="7"/>
  <c r="NOL250" i="7"/>
  <c r="MCT250" i="7"/>
  <c r="UVT250" i="7"/>
  <c r="PPC250" i="7"/>
  <c r="GSS250" i="7"/>
  <c r="UVI250" i="7"/>
  <c r="HDY250" i="7"/>
  <c r="SXG250" i="7"/>
  <c r="KQQ250" i="7"/>
  <c r="BXC250" i="7"/>
  <c r="LQI250" i="7"/>
  <c r="BIW250" i="7"/>
  <c r="SGN250" i="7"/>
  <c r="DOR250" i="7"/>
  <c r="MHY250" i="7"/>
  <c r="IWK250" i="7"/>
  <c r="RKU250" i="7"/>
  <c r="ISL250" i="7"/>
  <c r="RCW250" i="7"/>
  <c r="STK250" i="7"/>
  <c r="QXR250" i="7"/>
  <c r="UNY250" i="7"/>
  <c r="VLA250" i="7"/>
  <c r="WPI250" i="7"/>
  <c r="EYK250" i="7"/>
  <c r="WEH250" i="7"/>
  <c r="SYN250" i="7"/>
  <c r="PRM250" i="7"/>
  <c r="WGH250" i="7"/>
  <c r="VZL250" i="7"/>
  <c r="ENM250" i="7"/>
  <c r="VBP250" i="7"/>
  <c r="PWI250" i="7"/>
  <c r="FOI250" i="7"/>
  <c r="MVN250" i="7"/>
  <c r="VRW250" i="7"/>
  <c r="ISB250" i="7"/>
  <c r="AST250" i="7"/>
  <c r="SAW250" i="7"/>
  <c r="PMZ250" i="7"/>
  <c r="LCP250" i="7"/>
  <c r="UFR250" i="7"/>
  <c r="KDB250" i="7"/>
  <c r="TBL250" i="7"/>
  <c r="BFQ250" i="7"/>
  <c r="VBZ250" i="7"/>
  <c r="GAH250" i="7"/>
  <c r="MRB250" i="7"/>
  <c r="SAF250" i="7"/>
  <c r="MII250" i="7"/>
  <c r="HTY250" i="7"/>
  <c r="SSK250" i="7"/>
  <c r="UPT250" i="7"/>
  <c r="HBC250" i="7"/>
  <c r="SEA250" i="7"/>
  <c r="CFE250" i="7"/>
  <c r="JZW250" i="7"/>
  <c r="QSL250" i="7"/>
  <c r="WJD250" i="7"/>
  <c r="UYM250" i="7"/>
  <c r="CXO250" i="7"/>
  <c r="ALE250" i="7"/>
  <c r="CGL250" i="7"/>
  <c r="BGZ250" i="7"/>
  <c r="LAK250" i="7"/>
  <c r="QUF250" i="7"/>
  <c r="SUM250" i="7"/>
  <c r="DFB250" i="7"/>
  <c r="VZE250" i="7"/>
  <c r="MXS250" i="7"/>
  <c r="FOF250" i="7"/>
  <c r="MLO250" i="7"/>
  <c r="WAF250" i="7"/>
  <c r="QAZ250" i="7"/>
  <c r="VIF250" i="7"/>
  <c r="HTC250" i="7"/>
  <c r="WFH250" i="7"/>
  <c r="LZJ250" i="7"/>
  <c r="KUN250" i="7"/>
  <c r="IIK250" i="7"/>
  <c r="GNM250" i="7"/>
  <c r="OHI250" i="7"/>
  <c r="CCQ250" i="7"/>
  <c r="AUS250" i="7"/>
  <c r="LIP250" i="7"/>
  <c r="KIM250" i="7"/>
  <c r="OHL250" i="7"/>
  <c r="AMD250" i="7"/>
  <c r="QQ250" i="7"/>
  <c r="MAB250" i="7"/>
  <c r="WLE250" i="7"/>
  <c r="SHS250" i="7"/>
  <c r="MIQ250" i="7"/>
  <c r="VRF250" i="7"/>
  <c r="QU250" i="7"/>
  <c r="CTH250" i="7"/>
  <c r="NZ250" i="7"/>
  <c r="TCD250" i="7"/>
  <c r="STN250" i="7"/>
  <c r="JLA250" i="7"/>
  <c r="DEY250" i="7"/>
  <c r="DIC250" i="7"/>
  <c r="HPI250" i="7"/>
  <c r="RXF250" i="7"/>
  <c r="PQM250" i="7"/>
  <c r="AEN250" i="7"/>
  <c r="FV250" i="7"/>
  <c r="LDH250" i="7"/>
  <c r="CQO250" i="7"/>
  <c r="STO250" i="7"/>
  <c r="XN250" i="7"/>
  <c r="AAV250" i="7"/>
  <c r="PJR250" i="7"/>
  <c r="EJT250" i="7"/>
  <c r="KGP250" i="7"/>
  <c r="TQL250" i="7"/>
  <c r="JWO250" i="7"/>
  <c r="DYB250" i="7"/>
  <c r="MNR250" i="7"/>
  <c r="LF250" i="7"/>
  <c r="ODY250" i="7"/>
  <c r="CRC250" i="7"/>
  <c r="PQC250" i="7"/>
  <c r="DZI250" i="7"/>
  <c r="JXT250" i="7"/>
  <c r="BKK250" i="7"/>
  <c r="MZD250" i="7"/>
  <c r="PLJ250" i="7"/>
  <c r="QMC250" i="7"/>
  <c r="WEC250" i="7"/>
  <c r="WIZ250" i="7"/>
  <c r="KL250" i="7"/>
  <c r="HCY250" i="7"/>
  <c r="JVO250" i="7"/>
  <c r="BXP250" i="7"/>
  <c r="JEZ250" i="7"/>
  <c r="RDX250" i="7"/>
  <c r="QJO250" i="7"/>
  <c r="NHV250" i="7"/>
  <c r="YF250" i="7"/>
  <c r="WBR250" i="7"/>
  <c r="PWQ250" i="7"/>
  <c r="JSO250" i="7"/>
  <c r="CBL250" i="7"/>
  <c r="WUJ250" i="7"/>
  <c r="RIX250" i="7"/>
  <c r="JDV250" i="7"/>
  <c r="OTY250" i="7"/>
  <c r="INF250" i="7"/>
  <c r="DLF250" i="7"/>
  <c r="NZN250" i="7"/>
  <c r="YN250" i="7"/>
  <c r="GDN250" i="7"/>
  <c r="NSF250" i="7"/>
  <c r="OHW250" i="7"/>
  <c r="LJG250" i="7"/>
  <c r="TEM250" i="7"/>
  <c r="VIZ250" i="7"/>
  <c r="PZN250" i="7"/>
  <c r="UTD250" i="7"/>
  <c r="QFG250" i="7"/>
  <c r="WQR250" i="7"/>
  <c r="WHZ250" i="7"/>
  <c r="VAG250" i="7"/>
  <c r="HDJ250" i="7"/>
  <c r="OKK250" i="7"/>
  <c r="TBV250" i="7"/>
  <c r="FNV250" i="7"/>
  <c r="DER250" i="7"/>
  <c r="GSB250" i="7"/>
  <c r="NCU250" i="7"/>
  <c r="CYI250" i="7"/>
  <c r="REM250" i="7"/>
  <c r="FVY250" i="7"/>
  <c r="XEW250" i="7"/>
  <c r="EIQ250" i="7"/>
  <c r="HFD250" i="7"/>
  <c r="CVY250" i="7"/>
  <c r="KPE250" i="7"/>
  <c r="DRX250" i="7"/>
  <c r="ONF250" i="7"/>
  <c r="TDJ250" i="7"/>
  <c r="FEN250" i="7"/>
  <c r="CEB250" i="7"/>
  <c r="RCV250" i="7"/>
  <c r="IQJ250" i="7"/>
  <c r="WYF250" i="7"/>
  <c r="LTM250" i="7"/>
  <c r="FLC250" i="7"/>
  <c r="GQL250" i="7"/>
  <c r="QTL250" i="7"/>
  <c r="LZX250" i="7"/>
  <c r="EIF250" i="7"/>
  <c r="BTA250" i="7"/>
  <c r="DJF250" i="7"/>
  <c r="RAY250" i="7"/>
  <c r="FOE250" i="7"/>
  <c r="JRG250" i="7"/>
  <c r="LRB250" i="7"/>
  <c r="IHG250" i="7"/>
  <c r="FJJ250" i="7"/>
  <c r="RMB250" i="7"/>
  <c r="CIJ250" i="7"/>
  <c r="KGQ250" i="7"/>
  <c r="UHP250" i="7"/>
  <c r="BRO250" i="7"/>
  <c r="TTS250" i="7"/>
  <c r="OUL250" i="7"/>
  <c r="TKX250" i="7"/>
  <c r="HMH250" i="7"/>
  <c r="IBG250" i="7"/>
  <c r="GAV250" i="7"/>
  <c r="CCE250" i="7"/>
  <c r="SSA250" i="7"/>
  <c r="SLC250" i="7"/>
  <c r="DZS250" i="7"/>
  <c r="VYH250" i="7"/>
  <c r="QLV250" i="7"/>
  <c r="AVI250" i="7"/>
  <c r="JWZ250" i="7"/>
  <c r="DWM250" i="7"/>
  <c r="CHQ250" i="7"/>
  <c r="SZM250" i="7"/>
  <c r="MCH250" i="7"/>
  <c r="OXT250" i="7"/>
  <c r="LAF250" i="7"/>
  <c r="TLD250" i="7"/>
  <c r="ILM250" i="7"/>
  <c r="UEA250" i="7"/>
  <c r="APC250" i="7"/>
  <c r="OZS250" i="7"/>
  <c r="CGO250" i="7"/>
  <c r="EAI250" i="7"/>
  <c r="AKD250" i="7"/>
  <c r="GJK250" i="7"/>
  <c r="GJL250" i="7"/>
  <c r="NJE250" i="7"/>
  <c r="OQU250" i="7"/>
  <c r="LSH250" i="7"/>
  <c r="HCP250" i="7"/>
  <c r="HJT250" i="7"/>
  <c r="PGI250" i="7"/>
  <c r="BNF250" i="7"/>
  <c r="KTC250" i="7"/>
  <c r="BAJ250" i="7"/>
  <c r="TTE250" i="7"/>
  <c r="VZF250" i="7"/>
  <c r="AZP250" i="7"/>
  <c r="AKI250" i="7"/>
  <c r="QON250" i="7"/>
  <c r="AWZ250" i="7"/>
  <c r="KHH250" i="7"/>
  <c r="TKP250" i="7"/>
  <c r="VQX250" i="7"/>
  <c r="DPQ250" i="7"/>
  <c r="UJN250" i="7"/>
  <c r="GNW250" i="7"/>
  <c r="OYA250" i="7"/>
  <c r="SFC250" i="7"/>
  <c r="ZK250" i="7"/>
  <c r="HH250" i="7"/>
  <c r="MBM250" i="7"/>
  <c r="OZU250" i="7"/>
  <c r="HIJ250" i="7"/>
  <c r="QXU250" i="7"/>
  <c r="DQM250" i="7"/>
  <c r="LCN250" i="7"/>
  <c r="NGP250" i="7"/>
  <c r="KI250" i="7"/>
  <c r="KFO250" i="7"/>
  <c r="NEN250" i="7"/>
  <c r="OYF250" i="7"/>
  <c r="TNR250" i="7"/>
  <c r="VBL250" i="7"/>
  <c r="KTL250" i="7"/>
  <c r="SIR250" i="7"/>
  <c r="KLT250" i="7"/>
  <c r="PGK250" i="7"/>
  <c r="KFZ250" i="7"/>
  <c r="ACB250" i="7"/>
  <c r="ULP250" i="7"/>
  <c r="LAY250" i="7"/>
  <c r="UNF250" i="7"/>
  <c r="RPE250" i="7"/>
  <c r="QWE250" i="7"/>
  <c r="NOK250" i="7"/>
  <c r="UA250" i="7"/>
  <c r="PDY250" i="7"/>
  <c r="WKH250" i="7"/>
  <c r="JUV250" i="7"/>
  <c r="MVQ250" i="7"/>
  <c r="BCJ250" i="7"/>
  <c r="NLT250" i="7"/>
  <c r="HJW250" i="7"/>
  <c r="SEP250" i="7"/>
  <c r="VHR250" i="7"/>
  <c r="HAW250" i="7"/>
  <c r="JCH250" i="7"/>
  <c r="KNJ250" i="7"/>
  <c r="QOX250" i="7"/>
  <c r="NXK250" i="7"/>
  <c r="MSJ250" i="7"/>
  <c r="UGE250" i="7"/>
  <c r="SVH250" i="7"/>
  <c r="FWN250" i="7"/>
  <c r="UCN250" i="7"/>
  <c r="PWU250" i="7"/>
  <c r="PVH250" i="7"/>
  <c r="ATW250" i="7"/>
  <c r="SFL250" i="7"/>
  <c r="IHN188" i="7"/>
  <c r="N188" i="7"/>
  <c r="BF188" i="7"/>
  <c r="AJ188" i="7"/>
  <c r="BA188" i="7"/>
  <c r="PVL188" i="7"/>
  <c r="XDY188" i="7"/>
  <c r="KBK188" i="7"/>
  <c r="KQI188" i="7"/>
  <c r="RRI188" i="7"/>
  <c r="VFB188" i="7"/>
  <c r="HMC188" i="7"/>
  <c r="HIR188" i="7"/>
  <c r="WAF188" i="7"/>
  <c r="DGZ188" i="7"/>
  <c r="JVW188" i="7"/>
  <c r="BFX188" i="7"/>
  <c r="OEG188" i="7"/>
  <c r="OEO188" i="7"/>
  <c r="JG188" i="7"/>
  <c r="HSS188" i="7"/>
  <c r="HXT188" i="7"/>
  <c r="UZN188" i="7"/>
  <c r="DHN188" i="7"/>
  <c r="SCL188" i="7"/>
  <c r="ICG188" i="7"/>
  <c r="PQU188" i="7"/>
  <c r="KFI188" i="7"/>
  <c r="SAB188" i="7"/>
  <c r="ITV188" i="7"/>
  <c r="KAH188" i="7"/>
  <c r="SHI188" i="7"/>
  <c r="OXJ188" i="7"/>
  <c r="COJ188" i="7"/>
  <c r="SLO188" i="7"/>
  <c r="LSF188" i="7"/>
  <c r="DQY188" i="7"/>
  <c r="BI188" i="7"/>
  <c r="ANN188" i="7"/>
  <c r="LTL188" i="7"/>
  <c r="BLX188" i="7"/>
  <c r="ANJ188" i="7"/>
  <c r="WZM188" i="7"/>
  <c r="EEL188" i="7"/>
  <c r="IMO188" i="7"/>
  <c r="NDS188" i="7"/>
  <c r="DGF188" i="7"/>
  <c r="LIK188" i="7"/>
  <c r="P188" i="7"/>
  <c r="KAO188" i="7"/>
  <c r="EUF188" i="7"/>
  <c r="OOG188" i="7"/>
  <c r="DG188" i="7"/>
  <c r="DG250" i="7" s="1"/>
  <c r="QPM188" i="7"/>
  <c r="DSJ188" i="7"/>
  <c r="HEC188" i="7"/>
  <c r="LAN188" i="7"/>
  <c r="NMB188" i="7"/>
  <c r="SET188" i="7"/>
  <c r="NXY188" i="7"/>
  <c r="UGN188" i="7"/>
  <c r="VKJ188" i="7"/>
  <c r="SQK188" i="7"/>
  <c r="FRF188" i="7"/>
  <c r="AQJ188" i="7"/>
  <c r="UIM188" i="7"/>
  <c r="VXY188" i="7"/>
  <c r="PDA188" i="7"/>
  <c r="HQL188" i="7"/>
  <c r="OW188" i="7"/>
  <c r="LOB188" i="7"/>
  <c r="GTL188" i="7"/>
  <c r="IAG188" i="7"/>
  <c r="JHD188" i="7"/>
  <c r="RTA188" i="7"/>
  <c r="SNJ188" i="7"/>
  <c r="ODY188" i="7"/>
  <c r="BNM188" i="7"/>
  <c r="TEM188" i="7"/>
  <c r="LJU188" i="7"/>
  <c r="DCQ188" i="7"/>
  <c r="UNO188" i="7"/>
  <c r="TJN188" i="7"/>
  <c r="ION188" i="7"/>
  <c r="QCW188" i="7"/>
  <c r="JJK188" i="7"/>
  <c r="ABM188" i="7"/>
  <c r="FDV188" i="7"/>
  <c r="XAI188" i="7"/>
  <c r="CHV188" i="7"/>
  <c r="DSY188" i="7"/>
  <c r="TUJ188" i="7"/>
  <c r="RTG188" i="7"/>
  <c r="AOI188" i="7"/>
  <c r="VKB188" i="7"/>
  <c r="MGL188" i="7"/>
  <c r="BDQ188" i="7"/>
  <c r="GBV188" i="7"/>
  <c r="UYS188" i="7"/>
  <c r="GHP188" i="7"/>
  <c r="IMR188" i="7"/>
  <c r="CDJ188" i="7"/>
  <c r="MLK188" i="7"/>
  <c r="NJB188" i="7"/>
  <c r="AS188" i="7"/>
  <c r="BVD188" i="7"/>
  <c r="ONC188" i="7"/>
  <c r="QRO188" i="7"/>
  <c r="SAN188" i="7"/>
  <c r="NAB188" i="7"/>
  <c r="KUC188" i="7"/>
  <c r="BTJ188" i="7"/>
  <c r="OSL188" i="7"/>
  <c r="UCY188" i="7"/>
  <c r="TFZ188" i="7"/>
  <c r="URW188" i="7"/>
  <c r="AOH188" i="7"/>
  <c r="HUG188" i="7"/>
  <c r="VVC188" i="7"/>
  <c r="FPY188" i="7"/>
  <c r="ATL188" i="7"/>
  <c r="PBK188" i="7"/>
  <c r="KSQ188" i="7"/>
  <c r="QMH188" i="7"/>
  <c r="GOX188" i="7"/>
  <c r="URF188" i="7"/>
  <c r="QGB188" i="7"/>
  <c r="AAM188" i="7"/>
  <c r="MHG188" i="7"/>
  <c r="MJO188" i="7"/>
  <c r="RHW188" i="7"/>
  <c r="DCK188" i="7"/>
  <c r="WJX188" i="7"/>
  <c r="ACJ188" i="7"/>
  <c r="JWT188" i="7"/>
  <c r="PQX188" i="7"/>
  <c r="SMX188" i="7"/>
  <c r="IVJ188" i="7"/>
  <c r="SMN188" i="7"/>
  <c r="MDL188" i="7"/>
  <c r="OSX188" i="7"/>
  <c r="QCN188" i="7"/>
  <c r="URK188" i="7"/>
  <c r="RUU188" i="7"/>
  <c r="SV188" i="7"/>
  <c r="JPB188" i="7"/>
  <c r="PHH188" i="7"/>
  <c r="TDG188" i="7"/>
  <c r="CWT188" i="7"/>
  <c r="JSQ188" i="7"/>
  <c r="VQE188" i="7"/>
  <c r="ERG188" i="7"/>
  <c r="RVG188" i="7"/>
  <c r="FKJ188" i="7"/>
  <c r="NHB188" i="7"/>
  <c r="NSO188" i="7"/>
  <c r="WSA188" i="7"/>
  <c r="AGY188" i="7"/>
  <c r="REH188" i="7"/>
  <c r="UCX188" i="7"/>
  <c r="RKK188" i="7"/>
  <c r="CXV188" i="7"/>
  <c r="UYA188" i="7"/>
  <c r="RHK188" i="7"/>
  <c r="BKX188" i="7"/>
  <c r="TLC188" i="7"/>
  <c r="KJD188" i="7"/>
  <c r="AXM188" i="7"/>
  <c r="IGC188" i="7"/>
  <c r="MFA188" i="7"/>
  <c r="SJA188" i="7"/>
  <c r="IOK188" i="7"/>
  <c r="LCP188" i="7"/>
  <c r="VGD188" i="7"/>
  <c r="EIU188" i="7"/>
  <c r="OZB188" i="7"/>
  <c r="PTK188" i="7"/>
  <c r="WXA188" i="7"/>
  <c r="LWZ188" i="7"/>
  <c r="OGJ188" i="7"/>
  <c r="STB188" i="7"/>
  <c r="IEM188" i="7"/>
  <c r="PSM188" i="7"/>
  <c r="QTY188" i="7"/>
  <c r="FSV188" i="7"/>
  <c r="SCU188" i="7"/>
  <c r="EW188" i="7"/>
  <c r="EW250" i="7" s="1"/>
  <c r="BWT188" i="7"/>
  <c r="TIW188" i="7"/>
  <c r="GKA188" i="7"/>
  <c r="HYX188" i="7"/>
  <c r="BMR188" i="7"/>
  <c r="HOC188" i="7"/>
  <c r="CXC188" i="7"/>
  <c r="VCT188" i="7"/>
  <c r="PRR188" i="7"/>
  <c r="ILX188" i="7"/>
  <c r="APB188" i="7"/>
  <c r="UNB188" i="7"/>
  <c r="TOZ188" i="7"/>
  <c r="QNH188" i="7"/>
  <c r="BVG188" i="7"/>
  <c r="SJN188" i="7"/>
  <c r="LNQ188" i="7"/>
  <c r="CZF188" i="7"/>
  <c r="PJV188" i="7"/>
  <c r="DII188" i="7"/>
  <c r="QOG188" i="7"/>
  <c r="SOV188" i="7"/>
  <c r="GJM188" i="7"/>
  <c r="ICM188" i="7"/>
  <c r="JFJ188" i="7"/>
  <c r="AIT188" i="7"/>
  <c r="MVX188" i="7"/>
  <c r="LTF188" i="7"/>
  <c r="SSE188" i="7"/>
  <c r="ERF188" i="7"/>
  <c r="XEX188" i="7"/>
  <c r="CTQ188" i="7"/>
  <c r="ANZ188" i="7"/>
  <c r="DOK188" i="7"/>
  <c r="XFB188" i="7"/>
  <c r="HNX188" i="7"/>
  <c r="NCP188" i="7"/>
  <c r="FLO188" i="7"/>
  <c r="RLU188" i="7"/>
  <c r="URO188" i="7"/>
  <c r="JAV188" i="7"/>
  <c r="GAV188" i="7"/>
  <c r="SF188" i="7"/>
  <c r="CTR188" i="7"/>
  <c r="QFP188" i="7"/>
  <c r="WNH188" i="7"/>
  <c r="IOD188" i="7"/>
  <c r="QMQ188" i="7"/>
  <c r="MND188" i="7"/>
  <c r="LVO188" i="7"/>
  <c r="SPB188" i="7"/>
  <c r="THM188" i="7"/>
  <c r="OUU188" i="7"/>
  <c r="NDO188" i="7"/>
  <c r="HWM188" i="7"/>
  <c r="MQF188" i="7"/>
  <c r="EPG188" i="7"/>
  <c r="ARC188" i="7"/>
  <c r="CSO188" i="7"/>
  <c r="PU188" i="7"/>
  <c r="MNG188" i="7"/>
  <c r="STZ188" i="7"/>
  <c r="RHS188" i="7"/>
  <c r="OBN188" i="7"/>
  <c r="GVG188" i="7"/>
  <c r="OML188" i="7"/>
  <c r="MOU188" i="7"/>
  <c r="RFG188" i="7"/>
  <c r="RXF188" i="7"/>
  <c r="NWI188" i="7"/>
  <c r="SUY188" i="7"/>
  <c r="TWI188" i="7"/>
  <c r="PIY188" i="7"/>
  <c r="GJN188" i="7"/>
  <c r="OLU188" i="7"/>
  <c r="FOK188" i="7"/>
  <c r="HGU188" i="7"/>
  <c r="APX188" i="7"/>
  <c r="AB188" i="7"/>
  <c r="NUN188" i="7"/>
  <c r="SNC188" i="7"/>
  <c r="QWN188" i="7"/>
  <c r="BLD188" i="7"/>
  <c r="VMM188" i="7"/>
  <c r="HFQ188" i="7"/>
  <c r="SVR188" i="7"/>
  <c r="GAK188" i="7"/>
  <c r="MKU188" i="7"/>
  <c r="WWW188" i="7"/>
  <c r="PSF188" i="7"/>
  <c r="JHB188" i="7"/>
  <c r="VLC188" i="7"/>
  <c r="HDM188" i="7"/>
  <c r="SWX188" i="7"/>
  <c r="NTZ188" i="7"/>
  <c r="AJM188" i="7"/>
  <c r="VOY188" i="7"/>
  <c r="DBV188" i="7"/>
  <c r="VNA188" i="7"/>
  <c r="AXJ188" i="7"/>
  <c r="JBH188" i="7"/>
  <c r="ULI188" i="7"/>
  <c r="GOJ188" i="7"/>
  <c r="QVK188" i="7"/>
  <c r="QLT188" i="7"/>
  <c r="FKX188" i="7"/>
  <c r="BAQ188" i="7"/>
  <c r="PNC188" i="7"/>
  <c r="BWZ188" i="7"/>
  <c r="CXO188" i="7"/>
  <c r="VIJ188" i="7"/>
  <c r="QTX188" i="7"/>
  <c r="EBF188" i="7"/>
  <c r="RV188" i="7"/>
  <c r="KRM188" i="7"/>
  <c r="UOE188" i="7"/>
  <c r="MOV188" i="7"/>
  <c r="WRV188" i="7"/>
  <c r="LHN188" i="7"/>
  <c r="KSE188" i="7"/>
  <c r="GWF188" i="7"/>
  <c r="VZR188" i="7"/>
  <c r="WWG188" i="7"/>
  <c r="CHD188" i="7"/>
  <c r="RZH188" i="7"/>
  <c r="BDY188" i="7"/>
  <c r="NAD188" i="7"/>
  <c r="EUD188" i="7"/>
  <c r="EPL188" i="7"/>
  <c r="DVJ188" i="7"/>
  <c r="SPE188" i="7"/>
  <c r="PTG188" i="7"/>
  <c r="R188" i="7"/>
  <c r="QCT188" i="7"/>
  <c r="PIX188" i="7"/>
  <c r="GJL188" i="7"/>
  <c r="VWO188" i="7"/>
  <c r="NGN188" i="7"/>
  <c r="SXZ188" i="7"/>
  <c r="EBK188" i="7"/>
  <c r="UFG188" i="7"/>
  <c r="CYR188" i="7"/>
  <c r="DTN188" i="7"/>
  <c r="QGG188" i="7"/>
  <c r="AYG188" i="7"/>
  <c r="LCU188" i="7"/>
  <c r="CQT188" i="7"/>
  <c r="WCT188" i="7"/>
  <c r="OBI188" i="7"/>
  <c r="JFA188" i="7"/>
  <c r="HSI188" i="7"/>
  <c r="OLS188" i="7"/>
  <c r="ZH188" i="7"/>
  <c r="CQZ188" i="7"/>
  <c r="LMV188" i="7"/>
  <c r="FOH188" i="7"/>
  <c r="RO188" i="7"/>
  <c r="PBT188" i="7"/>
  <c r="QMW188" i="7"/>
  <c r="KGZ188" i="7"/>
  <c r="DSN188" i="7"/>
  <c r="XAF188" i="7"/>
  <c r="QIS188" i="7"/>
  <c r="PBR188" i="7"/>
  <c r="ANS188" i="7"/>
  <c r="PZH188" i="7"/>
  <c r="KLM188" i="7"/>
  <c r="NAW188" i="7"/>
  <c r="TZP188" i="7"/>
  <c r="CBV188" i="7"/>
  <c r="NRA188" i="7"/>
  <c r="VMN188" i="7"/>
  <c r="YE188" i="7"/>
  <c r="RB188" i="7"/>
  <c r="JGA188" i="7"/>
  <c r="MEE188" i="7"/>
  <c r="FSB188" i="7"/>
  <c r="AOL188" i="7"/>
  <c r="ZQ188" i="7"/>
  <c r="SKY188" i="7"/>
  <c r="UBV188" i="7"/>
  <c r="ERE188" i="7"/>
  <c r="OLR188" i="7"/>
  <c r="WOY188" i="7"/>
  <c r="TMU188" i="7"/>
  <c r="BXD188" i="7"/>
  <c r="NDY188" i="7"/>
  <c r="GDZ188" i="7"/>
  <c r="RAY188" i="7"/>
  <c r="EDM188" i="7"/>
  <c r="RJP188" i="7"/>
  <c r="IFQ188" i="7"/>
  <c r="DRM188" i="7"/>
  <c r="BGB188" i="7"/>
  <c r="QXV188" i="7"/>
  <c r="WHL188" i="7"/>
  <c r="AJN188" i="7"/>
  <c r="DZP188" i="7"/>
  <c r="SG188" i="7"/>
  <c r="NWG188" i="7"/>
  <c r="PTP188" i="7"/>
  <c r="SVB188" i="7"/>
  <c r="CJU188" i="7"/>
  <c r="LPY188" i="7"/>
  <c r="GEV188" i="7"/>
  <c r="HKQ188" i="7"/>
  <c r="CTZ188" i="7"/>
  <c r="FOS188" i="7"/>
  <c r="ORL188" i="7"/>
  <c r="PAO188" i="7"/>
  <c r="IXC188" i="7"/>
  <c r="QWI188" i="7"/>
  <c r="HBK188" i="7"/>
  <c r="RD188" i="7"/>
  <c r="HNK188" i="7"/>
  <c r="KNZ188" i="7"/>
  <c r="HIV188" i="7"/>
  <c r="CRB188" i="7"/>
  <c r="OAG188" i="7"/>
  <c r="CYH188" i="7"/>
  <c r="HHN188" i="7"/>
  <c r="VVZ188" i="7"/>
  <c r="AM188" i="7"/>
  <c r="BXN188" i="7"/>
  <c r="FDF188" i="7"/>
  <c r="JLI188" i="7"/>
  <c r="VX188" i="7"/>
  <c r="HUN188" i="7"/>
  <c r="CYV188" i="7"/>
  <c r="FZI188" i="7"/>
  <c r="IZV188" i="7"/>
  <c r="SRX188" i="7"/>
  <c r="HEV188" i="7"/>
  <c r="UIL188" i="7"/>
  <c r="IYP188" i="7"/>
  <c r="ULJ188" i="7"/>
  <c r="QMB188" i="7"/>
  <c r="QYD188" i="7"/>
  <c r="OSS188" i="7"/>
  <c r="GMZ188" i="7"/>
  <c r="BXG188" i="7"/>
  <c r="KVP188" i="7"/>
  <c r="KQL188" i="7"/>
  <c r="NTP188" i="7"/>
  <c r="JYR188" i="7"/>
  <c r="HRV188" i="7"/>
  <c r="NBX188" i="7"/>
  <c r="AOY188" i="7"/>
  <c r="IJL188" i="7"/>
  <c r="WIJ188" i="7"/>
  <c r="LCA188" i="7"/>
  <c r="NJO188" i="7"/>
  <c r="AEF188" i="7"/>
  <c r="SAI188" i="7"/>
  <c r="ADU188" i="7"/>
  <c r="TGH188" i="7"/>
  <c r="RMO188" i="7"/>
  <c r="AKG188" i="7"/>
  <c r="JEC188" i="7"/>
  <c r="RGE188" i="7"/>
  <c r="HOE188" i="7"/>
  <c r="UJA188" i="7"/>
  <c r="IDI188" i="7"/>
  <c r="FBN188" i="7"/>
  <c r="EZX188" i="7"/>
  <c r="KGD188" i="7"/>
  <c r="PXI188" i="7"/>
  <c r="EIV188" i="7"/>
  <c r="BCS188" i="7"/>
  <c r="CJY188" i="7"/>
  <c r="KHV188" i="7"/>
  <c r="VGG188" i="7"/>
  <c r="GLC188" i="7"/>
  <c r="RIW188" i="7"/>
  <c r="WPS188" i="7"/>
  <c r="MEL188" i="7"/>
  <c r="OIE188" i="7"/>
  <c r="HMM188" i="7"/>
  <c r="UHV188" i="7"/>
  <c r="HQX188" i="7"/>
  <c r="PSD188" i="7"/>
  <c r="EQW188" i="7"/>
  <c r="NK188" i="7"/>
  <c r="PQN188" i="7"/>
  <c r="WEV188" i="7"/>
  <c r="UBS188" i="7"/>
  <c r="GSJ188" i="7"/>
  <c r="PVF188" i="7"/>
  <c r="MB188" i="7"/>
  <c r="KUM188" i="7"/>
  <c r="GVD188" i="7"/>
  <c r="JYE188" i="7"/>
  <c r="LNE188" i="7"/>
  <c r="VGT188" i="7"/>
  <c r="FTR188" i="7"/>
  <c r="KAV188" i="7"/>
  <c r="DEQ188" i="7"/>
  <c r="EJD188" i="7"/>
  <c r="WTI188" i="7"/>
  <c r="JFD188" i="7"/>
  <c r="LTC188" i="7"/>
  <c r="UBX188" i="7"/>
  <c r="JST188" i="7"/>
  <c r="UFO188" i="7"/>
  <c r="RGA188" i="7"/>
  <c r="AEZ188" i="7"/>
  <c r="SMH188" i="7"/>
  <c r="ABJ188" i="7"/>
  <c r="HMX188" i="7"/>
  <c r="GFW188" i="7"/>
  <c r="OCZ188" i="7"/>
  <c r="KZX188" i="7"/>
  <c r="PCG188" i="7"/>
  <c r="QZV188" i="7"/>
  <c r="MEZ188" i="7"/>
  <c r="OTF188" i="7"/>
  <c r="WZG188" i="7"/>
  <c r="GHT188" i="7"/>
  <c r="JVD188" i="7"/>
  <c r="CJJ188" i="7"/>
  <c r="LZM188" i="7"/>
  <c r="WAT188" i="7"/>
  <c r="AJK188" i="7"/>
  <c r="SSW188" i="7"/>
  <c r="VSR188" i="7"/>
  <c r="KMX188" i="7"/>
  <c r="HA188" i="7"/>
  <c r="TBO188" i="7"/>
  <c r="PYW188" i="7"/>
  <c r="APS188" i="7"/>
  <c r="KMZ188" i="7"/>
  <c r="VEM188" i="7"/>
  <c r="EYH188" i="7"/>
  <c r="TSL188" i="7"/>
  <c r="POY188" i="7"/>
  <c r="VSS188" i="7"/>
  <c r="JJE188" i="7"/>
  <c r="GHS188" i="7"/>
  <c r="QFL188" i="7"/>
  <c r="DKQ188" i="7"/>
  <c r="WKD188" i="7"/>
  <c r="FDE188" i="7"/>
  <c r="QWS188" i="7"/>
  <c r="PCW188" i="7"/>
  <c r="UIY188" i="7"/>
  <c r="NBE188" i="7"/>
  <c r="OSB188" i="7"/>
  <c r="UOW188" i="7"/>
  <c r="GOC188" i="7"/>
  <c r="DVZ188" i="7"/>
  <c r="OGV188" i="7"/>
  <c r="EBQ188" i="7"/>
  <c r="NOP188" i="7"/>
  <c r="CGG188" i="7"/>
  <c r="PHD188" i="7"/>
  <c r="KDF188" i="7"/>
  <c r="HVC188" i="7"/>
  <c r="UFY188" i="7"/>
  <c r="JEH188" i="7"/>
  <c r="WBJ188" i="7"/>
  <c r="GDS188" i="7"/>
  <c r="UF188" i="7"/>
  <c r="BKB188" i="7"/>
  <c r="WYM188" i="7"/>
  <c r="QUA188" i="7"/>
  <c r="BZW188" i="7"/>
  <c r="CP188" i="7"/>
  <c r="BVU188" i="7"/>
  <c r="VLJ188" i="7"/>
  <c r="DKV188" i="7"/>
  <c r="DPT188" i="7"/>
  <c r="WZZ188" i="7"/>
  <c r="RZA188" i="7"/>
  <c r="BLA188" i="7"/>
  <c r="WAZ188" i="7"/>
  <c r="SWZ188" i="7"/>
  <c r="RGQ188" i="7"/>
  <c r="KGH188" i="7"/>
  <c r="SUH188" i="7"/>
  <c r="KBO188" i="7"/>
  <c r="UFW188" i="7"/>
  <c r="CSN188" i="7"/>
  <c r="AWL188" i="7"/>
  <c r="GZT188" i="7"/>
  <c r="WXD188" i="7"/>
  <c r="CSE188" i="7"/>
  <c r="FKF188" i="7"/>
  <c r="CSZ188" i="7"/>
  <c r="IFR188" i="7"/>
  <c r="JQP188" i="7"/>
  <c r="NUM188" i="7"/>
  <c r="IVB188" i="7"/>
  <c r="ULR188" i="7"/>
  <c r="HFW188" i="7"/>
  <c r="AQW188" i="7"/>
  <c r="JTW188" i="7"/>
  <c r="GVZ188" i="7"/>
  <c r="BYS188" i="7"/>
  <c r="AJT188" i="7"/>
  <c r="PJX188" i="7"/>
  <c r="KRA188" i="7"/>
  <c r="FKL188" i="7"/>
  <c r="BLK188" i="7"/>
  <c r="CFI188" i="7"/>
  <c r="TXP188" i="7"/>
  <c r="RUP188" i="7"/>
  <c r="RW188" i="7"/>
  <c r="EGW188" i="7"/>
  <c r="DZ188" i="7"/>
  <c r="DZ250" i="7" s="1"/>
  <c r="TCY188" i="7"/>
  <c r="WTC188" i="7"/>
  <c r="SYP188" i="7"/>
  <c r="QUQ188" i="7"/>
  <c r="VPD188" i="7"/>
  <c r="SWV188" i="7"/>
  <c r="UHC188" i="7"/>
  <c r="LWH188" i="7"/>
  <c r="MWH188" i="7"/>
  <c r="WA188" i="7"/>
  <c r="BVR188" i="7"/>
  <c r="RCK188" i="7"/>
  <c r="PAE188" i="7"/>
  <c r="SDM188" i="7"/>
  <c r="LZP188" i="7"/>
  <c r="TVG188" i="7"/>
  <c r="VVJ188" i="7"/>
  <c r="XCJ188" i="7"/>
  <c r="BPU188" i="7"/>
  <c r="JHU188" i="7"/>
  <c r="BKU188" i="7"/>
  <c r="INO188" i="7"/>
  <c r="DBH188" i="7"/>
  <c r="TAQ188" i="7"/>
  <c r="AYD188" i="7"/>
  <c r="QDG188" i="7"/>
  <c r="ESB188" i="7"/>
  <c r="EKY188" i="7"/>
  <c r="TQA188" i="7"/>
  <c r="JZ188" i="7"/>
  <c r="OQM188" i="7"/>
  <c r="LJN188" i="7"/>
  <c r="WUZ188" i="7"/>
  <c r="IEJ188" i="7"/>
  <c r="WJE188" i="7"/>
  <c r="UB188" i="7"/>
  <c r="VYG188" i="7"/>
  <c r="NIQ188" i="7"/>
  <c r="NLQ188" i="7"/>
  <c r="CRQ188" i="7"/>
  <c r="PVU188" i="7"/>
  <c r="ICK188" i="7"/>
  <c r="IEG188" i="7"/>
  <c r="QC188" i="7"/>
  <c r="CXK188" i="7"/>
  <c r="QBZ188" i="7"/>
  <c r="KXO188" i="7"/>
  <c r="UCL188" i="7"/>
  <c r="VMG188" i="7"/>
  <c r="IHW188" i="7"/>
  <c r="ONQ188" i="7"/>
  <c r="KNU188" i="7"/>
  <c r="SDK188" i="7"/>
  <c r="BJH188" i="7"/>
  <c r="ROV188" i="7"/>
  <c r="XDK188" i="7"/>
  <c r="USG188" i="7"/>
  <c r="UQZ188" i="7"/>
  <c r="LMH188" i="7"/>
  <c r="GTK188" i="7"/>
  <c r="MUF188" i="7"/>
  <c r="CJQ188" i="7"/>
  <c r="HDA188" i="7"/>
  <c r="NCD188" i="7"/>
  <c r="OCI188" i="7"/>
  <c r="DBC188" i="7"/>
  <c r="RGZ188" i="7"/>
  <c r="NZB188" i="7"/>
  <c r="QUF188" i="7"/>
  <c r="MSU188" i="7"/>
  <c r="PES188" i="7"/>
  <c r="DRT188" i="7"/>
  <c r="TRV188" i="7"/>
  <c r="VTV188" i="7"/>
  <c r="CNR188" i="7"/>
  <c r="IOH188" i="7"/>
  <c r="RQK188" i="7"/>
  <c r="IGZ188" i="7"/>
  <c r="QPP188" i="7"/>
  <c r="IAJ188" i="7"/>
  <c r="XJ188" i="7"/>
  <c r="EK188" i="7"/>
  <c r="EK250" i="7" s="1"/>
  <c r="UTF188" i="7"/>
  <c r="GAM188" i="7"/>
  <c r="CFL188" i="7"/>
  <c r="WAI188" i="7"/>
  <c r="UIN188" i="7"/>
  <c r="TWZ188" i="7"/>
  <c r="HFG188" i="7"/>
  <c r="QAE188" i="7"/>
  <c r="BLV188" i="7"/>
  <c r="QPN188" i="7"/>
  <c r="VRU188" i="7"/>
  <c r="VXD188" i="7"/>
  <c r="NNN188" i="7"/>
  <c r="WEL188" i="7"/>
  <c r="HPE188" i="7"/>
  <c r="DLH188" i="7"/>
  <c r="JON188" i="7"/>
  <c r="BZI188" i="7"/>
  <c r="QKM188" i="7"/>
  <c r="UHD188" i="7"/>
  <c r="DQI188" i="7"/>
  <c r="LDW188" i="7"/>
  <c r="JDA188" i="7"/>
  <c r="IYA188" i="7"/>
  <c r="DRB188" i="7"/>
  <c r="YR188" i="7"/>
  <c r="GPU188" i="7"/>
  <c r="STC188" i="7"/>
  <c r="NIR188" i="7"/>
  <c r="OIS188" i="7"/>
  <c r="NTL188" i="7"/>
  <c r="BUJ188" i="7"/>
  <c r="LWQ188" i="7"/>
  <c r="SES188" i="7"/>
  <c r="OFL188" i="7"/>
  <c r="KRO188" i="7"/>
  <c r="PNU188" i="7"/>
  <c r="BDO188" i="7"/>
  <c r="EBM188" i="7"/>
  <c r="TZU188" i="7"/>
  <c r="VKA188" i="7"/>
  <c r="FVH188" i="7"/>
  <c r="PDX188" i="7"/>
  <c r="HVV188" i="7"/>
  <c r="WFM188" i="7"/>
  <c r="HZB188" i="7"/>
  <c r="IPH188" i="7"/>
  <c r="SPL188" i="7"/>
  <c r="WCV188" i="7"/>
  <c r="IFT188" i="7"/>
  <c r="HJS188" i="7"/>
  <c r="BBT188" i="7"/>
  <c r="JOY188" i="7"/>
  <c r="OQC188" i="7"/>
  <c r="BK188" i="7"/>
  <c r="KIB188" i="7"/>
  <c r="VPQ188" i="7"/>
  <c r="HIU188" i="7"/>
  <c r="ENM188" i="7"/>
  <c r="DNJ188" i="7"/>
  <c r="FS188" i="7"/>
  <c r="VKY188" i="7"/>
  <c r="VXZ188" i="7"/>
  <c r="INL188" i="7"/>
  <c r="CCM188" i="7"/>
  <c r="PKV188" i="7"/>
  <c r="INV188" i="7"/>
  <c r="ETC188" i="7"/>
  <c r="OTD188" i="7"/>
  <c r="EQG188" i="7"/>
  <c r="NBB188" i="7"/>
  <c r="SXR188" i="7"/>
  <c r="KMY188" i="7"/>
  <c r="RDR188" i="7"/>
  <c r="OHD188" i="7"/>
  <c r="LZN188" i="7"/>
  <c r="GFL188" i="7"/>
  <c r="BUH188" i="7"/>
  <c r="PEU188" i="7"/>
  <c r="TQG188" i="7"/>
  <c r="VSW188" i="7"/>
  <c r="TNL188" i="7"/>
  <c r="JVP188" i="7"/>
  <c r="ADG188" i="7"/>
  <c r="BGL188" i="7"/>
  <c r="QCS188" i="7"/>
  <c r="QBS188" i="7"/>
  <c r="JYW188" i="7"/>
  <c r="DLA188" i="7"/>
  <c r="FUC188" i="7"/>
  <c r="XO188" i="7"/>
  <c r="RNR188" i="7"/>
  <c r="HDK188" i="7"/>
  <c r="SUA188" i="7"/>
  <c r="NYU188" i="7"/>
  <c r="QOR188" i="7"/>
  <c r="SJH188" i="7"/>
  <c r="SEK188" i="7"/>
  <c r="TJA188" i="7"/>
  <c r="KGX188" i="7"/>
  <c r="AGN188" i="7"/>
  <c r="GLY188" i="7"/>
  <c r="RDV188" i="7"/>
  <c r="KYH188" i="7"/>
  <c r="JSD188" i="7"/>
  <c r="TFS188" i="7"/>
  <c r="CBF188" i="7"/>
  <c r="CW188" i="7"/>
  <c r="OXI188" i="7"/>
  <c r="LVD188" i="7"/>
  <c r="RSX188" i="7"/>
  <c r="OTX188" i="7"/>
  <c r="GWH188" i="7"/>
  <c r="JYN188" i="7"/>
  <c r="THW188" i="7"/>
  <c r="QYF188" i="7"/>
  <c r="QIJ188" i="7"/>
  <c r="OIJ188" i="7"/>
  <c r="FAB188" i="7"/>
  <c r="LQQ188" i="7"/>
  <c r="TYO188" i="7"/>
  <c r="EBE188" i="7"/>
  <c r="LQE188" i="7"/>
  <c r="FDR188" i="7"/>
  <c r="NZT188" i="7"/>
  <c r="ITO188" i="7"/>
  <c r="NFL188" i="7"/>
  <c r="VM188" i="7"/>
  <c r="RQF188" i="7"/>
  <c r="TLG188" i="7"/>
  <c r="HUZ188" i="7"/>
  <c r="TKD188" i="7"/>
  <c r="MSG188" i="7"/>
  <c r="HLX188" i="7"/>
  <c r="AWT188" i="7"/>
  <c r="NNX188" i="7"/>
  <c r="QCJ188" i="7"/>
  <c r="UNF188" i="7"/>
  <c r="PVR188" i="7"/>
  <c r="DZT188" i="7"/>
  <c r="QQR188" i="7"/>
  <c r="ESI188" i="7"/>
  <c r="OXW188" i="7"/>
  <c r="HXD188" i="7"/>
  <c r="WNY188" i="7"/>
  <c r="EFX188" i="7"/>
  <c r="UVR188" i="7"/>
  <c r="HEQ188" i="7"/>
  <c r="KIT188" i="7"/>
  <c r="IWU188" i="7"/>
  <c r="OAQ188" i="7"/>
  <c r="AHE188" i="7"/>
  <c r="LQT188" i="7"/>
  <c r="GVL188" i="7"/>
  <c r="ANG188" i="7"/>
  <c r="PBM188" i="7"/>
  <c r="IFD188" i="7"/>
  <c r="HII188" i="7"/>
  <c r="VOM188" i="7"/>
  <c r="DOV188" i="7"/>
  <c r="FTA188" i="7"/>
  <c r="FJR188" i="7"/>
  <c r="SL188" i="7"/>
  <c r="AGI188" i="7"/>
  <c r="OWT188" i="7"/>
  <c r="KEW188" i="7"/>
  <c r="MWI188" i="7"/>
  <c r="UBF188" i="7"/>
  <c r="KKQ188" i="7"/>
  <c r="LJA188" i="7"/>
  <c r="SKW188" i="7"/>
  <c r="VUH188" i="7"/>
  <c r="SXX188" i="7"/>
  <c r="JJT188" i="7"/>
  <c r="WMX188" i="7"/>
  <c r="CVD188" i="7"/>
  <c r="FFJ188" i="7"/>
  <c r="UQB188" i="7"/>
  <c r="PBV188" i="7"/>
  <c r="BOV188" i="7"/>
  <c r="DSU188" i="7"/>
  <c r="JPO188" i="7"/>
  <c r="KTF188" i="7"/>
  <c r="RHI188" i="7"/>
  <c r="TKZ188" i="7"/>
  <c r="RAA188" i="7"/>
  <c r="TM188" i="7"/>
  <c r="KRZ188" i="7"/>
  <c r="MEC188" i="7"/>
  <c r="IVX188" i="7"/>
  <c r="EPS188" i="7"/>
  <c r="WP188" i="7"/>
  <c r="DXP188" i="7"/>
  <c r="VDZ188" i="7"/>
  <c r="YF188" i="7"/>
  <c r="ILP188" i="7"/>
  <c r="PKN188" i="7"/>
  <c r="QOL188" i="7"/>
  <c r="WWH188" i="7"/>
  <c r="LHS188" i="7"/>
  <c r="PGF188" i="7"/>
  <c r="CTD188" i="7"/>
  <c r="EXU188" i="7"/>
  <c r="EOO188" i="7"/>
  <c r="KMC188" i="7"/>
  <c r="TJD188" i="7"/>
  <c r="VJP188" i="7"/>
  <c r="IRO188" i="7"/>
  <c r="AHB188" i="7"/>
  <c r="GMD188" i="7"/>
  <c r="AVQ188" i="7"/>
  <c r="GIZ188" i="7"/>
  <c r="GJS188" i="7"/>
  <c r="DKL188" i="7"/>
  <c r="SZE188" i="7"/>
  <c r="TLE188" i="7"/>
  <c r="FJZ188" i="7"/>
  <c r="WED188" i="7"/>
  <c r="VWP188" i="7"/>
  <c r="SRE188" i="7"/>
  <c r="TP188" i="7"/>
  <c r="BGP188" i="7"/>
  <c r="JJV188" i="7"/>
  <c r="HYI188" i="7"/>
  <c r="PLB188" i="7"/>
  <c r="TEP188" i="7"/>
  <c r="QJA188" i="7"/>
  <c r="FHF188" i="7"/>
  <c r="GTG188" i="7"/>
  <c r="MZV188" i="7"/>
  <c r="HJX188" i="7"/>
  <c r="VHM188" i="7"/>
  <c r="OWY188" i="7"/>
  <c r="RWR188" i="7"/>
  <c r="DXI188" i="7"/>
  <c r="DDD188" i="7"/>
  <c r="PFQ188" i="7"/>
  <c r="PAU188" i="7"/>
  <c r="KRF188" i="7"/>
  <c r="OLL188" i="7"/>
  <c r="MAF188" i="7"/>
  <c r="BQI188" i="7"/>
  <c r="PSI188" i="7"/>
  <c r="CPE188" i="7"/>
  <c r="ENF188" i="7"/>
  <c r="CIN188" i="7"/>
  <c r="DNE188" i="7"/>
  <c r="XAH188" i="7"/>
  <c r="TVI188" i="7"/>
  <c r="WLY188" i="7"/>
  <c r="LYN188" i="7"/>
  <c r="LZZ188" i="7"/>
  <c r="JOZ188" i="7"/>
  <c r="PDG188" i="7"/>
  <c r="GAZ188" i="7"/>
  <c r="RMQ188" i="7"/>
  <c r="EJF188" i="7"/>
  <c r="WTM188" i="7"/>
  <c r="IGJ188" i="7"/>
  <c r="KWD188" i="7"/>
  <c r="OVN188" i="7"/>
  <c r="QVJ188" i="7"/>
  <c r="BUG188" i="7"/>
  <c r="APT188" i="7"/>
  <c r="EFF188" i="7"/>
  <c r="UFX188" i="7"/>
  <c r="XCO188" i="7"/>
  <c r="MPM188" i="7"/>
  <c r="EKD188" i="7"/>
  <c r="DOJ188" i="7"/>
  <c r="SAC188" i="7"/>
  <c r="HBU188" i="7"/>
  <c r="FSH188" i="7"/>
  <c r="TIE188" i="7"/>
  <c r="UNY188" i="7"/>
  <c r="UZS188" i="7"/>
  <c r="CIT188" i="7"/>
  <c r="RZL188" i="7"/>
  <c r="VDP188" i="7"/>
  <c r="ATS188" i="7"/>
  <c r="GUV188" i="7"/>
  <c r="BAF188" i="7"/>
  <c r="RRY188" i="7"/>
  <c r="VZB188" i="7"/>
  <c r="FCA188" i="7"/>
  <c r="BFA188" i="7"/>
  <c r="UXS188" i="7"/>
  <c r="TZ188" i="7"/>
  <c r="JBP188" i="7"/>
  <c r="NYF188" i="7"/>
  <c r="UZT188" i="7"/>
  <c r="FHW188" i="7"/>
  <c r="JLO188" i="7"/>
  <c r="JIV188" i="7"/>
  <c r="STK188" i="7"/>
  <c r="GSN188" i="7"/>
  <c r="KMW188" i="7"/>
  <c r="HYD188" i="7"/>
  <c r="DIS188" i="7"/>
  <c r="GMF188" i="7"/>
  <c r="PMN188" i="7"/>
  <c r="TRT188" i="7"/>
  <c r="PUJ188" i="7"/>
  <c r="FSE188" i="7"/>
  <c r="DHX188" i="7"/>
  <c r="BLP188" i="7"/>
  <c r="FFW188" i="7"/>
  <c r="BBO188" i="7"/>
  <c r="PNV188" i="7"/>
  <c r="RXL188" i="7"/>
  <c r="FSA188" i="7"/>
  <c r="HYV188" i="7"/>
  <c r="MEU188" i="7"/>
  <c r="OYJ188" i="7"/>
  <c r="PTY188" i="7"/>
  <c r="CCS188" i="7"/>
  <c r="IUQ188" i="7"/>
  <c r="PIN188" i="7"/>
  <c r="MFO188" i="7"/>
  <c r="NMT188" i="7"/>
  <c r="PIA188" i="7"/>
  <c r="WEG188" i="7"/>
  <c r="VOV188" i="7"/>
  <c r="EMB188" i="7"/>
  <c r="REF188" i="7"/>
  <c r="KLV188" i="7"/>
  <c r="EWE188" i="7"/>
  <c r="NJF188" i="7"/>
  <c r="OKS188" i="7"/>
  <c r="DRJ188" i="7"/>
  <c r="OJU188" i="7"/>
  <c r="WPQ188" i="7"/>
  <c r="QWP188" i="7"/>
  <c r="RKM188" i="7"/>
  <c r="ONR188" i="7"/>
  <c r="WLU188" i="7"/>
  <c r="NXL188" i="7"/>
  <c r="FFY188" i="7"/>
  <c r="CUK188" i="7"/>
  <c r="CNO188" i="7"/>
  <c r="SLP188" i="7"/>
  <c r="CHW188" i="7"/>
  <c r="HEF188" i="7"/>
  <c r="BDD188" i="7"/>
  <c r="LMW188" i="7"/>
  <c r="HUV188" i="7"/>
  <c r="GOA188" i="7"/>
  <c r="QHC188" i="7"/>
  <c r="OHR188" i="7"/>
  <c r="MIP188" i="7"/>
  <c r="UQE188" i="7"/>
  <c r="SWN188" i="7"/>
  <c r="LNH188" i="7"/>
  <c r="LYT188" i="7"/>
  <c r="FPL188" i="7"/>
  <c r="SGQ188" i="7"/>
  <c r="NWQ188" i="7"/>
  <c r="BBR188" i="7"/>
  <c r="AFS188" i="7"/>
  <c r="HLA188" i="7"/>
  <c r="RPH188" i="7"/>
  <c r="KIX188" i="7"/>
  <c r="VPH188" i="7"/>
  <c r="SNH188" i="7"/>
  <c r="HCP188" i="7"/>
  <c r="QJK188" i="7"/>
  <c r="GPZ188" i="7"/>
  <c r="ODN188" i="7"/>
  <c r="RYR188" i="7"/>
  <c r="MEV188" i="7"/>
  <c r="CJA188" i="7"/>
  <c r="QRV188" i="7"/>
  <c r="MAQ188" i="7"/>
  <c r="OYQ188" i="7"/>
  <c r="EIM188" i="7"/>
  <c r="MAW188" i="7"/>
  <c r="NAG188" i="7"/>
  <c r="CSV188" i="7"/>
  <c r="WKK188" i="7"/>
  <c r="EYR188" i="7"/>
  <c r="HLL188" i="7"/>
  <c r="CKE188" i="7"/>
  <c r="KLU188" i="7"/>
  <c r="JHS188" i="7"/>
  <c r="KGG188" i="7"/>
  <c r="PXA188" i="7"/>
  <c r="SOB188" i="7"/>
  <c r="WUS188" i="7"/>
  <c r="GNH188" i="7"/>
  <c r="FAI188" i="7"/>
  <c r="FNX188" i="7"/>
  <c r="LDK188" i="7"/>
  <c r="UTY188" i="7"/>
  <c r="IEI188" i="7"/>
  <c r="GEE188" i="7"/>
  <c r="RHF188" i="7"/>
  <c r="AIQ188" i="7"/>
  <c r="NFF188" i="7"/>
  <c r="DBS188" i="7"/>
  <c r="NEQ188" i="7"/>
  <c r="HQF188" i="7"/>
  <c r="JTI188" i="7"/>
  <c r="FRN188" i="7"/>
  <c r="TQL188" i="7"/>
  <c r="REN188" i="7"/>
  <c r="MXQ188" i="7"/>
  <c r="JIW188" i="7"/>
  <c r="MDQ188" i="7"/>
  <c r="GER188" i="7"/>
  <c r="NFN188" i="7"/>
  <c r="FGK188" i="7"/>
  <c r="GCE188" i="7"/>
  <c r="GCC188" i="7"/>
  <c r="OZD188" i="7"/>
  <c r="NVP188" i="7"/>
  <c r="ABK188" i="7"/>
  <c r="NJG188" i="7"/>
  <c r="NHR188" i="7"/>
  <c r="QED188" i="7"/>
  <c r="MKI188" i="7"/>
  <c r="BNI188" i="7"/>
  <c r="SJW188" i="7"/>
  <c r="PVT188" i="7"/>
  <c r="VST188" i="7"/>
  <c r="VBE188" i="7"/>
  <c r="QHD188" i="7"/>
  <c r="LAL188" i="7"/>
  <c r="LPA188" i="7"/>
  <c r="BMA188" i="7"/>
  <c r="DSX188" i="7"/>
  <c r="NBJ188" i="7"/>
  <c r="TAN188" i="7"/>
  <c r="BBK188" i="7"/>
  <c r="EEY188" i="7"/>
  <c r="UTH188" i="7"/>
  <c r="UCT188" i="7"/>
  <c r="GLT188" i="7"/>
  <c r="BAW188" i="7"/>
  <c r="EMH188" i="7"/>
  <c r="BPZ188" i="7"/>
  <c r="NPV188" i="7"/>
  <c r="WTS188" i="7"/>
  <c r="EAL188" i="7"/>
  <c r="LDY188" i="7"/>
  <c r="IF188" i="7"/>
  <c r="DJI188" i="7"/>
  <c r="LQC188" i="7"/>
  <c r="NMV188" i="7"/>
  <c r="BCZ188" i="7"/>
  <c r="SZK188" i="7"/>
  <c r="CCY188" i="7"/>
  <c r="GFN188" i="7"/>
  <c r="ETI188" i="7"/>
  <c r="GRC188" i="7"/>
  <c r="VGA188" i="7"/>
  <c r="JZB188" i="7"/>
  <c r="VIZ188" i="7"/>
  <c r="TLT188" i="7"/>
  <c r="HUL188" i="7"/>
  <c r="NSQ188" i="7"/>
  <c r="IGM188" i="7"/>
  <c r="IBI188" i="7"/>
  <c r="IVU188" i="7"/>
  <c r="VTX188" i="7"/>
  <c r="ACI188" i="7"/>
  <c r="VJC188" i="7"/>
  <c r="Q188" i="7"/>
  <c r="HXQ188" i="7"/>
  <c r="TRN188" i="7"/>
  <c r="KXM188" i="7"/>
  <c r="GQH188" i="7"/>
  <c r="LFS188" i="7"/>
  <c r="TCR188" i="7"/>
  <c r="ECX188" i="7"/>
  <c r="QSI188" i="7"/>
  <c r="EPN188" i="7"/>
  <c r="FUT188" i="7"/>
  <c r="PIV188" i="7"/>
  <c r="FPS188" i="7"/>
  <c r="XAT188" i="7"/>
  <c r="KQG188" i="7"/>
  <c r="IPC188" i="7"/>
  <c r="DYG188" i="7"/>
  <c r="LVM188" i="7"/>
  <c r="GXU188" i="7"/>
  <c r="KGL188" i="7"/>
  <c r="VDS188" i="7"/>
  <c r="GTE188" i="7"/>
  <c r="JJO188" i="7"/>
  <c r="KYZ188" i="7"/>
  <c r="WLE188" i="7"/>
  <c r="EPW188" i="7"/>
  <c r="CAR188" i="7"/>
  <c r="EKR188" i="7"/>
  <c r="IZP188" i="7"/>
  <c r="OJW188" i="7"/>
  <c r="FEY188" i="7"/>
  <c r="IOY188" i="7"/>
  <c r="RLC188" i="7"/>
  <c r="GVI188" i="7"/>
  <c r="DDX188" i="7"/>
  <c r="KNL188" i="7"/>
  <c r="WPD188" i="7"/>
  <c r="RQA188" i="7"/>
  <c r="FET188" i="7"/>
  <c r="UTG188" i="7"/>
  <c r="MOW188" i="7"/>
  <c r="JYG188" i="7"/>
  <c r="BSW188" i="7"/>
  <c r="RYA188" i="7"/>
  <c r="KLZ188" i="7"/>
  <c r="RVZ188" i="7"/>
  <c r="OQA188" i="7"/>
  <c r="LCY188" i="7"/>
  <c r="QXT188" i="7"/>
  <c r="IDD188" i="7"/>
  <c r="QPS188" i="7"/>
  <c r="PO188" i="7"/>
  <c r="DA188" i="7"/>
  <c r="SOX188" i="7"/>
  <c r="JJR188" i="7"/>
  <c r="VWM188" i="7"/>
  <c r="ML188" i="7"/>
  <c r="YO188" i="7"/>
  <c r="UXL188" i="7"/>
  <c r="HBV188" i="7"/>
  <c r="SBI188" i="7"/>
  <c r="COS188" i="7"/>
  <c r="RXI188" i="7"/>
  <c r="INR188" i="7"/>
  <c r="KYK188" i="7"/>
  <c r="ODZ188" i="7"/>
  <c r="KEJ188" i="7"/>
  <c r="QHI188" i="7"/>
  <c r="WQP188" i="7"/>
  <c r="WKA188" i="7"/>
  <c r="IKQ188" i="7"/>
  <c r="VMU188" i="7"/>
  <c r="JBF188" i="7"/>
  <c r="WMJ188" i="7"/>
  <c r="RPE188" i="7"/>
  <c r="UIU188" i="7"/>
  <c r="ADX188" i="7"/>
  <c r="WHJ188" i="7"/>
  <c r="RJA188" i="7"/>
  <c r="JJF188" i="7"/>
  <c r="IDP188" i="7"/>
  <c r="FWC188" i="7"/>
  <c r="OMB188" i="7"/>
  <c r="CAS188" i="7"/>
  <c r="ZZ188" i="7"/>
  <c r="SEA188" i="7"/>
  <c r="OYB188" i="7"/>
  <c r="OBW188" i="7"/>
  <c r="QVI188" i="7"/>
  <c r="ACB188" i="7"/>
  <c r="XEB188" i="7"/>
  <c r="NXW188" i="7"/>
  <c r="RAJ188" i="7"/>
  <c r="HMQ188" i="7"/>
  <c r="ACQ188" i="7"/>
  <c r="OBD188" i="7"/>
  <c r="GXR188" i="7"/>
  <c r="MLM188" i="7"/>
  <c r="FLG188" i="7"/>
  <c r="KRK188" i="7"/>
  <c r="LZO188" i="7"/>
  <c r="PWO188" i="7"/>
  <c r="OLO188" i="7"/>
  <c r="STJ188" i="7"/>
  <c r="IM188" i="7"/>
  <c r="LFI188" i="7"/>
  <c r="IVD188" i="7"/>
  <c r="GIF188" i="7"/>
  <c r="KWY188" i="7"/>
  <c r="OOB188" i="7"/>
  <c r="AXZ188" i="7"/>
  <c r="IHY188" i="7"/>
  <c r="ORU188" i="7"/>
  <c r="HOB188" i="7"/>
  <c r="GAX188" i="7"/>
  <c r="TYZ188" i="7"/>
  <c r="KFS188" i="7"/>
  <c r="FZQ188" i="7"/>
  <c r="RLQ188" i="7"/>
  <c r="UHS188" i="7"/>
  <c r="PTL188" i="7"/>
  <c r="SKP188" i="7"/>
  <c r="JOX188" i="7"/>
  <c r="KED188" i="7"/>
  <c r="KJQ188" i="7"/>
  <c r="ILU188" i="7"/>
  <c r="KHX188" i="7"/>
  <c r="RHV188" i="7"/>
  <c r="TL188" i="7"/>
  <c r="RNP188" i="7"/>
  <c r="LBD188" i="7"/>
  <c r="GRM188" i="7"/>
  <c r="LRS188" i="7"/>
  <c r="FWX188" i="7"/>
  <c r="QNN188" i="7"/>
  <c r="BBC188" i="7"/>
  <c r="QP188" i="7"/>
  <c r="PFK188" i="7"/>
  <c r="LJJ188" i="7"/>
  <c r="WXW188" i="7"/>
  <c r="UOC188" i="7"/>
  <c r="DQO188" i="7"/>
  <c r="UUH188" i="7"/>
  <c r="VUV188" i="7"/>
  <c r="QA188" i="7"/>
  <c r="LXV188" i="7"/>
  <c r="MSN188" i="7"/>
  <c r="BGE188" i="7"/>
  <c r="RSQ188" i="7"/>
  <c r="UCP188" i="7"/>
  <c r="JCX188" i="7"/>
  <c r="OOJ188" i="7"/>
  <c r="PKP188" i="7"/>
  <c r="WUD188" i="7"/>
  <c r="SHG188" i="7"/>
  <c r="DDU188" i="7"/>
  <c r="TXS188" i="7"/>
  <c r="MJA188" i="7"/>
  <c r="RCU188" i="7"/>
  <c r="ACT188" i="7"/>
  <c r="HJE188" i="7"/>
  <c r="CWB188" i="7"/>
  <c r="ATF188" i="7"/>
  <c r="AAR188" i="7"/>
  <c r="AF188" i="7"/>
  <c r="XAU188" i="7"/>
  <c r="JVE188" i="7"/>
  <c r="WFE188" i="7"/>
  <c r="RXV188" i="7"/>
  <c r="QXB188" i="7"/>
  <c r="VXO188" i="7"/>
  <c r="HFT188" i="7"/>
  <c r="RAV188" i="7"/>
  <c r="JJJ188" i="7"/>
  <c r="BTP188" i="7"/>
  <c r="HTT188" i="7"/>
  <c r="HK188" i="7"/>
  <c r="IAX188" i="7"/>
  <c r="GI188" i="7"/>
  <c r="DWR188" i="7"/>
  <c r="MGK188" i="7"/>
  <c r="FPU188" i="7"/>
  <c r="TKR188" i="7"/>
  <c r="VTP188" i="7"/>
  <c r="IVG188" i="7"/>
  <c r="DYC188" i="7"/>
  <c r="WJU188" i="7"/>
  <c r="SAZ188" i="7"/>
  <c r="WCL188" i="7"/>
  <c r="QVF188" i="7"/>
  <c r="ULB188" i="7"/>
  <c r="BHL188" i="7"/>
  <c r="SMW188" i="7"/>
  <c r="ECA188" i="7"/>
  <c r="QYS188" i="7"/>
  <c r="NWP188" i="7"/>
  <c r="XCR188" i="7"/>
  <c r="PFE188" i="7"/>
  <c r="WYI188" i="7"/>
  <c r="SUQ188" i="7"/>
  <c r="QKC188" i="7"/>
  <c r="TMA188" i="7"/>
  <c r="SZO188" i="7"/>
  <c r="MOF188" i="7"/>
  <c r="JCD188" i="7"/>
  <c r="TOM188" i="7"/>
  <c r="LMS188" i="7"/>
  <c r="LBL188" i="7"/>
  <c r="OUC188" i="7"/>
  <c r="KBU188" i="7"/>
  <c r="MZM188" i="7"/>
  <c r="CCO188" i="7"/>
  <c r="MJB188" i="7"/>
  <c r="JGK188" i="7"/>
  <c r="AUF188" i="7"/>
  <c r="AHL188" i="7"/>
  <c r="WJP188" i="7"/>
  <c r="RJU188" i="7"/>
  <c r="SVZ188" i="7"/>
  <c r="NCJ188" i="7"/>
  <c r="NCT188" i="7"/>
  <c r="QIP188" i="7"/>
  <c r="KZW188" i="7"/>
  <c r="UNK188" i="7"/>
  <c r="IQE188" i="7"/>
  <c r="IHJ188" i="7"/>
  <c r="QGT188" i="7"/>
  <c r="OHA188" i="7"/>
  <c r="LNC188" i="7"/>
  <c r="VAU188" i="7"/>
  <c r="YQ188" i="7"/>
  <c r="ROT188" i="7"/>
  <c r="UUW188" i="7"/>
  <c r="BIK188" i="7"/>
  <c r="AEH188" i="7"/>
  <c r="NMO188" i="7"/>
  <c r="EIW188" i="7"/>
  <c r="LFH188" i="7"/>
  <c r="FPE188" i="7"/>
  <c r="SJU188" i="7"/>
  <c r="AID188" i="7"/>
  <c r="JPJ188" i="7"/>
  <c r="DJG188" i="7"/>
  <c r="EGO188" i="7"/>
  <c r="TKM188" i="7"/>
  <c r="BDZ188" i="7"/>
  <c r="DNF188" i="7"/>
  <c r="EHM188" i="7"/>
  <c r="CEX188" i="7"/>
  <c r="CMY188" i="7"/>
  <c r="RVW188" i="7"/>
  <c r="KFV188" i="7"/>
  <c r="BHR188" i="7"/>
  <c r="GKI188" i="7"/>
  <c r="KCT188" i="7"/>
  <c r="AGA188" i="7"/>
  <c r="QIM188" i="7"/>
  <c r="EOC188" i="7"/>
  <c r="NLZ188" i="7"/>
  <c r="WQJ188" i="7"/>
  <c r="WIT188" i="7"/>
  <c r="NYE188" i="7"/>
  <c r="UJF188" i="7"/>
  <c r="SWQ188" i="7"/>
  <c r="ALQ188" i="7"/>
  <c r="LYE188" i="7"/>
  <c r="GG188" i="7"/>
  <c r="AAE188" i="7"/>
  <c r="BSK188" i="7"/>
  <c r="SBV188" i="7"/>
  <c r="ABX188" i="7"/>
  <c r="MKV188" i="7"/>
  <c r="LQY188" i="7"/>
  <c r="BVK188" i="7"/>
  <c r="WDL188" i="7"/>
  <c r="HHB188" i="7"/>
  <c r="TTC188" i="7"/>
  <c r="WAN188" i="7"/>
  <c r="MMT188" i="7"/>
  <c r="NFU188" i="7"/>
  <c r="ERL188" i="7"/>
  <c r="INA188" i="7"/>
  <c r="RMV188" i="7"/>
  <c r="GTY188" i="7"/>
  <c r="LDX188" i="7"/>
  <c r="FHS188" i="7"/>
  <c r="OLT188" i="7"/>
  <c r="IYM188" i="7"/>
  <c r="KEN188" i="7"/>
  <c r="CTT188" i="7"/>
  <c r="MSA188" i="7"/>
  <c r="ECJ188" i="7"/>
  <c r="NGU188" i="7"/>
  <c r="DJT188" i="7"/>
  <c r="LFJ188" i="7"/>
  <c r="W188" i="7"/>
  <c r="LAA188" i="7"/>
  <c r="UNM188" i="7"/>
  <c r="PIT188" i="7"/>
  <c r="WKB188" i="7"/>
  <c r="S188" i="7"/>
  <c r="JBX188" i="7"/>
  <c r="VLH188" i="7"/>
  <c r="OQX188" i="7"/>
  <c r="HKD188" i="7"/>
  <c r="QQL188" i="7"/>
  <c r="BGZ188" i="7"/>
  <c r="MLD188" i="7"/>
  <c r="VUF188" i="7"/>
  <c r="LUX188" i="7"/>
  <c r="MGM188" i="7"/>
  <c r="IUE188" i="7"/>
  <c r="TGF188" i="7"/>
  <c r="FZY188" i="7"/>
  <c r="KMR188" i="7"/>
  <c r="JPL188" i="7"/>
  <c r="SMM188" i="7"/>
  <c r="JYD188" i="7"/>
  <c r="GGH188" i="7"/>
  <c r="WPC188" i="7"/>
  <c r="KKZ188" i="7"/>
  <c r="DRZ188" i="7"/>
  <c r="DSZ188" i="7"/>
  <c r="OMV188" i="7"/>
  <c r="NIM188" i="7"/>
  <c r="NVL188" i="7"/>
  <c r="HHM188" i="7"/>
  <c r="KUQ188" i="7"/>
  <c r="QAM188" i="7"/>
  <c r="DHW188" i="7"/>
  <c r="IDF188" i="7"/>
  <c r="TFV188" i="7"/>
  <c r="IAF188" i="7"/>
  <c r="ENH188" i="7"/>
  <c r="BET188" i="7"/>
  <c r="DLB188" i="7"/>
  <c r="WAX188" i="7"/>
  <c r="VNB188" i="7"/>
  <c r="OZP188" i="7"/>
  <c r="CRA188" i="7"/>
  <c r="WMK188" i="7"/>
  <c r="QXN188" i="7"/>
  <c r="OKH188" i="7"/>
  <c r="TSX188" i="7"/>
  <c r="QQS188" i="7"/>
  <c r="CWE188" i="7"/>
  <c r="OLQ188" i="7"/>
  <c r="RXX188" i="7"/>
  <c r="BWO188" i="7"/>
  <c r="KYD188" i="7"/>
  <c r="ITX188" i="7"/>
  <c r="PL188" i="7"/>
  <c r="JYT188" i="7"/>
  <c r="SOI188" i="7"/>
  <c r="LLV188" i="7"/>
  <c r="CLH188" i="7"/>
  <c r="BBG188" i="7"/>
  <c r="LON188" i="7"/>
  <c r="CBL188" i="7"/>
  <c r="NNV188" i="7"/>
  <c r="FWJ188" i="7"/>
  <c r="WOP188" i="7"/>
  <c r="JQC188" i="7"/>
  <c r="ASL188" i="7"/>
  <c r="VXP188" i="7"/>
  <c r="HVL188" i="7"/>
  <c r="XCM188" i="7"/>
  <c r="TCN188" i="7"/>
  <c r="HUB188" i="7"/>
  <c r="DOA188" i="7"/>
  <c r="FZS188" i="7"/>
  <c r="DGL188" i="7"/>
  <c r="FAR188" i="7"/>
  <c r="PXW188" i="7"/>
  <c r="RLJ188" i="7"/>
  <c r="DUK188" i="7"/>
  <c r="LWD188" i="7"/>
  <c r="VUM188" i="7"/>
  <c r="USD188" i="7"/>
  <c r="WEK188" i="7"/>
  <c r="JOW188" i="7"/>
  <c r="CZG188" i="7"/>
  <c r="QMS188" i="7"/>
  <c r="EYE188" i="7"/>
  <c r="SM188" i="7"/>
  <c r="IUX188" i="7"/>
  <c r="MIU188" i="7"/>
  <c r="MNM188" i="7"/>
  <c r="DBO188" i="7"/>
  <c r="TKJ188" i="7"/>
  <c r="PLA188" i="7"/>
  <c r="FGX188" i="7"/>
  <c r="FYQ188" i="7"/>
  <c r="MTM188" i="7"/>
  <c r="MPN188" i="7"/>
  <c r="UC188" i="7"/>
  <c r="GGS188" i="7"/>
  <c r="BYL188" i="7"/>
  <c r="ROU188" i="7"/>
  <c r="ABY188" i="7"/>
  <c r="IFN188" i="7"/>
  <c r="PRZ188" i="7"/>
  <c r="PTU188" i="7"/>
  <c r="JYB188" i="7"/>
  <c r="ITB188" i="7"/>
  <c r="JAA188" i="7"/>
  <c r="USR188" i="7"/>
  <c r="LVW188" i="7"/>
  <c r="TGL188" i="7"/>
  <c r="FYS188" i="7"/>
  <c r="CDY188" i="7"/>
  <c r="WUB188" i="7"/>
  <c r="AMN188" i="7"/>
  <c r="NNO188" i="7"/>
  <c r="DFQ188" i="7"/>
  <c r="QKR188" i="7"/>
  <c r="TYY188" i="7"/>
  <c r="QVL188" i="7"/>
  <c r="VWU188" i="7"/>
  <c r="CVG188" i="7"/>
  <c r="EAX188" i="7"/>
  <c r="UII188" i="7"/>
  <c r="BTT188" i="7"/>
  <c r="TXW188" i="7"/>
  <c r="KHJ188" i="7"/>
  <c r="WSX188" i="7"/>
  <c r="DDZ188" i="7"/>
  <c r="MEM188" i="7"/>
  <c r="IXJ188" i="7"/>
  <c r="ASP188" i="7"/>
  <c r="IOU188" i="7"/>
  <c r="WOB188" i="7"/>
  <c r="BRW188" i="7"/>
  <c r="ESP188" i="7"/>
  <c r="PDZ188" i="7"/>
  <c r="NQB188" i="7"/>
  <c r="TOG188" i="7"/>
  <c r="SFY188" i="7"/>
  <c r="KUO188" i="7"/>
  <c r="SUP188" i="7"/>
  <c r="SIV188" i="7"/>
  <c r="VFG188" i="7"/>
  <c r="VMA188" i="7"/>
  <c r="HAS188" i="7"/>
  <c r="LGC188" i="7"/>
  <c r="NFV188" i="7"/>
  <c r="OOE188" i="7"/>
  <c r="JPK188" i="7"/>
  <c r="NRN188" i="7"/>
  <c r="HNV188" i="7"/>
  <c r="UBT188" i="7"/>
  <c r="DIQ188" i="7"/>
  <c r="MEK188" i="7"/>
  <c r="AY188" i="7"/>
  <c r="FGL188" i="7"/>
  <c r="KVA188" i="7"/>
  <c r="PFM188" i="7"/>
  <c r="SIM188" i="7"/>
  <c r="OON188" i="7"/>
  <c r="WST188" i="7"/>
  <c r="LDM188" i="7"/>
  <c r="AGP188" i="7"/>
  <c r="BWP188" i="7"/>
  <c r="VVO188" i="7"/>
  <c r="DYN188" i="7"/>
  <c r="HNU188" i="7"/>
  <c r="JL188" i="7"/>
  <c r="RQJ188" i="7"/>
  <c r="IVT188" i="7"/>
  <c r="DSA188" i="7"/>
  <c r="HXR188" i="7"/>
  <c r="BAL188" i="7"/>
  <c r="KMG188" i="7"/>
  <c r="HOJ188" i="7"/>
  <c r="PSU188" i="7"/>
  <c r="IPL188" i="7"/>
  <c r="HXA188" i="7"/>
  <c r="THR188" i="7"/>
  <c r="AQV188" i="7"/>
  <c r="IBN188" i="7"/>
  <c r="TST188" i="7"/>
  <c r="WHK188" i="7"/>
  <c r="JHY188" i="7"/>
  <c r="WGT188" i="7"/>
  <c r="WRX188" i="7"/>
  <c r="BDP188" i="7"/>
  <c r="XL188" i="7"/>
  <c r="MWJ188" i="7"/>
  <c r="ENE188" i="7"/>
  <c r="DUS188" i="7"/>
  <c r="OYM188" i="7"/>
  <c r="QYU188" i="7"/>
  <c r="SLG188" i="7"/>
  <c r="LCM188" i="7"/>
  <c r="MPR188" i="7"/>
  <c r="ILN188" i="7"/>
  <c r="UQK188" i="7"/>
  <c r="OEH188" i="7"/>
  <c r="ESU188" i="7"/>
  <c r="OHC188" i="7"/>
  <c r="WNK188" i="7"/>
  <c r="JYF188" i="7"/>
  <c r="DAA188" i="7"/>
  <c r="NRS188" i="7"/>
  <c r="PHS188" i="7"/>
  <c r="VLY188" i="7"/>
  <c r="TMI188" i="7"/>
  <c r="ASZ188" i="7"/>
  <c r="KIE188" i="7"/>
  <c r="RGR188" i="7"/>
  <c r="IMF188" i="7"/>
  <c r="EWL188" i="7"/>
  <c r="QFA188" i="7"/>
  <c r="GSB188" i="7"/>
  <c r="HGX188" i="7"/>
  <c r="WXB188" i="7"/>
  <c r="DXT188" i="7"/>
  <c r="BQV188" i="7"/>
  <c r="XEA188" i="7"/>
  <c r="VKG188" i="7"/>
  <c r="RII188" i="7"/>
  <c r="SKS188" i="7"/>
  <c r="OIR188" i="7"/>
  <c r="PPO188" i="7"/>
  <c r="MSF188" i="7"/>
  <c r="DMQ188" i="7"/>
  <c r="EZA188" i="7"/>
  <c r="PRU188" i="7"/>
  <c r="VJ188" i="7"/>
  <c r="EET188" i="7"/>
  <c r="XG188" i="7"/>
  <c r="KXQ188" i="7"/>
  <c r="JSV188" i="7"/>
  <c r="AAK188" i="7"/>
  <c r="KVW188" i="7"/>
  <c r="BVP188" i="7"/>
  <c r="WQN188" i="7"/>
  <c r="EXE188" i="7"/>
  <c r="HTB188" i="7"/>
  <c r="TJT188" i="7"/>
  <c r="BM188" i="7"/>
  <c r="FSM188" i="7"/>
  <c r="LES188" i="7"/>
  <c r="RIJ188" i="7"/>
  <c r="KZE188" i="7"/>
  <c r="JWW188" i="7"/>
  <c r="SUW188" i="7"/>
  <c r="MWT188" i="7"/>
  <c r="FEJ188" i="7"/>
  <c r="RDY188" i="7"/>
  <c r="HUM188" i="7"/>
  <c r="EZS188" i="7"/>
  <c r="RWZ188" i="7"/>
  <c r="MKO188" i="7"/>
  <c r="GRO188" i="7"/>
  <c r="AYX188" i="7"/>
  <c r="RWW188" i="7"/>
  <c r="EZE188" i="7"/>
  <c r="HBG188" i="7"/>
  <c r="TZM188" i="7"/>
  <c r="TWW188" i="7"/>
  <c r="JNT188" i="7"/>
  <c r="WAE188" i="7"/>
  <c r="QPI188" i="7"/>
  <c r="NSH188" i="7"/>
  <c r="UJT188" i="7"/>
  <c r="QPT188" i="7"/>
  <c r="CKQ188" i="7"/>
  <c r="HBB188" i="7"/>
  <c r="UAB188" i="7"/>
  <c r="CJO188" i="7"/>
  <c r="ADI188" i="7"/>
  <c r="TJY188" i="7"/>
  <c r="VOH188" i="7"/>
  <c r="TVJ188" i="7"/>
  <c r="AFP188" i="7"/>
  <c r="OLC188" i="7"/>
  <c r="CIW188" i="7"/>
  <c r="OKO188" i="7"/>
  <c r="NVX188" i="7"/>
  <c r="FHJ188" i="7"/>
  <c r="IQA188" i="7"/>
  <c r="TLX188" i="7"/>
  <c r="MXU188" i="7"/>
  <c r="INU188" i="7"/>
  <c r="XDN188" i="7"/>
  <c r="AOU188" i="7"/>
  <c r="NGP188" i="7"/>
  <c r="AZC188" i="7"/>
  <c r="MFW188" i="7"/>
  <c r="QRU188" i="7"/>
  <c r="CVW188" i="7"/>
  <c r="LHJ188" i="7"/>
  <c r="PKD188" i="7"/>
  <c r="PXE188" i="7"/>
  <c r="BFT188" i="7"/>
  <c r="TBL188" i="7"/>
  <c r="VNC188" i="7"/>
  <c r="KBX188" i="7"/>
  <c r="QVC188" i="7"/>
  <c r="TAB188" i="7"/>
  <c r="HZU188" i="7"/>
  <c r="BSE188" i="7"/>
  <c r="OBB188" i="7"/>
  <c r="HAB188" i="7"/>
  <c r="MKH188" i="7"/>
  <c r="OJF188" i="7"/>
  <c r="AGZ188" i="7"/>
  <c r="BW188" i="7"/>
  <c r="QRK188" i="7"/>
  <c r="JUG188" i="7"/>
  <c r="VUC188" i="7"/>
  <c r="AKF188" i="7"/>
  <c r="ROC188" i="7"/>
  <c r="JHI188" i="7"/>
  <c r="UCJ188" i="7"/>
  <c r="NHJ188" i="7"/>
  <c r="INZ188" i="7"/>
  <c r="MUT188" i="7"/>
  <c r="RC188" i="7"/>
  <c r="JXD188" i="7"/>
  <c r="PKC188" i="7"/>
  <c r="DXQ188" i="7"/>
  <c r="SJG188" i="7"/>
  <c r="DUB188" i="7"/>
  <c r="FVL188" i="7"/>
  <c r="KEB188" i="7"/>
  <c r="TDL188" i="7"/>
  <c r="VQZ188" i="7"/>
  <c r="PFN188" i="7"/>
  <c r="UBC188" i="7"/>
  <c r="PHP188" i="7"/>
  <c r="BRK188" i="7"/>
  <c r="OSQ188" i="7"/>
  <c r="BRZ188" i="7"/>
  <c r="SMJ188" i="7"/>
  <c r="COD188" i="7"/>
  <c r="TXM188" i="7"/>
  <c r="DCA188" i="7"/>
  <c r="DRS188" i="7"/>
  <c r="RBO188" i="7"/>
  <c r="JXJ188" i="7"/>
  <c r="BAU188" i="7"/>
  <c r="FOQ188" i="7"/>
  <c r="VPF188" i="7"/>
  <c r="VSG188" i="7"/>
  <c r="ORN188" i="7"/>
  <c r="JAS188" i="7"/>
  <c r="GKW188" i="7"/>
  <c r="RBZ188" i="7"/>
  <c r="CSC188" i="7"/>
  <c r="MKP188" i="7"/>
  <c r="FCZ188" i="7"/>
  <c r="MYJ188" i="7"/>
  <c r="AT188" i="7"/>
  <c r="MZX188" i="7"/>
  <c r="HJN188" i="7"/>
  <c r="HXI188" i="7"/>
  <c r="CMI188" i="7"/>
  <c r="VVL188" i="7"/>
  <c r="VYB188" i="7"/>
  <c r="CXU188" i="7"/>
  <c r="RGD188" i="7"/>
  <c r="WPZ188" i="7"/>
  <c r="VDO188" i="7"/>
  <c r="LYP188" i="7"/>
  <c r="VLI188" i="7"/>
  <c r="SQL188" i="7"/>
  <c r="TBH188" i="7"/>
  <c r="TIU188" i="7"/>
  <c r="BLO188" i="7"/>
  <c r="BSZ188" i="7"/>
  <c r="CZO188" i="7"/>
  <c r="IQD188" i="7"/>
  <c r="EOS188" i="7"/>
  <c r="TQM188" i="7"/>
  <c r="PVJ188" i="7"/>
  <c r="LIE188" i="7"/>
  <c r="ATY188" i="7"/>
  <c r="QGH188" i="7"/>
  <c r="HZD188" i="7"/>
  <c r="VVM188" i="7"/>
  <c r="WFC188" i="7"/>
  <c r="SAK188" i="7"/>
  <c r="ROM188" i="7"/>
  <c r="DFE188" i="7"/>
  <c r="CCU188" i="7"/>
  <c r="VDY188" i="7"/>
  <c r="AFF188" i="7"/>
  <c r="OVT188" i="7"/>
  <c r="NUT188" i="7"/>
  <c r="VXI188" i="7"/>
  <c r="MBC188" i="7"/>
  <c r="RXH188" i="7"/>
  <c r="BSC188" i="7"/>
  <c r="LQK188" i="7"/>
  <c r="RPQ188" i="7"/>
  <c r="HD188" i="7"/>
  <c r="GON188" i="7"/>
  <c r="GFX188" i="7"/>
  <c r="RCM188" i="7"/>
  <c r="IEN188" i="7"/>
  <c r="FI188" i="7"/>
  <c r="FI250" i="7" s="1"/>
  <c r="FUS188" i="7"/>
  <c r="QBI188" i="7"/>
  <c r="DSF188" i="7"/>
  <c r="NLS188" i="7"/>
  <c r="HPK188" i="7"/>
  <c r="BEX188" i="7"/>
  <c r="JGD188" i="7"/>
  <c r="WSS188" i="7"/>
  <c r="PN188" i="7"/>
  <c r="KJY188" i="7"/>
  <c r="TSO188" i="7"/>
  <c r="ETO188" i="7"/>
  <c r="DAD188" i="7"/>
  <c r="GRB188" i="7"/>
  <c r="AWN188" i="7"/>
  <c r="QHA188" i="7"/>
  <c r="LOF188" i="7"/>
  <c r="JEX188" i="7"/>
  <c r="TXQ188" i="7"/>
  <c r="TUF188" i="7"/>
  <c r="CFT188" i="7"/>
  <c r="UTT188" i="7"/>
  <c r="DPE188" i="7"/>
  <c r="UZQ188" i="7"/>
  <c r="NFT188" i="7"/>
  <c r="NLK188" i="7"/>
  <c r="OWH188" i="7"/>
  <c r="KMO188" i="7"/>
  <c r="GBX188" i="7"/>
  <c r="SFQ188" i="7"/>
  <c r="NZD188" i="7"/>
  <c r="NPS188" i="7"/>
  <c r="VJY188" i="7"/>
  <c r="NZJ188" i="7"/>
  <c r="FGN188" i="7"/>
  <c r="RXP188" i="7"/>
  <c r="HXH188" i="7"/>
  <c r="SLH188" i="7"/>
  <c r="EQF188" i="7"/>
  <c r="MIM188" i="7"/>
  <c r="FLM188" i="7"/>
  <c r="RKJ188" i="7"/>
  <c r="TOL188" i="7"/>
  <c r="JYK188" i="7"/>
  <c r="VDE188" i="7"/>
  <c r="NMQ188" i="7"/>
  <c r="HP188" i="7"/>
  <c r="WAY188" i="7"/>
  <c r="IEV188" i="7"/>
  <c r="CYU188" i="7"/>
  <c r="SDR188" i="7"/>
  <c r="PZD188" i="7"/>
  <c r="IOO188" i="7"/>
  <c r="FJU188" i="7"/>
  <c r="BIH188" i="7"/>
  <c r="QNU188" i="7"/>
  <c r="LWS188" i="7"/>
  <c r="MVW188" i="7"/>
  <c r="RMX188" i="7"/>
  <c r="RLM188" i="7"/>
  <c r="QUC188" i="7"/>
  <c r="NYB188" i="7"/>
  <c r="ABI188" i="7"/>
  <c r="PLV188" i="7"/>
  <c r="TXU188" i="7"/>
  <c r="DSS188" i="7"/>
  <c r="VSE188" i="7"/>
  <c r="GTW188" i="7"/>
  <c r="WBU188" i="7"/>
  <c r="NLL188" i="7"/>
  <c r="AFO188" i="7"/>
  <c r="ALJ188" i="7"/>
  <c r="FIB188" i="7"/>
  <c r="TGO188" i="7"/>
  <c r="VGJ188" i="7"/>
  <c r="NIG188" i="7"/>
  <c r="SAH188" i="7"/>
  <c r="VAF188" i="7"/>
  <c r="NBF188" i="7"/>
  <c r="CZS188" i="7"/>
  <c r="RTK188" i="7"/>
  <c r="GWU188" i="7"/>
  <c r="UNN188" i="7"/>
  <c r="PIG188" i="7"/>
  <c r="SOU188" i="7"/>
  <c r="LLU188" i="7"/>
  <c r="DID188" i="7"/>
  <c r="DFC188" i="7"/>
  <c r="BDU188" i="7"/>
  <c r="RUC188" i="7"/>
  <c r="UYG188" i="7"/>
  <c r="AON188" i="7"/>
  <c r="OEU188" i="7"/>
  <c r="OOZ188" i="7"/>
  <c r="UOA188" i="7"/>
  <c r="WOI188" i="7"/>
  <c r="UON188" i="7"/>
  <c r="WTW188" i="7"/>
  <c r="DLW188" i="7"/>
  <c r="KJL188" i="7"/>
  <c r="UZJ188" i="7"/>
  <c r="GUF188" i="7"/>
  <c r="PNK188" i="7"/>
  <c r="LGQ188" i="7"/>
  <c r="TVW188" i="7"/>
  <c r="EUK188" i="7"/>
  <c r="HQT188" i="7"/>
  <c r="QOX188" i="7"/>
  <c r="FQA188" i="7"/>
  <c r="AZS188" i="7"/>
  <c r="OEI188" i="7"/>
  <c r="WM188" i="7"/>
  <c r="SQB188" i="7"/>
  <c r="SX188" i="7"/>
  <c r="AGV188" i="7"/>
  <c r="SVX188" i="7"/>
  <c r="NYN188" i="7"/>
  <c r="EXK188" i="7"/>
  <c r="URP188" i="7"/>
  <c r="IE188" i="7"/>
  <c r="NUP188" i="7"/>
  <c r="LQH188" i="7"/>
  <c r="SSZ188" i="7"/>
  <c r="NQA188" i="7"/>
  <c r="MNU188" i="7"/>
  <c r="KIA188" i="7"/>
  <c r="GLD188" i="7"/>
  <c r="THL188" i="7"/>
  <c r="FFS188" i="7"/>
  <c r="LKB188" i="7"/>
  <c r="EP188" i="7"/>
  <c r="EP250" i="7" s="1"/>
  <c r="OQW188" i="7"/>
  <c r="LTG188" i="7"/>
  <c r="SMU188" i="7"/>
  <c r="UZE188" i="7"/>
  <c r="RYU188" i="7"/>
  <c r="ERK188" i="7"/>
  <c r="CSI188" i="7"/>
  <c r="EZD188" i="7"/>
  <c r="DYF188" i="7"/>
  <c r="HBA188" i="7"/>
  <c r="OAZ188" i="7"/>
  <c r="CQS188" i="7"/>
  <c r="UXB188" i="7"/>
  <c r="PE188" i="7"/>
  <c r="GLN188" i="7"/>
  <c r="BWL188" i="7"/>
  <c r="VKX188" i="7"/>
  <c r="WRF188" i="7"/>
  <c r="AWQ188" i="7"/>
  <c r="LCQ188" i="7"/>
  <c r="KN188" i="7"/>
  <c r="CXJ188" i="7"/>
  <c r="NKJ188" i="7"/>
  <c r="NE188" i="7"/>
  <c r="CRG188" i="7"/>
  <c r="NCW188" i="7"/>
  <c r="UBJ188" i="7"/>
  <c r="PYZ188" i="7"/>
  <c r="SKQ188" i="7"/>
  <c r="IMU188" i="7"/>
  <c r="NGJ188" i="7"/>
  <c r="PMB188" i="7"/>
  <c r="UOV188" i="7"/>
  <c r="GIV188" i="7"/>
  <c r="TWE188" i="7"/>
  <c r="UGR188" i="7"/>
  <c r="WGB188" i="7"/>
  <c r="VMI188" i="7"/>
  <c r="EEM188" i="7"/>
  <c r="OQU188" i="7"/>
  <c r="JGX188" i="7"/>
  <c r="CCP188" i="7"/>
  <c r="DYT188" i="7"/>
  <c r="OSW188" i="7"/>
  <c r="LXQ188" i="7"/>
  <c r="VCD188" i="7"/>
  <c r="LJZ188" i="7"/>
  <c r="TBN188" i="7"/>
  <c r="OLV188" i="7"/>
  <c r="HGK188" i="7"/>
  <c r="CDH188" i="7"/>
  <c r="MES188" i="7"/>
  <c r="QPW188" i="7"/>
  <c r="SHF188" i="7"/>
  <c r="ARG188" i="7"/>
  <c r="KZH188" i="7"/>
  <c r="MMX188" i="7"/>
  <c r="BVO188" i="7"/>
  <c r="JFM188" i="7"/>
  <c r="LPC188" i="7"/>
  <c r="TYT188" i="7"/>
  <c r="ALS188" i="7"/>
  <c r="CKK188" i="7"/>
  <c r="RNU188" i="7"/>
  <c r="CTM188" i="7"/>
  <c r="BSH188" i="7"/>
  <c r="MGC188" i="7"/>
  <c r="NMS188" i="7"/>
  <c r="UPP188" i="7"/>
  <c r="FEM188" i="7"/>
  <c r="NWN188" i="7"/>
  <c r="GOY188" i="7"/>
  <c r="DQL188" i="7"/>
  <c r="DGE188" i="7"/>
  <c r="RTO188" i="7"/>
  <c r="CSY188" i="7"/>
  <c r="BYF188" i="7"/>
  <c r="CAK188" i="7"/>
  <c r="MBS188" i="7"/>
  <c r="EU188" i="7"/>
  <c r="EU250" i="7" s="1"/>
  <c r="TKI188" i="7"/>
  <c r="HOR188" i="7"/>
  <c r="RRE188" i="7"/>
  <c r="NRH188" i="7"/>
  <c r="CYG188" i="7"/>
  <c r="IOL188" i="7"/>
  <c r="GTP188" i="7"/>
  <c r="HBM188" i="7"/>
  <c r="KIM188" i="7"/>
  <c r="RVU188" i="7"/>
  <c r="SUI188" i="7"/>
  <c r="TKL188" i="7"/>
  <c r="VRK188" i="7"/>
  <c r="IDV188" i="7"/>
  <c r="GYS188" i="7"/>
  <c r="MAM188" i="7"/>
  <c r="FTP188" i="7"/>
  <c r="WZL188" i="7"/>
  <c r="IBE188" i="7"/>
  <c r="GCW188" i="7"/>
  <c r="SSD188" i="7"/>
  <c r="BRV188" i="7"/>
  <c r="FCK188" i="7"/>
  <c r="SSQ188" i="7"/>
  <c r="SOR188" i="7"/>
  <c r="WYZ188" i="7"/>
  <c r="JIG188" i="7"/>
  <c r="CXH188" i="7"/>
  <c r="IUO188" i="7"/>
  <c r="RYS188" i="7"/>
  <c r="VCU188" i="7"/>
  <c r="PYO188" i="7"/>
  <c r="SGZ188" i="7"/>
  <c r="KRE188" i="7"/>
  <c r="YK188" i="7"/>
  <c r="BBQ188" i="7"/>
  <c r="JAE188" i="7"/>
  <c r="HAZ188" i="7"/>
  <c r="ETE188" i="7"/>
  <c r="DYQ188" i="7"/>
  <c r="HTU188" i="7"/>
  <c r="FHB188" i="7"/>
  <c r="SAY188" i="7"/>
  <c r="PMG188" i="7"/>
  <c r="BQX188" i="7"/>
  <c r="JOM188" i="7"/>
  <c r="QKU188" i="7"/>
  <c r="VCV188" i="7"/>
  <c r="CDZ188" i="7"/>
  <c r="BE188" i="7"/>
  <c r="AXE188" i="7"/>
  <c r="BKH188" i="7"/>
  <c r="EXG188" i="7"/>
  <c r="LFG188" i="7"/>
  <c r="XCW188" i="7"/>
  <c r="PHN188" i="7"/>
  <c r="FQM188" i="7"/>
  <c r="IZL188" i="7"/>
  <c r="PY188" i="7"/>
  <c r="WQO188" i="7"/>
  <c r="WHS188" i="7"/>
  <c r="EDV188" i="7"/>
  <c r="KIP188" i="7"/>
  <c r="MFM188" i="7"/>
  <c r="TWT188" i="7"/>
  <c r="JRP188" i="7"/>
  <c r="HPG188" i="7"/>
  <c r="DUF188" i="7"/>
  <c r="RIG188" i="7"/>
  <c r="LII188" i="7"/>
  <c r="TRS188" i="7"/>
  <c r="VPS188" i="7"/>
  <c r="AVT188" i="7"/>
  <c r="KPU188" i="7"/>
  <c r="BHS188" i="7"/>
  <c r="WNJ188" i="7"/>
  <c r="VZN188" i="7"/>
  <c r="UIA188" i="7"/>
  <c r="PBS188" i="7"/>
  <c r="HOX188" i="7"/>
  <c r="VBS188" i="7"/>
  <c r="OMZ188" i="7"/>
  <c r="MPZ188" i="7"/>
  <c r="QYG188" i="7"/>
  <c r="HEE188" i="7"/>
  <c r="GHR188" i="7"/>
  <c r="UUD188" i="7"/>
  <c r="QGS188" i="7"/>
  <c r="MWV188" i="7"/>
  <c r="GWI188" i="7"/>
  <c r="RSZ188" i="7"/>
  <c r="MMZ188" i="7"/>
  <c r="NIO188" i="7"/>
  <c r="LEO188" i="7"/>
  <c r="QLH188" i="7"/>
  <c r="NAP188" i="7"/>
  <c r="DOR188" i="7"/>
  <c r="GUL188" i="7"/>
  <c r="IYI188" i="7"/>
  <c r="BQW188" i="7"/>
  <c r="FVO188" i="7"/>
  <c r="EMQ188" i="7"/>
  <c r="CRU188" i="7"/>
  <c r="ANL188" i="7"/>
  <c r="WVU188" i="7"/>
  <c r="UVF188" i="7"/>
  <c r="FRK188" i="7"/>
  <c r="WMZ188" i="7"/>
  <c r="UZW188" i="7"/>
  <c r="VPB188" i="7"/>
  <c r="USW188" i="7"/>
  <c r="WAC188" i="7"/>
  <c r="RGI188" i="7"/>
  <c r="IYW188" i="7"/>
  <c r="LEZ188" i="7"/>
  <c r="OVG188" i="7"/>
  <c r="PQZ188" i="7"/>
  <c r="NLH188" i="7"/>
  <c r="NQS188" i="7"/>
  <c r="PPP188" i="7"/>
  <c r="OKT188" i="7"/>
  <c r="WJA188" i="7"/>
  <c r="KQQ188" i="7"/>
  <c r="TAM188" i="7"/>
  <c r="KLC188" i="7"/>
  <c r="VQU188" i="7"/>
  <c r="SUN188" i="7"/>
  <c r="CAB188" i="7"/>
  <c r="WZN188" i="7"/>
  <c r="SUZ188" i="7"/>
  <c r="UCV188" i="7"/>
  <c r="MJC188" i="7"/>
  <c r="DJU188" i="7"/>
  <c r="VXU188" i="7"/>
  <c r="KGF188" i="7"/>
  <c r="GBQ188" i="7"/>
  <c r="DVP188" i="7"/>
  <c r="FZC188" i="7"/>
  <c r="BQL188" i="7"/>
  <c r="DEU188" i="7"/>
  <c r="KQY188" i="7"/>
  <c r="LOJ188" i="7"/>
  <c r="KFA188" i="7"/>
  <c r="AXT188" i="7"/>
  <c r="HBF188" i="7"/>
  <c r="VEC188" i="7"/>
  <c r="VLW188" i="7"/>
  <c r="EO188" i="7"/>
  <c r="EO250" i="7" s="1"/>
  <c r="LMY188" i="7"/>
  <c r="QTF188" i="7"/>
  <c r="KZZ188" i="7"/>
  <c r="QGO188" i="7"/>
  <c r="XEY188" i="7"/>
  <c r="EQQ188" i="7"/>
  <c r="ZK188" i="7"/>
  <c r="HRK188" i="7"/>
  <c r="NQG188" i="7"/>
  <c r="PPY188" i="7"/>
  <c r="EHB188" i="7"/>
  <c r="RGM188" i="7"/>
  <c r="EPU188" i="7"/>
  <c r="HIK188" i="7"/>
  <c r="WZK188" i="7"/>
  <c r="PHV188" i="7"/>
  <c r="AMQ188" i="7"/>
  <c r="DB188" i="7"/>
  <c r="DB250" i="7" s="1"/>
  <c r="CQP188" i="7"/>
  <c r="JGE188" i="7"/>
  <c r="UOB188" i="7"/>
  <c r="FPI188" i="7"/>
  <c r="QIN188" i="7"/>
  <c r="FKS188" i="7"/>
  <c r="EXB188" i="7"/>
  <c r="OSC188" i="7"/>
  <c r="CQN188" i="7"/>
  <c r="QBM188" i="7"/>
  <c r="SXJ188" i="7"/>
  <c r="SBJ188" i="7"/>
  <c r="POI188" i="7"/>
  <c r="PVH188" i="7"/>
  <c r="TKP188" i="7"/>
  <c r="MSJ188" i="7"/>
  <c r="HWI188" i="7"/>
  <c r="OZH188" i="7"/>
  <c r="JMN188" i="7"/>
  <c r="HFM188" i="7"/>
  <c r="VBL188" i="7"/>
  <c r="OEW188" i="7"/>
  <c r="GJY188" i="7"/>
  <c r="HOO188" i="7"/>
  <c r="ELX188" i="7"/>
  <c r="AMB188" i="7"/>
  <c r="NQW188" i="7"/>
  <c r="NVB188" i="7"/>
  <c r="LWG188" i="7"/>
  <c r="FSI188" i="7"/>
  <c r="PII188" i="7"/>
  <c r="WHI188" i="7"/>
  <c r="MUO188" i="7"/>
  <c r="OIK188" i="7"/>
  <c r="LWK188" i="7"/>
  <c r="FNR188" i="7"/>
  <c r="FHM188" i="7"/>
  <c r="SLZ188" i="7"/>
  <c r="KOJ188" i="7"/>
  <c r="RZG188" i="7"/>
  <c r="VUO188" i="7"/>
  <c r="VQN188" i="7"/>
  <c r="IXA188" i="7"/>
  <c r="SCX188" i="7"/>
  <c r="KKX188" i="7"/>
  <c r="EUW188" i="7"/>
  <c r="AQQ188" i="7"/>
  <c r="CHI188" i="7"/>
  <c r="LGS188" i="7"/>
  <c r="RYH188" i="7"/>
  <c r="HTO188" i="7"/>
  <c r="EUY188" i="7"/>
  <c r="PF188" i="7"/>
  <c r="FXC188" i="7"/>
  <c r="RUE188" i="7"/>
  <c r="JCJ188" i="7"/>
  <c r="HCI188" i="7"/>
  <c r="VVI188" i="7"/>
  <c r="HDZ188" i="7"/>
  <c r="PWD188" i="7"/>
  <c r="MDV188" i="7"/>
  <c r="ARM188" i="7"/>
  <c r="ESC188" i="7"/>
  <c r="LRK188" i="7"/>
  <c r="WNO188" i="7"/>
  <c r="AIG188" i="7"/>
  <c r="JHC188" i="7"/>
  <c r="VOD188" i="7"/>
  <c r="IEB188" i="7"/>
  <c r="MKZ188" i="7"/>
  <c r="AIB188" i="7"/>
  <c r="MWP188" i="7"/>
  <c r="APQ188" i="7"/>
  <c r="AZB188" i="7"/>
  <c r="RNV188" i="7"/>
  <c r="BRX188" i="7"/>
  <c r="CTX188" i="7"/>
  <c r="HMK188" i="7"/>
  <c r="VHJ188" i="7"/>
  <c r="BYO188" i="7"/>
  <c r="RHT188" i="7"/>
  <c r="UTC188" i="7"/>
  <c r="HQ188" i="7"/>
  <c r="XDQ188" i="7"/>
  <c r="XEH188" i="7"/>
  <c r="GFA188" i="7"/>
  <c r="MER188" i="7"/>
  <c r="VOG188" i="7"/>
  <c r="WFQ188" i="7"/>
  <c r="WWJ188" i="7"/>
  <c r="VXH188" i="7"/>
  <c r="MAP188" i="7"/>
  <c r="DNK188" i="7"/>
  <c r="QXJ188" i="7"/>
  <c r="TJC188" i="7"/>
  <c r="GET188" i="7"/>
  <c r="HWO188" i="7"/>
  <c r="UVK188" i="7"/>
  <c r="JPC188" i="7"/>
  <c r="SXG188" i="7"/>
  <c r="KKU188" i="7"/>
  <c r="SYE188" i="7"/>
  <c r="KIS188" i="7"/>
  <c r="DLZ188" i="7"/>
  <c r="VRD188" i="7"/>
  <c r="URC188" i="7"/>
  <c r="PQH188" i="7"/>
  <c r="HSQ188" i="7"/>
  <c r="HFZ188" i="7"/>
  <c r="JXI188" i="7"/>
  <c r="ODF188" i="7"/>
  <c r="NML188" i="7"/>
  <c r="CVH188" i="7"/>
  <c r="LIR188" i="7"/>
  <c r="JXE188" i="7"/>
  <c r="NLR188" i="7"/>
  <c r="DHA188" i="7"/>
  <c r="DI188" i="7"/>
  <c r="DI250" i="7" s="1"/>
  <c r="EAK188" i="7"/>
  <c r="OWC188" i="7"/>
  <c r="NMD188" i="7"/>
  <c r="ACU188" i="7"/>
  <c r="JZF188" i="7"/>
  <c r="HDI188" i="7"/>
  <c r="OKQ188" i="7"/>
  <c r="HUR188" i="7"/>
  <c r="KOG188" i="7"/>
  <c r="OAB188" i="7"/>
  <c r="BB188" i="7"/>
  <c r="AAH188" i="7"/>
  <c r="QEI188" i="7"/>
  <c r="PBX188" i="7"/>
  <c r="CAX188" i="7"/>
  <c r="RWJ188" i="7"/>
  <c r="BDX188" i="7"/>
  <c r="OBK188" i="7"/>
  <c r="JQW188" i="7"/>
  <c r="MCK188" i="7"/>
  <c r="AQZ188" i="7"/>
  <c r="QOE188" i="7"/>
  <c r="VMB188" i="7"/>
  <c r="MQM188" i="7"/>
  <c r="RKW188" i="7"/>
  <c r="JZP188" i="7"/>
  <c r="CRO188" i="7"/>
  <c r="WWK188" i="7"/>
  <c r="PCV188" i="7"/>
  <c r="QRM188" i="7"/>
  <c r="HVA188" i="7"/>
  <c r="RYI188" i="7"/>
  <c r="HQJ188" i="7"/>
  <c r="DGC188" i="7"/>
  <c r="VVV188" i="7"/>
  <c r="WHN188" i="7"/>
  <c r="UWD188" i="7"/>
  <c r="WN188" i="7"/>
  <c r="WJW188" i="7"/>
  <c r="JBS188" i="7"/>
  <c r="NNL188" i="7"/>
  <c r="NND188" i="7"/>
  <c r="XAJ188" i="7"/>
  <c r="RJJ188" i="7"/>
  <c r="BSP188" i="7"/>
  <c r="WIU188" i="7"/>
  <c r="DUD188" i="7"/>
  <c r="DFS188" i="7"/>
  <c r="TFN188" i="7"/>
  <c r="KXX188" i="7"/>
  <c r="GHV188" i="7"/>
  <c r="NSN188" i="7"/>
  <c r="IEK188" i="7"/>
  <c r="QIV188" i="7"/>
  <c r="FTB188" i="7"/>
  <c r="EYS188" i="7"/>
  <c r="UY188" i="7"/>
  <c r="RKG188" i="7"/>
  <c r="JOT188" i="7"/>
  <c r="NZM188" i="7"/>
  <c r="JJX188" i="7"/>
  <c r="UEP188" i="7"/>
  <c r="LGE188" i="7"/>
  <c r="FYM188" i="7"/>
  <c r="JZZ188" i="7"/>
  <c r="KAZ188" i="7"/>
  <c r="EMN188" i="7"/>
  <c r="JXB188" i="7"/>
  <c r="CMW188" i="7"/>
  <c r="JSC188" i="7"/>
  <c r="QQM188" i="7"/>
  <c r="OGW188" i="7"/>
  <c r="JLN188" i="7"/>
  <c r="LZF188" i="7"/>
  <c r="VUI188" i="7"/>
  <c r="HG188" i="7"/>
  <c r="WJH188" i="7"/>
  <c r="TEG188" i="7"/>
  <c r="OZS188" i="7"/>
  <c r="KAB188" i="7"/>
  <c r="LAD188" i="7"/>
  <c r="IDX188" i="7"/>
  <c r="VXQ188" i="7"/>
  <c r="NZO188" i="7"/>
  <c r="IIZ188" i="7"/>
  <c r="VIR188" i="7"/>
  <c r="BON188" i="7"/>
  <c r="OYL188" i="7"/>
  <c r="OXB188" i="7"/>
  <c r="ERQ188" i="7"/>
  <c r="OIP188" i="7"/>
  <c r="KGR188" i="7"/>
  <c r="ANR188" i="7"/>
  <c r="FBI188" i="7"/>
  <c r="NJD188" i="7"/>
  <c r="AIP188" i="7"/>
  <c r="OWJ188" i="7"/>
  <c r="CWW188" i="7"/>
  <c r="UXM188" i="7"/>
  <c r="TVZ188" i="7"/>
  <c r="FXI188" i="7"/>
  <c r="UXR188" i="7"/>
  <c r="DPY188" i="7"/>
  <c r="JMH188" i="7"/>
  <c r="BST188" i="7"/>
  <c r="BSL188" i="7"/>
  <c r="NBD188" i="7"/>
  <c r="XBP188" i="7"/>
  <c r="GKS188" i="7"/>
  <c r="RZV188" i="7"/>
  <c r="QVT188" i="7"/>
  <c r="OSM188" i="7"/>
  <c r="QWQ188" i="7"/>
  <c r="GQX188" i="7"/>
  <c r="HPR188" i="7"/>
  <c r="OTN188" i="7"/>
  <c r="EQK188" i="7"/>
  <c r="MHK188" i="7"/>
  <c r="SJ188" i="7"/>
  <c r="RPS188" i="7"/>
  <c r="LRH188" i="7"/>
  <c r="KUD188" i="7"/>
  <c r="AZY188" i="7"/>
  <c r="XDP188" i="7"/>
  <c r="MZS188" i="7"/>
  <c r="IZ188" i="7"/>
  <c r="SZY188" i="7"/>
  <c r="RXQ188" i="7"/>
  <c r="SIL188" i="7"/>
  <c r="AZE188" i="7"/>
  <c r="RNH188" i="7"/>
  <c r="KQT188" i="7"/>
  <c r="KTB188" i="7"/>
  <c r="ELJ188" i="7"/>
  <c r="KXS188" i="7"/>
  <c r="EMK188" i="7"/>
  <c r="WJZ188" i="7"/>
  <c r="EEZ188" i="7"/>
  <c r="FAU188" i="7"/>
  <c r="PBF188" i="7"/>
  <c r="RED188" i="7"/>
  <c r="HTC188" i="7"/>
  <c r="NDK188" i="7"/>
  <c r="OCW188" i="7"/>
  <c r="OJV188" i="7"/>
  <c r="QFD188" i="7"/>
  <c r="QTJ188" i="7"/>
  <c r="WNZ188" i="7"/>
  <c r="JHX188" i="7"/>
  <c r="KHW188" i="7"/>
  <c r="MYT188" i="7"/>
  <c r="JQZ188" i="7"/>
  <c r="EWS188" i="7"/>
  <c r="KWS188" i="7"/>
  <c r="EVM188" i="7"/>
  <c r="PUX188" i="7"/>
  <c r="HRA188" i="7"/>
  <c r="LAK188" i="7"/>
  <c r="GAO188" i="7"/>
  <c r="TZK188" i="7"/>
  <c r="QTV188" i="7"/>
  <c r="INW188" i="7"/>
  <c r="AH188" i="7"/>
  <c r="NPY188" i="7"/>
  <c r="JTC188" i="7"/>
  <c r="GAN188" i="7"/>
  <c r="PDB188" i="7"/>
  <c r="JNB188" i="7"/>
  <c r="MUV188" i="7"/>
  <c r="JOR188" i="7"/>
  <c r="PJR188" i="7"/>
  <c r="WYQ188" i="7"/>
  <c r="UKY188" i="7"/>
  <c r="SCP188" i="7"/>
  <c r="NLI188" i="7"/>
  <c r="GNV188" i="7"/>
  <c r="HRE188" i="7"/>
  <c r="GDW188" i="7"/>
  <c r="AFZ188" i="7"/>
  <c r="QZR188" i="7"/>
  <c r="NDA188" i="7"/>
  <c r="BFB188" i="7"/>
  <c r="KOL188" i="7"/>
  <c r="JXL188" i="7"/>
  <c r="AQY188" i="7"/>
  <c r="GMC188" i="7"/>
  <c r="OVK188" i="7"/>
  <c r="FGT188" i="7"/>
  <c r="RN188" i="7"/>
  <c r="HFA188" i="7"/>
  <c r="WWM188" i="7"/>
  <c r="PPS188" i="7"/>
  <c r="UQP188" i="7"/>
  <c r="DZM188" i="7"/>
  <c r="YL188" i="7"/>
  <c r="SOK188" i="7"/>
  <c r="WGG188" i="7"/>
  <c r="XDX188" i="7"/>
  <c r="FAD188" i="7"/>
  <c r="UOS188" i="7"/>
  <c r="PSE188" i="7"/>
  <c r="CWQ188" i="7"/>
  <c r="FY188" i="7"/>
  <c r="GKL188" i="7"/>
  <c r="ARS188" i="7"/>
  <c r="FQR188" i="7"/>
  <c r="POE188" i="7"/>
  <c r="TYU188" i="7"/>
  <c r="CPX188" i="7"/>
  <c r="ULN188" i="7"/>
  <c r="MAT188" i="7"/>
  <c r="CYA188" i="7"/>
  <c r="RSY188" i="7"/>
  <c r="MAZ188" i="7"/>
  <c r="CLY188" i="7"/>
  <c r="LYA188" i="7"/>
  <c r="KTG188" i="7"/>
  <c r="VJB188" i="7"/>
  <c r="KMU188" i="7"/>
  <c r="DLU188" i="7"/>
  <c r="OCN188" i="7"/>
  <c r="JB188" i="7"/>
  <c r="AE188" i="7"/>
  <c r="MKX188" i="7"/>
  <c r="GZM188" i="7"/>
  <c r="BTS188" i="7"/>
  <c r="RBC188" i="7"/>
  <c r="BXJ188" i="7"/>
  <c r="SRK188" i="7"/>
  <c r="GBI188" i="7"/>
  <c r="PH188" i="7"/>
  <c r="QFU188" i="7"/>
  <c r="PUL188" i="7"/>
  <c r="VQP188" i="7"/>
  <c r="UJZ188" i="7"/>
  <c r="IHC188" i="7"/>
  <c r="MLW188" i="7"/>
  <c r="WAA188" i="7"/>
  <c r="BOS188" i="7"/>
  <c r="TT188" i="7"/>
  <c r="LNX188" i="7"/>
  <c r="QQY188" i="7"/>
  <c r="TDJ188" i="7"/>
  <c r="XD188" i="7"/>
  <c r="EDW188" i="7"/>
  <c r="CJG188" i="7"/>
  <c r="WCE188" i="7"/>
  <c r="TDH188" i="7"/>
  <c r="TDQ188" i="7"/>
  <c r="GEI188" i="7"/>
  <c r="RMC188" i="7"/>
  <c r="JNL188" i="7"/>
  <c r="ATH188" i="7"/>
  <c r="MVO188" i="7"/>
  <c r="SSM188" i="7"/>
  <c r="ADW188" i="7"/>
  <c r="ASD188" i="7"/>
  <c r="LFT188" i="7"/>
  <c r="NYV188" i="7"/>
  <c r="JZV188" i="7"/>
  <c r="RUI188" i="7"/>
  <c r="NO188" i="7"/>
  <c r="GUH188" i="7"/>
  <c r="BMV188" i="7"/>
  <c r="PGB188" i="7"/>
  <c r="MLB188" i="7"/>
  <c r="BG188" i="7"/>
  <c r="ITN188" i="7"/>
  <c r="SAT188" i="7"/>
  <c r="ODU188" i="7"/>
  <c r="OK188" i="7"/>
  <c r="AEK188" i="7"/>
  <c r="NIW188" i="7"/>
  <c r="DUI188" i="7"/>
  <c r="LQS188" i="7"/>
  <c r="IWR188" i="7"/>
  <c r="OHQ188" i="7"/>
  <c r="RFF188" i="7"/>
  <c r="ASA188" i="7"/>
  <c r="REU188" i="7"/>
  <c r="RPX188" i="7"/>
  <c r="MVR188" i="7"/>
  <c r="VWR188" i="7"/>
  <c r="HNT188" i="7"/>
  <c r="ERD188" i="7"/>
  <c r="VHF188" i="7"/>
  <c r="LKS188" i="7"/>
  <c r="UBU188" i="7"/>
  <c r="HTL188" i="7"/>
  <c r="TII188" i="7"/>
  <c r="VSM188" i="7"/>
  <c r="WYN188" i="7"/>
  <c r="WWD188" i="7"/>
  <c r="XCB188" i="7"/>
  <c r="AGJ188" i="7"/>
  <c r="VFN188" i="7"/>
  <c r="APG188" i="7"/>
  <c r="EVB188" i="7"/>
  <c r="TSW188" i="7"/>
  <c r="KYP188" i="7"/>
  <c r="GXT188" i="7"/>
  <c r="KAY188" i="7"/>
  <c r="MZG188" i="7"/>
  <c r="GUN188" i="7"/>
  <c r="RIU188" i="7"/>
  <c r="VUN188" i="7"/>
  <c r="BGX188" i="7"/>
  <c r="ANT188" i="7"/>
  <c r="OAD188" i="7"/>
  <c r="HJ188" i="7"/>
  <c r="QDL188" i="7"/>
  <c r="OWB188" i="7"/>
  <c r="JPM188" i="7"/>
  <c r="TGE188" i="7"/>
  <c r="ILO188" i="7"/>
  <c r="WEM188" i="7"/>
  <c r="NL188" i="7"/>
  <c r="LKP188" i="7"/>
  <c r="JOV188" i="7"/>
  <c r="ISF188" i="7"/>
  <c r="KDA188" i="7"/>
  <c r="WHP188" i="7"/>
  <c r="BEG188" i="7"/>
  <c r="WRU188" i="7"/>
  <c r="JUJ188" i="7"/>
  <c r="QBF188" i="7"/>
  <c r="ONK188" i="7"/>
  <c r="DDW188" i="7"/>
  <c r="GCH188" i="7"/>
  <c r="WIK188" i="7"/>
  <c r="CGF188" i="7"/>
  <c r="LSA188" i="7"/>
  <c r="OEY188" i="7"/>
  <c r="KCH188" i="7"/>
  <c r="AN188" i="7"/>
  <c r="GXX188" i="7"/>
  <c r="UYW188" i="7"/>
  <c r="UQL188" i="7"/>
  <c r="LEB188" i="7"/>
  <c r="MK188" i="7"/>
  <c r="TAF188" i="7"/>
  <c r="JBL188" i="7"/>
  <c r="EIL188" i="7"/>
  <c r="JPX188" i="7"/>
  <c r="PTD188" i="7"/>
  <c r="UFD188" i="7"/>
  <c r="BLY188" i="7"/>
  <c r="FHP188" i="7"/>
  <c r="CII188" i="7"/>
  <c r="IQC188" i="7"/>
  <c r="NVO188" i="7"/>
  <c r="DOF188" i="7"/>
  <c r="OBH188" i="7"/>
  <c r="UQX188" i="7"/>
  <c r="TSU188" i="7"/>
  <c r="FXY188" i="7"/>
  <c r="HKC188" i="7"/>
  <c r="VP188" i="7"/>
  <c r="DCB188" i="7"/>
  <c r="AAZ188" i="7"/>
  <c r="JJ188" i="7"/>
  <c r="RJB188" i="7"/>
  <c r="PCZ188" i="7"/>
  <c r="HXM188" i="7"/>
  <c r="LYG188" i="7"/>
  <c r="PWJ188" i="7"/>
  <c r="FAQ188" i="7"/>
  <c r="UJG188" i="7"/>
  <c r="XDW188" i="7"/>
  <c r="EYL188" i="7"/>
  <c r="HYL188" i="7"/>
  <c r="TUP188" i="7"/>
  <c r="APN188" i="7"/>
  <c r="BWC188" i="7"/>
  <c r="AVZ188" i="7"/>
  <c r="UJW188" i="7"/>
  <c r="KXA188" i="7"/>
  <c r="JZE188" i="7"/>
  <c r="MQY188" i="7"/>
  <c r="Z188" i="7"/>
  <c r="AW188" i="7"/>
  <c r="NUS188" i="7"/>
  <c r="BUU188" i="7"/>
  <c r="HAQ188" i="7"/>
  <c r="QER188" i="7"/>
  <c r="MVU188" i="7"/>
  <c r="AAX188" i="7"/>
  <c r="MJK188" i="7"/>
  <c r="VZY188" i="7"/>
  <c r="AO188" i="7"/>
  <c r="HBL188" i="7"/>
  <c r="HCC188" i="7"/>
  <c r="ETB188" i="7"/>
  <c r="QAT188" i="7"/>
  <c r="LIV188" i="7"/>
  <c r="CQI188" i="7"/>
  <c r="QZQ188" i="7"/>
  <c r="RNE188" i="7"/>
  <c r="KCK188" i="7"/>
  <c r="URY188" i="7"/>
  <c r="CUJ188" i="7"/>
  <c r="TVE188" i="7"/>
  <c r="QUW188" i="7"/>
  <c r="WOF188" i="7"/>
  <c r="UVO188" i="7"/>
  <c r="PWK188" i="7"/>
  <c r="LLJ188" i="7"/>
  <c r="WLG188" i="7"/>
  <c r="PXF188" i="7"/>
  <c r="LPO188" i="7"/>
  <c r="VHB188" i="7"/>
  <c r="PSO188" i="7"/>
  <c r="UZV188" i="7"/>
  <c r="HZC188" i="7"/>
  <c r="ECF188" i="7"/>
  <c r="MIL188" i="7"/>
  <c r="MUD188" i="7"/>
  <c r="TIV188" i="7"/>
  <c r="TEX188" i="7"/>
  <c r="TZO188" i="7"/>
  <c r="PVY188" i="7"/>
  <c r="QTP188" i="7"/>
  <c r="MQD188" i="7"/>
  <c r="UEU188" i="7"/>
  <c r="AOW188" i="7"/>
  <c r="STR188" i="7"/>
  <c r="BAR188" i="7"/>
  <c r="SLY188" i="7"/>
  <c r="MIQ188" i="7"/>
  <c r="TGW188" i="7"/>
  <c r="WPM188" i="7"/>
  <c r="DZS188" i="7"/>
  <c r="LXT188" i="7"/>
  <c r="EFL188" i="7"/>
  <c r="TNT188" i="7"/>
  <c r="GPD188" i="7"/>
  <c r="FLQ188" i="7"/>
  <c r="UGD188" i="7"/>
  <c r="WVD188" i="7"/>
  <c r="VFD188" i="7"/>
  <c r="UGY188" i="7"/>
  <c r="UXT188" i="7"/>
  <c r="AMF188" i="7"/>
  <c r="EFV188" i="7"/>
  <c r="BGA188" i="7"/>
  <c r="MHQ188" i="7"/>
  <c r="JXA188" i="7"/>
  <c r="IMN188" i="7"/>
  <c r="LQ188" i="7"/>
  <c r="NQP188" i="7"/>
  <c r="PFT188" i="7"/>
  <c r="XZ188" i="7"/>
  <c r="HXP188" i="7"/>
  <c r="KJV188" i="7"/>
  <c r="CAJ188" i="7"/>
  <c r="KWZ188" i="7"/>
  <c r="IRU188" i="7"/>
  <c r="IIC188" i="7"/>
  <c r="NUV188" i="7"/>
  <c r="WNU188" i="7"/>
  <c r="WRD188" i="7"/>
  <c r="QWJ188" i="7"/>
  <c r="DJL188" i="7"/>
  <c r="UNW188" i="7"/>
  <c r="MPB188" i="7"/>
  <c r="QJO188" i="7"/>
  <c r="RCX188" i="7"/>
  <c r="SUS188" i="7"/>
  <c r="LWL188" i="7"/>
  <c r="VBC188" i="7"/>
  <c r="CST188" i="7"/>
  <c r="AKO188" i="7"/>
  <c r="QHV188" i="7"/>
  <c r="OTG188" i="7"/>
  <c r="VQO188" i="7"/>
  <c r="SRN188" i="7"/>
  <c r="NOC188" i="7"/>
  <c r="ADL188" i="7"/>
  <c r="FUA188" i="7"/>
  <c r="VZU188" i="7"/>
  <c r="UAT188" i="7"/>
  <c r="VHK188" i="7"/>
  <c r="HMJ188" i="7"/>
  <c r="JKD188" i="7"/>
  <c r="OWI188" i="7"/>
  <c r="WVV188" i="7"/>
  <c r="BBX188" i="7"/>
  <c r="QUN188" i="7"/>
  <c r="DSP188" i="7"/>
  <c r="BTZ188" i="7"/>
  <c r="AYI188" i="7"/>
  <c r="JFS188" i="7"/>
  <c r="MFE188" i="7"/>
  <c r="LEC188" i="7"/>
  <c r="FX188" i="7"/>
  <c r="LQJ188" i="7"/>
  <c r="NMG188" i="7"/>
  <c r="SVQ188" i="7"/>
  <c r="BEJ188" i="7"/>
  <c r="AZN188" i="7"/>
  <c r="TGC188" i="7"/>
  <c r="NIA188" i="7"/>
  <c r="IWJ188" i="7"/>
  <c r="ROS188" i="7"/>
  <c r="ANE188" i="7"/>
  <c r="GPF188" i="7"/>
  <c r="TUZ188" i="7"/>
  <c r="IYJ188" i="7"/>
  <c r="ENG188" i="7"/>
  <c r="LLT188" i="7"/>
  <c r="ILQ188" i="7"/>
  <c r="CPZ188" i="7"/>
  <c r="ADY188" i="7"/>
  <c r="GMT188" i="7"/>
  <c r="UWW188" i="7"/>
  <c r="MJR188" i="7"/>
  <c r="NKG188" i="7"/>
  <c r="CGI188" i="7"/>
  <c r="VWL188" i="7"/>
  <c r="LEJ188" i="7"/>
  <c r="BLL188" i="7"/>
  <c r="LAZ188" i="7"/>
  <c r="OIH188" i="7"/>
  <c r="IMZ188" i="7"/>
  <c r="AGO188" i="7"/>
  <c r="UEQ188" i="7"/>
  <c r="WEE188" i="7"/>
  <c r="WOL188" i="7"/>
  <c r="PUY188" i="7"/>
  <c r="JML188" i="7"/>
  <c r="SWE188" i="7"/>
  <c r="IUB188" i="7"/>
  <c r="KZR188" i="7"/>
  <c r="CRD188" i="7"/>
  <c r="VIL188" i="7"/>
  <c r="AUW188" i="7"/>
  <c r="CXT188" i="7"/>
  <c r="CAF188" i="7"/>
  <c r="WJI188" i="7"/>
  <c r="TKO188" i="7"/>
  <c r="AJW188" i="7"/>
  <c r="MLR188" i="7"/>
  <c r="CSR188" i="7"/>
  <c r="CAP188" i="7"/>
  <c r="VEN188" i="7"/>
  <c r="XQ188" i="7"/>
  <c r="BLI188" i="7"/>
  <c r="TEA188" i="7"/>
  <c r="TEV188" i="7"/>
  <c r="COB188" i="7"/>
  <c r="ARW188" i="7"/>
  <c r="MCC188" i="7"/>
  <c r="VCP188" i="7"/>
  <c r="UP188" i="7"/>
  <c r="CKW188" i="7"/>
  <c r="VDH188" i="7"/>
  <c r="UME188" i="7"/>
  <c r="FNP188" i="7"/>
  <c r="VUT188" i="7"/>
  <c r="DOE188" i="7"/>
  <c r="OQK188" i="7"/>
  <c r="VMY188" i="7"/>
  <c r="HOP188" i="7"/>
  <c r="FJH188" i="7"/>
  <c r="GN188" i="7"/>
  <c r="UGG188" i="7"/>
  <c r="UAK188" i="7"/>
  <c r="FQU188" i="7"/>
  <c r="WGI188" i="7"/>
  <c r="HGJ188" i="7"/>
  <c r="QXR188" i="7"/>
  <c r="MFJ188" i="7"/>
  <c r="WXZ188" i="7"/>
  <c r="TTJ188" i="7"/>
  <c r="QJE188" i="7"/>
  <c r="BAN188" i="7"/>
  <c r="OVV188" i="7"/>
  <c r="DIN188" i="7"/>
  <c r="IAN188" i="7"/>
  <c r="ID188" i="7"/>
  <c r="WJM188" i="7"/>
  <c r="AZH188" i="7"/>
  <c r="ALN188" i="7"/>
  <c r="CKA188" i="7"/>
  <c r="VE188" i="7"/>
  <c r="EYO188" i="7"/>
  <c r="MFU188" i="7"/>
  <c r="HHX188" i="7"/>
  <c r="EGS188" i="7"/>
  <c r="TGY188" i="7"/>
  <c r="HPS188" i="7"/>
  <c r="LIJ188" i="7"/>
  <c r="AII188" i="7"/>
  <c r="UZB188" i="7"/>
  <c r="DEK188" i="7"/>
  <c r="HKT188" i="7"/>
  <c r="ITE188" i="7"/>
  <c r="URD188" i="7"/>
  <c r="IKT188" i="7"/>
  <c r="JZR188" i="7"/>
  <c r="FE188" i="7"/>
  <c r="FE250" i="7" s="1"/>
  <c r="VIS188" i="7"/>
  <c r="AAW188" i="7"/>
  <c r="LTQ188" i="7"/>
  <c r="JYS188" i="7"/>
  <c r="AND188" i="7"/>
  <c r="SDG188" i="7"/>
  <c r="DNW188" i="7"/>
  <c r="QDM188" i="7"/>
  <c r="VWE188" i="7"/>
  <c r="HTH188" i="7"/>
  <c r="HDN188" i="7"/>
  <c r="FBS188" i="7"/>
  <c r="URR188" i="7"/>
  <c r="RZ188" i="7"/>
  <c r="COT188" i="7"/>
  <c r="QTE188" i="7"/>
  <c r="BWQ188" i="7"/>
  <c r="QJV188" i="7"/>
  <c r="QL188" i="7"/>
  <c r="RTB188" i="7"/>
  <c r="KOK188" i="7"/>
  <c r="SRO188" i="7"/>
  <c r="OMG188" i="7"/>
  <c r="LT188" i="7"/>
  <c r="DHJ188" i="7"/>
  <c r="QQC188" i="7"/>
  <c r="CVX188" i="7"/>
  <c r="LYC188" i="7"/>
  <c r="ADM188" i="7"/>
  <c r="NFZ188" i="7"/>
  <c r="JSG188" i="7"/>
  <c r="OEJ188" i="7"/>
  <c r="PPB188" i="7"/>
  <c r="FEN188" i="7"/>
  <c r="KFK188" i="7"/>
  <c r="MTS188" i="7"/>
  <c r="IRP188" i="7"/>
  <c r="JGS188" i="7"/>
  <c r="LOU188" i="7"/>
  <c r="ONB188" i="7"/>
  <c r="MRI188" i="7"/>
  <c r="VKH188" i="7"/>
  <c r="QXX188" i="7"/>
  <c r="RKT188" i="7"/>
  <c r="DVV188" i="7"/>
  <c r="RTT188" i="7"/>
  <c r="CE188" i="7"/>
  <c r="BMY188" i="7"/>
  <c r="POQ188" i="7"/>
  <c r="EGK188" i="7"/>
  <c r="SMP188" i="7"/>
  <c r="VNP188" i="7"/>
  <c r="AWS188" i="7"/>
  <c r="MRM188" i="7"/>
  <c r="NXV188" i="7"/>
  <c r="LNB188" i="7"/>
  <c r="DOB188" i="7"/>
  <c r="OKB188" i="7"/>
  <c r="OYN188" i="7"/>
  <c r="JMB188" i="7"/>
  <c r="VVY188" i="7"/>
  <c r="CHY188" i="7"/>
  <c r="UKF188" i="7"/>
  <c r="QJD188" i="7"/>
  <c r="ARB188" i="7"/>
  <c r="NSU188" i="7"/>
  <c r="FWL188" i="7"/>
  <c r="FMU188" i="7"/>
  <c r="EOA188" i="7"/>
  <c r="RLX188" i="7"/>
  <c r="UXP188" i="7"/>
  <c r="URB188" i="7"/>
  <c r="BTD188" i="7"/>
  <c r="BML188" i="7"/>
  <c r="VFP188" i="7"/>
  <c r="UDH188" i="7"/>
  <c r="BQB188" i="7"/>
  <c r="FD188" i="7"/>
  <c r="FD250" i="7" s="1"/>
  <c r="PNL188" i="7"/>
  <c r="OY188" i="7"/>
  <c r="ON188" i="7"/>
  <c r="SCG188" i="7"/>
  <c r="BNX188" i="7"/>
  <c r="BWK188" i="7"/>
  <c r="RTP188" i="7"/>
  <c r="XM188" i="7"/>
  <c r="NPM188" i="7"/>
  <c r="UTI188" i="7"/>
  <c r="AED188" i="7"/>
  <c r="CDR188" i="7"/>
  <c r="OPX188" i="7"/>
  <c r="GNJ188" i="7"/>
  <c r="IAL188" i="7"/>
  <c r="IP188" i="7"/>
  <c r="OUY188" i="7"/>
  <c r="XAL188" i="7"/>
  <c r="VQX188" i="7"/>
  <c r="THF188" i="7"/>
  <c r="SQY188" i="7"/>
  <c r="RDQ188" i="7"/>
  <c r="PQL188" i="7"/>
  <c r="IPG188" i="7"/>
  <c r="VFW188" i="7"/>
  <c r="MCF188" i="7"/>
  <c r="DVR188" i="7"/>
  <c r="HNJ188" i="7"/>
  <c r="GLV188" i="7"/>
  <c r="AZW188" i="7"/>
  <c r="PVX188" i="7"/>
  <c r="GUU188" i="7"/>
  <c r="OS188" i="7"/>
  <c r="UFN188" i="7"/>
  <c r="PXZ188" i="7"/>
  <c r="KTS188" i="7"/>
  <c r="SO188" i="7"/>
  <c r="LYI188" i="7"/>
  <c r="QVA188" i="7"/>
  <c r="PEA188" i="7"/>
  <c r="EBX188" i="7"/>
  <c r="HUI188" i="7"/>
  <c r="QHP188" i="7"/>
  <c r="OAY188" i="7"/>
  <c r="EEF188" i="7"/>
  <c r="UGV188" i="7"/>
  <c r="DJD188" i="7"/>
  <c r="PX188" i="7"/>
  <c r="IRI188" i="7"/>
  <c r="QLQ188" i="7"/>
  <c r="OLI188" i="7"/>
  <c r="RNW188" i="7"/>
  <c r="AZV188" i="7"/>
  <c r="LDS188" i="7"/>
  <c r="SIK188" i="7"/>
  <c r="UIG188" i="7"/>
  <c r="BYV188" i="7"/>
  <c r="RHD188" i="7"/>
  <c r="HXS188" i="7"/>
  <c r="XER188" i="7"/>
  <c r="VTG188" i="7"/>
  <c r="LSO188" i="7"/>
  <c r="NZZ188" i="7"/>
  <c r="ORV188" i="7"/>
  <c r="PQP188" i="7"/>
  <c r="RNL188" i="7"/>
  <c r="QVQ188" i="7"/>
  <c r="WRE188" i="7"/>
  <c r="DO188" i="7"/>
  <c r="DO250" i="7" s="1"/>
  <c r="IMK188" i="7"/>
  <c r="AZQ188" i="7"/>
  <c r="TYM188" i="7"/>
  <c r="WDM188" i="7"/>
  <c r="OXC188" i="7"/>
  <c r="DEA188" i="7"/>
  <c r="HV188" i="7"/>
  <c r="RL188" i="7"/>
  <c r="CMZ188" i="7"/>
  <c r="VMO188" i="7"/>
  <c r="VMD188" i="7"/>
  <c r="WHE188" i="7"/>
  <c r="VTK188" i="7"/>
  <c r="VYZ188" i="7"/>
  <c r="FZZ188" i="7"/>
  <c r="SA188" i="7"/>
  <c r="FRV188" i="7"/>
  <c r="AHZ188" i="7"/>
  <c r="RSA188" i="7"/>
  <c r="FYU188" i="7"/>
  <c r="UKD188" i="7"/>
  <c r="TQC188" i="7"/>
  <c r="NXA188" i="7"/>
  <c r="LOP188" i="7"/>
  <c r="EOI188" i="7"/>
  <c r="PDK188" i="7"/>
  <c r="UEK188" i="7"/>
  <c r="SNR188" i="7"/>
  <c r="URA188" i="7"/>
  <c r="PAD188" i="7"/>
  <c r="FNJ188" i="7"/>
  <c r="TSS188" i="7"/>
  <c r="LZJ188" i="7"/>
  <c r="IWG188" i="7"/>
  <c r="LGR188" i="7"/>
  <c r="IH188" i="7"/>
  <c r="LLR188" i="7"/>
  <c r="RMA188" i="7"/>
  <c r="KWK188" i="7"/>
  <c r="EIB188" i="7"/>
  <c r="QHU188" i="7"/>
  <c r="CZB188" i="7"/>
  <c r="JKE188" i="7"/>
  <c r="EDA188" i="7"/>
  <c r="PSW188" i="7"/>
  <c r="MFN188" i="7"/>
  <c r="RYC188" i="7"/>
  <c r="ICZ188" i="7"/>
  <c r="NBZ188" i="7"/>
  <c r="UDP188" i="7"/>
  <c r="SWI188" i="7"/>
  <c r="LU188" i="7"/>
  <c r="BKA188" i="7"/>
  <c r="NCS188" i="7"/>
  <c r="BKT188" i="7"/>
  <c r="OSP188" i="7"/>
  <c r="FDM188" i="7"/>
  <c r="JJU188" i="7"/>
  <c r="AYB188" i="7"/>
  <c r="NHA188" i="7"/>
  <c r="VAN188" i="7"/>
  <c r="SFU188" i="7"/>
  <c r="IBJ188" i="7"/>
  <c r="LKU188" i="7"/>
  <c r="GBH188" i="7"/>
  <c r="JVQ188" i="7"/>
  <c r="IXM188" i="7"/>
  <c r="MZF188" i="7"/>
  <c r="GUD188" i="7"/>
  <c r="CWC188" i="7"/>
  <c r="ENN188" i="7"/>
  <c r="OND188" i="7"/>
  <c r="CEK188" i="7"/>
  <c r="TOD188" i="7"/>
  <c r="HEU188" i="7"/>
  <c r="OPN188" i="7"/>
  <c r="GQ188" i="7"/>
  <c r="VAQ188" i="7"/>
  <c r="TLF188" i="7"/>
  <c r="ISW188" i="7"/>
  <c r="LZ188" i="7"/>
  <c r="VMC188" i="7"/>
  <c r="AAA188" i="7"/>
  <c r="MEO188" i="7"/>
  <c r="IFM188" i="7"/>
  <c r="MFV188" i="7"/>
  <c r="UVW188" i="7"/>
  <c r="OJA188" i="7"/>
  <c r="OXK188" i="7"/>
  <c r="UGC188" i="7"/>
  <c r="RAM188" i="7"/>
  <c r="LVB188" i="7"/>
  <c r="TTR188" i="7"/>
  <c r="VUR188" i="7"/>
  <c r="HVM188" i="7"/>
  <c r="MGX188" i="7"/>
  <c r="MNX188" i="7"/>
  <c r="RTH188" i="7"/>
  <c r="EAE188" i="7"/>
  <c r="KSJ188" i="7"/>
  <c r="LKD188" i="7"/>
  <c r="VCG188" i="7"/>
  <c r="PNE188" i="7"/>
  <c r="PBW188" i="7"/>
  <c r="KHL188" i="7"/>
  <c r="CVK188" i="7"/>
  <c r="BUC188" i="7"/>
  <c r="BSR188" i="7"/>
  <c r="THK188" i="7"/>
  <c r="DCO188" i="7"/>
  <c r="WWV188" i="7"/>
  <c r="OSK188" i="7"/>
  <c r="GNP188" i="7"/>
  <c r="CDW188" i="7"/>
  <c r="SSF188" i="7"/>
  <c r="IAC188" i="7"/>
  <c r="MHX188" i="7"/>
  <c r="BZU188" i="7"/>
  <c r="GZY188" i="7"/>
  <c r="TRK188" i="7"/>
  <c r="BYD188" i="7"/>
  <c r="ERU188" i="7"/>
  <c r="FYO188" i="7"/>
  <c r="NTO188" i="7"/>
  <c r="PWT188" i="7"/>
  <c r="MCW188" i="7"/>
  <c r="GCN188" i="7"/>
  <c r="NBO188" i="7"/>
  <c r="NGT188" i="7"/>
  <c r="AUM188" i="7"/>
  <c r="VMX188" i="7"/>
  <c r="KXH188" i="7"/>
  <c r="DKS188" i="7"/>
  <c r="OQL188" i="7"/>
  <c r="CER188" i="7"/>
  <c r="UUG188" i="7"/>
  <c r="JUH188" i="7"/>
  <c r="NZS188" i="7"/>
  <c r="QYT188" i="7"/>
  <c r="HHH188" i="7"/>
  <c r="BWU188" i="7"/>
  <c r="NUQ188" i="7"/>
  <c r="BFF188" i="7"/>
  <c r="KHF188" i="7"/>
  <c r="VQS188" i="7"/>
  <c r="IIO188" i="7"/>
  <c r="AZD188" i="7"/>
  <c r="CBC188" i="7"/>
  <c r="RNS188" i="7"/>
  <c r="ESV188" i="7"/>
  <c r="GDQ188" i="7"/>
  <c r="VEW188" i="7"/>
  <c r="MRR188" i="7"/>
  <c r="FUP188" i="7"/>
  <c r="ERX188" i="7"/>
  <c r="EKQ188" i="7"/>
  <c r="NRW188" i="7"/>
  <c r="EJB188" i="7"/>
  <c r="UML188" i="7"/>
  <c r="JFC188" i="7"/>
  <c r="WJV188" i="7"/>
  <c r="CXN188" i="7"/>
  <c r="LCC188" i="7"/>
  <c r="UEY188" i="7"/>
  <c r="HCE188" i="7"/>
  <c r="WCS188" i="7"/>
  <c r="QYO188" i="7"/>
  <c r="SSV188" i="7"/>
  <c r="DGK188" i="7"/>
  <c r="NSE188" i="7"/>
  <c r="BAD188" i="7"/>
  <c r="MVL188" i="7"/>
  <c r="VVN188" i="7"/>
  <c r="CCT188" i="7"/>
  <c r="ORF188" i="7"/>
  <c r="GD188" i="7"/>
  <c r="CVP188" i="7"/>
  <c r="FTI188" i="7"/>
  <c r="OYZ188" i="7"/>
  <c r="JHR188" i="7"/>
  <c r="DAQ188" i="7"/>
  <c r="PPU188" i="7"/>
  <c r="IDH188" i="7"/>
  <c r="KSZ188" i="7"/>
  <c r="QNP188" i="7"/>
  <c r="HGE188" i="7"/>
  <c r="UE188" i="7"/>
  <c r="EKT188" i="7"/>
  <c r="JI188" i="7"/>
  <c r="QQD188" i="7"/>
  <c r="GKC188" i="7"/>
  <c r="PDN188" i="7"/>
  <c r="NSW188" i="7"/>
  <c r="EFG188" i="7"/>
  <c r="GPR188" i="7"/>
  <c r="SOS188" i="7"/>
  <c r="LVR188" i="7"/>
  <c r="QMA188" i="7"/>
  <c r="HDG188" i="7"/>
  <c r="OZU188" i="7"/>
  <c r="NDL188" i="7"/>
  <c r="TVU188" i="7"/>
  <c r="BOF188" i="7"/>
  <c r="PFU188" i="7"/>
  <c r="AFH188" i="7"/>
  <c r="DMT188" i="7"/>
  <c r="KFU188" i="7"/>
  <c r="PXC188" i="7"/>
  <c r="NLV188" i="7"/>
  <c r="WWO188" i="7"/>
  <c r="UMS188" i="7"/>
  <c r="DLC188" i="7"/>
  <c r="ASC188" i="7"/>
  <c r="OBQ188" i="7"/>
  <c r="HPU188" i="7"/>
  <c r="WHA188" i="7"/>
  <c r="HMH188" i="7"/>
  <c r="VMR188" i="7"/>
  <c r="QWM188" i="7"/>
  <c r="VFT188" i="7"/>
  <c r="IPO188" i="7"/>
  <c r="LTO188" i="7"/>
  <c r="QMU188" i="7"/>
  <c r="AXO188" i="7"/>
  <c r="HGF188" i="7"/>
  <c r="VQV188" i="7"/>
  <c r="TDW188" i="7"/>
  <c r="BZK188" i="7"/>
  <c r="VAK188" i="7"/>
  <c r="PBQ188" i="7"/>
  <c r="MME188" i="7"/>
  <c r="FHK188" i="7"/>
  <c r="FXT188" i="7"/>
  <c r="IOW188" i="7"/>
  <c r="DZX188" i="7"/>
  <c r="AQI188" i="7"/>
  <c r="PKH188" i="7"/>
  <c r="IMT188" i="7"/>
  <c r="JFR188" i="7"/>
  <c r="ONG188" i="7"/>
  <c r="BRQ188" i="7"/>
  <c r="LEM188" i="7"/>
  <c r="VEI188" i="7"/>
  <c r="CTP188" i="7"/>
  <c r="FKK188" i="7"/>
  <c r="VBV188" i="7"/>
  <c r="VTR188" i="7"/>
  <c r="ECH188" i="7"/>
  <c r="TZS188" i="7"/>
  <c r="ODR188" i="7"/>
  <c r="LPN188" i="7"/>
  <c r="TRY188" i="7"/>
  <c r="GKE188" i="7"/>
  <c r="QBR188" i="7"/>
  <c r="QFG188" i="7"/>
  <c r="HWU188" i="7"/>
  <c r="RYN188" i="7"/>
  <c r="FGH188" i="7"/>
  <c r="BJV188" i="7"/>
  <c r="KTD188" i="7"/>
  <c r="CKL188" i="7"/>
  <c r="FZO188" i="7"/>
  <c r="QBP188" i="7"/>
  <c r="TWY188" i="7"/>
  <c r="CLK188" i="7"/>
  <c r="FUW188" i="7"/>
  <c r="OOM188" i="7"/>
  <c r="OH188" i="7"/>
  <c r="LVT188" i="7"/>
  <c r="CQM188" i="7"/>
  <c r="OPA188" i="7"/>
  <c r="LMR188" i="7"/>
  <c r="JAG188" i="7"/>
  <c r="OMX188" i="7"/>
  <c r="BZL188" i="7"/>
  <c r="NBA188" i="7"/>
  <c r="MUM188" i="7"/>
  <c r="RXY188" i="7"/>
  <c r="AR188" i="7"/>
  <c r="HMS188" i="7"/>
  <c r="SAQ188" i="7"/>
  <c r="KVG188" i="7"/>
  <c r="VJN188" i="7"/>
  <c r="KOC188" i="7"/>
  <c r="BBU188" i="7"/>
  <c r="TBK188" i="7"/>
  <c r="MVY188" i="7"/>
  <c r="ESQ188" i="7"/>
  <c r="LHD188" i="7"/>
  <c r="TFY188" i="7"/>
  <c r="ETH188" i="7"/>
  <c r="OTW188" i="7"/>
  <c r="QXA188" i="7"/>
  <c r="WRM188" i="7"/>
  <c r="JIY188" i="7"/>
  <c r="PEP188" i="7"/>
  <c r="FZG188" i="7"/>
  <c r="BLN188" i="7"/>
  <c r="ADQ188" i="7"/>
  <c r="AFD188" i="7"/>
  <c r="BOT188" i="7"/>
  <c r="DEO188" i="7"/>
  <c r="QWB188" i="7"/>
  <c r="EIR188" i="7"/>
  <c r="LOR188" i="7"/>
  <c r="CIO188" i="7"/>
  <c r="FRZ188" i="7"/>
  <c r="RRT188" i="7"/>
  <c r="VYW188" i="7"/>
  <c r="LRZ188" i="7"/>
  <c r="DDB188" i="7"/>
  <c r="RI188" i="7"/>
  <c r="PRM188" i="7"/>
  <c r="INN188" i="7"/>
  <c r="ODE188" i="7"/>
  <c r="KOY188" i="7"/>
  <c r="DGJ188" i="7"/>
  <c r="IOP188" i="7"/>
  <c r="EBI188" i="7"/>
  <c r="ROR188" i="7"/>
  <c r="PGH188" i="7"/>
  <c r="UJS188" i="7"/>
  <c r="XEQ188" i="7"/>
  <c r="KLO188" i="7"/>
  <c r="EWA188" i="7"/>
  <c r="QOJ188" i="7"/>
  <c r="ERS188" i="7"/>
  <c r="MSK188" i="7"/>
  <c r="JLM188" i="7"/>
  <c r="TKQ188" i="7"/>
  <c r="SQP188" i="7"/>
  <c r="KQX188" i="7"/>
  <c r="SHU188" i="7"/>
  <c r="AKU188" i="7"/>
  <c r="AHH188" i="7"/>
  <c r="IXO188" i="7"/>
  <c r="RDL188" i="7"/>
  <c r="NFQ188" i="7"/>
  <c r="BPD188" i="7"/>
  <c r="EXY188" i="7"/>
  <c r="EOK188" i="7"/>
  <c r="PZM188" i="7"/>
  <c r="QJR188" i="7"/>
  <c r="XS188" i="7"/>
  <c r="UDE188" i="7"/>
  <c r="GTV188" i="7"/>
  <c r="VZD188" i="7"/>
  <c r="GGL188" i="7"/>
  <c r="QFT188" i="7"/>
  <c r="LNZ188" i="7"/>
  <c r="INP188" i="7"/>
  <c r="LR188" i="7"/>
  <c r="CLG188" i="7"/>
  <c r="UEJ188" i="7"/>
  <c r="NKD188" i="7"/>
  <c r="MFG188" i="7"/>
  <c r="USB188" i="7"/>
  <c r="USF188" i="7"/>
  <c r="BHM188" i="7"/>
  <c r="KAJ188" i="7"/>
  <c r="KNC188" i="7"/>
  <c r="MEN188" i="7"/>
  <c r="DIG188" i="7"/>
  <c r="KWI188" i="7"/>
  <c r="ZN188" i="7"/>
  <c r="IQQ188" i="7"/>
  <c r="FYC188" i="7"/>
  <c r="QFR188" i="7"/>
  <c r="ODD188" i="7"/>
  <c r="DOZ188" i="7"/>
  <c r="LMI188" i="7"/>
  <c r="ISM188" i="7"/>
  <c r="SKK188" i="7"/>
  <c r="IFF188" i="7"/>
  <c r="HXJ188" i="7"/>
  <c r="OUN188" i="7"/>
  <c r="MJM188" i="7"/>
  <c r="JZD188" i="7"/>
  <c r="MXA188" i="7"/>
  <c r="LVY188" i="7"/>
  <c r="MGA188" i="7"/>
  <c r="CIR188" i="7"/>
  <c r="FNB188" i="7"/>
  <c r="IIB188" i="7"/>
  <c r="ELU188" i="7"/>
  <c r="MJW188" i="7"/>
  <c r="FES188" i="7"/>
  <c r="KKP188" i="7"/>
  <c r="NDV188" i="7"/>
  <c r="UVQ188" i="7"/>
  <c r="QWO188" i="7"/>
  <c r="KMH188" i="7"/>
  <c r="RQL188" i="7"/>
  <c r="JYI188" i="7"/>
  <c r="ANP188" i="7"/>
  <c r="PKS188" i="7"/>
  <c r="BUY188" i="7"/>
  <c r="MGQ188" i="7"/>
  <c r="CND188" i="7"/>
  <c r="TQN188" i="7"/>
  <c r="QGJ188" i="7"/>
  <c r="IPS188" i="7"/>
  <c r="JTZ188" i="7"/>
  <c r="MRZ188" i="7"/>
  <c r="EGM188" i="7"/>
  <c r="TZY188" i="7"/>
  <c r="QHF188" i="7"/>
  <c r="FPT188" i="7"/>
  <c r="ICS188" i="7"/>
  <c r="TNM188" i="7"/>
  <c r="QVB188" i="7"/>
  <c r="ICQ188" i="7"/>
  <c r="EJO188" i="7"/>
  <c r="UKQ188" i="7"/>
  <c r="VGS188" i="7"/>
  <c r="BCC188" i="7"/>
  <c r="FOY188" i="7"/>
  <c r="POG188" i="7"/>
  <c r="UAP188" i="7"/>
  <c r="NGY188" i="7"/>
  <c r="FSJ188" i="7"/>
  <c r="XAW188" i="7"/>
  <c r="WVE188" i="7"/>
  <c r="TSH188" i="7"/>
  <c r="RFW188" i="7"/>
  <c r="MLC188" i="7"/>
  <c r="MOK188" i="7"/>
  <c r="UIB188" i="7"/>
  <c r="HCK188" i="7"/>
  <c r="EDS188" i="7"/>
  <c r="IRQ188" i="7"/>
  <c r="PAR188" i="7"/>
  <c r="CCN188" i="7"/>
  <c r="LXC188" i="7"/>
  <c r="LIZ188" i="7"/>
  <c r="ASW188" i="7"/>
  <c r="NHT188" i="7"/>
  <c r="LJ188" i="7"/>
  <c r="MDP188" i="7"/>
  <c r="TOI188" i="7"/>
  <c r="NIE188" i="7"/>
  <c r="AHU188" i="7"/>
  <c r="JCL188" i="7"/>
  <c r="HMF188" i="7"/>
  <c r="HOH188" i="7"/>
  <c r="HMI188" i="7"/>
  <c r="WZX188" i="7"/>
  <c r="CKB188" i="7"/>
  <c r="OGD188" i="7"/>
  <c r="LHB188" i="7"/>
  <c r="LRI188" i="7"/>
  <c r="OBS188" i="7"/>
  <c r="DQE188" i="7"/>
  <c r="MYX188" i="7"/>
  <c r="WXG188" i="7"/>
  <c r="IBU188" i="7"/>
  <c r="ORT188" i="7"/>
  <c r="KLT188" i="7"/>
  <c r="RNF188" i="7"/>
  <c r="NGA188" i="7"/>
  <c r="LN188" i="7"/>
  <c r="UYK188" i="7"/>
  <c r="JRR188" i="7"/>
  <c r="ARQ188" i="7"/>
  <c r="FNN188" i="7"/>
  <c r="MMR188" i="7"/>
  <c r="VII188" i="7"/>
  <c r="TBR188" i="7"/>
  <c r="TDP188" i="7"/>
  <c r="XFA188" i="7"/>
  <c r="HFF188" i="7"/>
  <c r="BZ188" i="7"/>
  <c r="EIT188" i="7"/>
  <c r="GEY188" i="7"/>
  <c r="JTT188" i="7"/>
  <c r="RHQ188" i="7"/>
  <c r="CGJ188" i="7"/>
  <c r="KUF188" i="7"/>
  <c r="DWC188" i="7"/>
  <c r="ATC188" i="7"/>
  <c r="DNI188" i="7"/>
  <c r="ATX188" i="7"/>
  <c r="KDO188" i="7"/>
  <c r="RVH188" i="7"/>
  <c r="PBI188" i="7"/>
  <c r="LPP188" i="7"/>
  <c r="LLE188" i="7"/>
  <c r="NYK188" i="7"/>
  <c r="TBB188" i="7"/>
  <c r="APF188" i="7"/>
  <c r="JBW188" i="7"/>
  <c r="TGR188" i="7"/>
  <c r="AZO188" i="7"/>
  <c r="HKP188" i="7"/>
  <c r="DOH188" i="7"/>
  <c r="NXQ188" i="7"/>
  <c r="LL188" i="7"/>
  <c r="QRL188" i="7"/>
  <c r="OFE188" i="7"/>
  <c r="JQL188" i="7"/>
  <c r="KF188" i="7"/>
  <c r="ITQ188" i="7"/>
  <c r="QXZ188" i="7"/>
  <c r="KZO188" i="7"/>
  <c r="LZC188" i="7"/>
  <c r="OKG188" i="7"/>
  <c r="OKF188" i="7"/>
  <c r="ILM188" i="7"/>
  <c r="VVK188" i="7"/>
  <c r="BQY188" i="7"/>
  <c r="HHT188" i="7"/>
  <c r="NEV188" i="7"/>
  <c r="TPT188" i="7"/>
  <c r="NCE188" i="7"/>
  <c r="CLM188" i="7"/>
  <c r="SNF188" i="7"/>
  <c r="FRA188" i="7"/>
  <c r="LEV188" i="7"/>
  <c r="GJE188" i="7"/>
  <c r="RWI188" i="7"/>
  <c r="BIA188" i="7"/>
  <c r="EPC188" i="7"/>
  <c r="LIM188" i="7"/>
  <c r="SMQ188" i="7"/>
  <c r="GKF188" i="7"/>
  <c r="VYK188" i="7"/>
  <c r="WSJ188" i="7"/>
  <c r="IZF188" i="7"/>
  <c r="QYX188" i="7"/>
  <c r="TGM188" i="7"/>
  <c r="FDZ188" i="7"/>
  <c r="LQR188" i="7"/>
  <c r="JTU188" i="7"/>
  <c r="UQO188" i="7"/>
  <c r="AWY188" i="7"/>
  <c r="DMB188" i="7"/>
  <c r="PEB188" i="7"/>
  <c r="WCX188" i="7"/>
  <c r="DJV188" i="7"/>
  <c r="CTE188" i="7"/>
  <c r="PSK188" i="7"/>
  <c r="RKQ188" i="7"/>
  <c r="PBP188" i="7"/>
  <c r="QWG188" i="7"/>
  <c r="XAO188" i="7"/>
  <c r="JHH188" i="7"/>
  <c r="CTB188" i="7"/>
  <c r="RLO188" i="7"/>
  <c r="IRM188" i="7"/>
  <c r="AQH188" i="7"/>
  <c r="DOL188" i="7"/>
  <c r="EVJ188" i="7"/>
  <c r="UCU188" i="7"/>
  <c r="DSL188" i="7"/>
  <c r="RUM188" i="7"/>
  <c r="JRH188" i="7"/>
  <c r="EUR188" i="7"/>
  <c r="KZL188" i="7"/>
  <c r="AVW188" i="7"/>
  <c r="VGL188" i="7"/>
  <c r="HXE188" i="7"/>
  <c r="OUT188" i="7"/>
  <c r="LVF188" i="7"/>
  <c r="GYP188" i="7"/>
  <c r="DRH188" i="7"/>
  <c r="DMA188" i="7"/>
  <c r="RIT188" i="7"/>
  <c r="TFI188" i="7"/>
  <c r="XEN188" i="7"/>
  <c r="CBQ188" i="7"/>
  <c r="UPL188" i="7"/>
  <c r="TWC188" i="7"/>
  <c r="SHL188" i="7"/>
  <c r="MCN188" i="7"/>
  <c r="AET188" i="7"/>
  <c r="CNZ188" i="7"/>
  <c r="KRW188" i="7"/>
  <c r="DIM188" i="7"/>
  <c r="EOF188" i="7"/>
  <c r="SMS188" i="7"/>
  <c r="WMA188" i="7"/>
  <c r="SKG188" i="7"/>
  <c r="CLI188" i="7"/>
  <c r="CSM188" i="7"/>
  <c r="FMM188" i="7"/>
  <c r="JLY188" i="7"/>
  <c r="TCU188" i="7"/>
  <c r="VUZ188" i="7"/>
  <c r="WXV188" i="7"/>
  <c r="OLY188" i="7"/>
  <c r="AHV188" i="7"/>
  <c r="CTH188" i="7"/>
  <c r="GKM188" i="7"/>
  <c r="SYV188" i="7"/>
  <c r="BCO188" i="7"/>
  <c r="VCY188" i="7"/>
  <c r="WRC188" i="7"/>
  <c r="TCK188" i="7"/>
  <c r="PSY188" i="7"/>
  <c r="FVP188" i="7"/>
  <c r="DUY188" i="7"/>
  <c r="BKZ188" i="7"/>
  <c r="SVM188" i="7"/>
  <c r="CHX188" i="7"/>
  <c r="GMH188" i="7"/>
  <c r="JRY188" i="7"/>
  <c r="OCY188" i="7"/>
  <c r="PIO188" i="7"/>
  <c r="VVP188" i="7"/>
  <c r="LTT188" i="7"/>
  <c r="KIK188" i="7"/>
  <c r="LCF188" i="7"/>
  <c r="AX188" i="7"/>
  <c r="NBK188" i="7"/>
  <c r="PON188" i="7"/>
  <c r="AKP188" i="7"/>
  <c r="TBW188" i="7"/>
  <c r="CDS188" i="7"/>
  <c r="KWM188" i="7"/>
  <c r="UK188" i="7"/>
  <c r="FEO188" i="7"/>
  <c r="XAV188" i="7"/>
  <c r="JCR188" i="7"/>
  <c r="URG188" i="7"/>
  <c r="BOK188" i="7"/>
  <c r="JEZ188" i="7"/>
  <c r="UHN188" i="7"/>
  <c r="BOQ188" i="7"/>
  <c r="NYH188" i="7"/>
  <c r="WYT188" i="7"/>
  <c r="ITP188" i="7"/>
  <c r="TQV188" i="7"/>
  <c r="CVL188" i="7"/>
  <c r="PQS188" i="7"/>
  <c r="RIZ188" i="7"/>
  <c r="DWB188" i="7"/>
  <c r="UGL188" i="7"/>
  <c r="EWB188" i="7"/>
  <c r="CGP188" i="7"/>
  <c r="DWM188" i="7"/>
  <c r="CWF188" i="7"/>
  <c r="NVC188" i="7"/>
  <c r="SMR188" i="7"/>
  <c r="JJY188" i="7"/>
  <c r="EHR188" i="7"/>
  <c r="IBH188" i="7"/>
  <c r="FCJ188" i="7"/>
  <c r="FQD188" i="7"/>
  <c r="NHC188" i="7"/>
  <c r="BRJ188" i="7"/>
  <c r="QVG188" i="7"/>
  <c r="TID188" i="7"/>
  <c r="NOB188" i="7"/>
  <c r="RP188" i="7"/>
  <c r="DVS188" i="7"/>
  <c r="SKZ188" i="7"/>
  <c r="SKC188" i="7"/>
  <c r="QJH188" i="7"/>
  <c r="MSR188" i="7"/>
  <c r="BDE188" i="7"/>
  <c r="QVM188" i="7"/>
  <c r="MWL188" i="7"/>
  <c r="AKH188" i="7"/>
  <c r="UEM188" i="7"/>
  <c r="ASR188" i="7"/>
  <c r="KGP188" i="7"/>
  <c r="LWW188" i="7"/>
  <c r="FCH188" i="7"/>
  <c r="PUV188" i="7"/>
  <c r="VPJ188" i="7"/>
  <c r="PG188" i="7"/>
  <c r="TIY188" i="7"/>
  <c r="QFM188" i="7"/>
  <c r="KTO188" i="7"/>
  <c r="PXS188" i="7"/>
  <c r="VXJ188" i="7"/>
  <c r="SAR188" i="7"/>
  <c r="JGV188" i="7"/>
  <c r="PHW188" i="7"/>
  <c r="MRB188" i="7"/>
  <c r="KAE188" i="7"/>
  <c r="ULK188" i="7"/>
  <c r="OIF188" i="7"/>
  <c r="ASN188" i="7"/>
  <c r="EMI188" i="7"/>
  <c r="LGW188" i="7"/>
  <c r="UTP188" i="7"/>
  <c r="EDL188" i="7"/>
  <c r="KBV188" i="7"/>
  <c r="TPG188" i="7"/>
  <c r="FWE188" i="7"/>
  <c r="WGO188" i="7"/>
  <c r="PKW188" i="7"/>
  <c r="CVI188" i="7"/>
  <c r="DAR188" i="7"/>
  <c r="XBB188" i="7"/>
  <c r="VUG188" i="7"/>
  <c r="EUM188" i="7"/>
  <c r="QLE188" i="7"/>
  <c r="TEE188" i="7"/>
  <c r="NAI188" i="7"/>
  <c r="MLT188" i="7"/>
  <c r="JWO188" i="7"/>
  <c r="REX188" i="7"/>
  <c r="POR188" i="7"/>
  <c r="HDC188" i="7"/>
  <c r="UTW188" i="7"/>
  <c r="IRD188" i="7"/>
  <c r="KVC188" i="7"/>
  <c r="SBN188" i="7"/>
  <c r="WYY188" i="7"/>
  <c r="XBC188" i="7"/>
  <c r="KDI188" i="7"/>
  <c r="AKW188" i="7"/>
  <c r="YZ188" i="7"/>
  <c r="CQY188" i="7"/>
  <c r="PIJ188" i="7"/>
  <c r="WYP188" i="7"/>
  <c r="OYW188" i="7"/>
  <c r="AWB188" i="7"/>
  <c r="WLX188" i="7"/>
  <c r="MED188" i="7"/>
  <c r="HCY188" i="7"/>
  <c r="OA188" i="7"/>
  <c r="HNR188" i="7"/>
  <c r="ATZ188" i="7"/>
  <c r="STO188" i="7"/>
  <c r="USO188" i="7"/>
  <c r="TIX188" i="7"/>
  <c r="CGL188" i="7"/>
  <c r="WIW188" i="7"/>
  <c r="NIB188" i="7"/>
  <c r="WOR188" i="7"/>
  <c r="ULY188" i="7"/>
  <c r="VME188" i="7"/>
  <c r="KGA188" i="7"/>
  <c r="TAX188" i="7"/>
  <c r="AHT188" i="7"/>
  <c r="JQU188" i="7"/>
  <c r="CSK188" i="7"/>
  <c r="CFY188" i="7"/>
  <c r="KHM188" i="7"/>
  <c r="HQB188" i="7"/>
  <c r="JFZ188" i="7"/>
  <c r="TEF188" i="7"/>
  <c r="QAV188" i="7"/>
  <c r="RAX188" i="7"/>
  <c r="FUE188" i="7"/>
  <c r="SSX188" i="7"/>
  <c r="KVL188" i="7"/>
  <c r="BQZ188" i="7"/>
  <c r="DR188" i="7"/>
  <c r="DR250" i="7" s="1"/>
  <c r="ONU188" i="7"/>
  <c r="EFT188" i="7"/>
  <c r="GXI188" i="7"/>
  <c r="FEC188" i="7"/>
  <c r="FZP188" i="7"/>
  <c r="AVL188" i="7"/>
  <c r="NOY188" i="7"/>
  <c r="WBO188" i="7"/>
  <c r="JMW188" i="7"/>
  <c r="SKO188" i="7"/>
  <c r="VNY188" i="7"/>
  <c r="CMK188" i="7"/>
  <c r="OPQ188" i="7"/>
  <c r="ELH188" i="7"/>
  <c r="GLS188" i="7"/>
  <c r="RSC188" i="7"/>
  <c r="FJN188" i="7"/>
  <c r="GQY188" i="7"/>
  <c r="MTW188" i="7"/>
  <c r="DGB188" i="7"/>
  <c r="RVX188" i="7"/>
  <c r="OKI188" i="7"/>
  <c r="FKW188" i="7"/>
  <c r="FWA188" i="7"/>
  <c r="QVW188" i="7"/>
  <c r="RBG188" i="7"/>
  <c r="KUR188" i="7"/>
  <c r="QV188" i="7"/>
  <c r="IJX188" i="7"/>
  <c r="BZN188" i="7"/>
  <c r="DYB188" i="7"/>
  <c r="TMV188" i="7"/>
  <c r="RBU188" i="7"/>
  <c r="ENT188" i="7"/>
  <c r="OEA188" i="7"/>
  <c r="IQJ188" i="7"/>
  <c r="AVM188" i="7"/>
  <c r="PTN188" i="7"/>
  <c r="MFH188" i="7"/>
  <c r="MOS188" i="7"/>
  <c r="VPK188" i="7"/>
  <c r="CSL188" i="7"/>
  <c r="AIR188" i="7"/>
  <c r="KCJ188" i="7"/>
  <c r="URH188" i="7"/>
  <c r="DEJ188" i="7"/>
  <c r="TZT188" i="7"/>
  <c r="MJZ188" i="7"/>
  <c r="LUY188" i="7"/>
  <c r="OMJ188" i="7"/>
  <c r="LMZ188" i="7"/>
  <c r="WSY188" i="7"/>
  <c r="RXK188" i="7"/>
  <c r="GLJ188" i="7"/>
  <c r="JSJ188" i="7"/>
  <c r="HUT188" i="7"/>
  <c r="JSB188" i="7"/>
  <c r="RDH188" i="7"/>
  <c r="HFC188" i="7"/>
  <c r="IBL188" i="7"/>
  <c r="ADE188" i="7"/>
  <c r="KBY188" i="7"/>
  <c r="JRZ188" i="7"/>
  <c r="JVB188" i="7"/>
  <c r="CRP188" i="7"/>
  <c r="BMK188" i="7"/>
  <c r="IXV188" i="7"/>
  <c r="ICU188" i="7"/>
  <c r="EJS188" i="7"/>
  <c r="TBI188" i="7"/>
  <c r="FRH188" i="7"/>
  <c r="EVE188" i="7"/>
  <c r="VLT188" i="7"/>
  <c r="ROE188" i="7"/>
  <c r="RHA188" i="7"/>
  <c r="UNS188" i="7"/>
  <c r="UAO188" i="7"/>
  <c r="TOT188" i="7"/>
  <c r="VEF188" i="7"/>
  <c r="VIB188" i="7"/>
  <c r="CFS188" i="7"/>
  <c r="LGT188" i="7"/>
  <c r="SXK188" i="7"/>
  <c r="CHT188" i="7"/>
  <c r="OCD188" i="7"/>
  <c r="COP188" i="7"/>
  <c r="UWO188" i="7"/>
  <c r="EAG188" i="7"/>
  <c r="TZA188" i="7"/>
  <c r="TIT188" i="7"/>
  <c r="ECR188" i="7"/>
  <c r="UJL188" i="7"/>
  <c r="EAJ188" i="7"/>
  <c r="KWB188" i="7"/>
  <c r="SKJ188" i="7"/>
  <c r="MMD188" i="7"/>
  <c r="LWN188" i="7"/>
  <c r="JNQ188" i="7"/>
  <c r="SCW188" i="7"/>
  <c r="PUG188" i="7"/>
  <c r="EPE188" i="7"/>
  <c r="TQZ188" i="7"/>
  <c r="KPT188" i="7"/>
  <c r="CTO188" i="7"/>
  <c r="WQR188" i="7"/>
  <c r="PUT188" i="7"/>
  <c r="POH188" i="7"/>
  <c r="WTN188" i="7"/>
  <c r="TEK188" i="7"/>
  <c r="QEM188" i="7"/>
  <c r="MNS188" i="7"/>
  <c r="ULC188" i="7"/>
  <c r="JFQ188" i="7"/>
  <c r="UGO188" i="7"/>
  <c r="HIA188" i="7"/>
  <c r="TME188" i="7"/>
  <c r="NAE188" i="7"/>
  <c r="HZL188" i="7"/>
  <c r="DLV188" i="7"/>
  <c r="WFT188" i="7"/>
  <c r="RMY188" i="7"/>
  <c r="VNT188" i="7"/>
  <c r="OGA188" i="7"/>
  <c r="ULA188" i="7"/>
  <c r="OZR188" i="7"/>
  <c r="LMP188" i="7"/>
  <c r="QJN188" i="7"/>
  <c r="UDR188" i="7"/>
  <c r="ECB188" i="7"/>
  <c r="RJG188" i="7"/>
  <c r="JDN188" i="7"/>
  <c r="GDL188" i="7"/>
  <c r="TNE188" i="7"/>
  <c r="ITK188" i="7"/>
  <c r="NPK188" i="7"/>
  <c r="PMT188" i="7"/>
  <c r="FBM188" i="7"/>
  <c r="MCL188" i="7"/>
  <c r="DYE188" i="7"/>
  <c r="UNL188" i="7"/>
  <c r="GNQ188" i="7"/>
  <c r="CGT188" i="7"/>
  <c r="ELW188" i="7"/>
  <c r="HX188" i="7"/>
  <c r="TAE188" i="7"/>
  <c r="FQV188" i="7"/>
  <c r="IXI188" i="7"/>
  <c r="OLF188" i="7"/>
  <c r="NAX188" i="7"/>
  <c r="PWS188" i="7"/>
  <c r="UEV188" i="7"/>
  <c r="KYT188" i="7"/>
  <c r="EAU188" i="7"/>
  <c r="PDJ188" i="7"/>
  <c r="QBB188" i="7"/>
  <c r="KKA188" i="7"/>
  <c r="QOO188" i="7"/>
  <c r="OHF188" i="7"/>
  <c r="GUK188" i="7"/>
  <c r="PZB188" i="7"/>
  <c r="BIX188" i="7"/>
  <c r="HSM188" i="7"/>
  <c r="RQN188" i="7"/>
  <c r="AIL188" i="7"/>
  <c r="FGB188" i="7"/>
  <c r="CLA188" i="7"/>
  <c r="BWE188" i="7"/>
  <c r="UYD188" i="7"/>
  <c r="FVN188" i="7"/>
  <c r="PZP188" i="7"/>
  <c r="ULD188" i="7"/>
  <c r="IVV188" i="7"/>
  <c r="GKY188" i="7"/>
  <c r="KDV188" i="7"/>
  <c r="BBJ188" i="7"/>
  <c r="FSF188" i="7"/>
  <c r="SCH188" i="7"/>
  <c r="WYD188" i="7"/>
  <c r="OTH188" i="7"/>
  <c r="PXL188" i="7"/>
  <c r="WBR188" i="7"/>
  <c r="PTI188" i="7"/>
  <c r="UDY188" i="7"/>
  <c r="TMD188" i="7"/>
  <c r="GYR188" i="7"/>
  <c r="VZI188" i="7"/>
  <c r="PKF188" i="7"/>
  <c r="WKZ188" i="7"/>
  <c r="END188" i="7"/>
  <c r="PCN188" i="7"/>
  <c r="WIO188" i="7"/>
  <c r="LJI188" i="7"/>
  <c r="HJH188" i="7"/>
  <c r="GQA188" i="7"/>
  <c r="GRR188" i="7"/>
  <c r="BYI188" i="7"/>
  <c r="RYB188" i="7"/>
  <c r="BHT188" i="7"/>
  <c r="QNZ188" i="7"/>
  <c r="PGG188" i="7"/>
  <c r="IWZ188" i="7"/>
  <c r="TPY188" i="7"/>
  <c r="PRG188" i="7"/>
  <c r="VEB188" i="7"/>
  <c r="UND188" i="7"/>
  <c r="UUA188" i="7"/>
  <c r="LRT188" i="7"/>
  <c r="PUH188" i="7"/>
  <c r="QUI188" i="7"/>
  <c r="AQD188" i="7"/>
  <c r="LXP188" i="7"/>
  <c r="AHX188" i="7"/>
  <c r="RZK188" i="7"/>
  <c r="NYZ188" i="7"/>
  <c r="GYM188" i="7"/>
  <c r="VYA188" i="7"/>
  <c r="EYK188" i="7"/>
  <c r="JUW188" i="7"/>
  <c r="NXR188" i="7"/>
  <c r="EXI188" i="7"/>
  <c r="CBS188" i="7"/>
  <c r="PLR188" i="7"/>
  <c r="RGK188" i="7"/>
  <c r="NOL188" i="7"/>
  <c r="IKI188" i="7"/>
  <c r="MZJ188" i="7"/>
  <c r="EUP188" i="7"/>
  <c r="SYU188" i="7"/>
  <c r="LEY188" i="7"/>
  <c r="GNR188" i="7"/>
  <c r="TQY188" i="7"/>
  <c r="ABQ188" i="7"/>
  <c r="QSE188" i="7"/>
  <c r="JIM188" i="7"/>
  <c r="KDX188" i="7"/>
  <c r="USK188" i="7"/>
  <c r="GXF188" i="7"/>
  <c r="JWV188" i="7"/>
  <c r="JYH188" i="7"/>
  <c r="CMT188" i="7"/>
  <c r="AYH188" i="7"/>
  <c r="BLF188" i="7"/>
  <c r="RPU188" i="7"/>
  <c r="TLU188" i="7"/>
  <c r="RDE188" i="7"/>
  <c r="ERO188" i="7"/>
  <c r="GTT188" i="7"/>
  <c r="JSO188" i="7"/>
  <c r="LXY188" i="7"/>
  <c r="BVH188" i="7"/>
  <c r="PZF188" i="7"/>
  <c r="MVN188" i="7"/>
  <c r="JFF188" i="7"/>
  <c r="ORH188" i="7"/>
  <c r="JVK188" i="7"/>
  <c r="XBV188" i="7"/>
  <c r="PKZ188" i="7"/>
  <c r="WKW188" i="7"/>
  <c r="JRB188" i="7"/>
  <c r="SZA188" i="7"/>
  <c r="GMM188" i="7"/>
  <c r="KPV188" i="7"/>
  <c r="APE188" i="7"/>
  <c r="SQT188" i="7"/>
  <c r="WID188" i="7"/>
  <c r="QVD188" i="7"/>
  <c r="RVS188" i="7"/>
  <c r="PJB188" i="7"/>
  <c r="HRF188" i="7"/>
  <c r="BDI188" i="7"/>
  <c r="CKD188" i="7"/>
  <c r="ETA188" i="7"/>
  <c r="LNO188" i="7"/>
  <c r="KJC188" i="7"/>
  <c r="QUU188" i="7"/>
  <c r="OWU188" i="7"/>
  <c r="RKZ188" i="7"/>
  <c r="AUK188" i="7"/>
  <c r="TWK188" i="7"/>
  <c r="RDB188" i="7"/>
  <c r="RET188" i="7"/>
  <c r="CEN188" i="7"/>
  <c r="KTK188" i="7"/>
  <c r="LIO188" i="7"/>
  <c r="VJA188" i="7"/>
  <c r="CQL188" i="7"/>
  <c r="EQ188" i="7"/>
  <c r="EQ250" i="7" s="1"/>
  <c r="VTW188" i="7"/>
  <c r="DXH188" i="7"/>
  <c r="RQZ188" i="7"/>
  <c r="QXD188" i="7"/>
  <c r="OFM188" i="7"/>
  <c r="SPO188" i="7"/>
  <c r="SPY188" i="7"/>
  <c r="BZX188" i="7"/>
  <c r="QGL188" i="7"/>
  <c r="UOM188" i="7"/>
  <c r="LQN188" i="7"/>
  <c r="BLM188" i="7"/>
  <c r="KSY188" i="7"/>
  <c r="CUU188" i="7"/>
  <c r="PGT188" i="7"/>
  <c r="GXK188" i="7"/>
  <c r="UWJ188" i="7"/>
  <c r="GRH188" i="7"/>
  <c r="NBP188" i="7"/>
  <c r="NOR188" i="7"/>
  <c r="LEK188" i="7"/>
  <c r="LOY188" i="7"/>
  <c r="NWT188" i="7"/>
  <c r="DF188" i="7"/>
  <c r="DF250" i="7" s="1"/>
  <c r="OJB188" i="7"/>
  <c r="RRL188" i="7"/>
  <c r="WSR188" i="7"/>
  <c r="TTH188" i="7"/>
  <c r="QGF188" i="7"/>
  <c r="ELI188" i="7"/>
  <c r="ARR188" i="7"/>
  <c r="TRG188" i="7"/>
  <c r="LDL188" i="7"/>
  <c r="TSM188" i="7"/>
  <c r="JHA188" i="7"/>
  <c r="TDA188" i="7"/>
  <c r="OIT188" i="7"/>
  <c r="DVA188" i="7"/>
  <c r="IEO188" i="7"/>
  <c r="NS188" i="7"/>
  <c r="EIA188" i="7"/>
  <c r="FIF188" i="7"/>
  <c r="WZW188" i="7"/>
  <c r="UCS188" i="7"/>
  <c r="KRN188" i="7"/>
  <c r="QIA188" i="7"/>
  <c r="PYN188" i="7"/>
  <c r="AGW188" i="7"/>
  <c r="OST188" i="7"/>
  <c r="KZD188" i="7"/>
  <c r="OWA188" i="7"/>
  <c r="LZT188" i="7"/>
  <c r="SI188" i="7"/>
  <c r="AYF188" i="7"/>
  <c r="KAI188" i="7"/>
  <c r="LUU188" i="7"/>
  <c r="QHN188" i="7"/>
  <c r="IDR188" i="7"/>
  <c r="RZW188" i="7"/>
  <c r="UOJ188" i="7"/>
  <c r="GAE188" i="7"/>
  <c r="VGO188" i="7"/>
  <c r="OSA188" i="7"/>
  <c r="FUX188" i="7"/>
  <c r="KUP188" i="7"/>
  <c r="DOW188" i="7"/>
  <c r="QPV188" i="7"/>
  <c r="BV188" i="7"/>
  <c r="BUR188" i="7"/>
  <c r="IAV188" i="7"/>
  <c r="CPI188" i="7"/>
  <c r="JHE188" i="7"/>
  <c r="PMA188" i="7"/>
  <c r="USL188" i="7"/>
  <c r="TZV188" i="7"/>
  <c r="QBJ188" i="7"/>
  <c r="BRF188" i="7"/>
  <c r="BFM188" i="7"/>
  <c r="GRK188" i="7"/>
  <c r="BWY188" i="7"/>
  <c r="RLN188" i="7"/>
  <c r="MZK188" i="7"/>
  <c r="KKJ188" i="7"/>
  <c r="NAO188" i="7"/>
  <c r="APW188" i="7"/>
  <c r="FLH188" i="7"/>
  <c r="PFD188" i="7"/>
  <c r="UAI188" i="7"/>
  <c r="EUX188" i="7"/>
  <c r="KRL188" i="7"/>
  <c r="OSI188" i="7"/>
  <c r="SWF188" i="7"/>
  <c r="WMT188" i="7"/>
  <c r="RGU188" i="7"/>
  <c r="KLE188" i="7"/>
  <c r="V188" i="7"/>
  <c r="AOZ188" i="7"/>
  <c r="GHD188" i="7"/>
  <c r="DZQ188" i="7"/>
  <c r="ILS188" i="7"/>
  <c r="NDF188" i="7"/>
  <c r="UXK188" i="7"/>
  <c r="UXZ188" i="7"/>
  <c r="LMX188" i="7"/>
  <c r="TRJ188" i="7"/>
  <c r="AAL188" i="7"/>
  <c r="ARI188" i="7"/>
  <c r="SGU188" i="7"/>
  <c r="GDT188" i="7"/>
  <c r="HUW188" i="7"/>
  <c r="VLF188" i="7"/>
  <c r="GYF188" i="7"/>
  <c r="KIW188" i="7"/>
  <c r="PWU188" i="7"/>
  <c r="VZZ188" i="7"/>
  <c r="VYY188" i="7"/>
  <c r="EHY188" i="7"/>
  <c r="KY188" i="7"/>
  <c r="ITU188" i="7"/>
  <c r="SPN188" i="7"/>
  <c r="JSX188" i="7"/>
  <c r="HZM188" i="7"/>
  <c r="QJT188" i="7"/>
  <c r="TNC188" i="7"/>
  <c r="CMG188" i="7"/>
  <c r="CCI188" i="7"/>
  <c r="KOO188" i="7"/>
  <c r="GYW188" i="7"/>
  <c r="CCZ188" i="7"/>
  <c r="EVF188" i="7"/>
  <c r="GAR188" i="7"/>
  <c r="NRL188" i="7"/>
  <c r="UFH188" i="7"/>
  <c r="UXC188" i="7"/>
  <c r="OZC188" i="7"/>
  <c r="VCI188" i="7"/>
  <c r="PYR188" i="7"/>
  <c r="DNG188" i="7"/>
  <c r="AOG188" i="7"/>
  <c r="EDK188" i="7"/>
  <c r="OSD188" i="7"/>
  <c r="RJO188" i="7"/>
  <c r="EXM188" i="7"/>
  <c r="QBW188" i="7"/>
  <c r="MUR188" i="7"/>
  <c r="TKX188" i="7"/>
  <c r="DJQ188" i="7"/>
  <c r="CTV188" i="7"/>
  <c r="KHC188" i="7"/>
  <c r="AEJ188" i="7"/>
  <c r="HTY188" i="7"/>
  <c r="MQW188" i="7"/>
  <c r="DWD188" i="7"/>
  <c r="IB188" i="7"/>
  <c r="EGY188" i="7"/>
  <c r="SGA188" i="7"/>
  <c r="BJC188" i="7"/>
  <c r="OUV188" i="7"/>
  <c r="CNY188" i="7"/>
  <c r="KYJ188" i="7"/>
  <c r="CQO188" i="7"/>
  <c r="TBE188" i="7"/>
  <c r="SNM188" i="7"/>
  <c r="DZA188" i="7"/>
  <c r="WFU188" i="7"/>
  <c r="TFH188" i="7"/>
  <c r="QJZ188" i="7"/>
  <c r="MMA188" i="7"/>
  <c r="LIA188" i="7"/>
  <c r="EYT188" i="7"/>
  <c r="RCL188" i="7"/>
  <c r="WZU188" i="7"/>
  <c r="KQJ188" i="7"/>
  <c r="FZM188" i="7"/>
  <c r="JHK188" i="7"/>
  <c r="RTJ188" i="7"/>
  <c r="RDX188" i="7"/>
  <c r="WK188" i="7"/>
  <c r="RQM188" i="7"/>
  <c r="RAO188" i="7"/>
  <c r="GLW188" i="7"/>
  <c r="JCO188" i="7"/>
  <c r="VGP188" i="7"/>
  <c r="ULX188" i="7"/>
  <c r="IJT188" i="7"/>
  <c r="VMK188" i="7"/>
  <c r="KDM188" i="7"/>
  <c r="XDA188" i="7"/>
  <c r="OTS188" i="7"/>
  <c r="HOA188" i="7"/>
  <c r="WXS188" i="7"/>
  <c r="PYE188" i="7"/>
  <c r="JFO188" i="7"/>
  <c r="OMS188" i="7"/>
  <c r="FOB188" i="7"/>
  <c r="TMZ188" i="7"/>
  <c r="TPX188" i="7"/>
  <c r="HJO188" i="7"/>
  <c r="HXK188" i="7"/>
  <c r="SHN188" i="7"/>
  <c r="VFZ188" i="7"/>
  <c r="SON188" i="7"/>
  <c r="NAN188" i="7"/>
  <c r="OPV188" i="7"/>
  <c r="WRJ188" i="7"/>
  <c r="AFI188" i="7"/>
  <c r="KRV188" i="7"/>
  <c r="RWD188" i="7"/>
  <c r="AZK188" i="7"/>
  <c r="EVQ188" i="7"/>
  <c r="JRC188" i="7"/>
  <c r="ECK188" i="7"/>
  <c r="TML188" i="7"/>
  <c r="TUE188" i="7"/>
  <c r="USA188" i="7"/>
  <c r="TOH188" i="7"/>
  <c r="VRS188" i="7"/>
  <c r="CLT188" i="7"/>
  <c r="AQ188" i="7"/>
  <c r="SCD188" i="7"/>
  <c r="QSQ188" i="7"/>
  <c r="PRO188" i="7"/>
  <c r="BJU188" i="7"/>
  <c r="EBZ188" i="7"/>
  <c r="OMM188" i="7"/>
  <c r="UMF188" i="7"/>
  <c r="OUP188" i="7"/>
  <c r="GUC188" i="7"/>
  <c r="EWG188" i="7"/>
  <c r="VNG188" i="7"/>
  <c r="HCG188" i="7"/>
  <c r="QZX188" i="7"/>
  <c r="QNG188" i="7"/>
  <c r="WYE188" i="7"/>
  <c r="SOW188" i="7"/>
  <c r="VJQ188" i="7"/>
  <c r="TLA188" i="7"/>
  <c r="FDL188" i="7"/>
  <c r="GAY188" i="7"/>
  <c r="GYA188" i="7"/>
  <c r="DYS188" i="7"/>
  <c r="KDB188" i="7"/>
  <c r="DFK188" i="7"/>
  <c r="CQV188" i="7"/>
  <c r="NJR188" i="7"/>
  <c r="SPM188" i="7"/>
  <c r="LHU188" i="7"/>
  <c r="OFZ188" i="7"/>
  <c r="GMB188" i="7"/>
  <c r="UOP188" i="7"/>
  <c r="HJZ188" i="7"/>
  <c r="MKM188" i="7"/>
  <c r="BSN188" i="7"/>
  <c r="MRL188" i="7"/>
  <c r="WQI188" i="7"/>
  <c r="KGM188" i="7"/>
  <c r="GOV188" i="7"/>
  <c r="EVZ188" i="7"/>
  <c r="RAD188" i="7"/>
  <c r="UUZ188" i="7"/>
  <c r="DZO188" i="7"/>
  <c r="ACN188" i="7"/>
  <c r="KTT188" i="7"/>
  <c r="OAF188" i="7"/>
  <c r="CXR188" i="7"/>
  <c r="OAX188" i="7"/>
  <c r="HQY188" i="7"/>
  <c r="LS188" i="7"/>
  <c r="WZC188" i="7"/>
  <c r="KJU188" i="7"/>
  <c r="FOO188" i="7"/>
  <c r="LOE188" i="7"/>
  <c r="QNA188" i="7"/>
  <c r="UTK188" i="7"/>
  <c r="GOH188" i="7"/>
  <c r="OXR188" i="7"/>
  <c r="PEE188" i="7"/>
  <c r="OCV188" i="7"/>
  <c r="MWX188" i="7"/>
  <c r="LFC188" i="7"/>
  <c r="NON188" i="7"/>
  <c r="RNT188" i="7"/>
  <c r="MWB188" i="7"/>
  <c r="NGX188" i="7"/>
  <c r="UNJ188" i="7"/>
  <c r="AQK188" i="7"/>
  <c r="IJB188" i="7"/>
  <c r="SAF188" i="7"/>
  <c r="IUK188" i="7"/>
  <c r="GSU188" i="7"/>
  <c r="FCR188" i="7"/>
  <c r="SQI188" i="7"/>
  <c r="GLK188" i="7"/>
  <c r="WIQ188" i="7"/>
  <c r="TWD188" i="7"/>
  <c r="QJG188" i="7"/>
  <c r="CGD188" i="7"/>
  <c r="CVV188" i="7"/>
  <c r="SOL188" i="7"/>
  <c r="OOC188" i="7"/>
  <c r="HFI188" i="7"/>
  <c r="OZL188" i="7"/>
  <c r="NPH188" i="7"/>
  <c r="TYB188" i="7"/>
  <c r="BKJ188" i="7"/>
  <c r="MRJ188" i="7"/>
  <c r="JVH188" i="7"/>
  <c r="VJG188" i="7"/>
  <c r="USP188" i="7"/>
  <c r="SOF188" i="7"/>
  <c r="MEY188" i="7"/>
  <c r="UJU188" i="7"/>
  <c r="TOP188" i="7"/>
  <c r="QNC188" i="7"/>
  <c r="AXG188" i="7"/>
  <c r="MKD188" i="7"/>
  <c r="BIO188" i="7"/>
  <c r="VCQ188" i="7"/>
  <c r="EOP188" i="7"/>
  <c r="HUS188" i="7"/>
  <c r="OFW188" i="7"/>
  <c r="WME188" i="7"/>
  <c r="ONH188" i="7"/>
  <c r="IYL188" i="7"/>
  <c r="SLB188" i="7"/>
  <c r="KNA188" i="7"/>
  <c r="BEV188" i="7"/>
  <c r="MGY188" i="7"/>
  <c r="WTX188" i="7"/>
  <c r="PLM188" i="7"/>
  <c r="MBN188" i="7"/>
  <c r="FXO188" i="7"/>
  <c r="MMG188" i="7"/>
  <c r="IBV188" i="7"/>
  <c r="PRS188" i="7"/>
  <c r="UCG188" i="7"/>
  <c r="BVW188" i="7"/>
  <c r="DTP188" i="7"/>
  <c r="MMC188" i="7"/>
  <c r="VEJ188" i="7"/>
  <c r="RBF188" i="7"/>
  <c r="SOZ188" i="7"/>
  <c r="PHY188" i="7"/>
  <c r="QOY188" i="7"/>
  <c r="BEW188" i="7"/>
  <c r="HGI188" i="7"/>
  <c r="ELR188" i="7"/>
  <c r="JSH188" i="7"/>
  <c r="ILA188" i="7"/>
  <c r="VPE188" i="7"/>
  <c r="NNU188" i="7"/>
  <c r="PUW188" i="7"/>
  <c r="JDS188" i="7"/>
  <c r="FAP188" i="7"/>
  <c r="BJF188" i="7"/>
  <c r="OBA188" i="7"/>
  <c r="EFE188" i="7"/>
  <c r="LFL188" i="7"/>
  <c r="BC188" i="7"/>
  <c r="QIZ188" i="7"/>
  <c r="PPW188" i="7"/>
  <c r="UQR188" i="7"/>
  <c r="VO188" i="7"/>
  <c r="BHW188" i="7"/>
  <c r="QBT188" i="7"/>
  <c r="BLT188" i="7"/>
  <c r="NNR188" i="7"/>
  <c r="EZJ188" i="7"/>
  <c r="BJP188" i="7"/>
  <c r="JHG188" i="7"/>
  <c r="NFK188" i="7"/>
  <c r="ONJ188" i="7"/>
  <c r="EOU188" i="7"/>
  <c r="SUV188" i="7"/>
  <c r="FRY188" i="7"/>
  <c r="JEK188" i="7"/>
  <c r="WWT188" i="7"/>
  <c r="DUU188" i="7"/>
  <c r="KPG188" i="7"/>
  <c r="NEX188" i="7"/>
  <c r="HJV188" i="7"/>
  <c r="LXM188" i="7"/>
  <c r="LCS188" i="7"/>
  <c r="SNO188" i="7"/>
  <c r="LWF188" i="7"/>
  <c r="CKR188" i="7"/>
  <c r="KMT188" i="7"/>
  <c r="OTY188" i="7"/>
  <c r="EDO188" i="7"/>
  <c r="IEH188" i="7"/>
  <c r="KVO188" i="7"/>
  <c r="VIC188" i="7"/>
  <c r="VYT188" i="7"/>
  <c r="STN188" i="7"/>
  <c r="MQV188" i="7"/>
  <c r="AAQ188" i="7"/>
  <c r="PMD188" i="7"/>
  <c r="FAL188" i="7"/>
  <c r="LUI188" i="7"/>
  <c r="PI188" i="7"/>
  <c r="UNE188" i="7"/>
  <c r="EHC188" i="7"/>
  <c r="BFP188" i="7"/>
  <c r="RE188" i="7"/>
  <c r="JPW188" i="7"/>
  <c r="SYR188" i="7"/>
  <c r="HWF188" i="7"/>
  <c r="IDJ188" i="7"/>
  <c r="LTP188" i="7"/>
  <c r="LHM188" i="7"/>
  <c r="IVS188" i="7"/>
  <c r="UU188" i="7"/>
  <c r="SCV188" i="7"/>
  <c r="JCV188" i="7"/>
  <c r="VWA188" i="7"/>
  <c r="UKM188" i="7"/>
  <c r="FGP188" i="7"/>
  <c r="SFH188" i="7"/>
  <c r="NBS188" i="7"/>
  <c r="RKI188" i="7"/>
  <c r="MNJ188" i="7"/>
  <c r="LRY188" i="7"/>
  <c r="FPP188" i="7"/>
  <c r="JQV188" i="7"/>
  <c r="IIE188" i="7"/>
  <c r="NFG188" i="7"/>
  <c r="LNP188" i="7"/>
  <c r="LRQ188" i="7"/>
  <c r="IQW188" i="7"/>
  <c r="JKF188" i="7"/>
  <c r="PHB188" i="7"/>
  <c r="BBM188" i="7"/>
  <c r="OKK188" i="7"/>
  <c r="LVU188" i="7"/>
  <c r="TNY188" i="7"/>
  <c r="CHZ188" i="7"/>
  <c r="KXE188" i="7"/>
  <c r="SBG188" i="7"/>
  <c r="DMS188" i="7"/>
  <c r="KOF188" i="7"/>
  <c r="AV188" i="7"/>
  <c r="PEQ188" i="7"/>
  <c r="QXF188" i="7"/>
  <c r="UOG188" i="7"/>
  <c r="RYX188" i="7"/>
  <c r="MGB188" i="7"/>
  <c r="MTE188" i="7"/>
  <c r="LDF188" i="7"/>
  <c r="KPL188" i="7"/>
  <c r="MTD188" i="7"/>
  <c r="GJQ188" i="7"/>
  <c r="AES188" i="7"/>
  <c r="NFW188" i="7"/>
  <c r="EUT188" i="7"/>
  <c r="LQU188" i="7"/>
  <c r="VXG188" i="7"/>
  <c r="OVU188" i="7"/>
  <c r="FZD188" i="7"/>
  <c r="EDT188" i="7"/>
  <c r="ROO188" i="7"/>
  <c r="KYA188" i="7"/>
  <c r="QQN188" i="7"/>
  <c r="GMO188" i="7"/>
  <c r="TWX188" i="7"/>
  <c r="ARD188" i="7"/>
  <c r="LHK188" i="7"/>
  <c r="OXE188" i="7"/>
  <c r="WPN188" i="7"/>
  <c r="FND188" i="7"/>
  <c r="HPO188" i="7"/>
  <c r="WUM188" i="7"/>
  <c r="QZL188" i="7"/>
  <c r="WGA188" i="7"/>
  <c r="PBY188" i="7"/>
  <c r="QYB188" i="7"/>
  <c r="AMJ188" i="7"/>
  <c r="MTQ188" i="7"/>
  <c r="LB188" i="7"/>
  <c r="MAJ188" i="7"/>
  <c r="IAY188" i="7"/>
  <c r="FHI188" i="7"/>
  <c r="UGX188" i="7"/>
  <c r="BGJ188" i="7"/>
  <c r="LUJ188" i="7"/>
  <c r="FFI188" i="7"/>
  <c r="LCD188" i="7"/>
  <c r="TV188" i="7"/>
  <c r="VAD188" i="7"/>
  <c r="KYM188" i="7"/>
  <c r="REY188" i="7"/>
  <c r="PKL188" i="7"/>
  <c r="UWX188" i="7"/>
  <c r="MFQ188" i="7"/>
  <c r="OHL188" i="7"/>
  <c r="TZW188" i="7"/>
  <c r="TIM188" i="7"/>
  <c r="EGU188" i="7"/>
  <c r="EXW188" i="7"/>
  <c r="DHE188" i="7"/>
  <c r="IOQ188" i="7"/>
  <c r="LCX188" i="7"/>
  <c r="RNB188" i="7"/>
  <c r="DKT188" i="7"/>
  <c r="RUL188" i="7"/>
  <c r="RIH188" i="7"/>
  <c r="KKT188" i="7"/>
  <c r="FUB188" i="7"/>
  <c r="LXH188" i="7"/>
  <c r="EKI188" i="7"/>
  <c r="NZR188" i="7"/>
  <c r="QRC188" i="7"/>
  <c r="GYD188" i="7"/>
  <c r="VAR188" i="7"/>
  <c r="IVM188" i="7"/>
  <c r="AXN188" i="7"/>
  <c r="HSR188" i="7"/>
  <c r="TJH188" i="7"/>
  <c r="NMH188" i="7"/>
  <c r="DSV188" i="7"/>
  <c r="GIL188" i="7"/>
  <c r="MET188" i="7"/>
  <c r="NTX188" i="7"/>
  <c r="XCE188" i="7"/>
  <c r="GWE188" i="7"/>
  <c r="NWU188" i="7"/>
  <c r="HTD188" i="7"/>
  <c r="VGV188" i="7"/>
  <c r="DTV188" i="7"/>
  <c r="BCK188" i="7"/>
  <c r="QOD188" i="7"/>
  <c r="JMY188" i="7"/>
  <c r="VJX188" i="7"/>
  <c r="WNI188" i="7"/>
  <c r="NTD188" i="7"/>
  <c r="IYT188" i="7"/>
  <c r="MJL188" i="7"/>
  <c r="QII188" i="7"/>
  <c r="JYU188" i="7"/>
  <c r="XBF188" i="7"/>
  <c r="FBT188" i="7"/>
  <c r="PKR188" i="7"/>
  <c r="AXD188" i="7"/>
  <c r="EQU188" i="7"/>
  <c r="BXM188" i="7"/>
  <c r="NVZ188" i="7"/>
  <c r="KAW188" i="7"/>
  <c r="AEL188" i="7"/>
  <c r="PVC188" i="7"/>
  <c r="VCK188" i="7"/>
  <c r="QEP188" i="7"/>
  <c r="CHN188" i="7"/>
  <c r="MXC188" i="7"/>
  <c r="UKT188" i="7"/>
  <c r="LMT188" i="7"/>
  <c r="GLQ188" i="7"/>
  <c r="GPN188" i="7"/>
  <c r="DZW188" i="7"/>
  <c r="DVG188" i="7"/>
  <c r="JNG188" i="7"/>
  <c r="JGI188" i="7"/>
  <c r="CCC188" i="7"/>
  <c r="WQF188" i="7"/>
  <c r="BWR188" i="7"/>
  <c r="TMR188" i="7"/>
  <c r="FSX188" i="7"/>
  <c r="DYY188" i="7"/>
  <c r="THE188" i="7"/>
  <c r="SXV188" i="7"/>
  <c r="CVN188" i="7"/>
  <c r="RRC188" i="7"/>
  <c r="HDQ188" i="7"/>
  <c r="REZ188" i="7"/>
  <c r="MTF188" i="7"/>
  <c r="CKS188" i="7"/>
  <c r="FF188" i="7"/>
  <c r="FF250" i="7" s="1"/>
  <c r="JGQ188" i="7"/>
  <c r="NUW188" i="7"/>
  <c r="QR188" i="7"/>
  <c r="JZG188" i="7"/>
  <c r="HBS188" i="7"/>
  <c r="CIA188" i="7"/>
  <c r="FLT188" i="7"/>
  <c r="WYF188" i="7"/>
  <c r="UGF188" i="7"/>
  <c r="UV188" i="7"/>
  <c r="KZN188" i="7"/>
  <c r="RFQ188" i="7"/>
  <c r="LKG188" i="7"/>
  <c r="LLG188" i="7"/>
  <c r="FDG188" i="7"/>
  <c r="ABU188" i="7"/>
  <c r="VSD188" i="7"/>
  <c r="BRC188" i="7"/>
  <c r="CZQ188" i="7"/>
  <c r="VQR188" i="7"/>
  <c r="KZF188" i="7"/>
  <c r="IOR188" i="7"/>
  <c r="IAR188" i="7"/>
  <c r="LSK188" i="7"/>
  <c r="OOI188" i="7"/>
  <c r="LGN188" i="7"/>
  <c r="GBJ188" i="7"/>
  <c r="IKA188" i="7"/>
  <c r="LXI188" i="7"/>
  <c r="CMJ188" i="7"/>
  <c r="RME188" i="7"/>
  <c r="DKU188" i="7"/>
  <c r="HZV188" i="7"/>
  <c r="KTN188" i="7"/>
  <c r="OLE188" i="7"/>
  <c r="OVC188" i="7"/>
  <c r="LIX188" i="7"/>
  <c r="PPT188" i="7"/>
  <c r="IEY188" i="7"/>
  <c r="DKH188" i="7"/>
  <c r="HIP188" i="7"/>
  <c r="XEU188" i="7"/>
  <c r="TMG188" i="7"/>
  <c r="DIX188" i="7"/>
  <c r="RTL188" i="7"/>
  <c r="KJI188" i="7"/>
  <c r="FIN188" i="7"/>
  <c r="FBC188" i="7"/>
  <c r="VEV188" i="7"/>
  <c r="RUD188" i="7"/>
  <c r="ISJ188" i="7"/>
  <c r="MKJ188" i="7"/>
  <c r="LGX188" i="7"/>
  <c r="HCF188" i="7"/>
  <c r="SUD188" i="7"/>
  <c r="VEU188" i="7"/>
  <c r="POZ188" i="7"/>
  <c r="NEN188" i="7"/>
  <c r="FMZ188" i="7"/>
  <c r="RHZ188" i="7"/>
  <c r="IPJ188" i="7"/>
  <c r="POO188" i="7"/>
  <c r="KZQ188" i="7"/>
  <c r="EZM188" i="7"/>
  <c r="VPW188" i="7"/>
  <c r="MJT188" i="7"/>
  <c r="EIC188" i="7"/>
  <c r="HWV188" i="7"/>
  <c r="UAS188" i="7"/>
  <c r="OPP188" i="7"/>
  <c r="QEW188" i="7"/>
  <c r="NKZ188" i="7"/>
  <c r="VAE188" i="7"/>
  <c r="JES188" i="7"/>
  <c r="OQT188" i="7"/>
  <c r="IBF188" i="7"/>
  <c r="POB188" i="7"/>
  <c r="NHZ188" i="7"/>
  <c r="JRA188" i="7"/>
  <c r="EYZ188" i="7"/>
  <c r="OEN188" i="7"/>
  <c r="PPA188" i="7"/>
  <c r="DVU188" i="7"/>
  <c r="KSO188" i="7"/>
  <c r="KWG188" i="7"/>
  <c r="EQE188" i="7"/>
  <c r="GMJ188" i="7"/>
  <c r="GEM188" i="7"/>
  <c r="NPJ188" i="7"/>
  <c r="PMF188" i="7"/>
  <c r="PZG188" i="7"/>
  <c r="HWD188" i="7"/>
  <c r="KO188" i="7"/>
  <c r="BBF188" i="7"/>
  <c r="TIH188" i="7"/>
  <c r="JBE188" i="7"/>
  <c r="BBZ188" i="7"/>
  <c r="KOU188" i="7"/>
  <c r="DZH188" i="7"/>
  <c r="HQM188" i="7"/>
  <c r="WTR188" i="7"/>
  <c r="MCP188" i="7"/>
  <c r="SLN188" i="7"/>
  <c r="NVD188" i="7"/>
  <c r="RLA188" i="7"/>
  <c r="VTJ188" i="7"/>
  <c r="TDC188" i="7"/>
  <c r="LKH188" i="7"/>
  <c r="PTB188" i="7"/>
  <c r="UFC188" i="7"/>
  <c r="NIX188" i="7"/>
  <c r="NZU188" i="7"/>
  <c r="DRX188" i="7"/>
  <c r="IUV188" i="7"/>
  <c r="CRT188" i="7"/>
  <c r="WYS188" i="7"/>
  <c r="AFG188" i="7"/>
  <c r="TXN188" i="7"/>
  <c r="VW188" i="7"/>
  <c r="IYH188" i="7"/>
  <c r="FMI188" i="7"/>
  <c r="XAD188" i="7"/>
  <c r="MY188" i="7"/>
  <c r="FQ188" i="7"/>
  <c r="HPJ188" i="7"/>
  <c r="LWA188" i="7"/>
  <c r="WAR188" i="7"/>
  <c r="EAI188" i="7"/>
  <c r="MPT188" i="7"/>
  <c r="SBX188" i="7"/>
  <c r="LSV188" i="7"/>
  <c r="FOW188" i="7"/>
  <c r="DFN188" i="7"/>
  <c r="HLE188" i="7"/>
  <c r="JLQ188" i="7"/>
  <c r="EBV188" i="7"/>
  <c r="AOP188" i="7"/>
  <c r="ADV188" i="7"/>
  <c r="JIH188" i="7"/>
  <c r="HHR188" i="7"/>
  <c r="BZA188" i="7"/>
  <c r="DRK188" i="7"/>
  <c r="MJN188" i="7"/>
  <c r="CPF188" i="7"/>
  <c r="NSL188" i="7"/>
  <c r="ADB188" i="7"/>
  <c r="JNV188" i="7"/>
  <c r="VXV188" i="7"/>
  <c r="WFK188" i="7"/>
  <c r="OTK188" i="7"/>
  <c r="GPV188" i="7"/>
  <c r="TJV188" i="7"/>
  <c r="LNL188" i="7"/>
  <c r="BBV188" i="7"/>
  <c r="NSV188" i="7"/>
  <c r="GLI188" i="7"/>
  <c r="CBZ188" i="7"/>
  <c r="SWG188" i="7"/>
  <c r="QDU188" i="7"/>
  <c r="BEM188" i="7"/>
  <c r="JZI188" i="7"/>
  <c r="OJE188" i="7"/>
  <c r="TRM188" i="7"/>
  <c r="MTA188" i="7"/>
  <c r="QDQ188" i="7"/>
  <c r="WCZ188" i="7"/>
  <c r="HZW188" i="7"/>
  <c r="OPO188" i="7"/>
  <c r="IXN188" i="7"/>
  <c r="CBE188" i="7"/>
  <c r="CZC188" i="7"/>
  <c r="CDT188" i="7"/>
  <c r="IYX188" i="7"/>
  <c r="EWI188" i="7"/>
  <c r="DVN188" i="7"/>
  <c r="HPA188" i="7"/>
  <c r="NDX188" i="7"/>
  <c r="LTB188" i="7"/>
  <c r="VDQ188" i="7"/>
  <c r="EPD188" i="7"/>
  <c r="MFT188" i="7"/>
  <c r="WCR188" i="7"/>
  <c r="IEU188" i="7"/>
  <c r="UKU188" i="7"/>
  <c r="LVJ188" i="7"/>
  <c r="TOC188" i="7"/>
  <c r="UFM188" i="7"/>
  <c r="TGA188" i="7"/>
  <c r="MOZ188" i="7"/>
  <c r="TOY188" i="7"/>
  <c r="DYP188" i="7"/>
  <c r="LEQ188" i="7"/>
  <c r="WCJ188" i="7"/>
  <c r="EPA188" i="7"/>
  <c r="JDJ188" i="7"/>
  <c r="TRX188" i="7"/>
  <c r="MIE188" i="7"/>
  <c r="QAY188" i="7"/>
  <c r="ANC188" i="7"/>
  <c r="UAL188" i="7"/>
  <c r="HHA188" i="7"/>
  <c r="LRU188" i="7"/>
  <c r="QGN188" i="7"/>
  <c r="QQI188" i="7"/>
  <c r="LK188" i="7"/>
  <c r="UDQ188" i="7"/>
  <c r="CJW188" i="7"/>
  <c r="VZO188" i="7"/>
  <c r="IXW188" i="7"/>
  <c r="CGO188" i="7"/>
  <c r="NU188" i="7"/>
  <c r="PZJ188" i="7"/>
  <c r="MVT188" i="7"/>
  <c r="SHJ188" i="7"/>
  <c r="MAE188" i="7"/>
  <c r="OJO188" i="7"/>
  <c r="IZW188" i="7"/>
  <c r="KUA188" i="7"/>
  <c r="SNB188" i="7"/>
  <c r="GKN188" i="7"/>
  <c r="LTM188" i="7"/>
  <c r="NWW188" i="7"/>
  <c r="RAW188" i="7"/>
  <c r="MQP188" i="7"/>
  <c r="WGJ188" i="7"/>
  <c r="LNI188" i="7"/>
  <c r="DGY188" i="7"/>
  <c r="DUC188" i="7"/>
  <c r="VSA188" i="7"/>
  <c r="ECM188" i="7"/>
  <c r="QYK188" i="7"/>
  <c r="AVD188" i="7"/>
  <c r="MNK188" i="7"/>
  <c r="WCD188" i="7"/>
  <c r="DPN188" i="7"/>
  <c r="MXD188" i="7"/>
  <c r="VRN188" i="7"/>
  <c r="GOR188" i="7"/>
  <c r="PTM188" i="7"/>
  <c r="WNE188" i="7"/>
  <c r="MH188" i="7"/>
  <c r="NKS188" i="7"/>
  <c r="MDJ188" i="7"/>
  <c r="TNV188" i="7"/>
  <c r="TDT188" i="7"/>
  <c r="EMJ188" i="7"/>
  <c r="HGB188" i="7"/>
  <c r="CJC188" i="7"/>
  <c r="JSF188" i="7"/>
  <c r="EJM188" i="7"/>
  <c r="AOF188" i="7"/>
  <c r="MXP188" i="7"/>
  <c r="ELZ188" i="7"/>
  <c r="BCU188" i="7"/>
  <c r="DHH188" i="7"/>
  <c r="QEB188" i="7"/>
  <c r="UOF188" i="7"/>
  <c r="HUQ188" i="7"/>
  <c r="GEO188" i="7"/>
  <c r="CZM188" i="7"/>
  <c r="JJL188" i="7"/>
  <c r="BXA188" i="7"/>
  <c r="KKI188" i="7"/>
  <c r="IRW188" i="7"/>
  <c r="EMT188" i="7"/>
  <c r="QRG188" i="7"/>
  <c r="RKL188" i="7"/>
  <c r="JYY188" i="7"/>
  <c r="JTD188" i="7"/>
  <c r="HBX188" i="7"/>
  <c r="ICE188" i="7"/>
  <c r="IYB188" i="7"/>
  <c r="AAI188" i="7"/>
  <c r="FHR188" i="7"/>
  <c r="QNR188" i="7"/>
  <c r="COF188" i="7"/>
  <c r="SQR188" i="7"/>
  <c r="QSZ188" i="7"/>
  <c r="FAO188" i="7"/>
  <c r="PQF188" i="7"/>
  <c r="RPI188" i="7"/>
  <c r="STL188" i="7"/>
  <c r="CYK188" i="7"/>
  <c r="RAQ188" i="7"/>
  <c r="ABS188" i="7"/>
  <c r="MGV188" i="7"/>
  <c r="MSM188" i="7"/>
  <c r="KT188" i="7"/>
  <c r="IQU188" i="7"/>
  <c r="MUA188" i="7"/>
  <c r="RFA188" i="7"/>
  <c r="WVZ188" i="7"/>
  <c r="CF188" i="7"/>
  <c r="GZZ188" i="7"/>
  <c r="IAH188" i="7"/>
  <c r="WIB188" i="7"/>
  <c r="FNZ188" i="7"/>
  <c r="SAJ188" i="7"/>
  <c r="TVF188" i="7"/>
  <c r="GVN188" i="7"/>
  <c r="EMM188" i="7"/>
  <c r="EGF188" i="7"/>
  <c r="LM188" i="7"/>
  <c r="LKZ188" i="7"/>
  <c r="FJG188" i="7"/>
  <c r="GVM188" i="7"/>
  <c r="EZW188" i="7"/>
  <c r="KGO188" i="7"/>
  <c r="GLX188" i="7"/>
  <c r="IIK188" i="7"/>
  <c r="MDI188" i="7"/>
  <c r="DJA188" i="7"/>
  <c r="VZE188" i="7"/>
  <c r="BXC188" i="7"/>
  <c r="TEZ188" i="7"/>
  <c r="WQE188" i="7"/>
  <c r="HOG188" i="7"/>
  <c r="LNS188" i="7"/>
  <c r="SBZ188" i="7"/>
  <c r="CAH188" i="7"/>
  <c r="TDI188" i="7"/>
  <c r="DRE188" i="7"/>
  <c r="AFU188" i="7"/>
  <c r="KYN188" i="7"/>
  <c r="QKQ188" i="7"/>
  <c r="JJD188" i="7"/>
  <c r="AIJ188" i="7"/>
  <c r="ONZ188" i="7"/>
  <c r="HPY188" i="7"/>
  <c r="GDE188" i="7"/>
  <c r="MVP188" i="7"/>
  <c r="TNR188" i="7"/>
  <c r="DPP188" i="7"/>
  <c r="VYS188" i="7"/>
  <c r="UZL188" i="7"/>
  <c r="RFK188" i="7"/>
  <c r="VRZ188" i="7"/>
  <c r="FZA188" i="7"/>
  <c r="JHL188" i="7"/>
  <c r="USH188" i="7"/>
  <c r="EMV188" i="7"/>
  <c r="ROG188" i="7"/>
  <c r="TEJ188" i="7"/>
  <c r="TBJ188" i="7"/>
  <c r="JMU188" i="7"/>
  <c r="DUA188" i="7"/>
  <c r="TTP188" i="7"/>
  <c r="BJS188" i="7"/>
  <c r="QEU188" i="7"/>
  <c r="INE188" i="7"/>
  <c r="MBK188" i="7"/>
  <c r="JWG188" i="7"/>
  <c r="NIU188" i="7"/>
  <c r="KAU188" i="7"/>
  <c r="JFT188" i="7"/>
  <c r="RGS188" i="7"/>
  <c r="JGZ188" i="7"/>
  <c r="OSU188" i="7"/>
  <c r="BVI188" i="7"/>
  <c r="JYJ188" i="7"/>
  <c r="GWR188" i="7"/>
  <c r="CPP188" i="7"/>
  <c r="UYX188" i="7"/>
  <c r="PKI188" i="7"/>
  <c r="RHU188" i="7"/>
  <c r="VAO188" i="7"/>
  <c r="FLW188" i="7"/>
  <c r="VLE188" i="7"/>
  <c r="KLW188" i="7"/>
  <c r="GKG188" i="7"/>
  <c r="LTR188" i="7"/>
  <c r="CHB188" i="7"/>
  <c r="GDC188" i="7"/>
  <c r="ATP188" i="7"/>
  <c r="NFS188" i="7"/>
  <c r="LBC188" i="7"/>
  <c r="AZ188" i="7"/>
  <c r="STT188" i="7"/>
  <c r="RTF188" i="7"/>
  <c r="DVB188" i="7"/>
  <c r="FMN188" i="7"/>
  <c r="GLP188" i="7"/>
  <c r="SPK188" i="7"/>
  <c r="FYV188" i="7"/>
  <c r="UEO188" i="7"/>
  <c r="ILC188" i="7"/>
  <c r="MVJ188" i="7"/>
  <c r="ARE188" i="7"/>
  <c r="QYH188" i="7"/>
  <c r="ILD188" i="7"/>
  <c r="HWY188" i="7"/>
  <c r="HBN188" i="7"/>
  <c r="EAO188" i="7"/>
  <c r="SZS188" i="7"/>
  <c r="TMN188" i="7"/>
  <c r="UKG188" i="7"/>
  <c r="LBR188" i="7"/>
  <c r="VAM188" i="7"/>
  <c r="JWN188" i="7"/>
  <c r="DTT188" i="7"/>
  <c r="IXR188" i="7"/>
  <c r="IOV188" i="7"/>
  <c r="ODJ188" i="7"/>
  <c r="JUK188" i="7"/>
  <c r="GHN188" i="7"/>
  <c r="PGM188" i="7"/>
  <c r="IKE188" i="7"/>
  <c r="QKT188" i="7"/>
  <c r="XAP188" i="7"/>
  <c r="BTA188" i="7"/>
  <c r="GZV188" i="7"/>
  <c r="TVN188" i="7"/>
  <c r="HXY188" i="7"/>
  <c r="EYY188" i="7"/>
  <c r="MJD188" i="7"/>
  <c r="AWH188" i="7"/>
  <c r="RGW188" i="7"/>
  <c r="MNB188" i="7"/>
  <c r="MTG188" i="7"/>
  <c r="UBB188" i="7"/>
  <c r="FNI188" i="7"/>
  <c r="IXZ188" i="7"/>
  <c r="NRX188" i="7"/>
  <c r="DFB188" i="7"/>
  <c r="HJD188" i="7"/>
  <c r="EXT188" i="7"/>
  <c r="CMH188" i="7"/>
  <c r="RKO188" i="7"/>
  <c r="VFK188" i="7"/>
  <c r="UJB188" i="7"/>
  <c r="ERA188" i="7"/>
  <c r="LUH188" i="7"/>
  <c r="JYA188" i="7"/>
  <c r="RYF188" i="7"/>
  <c r="KFH188" i="7"/>
  <c r="NXU188" i="7"/>
  <c r="NNH188" i="7"/>
  <c r="VBI188" i="7"/>
  <c r="GPM188" i="7"/>
  <c r="CUM188" i="7"/>
  <c r="MNP188" i="7"/>
  <c r="LRF188" i="7"/>
  <c r="JXC188" i="7"/>
  <c r="IJI188" i="7"/>
  <c r="HVD188" i="7"/>
  <c r="GXS188" i="7"/>
  <c r="ASS188" i="7"/>
  <c r="HPM188" i="7"/>
  <c r="GGG188" i="7"/>
  <c r="CML188" i="7"/>
  <c r="KJA188" i="7"/>
  <c r="QSB188" i="7"/>
  <c r="JWF188" i="7"/>
  <c r="TTZ188" i="7"/>
  <c r="GNY188" i="7"/>
  <c r="VHD188" i="7"/>
  <c r="JZH188" i="7"/>
  <c r="HVO188" i="7"/>
  <c r="IYZ188" i="7"/>
  <c r="BWH188" i="7"/>
  <c r="ICX188" i="7"/>
  <c r="IRF188" i="7"/>
  <c r="KGK188" i="7"/>
  <c r="IW188" i="7"/>
  <c r="NDG188" i="7"/>
  <c r="EAW188" i="7"/>
  <c r="GGN188" i="7"/>
  <c r="JRD188" i="7"/>
  <c r="IJD188" i="7"/>
  <c r="KRD188" i="7"/>
  <c r="NHE188" i="7"/>
  <c r="VXB188" i="7"/>
  <c r="YD188" i="7"/>
  <c r="OBJ188" i="7"/>
  <c r="RVR188" i="7"/>
  <c r="IKH188" i="7"/>
  <c r="IVY188" i="7"/>
  <c r="DTA188" i="7"/>
  <c r="XDC188" i="7"/>
  <c r="FPB188" i="7"/>
  <c r="TYW188" i="7"/>
  <c r="NC188" i="7"/>
  <c r="KAR188" i="7"/>
  <c r="IRY188" i="7"/>
  <c r="TSD188" i="7"/>
  <c r="JWI188" i="7"/>
  <c r="QEN188" i="7"/>
  <c r="HNP188" i="7"/>
  <c r="EF188" i="7"/>
  <c r="EF250" i="7" s="1"/>
  <c r="DNY188" i="7"/>
  <c r="VPN188" i="7"/>
  <c r="AXB188" i="7"/>
  <c r="UJE188" i="7"/>
  <c r="COV188" i="7"/>
  <c r="PWC188" i="7"/>
  <c r="EMD188" i="7"/>
  <c r="ESR188" i="7"/>
  <c r="MRQ188" i="7"/>
  <c r="RQE188" i="7"/>
  <c r="VHI188" i="7"/>
  <c r="CHS188" i="7"/>
  <c r="OAA188" i="7"/>
  <c r="QJL188" i="7"/>
  <c r="RGB188" i="7"/>
  <c r="JXO188" i="7"/>
  <c r="CSG188" i="7"/>
  <c r="IWB188" i="7"/>
  <c r="OFK188" i="7"/>
  <c r="BUF188" i="7"/>
  <c r="BZD188" i="7"/>
  <c r="GGP188" i="7"/>
  <c r="IJU188" i="7"/>
  <c r="EBN188" i="7"/>
  <c r="NMF188" i="7"/>
  <c r="RNJ188" i="7"/>
  <c r="UAF188" i="7"/>
  <c r="IDU188" i="7"/>
  <c r="VIQ188" i="7"/>
  <c r="BIL188" i="7"/>
  <c r="LSD188" i="7"/>
  <c r="VRR188" i="7"/>
  <c r="PHF188" i="7"/>
  <c r="NAS188" i="7"/>
  <c r="LQX188" i="7"/>
  <c r="GMU188" i="7"/>
  <c r="JBV188" i="7"/>
  <c r="XF188" i="7"/>
  <c r="SDC188" i="7"/>
  <c r="TTV188" i="7"/>
  <c r="LJO188" i="7"/>
  <c r="TYA188" i="7"/>
  <c r="OHM188" i="7"/>
  <c r="KYE188" i="7"/>
  <c r="NWD188" i="7"/>
  <c r="TVY188" i="7"/>
  <c r="BMT188" i="7"/>
  <c r="OTA188" i="7"/>
  <c r="XAC188" i="7"/>
  <c r="GHW188" i="7"/>
  <c r="HCR188" i="7"/>
  <c r="APP188" i="7"/>
  <c r="QZK188" i="7"/>
  <c r="WET188" i="7"/>
  <c r="HZX188" i="7"/>
  <c r="TQ188" i="7"/>
  <c r="HYB188" i="7"/>
  <c r="RJT188" i="7"/>
  <c r="XK188" i="7"/>
  <c r="CMD188" i="7"/>
  <c r="IME188" i="7"/>
  <c r="JOG188" i="7"/>
  <c r="IFK188" i="7"/>
  <c r="SDW188" i="7"/>
  <c r="DHM188" i="7"/>
  <c r="EQV188" i="7"/>
  <c r="TTN188" i="7"/>
  <c r="HSL188" i="7"/>
  <c r="OCO188" i="7"/>
  <c r="OIY188" i="7"/>
  <c r="VUL188" i="7"/>
  <c r="DTR188" i="7"/>
  <c r="HTX188" i="7"/>
  <c r="GAQ188" i="7"/>
  <c r="IMC188" i="7"/>
  <c r="BVL188" i="7"/>
  <c r="SPU188" i="7"/>
  <c r="KNK188" i="7"/>
  <c r="PTQ188" i="7"/>
  <c r="FBR188" i="7"/>
  <c r="IML188" i="7"/>
  <c r="XCQ188" i="7"/>
  <c r="RUO188" i="7"/>
  <c r="RDA188" i="7"/>
  <c r="WWN188" i="7"/>
  <c r="KHB188" i="7"/>
  <c r="BCE188" i="7"/>
  <c r="CBT188" i="7"/>
  <c r="BAO188" i="7"/>
  <c r="MCB188" i="7"/>
  <c r="LXU188" i="7"/>
  <c r="QLD188" i="7"/>
  <c r="BOW188" i="7"/>
  <c r="FWB188" i="7"/>
  <c r="JDW188" i="7"/>
  <c r="JNO188" i="7"/>
  <c r="RNI188" i="7"/>
  <c r="LIN188" i="7"/>
  <c r="DKB188" i="7"/>
  <c r="TQT188" i="7"/>
  <c r="STA188" i="7"/>
  <c r="GIU188" i="7"/>
  <c r="UVG188" i="7"/>
  <c r="WER188" i="7"/>
  <c r="SXY188" i="7"/>
  <c r="EM188" i="7"/>
  <c r="EM250" i="7" s="1"/>
  <c r="SGN188" i="7"/>
  <c r="FR188" i="7"/>
  <c r="OIX188" i="7"/>
  <c r="OU188" i="7"/>
  <c r="POC188" i="7"/>
  <c r="HKZ188" i="7"/>
  <c r="PSX188" i="7"/>
  <c r="KYO188" i="7"/>
  <c r="GIO188" i="7"/>
  <c r="DW188" i="7"/>
  <c r="DW250" i="7" s="1"/>
  <c r="TYV188" i="7"/>
  <c r="DMF188" i="7"/>
  <c r="SRG188" i="7"/>
  <c r="OIG188" i="7"/>
  <c r="HJU188" i="7"/>
  <c r="AJY188" i="7"/>
  <c r="VRE188" i="7"/>
  <c r="PMU188" i="7"/>
  <c r="LYZ188" i="7"/>
  <c r="XCT188" i="7"/>
  <c r="QQK188" i="7"/>
  <c r="BWM188" i="7"/>
  <c r="RSK188" i="7"/>
  <c r="EFM188" i="7"/>
  <c r="OCX188" i="7"/>
  <c r="SXS188" i="7"/>
  <c r="PSL188" i="7"/>
  <c r="DWK188" i="7"/>
  <c r="WZA188" i="7"/>
  <c r="TCS188" i="7"/>
  <c r="EQR188" i="7"/>
  <c r="KHT188" i="7"/>
  <c r="HAK188" i="7"/>
  <c r="DUQ188" i="7"/>
  <c r="QGP188" i="7"/>
  <c r="XBH188" i="7"/>
  <c r="PPJ188" i="7"/>
  <c r="FHN188" i="7"/>
  <c r="TCM188" i="7"/>
  <c r="GPW188" i="7"/>
  <c r="HUU188" i="7"/>
  <c r="HJK188" i="7"/>
  <c r="TFG188" i="7"/>
  <c r="KVJ188" i="7"/>
  <c r="NCX188" i="7"/>
  <c r="PFO188" i="7"/>
  <c r="FVB188" i="7"/>
  <c r="QLO188" i="7"/>
  <c r="NTJ188" i="7"/>
  <c r="PTH188" i="7"/>
  <c r="TYS188" i="7"/>
  <c r="BPF188" i="7"/>
  <c r="HPX188" i="7"/>
  <c r="FNU188" i="7"/>
  <c r="PJG188" i="7"/>
  <c r="HUJ188" i="7"/>
  <c r="IEA188" i="7"/>
  <c r="AXA188" i="7"/>
  <c r="APD188" i="7"/>
  <c r="GYO188" i="7"/>
  <c r="WLD188" i="7"/>
  <c r="FIO188" i="7"/>
  <c r="DKW188" i="7"/>
  <c r="MX188" i="7"/>
  <c r="BDK188" i="7"/>
  <c r="FHY188" i="7"/>
  <c r="OQO188" i="7"/>
  <c r="DJR188" i="7"/>
  <c r="AIE188" i="7"/>
  <c r="VVR188" i="7"/>
  <c r="IRH188" i="7"/>
  <c r="LJF188" i="7"/>
  <c r="AGS188" i="7"/>
  <c r="VTY188" i="7"/>
  <c r="JCY188" i="7"/>
  <c r="PKO188" i="7"/>
  <c r="FNW188" i="7"/>
  <c r="BPK188" i="7"/>
  <c r="KGT188" i="7"/>
  <c r="DXN188" i="7"/>
  <c r="PIP188" i="7"/>
  <c r="IFW188" i="7"/>
  <c r="BTM188" i="7"/>
  <c r="ECI188" i="7"/>
  <c r="SNE188" i="7"/>
  <c r="CFK188" i="7"/>
  <c r="MOT188" i="7"/>
  <c r="JKS188" i="7"/>
  <c r="EFO188" i="7"/>
  <c r="AEP188" i="7"/>
  <c r="GEX188" i="7"/>
  <c r="FCI188" i="7"/>
  <c r="VAG188" i="7"/>
  <c r="DZD188" i="7"/>
  <c r="YV188" i="7"/>
  <c r="KPE188" i="7"/>
  <c r="MCO188" i="7"/>
  <c r="QKX188" i="7"/>
  <c r="IRV188" i="7"/>
  <c r="ACE188" i="7"/>
  <c r="KTQ188" i="7"/>
  <c r="CRE188" i="7"/>
  <c r="BQO188" i="7"/>
  <c r="MLL188" i="7"/>
  <c r="PJL188" i="7"/>
  <c r="KLN188" i="7"/>
  <c r="GVV188" i="7"/>
  <c r="OKM188" i="7"/>
  <c r="VZC188" i="7"/>
  <c r="OI188" i="7"/>
  <c r="KTP188" i="7"/>
  <c r="JV188" i="7"/>
  <c r="JKZ188" i="7"/>
  <c r="ZM188" i="7"/>
  <c r="NHL188" i="7"/>
  <c r="XAA188" i="7"/>
  <c r="HAJ188" i="7"/>
  <c r="WGH188" i="7"/>
  <c r="VRI188" i="7"/>
  <c r="IGT188" i="7"/>
  <c r="BFN188" i="7"/>
  <c r="BEQ188" i="7"/>
  <c r="JZL188" i="7"/>
  <c r="VXA188" i="7"/>
  <c r="MMH188" i="7"/>
  <c r="TRR188" i="7"/>
  <c r="NQN188" i="7"/>
  <c r="HRY188" i="7"/>
  <c r="VFS188" i="7"/>
  <c r="QKL188" i="7"/>
  <c r="MUI188" i="7"/>
  <c r="SQ188" i="7"/>
  <c r="MYE188" i="7"/>
  <c r="JAC188" i="7"/>
  <c r="JVO188" i="7"/>
  <c r="NG188" i="7"/>
  <c r="TUN188" i="7"/>
  <c r="FVW188" i="7"/>
  <c r="WGV188" i="7"/>
  <c r="CFF188" i="7"/>
  <c r="ZV188" i="7"/>
  <c r="WUY188" i="7"/>
  <c r="KZJ188" i="7"/>
  <c r="SB188" i="7"/>
  <c r="LLS188" i="7"/>
  <c r="EDF188" i="7"/>
  <c r="KNO188" i="7"/>
  <c r="AYZ188" i="7"/>
  <c r="MIY188" i="7"/>
  <c r="VMH188" i="7"/>
  <c r="VKQ188" i="7"/>
  <c r="DIP188" i="7"/>
  <c r="QZN188" i="7"/>
  <c r="COU188" i="7"/>
  <c r="TCI188" i="7"/>
  <c r="AUR188" i="7"/>
  <c r="GEN188" i="7"/>
  <c r="GZG188" i="7"/>
  <c r="UEA188" i="7"/>
  <c r="KJE188" i="7"/>
  <c r="JNH188" i="7"/>
  <c r="IDW188" i="7"/>
  <c r="WQL188" i="7"/>
  <c r="PJT188" i="7"/>
  <c r="VKW188" i="7"/>
  <c r="FRS188" i="7"/>
  <c r="CDO188" i="7"/>
  <c r="BFV188" i="7"/>
  <c r="DZK188" i="7"/>
  <c r="VDT188" i="7"/>
  <c r="TTX188" i="7"/>
  <c r="KKS188" i="7"/>
  <c r="NXB188" i="7"/>
  <c r="OYC188" i="7"/>
  <c r="ICL188" i="7"/>
  <c r="RJ188" i="7"/>
  <c r="AMI188" i="7"/>
  <c r="NOW188" i="7"/>
  <c r="VLO188" i="7"/>
  <c r="DMR188" i="7"/>
  <c r="SRZ188" i="7"/>
  <c r="IIW188" i="7"/>
  <c r="WKL188" i="7"/>
  <c r="PGA188" i="7"/>
  <c r="EIK188" i="7"/>
  <c r="QAQ188" i="7"/>
  <c r="IUD188" i="7"/>
  <c r="KRJ188" i="7"/>
  <c r="BHP188" i="7"/>
  <c r="UNG188" i="7"/>
  <c r="MRK188" i="7"/>
  <c r="OMD188" i="7"/>
  <c r="JVM188" i="7"/>
  <c r="BLB188" i="7"/>
  <c r="PBD188" i="7"/>
  <c r="NEL188" i="7"/>
  <c r="SRC188" i="7"/>
  <c r="HOF188" i="7"/>
  <c r="DOD188" i="7"/>
  <c r="OPD188" i="7"/>
  <c r="OUM188" i="7"/>
  <c r="FXJ188" i="7"/>
  <c r="EHD188" i="7"/>
  <c r="WMP188" i="7"/>
  <c r="SJT188" i="7"/>
  <c r="HHD188" i="7"/>
  <c r="RZM188" i="7"/>
  <c r="TIC188" i="7"/>
  <c r="HYT188" i="7"/>
  <c r="OOW188" i="7"/>
  <c r="SWY188" i="7"/>
  <c r="ELT188" i="7"/>
  <c r="CIF188" i="7"/>
  <c r="BZQ188" i="7"/>
  <c r="RXG188" i="7"/>
  <c r="NRF188" i="7"/>
  <c r="BUI188" i="7"/>
  <c r="QZJ188" i="7"/>
  <c r="OGN188" i="7"/>
  <c r="MAD188" i="7"/>
  <c r="OHH188" i="7"/>
  <c r="BPH188" i="7"/>
  <c r="EVU188" i="7"/>
  <c r="EMO188" i="7"/>
  <c r="RCG188" i="7"/>
  <c r="TKE188" i="7"/>
  <c r="EUU188" i="7"/>
  <c r="SQO188" i="7"/>
  <c r="FCW188" i="7"/>
  <c r="JQY188" i="7"/>
  <c r="WTV188" i="7"/>
  <c r="JZQ188" i="7"/>
  <c r="SRJ188" i="7"/>
  <c r="DWL188" i="7"/>
  <c r="NSG188" i="7"/>
  <c r="OCH188" i="7"/>
  <c r="UQI188" i="7"/>
  <c r="AGL188" i="7"/>
  <c r="UCN188" i="7"/>
  <c r="TPF188" i="7"/>
  <c r="UGU188" i="7"/>
  <c r="UKA188" i="7"/>
  <c r="MCV188" i="7"/>
  <c r="QSD188" i="7"/>
  <c r="ITJ188" i="7"/>
  <c r="JEE188" i="7"/>
  <c r="NVM188" i="7"/>
  <c r="BY188" i="7"/>
  <c r="BHU188" i="7"/>
  <c r="RHJ188" i="7"/>
  <c r="TQF188" i="7"/>
  <c r="KEL188" i="7"/>
  <c r="QTQ188" i="7"/>
  <c r="AFC188" i="7"/>
  <c r="UEW188" i="7"/>
  <c r="LCL188" i="7"/>
  <c r="VQC188" i="7"/>
  <c r="GEG188" i="7"/>
  <c r="CLC188" i="7"/>
  <c r="DL188" i="7"/>
  <c r="DL250" i="7" s="1"/>
  <c r="WY188" i="7"/>
  <c r="VCA188" i="7"/>
  <c r="NUX188" i="7"/>
  <c r="QMK188" i="7"/>
  <c r="JCN188" i="7"/>
  <c r="AAJ188" i="7"/>
  <c r="ZU188" i="7"/>
  <c r="KZI188" i="7"/>
  <c r="DLQ188" i="7"/>
  <c r="KAK188" i="7"/>
  <c r="IXH188" i="7"/>
  <c r="CKI188" i="7"/>
  <c r="HBO188" i="7"/>
  <c r="LYK188" i="7"/>
  <c r="FAK188" i="7"/>
  <c r="DAC188" i="7"/>
  <c r="EVY188" i="7"/>
  <c r="SDB188" i="7"/>
  <c r="GUA188" i="7"/>
  <c r="BZP188" i="7"/>
  <c r="NBU188" i="7"/>
  <c r="LAP188" i="7"/>
  <c r="PNX188" i="7"/>
  <c r="DWQ188" i="7"/>
  <c r="WOT188" i="7"/>
  <c r="LVA188" i="7"/>
  <c r="HVP188" i="7"/>
  <c r="HBR188" i="7"/>
  <c r="ST188" i="7"/>
  <c r="WWC188" i="7"/>
  <c r="EOR188" i="7"/>
  <c r="LUM188" i="7"/>
  <c r="TUB188" i="7"/>
  <c r="VSH188" i="7"/>
  <c r="TVK188" i="7"/>
  <c r="MCH188" i="7"/>
  <c r="LOS188" i="7"/>
  <c r="UWQ188" i="7"/>
  <c r="OZM188" i="7"/>
  <c r="VVU188" i="7"/>
  <c r="PUF188" i="7"/>
  <c r="AHJ188" i="7"/>
  <c r="EUB188" i="7"/>
  <c r="FOG188" i="7"/>
  <c r="CAN188" i="7"/>
  <c r="PJJ188" i="7"/>
  <c r="PLJ188" i="7"/>
  <c r="HWT188" i="7"/>
  <c r="KTA188" i="7"/>
  <c r="FUR188" i="7"/>
  <c r="LUB188" i="7"/>
  <c r="VGE188" i="7"/>
  <c r="HMV188" i="7"/>
  <c r="TUM188" i="7"/>
  <c r="DKA188" i="7"/>
  <c r="AQL188" i="7"/>
  <c r="JLE188" i="7"/>
  <c r="AFW188" i="7"/>
  <c r="BKM188" i="7"/>
  <c r="AJH188" i="7"/>
  <c r="BXW188" i="7"/>
  <c r="MQG188" i="7"/>
  <c r="OCL188" i="7"/>
  <c r="TVL188" i="7"/>
  <c r="APJ188" i="7"/>
  <c r="KPC188" i="7"/>
  <c r="VPC188" i="7"/>
  <c r="FSO188" i="7"/>
  <c r="LVL188" i="7"/>
  <c r="NBG188" i="7"/>
  <c r="BDG188" i="7"/>
  <c r="HDW188" i="7"/>
  <c r="BMH188" i="7"/>
  <c r="WNQ188" i="7"/>
  <c r="KDZ188" i="7"/>
  <c r="DTS188" i="7"/>
  <c r="EZF188" i="7"/>
  <c r="JFG188" i="7"/>
  <c r="IHK188" i="7"/>
  <c r="TZH188" i="7"/>
  <c r="SCJ188" i="7"/>
  <c r="ULW188" i="7"/>
  <c r="WRG188" i="7"/>
  <c r="FDW188" i="7"/>
  <c r="IGO188" i="7"/>
  <c r="AEO188" i="7"/>
  <c r="VNV188" i="7"/>
  <c r="FU188" i="7"/>
  <c r="NQH188" i="7"/>
  <c r="HIB188" i="7"/>
  <c r="IAQ188" i="7"/>
  <c r="AMZ188" i="7"/>
  <c r="UGJ188" i="7"/>
  <c r="CRZ188" i="7"/>
  <c r="DKZ188" i="7"/>
  <c r="SYD188" i="7"/>
  <c r="JQR188" i="7"/>
  <c r="RDU188" i="7"/>
  <c r="LTE188" i="7"/>
  <c r="MXK188" i="7"/>
  <c r="PGC188" i="7"/>
  <c r="SBO188" i="7"/>
  <c r="HCN188" i="7"/>
  <c r="WUI188" i="7"/>
  <c r="HQN188" i="7"/>
  <c r="MSB188" i="7"/>
  <c r="SID188" i="7"/>
  <c r="OQN188" i="7"/>
  <c r="IA188" i="7"/>
  <c r="EGR188" i="7"/>
  <c r="COQ188" i="7"/>
  <c r="AXV188" i="7"/>
  <c r="GYV188" i="7"/>
  <c r="OFP188" i="7"/>
  <c r="BZB188" i="7"/>
  <c r="AHA188" i="7"/>
  <c r="HLS188" i="7"/>
  <c r="GU188" i="7"/>
  <c r="SMG188" i="7"/>
  <c r="WXP188" i="7"/>
  <c r="BHB188" i="7"/>
  <c r="SAG188" i="7"/>
  <c r="WO188" i="7"/>
  <c r="XAG188" i="7"/>
  <c r="BCW188" i="7"/>
  <c r="KOQ188" i="7"/>
  <c r="WFI188" i="7"/>
  <c r="NAC188" i="7"/>
  <c r="RBW188" i="7"/>
  <c r="OTO188" i="7"/>
  <c r="JAI188" i="7"/>
  <c r="CXM188" i="7"/>
  <c r="AAB188" i="7"/>
  <c r="TMS188" i="7"/>
  <c r="MXZ188" i="7"/>
  <c r="NVU188" i="7"/>
  <c r="WLK188" i="7"/>
  <c r="DKN188" i="7"/>
  <c r="ERC188" i="7"/>
  <c r="IUS188" i="7"/>
  <c r="QMV188" i="7"/>
  <c r="GJB188" i="7"/>
  <c r="MEG188" i="7"/>
  <c r="DLE188" i="7"/>
  <c r="THC188" i="7"/>
  <c r="KYV188" i="7"/>
  <c r="UYV188" i="7"/>
  <c r="JKR188" i="7"/>
  <c r="JRL188" i="7"/>
  <c r="RCR188" i="7"/>
  <c r="RGN188" i="7"/>
  <c r="WJY188" i="7"/>
  <c r="TXL188" i="7"/>
  <c r="RHP188" i="7"/>
  <c r="NNJ188" i="7"/>
  <c r="PEC188" i="7"/>
  <c r="LSX188" i="7"/>
  <c r="MW188" i="7"/>
  <c r="XBA188" i="7"/>
  <c r="GCU188" i="7"/>
  <c r="IYN188" i="7"/>
  <c r="MRC188" i="7"/>
  <c r="PRF188" i="7"/>
  <c r="TJU188" i="7"/>
  <c r="MJ188" i="7"/>
  <c r="RZN188" i="7"/>
  <c r="CAZ188" i="7"/>
  <c r="KZU188" i="7"/>
  <c r="VNN188" i="7"/>
  <c r="DGX188" i="7"/>
  <c r="UTO188" i="7"/>
  <c r="NZF188" i="7"/>
  <c r="OWO188" i="7"/>
  <c r="QJJ188" i="7"/>
  <c r="REG188" i="7"/>
  <c r="PCC188" i="7"/>
  <c r="BWJ188" i="7"/>
  <c r="TKV188" i="7"/>
  <c r="MLE188" i="7"/>
  <c r="NOG188" i="7"/>
  <c r="EPV188" i="7"/>
  <c r="DT188" i="7"/>
  <c r="DT250" i="7" s="1"/>
  <c r="KSM188" i="7"/>
  <c r="QQO188" i="7"/>
  <c r="GDJ188" i="7"/>
  <c r="TTY188" i="7"/>
  <c r="ILT188" i="7"/>
  <c r="PEJ188" i="7"/>
  <c r="RKF188" i="7"/>
  <c r="OMY188" i="7"/>
  <c r="UEZ188" i="7"/>
  <c r="LEG188" i="7"/>
  <c r="JIQ188" i="7"/>
  <c r="MMV188" i="7"/>
  <c r="IG188" i="7"/>
  <c r="LOT188" i="7"/>
  <c r="BBE188" i="7"/>
  <c r="KYB188" i="7"/>
  <c r="DVT188" i="7"/>
  <c r="RXD188" i="7"/>
  <c r="GSO188" i="7"/>
  <c r="WXO188" i="7"/>
  <c r="UBE188" i="7"/>
  <c r="OEC188" i="7"/>
  <c r="CTY188" i="7"/>
  <c r="QAZ188" i="7"/>
  <c r="MCD188" i="7"/>
  <c r="NTR188" i="7"/>
  <c r="MBL188" i="7"/>
  <c r="ESJ188" i="7"/>
  <c r="RJV188" i="7"/>
  <c r="TYD188" i="7"/>
  <c r="MMF188" i="7"/>
  <c r="MQJ188" i="7"/>
  <c r="GGB188" i="7"/>
  <c r="OJ188" i="7"/>
  <c r="KBJ188" i="7"/>
  <c r="VJE188" i="7"/>
  <c r="HYN188" i="7"/>
  <c r="MZP188" i="7"/>
  <c r="TW188" i="7"/>
  <c r="QUJ188" i="7"/>
  <c r="SZ188" i="7"/>
  <c r="BKN188" i="7"/>
  <c r="BZE188" i="7"/>
  <c r="JLA188" i="7"/>
  <c r="LNA188" i="7"/>
  <c r="SDO188" i="7"/>
  <c r="OVL188" i="7"/>
  <c r="XV188" i="7"/>
  <c r="QDN188" i="7"/>
  <c r="QWU188" i="7"/>
  <c r="SH188" i="7"/>
  <c r="GCR188" i="7"/>
  <c r="IDM188" i="7"/>
  <c r="EDH188" i="7"/>
  <c r="FAE188" i="7"/>
  <c r="MXF188" i="7"/>
  <c r="DUE188" i="7"/>
  <c r="RVM188" i="7"/>
  <c r="TMC188" i="7"/>
  <c r="TDU188" i="7"/>
  <c r="VHS188" i="7"/>
  <c r="AUJ188" i="7"/>
  <c r="TS188" i="7"/>
  <c r="JNN188" i="7"/>
  <c r="BXV188" i="7"/>
  <c r="KVD188" i="7"/>
  <c r="RQX188" i="7"/>
  <c r="BHN188" i="7"/>
  <c r="VZ188" i="7"/>
  <c r="DQM188" i="7"/>
  <c r="UIZ188" i="7"/>
  <c r="DYZ188" i="7"/>
  <c r="REL188" i="7"/>
  <c r="QRP188" i="7"/>
  <c r="KDD188" i="7"/>
  <c r="XDL188" i="7"/>
  <c r="NFJ188" i="7"/>
  <c r="QJF188" i="7"/>
  <c r="VJT188" i="7"/>
  <c r="WEP188" i="7"/>
  <c r="CZW188" i="7"/>
  <c r="KLX188" i="7"/>
  <c r="JDT188" i="7"/>
  <c r="QES188" i="7"/>
  <c r="DOU188" i="7"/>
  <c r="FV188" i="7"/>
  <c r="USS188" i="7"/>
  <c r="CCD188" i="7"/>
  <c r="VJS188" i="7"/>
  <c r="CAV188" i="7"/>
  <c r="NKO188" i="7"/>
  <c r="KRB188" i="7"/>
  <c r="JVA188" i="7"/>
  <c r="BKY188" i="7"/>
  <c r="MEP188" i="7"/>
  <c r="MSX188" i="7"/>
  <c r="WOK188" i="7"/>
  <c r="FJO188" i="7"/>
  <c r="ALA188" i="7"/>
  <c r="WSF188" i="7"/>
  <c r="DCY188" i="7"/>
  <c r="MFS188" i="7"/>
  <c r="CNC188" i="7"/>
  <c r="LVK188" i="7"/>
  <c r="KGY188" i="7"/>
  <c r="QMJ188" i="7"/>
  <c r="TCX188" i="7"/>
  <c r="LX188" i="7"/>
  <c r="WXC188" i="7"/>
  <c r="RZZ188" i="7"/>
  <c r="FZX188" i="7"/>
  <c r="HBE188" i="7"/>
  <c r="IAP188" i="7"/>
  <c r="NDM188" i="7"/>
  <c r="AMP188" i="7"/>
  <c r="PD188" i="7"/>
  <c r="VVQ188" i="7"/>
  <c r="TB188" i="7"/>
  <c r="ODM188" i="7"/>
  <c r="CHJ188" i="7"/>
  <c r="BIT188" i="7"/>
  <c r="PWG188" i="7"/>
  <c r="SVE188" i="7"/>
  <c r="IYS188" i="7"/>
  <c r="LHV188" i="7"/>
  <c r="OSJ188" i="7"/>
  <c r="FGZ188" i="7"/>
  <c r="WWA188" i="7"/>
  <c r="FFQ188" i="7"/>
  <c r="JVJ188" i="7"/>
  <c r="CGQ188" i="7"/>
  <c r="BQC188" i="7"/>
  <c r="CCH188" i="7"/>
  <c r="QLW188" i="7"/>
  <c r="SFE188" i="7"/>
  <c r="OUJ188" i="7"/>
  <c r="GVY188" i="7"/>
  <c r="QYR188" i="7"/>
  <c r="QRW188" i="7"/>
  <c r="FEX188" i="7"/>
  <c r="MAY188" i="7"/>
  <c r="DXJ188" i="7"/>
  <c r="DPM188" i="7"/>
  <c r="NSJ188" i="7"/>
  <c r="GPC188" i="7"/>
  <c r="VFC188" i="7"/>
  <c r="BJQ188" i="7"/>
  <c r="BFE188" i="7"/>
  <c r="IWN188" i="7"/>
  <c r="THZ188" i="7"/>
  <c r="GBF188" i="7"/>
  <c r="CZZ188" i="7"/>
  <c r="SCA188" i="7"/>
  <c r="AWM188" i="7"/>
  <c r="NZH188" i="7"/>
  <c r="RJZ188" i="7"/>
  <c r="FNO188" i="7"/>
  <c r="BGW188" i="7"/>
  <c r="FWZ188" i="7"/>
  <c r="SFL188" i="7"/>
  <c r="QFX188" i="7"/>
  <c r="MSY188" i="7"/>
  <c r="DFY188" i="7"/>
  <c r="BGF188" i="7"/>
  <c r="GVW188" i="7"/>
  <c r="SYM188" i="7"/>
  <c r="IQR188" i="7"/>
  <c r="XAX188" i="7"/>
  <c r="EOX188" i="7"/>
  <c r="MPV188" i="7"/>
  <c r="BAV188" i="7"/>
  <c r="HWC188" i="7"/>
  <c r="CPH188" i="7"/>
  <c r="CLO188" i="7"/>
  <c r="FMR188" i="7"/>
  <c r="CQH188" i="7"/>
  <c r="TRQ188" i="7"/>
  <c r="EPF188" i="7"/>
  <c r="SSY188" i="7"/>
  <c r="PJW188" i="7"/>
  <c r="VNZ188" i="7"/>
  <c r="HAI188" i="7"/>
  <c r="OVF188" i="7"/>
  <c r="HDL188" i="7"/>
  <c r="WFG188" i="7"/>
  <c r="PGX188" i="7"/>
  <c r="SLM188" i="7"/>
  <c r="HLI188" i="7"/>
  <c r="PQD188" i="7"/>
  <c r="TEB188" i="7"/>
  <c r="QJI188" i="7"/>
  <c r="EVV188" i="7"/>
  <c r="TLQ188" i="7"/>
  <c r="QPZ188" i="7"/>
  <c r="IAM188" i="7"/>
  <c r="HWX188" i="7"/>
  <c r="RJL188" i="7"/>
  <c r="JX188" i="7"/>
  <c r="ABD188" i="7"/>
  <c r="CFM188" i="7"/>
  <c r="UAA188" i="7"/>
  <c r="RXE188" i="7"/>
  <c r="CZI188" i="7"/>
  <c r="ENL188" i="7"/>
  <c r="SGE188" i="7"/>
  <c r="OKP188" i="7"/>
  <c r="JRI188" i="7"/>
  <c r="CYN188" i="7"/>
  <c r="FTK188" i="7"/>
  <c r="JZU188" i="7"/>
  <c r="LNK188" i="7"/>
  <c r="ERJ188" i="7"/>
  <c r="BUD188" i="7"/>
  <c r="TLB188" i="7"/>
  <c r="LKT188" i="7"/>
  <c r="WGC188" i="7"/>
  <c r="GWO188" i="7"/>
  <c r="NDE188" i="7"/>
  <c r="PHT188" i="7"/>
  <c r="CAT188" i="7"/>
  <c r="GXZ188" i="7"/>
  <c r="NHI188" i="7"/>
  <c r="IYQ188" i="7"/>
  <c r="DDO188" i="7"/>
  <c r="JIE188" i="7"/>
  <c r="SXC188" i="7"/>
  <c r="PQI188" i="7"/>
  <c r="BNA188" i="7"/>
  <c r="JKX188" i="7"/>
  <c r="JMR188" i="7"/>
  <c r="WMH188" i="7"/>
  <c r="LEA188" i="7"/>
  <c r="VSB188" i="7"/>
  <c r="SHR188" i="7"/>
  <c r="QQW188" i="7"/>
  <c r="BVT188" i="7"/>
  <c r="GMN188" i="7"/>
  <c r="CPB188" i="7"/>
  <c r="GKB188" i="7"/>
  <c r="PGU188" i="7"/>
  <c r="KZS188" i="7"/>
  <c r="WGL188" i="7"/>
  <c r="PMR188" i="7"/>
  <c r="BJD188" i="7"/>
  <c r="TJM188" i="7"/>
  <c r="QO188" i="7"/>
  <c r="UDA188" i="7"/>
  <c r="VRB188" i="7"/>
  <c r="VJZ188" i="7"/>
  <c r="HAW188" i="7"/>
  <c r="TN188" i="7"/>
  <c r="UR188" i="7"/>
  <c r="CVZ188" i="7"/>
  <c r="NQX188" i="7"/>
  <c r="LUW188" i="7"/>
  <c r="JOL188" i="7"/>
  <c r="MPW188" i="7"/>
  <c r="PFY188" i="7"/>
  <c r="RQY188" i="7"/>
  <c r="TLV188" i="7"/>
  <c r="AVF188" i="7"/>
  <c r="FJK188" i="7"/>
  <c r="UOD188" i="7"/>
  <c r="QAL188" i="7"/>
  <c r="VCX188" i="7"/>
  <c r="QXO188" i="7"/>
  <c r="GAA188" i="7"/>
  <c r="UFE188" i="7"/>
  <c r="KSW188" i="7"/>
  <c r="WZQ188" i="7"/>
  <c r="GTQ188" i="7"/>
  <c r="AAC188" i="7"/>
  <c r="WQV188" i="7"/>
  <c r="JJP188" i="7"/>
  <c r="EIN188" i="7"/>
  <c r="JMP188" i="7"/>
  <c r="CYE188" i="7"/>
  <c r="ITH188" i="7"/>
  <c r="NJX188" i="7"/>
  <c r="BZZ188" i="7"/>
  <c r="QSX188" i="7"/>
  <c r="IPP188" i="7"/>
  <c r="MMB188" i="7"/>
  <c r="AMU188" i="7"/>
  <c r="URZ188" i="7"/>
  <c r="IRT188" i="7"/>
  <c r="LE188" i="7"/>
  <c r="KUS188" i="7"/>
  <c r="SYK188" i="7"/>
  <c r="WDZ188" i="7"/>
  <c r="BR188" i="7"/>
  <c r="TFJ188" i="7"/>
  <c r="KAD188" i="7"/>
  <c r="QXM188" i="7"/>
  <c r="RRS188" i="7"/>
  <c r="OES188" i="7"/>
  <c r="TWQ188" i="7"/>
  <c r="QMC188" i="7"/>
  <c r="TZC188" i="7"/>
  <c r="CPJ188" i="7"/>
  <c r="HAC188" i="7"/>
  <c r="MNA188" i="7"/>
  <c r="VWV188" i="7"/>
  <c r="PUO188" i="7"/>
  <c r="QSU188" i="7"/>
  <c r="LZB188" i="7"/>
  <c r="RVC188" i="7"/>
  <c r="VNR188" i="7"/>
  <c r="ALI188" i="7"/>
  <c r="WDJ188" i="7"/>
  <c r="MOC188" i="7"/>
  <c r="WRI188" i="7"/>
  <c r="UHY188" i="7"/>
  <c r="CPR188" i="7"/>
  <c r="UQY188" i="7"/>
  <c r="RGC188" i="7"/>
  <c r="GIG188" i="7"/>
  <c r="AMD188" i="7"/>
  <c r="MGO188" i="7"/>
  <c r="WEW188" i="7"/>
  <c r="DEB188" i="7"/>
  <c r="QSK188" i="7"/>
  <c r="JUI188" i="7"/>
  <c r="NPL188" i="7"/>
  <c r="KJO188" i="7"/>
  <c r="BAM188" i="7"/>
  <c r="FWR188" i="7"/>
  <c r="JLV188" i="7"/>
  <c r="VWQ188" i="7"/>
  <c r="TRC188" i="7"/>
  <c r="RMZ188" i="7"/>
  <c r="LWJ188" i="7"/>
  <c r="VUW188" i="7"/>
  <c r="RFH188" i="7"/>
  <c r="UXW188" i="7"/>
  <c r="MHU188" i="7"/>
  <c r="NOK188" i="7"/>
  <c r="BHY188" i="7"/>
  <c r="XN188" i="7"/>
  <c r="JEA188" i="7"/>
  <c r="EDR188" i="7"/>
  <c r="OOF188" i="7"/>
  <c r="VBU188" i="7"/>
  <c r="KNV188" i="7"/>
  <c r="UKJ188" i="7"/>
  <c r="WPX188" i="7"/>
  <c r="OAS188" i="7"/>
  <c r="KVT188" i="7"/>
  <c r="ELF188" i="7"/>
  <c r="IKS188" i="7"/>
  <c r="WZY188" i="7"/>
  <c r="JGH188" i="7"/>
  <c r="GYI188" i="7"/>
  <c r="RKS188" i="7"/>
  <c r="GZR188" i="7"/>
  <c r="KSL188" i="7"/>
  <c r="BOI188" i="7"/>
  <c r="IGL188" i="7"/>
  <c r="SBC188" i="7"/>
  <c r="DPH188" i="7"/>
  <c r="WJB188" i="7"/>
  <c r="AER188" i="7"/>
  <c r="RWB188" i="7"/>
  <c r="QDI188" i="7"/>
  <c r="KPS188" i="7"/>
  <c r="CWR188" i="7"/>
  <c r="JSI188" i="7"/>
  <c r="VZP188" i="7"/>
  <c r="GJO188" i="7"/>
  <c r="NQ188" i="7"/>
  <c r="GQU188" i="7"/>
  <c r="AWJ188" i="7"/>
  <c r="CXW188" i="7"/>
  <c r="HQZ188" i="7"/>
  <c r="QPA188" i="7"/>
  <c r="GSW188" i="7"/>
  <c r="TTO188" i="7"/>
  <c r="RIP188" i="7"/>
  <c r="ATI188" i="7"/>
  <c r="RWH188" i="7"/>
  <c r="RTM188" i="7"/>
  <c r="TSR188" i="7"/>
  <c r="UMK188" i="7"/>
  <c r="TVV188" i="7"/>
  <c r="NNZ188" i="7"/>
  <c r="MIZ188" i="7"/>
  <c r="QSF188" i="7"/>
  <c r="IBR188" i="7"/>
  <c r="LCT188" i="7"/>
  <c r="FOE188" i="7"/>
  <c r="CAU188" i="7"/>
  <c r="ADC188" i="7"/>
  <c r="HOI188" i="7"/>
  <c r="JD188" i="7"/>
  <c r="FQE188" i="7"/>
  <c r="EMU188" i="7"/>
  <c r="NOM188" i="7"/>
  <c r="BZT188" i="7"/>
  <c r="XR188" i="7"/>
  <c r="UNX188" i="7"/>
  <c r="TAS188" i="7"/>
  <c r="QLR188" i="7"/>
  <c r="QIL188" i="7"/>
  <c r="EWZ188" i="7"/>
  <c r="TDF188" i="7"/>
  <c r="GBG188" i="7"/>
  <c r="FMO188" i="7"/>
  <c r="KAG188" i="7"/>
  <c r="URU188" i="7"/>
  <c r="HPF188" i="7"/>
  <c r="ORI188" i="7"/>
  <c r="HSK188" i="7"/>
  <c r="URL188" i="7"/>
  <c r="UPY188" i="7"/>
  <c r="IQO188" i="7"/>
  <c r="KOT188" i="7"/>
  <c r="LPW188" i="7"/>
  <c r="FPC188" i="7"/>
  <c r="DEH188" i="7"/>
  <c r="SUX188" i="7"/>
  <c r="JLC188" i="7"/>
  <c r="MPI188" i="7"/>
  <c r="KB188" i="7"/>
  <c r="CR188" i="7"/>
  <c r="WIL188" i="7"/>
  <c r="TCW188" i="7"/>
  <c r="WUQ188" i="7"/>
  <c r="FAJ188" i="7"/>
  <c r="RIY188" i="7"/>
  <c r="RUW188" i="7"/>
  <c r="KNJ188" i="7"/>
  <c r="CY188" i="7"/>
  <c r="FUQ188" i="7"/>
  <c r="FHC188" i="7"/>
  <c r="MIX188" i="7"/>
  <c r="ISC188" i="7"/>
  <c r="UHX188" i="7"/>
  <c r="IRX188" i="7"/>
  <c r="VKN188" i="7"/>
  <c r="IUZ188" i="7"/>
  <c r="DUW188" i="7"/>
  <c r="JNE188" i="7"/>
  <c r="IBW188" i="7"/>
  <c r="HEO188" i="7"/>
  <c r="WRL188" i="7"/>
  <c r="CJR188" i="7"/>
  <c r="ARO188" i="7"/>
  <c r="IC188" i="7"/>
  <c r="WBG188" i="7"/>
  <c r="X188" i="7"/>
  <c r="NVK188" i="7"/>
  <c r="UQD188" i="7"/>
  <c r="TWU188" i="7"/>
  <c r="INF188" i="7"/>
  <c r="RXC188" i="7"/>
  <c r="FKO188" i="7"/>
  <c r="VIH188" i="7"/>
  <c r="IJO188" i="7"/>
  <c r="FII188" i="7"/>
  <c r="UWN188" i="7"/>
  <c r="AOM188" i="7"/>
  <c r="GFB188" i="7"/>
  <c r="JIT188" i="7"/>
  <c r="OUR188" i="7"/>
  <c r="MHH188" i="7"/>
  <c r="CMX188" i="7"/>
  <c r="JXP188" i="7"/>
  <c r="CJD188" i="7"/>
  <c r="FSZ188" i="7"/>
  <c r="WSH188" i="7"/>
  <c r="MIW188" i="7"/>
  <c r="OAL188" i="7"/>
  <c r="TVD188" i="7"/>
  <c r="KYL188" i="7"/>
  <c r="IKB188" i="7"/>
  <c r="NEF188" i="7"/>
  <c r="GZE188" i="7"/>
  <c r="DML188" i="7"/>
  <c r="FSY188" i="7"/>
  <c r="OUB188" i="7"/>
  <c r="LBZ188" i="7"/>
  <c r="TVP188" i="7"/>
  <c r="WVK188" i="7"/>
  <c r="KIJ188" i="7"/>
  <c r="YX188" i="7"/>
  <c r="CPM188" i="7"/>
  <c r="EMG188" i="7"/>
  <c r="GIE188" i="7"/>
  <c r="RKP188" i="7"/>
  <c r="OPB188" i="7"/>
  <c r="ACP188" i="7"/>
  <c r="MSP188" i="7"/>
  <c r="ADO188" i="7"/>
  <c r="QJW188" i="7"/>
  <c r="GIP188" i="7"/>
  <c r="CHC188" i="7"/>
  <c r="EVR188" i="7"/>
  <c r="ABR188" i="7"/>
  <c r="KLQ188" i="7"/>
  <c r="LIF188" i="7"/>
  <c r="RCH188" i="7"/>
  <c r="PIK188" i="7"/>
  <c r="ICA188" i="7"/>
  <c r="EMS188" i="7"/>
  <c r="UPC188" i="7"/>
  <c r="NSR188" i="7"/>
  <c r="UWE188" i="7"/>
  <c r="IJM188" i="7"/>
  <c r="SJV188" i="7"/>
  <c r="IIU188" i="7"/>
  <c r="CEE188" i="7"/>
  <c r="DYO188" i="7"/>
  <c r="JMK188" i="7"/>
  <c r="VSY188" i="7"/>
  <c r="CNA188" i="7"/>
  <c r="ALT188" i="7"/>
  <c r="MV188" i="7"/>
  <c r="FKB188" i="7"/>
  <c r="SHM188" i="7"/>
  <c r="FGY188" i="7"/>
  <c r="UOI188" i="7"/>
  <c r="VMS188" i="7"/>
  <c r="IPB188" i="7"/>
  <c r="DDI188" i="7"/>
  <c r="AVB188" i="7"/>
  <c r="FMQ188" i="7"/>
  <c r="OTB188" i="7"/>
  <c r="MGW188" i="7"/>
  <c r="HQE188" i="7"/>
  <c r="PZZ188" i="7"/>
  <c r="RMF188" i="7"/>
  <c r="SAP188" i="7"/>
  <c r="YH188" i="7"/>
  <c r="LAB188" i="7"/>
  <c r="PDD188" i="7"/>
  <c r="PAP188" i="7"/>
  <c r="KVE188" i="7"/>
  <c r="WIZ188" i="7"/>
  <c r="OFC188" i="7"/>
  <c r="VZG188" i="7"/>
  <c r="SEE188" i="7"/>
  <c r="WKC188" i="7"/>
  <c r="DXU188" i="7"/>
  <c r="HFB188" i="7"/>
  <c r="UAX188" i="7"/>
  <c r="PQG188" i="7"/>
  <c r="AWR188" i="7"/>
  <c r="MOO188" i="7"/>
  <c r="GPS188" i="7"/>
  <c r="EBJ188" i="7"/>
  <c r="SCQ188" i="7"/>
  <c r="QXG188" i="7"/>
  <c r="JWR188" i="7"/>
  <c r="SVD188" i="7"/>
  <c r="BUQ188" i="7"/>
  <c r="UYH188" i="7"/>
  <c r="HRC188" i="7"/>
  <c r="QKO188" i="7"/>
  <c r="VKZ188" i="7"/>
  <c r="HKW188" i="7"/>
  <c r="AQN188" i="7"/>
  <c r="OPR188" i="7"/>
  <c r="WPR188" i="7"/>
  <c r="VL188" i="7"/>
  <c r="UAQ188" i="7"/>
  <c r="BXY188" i="7"/>
  <c r="KOH188" i="7"/>
  <c r="OYP188" i="7"/>
  <c r="FXF188" i="7"/>
  <c r="BYP188" i="7"/>
  <c r="DTL188" i="7"/>
  <c r="QEJ188" i="7"/>
  <c r="PMW188" i="7"/>
  <c r="QGY188" i="7"/>
  <c r="WAH188" i="7"/>
  <c r="GCF188" i="7"/>
  <c r="MKB188" i="7"/>
  <c r="MHC188" i="7"/>
  <c r="WKI188" i="7"/>
  <c r="LLN188" i="7"/>
  <c r="QZW188" i="7"/>
  <c r="KHA188" i="7"/>
  <c r="BPX188" i="7"/>
  <c r="FXB188" i="7"/>
  <c r="PQM188" i="7"/>
  <c r="HGO188" i="7"/>
  <c r="TZN188" i="7"/>
  <c r="DRO188" i="7"/>
  <c r="OM188" i="7"/>
  <c r="WVX188" i="7"/>
  <c r="SSG188" i="7"/>
  <c r="RBB188" i="7"/>
  <c r="SEM188" i="7"/>
  <c r="PDC188" i="7"/>
  <c r="DV188" i="7"/>
  <c r="DV250" i="7" s="1"/>
  <c r="QQG188" i="7"/>
  <c r="UXA188" i="7"/>
  <c r="UYJ188" i="7"/>
  <c r="QYW188" i="7"/>
  <c r="WSG188" i="7"/>
  <c r="BDA188" i="7"/>
  <c r="LEP188" i="7"/>
  <c r="HZF188" i="7"/>
  <c r="QOZ188" i="7"/>
  <c r="NGE188" i="7"/>
  <c r="FHE188" i="7"/>
  <c r="UJO188" i="7"/>
  <c r="LAV188" i="7"/>
  <c r="QET188" i="7"/>
  <c r="EWM188" i="7"/>
  <c r="CID188" i="7"/>
  <c r="XBN188" i="7"/>
  <c r="OHY188" i="7"/>
  <c r="DIB188" i="7"/>
  <c r="JNS188" i="7"/>
  <c r="VNO188" i="7"/>
  <c r="QCZ188" i="7"/>
  <c r="IPE188" i="7"/>
  <c r="SRW188" i="7"/>
  <c r="FYZ188" i="7"/>
  <c r="HQG188" i="7"/>
  <c r="MI188" i="7"/>
  <c r="IRR188" i="7"/>
  <c r="MML188" i="7"/>
  <c r="GIB188" i="7"/>
  <c r="ODI188" i="7"/>
  <c r="SHT188" i="7"/>
  <c r="DMO188" i="7"/>
  <c r="OGH188" i="7"/>
  <c r="VWW188" i="7"/>
  <c r="STH188" i="7"/>
  <c r="CIP188" i="7"/>
  <c r="PK188" i="7"/>
  <c r="DY188" i="7"/>
  <c r="DY250" i="7" s="1"/>
  <c r="AL188" i="7"/>
  <c r="PGE188" i="7"/>
  <c r="LJP188" i="7"/>
  <c r="QYI188" i="7"/>
  <c r="JRX188" i="7"/>
  <c r="HJA188" i="7"/>
  <c r="LJY188" i="7"/>
  <c r="LPQ188" i="7"/>
  <c r="BZG188" i="7"/>
  <c r="KPB188" i="7"/>
  <c r="ODT188" i="7"/>
  <c r="WYO188" i="7"/>
  <c r="QSR188" i="7"/>
  <c r="FZT188" i="7"/>
  <c r="ITC188" i="7"/>
  <c r="RCI188" i="7"/>
  <c r="QU188" i="7"/>
  <c r="LO188" i="7"/>
  <c r="PLW188" i="7"/>
  <c r="DOY188" i="7"/>
  <c r="WOU188" i="7"/>
  <c r="QCX188" i="7"/>
  <c r="CJB188" i="7"/>
  <c r="LZY188" i="7"/>
  <c r="KX188" i="7"/>
  <c r="VLX188" i="7"/>
  <c r="JVT188" i="7"/>
  <c r="MBQ188" i="7"/>
  <c r="FBP188" i="7"/>
  <c r="JQB188" i="7"/>
  <c r="MMK188" i="7"/>
  <c r="TMP188" i="7"/>
  <c r="WXR188" i="7"/>
  <c r="HYW188" i="7"/>
  <c r="TNJ188" i="7"/>
  <c r="JSU188" i="7"/>
  <c r="JOH188" i="7"/>
  <c r="WFW188" i="7"/>
  <c r="GFT188" i="7"/>
  <c r="WDD188" i="7"/>
  <c r="VQT188" i="7"/>
  <c r="ORC188" i="7"/>
  <c r="WJK188" i="7"/>
  <c r="LMM188" i="7"/>
  <c r="WDI188" i="7"/>
  <c r="FKZ188" i="7"/>
  <c r="TGG188" i="7"/>
  <c r="JOE188" i="7"/>
  <c r="OTQ188" i="7"/>
  <c r="NFD188" i="7"/>
  <c r="GZW188" i="7"/>
  <c r="JRN188" i="7"/>
  <c r="LHA188" i="7"/>
  <c r="QOS188" i="7"/>
  <c r="MQB188" i="7"/>
  <c r="MIT188" i="7"/>
  <c r="AVJ188" i="7"/>
  <c r="ZS188" i="7"/>
  <c r="PIL188" i="7"/>
  <c r="UTX188" i="7"/>
  <c r="OB188" i="7"/>
  <c r="LOZ188" i="7"/>
  <c r="SOO188" i="7"/>
  <c r="JXK188" i="7"/>
  <c r="FIA188" i="7"/>
  <c r="MQC188" i="7"/>
  <c r="CEZ188" i="7"/>
  <c r="LJD188" i="7"/>
  <c r="PET188" i="7"/>
  <c r="VEH188" i="7"/>
  <c r="VLP188" i="7"/>
  <c r="CZP188" i="7"/>
  <c r="QIY188" i="7"/>
  <c r="AJQ188" i="7"/>
  <c r="FFL188" i="7"/>
  <c r="WKG188" i="7"/>
  <c r="HGR188" i="7"/>
  <c r="ANA188" i="7"/>
  <c r="RCW188" i="7"/>
  <c r="AGC188" i="7"/>
  <c r="CTG188" i="7"/>
  <c r="DNS188" i="7"/>
  <c r="RRU188" i="7"/>
  <c r="ILK188" i="7"/>
  <c r="UAG188" i="7"/>
  <c r="ACL188" i="7"/>
  <c r="JAL188" i="7"/>
  <c r="JDE188" i="7"/>
  <c r="WVS188" i="7"/>
  <c r="NIS188" i="7"/>
  <c r="ADZ188" i="7"/>
  <c r="LML188" i="7"/>
  <c r="FLB188" i="7"/>
  <c r="NPR188" i="7"/>
  <c r="VGW188" i="7"/>
  <c r="WIH188" i="7"/>
  <c r="DZU188" i="7"/>
  <c r="DBQ188" i="7"/>
  <c r="HHJ188" i="7"/>
  <c r="FYG188" i="7"/>
  <c r="FCX188" i="7"/>
  <c r="TMY188" i="7"/>
  <c r="MQX188" i="7"/>
  <c r="QQP188" i="7"/>
  <c r="BGG188" i="7"/>
  <c r="TXX188" i="7"/>
  <c r="NFO188" i="7"/>
  <c r="GZB188" i="7"/>
  <c r="PXO188" i="7"/>
  <c r="RHR188" i="7"/>
  <c r="SXW188" i="7"/>
  <c r="DCR188" i="7"/>
  <c r="IED188" i="7"/>
  <c r="DXC188" i="7"/>
  <c r="OYE188" i="7"/>
  <c r="EHK188" i="7"/>
  <c r="ENB188" i="7"/>
  <c r="ROF188" i="7"/>
  <c r="KKO188" i="7"/>
  <c r="REV188" i="7"/>
  <c r="SLF188" i="7"/>
  <c r="EGJ188" i="7"/>
  <c r="AVV188" i="7"/>
  <c r="ONF188" i="7"/>
  <c r="CQW188" i="7"/>
  <c r="OEM188" i="7"/>
  <c r="ONX188" i="7"/>
  <c r="ITW188" i="7"/>
  <c r="XAB188" i="7"/>
  <c r="JEU188" i="7"/>
  <c r="SOC188" i="7"/>
  <c r="PQY188" i="7"/>
  <c r="KBZ188" i="7"/>
  <c r="EWK188" i="7"/>
  <c r="CBG188" i="7"/>
  <c r="JLP188" i="7"/>
  <c r="RZY188" i="7"/>
  <c r="NPB188" i="7"/>
  <c r="BAZ188" i="7"/>
  <c r="LUS188" i="7"/>
  <c r="GXC188" i="7"/>
  <c r="AVE188" i="7"/>
  <c r="VLS188" i="7"/>
  <c r="VB188" i="7"/>
  <c r="DWA188" i="7"/>
  <c r="NKM188" i="7"/>
  <c r="ELC188" i="7"/>
  <c r="JXX188" i="7"/>
  <c r="WWP188" i="7"/>
  <c r="TJJ188" i="7"/>
  <c r="WDY188" i="7"/>
  <c r="NQC188" i="7"/>
  <c r="GPO188" i="7"/>
  <c r="QVX188" i="7"/>
  <c r="FXP188" i="7"/>
  <c r="RZF188" i="7"/>
  <c r="SAS188" i="7"/>
  <c r="OUI188" i="7"/>
  <c r="NRD188" i="7"/>
  <c r="HJY188" i="7"/>
  <c r="YM188" i="7"/>
  <c r="KKE188" i="7"/>
  <c r="UAR188" i="7"/>
  <c r="VJJ188" i="7"/>
  <c r="NVI188" i="7"/>
  <c r="TUW188" i="7"/>
  <c r="BPJ188" i="7"/>
  <c r="HRS188" i="7"/>
  <c r="BFU188" i="7"/>
  <c r="SBW188" i="7"/>
  <c r="JJN188" i="7"/>
  <c r="GIA188" i="7"/>
  <c r="LHR188" i="7"/>
  <c r="PZS188" i="7"/>
  <c r="OBM188" i="7"/>
  <c r="BYJ188" i="7"/>
  <c r="GPK188" i="7"/>
  <c r="KRY188" i="7"/>
  <c r="ASI188" i="7"/>
  <c r="CJN188" i="7"/>
  <c r="AJU188" i="7"/>
  <c r="COX188" i="7"/>
  <c r="HQD188" i="7"/>
  <c r="GXB188" i="7"/>
  <c r="NGC188" i="7"/>
  <c r="EHF188" i="7"/>
  <c r="SRU188" i="7"/>
  <c r="HVT188" i="7"/>
  <c r="EKX188" i="7"/>
  <c r="WWQ188" i="7"/>
  <c r="FTU188" i="7"/>
  <c r="FIW188" i="7"/>
  <c r="BRU188" i="7"/>
  <c r="PZE188" i="7"/>
  <c r="UMA188" i="7"/>
  <c r="ARF188" i="7"/>
  <c r="CLW188" i="7"/>
  <c r="MDZ188" i="7"/>
  <c r="VYI188" i="7"/>
  <c r="MYK188" i="7"/>
  <c r="JKV188" i="7"/>
  <c r="SRB188" i="7"/>
  <c r="PMI188" i="7"/>
  <c r="KWR188" i="7"/>
  <c r="XA188" i="7"/>
  <c r="SDI188" i="7"/>
  <c r="IBO188" i="7"/>
  <c r="OGE188" i="7"/>
  <c r="QLN188" i="7"/>
  <c r="NME188" i="7"/>
  <c r="KAA188" i="7"/>
  <c r="IUG188" i="7"/>
  <c r="QDR188" i="7"/>
  <c r="HCO188" i="7"/>
  <c r="VDB188" i="7"/>
  <c r="LLM188" i="7"/>
  <c r="WKR188" i="7"/>
  <c r="JTJ188" i="7"/>
  <c r="SRR188" i="7"/>
  <c r="CNG188" i="7"/>
  <c r="OXA188" i="7"/>
  <c r="NQF188" i="7"/>
  <c r="CLJ188" i="7"/>
  <c r="FGI188" i="7"/>
  <c r="PRN188" i="7"/>
  <c r="MIF188" i="7"/>
  <c r="MO188" i="7"/>
  <c r="SEH188" i="7"/>
  <c r="BNJ188" i="7"/>
  <c r="PVZ188" i="7"/>
  <c r="TRF188" i="7"/>
  <c r="GRY188" i="7"/>
  <c r="HAH188" i="7"/>
  <c r="DDQ188" i="7"/>
  <c r="SMI188" i="7"/>
  <c r="HXU188" i="7"/>
  <c r="CVJ188" i="7"/>
  <c r="NWR188" i="7"/>
  <c r="UTJ188" i="7"/>
  <c r="TFL188" i="7"/>
  <c r="EUG188" i="7"/>
  <c r="KNX188" i="7"/>
  <c r="IQH188" i="7"/>
  <c r="WX188" i="7"/>
  <c r="IWA188" i="7"/>
  <c r="VBW188" i="7"/>
  <c r="FOJ188" i="7"/>
  <c r="MRU188" i="7"/>
  <c r="OJX188" i="7"/>
  <c r="JBQ188" i="7"/>
  <c r="RQP188" i="7"/>
  <c r="JOA188" i="7"/>
  <c r="PAJ188" i="7"/>
  <c r="AMC188" i="7"/>
  <c r="WQK188" i="7"/>
  <c r="RIN188" i="7"/>
  <c r="CNU188" i="7"/>
  <c r="IKK188" i="7"/>
  <c r="RAL188" i="7"/>
  <c r="BPN188" i="7"/>
  <c r="KS188" i="7"/>
  <c r="ESW188" i="7"/>
  <c r="PWX188" i="7"/>
  <c r="GBY188" i="7"/>
  <c r="CJP188" i="7"/>
  <c r="IJE188" i="7"/>
  <c r="OJK188" i="7"/>
  <c r="KL188" i="7"/>
  <c r="UAC188" i="7"/>
  <c r="KMV188" i="7"/>
  <c r="WNB188" i="7"/>
  <c r="PEO188" i="7"/>
  <c r="PMY188" i="7"/>
  <c r="PYY188" i="7"/>
  <c r="ABF188" i="7"/>
  <c r="NVY188" i="7"/>
  <c r="FJD188" i="7"/>
  <c r="TIQ188" i="7"/>
  <c r="PIQ188" i="7"/>
  <c r="CEF188" i="7"/>
  <c r="TUC188" i="7"/>
  <c r="SXN188" i="7"/>
  <c r="AFJ188" i="7"/>
  <c r="HCM188" i="7"/>
  <c r="JFV188" i="7"/>
  <c r="FA188" i="7"/>
  <c r="FA250" i="7" s="1"/>
  <c r="HSC188" i="7"/>
  <c r="EGA188" i="7"/>
  <c r="CJH188" i="7"/>
  <c r="ISI188" i="7"/>
  <c r="JNR188" i="7"/>
  <c r="WKN188" i="7"/>
  <c r="ITA188" i="7"/>
  <c r="QQZ188" i="7"/>
  <c r="CZK188" i="7"/>
  <c r="KNM188" i="7"/>
  <c r="OVS188" i="7"/>
  <c r="UJP188" i="7"/>
  <c r="FTE188" i="7"/>
  <c r="GFI188" i="7"/>
  <c r="XY188" i="7"/>
  <c r="HWE188" i="7"/>
  <c r="TKU188" i="7"/>
  <c r="ISY188" i="7"/>
  <c r="QYV188" i="7"/>
  <c r="JZW188" i="7"/>
  <c r="MXY188" i="7"/>
  <c r="ISG188" i="7"/>
  <c r="WRN188" i="7"/>
  <c r="GKP188" i="7"/>
  <c r="ONM188" i="7"/>
  <c r="LRG188" i="7"/>
  <c r="EIF188" i="7"/>
  <c r="FCU188" i="7"/>
  <c r="NNY188" i="7"/>
  <c r="FWP188" i="7"/>
  <c r="IGH188" i="7"/>
  <c r="NAJ188" i="7"/>
  <c r="GSK188" i="7"/>
  <c r="PIZ188" i="7"/>
  <c r="SFM188" i="7"/>
  <c r="HYK188" i="7"/>
  <c r="ALD188" i="7"/>
  <c r="WHZ188" i="7"/>
  <c r="GWV188" i="7"/>
  <c r="KBN188" i="7"/>
  <c r="WYJ188" i="7"/>
  <c r="OFU188" i="7"/>
  <c r="EE188" i="7"/>
  <c r="EE250" i="7" s="1"/>
  <c r="QEG188" i="7"/>
  <c r="WOV188" i="7"/>
  <c r="JZS188" i="7"/>
  <c r="TR188" i="7"/>
  <c r="DWJ188" i="7"/>
  <c r="WVC188" i="7"/>
  <c r="FHA188" i="7"/>
  <c r="UCD188" i="7"/>
  <c r="OXS188" i="7"/>
  <c r="LYL188" i="7"/>
  <c r="NQE188" i="7"/>
  <c r="MNN188" i="7"/>
  <c r="VYU188" i="7"/>
  <c r="VDL188" i="7"/>
  <c r="UCF188" i="7"/>
  <c r="MYQ188" i="7"/>
  <c r="OOR188" i="7"/>
  <c r="VCB188" i="7"/>
  <c r="FJP188" i="7"/>
  <c r="BCF188" i="7"/>
  <c r="AK188" i="7"/>
  <c r="CPK188" i="7"/>
  <c r="FIZ188" i="7"/>
  <c r="MMW188" i="7"/>
  <c r="EPI188" i="7"/>
  <c r="TJW188" i="7"/>
  <c r="MEB188" i="7"/>
  <c r="PJQ188" i="7"/>
  <c r="LKJ188" i="7"/>
  <c r="ODH188" i="7"/>
  <c r="FNA188" i="7"/>
  <c r="OJQ188" i="7"/>
  <c r="BS188" i="7"/>
  <c r="GQP188" i="7"/>
  <c r="BZM188" i="7"/>
  <c r="FGQ188" i="7"/>
  <c r="FEH188" i="7"/>
  <c r="IWP188" i="7"/>
  <c r="TJI188" i="7"/>
  <c r="NRI188" i="7"/>
  <c r="KEX188" i="7"/>
  <c r="GEB188" i="7"/>
  <c r="OUS188" i="7"/>
  <c r="PAL188" i="7"/>
  <c r="HCL188" i="7"/>
  <c r="GHA188" i="7"/>
  <c r="GKU188" i="7"/>
  <c r="NFR188" i="7"/>
  <c r="HMG188" i="7"/>
  <c r="BOY188" i="7"/>
  <c r="GIR188" i="7"/>
  <c r="TVH188" i="7"/>
  <c r="KI188" i="7"/>
  <c r="PJA188" i="7"/>
  <c r="LC188" i="7"/>
  <c r="HVB188" i="7"/>
  <c r="TTA188" i="7"/>
  <c r="HID188" i="7"/>
  <c r="FXH188" i="7"/>
  <c r="OJG188" i="7"/>
  <c r="BUP188" i="7"/>
  <c r="DEM188" i="7"/>
  <c r="PPV188" i="7"/>
  <c r="BOB188" i="7"/>
  <c r="VTA188" i="7"/>
  <c r="MCU188" i="7"/>
  <c r="QCY188" i="7"/>
  <c r="RRP188" i="7"/>
  <c r="UOK188" i="7"/>
  <c r="SZB188" i="7"/>
  <c r="FTZ188" i="7"/>
  <c r="EVP188" i="7"/>
  <c r="ATM188" i="7"/>
  <c r="MKY188" i="7"/>
  <c r="WHR188" i="7"/>
  <c r="IZG188" i="7"/>
  <c r="MYG188" i="7"/>
  <c r="EJK188" i="7"/>
  <c r="HCD188" i="7"/>
  <c r="WUT188" i="7"/>
  <c r="OLX188" i="7"/>
  <c r="ADA188" i="7"/>
  <c r="WPP188" i="7"/>
  <c r="QEF188" i="7"/>
  <c r="JNC188" i="7"/>
  <c r="TFP188" i="7"/>
  <c r="OJI188" i="7"/>
  <c r="HRB188" i="7"/>
  <c r="VID188" i="7"/>
  <c r="TND188" i="7"/>
  <c r="UZG188" i="7"/>
  <c r="JTL188" i="7"/>
  <c r="BIC188" i="7"/>
  <c r="CTA188" i="7"/>
  <c r="TWB188" i="7"/>
  <c r="NVT188" i="7"/>
  <c r="PHO188" i="7"/>
  <c r="KMA188" i="7"/>
  <c r="DSB188" i="7"/>
  <c r="NYC188" i="7"/>
  <c r="NJN188" i="7"/>
  <c r="HUE188" i="7"/>
  <c r="NGH188" i="7"/>
  <c r="LIQ188" i="7"/>
  <c r="PJY188" i="7"/>
  <c r="VIA188" i="7"/>
  <c r="QQV188" i="7"/>
  <c r="LOX188" i="7"/>
  <c r="SYG188" i="7"/>
  <c r="EIS188" i="7"/>
  <c r="OJY188" i="7"/>
  <c r="KNR188" i="7"/>
  <c r="UVT188" i="7"/>
  <c r="AQX188" i="7"/>
  <c r="UGP188" i="7"/>
  <c r="KFF188" i="7"/>
  <c r="PGZ188" i="7"/>
  <c r="FIE188" i="7"/>
  <c r="UUY188" i="7"/>
  <c r="HZH188" i="7"/>
  <c r="QUY188" i="7"/>
  <c r="WPW188" i="7"/>
  <c r="PDS188" i="7"/>
  <c r="QHT188" i="7"/>
  <c r="VYD188" i="7"/>
  <c r="RLP188" i="7"/>
  <c r="QFK188" i="7"/>
  <c r="VWK188" i="7"/>
  <c r="FMY188" i="7"/>
  <c r="LHT188" i="7"/>
  <c r="UAE188" i="7"/>
  <c r="AFV188" i="7"/>
  <c r="GV188" i="7"/>
  <c r="LWO188" i="7"/>
  <c r="SMA188" i="7"/>
  <c r="SGM188" i="7"/>
  <c r="RJW188" i="7"/>
  <c r="QCU188" i="7"/>
  <c r="JZT188" i="7"/>
  <c r="CPT188" i="7"/>
  <c r="DXK188" i="7"/>
  <c r="NPP188" i="7"/>
  <c r="XDH188" i="7"/>
  <c r="TJO188" i="7"/>
  <c r="HNS188" i="7"/>
  <c r="DJZ188" i="7"/>
  <c r="WZF188" i="7"/>
  <c r="TNW188" i="7"/>
  <c r="VDG188" i="7"/>
  <c r="PPD188" i="7"/>
  <c r="LOM188" i="7"/>
  <c r="GXE188" i="7"/>
  <c r="RTN188" i="7"/>
  <c r="DNL188" i="7"/>
  <c r="OQV188" i="7"/>
  <c r="FIV188" i="7"/>
  <c r="HJB188" i="7"/>
  <c r="HAT188" i="7"/>
  <c r="UTM188" i="7"/>
  <c r="IEZ188" i="7"/>
  <c r="NSD188" i="7"/>
  <c r="OUW188" i="7"/>
  <c r="JSW188" i="7"/>
  <c r="RIF188" i="7"/>
  <c r="DGS188" i="7"/>
  <c r="EQZ188" i="7"/>
  <c r="VFF188" i="7"/>
  <c r="JBB188" i="7"/>
  <c r="GMK188" i="7"/>
  <c r="ENY188" i="7"/>
  <c r="VBG188" i="7"/>
  <c r="JUA188" i="7"/>
  <c r="ETG188" i="7"/>
  <c r="DRV188" i="7"/>
  <c r="VXS188" i="7"/>
  <c r="MAR188" i="7"/>
  <c r="ORK188" i="7"/>
  <c r="WMY188" i="7"/>
  <c r="PNP188" i="7"/>
  <c r="DKI188" i="7"/>
  <c r="EEX188" i="7"/>
  <c r="GQQ188" i="7"/>
  <c r="JSE188" i="7"/>
  <c r="TBP188" i="7"/>
  <c r="BNE188" i="7"/>
  <c r="FL188" i="7"/>
  <c r="FL250" i="7" s="1"/>
  <c r="UWR188" i="7"/>
  <c r="NIP188" i="7"/>
  <c r="GKQ188" i="7"/>
  <c r="EVS188" i="7"/>
  <c r="IAO188" i="7"/>
  <c r="PQ188" i="7"/>
  <c r="LRD188" i="7"/>
  <c r="IAD188" i="7"/>
  <c r="AYT188" i="7"/>
  <c r="MDA188" i="7"/>
  <c r="FTL188" i="7"/>
  <c r="VG188" i="7"/>
  <c r="DDT188" i="7"/>
  <c r="RDG188" i="7"/>
  <c r="ULM188" i="7"/>
  <c r="GXN188" i="7"/>
  <c r="OUG188" i="7"/>
  <c r="KKR188" i="7"/>
  <c r="RON188" i="7"/>
  <c r="SSI188" i="7"/>
  <c r="TAW188" i="7"/>
  <c r="NAH188" i="7"/>
  <c r="EYQ188" i="7"/>
  <c r="QIW188" i="7"/>
  <c r="BAK188" i="7"/>
  <c r="WLN188" i="7"/>
  <c r="LY188" i="7"/>
  <c r="UYR188" i="7"/>
  <c r="VVF188" i="7"/>
  <c r="HKJ188" i="7"/>
  <c r="SPI188" i="7"/>
  <c r="OME188" i="7"/>
  <c r="NEA188" i="7"/>
  <c r="QME188" i="7"/>
  <c r="JPU188" i="7"/>
  <c r="HDS188" i="7"/>
  <c r="HGD188" i="7"/>
  <c r="SUM188" i="7"/>
  <c r="DJP188" i="7"/>
  <c r="NRE188" i="7"/>
  <c r="UBP188" i="7"/>
  <c r="NCQ188" i="7"/>
  <c r="OBV188" i="7"/>
  <c r="KDQ188" i="7"/>
  <c r="MMJ188" i="7"/>
  <c r="VSI188" i="7"/>
  <c r="FMX188" i="7"/>
  <c r="PEY188" i="7"/>
  <c r="CXQ188" i="7"/>
  <c r="SZT188" i="7"/>
  <c r="DHG188" i="7"/>
  <c r="OVQ188" i="7"/>
  <c r="LRE188" i="7"/>
  <c r="RT188" i="7"/>
  <c r="LBK188" i="7"/>
  <c r="APR188" i="7"/>
  <c r="NKW188" i="7"/>
  <c r="SIJ188" i="7"/>
  <c r="FOC188" i="7"/>
  <c r="AHO188" i="7"/>
  <c r="NID188" i="7"/>
  <c r="VVG188" i="7"/>
  <c r="SWU188" i="7"/>
  <c r="BRD188" i="7"/>
  <c r="UBZ188" i="7"/>
  <c r="RWY188" i="7"/>
  <c r="EOW188" i="7"/>
  <c r="IDZ188" i="7"/>
  <c r="VCH188" i="7"/>
  <c r="WWS188" i="7"/>
  <c r="BNL188" i="7"/>
  <c r="JTS188" i="7"/>
  <c r="JSA188" i="7"/>
  <c r="VDK188" i="7"/>
  <c r="SCO188" i="7"/>
  <c r="VRP188" i="7"/>
  <c r="KCU188" i="7"/>
  <c r="LTZ188" i="7"/>
  <c r="IVI188" i="7"/>
  <c r="KYS188" i="7"/>
  <c r="AGU188" i="7"/>
  <c r="PNN188" i="7"/>
  <c r="HZI188" i="7"/>
  <c r="WCF188" i="7"/>
  <c r="QZI188" i="7"/>
  <c r="CFR188" i="7"/>
  <c r="FQI188" i="7"/>
  <c r="MYL188" i="7"/>
  <c r="WJ188" i="7"/>
  <c r="PMX188" i="7"/>
  <c r="ONL188" i="7"/>
  <c r="XCA188" i="7"/>
  <c r="BJG188" i="7"/>
  <c r="BII188" i="7"/>
  <c r="EHW188" i="7"/>
  <c r="RVI188" i="7"/>
  <c r="GUI188" i="7"/>
  <c r="GKJ188" i="7"/>
  <c r="MLJ188" i="7"/>
  <c r="HIG188" i="7"/>
  <c r="OFA188" i="7"/>
  <c r="AJA188" i="7"/>
  <c r="RFS188" i="7"/>
  <c r="TPD188" i="7"/>
  <c r="CVB188" i="7"/>
  <c r="TXA188" i="7"/>
  <c r="NJA188" i="7"/>
  <c r="TQE188" i="7"/>
  <c r="QUS188" i="7"/>
  <c r="OPC188" i="7"/>
  <c r="JXY188" i="7"/>
  <c r="LBE188" i="7"/>
  <c r="NKH188" i="7"/>
  <c r="SKU188" i="7"/>
  <c r="PIW188" i="7"/>
  <c r="HRT188" i="7"/>
  <c r="ITZ188" i="7"/>
  <c r="LAI188" i="7"/>
  <c r="QGE188" i="7"/>
  <c r="GF188" i="7"/>
  <c r="SEJ188" i="7"/>
  <c r="LVX188" i="7"/>
  <c r="BWA188" i="7"/>
  <c r="CMM188" i="7"/>
  <c r="TUX188" i="7"/>
  <c r="LDV188" i="7"/>
  <c r="KOZ188" i="7"/>
  <c r="ESO188" i="7"/>
  <c r="JDI188" i="7"/>
  <c r="QCR188" i="7"/>
  <c r="VIN188" i="7"/>
  <c r="SDP188" i="7"/>
  <c r="RVE188" i="7"/>
  <c r="AKR188" i="7"/>
  <c r="IZO188" i="7"/>
  <c r="VXT188" i="7"/>
  <c r="CDM188" i="7"/>
  <c r="GMR188" i="7"/>
  <c r="EBA188" i="7"/>
  <c r="SPA188" i="7"/>
  <c r="DAY188" i="7"/>
  <c r="OGC188" i="7"/>
  <c r="PZX188" i="7"/>
  <c r="DRD188" i="7"/>
  <c r="VCM188" i="7"/>
  <c r="DBG188" i="7"/>
  <c r="GMW188" i="7"/>
  <c r="ALV188" i="7"/>
  <c r="ICI188" i="7"/>
  <c r="SDD188" i="7"/>
  <c r="ENJ188" i="7"/>
  <c r="CBO188" i="7"/>
  <c r="KNT188" i="7"/>
  <c r="BFL188" i="7"/>
  <c r="WEX188" i="7"/>
  <c r="VOT188" i="7"/>
  <c r="WSO188" i="7"/>
  <c r="GMG188" i="7"/>
  <c r="TXI188" i="7"/>
  <c r="NTN188" i="7"/>
  <c r="IES188" i="7"/>
  <c r="NRC188" i="7"/>
  <c r="AYK188" i="7"/>
  <c r="BVY188" i="7"/>
  <c r="KXJ188" i="7"/>
  <c r="SIH188" i="7"/>
  <c r="DGT188" i="7"/>
  <c r="TMQ188" i="7"/>
  <c r="CJI188" i="7"/>
  <c r="FH188" i="7"/>
  <c r="FH250" i="7" s="1"/>
  <c r="EJI188" i="7"/>
  <c r="GGE188" i="7"/>
  <c r="QDO188" i="7"/>
  <c r="FSL188" i="7"/>
  <c r="UCR188" i="7"/>
  <c r="AXU188" i="7"/>
  <c r="PNH188" i="7"/>
  <c r="MR188" i="7"/>
  <c r="NKR188" i="7"/>
  <c r="LQV188" i="7"/>
  <c r="GDG188" i="7"/>
  <c r="GWK188" i="7"/>
  <c r="KSA188" i="7"/>
  <c r="MBU188" i="7"/>
  <c r="MQ188" i="7"/>
  <c r="QST188" i="7"/>
  <c r="VWH188" i="7"/>
  <c r="CTW188" i="7"/>
  <c r="UZX188" i="7"/>
  <c r="PFR188" i="7"/>
  <c r="AFM188" i="7"/>
  <c r="UIC188" i="7"/>
  <c r="EGH188" i="7"/>
  <c r="DWN188" i="7"/>
  <c r="SEX188" i="7"/>
  <c r="HTZ188" i="7"/>
  <c r="RQQ188" i="7"/>
  <c r="VIW188" i="7"/>
  <c r="HIJ188" i="7"/>
  <c r="FAS188" i="7"/>
  <c r="KJ188" i="7"/>
  <c r="UXU188" i="7"/>
  <c r="WQA188" i="7"/>
  <c r="ANW188" i="7"/>
  <c r="WLA188" i="7"/>
  <c r="OEV188" i="7"/>
  <c r="NOI188" i="7"/>
  <c r="TOS188" i="7"/>
  <c r="HMW188" i="7"/>
  <c r="HKK188" i="7"/>
  <c r="AKI188" i="7"/>
  <c r="JIO188" i="7"/>
  <c r="PDQ188" i="7"/>
  <c r="KAX188" i="7"/>
  <c r="FYA188" i="7"/>
  <c r="UUO188" i="7"/>
  <c r="MTY188" i="7"/>
  <c r="IPY188" i="7"/>
  <c r="BHD188" i="7"/>
  <c r="WOH188" i="7"/>
  <c r="RUA188" i="7"/>
  <c r="WWX188" i="7"/>
  <c r="TOW188" i="7"/>
  <c r="JUU188" i="7"/>
  <c r="WQQ188" i="7"/>
  <c r="MYN188" i="7"/>
  <c r="SUB188" i="7"/>
  <c r="CYW188" i="7"/>
  <c r="POF188" i="7"/>
  <c r="BTW188" i="7"/>
  <c r="VAI188" i="7"/>
  <c r="PRX188" i="7"/>
  <c r="ACZ188" i="7"/>
  <c r="GZI188" i="7"/>
  <c r="UGM188" i="7"/>
  <c r="JU188" i="7"/>
  <c r="ECP188" i="7"/>
  <c r="EMX188" i="7"/>
  <c r="MNR188" i="7"/>
  <c r="BFK188" i="7"/>
  <c r="ORB188" i="7"/>
  <c r="ADR188" i="7"/>
  <c r="AVX188" i="7"/>
  <c r="TCD188" i="7"/>
  <c r="ONS188" i="7"/>
  <c r="RFE188" i="7"/>
  <c r="VUQ188" i="7"/>
  <c r="ECD188" i="7"/>
  <c r="WAU188" i="7"/>
  <c r="NWJ188" i="7"/>
  <c r="KRI188" i="7"/>
  <c r="JCM188" i="7"/>
  <c r="CNI188" i="7"/>
  <c r="MJX188" i="7"/>
  <c r="TDB188" i="7"/>
  <c r="PDV188" i="7"/>
  <c r="CBM188" i="7"/>
  <c r="EDP188" i="7"/>
  <c r="MA188" i="7"/>
  <c r="VNQ188" i="7"/>
  <c r="VCS188" i="7"/>
  <c r="ESF188" i="7"/>
  <c r="IKP188" i="7"/>
  <c r="SIW188" i="7"/>
  <c r="NFA188" i="7"/>
  <c r="KST188" i="7"/>
  <c r="GBW188" i="7"/>
  <c r="EWO188" i="7"/>
  <c r="UEC188" i="7"/>
  <c r="SVG188" i="7"/>
  <c r="TYP188" i="7"/>
  <c r="WAO188" i="7"/>
  <c r="PCK188" i="7"/>
  <c r="VYJ188" i="7"/>
  <c r="ASB188" i="7"/>
  <c r="DXA188" i="7"/>
  <c r="RDW188" i="7"/>
  <c r="OQH188" i="7"/>
  <c r="HZA188" i="7"/>
  <c r="CPQ188" i="7"/>
  <c r="BTG188" i="7"/>
  <c r="DPW188" i="7"/>
  <c r="FBE188" i="7"/>
  <c r="FCY188" i="7"/>
  <c r="IIF188" i="7"/>
  <c r="EL188" i="7"/>
  <c r="EL250" i="7" s="1"/>
  <c r="YN188" i="7"/>
  <c r="OIM188" i="7"/>
  <c r="TYH188" i="7"/>
  <c r="HHW188" i="7"/>
  <c r="HZY188" i="7"/>
  <c r="HFU188" i="7"/>
  <c r="UZK188" i="7"/>
  <c r="XCH188" i="7"/>
  <c r="EKJ188" i="7"/>
  <c r="RBH188" i="7"/>
  <c r="WYB188" i="7"/>
  <c r="BFG188" i="7"/>
  <c r="NUB188" i="7"/>
  <c r="RTS188" i="7"/>
  <c r="HRM188" i="7"/>
  <c r="PQE188" i="7"/>
  <c r="TLW188" i="7"/>
  <c r="OMW188" i="7"/>
  <c r="MBR188" i="7"/>
  <c r="GPQ188" i="7"/>
  <c r="QML188" i="7"/>
  <c r="RLD188" i="7"/>
  <c r="IQZ188" i="7"/>
  <c r="SBT188" i="7"/>
  <c r="RRW188" i="7"/>
  <c r="VPZ188" i="7"/>
  <c r="ETK188" i="7"/>
  <c r="VR188" i="7"/>
  <c r="JGM188" i="7"/>
  <c r="LFN188" i="7"/>
  <c r="KUK188" i="7"/>
  <c r="GCP188" i="7"/>
  <c r="BZH188" i="7"/>
  <c r="WHT188" i="7"/>
  <c r="AXK188" i="7"/>
  <c r="KTL188" i="7"/>
  <c r="QMR188" i="7"/>
  <c r="KMN188" i="7"/>
  <c r="LSH188" i="7"/>
  <c r="OQS188" i="7"/>
  <c r="UHR188" i="7"/>
  <c r="FJJ188" i="7"/>
  <c r="MJS188" i="7"/>
  <c r="NBH188" i="7"/>
  <c r="LRC188" i="7"/>
  <c r="RZU188" i="7"/>
  <c r="HRZ188" i="7"/>
  <c r="TQS188" i="7"/>
  <c r="AOD188" i="7"/>
  <c r="NQI188" i="7"/>
  <c r="CDF188" i="7"/>
  <c r="AP188" i="7"/>
  <c r="KLL188" i="7"/>
  <c r="SVS188" i="7"/>
  <c r="SCB188" i="7"/>
  <c r="AI188" i="7"/>
  <c r="RNX188" i="7"/>
  <c r="SPW188" i="7"/>
  <c r="QTO188" i="7"/>
  <c r="DJ188" i="7"/>
  <c r="DJ250" i="7" s="1"/>
  <c r="MYW188" i="7"/>
  <c r="TVM188" i="7"/>
  <c r="FQB188" i="7"/>
  <c r="HKN188" i="7"/>
  <c r="HZT188" i="7"/>
  <c r="KSS188" i="7"/>
  <c r="AYO188" i="7"/>
  <c r="LMU188" i="7"/>
  <c r="BJX188" i="7"/>
  <c r="PCS188" i="7"/>
  <c r="RSF188" i="7"/>
  <c r="GYG188" i="7"/>
  <c r="QZZ188" i="7"/>
  <c r="TSY188" i="7"/>
  <c r="POX188" i="7"/>
  <c r="JKU188" i="7"/>
  <c r="ULL188" i="7"/>
  <c r="COY188" i="7"/>
  <c r="DGD188" i="7"/>
  <c r="WCH188" i="7"/>
  <c r="VIE188" i="7"/>
  <c r="ERM188" i="7"/>
  <c r="DIT188" i="7"/>
  <c r="CUS188" i="7"/>
  <c r="JK188" i="7"/>
  <c r="HAP188" i="7"/>
  <c r="ORG188" i="7"/>
  <c r="WRO188" i="7"/>
  <c r="MJF188" i="7"/>
  <c r="QRB188" i="7"/>
  <c r="UBN188" i="7"/>
  <c r="QAU188" i="7"/>
  <c r="WVQ188" i="7"/>
  <c r="DVO188" i="7"/>
  <c r="DZE188" i="7"/>
  <c r="MKS188" i="7"/>
  <c r="TJ188" i="7"/>
  <c r="ITI188" i="7"/>
  <c r="JS188" i="7"/>
  <c r="PWB188" i="7"/>
  <c r="EUA188" i="7"/>
  <c r="CGA188" i="7"/>
  <c r="ALF188" i="7"/>
  <c r="RVD188" i="7"/>
  <c r="RMP188" i="7"/>
  <c r="TZD188" i="7"/>
  <c r="LQM188" i="7"/>
  <c r="RFY188" i="7"/>
  <c r="OKE188" i="7"/>
  <c r="ORA188" i="7"/>
  <c r="FSD188" i="7"/>
  <c r="ATG188" i="7"/>
  <c r="MPE188" i="7"/>
  <c r="SGO188" i="7"/>
  <c r="COM188" i="7"/>
  <c r="NRG188" i="7"/>
  <c r="NAY188" i="7"/>
  <c r="LFW188" i="7"/>
  <c r="QAS188" i="7"/>
  <c r="VHN188" i="7"/>
  <c r="OQD188" i="7"/>
  <c r="MTT188" i="7"/>
  <c r="CXF188" i="7"/>
  <c r="QWA188" i="7"/>
  <c r="WLJ188" i="7"/>
  <c r="DJX188" i="7"/>
  <c r="SZW188" i="7"/>
  <c r="HWZ188" i="7"/>
  <c r="XCD188" i="7"/>
  <c r="OTI188" i="7"/>
  <c r="PXR188" i="7"/>
  <c r="BWV188" i="7"/>
  <c r="DCT188" i="7"/>
  <c r="BDC188" i="7"/>
  <c r="SZU188" i="7"/>
  <c r="NJU188" i="7"/>
  <c r="MIO188" i="7"/>
  <c r="FPZ188" i="7"/>
  <c r="VNE188" i="7"/>
  <c r="OP188" i="7"/>
  <c r="MSC188" i="7"/>
  <c r="NYM188" i="7"/>
  <c r="SFP188" i="7"/>
  <c r="SOY188" i="7"/>
  <c r="VDA188" i="7"/>
  <c r="ATR188" i="7"/>
  <c r="BJA188" i="7"/>
  <c r="UPD188" i="7"/>
  <c r="GHH188" i="7"/>
  <c r="NUJ188" i="7"/>
  <c r="WFJ188" i="7"/>
  <c r="FVJ188" i="7"/>
  <c r="WMW188" i="7"/>
  <c r="AUV188" i="7"/>
  <c r="CWZ188" i="7"/>
  <c r="WIF188" i="7"/>
  <c r="IKN188" i="7"/>
  <c r="QRE188" i="7"/>
  <c r="OIO188" i="7"/>
  <c r="LYS188" i="7"/>
  <c r="IWO188" i="7"/>
  <c r="GAU188" i="7"/>
  <c r="CVF188" i="7"/>
  <c r="AAO188" i="7"/>
  <c r="GWY188" i="7"/>
  <c r="NDQ188" i="7"/>
  <c r="FM188" i="7"/>
  <c r="FM250" i="7" s="1"/>
  <c r="CRY188" i="7"/>
  <c r="LLA188" i="7"/>
  <c r="RQT188" i="7"/>
  <c r="WUL188" i="7"/>
  <c r="QOH188" i="7"/>
  <c r="JKK188" i="7"/>
  <c r="MAB188" i="7"/>
  <c r="IK188" i="7"/>
  <c r="ZY188" i="7"/>
  <c r="LPX188" i="7"/>
  <c r="WKQ188" i="7"/>
  <c r="UNU188" i="7"/>
  <c r="OMP188" i="7"/>
  <c r="OYY188" i="7"/>
  <c r="MEX188" i="7"/>
  <c r="OZJ188" i="7"/>
  <c r="LXK188" i="7"/>
  <c r="LZA188" i="7"/>
  <c r="KUU188" i="7"/>
  <c r="AKL188" i="7"/>
  <c r="VCC188" i="7"/>
  <c r="MUL188" i="7"/>
  <c r="ITD188" i="7"/>
  <c r="DLJ188" i="7"/>
  <c r="JEG188" i="7"/>
  <c r="SWA188" i="7"/>
  <c r="NDU188" i="7"/>
  <c r="LAM188" i="7"/>
  <c r="DNA188" i="7"/>
  <c r="FED188" i="7"/>
  <c r="JHQ188" i="7"/>
  <c r="IHI188" i="7"/>
  <c r="GBM188" i="7"/>
  <c r="XCI188" i="7"/>
  <c r="QMY188" i="7"/>
  <c r="GZP188" i="7"/>
  <c r="QSL188" i="7"/>
  <c r="JMC188" i="7"/>
  <c r="XBU188" i="7"/>
  <c r="KBM188" i="7"/>
  <c r="OUO188" i="7"/>
  <c r="HND188" i="7"/>
  <c r="GZK188" i="7"/>
  <c r="FUN188" i="7"/>
  <c r="RWU188" i="7"/>
  <c r="FRO188" i="7"/>
  <c r="GJV188" i="7"/>
  <c r="MDC188" i="7"/>
  <c r="SIF188" i="7"/>
  <c r="SXL188" i="7"/>
  <c r="MZH188" i="7"/>
  <c r="MSZ188" i="7"/>
  <c r="UXG188" i="7"/>
  <c r="MNC188" i="7"/>
  <c r="IUU188" i="7"/>
  <c r="FWG188" i="7"/>
  <c r="UMC188" i="7"/>
  <c r="VQJ188" i="7"/>
  <c r="QOM188" i="7"/>
  <c r="TYJ188" i="7"/>
  <c r="BCX188" i="7"/>
  <c r="ISK188" i="7"/>
  <c r="LTV188" i="7"/>
  <c r="JUT188" i="7"/>
  <c r="BDR188" i="7"/>
  <c r="EFP188" i="7"/>
  <c r="KJN188" i="7"/>
  <c r="FCB188" i="7"/>
  <c r="ETX188" i="7"/>
  <c r="PFP188" i="7"/>
  <c r="IBT188" i="7"/>
  <c r="KMM188" i="7"/>
  <c r="IYU188" i="7"/>
  <c r="GBR188" i="7"/>
  <c r="SMC188" i="7"/>
  <c r="ENS188" i="7"/>
  <c r="MPJ188" i="7"/>
  <c r="NZY188" i="7"/>
  <c r="ET188" i="7"/>
  <c r="ET250" i="7" s="1"/>
  <c r="RKC188" i="7"/>
  <c r="GYU188" i="7"/>
  <c r="JM188" i="7"/>
  <c r="RRG188" i="7"/>
  <c r="EGT188" i="7"/>
  <c r="FTY188" i="7"/>
  <c r="TYK188" i="7"/>
  <c r="CZE188" i="7"/>
  <c r="ECZ188" i="7"/>
  <c r="NIV188" i="7"/>
  <c r="RCY188" i="7"/>
  <c r="XAS188" i="7"/>
  <c r="CBN188" i="7"/>
  <c r="NRT188" i="7"/>
  <c r="AYW188" i="7"/>
  <c r="SFK188" i="7"/>
  <c r="NBT188" i="7"/>
  <c r="IVN188" i="7"/>
  <c r="HIH188" i="7"/>
  <c r="VS188" i="7"/>
  <c r="JRU188" i="7"/>
  <c r="VIV188" i="7"/>
  <c r="ENZ188" i="7"/>
  <c r="NCN188" i="7"/>
  <c r="VK188" i="7"/>
  <c r="SEQ188" i="7"/>
  <c r="SCT188" i="7"/>
  <c r="SPD188" i="7"/>
  <c r="KVZ188" i="7"/>
  <c r="LYB188" i="7"/>
  <c r="BNB188" i="7"/>
  <c r="DEX188" i="7"/>
  <c r="SGW188" i="7"/>
  <c r="ECC188" i="7"/>
  <c r="RLB188" i="7"/>
  <c r="DBK188" i="7"/>
  <c r="BAC188" i="7"/>
  <c r="EFR188" i="7"/>
  <c r="IWM188" i="7"/>
  <c r="MZU188" i="7"/>
  <c r="WPT188" i="7"/>
  <c r="BTN188" i="7"/>
  <c r="EXR188" i="7"/>
  <c r="QOQ188" i="7"/>
  <c r="JDC188" i="7"/>
  <c r="UBW188" i="7"/>
  <c r="MPH188" i="7"/>
  <c r="DVK188" i="7"/>
  <c r="IMG188" i="7"/>
  <c r="PVS188" i="7"/>
  <c r="WTE188" i="7"/>
  <c r="IPA188" i="7"/>
  <c r="EUO188" i="7"/>
  <c r="DNN188" i="7"/>
  <c r="QNI188" i="7"/>
  <c r="WGR188" i="7"/>
  <c r="PMK188" i="7"/>
  <c r="HXW188" i="7"/>
  <c r="PPR188" i="7"/>
  <c r="HZP188" i="7"/>
  <c r="CCA188" i="7"/>
  <c r="GRW188" i="7"/>
  <c r="FLC188" i="7"/>
  <c r="CUW188" i="7"/>
  <c r="FIM188" i="7"/>
  <c r="UWU188" i="7"/>
  <c r="JDB188" i="7"/>
  <c r="NMW188" i="7"/>
  <c r="DNT188" i="7"/>
  <c r="MBH188" i="7"/>
  <c r="GXM188" i="7"/>
  <c r="UYB188" i="7"/>
  <c r="EBG188" i="7"/>
  <c r="IGD188" i="7"/>
  <c r="IBM188" i="7"/>
  <c r="GJ188" i="7"/>
  <c r="ECT188" i="7"/>
  <c r="CLX188" i="7"/>
  <c r="DVC188" i="7"/>
  <c r="MZC188" i="7"/>
  <c r="SPH188" i="7"/>
  <c r="BHC188" i="7"/>
  <c r="KGV188" i="7"/>
  <c r="GVQ188" i="7"/>
  <c r="XEC188" i="7"/>
  <c r="ROA188" i="7"/>
  <c r="OAM188" i="7"/>
  <c r="RSR188" i="7"/>
  <c r="PQT188" i="7"/>
  <c r="HEY188" i="7"/>
  <c r="VRT188" i="7"/>
  <c r="KSG188" i="7"/>
  <c r="OCM188" i="7"/>
  <c r="NDJ188" i="7"/>
  <c r="AFY188" i="7"/>
  <c r="QAA188" i="7"/>
  <c r="KNH188" i="7"/>
  <c r="QYA188" i="7"/>
  <c r="CJT188" i="7"/>
  <c r="GMY188" i="7"/>
  <c r="OHV188" i="7"/>
  <c r="PPN188" i="7"/>
  <c r="FDJ188" i="7"/>
  <c r="FLR188" i="7"/>
  <c r="BZY188" i="7"/>
  <c r="FAY188" i="7"/>
  <c r="RCF188" i="7"/>
  <c r="RPB188" i="7"/>
  <c r="LST188" i="7"/>
  <c r="UQM188" i="7"/>
  <c r="CCB188" i="7"/>
  <c r="LAF188" i="7"/>
  <c r="JEW188" i="7"/>
  <c r="RLV188" i="7"/>
  <c r="FYY188" i="7"/>
  <c r="LJQ188" i="7"/>
  <c r="DFG188" i="7"/>
  <c r="BBD188" i="7"/>
  <c r="ALY188" i="7"/>
  <c r="GJZ188" i="7"/>
  <c r="BJY188" i="7"/>
  <c r="WXK188" i="7"/>
  <c r="CYP188" i="7"/>
  <c r="DC188" i="7"/>
  <c r="DC250" i="7" s="1"/>
  <c r="WAJ188" i="7"/>
  <c r="NXI188" i="7"/>
  <c r="BSJ188" i="7"/>
  <c r="GZU188" i="7"/>
  <c r="MHD188" i="7"/>
  <c r="QHZ188" i="7"/>
  <c r="MNL188" i="7"/>
  <c r="JR188" i="7"/>
  <c r="ENR188" i="7"/>
  <c r="FZJ188" i="7"/>
  <c r="FCP188" i="7"/>
  <c r="CUE188" i="7"/>
  <c r="PJK188" i="7"/>
  <c r="IAZ188" i="7"/>
  <c r="QQF188" i="7"/>
  <c r="AMO188" i="7"/>
  <c r="SWS188" i="7"/>
  <c r="TVS188" i="7"/>
  <c r="POM188" i="7"/>
  <c r="MXH188" i="7"/>
  <c r="IOT188" i="7"/>
  <c r="NCC188" i="7"/>
  <c r="CHK188" i="7"/>
  <c r="JZK188" i="7"/>
  <c r="QGK188" i="7"/>
  <c r="BGM188" i="7"/>
  <c r="GCQ188" i="7"/>
  <c r="PYF188" i="7"/>
  <c r="ELG188" i="7"/>
  <c r="TSC188" i="7"/>
  <c r="ASX188" i="7"/>
  <c r="CVA188" i="7"/>
  <c r="GZQ188" i="7"/>
  <c r="UPZ188" i="7"/>
  <c r="QPU188" i="7"/>
  <c r="QRZ188" i="7"/>
  <c r="ISR188" i="7"/>
  <c r="QVH188" i="7"/>
  <c r="CLB188" i="7"/>
  <c r="OQI188" i="7"/>
  <c r="WOJ188" i="7"/>
  <c r="HPC188" i="7"/>
  <c r="AOX188" i="7"/>
  <c r="LZR188" i="7"/>
  <c r="GED188" i="7"/>
  <c r="HVK188" i="7"/>
  <c r="RVK188" i="7"/>
  <c r="DRI188" i="7"/>
  <c r="OKV188" i="7"/>
  <c r="JBM188" i="7"/>
  <c r="PJZ188" i="7"/>
  <c r="UPE188" i="7"/>
  <c r="LZL188" i="7"/>
  <c r="DDC188" i="7"/>
  <c r="NEU188" i="7"/>
  <c r="WE188" i="7"/>
  <c r="QXW188" i="7"/>
  <c r="LHC188" i="7"/>
  <c r="VGC188" i="7"/>
  <c r="NRZ188" i="7"/>
  <c r="DKP188" i="7"/>
  <c r="OYF188" i="7"/>
  <c r="THP188" i="7"/>
  <c r="NXE188" i="7"/>
  <c r="HBH188" i="7"/>
  <c r="VDC188" i="7"/>
  <c r="QDB188" i="7"/>
  <c r="FEI188" i="7"/>
  <c r="KUB188" i="7"/>
  <c r="SLS188" i="7"/>
  <c r="SKV188" i="7"/>
  <c r="DUG188" i="7"/>
  <c r="DVL188" i="7"/>
  <c r="EWH188" i="7"/>
  <c r="ENP188" i="7"/>
  <c r="NCI188" i="7"/>
  <c r="ERV188" i="7"/>
  <c r="PZU188" i="7"/>
  <c r="ACD188" i="7"/>
  <c r="OHO188" i="7"/>
  <c r="QRT188" i="7"/>
  <c r="LIC188" i="7"/>
  <c r="SRS188" i="7"/>
  <c r="OMO188" i="7"/>
  <c r="IGK188" i="7"/>
  <c r="PLX188" i="7"/>
  <c r="WBP188" i="7"/>
  <c r="UCO188" i="7"/>
  <c r="ACA188" i="7"/>
  <c r="IFZ188" i="7"/>
  <c r="NP188" i="7"/>
  <c r="SII188" i="7"/>
  <c r="SPX188" i="7"/>
  <c r="RHB188" i="7"/>
  <c r="BTC188" i="7"/>
  <c r="EYF188" i="7"/>
  <c r="PYC188" i="7"/>
  <c r="KBH188" i="7"/>
  <c r="FKC188" i="7"/>
  <c r="GRS188" i="7"/>
  <c r="CT188" i="7"/>
  <c r="GFM188" i="7"/>
  <c r="NYI188" i="7"/>
  <c r="GVR188" i="7"/>
  <c r="COZ188" i="7"/>
  <c r="NHO188" i="7"/>
  <c r="OBZ188" i="7"/>
  <c r="QJY188" i="7"/>
  <c r="NER188" i="7"/>
  <c r="QCE188" i="7"/>
  <c r="ZA188" i="7"/>
  <c r="BBN188" i="7"/>
  <c r="HIS188" i="7"/>
  <c r="MJJ188" i="7"/>
  <c r="UPU188" i="7"/>
  <c r="DDH188" i="7"/>
  <c r="FRC188" i="7"/>
  <c r="WGN188" i="7"/>
  <c r="HLD188" i="7"/>
  <c r="LWV188" i="7"/>
  <c r="SHQ188" i="7"/>
  <c r="IZZ188" i="7"/>
  <c r="QSY188" i="7"/>
  <c r="VJR188" i="7"/>
  <c r="LJK188" i="7"/>
  <c r="SFB188" i="7"/>
  <c r="QOA188" i="7"/>
  <c r="FEP188" i="7"/>
  <c r="RMM188" i="7"/>
  <c r="EYV188" i="7"/>
  <c r="UCW188" i="7"/>
  <c r="HVE188" i="7"/>
  <c r="AAP188" i="7"/>
  <c r="WIE188" i="7"/>
  <c r="SST188" i="7"/>
  <c r="NKA188" i="7"/>
  <c r="NSP188" i="7"/>
  <c r="EZT188" i="7"/>
  <c r="AEV188" i="7"/>
  <c r="TUV188" i="7"/>
  <c r="JRT188" i="7"/>
  <c r="VXC188" i="7"/>
  <c r="ESX188" i="7"/>
  <c r="DCE188" i="7"/>
  <c r="ULV188" i="7"/>
  <c r="DHB188" i="7"/>
  <c r="AWP188" i="7"/>
  <c r="KJT188" i="7"/>
  <c r="LOC188" i="7"/>
  <c r="UHU188" i="7"/>
  <c r="NRO188" i="7"/>
  <c r="CQK188" i="7"/>
  <c r="WWI188" i="7"/>
  <c r="KMJ188" i="7"/>
  <c r="WYU188" i="7"/>
  <c r="IKD188" i="7"/>
  <c r="PHA188" i="7"/>
  <c r="DST188" i="7"/>
  <c r="ESL188" i="7"/>
  <c r="JUZ188" i="7"/>
  <c r="BUS188" i="7"/>
  <c r="JGF188" i="7"/>
  <c r="IUW188" i="7"/>
  <c r="ODW188" i="7"/>
  <c r="FEV188" i="7"/>
  <c r="JOP188" i="7"/>
  <c r="QPE188" i="7"/>
  <c r="RAS188" i="7"/>
  <c r="OSF188" i="7"/>
  <c r="DXL188" i="7"/>
  <c r="EEE188" i="7"/>
  <c r="GAS188" i="7"/>
  <c r="BSI188" i="7"/>
  <c r="IIR188" i="7"/>
  <c r="LJH188" i="7"/>
  <c r="RWC188" i="7"/>
  <c r="FT188" i="7"/>
  <c r="KEV188" i="7"/>
  <c r="IZU188" i="7"/>
  <c r="DPV188" i="7"/>
  <c r="SBD188" i="7"/>
  <c r="OFT188" i="7"/>
  <c r="ALH188" i="7"/>
  <c r="JDP188" i="7"/>
  <c r="XEP188" i="7"/>
  <c r="RJS188" i="7"/>
  <c r="VZQ188" i="7"/>
  <c r="EAN188" i="7"/>
  <c r="LLH188" i="7"/>
  <c r="FXG188" i="7"/>
  <c r="BWB188" i="7"/>
  <c r="SFW188" i="7"/>
  <c r="KKD188" i="7"/>
  <c r="INC188" i="7"/>
  <c r="JTB188" i="7"/>
  <c r="AEW188" i="7"/>
  <c r="JPA188" i="7"/>
  <c r="QNV188" i="7"/>
  <c r="HYR188" i="7"/>
  <c r="UTU188" i="7"/>
  <c r="TPK188" i="7"/>
  <c r="PNR188" i="7"/>
  <c r="WLZ188" i="7"/>
  <c r="NSY188" i="7"/>
  <c r="NUR188" i="7"/>
  <c r="FVX188" i="7"/>
  <c r="UUS188" i="7"/>
  <c r="GFQ188" i="7"/>
  <c r="VGU188" i="7"/>
  <c r="DQP188" i="7"/>
  <c r="KXG188" i="7"/>
  <c r="NWV188" i="7"/>
  <c r="BEF188" i="7"/>
  <c r="EVL188" i="7"/>
  <c r="MOE188" i="7"/>
  <c r="OVE188" i="7"/>
  <c r="TQJ188" i="7"/>
  <c r="UUI188" i="7"/>
  <c r="PFZ188" i="7"/>
  <c r="HZG188" i="7"/>
  <c r="FYN188" i="7"/>
  <c r="UBH188" i="7"/>
  <c r="AKS188" i="7"/>
  <c r="FMG188" i="7"/>
  <c r="LXD188" i="7"/>
  <c r="PCY188" i="7"/>
  <c r="MIV188" i="7"/>
  <c r="LMO188" i="7"/>
  <c r="XEF188" i="7"/>
  <c r="KPN188" i="7"/>
  <c r="WYL188" i="7"/>
  <c r="TWG188" i="7"/>
  <c r="OKN188" i="7"/>
  <c r="HME188" i="7"/>
  <c r="JAQ188" i="7"/>
  <c r="KLD188" i="7"/>
  <c r="FTN188" i="7"/>
  <c r="MDF188" i="7"/>
  <c r="KCN188" i="7"/>
  <c r="PC188" i="7"/>
  <c r="LTU188" i="7"/>
  <c r="QGI188" i="7"/>
  <c r="TPO188" i="7"/>
  <c r="WMV188" i="7"/>
  <c r="MRP188" i="7"/>
  <c r="QHL188" i="7"/>
  <c r="AXC188" i="7"/>
  <c r="RWP188" i="7"/>
  <c r="WVF188" i="7"/>
  <c r="QAR188" i="7"/>
  <c r="WDC188" i="7"/>
  <c r="GHC188" i="7"/>
  <c r="ASF188" i="7"/>
  <c r="HDD188" i="7"/>
  <c r="AML188" i="7"/>
  <c r="PNJ188" i="7"/>
  <c r="QSO188" i="7"/>
  <c r="LUA188" i="7"/>
  <c r="QNQ188" i="7"/>
  <c r="IIQ188" i="7"/>
  <c r="TDE188" i="7"/>
  <c r="UN188" i="7"/>
  <c r="PWY188" i="7"/>
  <c r="VFY188" i="7"/>
  <c r="MOP188" i="7"/>
  <c r="JTP188" i="7"/>
  <c r="VCJ188" i="7"/>
  <c r="TQP188" i="7"/>
  <c r="IOS188" i="7"/>
  <c r="GLZ188" i="7"/>
  <c r="LGD188" i="7"/>
  <c r="NTV188" i="7"/>
  <c r="WRB188" i="7"/>
  <c r="SGT188" i="7"/>
  <c r="AXQ188" i="7"/>
  <c r="UOZ188" i="7"/>
  <c r="LEF188" i="7"/>
  <c r="FZR188" i="7"/>
  <c r="DOS188" i="7"/>
  <c r="QFB188" i="7"/>
  <c r="OXG188" i="7"/>
  <c r="VKD188" i="7"/>
  <c r="FXX188" i="7"/>
  <c r="NUO188" i="7"/>
  <c r="IRL188" i="7"/>
  <c r="EEI188" i="7"/>
  <c r="STP188" i="7"/>
  <c r="BLR188" i="7"/>
  <c r="NQK188" i="7"/>
  <c r="IXL188" i="7"/>
  <c r="WPB188" i="7"/>
  <c r="FDI188" i="7"/>
  <c r="PDE188" i="7"/>
  <c r="ILH188" i="7"/>
  <c r="DQD188" i="7"/>
  <c r="WPJ188" i="7"/>
  <c r="IZE188" i="7"/>
  <c r="ENW188" i="7"/>
  <c r="SLR188" i="7"/>
  <c r="LPL188" i="7"/>
  <c r="MAK188" i="7"/>
  <c r="QSM188" i="7"/>
  <c r="MCZ188" i="7"/>
  <c r="PML188" i="7"/>
  <c r="TTT188" i="7"/>
  <c r="OID188" i="7"/>
  <c r="OHG188" i="7"/>
  <c r="GNS188" i="7"/>
  <c r="UFB188" i="7"/>
  <c r="KRC188" i="7"/>
  <c r="HW188" i="7"/>
  <c r="JWS188" i="7"/>
  <c r="RNZ188" i="7"/>
  <c r="MIH188" i="7"/>
  <c r="OGL188" i="7"/>
  <c r="DUJ188" i="7"/>
  <c r="MCM188" i="7"/>
  <c r="ELQ188" i="7"/>
  <c r="AKB188" i="7"/>
  <c r="IVR188" i="7"/>
  <c r="CBH188" i="7"/>
  <c r="RDJ188" i="7"/>
  <c r="IPK188" i="7"/>
  <c r="OIQ188" i="7"/>
  <c r="DIO188" i="7"/>
  <c r="RHM188" i="7"/>
  <c r="QFZ188" i="7"/>
  <c r="PSP188" i="7"/>
  <c r="LFA188" i="7"/>
  <c r="PGP188" i="7"/>
  <c r="EHV188" i="7"/>
  <c r="NIC188" i="7"/>
  <c r="EYC188" i="7"/>
  <c r="TPC188" i="7"/>
  <c r="SUJ188" i="7"/>
  <c r="QYE188" i="7"/>
  <c r="JYO188" i="7"/>
  <c r="JBO188" i="7"/>
  <c r="ATD188" i="7"/>
  <c r="EKB188" i="7"/>
  <c r="WCK188" i="7"/>
  <c r="KD188" i="7"/>
  <c r="TFM188" i="7"/>
  <c r="OPM188" i="7"/>
  <c r="MSS188" i="7"/>
  <c r="SQX188" i="7"/>
  <c r="BYT188" i="7"/>
  <c r="SED188" i="7"/>
  <c r="DAV188" i="7"/>
  <c r="AKV188" i="7"/>
  <c r="FRD188" i="7"/>
  <c r="CHO188" i="7"/>
  <c r="LTY188" i="7"/>
  <c r="NN188" i="7"/>
  <c r="BMQ188" i="7"/>
  <c r="PND188" i="7"/>
  <c r="QNS188" i="7"/>
  <c r="AHQ188" i="7"/>
  <c r="EFS188" i="7"/>
  <c r="KJS188" i="7"/>
  <c r="UWK188" i="7"/>
  <c r="BZS188" i="7"/>
  <c r="TMM188" i="7"/>
  <c r="NMX188" i="7"/>
  <c r="QNB188" i="7"/>
  <c r="WLS188" i="7"/>
  <c r="FSP188" i="7"/>
  <c r="CXA188" i="7"/>
  <c r="VPG188" i="7"/>
  <c r="LKV188" i="7"/>
  <c r="VDW188" i="7"/>
  <c r="SHS188" i="7"/>
  <c r="TPP188" i="7"/>
  <c r="XH188" i="7"/>
  <c r="URN188" i="7"/>
  <c r="PDR188" i="7"/>
  <c r="GNU188" i="7"/>
  <c r="LTJ188" i="7"/>
  <c r="JOD188" i="7"/>
  <c r="HHK188" i="7"/>
  <c r="TXR188" i="7"/>
  <c r="RMH188" i="7"/>
  <c r="VQI188" i="7"/>
  <c r="IDS188" i="7"/>
  <c r="FZE188" i="7"/>
  <c r="RQU188" i="7"/>
  <c r="NRQ188" i="7"/>
  <c r="EVC188" i="7"/>
  <c r="QUR188" i="7"/>
  <c r="VOZ188" i="7"/>
  <c r="QVZ188" i="7"/>
  <c r="WMB188" i="7"/>
  <c r="VFX188" i="7"/>
  <c r="QHY188" i="7"/>
  <c r="UUE188" i="7"/>
  <c r="OZ188" i="7"/>
  <c r="IXS188" i="7"/>
  <c r="HVH188" i="7"/>
  <c r="NCU188" i="7"/>
  <c r="GEQ188" i="7"/>
  <c r="VHY188" i="7"/>
  <c r="OPJ188" i="7"/>
  <c r="BER188" i="7"/>
  <c r="VY188" i="7"/>
  <c r="LVI188" i="7"/>
  <c r="ESK188" i="7"/>
  <c r="SQA188" i="7"/>
  <c r="UXV188" i="7"/>
  <c r="JNX188" i="7"/>
  <c r="HRJ188" i="7"/>
  <c r="VFR188" i="7"/>
  <c r="TVR188" i="7"/>
  <c r="JDR188" i="7"/>
  <c r="KQN188" i="7"/>
  <c r="BKO188" i="7"/>
  <c r="UVA188" i="7"/>
  <c r="SKB188" i="7"/>
  <c r="ACF188" i="7"/>
  <c r="FMP188" i="7"/>
  <c r="RAH188" i="7"/>
  <c r="IHZ188" i="7"/>
  <c r="HQS188" i="7"/>
  <c r="WMQ188" i="7"/>
  <c r="QBN188" i="7"/>
  <c r="IYE188" i="7"/>
  <c r="FMD188" i="7"/>
  <c r="UEF188" i="7"/>
  <c r="TQD188" i="7"/>
  <c r="VAP188" i="7"/>
  <c r="ODV188" i="7"/>
  <c r="NXM188" i="7"/>
  <c r="WKX188" i="7"/>
  <c r="OJJ188" i="7"/>
  <c r="XAM188" i="7"/>
  <c r="OAJ188" i="7"/>
  <c r="WWB188" i="7"/>
  <c r="SBA188" i="7"/>
  <c r="NLJ188" i="7"/>
  <c r="WUE188" i="7"/>
  <c r="DYH188" i="7"/>
  <c r="TQX188" i="7"/>
  <c r="UOH188" i="7"/>
  <c r="CIJ188" i="7"/>
  <c r="BIU188" i="7"/>
  <c r="KLS188" i="7"/>
  <c r="QBY188" i="7"/>
  <c r="BVF188" i="7"/>
  <c r="CYB188" i="7"/>
  <c r="KGC188" i="7"/>
  <c r="RWO188" i="7"/>
  <c r="DYK188" i="7"/>
  <c r="MYH188" i="7"/>
  <c r="TOR188" i="7"/>
  <c r="CGM188" i="7"/>
  <c r="GAD188" i="7"/>
  <c r="MTB188" i="7"/>
  <c r="LFM188" i="7"/>
  <c r="LDR188" i="7"/>
  <c r="LCG188" i="7"/>
  <c r="WRH188" i="7"/>
  <c r="EQP188" i="7"/>
  <c r="SQU188" i="7"/>
  <c r="PNY188" i="7"/>
  <c r="VMJ188" i="7"/>
  <c r="NIL188" i="7"/>
  <c r="JRG188" i="7"/>
  <c r="FOX188" i="7"/>
  <c r="JZX188" i="7"/>
  <c r="DLK188" i="7"/>
  <c r="RYV188" i="7"/>
  <c r="SGY188" i="7"/>
  <c r="HKG188" i="7"/>
  <c r="SDQ188" i="7"/>
  <c r="GVF188" i="7"/>
  <c r="DGI188" i="7"/>
  <c r="DQR188" i="7"/>
  <c r="FVI188" i="7"/>
  <c r="XEE188" i="7"/>
  <c r="KFE188" i="7"/>
  <c r="SUF188" i="7"/>
  <c r="ONV188" i="7"/>
  <c r="BDL188" i="7"/>
  <c r="BZC188" i="7"/>
  <c r="CRJ188" i="7"/>
  <c r="WBF188" i="7"/>
  <c r="LKF188" i="7"/>
  <c r="TGN188" i="7"/>
  <c r="IBP188" i="7"/>
  <c r="PZQ188" i="7"/>
  <c r="GCX188" i="7"/>
  <c r="KTU188" i="7"/>
  <c r="EYX188" i="7"/>
  <c r="WUP188" i="7"/>
  <c r="VXF188" i="7"/>
  <c r="NSB188" i="7"/>
  <c r="DKJ188" i="7"/>
  <c r="OXM188" i="7"/>
  <c r="LTK188" i="7"/>
  <c r="PVK188" i="7"/>
  <c r="DYX188" i="7"/>
  <c r="FQX188" i="7"/>
  <c r="AVS188" i="7"/>
  <c r="BUW188" i="7"/>
  <c r="KOM188" i="7"/>
  <c r="LHF188" i="7"/>
  <c r="UKK188" i="7"/>
  <c r="LOD188" i="7"/>
  <c r="RSP188" i="7"/>
  <c r="PFH188" i="7"/>
  <c r="BVE188" i="7"/>
  <c r="TSP188" i="7"/>
  <c r="WR188" i="7"/>
  <c r="AZT188" i="7"/>
  <c r="WRQ188" i="7"/>
  <c r="TGV188" i="7"/>
  <c r="BRE188" i="7"/>
  <c r="JKT188" i="7"/>
  <c r="SZG188" i="7"/>
  <c r="CQD188" i="7"/>
  <c r="VRC188" i="7"/>
  <c r="AYQ188" i="7"/>
  <c r="SUR188" i="7"/>
  <c r="SOD188" i="7"/>
  <c r="WLI188" i="7"/>
  <c r="FQF188" i="7"/>
  <c r="STD188" i="7"/>
  <c r="OGK188" i="7"/>
  <c r="VER188" i="7"/>
  <c r="GJU188" i="7"/>
  <c r="JKW188" i="7"/>
  <c r="PRI188" i="7"/>
  <c r="LOW188" i="7"/>
  <c r="DRP188" i="7"/>
  <c r="FIC188" i="7"/>
  <c r="BTK188" i="7"/>
  <c r="CPU188" i="7"/>
  <c r="DXB188" i="7"/>
  <c r="FLV188" i="7"/>
  <c r="NKP188" i="7"/>
  <c r="ETF188" i="7"/>
  <c r="SJB188" i="7"/>
  <c r="GFO188" i="7"/>
  <c r="AWW188" i="7"/>
  <c r="DJF188" i="7"/>
  <c r="KCZ188" i="7"/>
  <c r="FTG188" i="7"/>
  <c r="FDY188" i="7"/>
  <c r="EHG188" i="7"/>
  <c r="RGH188" i="7"/>
  <c r="QAO188" i="7"/>
  <c r="FXR188" i="7"/>
  <c r="WJG188" i="7"/>
  <c r="FIU188" i="7"/>
  <c r="CNV188" i="7"/>
  <c r="UHB188" i="7"/>
  <c r="HEX188" i="7"/>
  <c r="PEK188" i="7"/>
  <c r="MHW188" i="7"/>
  <c r="RVQ188" i="7"/>
  <c r="UDT188" i="7"/>
  <c r="RKA188" i="7"/>
  <c r="GTJ188" i="7"/>
  <c r="BTQ188" i="7"/>
  <c r="WQC188" i="7"/>
  <c r="OUH188" i="7"/>
  <c r="OPU188" i="7"/>
  <c r="PSS188" i="7"/>
  <c r="SZI188" i="7"/>
  <c r="EWN188" i="7"/>
  <c r="RXS188" i="7"/>
  <c r="ULU188" i="7"/>
  <c r="OHT188" i="7"/>
  <c r="RYD188" i="7"/>
  <c r="GQE188" i="7"/>
  <c r="VYO188" i="7"/>
  <c r="SDE188" i="7"/>
  <c r="HKA188" i="7"/>
  <c r="NTA188" i="7"/>
  <c r="NLG188" i="7"/>
  <c r="DEV188" i="7"/>
  <c r="RDP188" i="7"/>
  <c r="HIY188" i="7"/>
  <c r="IMV188" i="7"/>
  <c r="UIT188" i="7"/>
  <c r="LXN188" i="7"/>
  <c r="HCQ188" i="7"/>
  <c r="TRE188" i="7"/>
  <c r="FTD188" i="7"/>
  <c r="HFL188" i="7"/>
  <c r="ICR188" i="7"/>
  <c r="SVH188" i="7"/>
  <c r="HTS188" i="7"/>
  <c r="WDU188" i="7"/>
  <c r="BHZ188" i="7"/>
  <c r="KGB188" i="7"/>
  <c r="JMM188" i="7"/>
  <c r="ODX188" i="7"/>
  <c r="BXO188" i="7"/>
  <c r="HUK188" i="7"/>
  <c r="FKA188" i="7"/>
  <c r="JOF188" i="7"/>
  <c r="BIV188" i="7"/>
  <c r="AQG188" i="7"/>
  <c r="ATE188" i="7"/>
  <c r="LPS188" i="7"/>
  <c r="GSZ188" i="7"/>
  <c r="HPD188" i="7"/>
  <c r="VBR188" i="7"/>
  <c r="QNY188" i="7"/>
  <c r="VDF188" i="7"/>
  <c r="ROY188" i="7"/>
  <c r="PBZ188" i="7"/>
  <c r="LDT188" i="7"/>
  <c r="UGW188" i="7"/>
  <c r="WDO188" i="7"/>
  <c r="UPS188" i="7"/>
  <c r="GTM188" i="7"/>
  <c r="RGV188" i="7"/>
  <c r="RJY188" i="7"/>
  <c r="FSQ188" i="7"/>
  <c r="FUU188" i="7"/>
  <c r="PCR188" i="7"/>
  <c r="AOK188" i="7"/>
  <c r="WJJ188" i="7"/>
  <c r="UW188" i="7"/>
  <c r="JGJ188" i="7"/>
  <c r="KUN188" i="7"/>
  <c r="BZV188" i="7"/>
  <c r="RDM188" i="7"/>
  <c r="VBP188" i="7"/>
  <c r="AGH188" i="7"/>
  <c r="EQX188" i="7"/>
  <c r="GQM188" i="7"/>
  <c r="JOQ188" i="7"/>
  <c r="NGK188" i="7"/>
  <c r="PWM188" i="7"/>
  <c r="VYF188" i="7"/>
  <c r="NV188" i="7"/>
  <c r="VCE188" i="7"/>
  <c r="GUQ188" i="7"/>
  <c r="PYV188" i="7"/>
  <c r="ROX188" i="7"/>
  <c r="WV188" i="7"/>
  <c r="OAO188" i="7"/>
  <c r="BXK188" i="7"/>
  <c r="VKV188" i="7"/>
  <c r="DMI188" i="7"/>
  <c r="AJL188" i="7"/>
  <c r="FLS188" i="7"/>
  <c r="JBZ188" i="7"/>
  <c r="GIS188" i="7"/>
  <c r="DKE188" i="7"/>
  <c r="RXU188" i="7"/>
  <c r="ERN188" i="7"/>
  <c r="LBY188" i="7"/>
  <c r="HPQ188" i="7"/>
  <c r="IAT188" i="7"/>
  <c r="USI188" i="7"/>
  <c r="BQF188" i="7"/>
  <c r="VIY188" i="7"/>
  <c r="LCN188" i="7"/>
  <c r="DGO188" i="7"/>
  <c r="VVS188" i="7"/>
  <c r="KNB188" i="7"/>
  <c r="EPY188" i="7"/>
  <c r="EEG188" i="7"/>
  <c r="GQS188" i="7"/>
  <c r="FPN188" i="7"/>
  <c r="CJK188" i="7"/>
  <c r="OXX188" i="7"/>
  <c r="VAC188" i="7"/>
  <c r="MOH188" i="7"/>
  <c r="KMS188" i="7"/>
  <c r="FVU188" i="7"/>
  <c r="UIH188" i="7"/>
  <c r="GOT188" i="7"/>
  <c r="RVA188" i="7"/>
  <c r="TLY188" i="7"/>
  <c r="HNH188" i="7"/>
  <c r="RFC188" i="7"/>
  <c r="MKA188" i="7"/>
  <c r="IGX188" i="7"/>
  <c r="NJY188" i="7"/>
  <c r="DQF188" i="7"/>
  <c r="EOB188" i="7"/>
  <c r="BAP188" i="7"/>
  <c r="QWK188" i="7"/>
  <c r="WBM188" i="7"/>
  <c r="MRV188" i="7"/>
  <c r="LIL188" i="7"/>
  <c r="IZM188" i="7"/>
  <c r="FNK188" i="7"/>
  <c r="MPK188" i="7"/>
  <c r="JMT188" i="7"/>
  <c r="QQX188" i="7"/>
  <c r="WJT188" i="7"/>
  <c r="QUO188" i="7"/>
  <c r="KQF188" i="7"/>
  <c r="O188" i="7"/>
  <c r="DUX188" i="7"/>
  <c r="LGG188" i="7"/>
  <c r="ANI188" i="7"/>
  <c r="CKM188" i="7"/>
  <c r="TXZ188" i="7"/>
  <c r="CME188" i="7"/>
  <c r="OZV188" i="7"/>
  <c r="XCV188" i="7"/>
  <c r="GHI188" i="7"/>
  <c r="TAK188" i="7"/>
  <c r="KAL188" i="7"/>
  <c r="LTN188" i="7"/>
  <c r="NXP188" i="7"/>
  <c r="XDF188" i="7"/>
  <c r="TOQ188" i="7"/>
  <c r="SZJ188" i="7"/>
  <c r="AOS188" i="7"/>
  <c r="GHM188" i="7"/>
  <c r="UHE188" i="7"/>
  <c r="LXW188" i="7"/>
  <c r="NMP188" i="7"/>
  <c r="KND188" i="7"/>
  <c r="WDA188" i="7"/>
  <c r="LVV188" i="7"/>
  <c r="LHW188" i="7"/>
  <c r="MIB188" i="7"/>
  <c r="FVM188" i="7"/>
  <c r="WYV188" i="7"/>
  <c r="IEC188" i="7"/>
  <c r="IZQ188" i="7"/>
  <c r="TIJ188" i="7"/>
  <c r="JBD188" i="7"/>
  <c r="DMH188" i="7"/>
  <c r="DJB188" i="7"/>
  <c r="OTU188" i="7"/>
  <c r="BRI188" i="7"/>
  <c r="IMY188" i="7"/>
  <c r="JAT188" i="7"/>
  <c r="PZC188" i="7"/>
  <c r="PAW188" i="7"/>
  <c r="PAG188" i="7"/>
  <c r="LFP188" i="7"/>
  <c r="OYX188" i="7"/>
  <c r="WEO188" i="7"/>
  <c r="IRS188" i="7"/>
  <c r="EQT188" i="7"/>
  <c r="TTD188" i="7"/>
  <c r="CAI188" i="7"/>
  <c r="FGU188" i="7"/>
  <c r="VTI188" i="7"/>
  <c r="AYV188" i="7"/>
  <c r="JMV188" i="7"/>
  <c r="UFP188" i="7"/>
  <c r="IGR188" i="7"/>
  <c r="QZP188" i="7"/>
  <c r="VLZ188" i="7"/>
  <c r="LFE188" i="7"/>
  <c r="HDV188" i="7"/>
  <c r="AWC188" i="7"/>
  <c r="VDJ188" i="7"/>
  <c r="KKY188" i="7"/>
  <c r="NGI188" i="7"/>
  <c r="RBV188" i="7"/>
  <c r="UNH188" i="7"/>
  <c r="JXW188" i="7"/>
  <c r="ICC188" i="7"/>
  <c r="GDV188" i="7"/>
  <c r="JTV188" i="7"/>
  <c r="OTT188" i="7"/>
  <c r="EBC188" i="7"/>
  <c r="SGS188" i="7"/>
  <c r="NKI188" i="7"/>
  <c r="XDR188" i="7"/>
  <c r="MTP188" i="7"/>
  <c r="VRL188" i="7"/>
  <c r="VSV188" i="7"/>
  <c r="HHV188" i="7"/>
  <c r="CKU188" i="7"/>
  <c r="PCI188" i="7"/>
  <c r="IU188" i="7"/>
  <c r="VHQ188" i="7"/>
  <c r="GSI188" i="7"/>
  <c r="GSM188" i="7"/>
  <c r="AZI188" i="7"/>
  <c r="SRV188" i="7"/>
  <c r="HMP188" i="7"/>
  <c r="UDI188" i="7"/>
  <c r="UYU188" i="7"/>
  <c r="JWH188" i="7"/>
  <c r="NAK188" i="7"/>
  <c r="BLC188" i="7"/>
  <c r="SNZ188" i="7"/>
  <c r="SHW188" i="7"/>
  <c r="PVB188" i="7"/>
  <c r="BMF188" i="7"/>
  <c r="MFL188" i="7"/>
  <c r="GJI188" i="7"/>
  <c r="VBH188" i="7"/>
  <c r="QI188" i="7"/>
  <c r="LQZ188" i="7"/>
  <c r="XEG188" i="7"/>
  <c r="SXI188" i="7"/>
  <c r="GBO188" i="7"/>
  <c r="KUX188" i="7"/>
  <c r="HAV188" i="7"/>
  <c r="DHC188" i="7"/>
  <c r="WAP188" i="7"/>
  <c r="VZA188" i="7"/>
  <c r="FKQ188" i="7"/>
  <c r="XBW188" i="7"/>
  <c r="OHW188" i="7"/>
  <c r="FCL188" i="7"/>
  <c r="RXO188" i="7"/>
  <c r="EQA188" i="7"/>
  <c r="RDF188" i="7"/>
  <c r="VLB188" i="7"/>
  <c r="DEC188" i="7"/>
  <c r="MIK188" i="7"/>
  <c r="OIN188" i="7"/>
  <c r="UAY188" i="7"/>
  <c r="LKY188" i="7"/>
  <c r="WXQ188" i="7"/>
  <c r="OYR188" i="7"/>
  <c r="SEN188" i="7"/>
  <c r="FXL188" i="7"/>
  <c r="DZL188" i="7"/>
  <c r="CFZ188" i="7"/>
  <c r="HDB188" i="7"/>
  <c r="HLU188" i="7"/>
  <c r="IBA188" i="7"/>
  <c r="DSK188" i="7"/>
  <c r="ATV188" i="7"/>
  <c r="OWG188" i="7"/>
  <c r="WUU188" i="7"/>
  <c r="DQS188" i="7"/>
  <c r="TTG188" i="7"/>
  <c r="DHD188" i="7"/>
  <c r="HBJ188" i="7"/>
  <c r="HFR188" i="7"/>
  <c r="PFJ188" i="7"/>
  <c r="ROW188" i="7"/>
  <c r="MBX188" i="7"/>
  <c r="LBG188" i="7"/>
  <c r="QKG188" i="7"/>
  <c r="NJC188" i="7"/>
  <c r="QRS188" i="7"/>
  <c r="JFL188" i="7"/>
  <c r="HIF188" i="7"/>
  <c r="WZT188" i="7"/>
  <c r="WPG188" i="7"/>
  <c r="UDN188" i="7"/>
  <c r="LLI188" i="7"/>
  <c r="LDN188" i="7"/>
  <c r="TAZ188" i="7"/>
  <c r="IBX188" i="7"/>
  <c r="OUL188" i="7"/>
  <c r="CEB188" i="7"/>
  <c r="QSN188" i="7"/>
  <c r="BCI188" i="7"/>
  <c r="CRX188" i="7"/>
  <c r="OPL188" i="7"/>
  <c r="CWD188" i="7"/>
  <c r="IZK188" i="7"/>
  <c r="DAP188" i="7"/>
  <c r="JDX188" i="7"/>
  <c r="IPU188" i="7"/>
  <c r="TXH188" i="7"/>
  <c r="MYD188" i="7"/>
  <c r="SKF188" i="7"/>
  <c r="HRX188" i="7"/>
  <c r="IAI188" i="7"/>
  <c r="AJX188" i="7"/>
  <c r="TAU188" i="7"/>
  <c r="BYW188" i="7"/>
  <c r="GSH188" i="7"/>
  <c r="PYB188" i="7"/>
  <c r="NMM188" i="7"/>
  <c r="JKL188" i="7"/>
  <c r="RWV188" i="7"/>
  <c r="FQY188" i="7"/>
  <c r="KWL188" i="7"/>
  <c r="DAJ188" i="7"/>
  <c r="KDK188" i="7"/>
  <c r="DYM188" i="7"/>
  <c r="FRR188" i="7"/>
  <c r="EQL188" i="7"/>
  <c r="ACW188" i="7"/>
  <c r="GBA188" i="7"/>
  <c r="EUZ188" i="7"/>
  <c r="UMU188" i="7"/>
  <c r="OZX188" i="7"/>
  <c r="KLB188" i="7"/>
  <c r="MHT188" i="7"/>
  <c r="UUF188" i="7"/>
  <c r="AAF188" i="7"/>
  <c r="FPK188" i="7"/>
  <c r="DIE188" i="7"/>
  <c r="PJI188" i="7"/>
  <c r="IZR188" i="7"/>
  <c r="GEW188" i="7"/>
  <c r="EZI188" i="7"/>
  <c r="SCY188" i="7"/>
  <c r="GUE188" i="7"/>
  <c r="JVN188" i="7"/>
  <c r="HHE188" i="7"/>
  <c r="LLQ188" i="7"/>
  <c r="MMN188" i="7"/>
  <c r="BNV188" i="7"/>
  <c r="OEZ188" i="7"/>
  <c r="NEI188" i="7"/>
  <c r="BUX188" i="7"/>
  <c r="UMT188" i="7"/>
  <c r="PNG188" i="7"/>
  <c r="PFI188" i="7"/>
  <c r="HLQ188" i="7"/>
  <c r="NI188" i="7"/>
  <c r="KCC188" i="7"/>
  <c r="UDG188" i="7"/>
  <c r="DCF188" i="7"/>
  <c r="TLJ188" i="7"/>
  <c r="EPB188" i="7"/>
  <c r="DCS188" i="7"/>
  <c r="TAJ188" i="7"/>
  <c r="ZP188" i="7"/>
  <c r="IBB188" i="7"/>
  <c r="OJN188" i="7"/>
  <c r="MBE188" i="7"/>
  <c r="WYW188" i="7"/>
  <c r="FRX188" i="7"/>
  <c r="PHZ188" i="7"/>
  <c r="NMN188" i="7"/>
  <c r="WMN188" i="7"/>
  <c r="OG188" i="7"/>
  <c r="CYI188" i="7"/>
  <c r="ITT188" i="7"/>
  <c r="FQN188" i="7"/>
  <c r="CWP188" i="7"/>
  <c r="VTU188" i="7"/>
  <c r="OJL188" i="7"/>
  <c r="AOJ188" i="7"/>
  <c r="PJU188" i="7"/>
  <c r="ARX188" i="7"/>
  <c r="SUE188" i="7"/>
  <c r="STE188" i="7"/>
  <c r="GSC188" i="7"/>
  <c r="FKM188" i="7"/>
  <c r="HYC188" i="7"/>
  <c r="BED188" i="7"/>
  <c r="KGQ188" i="7"/>
  <c r="JPT188" i="7"/>
  <c r="DQ188" i="7"/>
  <c r="DQ250" i="7" s="1"/>
  <c r="UJN188" i="7"/>
  <c r="DXZ188" i="7"/>
  <c r="HTP188" i="7"/>
  <c r="OKZ188" i="7"/>
  <c r="QOF188" i="7"/>
  <c r="LLK188" i="7"/>
  <c r="JWA188" i="7"/>
  <c r="MOI188" i="7"/>
  <c r="PWN188" i="7"/>
  <c r="TLR188" i="7"/>
  <c r="FBO188" i="7"/>
  <c r="VTF188" i="7"/>
  <c r="HZQ188" i="7"/>
  <c r="BKQ188" i="7"/>
  <c r="IMI188" i="7"/>
  <c r="BEE188" i="7"/>
  <c r="VAH188" i="7"/>
  <c r="TCG188" i="7"/>
  <c r="DBR188" i="7"/>
  <c r="UFQ188" i="7"/>
  <c r="DTF188" i="7"/>
  <c r="DVM188" i="7"/>
  <c r="NDT188" i="7"/>
  <c r="CVO188" i="7"/>
  <c r="LVS188" i="7"/>
  <c r="RLS188" i="7"/>
  <c r="OQR188" i="7"/>
  <c r="QFJ188" i="7"/>
  <c r="FMC188" i="7"/>
  <c r="GTD188" i="7"/>
  <c r="PNZ188" i="7"/>
  <c r="BQE188" i="7"/>
  <c r="NRJ188" i="7"/>
  <c r="JLJ188" i="7"/>
  <c r="NJW188" i="7"/>
  <c r="GBZ188" i="7"/>
  <c r="JHP188" i="7"/>
  <c r="BPT188" i="7"/>
  <c r="AHG188" i="7"/>
  <c r="UWA188" i="7"/>
  <c r="DAF188" i="7"/>
  <c r="UPN188" i="7"/>
  <c r="GMS188" i="7"/>
  <c r="SYX188" i="7"/>
  <c r="ARY188" i="7"/>
  <c r="FDK188" i="7"/>
  <c r="WDB188" i="7"/>
  <c r="WTT188" i="7"/>
  <c r="AWZ188" i="7"/>
  <c r="TF188" i="7"/>
  <c r="SCE188" i="7"/>
  <c r="ETS188" i="7"/>
  <c r="MYM188" i="7"/>
  <c r="HWJ188" i="7"/>
  <c r="ASG188" i="7"/>
  <c r="ETQ188" i="7"/>
  <c r="KDR188" i="7"/>
  <c r="LPT188" i="7"/>
  <c r="RPJ188" i="7"/>
  <c r="QUH188" i="7"/>
  <c r="PHL188" i="7"/>
  <c r="PVW188" i="7"/>
  <c r="NJZ188" i="7"/>
  <c r="PRD188" i="7"/>
  <c r="PGS188" i="7"/>
  <c r="TUR188" i="7"/>
  <c r="WLW188" i="7"/>
  <c r="GRD188" i="7"/>
  <c r="SJF188" i="7"/>
  <c r="GSV188" i="7"/>
  <c r="HTI188" i="7"/>
  <c r="AUD188" i="7"/>
  <c r="ORX188" i="7"/>
  <c r="WCG188" i="7"/>
  <c r="ATJ188" i="7"/>
  <c r="WMD188" i="7"/>
  <c r="IIJ188" i="7"/>
  <c r="SNI188" i="7"/>
  <c r="QWD188" i="7"/>
  <c r="RFD188" i="7"/>
  <c r="AWA188" i="7"/>
  <c r="MIJ188" i="7"/>
  <c r="BGS188" i="7"/>
  <c r="KRR188" i="7"/>
  <c r="PAQ188" i="7"/>
  <c r="UGH188" i="7"/>
  <c r="PAC188" i="7"/>
  <c r="KLA188" i="7"/>
  <c r="KFB188" i="7"/>
  <c r="MRW188" i="7"/>
  <c r="WZJ188" i="7"/>
  <c r="VXW188" i="7"/>
  <c r="PRK188" i="7"/>
  <c r="KPW188" i="7"/>
  <c r="DSH188" i="7"/>
  <c r="PUA188" i="7"/>
  <c r="SSR188" i="7"/>
  <c r="EKA188" i="7"/>
  <c r="KOS188" i="7"/>
  <c r="PNI188" i="7"/>
  <c r="DCV188" i="7"/>
  <c r="FKT188" i="7"/>
  <c r="NJL188" i="7"/>
  <c r="IWC188" i="7"/>
  <c r="ACM188" i="7"/>
  <c r="IQK188" i="7"/>
  <c r="FTV188" i="7"/>
  <c r="MNI188" i="7"/>
  <c r="DGA188" i="7"/>
  <c r="JHV188" i="7"/>
  <c r="CUG188" i="7"/>
  <c r="OZE188" i="7"/>
  <c r="ACR188" i="7"/>
  <c r="ABA188" i="7"/>
  <c r="ICO188" i="7"/>
  <c r="SRF188" i="7"/>
  <c r="HMA188" i="7"/>
  <c r="KIU188" i="7"/>
  <c r="HSZ188" i="7"/>
  <c r="VRM188" i="7"/>
  <c r="SJI188" i="7"/>
  <c r="DDP188" i="7"/>
  <c r="NUY188" i="7"/>
  <c r="SAA188" i="7"/>
  <c r="SLJ188" i="7"/>
  <c r="AYL188" i="7"/>
  <c r="NQO188" i="7"/>
  <c r="TIB188" i="7"/>
  <c r="QIH188" i="7"/>
  <c r="AOV188" i="7"/>
  <c r="WHM188" i="7"/>
  <c r="SFI188" i="7"/>
  <c r="IJY188" i="7"/>
  <c r="ERR188" i="7"/>
  <c r="OQ188" i="7"/>
  <c r="KNS188" i="7"/>
  <c r="EPO188" i="7"/>
  <c r="QEH188" i="7"/>
  <c r="ICV188" i="7"/>
  <c r="DZF188" i="7"/>
  <c r="GLU188" i="7"/>
  <c r="EAV188" i="7"/>
  <c r="ANX188" i="7"/>
  <c r="SYI188" i="7"/>
  <c r="HCV188" i="7"/>
  <c r="QTW188" i="7"/>
  <c r="OBP188" i="7"/>
  <c r="JZC188" i="7"/>
  <c r="LRX188" i="7"/>
  <c r="DQA188" i="7"/>
  <c r="LZQ188" i="7"/>
  <c r="JUL188" i="7"/>
  <c r="SVY188" i="7"/>
  <c r="DTY188" i="7"/>
  <c r="MYB188" i="7"/>
  <c r="IYK188" i="7"/>
  <c r="JVR188" i="7"/>
  <c r="QZT188" i="7"/>
  <c r="WHV188" i="7"/>
  <c r="MHN188" i="7"/>
  <c r="TMF188" i="7"/>
  <c r="WHW188" i="7"/>
  <c r="TSE188" i="7"/>
  <c r="RNM188" i="7"/>
  <c r="FJA188" i="7"/>
  <c r="PGI188" i="7"/>
  <c r="ANM188" i="7"/>
  <c r="DIA188" i="7"/>
  <c r="HKO188" i="7"/>
  <c r="EKL188" i="7"/>
  <c r="LRV188" i="7"/>
  <c r="SUU188" i="7"/>
  <c r="UZO188" i="7"/>
  <c r="VMF188" i="7"/>
  <c r="COE188" i="7"/>
  <c r="CCL188" i="7"/>
  <c r="PTW188" i="7"/>
  <c r="UHL188" i="7"/>
  <c r="UBL188" i="7"/>
  <c r="NMZ188" i="7"/>
  <c r="RYG188" i="7"/>
  <c r="DTQ188" i="7"/>
  <c r="LWP188" i="7"/>
  <c r="PYA188" i="7"/>
  <c r="DX188" i="7"/>
  <c r="DX250" i="7" s="1"/>
  <c r="IHD188" i="7"/>
  <c r="USU188" i="7"/>
  <c r="KLK188" i="7"/>
  <c r="TFQ188" i="7"/>
  <c r="TWJ188" i="7"/>
  <c r="SFR188" i="7"/>
  <c r="BEB188" i="7"/>
  <c r="MTC188" i="7"/>
  <c r="UBR188" i="7"/>
  <c r="TKW188" i="7"/>
  <c r="SIU188" i="7"/>
  <c r="CWJ188" i="7"/>
  <c r="LGO188" i="7"/>
  <c r="QXY188" i="7"/>
  <c r="USM188" i="7"/>
  <c r="TAV188" i="7"/>
  <c r="TBS188" i="7"/>
  <c r="EMR188" i="7"/>
  <c r="IZH188" i="7"/>
  <c r="PJH188" i="7"/>
  <c r="FQT188" i="7"/>
  <c r="FYK188" i="7"/>
  <c r="WXU188" i="7"/>
  <c r="MIS188" i="7"/>
  <c r="CSQ188" i="7"/>
  <c r="FYR188" i="7"/>
  <c r="XCG188" i="7"/>
  <c r="RZC188" i="7"/>
  <c r="ETD188" i="7"/>
  <c r="OYS188" i="7"/>
  <c r="AUU188" i="7"/>
  <c r="UGK188" i="7"/>
  <c r="EEP188" i="7"/>
  <c r="VQY188" i="7"/>
  <c r="FUL188" i="7"/>
  <c r="NQU188" i="7"/>
  <c r="EJY188" i="7"/>
  <c r="JQA188" i="7"/>
  <c r="NPA188" i="7"/>
  <c r="AKJ188" i="7"/>
  <c r="TMX188" i="7"/>
  <c r="INX188" i="7"/>
  <c r="UFZ188" i="7"/>
  <c r="PAA188" i="7"/>
  <c r="DPF188" i="7"/>
  <c r="BKF188" i="7"/>
  <c r="GSS188" i="7"/>
  <c r="VWF188" i="7"/>
  <c r="OZQ188" i="7"/>
  <c r="AQS188" i="7"/>
  <c r="SLK188" i="7"/>
  <c r="QLP188" i="7"/>
  <c r="TIZ188" i="7"/>
  <c r="RWK188" i="7"/>
  <c r="VHR188" i="7"/>
  <c r="EZU188" i="7"/>
  <c r="VEQ188" i="7"/>
  <c r="RAF188" i="7"/>
  <c r="RPN188" i="7"/>
  <c r="UWI188" i="7"/>
  <c r="HTK188" i="7"/>
  <c r="HDH188" i="7"/>
  <c r="OXV188" i="7"/>
  <c r="KIC188" i="7"/>
  <c r="SFO188" i="7"/>
  <c r="FZU188" i="7"/>
  <c r="VAA188" i="7"/>
  <c r="KCI188" i="7"/>
  <c r="KNQ188" i="7"/>
  <c r="JJW188" i="7"/>
  <c r="EBR188" i="7"/>
  <c r="RVY188" i="7"/>
  <c r="XED188" i="7"/>
  <c r="HZN188" i="7"/>
  <c r="ISO188" i="7"/>
  <c r="BWN188" i="7"/>
  <c r="QOW188" i="7"/>
  <c r="PYL188" i="7"/>
  <c r="NJM188" i="7"/>
  <c r="MGZ188" i="7"/>
  <c r="JAN188" i="7"/>
  <c r="KLP188" i="7"/>
  <c r="VBN188" i="7"/>
  <c r="USY188" i="7"/>
  <c r="MGU188" i="7"/>
  <c r="WQM188" i="7"/>
  <c r="BTR188" i="7"/>
  <c r="JBY188" i="7"/>
  <c r="AXI188" i="7"/>
  <c r="VQF188" i="7"/>
  <c r="FFG188" i="7"/>
  <c r="KXB188" i="7"/>
  <c r="NEZ188" i="7"/>
  <c r="BYH188" i="7"/>
  <c r="KOR188" i="7"/>
  <c r="IFG188" i="7"/>
  <c r="AVO188" i="7"/>
  <c r="KJZ188" i="7"/>
  <c r="PBB188" i="7"/>
  <c r="OJH188" i="7"/>
  <c r="OPK188" i="7"/>
  <c r="MDO188" i="7"/>
  <c r="CMA188" i="7"/>
  <c r="JYZ188" i="7"/>
  <c r="KPZ188" i="7"/>
  <c r="QTR188" i="7"/>
  <c r="RWG188" i="7"/>
  <c r="FXS188" i="7"/>
  <c r="ICP188" i="7"/>
  <c r="JSZ188" i="7"/>
  <c r="QDY188" i="7"/>
  <c r="HGQ188" i="7"/>
  <c r="FGO188" i="7"/>
  <c r="SLW188" i="7"/>
  <c r="KOE188" i="7"/>
  <c r="CKJ188" i="7"/>
  <c r="BPI188" i="7"/>
  <c r="BHK188" i="7"/>
  <c r="RKD188" i="7"/>
  <c r="DCJ188" i="7"/>
  <c r="WPY188" i="7"/>
  <c r="VBD188" i="7"/>
  <c r="LJL188" i="7"/>
  <c r="KEI188" i="7"/>
  <c r="EJQ188" i="7"/>
  <c r="KQV188" i="7"/>
  <c r="WEA188" i="7"/>
  <c r="WYH188" i="7"/>
  <c r="PLQ188" i="7"/>
  <c r="HIW188" i="7"/>
  <c r="DMU188" i="7"/>
  <c r="ACV188" i="7"/>
  <c r="UGZ188" i="7"/>
  <c r="SNA188" i="7"/>
  <c r="NEH188" i="7"/>
  <c r="URT188" i="7"/>
  <c r="WZR188" i="7"/>
  <c r="WOO188" i="7"/>
  <c r="NZN188" i="7"/>
  <c r="TZJ188" i="7"/>
  <c r="EWY188" i="7"/>
  <c r="UIQ188" i="7"/>
  <c r="UVH188" i="7"/>
  <c r="JIJ188" i="7"/>
  <c r="HRP188" i="7"/>
  <c r="OXT188" i="7"/>
  <c r="DZC188" i="7"/>
  <c r="NWA188" i="7"/>
  <c r="FJV188" i="7"/>
  <c r="FSS188" i="7"/>
  <c r="ESZ188" i="7"/>
  <c r="GCZ188" i="7"/>
  <c r="BAI188" i="7"/>
  <c r="NJT188" i="7"/>
  <c r="FBJ188" i="7"/>
  <c r="RXT188" i="7"/>
  <c r="IWS188" i="7"/>
  <c r="NQV188" i="7"/>
  <c r="WSD188" i="7"/>
  <c r="IWI188" i="7"/>
  <c r="LWC188" i="7"/>
  <c r="FUI188" i="7"/>
  <c r="IUH188" i="7"/>
  <c r="VN188" i="7"/>
  <c r="JCQ188" i="7"/>
  <c r="EYA188" i="7"/>
  <c r="NHM188" i="7"/>
  <c r="GWG188" i="7"/>
  <c r="QKF188" i="7"/>
  <c r="BNO188" i="7"/>
  <c r="BJJ188" i="7"/>
  <c r="WVL188" i="7"/>
  <c r="XAE188" i="7"/>
  <c r="FNH188" i="7"/>
  <c r="ENI188" i="7"/>
  <c r="IQY188" i="7"/>
  <c r="LYJ188" i="7"/>
  <c r="QSJ188" i="7"/>
  <c r="MHL188" i="7"/>
  <c r="IID188" i="7"/>
  <c r="OTV188" i="7"/>
  <c r="RZJ188" i="7"/>
  <c r="CEJ188" i="7"/>
  <c r="QAB188" i="7"/>
  <c r="SMZ188" i="7"/>
  <c r="WB188" i="7"/>
  <c r="TKH188" i="7"/>
  <c r="FIH188" i="7"/>
  <c r="AUZ188" i="7"/>
  <c r="XAK188" i="7"/>
  <c r="LFU188" i="7"/>
  <c r="ORD188" i="7"/>
  <c r="PS188" i="7"/>
  <c r="KTY188" i="7"/>
  <c r="OUQ188" i="7"/>
  <c r="EQI188" i="7"/>
  <c r="GXD188" i="7"/>
  <c r="DNZ188" i="7"/>
  <c r="LHE188" i="7"/>
  <c r="THY188" i="7"/>
  <c r="FUO188" i="7"/>
  <c r="MLP188" i="7"/>
  <c r="TOX188" i="7"/>
  <c r="LYM188" i="7"/>
  <c r="MDE188" i="7"/>
  <c r="EED188" i="7"/>
  <c r="VUA188" i="7"/>
  <c r="FVG188" i="7"/>
  <c r="MOL188" i="7"/>
  <c r="SML188" i="7"/>
  <c r="FPW188" i="7"/>
  <c r="TBT188" i="7"/>
  <c r="OGX188" i="7"/>
  <c r="WCN188" i="7"/>
  <c r="UYI188" i="7"/>
  <c r="RYM188" i="7"/>
  <c r="FHO188" i="7"/>
  <c r="NNQ188" i="7"/>
  <c r="GNL188" i="7"/>
  <c r="JUN188" i="7"/>
  <c r="PVO188" i="7"/>
  <c r="MZY188" i="7"/>
  <c r="TEL188" i="7"/>
  <c r="PIH188" i="7"/>
  <c r="MTI188" i="7"/>
  <c r="JAR188" i="7"/>
  <c r="CCE188" i="7"/>
  <c r="WES188" i="7"/>
  <c r="QCM188" i="7"/>
  <c r="SJK188" i="7"/>
  <c r="HOQ188" i="7"/>
  <c r="BIF188" i="7"/>
  <c r="ECW188" i="7"/>
  <c r="VHV188" i="7"/>
  <c r="XDJ188" i="7"/>
  <c r="GXP188" i="7"/>
  <c r="BYX188" i="7"/>
  <c r="GCD188" i="7"/>
  <c r="SNG188" i="7"/>
  <c r="RHY188" i="7"/>
  <c r="MSD188" i="7"/>
  <c r="URJ188" i="7"/>
  <c r="SCM188" i="7"/>
  <c r="ETZ188" i="7"/>
  <c r="LUV188" i="7"/>
  <c r="HTQ188" i="7"/>
  <c r="CRV188" i="7"/>
  <c r="EUH188" i="7"/>
  <c r="GIX188" i="7"/>
  <c r="DRY188" i="7"/>
  <c r="GQB188" i="7"/>
  <c r="UUJ188" i="7"/>
  <c r="MQI188" i="7"/>
  <c r="SJE188" i="7"/>
  <c r="SRQ188" i="7"/>
  <c r="RWE188" i="7"/>
  <c r="MBO188" i="7"/>
  <c r="KBG188" i="7"/>
  <c r="IQ188" i="7"/>
  <c r="GWM188" i="7"/>
  <c r="JRO188" i="7"/>
  <c r="CDC188" i="7"/>
  <c r="KFM188" i="7"/>
  <c r="FZV188" i="7"/>
  <c r="VYP188" i="7"/>
  <c r="NAL188" i="7"/>
  <c r="ARH188" i="7"/>
  <c r="UKO188" i="7"/>
  <c r="KHR188" i="7"/>
  <c r="WQB188" i="7"/>
  <c r="HWR188" i="7"/>
  <c r="GHG188" i="7"/>
  <c r="OLH188" i="7"/>
  <c r="TED188" i="7"/>
  <c r="NIF188" i="7"/>
  <c r="OKA188" i="7"/>
  <c r="BWS188" i="7"/>
  <c r="TSQ188" i="7"/>
  <c r="SSS188" i="7"/>
  <c r="IPI188" i="7"/>
  <c r="FTM188" i="7"/>
  <c r="IBG188" i="7"/>
  <c r="OBX188" i="7"/>
  <c r="JND188" i="7"/>
  <c r="RFM188" i="7"/>
  <c r="DFJ188" i="7"/>
  <c r="AFQ188" i="7"/>
  <c r="HIO188" i="7"/>
  <c r="KFC188" i="7"/>
  <c r="BDW188" i="7"/>
  <c r="BAB188" i="7"/>
  <c r="GTN188" i="7"/>
  <c r="NCK188" i="7"/>
  <c r="IPW188" i="7"/>
  <c r="FBK188" i="7"/>
  <c r="NHP188" i="7"/>
  <c r="BKC188" i="7"/>
  <c r="IWF188" i="7"/>
  <c r="LPK188" i="7"/>
  <c r="QYY188" i="7"/>
  <c r="BXL188" i="7"/>
  <c r="MWS188" i="7"/>
  <c r="BSF188" i="7"/>
  <c r="OUX188" i="7"/>
  <c r="IEL188" i="7"/>
  <c r="UVX188" i="7"/>
  <c r="IWV188" i="7"/>
  <c r="DTJ188" i="7"/>
  <c r="WNC188" i="7"/>
  <c r="KEQ188" i="7"/>
  <c r="LKN188" i="7"/>
  <c r="WHB188" i="7"/>
  <c r="KVN188" i="7"/>
  <c r="EPT188" i="7"/>
  <c r="VBQ188" i="7"/>
  <c r="HQC188" i="7"/>
  <c r="BDJ188" i="7"/>
  <c r="JWD188" i="7"/>
  <c r="RFI188" i="7"/>
  <c r="QOI188" i="7"/>
  <c r="DWX188" i="7"/>
  <c r="URQ188" i="7"/>
  <c r="WBQ188" i="7"/>
  <c r="HH188" i="7"/>
  <c r="QQB188" i="7"/>
  <c r="RVB188" i="7"/>
  <c r="GFE188" i="7"/>
  <c r="QX188" i="7"/>
  <c r="XBO188" i="7"/>
  <c r="MKT188" i="7"/>
  <c r="RPR188" i="7"/>
  <c r="GFD188" i="7"/>
  <c r="PPC188" i="7"/>
  <c r="NEM188" i="7"/>
  <c r="WTJ188" i="7"/>
  <c r="BME188" i="7"/>
  <c r="UOQ188" i="7"/>
  <c r="LWM188" i="7"/>
  <c r="LDD188" i="7"/>
  <c r="TSB188" i="7"/>
  <c r="DBX188" i="7"/>
  <c r="LVG188" i="7"/>
  <c r="DTZ188" i="7"/>
  <c r="BQU188" i="7"/>
  <c r="RPZ188" i="7"/>
  <c r="DZN188" i="7"/>
  <c r="CBR188" i="7"/>
  <c r="RHG188" i="7"/>
  <c r="IAA188" i="7"/>
  <c r="JWE188" i="7"/>
  <c r="EHJ188" i="7"/>
  <c r="SNT188" i="7"/>
  <c r="ALG188" i="7"/>
  <c r="FQZ188" i="7"/>
  <c r="PYD188" i="7"/>
  <c r="XBR188" i="7"/>
  <c r="VCF188" i="7"/>
  <c r="TRI188" i="7"/>
  <c r="RCZ188" i="7"/>
  <c r="KFN188" i="7"/>
  <c r="FEA188" i="7"/>
  <c r="FYX188" i="7"/>
  <c r="CKH188" i="7"/>
  <c r="AIH188" i="7"/>
  <c r="PMC188" i="7"/>
  <c r="DBW188" i="7"/>
  <c r="NUG188" i="7"/>
  <c r="KPM188" i="7"/>
  <c r="HSN188" i="7"/>
  <c r="KKH188" i="7"/>
  <c r="SPQ188" i="7"/>
  <c r="LNN188" i="7"/>
  <c r="VVH188" i="7"/>
  <c r="BQM188" i="7"/>
  <c r="QBC188" i="7"/>
  <c r="GNO188" i="7"/>
  <c r="MDN188" i="7"/>
  <c r="FFV188" i="7"/>
  <c r="OAK188" i="7"/>
  <c r="HEH188" i="7"/>
  <c r="MDX188" i="7"/>
  <c r="KNF188" i="7"/>
  <c r="EJH188" i="7"/>
  <c r="WVW188" i="7"/>
  <c r="WSZ188" i="7"/>
  <c r="LDP188" i="7"/>
  <c r="JED188" i="7"/>
  <c r="CIX188" i="7"/>
  <c r="PLP188" i="7"/>
  <c r="MCT188" i="7"/>
  <c r="MEH188" i="7"/>
  <c r="WYX188" i="7"/>
  <c r="FMV188" i="7"/>
  <c r="DSG188" i="7"/>
  <c r="DFZ188" i="7"/>
  <c r="BAX188" i="7"/>
  <c r="LAH188" i="7"/>
  <c r="UKV188" i="7"/>
  <c r="THV188" i="7"/>
  <c r="RZR188" i="7"/>
  <c r="OYD188" i="7"/>
  <c r="PYJ188" i="7"/>
  <c r="QMM188" i="7"/>
  <c r="KVY188" i="7"/>
  <c r="PGQ188" i="7"/>
  <c r="IWK188" i="7"/>
  <c r="DAB188" i="7"/>
  <c r="UQS188" i="7"/>
  <c r="OED188" i="7"/>
  <c r="GHL188" i="7"/>
  <c r="VEK188" i="7"/>
  <c r="WTH188" i="7"/>
  <c r="WWE188" i="7"/>
  <c r="SWT188" i="7"/>
  <c r="NCG188" i="7"/>
  <c r="SUG188" i="7"/>
  <c r="UWG188" i="7"/>
  <c r="DFM188" i="7"/>
  <c r="JNP188" i="7"/>
  <c r="NCZ188" i="7"/>
  <c r="SJD188" i="7"/>
  <c r="CUV188" i="7"/>
  <c r="AAG188" i="7"/>
  <c r="FC188" i="7"/>
  <c r="FC250" i="7" s="1"/>
  <c r="DKF188" i="7"/>
  <c r="CVE188" i="7"/>
  <c r="RCE188" i="7"/>
  <c r="IOI188" i="7"/>
  <c r="OBG188" i="7"/>
  <c r="LZH188" i="7"/>
  <c r="EXQ188" i="7"/>
  <c r="BOZ188" i="7"/>
  <c r="NVG188" i="7"/>
  <c r="HOM188" i="7"/>
  <c r="MG188" i="7"/>
  <c r="BWX188" i="7"/>
  <c r="CPW188" i="7"/>
  <c r="QVO188" i="7"/>
  <c r="MCA188" i="7"/>
  <c r="OFR188" i="7"/>
  <c r="TMT188" i="7"/>
  <c r="VUY188" i="7"/>
  <c r="NPF188" i="7"/>
  <c r="PQC188" i="7"/>
  <c r="FSG188" i="7"/>
  <c r="SZN188" i="7"/>
  <c r="DLI188" i="7"/>
  <c r="GTO188" i="7"/>
  <c r="LEL188" i="7"/>
  <c r="NGF188" i="7"/>
  <c r="FBY188" i="7"/>
  <c r="IQS188" i="7"/>
  <c r="WUJ188" i="7"/>
  <c r="UJX188" i="7"/>
  <c r="RGO188" i="7"/>
  <c r="BIJ188" i="7"/>
  <c r="HI188" i="7"/>
  <c r="WQY188" i="7"/>
  <c r="WQU188" i="7"/>
  <c r="KDH188" i="7"/>
  <c r="RUN188" i="7"/>
  <c r="PUU188" i="7"/>
  <c r="WXF188" i="7"/>
  <c r="QFW188" i="7"/>
  <c r="SRP188" i="7"/>
  <c r="TLM188" i="7"/>
  <c r="LYY188" i="7"/>
  <c r="PFS188" i="7"/>
  <c r="JCC188" i="7"/>
  <c r="MJH188" i="7"/>
  <c r="KVK188" i="7"/>
  <c r="OFH188" i="7"/>
  <c r="FXE188" i="7"/>
  <c r="BOR188" i="7"/>
  <c r="CRM188" i="7"/>
  <c r="EH188" i="7"/>
  <c r="EH250" i="7" s="1"/>
  <c r="UAH188" i="7"/>
  <c r="SHC188" i="7"/>
  <c r="UFL188" i="7"/>
  <c r="BEI188" i="7"/>
  <c r="GQO188" i="7"/>
  <c r="RJD188" i="7"/>
  <c r="HJF188" i="7"/>
  <c r="BFR188" i="7"/>
  <c r="GOL188" i="7"/>
  <c r="VHC188" i="7"/>
  <c r="DGW188" i="7"/>
  <c r="GNN188" i="7"/>
  <c r="BRP188" i="7"/>
  <c r="BXR188" i="7"/>
  <c r="NES188" i="7"/>
  <c r="NWY188" i="7"/>
  <c r="APY188" i="7"/>
  <c r="MEJ188" i="7"/>
  <c r="UWV188" i="7"/>
  <c r="OVO188" i="7"/>
  <c r="GYQ188" i="7"/>
  <c r="WNN188" i="7"/>
  <c r="ILG188" i="7"/>
  <c r="QWT188" i="7"/>
  <c r="WLO188" i="7"/>
  <c r="KA188" i="7"/>
  <c r="CWM188" i="7"/>
  <c r="OO188" i="7"/>
  <c r="NBM188" i="7"/>
  <c r="DQG188" i="7"/>
  <c r="KZT188" i="7"/>
  <c r="ETN188" i="7"/>
  <c r="MAO188" i="7"/>
  <c r="DFD188" i="7"/>
  <c r="IOM188" i="7"/>
  <c r="LYO188" i="7"/>
  <c r="KNI188" i="7"/>
  <c r="LFB188" i="7"/>
  <c r="CCW188" i="7"/>
  <c r="KXR188" i="7"/>
  <c r="IPV188" i="7"/>
  <c r="AAT188" i="7"/>
  <c r="UZP188" i="7"/>
  <c r="UYF188" i="7"/>
  <c r="XBL188" i="7"/>
  <c r="CMU188" i="7"/>
  <c r="UBQ188" i="7"/>
  <c r="IIN188" i="7"/>
  <c r="DHQ188" i="7"/>
  <c r="UUM188" i="7"/>
  <c r="ABN188" i="7"/>
  <c r="UVD188" i="7"/>
  <c r="JKH188" i="7"/>
  <c r="SXT188" i="7"/>
  <c r="SDU188" i="7"/>
  <c r="ACK188" i="7"/>
  <c r="UYO188" i="7"/>
  <c r="JPQ188" i="7"/>
  <c r="TRB188" i="7"/>
  <c r="WZH188" i="7"/>
  <c r="LSE188" i="7"/>
  <c r="KES188" i="7"/>
  <c r="QBO188" i="7"/>
  <c r="SBY188" i="7"/>
  <c r="WJQ188" i="7"/>
  <c r="DLD188" i="7"/>
  <c r="SZZ188" i="7"/>
  <c r="PLG188" i="7"/>
  <c r="OCQ188" i="7"/>
  <c r="SAD188" i="7"/>
  <c r="VNS188" i="7"/>
  <c r="YP188" i="7"/>
  <c r="SBU188" i="7"/>
  <c r="CUX188" i="7"/>
  <c r="DLR188" i="7"/>
  <c r="MSW188" i="7"/>
  <c r="DWY188" i="7"/>
  <c r="SIY188" i="7"/>
  <c r="VBK188" i="7"/>
  <c r="WAM188" i="7"/>
  <c r="PJF188" i="7"/>
  <c r="WHF188" i="7"/>
  <c r="RMR188" i="7"/>
  <c r="DMP188" i="7"/>
  <c r="FHU188" i="7"/>
  <c r="RQR188" i="7"/>
  <c r="BRH188" i="7"/>
  <c r="GVO188" i="7"/>
  <c r="BH188" i="7"/>
  <c r="LUO188" i="7"/>
  <c r="MU188" i="7"/>
  <c r="SSJ188" i="7"/>
  <c r="OBC188" i="7"/>
  <c r="CEA188" i="7"/>
  <c r="UWC188" i="7"/>
  <c r="SWD188" i="7"/>
  <c r="NWF188" i="7"/>
  <c r="LXS188" i="7"/>
  <c r="BKG188" i="7"/>
  <c r="VTH188" i="7"/>
  <c r="OGQ188" i="7"/>
  <c r="SSU188" i="7"/>
  <c r="MLY188" i="7"/>
  <c r="UWB188" i="7"/>
  <c r="GSP188" i="7"/>
  <c r="JPE188" i="7"/>
  <c r="BMU188" i="7"/>
  <c r="WCC188" i="7"/>
  <c r="DRR188" i="7"/>
  <c r="UBA188" i="7"/>
  <c r="SPG188" i="7"/>
  <c r="BRA188" i="7"/>
  <c r="XDD188" i="7"/>
  <c r="UJR188" i="7"/>
  <c r="STM188" i="7"/>
  <c r="HOK188" i="7"/>
  <c r="KUI188" i="7"/>
  <c r="DIJ188" i="7"/>
  <c r="GOW188" i="7"/>
  <c r="SIB188" i="7"/>
  <c r="SNQ188" i="7"/>
  <c r="FWM188" i="7"/>
  <c r="VSJ188" i="7"/>
  <c r="TAD188" i="7"/>
  <c r="GLE188" i="7"/>
  <c r="TNK188" i="7"/>
  <c r="PHM188" i="7"/>
  <c r="DCW188" i="7"/>
  <c r="GNX188" i="7"/>
  <c r="HVJ188" i="7"/>
  <c r="KBL188" i="7"/>
  <c r="RIO188" i="7"/>
  <c r="HWA188" i="7"/>
  <c r="TIR188" i="7"/>
  <c r="HBD188" i="7"/>
  <c r="CEY188" i="7"/>
  <c r="BGH188" i="7"/>
  <c r="VDN188" i="7"/>
  <c r="CWG188" i="7"/>
  <c r="PSN188" i="7"/>
  <c r="CIM188" i="7"/>
  <c r="VLQ188" i="7"/>
  <c r="RAB188" i="7"/>
  <c r="EFW188" i="7"/>
  <c r="MVA188" i="7"/>
  <c r="TJE188" i="7"/>
  <c r="CXB188" i="7"/>
  <c r="NPI188" i="7"/>
  <c r="PPE188" i="7"/>
  <c r="XDE188" i="7"/>
  <c r="NLA188" i="7"/>
  <c r="QAG188" i="7"/>
  <c r="OTL188" i="7"/>
  <c r="RNQ188" i="7"/>
  <c r="SDL188" i="7"/>
  <c r="GID188" i="7"/>
  <c r="TEC188" i="7"/>
  <c r="RJN188" i="7"/>
  <c r="WBV188" i="7"/>
  <c r="BN188" i="7"/>
  <c r="TOO188" i="7"/>
  <c r="CGB188" i="7"/>
  <c r="WPV188" i="7"/>
  <c r="AG188" i="7"/>
  <c r="GMP188" i="7"/>
  <c r="HWK188" i="7"/>
  <c r="RYO188" i="7"/>
  <c r="AXY188" i="7"/>
  <c r="KKW188" i="7"/>
  <c r="QDX188" i="7"/>
  <c r="QGU188" i="7"/>
  <c r="PLT188" i="7"/>
  <c r="AMK188" i="7"/>
  <c r="ECU188" i="7"/>
  <c r="NUC188" i="7"/>
  <c r="BSY188" i="7"/>
  <c r="VDX188" i="7"/>
  <c r="JLF188" i="7"/>
  <c r="DGH188" i="7"/>
  <c r="DAM188" i="7"/>
  <c r="EVA188" i="7"/>
  <c r="CFO188" i="7"/>
  <c r="SZD188" i="7"/>
  <c r="HSH188" i="7"/>
  <c r="SQF188" i="7"/>
  <c r="DAU188" i="7"/>
  <c r="ROP188" i="7"/>
  <c r="BOA188" i="7"/>
  <c r="TUD188" i="7"/>
  <c r="VKM188" i="7"/>
  <c r="RXM188" i="7"/>
  <c r="OFJ188" i="7"/>
  <c r="WRY188" i="7"/>
  <c r="HAL188" i="7"/>
  <c r="JAB188" i="7"/>
  <c r="LAY188" i="7"/>
  <c r="WIV188" i="7"/>
  <c r="CLD188" i="7"/>
  <c r="RQW188" i="7"/>
  <c r="QAK188" i="7"/>
  <c r="KJW188" i="7"/>
  <c r="FQP188" i="7"/>
  <c r="KFJ188" i="7"/>
  <c r="DBJ188" i="7"/>
  <c r="WAG188" i="7"/>
  <c r="PDW188" i="7"/>
  <c r="DKC188" i="7"/>
  <c r="MMM188" i="7"/>
  <c r="XDU188" i="7"/>
  <c r="VSF188" i="7"/>
  <c r="BIN188" i="7"/>
  <c r="IZC188" i="7"/>
  <c r="WXL188" i="7"/>
  <c r="MIN188" i="7"/>
  <c r="WGX188" i="7"/>
  <c r="BWF188" i="7"/>
  <c r="VZK188" i="7"/>
  <c r="MYF188" i="7"/>
  <c r="RFP188" i="7"/>
  <c r="EXX188" i="7"/>
  <c r="SQV188" i="7"/>
  <c r="BXP188" i="7"/>
  <c r="TCJ188" i="7"/>
  <c r="JKP188" i="7"/>
  <c r="CON188" i="7"/>
  <c r="CUR188" i="7"/>
  <c r="THO188" i="7"/>
  <c r="GBN188" i="7"/>
  <c r="GBL188" i="7"/>
  <c r="GHE188" i="7"/>
  <c r="UBY188" i="7"/>
  <c r="LIW188" i="7"/>
  <c r="SDZ188" i="7"/>
  <c r="QHK188" i="7"/>
  <c r="DXE188" i="7"/>
  <c r="AUS188" i="7"/>
  <c r="SGG188" i="7"/>
  <c r="XBY188" i="7"/>
  <c r="BBA188" i="7"/>
  <c r="MGP188" i="7"/>
  <c r="SYT188" i="7"/>
  <c r="BJ188" i="7"/>
  <c r="UPX188" i="7"/>
  <c r="UTE188" i="7"/>
  <c r="STS188" i="7"/>
  <c r="EZK188" i="7"/>
  <c r="EOG188" i="7"/>
  <c r="RSO188" i="7"/>
  <c r="GPE188" i="7"/>
  <c r="LKA188" i="7"/>
  <c r="GKR188" i="7"/>
  <c r="AVI188" i="7"/>
  <c r="HAN188" i="7"/>
  <c r="MPF188" i="7"/>
  <c r="WKV188" i="7"/>
  <c r="FUD188" i="7"/>
  <c r="GHZ188" i="7"/>
  <c r="BSQ188" i="7"/>
  <c r="THJ188" i="7"/>
  <c r="UZA188" i="7"/>
  <c r="GUX188" i="7"/>
  <c r="FMF188" i="7"/>
  <c r="KMF188" i="7"/>
  <c r="SIS188" i="7"/>
  <c r="LXZ188" i="7"/>
  <c r="DAZ188" i="7"/>
  <c r="DOG188" i="7"/>
  <c r="LJW188" i="7"/>
  <c r="ULQ188" i="7"/>
  <c r="LXF188" i="7"/>
  <c r="DME188" i="7"/>
  <c r="JNJ188" i="7"/>
  <c r="LIS188" i="7"/>
  <c r="SPT188" i="7"/>
  <c r="SIC188" i="7"/>
  <c r="WPK188" i="7"/>
  <c r="BCN188" i="7"/>
  <c r="NYR188" i="7"/>
  <c r="KWO188" i="7"/>
  <c r="FWI188" i="7"/>
  <c r="HSO188" i="7"/>
  <c r="CPC188" i="7"/>
  <c r="EVI188" i="7"/>
  <c r="KIR188" i="7"/>
  <c r="ESS188" i="7"/>
  <c r="EKC188" i="7"/>
  <c r="MT188" i="7"/>
  <c r="TI188" i="7"/>
  <c r="DGV188" i="7"/>
  <c r="THT188" i="7"/>
  <c r="RUX188" i="7"/>
  <c r="CXL188" i="7"/>
  <c r="RUS188" i="7"/>
  <c r="NPO188" i="7"/>
  <c r="PDI188" i="7"/>
  <c r="RUK188" i="7"/>
  <c r="NNA188" i="7"/>
  <c r="PTT188" i="7"/>
  <c r="GFS188" i="7"/>
  <c r="AD188" i="7"/>
  <c r="BMZ188" i="7"/>
  <c r="WNR188" i="7"/>
  <c r="FEL188" i="7"/>
  <c r="MOM188" i="7"/>
  <c r="LEE188" i="7"/>
  <c r="LF188" i="7"/>
  <c r="OAR188" i="7"/>
  <c r="WIX188" i="7"/>
  <c r="BHQ188" i="7"/>
  <c r="CZD188" i="7"/>
  <c r="SGK188" i="7"/>
  <c r="FEB188" i="7"/>
  <c r="LFR188" i="7"/>
  <c r="XEI188" i="7"/>
  <c r="HES188" i="7"/>
  <c r="CMC188" i="7"/>
  <c r="RDK188" i="7"/>
  <c r="MOB188" i="7"/>
  <c r="ARJ188" i="7"/>
  <c r="ANK188" i="7"/>
  <c r="EHU188" i="7"/>
  <c r="UYT188" i="7"/>
  <c r="EJE188" i="7"/>
  <c r="JLT188" i="7"/>
  <c r="VMZ188" i="7"/>
  <c r="UXF188" i="7"/>
  <c r="CDQ188" i="7"/>
  <c r="VNF188" i="7"/>
  <c r="KBT188" i="7"/>
  <c r="VTZ188" i="7"/>
  <c r="KLR188" i="7"/>
  <c r="FOP188" i="7"/>
  <c r="JBG188" i="7"/>
  <c r="DHT188" i="7"/>
  <c r="VIO188" i="7"/>
  <c r="HPI188" i="7"/>
  <c r="SUO188" i="7"/>
  <c r="SYY188" i="7"/>
  <c r="JOU188" i="7"/>
  <c r="GSY188" i="7"/>
  <c r="AOC188" i="7"/>
  <c r="NRB188" i="7"/>
  <c r="TFD188" i="7"/>
  <c r="ISS188" i="7"/>
  <c r="SDV188" i="7"/>
  <c r="KCY188" i="7"/>
  <c r="NQQ188" i="7"/>
  <c r="NKK188" i="7"/>
  <c r="AJC188" i="7"/>
  <c r="NWB188" i="7"/>
  <c r="EZP188" i="7"/>
  <c r="LAJ188" i="7"/>
  <c r="EVO188" i="7"/>
  <c r="QXP188" i="7"/>
  <c r="SVL188" i="7"/>
  <c r="BQS188" i="7"/>
  <c r="OLM188" i="7"/>
  <c r="BOM188" i="7"/>
  <c r="LQB188" i="7"/>
  <c r="SDX188" i="7"/>
  <c r="OOL188" i="7"/>
  <c r="SVC188" i="7"/>
  <c r="REB188" i="7"/>
  <c r="TGB188" i="7"/>
  <c r="DJK188" i="7"/>
  <c r="VTE188" i="7"/>
  <c r="PTJ188" i="7"/>
  <c r="GCM188" i="7"/>
  <c r="RHC188" i="7"/>
  <c r="KJF188" i="7"/>
  <c r="HDJ188" i="7"/>
  <c r="IIV188" i="7"/>
  <c r="DDS188" i="7"/>
  <c r="VGI188" i="7"/>
  <c r="JHT188" i="7"/>
  <c r="LPB188" i="7"/>
  <c r="JHW188" i="7"/>
  <c r="FHG188" i="7"/>
  <c r="SR188" i="7"/>
  <c r="WOM188" i="7"/>
  <c r="NLB188" i="7"/>
  <c r="RIR188" i="7"/>
  <c r="RAT188" i="7"/>
  <c r="MST188" i="7"/>
  <c r="EWD188" i="7"/>
  <c r="UWY188" i="7"/>
  <c r="HAM188" i="7"/>
  <c r="MNE188" i="7"/>
  <c r="XW188" i="7"/>
  <c r="VYX188" i="7"/>
  <c r="GIY188" i="7"/>
  <c r="LZX188" i="7"/>
  <c r="KPA188" i="7"/>
  <c r="UM188" i="7"/>
  <c r="TAY188" i="7"/>
  <c r="MFI188" i="7"/>
  <c r="DKR188" i="7"/>
  <c r="HLZ188" i="7"/>
  <c r="GDK188" i="7"/>
  <c r="UJC188" i="7"/>
  <c r="RBI188" i="7"/>
  <c r="UNQ188" i="7"/>
  <c r="FPX188" i="7"/>
  <c r="RKY188" i="7"/>
  <c r="DVQ188" i="7"/>
  <c r="NTQ188" i="7"/>
  <c r="ABO188" i="7"/>
  <c r="FUV188" i="7"/>
  <c r="KCA188" i="7"/>
  <c r="DHY188" i="7"/>
  <c r="CDX188" i="7"/>
  <c r="BKV188" i="7"/>
  <c r="LUP188" i="7"/>
  <c r="NNT188" i="7"/>
  <c r="VHT188" i="7"/>
  <c r="TNH188" i="7"/>
  <c r="KHG188" i="7"/>
  <c r="MZT188" i="7"/>
  <c r="PAK188" i="7"/>
  <c r="HYF188" i="7"/>
  <c r="HQV188" i="7"/>
  <c r="MLF188" i="7"/>
  <c r="WOS188" i="7"/>
  <c r="GJD188" i="7"/>
  <c r="TFA188" i="7"/>
  <c r="QUM188" i="7"/>
  <c r="GZ188" i="7"/>
  <c r="SXA188" i="7"/>
  <c r="RZO188" i="7"/>
  <c r="CSB188" i="7"/>
  <c r="IKF188" i="7"/>
  <c r="IGF188" i="7"/>
  <c r="MFZ188" i="7"/>
  <c r="BVV188" i="7"/>
  <c r="NDW188" i="7"/>
  <c r="DHF188" i="7"/>
  <c r="QOV188" i="7"/>
  <c r="VMP188" i="7"/>
  <c r="WCU188" i="7"/>
  <c r="LI188" i="7"/>
  <c r="PDL188" i="7"/>
  <c r="OEP188" i="7"/>
  <c r="DN188" i="7"/>
  <c r="DN250" i="7" s="1"/>
  <c r="SBK188" i="7"/>
  <c r="VQW188" i="7"/>
  <c r="KV188" i="7"/>
  <c r="NXD188" i="7"/>
  <c r="AEQ188" i="7"/>
  <c r="CV188" i="7"/>
  <c r="QBE188" i="7"/>
  <c r="CWS188" i="7"/>
  <c r="RRV188" i="7"/>
  <c r="FOA188" i="7"/>
  <c r="UXI188" i="7"/>
  <c r="VNL188" i="7"/>
  <c r="FNC188" i="7"/>
  <c r="LSS188" i="7"/>
  <c r="HKH188" i="7"/>
  <c r="RUT188" i="7"/>
  <c r="EES188" i="7"/>
  <c r="MHP188" i="7"/>
  <c r="TEU188" i="7"/>
  <c r="DVF188" i="7"/>
  <c r="CXY188" i="7"/>
  <c r="LOA188" i="7"/>
  <c r="FKR188" i="7"/>
  <c r="FIR188" i="7"/>
  <c r="ENV188" i="7"/>
  <c r="MPX188" i="7"/>
  <c r="DUR188" i="7"/>
  <c r="RPG188" i="7"/>
  <c r="JQK188" i="7"/>
  <c r="VOA188" i="7"/>
  <c r="GUJ188" i="7"/>
  <c r="OFX188" i="7"/>
  <c r="QFV188" i="7"/>
  <c r="EHH188" i="7"/>
  <c r="FFA188" i="7"/>
  <c r="DCP188" i="7"/>
  <c r="JQI188" i="7"/>
  <c r="OXQ188" i="7"/>
  <c r="RMK188" i="7"/>
  <c r="NAV188" i="7"/>
  <c r="HNM188" i="7"/>
  <c r="PXN188" i="7"/>
  <c r="MZ188" i="7"/>
  <c r="OJC188" i="7"/>
  <c r="SUT188" i="7"/>
  <c r="VD188" i="7"/>
  <c r="LA188" i="7"/>
  <c r="LUD188" i="7"/>
  <c r="QHR188" i="7"/>
  <c r="KDU188" i="7"/>
  <c r="IZN188" i="7"/>
  <c r="KDT188" i="7"/>
  <c r="UAD188" i="7"/>
  <c r="NZW188" i="7"/>
  <c r="BNQ188" i="7"/>
  <c r="FDO188" i="7"/>
  <c r="MHZ188" i="7"/>
  <c r="XCL188" i="7"/>
  <c r="KDL188" i="7"/>
  <c r="DGR188" i="7"/>
  <c r="LWX188" i="7"/>
  <c r="KQZ188" i="7"/>
  <c r="WSU188" i="7"/>
  <c r="MHM188" i="7"/>
  <c r="JLG188" i="7"/>
  <c r="DTI188" i="7"/>
  <c r="AIC188" i="7"/>
  <c r="OGZ188" i="7"/>
  <c r="FVY188" i="7"/>
  <c r="RRN188" i="7"/>
  <c r="OFD188" i="7"/>
  <c r="DSW188" i="7"/>
  <c r="NVF188" i="7"/>
  <c r="PNF188" i="7"/>
  <c r="AJP188" i="7"/>
  <c r="EIE188" i="7"/>
  <c r="FIP188" i="7"/>
  <c r="LWI188" i="7"/>
  <c r="ORO188" i="7"/>
  <c r="PZW188" i="7"/>
  <c r="XBE188" i="7"/>
  <c r="UPV188" i="7"/>
  <c r="MCR188" i="7"/>
  <c r="QBA188" i="7"/>
  <c r="KGE188" i="7"/>
  <c r="HJW188" i="7"/>
  <c r="TVQ188" i="7"/>
  <c r="KH188" i="7"/>
  <c r="POD188" i="7"/>
  <c r="VUX188" i="7"/>
  <c r="NRV188" i="7"/>
  <c r="CNT188" i="7"/>
  <c r="AJO188" i="7"/>
  <c r="GFJ188" i="7"/>
  <c r="JVU188" i="7"/>
  <c r="BQQ188" i="7"/>
  <c r="UYY188" i="7"/>
  <c r="SRT188" i="7"/>
  <c r="MWO188" i="7"/>
  <c r="WQT188" i="7"/>
  <c r="IZB188" i="7"/>
  <c r="TCP188" i="7"/>
  <c r="RCT188" i="7"/>
  <c r="DKD188" i="7"/>
  <c r="SMD188" i="7"/>
  <c r="TTW188" i="7"/>
  <c r="EKE188" i="7"/>
  <c r="FFP188" i="7"/>
  <c r="CIK188" i="7"/>
  <c r="KYU188" i="7"/>
  <c r="EAR188" i="7"/>
  <c r="PMJ188" i="7"/>
  <c r="MJQ188" i="7"/>
  <c r="KQS188" i="7"/>
  <c r="EFQ188" i="7"/>
  <c r="LZI188" i="7"/>
  <c r="IHF188" i="7"/>
  <c r="JJS188" i="7"/>
  <c r="TJX188" i="7"/>
  <c r="BMO188" i="7"/>
  <c r="KXC188" i="7"/>
  <c r="JSN188" i="7"/>
  <c r="GHF188" i="7"/>
  <c r="UPA188" i="7"/>
  <c r="REE188" i="7"/>
  <c r="EZZ188" i="7"/>
  <c r="JJG188" i="7"/>
  <c r="KC188" i="7"/>
  <c r="SOM188" i="7"/>
  <c r="RQ188" i="7"/>
  <c r="DZB188" i="7"/>
  <c r="DIZ188" i="7"/>
  <c r="OGU188" i="7"/>
  <c r="QAJ188" i="7"/>
  <c r="DXW188" i="7"/>
  <c r="SCK188" i="7"/>
  <c r="MVS188" i="7"/>
  <c r="KKF188" i="7"/>
  <c r="NEG188" i="7"/>
  <c r="BNW188" i="7"/>
  <c r="QWW188" i="7"/>
  <c r="CL188" i="7"/>
  <c r="QRD188" i="7"/>
  <c r="QW188" i="7"/>
  <c r="MZD188" i="7"/>
  <c r="TXK188" i="7"/>
  <c r="WNL188" i="7"/>
  <c r="PZO188" i="7"/>
  <c r="QPJ188" i="7"/>
  <c r="ANH188" i="7"/>
  <c r="WNW188" i="7"/>
  <c r="UXO188" i="7"/>
  <c r="HMU188" i="7"/>
  <c r="PNS188" i="7"/>
  <c r="FOZ188" i="7"/>
  <c r="JIS188" i="7"/>
  <c r="WTZ188" i="7"/>
  <c r="JDL188" i="7"/>
  <c r="TGK188" i="7"/>
  <c r="QDS188" i="7"/>
  <c r="BWW188" i="7"/>
  <c r="UQA188" i="7"/>
  <c r="QPR188" i="7"/>
  <c r="DHZ188" i="7"/>
  <c r="HDR188" i="7"/>
  <c r="MQN188" i="7"/>
  <c r="PRW188" i="7"/>
  <c r="OAH188" i="7"/>
  <c r="TDY188" i="7"/>
  <c r="IKJ188" i="7"/>
  <c r="DTD188" i="7"/>
  <c r="FXV188" i="7"/>
  <c r="QIX188" i="7"/>
  <c r="UO188" i="7"/>
  <c r="EGL188" i="7"/>
  <c r="T188" i="7"/>
  <c r="FRJ188" i="7"/>
  <c r="UCE188" i="7"/>
  <c r="BRL188" i="7"/>
  <c r="QGD188" i="7"/>
  <c r="YC188" i="7"/>
  <c r="VWB188" i="7"/>
  <c r="QMF188" i="7"/>
  <c r="UCH188" i="7"/>
  <c r="IQP188" i="7"/>
  <c r="WUV188" i="7"/>
  <c r="FUJ188" i="7"/>
  <c r="WWL188" i="7"/>
  <c r="JOK188" i="7"/>
  <c r="VDD188" i="7"/>
  <c r="OCK188" i="7"/>
  <c r="WON188" i="7"/>
  <c r="VKO188" i="7"/>
  <c r="QUD188" i="7"/>
  <c r="QDV188" i="7"/>
  <c r="WXI188" i="7"/>
  <c r="HOW188" i="7"/>
  <c r="HFP188" i="7"/>
  <c r="QOK188" i="7"/>
  <c r="GTC188" i="7"/>
  <c r="EDD188" i="7"/>
  <c r="MDM188" i="7"/>
  <c r="OFI188" i="7"/>
  <c r="SE188" i="7"/>
  <c r="JRQ188" i="7"/>
  <c r="CLE188" i="7"/>
  <c r="ETT188" i="7"/>
  <c r="FFZ188" i="7"/>
  <c r="OE188" i="7"/>
  <c r="BSB188" i="7"/>
  <c r="PLN188" i="7"/>
  <c r="OIZ188" i="7"/>
  <c r="CXZ188" i="7"/>
  <c r="VLR188" i="7"/>
  <c r="NGM188" i="7"/>
  <c r="AGE188" i="7"/>
  <c r="PGW188" i="7"/>
  <c r="NPG188" i="7"/>
  <c r="NPX188" i="7"/>
  <c r="MUE188" i="7"/>
  <c r="OGF188" i="7"/>
  <c r="SYA188" i="7"/>
  <c r="ALW188" i="7"/>
  <c r="DAX188" i="7"/>
  <c r="RXZ188" i="7"/>
  <c r="TNA188" i="7"/>
  <c r="IEF188" i="7"/>
  <c r="VJD188" i="7"/>
  <c r="TZI188" i="7"/>
  <c r="IER188" i="7"/>
  <c r="MSL188" i="7"/>
  <c r="SBR188" i="7"/>
  <c r="BVQ188" i="7"/>
  <c r="GYE188" i="7"/>
  <c r="EID188" i="7"/>
  <c r="FCS188" i="7"/>
  <c r="KHE188" i="7"/>
  <c r="QGV188" i="7"/>
  <c r="EBU188" i="7"/>
  <c r="NSA188" i="7"/>
  <c r="OWD188" i="7"/>
  <c r="FSU188" i="7"/>
  <c r="PEV188" i="7"/>
  <c r="WBH188" i="7"/>
  <c r="JFB188" i="7"/>
  <c r="FMW188" i="7"/>
  <c r="MNV188" i="7"/>
  <c r="TWO188" i="7"/>
  <c r="UGB188" i="7"/>
  <c r="STF188" i="7"/>
  <c r="CQJ188" i="7"/>
  <c r="LVC188" i="7"/>
  <c r="EIO188" i="7"/>
  <c r="TIN188" i="7"/>
  <c r="SIQ188" i="7"/>
  <c r="DQK188" i="7"/>
  <c r="HZJ188" i="7"/>
  <c r="KBP188" i="7"/>
  <c r="CAO188" i="7"/>
  <c r="FFC188" i="7"/>
  <c r="HXN188" i="7"/>
  <c r="QLG188" i="7"/>
  <c r="JYM188" i="7"/>
  <c r="TCT188" i="7"/>
  <c r="JBC188" i="7"/>
  <c r="DPK188" i="7"/>
  <c r="CRS188" i="7"/>
  <c r="UVM188" i="7"/>
  <c r="NR188" i="7"/>
  <c r="DMW188" i="7"/>
  <c r="BRG188" i="7"/>
  <c r="SSH188" i="7"/>
  <c r="KJB188" i="7"/>
  <c r="XES188" i="7"/>
  <c r="WRT188" i="7"/>
  <c r="ADN188" i="7"/>
  <c r="UHA188" i="7"/>
  <c r="MKC188" i="7"/>
  <c r="RML188" i="7"/>
  <c r="IFJ188" i="7"/>
  <c r="WUF188" i="7"/>
  <c r="EZR188" i="7"/>
  <c r="OSH188" i="7"/>
  <c r="SKT188" i="7"/>
  <c r="TYN188" i="7"/>
  <c r="EQS188" i="7"/>
  <c r="MQK188" i="7"/>
  <c r="VQA188" i="7"/>
  <c r="DUO188" i="7"/>
  <c r="UCI188" i="7"/>
  <c r="TQU188" i="7"/>
  <c r="TIP188" i="7"/>
  <c r="BUK188" i="7"/>
  <c r="BEN188" i="7"/>
  <c r="PA188" i="7"/>
  <c r="DEZ188" i="7"/>
  <c r="RJQ188" i="7"/>
  <c r="JHZ188" i="7"/>
  <c r="JCE188" i="7"/>
  <c r="GBP188" i="7"/>
  <c r="PWW188" i="7"/>
  <c r="RSB188" i="7"/>
  <c r="OLN188" i="7"/>
  <c r="UKZ188" i="7"/>
  <c r="NTH188" i="7"/>
  <c r="HDT188" i="7"/>
  <c r="MLN188" i="7"/>
  <c r="TYF188" i="7"/>
  <c r="RBM188" i="7"/>
  <c r="PLY188" i="7"/>
  <c r="PDH188" i="7"/>
  <c r="NCO188" i="7"/>
  <c r="SEV188" i="7"/>
  <c r="LMD188" i="7"/>
  <c r="TLI188" i="7"/>
  <c r="LGV188" i="7"/>
  <c r="LRW188" i="7"/>
  <c r="BXX188" i="7"/>
  <c r="RGT188" i="7"/>
  <c r="REI188" i="7"/>
  <c r="DPR188" i="7"/>
  <c r="SUL188" i="7"/>
  <c r="BXU188" i="7"/>
  <c r="JWM188" i="7"/>
  <c r="BAT188" i="7"/>
  <c r="EBT188" i="7"/>
  <c r="RIE188" i="7"/>
  <c r="HHY188" i="7"/>
  <c r="WEB188" i="7"/>
  <c r="RIQ188" i="7"/>
  <c r="QKZ188" i="7"/>
  <c r="OQY188" i="7"/>
  <c r="CCX188" i="7"/>
  <c r="CHF188" i="7"/>
  <c r="WOQ188" i="7"/>
  <c r="SLX188" i="7"/>
  <c r="ACC188" i="7"/>
  <c r="UIF188" i="7"/>
  <c r="RJM188" i="7"/>
  <c r="CDI188" i="7"/>
  <c r="VCO188" i="7"/>
  <c r="GFK188" i="7"/>
  <c r="HR188" i="7"/>
  <c r="HEJ188" i="7"/>
  <c r="HUX188" i="7"/>
  <c r="UZD188" i="7"/>
  <c r="QZE188" i="7"/>
  <c r="VOB188" i="7"/>
  <c r="NAM188" i="7"/>
  <c r="DVH188" i="7"/>
  <c r="PUE188" i="7"/>
  <c r="IZX188" i="7"/>
  <c r="KGN188" i="7"/>
  <c r="KK188" i="7"/>
  <c r="UDF188" i="7"/>
  <c r="KFL188" i="7"/>
  <c r="WNP188" i="7"/>
  <c r="RQH188" i="7"/>
  <c r="MDS188" i="7"/>
  <c r="IFX188" i="7"/>
  <c r="BES188" i="7"/>
  <c r="DLS188" i="7"/>
  <c r="DWW188" i="7"/>
  <c r="MDU188" i="7"/>
  <c r="EVW188" i="7"/>
  <c r="BAE188" i="7"/>
  <c r="VQK188" i="7"/>
  <c r="EOQ188" i="7"/>
  <c r="MBI188" i="7"/>
  <c r="HO188" i="7"/>
  <c r="FNM188" i="7"/>
  <c r="OOS188" i="7"/>
  <c r="BYG188" i="7"/>
  <c r="QHW188" i="7"/>
  <c r="DJY188" i="7"/>
  <c r="CTN188" i="7"/>
  <c r="KBF188" i="7"/>
  <c r="HQK188" i="7"/>
  <c r="CQU188" i="7"/>
  <c r="HHQ188" i="7"/>
  <c r="XFD188" i="7"/>
  <c r="IVF188" i="7"/>
  <c r="NDZ188" i="7"/>
  <c r="NNK188" i="7"/>
  <c r="ABP188" i="7"/>
  <c r="RIA188" i="7"/>
  <c r="MNZ188" i="7"/>
  <c r="BIW188" i="7"/>
  <c r="AHC188" i="7"/>
  <c r="BFH188" i="7"/>
  <c r="PZV188" i="7"/>
  <c r="OIV188" i="7"/>
  <c r="LMJ188" i="7"/>
  <c r="ELL188" i="7"/>
  <c r="OCU188" i="7"/>
  <c r="VLA188" i="7"/>
  <c r="JGY188" i="7"/>
  <c r="HBT188" i="7"/>
  <c r="IGW188" i="7"/>
  <c r="RRA188" i="7"/>
  <c r="HSP188" i="7"/>
  <c r="RMD188" i="7"/>
  <c r="ITS188" i="7"/>
  <c r="ROZ188" i="7"/>
  <c r="JPY188" i="7"/>
  <c r="DJS188" i="7"/>
  <c r="ASE188" i="7"/>
  <c r="CNE188" i="7"/>
  <c r="EXV188" i="7"/>
  <c r="IWQ188" i="7"/>
  <c r="CIV188" i="7"/>
  <c r="JWQ188" i="7"/>
  <c r="PFA188" i="7"/>
  <c r="GSL188" i="7"/>
  <c r="JBU188" i="7"/>
  <c r="KCS188" i="7"/>
  <c r="LNW188" i="7"/>
  <c r="FHL188" i="7"/>
  <c r="MPQ188" i="7"/>
  <c r="GOZ188" i="7"/>
  <c r="EOT188" i="7"/>
  <c r="WQD188" i="7"/>
  <c r="CMB188" i="7"/>
  <c r="WSW188" i="7"/>
  <c r="LLZ188" i="7"/>
  <c r="RY188" i="7"/>
  <c r="OAE188" i="7"/>
  <c r="WFN188" i="7"/>
  <c r="JQO188" i="7"/>
  <c r="HEZ188" i="7"/>
  <c r="VLV188" i="7"/>
  <c r="AHM188" i="7"/>
  <c r="WNV188" i="7"/>
  <c r="HWS188" i="7"/>
  <c r="EVG188" i="7"/>
  <c r="EZ188" i="7"/>
  <c r="EZ250" i="7" s="1"/>
  <c r="MEF188" i="7"/>
  <c r="IBQ188" i="7"/>
  <c r="NLY188" i="7"/>
  <c r="NEY188" i="7"/>
  <c r="VQL188" i="7"/>
  <c r="QLI188" i="7"/>
  <c r="PTF188" i="7"/>
  <c r="VSZ188" i="7"/>
  <c r="EC188" i="7"/>
  <c r="EC250" i="7" s="1"/>
  <c r="LSG188" i="7"/>
  <c r="CCF188" i="7"/>
  <c r="MUJ188" i="7"/>
  <c r="RLZ188" i="7"/>
  <c r="PNW188" i="7"/>
  <c r="WBT188" i="7"/>
  <c r="AEE188" i="7"/>
  <c r="SNW188" i="7"/>
  <c r="TVX188" i="7"/>
  <c r="RTX188" i="7"/>
  <c r="TLD188" i="7"/>
  <c r="NIK188" i="7"/>
  <c r="WKP188" i="7"/>
  <c r="DU188" i="7"/>
  <c r="DU250" i="7" s="1"/>
  <c r="FRW188" i="7"/>
  <c r="HN188" i="7"/>
  <c r="IWE188" i="7"/>
  <c r="DRW188" i="7"/>
  <c r="QPH188" i="7"/>
  <c r="WZD188" i="7"/>
  <c r="XCN188" i="7"/>
  <c r="QDP188" i="7"/>
  <c r="RLH188" i="7"/>
  <c r="PZA188" i="7"/>
  <c r="JQM188" i="7"/>
  <c r="UEI188" i="7"/>
  <c r="NGZ188" i="7"/>
  <c r="JET188" i="7"/>
  <c r="EOE188" i="7"/>
  <c r="OJD188" i="7"/>
  <c r="PYK188" i="7"/>
  <c r="LYH188" i="7"/>
  <c r="DAK188" i="7"/>
  <c r="UAV188" i="7"/>
  <c r="IPQ188" i="7"/>
  <c r="QFS188" i="7"/>
  <c r="WFH188" i="7"/>
  <c r="ODS188" i="7"/>
  <c r="JFW188" i="7"/>
  <c r="KMK188" i="7"/>
  <c r="ODK188" i="7"/>
  <c r="UQV188" i="7"/>
  <c r="OMK188" i="7"/>
  <c r="RQV188" i="7"/>
  <c r="AZU188" i="7"/>
  <c r="PPM188" i="7"/>
  <c r="PJS188" i="7"/>
  <c r="COH188" i="7"/>
  <c r="PYU188" i="7"/>
  <c r="CXG188" i="7"/>
  <c r="JIK188" i="7"/>
  <c r="WLR188" i="7"/>
  <c r="WZO188" i="7"/>
  <c r="QCD188" i="7"/>
  <c r="SLD188" i="7"/>
  <c r="AQA188" i="7"/>
  <c r="VRF188" i="7"/>
  <c r="QZU188" i="7"/>
  <c r="HAR188" i="7"/>
  <c r="KVF188" i="7"/>
  <c r="RGP188" i="7"/>
  <c r="SVK188" i="7"/>
  <c r="DMG188" i="7"/>
  <c r="QMN188" i="7"/>
  <c r="PNQ188" i="7"/>
  <c r="DPC188" i="7"/>
  <c r="MFR188" i="7"/>
  <c r="LNR188" i="7"/>
  <c r="HDE188" i="7"/>
  <c r="EWT188" i="7"/>
  <c r="TYR188" i="7"/>
  <c r="IIA188" i="7"/>
  <c r="QQ188" i="7"/>
  <c r="AYY188" i="7"/>
  <c r="MTK188" i="7"/>
  <c r="JLH188" i="7"/>
  <c r="TOK188" i="7"/>
  <c r="AVR188" i="7"/>
  <c r="MAL188" i="7"/>
  <c r="IOX188" i="7"/>
  <c r="JEL188" i="7"/>
  <c r="OAU188" i="7"/>
  <c r="PFC188" i="7"/>
  <c r="VCL188" i="7"/>
  <c r="HKB188" i="7"/>
  <c r="LWU188" i="7"/>
  <c r="OKW188" i="7"/>
  <c r="BKL188" i="7"/>
  <c r="RFZ188" i="7"/>
  <c r="JGB188" i="7"/>
  <c r="MPD188" i="7"/>
  <c r="HGZ188" i="7"/>
  <c r="EUC188" i="7"/>
  <c r="SYC188" i="7"/>
  <c r="MWK188" i="7"/>
  <c r="UUQ188" i="7"/>
  <c r="CUI188" i="7"/>
  <c r="IGG188" i="7"/>
  <c r="EAZ188" i="7"/>
  <c r="YU188" i="7"/>
  <c r="UQF188" i="7"/>
  <c r="MIG188" i="7"/>
  <c r="QMO188" i="7"/>
  <c r="NUZ188" i="7"/>
  <c r="NWZ188" i="7"/>
  <c r="LAT188" i="7"/>
  <c r="WFP188" i="7"/>
  <c r="PUP188" i="7"/>
  <c r="OHX188" i="7"/>
  <c r="JQ188" i="7"/>
  <c r="RUY188" i="7"/>
  <c r="DAT188" i="7"/>
  <c r="FBD188" i="7"/>
  <c r="SHP188" i="7"/>
  <c r="CD188" i="7"/>
  <c r="FKP188" i="7"/>
  <c r="FNE188" i="7"/>
  <c r="CGN188" i="7"/>
  <c r="FCN188" i="7"/>
  <c r="QPC188" i="7"/>
  <c r="HOS188" i="7"/>
  <c r="SGH188" i="7"/>
  <c r="KLF188" i="7"/>
  <c r="GCY188" i="7"/>
  <c r="WIG188" i="7"/>
  <c r="SIX188" i="7"/>
  <c r="SHA188" i="7"/>
  <c r="QLV188" i="7"/>
  <c r="UMJ188" i="7"/>
  <c r="XE188" i="7"/>
  <c r="DSI188" i="7"/>
  <c r="JPP188" i="7"/>
  <c r="TWS188" i="7"/>
  <c r="BHF188" i="7"/>
  <c r="WQG188" i="7"/>
  <c r="SSL188" i="7"/>
  <c r="PR188" i="7"/>
  <c r="PQB188" i="7"/>
  <c r="PZR188" i="7"/>
  <c r="SGL188" i="7"/>
  <c r="TVO188" i="7"/>
  <c r="NUD188" i="7"/>
  <c r="APZ188" i="7"/>
  <c r="SMB188" i="7"/>
  <c r="GCK188" i="7"/>
  <c r="BZJ188" i="7"/>
  <c r="CLL188" i="7"/>
  <c r="AUC188" i="7"/>
  <c r="ESY188" i="7"/>
  <c r="IRK188" i="7"/>
  <c r="FDQ188" i="7"/>
  <c r="CSJ188" i="7"/>
  <c r="PDY188" i="7"/>
  <c r="WWZ188" i="7"/>
  <c r="WKY188" i="7"/>
  <c r="JGN188" i="7"/>
  <c r="CAL188" i="7"/>
  <c r="JPV188" i="7"/>
  <c r="CYF188" i="7"/>
  <c r="BFJ188" i="7"/>
  <c r="LER188" i="7"/>
  <c r="QAC188" i="7"/>
  <c r="ASJ188" i="7"/>
  <c r="JEF188" i="7"/>
  <c r="UKH188" i="7"/>
  <c r="SAV188" i="7"/>
  <c r="BHO188" i="7"/>
  <c r="EKO188" i="7"/>
  <c r="IXQ188" i="7"/>
  <c r="TJP188" i="7"/>
  <c r="MYS188" i="7"/>
  <c r="PKX188" i="7"/>
  <c r="SMF188" i="7"/>
  <c r="BXF188" i="7"/>
  <c r="RRZ188" i="7"/>
  <c r="EVX188" i="7"/>
  <c r="QVS188" i="7"/>
  <c r="SOP188" i="7"/>
  <c r="KBR188" i="7"/>
  <c r="QJ188" i="7"/>
  <c r="JPZ188" i="7"/>
  <c r="JCB188" i="7"/>
  <c r="QNX188" i="7"/>
  <c r="EPZ188" i="7"/>
  <c r="IPM188" i="7"/>
  <c r="MKG188" i="7"/>
  <c r="LRA188" i="7"/>
  <c r="NFX188" i="7"/>
  <c r="QDT188" i="7"/>
  <c r="IT188" i="7"/>
  <c r="SWP188" i="7"/>
  <c r="IWD188" i="7"/>
  <c r="TQI188" i="7"/>
  <c r="DMK188" i="7"/>
  <c r="HPB188" i="7"/>
  <c r="DIW188" i="7"/>
  <c r="HM188" i="7"/>
  <c r="DXD188" i="7"/>
  <c r="MSE188" i="7"/>
  <c r="SCZ188" i="7"/>
  <c r="JLZ188" i="7"/>
  <c r="JXG188" i="7"/>
  <c r="LVP188" i="7"/>
  <c r="PWL188" i="7"/>
  <c r="NZX188" i="7"/>
  <c r="DTG188" i="7"/>
  <c r="FSR188" i="7"/>
  <c r="IDA188" i="7"/>
  <c r="NST188" i="7"/>
  <c r="UAZ188" i="7"/>
  <c r="MXE188" i="7"/>
  <c r="ABB188" i="7"/>
  <c r="BKE188" i="7"/>
  <c r="UKN188" i="7"/>
  <c r="NB188" i="7"/>
  <c r="DXS188" i="7"/>
  <c r="OLJ188" i="7"/>
  <c r="NNP188" i="7"/>
  <c r="NJJ188" i="7"/>
  <c r="BHG188" i="7"/>
  <c r="TXG188" i="7"/>
  <c r="MXM188" i="7"/>
  <c r="AMY188" i="7"/>
  <c r="CWO188" i="7"/>
  <c r="MUQ188" i="7"/>
  <c r="IJF188" i="7"/>
  <c r="EVK188" i="7"/>
  <c r="UVB188" i="7"/>
  <c r="VJV188" i="7"/>
  <c r="SDY188" i="7"/>
  <c r="RLY188" i="7"/>
  <c r="JEQ188" i="7"/>
  <c r="OFS188" i="7"/>
  <c r="HPW188" i="7"/>
  <c r="SJP188" i="7"/>
  <c r="WLC188" i="7"/>
  <c r="VOR188" i="7"/>
  <c r="TYQ188" i="7"/>
  <c r="MUH188" i="7"/>
  <c r="APL188" i="7"/>
  <c r="JWJ188" i="7"/>
  <c r="AAV188" i="7"/>
  <c r="BEL188" i="7"/>
  <c r="SKR188" i="7"/>
  <c r="WGP188" i="7"/>
  <c r="ETW188" i="7"/>
  <c r="RMI188" i="7"/>
  <c r="BNU188" i="7"/>
  <c r="FAZ188" i="7"/>
  <c r="PNA188" i="7"/>
  <c r="PXK188" i="7"/>
  <c r="PRA188" i="7"/>
  <c r="HYU188" i="7"/>
  <c r="ILL188" i="7"/>
  <c r="GVU188" i="7"/>
  <c r="TAG188" i="7"/>
  <c r="PDP188" i="7"/>
  <c r="DBA188" i="7"/>
  <c r="AOO188" i="7"/>
  <c r="DTK188" i="7"/>
  <c r="EEH188" i="7"/>
  <c r="YI188" i="7"/>
  <c r="UFI188" i="7"/>
  <c r="QF188" i="7"/>
  <c r="HWL188" i="7"/>
  <c r="LD188" i="7"/>
  <c r="KGJ188" i="7"/>
  <c r="SIG188" i="7"/>
  <c r="WKE188" i="7"/>
  <c r="REK188" i="7"/>
  <c r="DPD188" i="7"/>
  <c r="SNY188" i="7"/>
  <c r="TUO188" i="7"/>
  <c r="QHE188" i="7"/>
  <c r="QTD188" i="7"/>
  <c r="LOL188" i="7"/>
  <c r="HLF188" i="7"/>
  <c r="WPI188" i="7"/>
  <c r="TPE188" i="7"/>
  <c r="KHN188" i="7"/>
  <c r="ISD188" i="7"/>
  <c r="RSU188" i="7"/>
  <c r="JCA188" i="7"/>
  <c r="TAI188" i="7"/>
  <c r="FGA188" i="7"/>
  <c r="NTI188" i="7"/>
  <c r="RPF188" i="7"/>
  <c r="TGU188" i="7"/>
  <c r="TBX188" i="7"/>
  <c r="FEQ188" i="7"/>
  <c r="VWN188" i="7"/>
  <c r="OVP188" i="7"/>
  <c r="BFW188" i="7"/>
  <c r="VLD188" i="7"/>
  <c r="GGV188" i="7"/>
  <c r="WBX188" i="7"/>
  <c r="RZI188" i="7"/>
  <c r="ECV188" i="7"/>
  <c r="MM188" i="7"/>
  <c r="IIG188" i="7"/>
  <c r="JDZ188" i="7"/>
  <c r="UWH188" i="7"/>
  <c r="VOW188" i="7"/>
  <c r="GES188" i="7"/>
  <c r="QN188" i="7"/>
  <c r="OUE188" i="7"/>
  <c r="QK188" i="7"/>
  <c r="EWC188" i="7"/>
  <c r="UXE188" i="7"/>
  <c r="HZR188" i="7"/>
  <c r="WQ188" i="7"/>
  <c r="WLL188" i="7"/>
  <c r="BYB188" i="7"/>
  <c r="UTA188" i="7"/>
  <c r="KZY188" i="7"/>
  <c r="CAG188" i="7"/>
  <c r="QSP188" i="7"/>
  <c r="BTB188" i="7"/>
  <c r="SKL188" i="7"/>
  <c r="LHZ188" i="7"/>
  <c r="QMP188" i="7"/>
  <c r="PIM188" i="7"/>
  <c r="LBO188" i="7"/>
  <c r="BYK188" i="7"/>
  <c r="GYK188" i="7"/>
  <c r="UXQ188" i="7"/>
  <c r="EEU188" i="7"/>
  <c r="IDN188" i="7"/>
  <c r="QCA188" i="7"/>
  <c r="SRH188" i="7"/>
  <c r="HYY188" i="7"/>
  <c r="SKM188" i="7"/>
  <c r="VTN188" i="7"/>
  <c r="DPO188" i="7"/>
  <c r="SOQ188" i="7"/>
  <c r="TUU188" i="7"/>
  <c r="HPV188" i="7"/>
  <c r="IVQ188" i="7"/>
  <c r="CWN188" i="7"/>
  <c r="AFA188" i="7"/>
  <c r="QFQ188" i="7"/>
  <c r="CLN188" i="7"/>
  <c r="FNS188" i="7"/>
  <c r="EXS188" i="7"/>
  <c r="EGX188" i="7"/>
  <c r="RMU188" i="7"/>
  <c r="WTL188" i="7"/>
  <c r="QCV188" i="7"/>
  <c r="AMX188" i="7"/>
  <c r="EYJ188" i="7"/>
  <c r="UGA188" i="7"/>
  <c r="QRQ188" i="7"/>
  <c r="CUA188" i="7"/>
  <c r="CTL188" i="7"/>
  <c r="UQJ188" i="7"/>
  <c r="JME188" i="7"/>
  <c r="USZ188" i="7"/>
  <c r="SZF188" i="7"/>
  <c r="ECG188" i="7"/>
  <c r="BNH188" i="7"/>
  <c r="MD188" i="7"/>
  <c r="KAQ188" i="7"/>
  <c r="WII188" i="7"/>
  <c r="IAB188" i="7"/>
  <c r="GOI188" i="7"/>
  <c r="OQE188" i="7"/>
  <c r="BPO188" i="7"/>
  <c r="JMA188" i="7"/>
  <c r="CYX188" i="7"/>
  <c r="ERP188" i="7"/>
  <c r="TZX188" i="7"/>
  <c r="BIR188" i="7"/>
  <c r="DBL188" i="7"/>
  <c r="SEU188" i="7"/>
  <c r="VGQ188" i="7"/>
  <c r="GDM188" i="7"/>
  <c r="DXF188" i="7"/>
  <c r="WTD188" i="7"/>
  <c r="BDH188" i="7"/>
  <c r="NWH188" i="7"/>
  <c r="HSY188" i="7"/>
  <c r="CA188" i="7"/>
  <c r="FFO188" i="7"/>
  <c r="PTZ188" i="7"/>
  <c r="JFX188" i="7"/>
  <c r="CI188" i="7"/>
  <c r="QHQ188" i="7"/>
  <c r="RNO188" i="7"/>
  <c r="EPJ188" i="7"/>
  <c r="TOJ188" i="7"/>
  <c r="EKM188" i="7"/>
  <c r="IMJ188" i="7"/>
  <c r="BOX188" i="7"/>
  <c r="HTF188" i="7"/>
  <c r="RIM188" i="7"/>
  <c r="UOL188" i="7"/>
  <c r="PYH188" i="7"/>
  <c r="GAH188" i="7"/>
  <c r="JHF188" i="7"/>
  <c r="LET188" i="7"/>
  <c r="UGS188" i="7"/>
  <c r="PMV188" i="7"/>
  <c r="UEN188" i="7"/>
  <c r="BX188" i="7"/>
  <c r="UPO188" i="7"/>
  <c r="RSH188" i="7"/>
  <c r="JNK188" i="7"/>
  <c r="JBN188" i="7"/>
  <c r="AYA188" i="7"/>
  <c r="FFN188" i="7"/>
  <c r="LBB188" i="7"/>
  <c r="MKE188" i="7"/>
  <c r="UJV188" i="7"/>
  <c r="DWE188" i="7"/>
  <c r="HST188" i="7"/>
  <c r="PLD188" i="7"/>
  <c r="BLW188" i="7"/>
  <c r="RLG188" i="7"/>
  <c r="WLF188" i="7"/>
  <c r="PW188" i="7"/>
  <c r="EBD188" i="7"/>
  <c r="ULZ188" i="7"/>
  <c r="OMU188" i="7"/>
  <c r="KWF188" i="7"/>
  <c r="GJK188" i="7"/>
  <c r="CUH188" i="7"/>
  <c r="RDC188" i="7"/>
  <c r="IXD188" i="7"/>
  <c r="CUZ188" i="7"/>
  <c r="JVS188" i="7"/>
  <c r="AIM188" i="7"/>
  <c r="VIK188" i="7"/>
  <c r="LPE188" i="7"/>
  <c r="GRX188" i="7"/>
  <c r="JSK188" i="7"/>
  <c r="VUP188" i="7"/>
  <c r="BFC188" i="7"/>
  <c r="KPQ188" i="7"/>
  <c r="TJZ188" i="7"/>
  <c r="CPY188" i="7"/>
  <c r="FN188" i="7"/>
  <c r="FN250" i="7" s="1"/>
  <c r="EOY188" i="7"/>
  <c r="KJM188" i="7"/>
  <c r="QYN188" i="7"/>
  <c r="HGL188" i="7"/>
  <c r="PWR188" i="7"/>
  <c r="VGK188" i="7"/>
  <c r="SAW188" i="7"/>
  <c r="RPT188" i="7"/>
  <c r="UBM188" i="7"/>
  <c r="AEY188" i="7"/>
  <c r="QZ188" i="7"/>
  <c r="SXD188" i="7"/>
  <c r="SIT188" i="7"/>
  <c r="EDB188" i="7"/>
  <c r="MYA188" i="7"/>
  <c r="VSL188" i="7"/>
  <c r="VXM188" i="7"/>
  <c r="FTX188" i="7"/>
  <c r="KVV188" i="7"/>
  <c r="DVD188" i="7"/>
  <c r="IQI188" i="7"/>
  <c r="MPY188" i="7"/>
  <c r="RDO188" i="7"/>
  <c r="SDS188" i="7"/>
  <c r="UMV188" i="7"/>
  <c r="ISN188" i="7"/>
  <c r="VSO188" i="7"/>
  <c r="MLV188" i="7"/>
  <c r="LZU188" i="7"/>
  <c r="BTY188" i="7"/>
  <c r="WMR188" i="7"/>
  <c r="HNA188" i="7"/>
  <c r="HZZ188" i="7"/>
  <c r="GPY188" i="7"/>
  <c r="SLQ188" i="7"/>
  <c r="PYI188" i="7"/>
  <c r="KWQ188" i="7"/>
  <c r="CNN188" i="7"/>
  <c r="FLZ188" i="7"/>
  <c r="NJQ188" i="7"/>
  <c r="SEP188" i="7"/>
  <c r="GLO188" i="7"/>
  <c r="JPD188" i="7"/>
  <c r="NKF188" i="7"/>
  <c r="OVW188" i="7"/>
  <c r="EGE188" i="7"/>
  <c r="MXX188" i="7"/>
  <c r="BYE188" i="7"/>
  <c r="UHW188" i="7"/>
  <c r="PVI188" i="7"/>
  <c r="FIY188" i="7"/>
  <c r="NXF188" i="7"/>
  <c r="UIS188" i="7"/>
  <c r="OQF188" i="7"/>
  <c r="MBW188" i="7"/>
  <c r="NNC188" i="7"/>
  <c r="FDP188" i="7"/>
  <c r="TNS188" i="7"/>
  <c r="DCZ188" i="7"/>
  <c r="TWV188" i="7"/>
  <c r="PBN188" i="7"/>
  <c r="GLF188" i="7"/>
  <c r="TAH188" i="7"/>
  <c r="DRN188" i="7"/>
  <c r="LBU188" i="7"/>
  <c r="IWY188" i="7"/>
  <c r="IGI188" i="7"/>
  <c r="EDE188" i="7"/>
  <c r="AHS188" i="7"/>
  <c r="DUP188" i="7"/>
  <c r="MOD188" i="7"/>
  <c r="POA188" i="7"/>
  <c r="BQG188" i="7"/>
  <c r="TNO188" i="7"/>
  <c r="UWZ188" i="7"/>
  <c r="OIA188" i="7"/>
  <c r="HGT188" i="7"/>
  <c r="QBG188" i="7"/>
  <c r="MPO188" i="7"/>
  <c r="OVZ188" i="7"/>
  <c r="VWZ188" i="7"/>
  <c r="HWQ188" i="7"/>
  <c r="RUF188" i="7"/>
  <c r="VET188" i="7"/>
  <c r="TDO188" i="7"/>
  <c r="MHV188" i="7"/>
  <c r="OQP188" i="7"/>
  <c r="HBQ188" i="7"/>
  <c r="AMM188" i="7"/>
  <c r="GMV188" i="7"/>
  <c r="CSH188" i="7"/>
  <c r="AQC188" i="7"/>
  <c r="USN188" i="7"/>
  <c r="IIP188" i="7"/>
  <c r="TPI188" i="7"/>
  <c r="DFX188" i="7"/>
  <c r="MAX188" i="7"/>
  <c r="STI188" i="7"/>
  <c r="SHE188" i="7"/>
  <c r="CBU188" i="7"/>
  <c r="IUR188" i="7"/>
  <c r="LGH188" i="7"/>
  <c r="JTX188" i="7"/>
  <c r="SVW188" i="7"/>
  <c r="HKV188" i="7"/>
  <c r="HSE188" i="7"/>
  <c r="TAP188" i="7"/>
  <c r="WWY188" i="7"/>
  <c r="OYA188" i="7"/>
  <c r="PXY188" i="7"/>
  <c r="VKL188" i="7"/>
  <c r="FZH188" i="7"/>
  <c r="BMG188" i="7"/>
  <c r="MDD188" i="7"/>
  <c r="WIS188" i="7"/>
  <c r="LNG188" i="7"/>
  <c r="BFZ188" i="7"/>
  <c r="DIC188" i="7"/>
  <c r="RSN188" i="7"/>
  <c r="CDG188" i="7"/>
  <c r="QVE188" i="7"/>
  <c r="VFO188" i="7"/>
  <c r="FUG188" i="7"/>
  <c r="HGW188" i="7"/>
  <c r="JKO188" i="7"/>
  <c r="HAA188" i="7"/>
  <c r="VRW188" i="7"/>
  <c r="FGV188" i="7"/>
  <c r="FXZ188" i="7"/>
  <c r="VWI188" i="7"/>
  <c r="OWE188" i="7"/>
  <c r="BKW188" i="7"/>
  <c r="EMZ188" i="7"/>
  <c r="CVU188" i="7"/>
  <c r="OZN188" i="7"/>
  <c r="BVX188" i="7"/>
  <c r="WOZ188" i="7"/>
  <c r="JMX188" i="7"/>
  <c r="WDV188" i="7"/>
  <c r="KCD188" i="7"/>
  <c r="MCG188" i="7"/>
  <c r="UXY188" i="7"/>
  <c r="FYP188" i="7"/>
  <c r="GKX188" i="7"/>
  <c r="LQI188" i="7"/>
  <c r="COO188" i="7"/>
  <c r="SKD188" i="7"/>
  <c r="KEZ188" i="7"/>
  <c r="RQI188" i="7"/>
  <c r="DJH188" i="7"/>
  <c r="FCD188" i="7"/>
  <c r="VML188" i="7"/>
  <c r="CEV188" i="7"/>
  <c r="NGB188" i="7"/>
  <c r="HFD188" i="7"/>
  <c r="VTO188" i="7"/>
  <c r="IHB188" i="7"/>
  <c r="NRM188" i="7"/>
  <c r="JKJ188" i="7"/>
  <c r="OLA188" i="7"/>
  <c r="LSR188" i="7"/>
  <c r="IHQ188" i="7"/>
  <c r="AAY188" i="7"/>
  <c r="CGY188" i="7"/>
  <c r="IFC188" i="7"/>
  <c r="JPH188" i="7"/>
  <c r="LCB188" i="7"/>
  <c r="GWZ188" i="7"/>
  <c r="QEE188" i="7"/>
  <c r="FWD188" i="7"/>
  <c r="BD188" i="7"/>
  <c r="NIY188" i="7"/>
  <c r="JTH188" i="7"/>
  <c r="CAA188" i="7"/>
  <c r="EUQ188" i="7"/>
  <c r="SIR188" i="7"/>
  <c r="LEU188" i="7"/>
  <c r="LSW188" i="7"/>
  <c r="ES188" i="7"/>
  <c r="ES250" i="7" s="1"/>
  <c r="NEB188" i="7"/>
  <c r="KYX188" i="7"/>
  <c r="WC188" i="7"/>
  <c r="JAK188" i="7"/>
  <c r="JSY188" i="7"/>
  <c r="MWF188" i="7"/>
  <c r="HLO188" i="7"/>
  <c r="PDT188" i="7"/>
  <c r="IJR188" i="7"/>
  <c r="PUQ188" i="7"/>
  <c r="RWM188" i="7"/>
  <c r="FHD188" i="7"/>
  <c r="RBK188" i="7"/>
  <c r="OR188" i="7"/>
  <c r="UXH188" i="7"/>
  <c r="IHS188" i="7"/>
  <c r="VBT188" i="7"/>
  <c r="RKN188" i="7"/>
  <c r="IHA188" i="7"/>
  <c r="JRS188" i="7"/>
  <c r="SNU188" i="7"/>
  <c r="VNW188" i="7"/>
  <c r="HYH188" i="7"/>
  <c r="GDH188" i="7"/>
  <c r="DAL188" i="7"/>
  <c r="CVM188" i="7"/>
  <c r="TMK188" i="7"/>
  <c r="MN188" i="7"/>
  <c r="CUB188" i="7"/>
  <c r="BFO188" i="7"/>
  <c r="TGT188" i="7"/>
  <c r="THD188" i="7"/>
  <c r="RAZ188" i="7"/>
  <c r="IUJ188" i="7"/>
  <c r="HRR188" i="7"/>
  <c r="DRU188" i="7"/>
  <c r="NT188" i="7"/>
  <c r="IXU188" i="7"/>
  <c r="VOU188" i="7"/>
  <c r="DBD188" i="7"/>
  <c r="OWV188" i="7"/>
  <c r="CTI188" i="7"/>
  <c r="KDP188" i="7"/>
  <c r="DRQ188" i="7"/>
  <c r="RWA188" i="7"/>
  <c r="MGR188" i="7"/>
  <c r="JQS188" i="7"/>
  <c r="CZ188" i="7"/>
  <c r="TKG188" i="7"/>
  <c r="KJR188" i="7"/>
  <c r="KFY188" i="7"/>
  <c r="QS188" i="7"/>
  <c r="LLF188" i="7"/>
  <c r="AUP188" i="7"/>
  <c r="KUY188" i="7"/>
  <c r="QFI188" i="7"/>
  <c r="VH188" i="7"/>
  <c r="BZO188" i="7"/>
  <c r="KHK188" i="7"/>
  <c r="EGD188" i="7"/>
  <c r="WBW188" i="7"/>
  <c r="GRG188" i="7"/>
  <c r="QUP188" i="7"/>
  <c r="IUI188" i="7"/>
  <c r="RSD188" i="7"/>
  <c r="EQN188" i="7"/>
  <c r="GJH188" i="7"/>
  <c r="GXJ188" i="7"/>
  <c r="WFZ188" i="7"/>
  <c r="FQK188" i="7"/>
  <c r="KWX188" i="7"/>
  <c r="EOJ188" i="7"/>
  <c r="PID188" i="7"/>
  <c r="PYP188" i="7"/>
  <c r="TZB188" i="7"/>
  <c r="JYQ188" i="7"/>
  <c r="CMQ188" i="7"/>
  <c r="WRS188" i="7"/>
  <c r="VKS188" i="7"/>
  <c r="LXR188" i="7"/>
  <c r="GGK188" i="7"/>
  <c r="NLX188" i="7"/>
  <c r="POS188" i="7"/>
  <c r="QZD188" i="7"/>
  <c r="PLH188" i="7"/>
  <c r="OOH188" i="7"/>
  <c r="JFP188" i="7"/>
  <c r="KDY188" i="7"/>
  <c r="SHB188" i="7"/>
  <c r="SWJ188" i="7"/>
  <c r="JMG188" i="7"/>
  <c r="NGO188" i="7"/>
  <c r="QKA188" i="7"/>
  <c r="AA188" i="7"/>
  <c r="MDK188" i="7"/>
  <c r="MNF188" i="7"/>
  <c r="RAE188" i="7"/>
  <c r="BYN188" i="7"/>
  <c r="BTO188" i="7"/>
  <c r="SSC188" i="7"/>
  <c r="CQB188" i="7"/>
  <c r="MTU188" i="7"/>
  <c r="GOD188" i="7"/>
  <c r="GGW188" i="7"/>
  <c r="ULT188" i="7"/>
  <c r="JAP188" i="7"/>
  <c r="NZG188" i="7"/>
  <c r="GGU188" i="7"/>
  <c r="WUX188" i="7"/>
  <c r="EY188" i="7"/>
  <c r="EY250" i="7" s="1"/>
  <c r="IST188" i="7"/>
  <c r="CB188" i="7"/>
  <c r="IOJ188" i="7"/>
  <c r="TRO188" i="7"/>
  <c r="LKX188" i="7"/>
  <c r="OSE188" i="7"/>
  <c r="CWX188" i="7"/>
  <c r="VON188" i="7"/>
  <c r="PRC188" i="7"/>
  <c r="BVC188" i="7"/>
  <c r="DYU188" i="7"/>
  <c r="MII188" i="7"/>
  <c r="DOT188" i="7"/>
  <c r="DIF188" i="7"/>
  <c r="CYO188" i="7"/>
  <c r="MAC188" i="7"/>
  <c r="SOH188" i="7"/>
  <c r="LMB188" i="7"/>
  <c r="FDT188" i="7"/>
  <c r="NVN188" i="7"/>
  <c r="OAP188" i="7"/>
  <c r="WYC188" i="7"/>
  <c r="SLA188" i="7"/>
  <c r="MUK188" i="7"/>
  <c r="EWX188" i="7"/>
  <c r="INH188" i="7"/>
  <c r="OCB188" i="7"/>
  <c r="LDC188" i="7"/>
  <c r="QNJ188" i="7"/>
  <c r="SEL188" i="7"/>
  <c r="BAJ188" i="7"/>
  <c r="KWV188" i="7"/>
  <c r="UER188" i="7"/>
  <c r="TMJ188" i="7"/>
  <c r="HEW188" i="7"/>
  <c r="RQO188" i="7"/>
  <c r="CXS188" i="7"/>
  <c r="IMW188" i="7"/>
  <c r="LHQ188" i="7"/>
  <c r="WFR188" i="7"/>
  <c r="QCP188" i="7"/>
  <c r="NX188" i="7"/>
  <c r="RHO188" i="7"/>
  <c r="TDK188" i="7"/>
  <c r="NHX188" i="7"/>
  <c r="ULO188" i="7"/>
  <c r="AIO188" i="7"/>
  <c r="JCF188" i="7"/>
  <c r="JIU188" i="7"/>
  <c r="LFD188" i="7"/>
  <c r="VEL188" i="7"/>
  <c r="UOT188" i="7"/>
  <c r="WJS188" i="7"/>
  <c r="PKU188" i="7"/>
  <c r="MLG188" i="7"/>
  <c r="NYO188" i="7"/>
  <c r="HQA188" i="7"/>
  <c r="QQT188" i="7"/>
  <c r="MWR188" i="7"/>
  <c r="DWF188" i="7"/>
  <c r="BKS188" i="7"/>
  <c r="WRW188" i="7"/>
  <c r="JBT188" i="7"/>
  <c r="UDL188" i="7"/>
  <c r="OX188" i="7"/>
  <c r="WUK188" i="7"/>
  <c r="CKZ188" i="7"/>
  <c r="RSJ188" i="7"/>
  <c r="OYI188" i="7"/>
  <c r="TES188" i="7"/>
  <c r="LJB188" i="7"/>
  <c r="FTT188" i="7"/>
  <c r="NFI188" i="7"/>
  <c r="QGX188" i="7"/>
  <c r="UUR188" i="7"/>
  <c r="JC188" i="7"/>
  <c r="NUU188" i="7"/>
  <c r="HDX188" i="7"/>
  <c r="RBX188" i="7"/>
  <c r="SPP188" i="7"/>
  <c r="HSF188" i="7"/>
  <c r="EGP188" i="7"/>
  <c r="AIY188" i="7"/>
  <c r="LSZ188" i="7"/>
  <c r="TEO188" i="7"/>
  <c r="TDN188" i="7"/>
  <c r="EHN188" i="7"/>
  <c r="JLR188" i="7"/>
  <c r="OPW188" i="7"/>
  <c r="FOL188" i="7"/>
  <c r="TIA188" i="7"/>
  <c r="POV188" i="7"/>
  <c r="WEJ188" i="7"/>
  <c r="UQU188" i="7"/>
  <c r="VVT188" i="7"/>
  <c r="GPB188" i="7"/>
  <c r="HHP188" i="7"/>
  <c r="MCE188" i="7"/>
  <c r="IEW188" i="7"/>
  <c r="GOQ188" i="7"/>
  <c r="JUR188" i="7"/>
  <c r="DDR188" i="7"/>
  <c r="NUA188" i="7"/>
  <c r="AJD188" i="7"/>
  <c r="KKG188" i="7"/>
  <c r="TYE188" i="7"/>
  <c r="PMH188" i="7"/>
  <c r="VRH188" i="7"/>
  <c r="ABH188" i="7"/>
  <c r="XBZ188" i="7"/>
  <c r="FXQ188" i="7"/>
  <c r="AMR188" i="7"/>
  <c r="STV188" i="7"/>
  <c r="LSN188" i="7"/>
  <c r="RTD188" i="7"/>
  <c r="WML188" i="7"/>
  <c r="CTC188" i="7"/>
  <c r="NTC188" i="7"/>
  <c r="LKC188" i="7"/>
  <c r="TYG188" i="7"/>
  <c r="FBF188" i="7"/>
  <c r="CU188" i="7"/>
  <c r="DXV188" i="7"/>
  <c r="UNZ188" i="7"/>
  <c r="CIB188" i="7"/>
  <c r="NUH188" i="7"/>
  <c r="KRT188" i="7"/>
  <c r="HFV188" i="7"/>
  <c r="TDX188" i="7"/>
  <c r="LSP188" i="7"/>
  <c r="UFT188" i="7"/>
  <c r="JAZ188" i="7"/>
  <c r="ENU188" i="7"/>
  <c r="DCH188" i="7"/>
  <c r="LIH188" i="7"/>
  <c r="HGY188" i="7"/>
  <c r="FJB188" i="7"/>
  <c r="ASH188" i="7"/>
  <c r="GTS188" i="7"/>
  <c r="WS188" i="7"/>
  <c r="CLF188" i="7"/>
  <c r="DHS188" i="7"/>
  <c r="VOO188" i="7"/>
  <c r="DTM188" i="7"/>
  <c r="RER188" i="7"/>
  <c r="COC188" i="7"/>
  <c r="BJN188" i="7"/>
  <c r="VBB188" i="7"/>
  <c r="IZD188" i="7"/>
  <c r="GMX188" i="7"/>
  <c r="MOQ188" i="7"/>
  <c r="NPZ188" i="7"/>
  <c r="GQG188" i="7"/>
  <c r="SJX188" i="7"/>
  <c r="UNI188" i="7"/>
  <c r="BT188" i="7"/>
  <c r="UPI188" i="7"/>
  <c r="BJW188" i="7"/>
  <c r="IWW188" i="7"/>
  <c r="QKI188" i="7"/>
  <c r="GQL188" i="7"/>
  <c r="KRH188" i="7"/>
  <c r="SOJ188" i="7"/>
  <c r="DRF188" i="7"/>
  <c r="WGS188" i="7"/>
  <c r="CNQ188" i="7"/>
  <c r="WPA188" i="7"/>
  <c r="UZC188" i="7"/>
  <c r="UYZ188" i="7"/>
  <c r="MZE188" i="7"/>
  <c r="LQL188" i="7"/>
  <c r="AWD188" i="7"/>
  <c r="BP188" i="7"/>
  <c r="AJV188" i="7"/>
  <c r="KSU188" i="7"/>
  <c r="APC188" i="7"/>
  <c r="PJN188" i="7"/>
  <c r="SXO188" i="7"/>
  <c r="FNT188" i="7"/>
  <c r="MTR188" i="7"/>
  <c r="FUK188" i="7"/>
  <c r="KAC188" i="7"/>
  <c r="PHC188" i="7"/>
  <c r="KFZ188" i="7"/>
  <c r="QFN188" i="7"/>
  <c r="QHO188" i="7"/>
  <c r="QJM188" i="7"/>
  <c r="CBW188" i="7"/>
  <c r="MSI188" i="7"/>
  <c r="WSK188" i="7"/>
  <c r="QJS188" i="7"/>
  <c r="GAP188" i="7"/>
  <c r="RZP188" i="7"/>
  <c r="UIP188" i="7"/>
  <c r="SRL188" i="7"/>
  <c r="OWS188" i="7"/>
  <c r="WOD188" i="7"/>
  <c r="TIO188" i="7"/>
  <c r="SHX188" i="7"/>
  <c r="RBE188" i="7"/>
  <c r="DAN188" i="7"/>
  <c r="BTF188" i="7"/>
  <c r="HQU188" i="7"/>
  <c r="DTW188" i="7"/>
  <c r="WGF188" i="7"/>
  <c r="TTB188" i="7"/>
  <c r="DDE188" i="7"/>
  <c r="UH188" i="7"/>
  <c r="DQQ188" i="7"/>
  <c r="PSB188" i="7"/>
  <c r="XDO188" i="7"/>
  <c r="TPA188" i="7"/>
  <c r="PYX188" i="7"/>
  <c r="PWV188" i="7"/>
  <c r="HIT188" i="7"/>
  <c r="KPX188" i="7"/>
  <c r="BIQ188" i="7"/>
  <c r="BUZ188" i="7"/>
  <c r="VAT188" i="7"/>
  <c r="QPY188" i="7"/>
  <c r="GDI188" i="7"/>
  <c r="LVZ188" i="7"/>
  <c r="IRN188" i="7"/>
  <c r="CYL188" i="7"/>
  <c r="ZB188" i="7"/>
  <c r="UAM188" i="7"/>
  <c r="GMA188" i="7"/>
  <c r="MSH188" i="7"/>
  <c r="ECO188" i="7"/>
  <c r="PDM188" i="7"/>
  <c r="SFS188" i="7"/>
  <c r="UDC188" i="7"/>
  <c r="NOU188" i="7"/>
  <c r="HIE188" i="7"/>
  <c r="JAH188" i="7"/>
  <c r="BSV188" i="7"/>
  <c r="RZQ188" i="7"/>
  <c r="HGC188" i="7"/>
  <c r="FRG188" i="7"/>
  <c r="EEN188" i="7"/>
  <c r="KWC188" i="7"/>
  <c r="NHN188" i="7"/>
  <c r="LCE188" i="7"/>
  <c r="ECS188" i="7"/>
  <c r="KCO188" i="7"/>
  <c r="BBB188" i="7"/>
  <c r="NXS188" i="7"/>
  <c r="WRZ188" i="7"/>
  <c r="AVU188" i="7"/>
  <c r="UZH188" i="7"/>
  <c r="PTX188" i="7"/>
  <c r="CVQ188" i="7"/>
  <c r="UCC188" i="7"/>
  <c r="RDS188" i="7"/>
  <c r="FBQ188" i="7"/>
  <c r="HPT188" i="7"/>
  <c r="FJI188" i="7"/>
  <c r="MVV188" i="7"/>
  <c r="YG188" i="7"/>
  <c r="TNF188" i="7"/>
  <c r="HLV188" i="7"/>
  <c r="BNC188" i="7"/>
  <c r="MDG188" i="7"/>
  <c r="FAT188" i="7"/>
  <c r="JAX188" i="7"/>
  <c r="JRJ188" i="7"/>
  <c r="JSS188" i="7"/>
  <c r="QOB188" i="7"/>
  <c r="FB188" i="7"/>
  <c r="FB250" i="7" s="1"/>
  <c r="MUG188" i="7"/>
  <c r="ACG188" i="7"/>
  <c r="RLR188" i="7"/>
  <c r="OMI188" i="7"/>
  <c r="LMN188" i="7"/>
  <c r="LEW188" i="7"/>
  <c r="XBD188" i="7"/>
  <c r="UPF188" i="7"/>
  <c r="FFH188" i="7"/>
  <c r="ILR188" i="7"/>
  <c r="STW188" i="7"/>
  <c r="DWT188" i="7"/>
  <c r="CMN188" i="7"/>
  <c r="DTX188" i="7"/>
  <c r="UCQ188" i="7"/>
  <c r="IXX188" i="7"/>
  <c r="GFV188" i="7"/>
  <c r="NUE188" i="7"/>
  <c r="NYS188" i="7"/>
  <c r="NY188" i="7"/>
  <c r="WUR188" i="7"/>
  <c r="ABV188" i="7"/>
  <c r="EJU188" i="7"/>
  <c r="DDV188" i="7"/>
  <c r="CZN188" i="7"/>
  <c r="TO188" i="7"/>
  <c r="BPC188" i="7"/>
  <c r="ESE188" i="7"/>
  <c r="AUB188" i="7"/>
  <c r="MXG188" i="7"/>
  <c r="LAQ188" i="7"/>
  <c r="QPB188" i="7"/>
  <c r="SFC188" i="7"/>
  <c r="DJE188" i="7"/>
  <c r="KER188" i="7"/>
  <c r="IKZ188" i="7"/>
  <c r="DYJ188" i="7"/>
  <c r="MDR188" i="7"/>
  <c r="KXW188" i="7"/>
  <c r="QIO188" i="7"/>
  <c r="GFR188" i="7"/>
  <c r="OLW188" i="7"/>
  <c r="WSP188" i="7"/>
  <c r="LGF188" i="7"/>
  <c r="FFT188" i="7"/>
  <c r="AAN188" i="7"/>
  <c r="POP188" i="7"/>
  <c r="JGG188" i="7"/>
  <c r="RRM188" i="7"/>
  <c r="DAG188" i="7"/>
  <c r="AKD188" i="7"/>
  <c r="BIP188" i="7"/>
  <c r="MOR188" i="7"/>
  <c r="VJI188" i="7"/>
  <c r="PEF188" i="7"/>
  <c r="EHZ188" i="7"/>
  <c r="BDS188" i="7"/>
  <c r="AUL188" i="7"/>
  <c r="GJT188" i="7"/>
  <c r="QKJ188" i="7"/>
  <c r="AVN188" i="7"/>
  <c r="ICT188" i="7"/>
  <c r="RMB188" i="7"/>
  <c r="HNI188" i="7"/>
  <c r="LBP188" i="7"/>
  <c r="WUH188" i="7"/>
  <c r="TZE188" i="7"/>
  <c r="OXL188" i="7"/>
  <c r="DLL188" i="7"/>
  <c r="CSX188" i="7"/>
  <c r="DMM188" i="7"/>
  <c r="CSP188" i="7"/>
  <c r="PXH188" i="7"/>
  <c r="UJY188" i="7"/>
  <c r="RFL188" i="7"/>
  <c r="SCS188" i="7"/>
  <c r="SVN188" i="7"/>
  <c r="LBV188" i="7"/>
  <c r="ONE188" i="7"/>
  <c r="UKR188" i="7"/>
  <c r="CNM188" i="7"/>
  <c r="VAY188" i="7"/>
  <c r="CGZ188" i="7"/>
  <c r="FMB188" i="7"/>
  <c r="BJM188" i="7"/>
  <c r="NRP188" i="7"/>
  <c r="VFL188" i="7"/>
  <c r="MYP188" i="7"/>
  <c r="BCT188" i="7"/>
  <c r="IJZ188" i="7"/>
  <c r="HED188" i="7"/>
  <c r="HOU188" i="7"/>
  <c r="MLO188" i="7"/>
  <c r="KHH188" i="7"/>
  <c r="LRP188" i="7"/>
  <c r="AKK188" i="7"/>
  <c r="NYG188" i="7"/>
  <c r="RBL188" i="7"/>
  <c r="ANU188" i="7"/>
  <c r="AQR188" i="7"/>
  <c r="JYV188" i="7"/>
  <c r="VYC188" i="7"/>
  <c r="FGC188" i="7"/>
  <c r="SRM188" i="7"/>
  <c r="PEZ188" i="7"/>
  <c r="FLJ188" i="7"/>
  <c r="PFG188" i="7"/>
  <c r="JGO188" i="7"/>
  <c r="LAS188" i="7"/>
  <c r="KON188" i="7"/>
  <c r="EFH188" i="7"/>
  <c r="TGX188" i="7"/>
  <c r="KXI188" i="7"/>
  <c r="EMW188" i="7"/>
  <c r="AST188" i="7"/>
  <c r="IY188" i="7"/>
  <c r="EJ188" i="7"/>
  <c r="EJ250" i="7" s="1"/>
  <c r="IJV188" i="7"/>
  <c r="GEH188" i="7"/>
  <c r="GGC188" i="7"/>
  <c r="KBA188" i="7"/>
  <c r="KQK188" i="7"/>
  <c r="LHX188" i="7"/>
  <c r="DVI188" i="7"/>
  <c r="RMS188" i="7"/>
  <c r="AHP188" i="7"/>
  <c r="OGM188" i="7"/>
  <c r="BOG188" i="7"/>
  <c r="XBT188" i="7"/>
  <c r="TE188" i="7"/>
  <c r="UYQ188" i="7"/>
  <c r="DMC188" i="7"/>
  <c r="BJT188" i="7"/>
  <c r="GZL188" i="7"/>
  <c r="MLZ188" i="7"/>
  <c r="HNL188" i="7"/>
  <c r="PWF188" i="7"/>
  <c r="IHR188" i="7"/>
  <c r="TLN188" i="7"/>
  <c r="VLG188" i="7"/>
  <c r="VSC188" i="7"/>
  <c r="WGQ188" i="7"/>
  <c r="NYA188" i="7"/>
  <c r="NBL188" i="7"/>
  <c r="SFZ188" i="7"/>
  <c r="PQJ188" i="7"/>
  <c r="DED188" i="7"/>
  <c r="JFI188" i="7"/>
  <c r="JPS188" i="7"/>
  <c r="LDO188" i="7"/>
  <c r="KOP188" i="7"/>
  <c r="VBA188" i="7"/>
  <c r="NKV188" i="7"/>
  <c r="KFO188" i="7"/>
  <c r="ASK188" i="7"/>
  <c r="QT188" i="7"/>
  <c r="MVD188" i="7"/>
  <c r="FYE188" i="7"/>
  <c r="MOJ188" i="7"/>
  <c r="EXP188" i="7"/>
  <c r="FQC188" i="7"/>
  <c r="LCK188" i="7"/>
  <c r="AEM188" i="7"/>
  <c r="QBX188" i="7"/>
  <c r="QOU188" i="7"/>
  <c r="PCM188" i="7"/>
  <c r="THH188" i="7"/>
  <c r="CPN188" i="7"/>
  <c r="OFV188" i="7"/>
  <c r="DOC188" i="7"/>
  <c r="VTT188" i="7"/>
  <c r="DEL188" i="7"/>
  <c r="JXS188" i="7"/>
  <c r="PQA188" i="7"/>
  <c r="EZC188" i="7"/>
  <c r="GNF188" i="7"/>
  <c r="SEW188" i="7"/>
  <c r="FOD188" i="7"/>
  <c r="WVY188" i="7"/>
  <c r="RJE188" i="7"/>
  <c r="HKU188" i="7"/>
  <c r="AJB188" i="7"/>
  <c r="KSX188" i="7"/>
  <c r="TKK188" i="7"/>
  <c r="TSK188" i="7"/>
  <c r="OMF188" i="7"/>
  <c r="MFB188" i="7"/>
  <c r="SYS188" i="7"/>
  <c r="GPL188" i="7"/>
  <c r="VYL188" i="7"/>
  <c r="JT188" i="7"/>
  <c r="VDR188" i="7"/>
  <c r="DVY188" i="7"/>
  <c r="WF188" i="7"/>
  <c r="JJH188" i="7"/>
  <c r="ITL188" i="7"/>
  <c r="ACS188" i="7"/>
  <c r="JIN188" i="7"/>
  <c r="IQX188" i="7"/>
  <c r="AC188" i="7"/>
  <c r="JRW188" i="7"/>
  <c r="ZT188" i="7"/>
  <c r="UUK188" i="7"/>
  <c r="DMZ188" i="7"/>
  <c r="XBK188" i="7"/>
  <c r="UVL188" i="7"/>
  <c r="UQ188" i="7"/>
  <c r="AUX188" i="7"/>
  <c r="CUF188" i="7"/>
  <c r="WAK188" i="7"/>
  <c r="MKF188" i="7"/>
  <c r="NWC188" i="7"/>
  <c r="SQH188" i="7"/>
  <c r="GBU188" i="7"/>
  <c r="EMC188" i="7"/>
  <c r="BIY188" i="7"/>
  <c r="LJT188" i="7"/>
  <c r="PLS188" i="7"/>
  <c r="DMX188" i="7"/>
  <c r="CNW188" i="7"/>
  <c r="VBO188" i="7"/>
  <c r="REO188" i="7"/>
  <c r="PSR188" i="7"/>
  <c r="BRM188" i="7"/>
  <c r="WTF188" i="7"/>
  <c r="NOA188" i="7"/>
  <c r="BCR188" i="7"/>
  <c r="VOI188" i="7"/>
  <c r="XEK188" i="7"/>
  <c r="FK188" i="7"/>
  <c r="FK250" i="7" s="1"/>
  <c r="GHQ188" i="7"/>
  <c r="FZL188" i="7"/>
  <c r="JJM188" i="7"/>
  <c r="MHY188" i="7"/>
  <c r="KUL188" i="7"/>
  <c r="DDK188" i="7"/>
  <c r="KAS188" i="7"/>
  <c r="GZH188" i="7"/>
  <c r="FRB188" i="7"/>
  <c r="FON188" i="7"/>
  <c r="TRD188" i="7"/>
  <c r="UKB188" i="7"/>
  <c r="MTL188" i="7"/>
  <c r="PLK188" i="7"/>
  <c r="HSW188" i="7"/>
  <c r="PUC188" i="7"/>
  <c r="FPV188" i="7"/>
  <c r="JEY188" i="7"/>
  <c r="UQQ188" i="7"/>
  <c r="ERI188" i="7"/>
  <c r="GSF188" i="7"/>
  <c r="DDN188" i="7"/>
  <c r="JKG188" i="7"/>
  <c r="NTE188" i="7"/>
  <c r="KXN188" i="7"/>
  <c r="NBI188" i="7"/>
  <c r="GCO188" i="7"/>
  <c r="VA188" i="7"/>
  <c r="KQH188" i="7"/>
  <c r="VIG188" i="7"/>
  <c r="ILF188" i="7"/>
  <c r="LKR188" i="7"/>
  <c r="FCT188" i="7"/>
  <c r="QXU188" i="7"/>
  <c r="BTX188" i="7"/>
  <c r="IGE188" i="7"/>
  <c r="LFX188" i="7"/>
  <c r="OER188" i="7"/>
  <c r="DS188" i="7"/>
  <c r="DS250" i="7" s="1"/>
  <c r="MPS188" i="7"/>
  <c r="VHU188" i="7"/>
  <c r="VVD188" i="7"/>
  <c r="AEC188" i="7"/>
  <c r="EXF188" i="7"/>
  <c r="CUO188" i="7"/>
  <c r="VRX188" i="7"/>
  <c r="LQD188" i="7"/>
  <c r="JTO188" i="7"/>
  <c r="KYI188" i="7"/>
  <c r="JCG188" i="7"/>
  <c r="QEC188" i="7"/>
  <c r="TBC188" i="7"/>
  <c r="HPP188" i="7"/>
  <c r="TSI188" i="7"/>
  <c r="OAI188" i="7"/>
  <c r="NCH188" i="7"/>
  <c r="IUA188" i="7"/>
  <c r="SYH188" i="7"/>
  <c r="AYU188" i="7"/>
  <c r="QAD188" i="7"/>
  <c r="OWW188" i="7"/>
  <c r="AZG188" i="7"/>
  <c r="NIN188" i="7"/>
  <c r="STG188" i="7"/>
  <c r="NHV188" i="7"/>
  <c r="MAH188" i="7"/>
  <c r="HYJ188" i="7"/>
  <c r="RBY188" i="7"/>
  <c r="QLA188" i="7"/>
  <c r="RKX188" i="7"/>
  <c r="WW188" i="7"/>
  <c r="UDS188" i="7"/>
  <c r="VXN188" i="7"/>
  <c r="NGL188" i="7"/>
  <c r="SIA188" i="7"/>
  <c r="DTE188" i="7"/>
  <c r="GDY188" i="7"/>
  <c r="BLZ188" i="7"/>
  <c r="WVM188" i="7"/>
  <c r="VZH188" i="7"/>
  <c r="HHI188" i="7"/>
  <c r="MBV188" i="7"/>
  <c r="UDD188" i="7"/>
  <c r="FCG188" i="7"/>
  <c r="VUS188" i="7"/>
  <c r="KIH188" i="7"/>
  <c r="UMO188" i="7"/>
  <c r="ERZ188" i="7"/>
  <c r="MLI188" i="7"/>
  <c r="XCS188" i="7"/>
  <c r="FO188" i="7"/>
  <c r="CNK188" i="7"/>
  <c r="UHM188" i="7"/>
  <c r="KIN188" i="7"/>
  <c r="QKH188" i="7"/>
  <c r="PZL188" i="7"/>
  <c r="DOM188" i="7"/>
  <c r="MBJ188" i="7"/>
  <c r="FGM188" i="7"/>
  <c r="RRO188" i="7"/>
  <c r="PHG188" i="7"/>
  <c r="UID188" i="7"/>
  <c r="VEX188" i="7"/>
  <c r="WQW188" i="7"/>
  <c r="QUV188" i="7"/>
  <c r="HYA188" i="7"/>
  <c r="MVE188" i="7"/>
  <c r="WLQ188" i="7"/>
  <c r="BQR188" i="7"/>
  <c r="VZW188" i="7"/>
  <c r="HHC188" i="7"/>
  <c r="DHR188" i="7"/>
  <c r="OGG188" i="7"/>
  <c r="HKL188" i="7"/>
  <c r="IEX188" i="7"/>
  <c r="MRT188" i="7"/>
  <c r="FYB188" i="7"/>
  <c r="AUE188" i="7"/>
  <c r="UVI188" i="7"/>
  <c r="IKX188" i="7"/>
  <c r="PMZ188" i="7"/>
  <c r="ESN188" i="7"/>
  <c r="ADJ188" i="7"/>
  <c r="KSH188" i="7"/>
  <c r="UUX188" i="7"/>
  <c r="WMI188" i="7"/>
  <c r="BJR188" i="7"/>
  <c r="BFS188" i="7"/>
  <c r="RMW188" i="7"/>
  <c r="STY188" i="7"/>
  <c r="JTQ188" i="7"/>
  <c r="KCL188" i="7"/>
  <c r="WDN188" i="7"/>
  <c r="AXS188" i="7"/>
  <c r="UMB188" i="7"/>
  <c r="LYD188" i="7"/>
  <c r="KFD188" i="7"/>
  <c r="HS188" i="7"/>
  <c r="CRH188" i="7"/>
  <c r="JXR188" i="7"/>
  <c r="CAD188" i="7"/>
  <c r="NKL188" i="7"/>
  <c r="LFK188" i="7"/>
  <c r="ULH188" i="7"/>
  <c r="ILV188" i="7"/>
  <c r="VIT188" i="7"/>
  <c r="DKO188" i="7"/>
  <c r="CYD188" i="7"/>
  <c r="DHU188" i="7"/>
  <c r="ISV188" i="7"/>
  <c r="CDD188" i="7"/>
  <c r="VHX188" i="7"/>
  <c r="GLL188" i="7"/>
  <c r="RRQ188" i="7"/>
  <c r="KTM188" i="7"/>
  <c r="KTE188" i="7"/>
  <c r="SEI188" i="7"/>
  <c r="FTQ188" i="7"/>
  <c r="GRV188" i="7"/>
  <c r="WHD188" i="7"/>
  <c r="TWF188" i="7"/>
  <c r="MVM188" i="7"/>
  <c r="IUM188" i="7"/>
  <c r="MJV188" i="7"/>
  <c r="ISH188" i="7"/>
  <c r="CXE188" i="7"/>
  <c r="KMI188" i="7"/>
  <c r="IDC188" i="7"/>
  <c r="DIV188" i="7"/>
  <c r="OOO188" i="7"/>
  <c r="MFF188" i="7"/>
  <c r="MPP188" i="7"/>
  <c r="PXM188" i="7"/>
  <c r="WVI188" i="7"/>
  <c r="GBD188" i="7"/>
  <c r="PCP188" i="7"/>
  <c r="MGN188" i="7"/>
  <c r="JMO188" i="7"/>
  <c r="GHX188" i="7"/>
  <c r="HET188" i="7"/>
  <c r="CFA188" i="7"/>
  <c r="WEY188" i="7"/>
  <c r="EPK188" i="7"/>
  <c r="ACY188" i="7"/>
  <c r="IBS188" i="7"/>
  <c r="LGA188" i="7"/>
  <c r="VFE188" i="7"/>
  <c r="IFO188" i="7"/>
  <c r="GJF188" i="7"/>
  <c r="GTA188" i="7"/>
  <c r="PRY188" i="7"/>
  <c r="UVJ188" i="7"/>
  <c r="GTH188" i="7"/>
  <c r="CBY188" i="7"/>
  <c r="DSC188" i="7"/>
  <c r="TPH188" i="7"/>
  <c r="BRN188" i="7"/>
  <c r="POW188" i="7"/>
  <c r="MID188" i="7"/>
  <c r="WH188" i="7"/>
  <c r="MFY188" i="7"/>
  <c r="TBZ188" i="7"/>
  <c r="ADS188" i="7"/>
  <c r="WOE188" i="7"/>
  <c r="KPJ188" i="7"/>
  <c r="RIV188" i="7"/>
  <c r="JNZ188" i="7"/>
  <c r="KZK188" i="7"/>
  <c r="U188" i="7"/>
  <c r="FDC188" i="7"/>
  <c r="JXV188" i="7"/>
  <c r="TKF188" i="7"/>
  <c r="HVI188" i="7"/>
  <c r="OVB188" i="7"/>
  <c r="KEY188" i="7"/>
  <c r="TNG188" i="7"/>
  <c r="PRL188" i="7"/>
  <c r="RIS188" i="7"/>
  <c r="IJ188" i="7"/>
  <c r="EX188" i="7"/>
  <c r="EX250" i="7" s="1"/>
  <c r="NKN188" i="7"/>
  <c r="CBB188" i="7"/>
  <c r="VOK188" i="7"/>
  <c r="RM188" i="7"/>
  <c r="DRC188" i="7"/>
  <c r="TRU188" i="7"/>
  <c r="YS188" i="7"/>
  <c r="LNT188" i="7"/>
  <c r="RJX188" i="7"/>
  <c r="OVR188" i="7"/>
  <c r="WIR188" i="7"/>
  <c r="LGU188" i="7"/>
  <c r="PKK188" i="7"/>
  <c r="EII188" i="7"/>
  <c r="BYQ188" i="7"/>
  <c r="UTQ188" i="7"/>
  <c r="PYQ188" i="7"/>
  <c r="UNV188" i="7"/>
  <c r="SGB188" i="7"/>
  <c r="MQZ188" i="7"/>
  <c r="MWG188" i="7"/>
  <c r="UBK188" i="7"/>
  <c r="HVQ188" i="7"/>
  <c r="WXE188" i="7"/>
  <c r="QHX188" i="7"/>
  <c r="UYN188" i="7"/>
  <c r="OD188" i="7"/>
  <c r="MBB188" i="7"/>
  <c r="GHJ188" i="7"/>
  <c r="HTG188" i="7"/>
  <c r="LOH188" i="7"/>
  <c r="PCF188" i="7"/>
  <c r="OPF188" i="7"/>
  <c r="IDY188" i="7"/>
  <c r="QPQ188" i="7"/>
  <c r="GZA188" i="7"/>
  <c r="GPA188" i="7"/>
  <c r="RSG188" i="7"/>
  <c r="NYQ188" i="7"/>
  <c r="WOW188" i="7"/>
  <c r="GFZ188" i="7"/>
  <c r="MHE188" i="7"/>
  <c r="MWE188" i="7"/>
  <c r="QPD188" i="7"/>
  <c r="WGZ188" i="7"/>
  <c r="BCG188" i="7"/>
  <c r="MNY188" i="7"/>
  <c r="LZW188" i="7"/>
  <c r="IOA188" i="7"/>
  <c r="VZV188" i="7"/>
  <c r="QDF188" i="7"/>
  <c r="DLX188" i="7"/>
  <c r="ASV188" i="7"/>
  <c r="KYF188" i="7"/>
  <c r="BTL188" i="7"/>
  <c r="FYH188" i="7"/>
  <c r="IFA188" i="7"/>
  <c r="RNA188" i="7"/>
  <c r="FAA188" i="7"/>
  <c r="HEP188" i="7"/>
  <c r="CVC188" i="7"/>
  <c r="URS188" i="7"/>
  <c r="VCR188" i="7"/>
  <c r="KBD188" i="7"/>
  <c r="PHX188" i="7"/>
  <c r="XCZ188" i="7"/>
  <c r="WJN188" i="7"/>
  <c r="ABG188" i="7"/>
  <c r="PXP188" i="7"/>
  <c r="LDH188" i="7"/>
  <c r="WWR188" i="7"/>
  <c r="PVE188" i="7"/>
  <c r="MYV188" i="7"/>
  <c r="PKJ188" i="7"/>
  <c r="LUE188" i="7"/>
  <c r="PTC188" i="7"/>
  <c r="AUT188" i="7"/>
  <c r="WPH188" i="7"/>
  <c r="CTU188" i="7"/>
  <c r="RNG188" i="7"/>
  <c r="ADH188" i="7"/>
  <c r="GDX188" i="7"/>
  <c r="VYQ188" i="7"/>
  <c r="TTL188" i="7"/>
  <c r="MRO188" i="7"/>
  <c r="JWK188" i="7"/>
  <c r="TY188" i="7"/>
  <c r="UMD188" i="7"/>
  <c r="NWL188" i="7"/>
  <c r="ORZ188" i="7"/>
  <c r="VZX188" i="7"/>
  <c r="RJI188" i="7"/>
  <c r="PUM188" i="7"/>
  <c r="GDO188" i="7"/>
  <c r="WGW188" i="7"/>
  <c r="CNL188" i="7"/>
  <c r="KHU188" i="7"/>
  <c r="ILI188" i="7"/>
  <c r="EYP188" i="7"/>
  <c r="HEI188" i="7"/>
  <c r="NDR188" i="7"/>
  <c r="UKI188" i="7"/>
  <c r="RJK188" i="7"/>
  <c r="OKL188" i="7"/>
  <c r="NSK188" i="7"/>
  <c r="PAB188" i="7"/>
  <c r="IKV188" i="7"/>
  <c r="FMS188" i="7"/>
  <c r="HRW188" i="7"/>
  <c r="LLX188" i="7"/>
  <c r="SEC188" i="7"/>
  <c r="XBM188" i="7"/>
  <c r="KDW188" i="7"/>
  <c r="BIM188" i="7"/>
  <c r="CDV188" i="7"/>
  <c r="PXX188" i="7"/>
  <c r="RDT188" i="7"/>
  <c r="LWY188" i="7"/>
  <c r="VAZ188" i="7"/>
  <c r="TQQ188" i="7"/>
  <c r="NMJ188" i="7"/>
  <c r="CJF188" i="7"/>
  <c r="GVB188" i="7"/>
  <c r="UIO188" i="7"/>
  <c r="RLF188" i="7"/>
  <c r="QMZ188" i="7"/>
  <c r="PGK188" i="7"/>
  <c r="GYC188" i="7"/>
  <c r="DNC188" i="7"/>
  <c r="GNK188" i="7"/>
  <c r="NNB188" i="7"/>
  <c r="MUC188" i="7"/>
  <c r="SUK188" i="7"/>
  <c r="UKW188" i="7"/>
  <c r="GBE188" i="7"/>
  <c r="VRG188" i="7"/>
  <c r="GDB188" i="7"/>
  <c r="FBL188" i="7"/>
  <c r="VYV188" i="7"/>
  <c r="QID188" i="7"/>
  <c r="NYX188" i="7"/>
  <c r="VKU188" i="7"/>
  <c r="KCF188" i="7"/>
  <c r="GCL188" i="7"/>
  <c r="RLK188" i="7"/>
  <c r="ESD188" i="7"/>
  <c r="HSX188" i="7"/>
  <c r="UTS188" i="7"/>
  <c r="IRC188" i="7"/>
  <c r="OMA188" i="7"/>
  <c r="NVV188" i="7"/>
  <c r="YY188" i="7"/>
  <c r="SWL188" i="7"/>
  <c r="DLM188" i="7"/>
  <c r="SMT188" i="7"/>
  <c r="HLP188" i="7"/>
  <c r="VJK188" i="7"/>
  <c r="HPL188" i="7"/>
  <c r="BNN188" i="7"/>
  <c r="HQR188" i="7"/>
  <c r="CFB188" i="7"/>
  <c r="KKB188" i="7"/>
  <c r="POJ188" i="7"/>
  <c r="FAM188" i="7"/>
  <c r="EKK188" i="7"/>
  <c r="GVJ188" i="7"/>
  <c r="DFF188" i="7"/>
  <c r="CHA188" i="7"/>
  <c r="AYP188" i="7"/>
  <c r="AKA188" i="7"/>
  <c r="KXP188" i="7"/>
  <c r="CCV188" i="7"/>
  <c r="NGD188" i="7"/>
  <c r="PVP188" i="7"/>
  <c r="GQI188" i="7"/>
  <c r="KKN188" i="7"/>
  <c r="RIL188" i="7"/>
  <c r="UI188" i="7"/>
  <c r="BSU188" i="7"/>
  <c r="ETL188" i="7"/>
  <c r="UUV188" i="7"/>
  <c r="WZV188" i="7"/>
  <c r="BCL188" i="7"/>
  <c r="MSV188" i="7"/>
  <c r="LZK188" i="7"/>
  <c r="TPN188" i="7"/>
  <c r="PPX188" i="7"/>
  <c r="LKQ188" i="7"/>
  <c r="DZR188" i="7"/>
  <c r="SP188" i="7"/>
  <c r="SFV188" i="7"/>
  <c r="BJO188" i="7"/>
  <c r="FRM188" i="7"/>
  <c r="AGX188" i="7"/>
  <c r="EQC188" i="7"/>
  <c r="IUL188" i="7"/>
  <c r="OKX188" i="7"/>
  <c r="LCI188" i="7"/>
  <c r="TQR188" i="7"/>
  <c r="KEM188" i="7"/>
  <c r="ISP188" i="7"/>
  <c r="OVJ188" i="7"/>
  <c r="UDV188" i="7"/>
  <c r="BXQ188" i="7"/>
  <c r="NNG188" i="7"/>
  <c r="TA188" i="7"/>
  <c r="QHH188" i="7"/>
  <c r="TIS188" i="7"/>
  <c r="GJR188" i="7"/>
  <c r="JZJ188" i="7"/>
  <c r="DGQ188" i="7"/>
  <c r="JVG188" i="7"/>
  <c r="HT188" i="7"/>
  <c r="AQP188" i="7"/>
  <c r="VPT188" i="7"/>
  <c r="FFF188" i="7"/>
  <c r="BFI188" i="7"/>
  <c r="GRP188" i="7"/>
  <c r="XEV188" i="7"/>
  <c r="GNM188" i="7"/>
  <c r="QBH188" i="7"/>
  <c r="JDV188" i="7"/>
  <c r="IMA188" i="7"/>
  <c r="PUB188" i="7"/>
  <c r="FFB188" i="7"/>
  <c r="SAL188" i="7"/>
  <c r="LSL188" i="7"/>
  <c r="OHI188" i="7"/>
  <c r="VQD188" i="7"/>
  <c r="THX188" i="7"/>
  <c r="TEI188" i="7"/>
  <c r="JXZ188" i="7"/>
  <c r="LDE188" i="7"/>
  <c r="TZQ188" i="7"/>
  <c r="RES188" i="7"/>
  <c r="TTK188" i="7"/>
  <c r="GQD188" i="7"/>
  <c r="DMN188" i="7"/>
  <c r="KID188" i="7"/>
  <c r="JOJ188" i="7"/>
  <c r="VEY188" i="7"/>
  <c r="IKG188" i="7"/>
  <c r="HFE188" i="7"/>
  <c r="DJJ188" i="7"/>
  <c r="VUB188" i="7"/>
  <c r="JYP188" i="7"/>
  <c r="WMC188" i="7"/>
  <c r="ZF188" i="7"/>
  <c r="UWM188" i="7"/>
  <c r="LBQ188" i="7"/>
  <c r="EOH188" i="7"/>
  <c r="EHQ188" i="7"/>
  <c r="ZG188" i="7"/>
  <c r="LHH188" i="7"/>
  <c r="OOV188" i="7"/>
  <c r="BWI188" i="7"/>
  <c r="VRY188" i="7"/>
  <c r="TUI188" i="7"/>
  <c r="JYC188" i="7"/>
  <c r="EYW188" i="7"/>
  <c r="VKI188" i="7"/>
  <c r="DHV188" i="7"/>
  <c r="REJ188" i="7"/>
  <c r="KSB188" i="7"/>
  <c r="CKX188" i="7"/>
  <c r="RFR188" i="7"/>
  <c r="CHE188" i="7"/>
  <c r="QNE188" i="7"/>
  <c r="EER188" i="7"/>
  <c r="IVC188" i="7"/>
  <c r="AEA188" i="7"/>
  <c r="EOD188" i="7"/>
  <c r="NOE188" i="7"/>
  <c r="PV188" i="7"/>
  <c r="KLH188" i="7"/>
  <c r="RXN188" i="7"/>
  <c r="MWQ188" i="7"/>
  <c r="CUN188" i="7"/>
  <c r="CFG188" i="7"/>
  <c r="DNM188" i="7"/>
  <c r="LME188" i="7"/>
  <c r="SQD188" i="7"/>
  <c r="WPE188" i="7"/>
  <c r="VMT188" i="7"/>
  <c r="UOR188" i="7"/>
  <c r="IVE188" i="7"/>
  <c r="FLA188" i="7"/>
  <c r="SXE188" i="7"/>
  <c r="HXG188" i="7"/>
  <c r="UXJ188" i="7"/>
  <c r="QWZ188" i="7"/>
  <c r="QQE188" i="7"/>
  <c r="CFD188" i="7"/>
  <c r="ONO188" i="7"/>
  <c r="NSM188" i="7"/>
  <c r="JCI188" i="7"/>
  <c r="MDW188" i="7"/>
  <c r="IKM188" i="7"/>
  <c r="BYZ188" i="7"/>
  <c r="NXH188" i="7"/>
  <c r="LBT188" i="7"/>
  <c r="KIY188" i="7"/>
  <c r="DXO188" i="7"/>
  <c r="SRY188" i="7"/>
  <c r="RUR188" i="7"/>
  <c r="HSB188" i="7"/>
  <c r="LBX188" i="7"/>
  <c r="OJM188" i="7"/>
  <c r="FAH188" i="7"/>
  <c r="QMI188" i="7"/>
  <c r="MXN188" i="7"/>
  <c r="GJP188" i="7"/>
  <c r="JFU188" i="7"/>
  <c r="KYC188" i="7"/>
  <c r="RYW188" i="7"/>
  <c r="UVP188" i="7"/>
  <c r="SIN188" i="7"/>
  <c r="QLX188" i="7"/>
  <c r="DOQ188" i="7"/>
  <c r="ZC188" i="7"/>
  <c r="MWZ188" i="7"/>
  <c r="QE188" i="7"/>
  <c r="WDX188" i="7"/>
  <c r="HMN188" i="7"/>
  <c r="SWR188" i="7"/>
  <c r="UET188" i="7"/>
  <c r="DPJ188" i="7"/>
  <c r="HZO188" i="7"/>
  <c r="CN188" i="7"/>
  <c r="ULP188" i="7"/>
  <c r="CDP188" i="7"/>
  <c r="GKT188" i="7"/>
  <c r="UJJ188" i="7"/>
  <c r="HVG188" i="7"/>
  <c r="URM188" i="7"/>
  <c r="KDE188" i="7"/>
  <c r="ADP188" i="7"/>
  <c r="RWN188" i="7"/>
  <c r="QVP188" i="7"/>
  <c r="VYR188" i="7"/>
  <c r="DXM188" i="7"/>
  <c r="UNC188" i="7"/>
  <c r="WCP188" i="7"/>
  <c r="GGI188" i="7"/>
  <c r="HTJ188" i="7"/>
  <c r="TXV188" i="7"/>
  <c r="PCD188" i="7"/>
  <c r="HNG188" i="7"/>
  <c r="GBS188" i="7"/>
  <c r="VTQ188" i="7"/>
  <c r="ARA188" i="7"/>
  <c r="KAN188" i="7"/>
  <c r="EEB188" i="7"/>
  <c r="KKK188" i="7"/>
  <c r="DJN188" i="7"/>
  <c r="BQA188" i="7"/>
  <c r="FYD188" i="7"/>
  <c r="VNI188" i="7"/>
  <c r="DBB188" i="7"/>
  <c r="PMP188" i="7"/>
  <c r="EDI188" i="7"/>
  <c r="NED188" i="7"/>
  <c r="QQA188" i="7"/>
  <c r="FOV188" i="7"/>
  <c r="UMX188" i="7"/>
  <c r="KLG188" i="7"/>
  <c r="EVN188" i="7"/>
  <c r="TYL188" i="7"/>
  <c r="MBG188" i="7"/>
  <c r="IND188" i="7"/>
  <c r="DWG188" i="7"/>
  <c r="BYU188" i="7"/>
  <c r="UMR188" i="7"/>
  <c r="MMQ188" i="7"/>
  <c r="KWJ188" i="7"/>
  <c r="BMP188" i="7"/>
  <c r="RBQ188" i="7"/>
  <c r="JKY188" i="7"/>
  <c r="BPW188" i="7"/>
  <c r="RZX188" i="7"/>
  <c r="DEP188" i="7"/>
  <c r="NTY188" i="7"/>
  <c r="IQT188" i="7"/>
  <c r="LOI188" i="7"/>
  <c r="TCZ188" i="7"/>
  <c r="SEG188" i="7"/>
  <c r="EFA188" i="7"/>
  <c r="RSM188" i="7"/>
  <c r="FPO188" i="7"/>
  <c r="TXC188" i="7"/>
  <c r="SHO188" i="7"/>
  <c r="ULG188" i="7"/>
  <c r="DCX188" i="7"/>
  <c r="BKK188" i="7"/>
  <c r="RH188" i="7"/>
  <c r="TWR188" i="7"/>
  <c r="IVW188" i="7"/>
  <c r="FQO188" i="7"/>
  <c r="SGX188" i="7"/>
  <c r="RCO188" i="7"/>
  <c r="KPK188" i="7"/>
  <c r="JE188" i="7"/>
  <c r="UYP188" i="7"/>
  <c r="CLZ188" i="7"/>
  <c r="FXW188" i="7"/>
  <c r="QBD188" i="7"/>
  <c r="BOO188" i="7"/>
  <c r="CWH188" i="7"/>
  <c r="FCE188" i="7"/>
  <c r="RLT188" i="7"/>
  <c r="BIE188" i="7"/>
  <c r="VFV188" i="7"/>
  <c r="AWO188" i="7"/>
  <c r="EKV188" i="7"/>
  <c r="DEG188" i="7"/>
  <c r="JXN188" i="7"/>
  <c r="WDR188" i="7"/>
  <c r="KTW188" i="7"/>
  <c r="UZ188" i="7"/>
  <c r="KLI188" i="7"/>
  <c r="FFU188" i="7"/>
  <c r="OEL188" i="7"/>
  <c r="IQB188" i="7"/>
  <c r="AGQ188" i="7"/>
  <c r="KMD188" i="7"/>
  <c r="KXD188" i="7"/>
  <c r="NPC188" i="7"/>
  <c r="NXO188" i="7"/>
  <c r="NLD188" i="7"/>
  <c r="NOX188" i="7"/>
  <c r="QKK188" i="7"/>
  <c r="WDK188" i="7"/>
  <c r="QPF188" i="7"/>
  <c r="QRY188" i="7"/>
  <c r="DIU188" i="7"/>
  <c r="UDU188" i="7"/>
  <c r="VWX188" i="7"/>
  <c r="TKT188" i="7"/>
  <c r="GQV188" i="7"/>
  <c r="GGT188" i="7"/>
  <c r="LYX188" i="7"/>
  <c r="ELY188" i="7"/>
  <c r="GX188" i="7"/>
  <c r="OII188" i="7"/>
  <c r="UCB188" i="7"/>
  <c r="SJL188" i="7"/>
  <c r="LKL188" i="7"/>
  <c r="DRL188" i="7"/>
  <c r="KPF188" i="7"/>
  <c r="NMC188" i="7"/>
  <c r="HJM188" i="7"/>
  <c r="JIX188" i="7"/>
  <c r="AWX188" i="7"/>
  <c r="IRA188" i="7"/>
  <c r="AEX188" i="7"/>
  <c r="GIT188" i="7"/>
  <c r="WUN188" i="7"/>
  <c r="FWH188" i="7"/>
  <c r="ROD188" i="7"/>
  <c r="KNP188" i="7"/>
  <c r="BBY188" i="7"/>
  <c r="JWX188" i="7"/>
  <c r="JVC188" i="7"/>
  <c r="VLU188" i="7"/>
  <c r="PCQ188" i="7"/>
  <c r="IXY188" i="7"/>
  <c r="BMN188" i="7"/>
  <c r="UDZ188" i="7"/>
  <c r="DD188" i="7"/>
  <c r="DD250" i="7" s="1"/>
  <c r="OIU188" i="7"/>
  <c r="LJS188" i="7"/>
  <c r="XX188" i="7"/>
  <c r="CZV188" i="7"/>
  <c r="LUR188" i="7"/>
  <c r="CEC188" i="7"/>
  <c r="NGW188" i="7"/>
  <c r="CWL188" i="7"/>
  <c r="RIK188" i="7"/>
  <c r="TGZ188" i="7"/>
  <c r="DQV188" i="7"/>
  <c r="VOS188" i="7"/>
  <c r="QNK188" i="7"/>
  <c r="HRH188" i="7"/>
  <c r="NDD188" i="7"/>
  <c r="GWP188" i="7"/>
  <c r="MTJ188" i="7"/>
  <c r="OQB188" i="7"/>
  <c r="MYO188" i="7"/>
  <c r="LEI188" i="7"/>
  <c r="CES188" i="7"/>
  <c r="TVA188" i="7"/>
  <c r="FMH188" i="7"/>
  <c r="CBJ188" i="7"/>
  <c r="KHP188" i="7"/>
  <c r="KQM188" i="7"/>
  <c r="NPU188" i="7"/>
  <c r="AUI188" i="7"/>
  <c r="VFJ188" i="7"/>
  <c r="QMG188" i="7"/>
  <c r="ETV188" i="7"/>
  <c r="QFC188" i="7"/>
  <c r="EKZ188" i="7"/>
  <c r="IO188" i="7"/>
  <c r="HMR188" i="7"/>
  <c r="BCP188" i="7"/>
  <c r="CBI188" i="7"/>
  <c r="MHF188" i="7"/>
  <c r="IVO188" i="7"/>
  <c r="LSJ188" i="7"/>
  <c r="DWH188" i="7"/>
  <c r="GRN188" i="7"/>
  <c r="ATK188" i="7"/>
  <c r="BOD188" i="7"/>
  <c r="TAC188" i="7"/>
  <c r="TIF188" i="7"/>
  <c r="TK188" i="7"/>
  <c r="UKL188" i="7"/>
  <c r="OXZ188" i="7"/>
  <c r="HAX188" i="7"/>
  <c r="HYE188" i="7"/>
  <c r="FBU188" i="7"/>
  <c r="INT188" i="7"/>
  <c r="USC188" i="7"/>
  <c r="PAN188" i="7"/>
  <c r="RDZ188" i="7"/>
  <c r="PCJ188" i="7"/>
  <c r="GXA188" i="7"/>
  <c r="ACX188" i="7"/>
  <c r="VNK188" i="7"/>
  <c r="CED188" i="7"/>
  <c r="WFD188" i="7"/>
  <c r="CZX188" i="7"/>
  <c r="FWT188" i="7"/>
  <c r="PTE188" i="7"/>
  <c r="DAH188" i="7"/>
  <c r="MEI188" i="7"/>
  <c r="MUZ188" i="7"/>
  <c r="GOF188" i="7"/>
  <c r="GFU188" i="7"/>
  <c r="IJH188" i="7"/>
  <c r="ODA188" i="7"/>
  <c r="UEG188" i="7"/>
  <c r="IUF188" i="7"/>
  <c r="UQW188" i="7"/>
  <c r="SLT188" i="7"/>
  <c r="OQJ188" i="7"/>
  <c r="EAC188" i="7"/>
  <c r="QVR188" i="7"/>
  <c r="QDD188" i="7"/>
  <c r="PQR188" i="7"/>
  <c r="IOG188" i="7"/>
  <c r="BRT188" i="7"/>
  <c r="ICN188" i="7"/>
  <c r="AEB188" i="7"/>
  <c r="VND188" i="7"/>
  <c r="SKI188" i="7"/>
  <c r="UEL188" i="7"/>
  <c r="SJJ188" i="7"/>
  <c r="UHP188" i="7"/>
  <c r="BGT188" i="7"/>
  <c r="UVE188" i="7"/>
  <c r="FKE188" i="7"/>
  <c r="MPG188" i="7"/>
  <c r="QTB188" i="7"/>
  <c r="TON188" i="7"/>
  <c r="HJG188" i="7"/>
  <c r="JBR188" i="7"/>
  <c r="NGV188" i="7"/>
  <c r="LDI188" i="7"/>
  <c r="LCZ188" i="7"/>
  <c r="LDG188" i="7"/>
  <c r="KRG188" i="7"/>
  <c r="KBI188" i="7"/>
  <c r="WCY188" i="7"/>
  <c r="SFA188" i="7"/>
  <c r="RTU188" i="7"/>
  <c r="BBW188" i="7"/>
  <c r="DEF188" i="7"/>
  <c r="VKF188" i="7"/>
  <c r="CKP188" i="7"/>
  <c r="DKG188" i="7"/>
  <c r="PZ188" i="7"/>
  <c r="DFW188" i="7"/>
  <c r="USX188" i="7"/>
  <c r="INJ188" i="7"/>
  <c r="SOE188" i="7"/>
  <c r="TMB188" i="7"/>
  <c r="TGJ188" i="7"/>
  <c r="NUL188" i="7"/>
  <c r="JQJ188" i="7"/>
  <c r="WFV188" i="7"/>
  <c r="RS188" i="7"/>
  <c r="QLC188" i="7"/>
  <c r="UQC188" i="7"/>
  <c r="UOU188" i="7"/>
  <c r="CBK188" i="7"/>
  <c r="LXB188" i="7"/>
  <c r="DBP188" i="7"/>
  <c r="HQH188" i="7"/>
  <c r="NRK188" i="7"/>
  <c r="EJZ188" i="7"/>
  <c r="WAL188" i="7"/>
  <c r="BAH188" i="7"/>
  <c r="WAW188" i="7"/>
  <c r="QEL188" i="7"/>
  <c r="DPZ188" i="7"/>
  <c r="PRB188" i="7"/>
  <c r="OMH188" i="7"/>
  <c r="PIE188" i="7"/>
  <c r="EDY188" i="7"/>
  <c r="IPR188" i="7"/>
  <c r="QB188" i="7"/>
  <c r="TAR188" i="7"/>
  <c r="FKH188" i="7"/>
  <c r="AQE188" i="7"/>
  <c r="LQO188" i="7"/>
  <c r="BPV188" i="7"/>
  <c r="FAV188" i="7"/>
  <c r="LZD188" i="7"/>
  <c r="NXZ188" i="7"/>
  <c r="MWD188" i="7"/>
  <c r="JRK188" i="7"/>
  <c r="WJD188" i="7"/>
  <c r="FZB188" i="7"/>
  <c r="UDB188" i="7"/>
  <c r="XDS188" i="7"/>
  <c r="KG188" i="7"/>
  <c r="TCH188" i="7"/>
  <c r="VTS188" i="7"/>
  <c r="QZM188" i="7"/>
  <c r="PBH188" i="7"/>
  <c r="OBR188" i="7"/>
  <c r="SLI188" i="7"/>
  <c r="AEU188" i="7"/>
  <c r="RBP188" i="7"/>
  <c r="UHZ188" i="7"/>
  <c r="EBY188" i="7"/>
  <c r="PQW188" i="7"/>
  <c r="RWX188" i="7"/>
  <c r="FDA188" i="7"/>
  <c r="QAI188" i="7"/>
  <c r="DBT188" i="7"/>
  <c r="FWS188" i="7"/>
  <c r="MZL188" i="7"/>
  <c r="DHI188" i="7"/>
  <c r="SVJ188" i="7"/>
  <c r="RHN188" i="7"/>
  <c r="BXS188" i="7"/>
  <c r="RYP188" i="7"/>
  <c r="CWV188" i="7"/>
  <c r="PJC188" i="7"/>
  <c r="LRR188" i="7"/>
  <c r="BEU188" i="7"/>
  <c r="IQG188" i="7"/>
  <c r="VBJ188" i="7"/>
  <c r="GP188" i="7"/>
  <c r="KZV188" i="7"/>
  <c r="UVZ188" i="7"/>
  <c r="AHI188" i="7"/>
  <c r="AZZ188" i="7"/>
  <c r="SXH188" i="7"/>
  <c r="CYY188" i="7"/>
  <c r="DAI188" i="7"/>
  <c r="PWI188" i="7"/>
  <c r="QZS188" i="7"/>
  <c r="LHI188" i="7"/>
  <c r="FLE188" i="7"/>
  <c r="OVX188" i="7"/>
  <c r="IFS188" i="7"/>
  <c r="HRO188" i="7"/>
  <c r="KSD188" i="7"/>
  <c r="MFD188" i="7"/>
  <c r="HOZ188" i="7"/>
  <c r="SXF188" i="7"/>
  <c r="VDV188" i="7"/>
  <c r="UPM188" i="7"/>
  <c r="SBP188" i="7"/>
  <c r="DCM188" i="7"/>
  <c r="JKQ188" i="7"/>
  <c r="BOE188" i="7"/>
  <c r="QUZ188" i="7"/>
  <c r="QEZ188" i="7"/>
  <c r="JXF188" i="7"/>
  <c r="EFD188" i="7"/>
  <c r="ILE188" i="7"/>
  <c r="EV188" i="7"/>
  <c r="EV250" i="7" s="1"/>
  <c r="LTD188" i="7"/>
  <c r="QNO188" i="7"/>
  <c r="EXH188" i="7"/>
  <c r="EB188" i="7"/>
  <c r="EB250" i="7" s="1"/>
  <c r="DVW188" i="7"/>
  <c r="JWP188" i="7"/>
  <c r="WMM188" i="7"/>
  <c r="QIU188" i="7"/>
  <c r="NIH188" i="7"/>
  <c r="OGI188" i="7"/>
  <c r="UDO188" i="7"/>
  <c r="VLM188" i="7"/>
  <c r="LOO188" i="7"/>
  <c r="EIG188" i="7"/>
  <c r="HRD188" i="7"/>
  <c r="NVH188" i="7"/>
  <c r="UJH188" i="7"/>
  <c r="VJU188" i="7"/>
  <c r="IFU188" i="7"/>
  <c r="TNU188" i="7"/>
  <c r="QCB188" i="7"/>
  <c r="OHB188" i="7"/>
  <c r="CHG188" i="7"/>
  <c r="KCM188" i="7"/>
  <c r="ATO188" i="7"/>
  <c r="GSD188" i="7"/>
  <c r="QSG188" i="7"/>
  <c r="BSM188" i="7"/>
  <c r="UKX188" i="7"/>
  <c r="KOD188" i="7"/>
  <c r="PMM188" i="7"/>
  <c r="MSQ188" i="7"/>
  <c r="LPD188" i="7"/>
  <c r="IGQ188" i="7"/>
  <c r="VLL188" i="7"/>
  <c r="EDG188" i="7"/>
  <c r="DON188" i="7"/>
  <c r="BNF188" i="7"/>
  <c r="SAE188" i="7"/>
  <c r="PAM188" i="7"/>
  <c r="LPF188" i="7"/>
  <c r="UBD188" i="7"/>
  <c r="TWN188" i="7"/>
  <c r="KIG188" i="7"/>
  <c r="TEY188" i="7"/>
  <c r="VZF188" i="7"/>
  <c r="PTS188" i="7"/>
  <c r="MTX188" i="7"/>
  <c r="TCO188" i="7"/>
  <c r="KEC188" i="7"/>
  <c r="MCS188" i="7"/>
  <c r="PDU188" i="7"/>
  <c r="NPD188" i="7"/>
  <c r="UHQ188" i="7"/>
  <c r="HOT188" i="7"/>
  <c r="PCO188" i="7"/>
  <c r="VHL188" i="7"/>
  <c r="DLF188" i="7"/>
  <c r="TQK188" i="7"/>
  <c r="SKE188" i="7"/>
  <c r="MBP188" i="7"/>
  <c r="QAX188" i="7"/>
  <c r="PCA188" i="7"/>
  <c r="POU188" i="7"/>
  <c r="RIX188" i="7"/>
  <c r="TJR188" i="7"/>
  <c r="DLO188" i="7"/>
  <c r="GS188" i="7"/>
  <c r="KU188" i="7"/>
  <c r="TNN188" i="7"/>
  <c r="THA188" i="7"/>
  <c r="RBD188" i="7"/>
  <c r="CWA188" i="7"/>
  <c r="IMH188" i="7"/>
  <c r="BUE188" i="7"/>
  <c r="QRA188" i="7"/>
  <c r="GGQ188" i="7"/>
  <c r="WBB188" i="7"/>
  <c r="JVV188" i="7"/>
  <c r="LIT188" i="7"/>
  <c r="WD188" i="7"/>
  <c r="NWO188" i="7"/>
  <c r="SU188" i="7"/>
  <c r="MZO188" i="7"/>
  <c r="UUC188" i="7"/>
  <c r="WYR188" i="7"/>
  <c r="VGM188" i="7"/>
  <c r="GZX188" i="7"/>
  <c r="RPD188" i="7"/>
  <c r="NPQ188" i="7"/>
  <c r="IGB188" i="7"/>
  <c r="UZM188" i="7"/>
  <c r="DOO188" i="7"/>
  <c r="TRL188" i="7"/>
  <c r="COK188" i="7"/>
  <c r="KFX188" i="7"/>
  <c r="NTK188" i="7"/>
  <c r="KLJ188" i="7"/>
  <c r="PEW188" i="7"/>
  <c r="DCG188" i="7"/>
  <c r="GH188" i="7"/>
  <c r="RWQ188" i="7"/>
  <c r="DNB188" i="7"/>
  <c r="VIU188" i="7"/>
  <c r="CRK188" i="7"/>
  <c r="ATA188" i="7"/>
  <c r="DZV188" i="7"/>
  <c r="EQY188" i="7"/>
  <c r="WAQ188" i="7"/>
  <c r="ZO188" i="7"/>
  <c r="LG188" i="7"/>
  <c r="VLN188" i="7"/>
  <c r="QTL188" i="7"/>
  <c r="VHE188" i="7"/>
  <c r="IPT188" i="7"/>
  <c r="OYK188" i="7"/>
  <c r="FFD188" i="7"/>
  <c r="MQO188" i="7"/>
  <c r="KSV188" i="7"/>
  <c r="NTW188" i="7"/>
  <c r="QQU188" i="7"/>
  <c r="LKM188" i="7"/>
  <c r="EAM188" i="7"/>
  <c r="QXI188" i="7"/>
  <c r="AFB188" i="7"/>
  <c r="MIR188" i="7"/>
  <c r="JSP188" i="7"/>
  <c r="TNX188" i="7"/>
  <c r="ICH188" i="7"/>
  <c r="FZN188" i="7"/>
  <c r="UMY188" i="7"/>
  <c r="RYL188" i="7"/>
  <c r="HEL188" i="7"/>
  <c r="HUF188" i="7"/>
  <c r="GGX188" i="7"/>
  <c r="RND188" i="7"/>
  <c r="CFP188" i="7"/>
  <c r="EZB188" i="7"/>
  <c r="GZC188" i="7"/>
  <c r="QSS188" i="7"/>
  <c r="UGI188" i="7"/>
  <c r="JJB188" i="7"/>
  <c r="QSV188" i="7"/>
  <c r="FHZ188" i="7"/>
  <c r="AZX188" i="7"/>
  <c r="UTB188" i="7"/>
  <c r="GHB188" i="7"/>
  <c r="WVR188" i="7"/>
  <c r="DIK188" i="7"/>
  <c r="OWR188" i="7"/>
  <c r="PKA188" i="7"/>
  <c r="HFY188" i="7"/>
  <c r="LJM188" i="7"/>
  <c r="HVU188" i="7"/>
  <c r="NII188" i="7"/>
  <c r="IMS188" i="7"/>
  <c r="KME188" i="7"/>
  <c r="GVT188" i="7"/>
  <c r="ILB188" i="7"/>
  <c r="TOF188" i="7"/>
  <c r="AEN188" i="7"/>
  <c r="HXL188" i="7"/>
  <c r="HE188" i="7"/>
  <c r="BDM188" i="7"/>
  <c r="QTM188" i="7"/>
  <c r="TMH188" i="7"/>
  <c r="SVT188" i="7"/>
  <c r="MCQ188" i="7"/>
  <c r="ASM188" i="7"/>
  <c r="VEE188" i="7"/>
  <c r="LMG188" i="7"/>
  <c r="OCE188" i="7"/>
  <c r="DCD188" i="7"/>
  <c r="UCA188" i="7"/>
  <c r="WMU188" i="7"/>
  <c r="JUS188" i="7"/>
  <c r="SQW188" i="7"/>
  <c r="UUT188" i="7"/>
  <c r="WNF188" i="7"/>
  <c r="AVA188" i="7"/>
  <c r="DFP188" i="7"/>
  <c r="HLB188" i="7"/>
  <c r="VDM188" i="7"/>
  <c r="ROL188" i="7"/>
  <c r="VCN188" i="7"/>
  <c r="HLH188" i="7"/>
  <c r="CJS188" i="7"/>
  <c r="MQL188" i="7"/>
  <c r="NVJ188" i="7"/>
  <c r="VUE188" i="7"/>
  <c r="HNZ188" i="7"/>
  <c r="AIW188" i="7"/>
  <c r="QRR188" i="7"/>
  <c r="EKP188" i="7"/>
  <c r="KAF188" i="7"/>
  <c r="PAF188" i="7"/>
  <c r="EJJ188" i="7"/>
  <c r="ABZ188" i="7"/>
  <c r="IHE188" i="7"/>
  <c r="DIR188" i="7"/>
  <c r="HOY188" i="7"/>
  <c r="GML188" i="7"/>
  <c r="NWS188" i="7"/>
  <c r="JLD188" i="7"/>
  <c r="ACH188" i="7"/>
  <c r="PFF188" i="7"/>
  <c r="BPB188" i="7"/>
  <c r="BCM188" i="7"/>
  <c r="RKV188" i="7"/>
  <c r="KHI188" i="7"/>
  <c r="SAX188" i="7"/>
  <c r="SS188" i="7"/>
  <c r="LQA188" i="7"/>
  <c r="AGT188" i="7"/>
  <c r="TXJ188" i="7"/>
  <c r="OGY188" i="7"/>
  <c r="DE188" i="7"/>
  <c r="DE250" i="7" s="1"/>
  <c r="OSV188" i="7"/>
  <c r="TEQ188" i="7"/>
  <c r="EPX188" i="7"/>
  <c r="QXC188" i="7"/>
  <c r="FCV188" i="7"/>
  <c r="PJE188" i="7"/>
  <c r="NYJ188" i="7"/>
  <c r="AEG188" i="7"/>
  <c r="KLY188" i="7"/>
  <c r="OLZ188" i="7"/>
  <c r="BMD188" i="7"/>
  <c r="HTA188" i="7"/>
  <c r="EBP188" i="7"/>
  <c r="CYT188" i="7"/>
  <c r="PVQ188" i="7"/>
  <c r="CBP188" i="7"/>
  <c r="KXL188" i="7"/>
  <c r="QTU188" i="7"/>
  <c r="FYJ188" i="7"/>
  <c r="PXG188" i="7"/>
  <c r="CFH188" i="7"/>
  <c r="UAU188" i="7"/>
  <c r="FGG188" i="7"/>
  <c r="QRF188" i="7"/>
  <c r="BCQ188" i="7"/>
  <c r="FLY188" i="7"/>
  <c r="FLU188" i="7"/>
  <c r="FVA188" i="7"/>
  <c r="RST188" i="7"/>
  <c r="JBJ188" i="7"/>
  <c r="WPO188" i="7"/>
  <c r="WHX188" i="7"/>
  <c r="PLF188" i="7"/>
  <c r="AHD188" i="7"/>
  <c r="VEZ188" i="7"/>
  <c r="HPZ188" i="7"/>
  <c r="RFV188" i="7"/>
  <c r="BID188" i="7"/>
  <c r="VHW188" i="7"/>
  <c r="NYL188" i="7"/>
  <c r="AKY188" i="7"/>
  <c r="OKR188" i="7"/>
  <c r="WOC188" i="7"/>
  <c r="LYF188" i="7"/>
  <c r="IGV188" i="7"/>
  <c r="TTQ188" i="7"/>
  <c r="VRA188" i="7"/>
  <c r="GZN188" i="7"/>
  <c r="CET188" i="7"/>
  <c r="LJR188" i="7"/>
  <c r="ISL188" i="7"/>
  <c r="PSH188" i="7"/>
  <c r="QZF188" i="7"/>
  <c r="TIK188" i="7"/>
  <c r="NZQ188" i="7"/>
  <c r="FMT188" i="7"/>
  <c r="HGN188" i="7"/>
  <c r="DLG188" i="7"/>
  <c r="UVN188" i="7"/>
  <c r="CHP188" i="7"/>
  <c r="SWB188" i="7"/>
  <c r="NQL188" i="7"/>
  <c r="WBA188" i="7"/>
  <c r="KOI188" i="7"/>
  <c r="GNC188" i="7"/>
  <c r="COL188" i="7"/>
  <c r="QVU188" i="7"/>
  <c r="SYN188" i="7"/>
  <c r="AIX188" i="7"/>
  <c r="MAG188" i="7"/>
  <c r="BDN188" i="7"/>
  <c r="QCG188" i="7"/>
  <c r="SHK188" i="7"/>
  <c r="LSU188" i="7"/>
  <c r="TGQ188" i="7"/>
  <c r="OCJ188" i="7"/>
  <c r="DZY188" i="7"/>
  <c r="STQ188" i="7"/>
  <c r="WTA188" i="7"/>
  <c r="IIL188" i="7"/>
  <c r="HSA188" i="7"/>
  <c r="SZP188" i="7"/>
  <c r="VES188" i="7"/>
  <c r="UVY188" i="7"/>
  <c r="WDW188" i="7"/>
  <c r="BOJ188" i="7"/>
  <c r="GOG188" i="7"/>
  <c r="WYA188" i="7"/>
  <c r="PEG188" i="7"/>
  <c r="DPL188" i="7"/>
  <c r="MUN188" i="7"/>
  <c r="LGK188" i="7"/>
  <c r="ONI188" i="7"/>
  <c r="JXU188" i="7"/>
  <c r="GYL188" i="7"/>
  <c r="LOV188" i="7"/>
  <c r="AFE188" i="7"/>
  <c r="VWG188" i="7"/>
  <c r="BPQ188" i="7"/>
  <c r="TUL188" i="7"/>
  <c r="SWC188" i="7"/>
  <c r="EML188" i="7"/>
  <c r="TAL188" i="7"/>
  <c r="WCI188" i="7"/>
  <c r="LXL188" i="7"/>
  <c r="DGP188" i="7"/>
  <c r="GSG188" i="7"/>
  <c r="ODC188" i="7"/>
  <c r="KDG188" i="7"/>
  <c r="VZT188" i="7"/>
  <c r="LUG188" i="7"/>
  <c r="REP188" i="7"/>
  <c r="NZC188" i="7"/>
  <c r="DBN188" i="7"/>
  <c r="SZL188" i="7"/>
  <c r="IYY188" i="7"/>
  <c r="NNF188" i="7"/>
  <c r="WDT188" i="7"/>
  <c r="CQG188" i="7"/>
  <c r="LUQ188" i="7"/>
  <c r="IJC188" i="7"/>
  <c r="TZL188" i="7"/>
  <c r="EWV188" i="7"/>
  <c r="DXY188" i="7"/>
  <c r="FGS188" i="7"/>
  <c r="LOG188" i="7"/>
  <c r="APA188" i="7"/>
  <c r="DBF188" i="7"/>
  <c r="OAN188" i="7"/>
  <c r="JVZ188" i="7"/>
  <c r="OHS188" i="7"/>
  <c r="IMQ188" i="7"/>
  <c r="PBG188" i="7"/>
  <c r="GDA188" i="7"/>
  <c r="BOL188" i="7"/>
  <c r="QNM188" i="7"/>
  <c r="GOU188" i="7"/>
  <c r="KIF188" i="7"/>
  <c r="DAW188" i="7"/>
  <c r="KTI188" i="7"/>
  <c r="DFI188" i="7"/>
  <c r="JIP188" i="7"/>
  <c r="EAY188" i="7"/>
  <c r="NRU188" i="7"/>
  <c r="CKG188" i="7"/>
  <c r="MTO188" i="7"/>
  <c r="QWC188" i="7"/>
  <c r="UTN188" i="7"/>
  <c r="BAA188" i="7"/>
  <c r="ANB188" i="7"/>
  <c r="PSA188" i="7"/>
  <c r="QHJ188" i="7"/>
  <c r="HAO188" i="7"/>
  <c r="MYU188" i="7"/>
  <c r="LTX188" i="7"/>
  <c r="AVH188" i="7"/>
  <c r="JLK188" i="7"/>
  <c r="MLA188" i="7"/>
  <c r="NCA188" i="7"/>
  <c r="LGP188" i="7"/>
  <c r="BDF188" i="7"/>
  <c r="DPQ188" i="7"/>
  <c r="HVR188" i="7"/>
  <c r="TEH188" i="7"/>
  <c r="OT188" i="7"/>
  <c r="IRG188" i="7"/>
  <c r="PPZ188" i="7"/>
  <c r="WAB188" i="7"/>
  <c r="BYC188" i="7"/>
  <c r="AGF188" i="7"/>
  <c r="UMZ188" i="7"/>
  <c r="GPX188" i="7"/>
  <c r="NMI188" i="7"/>
  <c r="KGW188" i="7"/>
  <c r="VTD188" i="7"/>
  <c r="PCE188" i="7"/>
  <c r="HBY188" i="7"/>
  <c r="TPR188" i="7"/>
  <c r="FJE188" i="7"/>
  <c r="CHM188" i="7"/>
  <c r="KJP188" i="7"/>
  <c r="NLN188" i="7"/>
  <c r="CUT188" i="7"/>
  <c r="OGR188" i="7"/>
  <c r="HVX188" i="7"/>
  <c r="FVD188" i="7"/>
  <c r="RRK188" i="7"/>
  <c r="OWK188" i="7"/>
  <c r="BHA188" i="7"/>
  <c r="EJN188" i="7"/>
  <c r="LYV188" i="7"/>
  <c r="DEE188" i="7"/>
  <c r="HNN188" i="7"/>
  <c r="ARP188" i="7"/>
  <c r="IHV188" i="7"/>
  <c r="KWH188" i="7"/>
  <c r="SVP188" i="7"/>
  <c r="JLX188" i="7"/>
  <c r="GQR188" i="7"/>
  <c r="ANF188" i="7"/>
  <c r="WTP188" i="7"/>
  <c r="QNT188" i="7"/>
  <c r="QYP188" i="7"/>
  <c r="NPN188" i="7"/>
  <c r="CNS188" i="7"/>
  <c r="FBG188" i="7"/>
  <c r="KBW188" i="7"/>
  <c r="ATW188" i="7"/>
  <c r="AFL188" i="7"/>
  <c r="JTG188" i="7"/>
  <c r="QGC188" i="7"/>
  <c r="FFE188" i="7"/>
  <c r="FXM188" i="7"/>
  <c r="DYI188" i="7"/>
  <c r="LFV188" i="7"/>
  <c r="WQH188" i="7"/>
  <c r="WVB188" i="7"/>
  <c r="LWE188" i="7"/>
  <c r="QYJ188" i="7"/>
  <c r="LXG188" i="7"/>
  <c r="SXM188" i="7"/>
  <c r="WZP188" i="7"/>
  <c r="NEO188" i="7"/>
  <c r="MQA188" i="7"/>
  <c r="RNY188" i="7"/>
  <c r="RTE188" i="7"/>
  <c r="HAG188" i="7"/>
  <c r="TSJ188" i="7"/>
  <c r="TXB188" i="7"/>
  <c r="MRN188" i="7"/>
  <c r="PED188" i="7"/>
  <c r="VBY188" i="7"/>
  <c r="FDB188" i="7"/>
  <c r="AMH188" i="7"/>
  <c r="RTI188" i="7"/>
  <c r="GAT188" i="7"/>
  <c r="XDI188" i="7"/>
  <c r="GBB188" i="7"/>
  <c r="IIM188" i="7"/>
  <c r="GUR188" i="7"/>
  <c r="TOU188" i="7"/>
  <c r="MDH188" i="7"/>
  <c r="DLP188" i="7"/>
  <c r="DLT188" i="7"/>
  <c r="TXD188" i="7"/>
  <c r="VEA188" i="7"/>
  <c r="GAG188" i="7"/>
  <c r="HAE188" i="7"/>
  <c r="HAU188" i="7"/>
  <c r="NOO188" i="7"/>
  <c r="OWZ188" i="7"/>
  <c r="GTB188" i="7"/>
  <c r="JQT188" i="7"/>
  <c r="AIK188" i="7"/>
  <c r="OOD188" i="7"/>
  <c r="WQZ188" i="7"/>
  <c r="BNR188" i="7"/>
  <c r="SJM188" i="7"/>
  <c r="SNX188" i="7"/>
  <c r="JEJ188" i="7"/>
  <c r="NKE188" i="7"/>
  <c r="TTF188" i="7"/>
  <c r="VKE188" i="7"/>
  <c r="TFU188" i="7"/>
  <c r="JN188" i="7"/>
  <c r="WCW188" i="7"/>
  <c r="FJM188" i="7"/>
  <c r="GNB188" i="7"/>
  <c r="IZT188" i="7"/>
  <c r="OWP188" i="7"/>
  <c r="FME188" i="7"/>
  <c r="RPK188" i="7"/>
  <c r="SVO188" i="7"/>
  <c r="SNL188" i="7"/>
  <c r="EIH188" i="7"/>
  <c r="QLF188" i="7"/>
  <c r="BGK188" i="7"/>
  <c r="AUA188" i="7"/>
  <c r="DEW188" i="7"/>
  <c r="HIC188" i="7"/>
  <c r="VVA188" i="7"/>
  <c r="BPP188" i="7"/>
  <c r="QKP188" i="7"/>
  <c r="VRV188" i="7"/>
  <c r="PXV188" i="7"/>
  <c r="BBI188" i="7"/>
  <c r="BLG188" i="7"/>
  <c r="CQX188" i="7"/>
  <c r="FGJ188" i="7"/>
  <c r="VMW188" i="7"/>
  <c r="HSG188" i="7"/>
  <c r="OOK188" i="7"/>
  <c r="CYS188" i="7"/>
  <c r="MVK188" i="7"/>
  <c r="QFE188" i="7"/>
  <c r="HGM188" i="7"/>
  <c r="TNZ188" i="7"/>
  <c r="ZL188" i="7"/>
  <c r="GQZ188" i="7"/>
  <c r="SHV188" i="7"/>
  <c r="CCK188" i="7"/>
  <c r="TXF188" i="7"/>
  <c r="RU188" i="7"/>
  <c r="HB188" i="7"/>
  <c r="KTR188" i="7"/>
  <c r="GGZ188" i="7"/>
  <c r="MPL188" i="7"/>
  <c r="SAU188" i="7"/>
  <c r="TWL188" i="7"/>
  <c r="PP188" i="7"/>
  <c r="CKV188" i="7"/>
  <c r="WLP188" i="7"/>
  <c r="EIP188" i="7"/>
  <c r="HFH188" i="7"/>
  <c r="RXW188" i="7"/>
  <c r="MLS188" i="7"/>
  <c r="MC188" i="7"/>
  <c r="ODL188" i="7"/>
  <c r="PCL188" i="7"/>
  <c r="WBN188" i="7"/>
  <c r="SGF188" i="7"/>
  <c r="UWF188" i="7"/>
  <c r="GAC188" i="7"/>
  <c r="ITG188" i="7"/>
  <c r="LXX188" i="7"/>
  <c r="TSN188" i="7"/>
  <c r="EYI188" i="7"/>
  <c r="BRS188" i="7"/>
  <c r="EHT188" i="7"/>
  <c r="BDV188" i="7"/>
  <c r="NLP188" i="7"/>
  <c r="RPV188" i="7"/>
  <c r="KQR188" i="7"/>
  <c r="NFY188" i="7"/>
  <c r="TLZ188" i="7"/>
  <c r="MNO188" i="7"/>
  <c r="IXT188" i="7"/>
  <c r="IJP188" i="7"/>
  <c r="ODQ188" i="7"/>
  <c r="BSO188" i="7"/>
  <c r="UVC188" i="7"/>
  <c r="FTJ188" i="7"/>
  <c r="ELV188" i="7"/>
  <c r="IEE188" i="7"/>
  <c r="QND188" i="7"/>
  <c r="DBU188" i="7"/>
  <c r="SPJ188" i="7"/>
  <c r="XEM188" i="7"/>
  <c r="WBY188" i="7"/>
  <c r="ARN188" i="7"/>
  <c r="CFV188" i="7"/>
  <c r="KWN188" i="7"/>
  <c r="NHQ188" i="7"/>
  <c r="GPG188" i="7"/>
  <c r="MZN188" i="7"/>
  <c r="HHO188" i="7"/>
  <c r="JCW188" i="7"/>
  <c r="GHU188" i="7"/>
  <c r="GCG188" i="7"/>
  <c r="XEL188" i="7"/>
  <c r="NZE188" i="7"/>
  <c r="FZW188" i="7"/>
  <c r="DPX188" i="7"/>
  <c r="PSJ188" i="7"/>
  <c r="JEP188" i="7"/>
  <c r="KJJ188" i="7"/>
  <c r="MIA188" i="7"/>
  <c r="KZ188" i="7"/>
  <c r="RQB188" i="7"/>
  <c r="EJW188" i="7"/>
  <c r="ATB188" i="7"/>
  <c r="MSO188" i="7"/>
  <c r="RMN188" i="7"/>
  <c r="VYH188" i="7"/>
  <c r="PBC188" i="7"/>
  <c r="GUO188" i="7"/>
  <c r="IVZ188" i="7"/>
  <c r="JAD188" i="7"/>
  <c r="VEO188" i="7"/>
  <c r="FIG188" i="7"/>
  <c r="GUW188" i="7"/>
  <c r="GQN188" i="7"/>
  <c r="MVI188" i="7"/>
  <c r="PBJ188" i="7"/>
  <c r="BLS188" i="7"/>
  <c r="ALO188" i="7"/>
  <c r="DGG188" i="7"/>
  <c r="MBD188" i="7"/>
  <c r="KAP188" i="7"/>
  <c r="AYM188" i="7"/>
  <c r="LQP188" i="7"/>
  <c r="BHV188" i="7"/>
  <c r="EZV188" i="7"/>
  <c r="GEL188" i="7"/>
  <c r="VQQ188" i="7"/>
  <c r="MHI188" i="7"/>
  <c r="PUN188" i="7"/>
  <c r="NNM188" i="7"/>
  <c r="NQM188" i="7"/>
  <c r="TFC188" i="7"/>
  <c r="DET188" i="7"/>
  <c r="UKP188" i="7"/>
  <c r="SWK188" i="7"/>
  <c r="URV188" i="7"/>
  <c r="UAJ188" i="7"/>
  <c r="XCC188" i="7"/>
  <c r="BVA188" i="7"/>
  <c r="PUZ188" i="7"/>
  <c r="ISX188" i="7"/>
  <c r="VFM188" i="7"/>
  <c r="JLU188" i="7"/>
  <c r="XBQ188" i="7"/>
  <c r="LRO188" i="7"/>
  <c r="DNQ188" i="7"/>
  <c r="ORM188" i="7"/>
  <c r="WJR188" i="7"/>
  <c r="RCJ188" i="7"/>
  <c r="CJM188" i="7"/>
  <c r="QEV188" i="7"/>
  <c r="CPV188" i="7"/>
  <c r="RDD188" i="7"/>
  <c r="EGC188" i="7"/>
  <c r="KGI188" i="7"/>
  <c r="JWL188" i="7"/>
  <c r="UKC188" i="7"/>
  <c r="NQJ188" i="7"/>
  <c r="FYW188" i="7"/>
  <c r="IDG188" i="7"/>
  <c r="NOS188" i="7"/>
  <c r="VPP188" i="7"/>
  <c r="IRB188" i="7"/>
  <c r="GCB188" i="7"/>
  <c r="PBU188" i="7"/>
  <c r="PYM188" i="7"/>
  <c r="VSX188" i="7"/>
  <c r="ZR188" i="7"/>
  <c r="FBB188" i="7"/>
  <c r="LMA188" i="7"/>
  <c r="MLU188" i="7"/>
  <c r="KZB188" i="7"/>
  <c r="FOI188" i="7"/>
  <c r="QTH188" i="7"/>
  <c r="PEI188" i="7"/>
  <c r="OCF188" i="7"/>
  <c r="FLP188" i="7"/>
  <c r="KDJ188" i="7"/>
  <c r="LGL188" i="7"/>
  <c r="LCO188" i="7"/>
  <c r="IDE188" i="7"/>
  <c r="LFY188" i="7"/>
  <c r="LJC188" i="7"/>
  <c r="IVK188" i="7"/>
  <c r="VRO188" i="7"/>
  <c r="KP188" i="7"/>
  <c r="KHY188" i="7"/>
  <c r="HTW188" i="7"/>
  <c r="TRW188" i="7"/>
  <c r="SYO188" i="7"/>
  <c r="SIP188" i="7"/>
  <c r="KRP188" i="7"/>
  <c r="NFB188" i="7"/>
  <c r="SPV188" i="7"/>
  <c r="OUF188" i="7"/>
  <c r="AUO188" i="7"/>
  <c r="PKM188" i="7"/>
  <c r="CEP188" i="7"/>
  <c r="KSF188" i="7"/>
  <c r="UL188" i="7"/>
  <c r="EFC188" i="7"/>
  <c r="HKX188" i="7"/>
  <c r="GXO188" i="7"/>
  <c r="LLD188" i="7"/>
  <c r="GGR188" i="7"/>
  <c r="NSS188" i="7"/>
  <c r="SER188" i="7"/>
  <c r="JHO188" i="7"/>
  <c r="MTN188" i="7"/>
  <c r="EBB188" i="7"/>
  <c r="OZY188" i="7"/>
  <c r="BRY188" i="7"/>
  <c r="NHK188" i="7"/>
  <c r="WJC188" i="7"/>
  <c r="UZF188" i="7"/>
  <c r="VHP188" i="7"/>
  <c r="RWT188" i="7"/>
  <c r="MGI188" i="7"/>
  <c r="CHU188" i="7"/>
  <c r="OWM188" i="7"/>
  <c r="BBH188" i="7"/>
  <c r="RKH188" i="7"/>
  <c r="QTZ188" i="7"/>
  <c r="FAW188" i="7"/>
  <c r="QVN188" i="7"/>
  <c r="NJS188" i="7"/>
  <c r="XP188" i="7"/>
  <c r="VKK188" i="7"/>
  <c r="EPP188" i="7"/>
  <c r="ERB188" i="7"/>
  <c r="GIK188" i="7"/>
  <c r="KFW188" i="7"/>
  <c r="GZO188" i="7"/>
  <c r="BCD188" i="7"/>
  <c r="UIX188" i="7"/>
  <c r="BJB188" i="7"/>
  <c r="RFN188" i="7"/>
  <c r="TFE188" i="7"/>
  <c r="XDB188" i="7"/>
  <c r="KQB188" i="7"/>
  <c r="AMW188" i="7"/>
  <c r="LAO188" i="7"/>
  <c r="DQN188" i="7"/>
  <c r="EI188" i="7"/>
  <c r="EI250" i="7" s="1"/>
  <c r="EMF188" i="7"/>
  <c r="XEZ188" i="7"/>
  <c r="OZI188" i="7"/>
  <c r="FNQ188" i="7"/>
  <c r="DND188" i="7"/>
  <c r="MRF188" i="7"/>
  <c r="EDQ188" i="7"/>
  <c r="WWU188" i="7"/>
  <c r="QTS188" i="7"/>
  <c r="MJP188" i="7"/>
  <c r="RVN188" i="7"/>
  <c r="MCX188" i="7"/>
  <c r="TH188" i="7"/>
  <c r="IJN188" i="7"/>
  <c r="NBN188" i="7"/>
  <c r="NMK188" i="7"/>
  <c r="LFZ188" i="7"/>
  <c r="QBQ188" i="7"/>
  <c r="VGB188" i="7"/>
  <c r="NJH188" i="7"/>
  <c r="KWP188" i="7"/>
  <c r="JER188" i="7"/>
  <c r="PJP188" i="7"/>
  <c r="JGC188" i="7"/>
  <c r="LGZ188" i="7"/>
  <c r="DMY188" i="7"/>
  <c r="DWS188" i="7"/>
  <c r="FEW188" i="7"/>
  <c r="XAR188" i="7"/>
  <c r="FBZ188" i="7"/>
  <c r="DUZ188" i="7"/>
  <c r="WIM188" i="7"/>
  <c r="HLW188" i="7"/>
  <c r="CHL188" i="7"/>
  <c r="HYP188" i="7"/>
  <c r="KXV188" i="7"/>
  <c r="JQD188" i="7"/>
  <c r="LLP188" i="7"/>
  <c r="MYZ188" i="7"/>
  <c r="ER188" i="7"/>
  <c r="ER250" i="7" s="1"/>
  <c r="IJQ188" i="7"/>
  <c r="QMX188" i="7"/>
  <c r="HFK188" i="7"/>
  <c r="KBB188" i="7"/>
  <c r="ECL188" i="7"/>
  <c r="PPQ188" i="7"/>
  <c r="BKR188" i="7"/>
  <c r="HJQ188" i="7"/>
  <c r="BLJ188" i="7"/>
  <c r="GRA188" i="7"/>
  <c r="HZK188" i="7"/>
  <c r="TJK188" i="7"/>
  <c r="HXZ188" i="7"/>
  <c r="SNS188" i="7"/>
  <c r="CRC188" i="7"/>
  <c r="XI188" i="7"/>
  <c r="SQE188" i="7"/>
  <c r="BXZ188" i="7"/>
  <c r="UEX188" i="7"/>
  <c r="EJV188" i="7"/>
  <c r="HWG188" i="7"/>
  <c r="WWF188" i="7"/>
  <c r="DYD188" i="7"/>
  <c r="IIT188" i="7"/>
  <c r="MLQ188" i="7"/>
  <c r="GEZ188" i="7"/>
  <c r="CGH188" i="7"/>
  <c r="CGR188" i="7"/>
  <c r="PSC188" i="7"/>
  <c r="SJC188" i="7"/>
  <c r="KR188" i="7"/>
  <c r="SBF188" i="7"/>
  <c r="FKV188" i="7"/>
  <c r="XBX188" i="7"/>
  <c r="JPF188" i="7"/>
  <c r="HCH188" i="7"/>
  <c r="RCC188" i="7"/>
  <c r="HWW188" i="7"/>
  <c r="WNM188" i="7"/>
  <c r="NOV188" i="7"/>
  <c r="EJC188" i="7"/>
  <c r="ILZ188" i="7"/>
  <c r="TJL188" i="7"/>
  <c r="BIG188" i="7"/>
  <c r="EGB188" i="7"/>
  <c r="IN188" i="7"/>
  <c r="SCC188" i="7"/>
  <c r="NNI188" i="7"/>
  <c r="IAK188" i="7"/>
  <c r="CGS188" i="7"/>
  <c r="SNK188" i="7"/>
  <c r="OFG188" i="7"/>
  <c r="CKY188" i="7"/>
  <c r="SEZ188" i="7"/>
  <c r="EVD188" i="7"/>
  <c r="HTN188" i="7"/>
  <c r="TKS188" i="7"/>
  <c r="DPG188" i="7"/>
  <c r="BQK188" i="7"/>
  <c r="OVM188" i="7"/>
  <c r="QTA188" i="7"/>
  <c r="PUR188" i="7"/>
  <c r="MON188" i="7"/>
  <c r="UMQ188" i="7"/>
  <c r="JFE188" i="7"/>
  <c r="CFW188" i="7"/>
  <c r="SBH188" i="7"/>
  <c r="KHZ188" i="7"/>
  <c r="OSO188" i="7"/>
  <c r="RDI188" i="7"/>
  <c r="ARZ188" i="7"/>
  <c r="RSE188" i="7"/>
  <c r="NBY188" i="7"/>
  <c r="LQG188" i="7"/>
  <c r="OJR188" i="7"/>
  <c r="MZB188" i="7"/>
  <c r="BFQ188" i="7"/>
  <c r="PMS188" i="7"/>
  <c r="ORR188" i="7"/>
  <c r="CUY188" i="7"/>
  <c r="ILY188" i="7"/>
  <c r="NKB188" i="7"/>
  <c r="DQU188" i="7"/>
  <c r="OJZ188" i="7"/>
  <c r="OEX188" i="7"/>
  <c r="TJB188" i="7"/>
  <c r="OXO188" i="7"/>
  <c r="MHA188" i="7"/>
  <c r="CBD188" i="7"/>
  <c r="SOA188" i="7"/>
  <c r="DGN188" i="7"/>
  <c r="IXK188" i="7"/>
  <c r="JCT188" i="7"/>
  <c r="VPX188" i="7"/>
  <c r="UZI188" i="7"/>
  <c r="LBM188" i="7"/>
  <c r="TVT188" i="7"/>
  <c r="GYN188" i="7"/>
  <c r="OBF188" i="7"/>
  <c r="VC188" i="7"/>
  <c r="PFL188" i="7"/>
  <c r="BOH188" i="7"/>
  <c r="EKH188" i="7"/>
  <c r="LNU188" i="7"/>
  <c r="BRO188" i="7"/>
  <c r="OVY188" i="7"/>
  <c r="VKC188" i="7"/>
  <c r="XEJ188" i="7"/>
  <c r="DJW188" i="7"/>
  <c r="FJ188" i="7"/>
  <c r="FJ250" i="7" s="1"/>
  <c r="DFT188" i="7"/>
  <c r="QWL188" i="7"/>
  <c r="QM188" i="7"/>
  <c r="VFU188" i="7"/>
  <c r="EFI188" i="7"/>
  <c r="WTU188" i="7"/>
  <c r="FMA188" i="7"/>
  <c r="RBS188" i="7"/>
  <c r="HWB188" i="7"/>
  <c r="YB188" i="7"/>
  <c r="KWW188" i="7"/>
  <c r="UNP188" i="7"/>
  <c r="BLQ188" i="7"/>
  <c r="NZI188" i="7"/>
  <c r="WNA188" i="7"/>
  <c r="JZY188" i="7"/>
  <c r="MJG188" i="7"/>
  <c r="AGR188" i="7"/>
  <c r="ULF188" i="7"/>
  <c r="LOQ188" i="7"/>
  <c r="MWA188" i="7"/>
  <c r="DDJ188" i="7"/>
  <c r="CSA188" i="7"/>
  <c r="KRS188" i="7"/>
  <c r="BGQ188" i="7"/>
  <c r="PBL188" i="7"/>
  <c r="FPM188" i="7"/>
  <c r="JCP188" i="7"/>
  <c r="SD188" i="7"/>
  <c r="HKE188" i="7"/>
  <c r="HLC188" i="7"/>
  <c r="QZY188" i="7"/>
  <c r="HEK188" i="7"/>
  <c r="UKS188" i="7"/>
  <c r="PQK188" i="7"/>
  <c r="SYW188" i="7"/>
  <c r="KEP188" i="7"/>
  <c r="PZY188" i="7"/>
  <c r="ECE188" i="7"/>
  <c r="TRA188" i="7"/>
  <c r="JHM188" i="7"/>
  <c r="OWF188" i="7"/>
  <c r="PWP188" i="7"/>
  <c r="MXO188" i="7"/>
  <c r="FDX188" i="7"/>
  <c r="QCF188" i="7"/>
  <c r="UHT188" i="7"/>
  <c r="LAR188" i="7"/>
  <c r="CEL188" i="7"/>
  <c r="MDT188" i="7"/>
  <c r="JXQ188" i="7"/>
  <c r="TXO188" i="7"/>
  <c r="DES188" i="7"/>
  <c r="PER188" i="7"/>
  <c r="FKU188" i="7"/>
  <c r="TCQ188" i="7"/>
  <c r="LUN188" i="7"/>
  <c r="HEB188" i="7"/>
  <c r="RMG188" i="7"/>
  <c r="IOZ188" i="7"/>
  <c r="UDM188" i="7"/>
  <c r="WKO188" i="7"/>
  <c r="JNM188" i="7"/>
  <c r="WT188" i="7"/>
  <c r="ICY188" i="7"/>
  <c r="WGD188" i="7"/>
  <c r="GGD188" i="7"/>
  <c r="JOO188" i="7"/>
  <c r="QWH188" i="7"/>
  <c r="MAV188" i="7"/>
  <c r="DFO188" i="7"/>
  <c r="QPK188" i="7"/>
  <c r="UQH188" i="7"/>
  <c r="CXI188" i="7"/>
  <c r="ZJ188" i="7"/>
  <c r="RZS188" i="7"/>
  <c r="RWS188" i="7"/>
  <c r="LDQ188" i="7"/>
  <c r="UMP188" i="7"/>
  <c r="DQB188" i="7"/>
  <c r="PIF188" i="7"/>
  <c r="CG188" i="7"/>
  <c r="QGZ188" i="7"/>
  <c r="CGE188" i="7"/>
  <c r="LBJ188" i="7"/>
  <c r="UAW188" i="7"/>
  <c r="AIF188" i="7"/>
  <c r="VYE188" i="7"/>
  <c r="PWE188" i="7"/>
  <c r="AME188" i="7"/>
  <c r="MXJ188" i="7"/>
  <c r="WAV188" i="7"/>
  <c r="QUG188" i="7"/>
  <c r="JIA188" i="7"/>
  <c r="UYL188" i="7"/>
  <c r="JRM188" i="7"/>
  <c r="NTB188" i="7"/>
  <c r="OUZ188" i="7"/>
  <c r="OXD188" i="7"/>
  <c r="OVA188" i="7"/>
  <c r="TMW188" i="7"/>
  <c r="KII188" i="7"/>
  <c r="SND188" i="7"/>
  <c r="UPK188" i="7"/>
  <c r="LSC188" i="7"/>
  <c r="WDG188" i="7"/>
  <c r="KZP188" i="7"/>
  <c r="KEK188" i="7"/>
  <c r="NSC188" i="7"/>
  <c r="NVQ188" i="7"/>
  <c r="TTM188" i="7"/>
  <c r="AUY188" i="7"/>
  <c r="AKN188" i="7"/>
  <c r="QGW188" i="7"/>
  <c r="FOU188" i="7"/>
  <c r="VZS188" i="7"/>
  <c r="PCH188" i="7"/>
  <c r="WSM188" i="7"/>
  <c r="TCC188" i="7"/>
  <c r="TPM188" i="7"/>
  <c r="CNX188" i="7"/>
  <c r="LP188" i="7"/>
  <c r="AEI188" i="7"/>
  <c r="QYL188" i="7"/>
  <c r="SPZ188" i="7"/>
  <c r="QZH188" i="7"/>
  <c r="NAF188" i="7"/>
  <c r="OWN188" i="7"/>
  <c r="FW188" i="7"/>
  <c r="TOB188" i="7"/>
  <c r="QEA188" i="7"/>
  <c r="XT188" i="7"/>
  <c r="NAU188" i="7"/>
  <c r="PIU188" i="7"/>
  <c r="IXP188" i="7"/>
  <c r="RJF188" i="7"/>
  <c r="AFT188" i="7"/>
  <c r="MBF188" i="7"/>
  <c r="FBH188" i="7"/>
  <c r="ITF188" i="7"/>
  <c r="XCF188" i="7"/>
  <c r="QNL188" i="7"/>
  <c r="IHL188" i="7"/>
  <c r="LOK188" i="7"/>
  <c r="SYL188" i="7"/>
  <c r="SGP188" i="7"/>
  <c r="HQO188" i="7"/>
  <c r="GUM188" i="7"/>
  <c r="WVA188" i="7"/>
  <c r="HOD188" i="7"/>
  <c r="EJX188" i="7"/>
  <c r="VFI188" i="7"/>
  <c r="OPE188" i="7"/>
  <c r="SJY188" i="7"/>
  <c r="HVF188" i="7"/>
  <c r="CIY188" i="7"/>
  <c r="EDZ188" i="7"/>
  <c r="LGI188" i="7"/>
  <c r="TBM188" i="7"/>
  <c r="WCQ188" i="7"/>
  <c r="CK188" i="7"/>
  <c r="KHO188" i="7"/>
  <c r="VAJ188" i="7"/>
  <c r="IKO188" i="7"/>
  <c r="HKY188" i="7"/>
  <c r="OSG188" i="7"/>
  <c r="OUK188" i="7"/>
  <c r="PVA188" i="7"/>
  <c r="EKU188" i="7"/>
  <c r="UTL188" i="7"/>
  <c r="PAY188" i="7"/>
  <c r="NTS188" i="7"/>
  <c r="EKW188" i="7"/>
  <c r="UJD188" i="7"/>
  <c r="QCH188" i="7"/>
  <c r="JUO188" i="7"/>
  <c r="OAW188" i="7"/>
  <c r="CNB188" i="7"/>
  <c r="ECN188" i="7"/>
  <c r="SEB188" i="7"/>
  <c r="CFE188" i="7"/>
  <c r="WDQ188" i="7"/>
  <c r="OWL188" i="7"/>
  <c r="EHA188" i="7"/>
  <c r="ATT188" i="7"/>
  <c r="TRH188" i="7"/>
  <c r="RTY188" i="7"/>
  <c r="IR188" i="7"/>
  <c r="GXQ188" i="7"/>
  <c r="UJQ188" i="7"/>
  <c r="VVW188" i="7"/>
  <c r="UCZ188" i="7"/>
  <c r="COA188" i="7"/>
  <c r="LTW188" i="7"/>
  <c r="HRU188" i="7"/>
  <c r="VOC188" i="7"/>
  <c r="TCE188" i="7"/>
  <c r="MBM188" i="7"/>
  <c r="AXX188" i="7"/>
  <c r="WTO188" i="7"/>
  <c r="FUZ188" i="7"/>
  <c r="US188" i="7"/>
  <c r="WG188" i="7"/>
  <c r="UMI188" i="7"/>
  <c r="ALL188" i="7"/>
  <c r="DXG188" i="7"/>
  <c r="MKW188" i="7"/>
  <c r="SFJ188" i="7"/>
  <c r="MKL188" i="7"/>
  <c r="ED188" i="7"/>
  <c r="ED250" i="7" s="1"/>
  <c r="UD188" i="7"/>
  <c r="JVI188" i="7"/>
  <c r="GUP188" i="7"/>
  <c r="AXF188" i="7"/>
  <c r="KYW188" i="7"/>
  <c r="CMV188" i="7"/>
  <c r="CJ188" i="7"/>
  <c r="HMZ188" i="7"/>
  <c r="FVE188" i="7"/>
  <c r="DM188" i="7"/>
  <c r="DM250" i="7" s="1"/>
  <c r="PRT188" i="7"/>
  <c r="QLB188" i="7"/>
  <c r="WKJ188" i="7"/>
  <c r="ND188" i="7"/>
  <c r="JDQ188" i="7"/>
  <c r="BMS188" i="7"/>
  <c r="BOP188" i="7"/>
  <c r="AUQ188" i="7"/>
  <c r="GVC188" i="7"/>
  <c r="QTK188" i="7"/>
  <c r="WFO188" i="7"/>
  <c r="FHH188" i="7"/>
  <c r="RPC188" i="7"/>
  <c r="CCQ188" i="7"/>
  <c r="NVS188" i="7"/>
  <c r="QCO188" i="7"/>
  <c r="GIH188" i="7"/>
  <c r="NRY188" i="7"/>
  <c r="DER188" i="7"/>
  <c r="EKF188" i="7"/>
  <c r="JQX188" i="7"/>
  <c r="JZO188" i="7"/>
  <c r="FQW188" i="7"/>
  <c r="PZI188" i="7"/>
  <c r="EQD188" i="7"/>
  <c r="LZG188" i="7"/>
  <c r="RJC188" i="7"/>
  <c r="KFT188" i="7"/>
  <c r="OOA188" i="7"/>
  <c r="WUW188" i="7"/>
  <c r="RVV188" i="7"/>
  <c r="ELO188" i="7"/>
  <c r="TD188" i="7"/>
  <c r="MJU188" i="7"/>
  <c r="SWM188" i="7"/>
  <c r="DFH188" i="7"/>
  <c r="WVP188" i="7"/>
  <c r="CVS188" i="7"/>
  <c r="GBK188" i="7"/>
  <c r="MVB188" i="7"/>
  <c r="WHG188" i="7"/>
  <c r="CGV188" i="7"/>
  <c r="HVW188" i="7"/>
  <c r="FVC188" i="7"/>
  <c r="AIU188" i="7"/>
  <c r="EJA188" i="7"/>
  <c r="MOY188" i="7"/>
  <c r="OHE188" i="7"/>
  <c r="TNB188" i="7"/>
  <c r="PCT188" i="7"/>
  <c r="WUO188" i="7"/>
  <c r="OMR188" i="7"/>
  <c r="VAS188" i="7"/>
  <c r="BEP188" i="7"/>
  <c r="CSD188" i="7"/>
  <c r="GRQ188" i="7"/>
  <c r="BLU188" i="7"/>
  <c r="DQH188" i="7"/>
  <c r="VOL188" i="7"/>
  <c r="OPG188" i="7"/>
  <c r="OZK188" i="7"/>
  <c r="HVN188" i="7"/>
  <c r="QRJ188" i="7"/>
  <c r="EAD188" i="7"/>
  <c r="HXC188" i="7"/>
  <c r="SZQ188" i="7"/>
  <c r="RUV188" i="7"/>
  <c r="LYQ188" i="7"/>
  <c r="GWD188" i="7"/>
  <c r="RMJ188" i="7"/>
  <c r="BLH188" i="7"/>
  <c r="QGQ188" i="7"/>
  <c r="JH188" i="7"/>
  <c r="GTU188" i="7"/>
  <c r="AYE188" i="7"/>
  <c r="JAW188" i="7"/>
  <c r="MWY188" i="7"/>
  <c r="IDB188" i="7"/>
  <c r="QXH188" i="7"/>
  <c r="RCD188" i="7"/>
  <c r="NEE188" i="7"/>
  <c r="BIZ188" i="7"/>
  <c r="NOZ188" i="7"/>
  <c r="QPX188" i="7"/>
  <c r="BZR188" i="7"/>
  <c r="LRN188" i="7"/>
  <c r="VWC188" i="7"/>
  <c r="KDN188" i="7"/>
  <c r="CX188" i="7"/>
  <c r="IGN188" i="7"/>
  <c r="USV188" i="7"/>
  <c r="GQC188" i="7"/>
  <c r="TC188" i="7"/>
  <c r="PGY188" i="7"/>
  <c r="HUY188" i="7"/>
  <c r="NUK188" i="7"/>
  <c r="FVF188" i="7"/>
  <c r="HKF188" i="7"/>
  <c r="GWS188" i="7"/>
  <c r="MNW188" i="7"/>
  <c r="UDX188" i="7"/>
  <c r="EAP188" i="7"/>
  <c r="NBV188" i="7"/>
  <c r="BMX188" i="7"/>
  <c r="VCZ188" i="7"/>
  <c r="XET188" i="7"/>
  <c r="RX188" i="7"/>
  <c r="NPT188" i="7"/>
  <c r="RK188" i="7"/>
  <c r="LNY188" i="7"/>
  <c r="WGY188" i="7"/>
  <c r="ENO188" i="7"/>
  <c r="WAS188" i="7"/>
  <c r="UKE188" i="7"/>
  <c r="UMN188" i="7"/>
  <c r="QWX188" i="7"/>
  <c r="EXL188" i="7"/>
  <c r="CRR188" i="7"/>
  <c r="OQG188" i="7"/>
  <c r="UCK188" i="7"/>
  <c r="VU188" i="7"/>
  <c r="EFB188" i="7"/>
  <c r="WCA188" i="7"/>
  <c r="TWA188" i="7"/>
  <c r="TCB188" i="7"/>
  <c r="MMI188" i="7"/>
  <c r="WCM188" i="7"/>
  <c r="JZA188" i="7"/>
  <c r="IHG188" i="7"/>
  <c r="KRU188" i="7"/>
  <c r="PEN188" i="7"/>
  <c r="HHF188" i="7"/>
  <c r="TCV188" i="7"/>
  <c r="REW188" i="7"/>
  <c r="QTI188" i="7"/>
  <c r="XBS188" i="7"/>
  <c r="XDM188" i="7"/>
  <c r="BXB188" i="7"/>
  <c r="WRA188" i="7"/>
  <c r="OCT188" i="7"/>
  <c r="SDF188" i="7"/>
  <c r="FYT188" i="7"/>
  <c r="QAP188" i="7"/>
  <c r="EEW188" i="7"/>
  <c r="DKM188" i="7"/>
  <c r="EUN188" i="7"/>
  <c r="GYX188" i="7"/>
  <c r="ENC188" i="7"/>
  <c r="UPJ188" i="7"/>
  <c r="CUD188" i="7"/>
  <c r="QFY188" i="7"/>
  <c r="TFO188" i="7"/>
  <c r="QWE188" i="7"/>
  <c r="DTB188" i="7"/>
  <c r="TZG188" i="7"/>
  <c r="TQB188" i="7"/>
  <c r="MQE188" i="7"/>
  <c r="TEN188" i="7"/>
  <c r="JWZ188" i="7"/>
  <c r="ERW188" i="7"/>
  <c r="MTH188" i="7"/>
  <c r="GVH188" i="7"/>
  <c r="QCI188" i="7"/>
  <c r="PEL188" i="7"/>
  <c r="KMQ188" i="7"/>
  <c r="JPN188" i="7"/>
  <c r="KPO188" i="7"/>
  <c r="QRX188" i="7"/>
  <c r="RZE188" i="7"/>
  <c r="ODB188" i="7"/>
  <c r="AWI188" i="7"/>
  <c r="TSZ188" i="7"/>
  <c r="DAS188" i="7"/>
  <c r="HYM188" i="7"/>
  <c r="BXE188" i="7"/>
  <c r="SYJ188" i="7"/>
  <c r="GOB188" i="7"/>
  <c r="API188" i="7"/>
  <c r="MUU188" i="7"/>
  <c r="BKP188" i="7"/>
  <c r="RKB188" i="7"/>
  <c r="EN188" i="7"/>
  <c r="EN250" i="7" s="1"/>
  <c r="JFK188" i="7"/>
  <c r="DDA188" i="7"/>
  <c r="KET188" i="7"/>
  <c r="DEI188" i="7"/>
  <c r="OEE188" i="7"/>
  <c r="GEA188" i="7"/>
  <c r="GIJ188" i="7"/>
  <c r="ABW188" i="7"/>
  <c r="RZD188" i="7"/>
  <c r="QTN188" i="7"/>
  <c r="RCA188" i="7"/>
  <c r="VSN188" i="7"/>
  <c r="MKK188" i="7"/>
  <c r="IWX188" i="7"/>
  <c r="QEK188" i="7"/>
  <c r="JQF188" i="7"/>
  <c r="OZT188" i="7"/>
  <c r="QSW188" i="7"/>
  <c r="KWA188" i="7"/>
  <c r="ABC188" i="7"/>
  <c r="PXT188" i="7"/>
  <c r="MQR188" i="7"/>
  <c r="RCP188" i="7"/>
  <c r="ROJ188" i="7"/>
  <c r="WGM188" i="7"/>
  <c r="OOP188" i="7"/>
  <c r="BCA188" i="7"/>
  <c r="CAY188" i="7"/>
  <c r="FCC188" i="7"/>
  <c r="DMJ188" i="7"/>
  <c r="DWZ188" i="7"/>
  <c r="BXT188" i="7"/>
  <c r="LHO188" i="7"/>
  <c r="SRD188" i="7"/>
  <c r="ALP188" i="7"/>
  <c r="XAZ188" i="7"/>
  <c r="FQJ188" i="7"/>
  <c r="SQJ188" i="7"/>
  <c r="EMY188" i="7"/>
  <c r="RSW188" i="7"/>
  <c r="NFM188" i="7"/>
  <c r="HVY188" i="7"/>
  <c r="QRH188" i="7"/>
  <c r="BVN188" i="7"/>
  <c r="GBC188" i="7"/>
  <c r="ICW188" i="7"/>
  <c r="DCL188" i="7"/>
  <c r="KIZ188" i="7"/>
  <c r="RLL188" i="7"/>
  <c r="CPA188" i="7"/>
  <c r="VBX188" i="7"/>
  <c r="GIN188" i="7"/>
  <c r="JWB188" i="7"/>
  <c r="UMG188" i="7"/>
  <c r="AZA188" i="7"/>
  <c r="WBE188" i="7"/>
  <c r="HGG188" i="7"/>
  <c r="CDL188" i="7"/>
  <c r="LPZ188" i="7"/>
  <c r="DOP188" i="7"/>
  <c r="SFG188" i="7"/>
  <c r="WSL188" i="7"/>
  <c r="DZG188" i="7"/>
  <c r="OHJ188" i="7"/>
  <c r="GME188" i="7"/>
  <c r="OBT188" i="7"/>
  <c r="DOX188" i="7"/>
  <c r="SIE188" i="7"/>
  <c r="JMF188" i="7"/>
  <c r="GY188" i="7"/>
  <c r="CFC188" i="7"/>
  <c r="HXB188" i="7"/>
  <c r="FBA188" i="7"/>
  <c r="FHT188" i="7"/>
  <c r="MTV188" i="7"/>
  <c r="BCH188" i="7"/>
  <c r="IJS188" i="7"/>
  <c r="CQR188" i="7"/>
  <c r="MQQ188" i="7"/>
  <c r="MAS188" i="7"/>
  <c r="CIL188" i="7"/>
  <c r="MVZ188" i="7"/>
  <c r="QLM188" i="7"/>
  <c r="PRJ188" i="7"/>
  <c r="UMH188" i="7"/>
  <c r="UTV188" i="7"/>
  <c r="LAW188" i="7"/>
  <c r="BPA188" i="7"/>
  <c r="BPG188" i="7"/>
  <c r="CIG188" i="7"/>
  <c r="PGN188" i="7"/>
  <c r="AZJ188" i="7"/>
  <c r="VPL188" i="7"/>
  <c r="TZZ188" i="7"/>
  <c r="WHQ188" i="7"/>
  <c r="ACO188" i="7"/>
  <c r="CKC188" i="7"/>
  <c r="QLK188" i="7"/>
  <c r="UZR188" i="7"/>
  <c r="VMQ188" i="7"/>
  <c r="JQG188" i="7"/>
  <c r="NDH188" i="7"/>
  <c r="CZA188" i="7"/>
  <c r="INB188" i="7"/>
  <c r="HBW188" i="7"/>
  <c r="EYB188" i="7"/>
  <c r="OEB188" i="7"/>
  <c r="KCQ188" i="7"/>
  <c r="NIJ188" i="7"/>
  <c r="UCM188" i="7"/>
  <c r="GWQ188" i="7"/>
  <c r="IWL188" i="7"/>
  <c r="VOQ188" i="7"/>
  <c r="LGB188" i="7"/>
  <c r="QCL188" i="7"/>
  <c r="PFV188" i="7"/>
  <c r="ECY188" i="7"/>
  <c r="HSV188" i="7"/>
  <c r="CMP188" i="7"/>
  <c r="UFK188" i="7"/>
  <c r="NZ188" i="7"/>
  <c r="BHH188" i="7"/>
  <c r="RRH188" i="7"/>
  <c r="NIT188" i="7"/>
  <c r="QIT188" i="7"/>
  <c r="BBP188" i="7"/>
  <c r="XBJ188" i="7"/>
  <c r="PLZ188" i="7"/>
  <c r="IYD188" i="7"/>
  <c r="NLU188" i="7"/>
  <c r="IIH188" i="7"/>
  <c r="DAE188" i="7"/>
  <c r="IZA188" i="7"/>
  <c r="IKC188" i="7"/>
  <c r="SWO188" i="7"/>
  <c r="KQO188" i="7"/>
  <c r="FSK188" i="7"/>
  <c r="IKY188" i="7"/>
  <c r="KQU188" i="7"/>
  <c r="HFN188" i="7"/>
  <c r="CXD188" i="7"/>
  <c r="WND188" i="7"/>
  <c r="ASU188" i="7"/>
  <c r="FG188" i="7"/>
  <c r="FG250" i="7" s="1"/>
  <c r="UOY188" i="7"/>
  <c r="JSL188" i="7"/>
  <c r="TUA188" i="7"/>
  <c r="DEN188" i="7"/>
  <c r="JHN188" i="7"/>
  <c r="TSA188" i="7"/>
  <c r="LMQ188" i="7"/>
  <c r="PWH188" i="7"/>
  <c r="HCU188" i="7"/>
  <c r="XBG188" i="7"/>
  <c r="VGN188" i="7"/>
  <c r="GAJ188" i="7"/>
  <c r="LGM188" i="7"/>
  <c r="VSK188" i="7"/>
  <c r="JOC188" i="7"/>
  <c r="GFY188" i="7"/>
  <c r="AQM188" i="7"/>
  <c r="HTR188" i="7"/>
  <c r="IXF188" i="7"/>
  <c r="HIX188" i="7"/>
  <c r="GFP188" i="7"/>
  <c r="FTC188" i="7"/>
  <c r="RNC188" i="7"/>
  <c r="TQW188" i="7"/>
  <c r="DOI188" i="7"/>
  <c r="OTJ188" i="7"/>
  <c r="GYH188" i="7"/>
  <c r="ISA188" i="7"/>
  <c r="VTB188" i="7"/>
  <c r="RGJ188" i="7"/>
  <c r="NA188" i="7"/>
  <c r="OTZ188" i="7"/>
  <c r="MGH188" i="7"/>
  <c r="HNC188" i="7"/>
  <c r="GNG188" i="7"/>
  <c r="VPA188" i="7"/>
  <c r="VZM188" i="7"/>
  <c r="ING188" i="7"/>
  <c r="JQE188" i="7"/>
  <c r="VTL188" i="7"/>
  <c r="EQB188" i="7"/>
  <c r="VUD188" i="7"/>
  <c r="KML188" i="7"/>
  <c r="YJ188" i="7"/>
  <c r="WHH188" i="7"/>
  <c r="DIY188" i="7"/>
  <c r="DMV188" i="7"/>
  <c r="ETR188" i="7"/>
  <c r="SSB188" i="7"/>
  <c r="DBZ188" i="7"/>
  <c r="UPR188" i="7"/>
  <c r="NWK188" i="7"/>
  <c r="OUA188" i="7"/>
  <c r="IHH188" i="7"/>
  <c r="LPH188" i="7"/>
  <c r="MYY188" i="7"/>
  <c r="PLE188" i="7"/>
  <c r="EAS188" i="7"/>
  <c r="AJR188" i="7"/>
  <c r="TDZ188" i="7"/>
  <c r="GCS188" i="7"/>
  <c r="GRL188" i="7"/>
  <c r="OYV188" i="7"/>
  <c r="GAB188" i="7"/>
  <c r="XDG188" i="7"/>
  <c r="KTH188" i="7"/>
  <c r="VCW188" i="7"/>
  <c r="TKC188" i="7"/>
  <c r="DHK188" i="7"/>
  <c r="ICJ188" i="7"/>
  <c r="BQ188" i="7"/>
  <c r="MJY188" i="7"/>
  <c r="MXR188" i="7"/>
  <c r="ART188" i="7"/>
  <c r="BQN188" i="7"/>
  <c r="JTR188" i="7"/>
  <c r="QXQ188" i="7"/>
  <c r="HWH188" i="7"/>
  <c r="NDP188" i="7"/>
  <c r="EJP188" i="7"/>
  <c r="WBZ188" i="7"/>
  <c r="GHY188" i="7"/>
  <c r="WLV188" i="7"/>
  <c r="PRH188" i="7"/>
  <c r="VIM188" i="7"/>
  <c r="NXK188" i="7"/>
  <c r="NCY188" i="7"/>
  <c r="GIW188" i="7"/>
  <c r="CSU188" i="7"/>
  <c r="PJ188" i="7"/>
  <c r="ANO188" i="7"/>
  <c r="RRX188" i="7"/>
  <c r="UJI188" i="7"/>
  <c r="XU188" i="7"/>
  <c r="QMT188" i="7"/>
  <c r="WSI188" i="7"/>
  <c r="ALR188" i="7"/>
  <c r="UMW188" i="7"/>
  <c r="QLJ188" i="7"/>
  <c r="HVZ188" i="7"/>
  <c r="CLR188" i="7"/>
  <c r="FWO188" i="7"/>
  <c r="KQ188" i="7"/>
  <c r="PM188" i="7"/>
  <c r="TOE188" i="7"/>
  <c r="NYW188" i="7"/>
  <c r="EQM188" i="7"/>
  <c r="NHG188" i="7"/>
  <c r="ALX188" i="7"/>
  <c r="HML188" i="7"/>
  <c r="MVQ188" i="7"/>
  <c r="GWJ188" i="7"/>
  <c r="KUJ188" i="7"/>
  <c r="SVA188" i="7"/>
  <c r="JMJ188" i="7"/>
  <c r="SEF188" i="7"/>
  <c r="LTH188" i="7"/>
  <c r="MTZ188" i="7"/>
  <c r="VPY188" i="7"/>
  <c r="MS188" i="7"/>
  <c r="BMM188" i="7"/>
  <c r="LPJ188" i="7"/>
  <c r="NTF188" i="7"/>
  <c r="GNE188" i="7"/>
  <c r="MCI188" i="7"/>
  <c r="KYG188" i="7"/>
  <c r="WXX188" i="7"/>
  <c r="FEE188" i="7"/>
  <c r="SSN188" i="7"/>
  <c r="MFC188" i="7"/>
  <c r="KE188" i="7"/>
  <c r="FMK188" i="7"/>
  <c r="AMA188" i="7"/>
  <c r="SGC188" i="7"/>
  <c r="OHN188" i="7"/>
  <c r="FER188" i="7"/>
  <c r="CBA188" i="7"/>
  <c r="DBE188" i="7"/>
  <c r="VUU188" i="7"/>
  <c r="VWS188" i="7"/>
  <c r="AVK188" i="7"/>
  <c r="HF188" i="7"/>
  <c r="IOF188" i="7"/>
  <c r="QWF188" i="7"/>
  <c r="UFU188" i="7"/>
  <c r="MQT188" i="7"/>
  <c r="PUK188" i="7"/>
  <c r="PJO188" i="7"/>
  <c r="TJG188" i="7"/>
  <c r="CIC188" i="7"/>
  <c r="BOU188" i="7"/>
  <c r="UHH188" i="7"/>
  <c r="OKD188" i="7"/>
  <c r="LEX188" i="7"/>
  <c r="HJI188" i="7"/>
  <c r="LBS188" i="7"/>
  <c r="JUQ188" i="7"/>
  <c r="MWW188" i="7"/>
  <c r="DPB188" i="7"/>
  <c r="GGF188" i="7"/>
  <c r="FVR188" i="7"/>
  <c r="IHM188" i="7"/>
  <c r="WHY188" i="7"/>
  <c r="BMC188" i="7"/>
  <c r="STU188" i="7"/>
  <c r="MMS188" i="7"/>
  <c r="NEJ188" i="7"/>
  <c r="PSQ188" i="7"/>
  <c r="OYT188" i="7"/>
  <c r="MNQ188" i="7"/>
  <c r="AZF188" i="7"/>
  <c r="TJQ188" i="7"/>
  <c r="WFA188" i="7"/>
  <c r="MVH188" i="7"/>
  <c r="RBN188" i="7"/>
  <c r="AWG188" i="7"/>
  <c r="TQH188" i="7"/>
  <c r="LRB188" i="7"/>
  <c r="NYT188" i="7"/>
  <c r="HQQ188" i="7"/>
  <c r="GIM188" i="7"/>
  <c r="JGL188" i="7"/>
  <c r="VGY188" i="7"/>
  <c r="KWU188" i="7"/>
  <c r="LMC188" i="7"/>
  <c r="BVM188" i="7"/>
  <c r="OHU188" i="7"/>
  <c r="FJL188" i="7"/>
  <c r="RNK188" i="7"/>
  <c r="PRV188" i="7"/>
  <c r="XCY188" i="7"/>
  <c r="CWU188" i="7"/>
  <c r="GST188" i="7"/>
  <c r="MXB188" i="7"/>
  <c r="PWZ188" i="7"/>
  <c r="PSG188" i="7"/>
  <c r="IQL188" i="7"/>
  <c r="BSG188" i="7"/>
  <c r="RGG188" i="7"/>
  <c r="JDO188" i="7"/>
  <c r="HHS188" i="7"/>
  <c r="CRW188" i="7"/>
  <c r="KAT188" i="7"/>
  <c r="KSR188" i="7"/>
  <c r="AKE188" i="7"/>
  <c r="BPR188" i="7"/>
  <c r="KVH188" i="7"/>
  <c r="QJB188" i="7"/>
  <c r="QEX188" i="7"/>
  <c r="VDI188" i="7"/>
  <c r="WIP188" i="7"/>
  <c r="WKT188" i="7"/>
  <c r="VSP188" i="7"/>
  <c r="GE188" i="7"/>
  <c r="BNP188" i="7"/>
  <c r="BEK188" i="7"/>
  <c r="DRG188" i="7"/>
  <c r="GXG188" i="7"/>
  <c r="PLU188" i="7"/>
  <c r="JUD188" i="7"/>
  <c r="REQ188" i="7"/>
  <c r="PEM188" i="7"/>
  <c r="MBA188" i="7"/>
  <c r="LMK188" i="7"/>
  <c r="WYG188" i="7"/>
  <c r="UFV188" i="7"/>
  <c r="USE188" i="7"/>
  <c r="EAA188" i="7"/>
  <c r="DKY188" i="7"/>
  <c r="NTT188" i="7"/>
  <c r="THG188" i="7"/>
  <c r="BEA188" i="7"/>
  <c r="PKB188" i="7"/>
  <c r="SWH188" i="7"/>
  <c r="FYI188" i="7"/>
  <c r="JDG188" i="7"/>
  <c r="GNW188" i="7"/>
  <c r="GUZ188" i="7"/>
  <c r="DDY188" i="7"/>
  <c r="PBA188" i="7"/>
  <c r="BNT188" i="7"/>
  <c r="DHL188" i="7"/>
  <c r="TPV188" i="7"/>
  <c r="TWM188" i="7"/>
  <c r="GRF188" i="7"/>
  <c r="HGS188" i="7"/>
  <c r="OBE188" i="7"/>
  <c r="CDA188" i="7"/>
  <c r="QSC188" i="7"/>
  <c r="FLX188" i="7"/>
  <c r="TSF188" i="7"/>
  <c r="ARV188" i="7"/>
  <c r="WPL188" i="7"/>
  <c r="JSM188" i="7"/>
  <c r="CSF188" i="7"/>
  <c r="NBW188" i="7"/>
  <c r="OPS188" i="7"/>
  <c r="PTV188" i="7"/>
  <c r="WFL188" i="7"/>
  <c r="IZS188" i="7"/>
  <c r="FKN188" i="7"/>
  <c r="UHF188" i="7"/>
  <c r="KIV188" i="7"/>
  <c r="WRK188" i="7"/>
  <c r="KCE188" i="7"/>
  <c r="NSX188" i="7"/>
  <c r="POK188" i="7"/>
  <c r="IUP188" i="7"/>
  <c r="LBA188" i="7"/>
  <c r="JP188" i="7"/>
  <c r="SSP188" i="7"/>
  <c r="FVQ188" i="7"/>
  <c r="OZW188" i="7"/>
  <c r="EWJ188" i="7"/>
  <c r="WOA188" i="7"/>
  <c r="WFS188" i="7"/>
  <c r="LAG188" i="7"/>
  <c r="USQ188" i="7"/>
  <c r="DCN188" i="7"/>
  <c r="EDU188" i="7"/>
  <c r="JKN188" i="7"/>
  <c r="TUK188" i="7"/>
  <c r="EGG188" i="7"/>
  <c r="VUJ188" i="7"/>
  <c r="GWN188" i="7"/>
  <c r="UXN188" i="7"/>
  <c r="GCA188" i="7"/>
  <c r="FTS188" i="7"/>
  <c r="UFS188" i="7"/>
  <c r="UPB188" i="7"/>
  <c r="GSE188" i="7"/>
  <c r="CAC188" i="7"/>
  <c r="UIJ188" i="7"/>
  <c r="PAV188" i="7"/>
  <c r="AKT188" i="7"/>
  <c r="TPL188" i="7"/>
  <c r="IWH188" i="7"/>
  <c r="QY188" i="7"/>
  <c r="FPR188" i="7"/>
  <c r="TBG188" i="7"/>
  <c r="KQP188" i="7"/>
  <c r="WTY188" i="7"/>
  <c r="THB188" i="7"/>
  <c r="BGN188" i="7"/>
  <c r="VI188" i="7"/>
  <c r="NWX188" i="7"/>
  <c r="CLV188" i="7"/>
  <c r="IUY188" i="7"/>
  <c r="RQC188" i="7"/>
  <c r="OFQ188" i="7"/>
  <c r="NZA188" i="7"/>
  <c r="IMX188" i="7"/>
  <c r="SRA188" i="7"/>
  <c r="JFH188" i="7"/>
  <c r="NUF188" i="7"/>
  <c r="PGJ188" i="7"/>
  <c r="EOL188" i="7"/>
  <c r="WBK188" i="7"/>
  <c r="JUF188" i="7"/>
  <c r="EUL188" i="7"/>
  <c r="JJQ188" i="7"/>
  <c r="AGM188" i="7"/>
  <c r="DXR188" i="7"/>
  <c r="UWL188" i="7"/>
  <c r="QAH188" i="7"/>
  <c r="QGA188" i="7"/>
  <c r="TPQ188" i="7"/>
  <c r="MJE188" i="7"/>
  <c r="BPY188" i="7"/>
  <c r="UA188" i="7"/>
  <c r="JTA188" i="7"/>
  <c r="AHR188" i="7"/>
  <c r="GVA188" i="7"/>
  <c r="EFU188" i="7"/>
  <c r="KIL188" i="7"/>
  <c r="GTX188" i="7"/>
  <c r="URE188" i="7"/>
  <c r="WXH188" i="7"/>
  <c r="MIC188" i="7"/>
  <c r="WNT188" i="7"/>
  <c r="PVM188" i="7"/>
  <c r="QCK188" i="7"/>
  <c r="EQO188" i="7"/>
  <c r="TBV188" i="7"/>
  <c r="PZK188" i="7"/>
  <c r="UBI188" i="7"/>
  <c r="VOJ188" i="7"/>
  <c r="BSA188" i="7"/>
  <c r="DUN188" i="7"/>
  <c r="RCS188" i="7"/>
  <c r="FGW188" i="7"/>
  <c r="VNX188" i="7"/>
  <c r="OLB188" i="7"/>
  <c r="HJR188" i="7"/>
  <c r="MP188" i="7"/>
  <c r="MXT188" i="7"/>
  <c r="KIQ188" i="7"/>
  <c r="BGD188" i="7"/>
  <c r="BDB188" i="7"/>
  <c r="EA188" i="7"/>
  <c r="EA250" i="7" s="1"/>
  <c r="SDJ188" i="7"/>
  <c r="OSN188" i="7"/>
  <c r="GZJ188" i="7"/>
  <c r="VUK188" i="7"/>
  <c r="AAS188" i="7"/>
  <c r="QDJ188" i="7"/>
  <c r="TFW188" i="7"/>
  <c r="ONT188" i="7"/>
  <c r="CJX188" i="7"/>
  <c r="FRT188" i="7"/>
  <c r="FQL188" i="7"/>
  <c r="NKC188" i="7"/>
  <c r="UGE188" i="7"/>
  <c r="ANV188" i="7"/>
  <c r="HEA188" i="7"/>
  <c r="FJC188" i="7"/>
  <c r="JJZ188" i="7"/>
  <c r="JQN188" i="7"/>
  <c r="FFX188" i="7"/>
  <c r="PXJ188" i="7"/>
  <c r="IDO188" i="7"/>
  <c r="KNG188" i="7"/>
  <c r="JCU188" i="7"/>
  <c r="UDK188" i="7"/>
  <c r="ERY188" i="7"/>
  <c r="SHY188" i="7"/>
  <c r="WGK188" i="7"/>
  <c r="LLW188" i="7"/>
  <c r="KEO188" i="7"/>
  <c r="ANQ188" i="7"/>
  <c r="LXA188" i="7"/>
  <c r="PPI188" i="7"/>
  <c r="ZX188" i="7"/>
  <c r="HL188" i="7"/>
  <c r="FUY188" i="7"/>
  <c r="SZC188" i="7"/>
  <c r="LND188" i="7"/>
  <c r="SBM188" i="7"/>
  <c r="EUV188" i="7"/>
  <c r="BZF188" i="7"/>
  <c r="NYD188" i="7"/>
  <c r="OXH188" i="7"/>
  <c r="QOC188" i="7"/>
  <c r="IYF188" i="7"/>
  <c r="UXX188" i="7"/>
  <c r="UYM188" i="7"/>
  <c r="PCU188" i="7"/>
  <c r="BGC188" i="7"/>
  <c r="LZE188" i="7"/>
  <c r="UPW188" i="7"/>
  <c r="DZJ188" i="7"/>
  <c r="NDI188" i="7"/>
  <c r="LKI188" i="7"/>
  <c r="CTJ188" i="7"/>
  <c r="REA188" i="7"/>
  <c r="TRP188" i="7"/>
  <c r="ELB188" i="7"/>
  <c r="BCJ188" i="7"/>
  <c r="NZV188" i="7"/>
  <c r="CUL188" i="7"/>
  <c r="CKN188" i="7"/>
  <c r="AJG188" i="7"/>
  <c r="DNH188" i="7"/>
  <c r="NOD188" i="7"/>
  <c r="FDH188" i="7"/>
  <c r="KOA188" i="7"/>
  <c r="HMD188" i="7"/>
  <c r="WIY188" i="7"/>
  <c r="RFJ188" i="7"/>
  <c r="PVN188" i="7"/>
  <c r="UZY188" i="7"/>
  <c r="DVX188" i="7"/>
  <c r="HJP188" i="7"/>
  <c r="JXH188" i="7"/>
  <c r="FXK188" i="7"/>
  <c r="ASO188" i="7"/>
  <c r="OZF188" i="7"/>
  <c r="KEH188" i="7"/>
  <c r="ADT188" i="7"/>
  <c r="NDB188" i="7"/>
  <c r="CEH188" i="7"/>
  <c r="HDP188" i="7"/>
  <c r="KJG188" i="7"/>
  <c r="OFO188" i="7"/>
  <c r="MUY188" i="7"/>
  <c r="AWU188" i="7"/>
  <c r="LSQ188" i="7"/>
  <c r="NFE188" i="7"/>
  <c r="NXJ188" i="7"/>
  <c r="NNS188" i="7"/>
  <c r="SDH188" i="7"/>
  <c r="VOE188" i="7"/>
  <c r="HHL188" i="7"/>
  <c r="WEQ188" i="7"/>
  <c r="TRZ188" i="7"/>
  <c r="APU188" i="7"/>
  <c r="QSH188" i="7"/>
  <c r="VNH188" i="7"/>
  <c r="KSK188" i="7"/>
  <c r="UIV188" i="7"/>
  <c r="LIG188" i="7"/>
  <c r="JUB188" i="7"/>
  <c r="PQV188" i="7"/>
  <c r="LCJ188" i="7"/>
  <c r="FWV188" i="7"/>
  <c r="PHU188" i="7"/>
  <c r="FPA188" i="7"/>
  <c r="LQF188" i="7"/>
  <c r="JIR188" i="7"/>
  <c r="GYB188" i="7"/>
  <c r="QIQ188" i="7"/>
  <c r="KQE188" i="7"/>
  <c r="TWH188" i="7"/>
  <c r="WSB188" i="7"/>
  <c r="MZW188" i="7"/>
  <c r="AOA188" i="7"/>
  <c r="QVY188" i="7"/>
  <c r="KVB188" i="7"/>
  <c r="CWK188" i="7"/>
  <c r="SGV188" i="7"/>
  <c r="TBQ188" i="7"/>
  <c r="JY188" i="7"/>
  <c r="ORS188" i="7"/>
  <c r="BEO188" i="7"/>
  <c r="LFQ188" i="7"/>
  <c r="EUJ188" i="7"/>
  <c r="PYS188" i="7"/>
  <c r="LXE188" i="7"/>
  <c r="MHB188" i="7"/>
  <c r="NIZ188" i="7"/>
  <c r="JCK188" i="7"/>
  <c r="LLB188" i="7"/>
  <c r="IGU188" i="7"/>
  <c r="GXL188" i="7"/>
  <c r="PMO188" i="7"/>
  <c r="URI188" i="7"/>
  <c r="HER188" i="7"/>
  <c r="WVO188" i="7"/>
  <c r="FKY188" i="7"/>
  <c r="VNM188" i="7"/>
  <c r="QLS188" i="7"/>
  <c r="RVP188" i="7"/>
  <c r="EAF188" i="7"/>
  <c r="NZK188" i="7"/>
  <c r="DAO188" i="7"/>
  <c r="GTI188" i="7"/>
  <c r="VXR188" i="7"/>
  <c r="SCI188" i="7"/>
  <c r="BVZ188" i="7"/>
  <c r="TVB188" i="7"/>
  <c r="AYR188" i="7"/>
  <c r="LJV188" i="7"/>
  <c r="WXJ188" i="7"/>
  <c r="CZU188" i="7"/>
  <c r="UOX188" i="7"/>
  <c r="PGO188" i="7"/>
  <c r="TGD188" i="7"/>
  <c r="CIU188" i="7"/>
  <c r="GSQ188" i="7"/>
  <c r="UDJ188" i="7"/>
  <c r="KCX188" i="7"/>
  <c r="KXY188" i="7"/>
  <c r="GW188" i="7"/>
  <c r="TNQ188" i="7"/>
  <c r="OFN188" i="7"/>
  <c r="RYT188" i="7"/>
  <c r="IQV188" i="7"/>
  <c r="LZS188" i="7"/>
  <c r="JDM188" i="7"/>
  <c r="WNG188" i="7"/>
  <c r="PCX188" i="7"/>
  <c r="PKT188" i="7"/>
  <c r="EEO188" i="7"/>
  <c r="SUC188" i="7"/>
  <c r="UFR188" i="7"/>
  <c r="GLR188" i="7"/>
  <c r="CPL188" i="7"/>
  <c r="MAN188" i="7"/>
  <c r="EST188" i="7"/>
  <c r="QJU188" i="7"/>
  <c r="WFY188" i="7"/>
  <c r="UJ188" i="7"/>
  <c r="ROI188" i="7"/>
  <c r="AMS188" i="7"/>
  <c r="GYZ188" i="7"/>
  <c r="WSC188" i="7"/>
  <c r="PFX188" i="7"/>
  <c r="KUH188" i="7"/>
  <c r="WBL188" i="7"/>
  <c r="SZV188" i="7"/>
  <c r="WQX188" i="7"/>
  <c r="JPR188" i="7"/>
  <c r="IDK188" i="7"/>
  <c r="ETY188" i="7"/>
  <c r="FVK188" i="7"/>
  <c r="GXW188" i="7"/>
  <c r="VTM188" i="7"/>
  <c r="UX188" i="7"/>
  <c r="WLH188" i="7"/>
  <c r="FDD188" i="7"/>
  <c r="THU188" i="7"/>
  <c r="WCB188" i="7"/>
  <c r="BHE188" i="7"/>
  <c r="RYY188" i="7"/>
  <c r="TYC188" i="7"/>
  <c r="POL188" i="7"/>
  <c r="DQC188" i="7"/>
  <c r="SYQ188" i="7"/>
  <c r="CRN188" i="7"/>
  <c r="VJF188" i="7"/>
  <c r="OVI188" i="7"/>
  <c r="RID188" i="7"/>
  <c r="WHO188" i="7"/>
  <c r="GLG188" i="7"/>
  <c r="GHK188" i="7"/>
  <c r="SVU188" i="7"/>
  <c r="ORY188" i="7"/>
  <c r="TFX188" i="7"/>
  <c r="GWT188" i="7"/>
  <c r="MVG188" i="7"/>
  <c r="HFS188" i="7"/>
  <c r="BCB188" i="7"/>
  <c r="QWR188" i="7"/>
  <c r="GFG188" i="7"/>
  <c r="WJL188" i="7"/>
  <c r="ENK188" i="7"/>
  <c r="MXL188" i="7"/>
  <c r="UUP188" i="7"/>
  <c r="GZF188" i="7"/>
  <c r="PVV188" i="7"/>
  <c r="QKV188" i="7"/>
  <c r="FJX188" i="7"/>
  <c r="CQE188" i="7"/>
  <c r="PQO188" i="7"/>
  <c r="AKM188" i="7"/>
  <c r="OKJ188" i="7"/>
  <c r="OPY188" i="7"/>
  <c r="UUB188" i="7"/>
  <c r="PGV188" i="7"/>
  <c r="QUX188" i="7"/>
  <c r="CXX188" i="7"/>
  <c r="HYG188" i="7"/>
  <c r="GWW188" i="7"/>
  <c r="RAI188" i="7"/>
  <c r="FBV188" i="7"/>
  <c r="PSZ188" i="7"/>
  <c r="FIQ188" i="7"/>
  <c r="KUE188" i="7"/>
  <c r="OET188" i="7"/>
  <c r="TDM188" i="7"/>
  <c r="RUQ188" i="7"/>
  <c r="ENA188" i="7"/>
  <c r="SGD188" i="7"/>
  <c r="EXZ188" i="7"/>
  <c r="ETJ188" i="7"/>
  <c r="NAZ188" i="7"/>
  <c r="FLD188" i="7"/>
  <c r="IJK188" i="7"/>
  <c r="GLH188" i="7"/>
  <c r="JNF188" i="7"/>
  <c r="ADK188" i="7"/>
  <c r="NCF188" i="7"/>
  <c r="NXT188" i="7"/>
  <c r="RRB188" i="7"/>
  <c r="TKA188" i="7"/>
  <c r="MHR188" i="7"/>
  <c r="DYR188" i="7"/>
  <c r="CIE188" i="7"/>
  <c r="UZZ188" i="7"/>
  <c r="DSQ188" i="7"/>
  <c r="KPY188" i="7"/>
  <c r="AZP188" i="7"/>
  <c r="FAN188" i="7"/>
  <c r="ITM188" i="7"/>
  <c r="SVF188" i="7"/>
  <c r="TAA188" i="7"/>
  <c r="MFX188" i="7"/>
  <c r="ERH188" i="7"/>
  <c r="ZE188" i="7"/>
  <c r="BUA188" i="7"/>
  <c r="ABE188" i="7"/>
  <c r="UXD188" i="7"/>
  <c r="IAS188" i="7"/>
  <c r="BUM188" i="7"/>
  <c r="FXD188" i="7"/>
  <c r="DBI188" i="7"/>
  <c r="HIL188" i="7"/>
  <c r="QFH188" i="7"/>
  <c r="KXF188" i="7"/>
  <c r="DFU188" i="7"/>
  <c r="FZF188" i="7"/>
  <c r="HIQ188" i="7"/>
  <c r="MJI188" i="7"/>
  <c r="UNT188" i="7"/>
  <c r="FXA188" i="7"/>
  <c r="APH188" i="7"/>
  <c r="SEO188" i="7"/>
  <c r="HCA188" i="7"/>
  <c r="HCT188" i="7"/>
  <c r="AJI188" i="7"/>
  <c r="PXU188" i="7"/>
  <c r="SJS188" i="7"/>
  <c r="GGJ188" i="7"/>
  <c r="GZS188" i="7"/>
  <c r="GQK188" i="7"/>
  <c r="TIL188" i="7"/>
  <c r="CGX188" i="7"/>
  <c r="MOG188" i="7"/>
  <c r="GWB188" i="7"/>
  <c r="TFF188" i="7"/>
  <c r="IHT188" i="7"/>
  <c r="MXI188" i="7"/>
  <c r="CEU188" i="7"/>
  <c r="ORW188" i="7"/>
  <c r="RCN188" i="7"/>
  <c r="BSX188" i="7"/>
  <c r="OCG188" i="7"/>
  <c r="BVS188" i="7"/>
  <c r="JDD188" i="7"/>
  <c r="QPO188" i="7"/>
  <c r="CYC188" i="7"/>
  <c r="CDB188" i="7"/>
  <c r="OC188" i="7"/>
  <c r="PCB188" i="7"/>
  <c r="LRJ188" i="7"/>
  <c r="EWU188" i="7"/>
  <c r="MPA188" i="7"/>
  <c r="XCK188" i="7"/>
  <c r="IUN188" i="7"/>
  <c r="IBD188" i="7"/>
  <c r="RUJ188" i="7"/>
  <c r="SLE188" i="7"/>
  <c r="FOF188" i="7"/>
  <c r="NHU188" i="7"/>
  <c r="VYM188" i="7"/>
  <c r="RHH188" i="7"/>
  <c r="VZJ188" i="7"/>
  <c r="AOQ188" i="7"/>
  <c r="FUF188" i="7"/>
  <c r="MEA188" i="7"/>
  <c r="PLO188" i="7"/>
  <c r="JPG188" i="7"/>
  <c r="ALZ188" i="7"/>
  <c r="PIR188" i="7"/>
  <c r="TGI188" i="7"/>
  <c r="RSV188" i="7"/>
  <c r="WZI188" i="7"/>
  <c r="IZI188" i="7"/>
  <c r="NLE188" i="7"/>
  <c r="QLZ188" i="7"/>
  <c r="EFY188" i="7"/>
  <c r="OZZ188" i="7"/>
  <c r="IVL188" i="7"/>
  <c r="DNV188" i="7"/>
  <c r="BAG188" i="7"/>
  <c r="JUV188" i="7"/>
  <c r="OFF188" i="7"/>
  <c r="GFC188" i="7"/>
  <c r="QUB188" i="7"/>
  <c r="JQH188" i="7"/>
  <c r="JSR188" i="7"/>
  <c r="LSM188" i="7"/>
  <c r="DH188" i="7"/>
  <c r="DH250" i="7" s="1"/>
  <c r="LFO188" i="7"/>
  <c r="VPO188" i="7"/>
  <c r="VNU188" i="7"/>
  <c r="GSX188" i="7"/>
  <c r="KAM188" i="7"/>
  <c r="JAU188" i="7"/>
  <c r="FCM188" i="7"/>
  <c r="IFP188" i="7"/>
  <c r="LKO188" i="7"/>
  <c r="OEF188" i="7"/>
  <c r="WIA188" i="7"/>
  <c r="KEG188" i="7"/>
  <c r="RAP188" i="7"/>
  <c r="DSD188" i="7"/>
  <c r="CWY188" i="7"/>
  <c r="FPD188" i="7"/>
  <c r="EJG188" i="7"/>
  <c r="AKX188" i="7"/>
  <c r="TER188" i="7"/>
  <c r="HMB188" i="7"/>
  <c r="JBI188" i="7"/>
  <c r="PVD188" i="7"/>
  <c r="LCV188" i="7"/>
  <c r="GTF188" i="7"/>
  <c r="LMF188" i="7"/>
  <c r="KPP188" i="7"/>
  <c r="EGZ188" i="7"/>
  <c r="BEY188" i="7"/>
  <c r="GWL188" i="7"/>
  <c r="PPH188" i="7"/>
  <c r="TGS188" i="7"/>
  <c r="FRP188" i="7"/>
  <c r="QYZ188" i="7"/>
  <c r="HFX188" i="7"/>
  <c r="TG188" i="7"/>
  <c r="GSA188" i="7"/>
  <c r="MLX188" i="7"/>
  <c r="RQS188" i="7"/>
  <c r="SXQ188" i="7"/>
  <c r="QDZ188" i="7"/>
  <c r="WBC188" i="7"/>
  <c r="ETU188" i="7"/>
  <c r="MMO188" i="7"/>
  <c r="UFJ188" i="7"/>
  <c r="JYX188" i="7"/>
  <c r="LNF188" i="7"/>
  <c r="OOT188" i="7"/>
  <c r="PHQ188" i="7"/>
  <c r="TTE188" i="7"/>
  <c r="KEE188" i="7"/>
  <c r="LBF188" i="7"/>
  <c r="TUT188" i="7"/>
  <c r="CEW188" i="7"/>
  <c r="KVM188" i="7"/>
  <c r="ICF188" i="7"/>
  <c r="WZ188" i="7"/>
  <c r="TDR188" i="7"/>
  <c r="IGS188" i="7"/>
  <c r="EWP188" i="7"/>
  <c r="EYM188" i="7"/>
  <c r="LSY188" i="7"/>
  <c r="JGW188" i="7"/>
  <c r="LLY188" i="7"/>
  <c r="IKU188" i="7"/>
  <c r="QVV188" i="7"/>
  <c r="SKN188" i="7"/>
  <c r="IXE188" i="7"/>
  <c r="XEW188" i="7"/>
  <c r="NOF188" i="7"/>
  <c r="IVA188" i="7"/>
  <c r="CPS188" i="7"/>
  <c r="GTR188" i="7"/>
  <c r="PYT188" i="7"/>
  <c r="PHE188" i="7"/>
  <c r="FLF188" i="7"/>
  <c r="HKI188" i="7"/>
  <c r="OGO188" i="7"/>
  <c r="PAZ188" i="7"/>
  <c r="BGV188" i="7"/>
  <c r="SMK188" i="7"/>
  <c r="EKG188" i="7"/>
  <c r="EXJ188" i="7"/>
  <c r="NLM188" i="7"/>
  <c r="OGP188" i="7"/>
  <c r="EUI188" i="7"/>
  <c r="WEN188" i="7"/>
  <c r="VHA188" i="7"/>
  <c r="SLL188" i="7"/>
  <c r="TFB188" i="7"/>
  <c r="FQS188" i="7"/>
  <c r="AYN188" i="7"/>
  <c r="ESM188" i="7"/>
  <c r="RFU188" i="7"/>
  <c r="SNV188" i="7"/>
  <c r="QG188" i="7"/>
  <c r="AIZ188" i="7"/>
  <c r="FAC188" i="7"/>
  <c r="THS188" i="7"/>
  <c r="ORE188" i="7"/>
  <c r="NVA188" i="7"/>
  <c r="FRU188" i="7"/>
  <c r="LWT188" i="7"/>
  <c r="NHF188" i="7"/>
  <c r="JOI188" i="7"/>
  <c r="NH188" i="7"/>
  <c r="OGB188" i="7"/>
  <c r="III188" i="7"/>
  <c r="LYR188" i="7"/>
  <c r="DWI188" i="7"/>
  <c r="TUY188" i="7"/>
  <c r="GDN188" i="7"/>
  <c r="VLK188" i="7"/>
  <c r="UDW188" i="7"/>
  <c r="IEQ188" i="7"/>
  <c r="HCB188" i="7"/>
  <c r="EJR188" i="7"/>
  <c r="KTJ188" i="7"/>
  <c r="IQM188" i="7"/>
  <c r="PRP188" i="7"/>
  <c r="FXN188" i="7"/>
  <c r="BVJ188" i="7"/>
  <c r="FWF188" i="7"/>
  <c r="MZR188" i="7"/>
  <c r="OLK188" i="7"/>
  <c r="CFQ188" i="7"/>
  <c r="BL188" i="7"/>
  <c r="QUT188" i="7"/>
  <c r="EHP188" i="7"/>
  <c r="TNP188" i="7"/>
  <c r="KBE188" i="7"/>
  <c r="DYL188" i="7"/>
  <c r="AXR188" i="7"/>
  <c r="GAI188" i="7"/>
  <c r="PTR188" i="7"/>
  <c r="DPS188" i="7"/>
  <c r="MHJ188" i="7"/>
  <c r="ULS188" i="7"/>
  <c r="SLU188" i="7"/>
  <c r="UQT188" i="7"/>
  <c r="CMO188" i="7"/>
  <c r="DNP188" i="7"/>
  <c r="TOA188" i="7"/>
  <c r="TPS188" i="7"/>
  <c r="GEK188" i="7"/>
  <c r="DCC188" i="7"/>
  <c r="KMB188" i="7"/>
  <c r="GXV188" i="7"/>
  <c r="AZM188" i="7"/>
  <c r="ONW188" i="7"/>
  <c r="OVH188" i="7"/>
  <c r="LIP188" i="7"/>
  <c r="AWV188" i="7"/>
  <c r="MKQ188" i="7"/>
  <c r="QFO188" i="7"/>
  <c r="SBL188" i="7"/>
  <c r="QIB188" i="7"/>
  <c r="EIZ188" i="7"/>
  <c r="SQS188" i="7"/>
  <c r="UHI188" i="7"/>
  <c r="WPF188" i="7"/>
  <c r="GRI188" i="7"/>
  <c r="IVH188" i="7"/>
  <c r="HDO188" i="7"/>
  <c r="SJZ188" i="7"/>
  <c r="QHG188" i="7"/>
  <c r="UPG188" i="7"/>
  <c r="KPI188" i="7"/>
  <c r="LDJ188" i="7"/>
  <c r="UBO188" i="7"/>
  <c r="RVT188" i="7"/>
  <c r="CZJ188" i="7"/>
  <c r="LJG188" i="7"/>
  <c r="GVK188" i="7"/>
  <c r="TUS188" i="7"/>
  <c r="FPG188" i="7"/>
  <c r="IJG188" i="7"/>
  <c r="WGU188" i="7"/>
  <c r="TIG188" i="7"/>
  <c r="GUB188" i="7"/>
  <c r="IFI188" i="7"/>
  <c r="KVU188" i="7"/>
  <c r="RAU188" i="7"/>
  <c r="RMT188" i="7"/>
  <c r="WTK188" i="7"/>
  <c r="RBT188" i="7"/>
  <c r="PNB188" i="7"/>
  <c r="OZO188" i="7"/>
  <c r="JXT188" i="7"/>
  <c r="EFK188" i="7"/>
  <c r="NBR188" i="7"/>
  <c r="WDE188" i="7"/>
  <c r="LDB188" i="7"/>
  <c r="MNT188" i="7"/>
  <c r="PST188" i="7"/>
  <c r="HRG188" i="7"/>
  <c r="JTY188" i="7"/>
  <c r="OEK188" i="7"/>
  <c r="UTZ188" i="7"/>
  <c r="EYD188" i="7"/>
  <c r="TAO188" i="7"/>
  <c r="BIB188" i="7"/>
  <c r="CEI188" i="7"/>
  <c r="IYG188" i="7"/>
  <c r="FIX188" i="7"/>
  <c r="AGK188" i="7"/>
  <c r="HWN188" i="7"/>
  <c r="AKZ188" i="7"/>
  <c r="ERT188" i="7"/>
  <c r="PIS188" i="7"/>
  <c r="AOR188" i="7"/>
  <c r="KTV188" i="7"/>
  <c r="PHJ188" i="7"/>
  <c r="PT188" i="7"/>
  <c r="NMA188" i="7"/>
  <c r="USJ188" i="7"/>
  <c r="IQN188" i="7"/>
  <c r="HUO188" i="7"/>
  <c r="FSC188" i="7"/>
  <c r="VPR188" i="7"/>
  <c r="NOH188" i="7"/>
  <c r="IYC188" i="7"/>
  <c r="OXN188" i="7"/>
  <c r="KIO188" i="7"/>
  <c r="NOJ188" i="7"/>
  <c r="RPY188" i="7"/>
  <c r="VJO188" i="7"/>
  <c r="FST188" i="7"/>
  <c r="LH188" i="7"/>
  <c r="VKR188" i="7"/>
  <c r="RA188" i="7"/>
  <c r="OHK188" i="7"/>
  <c r="CS188" i="7"/>
  <c r="KTX188" i="7"/>
  <c r="IFV188" i="7"/>
  <c r="CKO188" i="7"/>
  <c r="FVS188" i="7"/>
  <c r="MUX188" i="7"/>
  <c r="EIX188" i="7"/>
  <c r="KYQ188" i="7"/>
  <c r="OQQ188" i="7"/>
  <c r="MGJ188" i="7"/>
  <c r="WEU188" i="7"/>
  <c r="VSQ188" i="7"/>
  <c r="WL188" i="7"/>
  <c r="WAD188" i="7"/>
  <c r="KCG188" i="7"/>
  <c r="MCJ188" i="7"/>
  <c r="SYZ188" i="7"/>
  <c r="DRA188" i="7"/>
  <c r="KCW188" i="7"/>
  <c r="GQF188" i="7"/>
  <c r="BSD188" i="7"/>
  <c r="VGX188" i="7"/>
  <c r="FDS188" i="7"/>
  <c r="RIB188" i="7"/>
  <c r="WLT188" i="7"/>
  <c r="GQW188" i="7"/>
  <c r="NCL188" i="7"/>
  <c r="OTE188" i="7"/>
  <c r="FCQ188" i="7"/>
  <c r="PRQ188" i="7"/>
  <c r="SAM188" i="7"/>
  <c r="CHH188" i="7"/>
  <c r="ALM188" i="7"/>
  <c r="TU188" i="7"/>
  <c r="CIZ188" i="7"/>
  <c r="SPR188" i="7"/>
  <c r="UZU188" i="7"/>
  <c r="BBS188" i="7"/>
  <c r="ONN188" i="7"/>
  <c r="OLP188" i="7"/>
  <c r="NXG188" i="7"/>
  <c r="NJP188" i="7"/>
  <c r="XCP188" i="7"/>
  <c r="GKO188" i="7"/>
  <c r="SPF188" i="7"/>
  <c r="UYC188" i="7"/>
  <c r="UJM188" i="7"/>
  <c r="PGL188" i="7"/>
  <c r="CH188" i="7"/>
  <c r="WBI188" i="7"/>
  <c r="ABL188" i="7"/>
  <c r="KW188" i="7"/>
  <c r="KKC188" i="7"/>
  <c r="DDG188" i="7"/>
  <c r="OXY188" i="7"/>
  <c r="PTA188" i="7"/>
  <c r="FRL188" i="7"/>
  <c r="AHF188" i="7"/>
  <c r="OBU188" i="7"/>
  <c r="LTI188" i="7"/>
  <c r="JRF188" i="7"/>
  <c r="HFJ188" i="7"/>
  <c r="NAT188" i="7"/>
  <c r="WDF188" i="7"/>
  <c r="AHK188" i="7"/>
  <c r="JZM188" i="7"/>
  <c r="UT188" i="7"/>
  <c r="HBC188" i="7"/>
  <c r="ALE188" i="7"/>
  <c r="GCV188" i="7"/>
  <c r="QJQ188" i="7"/>
  <c r="DWO188" i="7"/>
  <c r="IMD188" i="7"/>
  <c r="FRI188" i="7"/>
  <c r="QZB188" i="7"/>
  <c r="SFN188" i="7"/>
  <c r="CLQ188" i="7"/>
  <c r="WIN188" i="7"/>
  <c r="JTF188" i="7"/>
  <c r="KSN188" i="7"/>
  <c r="CDE188" i="7"/>
  <c r="YT188" i="7"/>
  <c r="VBZ188" i="7"/>
  <c r="GRU188" i="7"/>
  <c r="OAT188" i="7"/>
  <c r="VWJ188" i="7"/>
  <c r="XAN188" i="7"/>
  <c r="NMR188" i="7"/>
  <c r="NQY188" i="7"/>
  <c r="BXI188" i="7"/>
  <c r="II188" i="7"/>
  <c r="QKW188" i="7"/>
  <c r="EWR188" i="7"/>
  <c r="QNF188" i="7"/>
  <c r="CDN188" i="7"/>
  <c r="NVW188" i="7"/>
  <c r="JMD188" i="7"/>
  <c r="SQQ188" i="7"/>
  <c r="EJL188" i="7"/>
  <c r="FDU188" i="7"/>
  <c r="MAI188" i="7"/>
  <c r="ROH188" i="7"/>
  <c r="AZL188" i="7"/>
  <c r="CLU188" i="7"/>
  <c r="HJL188" i="7"/>
  <c r="HKR188" i="7"/>
  <c r="NUI188" i="7"/>
  <c r="MBT188" i="7"/>
  <c r="PUS188" i="7"/>
  <c r="ISZ188" i="7"/>
  <c r="OWX188" i="7"/>
  <c r="RCQ188" i="7"/>
  <c r="BQH188" i="7"/>
  <c r="XEO188" i="7"/>
  <c r="IYR188" i="7"/>
  <c r="AWF188" i="7"/>
  <c r="RDN188" i="7"/>
  <c r="HGA188" i="7"/>
  <c r="PPK188" i="7"/>
  <c r="RWF188" i="7"/>
  <c r="RKR188" i="7"/>
  <c r="QNW188" i="7"/>
  <c r="LPM188" i="7"/>
  <c r="HUD188" i="7"/>
  <c r="GGO188" i="7"/>
  <c r="ME188" i="7"/>
  <c r="NCV188" i="7"/>
  <c r="LNJ188" i="7"/>
  <c r="HZS188" i="7"/>
  <c r="DIL188" i="7"/>
  <c r="WDS188" i="7"/>
  <c r="JDH188" i="7"/>
  <c r="GEP188" i="7"/>
  <c r="LSB188" i="7"/>
  <c r="CJE188" i="7"/>
  <c r="HAD188" i="7"/>
  <c r="BTI188" i="7"/>
  <c r="BTV188" i="7"/>
  <c r="LEH188" i="7"/>
  <c r="NJ188" i="7"/>
  <c r="VOF188" i="7"/>
  <c r="AIS188" i="7"/>
  <c r="PDF188" i="7"/>
  <c r="SFX188" i="7"/>
  <c r="SXB188" i="7"/>
  <c r="NMY188" i="7"/>
  <c r="BQD188" i="7"/>
  <c r="IAU188" i="7"/>
  <c r="GPJ188" i="7"/>
  <c r="PWQ188" i="7"/>
  <c r="FIT188" i="7"/>
  <c r="HBZ188" i="7"/>
  <c r="LW188" i="7"/>
  <c r="JDU188" i="7"/>
  <c r="LUL188" i="7"/>
  <c r="FAX188" i="7"/>
  <c r="EMA188" i="7"/>
  <c r="RYZ188" i="7"/>
  <c r="GJW188" i="7"/>
  <c r="KSI188" i="7"/>
  <c r="AXL188" i="7"/>
  <c r="TSG188" i="7"/>
  <c r="KOW188" i="7"/>
  <c r="CHQ188" i="7"/>
  <c r="KVX188" i="7"/>
  <c r="HLM188" i="7"/>
  <c r="NTM188" i="7"/>
  <c r="RHL188" i="7"/>
  <c r="WXY188" i="7"/>
  <c r="DP188" i="7"/>
  <c r="DP250" i="7" s="1"/>
  <c r="GLM188" i="7"/>
  <c r="CAW188" i="7"/>
  <c r="EUE188" i="7"/>
  <c r="PIC188" i="7"/>
  <c r="CCJ188" i="7"/>
  <c r="QCQ188" i="7"/>
  <c r="QUL188" i="7"/>
  <c r="ADD188" i="7"/>
  <c r="GPT188" i="7"/>
  <c r="NQT188" i="7"/>
  <c r="WCO188" i="7"/>
  <c r="BHJ188" i="7"/>
  <c r="LCW188" i="7"/>
  <c r="QKY188" i="7"/>
  <c r="QAW188" i="7"/>
  <c r="WZS188" i="7"/>
  <c r="FQH188" i="7"/>
  <c r="QZO188" i="7"/>
  <c r="IFE188" i="7"/>
  <c r="HRL188" i="7"/>
  <c r="MFP188" i="7"/>
  <c r="DXX188" i="7"/>
  <c r="NJI188" i="7"/>
  <c r="SEY188" i="7"/>
  <c r="SNP188" i="7"/>
  <c r="ELP188" i="7"/>
  <c r="AUH188" i="7"/>
  <c r="VAW188" i="7"/>
  <c r="JGP188" i="7"/>
  <c r="EPR188" i="7"/>
  <c r="VXL188" i="7"/>
  <c r="KYY188" i="7"/>
  <c r="HY188" i="7"/>
  <c r="VAB188" i="7"/>
  <c r="IX188" i="7"/>
  <c r="RFB188" i="7"/>
  <c r="IJW188" i="7"/>
  <c r="EBL188" i="7"/>
  <c r="ASY188" i="7"/>
  <c r="WKS188" i="7"/>
  <c r="MAU188" i="7"/>
  <c r="EWF188" i="7"/>
  <c r="ETP188" i="7"/>
  <c r="ORJ188" i="7"/>
  <c r="SZR188" i="7"/>
  <c r="WVT188" i="7"/>
  <c r="HNF188" i="7"/>
  <c r="IUC188" i="7"/>
  <c r="IPN188" i="7"/>
  <c r="OZG188" i="7"/>
  <c r="GK188" i="7"/>
  <c r="EAB188" i="7"/>
  <c r="ODP188" i="7"/>
  <c r="CMR188" i="7"/>
  <c r="GVS188" i="7"/>
  <c r="TXT188" i="7"/>
  <c r="NHH188" i="7"/>
  <c r="AKC188" i="7"/>
  <c r="AMT188" i="7"/>
  <c r="CSW188" i="7"/>
  <c r="MGD188" i="7"/>
  <c r="RTR188" i="7"/>
  <c r="OAV188" i="7"/>
  <c r="JA188" i="7"/>
  <c r="MRS188" i="7"/>
  <c r="KWE188" i="7"/>
  <c r="QUE188" i="7"/>
  <c r="WVG188" i="7"/>
  <c r="JZN188" i="7"/>
  <c r="BXH188" i="7"/>
  <c r="BJZ188" i="7"/>
  <c r="JAY188" i="7"/>
  <c r="GUY188" i="7"/>
  <c r="FWQ188" i="7"/>
  <c r="TJS188" i="7"/>
  <c r="GJA188" i="7"/>
  <c r="JAM188" i="7"/>
  <c r="SBS188" i="7"/>
  <c r="IFB188" i="7"/>
  <c r="NDN188" i="7"/>
  <c r="HLN188" i="7"/>
  <c r="GDR188" i="7"/>
  <c r="THQ188" i="7"/>
  <c r="RGY188" i="7"/>
  <c r="LXJ188" i="7"/>
  <c r="FOM188" i="7"/>
  <c r="MMY188" i="7"/>
  <c r="KKM188" i="7"/>
  <c r="UFF188" i="7"/>
  <c r="DCU188" i="7"/>
  <c r="REC188" i="7"/>
  <c r="FWU188" i="7"/>
  <c r="AU188" i="7"/>
  <c r="HYO188" i="7"/>
  <c r="EHL188" i="7"/>
  <c r="AWK188" i="7"/>
  <c r="FJW188" i="7"/>
  <c r="EXD188" i="7"/>
  <c r="RPA188" i="7"/>
  <c r="FSN188" i="7"/>
  <c r="LIU188" i="7"/>
  <c r="LLC188" i="7"/>
  <c r="HGH188" i="7"/>
  <c r="ADF188" i="7"/>
  <c r="AUG188" i="7"/>
  <c r="TZR188" i="7"/>
  <c r="NKQ188" i="7"/>
  <c r="KCB188" i="7"/>
  <c r="DKX188" i="7"/>
  <c r="WOG188" i="7"/>
  <c r="DYA188" i="7"/>
  <c r="OSY188" i="7"/>
  <c r="QKB188" i="7"/>
  <c r="GFH188" i="7"/>
  <c r="UIE188" i="7"/>
  <c r="PMQ188" i="7"/>
  <c r="TVC188" i="7"/>
  <c r="WZB188" i="7"/>
  <c r="KM188" i="7"/>
  <c r="UED188" i="7"/>
  <c r="OCA188" i="7"/>
  <c r="IMM188" i="7"/>
  <c r="TGP188" i="7"/>
  <c r="ELK188" i="7"/>
  <c r="VQG188" i="7"/>
  <c r="UIW188" i="7"/>
  <c r="FIK188" i="7"/>
  <c r="ABT188" i="7"/>
  <c r="MGF188" i="7"/>
  <c r="JIB188" i="7"/>
  <c r="UIR188" i="7"/>
  <c r="IYO188" i="7"/>
  <c r="QIE188" i="7"/>
  <c r="BNZ188" i="7"/>
  <c r="KNW188" i="7"/>
  <c r="VHO188" i="7"/>
  <c r="JLB188" i="7"/>
  <c r="MF188" i="7"/>
  <c r="DQJ188" i="7"/>
  <c r="GM188" i="7"/>
  <c r="MKN188" i="7"/>
  <c r="GPP188" i="7"/>
  <c r="FBX188" i="7"/>
  <c r="IOE188" i="7"/>
  <c r="MWM188" i="7"/>
  <c r="SKH188" i="7"/>
  <c r="WEF188" i="7"/>
  <c r="LKW188" i="7"/>
  <c r="QHS188" i="7"/>
  <c r="RTZ188" i="7"/>
  <c r="QKS188" i="7"/>
  <c r="WSN188" i="7"/>
  <c r="OEQ188" i="7"/>
  <c r="TYI188" i="7"/>
  <c r="DZZ188" i="7"/>
  <c r="UAN188" i="7"/>
  <c r="JJC188" i="7"/>
  <c r="NZL188" i="7"/>
  <c r="MNH188" i="7"/>
  <c r="MYC188" i="7"/>
  <c r="GCT188" i="7"/>
  <c r="PXB188" i="7"/>
  <c r="GCJ188" i="7"/>
  <c r="AVC188" i="7"/>
  <c r="JID188" i="7"/>
  <c r="JUY188" i="7"/>
  <c r="FJF188" i="7"/>
  <c r="BMI188" i="7"/>
  <c r="GQT188" i="7"/>
  <c r="MYI188" i="7"/>
  <c r="QWV188" i="7"/>
  <c r="OOX188" i="7"/>
  <c r="RRJ188" i="7"/>
  <c r="TCA188" i="7"/>
  <c r="NJV188" i="7"/>
  <c r="HJC188" i="7"/>
  <c r="FDN188" i="7"/>
  <c r="QBV188" i="7"/>
  <c r="QQJ188" i="7"/>
  <c r="OSZ188" i="7"/>
  <c r="TUQ188" i="7"/>
  <c r="EZY188" i="7"/>
  <c r="JQQ188" i="7"/>
  <c r="DPU188" i="7"/>
  <c r="WKU188" i="7"/>
  <c r="NM188" i="7"/>
  <c r="IYV188" i="7"/>
  <c r="TTI188" i="7"/>
  <c r="FVT188" i="7"/>
  <c r="NFP188" i="7"/>
  <c r="NLT188" i="7"/>
  <c r="JWU188" i="7"/>
  <c r="BHI188" i="7"/>
  <c r="JLL188" i="7"/>
  <c r="WFB188" i="7"/>
  <c r="HJT188" i="7"/>
  <c r="UHJ188" i="7"/>
  <c r="DUV188" i="7"/>
  <c r="DNR188" i="7"/>
  <c r="WLM188" i="7"/>
  <c r="HSD188" i="7"/>
  <c r="JOS188" i="7"/>
  <c r="LFF188" i="7"/>
  <c r="EKN188" i="7"/>
  <c r="AJE188" i="7"/>
  <c r="UQG188" i="7"/>
  <c r="RPL188" i="7"/>
  <c r="LVN188" i="7"/>
  <c r="KCV188" i="7"/>
  <c r="GWA188" i="7"/>
  <c r="TEW188" i="7"/>
  <c r="QXS188" i="7"/>
  <c r="TFT188" i="7"/>
  <c r="DGM188" i="7"/>
  <c r="KHS188" i="7"/>
  <c r="IHU188" i="7"/>
  <c r="WSE188" i="7"/>
  <c r="UWT188" i="7"/>
  <c r="PAI188" i="7"/>
  <c r="LWB188" i="7"/>
  <c r="AQF188" i="7"/>
  <c r="VAX188" i="7"/>
  <c r="QKE188" i="7"/>
  <c r="APK188" i="7"/>
  <c r="BQJ188" i="7"/>
  <c r="DUH188" i="7"/>
  <c r="DNU188" i="7"/>
  <c r="DQT188" i="7"/>
  <c r="ELE188" i="7"/>
  <c r="GDF188" i="7"/>
  <c r="IPF188" i="7"/>
  <c r="MGS188" i="7"/>
  <c r="PHK188" i="7"/>
  <c r="CO188" i="7"/>
  <c r="RBR188" i="7"/>
  <c r="EBS188" i="7"/>
  <c r="SFT188" i="7"/>
  <c r="NF188" i="7"/>
  <c r="QXE188" i="7"/>
  <c r="JKI188" i="7"/>
  <c r="JNA188" i="7"/>
  <c r="DTH188" i="7"/>
  <c r="UVV188" i="7"/>
  <c r="TBF188" i="7"/>
  <c r="DSM188" i="7"/>
  <c r="QTG188" i="7"/>
  <c r="BGO188" i="7"/>
  <c r="GO188" i="7"/>
  <c r="NLC188" i="7"/>
  <c r="DDF188" i="7"/>
  <c r="QYC188" i="7"/>
  <c r="FGE188" i="7"/>
  <c r="OMN188" i="7"/>
  <c r="TYX188" i="7"/>
  <c r="CRL188" i="7"/>
  <c r="RTV188" i="7"/>
  <c r="VSU188" i="7"/>
  <c r="IIY188" i="7"/>
  <c r="HXF188" i="7"/>
  <c r="LUT188" i="7"/>
  <c r="IMB188" i="7"/>
  <c r="DQX188" i="7"/>
  <c r="EWW188" i="7"/>
  <c r="TAT188" i="7"/>
  <c r="TQO188" i="7"/>
  <c r="TX188" i="7"/>
  <c r="DIH188" i="7"/>
  <c r="QBU188" i="7"/>
  <c r="HQW188" i="7"/>
  <c r="DK188" i="7"/>
  <c r="DK250" i="7" s="1"/>
  <c r="NW188" i="7"/>
  <c r="HEN188" i="7"/>
  <c r="JMS188" i="7"/>
  <c r="GDD188" i="7"/>
  <c r="QPG188" i="7"/>
  <c r="HLJ188" i="7"/>
  <c r="KSC188" i="7"/>
  <c r="LBH188" i="7"/>
  <c r="WSV188" i="7"/>
  <c r="MDY188" i="7"/>
  <c r="NZP188" i="7"/>
  <c r="VPM188" i="7"/>
  <c r="PYG188" i="7"/>
  <c r="BPS188" i="7"/>
  <c r="IXB188" i="7"/>
  <c r="KHD188" i="7"/>
  <c r="Y188" i="7"/>
  <c r="RPM188" i="7"/>
  <c r="EAT188" i="7"/>
  <c r="OBL188" i="7"/>
  <c r="OIL188" i="7"/>
  <c r="NGQ188" i="7"/>
  <c r="CPG188" i="7"/>
  <c r="EME188" i="7"/>
  <c r="RGF188" i="7"/>
  <c r="FEZ188" i="7"/>
  <c r="KGU188" i="7"/>
  <c r="VQ188" i="7"/>
  <c r="AGG188" i="7"/>
  <c r="CYM188" i="7"/>
  <c r="FVV188" i="7"/>
  <c r="MUB188" i="7"/>
  <c r="HDU188" i="7"/>
  <c r="KQW188" i="7"/>
  <c r="XAQ188" i="7"/>
  <c r="WDP188" i="7"/>
  <c r="JVF188" i="7"/>
  <c r="TTS188" i="7"/>
  <c r="MRG188" i="7"/>
  <c r="RVL188" i="7"/>
  <c r="MRY188" i="7"/>
  <c r="BUV188" i="7"/>
  <c r="LPR188" i="7"/>
  <c r="HJJ188" i="7"/>
  <c r="SBE188" i="7"/>
  <c r="LRL188" i="7"/>
  <c r="RTW188" i="7"/>
  <c r="SGJ188" i="7"/>
  <c r="WKH188" i="7"/>
  <c r="JVX188" i="7"/>
  <c r="FBW188" i="7"/>
  <c r="SRI188" i="7"/>
  <c r="WRR188" i="7"/>
  <c r="NFC188" i="7"/>
  <c r="GVE188" i="7"/>
  <c r="QDE188" i="7"/>
  <c r="MRE188" i="7"/>
  <c r="DSE188" i="7"/>
  <c r="PNT188" i="7"/>
  <c r="LNV188" i="7"/>
  <c r="LED188" i="7"/>
  <c r="PME188" i="7"/>
  <c r="BPM188" i="7"/>
  <c r="EEJ188" i="7"/>
  <c r="NQZ188" i="7"/>
  <c r="KOV188" i="7"/>
  <c r="SZH188" i="7"/>
  <c r="KFR188" i="7"/>
  <c r="EPQ188" i="7"/>
  <c r="GCI188" i="7"/>
  <c r="BDT188" i="7"/>
  <c r="OCC188" i="7"/>
  <c r="BMJ188" i="7"/>
  <c r="PZN188" i="7"/>
  <c r="MMP188" i="7"/>
  <c r="AYC188" i="7"/>
  <c r="OAC188" i="7"/>
  <c r="OXF188" i="7"/>
  <c r="IBK188" i="7"/>
  <c r="ANY188" i="7"/>
  <c r="UPQ188" i="7"/>
  <c r="OCR188" i="7"/>
  <c r="KMP188" i="7"/>
  <c r="ASQ188" i="7"/>
  <c r="VED188" i="7"/>
  <c r="GRJ188" i="7"/>
  <c r="ULE188" i="7"/>
  <c r="GGM188" i="7"/>
  <c r="GGY188" i="7"/>
  <c r="VXX188" i="7"/>
  <c r="EVH188" i="7"/>
  <c r="GWC188" i="7"/>
  <c r="DQZ188" i="7"/>
  <c r="SVV188" i="7"/>
  <c r="AZR188" i="7"/>
  <c r="QGR188" i="7"/>
  <c r="THI188" i="7"/>
  <c r="DYW188" i="7"/>
  <c r="RWL188" i="7"/>
  <c r="JW188" i="7"/>
  <c r="GLA188" i="7"/>
  <c r="DFL188" i="7"/>
  <c r="MGT188" i="7"/>
  <c r="VGR188" i="7"/>
  <c r="NPE188" i="7"/>
  <c r="CGU188" i="7"/>
  <c r="NBQ188" i="7"/>
  <c r="QBL188" i="7"/>
  <c r="CTS188" i="7"/>
  <c r="PBE188" i="7"/>
  <c r="SCN188" i="7"/>
  <c r="VV188" i="7"/>
  <c r="JTN188" i="7"/>
  <c r="GUS188" i="7"/>
  <c r="RFO188" i="7"/>
  <c r="KJK188" i="7"/>
  <c r="SFF188" i="7"/>
  <c r="PWA188" i="7"/>
  <c r="TFR188" i="7"/>
  <c r="SJR188" i="7"/>
  <c r="IKR188" i="7"/>
  <c r="IXG188" i="7"/>
  <c r="VPU188" i="7"/>
  <c r="CPO188" i="7"/>
  <c r="KFQ188" i="7"/>
  <c r="PKG188" i="7"/>
  <c r="PJM188" i="7"/>
  <c r="QQH188" i="7"/>
  <c r="GOS188" i="7"/>
  <c r="OBO188" i="7"/>
  <c r="UUU188" i="7"/>
  <c r="SQZ188" i="7"/>
  <c r="OMQ188" i="7"/>
  <c r="EPM188" i="7"/>
  <c r="DBY188" i="7"/>
  <c r="GYY188" i="7"/>
  <c r="WQS188" i="7"/>
  <c r="PFB188" i="7"/>
  <c r="QTT188" i="7"/>
  <c r="TMO188" i="7"/>
  <c r="NKT188" i="7"/>
  <c r="JNI188" i="7"/>
  <c r="ATN188" i="7"/>
  <c r="RG188" i="7"/>
  <c r="HNB188" i="7"/>
  <c r="KBC188" i="7"/>
  <c r="VPV188" i="7"/>
  <c r="BRR188" i="7"/>
  <c r="FHX188" i="7"/>
  <c r="TZF188" i="7"/>
  <c r="GNT188" i="7"/>
  <c r="SLV188" i="7"/>
  <c r="LEN188" i="7"/>
  <c r="EIY188" i="7"/>
  <c r="RXB188" i="7"/>
  <c r="EBH188" i="7"/>
  <c r="HCX188" i="7"/>
  <c r="JHJ188" i="7"/>
  <c r="LZV188" i="7"/>
  <c r="MQH188" i="7"/>
  <c r="NYY188" i="7"/>
  <c r="RLW188" i="7"/>
  <c r="SMO188" i="7"/>
  <c r="RTC188" i="7"/>
  <c r="AQU188" i="7"/>
  <c r="RCB188" i="7"/>
  <c r="GTZ188" i="7"/>
  <c r="NXC188" i="7"/>
  <c r="GEF188" i="7"/>
  <c r="QUK188" i="7"/>
  <c r="KZM188" i="7"/>
  <c r="PHI188" i="7"/>
  <c r="NCR188" i="7"/>
  <c r="NEP188" i="7"/>
  <c r="RXJ188" i="7"/>
  <c r="RAC188" i="7"/>
  <c r="DSR188" i="7"/>
  <c r="IL188" i="7"/>
  <c r="KTC188" i="7"/>
  <c r="VFQ188" i="7"/>
  <c r="CXP188" i="7"/>
  <c r="FTF188" i="7"/>
  <c r="COW188" i="7"/>
  <c r="AHW188" i="7"/>
  <c r="NOQ188" i="7"/>
  <c r="AFK188" i="7"/>
  <c r="HCJ188" i="7"/>
  <c r="WMF188" i="7"/>
  <c r="RAR188" i="7"/>
  <c r="JMQ188" i="7"/>
  <c r="GEC188" i="7"/>
  <c r="GDP188" i="7"/>
  <c r="TLO188" i="7"/>
  <c r="UUN188" i="7"/>
  <c r="EDJ188" i="7"/>
  <c r="HXX188" i="7"/>
  <c r="AFX188" i="7"/>
  <c r="VAL188" i="7"/>
  <c r="COI188" i="7"/>
  <c r="SSK188" i="7"/>
  <c r="VFA188" i="7"/>
  <c r="NLF188" i="7"/>
  <c r="FSW188" i="7"/>
  <c r="BGY188" i="7"/>
  <c r="CPD188" i="7"/>
  <c r="KRX188" i="7"/>
  <c r="LKK188" i="7"/>
  <c r="GMI188" i="7"/>
  <c r="CGC188" i="7"/>
  <c r="COR188" i="7"/>
  <c r="NAQ188" i="7"/>
  <c r="HXV188" i="7"/>
  <c r="DWV188" i="7"/>
  <c r="NTG188" i="7"/>
  <c r="AXH188" i="7"/>
  <c r="NOT188" i="7"/>
  <c r="CFJ188" i="7"/>
  <c r="RUG188" i="7"/>
  <c r="JAJ188" i="7"/>
  <c r="QQQ188" i="7"/>
  <c r="RLI188" i="7"/>
  <c r="FIL188" i="7"/>
  <c r="KQD188" i="7"/>
  <c r="KFP188" i="7"/>
  <c r="OYO188" i="7"/>
  <c r="FIJ188" i="7"/>
  <c r="SWW188" i="7"/>
  <c r="VAV188" i="7"/>
  <c r="GNI188" i="7"/>
  <c r="IDT188" i="7"/>
  <c r="TLP188" i="7"/>
  <c r="OQZ188" i="7"/>
  <c r="OMT188" i="7"/>
  <c r="XCU188" i="7"/>
  <c r="PRE188" i="7"/>
  <c r="NVE188" i="7"/>
  <c r="EZN188" i="7"/>
  <c r="ICD188" i="7"/>
  <c r="SN188" i="7"/>
  <c r="LUZ188" i="7"/>
  <c r="SCR188" i="7"/>
  <c r="EDC188" i="7"/>
  <c r="HNQ188" i="7"/>
  <c r="MEW188" i="7"/>
  <c r="JGU188" i="7"/>
  <c r="QIG188" i="7"/>
  <c r="QMD188" i="7"/>
  <c r="HYZ188" i="7"/>
  <c r="UBG188" i="7"/>
  <c r="UTD188" i="7"/>
  <c r="DZI188" i="7"/>
  <c r="OHP188" i="7"/>
  <c r="SHD188" i="7"/>
  <c r="BFY188" i="7"/>
  <c r="NQR188" i="7"/>
  <c r="JJA188" i="7"/>
  <c r="VKP188" i="7"/>
  <c r="OFB188" i="7"/>
  <c r="OTP188" i="7"/>
  <c r="CMF188" i="7"/>
  <c r="QZA188" i="7"/>
  <c r="QAN188" i="7"/>
  <c r="TWP188" i="7"/>
  <c r="RYQ188" i="7"/>
  <c r="RZT188" i="7"/>
  <c r="CC188" i="7"/>
  <c r="SSA188" i="7"/>
  <c r="PBO188" i="7"/>
  <c r="WMS188" i="7"/>
  <c r="GHO188" i="7"/>
  <c r="EXN188" i="7"/>
  <c r="JIF188" i="7"/>
  <c r="LID188" i="7"/>
  <c r="OJT188" i="7"/>
  <c r="NGG188" i="7"/>
  <c r="HDF188" i="7"/>
  <c r="NHS188" i="7"/>
  <c r="WSQ188" i="7"/>
  <c r="OLD188" i="7"/>
  <c r="QAF188" i="7"/>
  <c r="IPX188" i="7"/>
  <c r="KQA188" i="7"/>
  <c r="SVI188" i="7"/>
  <c r="OIB188" i="7"/>
  <c r="GJG188" i="7"/>
  <c r="LUK188" i="7"/>
  <c r="UEE188" i="7"/>
  <c r="KUT188" i="7"/>
  <c r="RPO188" i="7"/>
  <c r="RNN188" i="7"/>
  <c r="ROB188" i="7"/>
  <c r="FCF188" i="7"/>
  <c r="VEP188" i="7"/>
  <c r="MFK188" i="7"/>
  <c r="JKC188" i="7"/>
  <c r="TBD188" i="7"/>
  <c r="VGZ188" i="7"/>
  <c r="BU188" i="7"/>
  <c r="TXY188" i="7"/>
  <c r="ROQ188" i="7"/>
  <c r="MLH188" i="7"/>
  <c r="NMU188" i="7"/>
  <c r="KJH188" i="7"/>
  <c r="ZW188" i="7"/>
  <c r="LHL188" i="7"/>
  <c r="CQC188" i="7"/>
  <c r="HHZ188" i="7"/>
  <c r="SDA188" i="7"/>
  <c r="SQN188" i="7"/>
  <c r="FAG188" i="7"/>
  <c r="OV188" i="7"/>
  <c r="QIF188" i="7"/>
  <c r="CLP188" i="7"/>
  <c r="OKC188" i="7"/>
  <c r="TKB188" i="7"/>
  <c r="FRE188" i="7"/>
  <c r="NEC188" i="7"/>
  <c r="MPU188" i="7"/>
  <c r="FPQ188" i="7"/>
  <c r="QWY188" i="7"/>
  <c r="ITY188" i="7"/>
  <c r="KZC188" i="7"/>
  <c r="FEU188" i="7"/>
  <c r="MYR188" i="7"/>
  <c r="CBX188" i="7"/>
  <c r="NHY188" i="7"/>
  <c r="CFN188" i="7"/>
  <c r="SY188" i="7"/>
  <c r="ARK188" i="7"/>
  <c r="IQF188" i="7"/>
  <c r="WEC188" i="7"/>
  <c r="EXC188" i="7"/>
  <c r="WXM188" i="7"/>
  <c r="BBL188" i="7"/>
  <c r="HVS188" i="7"/>
  <c r="EYN188" i="7"/>
  <c r="TUH188" i="7"/>
  <c r="EOV188" i="7"/>
  <c r="WTB188" i="7"/>
  <c r="AYS188" i="7"/>
  <c r="ONP188" i="7"/>
  <c r="RBJ188" i="7"/>
  <c r="PXQ188" i="7"/>
  <c r="IET188" i="7"/>
  <c r="TTU188" i="7"/>
  <c r="EEA188" i="7"/>
  <c r="FGR188" i="7"/>
  <c r="SHZ188" i="7"/>
  <c r="VNJ188" i="7"/>
  <c r="GR188" i="7"/>
  <c r="DTU188" i="7"/>
  <c r="HLY188" i="7"/>
  <c r="ESA188" i="7"/>
  <c r="KUV188" i="7"/>
  <c r="HGV188" i="7"/>
  <c r="VGF188" i="7"/>
  <c r="JNY188" i="7"/>
  <c r="BHX188" i="7"/>
  <c r="HKM188" i="7"/>
  <c r="TET188" i="7"/>
  <c r="FLL188" i="7"/>
  <c r="GRE188" i="7"/>
  <c r="TDV188" i="7"/>
  <c r="DFR188" i="7"/>
  <c r="FFK188" i="7"/>
  <c r="DUT188" i="7"/>
  <c r="CGW188" i="7"/>
  <c r="VGH188" i="7"/>
  <c r="CJV188" i="7"/>
  <c r="XFC188" i="7"/>
  <c r="RYJ188" i="7"/>
  <c r="IS188" i="7"/>
  <c r="LAC188" i="7"/>
  <c r="WEI188" i="7"/>
  <c r="IGA188" i="7"/>
  <c r="FFR188" i="7"/>
  <c r="FEK188" i="7"/>
  <c r="HUH188" i="7"/>
  <c r="POT188" i="7"/>
  <c r="IVP188" i="7"/>
  <c r="CAM188" i="7"/>
  <c r="EHS188" i="7"/>
  <c r="JNW188" i="7"/>
  <c r="SQM188" i="7"/>
  <c r="WNX188" i="7"/>
  <c r="TCF188" i="7"/>
  <c r="VRJ188" i="7"/>
  <c r="XAY188" i="7"/>
  <c r="CFU188" i="7"/>
  <c r="JLW188" i="7"/>
  <c r="RRR188" i="7"/>
  <c r="HXO188" i="7"/>
  <c r="WKM188" i="7"/>
  <c r="PZT188" i="7"/>
  <c r="FWK188" i="7"/>
  <c r="AXW188" i="7"/>
  <c r="ALC188" i="7"/>
  <c r="SOG188" i="7"/>
  <c r="HWP188" i="7"/>
  <c r="ILJ188" i="7"/>
  <c r="JCZ188" i="7"/>
  <c r="ROK188" i="7"/>
  <c r="KCR188" i="7"/>
  <c r="DFA188" i="7"/>
  <c r="VVB188" i="7"/>
  <c r="CHR188" i="7"/>
  <c r="FEG188" i="7"/>
  <c r="SGR188" i="7"/>
  <c r="HCS188" i="7"/>
  <c r="ZD188" i="7"/>
  <c r="MHS188" i="7"/>
  <c r="WFF188" i="7"/>
  <c r="HUA188" i="7"/>
  <c r="QOP188" i="7"/>
  <c r="TJF188" i="7"/>
  <c r="CYQ188" i="7"/>
  <c r="BKD188" i="7"/>
  <c r="UST188" i="7"/>
  <c r="GB188" i="7"/>
  <c r="FPH188" i="7"/>
  <c r="LV188" i="7"/>
  <c r="MQU188" i="7"/>
  <c r="RIC188" i="7"/>
  <c r="CSS188" i="7"/>
  <c r="ITR188" i="7"/>
  <c r="JIC188" i="7"/>
  <c r="VPI188" i="7"/>
  <c r="HAY188" i="7"/>
  <c r="JMZ188" i="7"/>
  <c r="KJX188" i="7"/>
  <c r="SIO188" i="7"/>
  <c r="INQ188" i="7"/>
  <c r="BNS188" i="7"/>
  <c r="CDK188" i="7"/>
  <c r="JRV188" i="7"/>
  <c r="OOY188" i="7"/>
  <c r="WMO188" i="7"/>
  <c r="WBD188" i="7"/>
  <c r="JEV188" i="7"/>
  <c r="OPI188" i="7"/>
  <c r="RAG188" i="7"/>
  <c r="AVP188" i="7"/>
  <c r="KDC188" i="7"/>
  <c r="EAH188" i="7"/>
  <c r="SXP188" i="7"/>
  <c r="GIQ188" i="7"/>
  <c r="JGR188" i="7"/>
  <c r="TDS188" i="7"/>
  <c r="HDY188" i="7"/>
  <c r="SMY188" i="7"/>
  <c r="SOT188" i="7"/>
  <c r="TXE188" i="7"/>
  <c r="NYP188" i="7"/>
  <c r="WUA188" i="7"/>
  <c r="AJJ188" i="7"/>
  <c r="FLN188" i="7"/>
  <c r="IDQ188" i="7"/>
  <c r="KQC188" i="7"/>
  <c r="DWP188" i="7"/>
  <c r="EHX188" i="7"/>
  <c r="NKX188" i="7"/>
  <c r="NKU188" i="7"/>
  <c r="ICB188" i="7"/>
  <c r="DDL188" i="7"/>
  <c r="NDC188" i="7"/>
  <c r="AQO188" i="7"/>
  <c r="KDS188" i="7"/>
  <c r="HMY188" i="7"/>
  <c r="OLG188" i="7"/>
  <c r="IHX188" i="7"/>
  <c r="QLU188" i="7"/>
  <c r="INK188" i="7"/>
  <c r="LSI188" i="7"/>
  <c r="FUM188" i="7"/>
  <c r="NBC188" i="7"/>
  <c r="AVG188" i="7"/>
  <c r="THN188" i="7"/>
  <c r="SZX188" i="7"/>
  <c r="SMV188" i="7"/>
  <c r="VQB188" i="7"/>
  <c r="GXY188" i="7"/>
  <c r="MRX188" i="7"/>
  <c r="FWY188" i="7"/>
  <c r="RVF188" i="7"/>
  <c r="EXA188" i="7"/>
  <c r="OOU188" i="7"/>
  <c r="KFG188" i="7"/>
  <c r="BEZ188" i="7"/>
  <c r="QIR188" i="7"/>
  <c r="BWG188" i="7"/>
  <c r="TUG188" i="7"/>
  <c r="JBA188" i="7"/>
  <c r="KZG188" i="7"/>
  <c r="VTC188" i="7"/>
  <c r="UPT188" i="7"/>
  <c r="MOX188" i="7"/>
  <c r="CEM188" i="7"/>
  <c r="VVE188" i="7"/>
  <c r="RXA188" i="7"/>
  <c r="SQC188" i="7"/>
  <c r="HLG188" i="7"/>
  <c r="WHU188" i="7"/>
  <c r="OHZ188" i="7"/>
  <c r="AIV188" i="7"/>
  <c r="NCM188" i="7"/>
  <c r="SNN188" i="7"/>
  <c r="LGY188" i="7"/>
  <c r="ORP188" i="7"/>
  <c r="LVH188" i="7"/>
  <c r="RHE188" i="7"/>
  <c r="WVN188" i="7"/>
  <c r="QDA188" i="7"/>
  <c r="PLC188" i="7"/>
  <c r="JNU188" i="7"/>
  <c r="VEG188" i="7"/>
  <c r="BJK188" i="7"/>
  <c r="SKX188" i="7"/>
  <c r="BPL188" i="7"/>
  <c r="NXX188" i="7"/>
  <c r="WTQ188" i="7"/>
  <c r="VYN188" i="7"/>
  <c r="OL188" i="7"/>
  <c r="HBI188" i="7"/>
  <c r="IPD188" i="7"/>
  <c r="CVY188" i="7"/>
  <c r="UPH188" i="7"/>
  <c r="NHD188" i="7"/>
  <c r="WEH188" i="7"/>
  <c r="CZY188" i="7"/>
  <c r="HTE188" i="7"/>
  <c r="QYM188" i="7"/>
  <c r="HYQ188" i="7"/>
  <c r="SAO188" i="7"/>
  <c r="LDU188" i="7"/>
  <c r="ILW188" i="7"/>
  <c r="QFF188" i="7"/>
  <c r="PKY188" i="7"/>
  <c r="WVJ188" i="7"/>
  <c r="LVQ188" i="7"/>
  <c r="EFZ188" i="7"/>
  <c r="RZB188" i="7"/>
  <c r="INI188" i="7"/>
  <c r="OTM188" i="7"/>
  <c r="VBF188" i="7"/>
  <c r="LGJ188" i="7"/>
  <c r="XDT188" i="7"/>
  <c r="DLY188" i="7"/>
  <c r="AQT188" i="7"/>
  <c r="PIB188" i="7"/>
  <c r="LJE188" i="7"/>
  <c r="FXU188" i="7"/>
  <c r="EZH188" i="7"/>
  <c r="BJI188" i="7"/>
  <c r="BTH188" i="7"/>
  <c r="DEY188" i="7"/>
  <c r="EZG188" i="7"/>
  <c r="ESG188" i="7"/>
  <c r="EQJ188" i="7"/>
  <c r="QEO188" i="7"/>
  <c r="IBZ188" i="7"/>
  <c r="OWQ188" i="7"/>
  <c r="BUL188" i="7"/>
  <c r="KKL188" i="7"/>
  <c r="ELD188" i="7"/>
  <c r="LPV188" i="7"/>
  <c r="RRD188" i="7"/>
  <c r="OYG188" i="7"/>
  <c r="BNK188" i="7"/>
  <c r="LLL188" i="7"/>
  <c r="FTO188" i="7"/>
  <c r="CQ188" i="7"/>
  <c r="NJK188" i="7"/>
  <c r="QIK188" i="7"/>
  <c r="WVH188" i="7"/>
  <c r="CTF188" i="7"/>
  <c r="OCP188" i="7"/>
  <c r="SME188" i="7"/>
  <c r="GOP188" i="7"/>
  <c r="EGV188" i="7"/>
  <c r="CUC188" i="7"/>
  <c r="TKY188" i="7"/>
  <c r="IDL188" i="7"/>
  <c r="TLK188" i="7"/>
  <c r="IHP188" i="7"/>
  <c r="OYU188" i="7"/>
  <c r="NJE188" i="7"/>
  <c r="NVR188" i="7"/>
  <c r="UFA188" i="7"/>
  <c r="MPC188" i="7"/>
  <c r="FLK188" i="7"/>
  <c r="SIZ188" i="7"/>
  <c r="HNW188" i="7"/>
  <c r="UIK188" i="7"/>
  <c r="ALK188" i="7"/>
  <c r="QXL188" i="7"/>
  <c r="KKV188" i="7"/>
  <c r="NXN188" i="7"/>
  <c r="IZY188" i="7"/>
  <c r="NNE188" i="7"/>
  <c r="JIZ188" i="7"/>
  <c r="FLI188" i="7"/>
  <c r="VXE188" i="7"/>
  <c r="BUT188" i="7"/>
  <c r="XC188" i="7"/>
  <c r="ISB188" i="7"/>
  <c r="GAL188" i="7"/>
  <c r="DHO188" i="7"/>
  <c r="KUZ188" i="7"/>
  <c r="JRE188" i="7"/>
  <c r="ONY188" i="7"/>
  <c r="JXM188" i="7"/>
  <c r="WHC188" i="7"/>
  <c r="PAS188" i="7"/>
  <c r="GVX188" i="7"/>
  <c r="ETM188" i="7"/>
  <c r="WIC188" i="7"/>
  <c r="MRA188" i="7"/>
  <c r="RHX188" i="7"/>
  <c r="QIC188" i="7"/>
  <c r="SDN188" i="7"/>
  <c r="WPU188" i="7"/>
  <c r="FAF188" i="7"/>
  <c r="QXK188" i="7"/>
  <c r="VVX188" i="7"/>
  <c r="BNG188" i="7"/>
  <c r="CIS188" i="7"/>
  <c r="OPT188" i="7"/>
  <c r="JOB188" i="7"/>
  <c r="VWY188" i="7"/>
  <c r="QDK188" i="7"/>
  <c r="UNR188" i="7"/>
  <c r="GKH188" i="7"/>
  <c r="BUB188" i="7"/>
  <c r="ORQ188" i="7"/>
  <c r="WNS188" i="7"/>
  <c r="AHY188" i="7"/>
  <c r="HEG188" i="7"/>
  <c r="JFY188" i="7"/>
  <c r="ELN188" i="7"/>
  <c r="VWD188" i="7"/>
  <c r="QLY188" i="7"/>
  <c r="RJR188" i="7"/>
  <c r="JYL188" i="7"/>
  <c r="IOB188" i="7"/>
  <c r="LKE188" i="7"/>
  <c r="HPH188" i="7"/>
  <c r="TBA188" i="7"/>
  <c r="CNP188" i="7"/>
  <c r="ENQ188" i="7"/>
  <c r="JTM188" i="7"/>
  <c r="MOA188" i="7"/>
  <c r="WOX188" i="7"/>
  <c r="EUS188" i="7"/>
  <c r="EJT188" i="7"/>
  <c r="EEK188" i="7"/>
  <c r="CEO188" i="7"/>
  <c r="PB188" i="7"/>
  <c r="AXP188" i="7"/>
  <c r="PEH188" i="7"/>
  <c r="LDA188" i="7"/>
  <c r="VIP188" i="7"/>
  <c r="MVF188" i="7"/>
  <c r="GYT188" i="7"/>
  <c r="CCG188" i="7"/>
  <c r="HOV188" i="7"/>
  <c r="HGP188" i="7"/>
  <c r="OIC188" i="7"/>
  <c r="MRH188" i="7"/>
  <c r="DCI188" i="7"/>
  <c r="LYU188" i="7"/>
  <c r="VJL188" i="7"/>
  <c r="IHO188" i="7"/>
  <c r="JF188" i="7"/>
  <c r="UGT188" i="7"/>
  <c r="WEZ188" i="7"/>
  <c r="UVS188" i="7"/>
  <c r="DNO188" i="7"/>
  <c r="PUI188" i="7"/>
  <c r="QZC188" i="7"/>
  <c r="GL188" i="7"/>
  <c r="PXD188" i="7"/>
  <c r="TBU188" i="7"/>
  <c r="WYK188" i="7"/>
  <c r="OGS188" i="7"/>
  <c r="HSJ188" i="7"/>
  <c r="OJS188" i="7"/>
  <c r="CLS188" i="7"/>
  <c r="RPW188" i="7"/>
  <c r="FYF188" i="7"/>
  <c r="UGQ188" i="7"/>
  <c r="URX188" i="7"/>
  <c r="QH188" i="7"/>
  <c r="PJD188" i="7"/>
  <c r="BEC188" i="7"/>
  <c r="MBZ188" i="7"/>
  <c r="HMT188" i="7"/>
  <c r="SZM188" i="7"/>
  <c r="RPP188" i="7"/>
  <c r="LBN188" i="7"/>
  <c r="VJM188" i="7"/>
  <c r="BVB188" i="7"/>
  <c r="BQP188" i="7"/>
  <c r="JEI188" i="7"/>
  <c r="AUN188" i="7"/>
  <c r="IFH188" i="7"/>
  <c r="QDC188" i="7"/>
  <c r="UHG188" i="7"/>
  <c r="NGR188" i="7"/>
  <c r="EZL188" i="7"/>
  <c r="CUQ188" i="7"/>
  <c r="OGT188" i="7"/>
  <c r="CWI188" i="7"/>
  <c r="VBM188" i="7"/>
  <c r="RUH188" i="7"/>
  <c r="RSI188" i="7"/>
  <c r="NAR188" i="7"/>
  <c r="NAA188" i="7"/>
  <c r="AAD188" i="7"/>
  <c r="JUE188" i="7"/>
  <c r="CKF188" i="7"/>
  <c r="XBI188" i="7"/>
  <c r="FWN188" i="7"/>
  <c r="LRM188" i="7"/>
  <c r="GLB188" i="7"/>
  <c r="LXO188" i="7"/>
  <c r="DTO188" i="7"/>
  <c r="BCV188" i="7"/>
  <c r="PDO188" i="7"/>
  <c r="JCH188" i="7"/>
  <c r="HUC188" i="7"/>
  <c r="QRI188" i="7"/>
  <c r="LPG188" i="7"/>
  <c r="KVR188" i="7"/>
  <c r="ESH188" i="7"/>
  <c r="GWX188" i="7"/>
  <c r="FUH188" i="7"/>
  <c r="UVU188" i="7"/>
  <c r="VHH188" i="7"/>
  <c r="WDH188" i="7"/>
  <c r="QON188" i="7"/>
  <c r="GZD188" i="7"/>
  <c r="LCH188" i="7"/>
  <c r="DUM188" i="7"/>
  <c r="BND188" i="7"/>
  <c r="FGD188" i="7"/>
  <c r="HHG188" i="7"/>
  <c r="GPH188" i="7"/>
  <c r="AMG188" i="7"/>
  <c r="SPS188" i="7"/>
  <c r="QGM188" i="7"/>
  <c r="SXU188" i="7"/>
  <c r="QLL188" i="7"/>
  <c r="JKM188" i="7"/>
  <c r="RLE188" i="7"/>
  <c r="EYU188" i="7"/>
  <c r="FZ188" i="7"/>
  <c r="KXK188" i="7"/>
  <c r="VT188" i="7"/>
  <c r="OKU188" i="7"/>
  <c r="ELS188" i="7"/>
  <c r="LHY188" i="7"/>
  <c r="CEG188" i="7"/>
  <c r="COG188" i="7"/>
  <c r="HIM188" i="7"/>
  <c r="QHM188" i="7"/>
  <c r="SCF188" i="7"/>
  <c r="JGT188" i="7"/>
  <c r="FHQ188" i="7"/>
  <c r="JVY188" i="7"/>
  <c r="BYR188" i="7"/>
  <c r="GJC188" i="7"/>
  <c r="EON188" i="7"/>
  <c r="LIY188" i="7"/>
  <c r="PNM188" i="7"/>
  <c r="KGS188" i="7"/>
  <c r="AJF188" i="7"/>
  <c r="VKT188" i="7"/>
  <c r="QJC188" i="7"/>
  <c r="QEQ188" i="7"/>
  <c r="OVD188" i="7"/>
  <c r="UUL188" i="7"/>
  <c r="LUF188" i="7"/>
  <c r="WKF188" i="7"/>
  <c r="OUD188" i="7"/>
  <c r="FNG188" i="7"/>
  <c r="VIF188" i="7"/>
  <c r="LBW188" i="7"/>
  <c r="FTW188" i="7"/>
  <c r="EVT188" i="7"/>
  <c r="PAT188" i="7"/>
  <c r="TLL188" i="7"/>
  <c r="IBY188" i="7"/>
  <c r="HZE188" i="7"/>
  <c r="ATU188" i="7"/>
  <c r="WBS188" i="7"/>
  <c r="EIQ188" i="7"/>
  <c r="FID188" i="7"/>
  <c r="QZG188" i="7"/>
  <c r="DPI188" i="7"/>
  <c r="LAX188" i="7"/>
  <c r="FEF188" i="7"/>
  <c r="IV188" i="7"/>
  <c r="LCR188" i="7"/>
  <c r="QHB188" i="7"/>
  <c r="RVO188" i="7"/>
  <c r="BYM188" i="7"/>
  <c r="JKA188" i="7"/>
  <c r="VZL188" i="7"/>
  <c r="MRD188" i="7"/>
  <c r="QTC188" i="7"/>
  <c r="FP188" i="7"/>
  <c r="WUG188" i="7"/>
  <c r="RQD188" i="7"/>
  <c r="OPH188" i="7"/>
  <c r="NCB188" i="7"/>
  <c r="BYA188" i="7"/>
  <c r="RJH188" i="7"/>
  <c r="UMM188" i="7"/>
  <c r="STX188" i="7"/>
  <c r="FWW188" i="7"/>
  <c r="MVC188" i="7"/>
  <c r="DQW188" i="7"/>
  <c r="LIB188" i="7"/>
  <c r="IJJ188" i="7"/>
  <c r="HZ188" i="7"/>
  <c r="FNL188" i="7"/>
  <c r="LAU188" i="7"/>
  <c r="PFW188" i="7"/>
  <c r="JII188" i="7"/>
  <c r="IIX188" i="7"/>
  <c r="DNX188" i="7"/>
  <c r="VJH188" i="7"/>
  <c r="FMJ188" i="7"/>
  <c r="VFH188" i="7"/>
  <c r="BUO188" i="7"/>
  <c r="PLI188" i="7"/>
  <c r="DTC188" i="7"/>
  <c r="NTU188" i="7"/>
  <c r="EYG188" i="7"/>
  <c r="MUW188" i="7"/>
  <c r="LPU188" i="7"/>
  <c r="RKU188" i="7"/>
  <c r="IKW188" i="7"/>
  <c r="EHO188" i="7"/>
  <c r="CZT188" i="7"/>
  <c r="WLB188" i="7"/>
  <c r="EGI188" i="7"/>
  <c r="BGI188" i="7"/>
  <c r="FVZ188" i="7"/>
  <c r="JTE188" i="7"/>
  <c r="EMP188" i="7"/>
  <c r="HIN188" i="7"/>
  <c r="DUL188" i="7"/>
  <c r="GJX188" i="7"/>
  <c r="ODO188" i="7"/>
  <c r="GII188" i="7"/>
  <c r="OOQ188" i="7"/>
  <c r="GUG188" i="7"/>
  <c r="PNO188" i="7"/>
  <c r="BMW188" i="7"/>
  <c r="UWS188" i="7"/>
  <c r="MQS188" i="7"/>
  <c r="CYZ188" i="7"/>
  <c r="IAW188" i="7"/>
  <c r="UNA188" i="7"/>
  <c r="INS188" i="7"/>
  <c r="JKB188" i="7"/>
  <c r="HTV188" i="7"/>
  <c r="KNE188" i="7"/>
  <c r="EG188" i="7"/>
  <c r="EG250" i="7" s="1"/>
  <c r="HRI188" i="7"/>
  <c r="GOM188" i="7"/>
  <c r="AFR188" i="7"/>
  <c r="GA188" i="7"/>
  <c r="PHR188" i="7"/>
  <c r="FML188" i="7"/>
  <c r="IEP188" i="7"/>
  <c r="BJL188" i="7"/>
  <c r="NWM188" i="7"/>
  <c r="KHQ188" i="7"/>
  <c r="TKN188" i="7"/>
  <c r="VRQ188" i="7"/>
  <c r="HIZ188" i="7"/>
  <c r="JEO188" i="7"/>
  <c r="PUD188" i="7"/>
  <c r="IRZ188" i="7"/>
  <c r="CNH188" i="7"/>
  <c r="DGU188" i="7"/>
  <c r="EZO188" i="7"/>
  <c r="CRI188" i="7"/>
  <c r="BAY188" i="7"/>
  <c r="GAF188" i="7"/>
  <c r="DSO188" i="7"/>
  <c r="FOT188" i="7"/>
  <c r="ZI188" i="7"/>
  <c r="CRF188" i="7"/>
  <c r="JO188" i="7"/>
  <c r="KWT188" i="7"/>
  <c r="LLO188" i="7"/>
  <c r="HRQ188" i="7"/>
  <c r="DVE188" i="7"/>
  <c r="MHO188" i="7"/>
  <c r="OBY188" i="7"/>
  <c r="AWE188" i="7"/>
  <c r="JEB188" i="7"/>
  <c r="NKY188" i="7"/>
  <c r="MCY188" i="7"/>
  <c r="QKD188" i="7"/>
  <c r="QCC188" i="7"/>
  <c r="QOT188" i="7"/>
  <c r="MWC188" i="7"/>
  <c r="TPU188" i="7"/>
  <c r="KUG188" i="7"/>
  <c r="FIS188" i="7"/>
  <c r="MDB188" i="7"/>
  <c r="CCR188" i="7"/>
  <c r="BEH188" i="7"/>
  <c r="OTR188" i="7"/>
  <c r="MMU188" i="7"/>
  <c r="BMB188" i="7"/>
  <c r="IKL188" i="7"/>
  <c r="RYK188" i="7"/>
  <c r="KCP188" i="7"/>
  <c r="QJX188" i="7"/>
  <c r="GGA188" i="7"/>
  <c r="FQG188" i="7"/>
  <c r="CM188" i="7"/>
  <c r="IIS188" i="7"/>
  <c r="CTK188" i="7"/>
  <c r="MZZ188" i="7"/>
  <c r="VWT188" i="7"/>
  <c r="BJE188" i="7"/>
  <c r="KEF188" i="7"/>
  <c r="HFO188" i="7"/>
  <c r="MUP188" i="7"/>
  <c r="LWR188" i="7"/>
  <c r="SQG188" i="7"/>
  <c r="QPL188" i="7"/>
  <c r="MWU188" i="7"/>
  <c r="RUB188" i="7"/>
  <c r="XB188" i="7"/>
  <c r="GSR188" i="7"/>
  <c r="NLW188" i="7"/>
  <c r="LYW188" i="7"/>
  <c r="BIS188" i="7"/>
  <c r="RKE188" i="7"/>
  <c r="DWU188" i="7"/>
  <c r="RYE188" i="7"/>
  <c r="RFT188" i="7"/>
  <c r="AOB188" i="7"/>
  <c r="ARU188" i="7"/>
  <c r="OF188" i="7"/>
  <c r="IFL188" i="7"/>
  <c r="GFF188" i="7"/>
  <c r="AKQ188" i="7"/>
  <c r="KBQ188" i="7"/>
  <c r="KRQ188" i="7"/>
  <c r="HQP188" i="7"/>
  <c r="MKR188" i="7"/>
  <c r="APO188" i="7"/>
  <c r="SYB188" i="7"/>
  <c r="ODG188" i="7"/>
  <c r="NSF188" i="7"/>
  <c r="RRF188" i="7"/>
  <c r="AOT188" i="7"/>
  <c r="GKD188" i="7"/>
  <c r="FHV188" i="7"/>
  <c r="KEA188" i="7"/>
  <c r="LVE188" i="7"/>
  <c r="FYL188" i="7"/>
  <c r="DPA188" i="7"/>
  <c r="CDU188" i="7"/>
  <c r="BOC188" i="7"/>
  <c r="GRZ188" i="7"/>
  <c r="GMQ188" i="7"/>
  <c r="ATQ188" i="7"/>
  <c r="UTR188" i="7"/>
  <c r="RXR188" i="7"/>
  <c r="CIQ188" i="7"/>
  <c r="GNZ188" i="7"/>
  <c r="AIN188" i="7"/>
  <c r="QJP188" i="7"/>
  <c r="WGE188" i="7"/>
  <c r="KNN188" i="7"/>
  <c r="DJO188" i="7"/>
  <c r="KXZ188" i="7"/>
  <c r="UOO188" i="7"/>
  <c r="EDX188" i="7"/>
  <c r="JAF188" i="7"/>
  <c r="MWN188" i="7"/>
  <c r="DHP188" i="7"/>
  <c r="BGR188" i="7"/>
  <c r="UEH188" i="7"/>
  <c r="JDK188" i="7"/>
  <c r="TLH188" i="7"/>
  <c r="JCS188" i="7"/>
  <c r="EOZ188" i="7"/>
  <c r="MBY188" i="7"/>
  <c r="IGP188" i="7"/>
  <c r="QKN188" i="7"/>
  <c r="HNY188" i="7"/>
  <c r="FPJ188" i="7"/>
  <c r="YA188" i="7"/>
  <c r="CUP188" i="7"/>
  <c r="GQJ188" i="7"/>
  <c r="PVG188" i="7"/>
  <c r="XCX188" i="7"/>
  <c r="LHG188" i="7"/>
  <c r="TCL188" i="7"/>
  <c r="SBB188" i="7"/>
  <c r="CIH188" i="7"/>
  <c r="AGD188" i="7"/>
  <c r="UEB188" i="7"/>
  <c r="OIW188" i="7"/>
  <c r="HLR188" i="7"/>
  <c r="CZL188" i="7"/>
  <c r="HTM188" i="7"/>
  <c r="HLT188" i="7"/>
  <c r="GKK188" i="7"/>
  <c r="MGG188" i="7"/>
  <c r="BKI188" i="7"/>
  <c r="NWE188" i="7"/>
  <c r="VOP188" i="7"/>
  <c r="UJK188" i="7"/>
  <c r="EQH188" i="7"/>
  <c r="AFN188" i="7"/>
  <c r="EGN188" i="7"/>
  <c r="IUT188" i="7"/>
  <c r="HHU188" i="7"/>
  <c r="JWC188" i="7"/>
  <c r="OJP188" i="7"/>
  <c r="BTE188" i="7"/>
  <c r="HC188" i="7"/>
  <c r="GBT188" i="7"/>
  <c r="KSP188" i="7"/>
  <c r="XDZ188" i="7"/>
  <c r="VQM188" i="7"/>
  <c r="HCW188" i="7"/>
  <c r="NHW188" i="7"/>
  <c r="FQQ188" i="7"/>
  <c r="IRE188" i="7"/>
  <c r="QRN188" i="7"/>
  <c r="GOK188" i="7"/>
  <c r="HPN188" i="7"/>
  <c r="TSV188" i="7"/>
  <c r="INM188" i="7"/>
  <c r="LAE188" i="7"/>
  <c r="CNJ188" i="7"/>
  <c r="LQW188" i="7"/>
  <c r="GT188" i="7"/>
  <c r="GXH188" i="7"/>
  <c r="EEC188" i="7"/>
  <c r="RUZ188" i="7"/>
  <c r="WMG188" i="7"/>
  <c r="LPI188" i="7"/>
  <c r="QSA188" i="7"/>
  <c r="BNY188" i="7"/>
  <c r="FTH188" i="7"/>
  <c r="WI188" i="7"/>
  <c r="TDD188" i="7"/>
  <c r="RAN188" i="7"/>
  <c r="EEV188" i="7"/>
  <c r="TLS188" i="7"/>
  <c r="JWY188" i="7"/>
  <c r="MZQ188" i="7"/>
  <c r="WJO188" i="7"/>
  <c r="WFX188" i="7"/>
  <c r="OCS188" i="7"/>
  <c r="HON188" i="7"/>
  <c r="GIC188" i="7"/>
  <c r="UYE188" i="7"/>
  <c r="FKD188" i="7"/>
  <c r="RTQ188" i="7"/>
  <c r="WRP188" i="7"/>
  <c r="JFN188" i="7"/>
  <c r="CGK188" i="7"/>
  <c r="KXT188" i="7"/>
  <c r="INY188" i="7"/>
  <c r="CNF188" i="7"/>
  <c r="MXV188" i="7"/>
  <c r="EXO188" i="7"/>
  <c r="OXU188" i="7"/>
  <c r="RFX188" i="7"/>
  <c r="RGX188" i="7"/>
  <c r="ARL188" i="7"/>
  <c r="KTZ188" i="7"/>
  <c r="ELM188" i="7"/>
  <c r="WU188" i="7"/>
  <c r="PKE188" i="7"/>
  <c r="JLS188" i="7"/>
  <c r="AQB188" i="7"/>
  <c r="JUX188" i="7"/>
  <c r="AJS188" i="7"/>
  <c r="OPZ188" i="7"/>
  <c r="EHI188" i="7"/>
  <c r="VOX188" i="7"/>
  <c r="HAF188" i="7"/>
  <c r="NEK188" i="7"/>
  <c r="LUC188" i="7"/>
  <c r="MUS188" i="7"/>
  <c r="SW188" i="7"/>
  <c r="HQI188" i="7"/>
  <c r="JAO188" i="7"/>
  <c r="EEQ188" i="7"/>
  <c r="AIA188" i="7"/>
  <c r="CKT188" i="7"/>
  <c r="QBK188" i="7"/>
  <c r="JEM188" i="7"/>
  <c r="FNF188" i="7"/>
  <c r="FJQ188" i="7"/>
  <c r="TPB188" i="7"/>
  <c r="ALU188" i="7"/>
  <c r="PPF188" i="7"/>
  <c r="AVY188" i="7"/>
  <c r="IZJ188" i="7"/>
  <c r="PLL188" i="7"/>
  <c r="SGI188" i="7"/>
  <c r="OZA188" i="7"/>
  <c r="NFH188" i="7"/>
  <c r="GAW188" i="7"/>
  <c r="GRT188" i="7"/>
  <c r="MEQ188" i="7"/>
  <c r="SJQ188" i="7"/>
  <c r="RF188" i="7"/>
  <c r="HCZ188" i="7"/>
  <c r="WJF188" i="7"/>
  <c r="KVI188" i="7"/>
  <c r="UES188" i="7"/>
  <c r="NLO188" i="7"/>
  <c r="VHG188" i="7"/>
  <c r="IWT188" i="7"/>
  <c r="BUN188" i="7"/>
  <c r="NRR188" i="7"/>
  <c r="VDU188" i="7"/>
  <c r="CAQ188" i="7"/>
  <c r="OFY188" i="7"/>
  <c r="SPC188" i="7"/>
  <c r="AHN188" i="7"/>
  <c r="PGD188" i="7"/>
  <c r="IAE188" i="7"/>
  <c r="TBY188" i="7"/>
  <c r="MZI188" i="7"/>
  <c r="EPH188" i="7"/>
  <c r="BQT188" i="7"/>
  <c r="EWQ188" i="7"/>
  <c r="SYF188" i="7"/>
  <c r="GEU188" i="7"/>
  <c r="SHH188" i="7"/>
  <c r="NEW188" i="7"/>
  <c r="HNE188" i="7"/>
  <c r="MXS188" i="7"/>
  <c r="JEN188" i="7"/>
  <c r="DYV188" i="7"/>
  <c r="LTS188" i="7"/>
  <c r="KEU188" i="7"/>
  <c r="EAQ188" i="7"/>
  <c r="QYQ188" i="7"/>
  <c r="JTK188" i="7"/>
  <c r="NNW188" i="7"/>
  <c r="FJS188" i="7"/>
  <c r="BCY188" i="7"/>
  <c r="MAA188" i="7"/>
  <c r="APM188" i="7"/>
  <c r="HYS188" i="7"/>
  <c r="FNV188" i="7"/>
  <c r="EHE188" i="7"/>
  <c r="LBI188" i="7"/>
  <c r="CEQ188" i="7"/>
  <c r="VJW188" i="7"/>
  <c r="FGF188" i="7"/>
  <c r="ISQ188" i="7"/>
  <c r="RAK188" i="7"/>
  <c r="KNY188" i="7"/>
  <c r="WTG188" i="7"/>
  <c r="DJM188" i="7"/>
  <c r="CMS188" i="7"/>
  <c r="DMD188" i="7"/>
  <c r="FOR188" i="7"/>
  <c r="SSO188" i="7"/>
  <c r="PAX188" i="7"/>
  <c r="PAH188" i="7"/>
  <c r="FRQ188" i="7"/>
  <c r="NQD188" i="7"/>
  <c r="KPH188" i="7"/>
  <c r="SJO188" i="7"/>
  <c r="RCV188" i="7"/>
  <c r="JUP188" i="7"/>
  <c r="DLN188" i="7"/>
  <c r="QEY188" i="7"/>
  <c r="IPZ188" i="7"/>
  <c r="AYJ188" i="7"/>
  <c r="KOB188" i="7"/>
  <c r="PEX188" i="7"/>
  <c r="CQA188" i="7"/>
  <c r="UWP188" i="7"/>
  <c r="APV188" i="7"/>
  <c r="BGU188" i="7"/>
  <c r="BTU188" i="7"/>
  <c r="ECQ188" i="7"/>
  <c r="NET188" i="7"/>
  <c r="KZA188" i="7"/>
  <c r="NGS188" i="7"/>
  <c r="TFK188" i="7"/>
  <c r="EDN188" i="7"/>
  <c r="NPW188" i="7"/>
  <c r="HU188" i="7"/>
  <c r="SFD188" i="7"/>
  <c r="TPW188" i="7"/>
  <c r="ENX188" i="7"/>
  <c r="VQH188" i="7"/>
  <c r="KXU188" i="7"/>
  <c r="CYJ188" i="7"/>
  <c r="JVL188" i="7"/>
  <c r="YW188" i="7"/>
  <c r="PQQ188" i="7"/>
  <c r="HRN188" i="7"/>
  <c r="FNY188" i="7"/>
  <c r="ISE188" i="7"/>
  <c r="IJA188" i="7"/>
  <c r="VIX188" i="7"/>
  <c r="AJZ188" i="7"/>
  <c r="LDZ188" i="7"/>
  <c r="CQQ188" i="7"/>
  <c r="BAS188" i="7"/>
  <c r="KBS188" i="7"/>
  <c r="FJY188" i="7"/>
  <c r="GNA188" i="7"/>
  <c r="IGY188" i="7"/>
  <c r="PGR188" i="7"/>
  <c r="DJC188" i="7"/>
  <c r="MZA188" i="7"/>
  <c r="PTO188" i="7"/>
  <c r="RSS188" i="7"/>
  <c r="HLK188" i="7"/>
  <c r="VF188" i="7"/>
  <c r="DFV188" i="7"/>
  <c r="IOC188" i="7"/>
  <c r="BWD188" i="7"/>
  <c r="SDT188" i="7"/>
  <c r="GND188" i="7"/>
  <c r="ONA188" i="7"/>
  <c r="GJJ188" i="7"/>
  <c r="NSI188" i="7"/>
  <c r="TNI188" i="7"/>
  <c r="JIL188" i="7"/>
  <c r="GUT188" i="7"/>
  <c r="HOL188" i="7"/>
  <c r="RGL188" i="7"/>
  <c r="WZE188" i="7"/>
  <c r="TPJ188" i="7"/>
  <c r="HMO188" i="7"/>
  <c r="PPL188" i="7"/>
  <c r="TPZ188" i="7"/>
  <c r="EKS188" i="7"/>
  <c r="GVP188" i="7"/>
  <c r="RSL188" i="7"/>
  <c r="KYR188" i="7"/>
  <c r="BYY188" i="7"/>
  <c r="OSR188" i="7"/>
  <c r="PSV188" i="7"/>
  <c r="RBA188" i="7"/>
  <c r="FFM188" i="7"/>
  <c r="DKK188" i="7"/>
  <c r="VXK188" i="7"/>
  <c r="FZK188" i="7"/>
  <c r="OTC188" i="7"/>
  <c r="KUW188" i="7"/>
  <c r="LNM188" i="7"/>
  <c r="MGE188" i="7"/>
  <c r="FCO188" i="7"/>
  <c r="GC188" i="7"/>
  <c r="CAE188" i="7"/>
  <c r="GKZ188" i="7"/>
  <c r="FJT188" i="7"/>
  <c r="EIJ188" i="7"/>
  <c r="EZQ188" i="7"/>
  <c r="JMI188" i="7"/>
  <c r="CZH188" i="7"/>
  <c r="KPR188" i="7"/>
  <c r="ALB188" i="7"/>
  <c r="JBK188" i="7"/>
  <c r="GOO188" i="7"/>
  <c r="RQG188" i="7"/>
  <c r="LTA188" i="7"/>
  <c r="QDH188" i="7"/>
  <c r="RVJ188" i="7"/>
  <c r="QD188" i="7"/>
  <c r="IBC188" i="7"/>
  <c r="XDV188" i="7"/>
  <c r="NSZ188" i="7"/>
  <c r="WXN188" i="7"/>
  <c r="AMV188" i="7"/>
  <c r="SKA188" i="7"/>
  <c r="CZR188" i="7"/>
  <c r="CJL188" i="7"/>
  <c r="BSS188" i="7"/>
  <c r="EFN188" i="7"/>
  <c r="EGQ188" i="7"/>
  <c r="JJI188" i="7"/>
  <c r="JUC188" i="7"/>
  <c r="IFY188" i="7"/>
  <c r="JDY188" i="7"/>
  <c r="CQF188" i="7"/>
  <c r="EOM188" i="7"/>
  <c r="SC188" i="7"/>
  <c r="REM188" i="7"/>
  <c r="RR188" i="7"/>
  <c r="DBM188" i="7"/>
  <c r="SBQ188" i="7"/>
  <c r="UHK188" i="7"/>
  <c r="GKV188" i="7"/>
  <c r="EBW188" i="7"/>
  <c r="GYJ188" i="7"/>
  <c r="HBP188" i="7"/>
  <c r="LJX188" i="7"/>
  <c r="HKS188" i="7"/>
  <c r="BLE188" i="7"/>
  <c r="OMC188" i="7"/>
  <c r="VMV188" i="7"/>
  <c r="DDM188" i="7"/>
  <c r="VHZ188" i="7"/>
  <c r="GEJ188" i="7"/>
  <c r="GPI188" i="7"/>
  <c r="KVS188" i="7"/>
  <c r="HNO188" i="7"/>
  <c r="OXP188" i="7"/>
  <c r="GDU188" i="7"/>
  <c r="ISU188" i="7"/>
  <c r="KPD188" i="7"/>
  <c r="AAU188" i="7"/>
  <c r="FKI188" i="7"/>
  <c r="BO188" i="7"/>
  <c r="UG188" i="7"/>
  <c r="QDW188" i="7"/>
  <c r="JDF188" i="7"/>
  <c r="CVR188" i="7"/>
  <c r="BPE188" i="7"/>
  <c r="CJZ188" i="7"/>
  <c r="SK188" i="7"/>
  <c r="FPF188" i="7"/>
  <c r="IMP188" i="7"/>
  <c r="AOE188" i="7"/>
  <c r="CFX188" i="7"/>
  <c r="KVQ188" i="7"/>
  <c r="IRJ188" i="7"/>
  <c r="JUM188" i="7"/>
  <c r="SLC188" i="7"/>
  <c r="MXW188" i="7"/>
  <c r="HUP188" i="7"/>
  <c r="OKY188" i="7"/>
  <c r="BFD188" i="7"/>
  <c r="AGB188" i="7"/>
  <c r="EFJ188" i="7"/>
  <c r="WXT188" i="7"/>
  <c r="UHO188" i="7"/>
  <c r="PPG188" i="7"/>
  <c r="KOX188" i="7"/>
  <c r="TOV188" i="7"/>
  <c r="HEM188" i="7"/>
  <c r="ELA188" i="7"/>
  <c r="HSU188" i="7"/>
  <c r="LHP188" i="7"/>
  <c r="BRB188" i="7"/>
  <c r="FKG188" i="7"/>
  <c r="CVT188" i="7"/>
  <c r="GOE188" i="7"/>
  <c r="WUC188" i="7"/>
  <c r="PKQ188" i="7"/>
  <c r="OYH188" i="7"/>
  <c r="EBO188" i="7"/>
  <c r="JPI188" i="7"/>
  <c r="UQN188" i="7"/>
  <c r="FO126" i="3"/>
  <c r="FO125" i="3"/>
  <c r="FO127" i="3"/>
  <c r="FO62" i="3"/>
  <c r="FO60" i="3"/>
  <c r="FO61" i="3"/>
  <c r="S190" i="7"/>
  <c r="Q190" i="7"/>
  <c r="R190" i="7"/>
  <c r="V190" i="7"/>
  <c r="T190" i="7"/>
  <c r="U190" i="7"/>
  <c r="W190" i="7"/>
  <c r="Y190" i="7"/>
  <c r="X190" i="7"/>
  <c r="BY195" i="7"/>
  <c r="BZ195" i="7"/>
  <c r="CA195" i="7"/>
  <c r="CD195" i="7"/>
  <c r="DE195" i="7"/>
  <c r="DE257" i="7" s="1"/>
  <c r="FE195" i="7"/>
  <c r="FE257" i="7" s="1"/>
  <c r="CT195" i="7"/>
  <c r="DM195" i="7"/>
  <c r="DM257" i="7" s="1"/>
  <c r="EA195" i="7"/>
  <c r="EA257" i="7" s="1"/>
  <c r="DJ195" i="7"/>
  <c r="DJ257" i="7" s="1"/>
  <c r="ED195" i="7"/>
  <c r="ED257" i="7" s="1"/>
  <c r="FC195" i="7"/>
  <c r="FC257" i="7" s="1"/>
  <c r="CC195" i="7"/>
  <c r="CZ195" i="7"/>
  <c r="CU195" i="7"/>
  <c r="DU195" i="7"/>
  <c r="DU257" i="7" s="1"/>
  <c r="FL195" i="7"/>
  <c r="FL257" i="7" s="1"/>
  <c r="FN195" i="7"/>
  <c r="FN257" i="7" s="1"/>
  <c r="CP195" i="7"/>
  <c r="EI195" i="7"/>
  <c r="EI257" i="7" s="1"/>
  <c r="FD195" i="7"/>
  <c r="FD257" i="7" s="1"/>
  <c r="FF195" i="7"/>
  <c r="FF257" i="7" s="1"/>
  <c r="DY195" i="7"/>
  <c r="DY257" i="7" s="1"/>
  <c r="ER195" i="7"/>
  <c r="ER257" i="7" s="1"/>
  <c r="EH195" i="7"/>
  <c r="EH257" i="7" s="1"/>
  <c r="CS195" i="7"/>
  <c r="EZ195" i="7"/>
  <c r="EZ257" i="7" s="1"/>
  <c r="DW195" i="7"/>
  <c r="DW257" i="7" s="1"/>
  <c r="EL195" i="7"/>
  <c r="EL257" i="7" s="1"/>
  <c r="DF195" i="7"/>
  <c r="DF257" i="7" s="1"/>
  <c r="FM195" i="7"/>
  <c r="FM257" i="7" s="1"/>
  <c r="CX195" i="7"/>
  <c r="EB195" i="7"/>
  <c r="EB257" i="7" s="1"/>
  <c r="EF195" i="7"/>
  <c r="EF257" i="7" s="1"/>
  <c r="DB195" i="7"/>
  <c r="DB257" i="7" s="1"/>
  <c r="CE195" i="7"/>
  <c r="DX195" i="7"/>
  <c r="DX257" i="7" s="1"/>
  <c r="FJ195" i="7"/>
  <c r="FJ257" i="7" s="1"/>
  <c r="DO195" i="7"/>
  <c r="DO257" i="7" s="1"/>
  <c r="FB195" i="7"/>
  <c r="FB257" i="7" s="1"/>
  <c r="DL195" i="7"/>
  <c r="DL257" i="7" s="1"/>
  <c r="DG195" i="7"/>
  <c r="DG257" i="7" s="1"/>
  <c r="DP195" i="7"/>
  <c r="DP257" i="7" s="1"/>
  <c r="EO195" i="7"/>
  <c r="EO257" i="7" s="1"/>
  <c r="CF195" i="7"/>
  <c r="EU195" i="7"/>
  <c r="EU257" i="7" s="1"/>
  <c r="FG195" i="7"/>
  <c r="FG257" i="7" s="1"/>
  <c r="FO195" i="7"/>
  <c r="FO257" i="7" s="1"/>
  <c r="CW195" i="7"/>
  <c r="CI195" i="7"/>
  <c r="CG195" i="7"/>
  <c r="CO195" i="7"/>
  <c r="CL195" i="7"/>
  <c r="EX195" i="7"/>
  <c r="EX257" i="7" s="1"/>
  <c r="EG195" i="7"/>
  <c r="EG257" i="7" s="1"/>
  <c r="DH195" i="7"/>
  <c r="DH257" i="7" s="1"/>
  <c r="ET195" i="7"/>
  <c r="ET257" i="7" s="1"/>
  <c r="DK195" i="7"/>
  <c r="DK257" i="7" s="1"/>
  <c r="DN195" i="7"/>
  <c r="DN257" i="7" s="1"/>
  <c r="EK195" i="7"/>
  <c r="EK257" i="7" s="1"/>
  <c r="CN195" i="7"/>
  <c r="DZ195" i="7"/>
  <c r="DZ257" i="7" s="1"/>
  <c r="DQ195" i="7"/>
  <c r="DQ257" i="7" s="1"/>
  <c r="DR195" i="7"/>
  <c r="DR257" i="7" s="1"/>
  <c r="DS195" i="7"/>
  <c r="DS257" i="7" s="1"/>
  <c r="DA195" i="7"/>
  <c r="FH195" i="7"/>
  <c r="FH257" i="7" s="1"/>
  <c r="CY195" i="7"/>
  <c r="EE195" i="7"/>
  <c r="EE257" i="7" s="1"/>
  <c r="CV195" i="7"/>
  <c r="CR195" i="7"/>
  <c r="CM195" i="7"/>
  <c r="CH195" i="7"/>
  <c r="EV195" i="7"/>
  <c r="EV257" i="7" s="1"/>
  <c r="FI195" i="7"/>
  <c r="FI257" i="7" s="1"/>
  <c r="CK195" i="7"/>
  <c r="EJ195" i="7"/>
  <c r="EJ257" i="7" s="1"/>
  <c r="EQ195" i="7"/>
  <c r="EQ257" i="7" s="1"/>
  <c r="EP195" i="7"/>
  <c r="EP257" i="7" s="1"/>
  <c r="ES195" i="7"/>
  <c r="ES257" i="7" s="1"/>
  <c r="EN195" i="7"/>
  <c r="EN257" i="7" s="1"/>
  <c r="DC195" i="7"/>
  <c r="DC257" i="7" s="1"/>
  <c r="DV195" i="7"/>
  <c r="DV257" i="7" s="1"/>
  <c r="EC195" i="7"/>
  <c r="EC257" i="7" s="1"/>
  <c r="DD195" i="7"/>
  <c r="DD257" i="7" s="1"/>
  <c r="CQ195" i="7"/>
  <c r="EW195" i="7"/>
  <c r="EW257" i="7" s="1"/>
  <c r="DT195" i="7"/>
  <c r="DT257" i="7" s="1"/>
  <c r="FA195" i="7"/>
  <c r="FA257" i="7" s="1"/>
  <c r="CJ195" i="7"/>
  <c r="CB195" i="7"/>
  <c r="DI195" i="7"/>
  <c r="DI257" i="7" s="1"/>
  <c r="EY195" i="7"/>
  <c r="EY257" i="7" s="1"/>
  <c r="FK195" i="7"/>
  <c r="FK257" i="7" s="1"/>
  <c r="EM195" i="7"/>
  <c r="EM257" i="7" s="1"/>
  <c r="G190" i="7"/>
  <c r="FO191" i="7"/>
  <c r="FO253" i="7" s="1"/>
  <c r="FN146" i="3"/>
  <c r="FN151" i="3"/>
  <c r="FO78" i="7" s="1"/>
  <c r="D78" i="7" s="1"/>
  <c r="FN141" i="3"/>
  <c r="FN152" i="3"/>
  <c r="FN147" i="3"/>
  <c r="FN142" i="3"/>
  <c r="FN145" i="3"/>
  <c r="FO72" i="7" s="1"/>
  <c r="FN140" i="3"/>
  <c r="FO67" i="7" s="1"/>
  <c r="FN150" i="3"/>
  <c r="FO77" i="7" s="1"/>
  <c r="FM169" i="3"/>
  <c r="FN170" i="3"/>
  <c r="FN172" i="3"/>
  <c r="FO99" i="7" s="1"/>
  <c r="FN171" i="3"/>
  <c r="FO98" i="7" s="1"/>
  <c r="ED193" i="7"/>
  <c r="ED255" i="7" s="1"/>
  <c r="BL190" i="7"/>
  <c r="EY192" i="7"/>
  <c r="EY254" i="7" s="1"/>
  <c r="EX191" i="7"/>
  <c r="EX253" i="7" s="1"/>
  <c r="FA191" i="7"/>
  <c r="FA253" i="7" s="1"/>
  <c r="EI191" i="7"/>
  <c r="EI253" i="7" s="1"/>
  <c r="CB191" i="7"/>
  <c r="AA190" i="7"/>
  <c r="EF191" i="7"/>
  <c r="EF253" i="7" s="1"/>
  <c r="CM192" i="7"/>
  <c r="CZ190" i="7"/>
  <c r="EC191" i="7"/>
  <c r="EC253" i="7" s="1"/>
  <c r="DF193" i="7"/>
  <c r="DF255" i="7" s="1"/>
  <c r="CY191" i="7"/>
  <c r="EW190" i="7"/>
  <c r="EW252" i="7" s="1"/>
  <c r="BZ190" i="7"/>
  <c r="AT190" i="7"/>
  <c r="EA193" i="7"/>
  <c r="EA255" i="7" s="1"/>
  <c r="CQ193" i="7"/>
  <c r="BC190" i="7"/>
  <c r="CJ191" i="7"/>
  <c r="EQ190" i="7"/>
  <c r="EQ252" i="7" s="1"/>
  <c r="DN190" i="7"/>
  <c r="DN252" i="7" s="1"/>
  <c r="EM191" i="7"/>
  <c r="EM253" i="7" s="1"/>
  <c r="FG190" i="7"/>
  <c r="FG252" i="7" s="1"/>
  <c r="DZ191" i="7"/>
  <c r="DZ253" i="7" s="1"/>
  <c r="CB190" i="7"/>
  <c r="EV190" i="7"/>
  <c r="EV252" i="7" s="1"/>
  <c r="EX194" i="7"/>
  <c r="EX256" i="7" s="1"/>
  <c r="EZ192" i="7"/>
  <c r="EZ254" i="7" s="1"/>
  <c r="CD194" i="7"/>
  <c r="EY190" i="7"/>
  <c r="EY252" i="7" s="1"/>
  <c r="EA194" i="7"/>
  <c r="EA256" i="7" s="1"/>
  <c r="DW190" i="7"/>
  <c r="DW252" i="7" s="1"/>
  <c r="I190" i="7"/>
  <c r="CE193" i="7"/>
  <c r="FE193" i="7"/>
  <c r="FE255" i="7" s="1"/>
  <c r="CU194" i="7"/>
  <c r="FH191" i="7"/>
  <c r="FH253" i="7" s="1"/>
  <c r="DS190" i="7"/>
  <c r="DS252" i="7" s="1"/>
  <c r="AG190" i="7"/>
  <c r="ES194" i="7"/>
  <c r="ES256" i="7" s="1"/>
  <c r="CV192" i="7"/>
  <c r="DE190" i="7"/>
  <c r="DE252" i="7" s="1"/>
  <c r="DM193" i="7"/>
  <c r="DM255" i="7" s="1"/>
  <c r="DX191" i="7"/>
  <c r="DX253" i="7" s="1"/>
  <c r="FB192" i="7"/>
  <c r="FB254" i="7" s="1"/>
  <c r="CG192" i="7"/>
  <c r="EF193" i="7"/>
  <c r="EF255" i="7" s="1"/>
  <c r="CA190" i="7"/>
  <c r="CH190" i="7"/>
  <c r="EC192" i="7"/>
  <c r="EC254" i="7" s="1"/>
  <c r="CP194" i="7"/>
  <c r="EA192" i="7"/>
  <c r="EA254" i="7" s="1"/>
  <c r="EI192" i="7"/>
  <c r="EI254" i="7" s="1"/>
  <c r="DR191" i="7"/>
  <c r="DR253" i="7" s="1"/>
  <c r="EY193" i="7"/>
  <c r="EY255" i="7" s="1"/>
  <c r="DB193" i="7"/>
  <c r="DB255" i="7" s="1"/>
  <c r="CK191" i="7"/>
  <c r="EX192" i="7"/>
  <c r="EX254" i="7" s="1"/>
  <c r="FG191" i="7"/>
  <c r="FG253" i="7" s="1"/>
  <c r="CX194" i="7"/>
  <c r="EU192" i="7"/>
  <c r="EU254" i="7" s="1"/>
  <c r="DW192" i="7"/>
  <c r="DW254" i="7" s="1"/>
  <c r="BK190" i="7"/>
  <c r="AB190" i="7"/>
  <c r="FO194" i="7"/>
  <c r="FO256" i="7" s="1"/>
  <c r="BY190" i="7"/>
  <c r="CD193" i="7"/>
  <c r="FM193" i="7"/>
  <c r="FM255" i="7" s="1"/>
  <c r="EG190" i="7"/>
  <c r="EG252" i="7" s="1"/>
  <c r="DZ194" i="7"/>
  <c r="DZ256" i="7" s="1"/>
  <c r="DJ191" i="7"/>
  <c r="DJ253" i="7" s="1"/>
  <c r="EK194" i="7"/>
  <c r="EK256" i="7" s="1"/>
  <c r="CH191" i="7"/>
  <c r="FJ194" i="7"/>
  <c r="FJ256" i="7" s="1"/>
  <c r="EU190" i="7"/>
  <c r="EU252" i="7" s="1"/>
  <c r="J190" i="7"/>
  <c r="CN190" i="7"/>
  <c r="CE191" i="7"/>
  <c r="CH193" i="7"/>
  <c r="EP193" i="7"/>
  <c r="EP255" i="7" s="1"/>
  <c r="FN194" i="7"/>
  <c r="FN256" i="7" s="1"/>
  <c r="FO192" i="7"/>
  <c r="FO254" i="7" s="1"/>
  <c r="DM190" i="7"/>
  <c r="DM252" i="7" s="1"/>
  <c r="DU191" i="7"/>
  <c r="DU253" i="7" s="1"/>
  <c r="CK193" i="7"/>
  <c r="DX190" i="7"/>
  <c r="DX252" i="7" s="1"/>
  <c r="CF192" i="7"/>
  <c r="FL191" i="7"/>
  <c r="FL253" i="7" s="1"/>
  <c r="CF191" i="7"/>
  <c r="DT192" i="7"/>
  <c r="DT254" i="7" s="1"/>
  <c r="CV191" i="7"/>
  <c r="DA193" i="7"/>
  <c r="AP190" i="7"/>
  <c r="DD191" i="7"/>
  <c r="DD253" i="7" s="1"/>
  <c r="EB191" i="7"/>
  <c r="EB253" i="7" s="1"/>
  <c r="CW190" i="7"/>
  <c r="CF194" i="7"/>
  <c r="CW191" i="7"/>
  <c r="CO191" i="7"/>
  <c r="FJ190" i="7"/>
  <c r="FJ252" i="7" s="1"/>
  <c r="DN192" i="7"/>
  <c r="DN254" i="7" s="1"/>
  <c r="DN193" i="7"/>
  <c r="DN255" i="7" s="1"/>
  <c r="L190" i="7"/>
  <c r="DW191" i="7"/>
  <c r="DW253" i="7" s="1"/>
  <c r="EO194" i="7"/>
  <c r="EO256" i="7" s="1"/>
  <c r="FA190" i="7"/>
  <c r="FA252" i="7" s="1"/>
  <c r="DQ191" i="7"/>
  <c r="DQ253" i="7" s="1"/>
  <c r="P190" i="7"/>
  <c r="EF192" i="7"/>
  <c r="EF254" i="7" s="1"/>
  <c r="DA194" i="7"/>
  <c r="DJ192" i="7"/>
  <c r="DJ254" i="7" s="1"/>
  <c r="FM190" i="7"/>
  <c r="FM252" i="7" s="1"/>
  <c r="FD191" i="7"/>
  <c r="FD253" i="7" s="1"/>
  <c r="CN192" i="7"/>
  <c r="FC194" i="7"/>
  <c r="FC256" i="7" s="1"/>
  <c r="CY193" i="7"/>
  <c r="DC191" i="7"/>
  <c r="DC253" i="7" s="1"/>
  <c r="EO191" i="7"/>
  <c r="EO253" i="7" s="1"/>
  <c r="DL192" i="7"/>
  <c r="DL254" i="7" s="1"/>
  <c r="DK193" i="7"/>
  <c r="DK255" i="7" s="1"/>
  <c r="EC194" i="7"/>
  <c r="EC256" i="7" s="1"/>
  <c r="FL194" i="7"/>
  <c r="FL256" i="7" s="1"/>
  <c r="BS190" i="7"/>
  <c r="CL191" i="7"/>
  <c r="DR190" i="7"/>
  <c r="DR252" i="7" s="1"/>
  <c r="ET190" i="7"/>
  <c r="ET252" i="7" s="1"/>
  <c r="ET193" i="7"/>
  <c r="ET255" i="7" s="1"/>
  <c r="CQ192" i="7"/>
  <c r="BE190" i="7"/>
  <c r="CJ192" i="7"/>
  <c r="K190" i="7"/>
  <c r="DT194" i="7"/>
  <c r="DT256" i="7" s="1"/>
  <c r="EJ191" i="7"/>
  <c r="EJ253" i="7" s="1"/>
  <c r="AI190" i="7"/>
  <c r="FJ191" i="7"/>
  <c r="FJ253" i="7" s="1"/>
  <c r="DP193" i="7"/>
  <c r="DP255" i="7" s="1"/>
  <c r="FF194" i="7"/>
  <c r="FF256" i="7" s="1"/>
  <c r="DR193" i="7"/>
  <c r="DR255" i="7" s="1"/>
  <c r="FD192" i="7"/>
  <c r="FD254" i="7" s="1"/>
  <c r="FI191" i="7"/>
  <c r="FI253" i="7" s="1"/>
  <c r="EV193" i="7"/>
  <c r="EV255" i="7" s="1"/>
  <c r="DB191" i="7"/>
  <c r="DB253" i="7" s="1"/>
  <c r="CW192" i="7"/>
  <c r="EZ191" i="7"/>
  <c r="EZ253" i="7" s="1"/>
  <c r="CY192" i="7"/>
  <c r="DH194" i="7"/>
  <c r="DH256" i="7" s="1"/>
  <c r="CM191" i="7"/>
  <c r="DO190" i="7"/>
  <c r="DO252" i="7" s="1"/>
  <c r="EL190" i="7"/>
  <c r="EL252" i="7" s="1"/>
  <c r="CD191" i="7"/>
  <c r="CJ193" i="7"/>
  <c r="EE192" i="7"/>
  <c r="EE254" i="7" s="1"/>
  <c r="FK193" i="7"/>
  <c r="FK255" i="7" s="1"/>
  <c r="ER191" i="7"/>
  <c r="ER253" i="7" s="1"/>
  <c r="EK191" i="7"/>
  <c r="EK253" i="7" s="1"/>
  <c r="EK193" i="7"/>
  <c r="EK255" i="7" s="1"/>
  <c r="DH193" i="7"/>
  <c r="DH255" i="7" s="1"/>
  <c r="DK192" i="7"/>
  <c r="DK254" i="7" s="1"/>
  <c r="FI193" i="7"/>
  <c r="FI255" i="7" s="1"/>
  <c r="CV194" i="7"/>
  <c r="CR194" i="7"/>
  <c r="CT193" i="7"/>
  <c r="AF190" i="7"/>
  <c r="EL191" i="7"/>
  <c r="EL253" i="7" s="1"/>
  <c r="CV193" i="7"/>
  <c r="FM194" i="7"/>
  <c r="FM256" i="7" s="1"/>
  <c r="DF191" i="7"/>
  <c r="DF253" i="7" s="1"/>
  <c r="FF192" i="7"/>
  <c r="FF254" i="7" s="1"/>
  <c r="EO190" i="7"/>
  <c r="EO252" i="7" s="1"/>
  <c r="CF193" i="7"/>
  <c r="DV194" i="7"/>
  <c r="DV256" i="7" s="1"/>
  <c r="BP190" i="7"/>
  <c r="CM194" i="7"/>
  <c r="DP191" i="7"/>
  <c r="DP253" i="7" s="1"/>
  <c r="DT190" i="7"/>
  <c r="DT252" i="7" s="1"/>
  <c r="DR192" i="7"/>
  <c r="DR254" i="7" s="1"/>
  <c r="AY190" i="7"/>
  <c r="DQ190" i="7"/>
  <c r="DQ252" i="7" s="1"/>
  <c r="DH190" i="7"/>
  <c r="DH252" i="7" s="1"/>
  <c r="EZ193" i="7"/>
  <c r="EZ255" i="7" s="1"/>
  <c r="DO191" i="7"/>
  <c r="DO253" i="7" s="1"/>
  <c r="CN193" i="7"/>
  <c r="DJ190" i="7"/>
  <c r="DJ252" i="7" s="1"/>
  <c r="DV190" i="7"/>
  <c r="DV252" i="7" s="1"/>
  <c r="DT193" i="7"/>
  <c r="DT255" i="7" s="1"/>
  <c r="BX190" i="7"/>
  <c r="BU190" i="7"/>
  <c r="CT194" i="7"/>
  <c r="DO194" i="7"/>
  <c r="DO256" i="7" s="1"/>
  <c r="EC190" i="7"/>
  <c r="EC252" i="7" s="1"/>
  <c r="CE194" i="7"/>
  <c r="EZ190" i="7"/>
  <c r="EZ252" i="7" s="1"/>
  <c r="CS191" i="7"/>
  <c r="CJ194" i="7"/>
  <c r="FK190" i="7"/>
  <c r="FK252" i="7" s="1"/>
  <c r="DU190" i="7"/>
  <c r="DU252" i="7" s="1"/>
  <c r="EO193" i="7"/>
  <c r="EO255" i="7" s="1"/>
  <c r="FI194" i="7"/>
  <c r="FI256" i="7" s="1"/>
  <c r="EH191" i="7"/>
  <c r="EH253" i="7" s="1"/>
  <c r="DN191" i="7"/>
  <c r="DN253" i="7" s="1"/>
  <c r="CI192" i="7"/>
  <c r="DK194" i="7"/>
  <c r="DK256" i="7" s="1"/>
  <c r="CG194" i="7"/>
  <c r="EP191" i="7"/>
  <c r="EP253" i="7" s="1"/>
  <c r="CX190" i="7"/>
  <c r="EB193" i="7"/>
  <c r="EB255" i="7" s="1"/>
  <c r="FM192" i="7"/>
  <c r="FM254" i="7" s="1"/>
  <c r="BN190" i="7"/>
  <c r="AZ190" i="7"/>
  <c r="ER194" i="7"/>
  <c r="ER256" i="7" s="1"/>
  <c r="H190" i="7"/>
  <c r="DK191" i="7"/>
  <c r="DK253" i="7" s="1"/>
  <c r="DE191" i="7"/>
  <c r="DE253" i="7" s="1"/>
  <c r="CL190" i="7"/>
  <c r="DI194" i="7"/>
  <c r="DI256" i="7" s="1"/>
  <c r="AJ190" i="7"/>
  <c r="CZ194" i="7"/>
  <c r="DH192" i="7"/>
  <c r="DH254" i="7" s="1"/>
  <c r="CC192" i="7"/>
  <c r="DP194" i="7"/>
  <c r="DP256" i="7" s="1"/>
  <c r="EX193" i="7"/>
  <c r="EX255" i="7" s="1"/>
  <c r="DG194" i="7"/>
  <c r="DG256" i="7" s="1"/>
  <c r="FE192" i="7"/>
  <c r="FE254" i="7" s="1"/>
  <c r="AQ190" i="7"/>
  <c r="EQ193" i="7"/>
  <c r="EQ255" i="7" s="1"/>
  <c r="DQ194" i="7"/>
  <c r="DQ256" i="7" s="1"/>
  <c r="CB193" i="7"/>
  <c r="DE192" i="7"/>
  <c r="DE254" i="7" s="1"/>
  <c r="FH194" i="7"/>
  <c r="FH256" i="7" s="1"/>
  <c r="EW191" i="7"/>
  <c r="EW253" i="7" s="1"/>
  <c r="DJ194" i="7"/>
  <c r="DJ256" i="7" s="1"/>
  <c r="CW193" i="7"/>
  <c r="EP194" i="7"/>
  <c r="EP256" i="7" s="1"/>
  <c r="EG193" i="7"/>
  <c r="EG255" i="7" s="1"/>
  <c r="CY190" i="7"/>
  <c r="CH194" i="7"/>
  <c r="EU193" i="7"/>
  <c r="EU255" i="7" s="1"/>
  <c r="DD193" i="7"/>
  <c r="DD255" i="7" s="1"/>
  <c r="FK191" i="7"/>
  <c r="FK253" i="7" s="1"/>
  <c r="CP191" i="7"/>
  <c r="CG191" i="7"/>
  <c r="CG190" i="7"/>
  <c r="FM191" i="7"/>
  <c r="FM253" i="7" s="1"/>
  <c r="M190" i="7"/>
  <c r="CR191" i="7"/>
  <c r="CN191" i="7"/>
  <c r="CT191" i="7"/>
  <c r="CU192" i="7"/>
  <c r="CY194" i="7"/>
  <c r="CW194" i="7"/>
  <c r="EV194" i="7"/>
  <c r="EV256" i="7" s="1"/>
  <c r="CQ191" i="7"/>
  <c r="DQ193" i="7"/>
  <c r="DQ255" i="7" s="1"/>
  <c r="DM192" i="7"/>
  <c r="DM254" i="7" s="1"/>
  <c r="DE193" i="7"/>
  <c r="DE255" i="7" s="1"/>
  <c r="DT191" i="7"/>
  <c r="DT253" i="7" s="1"/>
  <c r="CG193" i="7"/>
  <c r="AU190" i="7"/>
  <c r="EU194" i="7"/>
  <c r="EU256" i="7" s="1"/>
  <c r="CS192" i="7"/>
  <c r="FG192" i="7"/>
  <c r="FG254" i="7" s="1"/>
  <c r="AS190" i="7"/>
  <c r="DI193" i="7"/>
  <c r="DI255" i="7" s="1"/>
  <c r="FC192" i="7"/>
  <c r="FC254" i="7" s="1"/>
  <c r="ED194" i="7"/>
  <c r="ED256" i="7" s="1"/>
  <c r="FB190" i="7"/>
  <c r="FB252" i="7" s="1"/>
  <c r="EV191" i="7"/>
  <c r="EV253" i="7" s="1"/>
  <c r="DZ193" i="7"/>
  <c r="DZ255" i="7" s="1"/>
  <c r="CP193" i="7"/>
  <c r="CK190" i="7"/>
  <c r="EB190" i="7"/>
  <c r="EB252" i="7" s="1"/>
  <c r="EM193" i="7"/>
  <c r="EM255" i="7" s="1"/>
  <c r="BB190" i="7"/>
  <c r="EH193" i="7"/>
  <c r="EH255" i="7" s="1"/>
  <c r="EL194" i="7"/>
  <c r="EL256" i="7" s="1"/>
  <c r="DS192" i="7"/>
  <c r="DS254" i="7" s="1"/>
  <c r="CJ190" i="7"/>
  <c r="FO190" i="7"/>
  <c r="FO252" i="7" s="1"/>
  <c r="EX190" i="7"/>
  <c r="EX252" i="7" s="1"/>
  <c r="BO190" i="7"/>
  <c r="DL193" i="7"/>
  <c r="DL255" i="7" s="1"/>
  <c r="CS190" i="7"/>
  <c r="DC193" i="7"/>
  <c r="DC255" i="7" s="1"/>
  <c r="DL190" i="7"/>
  <c r="DL252" i="7" s="1"/>
  <c r="DY194" i="7"/>
  <c r="DY256" i="7" s="1"/>
  <c r="ED192" i="7"/>
  <c r="ED254" i="7" s="1"/>
  <c r="EM194" i="7"/>
  <c r="EM256" i="7" s="1"/>
  <c r="DO193" i="7"/>
  <c r="DO255" i="7" s="1"/>
  <c r="CX193" i="7"/>
  <c r="FC193" i="7"/>
  <c r="FC255" i="7" s="1"/>
  <c r="FF191" i="7"/>
  <c r="FF253" i="7" s="1"/>
  <c r="CV190" i="7"/>
  <c r="ES193" i="7"/>
  <c r="ES255" i="7" s="1"/>
  <c r="EN190" i="7"/>
  <c r="EN252" i="7" s="1"/>
  <c r="FC190" i="7"/>
  <c r="FC252" i="7" s="1"/>
  <c r="AC190" i="7"/>
  <c r="AR190" i="7"/>
  <c r="EB192" i="7"/>
  <c r="EB254" i="7" s="1"/>
  <c r="ED191" i="7"/>
  <c r="ED253" i="7" s="1"/>
  <c r="EC193" i="7"/>
  <c r="EC255" i="7" s="1"/>
  <c r="DB194" i="7"/>
  <c r="DB256" i="7" s="1"/>
  <c r="DJ193" i="7"/>
  <c r="DJ255" i="7" s="1"/>
  <c r="FG193" i="7"/>
  <c r="FG255" i="7" s="1"/>
  <c r="CZ191" i="7"/>
  <c r="CO190" i="7"/>
  <c r="FH192" i="7"/>
  <c r="FH254" i="7" s="1"/>
  <c r="CC190" i="7"/>
  <c r="CI190" i="7"/>
  <c r="AX190" i="7"/>
  <c r="EA191" i="7"/>
  <c r="EA253" i="7" s="1"/>
  <c r="DS193" i="7"/>
  <c r="DS255" i="7" s="1"/>
  <c r="BH190" i="7"/>
  <c r="DG190" i="7"/>
  <c r="DG252" i="7" s="1"/>
  <c r="BD190" i="7"/>
  <c r="DD194" i="7"/>
  <c r="DD256" i="7" s="1"/>
  <c r="EI194" i="7"/>
  <c r="EI256" i="7" s="1"/>
  <c r="EN193" i="7"/>
  <c r="EN255" i="7" s="1"/>
  <c r="CD192" i="7"/>
  <c r="EL192" i="7"/>
  <c r="EL254" i="7" s="1"/>
  <c r="CS194" i="7"/>
  <c r="FE190" i="7"/>
  <c r="FE252" i="7" s="1"/>
  <c r="EH194" i="7"/>
  <c r="EH256" i="7" s="1"/>
  <c r="CL194" i="7"/>
  <c r="CL192" i="7"/>
  <c r="FB194" i="7"/>
  <c r="FB256" i="7" s="1"/>
  <c r="DF192" i="7"/>
  <c r="DF254" i="7" s="1"/>
  <c r="AH190" i="7"/>
  <c r="CR193" i="7"/>
  <c r="DX193" i="7"/>
  <c r="DX255" i="7" s="1"/>
  <c r="CC191" i="7"/>
  <c r="BF190" i="7"/>
  <c r="EN194" i="7"/>
  <c r="EN256" i="7" s="1"/>
  <c r="DZ190" i="7"/>
  <c r="DZ252" i="7" s="1"/>
  <c r="ET191" i="7"/>
  <c r="ET253" i="7" s="1"/>
  <c r="EW194" i="7"/>
  <c r="EW256" i="7" s="1"/>
  <c r="CZ192" i="7"/>
  <c r="FN191" i="7"/>
  <c r="FN253" i="7" s="1"/>
  <c r="DO192" i="7"/>
  <c r="DO254" i="7" s="1"/>
  <c r="EN192" i="7"/>
  <c r="EN254" i="7" s="1"/>
  <c r="EJ194" i="7"/>
  <c r="EJ256" i="7" s="1"/>
  <c r="DL194" i="7"/>
  <c r="DL256" i="7" s="1"/>
  <c r="EE190" i="7"/>
  <c r="EE252" i="7" s="1"/>
  <c r="FD190" i="7"/>
  <c r="FD252" i="7" s="1"/>
  <c r="CL193" i="7"/>
  <c r="AN190" i="7"/>
  <c r="CT190" i="7"/>
  <c r="DA191" i="7"/>
  <c r="FE191" i="7"/>
  <c r="FE253" i="7" s="1"/>
  <c r="EJ190" i="7"/>
  <c r="EJ252" i="7" s="1"/>
  <c r="ET192" i="7"/>
  <c r="ET254" i="7" s="1"/>
  <c r="CK192" i="7"/>
  <c r="CE190" i="7"/>
  <c r="DW193" i="7"/>
  <c r="DW255" i="7" s="1"/>
  <c r="DB190" i="7"/>
  <c r="DB252" i="7" s="1"/>
  <c r="EE194" i="7"/>
  <c r="EE256" i="7" s="1"/>
  <c r="EH192" i="7"/>
  <c r="EH254" i="7" s="1"/>
  <c r="ES190" i="7"/>
  <c r="ES252" i="7" s="1"/>
  <c r="CC194" i="7"/>
  <c r="EG192" i="7"/>
  <c r="EG254" i="7" s="1"/>
  <c r="AL190" i="7"/>
  <c r="Z190" i="7"/>
  <c r="DY190" i="7"/>
  <c r="DY252" i="7" s="1"/>
  <c r="EL193" i="7"/>
  <c r="EL255" i="7" s="1"/>
  <c r="DX192" i="7"/>
  <c r="DX254" i="7" s="1"/>
  <c r="EK190" i="7"/>
  <c r="EK252" i="7" s="1"/>
  <c r="DA190" i="7"/>
  <c r="N190" i="7"/>
  <c r="DR194" i="7"/>
  <c r="DR256" i="7" s="1"/>
  <c r="DB192" i="7"/>
  <c r="DB254" i="7" s="1"/>
  <c r="ED190" i="7"/>
  <c r="ED252" i="7" s="1"/>
  <c r="DS194" i="7"/>
  <c r="DS256" i="7" s="1"/>
  <c r="EP190" i="7"/>
  <c r="EP252" i="7" s="1"/>
  <c r="DP190" i="7"/>
  <c r="DP252" i="7" s="1"/>
  <c r="DU193" i="7"/>
  <c r="DU255" i="7" s="1"/>
  <c r="FA193" i="7"/>
  <c r="FA255" i="7" s="1"/>
  <c r="FA194" i="7"/>
  <c r="FA256" i="7" s="1"/>
  <c r="AE190" i="7"/>
  <c r="FJ193" i="7"/>
  <c r="FJ255" i="7" s="1"/>
  <c r="ER192" i="7"/>
  <c r="ER254" i="7" s="1"/>
  <c r="BM190" i="7"/>
  <c r="DL191" i="7"/>
  <c r="DL253" i="7" s="1"/>
  <c r="FC191" i="7"/>
  <c r="FC253" i="7" s="1"/>
  <c r="AO190" i="7"/>
  <c r="FA192" i="7"/>
  <c r="FA254" i="7" s="1"/>
  <c r="EJ192" i="7"/>
  <c r="EJ254" i="7" s="1"/>
  <c r="BW190" i="7"/>
  <c r="FO193" i="7"/>
  <c r="FO255" i="7" s="1"/>
  <c r="CO193" i="7"/>
  <c r="EP192" i="7"/>
  <c r="EP254" i="7" s="1"/>
  <c r="CB192" i="7"/>
  <c r="CS193" i="7"/>
  <c r="EQ194" i="7"/>
  <c r="EQ256" i="7" s="1"/>
  <c r="DD190" i="7"/>
  <c r="DD252" i="7" s="1"/>
  <c r="DW194" i="7"/>
  <c r="DW256" i="7" s="1"/>
  <c r="EE191" i="7"/>
  <c r="EE253" i="7" s="1"/>
  <c r="EF194" i="7"/>
  <c r="EF256" i="7" s="1"/>
  <c r="FL193" i="7"/>
  <c r="FL255" i="7" s="1"/>
  <c r="AM190" i="7"/>
  <c r="FH190" i="7"/>
  <c r="FH252" i="7" s="1"/>
  <c r="CN194" i="7"/>
  <c r="DD192" i="7"/>
  <c r="DD254" i="7" s="1"/>
  <c r="DY191" i="7"/>
  <c r="DY253" i="7" s="1"/>
  <c r="FN193" i="7"/>
  <c r="FN255" i="7" s="1"/>
  <c r="EE193" i="7"/>
  <c r="EE255" i="7" s="1"/>
  <c r="CB194" i="7"/>
  <c r="BT190" i="7"/>
  <c r="FD194" i="7"/>
  <c r="FD256" i="7" s="1"/>
  <c r="DC190" i="7"/>
  <c r="DC252" i="7" s="1"/>
  <c r="DG192" i="7"/>
  <c r="DG254" i="7" s="1"/>
  <c r="DN194" i="7"/>
  <c r="DN256" i="7" s="1"/>
  <c r="CU190" i="7"/>
  <c r="CI194" i="7"/>
  <c r="DY192" i="7"/>
  <c r="DY254" i="7" s="1"/>
  <c r="AV190" i="7"/>
  <c r="EN191" i="7"/>
  <c r="EN253" i="7" s="1"/>
  <c r="DV191" i="7"/>
  <c r="DV253" i="7" s="1"/>
  <c r="EA190" i="7"/>
  <c r="EA252" i="7" s="1"/>
  <c r="AW190" i="7"/>
  <c r="DH191" i="7"/>
  <c r="DH253" i="7" s="1"/>
  <c r="DV192" i="7"/>
  <c r="DV254" i="7" s="1"/>
  <c r="EY194" i="7"/>
  <c r="EY256" i="7" s="1"/>
  <c r="CO194" i="7"/>
  <c r="FI192" i="7"/>
  <c r="FI254" i="7" s="1"/>
  <c r="FK192" i="7"/>
  <c r="FK254" i="7" s="1"/>
  <c r="ER193" i="7"/>
  <c r="ER255" i="7" s="1"/>
  <c r="CX191" i="7"/>
  <c r="FH193" i="7"/>
  <c r="FH255" i="7" s="1"/>
  <c r="DI190" i="7"/>
  <c r="DI252" i="7" s="1"/>
  <c r="FN192" i="7"/>
  <c r="FN254" i="7" s="1"/>
  <c r="FL192" i="7"/>
  <c r="FL254" i="7" s="1"/>
  <c r="EZ194" i="7"/>
  <c r="EZ256" i="7" s="1"/>
  <c r="EF190" i="7"/>
  <c r="EF252" i="7" s="1"/>
  <c r="EV192" i="7"/>
  <c r="EV254" i="7" s="1"/>
  <c r="ER190" i="7"/>
  <c r="ER252" i="7" s="1"/>
  <c r="DP192" i="7"/>
  <c r="DP254" i="7" s="1"/>
  <c r="EG191" i="7"/>
  <c r="EG253" i="7" s="1"/>
  <c r="DX194" i="7"/>
  <c r="DX256" i="7" s="1"/>
  <c r="CD190" i="7"/>
  <c r="FF190" i="7"/>
  <c r="FF252" i="7" s="1"/>
  <c r="CP192" i="7"/>
  <c r="FJ192" i="7"/>
  <c r="FJ254" i="7" s="1"/>
  <c r="EB194" i="7"/>
  <c r="EB256" i="7" s="1"/>
  <c r="DM191" i="7"/>
  <c r="DM253" i="7" s="1"/>
  <c r="DI191" i="7"/>
  <c r="DI253" i="7" s="1"/>
  <c r="EO192" i="7"/>
  <c r="EO254" i="7" s="1"/>
  <c r="DS191" i="7"/>
  <c r="DS253" i="7" s="1"/>
  <c r="DE194" i="7"/>
  <c r="DE256" i="7" s="1"/>
  <c r="CQ194" i="7"/>
  <c r="FG194" i="7"/>
  <c r="FG256" i="7" s="1"/>
  <c r="CH192" i="7"/>
  <c r="DU194" i="7"/>
  <c r="DU256" i="7" s="1"/>
  <c r="CP190" i="7"/>
  <c r="CI191" i="7"/>
  <c r="CO192" i="7"/>
  <c r="DF190" i="7"/>
  <c r="DF252" i="7" s="1"/>
  <c r="EH190" i="7"/>
  <c r="EH252" i="7" s="1"/>
  <c r="CI193" i="7"/>
  <c r="ES191" i="7"/>
  <c r="ES253" i="7" s="1"/>
  <c r="EG194" i="7"/>
  <c r="EG256" i="7" s="1"/>
  <c r="DI192" i="7"/>
  <c r="DI254" i="7" s="1"/>
  <c r="EQ192" i="7"/>
  <c r="EQ254" i="7" s="1"/>
  <c r="CT192" i="7"/>
  <c r="CZ193" i="7"/>
  <c r="CK194" i="7"/>
  <c r="ET194" i="7"/>
  <c r="ET256" i="7" s="1"/>
  <c r="DZ192" i="7"/>
  <c r="DZ254" i="7" s="1"/>
  <c r="CU191" i="7"/>
  <c r="BQ190" i="7"/>
  <c r="FI190" i="7"/>
  <c r="FI252" i="7" s="1"/>
  <c r="EW193" i="7"/>
  <c r="EW255" i="7" s="1"/>
  <c r="FB193" i="7"/>
  <c r="FB255" i="7" s="1"/>
  <c r="FF193" i="7"/>
  <c r="FF255" i="7" s="1"/>
  <c r="DV193" i="7"/>
  <c r="DV255" i="7" s="1"/>
  <c r="FN190" i="7"/>
  <c r="FN252" i="7" s="1"/>
  <c r="CE192" i="7"/>
  <c r="CM190" i="7"/>
  <c r="DA192" i="7"/>
  <c r="DG191" i="7"/>
  <c r="DG253" i="7" s="1"/>
  <c r="DK190" i="7"/>
  <c r="DK252" i="7" s="1"/>
  <c r="EQ191" i="7"/>
  <c r="EQ253" i="7" s="1"/>
  <c r="CR190" i="7"/>
  <c r="AD190" i="7"/>
  <c r="DQ192" i="7"/>
  <c r="DQ254" i="7" s="1"/>
  <c r="BG190" i="7"/>
  <c r="EK192" i="7"/>
  <c r="EK254" i="7" s="1"/>
  <c r="EI190" i="7"/>
  <c r="EI252" i="7" s="1"/>
  <c r="CR192" i="7"/>
  <c r="CU193" i="7"/>
  <c r="EW192" i="7"/>
  <c r="EW254" i="7" s="1"/>
  <c r="DG193" i="7"/>
  <c r="DG255" i="7" s="1"/>
  <c r="DY193" i="7"/>
  <c r="DY255" i="7" s="1"/>
  <c r="FE194" i="7"/>
  <c r="FE256" i="7" s="1"/>
  <c r="EU191" i="7"/>
  <c r="EU253" i="7" s="1"/>
  <c r="DC194" i="7"/>
  <c r="DC256" i="7" s="1"/>
  <c r="FL190" i="7"/>
  <c r="FL252" i="7" s="1"/>
  <c r="BJ190" i="7"/>
  <c r="FB191" i="7"/>
  <c r="FB253" i="7" s="1"/>
  <c r="CC193" i="7"/>
  <c r="BR190" i="7"/>
  <c r="DC192" i="7"/>
  <c r="DC254" i="7" s="1"/>
  <c r="BA190" i="7"/>
  <c r="EM190" i="7"/>
  <c r="EM252" i="7" s="1"/>
  <c r="DF194" i="7"/>
  <c r="DF256" i="7" s="1"/>
  <c r="EI193" i="7"/>
  <c r="EI255" i="7" s="1"/>
  <c r="AK190" i="7"/>
  <c r="O190" i="7"/>
  <c r="BI190" i="7"/>
  <c r="FK194" i="7"/>
  <c r="FK256" i="7" s="1"/>
  <c r="EM192" i="7"/>
  <c r="EM254" i="7" s="1"/>
  <c r="EJ193" i="7"/>
  <c r="EJ255" i="7" s="1"/>
  <c r="CF190" i="7"/>
  <c r="DU192" i="7"/>
  <c r="DU254" i="7" s="1"/>
  <c r="CX192" i="7"/>
  <c r="FD193" i="7"/>
  <c r="FD255" i="7" s="1"/>
  <c r="ES192" i="7"/>
  <c r="ES254" i="7" s="1"/>
  <c r="CM193" i="7"/>
  <c r="DM194" i="7"/>
  <c r="DM256" i="7" s="1"/>
  <c r="CQ190" i="7"/>
  <c r="EY191" i="7"/>
  <c r="EY253" i="7" s="1"/>
  <c r="BV190" i="7"/>
  <c r="FM71" i="7"/>
  <c r="FM228" i="7" s="1"/>
  <c r="FN67" i="7"/>
  <c r="FN74" i="7"/>
  <c r="FN71" i="7" s="1"/>
  <c r="FN228" i="7" s="1"/>
  <c r="FN69" i="7"/>
  <c r="FN79" i="7"/>
  <c r="FN76" i="7" s="1"/>
  <c r="FN229" i="7" s="1"/>
  <c r="FM96" i="7"/>
  <c r="FM233" i="7" s="1"/>
  <c r="FM144" i="3"/>
  <c r="FM139" i="3"/>
  <c r="FM149" i="3"/>
  <c r="FN128" i="3"/>
  <c r="FN63" i="3"/>
  <c r="CX252" i="7" l="1"/>
  <c r="CW89" i="17"/>
  <c r="CW57" i="16"/>
  <c r="CY254" i="7"/>
  <c r="CX59" i="16"/>
  <c r="CX91" i="17"/>
  <c r="CL257" i="7"/>
  <c r="CK94" i="17"/>
  <c r="CK62" i="16"/>
  <c r="AT250" i="7"/>
  <c r="AS55" i="16"/>
  <c r="AS87" i="17"/>
  <c r="Z252" i="7"/>
  <c r="Y89" i="17"/>
  <c r="Y57" i="16"/>
  <c r="CJ252" i="7"/>
  <c r="CI57" i="16"/>
  <c r="CI89" i="17"/>
  <c r="CZ256" i="7"/>
  <c r="CY93" i="17"/>
  <c r="CY61" i="16"/>
  <c r="CF256" i="7"/>
  <c r="CE61" i="16"/>
  <c r="CE93" i="17"/>
  <c r="CH252" i="7"/>
  <c r="CG57" i="16"/>
  <c r="CG89" i="17"/>
  <c r="CO250" i="7"/>
  <c r="CN87" i="17"/>
  <c r="CN55" i="16"/>
  <c r="X250" i="7"/>
  <c r="W55" i="16"/>
  <c r="W87" i="17"/>
  <c r="AL252" i="7"/>
  <c r="AK89" i="17"/>
  <c r="AK57" i="16"/>
  <c r="CW252" i="7"/>
  <c r="CV89" i="17"/>
  <c r="CV57" i="16"/>
  <c r="CU256" i="7"/>
  <c r="CT93" i="17"/>
  <c r="CT61" i="16"/>
  <c r="S252" i="7"/>
  <c r="R57" i="16"/>
  <c r="R89" i="17"/>
  <c r="CG256" i="7"/>
  <c r="CF93" i="17"/>
  <c r="CF61" i="16"/>
  <c r="CW254" i="7"/>
  <c r="CV59" i="16"/>
  <c r="CV91" i="17"/>
  <c r="BX250" i="7"/>
  <c r="BW55" i="16"/>
  <c r="BW87" i="17"/>
  <c r="CR250" i="7"/>
  <c r="CQ55" i="16"/>
  <c r="CQ87" i="17"/>
  <c r="AE250" i="7"/>
  <c r="AD55" i="16"/>
  <c r="AD87" i="17"/>
  <c r="AS250" i="7"/>
  <c r="AR55" i="16"/>
  <c r="AR87" i="17"/>
  <c r="BT252" i="7"/>
  <c r="BS89" i="17"/>
  <c r="BS57" i="16"/>
  <c r="CC256" i="7"/>
  <c r="CB93" i="17"/>
  <c r="CB61" i="16"/>
  <c r="CJ254" i="7"/>
  <c r="CI91" i="17"/>
  <c r="CI59" i="16"/>
  <c r="CS257" i="7"/>
  <c r="CR62" i="16"/>
  <c r="CR94" i="17"/>
  <c r="T250" i="7"/>
  <c r="S87" i="17"/>
  <c r="S55" i="16"/>
  <c r="AI250" i="7"/>
  <c r="AH87" i="17"/>
  <c r="AH55" i="16"/>
  <c r="CB256" i="7"/>
  <c r="CA93" i="17"/>
  <c r="CA61" i="16"/>
  <c r="BB252" i="7"/>
  <c r="BA89" i="17"/>
  <c r="BA57" i="16"/>
  <c r="CZ252" i="7"/>
  <c r="CY57" i="16"/>
  <c r="CY89" i="17"/>
  <c r="CN257" i="7"/>
  <c r="CM94" i="17"/>
  <c r="CM62" i="16"/>
  <c r="AK252" i="7"/>
  <c r="AJ57" i="16"/>
  <c r="AJ89" i="17"/>
  <c r="CI255" i="7"/>
  <c r="CH92" i="17"/>
  <c r="CH60" i="16"/>
  <c r="CX255" i="7"/>
  <c r="CW60" i="16"/>
  <c r="CW92" i="17"/>
  <c r="CG253" i="7"/>
  <c r="CF90" i="17"/>
  <c r="CF58" i="16"/>
  <c r="CS253" i="7"/>
  <c r="CR90" i="17"/>
  <c r="CR58" i="16"/>
  <c r="Q252" i="7"/>
  <c r="P57" i="16"/>
  <c r="P89" i="17"/>
  <c r="BO250" i="7"/>
  <c r="BN55" i="16"/>
  <c r="BN87" i="17"/>
  <c r="BT250" i="7"/>
  <c r="BS55" i="16"/>
  <c r="BS87" i="17"/>
  <c r="CP253" i="7"/>
  <c r="CO58" i="16"/>
  <c r="CO90" i="17"/>
  <c r="AJ252" i="7"/>
  <c r="AI57" i="16"/>
  <c r="AI89" i="17"/>
  <c r="CX256" i="7"/>
  <c r="CW93" i="17"/>
  <c r="CW61" i="16"/>
  <c r="CY253" i="7"/>
  <c r="CX90" i="17"/>
  <c r="CX58" i="16"/>
  <c r="CD257" i="7"/>
  <c r="CC62" i="16"/>
  <c r="CC94" i="17"/>
  <c r="AV250" i="7"/>
  <c r="AU87" i="17"/>
  <c r="AU55" i="16"/>
  <c r="DA253" i="7"/>
  <c r="CZ58" i="16"/>
  <c r="CZ90" i="17"/>
  <c r="CE256" i="7"/>
  <c r="CD93" i="17"/>
  <c r="CD61" i="16"/>
  <c r="BU250" i="7"/>
  <c r="BT87" i="17"/>
  <c r="BT55" i="16"/>
  <c r="BV250" i="7"/>
  <c r="BU87" i="17"/>
  <c r="BU55" i="16"/>
  <c r="CT252" i="7"/>
  <c r="CS89" i="17"/>
  <c r="CS57" i="16"/>
  <c r="CL252" i="7"/>
  <c r="CK89" i="17"/>
  <c r="CK57" i="16"/>
  <c r="CG254" i="7"/>
  <c r="CF91" i="17"/>
  <c r="CF59" i="16"/>
  <c r="CI257" i="7"/>
  <c r="CH94" i="17"/>
  <c r="CH62" i="16"/>
  <c r="CZ257" i="7"/>
  <c r="CY62" i="16"/>
  <c r="CY94" i="17"/>
  <c r="CK250" i="7"/>
  <c r="CJ55" i="16"/>
  <c r="CJ87" i="17"/>
  <c r="BR250" i="7"/>
  <c r="BQ87" i="17"/>
  <c r="BQ55" i="16"/>
  <c r="CX254" i="7"/>
  <c r="CW59" i="16"/>
  <c r="CW91" i="17"/>
  <c r="CV255" i="7"/>
  <c r="CU60" i="16"/>
  <c r="CU92" i="17"/>
  <c r="AX250" i="7"/>
  <c r="AW55" i="16"/>
  <c r="AW87" i="17"/>
  <c r="CU255" i="7"/>
  <c r="CT92" i="17"/>
  <c r="CT60" i="16"/>
  <c r="CK256" i="7"/>
  <c r="CJ93" i="17"/>
  <c r="CJ61" i="16"/>
  <c r="CP254" i="7"/>
  <c r="CO59" i="16"/>
  <c r="CO91" i="17"/>
  <c r="CI252" i="7"/>
  <c r="CH57" i="16"/>
  <c r="CH89" i="17"/>
  <c r="CS254" i="7"/>
  <c r="CR59" i="16"/>
  <c r="CR91" i="17"/>
  <c r="CH256" i="7"/>
  <c r="CG61" i="16"/>
  <c r="CG93" i="17"/>
  <c r="AQ252" i="7"/>
  <c r="AP89" i="17"/>
  <c r="AP57" i="16"/>
  <c r="CQ254" i="7"/>
  <c r="CP91" i="17"/>
  <c r="CP59" i="16"/>
  <c r="G252" i="7"/>
  <c r="J38" i="12"/>
  <c r="F89" i="17"/>
  <c r="F57" i="16"/>
  <c r="CM257" i="7"/>
  <c r="CL62" i="16"/>
  <c r="CL94" i="17"/>
  <c r="CE257" i="7"/>
  <c r="CD62" i="16"/>
  <c r="CD94" i="17"/>
  <c r="X252" i="7"/>
  <c r="W57" i="16"/>
  <c r="W89" i="17"/>
  <c r="BL250" i="7"/>
  <c r="BK55" i="16"/>
  <c r="BK87" i="17"/>
  <c r="CV250" i="7"/>
  <c r="CU55" i="16"/>
  <c r="CU87" i="17"/>
  <c r="BH250" i="7"/>
  <c r="BG87" i="17"/>
  <c r="BG55" i="16"/>
  <c r="CW250" i="7"/>
  <c r="CV87" i="17"/>
  <c r="CV55" i="16"/>
  <c r="CH253" i="7"/>
  <c r="CG58" i="16"/>
  <c r="CG90" i="17"/>
  <c r="CB252" i="7"/>
  <c r="CA89" i="17"/>
  <c r="CA57" i="16"/>
  <c r="CL254" i="7"/>
  <c r="CK91" i="17"/>
  <c r="CK59" i="16"/>
  <c r="CA252" i="7"/>
  <c r="BZ57" i="16"/>
  <c r="BZ89" i="17"/>
  <c r="BL252" i="7"/>
  <c r="BK89" i="17"/>
  <c r="BK57" i="16"/>
  <c r="CL250" i="7"/>
  <c r="CK87" i="17"/>
  <c r="CK55" i="16"/>
  <c r="AO252" i="7"/>
  <c r="AN57" i="16"/>
  <c r="AN89" i="17"/>
  <c r="CU257" i="7"/>
  <c r="CT94" i="17"/>
  <c r="CT62" i="16"/>
  <c r="DA250" i="7"/>
  <c r="CZ87" i="17"/>
  <c r="CZ55" i="16"/>
  <c r="CW256" i="7"/>
  <c r="CV61" i="16"/>
  <c r="CV93" i="17"/>
  <c r="BQ250" i="7"/>
  <c r="BP87" i="17"/>
  <c r="BP55" i="16"/>
  <c r="AO250" i="7"/>
  <c r="AN55" i="16"/>
  <c r="AN87" i="17"/>
  <c r="BE250" i="7"/>
  <c r="BD55" i="16"/>
  <c r="BD87" i="17"/>
  <c r="CI253" i="7"/>
  <c r="CH58" i="16"/>
  <c r="CH90" i="17"/>
  <c r="BE252" i="7"/>
  <c r="BD89" i="17"/>
  <c r="BD57" i="16"/>
  <c r="BY257" i="7"/>
  <c r="BX94" i="17"/>
  <c r="BX62" i="16"/>
  <c r="CM252" i="7"/>
  <c r="CL89" i="17"/>
  <c r="CL57" i="16"/>
  <c r="CP252" i="7"/>
  <c r="CO89" i="17"/>
  <c r="CO57" i="16"/>
  <c r="BM252" i="7"/>
  <c r="BL89" i="17"/>
  <c r="BL57" i="16"/>
  <c r="CL255" i="7"/>
  <c r="CK60" i="16"/>
  <c r="CK92" i="17"/>
  <c r="CS256" i="7"/>
  <c r="CR61" i="16"/>
  <c r="CR93" i="17"/>
  <c r="AC252" i="7"/>
  <c r="AB57" i="16"/>
  <c r="AB89" i="17"/>
  <c r="CU254" i="7"/>
  <c r="CT59" i="16"/>
  <c r="CT91" i="17"/>
  <c r="CT256" i="7"/>
  <c r="CS93" i="17"/>
  <c r="CS61" i="16"/>
  <c r="CY255" i="7"/>
  <c r="CX60" i="16"/>
  <c r="CX92" i="17"/>
  <c r="DA255" i="7"/>
  <c r="CZ92" i="17"/>
  <c r="CZ60" i="16"/>
  <c r="CM254" i="7"/>
  <c r="CL59" i="16"/>
  <c r="CL91" i="17"/>
  <c r="CQ250" i="7"/>
  <c r="CP87" i="17"/>
  <c r="CP55" i="16"/>
  <c r="CF252" i="7"/>
  <c r="CE57" i="16"/>
  <c r="CE89" i="17"/>
  <c r="BR252" i="7"/>
  <c r="BQ57" i="16"/>
  <c r="BQ89" i="17"/>
  <c r="CR254" i="7"/>
  <c r="CQ59" i="16"/>
  <c r="CQ91" i="17"/>
  <c r="CE254" i="7"/>
  <c r="CD91" i="17"/>
  <c r="CD59" i="16"/>
  <c r="CZ255" i="7"/>
  <c r="CY92" i="17"/>
  <c r="CY60" i="16"/>
  <c r="CS255" i="7"/>
  <c r="CR60" i="16"/>
  <c r="CR92" i="17"/>
  <c r="N252" i="7"/>
  <c r="M57" i="16"/>
  <c r="M89" i="17"/>
  <c r="BF252" i="7"/>
  <c r="BE89" i="17"/>
  <c r="BE57" i="16"/>
  <c r="CC252" i="7"/>
  <c r="CB57" i="16"/>
  <c r="CB89" i="17"/>
  <c r="CT253" i="7"/>
  <c r="CS90" i="17"/>
  <c r="CS58" i="16"/>
  <c r="CY252" i="7"/>
  <c r="CX57" i="16"/>
  <c r="CX89" i="17"/>
  <c r="H252" i="7"/>
  <c r="G89" i="17"/>
  <c r="G57" i="16"/>
  <c r="BU252" i="7"/>
  <c r="BT89" i="17"/>
  <c r="BT57" i="16"/>
  <c r="AF252" i="7"/>
  <c r="AE57" i="16"/>
  <c r="AE89" i="17"/>
  <c r="CJ255" i="7"/>
  <c r="CI60" i="16"/>
  <c r="CI92" i="17"/>
  <c r="L252" i="7"/>
  <c r="K89" i="17"/>
  <c r="K57" i="16"/>
  <c r="CV253" i="7"/>
  <c r="CU58" i="16"/>
  <c r="CU90" i="17"/>
  <c r="CH255" i="7"/>
  <c r="CG60" i="16"/>
  <c r="CG92" i="17"/>
  <c r="CD255" i="7"/>
  <c r="CC92" i="17"/>
  <c r="CC60" i="16"/>
  <c r="CJ253" i="7"/>
  <c r="CI90" i="17"/>
  <c r="CI58" i="16"/>
  <c r="CR257" i="7"/>
  <c r="CQ62" i="16"/>
  <c r="CQ94" i="17"/>
  <c r="Y252" i="7"/>
  <c r="X89" i="17"/>
  <c r="X57" i="16"/>
  <c r="BS250" i="7"/>
  <c r="BR87" i="17"/>
  <c r="BR55" i="16"/>
  <c r="AK250" i="7"/>
  <c r="AJ55" i="16"/>
  <c r="AJ87" i="17"/>
  <c r="CY250" i="7"/>
  <c r="CX87" i="17"/>
  <c r="CX55" i="16"/>
  <c r="AZ250" i="7"/>
  <c r="AY87" i="17"/>
  <c r="AY55" i="16"/>
  <c r="CF250" i="7"/>
  <c r="CE55" i="16"/>
  <c r="CE87" i="17"/>
  <c r="BG250" i="7"/>
  <c r="BF87" i="17"/>
  <c r="BF55" i="16"/>
  <c r="BM250" i="7"/>
  <c r="BL87" i="17"/>
  <c r="BL55" i="16"/>
  <c r="S250" i="7"/>
  <c r="R55" i="16"/>
  <c r="R87" i="17"/>
  <c r="Q250" i="7"/>
  <c r="P55" i="16"/>
  <c r="P87" i="17"/>
  <c r="BA250" i="7"/>
  <c r="AZ87" i="17"/>
  <c r="AZ55" i="16"/>
  <c r="BN250" i="7"/>
  <c r="BM55" i="16"/>
  <c r="BM87" i="17"/>
  <c r="CC255" i="7"/>
  <c r="CB60" i="16"/>
  <c r="CB92" i="17"/>
  <c r="CT254" i="7"/>
  <c r="CS91" i="17"/>
  <c r="CS59" i="16"/>
  <c r="CH254" i="7"/>
  <c r="CG59" i="16"/>
  <c r="CG91" i="17"/>
  <c r="CD252" i="7"/>
  <c r="CC89" i="17"/>
  <c r="CC57" i="16"/>
  <c r="CX253" i="7"/>
  <c r="CW90" i="17"/>
  <c r="CW58" i="16"/>
  <c r="AV252" i="7"/>
  <c r="AU57" i="16"/>
  <c r="AU89" i="17"/>
  <c r="CB254" i="7"/>
  <c r="CA91" i="17"/>
  <c r="CA59" i="16"/>
  <c r="DA252" i="7"/>
  <c r="CZ57" i="16"/>
  <c r="CZ89" i="17"/>
  <c r="CC253" i="7"/>
  <c r="CB58" i="16"/>
  <c r="CB90" i="17"/>
  <c r="CD254" i="7"/>
  <c r="CC59" i="16"/>
  <c r="CC91" i="17"/>
  <c r="CS252" i="7"/>
  <c r="CR89" i="17"/>
  <c r="CR57" i="16"/>
  <c r="CK252" i="7"/>
  <c r="CJ57" i="16"/>
  <c r="CJ89" i="17"/>
  <c r="AU252" i="7"/>
  <c r="AT89" i="17"/>
  <c r="AT57" i="16"/>
  <c r="CN253" i="7"/>
  <c r="CM90" i="17"/>
  <c r="CM58" i="16"/>
  <c r="BX252" i="7"/>
  <c r="BW89" i="17"/>
  <c r="BW57" i="16"/>
  <c r="CT255" i="7"/>
  <c r="CS92" i="17"/>
  <c r="CS60" i="16"/>
  <c r="CD253" i="7"/>
  <c r="CC58" i="16"/>
  <c r="CC90" i="17"/>
  <c r="CN254" i="7"/>
  <c r="CM59" i="16"/>
  <c r="CM91" i="17"/>
  <c r="CE253" i="7"/>
  <c r="CD90" i="17"/>
  <c r="CD58" i="16"/>
  <c r="BY252" i="7"/>
  <c r="BX57" i="16"/>
  <c r="BX89" i="17"/>
  <c r="BC252" i="7"/>
  <c r="BB57" i="16"/>
  <c r="BB89" i="17"/>
  <c r="AA252" i="7"/>
  <c r="Z57" i="16"/>
  <c r="Z89" i="17"/>
  <c r="CV257" i="7"/>
  <c r="CU62" i="16"/>
  <c r="CU94" i="17"/>
  <c r="W252" i="7"/>
  <c r="V89" i="17"/>
  <c r="V57" i="16"/>
  <c r="Y250" i="7"/>
  <c r="X55" i="16"/>
  <c r="X87" i="17"/>
  <c r="CH250" i="7"/>
  <c r="CG87" i="17"/>
  <c r="CG55" i="16"/>
  <c r="CS250" i="7"/>
  <c r="CR55" i="16"/>
  <c r="CR87" i="17"/>
  <c r="CJ250" i="7"/>
  <c r="CI55" i="16"/>
  <c r="CI87" i="17"/>
  <c r="BP250" i="7"/>
  <c r="BO55" i="16"/>
  <c r="BO87" i="17"/>
  <c r="AP250" i="7"/>
  <c r="AO87" i="17"/>
  <c r="AO55" i="16"/>
  <c r="AL250" i="7"/>
  <c r="AK87" i="17"/>
  <c r="AK55" i="16"/>
  <c r="AQ250" i="7"/>
  <c r="AP55" i="16"/>
  <c r="AP87" i="17"/>
  <c r="AJ250" i="7"/>
  <c r="AI87" i="17"/>
  <c r="AI55" i="16"/>
  <c r="CT250" i="7"/>
  <c r="CS87" i="17"/>
  <c r="CS55" i="16"/>
  <c r="BY250" i="7"/>
  <c r="BX55" i="16"/>
  <c r="BX87" i="17"/>
  <c r="BF250" i="7"/>
  <c r="BE55" i="16"/>
  <c r="BE87" i="17"/>
  <c r="CA250" i="7"/>
  <c r="BZ55" i="16"/>
  <c r="BZ87" i="17"/>
  <c r="CM255" i="7"/>
  <c r="CL60" i="16"/>
  <c r="CL92" i="17"/>
  <c r="BQ252" i="7"/>
  <c r="BP57" i="16"/>
  <c r="BP89" i="17"/>
  <c r="BH252" i="7"/>
  <c r="BG89" i="17"/>
  <c r="BG57" i="16"/>
  <c r="CQ253" i="7"/>
  <c r="CP90" i="17"/>
  <c r="CP58" i="16"/>
  <c r="P252" i="7"/>
  <c r="O57" i="16"/>
  <c r="O89" i="17"/>
  <c r="CK257" i="7"/>
  <c r="CJ62" i="16"/>
  <c r="CJ94" i="17"/>
  <c r="Z250" i="7"/>
  <c r="Y55" i="16"/>
  <c r="Y87" i="17"/>
  <c r="CU253" i="7"/>
  <c r="CT58" i="16"/>
  <c r="CT90" i="17"/>
  <c r="CB255" i="7"/>
  <c r="CA92" i="17"/>
  <c r="CA60" i="16"/>
  <c r="K252" i="7"/>
  <c r="J89" i="17"/>
  <c r="J57" i="16"/>
  <c r="CG257" i="7"/>
  <c r="CF94" i="17"/>
  <c r="CF62" i="16"/>
  <c r="CA257" i="7"/>
  <c r="BZ94" i="17"/>
  <c r="BZ62" i="16"/>
  <c r="CZ250" i="7"/>
  <c r="CY55" i="16"/>
  <c r="CY87" i="17"/>
  <c r="AR250" i="7"/>
  <c r="AQ87" i="17"/>
  <c r="AQ55" i="16"/>
  <c r="AH250" i="7"/>
  <c r="AG87" i="17"/>
  <c r="AG55" i="16"/>
  <c r="AW252" i="7"/>
  <c r="AV89" i="17"/>
  <c r="AV57" i="16"/>
  <c r="AS252" i="7"/>
  <c r="AR57" i="16"/>
  <c r="AR89" i="17"/>
  <c r="CE255" i="7"/>
  <c r="CD60" i="16"/>
  <c r="CD92" i="17"/>
  <c r="BZ257" i="7"/>
  <c r="BY94" i="17"/>
  <c r="BY62" i="16"/>
  <c r="BA252" i="7"/>
  <c r="AZ89" i="17"/>
  <c r="AZ57" i="16"/>
  <c r="AX252" i="7"/>
  <c r="AW57" i="16"/>
  <c r="AW89" i="17"/>
  <c r="CI254" i="7"/>
  <c r="CH91" i="17"/>
  <c r="CH59" i="16"/>
  <c r="AY252" i="7"/>
  <c r="AX57" i="16"/>
  <c r="AX89" i="17"/>
  <c r="AP252" i="7"/>
  <c r="AO89" i="17"/>
  <c r="AO57" i="16"/>
  <c r="CH257" i="7"/>
  <c r="CG94" i="17"/>
  <c r="CG62" i="16"/>
  <c r="AA250" i="7"/>
  <c r="Z55" i="16"/>
  <c r="Z87" i="17"/>
  <c r="CP255" i="7"/>
  <c r="CO92" i="17"/>
  <c r="CO60" i="16"/>
  <c r="CR253" i="7"/>
  <c r="CQ90" i="17"/>
  <c r="CQ58" i="16"/>
  <c r="AZ252" i="7"/>
  <c r="AY57" i="16"/>
  <c r="AY89" i="17"/>
  <c r="CR256" i="7"/>
  <c r="CQ93" i="17"/>
  <c r="CQ61" i="16"/>
  <c r="CF253" i="7"/>
  <c r="CE58" i="16"/>
  <c r="CE90" i="17"/>
  <c r="CV254" i="7"/>
  <c r="CU59" i="16"/>
  <c r="CU91" i="17"/>
  <c r="CQ255" i="7"/>
  <c r="CP60" i="16"/>
  <c r="CP92" i="17"/>
  <c r="CB253" i="7"/>
  <c r="CA90" i="17"/>
  <c r="CA58" i="16"/>
  <c r="CF257" i="7"/>
  <c r="CE62" i="16"/>
  <c r="CE94" i="17"/>
  <c r="U252" i="7"/>
  <c r="T57" i="16"/>
  <c r="T89" i="17"/>
  <c r="CN250" i="7"/>
  <c r="CM87" i="17"/>
  <c r="CM55" i="16"/>
  <c r="BJ250" i="7"/>
  <c r="BI55" i="16"/>
  <c r="BI87" i="17"/>
  <c r="BV252" i="7"/>
  <c r="BU57" i="16"/>
  <c r="BU89" i="17"/>
  <c r="BJ252" i="7"/>
  <c r="BI89" i="17"/>
  <c r="BI57" i="16"/>
  <c r="CQ256" i="7"/>
  <c r="CP61" i="16"/>
  <c r="CP93" i="17"/>
  <c r="CN256" i="7"/>
  <c r="CM61" i="16"/>
  <c r="CM93" i="17"/>
  <c r="CR255" i="7"/>
  <c r="CQ92" i="17"/>
  <c r="CQ60" i="16"/>
  <c r="CZ253" i="7"/>
  <c r="CY90" i="17"/>
  <c r="CY58" i="16"/>
  <c r="BO252" i="7"/>
  <c r="BN89" i="17"/>
  <c r="BN57" i="16"/>
  <c r="M252" i="7"/>
  <c r="L57" i="16"/>
  <c r="L89" i="17"/>
  <c r="CW255" i="7"/>
  <c r="CV60" i="16"/>
  <c r="CV92" i="17"/>
  <c r="BN252" i="7"/>
  <c r="BM57" i="16"/>
  <c r="BM89" i="17"/>
  <c r="BP252" i="7"/>
  <c r="BO57" i="16"/>
  <c r="BO89" i="17"/>
  <c r="J252" i="7"/>
  <c r="I57" i="16"/>
  <c r="I89" i="17"/>
  <c r="AB252" i="7"/>
  <c r="AA57" i="16"/>
  <c r="AA89" i="17"/>
  <c r="CY257" i="7"/>
  <c r="CX62" i="16"/>
  <c r="CX94" i="17"/>
  <c r="T252" i="7"/>
  <c r="S89" i="17"/>
  <c r="S57" i="16"/>
  <c r="AY250" i="7"/>
  <c r="AX87" i="17"/>
  <c r="AX55" i="16"/>
  <c r="AM250" i="7"/>
  <c r="AL87" i="17"/>
  <c r="AL55" i="16"/>
  <c r="AB250" i="7"/>
  <c r="AA87" i="17"/>
  <c r="AA55" i="16"/>
  <c r="BI250" i="7"/>
  <c r="BH87" i="17"/>
  <c r="BH55" i="16"/>
  <c r="CK254" i="7"/>
  <c r="CJ91" i="17"/>
  <c r="CJ59" i="16"/>
  <c r="AH252" i="7"/>
  <c r="AG57" i="16"/>
  <c r="AG89" i="17"/>
  <c r="CC254" i="7"/>
  <c r="CB91" i="17"/>
  <c r="CB59" i="16"/>
  <c r="CM253" i="7"/>
  <c r="CL90" i="17"/>
  <c r="CL58" i="16"/>
  <c r="BS252" i="7"/>
  <c r="BR57" i="16"/>
  <c r="BR89" i="17"/>
  <c r="CO253" i="7"/>
  <c r="CN90" i="17"/>
  <c r="CN58" i="16"/>
  <c r="CF254" i="7"/>
  <c r="CE59" i="16"/>
  <c r="CE91" i="17"/>
  <c r="BK252" i="7"/>
  <c r="BJ57" i="16"/>
  <c r="BJ89" i="17"/>
  <c r="CP256" i="7"/>
  <c r="CO61" i="16"/>
  <c r="CO93" i="17"/>
  <c r="AG252" i="7"/>
  <c r="AF57" i="16"/>
  <c r="AF89" i="17"/>
  <c r="AT252" i="7"/>
  <c r="AS89" i="17"/>
  <c r="AS57" i="16"/>
  <c r="CB257" i="7"/>
  <c r="CA62" i="16"/>
  <c r="CA94" i="17"/>
  <c r="CP257" i="7"/>
  <c r="CO94" i="17"/>
  <c r="CO62" i="16"/>
  <c r="CT257" i="7"/>
  <c r="CS94" i="17"/>
  <c r="CS62" i="16"/>
  <c r="V252" i="7"/>
  <c r="U89" i="17"/>
  <c r="U57" i="16"/>
  <c r="CC250" i="7"/>
  <c r="CB55" i="16"/>
  <c r="CB87" i="17"/>
  <c r="CG250" i="7"/>
  <c r="CF87" i="17"/>
  <c r="CF55" i="16"/>
  <c r="FO250" i="7"/>
  <c r="K36" i="12"/>
  <c r="CU250" i="7"/>
  <c r="CT87" i="17"/>
  <c r="CT55" i="16"/>
  <c r="CB250" i="7"/>
  <c r="CA87" i="17"/>
  <c r="CA55" i="16"/>
  <c r="BD250" i="7"/>
  <c r="BC87" i="17"/>
  <c r="BC55" i="16"/>
  <c r="AD250" i="7"/>
  <c r="AC87" i="17"/>
  <c r="AC55" i="16"/>
  <c r="O250" i="7"/>
  <c r="N55" i="16"/>
  <c r="N87" i="17"/>
  <c r="V250" i="7"/>
  <c r="U87" i="17"/>
  <c r="U55" i="16"/>
  <c r="AN250" i="7"/>
  <c r="AM55" i="16"/>
  <c r="AM87" i="17"/>
  <c r="BB250" i="7"/>
  <c r="BA87" i="17"/>
  <c r="BA55" i="16"/>
  <c r="BW250" i="7"/>
  <c r="BV55" i="16"/>
  <c r="BV87" i="17"/>
  <c r="AF250" i="7"/>
  <c r="AE55" i="16"/>
  <c r="AE87" i="17"/>
  <c r="BK250" i="7"/>
  <c r="BJ55" i="16"/>
  <c r="BJ87" i="17"/>
  <c r="P250" i="7"/>
  <c r="O87" i="17"/>
  <c r="O55" i="16"/>
  <c r="CR252" i="7"/>
  <c r="CQ89" i="17"/>
  <c r="CQ57" i="16"/>
  <c r="CK255" i="7"/>
  <c r="CJ92" i="17"/>
  <c r="CJ60" i="16"/>
  <c r="U250" i="7"/>
  <c r="T87" i="17"/>
  <c r="T55" i="16"/>
  <c r="AW250" i="7"/>
  <c r="AV55" i="16"/>
  <c r="AV87" i="17"/>
  <c r="CZ254" i="7"/>
  <c r="CY91" i="17"/>
  <c r="CY59" i="16"/>
  <c r="CO257" i="7"/>
  <c r="CN94" i="17"/>
  <c r="CN62" i="16"/>
  <c r="BZ250" i="7"/>
  <c r="BY55" i="16"/>
  <c r="BY87" i="17"/>
  <c r="CL256" i="7"/>
  <c r="CK61" i="16"/>
  <c r="CK93" i="17"/>
  <c r="AG250" i="7"/>
  <c r="AF87" i="17"/>
  <c r="AF55" i="16"/>
  <c r="CO254" i="7"/>
  <c r="CN91" i="17"/>
  <c r="CN59" i="16"/>
  <c r="CQ257" i="7"/>
  <c r="CP94" i="17"/>
  <c r="CP62" i="16"/>
  <c r="CD250" i="7"/>
  <c r="CC55" i="16"/>
  <c r="CC87" i="17"/>
  <c r="R250" i="7"/>
  <c r="Q55" i="16"/>
  <c r="Q87" i="17"/>
  <c r="DA254" i="7"/>
  <c r="CZ91" i="17"/>
  <c r="CZ59" i="16"/>
  <c r="AN252" i="7"/>
  <c r="AM57" i="16"/>
  <c r="AM89" i="17"/>
  <c r="AR252" i="7"/>
  <c r="AQ57" i="16"/>
  <c r="AQ89" i="17"/>
  <c r="CY256" i="7"/>
  <c r="CX61" i="16"/>
  <c r="CX93" i="17"/>
  <c r="CK253" i="7"/>
  <c r="CJ90" i="17"/>
  <c r="CJ58" i="16"/>
  <c r="I252" i="7"/>
  <c r="H89" i="17"/>
  <c r="H57" i="16"/>
  <c r="CW257" i="7"/>
  <c r="CV94" i="17"/>
  <c r="CV62" i="16"/>
  <c r="CC257" i="7"/>
  <c r="CB62" i="16"/>
  <c r="CB94" i="17"/>
  <c r="AE252" i="7"/>
  <c r="AD57" i="16"/>
  <c r="AD89" i="17"/>
  <c r="CO252" i="7"/>
  <c r="CN57" i="16"/>
  <c r="CN89" i="17"/>
  <c r="CG255" i="7"/>
  <c r="CF60" i="16"/>
  <c r="CF92" i="17"/>
  <c r="CM256" i="7"/>
  <c r="CL93" i="17"/>
  <c r="CL61" i="16"/>
  <c r="CN252" i="7"/>
  <c r="CM89" i="17"/>
  <c r="CM57" i="16"/>
  <c r="CD256" i="7"/>
  <c r="CC61" i="16"/>
  <c r="CC93" i="17"/>
  <c r="CI250" i="7"/>
  <c r="CH87" i="17"/>
  <c r="CH55" i="16"/>
  <c r="BG252" i="7"/>
  <c r="BF89" i="17"/>
  <c r="BF57" i="16"/>
  <c r="CI256" i="7"/>
  <c r="CH61" i="16"/>
  <c r="CH93" i="17"/>
  <c r="CO255" i="7"/>
  <c r="CN92" i="17"/>
  <c r="CN60" i="16"/>
  <c r="CE252" i="7"/>
  <c r="CD57" i="16"/>
  <c r="CD89" i="17"/>
  <c r="CV252" i="7"/>
  <c r="CU57" i="16"/>
  <c r="CU89" i="17"/>
  <c r="CV256" i="7"/>
  <c r="CU61" i="16"/>
  <c r="CU93" i="17"/>
  <c r="CL253" i="7"/>
  <c r="CK58" i="16"/>
  <c r="CK90" i="17"/>
  <c r="CX257" i="7"/>
  <c r="CW62" i="16"/>
  <c r="CW94" i="17"/>
  <c r="CM250" i="7"/>
  <c r="CL55" i="16"/>
  <c r="CL87" i="17"/>
  <c r="AU250" i="7"/>
  <c r="AT87" i="17"/>
  <c r="AT55" i="16"/>
  <c r="CE250" i="7"/>
  <c r="CD55" i="16"/>
  <c r="CD87" i="17"/>
  <c r="CP250" i="7"/>
  <c r="CO87" i="17"/>
  <c r="CO55" i="16"/>
  <c r="N250" i="7"/>
  <c r="M55" i="16"/>
  <c r="M87" i="17"/>
  <c r="BI252" i="7"/>
  <c r="BH57" i="16"/>
  <c r="BH89" i="17"/>
  <c r="CU252" i="7"/>
  <c r="CT89" i="17"/>
  <c r="CT57" i="16"/>
  <c r="CQ252" i="7"/>
  <c r="CP89" i="17"/>
  <c r="CP57" i="16"/>
  <c r="O252" i="7"/>
  <c r="N57" i="16"/>
  <c r="N89" i="17"/>
  <c r="AD252" i="7"/>
  <c r="AC57" i="16"/>
  <c r="AC89" i="17"/>
  <c r="CO256" i="7"/>
  <c r="CN61" i="16"/>
  <c r="CN93" i="17"/>
  <c r="AM252" i="7"/>
  <c r="AL57" i="16"/>
  <c r="AL89" i="17"/>
  <c r="BW252" i="7"/>
  <c r="BV89" i="17"/>
  <c r="BV57" i="16"/>
  <c r="BD252" i="7"/>
  <c r="BC57" i="16"/>
  <c r="BC89" i="17"/>
  <c r="CG252" i="7"/>
  <c r="CF57" i="16"/>
  <c r="CF89" i="17"/>
  <c r="CJ256" i="7"/>
  <c r="CI93" i="17"/>
  <c r="CI61" i="16"/>
  <c r="CN255" i="7"/>
  <c r="CM60" i="16"/>
  <c r="CM92" i="17"/>
  <c r="CF255" i="7"/>
  <c r="CE60" i="16"/>
  <c r="CE92" i="17"/>
  <c r="AI252" i="7"/>
  <c r="AH89" i="17"/>
  <c r="AH57" i="16"/>
  <c r="DA256" i="7"/>
  <c r="CZ61" i="16"/>
  <c r="CZ93" i="17"/>
  <c r="CW253" i="7"/>
  <c r="CV58" i="16"/>
  <c r="CV90" i="17"/>
  <c r="BZ252" i="7"/>
  <c r="BY89" i="17"/>
  <c r="BY57" i="16"/>
  <c r="CJ257" i="7"/>
  <c r="CI94" i="17"/>
  <c r="CI62" i="16"/>
  <c r="DA257" i="7"/>
  <c r="CZ94" i="17"/>
  <c r="CZ62" i="16"/>
  <c r="R252" i="7"/>
  <c r="Q57" i="16"/>
  <c r="Q89" i="17"/>
  <c r="CX250" i="7"/>
  <c r="CW55" i="16"/>
  <c r="CW87" i="17"/>
  <c r="AC250" i="7"/>
  <c r="AB87" i="17"/>
  <c r="AB55" i="16"/>
  <c r="BC250" i="7"/>
  <c r="BB87" i="17"/>
  <c r="BB55" i="16"/>
  <c r="W250" i="7"/>
  <c r="V87" i="17"/>
  <c r="V55" i="16"/>
  <c r="D98" i="7"/>
  <c r="D188" i="7"/>
  <c r="D56" i="33" s="1"/>
  <c r="F56" i="33" s="1"/>
  <c r="FO145" i="3"/>
  <c r="FO140" i="3"/>
  <c r="FO150" i="3"/>
  <c r="FO146" i="3"/>
  <c r="D146" i="3" s="1"/>
  <c r="FO151" i="3"/>
  <c r="D151" i="3" s="1"/>
  <c r="FO141" i="3"/>
  <c r="D141" i="3" s="1"/>
  <c r="FO147" i="3"/>
  <c r="D147" i="3" s="1"/>
  <c r="FO152" i="3"/>
  <c r="D152" i="3" s="1"/>
  <c r="FO142" i="3"/>
  <c r="D142" i="3" s="1"/>
  <c r="D190" i="7"/>
  <c r="D58" i="33" s="1"/>
  <c r="F58" i="33" s="1"/>
  <c r="FN169" i="3"/>
  <c r="FO97" i="7"/>
  <c r="FO171" i="3"/>
  <c r="D171" i="3" s="1"/>
  <c r="FO170" i="3"/>
  <c r="D170" i="3" s="1"/>
  <c r="FO172" i="3"/>
  <c r="D172" i="3" s="1"/>
  <c r="D67" i="7"/>
  <c r="FN66" i="7"/>
  <c r="FN227" i="7" s="1"/>
  <c r="FO69" i="7"/>
  <c r="D69" i="7" s="1"/>
  <c r="FO74" i="7"/>
  <c r="D74" i="7" s="1"/>
  <c r="FO68" i="7"/>
  <c r="FO73" i="7"/>
  <c r="D73" i="7" s="1"/>
  <c r="FN96" i="7"/>
  <c r="FN233" i="7" s="1"/>
  <c r="FO79" i="7"/>
  <c r="D79" i="7" s="1"/>
  <c r="D72" i="7"/>
  <c r="D77" i="7"/>
  <c r="FN144" i="3"/>
  <c r="FN139" i="3"/>
  <c r="D127" i="3"/>
  <c r="FN149" i="3"/>
  <c r="FO128" i="3"/>
  <c r="D125" i="3"/>
  <c r="D126" i="3"/>
  <c r="D62" i="3"/>
  <c r="D61" i="3"/>
  <c r="FO63" i="3"/>
  <c r="D60" i="3"/>
  <c r="D89" i="17" l="1"/>
  <c r="G58" i="33" s="1"/>
  <c r="D57" i="16"/>
  <c r="H58" i="33" s="1"/>
  <c r="D87" i="17"/>
  <c r="G56" i="33" s="1"/>
  <c r="D55" i="16"/>
  <c r="H56" i="33" s="1"/>
  <c r="L36" i="12"/>
  <c r="K38" i="12"/>
  <c r="L38" i="12" s="1"/>
  <c r="FO169" i="3"/>
  <c r="D169" i="3" s="1"/>
  <c r="FO66" i="7"/>
  <c r="D68" i="7"/>
  <c r="FO71" i="7"/>
  <c r="FO96" i="7"/>
  <c r="FO233" i="7" s="1"/>
  <c r="D97" i="7"/>
  <c r="FO76" i="7"/>
  <c r="FO139" i="3"/>
  <c r="D139" i="3" s="1"/>
  <c r="D140" i="3"/>
  <c r="FO144" i="3"/>
  <c r="D144" i="3" s="1"/>
  <c r="D145" i="3"/>
  <c r="FO149" i="3"/>
  <c r="D149" i="3" s="1"/>
  <c r="D150" i="3"/>
  <c r="M38" i="12" l="1"/>
  <c r="N38" i="12" s="1"/>
  <c r="M36" i="12"/>
  <c r="N36" i="12" s="1"/>
  <c r="O36" i="12" s="1"/>
  <c r="P36" i="12" s="1"/>
  <c r="Q36" i="12" s="1"/>
  <c r="R36" i="12" s="1"/>
  <c r="S36" i="12" s="1"/>
  <c r="D36" i="12" s="1"/>
  <c r="D66" i="7"/>
  <c r="D76" i="33" s="1"/>
  <c r="FO227" i="7"/>
  <c r="D227" i="7" s="1"/>
  <c r="D76" i="7"/>
  <c r="D78" i="33" s="1"/>
  <c r="FO229" i="7"/>
  <c r="D229" i="7" s="1"/>
  <c r="D71" i="7"/>
  <c r="D77" i="33" s="1"/>
  <c r="FO228" i="7"/>
  <c r="D228" i="7" s="1"/>
  <c r="O38" i="12" l="1"/>
  <c r="H77" i="33"/>
  <c r="G77" i="33"/>
  <c r="H78" i="33"/>
  <c r="G78" i="33"/>
  <c r="H76" i="33"/>
  <c r="G76" i="33"/>
  <c r="F77" i="33"/>
  <c r="B18" i="32"/>
  <c r="D18" i="32" s="1"/>
  <c r="F78" i="33"/>
  <c r="B19" i="32"/>
  <c r="D19" i="32" s="1"/>
  <c r="F76" i="33"/>
  <c r="B17" i="32"/>
  <c r="D17" i="32" s="1"/>
  <c r="P38" i="12" l="1"/>
  <c r="Q38" i="12" s="1"/>
  <c r="BZ193" i="7"/>
  <c r="BY193" i="7"/>
  <c r="CA193" i="7"/>
  <c r="BY191" i="7"/>
  <c r="CA191" i="7"/>
  <c r="BZ191" i="7"/>
  <c r="CA192" i="7"/>
  <c r="BY192" i="7"/>
  <c r="BZ192" i="7"/>
  <c r="R38" i="12" l="1"/>
  <c r="S38" i="12" s="1"/>
  <c r="D38" i="12" s="1"/>
  <c r="CA254" i="7"/>
  <c r="BZ59" i="16"/>
  <c r="BZ91" i="17"/>
  <c r="CA253" i="7"/>
  <c r="BZ58" i="16"/>
  <c r="BZ90" i="17"/>
  <c r="BY254" i="7"/>
  <c r="BX91" i="17"/>
  <c r="BX59" i="16"/>
  <c r="BY253" i="7"/>
  <c r="BX90" i="17"/>
  <c r="BX58" i="16"/>
  <c r="CA255" i="7"/>
  <c r="BZ60" i="16"/>
  <c r="BZ92" i="17"/>
  <c r="BZ254" i="7"/>
  <c r="BY91" i="17"/>
  <c r="BY59" i="16"/>
  <c r="BZ253" i="7"/>
  <c r="BY58" i="16"/>
  <c r="BY90" i="17"/>
  <c r="BY255" i="7"/>
  <c r="BX60" i="16"/>
  <c r="BX92" i="17"/>
  <c r="BZ255" i="7"/>
  <c r="BY60" i="16"/>
  <c r="BY92" i="17"/>
  <c r="BY194" i="7"/>
  <c r="CA194" i="7"/>
  <c r="BZ194" i="7"/>
  <c r="BZ256" i="7" l="1"/>
  <c r="BY61" i="16"/>
  <c r="BY93" i="17"/>
  <c r="BY256" i="7"/>
  <c r="BX61" i="16"/>
  <c r="BX93" i="17"/>
  <c r="CA256" i="7"/>
  <c r="BZ61" i="16"/>
  <c r="BZ93" i="17"/>
  <c r="G20" i="26" a="1"/>
  <c r="G4" i="26" a="1"/>
  <c r="Z9" i="26" l="1"/>
  <c r="AA9" i="26"/>
  <c r="AB9" i="26"/>
  <c r="AC9" i="26"/>
  <c r="W9" i="26"/>
  <c r="X9" i="26"/>
  <c r="Y9" i="26"/>
  <c r="R9" i="26"/>
  <c r="S9" i="26"/>
  <c r="T9" i="26"/>
  <c r="AD9" i="26"/>
  <c r="U9" i="26"/>
  <c r="V9" i="26"/>
  <c r="R25" i="26"/>
  <c r="FE26" i="26"/>
  <c r="ES26" i="26"/>
  <c r="EG26" i="26"/>
  <c r="DU26" i="26"/>
  <c r="DI26" i="26"/>
  <c r="CW26" i="26"/>
  <c r="CK26" i="26"/>
  <c r="BY26" i="26"/>
  <c r="AB25" i="26"/>
  <c r="FC26" i="26"/>
  <c r="EQ26" i="26"/>
  <c r="EE26" i="26"/>
  <c r="DS26" i="26"/>
  <c r="DG26" i="26"/>
  <c r="CU26" i="26"/>
  <c r="CI26" i="26"/>
  <c r="BW26" i="26"/>
  <c r="BK26" i="26"/>
  <c r="AY26" i="26"/>
  <c r="AC25" i="26"/>
  <c r="FM26" i="26"/>
  <c r="EY26" i="26"/>
  <c r="EK26" i="26"/>
  <c r="DW26" i="26"/>
  <c r="DH26" i="26"/>
  <c r="CS26" i="26"/>
  <c r="CE26" i="26"/>
  <c r="BQ26" i="26"/>
  <c r="BD26" i="26"/>
  <c r="AQ26" i="26"/>
  <c r="AE26" i="26"/>
  <c r="S26" i="26"/>
  <c r="AA25" i="26"/>
  <c r="FL26" i="26"/>
  <c r="EX26" i="26"/>
  <c r="EJ26" i="26"/>
  <c r="DV26" i="26"/>
  <c r="DF26" i="26"/>
  <c r="CR26" i="26"/>
  <c r="CD26" i="26"/>
  <c r="BP26" i="26"/>
  <c r="BC26" i="26"/>
  <c r="AP26" i="26"/>
  <c r="AD26" i="26"/>
  <c r="R26" i="26"/>
  <c r="Z25" i="26"/>
  <c r="EW26" i="26"/>
  <c r="EI26" i="26"/>
  <c r="DE26" i="26"/>
  <c r="CQ26" i="26"/>
  <c r="CC26" i="26"/>
  <c r="BO26" i="26"/>
  <c r="BB26" i="26"/>
  <c r="AO26" i="26"/>
  <c r="AC26" i="26"/>
  <c r="FK26" i="26"/>
  <c r="DT26" i="26"/>
  <c r="Y25" i="26"/>
  <c r="FJ26" i="26"/>
  <c r="EV26" i="26"/>
  <c r="EH26" i="26"/>
  <c r="DR26" i="26"/>
  <c r="DD26" i="26"/>
  <c r="CP26" i="26"/>
  <c r="CB26" i="26"/>
  <c r="BN26" i="26"/>
  <c r="BA26" i="26"/>
  <c r="AN26" i="26"/>
  <c r="AB26" i="26"/>
  <c r="FN26" i="26"/>
  <c r="EP26" i="26"/>
  <c r="DX26" i="26"/>
  <c r="CZ26" i="26"/>
  <c r="CF26" i="26"/>
  <c r="BI26" i="26"/>
  <c r="AR26" i="26"/>
  <c r="X26" i="26"/>
  <c r="FI26" i="26"/>
  <c r="EO26" i="26"/>
  <c r="DQ26" i="26"/>
  <c r="CY26" i="26"/>
  <c r="CA26" i="26"/>
  <c r="BH26" i="26"/>
  <c r="AM26" i="26"/>
  <c r="W26" i="26"/>
  <c r="EM26" i="26"/>
  <c r="CV26" i="26"/>
  <c r="BF26" i="26"/>
  <c r="U26" i="26"/>
  <c r="AD25" i="26"/>
  <c r="FH26" i="26"/>
  <c r="EN26" i="26"/>
  <c r="DP26" i="26"/>
  <c r="CX26" i="26"/>
  <c r="BZ26" i="26"/>
  <c r="BG26" i="26"/>
  <c r="AL26" i="26"/>
  <c r="V26" i="26"/>
  <c r="FG26" i="26"/>
  <c r="DO26" i="26"/>
  <c r="BX26" i="26"/>
  <c r="AK26" i="26"/>
  <c r="FF26" i="26"/>
  <c r="EL26" i="26"/>
  <c r="DN26" i="26"/>
  <c r="CT26" i="26"/>
  <c r="BV26" i="26"/>
  <c r="BE26" i="26"/>
  <c r="AJ26" i="26"/>
  <c r="T26" i="26"/>
  <c r="X25" i="26"/>
  <c r="FD26" i="26"/>
  <c r="EF26" i="26"/>
  <c r="DM26" i="26"/>
  <c r="CO26" i="26"/>
  <c r="BU26" i="26"/>
  <c r="AZ26" i="26"/>
  <c r="AI26" i="26"/>
  <c r="ER26" i="26"/>
  <c r="DA26" i="26"/>
  <c r="BJ26" i="26"/>
  <c r="Y26" i="26"/>
  <c r="ED26" i="26"/>
  <c r="AX26" i="26"/>
  <c r="AG26" i="26"/>
  <c r="W25" i="26"/>
  <c r="CN26" i="26"/>
  <c r="DK26" i="26"/>
  <c r="AF26" i="26"/>
  <c r="AA26" i="26"/>
  <c r="V25" i="26"/>
  <c r="EC26" i="26"/>
  <c r="CM26" i="26"/>
  <c r="AW26" i="26"/>
  <c r="T25" i="26"/>
  <c r="CJ26" i="26"/>
  <c r="S25" i="26"/>
  <c r="CH26" i="26"/>
  <c r="DY26" i="26"/>
  <c r="AS26" i="26"/>
  <c r="FB26" i="26"/>
  <c r="BT26" i="26"/>
  <c r="AH26" i="26"/>
  <c r="FA26" i="26"/>
  <c r="BS26" i="26"/>
  <c r="U25" i="26"/>
  <c r="EB26" i="26"/>
  <c r="CL26" i="26"/>
  <c r="AV26" i="26"/>
  <c r="EA26" i="26"/>
  <c r="AU26" i="26"/>
  <c r="DZ26" i="26"/>
  <c r="AT26" i="26"/>
  <c r="CG26" i="26"/>
  <c r="DL26" i="26"/>
  <c r="EZ26" i="26"/>
  <c r="DJ26" i="26"/>
  <c r="BR26" i="26"/>
  <c r="EU26" i="26"/>
  <c r="DC26" i="26"/>
  <c r="BM26" i="26"/>
  <c r="DB26" i="26"/>
  <c r="ET26" i="26"/>
  <c r="BL26" i="26"/>
  <c r="Z26" i="26"/>
  <c r="CJ10" i="26"/>
  <c r="BX10" i="26"/>
  <c r="CH10" i="26"/>
  <c r="BV10" i="26"/>
  <c r="CG10" i="26"/>
  <c r="CD10" i="26"/>
  <c r="BR10" i="26"/>
  <c r="CI10" i="26"/>
  <c r="BW10" i="26"/>
  <c r="BU10" i="26"/>
  <c r="CF10" i="26"/>
  <c r="BT10" i="26"/>
  <c r="CE10" i="26"/>
  <c r="BS10" i="26"/>
  <c r="BY10" i="26"/>
  <c r="CK10" i="26"/>
  <c r="CC10" i="26"/>
  <c r="CB10" i="26"/>
  <c r="BQ10" i="26"/>
  <c r="BP10" i="26"/>
  <c r="BO10" i="26"/>
  <c r="CA10" i="26"/>
  <c r="BZ10" i="26"/>
  <c r="G20" i="26"/>
  <c r="BN10" i="26"/>
  <c r="BB10" i="26"/>
  <c r="AP10" i="26"/>
  <c r="AD10" i="26"/>
  <c r="R10" i="26"/>
  <c r="BM10" i="26"/>
  <c r="BA10" i="26"/>
  <c r="AO10" i="26"/>
  <c r="AC10" i="26"/>
  <c r="BL10" i="26"/>
  <c r="AZ10" i="26"/>
  <c r="AN10" i="26"/>
  <c r="AB10" i="26"/>
  <c r="BK10" i="26"/>
  <c r="AY10" i="26"/>
  <c r="AM10" i="26"/>
  <c r="AA10" i="26"/>
  <c r="BJ10" i="26"/>
  <c r="AX10" i="26"/>
  <c r="AL10" i="26"/>
  <c r="Z10" i="26"/>
  <c r="BI10" i="26"/>
  <c r="AW10" i="26"/>
  <c r="AK10" i="26"/>
  <c r="Y10" i="26"/>
  <c r="BH10" i="26"/>
  <c r="AV10" i="26"/>
  <c r="AJ10" i="26"/>
  <c r="X10" i="26"/>
  <c r="BG10" i="26"/>
  <c r="AU10" i="26"/>
  <c r="AI10" i="26"/>
  <c r="W10" i="26"/>
  <c r="BF10" i="26"/>
  <c r="AT10" i="26"/>
  <c r="AH10" i="26"/>
  <c r="V10" i="26"/>
  <c r="BE10" i="26"/>
  <c r="AS10" i="26"/>
  <c r="AG10" i="26"/>
  <c r="U10" i="26"/>
  <c r="AF10" i="26"/>
  <c r="AR10" i="26"/>
  <c r="AE10" i="26"/>
  <c r="BD10" i="26"/>
  <c r="T10" i="26"/>
  <c r="S10" i="26"/>
  <c r="BC10" i="26"/>
  <c r="AQ10" i="26"/>
  <c r="G4" i="26"/>
  <c r="F29" i="16" s="1"/>
  <c r="R27" i="26" l="1"/>
  <c r="F106" i="17" a="1"/>
  <c r="F106" i="17" s="1"/>
  <c r="G267" i="7" a="1"/>
  <c r="G267" i="7" s="1"/>
  <c r="F74" i="16"/>
  <c r="G74" i="16"/>
  <c r="H74" i="16"/>
  <c r="I74" i="16"/>
  <c r="J74" i="16"/>
  <c r="K74" i="16"/>
  <c r="L74" i="16"/>
  <c r="M74" i="16"/>
  <c r="N74" i="16"/>
  <c r="O74" i="16"/>
  <c r="P74" i="16"/>
  <c r="Q74" i="16"/>
  <c r="R74" i="16"/>
  <c r="S74" i="16"/>
  <c r="T74" i="16"/>
  <c r="U74" i="16"/>
  <c r="V74" i="16"/>
  <c r="W74" i="16"/>
  <c r="X74" i="16"/>
  <c r="Y74" i="16"/>
  <c r="Z74" i="16"/>
  <c r="AA74" i="16"/>
  <c r="AB74" i="16"/>
  <c r="AC74" i="16"/>
  <c r="AD74" i="16"/>
  <c r="AE74" i="16"/>
  <c r="AF74" i="16"/>
  <c r="AG74" i="16"/>
  <c r="AH74" i="16"/>
  <c r="AI74" i="16"/>
  <c r="AJ74" i="16"/>
  <c r="AK74" i="16"/>
  <c r="AL74" i="16"/>
  <c r="AM74" i="16"/>
  <c r="AN74" i="16"/>
  <c r="AO74" i="16"/>
  <c r="AP74" i="16"/>
  <c r="AQ74" i="16"/>
  <c r="AR74" i="16"/>
  <c r="AS74" i="16"/>
  <c r="AT74" i="16"/>
  <c r="AU74" i="16"/>
  <c r="AV74" i="16"/>
  <c r="AW74" i="16"/>
  <c r="AX74" i="16"/>
  <c r="AY74" i="16"/>
  <c r="AZ74" i="16"/>
  <c r="BA74" i="16"/>
  <c r="BB74" i="16"/>
  <c r="BC74" i="16"/>
  <c r="BD74" i="16"/>
  <c r="BE74" i="16"/>
  <c r="BF74" i="16"/>
  <c r="BG74" i="16"/>
  <c r="BH74" i="16"/>
  <c r="BI74" i="16"/>
  <c r="BJ74" i="16"/>
  <c r="BK74" i="16"/>
  <c r="BL74" i="16"/>
  <c r="BM74" i="16"/>
  <c r="BN74" i="16"/>
  <c r="BO74" i="16"/>
  <c r="BP74" i="16"/>
  <c r="BQ74" i="16"/>
  <c r="BR74" i="16"/>
  <c r="BS74" i="16"/>
  <c r="BT74" i="16"/>
  <c r="BU74" i="16"/>
  <c r="BV74" i="16"/>
  <c r="BW74" i="16"/>
  <c r="BX74" i="16"/>
  <c r="BY74" i="16"/>
  <c r="BZ74" i="16"/>
  <c r="CA74" i="16"/>
  <c r="CB74" i="16"/>
  <c r="CC74" i="16"/>
  <c r="CD74" i="16"/>
  <c r="CE74" i="16"/>
  <c r="CF74" i="16"/>
  <c r="CG74" i="16"/>
  <c r="CH74" i="16"/>
  <c r="CI74" i="16"/>
  <c r="CJ74" i="16"/>
  <c r="CK74" i="16"/>
  <c r="CL74" i="16"/>
  <c r="CM74" i="16"/>
  <c r="CN74" i="16"/>
  <c r="CO74" i="16"/>
  <c r="CP74" i="16"/>
  <c r="CQ74" i="16"/>
  <c r="CR74" i="16"/>
  <c r="CS74" i="16"/>
  <c r="CT74" i="16"/>
  <c r="CU74" i="16"/>
  <c r="CV74" i="16"/>
  <c r="CW74" i="16"/>
  <c r="CX74" i="16"/>
  <c r="CY74" i="16"/>
  <c r="CZ74" i="16"/>
  <c r="F41" i="26"/>
  <c r="F26" i="26"/>
  <c r="R11" i="26"/>
  <c r="S7" i="26" s="1"/>
  <c r="F10" i="26"/>
  <c r="CO29" i="16"/>
  <c r="CC29" i="16"/>
  <c r="BQ29" i="16"/>
  <c r="BE29" i="16"/>
  <c r="AS29" i="16"/>
  <c r="AG29" i="16"/>
  <c r="I29" i="16"/>
  <c r="CZ29" i="16"/>
  <c r="CN29" i="16"/>
  <c r="CB29" i="16"/>
  <c r="BP29" i="16"/>
  <c r="BD29" i="16"/>
  <c r="AR29" i="16"/>
  <c r="AF29" i="16"/>
  <c r="H29" i="16"/>
  <c r="CY29" i="16"/>
  <c r="CM29" i="16"/>
  <c r="CA29" i="16"/>
  <c r="BO29" i="16"/>
  <c r="BC29" i="16"/>
  <c r="AQ29" i="16"/>
  <c r="AE29" i="16"/>
  <c r="G29" i="16"/>
  <c r="AL29" i="16"/>
  <c r="BU29" i="16"/>
  <c r="BI29" i="16"/>
  <c r="BT29" i="16"/>
  <c r="AJ29" i="16"/>
  <c r="CE29" i="16"/>
  <c r="AU29" i="16"/>
  <c r="CD29" i="16"/>
  <c r="BF29" i="16"/>
  <c r="CX29" i="16"/>
  <c r="CL29" i="16"/>
  <c r="BZ29" i="16"/>
  <c r="BN29" i="16"/>
  <c r="BB29" i="16"/>
  <c r="AP29" i="16"/>
  <c r="AD29" i="16"/>
  <c r="CJ29" i="16"/>
  <c r="BX29" i="16"/>
  <c r="AZ29" i="16"/>
  <c r="CU29" i="16"/>
  <c r="BK29" i="16"/>
  <c r="AM29" i="16"/>
  <c r="O29" i="16"/>
  <c r="CT29" i="16"/>
  <c r="BV29" i="16"/>
  <c r="AX29" i="16"/>
  <c r="N29" i="16"/>
  <c r="CS29" i="16"/>
  <c r="AW29" i="16"/>
  <c r="M29" i="16"/>
  <c r="CR29" i="16"/>
  <c r="BH29" i="16"/>
  <c r="CQ29" i="16"/>
  <c r="BG29" i="16"/>
  <c r="K29" i="16"/>
  <c r="CP29" i="16"/>
  <c r="AT29" i="16"/>
  <c r="J29" i="16"/>
  <c r="CW29" i="16"/>
  <c r="CK29" i="16"/>
  <c r="BY29" i="16"/>
  <c r="BM29" i="16"/>
  <c r="BA29" i="16"/>
  <c r="AO29" i="16"/>
  <c r="Q29" i="16"/>
  <c r="CV29" i="16"/>
  <c r="BL29" i="16"/>
  <c r="AN29" i="16"/>
  <c r="P29" i="16"/>
  <c r="CI29" i="16"/>
  <c r="BW29" i="16"/>
  <c r="AY29" i="16"/>
  <c r="CH29" i="16"/>
  <c r="BJ29" i="16"/>
  <c r="CG29" i="16"/>
  <c r="AK29" i="16"/>
  <c r="CF29" i="16"/>
  <c r="AV29" i="16"/>
  <c r="L29" i="16"/>
  <c r="BS29" i="16"/>
  <c r="AI29" i="16"/>
  <c r="BR29" i="16"/>
  <c r="AH29" i="16"/>
  <c r="D99" i="7"/>
  <c r="H57" i="7"/>
  <c r="M96" i="7"/>
  <c r="M233" i="7" s="1"/>
  <c r="K96" i="7"/>
  <c r="K233" i="7" s="1"/>
  <c r="I96" i="7"/>
  <c r="I233" i="7" s="1"/>
  <c r="L96" i="7"/>
  <c r="L233" i="7" s="1"/>
  <c r="N96" i="7"/>
  <c r="N233" i="7" s="1"/>
  <c r="J96" i="7"/>
  <c r="J233" i="7" s="1"/>
  <c r="H96" i="7"/>
  <c r="H233" i="7" s="1"/>
  <c r="D74" i="16" l="1"/>
  <c r="D106" i="17"/>
  <c r="S23" i="26"/>
  <c r="S24" i="26"/>
  <c r="S5" i="26"/>
  <c r="T39" i="26"/>
  <c r="T38" i="26"/>
  <c r="S8" i="26"/>
  <c r="D267" i="7"/>
  <c r="D233" i="7"/>
  <c r="I57" i="7"/>
  <c r="J57" i="7" s="1"/>
  <c r="K57" i="7" s="1"/>
  <c r="L57" i="7" s="1"/>
  <c r="M57" i="7" s="1"/>
  <c r="N57" i="7" s="1"/>
  <c r="O57" i="7" s="1"/>
  <c r="P57" i="7" s="1"/>
  <c r="Q57" i="7" s="1"/>
  <c r="R57" i="7" s="1"/>
  <c r="S57" i="7" s="1"/>
  <c r="T57" i="7" s="1"/>
  <c r="U57" i="7" s="1"/>
  <c r="V57" i="7" s="1"/>
  <c r="W57" i="7" s="1"/>
  <c r="X57" i="7" s="1"/>
  <c r="Y57" i="7" s="1"/>
  <c r="Z57" i="7" s="1"/>
  <c r="AA57" i="7" s="1"/>
  <c r="AB57" i="7" s="1"/>
  <c r="AC57" i="7" s="1"/>
  <c r="AD57" i="7" s="1"/>
  <c r="AE57" i="7" s="1"/>
  <c r="AF57" i="7" s="1"/>
  <c r="AG57" i="7" s="1"/>
  <c r="AH57" i="7" s="1"/>
  <c r="AI57" i="7" s="1"/>
  <c r="AJ57" i="7" s="1"/>
  <c r="AK57" i="7" s="1"/>
  <c r="AL57" i="7" s="1"/>
  <c r="AM57" i="7" s="1"/>
  <c r="AN57" i="7" s="1"/>
  <c r="AO57" i="7" s="1"/>
  <c r="AP57" i="7" s="1"/>
  <c r="AQ57" i="7" s="1"/>
  <c r="AR57" i="7" s="1"/>
  <c r="AS57" i="7" s="1"/>
  <c r="AT57" i="7" s="1"/>
  <c r="AU57" i="7" s="1"/>
  <c r="AV57" i="7" s="1"/>
  <c r="AW57" i="7" s="1"/>
  <c r="AX57" i="7" s="1"/>
  <c r="AY57" i="7" s="1"/>
  <c r="AZ57" i="7" s="1"/>
  <c r="BA57" i="7" s="1"/>
  <c r="BB57" i="7" s="1"/>
  <c r="BC57" i="7" s="1"/>
  <c r="BD57" i="7" s="1"/>
  <c r="BE57" i="7" s="1"/>
  <c r="BF57" i="7" s="1"/>
  <c r="BG57" i="7" s="1"/>
  <c r="BH57" i="7" s="1"/>
  <c r="BI57" i="7" s="1"/>
  <c r="BJ57" i="7" s="1"/>
  <c r="BK57" i="7" s="1"/>
  <c r="BL57" i="7" s="1"/>
  <c r="BM57" i="7" s="1"/>
  <c r="BN57" i="7" s="1"/>
  <c r="BO57" i="7" s="1"/>
  <c r="BP57" i="7" s="1"/>
  <c r="BQ57" i="7" s="1"/>
  <c r="BR57" i="7" s="1"/>
  <c r="BS57" i="7" s="1"/>
  <c r="BT57" i="7" s="1"/>
  <c r="BU57" i="7" s="1"/>
  <c r="BV57" i="7" s="1"/>
  <c r="BW57" i="7" s="1"/>
  <c r="BX57" i="7" s="1"/>
  <c r="BY57" i="7" s="1"/>
  <c r="BZ57" i="7" s="1"/>
  <c r="CA57" i="7" s="1"/>
  <c r="CB57" i="7" s="1"/>
  <c r="CC57" i="7" s="1"/>
  <c r="CD57" i="7" s="1"/>
  <c r="CE57" i="7" s="1"/>
  <c r="CF57" i="7" s="1"/>
  <c r="CG57" i="7" s="1"/>
  <c r="CH57" i="7" s="1"/>
  <c r="CI57" i="7" s="1"/>
  <c r="CJ57" i="7" s="1"/>
  <c r="CK57" i="7" s="1"/>
  <c r="CL57" i="7" s="1"/>
  <c r="CM57" i="7" s="1"/>
  <c r="CN57" i="7" s="1"/>
  <c r="CO57" i="7" s="1"/>
  <c r="CP57" i="7" s="1"/>
  <c r="CQ57" i="7" s="1"/>
  <c r="CR57" i="7" s="1"/>
  <c r="CS57" i="7" s="1"/>
  <c r="CT57" i="7" s="1"/>
  <c r="CU57" i="7" s="1"/>
  <c r="CV57" i="7" s="1"/>
  <c r="CW57" i="7" s="1"/>
  <c r="CX57" i="7" s="1"/>
  <c r="CY57" i="7" s="1"/>
  <c r="CZ57" i="7" s="1"/>
  <c r="DA57" i="7" s="1"/>
  <c r="DB57" i="7" s="1"/>
  <c r="DC57" i="7" s="1"/>
  <c r="DD57" i="7" s="1"/>
  <c r="DE57" i="7" s="1"/>
  <c r="DF57" i="7" s="1"/>
  <c r="DG57" i="7" s="1"/>
  <c r="DH57" i="7" s="1"/>
  <c r="DI57" i="7" s="1"/>
  <c r="DJ57" i="7" s="1"/>
  <c r="DK57" i="7" s="1"/>
  <c r="DL57" i="7" s="1"/>
  <c r="DM57" i="7" s="1"/>
  <c r="DN57" i="7" s="1"/>
  <c r="DO57" i="7" s="1"/>
  <c r="DP57" i="7" s="1"/>
  <c r="DQ57" i="7" s="1"/>
  <c r="DR57" i="7" s="1"/>
  <c r="DS57" i="7" s="1"/>
  <c r="DT57" i="7" s="1"/>
  <c r="DU57" i="7" s="1"/>
  <c r="DV57" i="7" s="1"/>
  <c r="DW57" i="7" s="1"/>
  <c r="DX57" i="7" s="1"/>
  <c r="DY57" i="7" s="1"/>
  <c r="DZ57" i="7" s="1"/>
  <c r="EA57" i="7" s="1"/>
  <c r="EB57" i="7" s="1"/>
  <c r="EC57" i="7" s="1"/>
  <c r="ED57" i="7" s="1"/>
  <c r="EE57" i="7" s="1"/>
  <c r="EF57" i="7" s="1"/>
  <c r="EG57" i="7" s="1"/>
  <c r="EH57" i="7" s="1"/>
  <c r="EI57" i="7" s="1"/>
  <c r="EJ57" i="7" s="1"/>
  <c r="EK57" i="7" s="1"/>
  <c r="EL57" i="7" s="1"/>
  <c r="EM57" i="7" s="1"/>
  <c r="EN57" i="7" s="1"/>
  <c r="EO57" i="7" s="1"/>
  <c r="EP57" i="7" s="1"/>
  <c r="EQ57" i="7" s="1"/>
  <c r="ER57" i="7" s="1"/>
  <c r="ES57" i="7" s="1"/>
  <c r="ET57" i="7" s="1"/>
  <c r="EU57" i="7" s="1"/>
  <c r="EV57" i="7" s="1"/>
  <c r="EW57" i="7" s="1"/>
  <c r="EX57" i="7" s="1"/>
  <c r="EY57" i="7" s="1"/>
  <c r="EZ57" i="7" s="1"/>
  <c r="FA57" i="7" s="1"/>
  <c r="FB57" i="7" s="1"/>
  <c r="FC57" i="7" s="1"/>
  <c r="FD57" i="7" s="1"/>
  <c r="FE57" i="7" s="1"/>
  <c r="FF57" i="7" s="1"/>
  <c r="FG57" i="7" s="1"/>
  <c r="FH57" i="7" s="1"/>
  <c r="FI57" i="7" s="1"/>
  <c r="FJ57" i="7" s="1"/>
  <c r="FK57" i="7" s="1"/>
  <c r="FL57" i="7" s="1"/>
  <c r="FM57" i="7" s="1"/>
  <c r="FN57" i="7" s="1"/>
  <c r="FO57" i="7" s="1"/>
  <c r="D96" i="7"/>
  <c r="J107" i="6"/>
  <c r="F107" i="6"/>
  <c r="F108" i="6"/>
  <c r="K108" i="6"/>
  <c r="F73" i="3"/>
  <c r="G107" i="6"/>
  <c r="I108" i="6"/>
  <c r="H107" i="6"/>
  <c r="J108" i="6"/>
  <c r="H108" i="6"/>
  <c r="K106" i="6"/>
  <c r="L106" i="6"/>
  <c r="H106" i="6"/>
  <c r="L108" i="6"/>
  <c r="I106" i="6"/>
  <c r="F106" i="6"/>
  <c r="I107" i="6"/>
  <c r="L107" i="6"/>
  <c r="G108" i="6"/>
  <c r="I35" i="3"/>
  <c r="D13" i="3" s="1"/>
  <c r="D14" i="3" s="1"/>
  <c r="J106" i="6"/>
  <c r="K107" i="6"/>
  <c r="D35" i="3" l="1"/>
  <c r="D38" i="3" s="1"/>
  <c r="R29" i="16"/>
  <c r="S21" i="26"/>
  <c r="T36" i="26"/>
  <c r="S11" i="26"/>
  <c r="D82" i="33"/>
  <c r="M35" i="3"/>
  <c r="D16" i="3" s="1"/>
  <c r="D17" i="3" s="1"/>
  <c r="EE165" i="3"/>
  <c r="R165" i="3"/>
  <c r="AL165" i="3"/>
  <c r="EW165" i="3"/>
  <c r="CL165" i="3"/>
  <c r="CZ165" i="3"/>
  <c r="CX165" i="3"/>
  <c r="FO165" i="3"/>
  <c r="FB98" i="3"/>
  <c r="AS165" i="3"/>
  <c r="FG98" i="3"/>
  <c r="DA165" i="3"/>
  <c r="K165" i="3"/>
  <c r="DA98" i="3"/>
  <c r="DT165" i="3"/>
  <c r="CP165" i="3"/>
  <c r="DY98" i="3"/>
  <c r="CU165" i="3"/>
  <c r="FE165" i="3"/>
  <c r="ED165" i="3"/>
  <c r="BJ165" i="3"/>
  <c r="EX165" i="3"/>
  <c r="W98" i="3"/>
  <c r="N165" i="3"/>
  <c r="ED98" i="3"/>
  <c r="DZ165" i="3"/>
  <c r="L98" i="3"/>
  <c r="BY98" i="3"/>
  <c r="FD165" i="3"/>
  <c r="AJ98" i="3"/>
  <c r="S98" i="3"/>
  <c r="G98" i="3"/>
  <c r="BD165" i="3"/>
  <c r="EB165" i="3"/>
  <c r="DP165" i="3"/>
  <c r="EJ98" i="3"/>
  <c r="BL165" i="3"/>
  <c r="BR165" i="3"/>
  <c r="CV165" i="3"/>
  <c r="I165" i="3"/>
  <c r="EM98" i="3"/>
  <c r="EP165" i="3"/>
  <c r="S165" i="3"/>
  <c r="BZ165" i="3"/>
  <c r="AF165" i="3"/>
  <c r="EO165" i="3"/>
  <c r="DY165" i="3"/>
  <c r="AZ165" i="3"/>
  <c r="W165" i="3"/>
  <c r="FA165" i="3"/>
  <c r="AA165" i="3"/>
  <c r="DN98" i="3"/>
  <c r="CL98" i="3"/>
  <c r="FF165" i="3"/>
  <c r="AP98" i="3"/>
  <c r="EO98" i="3"/>
  <c r="AB165" i="3"/>
  <c r="I98" i="3"/>
  <c r="DB165" i="3"/>
  <c r="FL165" i="3"/>
  <c r="BY165" i="3"/>
  <c r="EF98" i="3"/>
  <c r="BH165" i="3"/>
  <c r="EL98" i="3"/>
  <c r="DE165" i="3"/>
  <c r="AQ165" i="3"/>
  <c r="DN165" i="3"/>
  <c r="FM165" i="3"/>
  <c r="CO98" i="3"/>
  <c r="FF98" i="3"/>
  <c r="U165" i="3"/>
  <c r="EU98" i="3"/>
  <c r="Z165" i="3"/>
  <c r="CK165" i="3"/>
  <c r="CT165" i="3"/>
  <c r="BU165" i="3"/>
  <c r="AD165" i="3"/>
  <c r="ET165" i="3"/>
  <c r="CQ98" i="3"/>
  <c r="EI98" i="3"/>
  <c r="FN165" i="3"/>
  <c r="CR98" i="3"/>
  <c r="CH165" i="3"/>
  <c r="AR165" i="3"/>
  <c r="T165" i="3"/>
  <c r="BB98" i="3"/>
  <c r="EQ165" i="3"/>
  <c r="FC98" i="3"/>
  <c r="CR165" i="3"/>
  <c r="ER165" i="3"/>
  <c r="EY165" i="3"/>
  <c r="P165" i="3"/>
  <c r="DH165" i="3"/>
  <c r="BL98" i="3"/>
  <c r="DQ165" i="3"/>
  <c r="DW98" i="3"/>
  <c r="BS98" i="3"/>
  <c r="AX165" i="3"/>
  <c r="AG165" i="3"/>
  <c r="CM165" i="3"/>
  <c r="BW165" i="3"/>
  <c r="CB98" i="3"/>
  <c r="BR98" i="3"/>
  <c r="DQ98" i="3"/>
  <c r="AY165" i="3"/>
  <c r="AV165" i="3"/>
  <c r="AG98" i="3"/>
  <c r="DI165" i="3"/>
  <c r="J165" i="3"/>
  <c r="EI165" i="3"/>
  <c r="FD98" i="3"/>
  <c r="CA98" i="3"/>
  <c r="FN98" i="3"/>
  <c r="AO98" i="3"/>
  <c r="CD98" i="3"/>
  <c r="AB98" i="3"/>
  <c r="DW165" i="3"/>
  <c r="DR165" i="3"/>
  <c r="FA98" i="3"/>
  <c r="AK165" i="3"/>
  <c r="DG165" i="3"/>
  <c r="AU98" i="3"/>
  <c r="DJ165" i="3"/>
  <c r="CW98" i="3"/>
  <c r="CG165" i="3"/>
  <c r="BM98" i="3"/>
  <c r="BP165" i="3"/>
  <c r="CH98" i="3"/>
  <c r="FH98" i="3"/>
  <c r="AF98" i="3"/>
  <c r="FK98" i="3"/>
  <c r="CE165" i="3"/>
  <c r="AI98" i="3"/>
  <c r="EA98" i="3"/>
  <c r="BB165" i="3"/>
  <c r="DK98" i="3"/>
  <c r="CA165" i="3"/>
  <c r="AT165" i="3"/>
  <c r="AM165" i="3"/>
  <c r="BN98" i="3"/>
  <c r="CB165" i="3"/>
  <c r="DL98" i="3"/>
  <c r="BM165" i="3"/>
  <c r="DH98" i="3"/>
  <c r="AL98" i="3"/>
  <c r="AK98" i="3"/>
  <c r="AJ165" i="3"/>
  <c r="DC165" i="3"/>
  <c r="DD98" i="3"/>
  <c r="AQ98" i="3"/>
  <c r="DZ98" i="3"/>
  <c r="CC98" i="3"/>
  <c r="BI165" i="3"/>
  <c r="CG98" i="3"/>
  <c r="FK165" i="3"/>
  <c r="CX98" i="3"/>
  <c r="AV98" i="3"/>
  <c r="AU165" i="3"/>
  <c r="FI165" i="3"/>
  <c r="BV98" i="3"/>
  <c r="DU165" i="3"/>
  <c r="Y165" i="3"/>
  <c r="AH98" i="3"/>
  <c r="CK98" i="3"/>
  <c r="EF165" i="3"/>
  <c r="AI165" i="3"/>
  <c r="CT98" i="3"/>
  <c r="EL165" i="3"/>
  <c r="BV165" i="3"/>
  <c r="Z98" i="3"/>
  <c r="EV165" i="3"/>
  <c r="BZ98" i="3"/>
  <c r="EB98" i="3"/>
  <c r="DM98" i="3"/>
  <c r="AE165" i="3"/>
  <c r="BK98" i="3"/>
  <c r="EC98" i="3"/>
  <c r="ES98" i="3"/>
  <c r="EH98" i="3"/>
  <c r="CS165" i="3"/>
  <c r="BA98" i="3"/>
  <c r="AP165" i="3"/>
  <c r="DU98" i="3"/>
  <c r="EH165" i="3"/>
  <c r="J98" i="3"/>
  <c r="CD165" i="3"/>
  <c r="EK165" i="3"/>
  <c r="CI165" i="3"/>
  <c r="M165" i="3"/>
  <c r="CS98" i="3"/>
  <c r="AA98" i="3"/>
  <c r="DD165" i="3"/>
  <c r="EX98" i="3"/>
  <c r="ET98" i="3"/>
  <c r="CM98" i="3"/>
  <c r="Q165" i="3"/>
  <c r="BA165" i="3"/>
  <c r="AR98" i="3"/>
  <c r="DX98" i="3"/>
  <c r="FG165" i="3"/>
  <c r="EC165" i="3"/>
  <c r="V165" i="3"/>
  <c r="AS98" i="3"/>
  <c r="BJ98" i="3"/>
  <c r="BO98" i="3"/>
  <c r="V98" i="3"/>
  <c r="EV98" i="3"/>
  <c r="CQ165" i="3"/>
  <c r="EN165" i="3"/>
  <c r="K98" i="3"/>
  <c r="AN165" i="3"/>
  <c r="AY98" i="3"/>
  <c r="BO165" i="3"/>
  <c r="BD98" i="3"/>
  <c r="AX98" i="3"/>
  <c r="AW165" i="3"/>
  <c r="EG165" i="3"/>
  <c r="Q98" i="3"/>
  <c r="BX165" i="3"/>
  <c r="DF165" i="3"/>
  <c r="EP98" i="3"/>
  <c r="DB98" i="3"/>
  <c r="N98" i="3"/>
  <c r="DC98" i="3"/>
  <c r="BC165" i="3"/>
  <c r="CZ98" i="3"/>
  <c r="CJ165" i="3"/>
  <c r="FO98" i="3"/>
  <c r="AD98" i="3"/>
  <c r="CI98" i="3"/>
  <c r="BU98" i="3"/>
  <c r="EW98" i="3"/>
  <c r="BG165" i="3"/>
  <c r="AT98" i="3"/>
  <c r="CP98" i="3"/>
  <c r="CF165" i="3"/>
  <c r="Y98" i="3"/>
  <c r="CF98" i="3"/>
  <c r="EN98" i="3"/>
  <c r="DV98" i="3"/>
  <c r="BS165" i="3"/>
  <c r="FL98" i="3"/>
  <c r="BF98" i="3"/>
  <c r="DS98" i="3"/>
  <c r="BH98" i="3"/>
  <c r="DE98" i="3"/>
  <c r="BP98" i="3"/>
  <c r="BE165" i="3"/>
  <c r="CU98" i="3"/>
  <c r="CN165" i="3"/>
  <c r="BE98" i="3"/>
  <c r="BW98" i="3"/>
  <c r="DS165" i="3"/>
  <c r="EY98" i="3"/>
  <c r="AZ98" i="3"/>
  <c r="EU165" i="3"/>
  <c r="DM165" i="3"/>
  <c r="DR98" i="3"/>
  <c r="BQ98" i="3"/>
  <c r="AO165" i="3"/>
  <c r="DL165" i="3"/>
  <c r="BK165" i="3"/>
  <c r="T98" i="3"/>
  <c r="CC165" i="3"/>
  <c r="FC165" i="3"/>
  <c r="BX98" i="3"/>
  <c r="BT165" i="3"/>
  <c r="O165" i="3"/>
  <c r="R98" i="3"/>
  <c r="BF165" i="3"/>
  <c r="AC165" i="3"/>
  <c r="CW165" i="3"/>
  <c r="P98" i="3"/>
  <c r="CE98" i="3"/>
  <c r="ER98" i="3"/>
  <c r="AN98" i="3"/>
  <c r="BC98" i="3"/>
  <c r="BG98" i="3"/>
  <c r="CN98" i="3"/>
  <c r="FH165" i="3"/>
  <c r="X98" i="3"/>
  <c r="DP98" i="3"/>
  <c r="DT98" i="3"/>
  <c r="DX165" i="3"/>
  <c r="O98" i="3"/>
  <c r="ES165" i="3"/>
  <c r="EG98" i="3"/>
  <c r="EZ98" i="3"/>
  <c r="BN165" i="3"/>
  <c r="DI98" i="3"/>
  <c r="AM98" i="3"/>
  <c r="AC98" i="3"/>
  <c r="F98" i="3"/>
  <c r="H165" i="3"/>
  <c r="BQ165" i="3"/>
  <c r="FB165" i="3"/>
  <c r="FJ98" i="3"/>
  <c r="L165" i="3"/>
  <c r="DK165" i="3"/>
  <c r="CJ98" i="3"/>
  <c r="AE98" i="3"/>
  <c r="FJ165" i="3"/>
  <c r="DO165" i="3"/>
  <c r="X165" i="3"/>
  <c r="M98" i="3"/>
  <c r="EJ165" i="3"/>
  <c r="DO98" i="3"/>
  <c r="EM165" i="3"/>
  <c r="U98" i="3"/>
  <c r="EE98" i="3"/>
  <c r="DV165" i="3"/>
  <c r="CV98" i="3"/>
  <c r="EQ98" i="3"/>
  <c r="L124" i="6"/>
  <c r="BI98" i="3"/>
  <c r="CY165" i="3"/>
  <c r="AW98" i="3"/>
  <c r="EA165" i="3"/>
  <c r="FI98" i="3"/>
  <c r="EZ165" i="3"/>
  <c r="DJ98" i="3"/>
  <c r="G165" i="3"/>
  <c r="CO165" i="3"/>
  <c r="DF98" i="3"/>
  <c r="DG98" i="3"/>
  <c r="FM98" i="3"/>
  <c r="EK98" i="3"/>
  <c r="F165" i="3"/>
  <c r="AH165" i="3"/>
  <c r="H98" i="3"/>
  <c r="CY98" i="3"/>
  <c r="FE98" i="3"/>
  <c r="BT98" i="3"/>
  <c r="EL85" i="3"/>
  <c r="DS85" i="3"/>
  <c r="BX85" i="3"/>
  <c r="DG85" i="3"/>
  <c r="CX85" i="3"/>
  <c r="FC85" i="3"/>
  <c r="FD28" i="7" s="1"/>
  <c r="CD85" i="3"/>
  <c r="Q85" i="3"/>
  <c r="FL85" i="3"/>
  <c r="FM28" i="7" s="1"/>
  <c r="CC85" i="3"/>
  <c r="BA85" i="3"/>
  <c r="CP85" i="3"/>
  <c r="AZ85" i="3"/>
  <c r="FG85" i="3"/>
  <c r="FH28" i="7" s="1"/>
  <c r="DL85" i="3"/>
  <c r="BZ85" i="3"/>
  <c r="AR85" i="3"/>
  <c r="FF85" i="3"/>
  <c r="FG28" i="7" s="1"/>
  <c r="AA85" i="3"/>
  <c r="EP85" i="3"/>
  <c r="J85" i="3"/>
  <c r="EW85" i="3"/>
  <c r="EX28" i="7" s="1"/>
  <c r="AU85" i="3"/>
  <c r="BD85" i="3"/>
  <c r="CZ85" i="3"/>
  <c r="EI85" i="3"/>
  <c r="V85" i="3"/>
  <c r="W85" i="3"/>
  <c r="FM85" i="3"/>
  <c r="FN28" i="7" s="1"/>
  <c r="BS85" i="3"/>
  <c r="FN85" i="3"/>
  <c r="FO28" i="7" s="1"/>
  <c r="DN85" i="3"/>
  <c r="N85" i="3"/>
  <c r="AD85" i="3"/>
  <c r="DA85" i="3"/>
  <c r="P85" i="3"/>
  <c r="DK85" i="3"/>
  <c r="CB85" i="3"/>
  <c r="CN85" i="3"/>
  <c r="AW85" i="3"/>
  <c r="CS85" i="3"/>
  <c r="Z85" i="3"/>
  <c r="S85" i="3"/>
  <c r="CY85" i="3"/>
  <c r="EA85" i="3"/>
  <c r="CW85" i="3"/>
  <c r="CA85" i="3"/>
  <c r="EF85" i="3"/>
  <c r="DF85" i="3"/>
  <c r="AX85" i="3"/>
  <c r="CI85" i="3"/>
  <c r="BT85" i="3"/>
  <c r="BU85" i="3"/>
  <c r="AV85" i="3"/>
  <c r="EQ85" i="3"/>
  <c r="K85" i="3"/>
  <c r="BN85" i="3"/>
  <c r="AO85" i="3"/>
  <c r="F85" i="3"/>
  <c r="AN85" i="3"/>
  <c r="CU85" i="3"/>
  <c r="CH85" i="3"/>
  <c r="EU85" i="3"/>
  <c r="EV28" i="7" s="1"/>
  <c r="M85" i="3"/>
  <c r="EK85" i="3"/>
  <c r="AM85" i="3"/>
  <c r="BO85" i="3"/>
  <c r="H85" i="3"/>
  <c r="DE85" i="3"/>
  <c r="T85" i="3"/>
  <c r="BQ85" i="3"/>
  <c r="BE85" i="3"/>
  <c r="DI85" i="3"/>
  <c r="G85" i="3"/>
  <c r="CF85" i="3"/>
  <c r="EZ85" i="3"/>
  <c r="FA28" i="7" s="1"/>
  <c r="AB85" i="3"/>
  <c r="CL85" i="3"/>
  <c r="I85" i="3"/>
  <c r="CV85" i="3"/>
  <c r="O85" i="3"/>
  <c r="BB85" i="3"/>
  <c r="EV85" i="3"/>
  <c r="EW28" i="7" s="1"/>
  <c r="BY85" i="3"/>
  <c r="FH85" i="3"/>
  <c r="FI28" i="7" s="1"/>
  <c r="U85" i="3"/>
  <c r="AQ85" i="3"/>
  <c r="DJ85" i="3"/>
  <c r="BR85" i="3"/>
  <c r="DC85" i="3"/>
  <c r="L85" i="3"/>
  <c r="BG85" i="3"/>
  <c r="CK85" i="3"/>
  <c r="AJ85" i="3"/>
  <c r="CM85" i="3"/>
  <c r="DB85" i="3"/>
  <c r="CE85" i="3"/>
  <c r="EB85" i="3"/>
  <c r="ET85" i="3"/>
  <c r="EU28" i="7" s="1"/>
  <c r="AF85" i="3"/>
  <c r="AL85" i="3"/>
  <c r="DM85" i="3"/>
  <c r="FD85" i="3"/>
  <c r="FE28" i="7" s="1"/>
  <c r="DD85" i="3"/>
  <c r="EO85" i="3"/>
  <c r="EN85" i="3"/>
  <c r="FK85" i="3"/>
  <c r="FL28" i="7" s="1"/>
  <c r="ES85" i="3"/>
  <c r="BF85" i="3"/>
  <c r="DT85" i="3"/>
  <c r="FB85" i="3"/>
  <c r="FC28" i="7" s="1"/>
  <c r="FI85" i="3"/>
  <c r="FJ28" i="7" s="1"/>
  <c r="BJ85" i="3"/>
  <c r="BL85" i="3"/>
  <c r="FA85" i="3"/>
  <c r="FB28" i="7" s="1"/>
  <c r="EC85" i="3"/>
  <c r="DP85" i="3"/>
  <c r="CG85" i="3"/>
  <c r="DZ85" i="3"/>
  <c r="EX85" i="3"/>
  <c r="EY28" i="7" s="1"/>
  <c r="AG85" i="3"/>
  <c r="CQ85" i="3"/>
  <c r="DV85" i="3"/>
  <c r="FJ85" i="3"/>
  <c r="FK28" i="7" s="1"/>
  <c r="BH85" i="3"/>
  <c r="BC85" i="3"/>
  <c r="BW85" i="3"/>
  <c r="ED85" i="3"/>
  <c r="DQ85" i="3"/>
  <c r="BI85" i="3"/>
  <c r="R85" i="3"/>
  <c r="DU85" i="3"/>
  <c r="DR85" i="3"/>
  <c r="DX85" i="3"/>
  <c r="AH85" i="3"/>
  <c r="BP85" i="3"/>
  <c r="Y85" i="3"/>
  <c r="EM85" i="3"/>
  <c r="AE85" i="3"/>
  <c r="EJ85" i="3"/>
  <c r="ER85" i="3"/>
  <c r="AS85" i="3"/>
  <c r="BK85" i="3"/>
  <c r="AY85" i="3"/>
  <c r="BV85" i="3"/>
  <c r="AT85" i="3"/>
  <c r="AC85" i="3"/>
  <c r="EG85" i="3"/>
  <c r="AK85" i="3"/>
  <c r="CO85" i="3"/>
  <c r="EE85" i="3"/>
  <c r="AP85" i="3"/>
  <c r="DH85" i="3"/>
  <c r="FE85" i="3"/>
  <c r="FF28" i="7" s="1"/>
  <c r="DY85" i="3"/>
  <c r="DO85" i="3"/>
  <c r="CT85" i="3"/>
  <c r="CR85" i="3"/>
  <c r="EY85" i="3"/>
  <c r="EZ28" i="7" s="1"/>
  <c r="AI85" i="3"/>
  <c r="CJ85" i="3"/>
  <c r="BM85" i="3"/>
  <c r="FO85" i="3"/>
  <c r="X85" i="3"/>
  <c r="DW85" i="3"/>
  <c r="I126" i="6"/>
  <c r="EH85" i="3"/>
  <c r="FO69" i="3"/>
  <c r="CB137" i="3"/>
  <c r="CG69" i="3"/>
  <c r="BI135" i="3"/>
  <c r="EV136" i="3"/>
  <c r="AG137" i="3"/>
  <c r="AZ136" i="3"/>
  <c r="AB70" i="3"/>
  <c r="AX69" i="3"/>
  <c r="DJ137" i="3"/>
  <c r="FL137" i="3"/>
  <c r="AF70" i="3"/>
  <c r="W69" i="3"/>
  <c r="FI136" i="3"/>
  <c r="H136" i="3"/>
  <c r="DF136" i="3"/>
  <c r="AK70" i="3"/>
  <c r="AV69" i="3"/>
  <c r="BH136" i="3"/>
  <c r="CM137" i="3"/>
  <c r="BY136" i="3"/>
  <c r="BD137" i="3"/>
  <c r="AJ70" i="3"/>
  <c r="DZ69" i="3"/>
  <c r="EN69" i="3"/>
  <c r="BF69" i="3"/>
  <c r="BN136" i="3"/>
  <c r="EX136" i="3"/>
  <c r="BP70" i="3"/>
  <c r="O69" i="3"/>
  <c r="CK68" i="3"/>
  <c r="CF136" i="3"/>
  <c r="N137" i="3"/>
  <c r="FN136" i="3"/>
  <c r="DY70" i="3"/>
  <c r="CK137" i="3"/>
  <c r="DD137" i="3"/>
  <c r="P136" i="3"/>
  <c r="DL70" i="3"/>
  <c r="DT69" i="3"/>
  <c r="AM135" i="3"/>
  <c r="DM136" i="3"/>
  <c r="BJ136" i="3"/>
  <c r="AN137" i="3"/>
  <c r="AQ70" i="3"/>
  <c r="CZ136" i="3"/>
  <c r="CI136" i="3"/>
  <c r="ER137" i="3"/>
  <c r="CV137" i="3"/>
  <c r="BA70" i="3"/>
  <c r="BG70" i="3"/>
  <c r="FJ137" i="3"/>
  <c r="DS69" i="3"/>
  <c r="AY70" i="3"/>
  <c r="DK136" i="3"/>
  <c r="AY137" i="3"/>
  <c r="AT137" i="3"/>
  <c r="CQ136" i="3"/>
  <c r="BQ137" i="3"/>
  <c r="AN135" i="3"/>
  <c r="FM136" i="3"/>
  <c r="EP137" i="3"/>
  <c r="FB137" i="3"/>
  <c r="DI136" i="3"/>
  <c r="L136" i="3"/>
  <c r="AV136" i="3"/>
  <c r="BX136" i="3"/>
  <c r="DW137" i="3"/>
  <c r="CY137" i="3"/>
  <c r="CM70" i="3"/>
  <c r="BE137" i="3"/>
  <c r="AU136" i="3"/>
  <c r="CS137" i="3"/>
  <c r="CH135" i="3"/>
  <c r="AH68" i="3"/>
  <c r="DP136" i="3"/>
  <c r="AZ137" i="3"/>
  <c r="EC137" i="3"/>
  <c r="CL70" i="3"/>
  <c r="R136" i="3"/>
  <c r="BB70" i="3"/>
  <c r="BL69" i="3"/>
  <c r="L70" i="3"/>
  <c r="CV70" i="3"/>
  <c r="AG69" i="3"/>
  <c r="AQ69" i="3"/>
  <c r="EK136" i="3"/>
  <c r="DM137" i="3"/>
  <c r="ER136" i="3"/>
  <c r="EJ68" i="3"/>
  <c r="EJ137" i="3"/>
  <c r="DO137" i="3"/>
  <c r="BW137" i="3"/>
  <c r="AO137" i="3"/>
  <c r="T69" i="3"/>
  <c r="BE70" i="3"/>
  <c r="BC137" i="3"/>
  <c r="BM137" i="3"/>
  <c r="AR68" i="3"/>
  <c r="EN70" i="3"/>
  <c r="ET69" i="3"/>
  <c r="DO69" i="3"/>
  <c r="DS70" i="3"/>
  <c r="CL136" i="3"/>
  <c r="O70" i="3"/>
  <c r="EP69" i="3"/>
  <c r="EY137" i="3"/>
  <c r="BT135" i="3"/>
  <c r="DJ68" i="3"/>
  <c r="DB70" i="3"/>
  <c r="FB136" i="3"/>
  <c r="CD137" i="3"/>
  <c r="BN70" i="3"/>
  <c r="CK136" i="3"/>
  <c r="FG136" i="3"/>
  <c r="Q69" i="3"/>
  <c r="CP69" i="3"/>
  <c r="DI69" i="3"/>
  <c r="AX68" i="3"/>
  <c r="BP135" i="3"/>
  <c r="CV136" i="3"/>
  <c r="CS135" i="3"/>
  <c r="CT137" i="3"/>
  <c r="CY136" i="3"/>
  <c r="BK70" i="3"/>
  <c r="CX136" i="3"/>
  <c r="BS69" i="3"/>
  <c r="AP70" i="3"/>
  <c r="DO68" i="3"/>
  <c r="Q70" i="3"/>
  <c r="FI137" i="3"/>
  <c r="CC68" i="3"/>
  <c r="CW69" i="3"/>
  <c r="EO136" i="3"/>
  <c r="EG136" i="3"/>
  <c r="BH70" i="3"/>
  <c r="CH69" i="3"/>
  <c r="AT70" i="3"/>
  <c r="BF70" i="3"/>
  <c r="CA136" i="3"/>
  <c r="AA135" i="3"/>
  <c r="BV69" i="3"/>
  <c r="V137" i="3"/>
  <c r="FJ136" i="3"/>
  <c r="DP69" i="3"/>
  <c r="BZ69" i="3"/>
  <c r="CR137" i="3"/>
  <c r="EL136" i="3"/>
  <c r="FD70" i="3"/>
  <c r="DY136" i="3"/>
  <c r="AX136" i="3"/>
  <c r="R69" i="3"/>
  <c r="DD136" i="3"/>
  <c r="P69" i="3"/>
  <c r="DI137" i="3"/>
  <c r="FN137" i="3"/>
  <c r="CV68" i="3"/>
  <c r="FH136" i="3"/>
  <c r="CR136" i="3"/>
  <c r="DA69" i="3"/>
  <c r="DR70" i="3"/>
  <c r="ET137" i="3"/>
  <c r="FN135" i="3"/>
  <c r="FD135" i="3"/>
  <c r="DW68" i="3"/>
  <c r="Z69" i="3"/>
  <c r="EZ136" i="3"/>
  <c r="EH136" i="3"/>
  <c r="ES68" i="3"/>
  <c r="BU68" i="3"/>
  <c r="DD70" i="3"/>
  <c r="DR136" i="3"/>
  <c r="AB69" i="3"/>
  <c r="DH70" i="3"/>
  <c r="BB136" i="3"/>
  <c r="ET68" i="3"/>
  <c r="DJ135" i="3"/>
  <c r="J69" i="3"/>
  <c r="FK68" i="3"/>
  <c r="EL68" i="3"/>
  <c r="EZ70" i="3"/>
  <c r="AZ70" i="3"/>
  <c r="AU137" i="3"/>
  <c r="EP136" i="3"/>
  <c r="EV69" i="3"/>
  <c r="AW69" i="3"/>
  <c r="G69" i="3"/>
  <c r="AE69" i="3"/>
  <c r="EF135" i="3"/>
  <c r="AM137" i="3"/>
  <c r="FO135" i="3"/>
  <c r="BJ69" i="3"/>
  <c r="BD69" i="3"/>
  <c r="EN137" i="3"/>
  <c r="EQ68" i="3"/>
  <c r="AI69" i="3"/>
  <c r="M70" i="3"/>
  <c r="Z68" i="3"/>
  <c r="N69" i="3"/>
  <c r="BG135" i="3"/>
  <c r="DL137" i="3"/>
  <c r="AO135" i="3"/>
  <c r="CV135" i="3"/>
  <c r="BR135" i="3"/>
  <c r="U137" i="3"/>
  <c r="BB135" i="3"/>
  <c r="S137" i="3"/>
  <c r="ER70" i="3"/>
  <c r="BG69" i="3"/>
  <c r="FH68" i="3"/>
  <c r="DI68" i="3"/>
  <c r="DH136" i="3"/>
  <c r="EV137" i="3"/>
  <c r="BD70" i="3"/>
  <c r="AS68" i="3"/>
  <c r="CO136" i="3"/>
  <c r="BZ137" i="3"/>
  <c r="CK70" i="3"/>
  <c r="CQ69" i="3"/>
  <c r="T68" i="3"/>
  <c r="H69" i="3"/>
  <c r="AD69" i="3"/>
  <c r="CO135" i="3"/>
  <c r="ED135" i="3"/>
  <c r="EI136" i="3"/>
  <c r="FO70" i="3"/>
  <c r="BI136" i="3"/>
  <c r="BO135" i="3"/>
  <c r="DC68" i="3"/>
  <c r="AK135" i="3"/>
  <c r="S69" i="3"/>
  <c r="FG137" i="3"/>
  <c r="AY69" i="3"/>
  <c r="DH135" i="3"/>
  <c r="J136" i="3"/>
  <c r="U68" i="3"/>
  <c r="I136" i="3"/>
  <c r="AG70" i="3"/>
  <c r="BP69" i="3"/>
  <c r="AG136" i="3"/>
  <c r="AF137" i="3"/>
  <c r="EO137" i="3"/>
  <c r="FB69" i="3"/>
  <c r="DQ137" i="3"/>
  <c r="AF68" i="3"/>
  <c r="EF137" i="3"/>
  <c r="CH70" i="3"/>
  <c r="AN69" i="3"/>
  <c r="AY136" i="3"/>
  <c r="EX70" i="3"/>
  <c r="BN137" i="3"/>
  <c r="DV70" i="3"/>
  <c r="EU69" i="3"/>
  <c r="AT69" i="3"/>
  <c r="CZ69" i="3"/>
  <c r="DD69" i="3"/>
  <c r="FC69" i="3"/>
  <c r="EA137" i="3"/>
  <c r="EX137" i="3"/>
  <c r="V135" i="3"/>
  <c r="P70" i="3"/>
  <c r="DK68" i="3"/>
  <c r="EG69" i="3"/>
  <c r="AC137" i="3"/>
  <c r="J70" i="3"/>
  <c r="DA70" i="3"/>
  <c r="BJ68" i="3"/>
  <c r="BX70" i="3"/>
  <c r="DP135" i="3"/>
  <c r="CE70" i="3"/>
  <c r="FG135" i="3"/>
  <c r="BF137" i="3"/>
  <c r="J68" i="3"/>
  <c r="AI70" i="3"/>
  <c r="T136" i="3"/>
  <c r="FA69" i="3"/>
  <c r="FC137" i="3"/>
  <c r="DW70" i="3"/>
  <c r="M69" i="3"/>
  <c r="T70" i="3"/>
  <c r="EK69" i="3"/>
  <c r="DX135" i="3"/>
  <c r="CG70" i="3"/>
  <c r="W136" i="3"/>
  <c r="EG68" i="3"/>
  <c r="FM137" i="3"/>
  <c r="BC68" i="3"/>
  <c r="EH69" i="3"/>
  <c r="BO69" i="3"/>
  <c r="CS136" i="3"/>
  <c r="DI135" i="3"/>
  <c r="BS137" i="3"/>
  <c r="AI137" i="3"/>
  <c r="FA135" i="3"/>
  <c r="AZ135" i="3"/>
  <c r="W137" i="3"/>
  <c r="EA70" i="3"/>
  <c r="EJ70" i="3"/>
  <c r="U69" i="3"/>
  <c r="AZ69" i="3"/>
  <c r="K69" i="3"/>
  <c r="CP68" i="3"/>
  <c r="CA68" i="3"/>
  <c r="EA136" i="3"/>
  <c r="M136" i="3"/>
  <c r="AU69" i="3"/>
  <c r="CH137" i="3"/>
  <c r="CZ70" i="3"/>
  <c r="AC136" i="3"/>
  <c r="EH137" i="3"/>
  <c r="R135" i="3"/>
  <c r="BM135" i="3"/>
  <c r="BL137" i="3"/>
  <c r="BG137" i="3"/>
  <c r="FF69" i="3"/>
  <c r="BC70" i="3"/>
  <c r="CU70" i="3"/>
  <c r="EZ69" i="3"/>
  <c r="EI135" i="3"/>
  <c r="AQ135" i="3"/>
  <c r="H137" i="3"/>
  <c r="AC69" i="3"/>
  <c r="CW68" i="3"/>
  <c r="CN137" i="3"/>
  <c r="EJ136" i="3"/>
  <c r="AB135" i="3"/>
  <c r="EL69" i="3"/>
  <c r="S136" i="3"/>
  <c r="P68" i="3"/>
  <c r="AG68" i="3"/>
  <c r="DU136" i="3"/>
  <c r="AR69" i="3"/>
  <c r="CG135" i="3"/>
  <c r="DK135" i="3"/>
  <c r="CQ70" i="3"/>
  <c r="EG137" i="3"/>
  <c r="AW70" i="3"/>
  <c r="FL68" i="3"/>
  <c r="ER69" i="3"/>
  <c r="Y70" i="3"/>
  <c r="ED69" i="3"/>
  <c r="CW70" i="3"/>
  <c r="AJ69" i="3"/>
  <c r="AN68" i="3"/>
  <c r="FB135" i="3"/>
  <c r="EU68" i="3"/>
  <c r="AF136" i="3"/>
  <c r="DE69" i="3"/>
  <c r="EK68" i="3"/>
  <c r="FA70" i="3"/>
  <c r="CJ69" i="3"/>
  <c r="CX70" i="3"/>
  <c r="BR69" i="3"/>
  <c r="AT68" i="3"/>
  <c r="DQ135" i="3"/>
  <c r="DP70" i="3"/>
  <c r="CE68" i="3"/>
  <c r="AF69" i="3"/>
  <c r="FF136" i="3"/>
  <c r="AS70" i="3"/>
  <c r="CM69" i="3"/>
  <c r="AE68" i="3"/>
  <c r="DR135" i="3"/>
  <c r="CA135" i="3"/>
  <c r="X68" i="3"/>
  <c r="DZ136" i="3"/>
  <c r="AE135" i="3"/>
  <c r="AL137" i="3"/>
  <c r="EO69" i="3"/>
  <c r="DY135" i="3"/>
  <c r="CB136" i="3"/>
  <c r="FH69" i="3"/>
  <c r="DO70" i="3"/>
  <c r="FD137" i="3"/>
  <c r="FE69" i="3"/>
  <c r="EL137" i="3"/>
  <c r="BD68" i="3"/>
  <c r="BO137" i="3"/>
  <c r="AE70" i="3"/>
  <c r="FG68" i="3"/>
  <c r="BT137" i="3"/>
  <c r="P137" i="3"/>
  <c r="L68" i="3"/>
  <c r="DV137" i="3"/>
  <c r="EY135" i="3"/>
  <c r="FE136" i="3"/>
  <c r="Z70" i="3"/>
  <c r="BR137" i="3"/>
  <c r="EM70" i="3"/>
  <c r="DN137" i="3"/>
  <c r="CX68" i="3"/>
  <c r="F136" i="3"/>
  <c r="CR135" i="3"/>
  <c r="FM68" i="3"/>
  <c r="BM69" i="3"/>
  <c r="AE136" i="3"/>
  <c r="BH135" i="3"/>
  <c r="CY69" i="3"/>
  <c r="AO70" i="3"/>
  <c r="BG136" i="3"/>
  <c r="CC135" i="3"/>
  <c r="BU69" i="3"/>
  <c r="AH136" i="3"/>
  <c r="FC136" i="3"/>
  <c r="AH69" i="3"/>
  <c r="DU69" i="3"/>
  <c r="EE136" i="3"/>
  <c r="EA69" i="3"/>
  <c r="EU136" i="3"/>
  <c r="CC70" i="3"/>
  <c r="DZ70" i="3"/>
  <c r="BO136" i="3"/>
  <c r="K136" i="3"/>
  <c r="AA137" i="3"/>
  <c r="EC68" i="3"/>
  <c r="BU135" i="3"/>
  <c r="BI70" i="3"/>
  <c r="BU70" i="3"/>
  <c r="FM69" i="3"/>
  <c r="CI135" i="3"/>
  <c r="CR68" i="3"/>
  <c r="CY70" i="3"/>
  <c r="CF135" i="3"/>
  <c r="AW137" i="3"/>
  <c r="EC135" i="3"/>
  <c r="AJ136" i="3"/>
  <c r="DH68" i="3"/>
  <c r="DF70" i="3"/>
  <c r="DE135" i="3"/>
  <c r="EU70" i="3"/>
  <c r="EU135" i="3"/>
  <c r="R68" i="3"/>
  <c r="AL69" i="3"/>
  <c r="V136" i="3"/>
  <c r="BV135" i="3"/>
  <c r="DT135" i="3"/>
  <c r="EP70" i="3"/>
  <c r="EX69" i="3"/>
  <c r="FK69" i="3"/>
  <c r="BB69" i="3"/>
  <c r="EN135" i="3"/>
  <c r="EF68" i="3"/>
  <c r="EQ136" i="3"/>
  <c r="EI137" i="3"/>
  <c r="EH70" i="3"/>
  <c r="BY68" i="3"/>
  <c r="EA135" i="3"/>
  <c r="DB69" i="3"/>
  <c r="DZ137" i="3"/>
  <c r="DM70" i="3"/>
  <c r="BK69" i="3"/>
  <c r="DL135" i="3"/>
  <c r="DX70" i="3"/>
  <c r="FA137" i="3"/>
  <c r="F70" i="3"/>
  <c r="U70" i="3"/>
  <c r="R137" i="3"/>
  <c r="EK137" i="3"/>
  <c r="BW69" i="3"/>
  <c r="DW136" i="3"/>
  <c r="AO69" i="3"/>
  <c r="Q68" i="3"/>
  <c r="DF137" i="3"/>
  <c r="DX68" i="3"/>
  <c r="X69" i="3"/>
  <c r="EZ135" i="3"/>
  <c r="G70" i="3"/>
  <c r="EW68" i="3"/>
  <c r="N135" i="3"/>
  <c r="FL136" i="3"/>
  <c r="CD135" i="3"/>
  <c r="DN69" i="3"/>
  <c r="DN70" i="3"/>
  <c r="I137" i="3"/>
  <c r="H70" i="3"/>
  <c r="EF136" i="3"/>
  <c r="P135" i="3"/>
  <c r="CU135" i="3"/>
  <c r="CC136" i="3"/>
  <c r="BL70" i="3"/>
  <c r="FJ68" i="3"/>
  <c r="AI68" i="3"/>
  <c r="FI135" i="3"/>
  <c r="CC69" i="3"/>
  <c r="AA136" i="3"/>
  <c r="EO135" i="3"/>
  <c r="DI70" i="3"/>
  <c r="EM135" i="3"/>
  <c r="BA135" i="3"/>
  <c r="F137" i="3"/>
  <c r="FJ69" i="3"/>
  <c r="BL136" i="3"/>
  <c r="BM70" i="3"/>
  <c r="FC135" i="3"/>
  <c r="N70" i="3"/>
  <c r="AK136" i="3"/>
  <c r="I135" i="3"/>
  <c r="BQ135" i="3"/>
  <c r="AO136" i="3"/>
  <c r="BI69" i="3"/>
  <c r="CI68" i="3"/>
  <c r="CE137" i="3"/>
  <c r="Y137" i="3"/>
  <c r="FN70" i="3"/>
  <c r="BA136" i="3"/>
  <c r="CS69" i="3"/>
  <c r="DY137" i="3"/>
  <c r="BX68" i="3"/>
  <c r="BK135" i="3"/>
  <c r="DB137" i="3"/>
  <c r="EQ135" i="3"/>
  <c r="FL69" i="3"/>
  <c r="FH137" i="3"/>
  <c r="ES136" i="3"/>
  <c r="BK137" i="3"/>
  <c r="BK136" i="3"/>
  <c r="H135" i="3"/>
  <c r="AN70" i="3"/>
  <c r="DU137" i="3"/>
  <c r="CW137" i="3"/>
  <c r="DT70" i="3"/>
  <c r="W70" i="3"/>
  <c r="FM70" i="3"/>
  <c r="CM136" i="3"/>
  <c r="DL136" i="3"/>
  <c r="F135" i="3"/>
  <c r="AY68" i="3"/>
  <c r="K135" i="3"/>
  <c r="DS135" i="3"/>
  <c r="AP135" i="3"/>
  <c r="BE135" i="3"/>
  <c r="BH69" i="3"/>
  <c r="BZ70" i="3"/>
  <c r="DE137" i="3"/>
  <c r="BQ69" i="3"/>
  <c r="S70" i="3"/>
  <c r="DV135" i="3"/>
  <c r="EW136" i="3"/>
  <c r="AZ68" i="3"/>
  <c r="EM68" i="3"/>
  <c r="DS136" i="3"/>
  <c r="AS136" i="3"/>
  <c r="CU136" i="3"/>
  <c r="FN69" i="3"/>
  <c r="AS69" i="3"/>
  <c r="AL68" i="3"/>
  <c r="X136" i="3"/>
  <c r="FD69" i="3"/>
  <c r="DB135" i="3"/>
  <c r="N136" i="3"/>
  <c r="DC69" i="3"/>
  <c r="FH135" i="3"/>
  <c r="DX137" i="3"/>
  <c r="CD69" i="3"/>
  <c r="CD136" i="3"/>
  <c r="L135" i="3"/>
  <c r="CK135" i="3"/>
  <c r="BM68" i="3"/>
  <c r="DW69" i="3"/>
  <c r="AM70" i="3"/>
  <c r="BZ135" i="3"/>
  <c r="V69" i="3"/>
  <c r="Z135" i="3"/>
  <c r="DG137" i="3"/>
  <c r="AE137" i="3"/>
  <c r="EM136" i="3"/>
  <c r="FK137" i="3"/>
  <c r="Q136" i="3"/>
  <c r="U136" i="3"/>
  <c r="CQ135" i="3"/>
  <c r="CQ137" i="3"/>
  <c r="ES70" i="3"/>
  <c r="DW135" i="3"/>
  <c r="CN68" i="3"/>
  <c r="CD68" i="3"/>
  <c r="DF68" i="3"/>
  <c r="CX135" i="3"/>
  <c r="EE68" i="3"/>
  <c r="CW135" i="3"/>
  <c r="BO70" i="3"/>
  <c r="CI69" i="3"/>
  <c r="DU68" i="3"/>
  <c r="DS137" i="3"/>
  <c r="AK68" i="3"/>
  <c r="AX70" i="3"/>
  <c r="CT70" i="3"/>
  <c r="CA70" i="3"/>
  <c r="EN68" i="3"/>
  <c r="ED136" i="3"/>
  <c r="M137" i="3"/>
  <c r="AP69" i="3"/>
  <c r="ER68" i="3"/>
  <c r="EY136" i="3"/>
  <c r="ED68" i="3"/>
  <c r="BE69" i="3"/>
  <c r="ED70" i="3"/>
  <c r="EW135" i="3"/>
  <c r="FL70" i="3"/>
  <c r="CT136" i="3"/>
  <c r="AB137" i="3"/>
  <c r="EO70" i="3"/>
  <c r="EQ69" i="3"/>
  <c r="DQ70" i="3"/>
  <c r="BY70" i="3"/>
  <c r="CE69" i="3"/>
  <c r="BA137" i="3"/>
  <c r="DE70" i="3"/>
  <c r="AK69" i="3"/>
  <c r="CJ137" i="3"/>
  <c r="EI69" i="3"/>
  <c r="FE137" i="3"/>
  <c r="BL135" i="3"/>
  <c r="BJ137" i="3"/>
  <c r="EB137" i="3"/>
  <c r="CN135" i="3"/>
  <c r="CZ135" i="3"/>
  <c r="CJ70" i="3"/>
  <c r="CP136" i="3"/>
  <c r="AX135" i="3"/>
  <c r="DK70" i="3"/>
  <c r="DG70" i="3"/>
  <c r="AC135" i="3"/>
  <c r="EE137" i="3"/>
  <c r="ES137" i="3"/>
  <c r="EP135" i="3"/>
  <c r="DM69" i="3"/>
  <c r="DA136" i="3"/>
  <c r="DJ69" i="3"/>
  <c r="FN68" i="3"/>
  <c r="AJ137" i="3"/>
  <c r="EF69" i="3"/>
  <c r="BU137" i="3"/>
  <c r="EG70" i="3"/>
  <c r="EW69" i="3"/>
  <c r="BY69" i="3"/>
  <c r="DN68" i="3"/>
  <c r="CL69" i="3"/>
  <c r="DN135" i="3"/>
  <c r="H68" i="3"/>
  <c r="AR70" i="3"/>
  <c r="I70" i="3"/>
  <c r="FI69" i="3"/>
  <c r="AK137" i="3"/>
  <c r="BE136" i="3"/>
  <c r="BK68" i="3"/>
  <c r="EK70" i="3"/>
  <c r="EE69" i="3"/>
  <c r="BB137" i="3"/>
  <c r="DT68" i="3"/>
  <c r="CP137" i="3"/>
  <c r="BZ136" i="3"/>
  <c r="BS135" i="3"/>
  <c r="AA70" i="3"/>
  <c r="CI137" i="3"/>
  <c r="EC69" i="3"/>
  <c r="BJ70" i="3"/>
  <c r="FO137" i="3"/>
  <c r="FO184" i="3" s="1"/>
  <c r="FH70" i="3"/>
  <c r="DC135" i="3"/>
  <c r="CV69" i="3"/>
  <c r="DV69" i="3"/>
  <c r="DU70" i="3"/>
  <c r="FB70" i="3"/>
  <c r="AL135" i="3"/>
  <c r="FJ70" i="3"/>
  <c r="FJ135" i="3"/>
  <c r="AL70" i="3"/>
  <c r="AV137" i="3"/>
  <c r="EC70" i="3"/>
  <c r="AI136" i="3"/>
  <c r="EI68" i="3"/>
  <c r="CW136" i="3"/>
  <c r="BC69" i="3"/>
  <c r="DY69" i="3"/>
  <c r="CC137" i="3"/>
  <c r="BW135" i="3"/>
  <c r="DV68" i="3"/>
  <c r="CR69" i="3"/>
  <c r="FF68" i="3"/>
  <c r="CT68" i="3"/>
  <c r="BS70" i="3"/>
  <c r="FC70" i="3"/>
  <c r="EF70" i="3"/>
  <c r="BI68" i="3"/>
  <c r="BE68" i="3"/>
  <c r="AL136" i="3"/>
  <c r="DC137" i="3"/>
  <c r="AN136" i="3"/>
  <c r="DE136" i="3"/>
  <c r="DY68" i="3"/>
  <c r="EN136" i="3"/>
  <c r="BR68" i="3"/>
  <c r="M68" i="3"/>
  <c r="X70" i="3"/>
  <c r="K68" i="3"/>
  <c r="DA68" i="3"/>
  <c r="DP137" i="3"/>
  <c r="FF70" i="3"/>
  <c r="EV135" i="3"/>
  <c r="CM135" i="3"/>
  <c r="BV70" i="3"/>
  <c r="EB136" i="3"/>
  <c r="BS68" i="3"/>
  <c r="BX69" i="3"/>
  <c r="AH137" i="3"/>
  <c r="EB68" i="3"/>
  <c r="CG136" i="3"/>
  <c r="AR136" i="3"/>
  <c r="AA68" i="3"/>
  <c r="EG135" i="3"/>
  <c r="DR137" i="3"/>
  <c r="V68" i="3"/>
  <c r="CX137" i="3"/>
  <c r="CT135" i="3"/>
  <c r="CO137" i="3"/>
  <c r="BC136" i="3"/>
  <c r="DG69" i="3"/>
  <c r="AU68" i="3"/>
  <c r="FA136" i="3"/>
  <c r="AW136" i="3"/>
  <c r="FK136" i="3"/>
  <c r="CI70" i="3"/>
  <c r="EE70" i="3"/>
  <c r="CB135" i="3"/>
  <c r="AM136" i="3"/>
  <c r="DD68" i="3"/>
  <c r="BF68" i="3"/>
  <c r="D106" i="6"/>
  <c r="BY135" i="3"/>
  <c r="F69" i="3"/>
  <c r="BR70" i="3"/>
  <c r="FI68" i="3"/>
  <c r="CE136" i="3"/>
  <c r="BW68" i="3"/>
  <c r="S135" i="3"/>
  <c r="CN136" i="3"/>
  <c r="FI70" i="3"/>
  <c r="EU137" i="3"/>
  <c r="CO69" i="3"/>
  <c r="DC136" i="3"/>
  <c r="FE70" i="3"/>
  <c r="CS68" i="3"/>
  <c r="CN70" i="3"/>
  <c r="CF70" i="3"/>
  <c r="DH69" i="3"/>
  <c r="BN135" i="3"/>
  <c r="CD70" i="3"/>
  <c r="EP68" i="3"/>
  <c r="BN68" i="3"/>
  <c r="DA135" i="3"/>
  <c r="T137" i="3"/>
  <c r="EV70" i="3"/>
  <c r="CX69" i="3"/>
  <c r="CM68" i="3"/>
  <c r="X135" i="3"/>
  <c r="CJ135" i="3"/>
  <c r="AQ68" i="3"/>
  <c r="AD136" i="3"/>
  <c r="FF135" i="3"/>
  <c r="FK135" i="3"/>
  <c r="CJ68" i="3"/>
  <c r="AU135" i="3"/>
  <c r="BT68" i="3"/>
  <c r="DR69" i="3"/>
  <c r="FM135" i="3"/>
  <c r="DP68" i="3"/>
  <c r="AU70" i="3"/>
  <c r="CZ137" i="3"/>
  <c r="EZ137" i="3"/>
  <c r="CG68" i="3"/>
  <c r="BQ136" i="3"/>
  <c r="W135" i="3"/>
  <c r="Y136" i="3"/>
  <c r="BU136" i="3"/>
  <c r="BW70" i="3"/>
  <c r="AX137" i="3"/>
  <c r="EE135" i="3"/>
  <c r="EB69" i="3"/>
  <c r="EI70" i="3"/>
  <c r="FL135" i="3"/>
  <c r="CB70" i="3"/>
  <c r="EH68" i="3"/>
  <c r="FG70" i="3"/>
  <c r="BV136" i="3"/>
  <c r="DB136" i="3"/>
  <c r="FO68" i="3"/>
  <c r="DQ69" i="3"/>
  <c r="AV70" i="3"/>
  <c r="BF135" i="3"/>
  <c r="AS135" i="3"/>
  <c r="BV137" i="3"/>
  <c r="CA137" i="3"/>
  <c r="I69" i="3"/>
  <c r="EJ69" i="3"/>
  <c r="BX135" i="3"/>
  <c r="ET135" i="3"/>
  <c r="FE68" i="3"/>
  <c r="DK137" i="3"/>
  <c r="DQ136" i="3"/>
  <c r="Z137" i="3"/>
  <c r="DZ135" i="3"/>
  <c r="T135" i="3"/>
  <c r="DV136" i="3"/>
  <c r="AI135" i="3"/>
  <c r="EA68" i="3"/>
  <c r="CU68" i="3"/>
  <c r="BT69" i="3"/>
  <c r="AA69" i="3"/>
  <c r="M135" i="3"/>
  <c r="FD68" i="3"/>
  <c r="CR70" i="3"/>
  <c r="G135" i="3"/>
  <c r="FC68" i="3"/>
  <c r="BB68" i="3"/>
  <c r="CG137" i="3"/>
  <c r="AW135" i="3"/>
  <c r="FK70" i="3"/>
  <c r="DX69" i="3"/>
  <c r="AC70" i="3"/>
  <c r="L69" i="3"/>
  <c r="F68" i="3"/>
  <c r="ER135" i="3"/>
  <c r="AH135" i="3"/>
  <c r="DM135" i="3"/>
  <c r="ET70" i="3"/>
  <c r="BA68" i="3"/>
  <c r="J135" i="3"/>
  <c r="CT69" i="3"/>
  <c r="BD136" i="3"/>
  <c r="EM69" i="3"/>
  <c r="BC135" i="3"/>
  <c r="FG69" i="3"/>
  <c r="AH70" i="3"/>
  <c r="EK135" i="3"/>
  <c r="Y69" i="3"/>
  <c r="ED137" i="3"/>
  <c r="CF137" i="3"/>
  <c r="CL137" i="3"/>
  <c r="DM68" i="3"/>
  <c r="AR137" i="3"/>
  <c r="AJ135" i="3"/>
  <c r="DH137" i="3"/>
  <c r="BI137" i="3"/>
  <c r="EW137" i="3"/>
  <c r="EZ68" i="3"/>
  <c r="AD135" i="3"/>
  <c r="DN136" i="3"/>
  <c r="AD68" i="3"/>
  <c r="EL135" i="3"/>
  <c r="CO68" i="3"/>
  <c r="S68" i="3"/>
  <c r="DT137" i="3"/>
  <c r="W68" i="3"/>
  <c r="O137" i="3"/>
  <c r="O135" i="3"/>
  <c r="DL69" i="3"/>
  <c r="CO70" i="3"/>
  <c r="V70" i="3"/>
  <c r="CN69" i="3"/>
  <c r="FO136" i="3"/>
  <c r="FO183" i="3" s="1"/>
  <c r="DS68" i="3"/>
  <c r="BM136" i="3"/>
  <c r="BZ68" i="3"/>
  <c r="EH135" i="3"/>
  <c r="G68" i="3"/>
  <c r="FB68" i="3"/>
  <c r="EY68" i="3"/>
  <c r="DX136" i="3"/>
  <c r="AF135" i="3"/>
  <c r="BY137" i="3"/>
  <c r="BV68" i="3"/>
  <c r="BO68" i="3"/>
  <c r="AW68" i="3"/>
  <c r="AO68" i="3"/>
  <c r="FF137" i="3"/>
  <c r="EW70" i="3"/>
  <c r="U135" i="3"/>
  <c r="N68" i="3"/>
  <c r="FA68" i="3"/>
  <c r="AV68" i="3"/>
  <c r="BR136" i="3"/>
  <c r="Z136" i="3"/>
  <c r="AV135" i="3"/>
  <c r="EB135" i="3"/>
  <c r="EB70" i="3"/>
  <c r="Y68" i="3"/>
  <c r="BN69" i="3"/>
  <c r="CB68" i="3"/>
  <c r="CZ68" i="3"/>
  <c r="AQ136" i="3"/>
  <c r="BS136" i="3"/>
  <c r="BT70" i="3"/>
  <c r="AG135" i="3"/>
  <c r="BH137" i="3"/>
  <c r="EX135" i="3"/>
  <c r="CF68" i="3"/>
  <c r="CF69" i="3"/>
  <c r="CS70" i="3"/>
  <c r="AB68" i="3"/>
  <c r="DG135" i="3"/>
  <c r="AY135" i="3"/>
  <c r="EQ137" i="3"/>
  <c r="DC70" i="3"/>
  <c r="BW136" i="3"/>
  <c r="EV68" i="3"/>
  <c r="DZ68" i="3"/>
  <c r="CL135" i="3"/>
  <c r="DQ68" i="3"/>
  <c r="CH136" i="3"/>
  <c r="FD136" i="3"/>
  <c r="BQ70" i="3"/>
  <c r="DA137" i="3"/>
  <c r="DG68" i="3"/>
  <c r="K70" i="3"/>
  <c r="CY135" i="3"/>
  <c r="DO135" i="3"/>
  <c r="BP136" i="3"/>
  <c r="EY69" i="3"/>
  <c r="AP137" i="3"/>
  <c r="AC68" i="3"/>
  <c r="DG136" i="3"/>
  <c r="Q135" i="3"/>
  <c r="BH68" i="3"/>
  <c r="CY68" i="3"/>
  <c r="CP135" i="3"/>
  <c r="CU69" i="3"/>
  <c r="DB68" i="3"/>
  <c r="CE135" i="3"/>
  <c r="DK69" i="3"/>
  <c r="Y135" i="3"/>
  <c r="EQ70" i="3"/>
  <c r="R70" i="3"/>
  <c r="AS137" i="3"/>
  <c r="G136" i="3"/>
  <c r="DU135" i="3"/>
  <c r="X137" i="3"/>
  <c r="EO68" i="3"/>
  <c r="DJ70" i="3"/>
  <c r="EJ135" i="3"/>
  <c r="EL70" i="3"/>
  <c r="AD70" i="3"/>
  <c r="CB69" i="3"/>
  <c r="CQ68" i="3"/>
  <c r="CA69" i="3"/>
  <c r="EC136" i="3"/>
  <c r="BJ135" i="3"/>
  <c r="O136" i="3"/>
  <c r="DF69" i="3"/>
  <c r="AB136" i="3"/>
  <c r="G137" i="3"/>
  <c r="AP68" i="3"/>
  <c r="DJ136" i="3"/>
  <c r="BP137" i="3"/>
  <c r="BF136" i="3"/>
  <c r="DR68" i="3"/>
  <c r="BG68" i="3"/>
  <c r="DO136" i="3"/>
  <c r="CJ136" i="3"/>
  <c r="EM137" i="3"/>
  <c r="EY70" i="3"/>
  <c r="CL68" i="3"/>
  <c r="AT135" i="3"/>
  <c r="ES135" i="3"/>
  <c r="DD135" i="3"/>
  <c r="DT136" i="3"/>
  <c r="J137" i="3"/>
  <c r="AJ68" i="3"/>
  <c r="BL68" i="3"/>
  <c r="ES69" i="3"/>
  <c r="BA69" i="3"/>
  <c r="O68" i="3"/>
  <c r="CU137" i="3"/>
  <c r="I68" i="3"/>
  <c r="FE135" i="3"/>
  <c r="EX68" i="3"/>
  <c r="L137" i="3"/>
  <c r="DF135" i="3"/>
  <c r="BD135" i="3"/>
  <c r="AQ137" i="3"/>
  <c r="ET136" i="3"/>
  <c r="AP136" i="3"/>
  <c r="BP68" i="3"/>
  <c r="CP70" i="3"/>
  <c r="BQ68" i="3"/>
  <c r="AM69" i="3"/>
  <c r="BX137" i="3"/>
  <c r="K137" i="3"/>
  <c r="AD137" i="3"/>
  <c r="AT136" i="3"/>
  <c r="Q137" i="3"/>
  <c r="CK69" i="3"/>
  <c r="BT136" i="3"/>
  <c r="AM68" i="3"/>
  <c r="AR135" i="3"/>
  <c r="CH68" i="3"/>
  <c r="DL68" i="3"/>
  <c r="DE68" i="3"/>
  <c r="BZ73" i="3"/>
  <c r="CY73" i="3"/>
  <c r="DV73" i="3"/>
  <c r="FB73" i="3"/>
  <c r="EA73" i="3"/>
  <c r="AG73" i="3"/>
  <c r="CP73" i="3"/>
  <c r="AL73" i="3"/>
  <c r="R73" i="3"/>
  <c r="BD73" i="3"/>
  <c r="BH73" i="3"/>
  <c r="AJ73" i="3"/>
  <c r="AF73" i="3"/>
  <c r="AP73" i="3"/>
  <c r="EN73" i="3"/>
  <c r="AQ73" i="3"/>
  <c r="AE73" i="3"/>
  <c r="FD73" i="3"/>
  <c r="EL73" i="3"/>
  <c r="X73" i="3"/>
  <c r="BX73" i="3"/>
  <c r="BI73" i="3"/>
  <c r="G73" i="3"/>
  <c r="CG73" i="3"/>
  <c r="DX73" i="3"/>
  <c r="FA73" i="3"/>
  <c r="CW73" i="3"/>
  <c r="Y73" i="3"/>
  <c r="BE73" i="3"/>
  <c r="BM73" i="3"/>
  <c r="EZ73" i="3"/>
  <c r="AK73" i="3"/>
  <c r="FI73" i="3"/>
  <c r="BP73" i="3"/>
  <c r="DU73" i="3"/>
  <c r="I73" i="3"/>
  <c r="EK73" i="3"/>
  <c r="K73" i="3"/>
  <c r="BK73" i="3"/>
  <c r="AI73" i="3"/>
  <c r="DI73" i="3"/>
  <c r="DY73" i="3"/>
  <c r="BG73" i="3"/>
  <c r="ER73" i="3"/>
  <c r="EC73" i="3"/>
  <c r="FL73" i="3"/>
  <c r="AZ73" i="3"/>
  <c r="O73" i="3"/>
  <c r="W73" i="3"/>
  <c r="S73" i="3"/>
  <c r="EJ73" i="3"/>
  <c r="FN73" i="3"/>
  <c r="DF73" i="3"/>
  <c r="AR73" i="3"/>
  <c r="CI73" i="3"/>
  <c r="BN73" i="3"/>
  <c r="CT73" i="3"/>
  <c r="CF73" i="3"/>
  <c r="AV73" i="3"/>
  <c r="DZ73" i="3"/>
  <c r="CA73" i="3"/>
  <c r="FM73" i="3"/>
  <c r="DJ73" i="3"/>
  <c r="BF73" i="3"/>
  <c r="CX73" i="3"/>
  <c r="AB73" i="3"/>
  <c r="DW73" i="3"/>
  <c r="CQ73" i="3"/>
  <c r="EB73" i="3"/>
  <c r="CZ73" i="3"/>
  <c r="FO73" i="3"/>
  <c r="EI73" i="3"/>
  <c r="H73" i="3"/>
  <c r="L73" i="3"/>
  <c r="CR73" i="3"/>
  <c r="AU73" i="3"/>
  <c r="BY73" i="3"/>
  <c r="FF73" i="3"/>
  <c r="EY73" i="3"/>
  <c r="DL73" i="3"/>
  <c r="EQ73" i="3"/>
  <c r="BT73" i="3"/>
  <c r="DT73" i="3"/>
  <c r="EU73" i="3"/>
  <c r="DA73" i="3"/>
  <c r="EG73" i="3"/>
  <c r="BR73" i="3"/>
  <c r="V73" i="3"/>
  <c r="Q73" i="3"/>
  <c r="BS73" i="3"/>
  <c r="FH73" i="3"/>
  <c r="DQ73" i="3"/>
  <c r="CD73" i="3"/>
  <c r="DK73" i="3"/>
  <c r="AY73" i="3"/>
  <c r="EP73" i="3"/>
  <c r="CE73" i="3"/>
  <c r="ED73" i="3"/>
  <c r="AA73" i="3"/>
  <c r="ET73" i="3"/>
  <c r="EE73" i="3"/>
  <c r="M73" i="3"/>
  <c r="EO73" i="3"/>
  <c r="Z73" i="3"/>
  <c r="CO73" i="3"/>
  <c r="DP73" i="3"/>
  <c r="DN73" i="3"/>
  <c r="FJ73" i="3"/>
  <c r="CK73" i="3"/>
  <c r="AX73" i="3"/>
  <c r="T73" i="3"/>
  <c r="AM73" i="3"/>
  <c r="AN73" i="3"/>
  <c r="CU73" i="3"/>
  <c r="FE73" i="3"/>
  <c r="DG73" i="3"/>
  <c r="BO73" i="3"/>
  <c r="AH73" i="3"/>
  <c r="EM73" i="3"/>
  <c r="BA73" i="3"/>
  <c r="EX73" i="3"/>
  <c r="CS73" i="3"/>
  <c r="CM73" i="3"/>
  <c r="CN73" i="3"/>
  <c r="BW73" i="3"/>
  <c r="DE73" i="3"/>
  <c r="N73" i="3"/>
  <c r="AT73" i="3"/>
  <c r="J73" i="3"/>
  <c r="AD73" i="3"/>
  <c r="BB73" i="3"/>
  <c r="AW73" i="3"/>
  <c r="CJ73" i="3"/>
  <c r="U73" i="3"/>
  <c r="DR73" i="3"/>
  <c r="DO73" i="3"/>
  <c r="DD73" i="3"/>
  <c r="BV73" i="3"/>
  <c r="CV73" i="3"/>
  <c r="P73" i="3"/>
  <c r="EF73" i="3"/>
  <c r="AO73" i="3"/>
  <c r="EV73" i="3"/>
  <c r="BC73" i="3"/>
  <c r="FG73" i="3"/>
  <c r="CB73" i="3"/>
  <c r="DM73" i="3"/>
  <c r="ES73" i="3"/>
  <c r="EW73" i="3"/>
  <c r="AS73" i="3"/>
  <c r="FC73" i="3"/>
  <c r="AC73" i="3"/>
  <c r="CH73" i="3"/>
  <c r="BJ73" i="3"/>
  <c r="BQ73" i="3"/>
  <c r="DH73" i="3"/>
  <c r="FK73" i="3"/>
  <c r="BL73" i="3"/>
  <c r="CC73" i="3"/>
  <c r="DB73" i="3"/>
  <c r="DS73" i="3"/>
  <c r="DC73" i="3"/>
  <c r="CL73" i="3"/>
  <c r="BU73" i="3"/>
  <c r="G124" i="6"/>
  <c r="EH73" i="3"/>
  <c r="DZ84" i="3"/>
  <c r="AN84" i="3"/>
  <c r="BZ84" i="3"/>
  <c r="H84" i="3"/>
  <c r="ER84" i="3"/>
  <c r="DT84" i="3"/>
  <c r="EP84" i="3"/>
  <c r="CS84" i="3"/>
  <c r="BX84" i="3"/>
  <c r="AW84" i="3"/>
  <c r="Q84" i="3"/>
  <c r="DH84" i="3"/>
  <c r="AO84" i="3"/>
  <c r="BB84" i="3"/>
  <c r="BP84" i="3"/>
  <c r="BG84" i="3"/>
  <c r="BJ84" i="3"/>
  <c r="FI84" i="3"/>
  <c r="FJ27" i="7" s="1"/>
  <c r="AP84" i="3"/>
  <c r="AR84" i="3"/>
  <c r="ET84" i="3"/>
  <c r="EU27" i="7" s="1"/>
  <c r="I84" i="3"/>
  <c r="DG84" i="3"/>
  <c r="CT84" i="3"/>
  <c r="BC84" i="3"/>
  <c r="EI84" i="3"/>
  <c r="P84" i="3"/>
  <c r="AZ84" i="3"/>
  <c r="CA84" i="3"/>
  <c r="AK84" i="3"/>
  <c r="DB84" i="3"/>
  <c r="DV84" i="3"/>
  <c r="EW84" i="3"/>
  <c r="EX27" i="7" s="1"/>
  <c r="CO84" i="3"/>
  <c r="AY84" i="3"/>
  <c r="CG84" i="3"/>
  <c r="CR84" i="3"/>
  <c r="DM84" i="3"/>
  <c r="BE84" i="3"/>
  <c r="FE84" i="3"/>
  <c r="FF27" i="7" s="1"/>
  <c r="EH84" i="3"/>
  <c r="CM84" i="3"/>
  <c r="W84" i="3"/>
  <c r="EE84" i="3"/>
  <c r="AS84" i="3"/>
  <c r="EZ84" i="3"/>
  <c r="FA27" i="7" s="1"/>
  <c r="BL84" i="3"/>
  <c r="CH84" i="3"/>
  <c r="DX84" i="3"/>
  <c r="CE84" i="3"/>
  <c r="EB84" i="3"/>
  <c r="EF84" i="3"/>
  <c r="AT84" i="3"/>
  <c r="BT84" i="3"/>
  <c r="AC84" i="3"/>
  <c r="CN84" i="3"/>
  <c r="BM84" i="3"/>
  <c r="DU84" i="3"/>
  <c r="CD84" i="3"/>
  <c r="AQ84" i="3"/>
  <c r="EC84" i="3"/>
  <c r="CK84" i="3"/>
  <c r="EA84" i="3"/>
  <c r="EY84" i="3"/>
  <c r="EZ27" i="7" s="1"/>
  <c r="CI84" i="3"/>
  <c r="EK84" i="3"/>
  <c r="K84" i="3"/>
  <c r="FK84" i="3"/>
  <c r="FL27" i="7" s="1"/>
  <c r="R84" i="3"/>
  <c r="AV84" i="3"/>
  <c r="BK84" i="3"/>
  <c r="AX84" i="3"/>
  <c r="J84" i="3"/>
  <c r="EN84" i="3"/>
  <c r="DP84" i="3"/>
  <c r="G84" i="3"/>
  <c r="EQ84" i="3"/>
  <c r="DO84" i="3"/>
  <c r="BY84" i="3"/>
  <c r="EX84" i="3"/>
  <c r="EY27" i="7" s="1"/>
  <c r="BH84" i="3"/>
  <c r="EV84" i="3"/>
  <c r="EW27" i="7" s="1"/>
  <c r="FM84" i="3"/>
  <c r="FN27" i="7" s="1"/>
  <c r="DF84" i="3"/>
  <c r="DL84" i="3"/>
  <c r="BF84" i="3"/>
  <c r="AU84" i="3"/>
  <c r="BU84" i="3"/>
  <c r="AJ84" i="3"/>
  <c r="EG84" i="3"/>
  <c r="FL84" i="3"/>
  <c r="FM27" i="7" s="1"/>
  <c r="Z84" i="3"/>
  <c r="EL84" i="3"/>
  <c r="BN84" i="3"/>
  <c r="AI84" i="3"/>
  <c r="CY84" i="3"/>
  <c r="BA84" i="3"/>
  <c r="F84" i="3"/>
  <c r="DY84" i="3"/>
  <c r="FC84" i="3"/>
  <c r="FD27" i="7" s="1"/>
  <c r="CW84" i="3"/>
  <c r="Y84" i="3"/>
  <c r="AF84" i="3"/>
  <c r="DI84" i="3"/>
  <c r="AB84" i="3"/>
  <c r="DW84" i="3"/>
  <c r="DD84" i="3"/>
  <c r="X84" i="3"/>
  <c r="CX84" i="3"/>
  <c r="EO84" i="3"/>
  <c r="FF84" i="3"/>
  <c r="FG27" i="7" s="1"/>
  <c r="FG84" i="3"/>
  <c r="FH27" i="7" s="1"/>
  <c r="S84" i="3"/>
  <c r="ES84" i="3"/>
  <c r="BO84" i="3"/>
  <c r="CF84" i="3"/>
  <c r="V84" i="3"/>
  <c r="EJ84" i="3"/>
  <c r="CB84" i="3"/>
  <c r="DE84" i="3"/>
  <c r="CP84" i="3"/>
  <c r="AL84" i="3"/>
  <c r="FA84" i="3"/>
  <c r="FB27" i="7" s="1"/>
  <c r="EU84" i="3"/>
  <c r="EV27" i="7" s="1"/>
  <c r="FN84" i="3"/>
  <c r="FO27" i="7" s="1"/>
  <c r="BQ84" i="3"/>
  <c r="BV84" i="3"/>
  <c r="BS84" i="3"/>
  <c r="M84" i="3"/>
  <c r="DC84" i="3"/>
  <c r="CL84" i="3"/>
  <c r="AH84" i="3"/>
  <c r="AM84" i="3"/>
  <c r="BI84" i="3"/>
  <c r="FB84" i="3"/>
  <c r="FC27" i="7" s="1"/>
  <c r="DA84" i="3"/>
  <c r="FD84" i="3"/>
  <c r="FE27" i="7" s="1"/>
  <c r="BD84" i="3"/>
  <c r="AA84" i="3"/>
  <c r="T84" i="3"/>
  <c r="FO84" i="3"/>
  <c r="EM84" i="3"/>
  <c r="AD84" i="3"/>
  <c r="CQ84" i="3"/>
  <c r="CU84" i="3"/>
  <c r="DN84" i="3"/>
  <c r="DQ84" i="3"/>
  <c r="U84" i="3"/>
  <c r="BR84" i="3"/>
  <c r="FH84" i="3"/>
  <c r="FI27" i="7" s="1"/>
  <c r="L84" i="3"/>
  <c r="DJ84" i="3"/>
  <c r="I125" i="6"/>
  <c r="BW84" i="3"/>
  <c r="CC84" i="3"/>
  <c r="O84" i="3"/>
  <c r="DR84" i="3"/>
  <c r="CV84" i="3"/>
  <c r="AG84" i="3"/>
  <c r="N84" i="3"/>
  <c r="DK84" i="3"/>
  <c r="FJ84" i="3"/>
  <c r="FK27" i="7" s="1"/>
  <c r="DS84" i="3"/>
  <c r="AE84" i="3"/>
  <c r="CZ84" i="3"/>
  <c r="CJ84" i="3"/>
  <c r="ED84" i="3"/>
  <c r="FJ75" i="3"/>
  <c r="W75" i="3"/>
  <c r="BD75" i="3"/>
  <c r="DP75" i="3"/>
  <c r="EM75" i="3"/>
  <c r="DL75" i="3"/>
  <c r="CB75" i="3"/>
  <c r="U75" i="3"/>
  <c r="AB75" i="3"/>
  <c r="CT75" i="3"/>
  <c r="FA75" i="3"/>
  <c r="FL75" i="3"/>
  <c r="BY75" i="3"/>
  <c r="AQ75" i="3"/>
  <c r="EL75" i="3"/>
  <c r="AS75" i="3"/>
  <c r="CC75" i="3"/>
  <c r="FB75" i="3"/>
  <c r="CR75" i="3"/>
  <c r="CI75" i="3"/>
  <c r="DT75" i="3"/>
  <c r="FD75" i="3"/>
  <c r="AG75" i="3"/>
  <c r="FK75" i="3"/>
  <c r="DY75" i="3"/>
  <c r="EN75" i="3"/>
  <c r="CK75" i="3"/>
  <c r="FF75" i="3"/>
  <c r="DW75" i="3"/>
  <c r="CV75" i="3"/>
  <c r="CN75" i="3"/>
  <c r="DH75" i="3"/>
  <c r="FN75" i="3"/>
  <c r="AF75" i="3"/>
  <c r="DA75" i="3"/>
  <c r="EE75" i="3"/>
  <c r="Y75" i="3"/>
  <c r="FG75" i="3"/>
  <c r="G126" i="6"/>
  <c r="EH75" i="3"/>
  <c r="AH75" i="3"/>
  <c r="AL75" i="3"/>
  <c r="DU75" i="3"/>
  <c r="X75" i="3"/>
  <c r="AZ75" i="3"/>
  <c r="EF75" i="3"/>
  <c r="AC75" i="3"/>
  <c r="DZ75" i="3"/>
  <c r="DD75" i="3"/>
  <c r="AR75" i="3"/>
  <c r="CD75" i="3"/>
  <c r="EI75" i="3"/>
  <c r="ER75" i="3"/>
  <c r="CE75" i="3"/>
  <c r="BW75" i="3"/>
  <c r="BG75" i="3"/>
  <c r="ED75" i="3"/>
  <c r="DF75" i="3"/>
  <c r="EA75" i="3"/>
  <c r="DV75" i="3"/>
  <c r="BB75" i="3"/>
  <c r="DN75" i="3"/>
  <c r="EJ75" i="3"/>
  <c r="EV75" i="3"/>
  <c r="BI75" i="3"/>
  <c r="AY75" i="3"/>
  <c r="DO75" i="3"/>
  <c r="DX75" i="3"/>
  <c r="V75" i="3"/>
  <c r="N75" i="3"/>
  <c r="DB75" i="3"/>
  <c r="BF75" i="3"/>
  <c r="R75" i="3"/>
  <c r="AK75" i="3"/>
  <c r="DM75" i="3"/>
  <c r="CM75" i="3"/>
  <c r="CA75" i="3"/>
  <c r="ET75" i="3"/>
  <c r="FI75" i="3"/>
  <c r="G75" i="3"/>
  <c r="EB75" i="3"/>
  <c r="S75" i="3"/>
  <c r="CZ75" i="3"/>
  <c r="BN75" i="3"/>
  <c r="CP75" i="3"/>
  <c r="AT75" i="3"/>
  <c r="CO75" i="3"/>
  <c r="CF75" i="3"/>
  <c r="BU75" i="3"/>
  <c r="F75" i="3"/>
  <c r="CL75" i="3"/>
  <c r="BT75" i="3"/>
  <c r="EX75" i="3"/>
  <c r="CH75" i="3"/>
  <c r="K75" i="3"/>
  <c r="FM75" i="3"/>
  <c r="AA75" i="3"/>
  <c r="FC75" i="3"/>
  <c r="EU75" i="3"/>
  <c r="BS75" i="3"/>
  <c r="BO75" i="3"/>
  <c r="BH75" i="3"/>
  <c r="AU75" i="3"/>
  <c r="CX75" i="3"/>
  <c r="BK75" i="3"/>
  <c r="AD75" i="3"/>
  <c r="M75" i="3"/>
  <c r="BE75" i="3"/>
  <c r="AP75" i="3"/>
  <c r="J75" i="3"/>
  <c r="BZ75" i="3"/>
  <c r="CJ75" i="3"/>
  <c r="DS75" i="3"/>
  <c r="DE75" i="3"/>
  <c r="EY75" i="3"/>
  <c r="P75" i="3"/>
  <c r="CU75" i="3"/>
  <c r="EC75" i="3"/>
  <c r="DQ75" i="3"/>
  <c r="CG75" i="3"/>
  <c r="DG75" i="3"/>
  <c r="BX75" i="3"/>
  <c r="H75" i="3"/>
  <c r="AE75" i="3"/>
  <c r="AM75" i="3"/>
  <c r="ES75" i="3"/>
  <c r="EQ75" i="3"/>
  <c r="T75" i="3"/>
  <c r="CQ75" i="3"/>
  <c r="BV75" i="3"/>
  <c r="AX75" i="3"/>
  <c r="BJ75" i="3"/>
  <c r="EG75" i="3"/>
  <c r="BR75" i="3"/>
  <c r="CS75" i="3"/>
  <c r="EO75" i="3"/>
  <c r="AO75" i="3"/>
  <c r="BC75" i="3"/>
  <c r="CW75" i="3"/>
  <c r="AV75" i="3"/>
  <c r="BM75" i="3"/>
  <c r="BP75" i="3"/>
  <c r="EW75" i="3"/>
  <c r="FH75" i="3"/>
  <c r="DC75" i="3"/>
  <c r="BQ75" i="3"/>
  <c r="O75" i="3"/>
  <c r="EP75" i="3"/>
  <c r="FO75" i="3"/>
  <c r="DJ75" i="3"/>
  <c r="EK75" i="3"/>
  <c r="Q75" i="3"/>
  <c r="L75" i="3"/>
  <c r="BA75" i="3"/>
  <c r="DR75" i="3"/>
  <c r="BL75" i="3"/>
  <c r="DI75" i="3"/>
  <c r="CY75" i="3"/>
  <c r="AW75" i="3"/>
  <c r="AN75" i="3"/>
  <c r="AI75" i="3"/>
  <c r="AJ75" i="3"/>
  <c r="DK75" i="3"/>
  <c r="I75" i="3"/>
  <c r="Z75" i="3"/>
  <c r="FE75" i="3"/>
  <c r="EZ75" i="3"/>
  <c r="DX80" i="3"/>
  <c r="FH80" i="3"/>
  <c r="FI23" i="7" s="1"/>
  <c r="FL80" i="3"/>
  <c r="FM23" i="7" s="1"/>
  <c r="FD80" i="3"/>
  <c r="FE23" i="7" s="1"/>
  <c r="DU80" i="3"/>
  <c r="DS80" i="3"/>
  <c r="V80" i="3"/>
  <c r="L80" i="3"/>
  <c r="CX80" i="3"/>
  <c r="CF80" i="3"/>
  <c r="BF80" i="3"/>
  <c r="BH80" i="3"/>
  <c r="FA80" i="3"/>
  <c r="FB23" i="7" s="1"/>
  <c r="BI80" i="3"/>
  <c r="BX80" i="3"/>
  <c r="FE80" i="3"/>
  <c r="FF23" i="7" s="1"/>
  <c r="DO80" i="3"/>
  <c r="BZ80" i="3"/>
  <c r="BQ80" i="3"/>
  <c r="BS80" i="3"/>
  <c r="CE80" i="3"/>
  <c r="X80" i="3"/>
  <c r="DA80" i="3"/>
  <c r="I80" i="3"/>
  <c r="BL80" i="3"/>
  <c r="CD80" i="3"/>
  <c r="AK80" i="3"/>
  <c r="EY80" i="3"/>
  <c r="EZ23" i="7" s="1"/>
  <c r="AW80" i="3"/>
  <c r="ED80" i="3"/>
  <c r="BB80" i="3"/>
  <c r="BM80" i="3"/>
  <c r="EK80" i="3"/>
  <c r="AD80" i="3"/>
  <c r="FM80" i="3"/>
  <c r="FN23" i="7" s="1"/>
  <c r="CT80" i="3"/>
  <c r="CJ80" i="3"/>
  <c r="P80" i="3"/>
  <c r="EH80" i="3"/>
  <c r="EI80" i="3"/>
  <c r="BG80" i="3"/>
  <c r="BN80" i="3"/>
  <c r="CV80" i="3"/>
  <c r="M80" i="3"/>
  <c r="CO80" i="3"/>
  <c r="DL80" i="3"/>
  <c r="EZ80" i="3"/>
  <c r="FA23" i="7" s="1"/>
  <c r="DR80" i="3"/>
  <c r="BY80" i="3"/>
  <c r="Y80" i="3"/>
  <c r="ES80" i="3"/>
  <c r="AJ80" i="3"/>
  <c r="AR80" i="3"/>
  <c r="EF80" i="3"/>
  <c r="DJ80" i="3"/>
  <c r="DB80" i="3"/>
  <c r="EG80" i="3"/>
  <c r="DD80" i="3"/>
  <c r="CH80" i="3"/>
  <c r="J80" i="3"/>
  <c r="AS80" i="3"/>
  <c r="DZ80" i="3"/>
  <c r="EU80" i="3"/>
  <c r="EV23" i="7" s="1"/>
  <c r="EP80" i="3"/>
  <c r="CI80" i="3"/>
  <c r="DH80" i="3"/>
  <c r="EX80" i="3"/>
  <c r="EY23" i="7" s="1"/>
  <c r="FJ80" i="3"/>
  <c r="FK23" i="7" s="1"/>
  <c r="BJ80" i="3"/>
  <c r="AC80" i="3"/>
  <c r="W80" i="3"/>
  <c r="R80" i="3"/>
  <c r="CN80" i="3"/>
  <c r="AT80" i="3"/>
  <c r="FI80" i="3"/>
  <c r="FJ23" i="7" s="1"/>
  <c r="CB80" i="3"/>
  <c r="BE80" i="3"/>
  <c r="EQ80" i="3"/>
  <c r="CM80" i="3"/>
  <c r="AQ80" i="3"/>
  <c r="BO80" i="3"/>
  <c r="AO80" i="3"/>
  <c r="H80" i="3"/>
  <c r="AF80" i="3"/>
  <c r="CA80" i="3"/>
  <c r="CR80" i="3"/>
  <c r="AU80" i="3"/>
  <c r="CK80" i="3"/>
  <c r="EA80" i="3"/>
  <c r="BA80" i="3"/>
  <c r="EW80" i="3"/>
  <c r="EX23" i="7" s="1"/>
  <c r="BR80" i="3"/>
  <c r="DT80" i="3"/>
  <c r="BU80" i="3"/>
  <c r="AZ80" i="3"/>
  <c r="CL80" i="3"/>
  <c r="AX80" i="3"/>
  <c r="AM80" i="3"/>
  <c r="CC80" i="3"/>
  <c r="O80" i="3"/>
  <c r="FG80" i="3"/>
  <c r="FH23" i="7" s="1"/>
  <c r="BV80" i="3"/>
  <c r="CZ80" i="3"/>
  <c r="CG80" i="3"/>
  <c r="G80" i="3"/>
  <c r="BD80" i="3"/>
  <c r="CS80" i="3"/>
  <c r="DC80" i="3"/>
  <c r="FC80" i="3"/>
  <c r="FD23" i="7" s="1"/>
  <c r="Q80" i="3"/>
  <c r="AI80" i="3"/>
  <c r="DW80" i="3"/>
  <c r="CQ80" i="3"/>
  <c r="FB80" i="3"/>
  <c r="FC23" i="7" s="1"/>
  <c r="EJ80" i="3"/>
  <c r="CY80" i="3"/>
  <c r="FF80" i="3"/>
  <c r="FG23" i="7" s="1"/>
  <c r="F80" i="3"/>
  <c r="U80" i="3"/>
  <c r="FK80" i="3"/>
  <c r="FL23" i="7" s="1"/>
  <c r="AP80" i="3"/>
  <c r="DY80" i="3"/>
  <c r="DF80" i="3"/>
  <c r="BP80" i="3"/>
  <c r="Z80" i="3"/>
  <c r="AV80" i="3"/>
  <c r="EL80" i="3"/>
  <c r="DN80" i="3"/>
  <c r="BT80" i="3"/>
  <c r="DE80" i="3"/>
  <c r="AN80" i="3"/>
  <c r="DG80" i="3"/>
  <c r="T80" i="3"/>
  <c r="AB80" i="3"/>
  <c r="ET80" i="3"/>
  <c r="EU23" i="7" s="1"/>
  <c r="AL80" i="3"/>
  <c r="DP80" i="3"/>
  <c r="CU80" i="3"/>
  <c r="N80" i="3"/>
  <c r="CW80" i="3"/>
  <c r="DQ80" i="3"/>
  <c r="CP80" i="3"/>
  <c r="AY80" i="3"/>
  <c r="AE80" i="3"/>
  <c r="DV80" i="3"/>
  <c r="EC80" i="3"/>
  <c r="BW80" i="3"/>
  <c r="ER80" i="3"/>
  <c r="EM80" i="3"/>
  <c r="DM80" i="3"/>
  <c r="EB80" i="3"/>
  <c r="BC80" i="3"/>
  <c r="BK80" i="3"/>
  <c r="DI80" i="3"/>
  <c r="AA80" i="3"/>
  <c r="K80" i="3"/>
  <c r="AH80" i="3"/>
  <c r="H126" i="6"/>
  <c r="FN80" i="3"/>
  <c r="FO23" i="7" s="1"/>
  <c r="DK80" i="3"/>
  <c r="EE80" i="3"/>
  <c r="EN80" i="3"/>
  <c r="EO80" i="3"/>
  <c r="FO80" i="3"/>
  <c r="S80" i="3"/>
  <c r="EV80" i="3"/>
  <c r="EW23" i="7" s="1"/>
  <c r="AG80" i="3"/>
  <c r="BW79" i="3"/>
  <c r="BC79" i="3"/>
  <c r="EP79" i="3"/>
  <c r="CV79" i="3"/>
  <c r="EO79" i="3"/>
  <c r="DD79" i="3"/>
  <c r="CX79" i="3"/>
  <c r="BF79" i="3"/>
  <c r="BG79" i="3"/>
  <c r="EY79" i="3"/>
  <c r="EZ22" i="7" s="1"/>
  <c r="DT79" i="3"/>
  <c r="FF79" i="3"/>
  <c r="FG22" i="7" s="1"/>
  <c r="AF79" i="3"/>
  <c r="EH79" i="3"/>
  <c r="I79" i="3"/>
  <c r="FD79" i="3"/>
  <c r="FE22" i="7" s="1"/>
  <c r="G79" i="3"/>
  <c r="BJ79" i="3"/>
  <c r="DQ79" i="3"/>
  <c r="BE79" i="3"/>
  <c r="EB79" i="3"/>
  <c r="CW79" i="3"/>
  <c r="CM79" i="3"/>
  <c r="EJ79" i="3"/>
  <c r="BN79" i="3"/>
  <c r="DN79" i="3"/>
  <c r="AT79" i="3"/>
  <c r="M79" i="3"/>
  <c r="BB79" i="3"/>
  <c r="AR79" i="3"/>
  <c r="FC79" i="3"/>
  <c r="FD22" i="7" s="1"/>
  <c r="CJ79" i="3"/>
  <c r="L79" i="3"/>
  <c r="AN79" i="3"/>
  <c r="CU79" i="3"/>
  <c r="AB79" i="3"/>
  <c r="AD79" i="3"/>
  <c r="DB79" i="3"/>
  <c r="K79" i="3"/>
  <c r="BD79" i="3"/>
  <c r="W79" i="3"/>
  <c r="BR79" i="3"/>
  <c r="FL79" i="3"/>
  <c r="FM22" i="7" s="1"/>
  <c r="Y79" i="3"/>
  <c r="FE79" i="3"/>
  <c r="FF22" i="7" s="1"/>
  <c r="AE79" i="3"/>
  <c r="CO79" i="3"/>
  <c r="AM79" i="3"/>
  <c r="AU79" i="3"/>
  <c r="AL79" i="3"/>
  <c r="DZ79" i="3"/>
  <c r="DC79" i="3"/>
  <c r="FN79" i="3"/>
  <c r="FO22" i="7" s="1"/>
  <c r="AA79" i="3"/>
  <c r="EX79" i="3"/>
  <c r="EY22" i="7" s="1"/>
  <c r="BH79" i="3"/>
  <c r="J79" i="3"/>
  <c r="CQ79" i="3"/>
  <c r="CL79" i="3"/>
  <c r="CA79" i="3"/>
  <c r="CD79" i="3"/>
  <c r="BV79" i="3"/>
  <c r="EF79" i="3"/>
  <c r="AZ79" i="3"/>
  <c r="V79" i="3"/>
  <c r="BO79" i="3"/>
  <c r="H79" i="3"/>
  <c r="DJ79" i="3"/>
  <c r="EK79" i="3"/>
  <c r="EG79" i="3"/>
  <c r="BM79" i="3"/>
  <c r="FG79" i="3"/>
  <c r="FH22" i="7" s="1"/>
  <c r="ET79" i="3"/>
  <c r="EU22" i="7" s="1"/>
  <c r="CP79" i="3"/>
  <c r="BY79" i="3"/>
  <c r="DG79" i="3"/>
  <c r="EM79" i="3"/>
  <c r="CF79" i="3"/>
  <c r="DA79" i="3"/>
  <c r="Q79" i="3"/>
  <c r="ED79" i="3"/>
  <c r="AQ79" i="3"/>
  <c r="DM79" i="3"/>
  <c r="T79" i="3"/>
  <c r="DY79" i="3"/>
  <c r="CY79" i="3"/>
  <c r="EA79" i="3"/>
  <c r="Z79" i="3"/>
  <c r="CB79" i="3"/>
  <c r="CC79" i="3"/>
  <c r="FI79" i="3"/>
  <c r="FJ22" i="7" s="1"/>
  <c r="BS79" i="3"/>
  <c r="EZ79" i="3"/>
  <c r="FA22" i="7" s="1"/>
  <c r="DL79" i="3"/>
  <c r="DE79" i="3"/>
  <c r="X79" i="3"/>
  <c r="BT79" i="3"/>
  <c r="CE79" i="3"/>
  <c r="BQ79" i="3"/>
  <c r="CH79" i="3"/>
  <c r="BA79" i="3"/>
  <c r="DK79" i="3"/>
  <c r="AH79" i="3"/>
  <c r="DX79" i="3"/>
  <c r="CN79" i="3"/>
  <c r="DI79" i="3"/>
  <c r="AG79" i="3"/>
  <c r="BI79" i="3"/>
  <c r="EI79" i="3"/>
  <c r="AS79" i="3"/>
  <c r="EL79" i="3"/>
  <c r="FH79" i="3"/>
  <c r="FI22" i="7" s="1"/>
  <c r="CG79" i="3"/>
  <c r="BX79" i="3"/>
  <c r="AC79" i="3"/>
  <c r="FJ79" i="3"/>
  <c r="FK22" i="7" s="1"/>
  <c r="EU79" i="3"/>
  <c r="EV22" i="7" s="1"/>
  <c r="BZ79" i="3"/>
  <c r="CR79" i="3"/>
  <c r="N79" i="3"/>
  <c r="CI79" i="3"/>
  <c r="DW79" i="3"/>
  <c r="AW79" i="3"/>
  <c r="EN79" i="3"/>
  <c r="CS79" i="3"/>
  <c r="EC79" i="3"/>
  <c r="AY79" i="3"/>
  <c r="CT79" i="3"/>
  <c r="FB79" i="3"/>
  <c r="FC22" i="7" s="1"/>
  <c r="BL79" i="3"/>
  <c r="BP79" i="3"/>
  <c r="BK79" i="3"/>
  <c r="U79" i="3"/>
  <c r="AO79" i="3"/>
  <c r="DF79" i="3"/>
  <c r="EW79" i="3"/>
  <c r="EX22" i="7" s="1"/>
  <c r="P79" i="3"/>
  <c r="AP79" i="3"/>
  <c r="DU79" i="3"/>
  <c r="R79" i="3"/>
  <c r="ES79" i="3"/>
  <c r="EQ79" i="3"/>
  <c r="AJ79" i="3"/>
  <c r="DS79" i="3"/>
  <c r="EV79" i="3"/>
  <c r="EW22" i="7" s="1"/>
  <c r="S79" i="3"/>
  <c r="DO79" i="3"/>
  <c r="O79" i="3"/>
  <c r="DH79" i="3"/>
  <c r="AK79" i="3"/>
  <c r="CZ79" i="3"/>
  <c r="BU79" i="3"/>
  <c r="FM79" i="3"/>
  <c r="FN22" i="7" s="1"/>
  <c r="AV79" i="3"/>
  <c r="FA79" i="3"/>
  <c r="FB22" i="7" s="1"/>
  <c r="FO79" i="3"/>
  <c r="FK79" i="3"/>
  <c r="FL22" i="7" s="1"/>
  <c r="AI79" i="3"/>
  <c r="ER79" i="3"/>
  <c r="DR79" i="3"/>
  <c r="AX79" i="3"/>
  <c r="EE79" i="3"/>
  <c r="DV79" i="3"/>
  <c r="H125" i="6"/>
  <c r="DP79" i="3"/>
  <c r="F79" i="3"/>
  <c r="CK79" i="3"/>
  <c r="DY167" i="3"/>
  <c r="DZ94" i="7" s="1"/>
  <c r="AV167" i="3"/>
  <c r="AW94" i="7" s="1"/>
  <c r="CJ167" i="3"/>
  <c r="CK94" i="7" s="1"/>
  <c r="BD167" i="3"/>
  <c r="BE94" i="7" s="1"/>
  <c r="CQ167" i="3"/>
  <c r="CR94" i="7" s="1"/>
  <c r="DW167" i="3"/>
  <c r="DX94" i="7" s="1"/>
  <c r="EL100" i="3"/>
  <c r="EM43" i="7" s="1"/>
  <c r="AH167" i="3"/>
  <c r="AI94" i="7" s="1"/>
  <c r="BE167" i="3"/>
  <c r="BF94" i="7" s="1"/>
  <c r="EH167" i="3"/>
  <c r="EI94" i="7" s="1"/>
  <c r="FC167" i="3"/>
  <c r="FD94" i="7" s="1"/>
  <c r="Z167" i="3"/>
  <c r="AA94" i="7" s="1"/>
  <c r="CF167" i="3"/>
  <c r="CG94" i="7" s="1"/>
  <c r="Y167" i="3"/>
  <c r="Z94" i="7" s="1"/>
  <c r="DE167" i="3"/>
  <c r="DF94" i="7" s="1"/>
  <c r="AF167" i="3"/>
  <c r="AG94" i="7" s="1"/>
  <c r="AK167" i="3"/>
  <c r="AL94" i="7" s="1"/>
  <c r="BH167" i="3"/>
  <c r="BI94" i="7" s="1"/>
  <c r="DT167" i="3"/>
  <c r="DU94" i="7" s="1"/>
  <c r="W167" i="3"/>
  <c r="X94" i="7" s="1"/>
  <c r="EU167" i="3"/>
  <c r="EV94" i="7" s="1"/>
  <c r="CI167" i="3"/>
  <c r="CJ94" i="7" s="1"/>
  <c r="FA167" i="3"/>
  <c r="FB94" i="7" s="1"/>
  <c r="AU167" i="3"/>
  <c r="AV94" i="7" s="1"/>
  <c r="BA167" i="3"/>
  <c r="BB94" i="7" s="1"/>
  <c r="AJ167" i="3"/>
  <c r="AK94" i="7" s="1"/>
  <c r="V167" i="3"/>
  <c r="W94" i="7" s="1"/>
  <c r="DH167" i="3"/>
  <c r="DI94" i="7" s="1"/>
  <c r="T167" i="3"/>
  <c r="U94" i="7" s="1"/>
  <c r="ER167" i="3"/>
  <c r="ES94" i="7" s="1"/>
  <c r="DP167" i="3"/>
  <c r="DQ94" i="7" s="1"/>
  <c r="BU167" i="3"/>
  <c r="BV94" i="7" s="1"/>
  <c r="O167" i="3"/>
  <c r="P94" i="7" s="1"/>
  <c r="AM167" i="3"/>
  <c r="AN94" i="7" s="1"/>
  <c r="AO167" i="3"/>
  <c r="AP94" i="7" s="1"/>
  <c r="AT167" i="3"/>
  <c r="AU94" i="7" s="1"/>
  <c r="CG167" i="3"/>
  <c r="CH94" i="7" s="1"/>
  <c r="EI167" i="3"/>
  <c r="EJ94" i="7" s="1"/>
  <c r="DB167" i="3"/>
  <c r="DC94" i="7" s="1"/>
  <c r="CL167" i="3"/>
  <c r="CM94" i="7" s="1"/>
  <c r="DI100" i="3"/>
  <c r="DJ43" i="7" s="1"/>
  <c r="EC167" i="3"/>
  <c r="ED94" i="7" s="1"/>
  <c r="CV167" i="3"/>
  <c r="CW94" i="7" s="1"/>
  <c r="BM167" i="3"/>
  <c r="BN94" i="7" s="1"/>
  <c r="CP167" i="3"/>
  <c r="CQ94" i="7" s="1"/>
  <c r="DO167" i="3"/>
  <c r="DP94" i="7" s="1"/>
  <c r="P167" i="3"/>
  <c r="Q94" i="7" s="1"/>
  <c r="CX167" i="3"/>
  <c r="CY94" i="7" s="1"/>
  <c r="EW167" i="3"/>
  <c r="EX94" i="7" s="1"/>
  <c r="DK167" i="3"/>
  <c r="DL94" i="7" s="1"/>
  <c r="FM100" i="3"/>
  <c r="FN43" i="7" s="1"/>
  <c r="CY167" i="3"/>
  <c r="CZ94" i="7" s="1"/>
  <c r="AC167" i="3"/>
  <c r="AD94" i="7" s="1"/>
  <c r="BL167" i="3"/>
  <c r="BM94" i="7" s="1"/>
  <c r="AP167" i="3"/>
  <c r="AQ94" i="7" s="1"/>
  <c r="AL100" i="3"/>
  <c r="AM43" i="7" s="1"/>
  <c r="DL100" i="3"/>
  <c r="DM43" i="7" s="1"/>
  <c r="BC167" i="3"/>
  <c r="BD94" i="7" s="1"/>
  <c r="EJ167" i="3"/>
  <c r="EK94" i="7" s="1"/>
  <c r="AD167" i="3"/>
  <c r="AE94" i="7" s="1"/>
  <c r="EX167" i="3"/>
  <c r="EY94" i="7" s="1"/>
  <c r="CE167" i="3"/>
  <c r="CF94" i="7" s="1"/>
  <c r="R167" i="3"/>
  <c r="S94" i="7" s="1"/>
  <c r="AX167" i="3"/>
  <c r="AY94" i="7" s="1"/>
  <c r="BN167" i="3"/>
  <c r="BO94" i="7" s="1"/>
  <c r="AE100" i="3"/>
  <c r="AF43" i="7" s="1"/>
  <c r="U100" i="3"/>
  <c r="V43" i="7" s="1"/>
  <c r="EA167" i="3"/>
  <c r="EB94" i="7" s="1"/>
  <c r="CS167" i="3"/>
  <c r="CT94" i="7" s="1"/>
  <c r="FH167" i="3"/>
  <c r="FI94" i="7" s="1"/>
  <c r="DD167" i="3"/>
  <c r="DE94" i="7" s="1"/>
  <c r="CN167" i="3"/>
  <c r="CO94" i="7" s="1"/>
  <c r="AR167" i="3"/>
  <c r="AS94" i="7" s="1"/>
  <c r="CW167" i="3"/>
  <c r="CX94" i="7" s="1"/>
  <c r="CZ167" i="3"/>
  <c r="DA94" i="7" s="1"/>
  <c r="BB100" i="3"/>
  <c r="BC43" i="7" s="1"/>
  <c r="BQ100" i="3"/>
  <c r="BR43" i="7" s="1"/>
  <c r="DZ167" i="3"/>
  <c r="EA94" i="7" s="1"/>
  <c r="BR167" i="3"/>
  <c r="BS94" i="7" s="1"/>
  <c r="BY100" i="3"/>
  <c r="BZ43" i="7" s="1"/>
  <c r="CR100" i="3"/>
  <c r="CS43" i="7" s="1"/>
  <c r="M167" i="3"/>
  <c r="N94" i="7" s="1"/>
  <c r="CM100" i="3"/>
  <c r="CN43" i="7" s="1"/>
  <c r="DM100" i="3"/>
  <c r="DN43" i="7" s="1"/>
  <c r="EB167" i="3"/>
  <c r="EC94" i="7" s="1"/>
  <c r="M100" i="3"/>
  <c r="N43" i="7" s="1"/>
  <c r="DJ100" i="3"/>
  <c r="DK43" i="7" s="1"/>
  <c r="AV100" i="3"/>
  <c r="AW43" i="7" s="1"/>
  <c r="BH100" i="3"/>
  <c r="BI43" i="7" s="1"/>
  <c r="CO167" i="3"/>
  <c r="CP94" i="7" s="1"/>
  <c r="BI167" i="3"/>
  <c r="BJ94" i="7" s="1"/>
  <c r="CI100" i="3"/>
  <c r="CJ43" i="7" s="1"/>
  <c r="BT167" i="3"/>
  <c r="BU94" i="7" s="1"/>
  <c r="ED100" i="3"/>
  <c r="EE43" i="7" s="1"/>
  <c r="EQ167" i="3"/>
  <c r="ER94" i="7" s="1"/>
  <c r="AL167" i="3"/>
  <c r="AM94" i="7" s="1"/>
  <c r="BU100" i="3"/>
  <c r="BV43" i="7" s="1"/>
  <c r="CJ100" i="3"/>
  <c r="CK43" i="7" s="1"/>
  <c r="BN100" i="3"/>
  <c r="BO43" i="7" s="1"/>
  <c r="BG100" i="3"/>
  <c r="BH43" i="7" s="1"/>
  <c r="EP100" i="3"/>
  <c r="EQ43" i="7" s="1"/>
  <c r="G167" i="3"/>
  <c r="H94" i="7" s="1"/>
  <c r="I167" i="3"/>
  <c r="J94" i="7" s="1"/>
  <c r="BE100" i="3"/>
  <c r="BF43" i="7" s="1"/>
  <c r="BQ167" i="3"/>
  <c r="BR94" i="7" s="1"/>
  <c r="EV100" i="3"/>
  <c r="EW43" i="7" s="1"/>
  <c r="DF100" i="3"/>
  <c r="DG43" i="7" s="1"/>
  <c r="CE100" i="3"/>
  <c r="CF43" i="7" s="1"/>
  <c r="EZ100" i="3"/>
  <c r="FA43" i="7" s="1"/>
  <c r="FL167" i="3"/>
  <c r="FM94" i="7" s="1"/>
  <c r="H167" i="3"/>
  <c r="I94" i="7" s="1"/>
  <c r="CC100" i="3"/>
  <c r="CD43" i="7" s="1"/>
  <c r="DS100" i="3"/>
  <c r="DT43" i="7" s="1"/>
  <c r="DZ100" i="3"/>
  <c r="EA43" i="7" s="1"/>
  <c r="BG167" i="3"/>
  <c r="BH94" i="7" s="1"/>
  <c r="AW100" i="3"/>
  <c r="AX43" i="7" s="1"/>
  <c r="FI100" i="3"/>
  <c r="FJ43" i="7" s="1"/>
  <c r="CS100" i="3"/>
  <c r="CT43" i="7" s="1"/>
  <c r="FK167" i="3"/>
  <c r="FL94" i="7" s="1"/>
  <c r="BO100" i="3"/>
  <c r="BP43" i="7" s="1"/>
  <c r="EP167" i="3"/>
  <c r="EQ94" i="7" s="1"/>
  <c r="CB100" i="3"/>
  <c r="CC43" i="7" s="1"/>
  <c r="CY100" i="3"/>
  <c r="CZ43" i="7" s="1"/>
  <c r="FF100" i="3"/>
  <c r="FG43" i="7" s="1"/>
  <c r="AN100" i="3"/>
  <c r="AO43" i="7" s="1"/>
  <c r="FD167" i="3"/>
  <c r="FE94" i="7" s="1"/>
  <c r="AY167" i="3"/>
  <c r="AZ94" i="7" s="1"/>
  <c r="EJ100" i="3"/>
  <c r="EK43" i="7" s="1"/>
  <c r="CR167" i="3"/>
  <c r="CS94" i="7" s="1"/>
  <c r="I100" i="3"/>
  <c r="J43" i="7" s="1"/>
  <c r="DP100" i="3"/>
  <c r="DQ43" i="7" s="1"/>
  <c r="DX100" i="3"/>
  <c r="DY43" i="7" s="1"/>
  <c r="FE100" i="3"/>
  <c r="FF43" i="7" s="1"/>
  <c r="AD100" i="3"/>
  <c r="AE43" i="7" s="1"/>
  <c r="DS167" i="3"/>
  <c r="DT94" i="7" s="1"/>
  <c r="P100" i="3"/>
  <c r="Q43" i="7" s="1"/>
  <c r="CQ100" i="3"/>
  <c r="CR43" i="7" s="1"/>
  <c r="DU100" i="3"/>
  <c r="DV43" i="7" s="1"/>
  <c r="AQ167" i="3"/>
  <c r="AR94" i="7" s="1"/>
  <c r="BP167" i="3"/>
  <c r="BQ94" i="7" s="1"/>
  <c r="AS100" i="3"/>
  <c r="AT43" i="7" s="1"/>
  <c r="DW100" i="3"/>
  <c r="DX43" i="7" s="1"/>
  <c r="BK167" i="3"/>
  <c r="BL94" i="7" s="1"/>
  <c r="BM100" i="3"/>
  <c r="BN43" i="7" s="1"/>
  <c r="BA100" i="3"/>
  <c r="BB43" i="7" s="1"/>
  <c r="ET100" i="3"/>
  <c r="EU43" i="7" s="1"/>
  <c r="AH100" i="3"/>
  <c r="AI43" i="7" s="1"/>
  <c r="DC167" i="3"/>
  <c r="DD94" i="7" s="1"/>
  <c r="BY167" i="3"/>
  <c r="BZ94" i="7" s="1"/>
  <c r="EZ167" i="3"/>
  <c r="FA94" i="7" s="1"/>
  <c r="AX100" i="3"/>
  <c r="AY43" i="7" s="1"/>
  <c r="FH100" i="3"/>
  <c r="FI43" i="7" s="1"/>
  <c r="CG100" i="3"/>
  <c r="CH43" i="7" s="1"/>
  <c r="CK100" i="3"/>
  <c r="CL43" i="7" s="1"/>
  <c r="DU167" i="3"/>
  <c r="DV94" i="7" s="1"/>
  <c r="BV167" i="3"/>
  <c r="BW94" i="7" s="1"/>
  <c r="DC100" i="3"/>
  <c r="DD43" i="7" s="1"/>
  <c r="BC100" i="3"/>
  <c r="BD43" i="7" s="1"/>
  <c r="ES100" i="3"/>
  <c r="ET43" i="7" s="1"/>
  <c r="AM100" i="3"/>
  <c r="AN43" i="7" s="1"/>
  <c r="DY100" i="3"/>
  <c r="DZ43" i="7" s="1"/>
  <c r="Q100" i="3"/>
  <c r="R43" i="7" s="1"/>
  <c r="BJ167" i="3"/>
  <c r="BK94" i="7" s="1"/>
  <c r="DF167" i="3"/>
  <c r="DG94" i="7" s="1"/>
  <c r="X100" i="3"/>
  <c r="Y43" i="7" s="1"/>
  <c r="CA100" i="3"/>
  <c r="CB43" i="7" s="1"/>
  <c r="BV100" i="3"/>
  <c r="BW43" i="7" s="1"/>
  <c r="AN167" i="3"/>
  <c r="AO94" i="7" s="1"/>
  <c r="FN100" i="3"/>
  <c r="FO43" i="7" s="1"/>
  <c r="FD100" i="3"/>
  <c r="FE43" i="7" s="1"/>
  <c r="EG100" i="3"/>
  <c r="EH43" i="7" s="1"/>
  <c r="DN167" i="3"/>
  <c r="DO94" i="7" s="1"/>
  <c r="CA167" i="3"/>
  <c r="CB94" i="7" s="1"/>
  <c r="CU100" i="3"/>
  <c r="CV43" i="7" s="1"/>
  <c r="BF100" i="3"/>
  <c r="BG43" i="7" s="1"/>
  <c r="Y100" i="3"/>
  <c r="Z43" i="7" s="1"/>
  <c r="J100" i="3"/>
  <c r="K43" i="7" s="1"/>
  <c r="BT100" i="3"/>
  <c r="BU43" i="7" s="1"/>
  <c r="CH100" i="3"/>
  <c r="CI43" i="7" s="1"/>
  <c r="BO167" i="3"/>
  <c r="BP94" i="7" s="1"/>
  <c r="BW167" i="3"/>
  <c r="BX94" i="7" s="1"/>
  <c r="EN100" i="3"/>
  <c r="EO43" i="7" s="1"/>
  <c r="EX100" i="3"/>
  <c r="EY43" i="7" s="1"/>
  <c r="T100" i="3"/>
  <c r="U43" i="7" s="1"/>
  <c r="FB167" i="3"/>
  <c r="FC94" i="7" s="1"/>
  <c r="EM100" i="3"/>
  <c r="EN43" i="7" s="1"/>
  <c r="FC100" i="3"/>
  <c r="FD43" i="7" s="1"/>
  <c r="G100" i="3"/>
  <c r="H43" i="7" s="1"/>
  <c r="DD100" i="3"/>
  <c r="DE43" i="7" s="1"/>
  <c r="AW167" i="3"/>
  <c r="AX94" i="7" s="1"/>
  <c r="CT100" i="3"/>
  <c r="CU43" i="7" s="1"/>
  <c r="L167" i="3"/>
  <c r="M94" i="7" s="1"/>
  <c r="CV100" i="3"/>
  <c r="CW43" i="7" s="1"/>
  <c r="AR100" i="3"/>
  <c r="AS43" i="7" s="1"/>
  <c r="DI167" i="3"/>
  <c r="DJ94" i="7" s="1"/>
  <c r="BS100" i="3"/>
  <c r="BT43" i="7" s="1"/>
  <c r="O100" i="3"/>
  <c r="P43" i="7" s="1"/>
  <c r="W100" i="3"/>
  <c r="X43" i="7" s="1"/>
  <c r="EK100" i="3"/>
  <c r="EL43" i="7" s="1"/>
  <c r="K100" i="3"/>
  <c r="L43" i="7" s="1"/>
  <c r="DH100" i="3"/>
  <c r="DI43" i="7" s="1"/>
  <c r="DK100" i="3"/>
  <c r="DL43" i="7" s="1"/>
  <c r="AF100" i="3"/>
  <c r="AG43" i="7" s="1"/>
  <c r="EY167" i="3"/>
  <c r="EZ94" i="7" s="1"/>
  <c r="DE100" i="3"/>
  <c r="DF43" i="7" s="1"/>
  <c r="Z100" i="3"/>
  <c r="AA43" i="7" s="1"/>
  <c r="AJ100" i="3"/>
  <c r="AK43" i="7" s="1"/>
  <c r="DR100" i="3"/>
  <c r="DS43" i="7" s="1"/>
  <c r="AT100" i="3"/>
  <c r="AU43" i="7" s="1"/>
  <c r="DA167" i="3"/>
  <c r="DB94" i="7" s="1"/>
  <c r="FK100" i="3"/>
  <c r="FL43" i="7" s="1"/>
  <c r="AK100" i="3"/>
  <c r="AL43" i="7" s="1"/>
  <c r="BJ100" i="3"/>
  <c r="BK43" i="7" s="1"/>
  <c r="DG100" i="3"/>
  <c r="DH43" i="7" s="1"/>
  <c r="EO100" i="3"/>
  <c r="EP43" i="7" s="1"/>
  <c r="EE100" i="3"/>
  <c r="EF43" i="7" s="1"/>
  <c r="S100" i="3"/>
  <c r="T43" i="7" s="1"/>
  <c r="BZ100" i="3"/>
  <c r="CA43" i="7" s="1"/>
  <c r="CB167" i="3"/>
  <c r="CC94" i="7" s="1"/>
  <c r="AS167" i="3"/>
  <c r="AT94" i="7" s="1"/>
  <c r="FG100" i="3"/>
  <c r="FH43" i="7" s="1"/>
  <c r="AA167" i="3"/>
  <c r="AB94" i="7" s="1"/>
  <c r="AU100" i="3"/>
  <c r="AV43" i="7" s="1"/>
  <c r="H100" i="3"/>
  <c r="I43" i="7" s="1"/>
  <c r="EN167" i="3"/>
  <c r="EO94" i="7" s="1"/>
  <c r="FB100" i="3"/>
  <c r="FC43" i="7" s="1"/>
  <c r="EI100" i="3"/>
  <c r="EJ43" i="7" s="1"/>
  <c r="EF100" i="3"/>
  <c r="EG43" i="7" s="1"/>
  <c r="CO100" i="3"/>
  <c r="CP43" i="7" s="1"/>
  <c r="ER100" i="3"/>
  <c r="ES43" i="7" s="1"/>
  <c r="BS167" i="3"/>
  <c r="BT94" i="7" s="1"/>
  <c r="DM167" i="3"/>
  <c r="DN94" i="7" s="1"/>
  <c r="CL100" i="3"/>
  <c r="CM43" i="7" s="1"/>
  <c r="AA100" i="3"/>
  <c r="AB43" i="7" s="1"/>
  <c r="EW100" i="3"/>
  <c r="EX43" i="7" s="1"/>
  <c r="CP100" i="3"/>
  <c r="CQ43" i="7" s="1"/>
  <c r="EB100" i="3"/>
  <c r="EC43" i="7" s="1"/>
  <c r="X167" i="3"/>
  <c r="Y94" i="7" s="1"/>
  <c r="AO100" i="3"/>
  <c r="AP43" i="7" s="1"/>
  <c r="BF167" i="3"/>
  <c r="BG94" i="7" s="1"/>
  <c r="BB167" i="3"/>
  <c r="BC94" i="7" s="1"/>
  <c r="BW100" i="3"/>
  <c r="BX43" i="7" s="1"/>
  <c r="DQ100" i="3"/>
  <c r="DR43" i="7" s="1"/>
  <c r="FN167" i="3"/>
  <c r="FO94" i="7" s="1"/>
  <c r="DX167" i="3"/>
  <c r="DY94" i="7" s="1"/>
  <c r="CZ100" i="3"/>
  <c r="DA43" i="7" s="1"/>
  <c r="AQ100" i="3"/>
  <c r="AR43" i="7" s="1"/>
  <c r="N167" i="3"/>
  <c r="O94" i="7" s="1"/>
  <c r="BZ167" i="3"/>
  <c r="CA94" i="7" s="1"/>
  <c r="N100" i="3"/>
  <c r="O43" i="7" s="1"/>
  <c r="DL167" i="3"/>
  <c r="DM94" i="7" s="1"/>
  <c r="AB167" i="3"/>
  <c r="AC94" i="7" s="1"/>
  <c r="AZ100" i="3"/>
  <c r="BA43" i="7" s="1"/>
  <c r="CW100" i="3"/>
  <c r="CX43" i="7" s="1"/>
  <c r="BR100" i="3"/>
  <c r="BS43" i="7" s="1"/>
  <c r="AP100" i="3"/>
  <c r="AQ43" i="7" s="1"/>
  <c r="EU100" i="3"/>
  <c r="EV43" i="7" s="1"/>
  <c r="CT167" i="3"/>
  <c r="CU94" i="7" s="1"/>
  <c r="DQ167" i="3"/>
  <c r="DR94" i="7" s="1"/>
  <c r="DJ167" i="3"/>
  <c r="DK94" i="7" s="1"/>
  <c r="ET167" i="3"/>
  <c r="EU94" i="7" s="1"/>
  <c r="V100" i="3"/>
  <c r="W43" i="7" s="1"/>
  <c r="DR167" i="3"/>
  <c r="DS94" i="7" s="1"/>
  <c r="BX167" i="3"/>
  <c r="BY94" i="7" s="1"/>
  <c r="BP100" i="3"/>
  <c r="BQ43" i="7" s="1"/>
  <c r="AI167" i="3"/>
  <c r="AJ94" i="7" s="1"/>
  <c r="AI100" i="3"/>
  <c r="AJ43" i="7" s="1"/>
  <c r="AG167" i="3"/>
  <c r="AH94" i="7" s="1"/>
  <c r="DT100" i="3"/>
  <c r="DU43" i="7" s="1"/>
  <c r="AC100" i="3"/>
  <c r="AD43" i="7" s="1"/>
  <c r="DN100" i="3"/>
  <c r="DO43" i="7" s="1"/>
  <c r="EO167" i="3"/>
  <c r="EP94" i="7" s="1"/>
  <c r="J167" i="3"/>
  <c r="K94" i="7" s="1"/>
  <c r="FL100" i="3"/>
  <c r="FM43" i="7" s="1"/>
  <c r="DB100" i="3"/>
  <c r="DC43" i="7" s="1"/>
  <c r="FI167" i="3"/>
  <c r="FJ94" i="7" s="1"/>
  <c r="CX100" i="3"/>
  <c r="CY43" i="7" s="1"/>
  <c r="DA100" i="3"/>
  <c r="DB43" i="7" s="1"/>
  <c r="CN100" i="3"/>
  <c r="CO43" i="7" s="1"/>
  <c r="EM167" i="3"/>
  <c r="EN94" i="7" s="1"/>
  <c r="BX100" i="3"/>
  <c r="BY43" i="7" s="1"/>
  <c r="CC167" i="3"/>
  <c r="CD94" i="7" s="1"/>
  <c r="CF100" i="3"/>
  <c r="CG43" i="7" s="1"/>
  <c r="CD100" i="3"/>
  <c r="CE43" i="7" s="1"/>
  <c r="K167" i="3"/>
  <c r="L94" i="7" s="1"/>
  <c r="FA100" i="3"/>
  <c r="FB43" i="7" s="1"/>
  <c r="EY100" i="3"/>
  <c r="EZ43" i="7" s="1"/>
  <c r="EK167" i="3"/>
  <c r="EL94" i="7" s="1"/>
  <c r="L100" i="3"/>
  <c r="M43" i="7" s="1"/>
  <c r="FG167" i="3"/>
  <c r="FH94" i="7" s="1"/>
  <c r="CH167" i="3"/>
  <c r="CI94" i="7" s="1"/>
  <c r="CK167" i="3"/>
  <c r="CL94" i="7" s="1"/>
  <c r="EL167" i="3"/>
  <c r="EM94" i="7" s="1"/>
  <c r="BK100" i="3"/>
  <c r="BL43" i="7" s="1"/>
  <c r="AY100" i="3"/>
  <c r="AZ43" i="7" s="1"/>
  <c r="ED167" i="3"/>
  <c r="EE94" i="7" s="1"/>
  <c r="DO100" i="3"/>
  <c r="DP43" i="7" s="1"/>
  <c r="FF167" i="3"/>
  <c r="FG94" i="7" s="1"/>
  <c r="AE167" i="3"/>
  <c r="AF94" i="7" s="1"/>
  <c r="EQ100" i="3"/>
  <c r="ER43" i="7" s="1"/>
  <c r="FM167" i="3"/>
  <c r="FN94" i="7" s="1"/>
  <c r="U167" i="3"/>
  <c r="V94" i="7" s="1"/>
  <c r="FE167" i="3"/>
  <c r="FF94" i="7" s="1"/>
  <c r="DV167" i="3"/>
  <c r="DW94" i="7" s="1"/>
  <c r="FJ100" i="3"/>
  <c r="FK43" i="7" s="1"/>
  <c r="EC100" i="3"/>
  <c r="ED43" i="7" s="1"/>
  <c r="AZ167" i="3"/>
  <c r="BA94" i="7" s="1"/>
  <c r="R100" i="3"/>
  <c r="S43" i="7" s="1"/>
  <c r="ES167" i="3"/>
  <c r="ET94" i="7" s="1"/>
  <c r="DG167" i="3"/>
  <c r="DH94" i="7" s="1"/>
  <c r="AB100" i="3"/>
  <c r="AC43" i="7" s="1"/>
  <c r="CD167" i="3"/>
  <c r="CE94" i="7" s="1"/>
  <c r="BD100" i="3"/>
  <c r="BE43" i="7" s="1"/>
  <c r="F167" i="3"/>
  <c r="Q167" i="3"/>
  <c r="R94" i="7" s="1"/>
  <c r="EE167" i="3"/>
  <c r="EF94" i="7" s="1"/>
  <c r="BI100" i="3"/>
  <c r="BJ43" i="7" s="1"/>
  <c r="EH100" i="3"/>
  <c r="EI43" i="7" s="1"/>
  <c r="FJ167" i="3"/>
  <c r="FK94" i="7" s="1"/>
  <c r="FO167" i="3"/>
  <c r="EV167" i="3"/>
  <c r="EW94" i="7" s="1"/>
  <c r="FO100" i="3"/>
  <c r="DV100" i="3"/>
  <c r="DW43" i="7" s="1"/>
  <c r="EG167" i="3"/>
  <c r="EH94" i="7" s="1"/>
  <c r="EF167" i="3"/>
  <c r="EG94" i="7" s="1"/>
  <c r="CU167" i="3"/>
  <c r="CV94" i="7" s="1"/>
  <c r="S167" i="3"/>
  <c r="T94" i="7" s="1"/>
  <c r="F100" i="3"/>
  <c r="BL100" i="3"/>
  <c r="BM43" i="7" s="1"/>
  <c r="EA100" i="3"/>
  <c r="EB43" i="7" s="1"/>
  <c r="CM167" i="3"/>
  <c r="CN94" i="7" s="1"/>
  <c r="L126" i="6"/>
  <c r="AG100" i="3"/>
  <c r="AH43" i="7" s="1"/>
  <c r="AB94" i="3"/>
  <c r="BL94" i="3"/>
  <c r="DG94" i="3"/>
  <c r="AF94" i="3"/>
  <c r="EH161" i="3"/>
  <c r="FG94" i="3"/>
  <c r="EU161" i="3"/>
  <c r="CK161" i="3"/>
  <c r="FI161" i="3"/>
  <c r="FE94" i="3"/>
  <c r="EQ94" i="3"/>
  <c r="AZ161" i="3"/>
  <c r="AM161" i="3"/>
  <c r="G94" i="3"/>
  <c r="AJ161" i="3"/>
  <c r="DT94" i="3"/>
  <c r="CF161" i="3"/>
  <c r="X94" i="3"/>
  <c r="DF161" i="3"/>
  <c r="AL94" i="3"/>
  <c r="BK161" i="3"/>
  <c r="M94" i="3"/>
  <c r="EN94" i="3"/>
  <c r="BZ161" i="3"/>
  <c r="AJ94" i="3"/>
  <c r="EV161" i="3"/>
  <c r="BP94" i="3"/>
  <c r="BK94" i="3"/>
  <c r="P161" i="3"/>
  <c r="EI161" i="3"/>
  <c r="CI161" i="3"/>
  <c r="Z94" i="3"/>
  <c r="BZ94" i="3"/>
  <c r="DM161" i="3"/>
  <c r="ER94" i="3"/>
  <c r="BO161" i="3"/>
  <c r="DG161" i="3"/>
  <c r="FO94" i="3"/>
  <c r="AO94" i="3"/>
  <c r="BM94" i="3"/>
  <c r="BC161" i="3"/>
  <c r="EW161" i="3"/>
  <c r="CH94" i="3"/>
  <c r="EB161" i="3"/>
  <c r="DR161" i="3"/>
  <c r="BX161" i="3"/>
  <c r="AE94" i="3"/>
  <c r="BI161" i="3"/>
  <c r="AN94" i="3"/>
  <c r="N94" i="3"/>
  <c r="DX94" i="3"/>
  <c r="DP161" i="3"/>
  <c r="FC94" i="3"/>
  <c r="T161" i="3"/>
  <c r="FM161" i="3"/>
  <c r="V94" i="3"/>
  <c r="AT94" i="3"/>
  <c r="K161" i="3"/>
  <c r="DN94" i="3"/>
  <c r="AI161" i="3"/>
  <c r="DU94" i="3"/>
  <c r="T94" i="3"/>
  <c r="DB161" i="3"/>
  <c r="EL161" i="3"/>
  <c r="AO161" i="3"/>
  <c r="CI94" i="3"/>
  <c r="BT94" i="3"/>
  <c r="CL94" i="3"/>
  <c r="EK161" i="3"/>
  <c r="FJ161" i="3"/>
  <c r="DY161" i="3"/>
  <c r="CO94" i="3"/>
  <c r="AF161" i="3"/>
  <c r="CR94" i="3"/>
  <c r="DC161" i="3"/>
  <c r="DN161" i="3"/>
  <c r="AH161" i="3"/>
  <c r="CU161" i="3"/>
  <c r="CE94" i="3"/>
  <c r="FN94" i="3"/>
  <c r="AX161" i="3"/>
  <c r="CX161" i="3"/>
  <c r="W94" i="3"/>
  <c r="BV94" i="3"/>
  <c r="EM161" i="3"/>
  <c r="AD161" i="3"/>
  <c r="CB94" i="3"/>
  <c r="CG94" i="3"/>
  <c r="U94" i="3"/>
  <c r="Q161" i="3"/>
  <c r="DL161" i="3"/>
  <c r="BF161" i="3"/>
  <c r="ER161" i="3"/>
  <c r="BW94" i="3"/>
  <c r="CE161" i="3"/>
  <c r="J94" i="3"/>
  <c r="EV94" i="3"/>
  <c r="AB161" i="3"/>
  <c r="W161" i="3"/>
  <c r="BQ94" i="3"/>
  <c r="BH161" i="3"/>
  <c r="CA161" i="3"/>
  <c r="BU94" i="3"/>
  <c r="N161" i="3"/>
  <c r="O161" i="3"/>
  <c r="EI94" i="3"/>
  <c r="FB94" i="3"/>
  <c r="DS94" i="3"/>
  <c r="EH94" i="3"/>
  <c r="EM94" i="3"/>
  <c r="EE161" i="3"/>
  <c r="CA94" i="3"/>
  <c r="AK161" i="3"/>
  <c r="AR94" i="3"/>
  <c r="DD94" i="3"/>
  <c r="DU161" i="3"/>
  <c r="CT161" i="3"/>
  <c r="Y94" i="3"/>
  <c r="CQ94" i="3"/>
  <c r="CY161" i="3"/>
  <c r="CD161" i="3"/>
  <c r="FF161" i="3"/>
  <c r="FK161" i="3"/>
  <c r="DB94" i="3"/>
  <c r="BG161" i="3"/>
  <c r="ES94" i="3"/>
  <c r="BF94" i="3"/>
  <c r="CB161" i="3"/>
  <c r="DF94" i="3"/>
  <c r="FL161" i="3"/>
  <c r="ES161" i="3"/>
  <c r="BC94" i="3"/>
  <c r="AK94" i="3"/>
  <c r="EK94" i="3"/>
  <c r="AU94" i="3"/>
  <c r="R161" i="3"/>
  <c r="DH94" i="3"/>
  <c r="G161" i="3"/>
  <c r="DW161" i="3"/>
  <c r="P94" i="3"/>
  <c r="EP161" i="3"/>
  <c r="AP94" i="3"/>
  <c r="ET94" i="3"/>
  <c r="EG94" i="3"/>
  <c r="DT161" i="3"/>
  <c r="BJ94" i="3"/>
  <c r="EG161" i="3"/>
  <c r="CP94" i="3"/>
  <c r="AN161" i="3"/>
  <c r="H94" i="3"/>
  <c r="AC94" i="3"/>
  <c r="DE161" i="3"/>
  <c r="AC161" i="3"/>
  <c r="DP94" i="3"/>
  <c r="EC94" i="3"/>
  <c r="AV94" i="3"/>
  <c r="EF161" i="3"/>
  <c r="CR161" i="3"/>
  <c r="BE161" i="3"/>
  <c r="DO161" i="3"/>
  <c r="H161" i="3"/>
  <c r="EF94" i="3"/>
  <c r="BQ161" i="3"/>
  <c r="FA161" i="3"/>
  <c r="FB161" i="3"/>
  <c r="Z161" i="3"/>
  <c r="EZ161" i="3"/>
  <c r="CP161" i="3"/>
  <c r="CV161" i="3"/>
  <c r="DD161" i="3"/>
  <c r="FD161" i="3"/>
  <c r="CL161" i="3"/>
  <c r="DH161" i="3"/>
  <c r="L161" i="3"/>
  <c r="BE94" i="3"/>
  <c r="DY94" i="3"/>
  <c r="BV161" i="3"/>
  <c r="AD94" i="3"/>
  <c r="AG94" i="3"/>
  <c r="BY94" i="3"/>
  <c r="DO94" i="3"/>
  <c r="BN94" i="3"/>
  <c r="EZ94" i="3"/>
  <c r="DV161" i="3"/>
  <c r="DJ161" i="3"/>
  <c r="EN161" i="3"/>
  <c r="BY161" i="3"/>
  <c r="BA161" i="3"/>
  <c r="CZ161" i="3"/>
  <c r="BG94" i="3"/>
  <c r="AW161" i="3"/>
  <c r="DL94" i="3"/>
  <c r="K94" i="3"/>
  <c r="CD94" i="3"/>
  <c r="BH94" i="3"/>
  <c r="DK94" i="3"/>
  <c r="EQ161" i="3"/>
  <c r="EO161" i="3"/>
  <c r="CT94" i="3"/>
  <c r="BS94" i="3"/>
  <c r="CM94" i="3"/>
  <c r="AY161" i="3"/>
  <c r="EO94" i="3"/>
  <c r="DM94" i="3"/>
  <c r="BP161" i="3"/>
  <c r="AA161" i="3"/>
  <c r="CG161" i="3"/>
  <c r="AH94" i="3"/>
  <c r="CN161" i="3"/>
  <c r="BR94" i="3"/>
  <c r="AL161" i="3"/>
  <c r="DJ94" i="3"/>
  <c r="Y161" i="3"/>
  <c r="O94" i="3"/>
  <c r="AI94" i="3"/>
  <c r="BL161" i="3"/>
  <c r="CQ161" i="3"/>
  <c r="CW94" i="3"/>
  <c r="DR94" i="3"/>
  <c r="BN161" i="3"/>
  <c r="CM161" i="3"/>
  <c r="AS161" i="3"/>
  <c r="AY94" i="3"/>
  <c r="EJ94" i="3"/>
  <c r="FH161" i="3"/>
  <c r="AX94" i="3"/>
  <c r="DZ94" i="3"/>
  <c r="DW94" i="3"/>
  <c r="CV94" i="3"/>
  <c r="AV161" i="3"/>
  <c r="BJ161" i="3"/>
  <c r="Q94" i="3"/>
  <c r="AQ94" i="3"/>
  <c r="AM94" i="3"/>
  <c r="FI94" i="3"/>
  <c r="CY94" i="3"/>
  <c r="U161" i="3"/>
  <c r="AW94" i="3"/>
  <c r="BX94" i="3"/>
  <c r="EX94" i="3"/>
  <c r="BI94" i="3"/>
  <c r="BB94" i="3"/>
  <c r="CU94" i="3"/>
  <c r="ED94" i="3"/>
  <c r="DQ161" i="3"/>
  <c r="FN161" i="3"/>
  <c r="EE94" i="3"/>
  <c r="F161" i="3"/>
  <c r="AR161" i="3"/>
  <c r="BW161" i="3"/>
  <c r="CW161" i="3"/>
  <c r="AS94" i="3"/>
  <c r="FE161" i="3"/>
  <c r="EY94" i="3"/>
  <c r="X161" i="3"/>
  <c r="FJ94" i="3"/>
  <c r="DA94" i="3"/>
  <c r="AQ161" i="3"/>
  <c r="L94" i="3"/>
  <c r="FH94" i="3"/>
  <c r="FL94" i="3"/>
  <c r="ED161" i="3"/>
  <c r="EJ161" i="3"/>
  <c r="M161" i="3"/>
  <c r="AA94" i="3"/>
  <c r="BM161" i="3"/>
  <c r="DS161" i="3"/>
  <c r="S94" i="3"/>
  <c r="EA161" i="3"/>
  <c r="R94" i="3"/>
  <c r="FC161" i="3"/>
  <c r="ET161" i="3"/>
  <c r="BB161" i="3"/>
  <c r="BR161" i="3"/>
  <c r="CJ161" i="3"/>
  <c r="CC94" i="3"/>
  <c r="FK94" i="3"/>
  <c r="AT161" i="3"/>
  <c r="AU161" i="3"/>
  <c r="EL94" i="3"/>
  <c r="EA94" i="3"/>
  <c r="AZ94" i="3"/>
  <c r="FG161" i="3"/>
  <c r="BU161" i="3"/>
  <c r="DE94" i="3"/>
  <c r="CK94" i="3"/>
  <c r="BD161" i="3"/>
  <c r="DI94" i="3"/>
  <c r="F94" i="3"/>
  <c r="BD94" i="3"/>
  <c r="FA94" i="3"/>
  <c r="DQ94" i="3"/>
  <c r="CS94" i="3"/>
  <c r="BS161" i="3"/>
  <c r="CX94" i="3"/>
  <c r="J161" i="3"/>
  <c r="CC161" i="3"/>
  <c r="V161" i="3"/>
  <c r="AG161" i="3"/>
  <c r="EC161" i="3"/>
  <c r="DV94" i="3"/>
  <c r="I161" i="3"/>
  <c r="EY161" i="3"/>
  <c r="CN94" i="3"/>
  <c r="FF94" i="3"/>
  <c r="DZ161" i="3"/>
  <c r="BT161" i="3"/>
  <c r="EB94" i="3"/>
  <c r="BO94" i="3"/>
  <c r="BA94" i="3"/>
  <c r="EW94" i="3"/>
  <c r="K125" i="6"/>
  <c r="I94" i="3"/>
  <c r="CZ94" i="3"/>
  <c r="AE161" i="3"/>
  <c r="DC94" i="3"/>
  <c r="DI161" i="3"/>
  <c r="DX161" i="3"/>
  <c r="EU94" i="3"/>
  <c r="CF94" i="3"/>
  <c r="AP161" i="3"/>
  <c r="CH161" i="3"/>
  <c r="EP94" i="3"/>
  <c r="CJ94" i="3"/>
  <c r="CS161" i="3"/>
  <c r="FM94" i="3"/>
  <c r="FO161" i="3"/>
  <c r="EX161" i="3"/>
  <c r="FD94" i="3"/>
  <c r="S161" i="3"/>
  <c r="DA161" i="3"/>
  <c r="CO161" i="3"/>
  <c r="DK161" i="3"/>
  <c r="AZ160" i="3"/>
  <c r="CZ93" i="3"/>
  <c r="CY160" i="3"/>
  <c r="AH93" i="3"/>
  <c r="FO93" i="3"/>
  <c r="L160" i="3"/>
  <c r="Y93" i="3"/>
  <c r="EL160" i="3"/>
  <c r="AF93" i="3"/>
  <c r="ET160" i="3"/>
  <c r="BY93" i="3"/>
  <c r="T160" i="3"/>
  <c r="CX93" i="3"/>
  <c r="DA160" i="3"/>
  <c r="FA93" i="3"/>
  <c r="EN93" i="3"/>
  <c r="DI160" i="3"/>
  <c r="FF160" i="3"/>
  <c r="DF160" i="3"/>
  <c r="BI160" i="3"/>
  <c r="EQ160" i="3"/>
  <c r="DZ93" i="3"/>
  <c r="AG160" i="3"/>
  <c r="FN160" i="3"/>
  <c r="FK160" i="3"/>
  <c r="DI93" i="3"/>
  <c r="FG160" i="3"/>
  <c r="BP93" i="3"/>
  <c r="CW93" i="3"/>
  <c r="K124" i="6"/>
  <c r="AV93" i="3"/>
  <c r="DH93" i="3"/>
  <c r="BZ93" i="3"/>
  <c r="DO160" i="3"/>
  <c r="ET93" i="3"/>
  <c r="CF160" i="3"/>
  <c r="H93" i="3"/>
  <c r="BM93" i="3"/>
  <c r="P93" i="3"/>
  <c r="AK93" i="3"/>
  <c r="CQ160" i="3"/>
  <c r="AL160" i="3"/>
  <c r="ER93" i="3"/>
  <c r="T93" i="3"/>
  <c r="CE93" i="3"/>
  <c r="DN93" i="3"/>
  <c r="DO93" i="3"/>
  <c r="J93" i="3"/>
  <c r="DC93" i="3"/>
  <c r="BT93" i="3"/>
  <c r="BD160" i="3"/>
  <c r="EG93" i="3"/>
  <c r="AJ160" i="3"/>
  <c r="EF93" i="3"/>
  <c r="EI160" i="3"/>
  <c r="DT93" i="3"/>
  <c r="CB160" i="3"/>
  <c r="CJ160" i="3"/>
  <c r="EW93" i="3"/>
  <c r="BW160" i="3"/>
  <c r="BS160" i="3"/>
  <c r="BC93" i="3"/>
  <c r="DF93" i="3"/>
  <c r="CN160" i="3"/>
  <c r="CI93" i="3"/>
  <c r="M93" i="3"/>
  <c r="FK93" i="3"/>
  <c r="BE160" i="3"/>
  <c r="FC160" i="3"/>
  <c r="FE160" i="3"/>
  <c r="BR160" i="3"/>
  <c r="BT160" i="3"/>
  <c r="CK93" i="3"/>
  <c r="EX93" i="3"/>
  <c r="DE160" i="3"/>
  <c r="EY160" i="3"/>
  <c r="AM93" i="3"/>
  <c r="EO93" i="3"/>
  <c r="DX160" i="3"/>
  <c r="EM160" i="3"/>
  <c r="AC160" i="3"/>
  <c r="BQ93" i="3"/>
  <c r="EP160" i="3"/>
  <c r="X160" i="3"/>
  <c r="CR160" i="3"/>
  <c r="FH93" i="3"/>
  <c r="AU160" i="3"/>
  <c r="CV93" i="3"/>
  <c r="BK160" i="3"/>
  <c r="DP93" i="3"/>
  <c r="EV160" i="3"/>
  <c r="DN160" i="3"/>
  <c r="BG160" i="3"/>
  <c r="CS160" i="3"/>
  <c r="I160" i="3"/>
  <c r="CE160" i="3"/>
  <c r="DW93" i="3"/>
  <c r="AN93" i="3"/>
  <c r="FM160" i="3"/>
  <c r="V160" i="3"/>
  <c r="CC160" i="3"/>
  <c r="CF93" i="3"/>
  <c r="CD160" i="3"/>
  <c r="AY93" i="3"/>
  <c r="DD93" i="3"/>
  <c r="CR93" i="3"/>
  <c r="W93" i="3"/>
  <c r="FH160" i="3"/>
  <c r="K160" i="3"/>
  <c r="BH160" i="3"/>
  <c r="FI93" i="3"/>
  <c r="FA160" i="3"/>
  <c r="U93" i="3"/>
  <c r="BD93" i="3"/>
  <c r="CJ93" i="3"/>
  <c r="EG160" i="3"/>
  <c r="FE93" i="3"/>
  <c r="CM93" i="3"/>
  <c r="G160" i="3"/>
  <c r="BU160" i="3"/>
  <c r="EL93" i="3"/>
  <c r="ES160" i="3"/>
  <c r="BZ160" i="3"/>
  <c r="FJ93" i="3"/>
  <c r="CG93" i="3"/>
  <c r="J160" i="3"/>
  <c r="CO160" i="3"/>
  <c r="EK160" i="3"/>
  <c r="ES93" i="3"/>
  <c r="AZ93" i="3"/>
  <c r="Z160" i="3"/>
  <c r="AT93" i="3"/>
  <c r="EJ93" i="3"/>
  <c r="EB93" i="3"/>
  <c r="CA160" i="3"/>
  <c r="DE93" i="3"/>
  <c r="EJ160" i="3"/>
  <c r="N93" i="3"/>
  <c r="DL93" i="3"/>
  <c r="EM93" i="3"/>
  <c r="DQ160" i="3"/>
  <c r="U160" i="3"/>
  <c r="BA93" i="3"/>
  <c r="DK160" i="3"/>
  <c r="CP93" i="3"/>
  <c r="EH160" i="3"/>
  <c r="BG93" i="3"/>
  <c r="DG160" i="3"/>
  <c r="F160" i="3"/>
  <c r="Q93" i="3"/>
  <c r="W160" i="3"/>
  <c r="BJ160" i="3"/>
  <c r="BI93" i="3"/>
  <c r="FJ160" i="3"/>
  <c r="DG93" i="3"/>
  <c r="CN93" i="3"/>
  <c r="DV160" i="3"/>
  <c r="ED160" i="3"/>
  <c r="DR93" i="3"/>
  <c r="O160" i="3"/>
  <c r="CP160" i="3"/>
  <c r="BN93" i="3"/>
  <c r="AS160" i="3"/>
  <c r="AA160" i="3"/>
  <c r="FD160" i="3"/>
  <c r="AE93" i="3"/>
  <c r="DU93" i="3"/>
  <c r="AP93" i="3"/>
  <c r="CM160" i="3"/>
  <c r="CY93" i="3"/>
  <c r="CH160" i="3"/>
  <c r="BH93" i="3"/>
  <c r="AI160" i="3"/>
  <c r="AP160" i="3"/>
  <c r="FM93" i="3"/>
  <c r="V93" i="3"/>
  <c r="CI160" i="3"/>
  <c r="CV160" i="3"/>
  <c r="CL93" i="3"/>
  <c r="DU160" i="3"/>
  <c r="L93" i="3"/>
  <c r="AH160" i="3"/>
  <c r="AO160" i="3"/>
  <c r="DJ160" i="3"/>
  <c r="EU93" i="3"/>
  <c r="CQ93" i="3"/>
  <c r="EC160" i="3"/>
  <c r="O93" i="3"/>
  <c r="BS93" i="3"/>
  <c r="BL160" i="3"/>
  <c r="BU93" i="3"/>
  <c r="DR160" i="3"/>
  <c r="ED93" i="3"/>
  <c r="EK93" i="3"/>
  <c r="EZ160" i="3"/>
  <c r="EX160" i="3"/>
  <c r="FN93" i="3"/>
  <c r="BC160" i="3"/>
  <c r="DV93" i="3"/>
  <c r="AU93" i="3"/>
  <c r="DY93" i="3"/>
  <c r="FO160" i="3"/>
  <c r="DS160" i="3"/>
  <c r="BX93" i="3"/>
  <c r="EE160" i="3"/>
  <c r="DA93" i="3"/>
  <c r="DS93" i="3"/>
  <c r="CB93" i="3"/>
  <c r="X93" i="3"/>
  <c r="CA93" i="3"/>
  <c r="EN160" i="3"/>
  <c r="AJ93" i="3"/>
  <c r="BN160" i="3"/>
  <c r="EB160" i="3"/>
  <c r="AG93" i="3"/>
  <c r="BP160" i="3"/>
  <c r="BM160" i="3"/>
  <c r="M160" i="3"/>
  <c r="AT160" i="3"/>
  <c r="DY160" i="3"/>
  <c r="CW160" i="3"/>
  <c r="BA160" i="3"/>
  <c r="AQ160" i="3"/>
  <c r="BB93" i="3"/>
  <c r="AW93" i="3"/>
  <c r="CL160" i="3"/>
  <c r="EF160" i="3"/>
  <c r="FL93" i="3"/>
  <c r="EH93" i="3"/>
  <c r="N160" i="3"/>
  <c r="DB160" i="3"/>
  <c r="EA93" i="3"/>
  <c r="DC160" i="3"/>
  <c r="DT160" i="3"/>
  <c r="CS93" i="3"/>
  <c r="AB160" i="3"/>
  <c r="CU93" i="3"/>
  <c r="AB93" i="3"/>
  <c r="BE93" i="3"/>
  <c r="AW160" i="3"/>
  <c r="AN160" i="3"/>
  <c r="H160" i="3"/>
  <c r="CD93" i="3"/>
  <c r="AX93" i="3"/>
  <c r="F93" i="3"/>
  <c r="G36" i="7" s="1"/>
  <c r="AY160" i="3"/>
  <c r="BO93" i="3"/>
  <c r="Z93" i="3"/>
  <c r="AM160" i="3"/>
  <c r="BQ160" i="3"/>
  <c r="AQ93" i="3"/>
  <c r="BY160" i="3"/>
  <c r="DP160" i="3"/>
  <c r="EQ93" i="3"/>
  <c r="BF93" i="3"/>
  <c r="AC93" i="3"/>
  <c r="BO160" i="3"/>
  <c r="FI160" i="3"/>
  <c r="BV160" i="3"/>
  <c r="FB93" i="3"/>
  <c r="BJ93" i="3"/>
  <c r="FF93" i="3"/>
  <c r="DL160" i="3"/>
  <c r="S160" i="3"/>
  <c r="AF160" i="3"/>
  <c r="CH93" i="3"/>
  <c r="DM160" i="3"/>
  <c r="BV93" i="3"/>
  <c r="CU160" i="3"/>
  <c r="EV93" i="3"/>
  <c r="DB93" i="3"/>
  <c r="P160" i="3"/>
  <c r="CT93" i="3"/>
  <c r="BR93" i="3"/>
  <c r="DJ93" i="3"/>
  <c r="CG160" i="3"/>
  <c r="EE93" i="3"/>
  <c r="DW160" i="3"/>
  <c r="AE160" i="3"/>
  <c r="DH160" i="3"/>
  <c r="FD93" i="3"/>
  <c r="EU160" i="3"/>
  <c r="DQ93" i="3"/>
  <c r="DM93" i="3"/>
  <c r="Q160" i="3"/>
  <c r="EZ93" i="3"/>
  <c r="BB160" i="3"/>
  <c r="BK93" i="3"/>
  <c r="I93" i="3"/>
  <c r="AD160" i="3"/>
  <c r="BF160" i="3"/>
  <c r="CK160" i="3"/>
  <c r="DK93" i="3"/>
  <c r="EW160" i="3"/>
  <c r="BL93" i="3"/>
  <c r="AA93" i="3"/>
  <c r="G93" i="3"/>
  <c r="FB160" i="3"/>
  <c r="FC93" i="3"/>
  <c r="DX93" i="3"/>
  <c r="AO93" i="3"/>
  <c r="EC93" i="3"/>
  <c r="K93" i="3"/>
  <c r="CX160" i="3"/>
  <c r="CZ160" i="3"/>
  <c r="AK160" i="3"/>
  <c r="CO93" i="3"/>
  <c r="AR160" i="3"/>
  <c r="EO160" i="3"/>
  <c r="DD160" i="3"/>
  <c r="FL160" i="3"/>
  <c r="EI93" i="3"/>
  <c r="BX160" i="3"/>
  <c r="EP93" i="3"/>
  <c r="AS93" i="3"/>
  <c r="R160" i="3"/>
  <c r="R93" i="3"/>
  <c r="CT160" i="3"/>
  <c r="DZ160" i="3"/>
  <c r="AL93" i="3"/>
  <c r="EY93" i="3"/>
  <c r="AD93" i="3"/>
  <c r="CC93" i="3"/>
  <c r="BW93" i="3"/>
  <c r="Y160" i="3"/>
  <c r="AR93" i="3"/>
  <c r="S93" i="3"/>
  <c r="ER160" i="3"/>
  <c r="AI93" i="3"/>
  <c r="FG93" i="3"/>
  <c r="AV160" i="3"/>
  <c r="EA160" i="3"/>
  <c r="AX160" i="3"/>
  <c r="CY166" i="3"/>
  <c r="CZ93" i="7" s="1"/>
  <c r="ED166" i="3"/>
  <c r="EE93" i="7" s="1"/>
  <c r="DY166" i="3"/>
  <c r="DZ93" i="7" s="1"/>
  <c r="EV166" i="3"/>
  <c r="EW93" i="7" s="1"/>
  <c r="DE166" i="3"/>
  <c r="DF93" i="7" s="1"/>
  <c r="CI166" i="3"/>
  <c r="CJ93" i="7" s="1"/>
  <c r="W166" i="3"/>
  <c r="X93" i="7" s="1"/>
  <c r="BU166" i="3"/>
  <c r="BV93" i="7" s="1"/>
  <c r="BF166" i="3"/>
  <c r="BG93" i="7" s="1"/>
  <c r="AF166" i="3"/>
  <c r="AG93" i="7" s="1"/>
  <c r="CN166" i="3"/>
  <c r="CO93" i="7" s="1"/>
  <c r="ES166" i="3"/>
  <c r="ET93" i="7" s="1"/>
  <c r="M166" i="3"/>
  <c r="N93" i="7" s="1"/>
  <c r="CL166" i="3"/>
  <c r="CM93" i="7" s="1"/>
  <c r="BO166" i="3"/>
  <c r="BP93" i="7" s="1"/>
  <c r="EB166" i="3"/>
  <c r="EC93" i="7" s="1"/>
  <c r="R166" i="3"/>
  <c r="S93" i="7" s="1"/>
  <c r="CZ166" i="3"/>
  <c r="DA93" i="7" s="1"/>
  <c r="AZ166" i="3"/>
  <c r="BA93" i="7" s="1"/>
  <c r="EV99" i="3"/>
  <c r="EW42" i="7" s="1"/>
  <c r="DJ166" i="3"/>
  <c r="DK93" i="7" s="1"/>
  <c r="DI166" i="3"/>
  <c r="DJ93" i="7" s="1"/>
  <c r="DL166" i="3"/>
  <c r="DM93" i="7" s="1"/>
  <c r="AO166" i="3"/>
  <c r="AP93" i="7" s="1"/>
  <c r="EQ166" i="3"/>
  <c r="ER93" i="7" s="1"/>
  <c r="AP166" i="3"/>
  <c r="AQ93" i="7" s="1"/>
  <c r="V166" i="3"/>
  <c r="W93" i="7" s="1"/>
  <c r="BT166" i="3"/>
  <c r="BU93" i="7" s="1"/>
  <c r="AS166" i="3"/>
  <c r="AT93" i="7" s="1"/>
  <c r="AJ166" i="3"/>
  <c r="AK93" i="7" s="1"/>
  <c r="BM166" i="3"/>
  <c r="BN93" i="7" s="1"/>
  <c r="U166" i="3"/>
  <c r="V93" i="7" s="1"/>
  <c r="AC166" i="3"/>
  <c r="AD93" i="7" s="1"/>
  <c r="EM166" i="3"/>
  <c r="EN93" i="7" s="1"/>
  <c r="BE166" i="3"/>
  <c r="BF93" i="7" s="1"/>
  <c r="CU166" i="3"/>
  <c r="CV93" i="7" s="1"/>
  <c r="DK99" i="3"/>
  <c r="DL42" i="7" s="1"/>
  <c r="DB166" i="3"/>
  <c r="DC93" i="7" s="1"/>
  <c r="FM166" i="3"/>
  <c r="FN93" i="7" s="1"/>
  <c r="AH99" i="3"/>
  <c r="AI42" i="7" s="1"/>
  <c r="EN166" i="3"/>
  <c r="EO93" i="7" s="1"/>
  <c r="CF166" i="3"/>
  <c r="CG93" i="7" s="1"/>
  <c r="AM166" i="3"/>
  <c r="AN93" i="7" s="1"/>
  <c r="CH166" i="3"/>
  <c r="CI93" i="7" s="1"/>
  <c r="EE99" i="3"/>
  <c r="EF42" i="7" s="1"/>
  <c r="DC166" i="3"/>
  <c r="DD93" i="7" s="1"/>
  <c r="X99" i="3"/>
  <c r="Y42" i="7" s="1"/>
  <c r="T166" i="3"/>
  <c r="U93" i="7" s="1"/>
  <c r="DQ166" i="3"/>
  <c r="DR93" i="7" s="1"/>
  <c r="Q166" i="3"/>
  <c r="R93" i="7" s="1"/>
  <c r="DK166" i="3"/>
  <c r="DL93" i="7" s="1"/>
  <c r="FE166" i="3"/>
  <c r="FF93" i="7" s="1"/>
  <c r="CW99" i="3"/>
  <c r="CX42" i="7" s="1"/>
  <c r="BM99" i="3"/>
  <c r="BN42" i="7" s="1"/>
  <c r="AV166" i="3"/>
  <c r="AW93" i="7" s="1"/>
  <c r="FA166" i="3"/>
  <c r="FB93" i="7" s="1"/>
  <c r="BB166" i="3"/>
  <c r="BC93" i="7" s="1"/>
  <c r="AI99" i="3"/>
  <c r="AJ42" i="7" s="1"/>
  <c r="CO166" i="3"/>
  <c r="CP93" i="7" s="1"/>
  <c r="J166" i="3"/>
  <c r="K93" i="7" s="1"/>
  <c r="L166" i="3"/>
  <c r="M93" i="7" s="1"/>
  <c r="AS99" i="3"/>
  <c r="AT42" i="7" s="1"/>
  <c r="AA166" i="3"/>
  <c r="AB93" i="7" s="1"/>
  <c r="DR166" i="3"/>
  <c r="DS93" i="7" s="1"/>
  <c r="EP166" i="3"/>
  <c r="EQ93" i="7" s="1"/>
  <c r="CG166" i="3"/>
  <c r="CH93" i="7" s="1"/>
  <c r="BQ166" i="3"/>
  <c r="BR93" i="7" s="1"/>
  <c r="BE99" i="3"/>
  <c r="BF42" i="7" s="1"/>
  <c r="AD166" i="3"/>
  <c r="AE93" i="7" s="1"/>
  <c r="BL166" i="3"/>
  <c r="BM93" i="7" s="1"/>
  <c r="AB166" i="3"/>
  <c r="AC93" i="7" s="1"/>
  <c r="DN166" i="3"/>
  <c r="DO93" i="7" s="1"/>
  <c r="F166" i="3"/>
  <c r="G93" i="7" s="1"/>
  <c r="BV99" i="3"/>
  <c r="BW42" i="7" s="1"/>
  <c r="EI166" i="3"/>
  <c r="EJ93" i="7" s="1"/>
  <c r="EL99" i="3"/>
  <c r="EM42" i="7" s="1"/>
  <c r="K166" i="3"/>
  <c r="L93" i="7" s="1"/>
  <c r="BO99" i="3"/>
  <c r="BP42" i="7" s="1"/>
  <c r="AA99" i="3"/>
  <c r="AB42" i="7" s="1"/>
  <c r="DW166" i="3"/>
  <c r="DX93" i="7" s="1"/>
  <c r="BK166" i="3"/>
  <c r="BL93" i="7" s="1"/>
  <c r="DX166" i="3"/>
  <c r="DY93" i="7" s="1"/>
  <c r="CR166" i="3"/>
  <c r="CS93" i="7" s="1"/>
  <c r="CC99" i="3"/>
  <c r="CD42" i="7" s="1"/>
  <c r="P166" i="3"/>
  <c r="Q93" i="7" s="1"/>
  <c r="AY99" i="3"/>
  <c r="AZ42" i="7" s="1"/>
  <c r="ET166" i="3"/>
  <c r="EU93" i="7" s="1"/>
  <c r="FL99" i="3"/>
  <c r="FM42" i="7" s="1"/>
  <c r="DL99" i="3"/>
  <c r="DM42" i="7" s="1"/>
  <c r="DX99" i="3"/>
  <c r="DY42" i="7" s="1"/>
  <c r="BZ166" i="3"/>
  <c r="CA93" i="7" s="1"/>
  <c r="AY166" i="3"/>
  <c r="AZ93" i="7" s="1"/>
  <c r="CX166" i="3"/>
  <c r="CY93" i="7" s="1"/>
  <c r="AO99" i="3"/>
  <c r="AP42" i="7" s="1"/>
  <c r="CV166" i="3"/>
  <c r="CW93" i="7" s="1"/>
  <c r="FB166" i="3"/>
  <c r="FC93" i="7" s="1"/>
  <c r="DR99" i="3"/>
  <c r="DS42" i="7" s="1"/>
  <c r="BH99" i="3"/>
  <c r="BI42" i="7" s="1"/>
  <c r="FL166" i="3"/>
  <c r="FM93" i="7" s="1"/>
  <c r="EC166" i="3"/>
  <c r="ED93" i="7" s="1"/>
  <c r="BN166" i="3"/>
  <c r="BO93" i="7" s="1"/>
  <c r="FD99" i="3"/>
  <c r="FE42" i="7" s="1"/>
  <c r="CM99" i="3"/>
  <c r="CN42" i="7" s="1"/>
  <c r="EX99" i="3"/>
  <c r="EY42" i="7" s="1"/>
  <c r="FD166" i="3"/>
  <c r="FE93" i="7" s="1"/>
  <c r="BP99" i="3"/>
  <c r="BQ42" i="7" s="1"/>
  <c r="AP99" i="3"/>
  <c r="AQ42" i="7" s="1"/>
  <c r="DJ99" i="3"/>
  <c r="DK42" i="7" s="1"/>
  <c r="CQ166" i="3"/>
  <c r="CR93" i="7" s="1"/>
  <c r="ET99" i="3"/>
  <c r="EU42" i="7" s="1"/>
  <c r="DP99" i="3"/>
  <c r="DQ42" i="7" s="1"/>
  <c r="EF166" i="3"/>
  <c r="EG93" i="7" s="1"/>
  <c r="EP99" i="3"/>
  <c r="EQ42" i="7" s="1"/>
  <c r="FF99" i="3"/>
  <c r="FG42" i="7" s="1"/>
  <c r="CP99" i="3"/>
  <c r="CQ42" i="7" s="1"/>
  <c r="BU99" i="3"/>
  <c r="BV42" i="7" s="1"/>
  <c r="EM99" i="3"/>
  <c r="EN42" i="7" s="1"/>
  <c r="EB99" i="3"/>
  <c r="EC42" i="7" s="1"/>
  <c r="AK166" i="3"/>
  <c r="AL93" i="7" s="1"/>
  <c r="FM99" i="3"/>
  <c r="FN42" i="7" s="1"/>
  <c r="G166" i="3"/>
  <c r="H93" i="7" s="1"/>
  <c r="FN99" i="3"/>
  <c r="FO42" i="7" s="1"/>
  <c r="DQ99" i="3"/>
  <c r="DR42" i="7" s="1"/>
  <c r="CQ99" i="3"/>
  <c r="CR42" i="7" s="1"/>
  <c r="DE99" i="3"/>
  <c r="DF42" i="7" s="1"/>
  <c r="DS166" i="3"/>
  <c r="DT93" i="7" s="1"/>
  <c r="AE99" i="3"/>
  <c r="AF42" i="7" s="1"/>
  <c r="ED99" i="3"/>
  <c r="EE42" i="7" s="1"/>
  <c r="Q99" i="3"/>
  <c r="R42" i="7" s="1"/>
  <c r="CB99" i="3"/>
  <c r="CC42" i="7" s="1"/>
  <c r="DY99" i="3"/>
  <c r="DZ42" i="7" s="1"/>
  <c r="BD99" i="3"/>
  <c r="BE42" i="7" s="1"/>
  <c r="AE166" i="3"/>
  <c r="AF93" i="7" s="1"/>
  <c r="BK99" i="3"/>
  <c r="BL42" i="7" s="1"/>
  <c r="AD99" i="3"/>
  <c r="AE42" i="7" s="1"/>
  <c r="CK99" i="3"/>
  <c r="CL42" i="7" s="1"/>
  <c r="EG99" i="3"/>
  <c r="EH42" i="7" s="1"/>
  <c r="EO99" i="3"/>
  <c r="EP42" i="7" s="1"/>
  <c r="S99" i="3"/>
  <c r="T42" i="7" s="1"/>
  <c r="FE99" i="3"/>
  <c r="FF42" i="7" s="1"/>
  <c r="BY99" i="3"/>
  <c r="BZ42" i="7" s="1"/>
  <c r="DM99" i="3"/>
  <c r="DN42" i="7" s="1"/>
  <c r="CI99" i="3"/>
  <c r="CJ42" i="7" s="1"/>
  <c r="P99" i="3"/>
  <c r="Q42" i="7" s="1"/>
  <c r="DA99" i="3"/>
  <c r="DB42" i="7" s="1"/>
  <c r="CR99" i="3"/>
  <c r="CS42" i="7" s="1"/>
  <c r="AU166" i="3"/>
  <c r="AV93" i="7" s="1"/>
  <c r="EU99" i="3"/>
  <c r="EV42" i="7" s="1"/>
  <c r="ER99" i="3"/>
  <c r="ES42" i="7" s="1"/>
  <c r="CA166" i="3"/>
  <c r="CB93" i="7" s="1"/>
  <c r="FC99" i="3"/>
  <c r="FD42" i="7" s="1"/>
  <c r="T99" i="3"/>
  <c r="U42" i="7" s="1"/>
  <c r="AT166" i="3"/>
  <c r="AU93" i="7" s="1"/>
  <c r="M99" i="3"/>
  <c r="N42" i="7" s="1"/>
  <c r="EQ99" i="3"/>
  <c r="ER42" i="7" s="1"/>
  <c r="FJ99" i="3"/>
  <c r="FK42" i="7" s="1"/>
  <c r="DG99" i="3"/>
  <c r="DH42" i="7" s="1"/>
  <c r="Z99" i="3"/>
  <c r="AA42" i="7" s="1"/>
  <c r="DW99" i="3"/>
  <c r="DX42" i="7" s="1"/>
  <c r="AJ99" i="3"/>
  <c r="AK42" i="7" s="1"/>
  <c r="EJ166" i="3"/>
  <c r="EK93" i="7" s="1"/>
  <c r="AT99" i="3"/>
  <c r="AU42" i="7" s="1"/>
  <c r="DZ166" i="3"/>
  <c r="EA93" i="7" s="1"/>
  <c r="EE166" i="3"/>
  <c r="EF93" i="7" s="1"/>
  <c r="DA166" i="3"/>
  <c r="DB93" i="7" s="1"/>
  <c r="AQ99" i="3"/>
  <c r="AR42" i="7" s="1"/>
  <c r="FC166" i="3"/>
  <c r="FD93" i="7" s="1"/>
  <c r="BG99" i="3"/>
  <c r="BH42" i="7" s="1"/>
  <c r="BX99" i="3"/>
  <c r="BY42" i="7" s="1"/>
  <c r="AW166" i="3"/>
  <c r="AX93" i="7" s="1"/>
  <c r="AR99" i="3"/>
  <c r="AS42" i="7" s="1"/>
  <c r="BS99" i="3"/>
  <c r="BT42" i="7" s="1"/>
  <c r="AZ99" i="3"/>
  <c r="BA42" i="7" s="1"/>
  <c r="AN99" i="3"/>
  <c r="AO42" i="7" s="1"/>
  <c r="CZ99" i="3"/>
  <c r="DA42" i="7" s="1"/>
  <c r="CL99" i="3"/>
  <c r="CM42" i="7" s="1"/>
  <c r="I99" i="3"/>
  <c r="J42" i="7" s="1"/>
  <c r="W99" i="3"/>
  <c r="X42" i="7" s="1"/>
  <c r="DI99" i="3"/>
  <c r="DJ42" i="7" s="1"/>
  <c r="DF166" i="3"/>
  <c r="DG93" i="7" s="1"/>
  <c r="EZ166" i="3"/>
  <c r="FA93" i="7" s="1"/>
  <c r="FI166" i="3"/>
  <c r="FJ93" i="7" s="1"/>
  <c r="F99" i="3"/>
  <c r="DO99" i="3"/>
  <c r="DP42" i="7" s="1"/>
  <c r="FB99" i="3"/>
  <c r="FC42" i="7" s="1"/>
  <c r="DD99" i="3"/>
  <c r="DE42" i="7" s="1"/>
  <c r="AU99" i="3"/>
  <c r="AV42" i="7" s="1"/>
  <c r="BV166" i="3"/>
  <c r="BW93" i="7" s="1"/>
  <c r="CG99" i="3"/>
  <c r="CH42" i="7" s="1"/>
  <c r="AF99" i="3"/>
  <c r="AG42" i="7" s="1"/>
  <c r="EY99" i="3"/>
  <c r="EZ42" i="7" s="1"/>
  <c r="CE99" i="3"/>
  <c r="CF42" i="7" s="1"/>
  <c r="CJ166" i="3"/>
  <c r="CK93" i="7" s="1"/>
  <c r="BZ99" i="3"/>
  <c r="CA42" i="7" s="1"/>
  <c r="CH99" i="3"/>
  <c r="CI42" i="7" s="1"/>
  <c r="H99" i="3"/>
  <c r="I42" i="7" s="1"/>
  <c r="EJ99" i="3"/>
  <c r="EK42" i="7" s="1"/>
  <c r="EA166" i="3"/>
  <c r="EB93" i="7" s="1"/>
  <c r="CT99" i="3"/>
  <c r="CU42" i="7" s="1"/>
  <c r="CT166" i="3"/>
  <c r="CU93" i="7" s="1"/>
  <c r="CF99" i="3"/>
  <c r="CG42" i="7" s="1"/>
  <c r="BR166" i="3"/>
  <c r="BS93" i="7" s="1"/>
  <c r="AW99" i="3"/>
  <c r="AX42" i="7" s="1"/>
  <c r="FG166" i="3"/>
  <c r="FH93" i="7" s="1"/>
  <c r="FI99" i="3"/>
  <c r="FJ42" i="7" s="1"/>
  <c r="AL99" i="3"/>
  <c r="AM42" i="7" s="1"/>
  <c r="N99" i="3"/>
  <c r="O42" i="7" s="1"/>
  <c r="CS99" i="3"/>
  <c r="CT42" i="7" s="1"/>
  <c r="DO166" i="3"/>
  <c r="DP93" i="7" s="1"/>
  <c r="DS99" i="3"/>
  <c r="DT42" i="7" s="1"/>
  <c r="FJ166" i="3"/>
  <c r="FK93" i="7" s="1"/>
  <c r="BW99" i="3"/>
  <c r="BX42" i="7" s="1"/>
  <c r="BA166" i="3"/>
  <c r="BB93" i="7" s="1"/>
  <c r="DF99" i="3"/>
  <c r="DG42" i="7" s="1"/>
  <c r="V99" i="3"/>
  <c r="W42" i="7" s="1"/>
  <c r="AV99" i="3"/>
  <c r="AW42" i="7" s="1"/>
  <c r="DN99" i="3"/>
  <c r="DO42" i="7" s="1"/>
  <c r="DH99" i="3"/>
  <c r="DI42" i="7" s="1"/>
  <c r="BP166" i="3"/>
  <c r="BQ93" i="7" s="1"/>
  <c r="DH166" i="3"/>
  <c r="DI93" i="7" s="1"/>
  <c r="BL99" i="3"/>
  <c r="BM42" i="7" s="1"/>
  <c r="J99" i="3"/>
  <c r="K42" i="7" s="1"/>
  <c r="BA99" i="3"/>
  <c r="BB42" i="7" s="1"/>
  <c r="CA99" i="3"/>
  <c r="CB42" i="7" s="1"/>
  <c r="O166" i="3"/>
  <c r="P93" i="7" s="1"/>
  <c r="EW99" i="3"/>
  <c r="EX42" i="7" s="1"/>
  <c r="BX166" i="3"/>
  <c r="BY93" i="7" s="1"/>
  <c r="BQ99" i="3"/>
  <c r="BR42" i="7" s="1"/>
  <c r="CD99" i="3"/>
  <c r="CE42" i="7" s="1"/>
  <c r="ES99" i="3"/>
  <c r="ET42" i="7" s="1"/>
  <c r="G99" i="3"/>
  <c r="H42" i="7" s="1"/>
  <c r="CO99" i="3"/>
  <c r="CP42" i="7" s="1"/>
  <c r="CV99" i="3"/>
  <c r="CW42" i="7" s="1"/>
  <c r="EH99" i="3"/>
  <c r="EI42" i="7" s="1"/>
  <c r="AG166" i="3"/>
  <c r="AH93" i="7" s="1"/>
  <c r="BD166" i="3"/>
  <c r="BE93" i="7" s="1"/>
  <c r="EL166" i="3"/>
  <c r="EM93" i="7" s="1"/>
  <c r="FH99" i="3"/>
  <c r="FI42" i="7" s="1"/>
  <c r="CU99" i="3"/>
  <c r="CV42" i="7" s="1"/>
  <c r="DV99" i="3"/>
  <c r="DW42" i="7" s="1"/>
  <c r="CK166" i="3"/>
  <c r="CL93" i="7" s="1"/>
  <c r="AH166" i="3"/>
  <c r="AI93" i="7" s="1"/>
  <c r="S166" i="3"/>
  <c r="T93" i="7" s="1"/>
  <c r="FG99" i="3"/>
  <c r="FH42" i="7" s="1"/>
  <c r="DD166" i="3"/>
  <c r="DE93" i="7" s="1"/>
  <c r="EK166" i="3"/>
  <c r="EL93" i="7" s="1"/>
  <c r="BC99" i="3"/>
  <c r="BD42" i="7" s="1"/>
  <c r="O99" i="3"/>
  <c r="P42" i="7" s="1"/>
  <c r="BR99" i="3"/>
  <c r="BS42" i="7" s="1"/>
  <c r="AX166" i="3"/>
  <c r="AY93" i="7" s="1"/>
  <c r="BI166" i="3"/>
  <c r="BJ93" i="7" s="1"/>
  <c r="EW166" i="3"/>
  <c r="EX93" i="7" s="1"/>
  <c r="CB166" i="3"/>
  <c r="CC93" i="7" s="1"/>
  <c r="BJ99" i="3"/>
  <c r="BK42" i="7" s="1"/>
  <c r="BB99" i="3"/>
  <c r="BC42" i="7" s="1"/>
  <c r="EI99" i="3"/>
  <c r="EJ42" i="7" s="1"/>
  <c r="Y166" i="3"/>
  <c r="Z93" i="7" s="1"/>
  <c r="DT166" i="3"/>
  <c r="DU93" i="7" s="1"/>
  <c r="BY166" i="3"/>
  <c r="BZ93" i="7" s="1"/>
  <c r="CE166" i="3"/>
  <c r="CF93" i="7" s="1"/>
  <c r="EZ99" i="3"/>
  <c r="FA42" i="7" s="1"/>
  <c r="BW166" i="3"/>
  <c r="BX93" i="7" s="1"/>
  <c r="CS166" i="3"/>
  <c r="CT93" i="7" s="1"/>
  <c r="DB99" i="3"/>
  <c r="DC42" i="7" s="1"/>
  <c r="DV166" i="3"/>
  <c r="DW93" i="7" s="1"/>
  <c r="AN166" i="3"/>
  <c r="AO93" i="7" s="1"/>
  <c r="I166" i="3"/>
  <c r="J93" i="7" s="1"/>
  <c r="DC99" i="3"/>
  <c r="DD42" i="7" s="1"/>
  <c r="DG166" i="3"/>
  <c r="DH93" i="7" s="1"/>
  <c r="DU99" i="3"/>
  <c r="DV42" i="7" s="1"/>
  <c r="AK99" i="3"/>
  <c r="AL42" i="7" s="1"/>
  <c r="CY99" i="3"/>
  <c r="CZ42" i="7" s="1"/>
  <c r="K99" i="3"/>
  <c r="L42" i="7" s="1"/>
  <c r="FA99" i="3"/>
  <c r="FB42" i="7" s="1"/>
  <c r="ER166" i="3"/>
  <c r="ES93" i="7" s="1"/>
  <c r="AG99" i="3"/>
  <c r="AH42" i="7" s="1"/>
  <c r="CC166" i="3"/>
  <c r="CD93" i="7" s="1"/>
  <c r="DT99" i="3"/>
  <c r="DU42" i="7" s="1"/>
  <c r="FK166" i="3"/>
  <c r="FL93" i="7" s="1"/>
  <c r="BT99" i="3"/>
  <c r="BU42" i="7" s="1"/>
  <c r="EN99" i="3"/>
  <c r="EO42" i="7" s="1"/>
  <c r="EU166" i="3"/>
  <c r="EV93" i="7" s="1"/>
  <c r="DU166" i="3"/>
  <c r="DV93" i="7" s="1"/>
  <c r="AI166" i="3"/>
  <c r="AJ93" i="7" s="1"/>
  <c r="FN166" i="3"/>
  <c r="FO93" i="7" s="1"/>
  <c r="AC99" i="3"/>
  <c r="AD42" i="7" s="1"/>
  <c r="CN99" i="3"/>
  <c r="CO42" i="7" s="1"/>
  <c r="Z166" i="3"/>
  <c r="AA93" i="7" s="1"/>
  <c r="AB99" i="3"/>
  <c r="AC42" i="7" s="1"/>
  <c r="Y99" i="3"/>
  <c r="Z42" i="7" s="1"/>
  <c r="BH166" i="3"/>
  <c r="BI93" i="7" s="1"/>
  <c r="EF99" i="3"/>
  <c r="EG42" i="7" s="1"/>
  <c r="EC99" i="3"/>
  <c r="ED42" i="7" s="1"/>
  <c r="DM166" i="3"/>
  <c r="DN93" i="7" s="1"/>
  <c r="CX99" i="3"/>
  <c r="CY42" i="7" s="1"/>
  <c r="FK99" i="3"/>
  <c r="FL42" i="7" s="1"/>
  <c r="EY166" i="3"/>
  <c r="EZ93" i="7" s="1"/>
  <c r="N166" i="3"/>
  <c r="O93" i="7" s="1"/>
  <c r="EA99" i="3"/>
  <c r="EB42" i="7" s="1"/>
  <c r="EX166" i="3"/>
  <c r="EY93" i="7" s="1"/>
  <c r="BC166" i="3"/>
  <c r="BD93" i="7" s="1"/>
  <c r="EK99" i="3"/>
  <c r="EL42" i="7" s="1"/>
  <c r="BS166" i="3"/>
  <c r="BT93" i="7" s="1"/>
  <c r="BN99" i="3"/>
  <c r="BO42" i="7" s="1"/>
  <c r="BF99" i="3"/>
  <c r="BG42" i="7" s="1"/>
  <c r="FF166" i="3"/>
  <c r="FG93" i="7" s="1"/>
  <c r="BI99" i="3"/>
  <c r="BJ42" i="7" s="1"/>
  <c r="EH166" i="3"/>
  <c r="EI93" i="7" s="1"/>
  <c r="H166" i="3"/>
  <c r="I93" i="7" s="1"/>
  <c r="U99" i="3"/>
  <c r="V42" i="7" s="1"/>
  <c r="DP166" i="3"/>
  <c r="DQ93" i="7" s="1"/>
  <c r="EG166" i="3"/>
  <c r="EH93" i="7" s="1"/>
  <c r="R99" i="3"/>
  <c r="S42" i="7" s="1"/>
  <c r="DZ99" i="3"/>
  <c r="EA42" i="7" s="1"/>
  <c r="FO99" i="3"/>
  <c r="FH166" i="3"/>
  <c r="FI93" i="7" s="1"/>
  <c r="CD166" i="3"/>
  <c r="CE93" i="7" s="1"/>
  <c r="BJ166" i="3"/>
  <c r="BK93" i="7" s="1"/>
  <c r="CM166" i="3"/>
  <c r="CN93" i="7" s="1"/>
  <c r="CJ99" i="3"/>
  <c r="CK42" i="7" s="1"/>
  <c r="X166" i="3"/>
  <c r="Y93" i="7" s="1"/>
  <c r="L125" i="6"/>
  <c r="CP166" i="3"/>
  <c r="CQ93" i="7" s="1"/>
  <c r="AQ166" i="3"/>
  <c r="AR93" i="7" s="1"/>
  <c r="L99" i="3"/>
  <c r="M42" i="7" s="1"/>
  <c r="AL166" i="3"/>
  <c r="AM93" i="7" s="1"/>
  <c r="AR166" i="3"/>
  <c r="AS93" i="7" s="1"/>
  <c r="BG166" i="3"/>
  <c r="BH93" i="7" s="1"/>
  <c r="CW166" i="3"/>
  <c r="CX93" i="7" s="1"/>
  <c r="FO166" i="3"/>
  <c r="AX99" i="3"/>
  <c r="AY42" i="7" s="1"/>
  <c r="AM99" i="3"/>
  <c r="AN42" i="7" s="1"/>
  <c r="EO166" i="3"/>
  <c r="EP93" i="7" s="1"/>
  <c r="AH157" i="3"/>
  <c r="EF90" i="3"/>
  <c r="Y157" i="3"/>
  <c r="FA157" i="3"/>
  <c r="DL90" i="3"/>
  <c r="FG157" i="3"/>
  <c r="BU90" i="3"/>
  <c r="DQ90" i="3"/>
  <c r="DC90" i="3"/>
  <c r="BA157" i="3"/>
  <c r="EA157" i="3"/>
  <c r="FJ90" i="3"/>
  <c r="Y90" i="3"/>
  <c r="AC157" i="3"/>
  <c r="FI157" i="3"/>
  <c r="DX157" i="3"/>
  <c r="DN90" i="3"/>
  <c r="CB157" i="3"/>
  <c r="EY90" i="3"/>
  <c r="BG90" i="3"/>
  <c r="U90" i="3"/>
  <c r="DQ157" i="3"/>
  <c r="BC90" i="3"/>
  <c r="DX90" i="3"/>
  <c r="BS157" i="3"/>
  <c r="BI90" i="3"/>
  <c r="EU90" i="3"/>
  <c r="EE157" i="3"/>
  <c r="AY157" i="3"/>
  <c r="DG90" i="3"/>
  <c r="CB90" i="3"/>
  <c r="R90" i="3"/>
  <c r="BU157" i="3"/>
  <c r="DO157" i="3"/>
  <c r="M90" i="3"/>
  <c r="T157" i="3"/>
  <c r="DW90" i="3"/>
  <c r="EI90" i="3"/>
  <c r="AP90" i="3"/>
  <c r="AV90" i="3"/>
  <c r="CK157" i="3"/>
  <c r="BQ157" i="3"/>
  <c r="FC90" i="3"/>
  <c r="CW90" i="3"/>
  <c r="AS90" i="3"/>
  <c r="CX157" i="3"/>
  <c r="G157" i="3"/>
  <c r="BP157" i="3"/>
  <c r="EQ90" i="3"/>
  <c r="AO90" i="3"/>
  <c r="CZ157" i="3"/>
  <c r="AD90" i="3"/>
  <c r="FF157" i="3"/>
  <c r="Q90" i="3"/>
  <c r="EC90" i="3"/>
  <c r="BM90" i="3"/>
  <c r="CV90" i="3"/>
  <c r="BZ90" i="3"/>
  <c r="EZ90" i="3"/>
  <c r="CG90" i="3"/>
  <c r="DN157" i="3"/>
  <c r="FF90" i="3"/>
  <c r="EY157" i="3"/>
  <c r="DU90" i="3"/>
  <c r="CA90" i="3"/>
  <c r="ET90" i="3"/>
  <c r="EM90" i="3"/>
  <c r="AV157" i="3"/>
  <c r="G90" i="3"/>
  <c r="CO90" i="3"/>
  <c r="L157" i="3"/>
  <c r="BP90" i="3"/>
  <c r="J90" i="3"/>
  <c r="CU90" i="3"/>
  <c r="AL90" i="3"/>
  <c r="BM157" i="3"/>
  <c r="AZ157" i="3"/>
  <c r="FD157" i="3"/>
  <c r="CC90" i="3"/>
  <c r="EV90" i="3"/>
  <c r="DT90" i="3"/>
  <c r="FA90" i="3"/>
  <c r="DS157" i="3"/>
  <c r="BH90" i="3"/>
  <c r="ED90" i="3"/>
  <c r="P157" i="3"/>
  <c r="CQ90" i="3"/>
  <c r="EW157" i="3"/>
  <c r="CJ90" i="3"/>
  <c r="AZ90" i="3"/>
  <c r="AS157" i="3"/>
  <c r="BB90" i="3"/>
  <c r="CI90" i="3"/>
  <c r="CF90" i="3"/>
  <c r="BX157" i="3"/>
  <c r="DA90" i="3"/>
  <c r="DS90" i="3"/>
  <c r="CQ157" i="3"/>
  <c r="DF90" i="3"/>
  <c r="DB90" i="3"/>
  <c r="DZ157" i="3"/>
  <c r="EX90" i="3"/>
  <c r="AC90" i="3"/>
  <c r="O90" i="3"/>
  <c r="BT90" i="3"/>
  <c r="DI90" i="3"/>
  <c r="EK157" i="3"/>
  <c r="AW90" i="3"/>
  <c r="FB157" i="3"/>
  <c r="J157" i="3"/>
  <c r="P90" i="3"/>
  <c r="CA157" i="3"/>
  <c r="Z90" i="3"/>
  <c r="W157" i="3"/>
  <c r="ER90" i="3"/>
  <c r="FE90" i="3"/>
  <c r="CU157" i="3"/>
  <c r="DB157" i="3"/>
  <c r="BF90" i="3"/>
  <c r="CT90" i="3"/>
  <c r="EH157" i="3"/>
  <c r="EW90" i="3"/>
  <c r="DZ90" i="3"/>
  <c r="V157" i="3"/>
  <c r="BW157" i="3"/>
  <c r="AI90" i="3"/>
  <c r="CT157" i="3"/>
  <c r="BO157" i="3"/>
  <c r="AB90" i="3"/>
  <c r="CK90" i="3"/>
  <c r="BL90" i="3"/>
  <c r="BH157" i="3"/>
  <c r="S90" i="3"/>
  <c r="FK157" i="3"/>
  <c r="AU90" i="3"/>
  <c r="FB90" i="3"/>
  <c r="BT157" i="3"/>
  <c r="BJ157" i="3"/>
  <c r="AX157" i="3"/>
  <c r="CW157" i="3"/>
  <c r="U157" i="3"/>
  <c r="CP157" i="3"/>
  <c r="AK157" i="3"/>
  <c r="CR90" i="3"/>
  <c r="AM157" i="3"/>
  <c r="BQ90" i="3"/>
  <c r="W90" i="3"/>
  <c r="CV157" i="3"/>
  <c r="EP90" i="3"/>
  <c r="AT157" i="3"/>
  <c r="EL90" i="3"/>
  <c r="DM90" i="3"/>
  <c r="EO90" i="3"/>
  <c r="Q157" i="3"/>
  <c r="BJ90" i="3"/>
  <c r="AB157" i="3"/>
  <c r="DK157" i="3"/>
  <c r="EC157" i="3"/>
  <c r="FE157" i="3"/>
  <c r="EP157" i="3"/>
  <c r="BK90" i="3"/>
  <c r="EH90" i="3"/>
  <c r="EO157" i="3"/>
  <c r="DT157" i="3"/>
  <c r="BR90" i="3"/>
  <c r="EJ157" i="3"/>
  <c r="BD157" i="3"/>
  <c r="CY90" i="3"/>
  <c r="K90" i="3"/>
  <c r="BL157" i="3"/>
  <c r="H157" i="3"/>
  <c r="S157" i="3"/>
  <c r="DP90" i="3"/>
  <c r="CX90" i="3"/>
  <c r="CM157" i="3"/>
  <c r="DL157" i="3"/>
  <c r="BR157" i="3"/>
  <c r="DA157" i="3"/>
  <c r="DV90" i="3"/>
  <c r="DP157" i="3"/>
  <c r="ES157" i="3"/>
  <c r="BV90" i="3"/>
  <c r="AN90" i="3"/>
  <c r="DO90" i="3"/>
  <c r="BV157" i="3"/>
  <c r="AY90" i="3"/>
  <c r="AA157" i="3"/>
  <c r="EU157" i="3"/>
  <c r="AR157" i="3"/>
  <c r="EI157" i="3"/>
  <c r="BB157" i="3"/>
  <c r="AJ157" i="3"/>
  <c r="BA90" i="3"/>
  <c r="DD157" i="3"/>
  <c r="FK90" i="3"/>
  <c r="EE90" i="3"/>
  <c r="CL90" i="3"/>
  <c r="EL157" i="3"/>
  <c r="EF157" i="3"/>
  <c r="O157" i="3"/>
  <c r="DR90" i="3"/>
  <c r="FC157" i="3"/>
  <c r="CS90" i="3"/>
  <c r="AM90" i="3"/>
  <c r="AK90" i="3"/>
  <c r="AH90" i="3"/>
  <c r="CI157" i="3"/>
  <c r="DY90" i="3"/>
  <c r="X157" i="3"/>
  <c r="AG157" i="3"/>
  <c r="CL157" i="3"/>
  <c r="FI90" i="3"/>
  <c r="CO157" i="3"/>
  <c r="AI157" i="3"/>
  <c r="BG157" i="3"/>
  <c r="AE157" i="3"/>
  <c r="CP90" i="3"/>
  <c r="FM157" i="3"/>
  <c r="DY157" i="3"/>
  <c r="BO90" i="3"/>
  <c r="CM90" i="3"/>
  <c r="CF157" i="3"/>
  <c r="AA90" i="3"/>
  <c r="DC157" i="3"/>
  <c r="CD157" i="3"/>
  <c r="AJ90" i="3"/>
  <c r="FJ157" i="3"/>
  <c r="AU157" i="3"/>
  <c r="J126" i="6"/>
  <c r="X90" i="3"/>
  <c r="AG90" i="3"/>
  <c r="ES90" i="3"/>
  <c r="CR157" i="3"/>
  <c r="DJ90" i="3"/>
  <c r="CY157" i="3"/>
  <c r="F157" i="3"/>
  <c r="R157" i="3"/>
  <c r="EJ90" i="3"/>
  <c r="I157" i="3"/>
  <c r="N90" i="3"/>
  <c r="EV157" i="3"/>
  <c r="N157" i="3"/>
  <c r="DK90" i="3"/>
  <c r="FL157" i="3"/>
  <c r="AF157" i="3"/>
  <c r="DE157" i="3"/>
  <c r="BS90" i="3"/>
  <c r="FO157" i="3"/>
  <c r="FO189" i="3" s="1"/>
  <c r="DR157" i="3"/>
  <c r="BY157" i="3"/>
  <c r="CS157" i="3"/>
  <c r="BI157" i="3"/>
  <c r="BN157" i="3"/>
  <c r="AX90" i="3"/>
  <c r="EK90" i="3"/>
  <c r="DF157" i="3"/>
  <c r="EB90" i="3"/>
  <c r="EX157" i="3"/>
  <c r="EN90" i="3"/>
  <c r="BF157" i="3"/>
  <c r="AD157" i="3"/>
  <c r="ER157" i="3"/>
  <c r="DW157" i="3"/>
  <c r="EM157" i="3"/>
  <c r="BN90" i="3"/>
  <c r="AF90" i="3"/>
  <c r="DE90" i="3"/>
  <c r="EG157" i="3"/>
  <c r="FH90" i="3"/>
  <c r="AT90" i="3"/>
  <c r="DH90" i="3"/>
  <c r="ET157" i="3"/>
  <c r="CD90" i="3"/>
  <c r="AR90" i="3"/>
  <c r="DU157" i="3"/>
  <c r="L90" i="3"/>
  <c r="I90" i="3"/>
  <c r="CH90" i="3"/>
  <c r="CE90" i="3"/>
  <c r="Z157" i="3"/>
  <c r="BD90" i="3"/>
  <c r="EB157" i="3"/>
  <c r="DV157" i="3"/>
  <c r="FN90" i="3"/>
  <c r="AQ90" i="3"/>
  <c r="FN157" i="3"/>
  <c r="BE90" i="3"/>
  <c r="CE157" i="3"/>
  <c r="EQ157" i="3"/>
  <c r="FL90" i="3"/>
  <c r="T90" i="3"/>
  <c r="AP157" i="3"/>
  <c r="M157" i="3"/>
  <c r="FD90" i="3"/>
  <c r="FM90" i="3"/>
  <c r="CC157" i="3"/>
  <c r="FH157" i="3"/>
  <c r="BY90" i="3"/>
  <c r="BE157" i="3"/>
  <c r="BZ157" i="3"/>
  <c r="ED157" i="3"/>
  <c r="AQ157" i="3"/>
  <c r="EG90" i="3"/>
  <c r="V90" i="3"/>
  <c r="EA90" i="3"/>
  <c r="BW90" i="3"/>
  <c r="K157" i="3"/>
  <c r="EN157" i="3"/>
  <c r="FG90" i="3"/>
  <c r="CZ90" i="3"/>
  <c r="CN157" i="3"/>
  <c r="DI157" i="3"/>
  <c r="BX90" i="3"/>
  <c r="DM157" i="3"/>
  <c r="AN157" i="3"/>
  <c r="BC157" i="3"/>
  <c r="DG157" i="3"/>
  <c r="DD90" i="3"/>
  <c r="DH157" i="3"/>
  <c r="F90" i="3"/>
  <c r="DJ157" i="3"/>
  <c r="H90" i="3"/>
  <c r="FO90" i="3"/>
  <c r="FO112" i="3" s="1"/>
  <c r="EZ157" i="3"/>
  <c r="CG157" i="3"/>
  <c r="BK157" i="3"/>
  <c r="CJ157" i="3"/>
  <c r="AL157" i="3"/>
  <c r="CN90" i="3"/>
  <c r="AW157" i="3"/>
  <c r="AE90" i="3"/>
  <c r="AO157" i="3"/>
  <c r="CH157" i="3"/>
  <c r="CT83" i="3"/>
  <c r="FB83" i="3"/>
  <c r="FJ83" i="3"/>
  <c r="BN83" i="3"/>
  <c r="DB83" i="3"/>
  <c r="DS83" i="3"/>
  <c r="BA83" i="3"/>
  <c r="I124" i="6"/>
  <c r="DE83" i="3"/>
  <c r="EJ83" i="3"/>
  <c r="DN83" i="3"/>
  <c r="EM83" i="3"/>
  <c r="BH83" i="3"/>
  <c r="BI83" i="3"/>
  <c r="DU83" i="3"/>
  <c r="BF83" i="3"/>
  <c r="AA83" i="3"/>
  <c r="EX83" i="3"/>
  <c r="AY83" i="3"/>
  <c r="G83" i="3"/>
  <c r="DJ83" i="3"/>
  <c r="BM83" i="3"/>
  <c r="AO83" i="3"/>
  <c r="DO83" i="3"/>
  <c r="FO83" i="3"/>
  <c r="DI83" i="3"/>
  <c r="O83" i="3"/>
  <c r="EL83" i="3"/>
  <c r="BZ83" i="3"/>
  <c r="AF83" i="3"/>
  <c r="V83" i="3"/>
  <c r="DY83" i="3"/>
  <c r="FD83" i="3"/>
  <c r="FK83" i="3"/>
  <c r="DH83" i="3"/>
  <c r="BY83" i="3"/>
  <c r="DR83" i="3"/>
  <c r="BG83" i="3"/>
  <c r="CY83" i="3"/>
  <c r="AM83" i="3"/>
  <c r="CA83" i="3"/>
  <c r="BL83" i="3"/>
  <c r="ET83" i="3"/>
  <c r="CL83" i="3"/>
  <c r="DZ83" i="3"/>
  <c r="DG83" i="3"/>
  <c r="S83" i="3"/>
  <c r="BR83" i="3"/>
  <c r="ED83" i="3"/>
  <c r="CU83" i="3"/>
  <c r="FN83" i="3"/>
  <c r="CO83" i="3"/>
  <c r="DA83" i="3"/>
  <c r="CI83" i="3"/>
  <c r="BV83" i="3"/>
  <c r="DQ83" i="3"/>
  <c r="AT83" i="3"/>
  <c r="CS83" i="3"/>
  <c r="CF83" i="3"/>
  <c r="DL83" i="3"/>
  <c r="CW83" i="3"/>
  <c r="FF83" i="3"/>
  <c r="DK83" i="3"/>
  <c r="FI83" i="3"/>
  <c r="EU83" i="3"/>
  <c r="EP83" i="3"/>
  <c r="BC83" i="3"/>
  <c r="DP83" i="3"/>
  <c r="T83" i="3"/>
  <c r="AN83" i="3"/>
  <c r="AU83" i="3"/>
  <c r="EZ83" i="3"/>
  <c r="CG83" i="3"/>
  <c r="P83" i="3"/>
  <c r="H83" i="3"/>
  <c r="DT83" i="3"/>
  <c r="BJ83" i="3"/>
  <c r="CP83" i="3"/>
  <c r="BS83" i="3"/>
  <c r="DF83" i="3"/>
  <c r="BU83" i="3"/>
  <c r="AD83" i="3"/>
  <c r="EK83" i="3"/>
  <c r="M83" i="3"/>
  <c r="L83" i="3"/>
  <c r="CZ83" i="3"/>
  <c r="R83" i="3"/>
  <c r="AE83" i="3"/>
  <c r="J83" i="3"/>
  <c r="AR83" i="3"/>
  <c r="N83" i="3"/>
  <c r="EW83" i="3"/>
  <c r="CJ83" i="3"/>
  <c r="EE83" i="3"/>
  <c r="W83" i="3"/>
  <c r="EV83" i="3"/>
  <c r="BP83" i="3"/>
  <c r="DD83" i="3"/>
  <c r="FC83" i="3"/>
  <c r="EC83" i="3"/>
  <c r="BO83" i="3"/>
  <c r="AL83" i="3"/>
  <c r="BT83" i="3"/>
  <c r="I83" i="3"/>
  <c r="U83" i="3"/>
  <c r="BE83" i="3"/>
  <c r="FL83" i="3"/>
  <c r="AP83" i="3"/>
  <c r="CR83" i="3"/>
  <c r="CE83" i="3"/>
  <c r="FG83" i="3"/>
  <c r="AG83" i="3"/>
  <c r="X83" i="3"/>
  <c r="F83" i="3"/>
  <c r="AK83" i="3"/>
  <c r="BK83" i="3"/>
  <c r="EY83" i="3"/>
  <c r="CK83" i="3"/>
  <c r="Q83" i="3"/>
  <c r="AQ83" i="3"/>
  <c r="CH83" i="3"/>
  <c r="AJ83" i="3"/>
  <c r="EN83" i="3"/>
  <c r="DC83" i="3"/>
  <c r="CQ83" i="3"/>
  <c r="BD83" i="3"/>
  <c r="AZ83" i="3"/>
  <c r="EF83" i="3"/>
  <c r="AC83" i="3"/>
  <c r="AV83" i="3"/>
  <c r="AB83" i="3"/>
  <c r="BW83" i="3"/>
  <c r="CM83" i="3"/>
  <c r="CV83" i="3"/>
  <c r="AS83" i="3"/>
  <c r="FE83" i="3"/>
  <c r="EO83" i="3"/>
  <c r="FM83" i="3"/>
  <c r="BX83" i="3"/>
  <c r="EB83" i="3"/>
  <c r="BB83" i="3"/>
  <c r="Z83" i="3"/>
  <c r="AX83" i="3"/>
  <c r="AH83" i="3"/>
  <c r="CX83" i="3"/>
  <c r="EH83" i="3"/>
  <c r="EG83" i="3"/>
  <c r="ES83" i="3"/>
  <c r="CC83" i="3"/>
  <c r="DV83" i="3"/>
  <c r="ER83" i="3"/>
  <c r="DM83" i="3"/>
  <c r="CD83" i="3"/>
  <c r="EI83" i="3"/>
  <c r="AI83" i="3"/>
  <c r="FA83" i="3"/>
  <c r="EQ83" i="3"/>
  <c r="DW83" i="3"/>
  <c r="DX83" i="3"/>
  <c r="EA83" i="3"/>
  <c r="K83" i="3"/>
  <c r="AW83" i="3"/>
  <c r="FH83" i="3"/>
  <c r="BQ83" i="3"/>
  <c r="CB83" i="3"/>
  <c r="CN83" i="3"/>
  <c r="Y83" i="3"/>
  <c r="EC74" i="3"/>
  <c r="T74" i="3"/>
  <c r="EG74" i="3"/>
  <c r="DE74" i="3"/>
  <c r="G74" i="3"/>
  <c r="AU74" i="3"/>
  <c r="DP74" i="3"/>
  <c r="I74" i="3"/>
  <c r="BN74" i="3"/>
  <c r="EH74" i="3"/>
  <c r="DB74" i="3"/>
  <c r="L74" i="3"/>
  <c r="BC74" i="3"/>
  <c r="CR74" i="3"/>
  <c r="CT74" i="3"/>
  <c r="DM74" i="3"/>
  <c r="AK74" i="3"/>
  <c r="DG74" i="3"/>
  <c r="P74" i="3"/>
  <c r="AI74" i="3"/>
  <c r="EF74" i="3"/>
  <c r="EN74" i="3"/>
  <c r="DD74" i="3"/>
  <c r="CK74" i="3"/>
  <c r="BT74" i="3"/>
  <c r="CP74" i="3"/>
  <c r="AW74" i="3"/>
  <c r="BS74" i="3"/>
  <c r="W74" i="3"/>
  <c r="ER74" i="3"/>
  <c r="R74" i="3"/>
  <c r="AV74" i="3"/>
  <c r="H74" i="3"/>
  <c r="CG74" i="3"/>
  <c r="EL74" i="3"/>
  <c r="FL74" i="3"/>
  <c r="AH74" i="3"/>
  <c r="DX74" i="3"/>
  <c r="FI74" i="3"/>
  <c r="AZ74" i="3"/>
  <c r="BL74" i="3"/>
  <c r="FH74" i="3"/>
  <c r="EQ74" i="3"/>
  <c r="Q74" i="3"/>
  <c r="J74" i="3"/>
  <c r="F74" i="3"/>
  <c r="CZ74" i="3"/>
  <c r="CM74" i="3"/>
  <c r="AJ74" i="3"/>
  <c r="EJ74" i="3"/>
  <c r="EU74" i="3"/>
  <c r="CE74" i="3"/>
  <c r="AN74" i="3"/>
  <c r="BQ74" i="3"/>
  <c r="AO74" i="3"/>
  <c r="DQ74" i="3"/>
  <c r="BA74" i="3"/>
  <c r="CC74" i="3"/>
  <c r="BO74" i="3"/>
  <c r="DY74" i="3"/>
  <c r="BW74" i="3"/>
  <c r="CN74" i="3"/>
  <c r="BV74" i="3"/>
  <c r="DR74" i="3"/>
  <c r="AR74" i="3"/>
  <c r="AM74" i="3"/>
  <c r="CA74" i="3"/>
  <c r="BR74" i="3"/>
  <c r="CJ74" i="3"/>
  <c r="AF74" i="3"/>
  <c r="FC74" i="3"/>
  <c r="BU74" i="3"/>
  <c r="DU74" i="3"/>
  <c r="DT74" i="3"/>
  <c r="DK74" i="3"/>
  <c r="CY74" i="3"/>
  <c r="S74" i="3"/>
  <c r="FE74" i="3"/>
  <c r="FA74" i="3"/>
  <c r="DI74" i="3"/>
  <c r="DZ74" i="3"/>
  <c r="CS74" i="3"/>
  <c r="DA74" i="3"/>
  <c r="DF74" i="3"/>
  <c r="EP74" i="3"/>
  <c r="CL74" i="3"/>
  <c r="FB74" i="3"/>
  <c r="DS74" i="3"/>
  <c r="FJ74" i="3"/>
  <c r="BJ74" i="3"/>
  <c r="ED74" i="3"/>
  <c r="FG74" i="3"/>
  <c r="EK74" i="3"/>
  <c r="ET74" i="3"/>
  <c r="DL74" i="3"/>
  <c r="AE74" i="3"/>
  <c r="CD74" i="3"/>
  <c r="EB74" i="3"/>
  <c r="BY74" i="3"/>
  <c r="DC74" i="3"/>
  <c r="DW74" i="3"/>
  <c r="CV74" i="3"/>
  <c r="DO74" i="3"/>
  <c r="AD74" i="3"/>
  <c r="BM74" i="3"/>
  <c r="BG74" i="3"/>
  <c r="Z74" i="3"/>
  <c r="BI74" i="3"/>
  <c r="FN74" i="3"/>
  <c r="BH74" i="3"/>
  <c r="EO74" i="3"/>
  <c r="EZ74" i="3"/>
  <c r="DH74" i="3"/>
  <c r="N74" i="3"/>
  <c r="AB74" i="3"/>
  <c r="AT74" i="3"/>
  <c r="EW74" i="3"/>
  <c r="CF74" i="3"/>
  <c r="DV74" i="3"/>
  <c r="CX74" i="3"/>
  <c r="EA74" i="3"/>
  <c r="K74" i="3"/>
  <c r="AP74" i="3"/>
  <c r="EI74" i="3"/>
  <c r="AC74" i="3"/>
  <c r="EY74" i="3"/>
  <c r="FF74" i="3"/>
  <c r="BF74" i="3"/>
  <c r="EV74" i="3"/>
  <c r="U74" i="3"/>
  <c r="CI74" i="3"/>
  <c r="ES74" i="3"/>
  <c r="Y74" i="3"/>
  <c r="BD74" i="3"/>
  <c r="O74" i="3"/>
  <c r="EM74" i="3"/>
  <c r="EE74" i="3"/>
  <c r="BZ74" i="3"/>
  <c r="FK74" i="3"/>
  <c r="CH74" i="3"/>
  <c r="BB74" i="3"/>
  <c r="DN74" i="3"/>
  <c r="AY74" i="3"/>
  <c r="FM74" i="3"/>
  <c r="EX74" i="3"/>
  <c r="CW74" i="3"/>
  <c r="FD74" i="3"/>
  <c r="AA74" i="3"/>
  <c r="BK74" i="3"/>
  <c r="CU74" i="3"/>
  <c r="G125" i="6"/>
  <c r="AL74" i="3"/>
  <c r="BE74" i="3"/>
  <c r="DJ74" i="3"/>
  <c r="CQ74" i="3"/>
  <c r="AS74" i="3"/>
  <c r="AQ74" i="3"/>
  <c r="M74" i="3"/>
  <c r="BX74" i="3"/>
  <c r="X74" i="3"/>
  <c r="FO74" i="3"/>
  <c r="BP74" i="3"/>
  <c r="AG74" i="3"/>
  <c r="CB74" i="3"/>
  <c r="V74" i="3"/>
  <c r="AX74" i="3"/>
  <c r="CO74" i="3"/>
  <c r="BA162" i="3"/>
  <c r="K162" i="3"/>
  <c r="EA95" i="3"/>
  <c r="AP162" i="3"/>
  <c r="H95" i="3"/>
  <c r="CA95" i="3"/>
  <c r="DX95" i="3"/>
  <c r="AK162" i="3"/>
  <c r="DW95" i="3"/>
  <c r="BH95" i="3"/>
  <c r="BN162" i="3"/>
  <c r="CO162" i="3"/>
  <c r="DK95" i="3"/>
  <c r="BT95" i="3"/>
  <c r="W162" i="3"/>
  <c r="BS162" i="3"/>
  <c r="AG95" i="3"/>
  <c r="BX162" i="3"/>
  <c r="ES95" i="3"/>
  <c r="EO95" i="3"/>
  <c r="AZ162" i="3"/>
  <c r="EX162" i="3"/>
  <c r="CL95" i="3"/>
  <c r="FM95" i="3"/>
  <c r="EP95" i="3"/>
  <c r="EQ162" i="3"/>
  <c r="BE162" i="3"/>
  <c r="DT162" i="3"/>
  <c r="DA162" i="3"/>
  <c r="BW162" i="3"/>
  <c r="S162" i="3"/>
  <c r="CL162" i="3"/>
  <c r="DB162" i="3"/>
  <c r="Y95" i="3"/>
  <c r="BK162" i="3"/>
  <c r="CQ162" i="3"/>
  <c r="CV162" i="3"/>
  <c r="Q162" i="3"/>
  <c r="BH162" i="3"/>
  <c r="BJ162" i="3"/>
  <c r="DB95" i="3"/>
  <c r="CU162" i="3"/>
  <c r="DW162" i="3"/>
  <c r="FD162" i="3"/>
  <c r="AY162" i="3"/>
  <c r="AN95" i="3"/>
  <c r="DI162" i="3"/>
  <c r="FJ95" i="3"/>
  <c r="DI95" i="3"/>
  <c r="DQ162" i="3"/>
  <c r="CY95" i="3"/>
  <c r="EE95" i="3"/>
  <c r="FD95" i="3"/>
  <c r="EA162" i="3"/>
  <c r="FB162" i="3"/>
  <c r="FL162" i="3"/>
  <c r="CH162" i="3"/>
  <c r="CB95" i="3"/>
  <c r="FI162" i="3"/>
  <c r="FG95" i="3"/>
  <c r="AZ95" i="3"/>
  <c r="CT95" i="3"/>
  <c r="CP162" i="3"/>
  <c r="AF95" i="3"/>
  <c r="BM95" i="3"/>
  <c r="FJ162" i="3"/>
  <c r="DR95" i="3"/>
  <c r="AU95" i="3"/>
  <c r="AW162" i="3"/>
  <c r="EX95" i="3"/>
  <c r="AL162" i="3"/>
  <c r="AQ162" i="3"/>
  <c r="BP95" i="3"/>
  <c r="EU162" i="3"/>
  <c r="F162" i="3"/>
  <c r="DZ162" i="3"/>
  <c r="BR95" i="3"/>
  <c r="CH95" i="3"/>
  <c r="AA162" i="3"/>
  <c r="EV162" i="3"/>
  <c r="EL162" i="3"/>
  <c r="DS162" i="3"/>
  <c r="AO95" i="3"/>
  <c r="BS95" i="3"/>
  <c r="O95" i="3"/>
  <c r="G162" i="3"/>
  <c r="EL95" i="3"/>
  <c r="AD95" i="3"/>
  <c r="Q95" i="3"/>
  <c r="FB95" i="3"/>
  <c r="T162" i="3"/>
  <c r="AE95" i="3"/>
  <c r="DC162" i="3"/>
  <c r="CR95" i="3"/>
  <c r="FH95" i="3"/>
  <c r="FC95" i="3"/>
  <c r="DM95" i="3"/>
  <c r="DU162" i="3"/>
  <c r="EB95" i="3"/>
  <c r="I95" i="3"/>
  <c r="AI162" i="3"/>
  <c r="DT95" i="3"/>
  <c r="BB95" i="3"/>
  <c r="BQ162" i="3"/>
  <c r="X162" i="3"/>
  <c r="FN95" i="3"/>
  <c r="BP162" i="3"/>
  <c r="DC95" i="3"/>
  <c r="AM162" i="3"/>
  <c r="CR162" i="3"/>
  <c r="W95" i="3"/>
  <c r="CI162" i="3"/>
  <c r="AK95" i="3"/>
  <c r="FA162" i="3"/>
  <c r="AR162" i="3"/>
  <c r="S95" i="3"/>
  <c r="CF95" i="3"/>
  <c r="CA162" i="3"/>
  <c r="BJ95" i="3"/>
  <c r="EI95" i="3"/>
  <c r="DD95" i="3"/>
  <c r="DF95" i="3"/>
  <c r="R162" i="3"/>
  <c r="P95" i="3"/>
  <c r="CD162" i="3"/>
  <c r="CI95" i="3"/>
  <c r="V162" i="3"/>
  <c r="AN162" i="3"/>
  <c r="EY162" i="3"/>
  <c r="EB162" i="3"/>
  <c r="CG95" i="3"/>
  <c r="EG95" i="3"/>
  <c r="AH95" i="3"/>
  <c r="AO162" i="3"/>
  <c r="X95" i="3"/>
  <c r="R95" i="3"/>
  <c r="DE162" i="3"/>
  <c r="CY162" i="3"/>
  <c r="BQ95" i="3"/>
  <c r="FK162" i="3"/>
  <c r="CS95" i="3"/>
  <c r="CG162" i="3"/>
  <c r="AA95" i="3"/>
  <c r="AS162" i="3"/>
  <c r="EF95" i="3"/>
  <c r="DY162" i="3"/>
  <c r="CC95" i="3"/>
  <c r="EN95" i="3"/>
  <c r="AH162" i="3"/>
  <c r="BV95" i="3"/>
  <c r="FF95" i="3"/>
  <c r="N95" i="3"/>
  <c r="DZ95" i="3"/>
  <c r="ED95" i="3"/>
  <c r="AP95" i="3"/>
  <c r="DL95" i="3"/>
  <c r="BG95" i="3"/>
  <c r="T95" i="3"/>
  <c r="DP162" i="3"/>
  <c r="CM95" i="3"/>
  <c r="AT162" i="3"/>
  <c r="AL95" i="3"/>
  <c r="FN162" i="3"/>
  <c r="CE162" i="3"/>
  <c r="ER162" i="3"/>
  <c r="DO95" i="3"/>
  <c r="Y162" i="3"/>
  <c r="P162" i="3"/>
  <c r="BW95" i="3"/>
  <c r="BC162" i="3"/>
  <c r="EJ95" i="3"/>
  <c r="DX162" i="3"/>
  <c r="DN95" i="3"/>
  <c r="ED162" i="3"/>
  <c r="EZ162" i="3"/>
  <c r="CC162" i="3"/>
  <c r="DG162" i="3"/>
  <c r="BL162" i="3"/>
  <c r="DP95" i="3"/>
  <c r="CP95" i="3"/>
  <c r="L162" i="3"/>
  <c r="EE162" i="3"/>
  <c r="BX95" i="3"/>
  <c r="BL95" i="3"/>
  <c r="DJ162" i="3"/>
  <c r="BO95" i="3"/>
  <c r="EK95" i="3"/>
  <c r="EC162" i="3"/>
  <c r="EU95" i="3"/>
  <c r="G95" i="3"/>
  <c r="DK162" i="3"/>
  <c r="EN162" i="3"/>
  <c r="DD162" i="3"/>
  <c r="CZ95" i="3"/>
  <c r="DE95" i="3"/>
  <c r="AV95" i="3"/>
  <c r="BV162" i="3"/>
  <c r="AX162" i="3"/>
  <c r="CX95" i="3"/>
  <c r="FO162" i="3"/>
  <c r="AJ95" i="3"/>
  <c r="CQ95" i="3"/>
  <c r="BY162" i="3"/>
  <c r="AV162" i="3"/>
  <c r="CW162" i="3"/>
  <c r="FG162" i="3"/>
  <c r="DH95" i="3"/>
  <c r="EO162" i="3"/>
  <c r="CU95" i="3"/>
  <c r="DH162" i="3"/>
  <c r="EW162" i="3"/>
  <c r="DN162" i="3"/>
  <c r="BD162" i="3"/>
  <c r="N162" i="3"/>
  <c r="CV95" i="3"/>
  <c r="DA95" i="3"/>
  <c r="ES162" i="3"/>
  <c r="U95" i="3"/>
  <c r="ET162" i="3"/>
  <c r="FA95" i="3"/>
  <c r="BR162" i="3"/>
  <c r="Z162" i="3"/>
  <c r="CN95" i="3"/>
  <c r="BO162" i="3"/>
  <c r="DJ95" i="3"/>
  <c r="EM162" i="3"/>
  <c r="BT162" i="3"/>
  <c r="BU95" i="3"/>
  <c r="FH162" i="3"/>
  <c r="FF162" i="3"/>
  <c r="CK162" i="3"/>
  <c r="DS95" i="3"/>
  <c r="M95" i="3"/>
  <c r="AG162" i="3"/>
  <c r="DV95" i="3"/>
  <c r="CK95" i="3"/>
  <c r="EM95" i="3"/>
  <c r="DM162" i="3"/>
  <c r="AD162" i="3"/>
  <c r="BC95" i="3"/>
  <c r="FO95" i="3"/>
  <c r="BU162" i="3"/>
  <c r="M162" i="3"/>
  <c r="EC95" i="3"/>
  <c r="FC162" i="3"/>
  <c r="BI162" i="3"/>
  <c r="FK95" i="3"/>
  <c r="BZ95" i="3"/>
  <c r="ER95" i="3"/>
  <c r="CW95" i="3"/>
  <c r="DY95" i="3"/>
  <c r="AJ162" i="3"/>
  <c r="CO95" i="3"/>
  <c r="DU95" i="3"/>
  <c r="DL162" i="3"/>
  <c r="EK162" i="3"/>
  <c r="AW95" i="3"/>
  <c r="CT162" i="3"/>
  <c r="AB95" i="3"/>
  <c r="EJ162" i="3"/>
  <c r="AM95" i="3"/>
  <c r="BF95" i="3"/>
  <c r="BA95" i="3"/>
  <c r="AI95" i="3"/>
  <c r="EY95" i="3"/>
  <c r="BZ162" i="3"/>
  <c r="CZ162" i="3"/>
  <c r="EH95" i="3"/>
  <c r="AS95" i="3"/>
  <c r="AU162" i="3"/>
  <c r="EZ95" i="3"/>
  <c r="BG162" i="3"/>
  <c r="DV162" i="3"/>
  <c r="I162" i="3"/>
  <c r="Z95" i="3"/>
  <c r="AB162" i="3"/>
  <c r="FL95" i="3"/>
  <c r="BF162" i="3"/>
  <c r="BD95" i="3"/>
  <c r="DF162" i="3"/>
  <c r="EG162" i="3"/>
  <c r="CS162" i="3"/>
  <c r="L95" i="3"/>
  <c r="FM162" i="3"/>
  <c r="DG95" i="3"/>
  <c r="BN95" i="3"/>
  <c r="K95" i="3"/>
  <c r="FE162" i="3"/>
  <c r="BI95" i="3"/>
  <c r="BB162" i="3"/>
  <c r="BY95" i="3"/>
  <c r="FE95" i="3"/>
  <c r="BE95" i="3"/>
  <c r="FI95" i="3"/>
  <c r="CM162" i="3"/>
  <c r="AT95" i="3"/>
  <c r="CJ95" i="3"/>
  <c r="CJ162" i="3"/>
  <c r="EQ95" i="3"/>
  <c r="AY95" i="3"/>
  <c r="BK95" i="3"/>
  <c r="BM162" i="3"/>
  <c r="AQ95" i="3"/>
  <c r="DR162" i="3"/>
  <c r="F95" i="3"/>
  <c r="AF162" i="3"/>
  <c r="CF162" i="3"/>
  <c r="ET95" i="3"/>
  <c r="CN162" i="3"/>
  <c r="CB162" i="3"/>
  <c r="U162" i="3"/>
  <c r="DQ95" i="3"/>
  <c r="EH162" i="3"/>
  <c r="EV95" i="3"/>
  <c r="CX162" i="3"/>
  <c r="CD95" i="3"/>
  <c r="O162" i="3"/>
  <c r="DO162" i="3"/>
  <c r="EP162" i="3"/>
  <c r="EF162" i="3"/>
  <c r="AC95" i="3"/>
  <c r="EW95" i="3"/>
  <c r="AX95" i="3"/>
  <c r="K126" i="6"/>
  <c r="CE95" i="3"/>
  <c r="AC162" i="3"/>
  <c r="AR95" i="3"/>
  <c r="J162" i="3"/>
  <c r="J95" i="3"/>
  <c r="H162" i="3"/>
  <c r="AE162" i="3"/>
  <c r="EI162" i="3"/>
  <c r="V95" i="3"/>
  <c r="D108" i="6"/>
  <c r="D107" i="6"/>
  <c r="DK88" i="3"/>
  <c r="M155" i="3"/>
  <c r="BZ155" i="3"/>
  <c r="FI155" i="3"/>
  <c r="K88" i="3"/>
  <c r="DJ88" i="3"/>
  <c r="AI88" i="3"/>
  <c r="DV155" i="3"/>
  <c r="BI88" i="3"/>
  <c r="V88" i="3"/>
  <c r="BR88" i="3"/>
  <c r="H155" i="3"/>
  <c r="DY88" i="3"/>
  <c r="AK88" i="3"/>
  <c r="CZ155" i="3"/>
  <c r="BA155" i="3"/>
  <c r="CS155" i="3"/>
  <c r="BT155" i="3"/>
  <c r="BN155" i="3"/>
  <c r="EY155" i="3"/>
  <c r="BD155" i="3"/>
  <c r="DK155" i="3"/>
  <c r="N155" i="3"/>
  <c r="CW88" i="3"/>
  <c r="EI88" i="3"/>
  <c r="BM88" i="3"/>
  <c r="BP88" i="3"/>
  <c r="AF88" i="3"/>
  <c r="S155" i="3"/>
  <c r="EM88" i="3"/>
  <c r="DR88" i="3"/>
  <c r="CV88" i="3"/>
  <c r="AJ88" i="3"/>
  <c r="AM155" i="3"/>
  <c r="AE88" i="3"/>
  <c r="BX88" i="3"/>
  <c r="EQ88" i="3"/>
  <c r="FH88" i="3"/>
  <c r="DQ155" i="3"/>
  <c r="CY88" i="3"/>
  <c r="W155" i="3"/>
  <c r="DG88" i="3"/>
  <c r="BC155" i="3"/>
  <c r="AY88" i="3"/>
  <c r="DB155" i="3"/>
  <c r="CT88" i="3"/>
  <c r="AC88" i="3"/>
  <c r="CF88" i="3"/>
  <c r="CH155" i="3"/>
  <c r="Q88" i="3"/>
  <c r="DH155" i="3"/>
  <c r="EN88" i="3"/>
  <c r="DP88" i="3"/>
  <c r="DE88" i="3"/>
  <c r="S88" i="3"/>
  <c r="EL88" i="3"/>
  <c r="AN88" i="3"/>
  <c r="BA88" i="3"/>
  <c r="AK155" i="3"/>
  <c r="BG155" i="3"/>
  <c r="CD155" i="3"/>
  <c r="DJ155" i="3"/>
  <c r="CK155" i="3"/>
  <c r="BQ155" i="3"/>
  <c r="DS155" i="3"/>
  <c r="AJ155" i="3"/>
  <c r="BR155" i="3"/>
  <c r="AA88" i="3"/>
  <c r="W88" i="3"/>
  <c r="DC88" i="3"/>
  <c r="CW155" i="3"/>
  <c r="AG155" i="3"/>
  <c r="DG155" i="3"/>
  <c r="BS88" i="3"/>
  <c r="CT155" i="3"/>
  <c r="Y88" i="3"/>
  <c r="EM155" i="3"/>
  <c r="AM88" i="3"/>
  <c r="BE155" i="3"/>
  <c r="DD88" i="3"/>
  <c r="DX155" i="3"/>
  <c r="CB88" i="3"/>
  <c r="BV155" i="3"/>
  <c r="R155" i="3"/>
  <c r="L88" i="3"/>
  <c r="BX155" i="3"/>
  <c r="FA88" i="3"/>
  <c r="CG88" i="3"/>
  <c r="AB155" i="3"/>
  <c r="EB155" i="3"/>
  <c r="CM88" i="3"/>
  <c r="FM155" i="3"/>
  <c r="AW155" i="3"/>
  <c r="AS88" i="3"/>
  <c r="EO155" i="3"/>
  <c r="CS88" i="3"/>
  <c r="BL155" i="3"/>
  <c r="DQ88" i="3"/>
  <c r="AQ155" i="3"/>
  <c r="AV155" i="3"/>
  <c r="EG155" i="3"/>
  <c r="DL155" i="3"/>
  <c r="EJ88" i="3"/>
  <c r="AL88" i="3"/>
  <c r="EF155" i="3"/>
  <c r="BI155" i="3"/>
  <c r="AE155" i="3"/>
  <c r="AW88" i="3"/>
  <c r="AZ155" i="3"/>
  <c r="AR88" i="3"/>
  <c r="AA155" i="3"/>
  <c r="DY155" i="3"/>
  <c r="DF155" i="3"/>
  <c r="BF88" i="3"/>
  <c r="FL155" i="3"/>
  <c r="CJ155" i="3"/>
  <c r="BO88" i="3"/>
  <c r="AO155" i="3"/>
  <c r="CQ88" i="3"/>
  <c r="AU155" i="3"/>
  <c r="Z155" i="3"/>
  <c r="BU155" i="3"/>
  <c r="FE155" i="3"/>
  <c r="EU155" i="3"/>
  <c r="DA155" i="3"/>
  <c r="U88" i="3"/>
  <c r="EV155" i="3"/>
  <c r="BS155" i="3"/>
  <c r="T88" i="3"/>
  <c r="DU88" i="3"/>
  <c r="EA155" i="3"/>
  <c r="BM155" i="3"/>
  <c r="CD88" i="3"/>
  <c r="M88" i="3"/>
  <c r="EC155" i="3"/>
  <c r="FO155" i="3"/>
  <c r="BJ88" i="3"/>
  <c r="F155" i="3"/>
  <c r="Y155" i="3"/>
  <c r="CI155" i="3"/>
  <c r="FE88" i="3"/>
  <c r="EH88" i="3"/>
  <c r="O88" i="3"/>
  <c r="AT155" i="3"/>
  <c r="J155" i="3"/>
  <c r="FC88" i="3"/>
  <c r="FK155" i="3"/>
  <c r="K155" i="3"/>
  <c r="BN88" i="3"/>
  <c r="FD88" i="3"/>
  <c r="CZ88" i="3"/>
  <c r="DA88" i="3"/>
  <c r="DM88" i="3"/>
  <c r="EO88" i="3"/>
  <c r="I88" i="3"/>
  <c r="CO88" i="3"/>
  <c r="CF155" i="3"/>
  <c r="FC155" i="3"/>
  <c r="CL88" i="3"/>
  <c r="DO155" i="3"/>
  <c r="FG155" i="3"/>
  <c r="AF155" i="3"/>
  <c r="BD88" i="3"/>
  <c r="ET155" i="3"/>
  <c r="U155" i="3"/>
  <c r="FI88" i="3"/>
  <c r="BT88" i="3"/>
  <c r="CP88" i="3"/>
  <c r="BQ88" i="3"/>
  <c r="FO88" i="3"/>
  <c r="BK155" i="3"/>
  <c r="CO155" i="3"/>
  <c r="Q155" i="3"/>
  <c r="DU155" i="3"/>
  <c r="FL88" i="3"/>
  <c r="X155" i="3"/>
  <c r="EW88" i="3"/>
  <c r="CX155" i="3"/>
  <c r="CE155" i="3"/>
  <c r="AD88" i="3"/>
  <c r="BC88" i="3"/>
  <c r="AI155" i="3"/>
  <c r="CA88" i="3"/>
  <c r="DH88" i="3"/>
  <c r="EG88" i="3"/>
  <c r="EU88" i="3"/>
  <c r="DZ155" i="3"/>
  <c r="ED88" i="3"/>
  <c r="I155" i="3"/>
  <c r="EB88" i="3"/>
  <c r="EP88" i="3"/>
  <c r="AY155" i="3"/>
  <c r="DV88" i="3"/>
  <c r="BH88" i="3"/>
  <c r="FF155" i="3"/>
  <c r="DT155" i="3"/>
  <c r="BH155" i="3"/>
  <c r="DO88" i="3"/>
  <c r="G155" i="3"/>
  <c r="EY88" i="3"/>
  <c r="EA88" i="3"/>
  <c r="BJ155" i="3"/>
  <c r="DS88" i="3"/>
  <c r="FM88" i="3"/>
  <c r="FF88" i="3"/>
  <c r="AP155" i="3"/>
  <c r="CX88" i="3"/>
  <c r="DN88" i="3"/>
  <c r="DZ88" i="3"/>
  <c r="CH88" i="3"/>
  <c r="AV88" i="3"/>
  <c r="EP155" i="3"/>
  <c r="AR155" i="3"/>
  <c r="EI155" i="3"/>
  <c r="FH155" i="3"/>
  <c r="DW88" i="3"/>
  <c r="DF88" i="3"/>
  <c r="AH155" i="3"/>
  <c r="BV88" i="3"/>
  <c r="CC155" i="3"/>
  <c r="CN155" i="3"/>
  <c r="BW88" i="3"/>
  <c r="ED155" i="3"/>
  <c r="AN155" i="3"/>
  <c r="EK155" i="3"/>
  <c r="EN155" i="3"/>
  <c r="BB88" i="3"/>
  <c r="CY155" i="3"/>
  <c r="ET88" i="3"/>
  <c r="CU155" i="3"/>
  <c r="DP155" i="3"/>
  <c r="EH155" i="3"/>
  <c r="AS155" i="3"/>
  <c r="DT88" i="3"/>
  <c r="BB155" i="3"/>
  <c r="DI88" i="3"/>
  <c r="AU88" i="3"/>
  <c r="DB88" i="3"/>
  <c r="P155" i="3"/>
  <c r="CL155" i="3"/>
  <c r="EV88" i="3"/>
  <c r="BG88" i="3"/>
  <c r="EJ155" i="3"/>
  <c r="BF155" i="3"/>
  <c r="H88" i="3"/>
  <c r="BL88" i="3"/>
  <c r="CR88" i="3"/>
  <c r="BU88" i="3"/>
  <c r="BE88" i="3"/>
  <c r="FJ155" i="3"/>
  <c r="AL155" i="3"/>
  <c r="EX88" i="3"/>
  <c r="FD155" i="3"/>
  <c r="EE88" i="3"/>
  <c r="N88" i="3"/>
  <c r="ES155" i="3"/>
  <c r="FG88" i="3"/>
  <c r="DD155" i="3"/>
  <c r="EZ88" i="3"/>
  <c r="BY155" i="3"/>
  <c r="FB88" i="3"/>
  <c r="CU88" i="3"/>
  <c r="AC155" i="3"/>
  <c r="FA155" i="3"/>
  <c r="CP155" i="3"/>
  <c r="DL88" i="3"/>
  <c r="BZ88" i="3"/>
  <c r="DC155" i="3"/>
  <c r="CR155" i="3"/>
  <c r="FN155" i="3"/>
  <c r="EE155" i="3"/>
  <c r="AP88" i="3"/>
  <c r="CM155" i="3"/>
  <c r="V155" i="3"/>
  <c r="F88" i="3"/>
  <c r="AX155" i="3"/>
  <c r="AQ88" i="3"/>
  <c r="DM155" i="3"/>
  <c r="DW155" i="3"/>
  <c r="G88" i="3"/>
  <c r="O155" i="3"/>
  <c r="BY88" i="3"/>
  <c r="EK88" i="3"/>
  <c r="CB155" i="3"/>
  <c r="X88" i="3"/>
  <c r="EZ155" i="3"/>
  <c r="EF88" i="3"/>
  <c r="DN155" i="3"/>
  <c r="BW155" i="3"/>
  <c r="BP155" i="3"/>
  <c r="CV155" i="3"/>
  <c r="CI88" i="3"/>
  <c r="AO88" i="3"/>
  <c r="AG88" i="3"/>
  <c r="Z88" i="3"/>
  <c r="DE155" i="3"/>
  <c r="J124" i="6"/>
  <c r="ER88" i="3"/>
  <c r="EQ155" i="3"/>
  <c r="EX155" i="3"/>
  <c r="BK88" i="3"/>
  <c r="ES88" i="3"/>
  <c r="T155" i="3"/>
  <c r="DR155" i="3"/>
  <c r="EC88" i="3"/>
  <c r="ER155" i="3"/>
  <c r="CJ88" i="3"/>
  <c r="AD155" i="3"/>
  <c r="P88" i="3"/>
  <c r="CA155" i="3"/>
  <c r="J88" i="3"/>
  <c r="AZ88" i="3"/>
  <c r="FB155" i="3"/>
  <c r="FK88" i="3"/>
  <c r="CE88" i="3"/>
  <c r="BO155" i="3"/>
  <c r="FN88" i="3"/>
  <c r="CC88" i="3"/>
  <c r="AH88" i="3"/>
  <c r="CQ155" i="3"/>
  <c r="DX88" i="3"/>
  <c r="DI155" i="3"/>
  <c r="EW155" i="3"/>
  <c r="AT88" i="3"/>
  <c r="CK88" i="3"/>
  <c r="CG155" i="3"/>
  <c r="FJ88" i="3"/>
  <c r="R88" i="3"/>
  <c r="EL155" i="3"/>
  <c r="AB88" i="3"/>
  <c r="L155" i="3"/>
  <c r="AX88" i="3"/>
  <c r="CN88" i="3"/>
  <c r="AX78" i="3"/>
  <c r="CB78" i="3"/>
  <c r="AR78" i="3"/>
  <c r="V78" i="3"/>
  <c r="N78" i="3"/>
  <c r="EY78" i="3"/>
  <c r="DU78" i="3"/>
  <c r="CT78" i="3"/>
  <c r="CX78" i="3"/>
  <c r="EJ78" i="3"/>
  <c r="DT78" i="3"/>
  <c r="AC78" i="3"/>
  <c r="BS78" i="3"/>
  <c r="DJ78" i="3"/>
  <c r="CJ78" i="3"/>
  <c r="AJ78" i="3"/>
  <c r="BW78" i="3"/>
  <c r="DP78" i="3"/>
  <c r="EC78" i="3"/>
  <c r="DW78" i="3"/>
  <c r="EV78" i="3"/>
  <c r="CD78" i="3"/>
  <c r="AE78" i="3"/>
  <c r="AD78" i="3"/>
  <c r="DG78" i="3"/>
  <c r="EW78" i="3"/>
  <c r="EQ78" i="3"/>
  <c r="CE78" i="3"/>
  <c r="BJ78" i="3"/>
  <c r="AS78" i="3"/>
  <c r="CK78" i="3"/>
  <c r="AL78" i="3"/>
  <c r="CG78" i="3"/>
  <c r="M78" i="3"/>
  <c r="BT78" i="3"/>
  <c r="BI78" i="3"/>
  <c r="H78" i="3"/>
  <c r="DD78" i="3"/>
  <c r="DC78" i="3"/>
  <c r="EP78" i="3"/>
  <c r="DS78" i="3"/>
  <c r="CM78" i="3"/>
  <c r="BR78" i="3"/>
  <c r="AM78" i="3"/>
  <c r="EH78" i="3"/>
  <c r="EN78" i="3"/>
  <c r="EK78" i="3"/>
  <c r="BX78" i="3"/>
  <c r="FL78" i="3"/>
  <c r="DR78" i="3"/>
  <c r="CA78" i="3"/>
  <c r="BU78" i="3"/>
  <c r="AK78" i="3"/>
  <c r="DO78" i="3"/>
  <c r="FA78" i="3"/>
  <c r="FI78" i="3"/>
  <c r="BL78" i="3"/>
  <c r="FD78" i="3"/>
  <c r="ES78" i="3"/>
  <c r="ED78" i="3"/>
  <c r="X78" i="3"/>
  <c r="AV78" i="3"/>
  <c r="FB78" i="3"/>
  <c r="I78" i="3"/>
  <c r="DX78" i="3"/>
  <c r="EB78" i="3"/>
  <c r="AO78" i="3"/>
  <c r="AI78" i="3"/>
  <c r="J78" i="3"/>
  <c r="DA78" i="3"/>
  <c r="BK78" i="3"/>
  <c r="EA78" i="3"/>
  <c r="S78" i="3"/>
  <c r="EO78" i="3"/>
  <c r="BO78" i="3"/>
  <c r="AQ78" i="3"/>
  <c r="DY78" i="3"/>
  <c r="CU78" i="3"/>
  <c r="DB78" i="3"/>
  <c r="CY78" i="3"/>
  <c r="H124" i="6"/>
  <c r="DQ78" i="3"/>
  <c r="FE78" i="3"/>
  <c r="CW78" i="3"/>
  <c r="CS78" i="3"/>
  <c r="CL78" i="3"/>
  <c r="CV78" i="3"/>
  <c r="CO78" i="3"/>
  <c r="BH78" i="3"/>
  <c r="AA78" i="3"/>
  <c r="FF78" i="3"/>
  <c r="AW78" i="3"/>
  <c r="DZ78" i="3"/>
  <c r="BM78" i="3"/>
  <c r="BB78" i="3"/>
  <c r="ER78" i="3"/>
  <c r="EG78" i="3"/>
  <c r="DF78" i="3"/>
  <c r="Z78" i="3"/>
  <c r="AU78" i="3"/>
  <c r="DV78" i="3"/>
  <c r="T78" i="3"/>
  <c r="BA78" i="3"/>
  <c r="L78" i="3"/>
  <c r="EX78" i="3"/>
  <c r="AN78" i="3"/>
  <c r="CN78" i="3"/>
  <c r="U78" i="3"/>
  <c r="FC78" i="3"/>
  <c r="EZ78" i="3"/>
  <c r="FO78" i="3"/>
  <c r="EU78" i="3"/>
  <c r="CI78" i="3"/>
  <c r="BG78" i="3"/>
  <c r="EM78" i="3"/>
  <c r="EL78" i="3"/>
  <c r="DH78" i="3"/>
  <c r="DL78" i="3"/>
  <c r="EF78" i="3"/>
  <c r="DN78" i="3"/>
  <c r="Q78" i="3"/>
  <c r="AP78" i="3"/>
  <c r="BF78" i="3"/>
  <c r="CH78" i="3"/>
  <c r="AH78" i="3"/>
  <c r="CF78" i="3"/>
  <c r="DK78" i="3"/>
  <c r="DM78" i="3"/>
  <c r="FG78" i="3"/>
  <c r="FN78" i="3"/>
  <c r="W78" i="3"/>
  <c r="BD78" i="3"/>
  <c r="DE78" i="3"/>
  <c r="AB78" i="3"/>
  <c r="AG78" i="3"/>
  <c r="FH78" i="3"/>
  <c r="F78" i="3"/>
  <c r="BV78" i="3"/>
  <c r="CP78" i="3"/>
  <c r="AZ78" i="3"/>
  <c r="FJ78" i="3"/>
  <c r="R78" i="3"/>
  <c r="FM78" i="3"/>
  <c r="EE78" i="3"/>
  <c r="CR78" i="3"/>
  <c r="BC78" i="3"/>
  <c r="AF78" i="3"/>
  <c r="BY78" i="3"/>
  <c r="P78" i="3"/>
  <c r="BQ78" i="3"/>
  <c r="BZ78" i="3"/>
  <c r="G78" i="3"/>
  <c r="K78" i="3"/>
  <c r="AT78" i="3"/>
  <c r="ET78" i="3"/>
  <c r="CZ78" i="3"/>
  <c r="CC78" i="3"/>
  <c r="DI78" i="3"/>
  <c r="EI78" i="3"/>
  <c r="BN78" i="3"/>
  <c r="FK78" i="3"/>
  <c r="Y78" i="3"/>
  <c r="AY78" i="3"/>
  <c r="O78" i="3"/>
  <c r="BE78" i="3"/>
  <c r="CQ78" i="3"/>
  <c r="BP78" i="3"/>
  <c r="BN156" i="3"/>
  <c r="AN156" i="3"/>
  <c r="EM89" i="3"/>
  <c r="CF89" i="3"/>
  <c r="EV156" i="3"/>
  <c r="EN89" i="3"/>
  <c r="CR89" i="3"/>
  <c r="CL156" i="3"/>
  <c r="FC156" i="3"/>
  <c r="DQ156" i="3"/>
  <c r="EX89" i="3"/>
  <c r="CM156" i="3"/>
  <c r="EC156" i="3"/>
  <c r="FN156" i="3"/>
  <c r="CN156" i="3"/>
  <c r="FO156" i="3"/>
  <c r="FO188" i="3" s="1"/>
  <c r="AR89" i="3"/>
  <c r="G156" i="3"/>
  <c r="AR156" i="3"/>
  <c r="DE89" i="3"/>
  <c r="BI156" i="3"/>
  <c r="EN156" i="3"/>
  <c r="F89" i="3"/>
  <c r="EY89" i="3"/>
  <c r="AQ156" i="3"/>
  <c r="AX156" i="3"/>
  <c r="AY89" i="3"/>
  <c r="EO89" i="3"/>
  <c r="DX89" i="3"/>
  <c r="U156" i="3"/>
  <c r="AM156" i="3"/>
  <c r="CP156" i="3"/>
  <c r="S156" i="3"/>
  <c r="CQ89" i="3"/>
  <c r="DP156" i="3"/>
  <c r="EA156" i="3"/>
  <c r="DC156" i="3"/>
  <c r="FL156" i="3"/>
  <c r="BS156" i="3"/>
  <c r="EI156" i="3"/>
  <c r="CG156" i="3"/>
  <c r="BQ89" i="3"/>
  <c r="AZ156" i="3"/>
  <c r="DU89" i="3"/>
  <c r="AC156" i="3"/>
  <c r="EF156" i="3"/>
  <c r="AJ89" i="3"/>
  <c r="FG156" i="3"/>
  <c r="EB89" i="3"/>
  <c r="FF89" i="3"/>
  <c r="EJ156" i="3"/>
  <c r="EY156" i="3"/>
  <c r="DD89" i="3"/>
  <c r="BA156" i="3"/>
  <c r="FD89" i="3"/>
  <c r="DJ89" i="3"/>
  <c r="R156" i="3"/>
  <c r="BZ156" i="3"/>
  <c r="FJ89" i="3"/>
  <c r="CY89" i="3"/>
  <c r="BW156" i="3"/>
  <c r="V156" i="3"/>
  <c r="DM156" i="3"/>
  <c r="EE156" i="3"/>
  <c r="CJ156" i="3"/>
  <c r="DR156" i="3"/>
  <c r="AE156" i="3"/>
  <c r="K89" i="3"/>
  <c r="DN89" i="3"/>
  <c r="CA156" i="3"/>
  <c r="BM156" i="3"/>
  <c r="CP89" i="3"/>
  <c r="AY156" i="3"/>
  <c r="AO156" i="3"/>
  <c r="I156" i="3"/>
  <c r="FE89" i="3"/>
  <c r="ET156" i="3"/>
  <c r="DB89" i="3"/>
  <c r="EP156" i="3"/>
  <c r="M89" i="3"/>
  <c r="CW156" i="3"/>
  <c r="CB156" i="3"/>
  <c r="DI89" i="3"/>
  <c r="AL89" i="3"/>
  <c r="AG89" i="3"/>
  <c r="Y89" i="3"/>
  <c r="BY89" i="3"/>
  <c r="AA89" i="3"/>
  <c r="AA156" i="3"/>
  <c r="AS156" i="3"/>
  <c r="FD156" i="3"/>
  <c r="AE89" i="3"/>
  <c r="DM89" i="3"/>
  <c r="CZ156" i="3"/>
  <c r="ED89" i="3"/>
  <c r="ED156" i="3"/>
  <c r="DD156" i="3"/>
  <c r="BA89" i="3"/>
  <c r="BT89" i="3"/>
  <c r="CL89" i="3"/>
  <c r="AD89" i="3"/>
  <c r="DK156" i="3"/>
  <c r="BN89" i="3"/>
  <c r="EQ156" i="3"/>
  <c r="FB89" i="3"/>
  <c r="DQ89" i="3"/>
  <c r="CN89" i="3"/>
  <c r="CT156" i="3"/>
  <c r="AP89" i="3"/>
  <c r="F156" i="3"/>
  <c r="BE156" i="3"/>
  <c r="DO89" i="3"/>
  <c r="BP156" i="3"/>
  <c r="CZ89" i="3"/>
  <c r="DW156" i="3"/>
  <c r="EK156" i="3"/>
  <c r="BT156" i="3"/>
  <c r="BO156" i="3"/>
  <c r="DY89" i="3"/>
  <c r="AS89" i="3"/>
  <c r="AB156" i="3"/>
  <c r="P89" i="3"/>
  <c r="CK89" i="3"/>
  <c r="FA156" i="3"/>
  <c r="FH156" i="3"/>
  <c r="X156" i="3"/>
  <c r="AD156" i="3"/>
  <c r="FJ156" i="3"/>
  <c r="I89" i="3"/>
  <c r="BV89" i="3"/>
  <c r="CY156" i="3"/>
  <c r="CW89" i="3"/>
  <c r="CU89" i="3"/>
  <c r="DF156" i="3"/>
  <c r="BD89" i="3"/>
  <c r="DW89" i="3"/>
  <c r="BJ89" i="3"/>
  <c r="Z156" i="3"/>
  <c r="V89" i="3"/>
  <c r="DG89" i="3"/>
  <c r="CX89" i="3"/>
  <c r="EU156" i="3"/>
  <c r="BI89" i="3"/>
  <c r="BS89" i="3"/>
  <c r="DK89" i="3"/>
  <c r="CS89" i="3"/>
  <c r="AQ89" i="3"/>
  <c r="Y156" i="3"/>
  <c r="BC89" i="3"/>
  <c r="EQ89" i="3"/>
  <c r="CB89" i="3"/>
  <c r="CX156" i="3"/>
  <c r="CD89" i="3"/>
  <c r="BH156" i="3"/>
  <c r="AB89" i="3"/>
  <c r="DT89" i="3"/>
  <c r="CA89" i="3"/>
  <c r="AH89" i="3"/>
  <c r="FM156" i="3"/>
  <c r="BQ156" i="3"/>
  <c r="N89" i="3"/>
  <c r="N156" i="3"/>
  <c r="H156" i="3"/>
  <c r="DO156" i="3"/>
  <c r="DV89" i="3"/>
  <c r="BE89" i="3"/>
  <c r="DX156" i="3"/>
  <c r="AW89" i="3"/>
  <c r="DZ156" i="3"/>
  <c r="DA156" i="3"/>
  <c r="AK89" i="3"/>
  <c r="BK89" i="3"/>
  <c r="DL89" i="3"/>
  <c r="CH156" i="3"/>
  <c r="BB89" i="3"/>
  <c r="FM89" i="3"/>
  <c r="CD156" i="3"/>
  <c r="CS156" i="3"/>
  <c r="ET89" i="3"/>
  <c r="FL89" i="3"/>
  <c r="CE89" i="3"/>
  <c r="CV156" i="3"/>
  <c r="EW89" i="3"/>
  <c r="AP156" i="3"/>
  <c r="EC89" i="3"/>
  <c r="BV156" i="3"/>
  <c r="EL89" i="3"/>
  <c r="BX89" i="3"/>
  <c r="BU89" i="3"/>
  <c r="CG89" i="3"/>
  <c r="U89" i="3"/>
  <c r="EH89" i="3"/>
  <c r="AX89" i="3"/>
  <c r="ES156" i="3"/>
  <c r="FH89" i="3"/>
  <c r="DT156" i="3"/>
  <c r="DS156" i="3"/>
  <c r="G89" i="3"/>
  <c r="EZ156" i="3"/>
  <c r="AZ89" i="3"/>
  <c r="P156" i="3"/>
  <c r="DR89" i="3"/>
  <c r="CF156" i="3"/>
  <c r="BZ89" i="3"/>
  <c r="AV156" i="3"/>
  <c r="DU156" i="3"/>
  <c r="BW89" i="3"/>
  <c r="AL156" i="3"/>
  <c r="EZ89" i="3"/>
  <c r="CC89" i="3"/>
  <c r="CT89" i="3"/>
  <c r="CI156" i="3"/>
  <c r="AI89" i="3"/>
  <c r="DI156" i="3"/>
  <c r="CU156" i="3"/>
  <c r="DA89" i="3"/>
  <c r="CI89" i="3"/>
  <c r="DY156" i="3"/>
  <c r="ER89" i="3"/>
  <c r="BL156" i="3"/>
  <c r="DP89" i="3"/>
  <c r="BF156" i="3"/>
  <c r="FC89" i="3"/>
  <c r="AV89" i="3"/>
  <c r="K156" i="3"/>
  <c r="H89" i="3"/>
  <c r="W156" i="3"/>
  <c r="DZ89" i="3"/>
  <c r="BD156" i="3"/>
  <c r="L156" i="3"/>
  <c r="EW156" i="3"/>
  <c r="FF156" i="3"/>
  <c r="M156" i="3"/>
  <c r="T89" i="3"/>
  <c r="BM89" i="3"/>
  <c r="ES89" i="3"/>
  <c r="AN89" i="3"/>
  <c r="EG156" i="3"/>
  <c r="FK89" i="3"/>
  <c r="BX156" i="3"/>
  <c r="CM89" i="3"/>
  <c r="EH156" i="3"/>
  <c r="BY156" i="3"/>
  <c r="CO156" i="3"/>
  <c r="CQ156" i="3"/>
  <c r="Q156" i="3"/>
  <c r="EP89" i="3"/>
  <c r="EJ89" i="3"/>
  <c r="EA89" i="3"/>
  <c r="EG89" i="3"/>
  <c r="FI156" i="3"/>
  <c r="BC156" i="3"/>
  <c r="EX156" i="3"/>
  <c r="AW156" i="3"/>
  <c r="AI156" i="3"/>
  <c r="L89" i="3"/>
  <c r="W89" i="3"/>
  <c r="BG156" i="3"/>
  <c r="DH89" i="3"/>
  <c r="AG156" i="3"/>
  <c r="EL156" i="3"/>
  <c r="AC89" i="3"/>
  <c r="BG89" i="3"/>
  <c r="FK156" i="3"/>
  <c r="EM156" i="3"/>
  <c r="J89" i="3"/>
  <c r="BR89" i="3"/>
  <c r="CV89" i="3"/>
  <c r="EK89" i="3"/>
  <c r="J125" i="6"/>
  <c r="Q89" i="3"/>
  <c r="AK156" i="3"/>
  <c r="DB156" i="3"/>
  <c r="EF89" i="3"/>
  <c r="AM89" i="3"/>
  <c r="FE156" i="3"/>
  <c r="AU156" i="3"/>
  <c r="EO156" i="3"/>
  <c r="FI89" i="3"/>
  <c r="DG156" i="3"/>
  <c r="EU89" i="3"/>
  <c r="CJ89" i="3"/>
  <c r="DV156" i="3"/>
  <c r="DN156" i="3"/>
  <c r="ER156" i="3"/>
  <c r="BO89" i="3"/>
  <c r="DC89" i="3"/>
  <c r="S89" i="3"/>
  <c r="AT89" i="3"/>
  <c r="EB156" i="3"/>
  <c r="CR156" i="3"/>
  <c r="R89" i="3"/>
  <c r="BU156" i="3"/>
  <c r="FO89" i="3"/>
  <c r="FO111" i="3" s="1"/>
  <c r="BH89" i="3"/>
  <c r="BB156" i="3"/>
  <c r="CO89" i="3"/>
  <c r="AF89" i="3"/>
  <c r="BF89" i="3"/>
  <c r="O89" i="3"/>
  <c r="BL89" i="3"/>
  <c r="BR156" i="3"/>
  <c r="FG89" i="3"/>
  <c r="DS89" i="3"/>
  <c r="DF89" i="3"/>
  <c r="AT156" i="3"/>
  <c r="AF156" i="3"/>
  <c r="BP89" i="3"/>
  <c r="EE89" i="3"/>
  <c r="Z89" i="3"/>
  <c r="O156" i="3"/>
  <c r="CE156" i="3"/>
  <c r="FA89" i="3"/>
  <c r="CH89" i="3"/>
  <c r="CC156" i="3"/>
  <c r="X89" i="3"/>
  <c r="EV89" i="3"/>
  <c r="T156" i="3"/>
  <c r="DL156" i="3"/>
  <c r="DJ156" i="3"/>
  <c r="BJ156" i="3"/>
  <c r="AH156" i="3"/>
  <c r="FB156" i="3"/>
  <c r="DH156" i="3"/>
  <c r="J156" i="3"/>
  <c r="BK156" i="3"/>
  <c r="FN89" i="3"/>
  <c r="AJ156" i="3"/>
  <c r="EI89" i="3"/>
  <c r="AU89" i="3"/>
  <c r="CK156" i="3"/>
  <c r="DE156" i="3"/>
  <c r="AO89" i="3"/>
  <c r="T42" i="26" l="1"/>
  <c r="EW46" i="3"/>
  <c r="I46" i="3"/>
  <c r="AF46" i="3"/>
  <c r="DN46" i="3"/>
  <c r="CU46" i="3"/>
  <c r="CF46" i="3"/>
  <c r="AI46" i="3"/>
  <c r="DE46" i="3"/>
  <c r="AW46" i="3"/>
  <c r="FM46" i="3"/>
  <c r="CD46" i="3"/>
  <c r="FD46" i="3"/>
  <c r="BY46" i="3"/>
  <c r="DO46" i="3"/>
  <c r="EK46" i="3"/>
  <c r="FH46" i="3"/>
  <c r="T46" i="3"/>
  <c r="CV46" i="3"/>
  <c r="CG46" i="3"/>
  <c r="BR46" i="3"/>
  <c r="P46" i="3"/>
  <c r="CK46" i="3"/>
  <c r="AD46" i="3"/>
  <c r="EO46" i="3"/>
  <c r="BK46" i="3"/>
  <c r="EL46" i="3"/>
  <c r="BH46" i="3"/>
  <c r="DH46" i="3"/>
  <c r="DY46" i="3"/>
  <c r="EV46" i="3"/>
  <c r="H46" i="3"/>
  <c r="CH46" i="3"/>
  <c r="BS46" i="3"/>
  <c r="BB46" i="3"/>
  <c r="EY46" i="3"/>
  <c r="BO46" i="3"/>
  <c r="J46" i="3"/>
  <c r="DT46" i="3"/>
  <c r="AT46" i="3"/>
  <c r="DQ46" i="3"/>
  <c r="AL46" i="3"/>
  <c r="CQ46" i="3"/>
  <c r="DM46" i="3"/>
  <c r="EJ46" i="3"/>
  <c r="FG46" i="3"/>
  <c r="BT46" i="3"/>
  <c r="BC46" i="3"/>
  <c r="AN46" i="3"/>
  <c r="ED46" i="3"/>
  <c r="AX46" i="3"/>
  <c r="FN46" i="3"/>
  <c r="DB46" i="3"/>
  <c r="X46" i="3"/>
  <c r="CS46" i="3"/>
  <c r="S46" i="3"/>
  <c r="CP46" i="3"/>
  <c r="DA46" i="3"/>
  <c r="DX46" i="3"/>
  <c r="EU46" i="3"/>
  <c r="BF46" i="3"/>
  <c r="AO46" i="3"/>
  <c r="Z46" i="3"/>
  <c r="DF46" i="3"/>
  <c r="AE46" i="3"/>
  <c r="ES46" i="3"/>
  <c r="CE46" i="3"/>
  <c r="FK46" i="3"/>
  <c r="BZ46" i="3"/>
  <c r="FB46" i="3"/>
  <c r="BX46" i="3"/>
  <c r="CO46" i="3"/>
  <c r="DL46" i="3"/>
  <c r="EI46" i="3"/>
  <c r="AP46" i="3"/>
  <c r="AA46" i="3"/>
  <c r="L46" i="3"/>
  <c r="CL46" i="3"/>
  <c r="K46" i="3"/>
  <c r="DU46" i="3"/>
  <c r="BL46" i="3"/>
  <c r="EM46" i="3"/>
  <c r="BI46" i="3"/>
  <c r="AK46" i="3"/>
  <c r="BW46" i="3"/>
  <c r="CC46" i="3"/>
  <c r="AR46" i="3"/>
  <c r="DJ46" i="3"/>
  <c r="AZ46" i="3"/>
  <c r="BN46" i="3"/>
  <c r="CX46" i="3"/>
  <c r="CR46" i="3"/>
  <c r="FI46" i="3"/>
  <c r="DW46" i="3"/>
  <c r="M46" i="3"/>
  <c r="BU46" i="3"/>
  <c r="DC46" i="3"/>
  <c r="DR46" i="3"/>
  <c r="FA46" i="3"/>
  <c r="BQ46" i="3"/>
  <c r="DK46" i="3"/>
  <c r="FE46" i="3"/>
  <c r="AY46" i="3"/>
  <c r="CI46" i="3"/>
  <c r="CW46" i="3"/>
  <c r="AJ46" i="3"/>
  <c r="BE46" i="3"/>
  <c r="CY46" i="3"/>
  <c r="EP46" i="3"/>
  <c r="AH46" i="3"/>
  <c r="BM46" i="3"/>
  <c r="CA46" i="3"/>
  <c r="EG46" i="3"/>
  <c r="AS46" i="3"/>
  <c r="FJ46" i="3"/>
  <c r="EA46" i="3"/>
  <c r="O46" i="3"/>
  <c r="AV46" i="3"/>
  <c r="BJ46" i="3"/>
  <c r="R46" i="3"/>
  <c r="AG46" i="3"/>
  <c r="ER46" i="3"/>
  <c r="DI46" i="3"/>
  <c r="EX46" i="3"/>
  <c r="AC46" i="3"/>
  <c r="AQ46" i="3"/>
  <c r="EF46" i="3"/>
  <c r="U46" i="3"/>
  <c r="EC46" i="3"/>
  <c r="CT46" i="3"/>
  <c r="DZ46" i="3"/>
  <c r="G46" i="3"/>
  <c r="W46" i="3"/>
  <c r="Q46" i="3"/>
  <c r="CZ46" i="3"/>
  <c r="AB46" i="3"/>
  <c r="EZ46" i="3"/>
  <c r="FO46" i="3"/>
  <c r="AU46" i="3"/>
  <c r="AM46" i="3"/>
  <c r="BG46" i="3"/>
  <c r="CN46" i="3"/>
  <c r="N46" i="3"/>
  <c r="EE46" i="3"/>
  <c r="ET46" i="3"/>
  <c r="Y46" i="3"/>
  <c r="V46" i="3"/>
  <c r="BA46" i="3"/>
  <c r="CB46" i="3"/>
  <c r="FF46" i="3"/>
  <c r="DG46" i="3"/>
  <c r="DV46" i="3"/>
  <c r="FL46" i="3"/>
  <c r="FC46" i="3"/>
  <c r="BP46" i="3"/>
  <c r="EQ46" i="3"/>
  <c r="CM46" i="3"/>
  <c r="DD46" i="3"/>
  <c r="EN46" i="3"/>
  <c r="EH46" i="3"/>
  <c r="BD46" i="3"/>
  <c r="EB46" i="3"/>
  <c r="BV46" i="3"/>
  <c r="CJ46" i="3"/>
  <c r="DS46" i="3"/>
  <c r="DP46" i="3"/>
  <c r="FL54" i="3"/>
  <c r="EZ54" i="3"/>
  <c r="EN54" i="3"/>
  <c r="EB54" i="3"/>
  <c r="DP54" i="3"/>
  <c r="DD54" i="3"/>
  <c r="CR54" i="3"/>
  <c r="CF54" i="3"/>
  <c r="BT54" i="3"/>
  <c r="BH54" i="3"/>
  <c r="AV54" i="3"/>
  <c r="AJ54" i="3"/>
  <c r="X54" i="3"/>
  <c r="L54" i="3"/>
  <c r="FK54" i="3"/>
  <c r="EY54" i="3"/>
  <c r="EM54" i="3"/>
  <c r="EA54" i="3"/>
  <c r="DO54" i="3"/>
  <c r="DC54" i="3"/>
  <c r="CQ54" i="3"/>
  <c r="CE54" i="3"/>
  <c r="BS54" i="3"/>
  <c r="BG54" i="3"/>
  <c r="AU54" i="3"/>
  <c r="AI54" i="3"/>
  <c r="W54" i="3"/>
  <c r="K54" i="3"/>
  <c r="FJ54" i="3"/>
  <c r="EX54" i="3"/>
  <c r="EL54" i="3"/>
  <c r="DZ54" i="3"/>
  <c r="DN54" i="3"/>
  <c r="DB54" i="3"/>
  <c r="CP54" i="3"/>
  <c r="CD54" i="3"/>
  <c r="BR54" i="3"/>
  <c r="BF54" i="3"/>
  <c r="AT54" i="3"/>
  <c r="AH54" i="3"/>
  <c r="V54" i="3"/>
  <c r="J54" i="3"/>
  <c r="FD54" i="3"/>
  <c r="EO54" i="3"/>
  <c r="DW54" i="3"/>
  <c r="DH54" i="3"/>
  <c r="CS54" i="3"/>
  <c r="CA54" i="3"/>
  <c r="BL54" i="3"/>
  <c r="AW54" i="3"/>
  <c r="AE54" i="3"/>
  <c r="P54" i="3"/>
  <c r="FC54" i="3"/>
  <c r="EK54" i="3"/>
  <c r="DV54" i="3"/>
  <c r="DG54" i="3"/>
  <c r="CO54" i="3"/>
  <c r="BZ54" i="3"/>
  <c r="BK54" i="3"/>
  <c r="AS54" i="3"/>
  <c r="AD54" i="3"/>
  <c r="O54" i="3"/>
  <c r="FB54" i="3"/>
  <c r="EJ54" i="3"/>
  <c r="DU54" i="3"/>
  <c r="DF54" i="3"/>
  <c r="CN54" i="3"/>
  <c r="BY54" i="3"/>
  <c r="BJ54" i="3"/>
  <c r="AR54" i="3"/>
  <c r="AC54" i="3"/>
  <c r="N54" i="3"/>
  <c r="FA54" i="3"/>
  <c r="EI54" i="3"/>
  <c r="DT54" i="3"/>
  <c r="DE54" i="3"/>
  <c r="CM54" i="3"/>
  <c r="BX54" i="3"/>
  <c r="BI54" i="3"/>
  <c r="AQ54" i="3"/>
  <c r="AB54" i="3"/>
  <c r="M54" i="3"/>
  <c r="EW54" i="3"/>
  <c r="ED54" i="3"/>
  <c r="DA54" i="3"/>
  <c r="CH54" i="3"/>
  <c r="BE54" i="3"/>
  <c r="AL54" i="3"/>
  <c r="I54" i="3"/>
  <c r="EV54" i="3"/>
  <c r="EC54" i="3"/>
  <c r="CZ54" i="3"/>
  <c r="CG54" i="3"/>
  <c r="BD54" i="3"/>
  <c r="AK54" i="3"/>
  <c r="H54" i="3"/>
  <c r="EU54" i="3"/>
  <c r="DY54" i="3"/>
  <c r="CY54" i="3"/>
  <c r="CC54" i="3"/>
  <c r="BC54" i="3"/>
  <c r="AG54" i="3"/>
  <c r="G54" i="3"/>
  <c r="ET54" i="3"/>
  <c r="DX54" i="3"/>
  <c r="CX54" i="3"/>
  <c r="CB54" i="3"/>
  <c r="BB54" i="3"/>
  <c r="AF54" i="3"/>
  <c r="FO54" i="3"/>
  <c r="ES54" i="3"/>
  <c r="DS54" i="3"/>
  <c r="CW54" i="3"/>
  <c r="BW54" i="3"/>
  <c r="BA54" i="3"/>
  <c r="AA54" i="3"/>
  <c r="FN54" i="3"/>
  <c r="ER54" i="3"/>
  <c r="DR54" i="3"/>
  <c r="CV54" i="3"/>
  <c r="BV54" i="3"/>
  <c r="AZ54" i="3"/>
  <c r="Z54" i="3"/>
  <c r="FM54" i="3"/>
  <c r="EQ54" i="3"/>
  <c r="DQ54" i="3"/>
  <c r="CU54" i="3"/>
  <c r="BU54" i="3"/>
  <c r="AY54" i="3"/>
  <c r="Y54" i="3"/>
  <c r="FI54" i="3"/>
  <c r="EP54" i="3"/>
  <c r="DM54" i="3"/>
  <c r="CT54" i="3"/>
  <c r="BQ54" i="3"/>
  <c r="AX54" i="3"/>
  <c r="U54" i="3"/>
  <c r="FH54" i="3"/>
  <c r="EH54" i="3"/>
  <c r="DL54" i="3"/>
  <c r="CL54" i="3"/>
  <c r="BP54" i="3"/>
  <c r="AP54" i="3"/>
  <c r="T54" i="3"/>
  <c r="FG54" i="3"/>
  <c r="EG54" i="3"/>
  <c r="DK54" i="3"/>
  <c r="CK54" i="3"/>
  <c r="BO54" i="3"/>
  <c r="AO54" i="3"/>
  <c r="S54" i="3"/>
  <c r="FF54" i="3"/>
  <c r="EF54" i="3"/>
  <c r="DJ54" i="3"/>
  <c r="FE54" i="3"/>
  <c r="EE54" i="3"/>
  <c r="DI54" i="3"/>
  <c r="CJ54" i="3"/>
  <c r="CI54" i="3"/>
  <c r="BN54" i="3"/>
  <c r="BM54" i="3"/>
  <c r="AN54" i="3"/>
  <c r="AM54" i="3"/>
  <c r="R54" i="3"/>
  <c r="Q54" i="3"/>
  <c r="BD45" i="3"/>
  <c r="L35" i="3"/>
  <c r="M38" i="3"/>
  <c r="D109" i="6"/>
  <c r="D126" i="6"/>
  <c r="D125" i="6"/>
  <c r="D124" i="6"/>
  <c r="H82" i="33"/>
  <c r="G82" i="33"/>
  <c r="T8" i="26"/>
  <c r="T7" i="26"/>
  <c r="S27" i="26"/>
  <c r="T23" i="26" s="1"/>
  <c r="F82" i="33"/>
  <c r="B21" i="32"/>
  <c r="D21" i="32" s="1"/>
  <c r="I127" i="6"/>
  <c r="FI52" i="3"/>
  <c r="EW52" i="3"/>
  <c r="EK52" i="3"/>
  <c r="DY52" i="3"/>
  <c r="DM52" i="3"/>
  <c r="DA52" i="3"/>
  <c r="CO52" i="3"/>
  <c r="CC52" i="3"/>
  <c r="BQ52" i="3"/>
  <c r="BE52" i="3"/>
  <c r="AS52" i="3"/>
  <c r="AG52" i="3"/>
  <c r="U52" i="3"/>
  <c r="CG52" i="3"/>
  <c r="EL52" i="3"/>
  <c r="FH52" i="3"/>
  <c r="EV52" i="3"/>
  <c r="EJ52" i="3"/>
  <c r="DX52" i="3"/>
  <c r="DL52" i="3"/>
  <c r="CZ52" i="3"/>
  <c r="CN52" i="3"/>
  <c r="CB52" i="3"/>
  <c r="BP52" i="3"/>
  <c r="BD52" i="3"/>
  <c r="AR52" i="3"/>
  <c r="AF52" i="3"/>
  <c r="T52" i="3"/>
  <c r="AH52" i="3"/>
  <c r="FG52" i="3"/>
  <c r="EU52" i="3"/>
  <c r="EI52" i="3"/>
  <c r="DW52" i="3"/>
  <c r="DK52" i="3"/>
  <c r="CY52" i="3"/>
  <c r="CM52" i="3"/>
  <c r="CA52" i="3"/>
  <c r="BO52" i="3"/>
  <c r="BC52" i="3"/>
  <c r="AQ52" i="3"/>
  <c r="AE52" i="3"/>
  <c r="S52" i="3"/>
  <c r="BJ52" i="3"/>
  <c r="FA52" i="3"/>
  <c r="FJ52" i="3"/>
  <c r="FF52" i="3"/>
  <c r="ET52" i="3"/>
  <c r="EH52" i="3"/>
  <c r="DV52" i="3"/>
  <c r="DJ52" i="3"/>
  <c r="CX52" i="3"/>
  <c r="CL52" i="3"/>
  <c r="BZ52" i="3"/>
  <c r="BN52" i="3"/>
  <c r="BB52" i="3"/>
  <c r="AP52" i="3"/>
  <c r="AD52" i="3"/>
  <c r="AX52" i="3"/>
  <c r="DQ52" i="3"/>
  <c r="BR52" i="3"/>
  <c r="FE52" i="3"/>
  <c r="ES52" i="3"/>
  <c r="EG52" i="3"/>
  <c r="DU52" i="3"/>
  <c r="DI52" i="3"/>
  <c r="CW52" i="3"/>
  <c r="CK52" i="3"/>
  <c r="BY52" i="3"/>
  <c r="BM52" i="3"/>
  <c r="BA52" i="3"/>
  <c r="AO52" i="3"/>
  <c r="AC52" i="3"/>
  <c r="BV52" i="3"/>
  <c r="EC52" i="3"/>
  <c r="AK52" i="3"/>
  <c r="EX52" i="3"/>
  <c r="BF52" i="3"/>
  <c r="V52" i="3"/>
  <c r="FD52" i="3"/>
  <c r="ER52" i="3"/>
  <c r="EF52" i="3"/>
  <c r="DT52" i="3"/>
  <c r="DH52" i="3"/>
  <c r="CV52" i="3"/>
  <c r="CJ52" i="3"/>
  <c r="BX52" i="3"/>
  <c r="BL52" i="3"/>
  <c r="AZ52" i="3"/>
  <c r="AN52" i="3"/>
  <c r="AB52" i="3"/>
  <c r="EO52" i="3"/>
  <c r="DZ52" i="3"/>
  <c r="FO52" i="3"/>
  <c r="FC52" i="3"/>
  <c r="EQ52" i="3"/>
  <c r="EE52" i="3"/>
  <c r="DS52" i="3"/>
  <c r="DG52" i="3"/>
  <c r="CU52" i="3"/>
  <c r="CI52" i="3"/>
  <c r="BW52" i="3"/>
  <c r="BK52" i="3"/>
  <c r="AY52" i="3"/>
  <c r="AM52" i="3"/>
  <c r="AA52" i="3"/>
  <c r="BI52" i="3"/>
  <c r="FN52" i="3"/>
  <c r="FB52" i="3"/>
  <c r="EP52" i="3"/>
  <c r="ED52" i="3"/>
  <c r="DR52" i="3"/>
  <c r="DF52" i="3"/>
  <c r="CT52" i="3"/>
  <c r="CH52" i="3"/>
  <c r="AL52" i="3"/>
  <c r="Z52" i="3"/>
  <c r="DB52" i="3"/>
  <c r="FM52" i="3"/>
  <c r="DE52" i="3"/>
  <c r="CS52" i="3"/>
  <c r="BU52" i="3"/>
  <c r="AW52" i="3"/>
  <c r="Y52" i="3"/>
  <c r="CP52" i="3"/>
  <c r="FL52" i="3"/>
  <c r="EZ52" i="3"/>
  <c r="EN52" i="3"/>
  <c r="EB52" i="3"/>
  <c r="DP52" i="3"/>
  <c r="DD52" i="3"/>
  <c r="CR52" i="3"/>
  <c r="CF52" i="3"/>
  <c r="BT52" i="3"/>
  <c r="BH52" i="3"/>
  <c r="AV52" i="3"/>
  <c r="AJ52" i="3"/>
  <c r="X52" i="3"/>
  <c r="DN52" i="3"/>
  <c r="AT52" i="3"/>
  <c r="FK52" i="3"/>
  <c r="EY52" i="3"/>
  <c r="EM52" i="3"/>
  <c r="EA52" i="3"/>
  <c r="DO52" i="3"/>
  <c r="DC52" i="3"/>
  <c r="CQ52" i="3"/>
  <c r="CE52" i="3"/>
  <c r="BS52" i="3"/>
  <c r="BG52" i="3"/>
  <c r="AU52" i="3"/>
  <c r="AI52" i="3"/>
  <c r="W52" i="3"/>
  <c r="CD52" i="3"/>
  <c r="FD44" i="3"/>
  <c r="EX44" i="3"/>
  <c r="FO44" i="3"/>
  <c r="AA44" i="3"/>
  <c r="ED44" i="3"/>
  <c r="CA44" i="3"/>
  <c r="EC44" i="3"/>
  <c r="DK44" i="3"/>
  <c r="BT44" i="3"/>
  <c r="EA44" i="3"/>
  <c r="FI44" i="3"/>
  <c r="U44" i="3"/>
  <c r="BP44" i="3"/>
  <c r="BS44" i="3"/>
  <c r="CN44" i="3"/>
  <c r="ER44" i="3"/>
  <c r="DZ44" i="3"/>
  <c r="FC44" i="3"/>
  <c r="BO44" i="3"/>
  <c r="DR44" i="3"/>
  <c r="AE44" i="3"/>
  <c r="DQ44" i="3"/>
  <c r="AQ44" i="3"/>
  <c r="BH44" i="3"/>
  <c r="DO44" i="3"/>
  <c r="EW44" i="3"/>
  <c r="EI44" i="3"/>
  <c r="BD44" i="3"/>
  <c r="CD44" i="3"/>
  <c r="AG44" i="3"/>
  <c r="EF44" i="3"/>
  <c r="DN44" i="3"/>
  <c r="EQ44" i="3"/>
  <c r="ET44" i="3"/>
  <c r="DF44" i="3"/>
  <c r="S44" i="3"/>
  <c r="DE44" i="3"/>
  <c r="AP44" i="3"/>
  <c r="AV44" i="3"/>
  <c r="DC44" i="3"/>
  <c r="EK44" i="3"/>
  <c r="BB44" i="3"/>
  <c r="AR44" i="3"/>
  <c r="AS44" i="3"/>
  <c r="CF44" i="3"/>
  <c r="DT44" i="3"/>
  <c r="CP44" i="3"/>
  <c r="EE44" i="3"/>
  <c r="CX44" i="3"/>
  <c r="CT44" i="3"/>
  <c r="FF44" i="3"/>
  <c r="CS44" i="3"/>
  <c r="CW44" i="3"/>
  <c r="AJ44" i="3"/>
  <c r="CQ44" i="3"/>
  <c r="DY44" i="3"/>
  <c r="AO44" i="3"/>
  <c r="AF44" i="3"/>
  <c r="DA44" i="3"/>
  <c r="AM44" i="3"/>
  <c r="EM44" i="3"/>
  <c r="DH44" i="3"/>
  <c r="BR44" i="3"/>
  <c r="DS44" i="3"/>
  <c r="BN44" i="3"/>
  <c r="CH44" i="3"/>
  <c r="DJ44" i="3"/>
  <c r="CG44" i="3"/>
  <c r="FL44" i="3"/>
  <c r="X44" i="3"/>
  <c r="CE44" i="3"/>
  <c r="DM44" i="3"/>
  <c r="FH44" i="3"/>
  <c r="T44" i="3"/>
  <c r="FG44" i="3"/>
  <c r="DX44" i="3"/>
  <c r="AB44" i="3"/>
  <c r="CV44" i="3"/>
  <c r="BF44" i="3"/>
  <c r="DG44" i="3"/>
  <c r="FE44" i="3"/>
  <c r="BV44" i="3"/>
  <c r="CL44" i="3"/>
  <c r="BU44" i="3"/>
  <c r="EZ44" i="3"/>
  <c r="EV44" i="3"/>
  <c r="FJ44" i="3"/>
  <c r="CJ44" i="3"/>
  <c r="V44" i="3"/>
  <c r="CU44" i="3"/>
  <c r="EG44" i="3"/>
  <c r="BJ44" i="3"/>
  <c r="BZ44" i="3"/>
  <c r="BI44" i="3"/>
  <c r="EN44" i="3"/>
  <c r="CY44" i="3"/>
  <c r="BG44" i="3"/>
  <c r="CO44" i="3"/>
  <c r="EJ44" i="3"/>
  <c r="CM44" i="3"/>
  <c r="EO44" i="3"/>
  <c r="BX44" i="3"/>
  <c r="DW44" i="3"/>
  <c r="CI44" i="3"/>
  <c r="CK44" i="3"/>
  <c r="AX44" i="3"/>
  <c r="DU44" i="3"/>
  <c r="AW44" i="3"/>
  <c r="EB44" i="3"/>
  <c r="EH44" i="3"/>
  <c r="AU44" i="3"/>
  <c r="CC44" i="3"/>
  <c r="BC44" i="3"/>
  <c r="BL44" i="3"/>
  <c r="DV44" i="3"/>
  <c r="BW44" i="3"/>
  <c r="BM44" i="3"/>
  <c r="AL44" i="3"/>
  <c r="BA44" i="3"/>
  <c r="AK44" i="3"/>
  <c r="DP44" i="3"/>
  <c r="DI44" i="3"/>
  <c r="AI44" i="3"/>
  <c r="BQ44" i="3"/>
  <c r="DL44" i="3"/>
  <c r="AC44" i="3"/>
  <c r="EP44" i="3"/>
  <c r="AZ44" i="3"/>
  <c r="AD44" i="3"/>
  <c r="BK44" i="3"/>
  <c r="FN44" i="3"/>
  <c r="Z44" i="3"/>
  <c r="FM44" i="3"/>
  <c r="Y44" i="3"/>
  <c r="DD44" i="3"/>
  <c r="FK44" i="3"/>
  <c r="W44" i="3"/>
  <c r="BE44" i="3"/>
  <c r="CZ44" i="3"/>
  <c r="BY44" i="3"/>
  <c r="AH44" i="3"/>
  <c r="AN44" i="3"/>
  <c r="ES44" i="3"/>
  <c r="AY44" i="3"/>
  <c r="FB44" i="3"/>
  <c r="AT44" i="3"/>
  <c r="FA44" i="3"/>
  <c r="DB44" i="3"/>
  <c r="CR44" i="3"/>
  <c r="EY44" i="3"/>
  <c r="EL44" i="3"/>
  <c r="EU44" i="3"/>
  <c r="CB44" i="3"/>
  <c r="G44" i="3"/>
  <c r="F44" i="3"/>
  <c r="FM53" i="3"/>
  <c r="FA53" i="3"/>
  <c r="EO53" i="3"/>
  <c r="EC53" i="3"/>
  <c r="DQ53" i="3"/>
  <c r="FL53" i="3"/>
  <c r="EZ53" i="3"/>
  <c r="EN53" i="3"/>
  <c r="EB53" i="3"/>
  <c r="FE53" i="3"/>
  <c r="EQ53" i="3"/>
  <c r="EA53" i="3"/>
  <c r="DN53" i="3"/>
  <c r="FD53" i="3"/>
  <c r="EP53" i="3"/>
  <c r="DZ53" i="3"/>
  <c r="FC53" i="3"/>
  <c r="EM53" i="3"/>
  <c r="DY53" i="3"/>
  <c r="EW53" i="3"/>
  <c r="EF53" i="3"/>
  <c r="FK53" i="3"/>
  <c r="DX53" i="3"/>
  <c r="ES53" i="3"/>
  <c r="FI53" i="3"/>
  <c r="DV53" i="3"/>
  <c r="FH53" i="3"/>
  <c r="FO53" i="3"/>
  <c r="EV53" i="3"/>
  <c r="EE53" i="3"/>
  <c r="ET53" i="3"/>
  <c r="DW53" i="3"/>
  <c r="ER53" i="3"/>
  <c r="DU53" i="3"/>
  <c r="FN53" i="3"/>
  <c r="EU53" i="3"/>
  <c r="ED53" i="3"/>
  <c r="FJ53" i="3"/>
  <c r="EL53" i="3"/>
  <c r="FG53" i="3"/>
  <c r="FF53" i="3"/>
  <c r="DP53" i="3"/>
  <c r="EY53" i="3"/>
  <c r="EX53" i="3"/>
  <c r="EG53" i="3"/>
  <c r="FB53" i="3"/>
  <c r="DO53" i="3"/>
  <c r="EK53" i="3"/>
  <c r="EI53" i="3"/>
  <c r="EH53" i="3"/>
  <c r="DT53" i="3"/>
  <c r="EJ53" i="3"/>
  <c r="DS53" i="3"/>
  <c r="DR53" i="3"/>
  <c r="EQ45" i="3"/>
  <c r="FG45" i="3"/>
  <c r="FH45" i="3"/>
  <c r="EH45" i="3"/>
  <c r="EO45" i="3"/>
  <c r="DP45" i="3"/>
  <c r="EM45" i="3"/>
  <c r="EE45" i="3"/>
  <c r="FF45" i="3"/>
  <c r="ES45" i="3"/>
  <c r="EG45" i="3"/>
  <c r="FD45" i="3"/>
  <c r="ER45" i="3"/>
  <c r="FJ45" i="3"/>
  <c r="DO45" i="3"/>
  <c r="FO45" i="3"/>
  <c r="EK45" i="3"/>
  <c r="DS45" i="3"/>
  <c r="FE45" i="3"/>
  <c r="EA45" i="3"/>
  <c r="FL45" i="3"/>
  <c r="ED45" i="3"/>
  <c r="DU45" i="3"/>
  <c r="EI45" i="3"/>
  <c r="DT45" i="3"/>
  <c r="EC45" i="3"/>
  <c r="FC45" i="3"/>
  <c r="FM45" i="3"/>
  <c r="FN45" i="3"/>
  <c r="DW45" i="3"/>
  <c r="DY45" i="3"/>
  <c r="EZ45" i="3"/>
  <c r="EX45" i="3"/>
  <c r="EV45" i="3"/>
  <c r="DV45" i="3"/>
  <c r="FB45" i="3"/>
  <c r="FI45" i="3"/>
  <c r="DX45" i="3"/>
  <c r="DQ45" i="3"/>
  <c r="EB45" i="3"/>
  <c r="DR45" i="3"/>
  <c r="DZ45" i="3"/>
  <c r="EN45" i="3"/>
  <c r="EJ45" i="3"/>
  <c r="EL45" i="3"/>
  <c r="EP45" i="3"/>
  <c r="ET45" i="3"/>
  <c r="FA45" i="3"/>
  <c r="EY45" i="3"/>
  <c r="FK45" i="3"/>
  <c r="EF45" i="3"/>
  <c r="EU45" i="3"/>
  <c r="EW45" i="3"/>
  <c r="DN45" i="3"/>
  <c r="F105" i="3"/>
  <c r="I44" i="3"/>
  <c r="EW17" i="7"/>
  <c r="EX17" i="7"/>
  <c r="EW18" i="7"/>
  <c r="FG18" i="7"/>
  <c r="FJ17" i="7"/>
  <c r="EU17" i="7"/>
  <c r="FH17" i="7"/>
  <c r="EV18" i="7"/>
  <c r="FL17" i="7"/>
  <c r="FG17" i="7"/>
  <c r="FB17" i="7"/>
  <c r="FD18" i="7"/>
  <c r="FH18" i="7"/>
  <c r="FC17" i="7"/>
  <c r="EZ17" i="7"/>
  <c r="FF17" i="7"/>
  <c r="FI17" i="7"/>
  <c r="FK18" i="7"/>
  <c r="FI18" i="7"/>
  <c r="FN18" i="7"/>
  <c r="FL18" i="7"/>
  <c r="FM18" i="7"/>
  <c r="FA17" i="7"/>
  <c r="FA18" i="7"/>
  <c r="EX18" i="7"/>
  <c r="FB18" i="7"/>
  <c r="FF18" i="7"/>
  <c r="FE18" i="7"/>
  <c r="EY18" i="7"/>
  <c r="FO18" i="7"/>
  <c r="EY17" i="7"/>
  <c r="FO17" i="7"/>
  <c r="FK17" i="7"/>
  <c r="FN17" i="7"/>
  <c r="FM17" i="7"/>
  <c r="EZ18" i="7"/>
  <c r="FJ18" i="7"/>
  <c r="FE17" i="7"/>
  <c r="EV17" i="7"/>
  <c r="FD17" i="7"/>
  <c r="EU18" i="7"/>
  <c r="FC18" i="7"/>
  <c r="FO117" i="3"/>
  <c r="FO77" i="3"/>
  <c r="FO82" i="3"/>
  <c r="H127" i="6"/>
  <c r="FO97" i="3"/>
  <c r="FO106" i="3"/>
  <c r="DA164" i="3"/>
  <c r="DB92" i="7"/>
  <c r="FG97" i="3"/>
  <c r="FH41" i="7"/>
  <c r="Q83" i="7"/>
  <c r="P188" i="3"/>
  <c r="AP194" i="3"/>
  <c r="AQ89" i="7"/>
  <c r="AY189" i="3"/>
  <c r="AZ84" i="7"/>
  <c r="AS164" i="3"/>
  <c r="AT92" i="7"/>
  <c r="EE111" i="3"/>
  <c r="CE83" i="7"/>
  <c r="CD188" i="3"/>
  <c r="AD83" i="7"/>
  <c r="AC188" i="3"/>
  <c r="EL77" i="3"/>
  <c r="DW77" i="3"/>
  <c r="FG110" i="3"/>
  <c r="FG87" i="3"/>
  <c r="FH31" i="7"/>
  <c r="FH82" i="7"/>
  <c r="FG187" i="3"/>
  <c r="FG154" i="3"/>
  <c r="EN82" i="7"/>
  <c r="EM187" i="3"/>
  <c r="EM154" i="3"/>
  <c r="CS187" i="3"/>
  <c r="CT82" i="7"/>
  <c r="CS154" i="3"/>
  <c r="FF38" i="7"/>
  <c r="FE117" i="3"/>
  <c r="DT38" i="7"/>
  <c r="DS117" i="3"/>
  <c r="BM38" i="7"/>
  <c r="BL117" i="3"/>
  <c r="S38" i="7"/>
  <c r="R117" i="3"/>
  <c r="AE38" i="7"/>
  <c r="AD117" i="3"/>
  <c r="DT194" i="3"/>
  <c r="DU89" i="7"/>
  <c r="BQ82" i="3"/>
  <c r="DP82" i="3"/>
  <c r="BD112" i="3"/>
  <c r="BU84" i="7"/>
  <c r="BT189" i="3"/>
  <c r="AQ115" i="3"/>
  <c r="AQ92" i="3"/>
  <c r="AR36" i="7"/>
  <c r="EQ87" i="7"/>
  <c r="EP192" i="3"/>
  <c r="EP159" i="3"/>
  <c r="AX88" i="7"/>
  <c r="AW193" i="3"/>
  <c r="FC41" i="7"/>
  <c r="FB97" i="3"/>
  <c r="EA111" i="3"/>
  <c r="CX111" i="3"/>
  <c r="BI188" i="3"/>
  <c r="BJ83" i="7"/>
  <c r="AI77" i="3"/>
  <c r="AO110" i="3"/>
  <c r="AO87" i="3"/>
  <c r="DZ110" i="3"/>
  <c r="DZ87" i="3"/>
  <c r="DG82" i="7"/>
  <c r="DF187" i="3"/>
  <c r="DF154" i="3"/>
  <c r="X82" i="7"/>
  <c r="W187" i="3"/>
  <c r="W154" i="3"/>
  <c r="K89" i="7"/>
  <c r="J194" i="3"/>
  <c r="DG89" i="7"/>
  <c r="DF194" i="3"/>
  <c r="FA117" i="3"/>
  <c r="FB38" i="7"/>
  <c r="DX194" i="3"/>
  <c r="DY89" i="7"/>
  <c r="P117" i="3"/>
  <c r="Q38" i="7"/>
  <c r="AF117" i="3"/>
  <c r="AG38" i="7"/>
  <c r="EB82" i="3"/>
  <c r="CL82" i="3"/>
  <c r="M189" i="3"/>
  <c r="N84" i="7"/>
  <c r="CS84" i="7"/>
  <c r="CR189" i="3"/>
  <c r="CL112" i="3"/>
  <c r="EP112" i="3"/>
  <c r="Z112" i="3"/>
  <c r="AZ189" i="3"/>
  <c r="BA84" i="7"/>
  <c r="FG84" i="7"/>
  <c r="FF189" i="3"/>
  <c r="DN112" i="3"/>
  <c r="DK36" i="7"/>
  <c r="DJ115" i="3"/>
  <c r="DJ92" i="3"/>
  <c r="DT87" i="7"/>
  <c r="DS192" i="3"/>
  <c r="DS159" i="3"/>
  <c r="AA87" i="7"/>
  <c r="Z159" i="3"/>
  <c r="Z192" i="3"/>
  <c r="DP36" i="7"/>
  <c r="DO115" i="3"/>
  <c r="DO92" i="3"/>
  <c r="AH88" i="7"/>
  <c r="AG193" i="3"/>
  <c r="BY37" i="7"/>
  <c r="BX116" i="3"/>
  <c r="EC116" i="3"/>
  <c r="ED37" i="7"/>
  <c r="FB116" i="3"/>
  <c r="FC37" i="7"/>
  <c r="U72" i="3"/>
  <c r="EJ72" i="3"/>
  <c r="DV72" i="3"/>
  <c r="BW183" i="3"/>
  <c r="BX63" i="7"/>
  <c r="FG106" i="3"/>
  <c r="FH12" i="7"/>
  <c r="FK182" i="3"/>
  <c r="FK134" i="3"/>
  <c r="FL62" i="7"/>
  <c r="AN183" i="3"/>
  <c r="AO63" i="7"/>
  <c r="DJ106" i="3"/>
  <c r="AK183" i="3"/>
  <c r="AL63" i="7"/>
  <c r="T107" i="3"/>
  <c r="EZ97" i="3"/>
  <c r="FA41" i="7"/>
  <c r="BW97" i="3"/>
  <c r="BX41" i="7"/>
  <c r="BJ97" i="3"/>
  <c r="BK41" i="7"/>
  <c r="EL164" i="3"/>
  <c r="EM92" i="7"/>
  <c r="DH97" i="3"/>
  <c r="DI41" i="7"/>
  <c r="AK164" i="3"/>
  <c r="AL92" i="7"/>
  <c r="DW97" i="3"/>
  <c r="DX41" i="7"/>
  <c r="DF83" i="7"/>
  <c r="DE188" i="3"/>
  <c r="EJ111" i="3"/>
  <c r="FN32" i="7"/>
  <c r="FM111" i="3"/>
  <c r="FK83" i="7"/>
  <c r="FJ188" i="3"/>
  <c r="M111" i="3"/>
  <c r="CQ83" i="7"/>
  <c r="CP188" i="3"/>
  <c r="CP77" i="3"/>
  <c r="FF77" i="3"/>
  <c r="FG21" i="7"/>
  <c r="FG20" i="7" s="1"/>
  <c r="CK77" i="3"/>
  <c r="DR187" i="3"/>
  <c r="DS82" i="7"/>
  <c r="DR154" i="3"/>
  <c r="ES187" i="3"/>
  <c r="ET82" i="7"/>
  <c r="ES154" i="3"/>
  <c r="DN110" i="3"/>
  <c r="DN87" i="3"/>
  <c r="K187" i="3"/>
  <c r="K154" i="3"/>
  <c r="L82" i="7"/>
  <c r="AV187" i="3"/>
  <c r="AW82" i="7"/>
  <c r="AV154" i="3"/>
  <c r="EN110" i="3"/>
  <c r="EN87" i="3"/>
  <c r="AR117" i="3"/>
  <c r="AS38" i="7"/>
  <c r="DM89" i="7"/>
  <c r="DL194" i="3"/>
  <c r="DI38" i="7"/>
  <c r="DH117" i="3"/>
  <c r="DP194" i="3"/>
  <c r="DQ89" i="7"/>
  <c r="R194" i="3"/>
  <c r="S89" i="7"/>
  <c r="W194" i="3"/>
  <c r="X89" i="7"/>
  <c r="BT82" i="3"/>
  <c r="V82" i="3"/>
  <c r="AP189" i="3"/>
  <c r="AQ84" i="7"/>
  <c r="FL189" i="3"/>
  <c r="FM84" i="7"/>
  <c r="EE112" i="3"/>
  <c r="DO112" i="3"/>
  <c r="CV189" i="3"/>
  <c r="CW84" i="7"/>
  <c r="CB84" i="7"/>
  <c r="CA189" i="3"/>
  <c r="EX84" i="7"/>
  <c r="EW189" i="3"/>
  <c r="DU112" i="3"/>
  <c r="AD112" i="3"/>
  <c r="FB84" i="7"/>
  <c r="FA189" i="3"/>
  <c r="BR87" i="7"/>
  <c r="BQ159" i="3"/>
  <c r="BQ192" i="3"/>
  <c r="CW87" i="7"/>
  <c r="CV159" i="3"/>
  <c r="CV192" i="3"/>
  <c r="FE192" i="3"/>
  <c r="FF87" i="7"/>
  <c r="FE159" i="3"/>
  <c r="BA116" i="3"/>
  <c r="BB37" i="7"/>
  <c r="FE116" i="3"/>
  <c r="FF37" i="7"/>
  <c r="EK62" i="7"/>
  <c r="EJ182" i="3"/>
  <c r="EJ134" i="3"/>
  <c r="T97" i="3"/>
  <c r="U41" i="7"/>
  <c r="D84" i="3"/>
  <c r="BC72" i="3"/>
  <c r="EV16" i="7"/>
  <c r="EU72" i="3"/>
  <c r="EK72" i="3"/>
  <c r="FF62" i="7"/>
  <c r="FE182" i="3"/>
  <c r="FE134" i="3"/>
  <c r="K107" i="3"/>
  <c r="FC11" i="7"/>
  <c r="FB67" i="3"/>
  <c r="FB105" i="3"/>
  <c r="EJ106" i="3"/>
  <c r="BO62" i="7"/>
  <c r="BN182" i="3"/>
  <c r="BN134" i="3"/>
  <c r="CP184" i="3"/>
  <c r="CQ64" i="7"/>
  <c r="EM183" i="3"/>
  <c r="EN63" i="7"/>
  <c r="FD62" i="7"/>
  <c r="FC182" i="3"/>
  <c r="FC134" i="3"/>
  <c r="CC107" i="3"/>
  <c r="CP105" i="3"/>
  <c r="CP67" i="3"/>
  <c r="AQ106" i="3"/>
  <c r="G164" i="3"/>
  <c r="H92" i="7"/>
  <c r="EX164" i="3"/>
  <c r="EY92" i="7"/>
  <c r="BG188" i="3"/>
  <c r="BH83" i="7"/>
  <c r="G111" i="3"/>
  <c r="CZ111" i="3"/>
  <c r="BQ111" i="3"/>
  <c r="CI77" i="3"/>
  <c r="DS77" i="3"/>
  <c r="ES110" i="3"/>
  <c r="ES87" i="3"/>
  <c r="AH187" i="3"/>
  <c r="AI82" i="7"/>
  <c r="AH154" i="3"/>
  <c r="FO110" i="3"/>
  <c r="FO109" i="3" s="1"/>
  <c r="FO87" i="3"/>
  <c r="FD31" i="7"/>
  <c r="FC110" i="3"/>
  <c r="FC87" i="3"/>
  <c r="AR87" i="3"/>
  <c r="AR110" i="3"/>
  <c r="DQ110" i="3"/>
  <c r="DQ87" i="3"/>
  <c r="Q87" i="3"/>
  <c r="Q110" i="3"/>
  <c r="CF38" i="7"/>
  <c r="CE117" i="3"/>
  <c r="BI117" i="3"/>
  <c r="BJ38" i="7"/>
  <c r="FM38" i="7"/>
  <c r="FL117" i="3"/>
  <c r="EZ38" i="7"/>
  <c r="EY117" i="3"/>
  <c r="CP38" i="7"/>
  <c r="CO117" i="3"/>
  <c r="ET89" i="7"/>
  <c r="ES194" i="3"/>
  <c r="BW117" i="3"/>
  <c r="BX38" i="7"/>
  <c r="AI38" i="7"/>
  <c r="AH117" i="3"/>
  <c r="AN89" i="7"/>
  <c r="AM194" i="3"/>
  <c r="O117" i="3"/>
  <c r="P38" i="7"/>
  <c r="AZ117" i="3"/>
  <c r="BA38" i="7"/>
  <c r="EP117" i="3"/>
  <c r="EQ38" i="7"/>
  <c r="K82" i="3"/>
  <c r="BQ72" i="3"/>
  <c r="BB72" i="3"/>
  <c r="DN72" i="3"/>
  <c r="F72" i="3"/>
  <c r="D73" i="3"/>
  <c r="DZ72" i="3"/>
  <c r="I72" i="3"/>
  <c r="AJ72" i="3"/>
  <c r="EO105" i="3"/>
  <c r="EO67" i="3"/>
  <c r="FA64" i="7"/>
  <c r="EZ184" i="3"/>
  <c r="AQ105" i="3"/>
  <c r="AQ67" i="3"/>
  <c r="DH106" i="3"/>
  <c r="FK183" i="3"/>
  <c r="FL63" i="7"/>
  <c r="AA67" i="3"/>
  <c r="AA105" i="3"/>
  <c r="DQ64" i="7"/>
  <c r="DP184" i="3"/>
  <c r="BE67" i="3"/>
  <c r="BE105" i="3"/>
  <c r="BC106" i="3"/>
  <c r="DV106" i="3"/>
  <c r="DT67" i="3"/>
  <c r="DT105" i="3"/>
  <c r="CL106" i="3"/>
  <c r="EQ62" i="7"/>
  <c r="EP134" i="3"/>
  <c r="EP182" i="3"/>
  <c r="BK64" i="7"/>
  <c r="BJ184" i="3"/>
  <c r="EO107" i="3"/>
  <c r="ED183" i="3"/>
  <c r="EE63" i="7"/>
  <c r="CX182" i="3"/>
  <c r="CX134" i="3"/>
  <c r="CY62" i="7"/>
  <c r="AF64" i="7"/>
  <c r="AE184" i="3"/>
  <c r="DX184" i="3"/>
  <c r="DY64" i="7"/>
  <c r="DS183" i="3"/>
  <c r="DT63" i="7"/>
  <c r="DT62" i="7"/>
  <c r="DS134" i="3"/>
  <c r="DS182" i="3"/>
  <c r="H182" i="3"/>
  <c r="H134" i="3"/>
  <c r="I62" i="7"/>
  <c r="BB63" i="7"/>
  <c r="BA183" i="3"/>
  <c r="BM107" i="3"/>
  <c r="FJ105" i="3"/>
  <c r="FK11" i="7"/>
  <c r="FJ67" i="3"/>
  <c r="O62" i="7"/>
  <c r="N182" i="3"/>
  <c r="N134" i="3"/>
  <c r="R184" i="3"/>
  <c r="S64" i="7"/>
  <c r="EH107" i="3"/>
  <c r="AL106" i="3"/>
  <c r="CR105" i="3"/>
  <c r="CR67" i="3"/>
  <c r="EU183" i="3"/>
  <c r="EV63" i="7"/>
  <c r="BI62" i="7"/>
  <c r="BH182" i="3"/>
  <c r="BH134" i="3"/>
  <c r="EZ62" i="7"/>
  <c r="EY182" i="3"/>
  <c r="EY134" i="3"/>
  <c r="DO107" i="3"/>
  <c r="CM106" i="3"/>
  <c r="EK67" i="3"/>
  <c r="EK105" i="3"/>
  <c r="AW107" i="3"/>
  <c r="EJ183" i="3"/>
  <c r="EK63" i="7"/>
  <c r="BL184" i="3"/>
  <c r="BM64" i="7"/>
  <c r="K106" i="3"/>
  <c r="BO106" i="3"/>
  <c r="FD64" i="7"/>
  <c r="FC184" i="3"/>
  <c r="J107" i="3"/>
  <c r="EU106" i="3"/>
  <c r="EV12" i="7"/>
  <c r="AG64" i="7"/>
  <c r="AF184" i="3"/>
  <c r="DC67" i="3"/>
  <c r="DC105" i="3"/>
  <c r="BZ184" i="3"/>
  <c r="CA64" i="7"/>
  <c r="V64" i="7"/>
  <c r="U184" i="3"/>
  <c r="BD106" i="3"/>
  <c r="EZ107" i="3"/>
  <c r="FA13" i="7"/>
  <c r="ES105" i="3"/>
  <c r="ES67" i="3"/>
  <c r="CV105" i="3"/>
  <c r="CV67" i="3"/>
  <c r="DP106" i="3"/>
  <c r="CW106" i="3"/>
  <c r="CW63" i="7"/>
  <c r="CV183" i="3"/>
  <c r="DJ105" i="3"/>
  <c r="DJ67" i="3"/>
  <c r="BC184" i="3"/>
  <c r="BD64" i="7"/>
  <c r="AG106" i="3"/>
  <c r="CS184" i="3"/>
  <c r="CT64" i="7"/>
  <c r="FM183" i="3"/>
  <c r="FN63" i="7"/>
  <c r="CW64" i="7"/>
  <c r="CV184" i="3"/>
  <c r="DE64" i="7"/>
  <c r="DD184" i="3"/>
  <c r="EN106" i="3"/>
  <c r="W106" i="3"/>
  <c r="BT97" i="3"/>
  <c r="BU41" i="7"/>
  <c r="U97" i="3"/>
  <c r="V41" i="7"/>
  <c r="FJ97" i="3"/>
  <c r="FK41" i="7"/>
  <c r="O97" i="3"/>
  <c r="P41" i="7"/>
  <c r="P97" i="3"/>
  <c r="Q41" i="7"/>
  <c r="DM92" i="7"/>
  <c r="DL164" i="3"/>
  <c r="CU97" i="3"/>
  <c r="CV41" i="7"/>
  <c r="Y97" i="3"/>
  <c r="Z41" i="7"/>
  <c r="BC164" i="3"/>
  <c r="BD92" i="7"/>
  <c r="BO164" i="3"/>
  <c r="BP92" i="7"/>
  <c r="EC164" i="3"/>
  <c r="ED92" i="7"/>
  <c r="M164" i="3"/>
  <c r="N92" i="7"/>
  <c r="EC97" i="3"/>
  <c r="ED41" i="7"/>
  <c r="EF164" i="3"/>
  <c r="EG92" i="7"/>
  <c r="BJ92" i="7"/>
  <c r="BI164" i="3"/>
  <c r="CC92" i="7"/>
  <c r="CB164" i="3"/>
  <c r="FH97" i="3"/>
  <c r="FI41" i="7"/>
  <c r="DW164" i="3"/>
  <c r="DX92" i="7"/>
  <c r="AY164" i="3"/>
  <c r="AZ92" i="7"/>
  <c r="DI92" i="7"/>
  <c r="DH164" i="3"/>
  <c r="FO92" i="7"/>
  <c r="FN164" i="3"/>
  <c r="CO97" i="3"/>
  <c r="CP41" i="7"/>
  <c r="AB164" i="3"/>
  <c r="AC92" i="7"/>
  <c r="AG92" i="7"/>
  <c r="AF164" i="3"/>
  <c r="BD164" i="3"/>
  <c r="BE92" i="7"/>
  <c r="BK92" i="7"/>
  <c r="BJ164" i="3"/>
  <c r="EI111" i="3"/>
  <c r="EW32" i="7"/>
  <c r="EV111" i="3"/>
  <c r="DF111" i="3"/>
  <c r="BV83" i="7"/>
  <c r="BU188" i="3"/>
  <c r="EV32" i="7"/>
  <c r="EU111" i="3"/>
  <c r="EK111" i="3"/>
  <c r="W111" i="3"/>
  <c r="CR83" i="7"/>
  <c r="CQ188" i="3"/>
  <c r="M188" i="3"/>
  <c r="N83" i="7"/>
  <c r="DP111" i="3"/>
  <c r="FA32" i="7"/>
  <c r="EZ111" i="3"/>
  <c r="DT83" i="7"/>
  <c r="DS188" i="3"/>
  <c r="EC111" i="3"/>
  <c r="DL111" i="3"/>
  <c r="N111" i="3"/>
  <c r="BC111" i="3"/>
  <c r="BJ111" i="3"/>
  <c r="FI83" i="7"/>
  <c r="FH188" i="3"/>
  <c r="BP188" i="3"/>
  <c r="BQ83" i="7"/>
  <c r="AD111" i="3"/>
  <c r="AB83" i="7"/>
  <c r="AA188" i="3"/>
  <c r="EU83" i="7"/>
  <c r="ET188" i="3"/>
  <c r="CJ188" i="3"/>
  <c r="CK83" i="7"/>
  <c r="DD111" i="3"/>
  <c r="CH83" i="7"/>
  <c r="CG188" i="3"/>
  <c r="DX111" i="3"/>
  <c r="AR111" i="3"/>
  <c r="EV188" i="3"/>
  <c r="EW83" i="7"/>
  <c r="BN77" i="3"/>
  <c r="BY77" i="3"/>
  <c r="FI21" i="7"/>
  <c r="FI20" i="7" s="1"/>
  <c r="FH77" i="3"/>
  <c r="CH77" i="3"/>
  <c r="EV21" i="7"/>
  <c r="EV20" i="7" s="1"/>
  <c r="EU77" i="3"/>
  <c r="AU77" i="3"/>
  <c r="CO77" i="3"/>
  <c r="AQ77" i="3"/>
  <c r="I77" i="3"/>
  <c r="BU77" i="3"/>
  <c r="EP77" i="3"/>
  <c r="CE77" i="3"/>
  <c r="AJ77" i="3"/>
  <c r="V77" i="3"/>
  <c r="CK110" i="3"/>
  <c r="CK87" i="3"/>
  <c r="FC82" i="7"/>
  <c r="FB187" i="3"/>
  <c r="FB154" i="3"/>
  <c r="BK110" i="3"/>
  <c r="BK87" i="3"/>
  <c r="BW187" i="3"/>
  <c r="BX82" i="7"/>
  <c r="BW154" i="3"/>
  <c r="AQ110" i="3"/>
  <c r="AQ87" i="3"/>
  <c r="CP187" i="3"/>
  <c r="CQ82" i="7"/>
  <c r="CP154" i="3"/>
  <c r="FE82" i="7"/>
  <c r="FD154" i="3"/>
  <c r="FD187" i="3"/>
  <c r="EW31" i="7"/>
  <c r="EV87" i="3"/>
  <c r="EV110" i="3"/>
  <c r="EU31" i="7"/>
  <c r="ET87" i="3"/>
  <c r="ET110" i="3"/>
  <c r="DF110" i="3"/>
  <c r="DF87" i="3"/>
  <c r="FF110" i="3"/>
  <c r="FF87" i="3"/>
  <c r="FG31" i="7"/>
  <c r="DV87" i="3"/>
  <c r="DV110" i="3"/>
  <c r="BC110" i="3"/>
  <c r="BC87" i="3"/>
  <c r="BQ110" i="3"/>
  <c r="BQ87" i="3"/>
  <c r="CF187" i="3"/>
  <c r="CF154" i="3"/>
  <c r="CG82" i="7"/>
  <c r="K82" i="7"/>
  <c r="J187" i="3"/>
  <c r="J154" i="3"/>
  <c r="CD110" i="3"/>
  <c r="CD87" i="3"/>
  <c r="Z187" i="3"/>
  <c r="AA82" i="7"/>
  <c r="Z154" i="3"/>
  <c r="BA82" i="7"/>
  <c r="AZ154" i="3"/>
  <c r="AZ187" i="3"/>
  <c r="BM82" i="7"/>
  <c r="BL187" i="3"/>
  <c r="BL154" i="3"/>
  <c r="L110" i="3"/>
  <c r="L87" i="3"/>
  <c r="DG154" i="3"/>
  <c r="DG187" i="3"/>
  <c r="DH82" i="7"/>
  <c r="CD154" i="3"/>
  <c r="CD187" i="3"/>
  <c r="CE82" i="7"/>
  <c r="CH154" i="3"/>
  <c r="CH187" i="3"/>
  <c r="CI82" i="7"/>
  <c r="EQ87" i="3"/>
  <c r="EQ110" i="3"/>
  <c r="EI110" i="3"/>
  <c r="EI87" i="3"/>
  <c r="DY110" i="3"/>
  <c r="DY87" i="3"/>
  <c r="DK87" i="3"/>
  <c r="DK110" i="3"/>
  <c r="DQ117" i="3"/>
  <c r="DR38" i="7"/>
  <c r="AY117" i="3"/>
  <c r="AZ38" i="7"/>
  <c r="FF89" i="7"/>
  <c r="FE194" i="3"/>
  <c r="AC89" i="7"/>
  <c r="AB194" i="3"/>
  <c r="AI117" i="3"/>
  <c r="AJ38" i="7"/>
  <c r="AJ194" i="3"/>
  <c r="AK89" i="7"/>
  <c r="BD38" i="7"/>
  <c r="BC117" i="3"/>
  <c r="BU117" i="3"/>
  <c r="BV38" i="7"/>
  <c r="DA117" i="3"/>
  <c r="DB38" i="7"/>
  <c r="AV194" i="3"/>
  <c r="AW89" i="7"/>
  <c r="EN194" i="3"/>
  <c r="EO89" i="7"/>
  <c r="CQ38" i="7"/>
  <c r="CP117" i="3"/>
  <c r="P194" i="3"/>
  <c r="Q89" i="7"/>
  <c r="DL117" i="3"/>
  <c r="DM38" i="7"/>
  <c r="AS194" i="3"/>
  <c r="AT89" i="7"/>
  <c r="EG117" i="3"/>
  <c r="EH38" i="7"/>
  <c r="EJ38" i="7"/>
  <c r="EI117" i="3"/>
  <c r="DD38" i="7"/>
  <c r="DC117" i="3"/>
  <c r="FC117" i="3"/>
  <c r="FD38" i="7"/>
  <c r="BS117" i="3"/>
  <c r="BT38" i="7"/>
  <c r="AQ194" i="3"/>
  <c r="AR89" i="7"/>
  <c r="FH38" i="7"/>
  <c r="FG117" i="3"/>
  <c r="FJ117" i="3"/>
  <c r="FK38" i="7"/>
  <c r="CQ194" i="3"/>
  <c r="CR89" i="7"/>
  <c r="FN38" i="7"/>
  <c r="FM117" i="3"/>
  <c r="CP89" i="7"/>
  <c r="CO194" i="3"/>
  <c r="EA82" i="3"/>
  <c r="ES82" i="3"/>
  <c r="FE82" i="3"/>
  <c r="FF26" i="7"/>
  <c r="FF25" i="7" s="1"/>
  <c r="DC82" i="3"/>
  <c r="AG82" i="3"/>
  <c r="EC82" i="3"/>
  <c r="AE82" i="3"/>
  <c r="DT82" i="3"/>
  <c r="FI82" i="3"/>
  <c r="FJ26" i="7"/>
  <c r="FJ25" i="7" s="1"/>
  <c r="CO82" i="3"/>
  <c r="AM82" i="3"/>
  <c r="EL82" i="3"/>
  <c r="BF82" i="3"/>
  <c r="BN82" i="3"/>
  <c r="CH84" i="7"/>
  <c r="CG189" i="3"/>
  <c r="BX112" i="3"/>
  <c r="ED189" i="3"/>
  <c r="EE84" i="7"/>
  <c r="EQ189" i="3"/>
  <c r="ER84" i="7"/>
  <c r="I112" i="3"/>
  <c r="BN112" i="3"/>
  <c r="BN189" i="3"/>
  <c r="BO84" i="7"/>
  <c r="EW84" i="7"/>
  <c r="EV189" i="3"/>
  <c r="F54" i="3"/>
  <c r="CP112" i="3"/>
  <c r="AK112" i="3"/>
  <c r="BA112" i="3"/>
  <c r="ES189" i="3"/>
  <c r="ET84" i="7"/>
  <c r="K112" i="3"/>
  <c r="DK189" i="3"/>
  <c r="DL84" i="7"/>
  <c r="AN84" i="7"/>
  <c r="AM189" i="3"/>
  <c r="S112" i="3"/>
  <c r="EI84" i="7"/>
  <c r="EH189" i="3"/>
  <c r="FC84" i="7"/>
  <c r="FB189" i="3"/>
  <c r="DS112" i="3"/>
  <c r="ED112" i="3"/>
  <c r="J112" i="3"/>
  <c r="DN189" i="3"/>
  <c r="DO84" i="7"/>
  <c r="EQ112" i="3"/>
  <c r="DW112" i="3"/>
  <c r="BS189" i="3"/>
  <c r="BT84" i="7"/>
  <c r="Y112" i="3"/>
  <c r="AI84" i="7"/>
  <c r="AH189" i="3"/>
  <c r="AV192" i="3"/>
  <c r="AV159" i="3"/>
  <c r="AW87" i="7"/>
  <c r="EA87" i="7"/>
  <c r="DZ192" i="3"/>
  <c r="DZ159" i="3"/>
  <c r="CO115" i="3"/>
  <c r="CP36" i="7"/>
  <c r="CO92" i="3"/>
  <c r="BL115" i="3"/>
  <c r="BL92" i="3"/>
  <c r="BM36" i="7"/>
  <c r="DR36" i="7"/>
  <c r="DQ115" i="3"/>
  <c r="DQ92" i="3"/>
  <c r="DB92" i="3"/>
  <c r="DB115" i="3"/>
  <c r="DC36" i="7"/>
  <c r="BW87" i="7"/>
  <c r="BV192" i="3"/>
  <c r="BV159" i="3"/>
  <c r="BP36" i="7"/>
  <c r="BO115" i="3"/>
  <c r="BO92" i="3"/>
  <c r="CT36" i="7"/>
  <c r="CS115" i="3"/>
  <c r="CS92" i="3"/>
  <c r="AR87" i="7"/>
  <c r="AQ192" i="3"/>
  <c r="AQ159" i="3"/>
  <c r="EO87" i="7"/>
  <c r="EN192" i="3"/>
  <c r="EN159" i="3"/>
  <c r="DV115" i="3"/>
  <c r="DV92" i="3"/>
  <c r="DW36" i="7"/>
  <c r="ED87" i="7"/>
  <c r="EC159" i="3"/>
  <c r="EC192" i="3"/>
  <c r="FM115" i="3"/>
  <c r="FN36" i="7"/>
  <c r="FM92" i="3"/>
  <c r="AS192" i="3"/>
  <c r="AS159" i="3"/>
  <c r="AT87" i="7"/>
  <c r="W192" i="3"/>
  <c r="X87" i="7"/>
  <c r="W159" i="3"/>
  <c r="DL115" i="3"/>
  <c r="DL92" i="3"/>
  <c r="DM36" i="7"/>
  <c r="CP87" i="7"/>
  <c r="CO159" i="3"/>
  <c r="CO192" i="3"/>
  <c r="CJ115" i="3"/>
  <c r="CK36" i="7"/>
  <c r="CJ92" i="3"/>
  <c r="CE87" i="7"/>
  <c r="CD192" i="3"/>
  <c r="CD159" i="3"/>
  <c r="EV192" i="3"/>
  <c r="EW87" i="7"/>
  <c r="EV159" i="3"/>
  <c r="DX192" i="3"/>
  <c r="DY87" i="7"/>
  <c r="DX159" i="3"/>
  <c r="FL36" i="7"/>
  <c r="FK92" i="3"/>
  <c r="FK115" i="3"/>
  <c r="EI192" i="3"/>
  <c r="EJ87" i="7"/>
  <c r="EI159" i="3"/>
  <c r="ER115" i="3"/>
  <c r="ER92" i="3"/>
  <c r="ES36" i="7"/>
  <c r="AW36" i="7"/>
  <c r="AV115" i="3"/>
  <c r="AV92" i="3"/>
  <c r="DG87" i="7"/>
  <c r="DF192" i="3"/>
  <c r="DF159" i="3"/>
  <c r="Y115" i="3"/>
  <c r="Y92" i="3"/>
  <c r="Z36" i="7"/>
  <c r="DA193" i="3"/>
  <c r="DB88" i="7"/>
  <c r="EV37" i="7"/>
  <c r="EU116" i="3"/>
  <c r="BT193" i="3"/>
  <c r="BU88" i="7"/>
  <c r="CX116" i="3"/>
  <c r="CY37" i="7"/>
  <c r="FH88" i="7"/>
  <c r="FG193" i="3"/>
  <c r="FC193" i="3"/>
  <c r="FD88" i="7"/>
  <c r="M37" i="7"/>
  <c r="L116" i="3"/>
  <c r="EF37" i="7"/>
  <c r="EE116" i="3"/>
  <c r="FJ37" i="7"/>
  <c r="FI116" i="3"/>
  <c r="AZ37" i="7"/>
  <c r="AY116" i="3"/>
  <c r="AM88" i="7"/>
  <c r="AL193" i="3"/>
  <c r="CT116" i="3"/>
  <c r="CU37" i="7"/>
  <c r="BZ88" i="7"/>
  <c r="BY193" i="3"/>
  <c r="BE116" i="3"/>
  <c r="BF37" i="7"/>
  <c r="BR88" i="7"/>
  <c r="BQ193" i="3"/>
  <c r="AD37" i="7"/>
  <c r="AC116" i="3"/>
  <c r="DW193" i="3"/>
  <c r="DX88" i="7"/>
  <c r="BF116" i="3"/>
  <c r="BG37" i="7"/>
  <c r="DD116" i="3"/>
  <c r="DE37" i="7"/>
  <c r="BU116" i="3"/>
  <c r="BV37" i="7"/>
  <c r="DL193" i="3"/>
  <c r="DM88" i="7"/>
  <c r="CF37" i="7"/>
  <c r="CE116" i="3"/>
  <c r="BU37" i="7"/>
  <c r="BT116" i="3"/>
  <c r="FN88" i="7"/>
  <c r="FM193" i="3"/>
  <c r="CI37" i="7"/>
  <c r="CH116" i="3"/>
  <c r="CJ88" i="7"/>
  <c r="CI193" i="3"/>
  <c r="DG88" i="7"/>
  <c r="DF193" i="3"/>
  <c r="EU193" i="3"/>
  <c r="EV88" i="7"/>
  <c r="D100" i="3"/>
  <c r="G43" i="7"/>
  <c r="EH72" i="3"/>
  <c r="BJ72" i="3"/>
  <c r="AO72" i="3"/>
  <c r="AD72" i="3"/>
  <c r="AH72" i="3"/>
  <c r="DP72" i="3"/>
  <c r="DK72" i="3"/>
  <c r="DT72" i="3"/>
  <c r="FO72" i="3"/>
  <c r="AV72" i="3"/>
  <c r="AZ72" i="3"/>
  <c r="DU72" i="3"/>
  <c r="G72" i="3"/>
  <c r="BH72" i="3"/>
  <c r="DL105" i="3"/>
  <c r="DL67" i="3"/>
  <c r="BQ67" i="3"/>
  <c r="BQ105" i="3"/>
  <c r="CV64" i="7"/>
  <c r="CU184" i="3"/>
  <c r="EZ13" i="7"/>
  <c r="EY107" i="3"/>
  <c r="DF106" i="3"/>
  <c r="X184" i="3"/>
  <c r="Y64" i="7"/>
  <c r="CY105" i="3"/>
  <c r="CY67" i="3"/>
  <c r="DB64" i="7"/>
  <c r="DA184" i="3"/>
  <c r="DG182" i="3"/>
  <c r="DG134" i="3"/>
  <c r="DH62" i="7"/>
  <c r="CB67" i="3"/>
  <c r="CB105" i="3"/>
  <c r="EW107" i="3"/>
  <c r="EX13" i="7"/>
  <c r="EI62" i="7"/>
  <c r="EH182" i="3"/>
  <c r="EH134" i="3"/>
  <c r="DT184" i="3"/>
  <c r="DU64" i="7"/>
  <c r="AS64" i="7"/>
  <c r="AR184" i="3"/>
  <c r="CT106" i="3"/>
  <c r="AX62" i="7"/>
  <c r="AW134" i="3"/>
  <c r="AW182" i="3"/>
  <c r="AJ62" i="7"/>
  <c r="AI134" i="3"/>
  <c r="AI182" i="3"/>
  <c r="CB64" i="7"/>
  <c r="CA184" i="3"/>
  <c r="FM62" i="7"/>
  <c r="FL182" i="3"/>
  <c r="FL134" i="3"/>
  <c r="DA64" i="7"/>
  <c r="CZ184" i="3"/>
  <c r="CK62" i="7"/>
  <c r="CJ134" i="3"/>
  <c r="CJ182" i="3"/>
  <c r="CF107" i="3"/>
  <c r="FJ11" i="7"/>
  <c r="FI105" i="3"/>
  <c r="FI67" i="3"/>
  <c r="AW183" i="3"/>
  <c r="AX63" i="7"/>
  <c r="AS63" i="7"/>
  <c r="AR183" i="3"/>
  <c r="DA67" i="3"/>
  <c r="DA105" i="3"/>
  <c r="BI105" i="3"/>
  <c r="BI67" i="3"/>
  <c r="CX63" i="7"/>
  <c r="CW183" i="3"/>
  <c r="CV106" i="3"/>
  <c r="BB184" i="3"/>
  <c r="BC64" i="7"/>
  <c r="DN67" i="3"/>
  <c r="DN105" i="3"/>
  <c r="ES184" i="3"/>
  <c r="ET64" i="7"/>
  <c r="BL182" i="3"/>
  <c r="BM62" i="7"/>
  <c r="BL134" i="3"/>
  <c r="AC64" i="7"/>
  <c r="AB184" i="3"/>
  <c r="EN105" i="3"/>
  <c r="EN67" i="3"/>
  <c r="DF105" i="3"/>
  <c r="DF67" i="3"/>
  <c r="DH64" i="7"/>
  <c r="DG184" i="3"/>
  <c r="FI62" i="7"/>
  <c r="FH182" i="3"/>
  <c r="FH134" i="3"/>
  <c r="EM67" i="3"/>
  <c r="EM105" i="3"/>
  <c r="L62" i="7"/>
  <c r="K134" i="3"/>
  <c r="K182" i="3"/>
  <c r="BL63" i="7"/>
  <c r="BK183" i="3"/>
  <c r="FN107" i="3"/>
  <c r="FO13" i="7"/>
  <c r="BM63" i="7"/>
  <c r="BL183" i="3"/>
  <c r="BL107" i="3"/>
  <c r="EX11" i="7"/>
  <c r="EW105" i="3"/>
  <c r="EW67" i="3"/>
  <c r="U107" i="3"/>
  <c r="EI184" i="3"/>
  <c r="EJ64" i="7"/>
  <c r="R67" i="3"/>
  <c r="R105" i="3"/>
  <c r="CJ62" i="7"/>
  <c r="CI134" i="3"/>
  <c r="CI182" i="3"/>
  <c r="EA106" i="3"/>
  <c r="AF63" i="7"/>
  <c r="AE183" i="3"/>
  <c r="DV184" i="3"/>
  <c r="DW64" i="7"/>
  <c r="FH106" i="3"/>
  <c r="FI12" i="7"/>
  <c r="AS107" i="3"/>
  <c r="DE106" i="3"/>
  <c r="EH64" i="7"/>
  <c r="EG184" i="3"/>
  <c r="CN184" i="3"/>
  <c r="CO64" i="7"/>
  <c r="BN62" i="7"/>
  <c r="BM134" i="3"/>
  <c r="BM182" i="3"/>
  <c r="AZ106" i="3"/>
  <c r="EH106" i="3"/>
  <c r="FA106" i="3"/>
  <c r="FB12" i="7"/>
  <c r="AC184" i="3"/>
  <c r="AD64" i="7"/>
  <c r="DV107" i="3"/>
  <c r="AG183" i="3"/>
  <c r="AH63" i="7"/>
  <c r="BP62" i="7"/>
  <c r="BO134" i="3"/>
  <c r="BO182" i="3"/>
  <c r="CO183" i="3"/>
  <c r="CP63" i="7"/>
  <c r="BS62" i="7"/>
  <c r="BR182" i="3"/>
  <c r="BR134" i="3"/>
  <c r="BJ106" i="3"/>
  <c r="EL105" i="3"/>
  <c r="EL67" i="3"/>
  <c r="EH183" i="3"/>
  <c r="EI63" i="7"/>
  <c r="FN184" i="3"/>
  <c r="FO64" i="7"/>
  <c r="FJ183" i="3"/>
  <c r="FK63" i="7"/>
  <c r="CC105" i="3"/>
  <c r="CC67" i="3"/>
  <c r="BQ62" i="7"/>
  <c r="BP182" i="3"/>
  <c r="BP134" i="3"/>
  <c r="BU62" i="7"/>
  <c r="BT182" i="3"/>
  <c r="BT134" i="3"/>
  <c r="BE107" i="3"/>
  <c r="CV107" i="3"/>
  <c r="AV63" i="7"/>
  <c r="AU183" i="3"/>
  <c r="AO62" i="7"/>
  <c r="AN134" i="3"/>
  <c r="AN182" i="3"/>
  <c r="ES64" i="7"/>
  <c r="ER184" i="3"/>
  <c r="CK184" i="3"/>
  <c r="CL64" i="7"/>
  <c r="DZ106" i="3"/>
  <c r="AF107" i="3"/>
  <c r="D85" i="3"/>
  <c r="FE97" i="3"/>
  <c r="FF41" i="7"/>
  <c r="EZ164" i="3"/>
  <c r="FA92" i="7"/>
  <c r="EM164" i="3"/>
  <c r="EN92" i="7"/>
  <c r="FB164" i="3"/>
  <c r="FC92" i="7"/>
  <c r="DY92" i="7"/>
  <c r="DX164" i="3"/>
  <c r="CW164" i="3"/>
  <c r="CX92" i="7"/>
  <c r="AO164" i="3"/>
  <c r="AP92" i="7"/>
  <c r="BE164" i="3"/>
  <c r="BF92" i="7"/>
  <c r="CG92" i="7"/>
  <c r="CF164" i="3"/>
  <c r="DC97" i="3"/>
  <c r="DD41" i="7"/>
  <c r="AY97" i="3"/>
  <c r="AZ41" i="7"/>
  <c r="FH92" i="7"/>
  <c r="FG164" i="3"/>
  <c r="CI164" i="3"/>
  <c r="CJ92" i="7"/>
  <c r="BK97" i="3"/>
  <c r="BL41" i="7"/>
  <c r="CK97" i="3"/>
  <c r="CL41" i="7"/>
  <c r="CC97" i="3"/>
  <c r="CD41" i="7"/>
  <c r="BN97" i="3"/>
  <c r="BO41" i="7"/>
  <c r="CH97" i="3"/>
  <c r="CI41" i="7"/>
  <c r="AB97" i="3"/>
  <c r="AC41" i="7"/>
  <c r="DQ97" i="3"/>
  <c r="DR41" i="7"/>
  <c r="P164" i="3"/>
  <c r="Q92" i="7"/>
  <c r="EI97" i="3"/>
  <c r="EJ41" i="7"/>
  <c r="FM164" i="3"/>
  <c r="FN92" i="7"/>
  <c r="EO97" i="3"/>
  <c r="EP41" i="7"/>
  <c r="BZ164" i="3"/>
  <c r="CA92" i="7"/>
  <c r="G97" i="3"/>
  <c r="H41" i="7"/>
  <c r="EE92" i="7"/>
  <c r="ED164" i="3"/>
  <c r="FO164" i="3"/>
  <c r="AO111" i="3"/>
  <c r="DB188" i="3"/>
  <c r="DC83" i="7"/>
  <c r="AI111" i="3"/>
  <c r="DV111" i="3"/>
  <c r="BT188" i="3"/>
  <c r="BU83" i="7"/>
  <c r="CX83" i="7"/>
  <c r="CW188" i="3"/>
  <c r="T83" i="7"/>
  <c r="S188" i="3"/>
  <c r="G77" i="3"/>
  <c r="L77" i="3"/>
  <c r="CY77" i="3"/>
  <c r="AL77" i="3"/>
  <c r="FO31" i="7"/>
  <c r="FN87" i="3"/>
  <c r="FN110" i="3"/>
  <c r="P82" i="7"/>
  <c r="O154" i="3"/>
  <c r="O187" i="3"/>
  <c r="H110" i="3"/>
  <c r="H87" i="3"/>
  <c r="BH154" i="3"/>
  <c r="BI82" i="7"/>
  <c r="BH187" i="3"/>
  <c r="BN110" i="3"/>
  <c r="BN87" i="3"/>
  <c r="EG187" i="3"/>
  <c r="EG154" i="3"/>
  <c r="EH82" i="7"/>
  <c r="DP87" i="3"/>
  <c r="DP110" i="3"/>
  <c r="CD117" i="3"/>
  <c r="CE38" i="7"/>
  <c r="EK194" i="3"/>
  <c r="EL89" i="7"/>
  <c r="AW38" i="7"/>
  <c r="AV117" i="3"/>
  <c r="EN117" i="3"/>
  <c r="EO38" i="7"/>
  <c r="CI194" i="3"/>
  <c r="CJ89" i="7"/>
  <c r="DZ194" i="3"/>
  <c r="EA89" i="7"/>
  <c r="EF38" i="7"/>
  <c r="EE117" i="3"/>
  <c r="BS194" i="3"/>
  <c r="BT89" i="7"/>
  <c r="BK82" i="3"/>
  <c r="G82" i="3"/>
  <c r="FI33" i="7"/>
  <c r="FH112" i="3"/>
  <c r="Y84" i="7"/>
  <c r="X189" i="3"/>
  <c r="DZ189" i="3"/>
  <c r="EA84" i="7"/>
  <c r="FC115" i="3"/>
  <c r="FD36" i="7"/>
  <c r="FC92" i="3"/>
  <c r="EG87" i="7"/>
  <c r="EF159" i="3"/>
  <c r="EF192" i="3"/>
  <c r="DV36" i="7"/>
  <c r="DU92" i="3"/>
  <c r="DU115" i="3"/>
  <c r="X36" i="7"/>
  <c r="W92" i="3"/>
  <c r="W115" i="3"/>
  <c r="AG192" i="3"/>
  <c r="AH87" i="7"/>
  <c r="AG159" i="3"/>
  <c r="BD193" i="3"/>
  <c r="BE88" i="7"/>
  <c r="AJ37" i="7"/>
  <c r="AI116" i="3"/>
  <c r="ET88" i="7"/>
  <c r="ES193" i="3"/>
  <c r="DN116" i="3"/>
  <c r="DO37" i="7"/>
  <c r="BL72" i="3"/>
  <c r="ED72" i="3"/>
  <c r="CW72" i="3"/>
  <c r="CE182" i="3"/>
  <c r="CF62" i="7"/>
  <c r="CE134" i="3"/>
  <c r="DL106" i="3"/>
  <c r="V67" i="3"/>
  <c r="V105" i="3"/>
  <c r="DB106" i="3"/>
  <c r="BP63" i="7"/>
  <c r="BO183" i="3"/>
  <c r="CB62" i="7"/>
  <c r="CA134" i="3"/>
  <c r="CA182" i="3"/>
  <c r="EB63" i="7"/>
  <c r="EA183" i="3"/>
  <c r="DD106" i="3"/>
  <c r="ER107" i="3"/>
  <c r="EL183" i="3"/>
  <c r="EM63" i="7"/>
  <c r="EN107" i="3"/>
  <c r="DT106" i="3"/>
  <c r="CV97" i="3"/>
  <c r="CW41" i="7"/>
  <c r="CD92" i="7"/>
  <c r="CC164" i="3"/>
  <c r="AW164" i="3"/>
  <c r="AX92" i="7"/>
  <c r="CX97" i="3"/>
  <c r="CY41" i="7"/>
  <c r="EV41" i="7"/>
  <c r="EU97" i="3"/>
  <c r="DN188" i="3"/>
  <c r="DO83" i="7"/>
  <c r="CJ83" i="7"/>
  <c r="CI188" i="3"/>
  <c r="EK188" i="3"/>
  <c r="EL83" i="7"/>
  <c r="CL188" i="3"/>
  <c r="CM83" i="7"/>
  <c r="AO77" i="3"/>
  <c r="CI110" i="3"/>
  <c r="CI87" i="3"/>
  <c r="CO187" i="3"/>
  <c r="CO154" i="3"/>
  <c r="CP82" i="7"/>
  <c r="AF87" i="3"/>
  <c r="AF110" i="3"/>
  <c r="BX117" i="3"/>
  <c r="BY38" i="7"/>
  <c r="FI26" i="7"/>
  <c r="FI25" i="7" s="1"/>
  <c r="FH82" i="3"/>
  <c r="AZ82" i="3"/>
  <c r="BS82" i="3"/>
  <c r="AM84" i="7"/>
  <c r="AL189" i="3"/>
  <c r="EH84" i="7"/>
  <c r="EG189" i="3"/>
  <c r="DY112" i="3"/>
  <c r="FB112" i="3"/>
  <c r="FC33" i="7"/>
  <c r="EE189" i="3"/>
  <c r="EF84" i="7"/>
  <c r="D166" i="3"/>
  <c r="AD115" i="3"/>
  <c r="AE36" i="7"/>
  <c r="AD92" i="3"/>
  <c r="AC36" i="7"/>
  <c r="AB115" i="3"/>
  <c r="AB92" i="3"/>
  <c r="U192" i="3"/>
  <c r="U159" i="3"/>
  <c r="V87" i="7"/>
  <c r="V193" i="3"/>
  <c r="W88" i="7"/>
  <c r="EX72" i="3"/>
  <c r="EY16" i="7"/>
  <c r="K72" i="3"/>
  <c r="ES182" i="3"/>
  <c r="ES134" i="3"/>
  <c r="ET62" i="7"/>
  <c r="BS183" i="3"/>
  <c r="BT63" i="7"/>
  <c r="BD62" i="7"/>
  <c r="BC134" i="3"/>
  <c r="BC182" i="3"/>
  <c r="BQ183" i="3"/>
  <c r="BR63" i="7"/>
  <c r="EE107" i="3"/>
  <c r="CD64" i="7"/>
  <c r="CC184" i="3"/>
  <c r="CN182" i="3"/>
  <c r="CO62" i="7"/>
  <c r="CN134" i="3"/>
  <c r="DQ107" i="3"/>
  <c r="CD183" i="3"/>
  <c r="CE63" i="7"/>
  <c r="BE182" i="3"/>
  <c r="BE134" i="3"/>
  <c r="BF62" i="7"/>
  <c r="DV64" i="7"/>
  <c r="DU184" i="3"/>
  <c r="BW106" i="3"/>
  <c r="BW62" i="7"/>
  <c r="BV134" i="3"/>
  <c r="BV182" i="3"/>
  <c r="DZ107" i="3"/>
  <c r="FF12" i="7"/>
  <c r="FE106" i="3"/>
  <c r="ER106" i="3"/>
  <c r="EL106" i="3"/>
  <c r="FG12" i="7"/>
  <c r="FF106" i="3"/>
  <c r="M106" i="3"/>
  <c r="CZ106" i="3"/>
  <c r="CQ106" i="3"/>
  <c r="AU184" i="3"/>
  <c r="AV64" i="7"/>
  <c r="CR184" i="3"/>
  <c r="CS64" i="7"/>
  <c r="EK183" i="3"/>
  <c r="EL63" i="7"/>
  <c r="BO63" i="7"/>
  <c r="BN183" i="3"/>
  <c r="W97" i="3"/>
  <c r="X41" i="7"/>
  <c r="DM83" i="7"/>
  <c r="DL188" i="3"/>
  <c r="EP111" i="3"/>
  <c r="FC111" i="3"/>
  <c r="FD32" i="7"/>
  <c r="EL111" i="3"/>
  <c r="DW188" i="3"/>
  <c r="DX83" i="7"/>
  <c r="AN83" i="7"/>
  <c r="AM188" i="3"/>
  <c r="BG77" i="3"/>
  <c r="DP77" i="3"/>
  <c r="N110" i="3"/>
  <c r="N87" i="3"/>
  <c r="EC187" i="3"/>
  <c r="ED82" i="7"/>
  <c r="EC154" i="3"/>
  <c r="CZ187" i="3"/>
  <c r="CZ154" i="3"/>
  <c r="DA82" i="7"/>
  <c r="CA89" i="7"/>
  <c r="BZ194" i="3"/>
  <c r="FH89" i="7"/>
  <c r="FG194" i="3"/>
  <c r="BC194" i="3"/>
  <c r="BD89" i="7"/>
  <c r="DZ89" i="7"/>
  <c r="DY194" i="3"/>
  <c r="AO194" i="3"/>
  <c r="AP89" i="7"/>
  <c r="CS89" i="7"/>
  <c r="CR194" i="3"/>
  <c r="DU194" i="3"/>
  <c r="DV89" i="7"/>
  <c r="EU194" i="3"/>
  <c r="EV89" i="7"/>
  <c r="CT117" i="3"/>
  <c r="CU38" i="7"/>
  <c r="DR89" i="7"/>
  <c r="DQ194" i="3"/>
  <c r="ER89" i="7"/>
  <c r="EQ194" i="3"/>
  <c r="BT117" i="3"/>
  <c r="BU38" i="7"/>
  <c r="L89" i="7"/>
  <c r="K194" i="3"/>
  <c r="U45" i="3"/>
  <c r="G45" i="3"/>
  <c r="AG45" i="3"/>
  <c r="S45" i="3"/>
  <c r="AY45" i="3"/>
  <c r="CP45" i="3"/>
  <c r="AV45" i="3"/>
  <c r="CG45" i="3"/>
  <c r="BC45" i="3"/>
  <c r="AC45" i="3"/>
  <c r="N45" i="3"/>
  <c r="BH45" i="3"/>
  <c r="W45" i="3"/>
  <c r="R45" i="3"/>
  <c r="CU45" i="3"/>
  <c r="CW45" i="3"/>
  <c r="BN45" i="3"/>
  <c r="Z45" i="3"/>
  <c r="DH45" i="3"/>
  <c r="AB45" i="3"/>
  <c r="DG45" i="3"/>
  <c r="K45" i="3"/>
  <c r="AW45" i="3"/>
  <c r="AD45" i="3"/>
  <c r="AO45" i="3"/>
  <c r="AQ45" i="3"/>
  <c r="CO45" i="3"/>
  <c r="AA45" i="3"/>
  <c r="T45" i="3"/>
  <c r="X45" i="3"/>
  <c r="AK45" i="3"/>
  <c r="Y45" i="3"/>
  <c r="AP45" i="3"/>
  <c r="CS45" i="3"/>
  <c r="L45" i="3"/>
  <c r="BB45" i="3"/>
  <c r="AE45" i="3"/>
  <c r="BI45" i="3"/>
  <c r="CH45" i="3"/>
  <c r="AT45" i="3"/>
  <c r="AR45" i="3"/>
  <c r="BZ45" i="3"/>
  <c r="AZ45" i="3"/>
  <c r="DL45" i="3"/>
  <c r="DJ45" i="3"/>
  <c r="BR45" i="3"/>
  <c r="BE45" i="3"/>
  <c r="AF45" i="3"/>
  <c r="BU45" i="3"/>
  <c r="BK45" i="3"/>
  <c r="DK45" i="3"/>
  <c r="BV45" i="3"/>
  <c r="CC45" i="3"/>
  <c r="BA45" i="3"/>
  <c r="M45" i="3"/>
  <c r="AL45" i="3"/>
  <c r="CY45" i="3"/>
  <c r="P45" i="3"/>
  <c r="I45" i="3"/>
  <c r="CQ45" i="3"/>
  <c r="J45" i="3"/>
  <c r="AI45" i="3"/>
  <c r="CB45" i="3"/>
  <c r="DA45" i="3"/>
  <c r="CE45" i="3"/>
  <c r="DD45" i="3"/>
  <c r="CF45" i="3"/>
  <c r="O45" i="3"/>
  <c r="BQ45" i="3"/>
  <c r="CJ45" i="3"/>
  <c r="BP45" i="3"/>
  <c r="BM45" i="3"/>
  <c r="AX45" i="3"/>
  <c r="AN45" i="3"/>
  <c r="DM45" i="3"/>
  <c r="BX45" i="3"/>
  <c r="DI45" i="3"/>
  <c r="CN45" i="3"/>
  <c r="Q45" i="3"/>
  <c r="BL45" i="3"/>
  <c r="AH45" i="3"/>
  <c r="CK45" i="3"/>
  <c r="AS45" i="3"/>
  <c r="CL45" i="3"/>
  <c r="CX45" i="3"/>
  <c r="AM45" i="3"/>
  <c r="DF45" i="3"/>
  <c r="DC45" i="3"/>
  <c r="CA45" i="3"/>
  <c r="CM45" i="3"/>
  <c r="CI45" i="3"/>
  <c r="AU45" i="3"/>
  <c r="H45" i="3"/>
  <c r="CR45" i="3"/>
  <c r="CZ45" i="3"/>
  <c r="DB45" i="3"/>
  <c r="BS45" i="3"/>
  <c r="F45" i="3"/>
  <c r="BG45" i="3"/>
  <c r="V45" i="3"/>
  <c r="CD45" i="3"/>
  <c r="BF45" i="3"/>
  <c r="CV45" i="3"/>
  <c r="BY45" i="3"/>
  <c r="AJ45" i="3"/>
  <c r="DE45" i="3"/>
  <c r="BO45" i="3"/>
  <c r="BJ45" i="3"/>
  <c r="BW45" i="3"/>
  <c r="CT45" i="3"/>
  <c r="BT45" i="3"/>
  <c r="CI82" i="3"/>
  <c r="CJ84" i="7"/>
  <c r="CI189" i="3"/>
  <c r="DY115" i="3"/>
  <c r="DY92" i="3"/>
  <c r="DZ36" i="7"/>
  <c r="DF37" i="7"/>
  <c r="DE116" i="3"/>
  <c r="DH72" i="3"/>
  <c r="EP72" i="3"/>
  <c r="BZ72" i="3"/>
  <c r="ER64" i="7"/>
  <c r="EQ184" i="3"/>
  <c r="DX106" i="3"/>
  <c r="AE63" i="7"/>
  <c r="AD183" i="3"/>
  <c r="DY106" i="3"/>
  <c r="M184" i="3"/>
  <c r="N64" i="7"/>
  <c r="CS106" i="3"/>
  <c r="CY107" i="3"/>
  <c r="AE105" i="3"/>
  <c r="AE67" i="3"/>
  <c r="BH64" i="7"/>
  <c r="BG184" i="3"/>
  <c r="CS183" i="3"/>
  <c r="CT63" i="7"/>
  <c r="DA107" i="3"/>
  <c r="EO184" i="3"/>
  <c r="EP64" i="7"/>
  <c r="CK107" i="3"/>
  <c r="EO64" i="7"/>
  <c r="EN184" i="3"/>
  <c r="FI63" i="7"/>
  <c r="FH183" i="3"/>
  <c r="DB107" i="3"/>
  <c r="EP184" i="3"/>
  <c r="EQ64" i="7"/>
  <c r="BF106" i="3"/>
  <c r="L164" i="3"/>
  <c r="M92" i="7"/>
  <c r="CF41" i="7"/>
  <c r="CE97" i="3"/>
  <c r="CN164" i="3"/>
  <c r="CO92" i="7"/>
  <c r="CF97" i="3"/>
  <c r="CG41" i="7"/>
  <c r="BD97" i="3"/>
  <c r="BE41" i="7"/>
  <c r="CS97" i="3"/>
  <c r="CT41" i="7"/>
  <c r="ES97" i="3"/>
  <c r="ET41" i="7"/>
  <c r="DL97" i="3"/>
  <c r="DM41" i="7"/>
  <c r="DR164" i="3"/>
  <c r="DS92" i="7"/>
  <c r="I97" i="3"/>
  <c r="J41" i="7"/>
  <c r="CJ111" i="3"/>
  <c r="CC111" i="3"/>
  <c r="Z188" i="3"/>
  <c r="AA83" i="7"/>
  <c r="BA188" i="3"/>
  <c r="BB83" i="7"/>
  <c r="P77" i="3"/>
  <c r="DX77" i="3"/>
  <c r="N77" i="3"/>
  <c r="DL110" i="3"/>
  <c r="DL87" i="3"/>
  <c r="AI187" i="3"/>
  <c r="AJ82" i="7"/>
  <c r="AI154" i="3"/>
  <c r="BS110" i="3"/>
  <c r="BS87" i="3"/>
  <c r="BH38" i="7"/>
  <c r="BG117" i="3"/>
  <c r="FM189" i="3"/>
  <c r="FN84" i="7"/>
  <c r="EA192" i="3"/>
  <c r="EB87" i="7"/>
  <c r="EA159" i="3"/>
  <c r="DM115" i="3"/>
  <c r="DN36" i="7"/>
  <c r="DM92" i="3"/>
  <c r="Z115" i="3"/>
  <c r="Z92" i="3"/>
  <c r="AA36" i="7"/>
  <c r="O115" i="3"/>
  <c r="O92" i="3"/>
  <c r="P36" i="7"/>
  <c r="BJ192" i="3"/>
  <c r="BJ159" i="3"/>
  <c r="BK87" i="7"/>
  <c r="EG192" i="3"/>
  <c r="EH87" i="7"/>
  <c r="EG159" i="3"/>
  <c r="BE159" i="3"/>
  <c r="BF87" i="7"/>
  <c r="BE192" i="3"/>
  <c r="DH115" i="3"/>
  <c r="DI36" i="7"/>
  <c r="DH92" i="3"/>
  <c r="CF116" i="3"/>
  <c r="CG37" i="7"/>
  <c r="F193" i="3"/>
  <c r="G88" i="7"/>
  <c r="D161" i="3"/>
  <c r="BS116" i="3"/>
  <c r="BT37" i="7"/>
  <c r="DY116" i="3"/>
  <c r="DZ37" i="7"/>
  <c r="CC88" i="7"/>
  <c r="CB193" i="3"/>
  <c r="W37" i="7"/>
  <c r="V116" i="3"/>
  <c r="AK83" i="7"/>
  <c r="AJ188" i="3"/>
  <c r="CV111" i="3"/>
  <c r="BL188" i="3"/>
  <c r="BM83" i="7"/>
  <c r="Y188" i="3"/>
  <c r="Z83" i="7"/>
  <c r="FA188" i="3"/>
  <c r="FB83" i="7"/>
  <c r="FE111" i="3"/>
  <c r="FF32" i="7"/>
  <c r="EO111" i="3"/>
  <c r="AF77" i="3"/>
  <c r="Z77" i="3"/>
  <c r="DC77" i="3"/>
  <c r="AZ87" i="3"/>
  <c r="AZ110" i="3"/>
  <c r="CZ82" i="7"/>
  <c r="CY187" i="3"/>
  <c r="CY154" i="3"/>
  <c r="BN82" i="7"/>
  <c r="BM187" i="3"/>
  <c r="BM154" i="3"/>
  <c r="BX110" i="3"/>
  <c r="BX87" i="3"/>
  <c r="Y194" i="3"/>
  <c r="Z89" i="7"/>
  <c r="DK82" i="3"/>
  <c r="BZ189" i="3"/>
  <c r="CA84" i="7"/>
  <c r="AM112" i="3"/>
  <c r="BP112" i="3"/>
  <c r="CT192" i="3"/>
  <c r="CU87" i="7"/>
  <c r="CT159" i="3"/>
  <c r="AL87" i="7"/>
  <c r="AK192" i="3"/>
  <c r="AK159" i="3"/>
  <c r="EU192" i="3"/>
  <c r="EU159" i="3"/>
  <c r="EV87" i="7"/>
  <c r="AZ87" i="7"/>
  <c r="AY159" i="3"/>
  <c r="AY192" i="3"/>
  <c r="DT192" i="3"/>
  <c r="DU87" i="7"/>
  <c r="DT159" i="3"/>
  <c r="BA192" i="3"/>
  <c r="BA159" i="3"/>
  <c r="BB87" i="7"/>
  <c r="CA115" i="3"/>
  <c r="CB36" i="7"/>
  <c r="CA92" i="3"/>
  <c r="BD87" i="7"/>
  <c r="BC192" i="3"/>
  <c r="BC159" i="3"/>
  <c r="CQ115" i="3"/>
  <c r="CQ92" i="3"/>
  <c r="CR36" i="7"/>
  <c r="AQ87" i="7"/>
  <c r="AP159" i="3"/>
  <c r="AP192" i="3"/>
  <c r="BO36" i="7"/>
  <c r="BN115" i="3"/>
  <c r="BN92" i="3"/>
  <c r="Q115" i="3"/>
  <c r="R36" i="7"/>
  <c r="Q92" i="3"/>
  <c r="N115" i="3"/>
  <c r="O36" i="7"/>
  <c r="N92" i="3"/>
  <c r="K87" i="7"/>
  <c r="J192" i="3"/>
  <c r="J159" i="3"/>
  <c r="BE36" i="7"/>
  <c r="BD92" i="3"/>
  <c r="BD115" i="3"/>
  <c r="CG36" i="7"/>
  <c r="CF92" i="3"/>
  <c r="CF115" i="3"/>
  <c r="DP92" i="3"/>
  <c r="DP115" i="3"/>
  <c r="DQ36" i="7"/>
  <c r="EP36" i="7"/>
  <c r="EO92" i="3"/>
  <c r="EO115" i="3"/>
  <c r="M115" i="3"/>
  <c r="N36" i="7"/>
  <c r="M92" i="3"/>
  <c r="EF115" i="3"/>
  <c r="EG36" i="7"/>
  <c r="EF92" i="3"/>
  <c r="AM87" i="7"/>
  <c r="AL192" i="3"/>
  <c r="AL159" i="3"/>
  <c r="K127" i="6"/>
  <c r="FF159" i="3"/>
  <c r="FF192" i="3"/>
  <c r="FG87" i="7"/>
  <c r="M87" i="7"/>
  <c r="L159" i="3"/>
  <c r="L192" i="3"/>
  <c r="S193" i="3"/>
  <c r="T88" i="7"/>
  <c r="DY88" i="7"/>
  <c r="DX193" i="3"/>
  <c r="EA88" i="7"/>
  <c r="DZ193" i="3"/>
  <c r="BS193" i="3"/>
  <c r="BT88" i="7"/>
  <c r="AZ116" i="3"/>
  <c r="BA37" i="7"/>
  <c r="R116" i="3"/>
  <c r="S37" i="7"/>
  <c r="AQ193" i="3"/>
  <c r="AR88" i="7"/>
  <c r="FO88" i="7"/>
  <c r="FN193" i="3"/>
  <c r="AN37" i="7"/>
  <c r="AM116" i="3"/>
  <c r="AS193" i="3"/>
  <c r="AT88" i="7"/>
  <c r="BS37" i="7"/>
  <c r="BR116" i="3"/>
  <c r="EP88" i="7"/>
  <c r="EO193" i="3"/>
  <c r="EO88" i="7"/>
  <c r="EN193" i="3"/>
  <c r="M88" i="7"/>
  <c r="L193" i="3"/>
  <c r="EF116" i="3"/>
  <c r="EG37" i="7"/>
  <c r="H116" i="3"/>
  <c r="I37" i="7"/>
  <c r="H88" i="7"/>
  <c r="G193" i="3"/>
  <c r="ES116" i="3"/>
  <c r="ET37" i="7"/>
  <c r="AS37" i="7"/>
  <c r="AR116" i="3"/>
  <c r="CA193" i="3"/>
  <c r="CB88" i="7"/>
  <c r="R88" i="7"/>
  <c r="Q193" i="3"/>
  <c r="CV88" i="7"/>
  <c r="CU193" i="3"/>
  <c r="CI116" i="3"/>
  <c r="CJ37" i="7"/>
  <c r="U88" i="7"/>
  <c r="T193" i="3"/>
  <c r="EW193" i="3"/>
  <c r="EX88" i="7"/>
  <c r="EJ88" i="7"/>
  <c r="EI193" i="3"/>
  <c r="Y37" i="7"/>
  <c r="X116" i="3"/>
  <c r="FH37" i="7"/>
  <c r="FG116" i="3"/>
  <c r="M44" i="3"/>
  <c r="L44" i="3"/>
  <c r="Q44" i="3"/>
  <c r="P44" i="3"/>
  <c r="N44" i="3"/>
  <c r="G127" i="6"/>
  <c r="O44" i="3"/>
  <c r="R44" i="3"/>
  <c r="H44" i="3"/>
  <c r="J44" i="3"/>
  <c r="K44" i="3"/>
  <c r="CH72" i="3"/>
  <c r="EF72" i="3"/>
  <c r="J72" i="3"/>
  <c r="BO72" i="3"/>
  <c r="CO72" i="3"/>
  <c r="CD72" i="3"/>
  <c r="BT72" i="3"/>
  <c r="CZ72" i="3"/>
  <c r="CF72" i="3"/>
  <c r="FM16" i="7"/>
  <c r="FL72" i="3"/>
  <c r="BP72" i="3"/>
  <c r="BI72" i="3"/>
  <c r="BD72" i="3"/>
  <c r="CH105" i="3"/>
  <c r="CH67" i="3"/>
  <c r="CP107" i="3"/>
  <c r="O105" i="3"/>
  <c r="O67" i="3"/>
  <c r="EM184" i="3"/>
  <c r="EN64" i="7"/>
  <c r="O183" i="3"/>
  <c r="P63" i="7"/>
  <c r="DU182" i="3"/>
  <c r="DU134" i="3"/>
  <c r="DV62" i="7"/>
  <c r="BH67" i="3"/>
  <c r="BH105" i="3"/>
  <c r="BQ107" i="3"/>
  <c r="AB105" i="3"/>
  <c r="AB67" i="3"/>
  <c r="BN106" i="3"/>
  <c r="FF184" i="3"/>
  <c r="FG64" i="7"/>
  <c r="BZ105" i="3"/>
  <c r="BZ67" i="3"/>
  <c r="S105" i="3"/>
  <c r="S67" i="3"/>
  <c r="DM105" i="3"/>
  <c r="DM67" i="3"/>
  <c r="K62" i="7"/>
  <c r="J134" i="3"/>
  <c r="J182" i="3"/>
  <c r="CG184" i="3"/>
  <c r="CH64" i="7"/>
  <c r="DV183" i="3"/>
  <c r="DW63" i="7"/>
  <c r="BV184" i="3"/>
  <c r="BW64" i="7"/>
  <c r="EI107" i="3"/>
  <c r="AU107" i="3"/>
  <c r="Y62" i="7"/>
  <c r="X134" i="3"/>
  <c r="X182" i="3"/>
  <c r="CN107" i="3"/>
  <c r="BR107" i="3"/>
  <c r="FA183" i="3"/>
  <c r="FB63" i="7"/>
  <c r="CH63" i="7"/>
  <c r="CG183" i="3"/>
  <c r="K67" i="3"/>
  <c r="K105" i="3"/>
  <c r="EF107" i="3"/>
  <c r="EI67" i="3"/>
  <c r="EI105" i="3"/>
  <c r="DC182" i="3"/>
  <c r="DD62" i="7"/>
  <c r="DC134" i="3"/>
  <c r="EE106" i="3"/>
  <c r="BY106" i="3"/>
  <c r="EE184" i="3"/>
  <c r="EF64" i="7"/>
  <c r="FE184" i="3"/>
  <c r="FF64" i="7"/>
  <c r="CU63" i="7"/>
  <c r="CT183" i="3"/>
  <c r="CA107" i="3"/>
  <c r="CD105" i="3"/>
  <c r="CD67" i="3"/>
  <c r="AA62" i="7"/>
  <c r="Z182" i="3"/>
  <c r="Z134" i="3"/>
  <c r="DC106" i="3"/>
  <c r="AZ105" i="3"/>
  <c r="AZ67" i="3"/>
  <c r="AY105" i="3"/>
  <c r="AY67" i="3"/>
  <c r="BK184" i="3"/>
  <c r="BL64" i="7"/>
  <c r="Y184" i="3"/>
  <c r="Z64" i="7"/>
  <c r="FJ106" i="3"/>
  <c r="FK12" i="7"/>
  <c r="CC183" i="3"/>
  <c r="CD63" i="7"/>
  <c r="G107" i="3"/>
  <c r="F107" i="3"/>
  <c r="D70" i="3"/>
  <c r="ER63" i="7"/>
  <c r="EQ183" i="3"/>
  <c r="EV62" i="7"/>
  <c r="EU134" i="3"/>
  <c r="EU182" i="3"/>
  <c r="FN12" i="7"/>
  <c r="FM106" i="3"/>
  <c r="EE183" i="3"/>
  <c r="EF63" i="7"/>
  <c r="BM106" i="3"/>
  <c r="L105" i="3"/>
  <c r="L67" i="3"/>
  <c r="CB183" i="3"/>
  <c r="CC63" i="7"/>
  <c r="FG63" i="7"/>
  <c r="FF183" i="3"/>
  <c r="AF183" i="3"/>
  <c r="AG63" i="7"/>
  <c r="CQ107" i="3"/>
  <c r="CW105" i="3"/>
  <c r="CW67" i="3"/>
  <c r="R182" i="3"/>
  <c r="R134" i="3"/>
  <c r="S62" i="7"/>
  <c r="U106" i="3"/>
  <c r="BC67" i="3"/>
  <c r="BC105" i="3"/>
  <c r="T183" i="3"/>
  <c r="U63" i="7"/>
  <c r="EG106" i="3"/>
  <c r="BN184" i="3"/>
  <c r="BO64" i="7"/>
  <c r="BP106" i="3"/>
  <c r="BI183" i="3"/>
  <c r="BJ63" i="7"/>
  <c r="AS67" i="3"/>
  <c r="AS105" i="3"/>
  <c r="CV182" i="3"/>
  <c r="CW62" i="7"/>
  <c r="CV134" i="3"/>
  <c r="FO182" i="3"/>
  <c r="FO134" i="3"/>
  <c r="FK105" i="3"/>
  <c r="FL11" i="7"/>
  <c r="FK67" i="3"/>
  <c r="EZ183" i="3"/>
  <c r="FA63" i="7"/>
  <c r="DI184" i="3"/>
  <c r="DJ64" i="7"/>
  <c r="W64" i="7"/>
  <c r="V184" i="3"/>
  <c r="FJ64" i="7"/>
  <c r="FI184" i="3"/>
  <c r="AX105" i="3"/>
  <c r="AX67" i="3"/>
  <c r="EY184" i="3"/>
  <c r="EZ64" i="7"/>
  <c r="T106" i="3"/>
  <c r="L107" i="3"/>
  <c r="BE184" i="3"/>
  <c r="BF64" i="7"/>
  <c r="BQ184" i="3"/>
  <c r="BR64" i="7"/>
  <c r="CJ63" i="7"/>
  <c r="CI183" i="3"/>
  <c r="DY107" i="3"/>
  <c r="AJ107" i="3"/>
  <c r="FL184" i="3"/>
  <c r="FM64" i="7"/>
  <c r="CY97" i="3"/>
  <c r="CZ41" i="7"/>
  <c r="FI97" i="3"/>
  <c r="FJ41" i="7"/>
  <c r="DO97" i="3"/>
  <c r="DP41" i="7"/>
  <c r="BQ164" i="3"/>
  <c r="BR92" i="7"/>
  <c r="DT97" i="3"/>
  <c r="DU41" i="7"/>
  <c r="AC164" i="3"/>
  <c r="AD92" i="7"/>
  <c r="BQ97" i="3"/>
  <c r="BR41" i="7"/>
  <c r="BP97" i="3"/>
  <c r="BQ41" i="7"/>
  <c r="CP97" i="3"/>
  <c r="CQ41" i="7"/>
  <c r="N97" i="3"/>
  <c r="O41" i="7"/>
  <c r="AN164" i="3"/>
  <c r="AO92" i="7"/>
  <c r="DX97" i="3"/>
  <c r="DY41" i="7"/>
  <c r="EK164" i="3"/>
  <c r="EL92" i="7"/>
  <c r="AF92" i="7"/>
  <c r="AE164" i="3"/>
  <c r="AH97" i="3"/>
  <c r="AI41" i="7"/>
  <c r="EA41" i="7"/>
  <c r="DZ97" i="3"/>
  <c r="AM164" i="3"/>
  <c r="AN92" i="7"/>
  <c r="BP164" i="3"/>
  <c r="BQ92" i="7"/>
  <c r="CD97" i="3"/>
  <c r="CE41" i="7"/>
  <c r="BR97" i="3"/>
  <c r="BS41" i="7"/>
  <c r="EY164" i="3"/>
  <c r="EZ92" i="7"/>
  <c r="CQ97" i="3"/>
  <c r="CR41" i="7"/>
  <c r="DO92" i="7"/>
  <c r="DN164" i="3"/>
  <c r="AP97" i="3"/>
  <c r="AQ41" i="7"/>
  <c r="S164" i="3"/>
  <c r="T92" i="7"/>
  <c r="T41" i="7"/>
  <c r="S97" i="3"/>
  <c r="FE164" i="3"/>
  <c r="FF92" i="7"/>
  <c r="CY92" i="7"/>
  <c r="CX164" i="3"/>
  <c r="CO111" i="3"/>
  <c r="DM111" i="3"/>
  <c r="R82" i="7"/>
  <c r="Q187" i="3"/>
  <c r="Q154" i="3"/>
  <c r="BW84" i="7"/>
  <c r="BV189" i="3"/>
  <c r="CD36" i="7"/>
  <c r="CC115" i="3"/>
  <c r="CC92" i="3"/>
  <c r="DM87" i="7"/>
  <c r="DL192" i="3"/>
  <c r="DL159" i="3"/>
  <c r="BU92" i="3"/>
  <c r="BU115" i="3"/>
  <c r="BV36" i="7"/>
  <c r="BA115" i="3"/>
  <c r="BA92" i="3"/>
  <c r="BB36" i="7"/>
  <c r="BS87" i="7"/>
  <c r="BR192" i="3"/>
  <c r="BR159" i="3"/>
  <c r="EP116" i="3"/>
  <c r="EQ37" i="7"/>
  <c r="CW193" i="3"/>
  <c r="CX88" i="7"/>
  <c r="EZ193" i="3"/>
  <c r="FA88" i="7"/>
  <c r="DZ88" i="7"/>
  <c r="DY193" i="3"/>
  <c r="AX72" i="3"/>
  <c r="BK72" i="3"/>
  <c r="DK63" i="7"/>
  <c r="DJ183" i="3"/>
  <c r="DY63" i="7"/>
  <c r="DX183" i="3"/>
  <c r="EU62" i="7"/>
  <c r="ET134" i="3"/>
  <c r="ET182" i="3"/>
  <c r="CN183" i="3"/>
  <c r="CO63" i="7"/>
  <c r="BX62" i="7"/>
  <c r="BW134" i="3"/>
  <c r="BW182" i="3"/>
  <c r="CZ182" i="3"/>
  <c r="CZ134" i="3"/>
  <c r="DA62" i="7"/>
  <c r="Q183" i="3"/>
  <c r="R63" i="7"/>
  <c r="BH106" i="3"/>
  <c r="DN106" i="3"/>
  <c r="DT182" i="3"/>
  <c r="DT134" i="3"/>
  <c r="DU62" i="7"/>
  <c r="EM64" i="7"/>
  <c r="EL184" i="3"/>
  <c r="BC107" i="3"/>
  <c r="BX107" i="3"/>
  <c r="T105" i="3"/>
  <c r="T67" i="3"/>
  <c r="DR183" i="3"/>
  <c r="DS63" i="7"/>
  <c r="BH107" i="3"/>
  <c r="CD184" i="3"/>
  <c r="CE64" i="7"/>
  <c r="DI183" i="3"/>
  <c r="DJ63" i="7"/>
  <c r="DF183" i="3"/>
  <c r="DG63" i="7"/>
  <c r="DF97" i="3"/>
  <c r="DG41" i="7"/>
  <c r="CS164" i="3"/>
  <c r="CT92" i="7"/>
  <c r="CE164" i="3"/>
  <c r="CF92" i="7"/>
  <c r="FM92" i="7"/>
  <c r="FL164" i="3"/>
  <c r="AG188" i="3"/>
  <c r="AH83" i="7"/>
  <c r="BX111" i="3"/>
  <c r="DG111" i="3"/>
  <c r="AE111" i="3"/>
  <c r="DU111" i="3"/>
  <c r="BZ77" i="3"/>
  <c r="BA77" i="3"/>
  <c r="FA77" i="3"/>
  <c r="FB21" i="7"/>
  <c r="FB20" i="7" s="1"/>
  <c r="R110" i="3"/>
  <c r="R87" i="3"/>
  <c r="G110" i="3"/>
  <c r="G87" i="3"/>
  <c r="CC187" i="3"/>
  <c r="CD82" i="7"/>
  <c r="CC154" i="3"/>
  <c r="DH110" i="3"/>
  <c r="DH87" i="3"/>
  <c r="FO187" i="3"/>
  <c r="FO186" i="3" s="1"/>
  <c r="FO154" i="3"/>
  <c r="CG87" i="3"/>
  <c r="CG110" i="3"/>
  <c r="CY110" i="3"/>
  <c r="CY87" i="3"/>
  <c r="AR38" i="7"/>
  <c r="AQ117" i="3"/>
  <c r="M194" i="3"/>
  <c r="N89" i="7"/>
  <c r="CZ38" i="7"/>
  <c r="CY117" i="3"/>
  <c r="BA82" i="3"/>
  <c r="BS36" i="7"/>
  <c r="BR92" i="3"/>
  <c r="BR115" i="3"/>
  <c r="FO159" i="3"/>
  <c r="FO192" i="3"/>
  <c r="CS36" i="7"/>
  <c r="CR115" i="3"/>
  <c r="CR92" i="3"/>
  <c r="DZ115" i="3"/>
  <c r="EA36" i="7"/>
  <c r="DZ92" i="3"/>
  <c r="BH37" i="7"/>
  <c r="BG116" i="3"/>
  <c r="CK72" i="3"/>
  <c r="AP72" i="3"/>
  <c r="AP105" i="3"/>
  <c r="AP67" i="3"/>
  <c r="EZ11" i="7"/>
  <c r="EY105" i="3"/>
  <c r="EY67" i="3"/>
  <c r="BY62" i="7"/>
  <c r="BX182" i="3"/>
  <c r="BX134" i="3"/>
  <c r="CD107" i="3"/>
  <c r="EW62" i="7"/>
  <c r="EV134" i="3"/>
  <c r="EV182" i="3"/>
  <c r="H67" i="3"/>
  <c r="H105" i="3"/>
  <c r="AP106" i="3"/>
  <c r="N107" i="3"/>
  <c r="DR182" i="3"/>
  <c r="DR134" i="3"/>
  <c r="DS62" i="7"/>
  <c r="FC12" i="7"/>
  <c r="FB106" i="3"/>
  <c r="CT184" i="3"/>
  <c r="CU64" i="7"/>
  <c r="CO164" i="3"/>
  <c r="CP92" i="7"/>
  <c r="DV164" i="3"/>
  <c r="DW92" i="7"/>
  <c r="DK164" i="3"/>
  <c r="DL92" i="7"/>
  <c r="EG97" i="3"/>
  <c r="EH41" i="7"/>
  <c r="ER97" i="3"/>
  <c r="ES41" i="7"/>
  <c r="BE97" i="3"/>
  <c r="BF41" i="7"/>
  <c r="EN97" i="3"/>
  <c r="EO41" i="7"/>
  <c r="CK92" i="7"/>
  <c r="CJ164" i="3"/>
  <c r="AY41" i="7"/>
  <c r="AX97" i="3"/>
  <c r="AS97" i="3"/>
  <c r="AT41" i="7"/>
  <c r="AA97" i="3"/>
  <c r="AB41" i="7"/>
  <c r="EI41" i="7"/>
  <c r="EH97" i="3"/>
  <c r="CT97" i="3"/>
  <c r="CU41" i="7"/>
  <c r="FK164" i="3"/>
  <c r="FL92" i="7"/>
  <c r="BM164" i="3"/>
  <c r="BN92" i="7"/>
  <c r="FK97" i="3"/>
  <c r="FL41" i="7"/>
  <c r="FA97" i="3"/>
  <c r="FB41" i="7"/>
  <c r="AG97" i="3"/>
  <c r="AH41" i="7"/>
  <c r="DQ164" i="3"/>
  <c r="DR92" i="7"/>
  <c r="BH111" i="3"/>
  <c r="H188" i="3"/>
  <c r="I83" i="7"/>
  <c r="AZ188" i="3"/>
  <c r="BA83" i="7"/>
  <c r="EB77" i="3"/>
  <c r="DP154" i="3"/>
  <c r="DP187" i="3"/>
  <c r="DQ82" i="7"/>
  <c r="BB194" i="3"/>
  <c r="BC89" i="7"/>
  <c r="D83" i="3"/>
  <c r="F82" i="3"/>
  <c r="AW72" i="3"/>
  <c r="H72" i="3"/>
  <c r="DX72" i="3"/>
  <c r="H64" i="7"/>
  <c r="G184" i="3"/>
  <c r="N105" i="3"/>
  <c r="N67" i="3"/>
  <c r="EM106" i="3"/>
  <c r="EH105" i="3"/>
  <c r="EH67" i="3"/>
  <c r="CI107" i="3"/>
  <c r="DU107" i="3"/>
  <c r="EQ106" i="3"/>
  <c r="AQ62" i="7"/>
  <c r="AP134" i="3"/>
  <c r="AP182" i="3"/>
  <c r="BY67" i="3"/>
  <c r="BY105" i="3"/>
  <c r="AC62" i="7"/>
  <c r="AB134" i="3"/>
  <c r="AB182" i="3"/>
  <c r="BU105" i="3"/>
  <c r="BU67" i="3"/>
  <c r="EB164" i="3"/>
  <c r="EC92" i="7"/>
  <c r="AU83" i="7"/>
  <c r="AT188" i="3"/>
  <c r="BG83" i="7"/>
  <c r="BF188" i="3"/>
  <c r="X188" i="3"/>
  <c r="Y83" i="7"/>
  <c r="U188" i="3"/>
  <c r="V83" i="7"/>
  <c r="DV77" i="3"/>
  <c r="BP187" i="3"/>
  <c r="BP154" i="3"/>
  <c r="BQ82" i="7"/>
  <c r="M187" i="3"/>
  <c r="N82" i="7"/>
  <c r="M154" i="3"/>
  <c r="CC82" i="3"/>
  <c r="X82" i="3"/>
  <c r="BJ82" i="3"/>
  <c r="CA82" i="3"/>
  <c r="AA82" i="3"/>
  <c r="DM189" i="3"/>
  <c r="DN84" i="7"/>
  <c r="FM33" i="7"/>
  <c r="FL112" i="3"/>
  <c r="X112" i="3"/>
  <c r="BL189" i="3"/>
  <c r="BM84" i="7"/>
  <c r="J189" i="3"/>
  <c r="K84" i="7"/>
  <c r="EI112" i="3"/>
  <c r="AM36" i="7"/>
  <c r="AL92" i="3"/>
  <c r="AL115" i="3"/>
  <c r="BC36" i="7"/>
  <c r="BB115" i="3"/>
  <c r="BB92" i="3"/>
  <c r="EL87" i="7"/>
  <c r="EK159" i="3"/>
  <c r="EK192" i="3"/>
  <c r="U36" i="7"/>
  <c r="T92" i="3"/>
  <c r="T115" i="3"/>
  <c r="K88" i="7"/>
  <c r="J193" i="3"/>
  <c r="CY116" i="3"/>
  <c r="CZ37" i="7"/>
  <c r="Q37" i="7"/>
  <c r="P116" i="3"/>
  <c r="Z116" i="3"/>
  <c r="AA37" i="7"/>
  <c r="EW16" i="7"/>
  <c r="EV72" i="3"/>
  <c r="EM72" i="3"/>
  <c r="AY72" i="3"/>
  <c r="EI72" i="3"/>
  <c r="O72" i="3"/>
  <c r="CG72" i="3"/>
  <c r="DE105" i="3"/>
  <c r="DE67" i="3"/>
  <c r="AM106" i="3"/>
  <c r="I67" i="3"/>
  <c r="I105" i="3"/>
  <c r="CL105" i="3"/>
  <c r="CL67" i="3"/>
  <c r="AB183" i="3"/>
  <c r="AC63" i="7"/>
  <c r="CQ62" i="7"/>
  <c r="CP182" i="3"/>
  <c r="CP134" i="3"/>
  <c r="DG67" i="3"/>
  <c r="DG105" i="3"/>
  <c r="AZ62" i="7"/>
  <c r="AY134" i="3"/>
  <c r="AY182" i="3"/>
  <c r="CZ67" i="3"/>
  <c r="CZ105" i="3"/>
  <c r="U182" i="3"/>
  <c r="U134" i="3"/>
  <c r="V62" i="7"/>
  <c r="G105" i="3"/>
  <c r="G67" i="3"/>
  <c r="W67" i="3"/>
  <c r="W105" i="3"/>
  <c r="AJ182" i="3"/>
  <c r="AK62" i="7"/>
  <c r="AJ134" i="3"/>
  <c r="BD183" i="3"/>
  <c r="BE63" i="7"/>
  <c r="FK107" i="3"/>
  <c r="FL13" i="7"/>
  <c r="EA105" i="3"/>
  <c r="EA67" i="3"/>
  <c r="I106" i="3"/>
  <c r="CB107" i="3"/>
  <c r="CE183" i="3"/>
  <c r="CF63" i="7"/>
  <c r="AM83" i="7"/>
  <c r="AL188" i="3"/>
  <c r="EJ83" i="7"/>
  <c r="EI188" i="3"/>
  <c r="CA77" i="3"/>
  <c r="FB82" i="7"/>
  <c r="FA154" i="3"/>
  <c r="FA187" i="3"/>
  <c r="AU82" i="7"/>
  <c r="AT187" i="3"/>
  <c r="AT154" i="3"/>
  <c r="CW110" i="3"/>
  <c r="CW87" i="3"/>
  <c r="AD194" i="3"/>
  <c r="AE89" i="7"/>
  <c r="AO117" i="3"/>
  <c r="AP38" i="7"/>
  <c r="EN82" i="3"/>
  <c r="H82" i="3"/>
  <c r="DU82" i="3"/>
  <c r="CF84" i="7"/>
  <c r="CE189" i="3"/>
  <c r="N112" i="3"/>
  <c r="CY112" i="3"/>
  <c r="T189" i="3"/>
  <c r="U84" i="7"/>
  <c r="FH36" i="7"/>
  <c r="FG115" i="3"/>
  <c r="FG92" i="3"/>
  <c r="FI111" i="3"/>
  <c r="FJ32" i="7"/>
  <c r="CK111" i="3"/>
  <c r="CO83" i="7"/>
  <c r="CN188" i="3"/>
  <c r="CL77" i="3"/>
  <c r="CB77" i="3"/>
  <c r="F110" i="3"/>
  <c r="D88" i="3"/>
  <c r="F87" i="3"/>
  <c r="BB87" i="3"/>
  <c r="BB110" i="3"/>
  <c r="CE187" i="3"/>
  <c r="CE154" i="3"/>
  <c r="CF82" i="7"/>
  <c r="O87" i="3"/>
  <c r="O110" i="3"/>
  <c r="EO187" i="3"/>
  <c r="EO154" i="3"/>
  <c r="EP82" i="7"/>
  <c r="AC87" i="3"/>
  <c r="AC110" i="3"/>
  <c r="BR110" i="3"/>
  <c r="BR87" i="3"/>
  <c r="BO38" i="7"/>
  <c r="BN117" i="3"/>
  <c r="O89" i="7"/>
  <c r="N194" i="3"/>
  <c r="CG194" i="3"/>
  <c r="CH89" i="7"/>
  <c r="EH82" i="3"/>
  <c r="DD82" i="3"/>
  <c r="FG26" i="7"/>
  <c r="FG25" i="7" s="1"/>
  <c r="FF82" i="3"/>
  <c r="DI82" i="3"/>
  <c r="BE112" i="3"/>
  <c r="J84" i="7"/>
  <c r="I189" i="3"/>
  <c r="BC84" i="7"/>
  <c r="BB189" i="3"/>
  <c r="BJ112" i="3"/>
  <c r="DS189" i="3"/>
  <c r="DT84" i="7"/>
  <c r="EB84" i="7"/>
  <c r="EA189" i="3"/>
  <c r="AJ36" i="7"/>
  <c r="AI92" i="3"/>
  <c r="AI115" i="3"/>
  <c r="R115" i="3"/>
  <c r="S36" i="7"/>
  <c r="R92" i="3"/>
  <c r="CZ192" i="3"/>
  <c r="DA87" i="7"/>
  <c r="CZ159" i="3"/>
  <c r="DK115" i="3"/>
  <c r="DK92" i="3"/>
  <c r="DL36" i="7"/>
  <c r="FD115" i="3"/>
  <c r="FD92" i="3"/>
  <c r="FE36" i="7"/>
  <c r="CV87" i="7"/>
  <c r="CU192" i="3"/>
  <c r="CU159" i="3"/>
  <c r="BP87" i="7"/>
  <c r="BO192" i="3"/>
  <c r="BO159" i="3"/>
  <c r="F115" i="3"/>
  <c r="F92" i="3"/>
  <c r="D93" i="3"/>
  <c r="DD87" i="7"/>
  <c r="DC159" i="3"/>
  <c r="DC192" i="3"/>
  <c r="CX87" i="7"/>
  <c r="CW192" i="3"/>
  <c r="CW159" i="3"/>
  <c r="Y36" i="7"/>
  <c r="X115" i="3"/>
  <c r="X92" i="3"/>
  <c r="FO36" i="7"/>
  <c r="FN92" i="3"/>
  <c r="FN115" i="3"/>
  <c r="EU115" i="3"/>
  <c r="EU92" i="3"/>
  <c r="EV36" i="7"/>
  <c r="AI159" i="3"/>
  <c r="AJ87" i="7"/>
  <c r="AI192" i="3"/>
  <c r="CP159" i="3"/>
  <c r="CQ87" i="7"/>
  <c r="CP192" i="3"/>
  <c r="F159" i="3"/>
  <c r="D160" i="3"/>
  <c r="F192" i="3"/>
  <c r="G87" i="7"/>
  <c r="EK87" i="7"/>
  <c r="EJ192" i="3"/>
  <c r="EJ159" i="3"/>
  <c r="CG115" i="3"/>
  <c r="CG92" i="3"/>
  <c r="CH36" i="7"/>
  <c r="V36" i="7"/>
  <c r="U115" i="3"/>
  <c r="U92" i="3"/>
  <c r="CC192" i="3"/>
  <c r="CD87" i="7"/>
  <c r="CC159" i="3"/>
  <c r="BK192" i="3"/>
  <c r="BL87" i="7"/>
  <c r="BK159" i="3"/>
  <c r="AN36" i="7"/>
  <c r="AM92" i="3"/>
  <c r="AM115" i="3"/>
  <c r="CJ36" i="7"/>
  <c r="CI115" i="3"/>
  <c r="CI92" i="3"/>
  <c r="AK87" i="7"/>
  <c r="AJ192" i="3"/>
  <c r="AJ159" i="3"/>
  <c r="CR87" i="7"/>
  <c r="CQ159" i="3"/>
  <c r="CQ192" i="3"/>
  <c r="CX36" i="7"/>
  <c r="CW92" i="3"/>
  <c r="CW115" i="3"/>
  <c r="DI159" i="3"/>
  <c r="DJ87" i="7"/>
  <c r="DI192" i="3"/>
  <c r="FO115" i="3"/>
  <c r="FO92" i="3"/>
  <c r="FE37" i="7"/>
  <c r="FD116" i="3"/>
  <c r="DJ88" i="7"/>
  <c r="DI193" i="3"/>
  <c r="FF116" i="3"/>
  <c r="FG37" i="7"/>
  <c r="CT37" i="7"/>
  <c r="CS116" i="3"/>
  <c r="EA116" i="3"/>
  <c r="EB37" i="7"/>
  <c r="EA193" i="3"/>
  <c r="EB88" i="7"/>
  <c r="DB37" i="7"/>
  <c r="DA116" i="3"/>
  <c r="DR88" i="7"/>
  <c r="DQ193" i="3"/>
  <c r="AQ116" i="3"/>
  <c r="AR37" i="7"/>
  <c r="CN88" i="7"/>
  <c r="CM193" i="3"/>
  <c r="CN193" i="3"/>
  <c r="CO88" i="7"/>
  <c r="ER88" i="7"/>
  <c r="EQ193" i="3"/>
  <c r="DK88" i="7"/>
  <c r="DJ193" i="3"/>
  <c r="DI88" i="7"/>
  <c r="DH193" i="3"/>
  <c r="H193" i="3"/>
  <c r="I88" i="7"/>
  <c r="AN193" i="3"/>
  <c r="AO88" i="7"/>
  <c r="DI37" i="7"/>
  <c r="DH116" i="3"/>
  <c r="BH88" i="7"/>
  <c r="BG193" i="3"/>
  <c r="AL88" i="7"/>
  <c r="AK193" i="3"/>
  <c r="BH193" i="3"/>
  <c r="BI88" i="7"/>
  <c r="V37" i="7"/>
  <c r="U116" i="3"/>
  <c r="AH193" i="3"/>
  <c r="AI88" i="7"/>
  <c r="AO193" i="3"/>
  <c r="AP88" i="7"/>
  <c r="FD37" i="7"/>
  <c r="FC116" i="3"/>
  <c r="BC193" i="3"/>
  <c r="BD88" i="7"/>
  <c r="P193" i="3"/>
  <c r="Q88" i="7"/>
  <c r="CF193" i="3"/>
  <c r="CG88" i="7"/>
  <c r="EI88" i="7"/>
  <c r="EH193" i="3"/>
  <c r="G94" i="7"/>
  <c r="D167" i="3"/>
  <c r="BU72" i="3"/>
  <c r="AC72" i="3"/>
  <c r="P72" i="3"/>
  <c r="AT72" i="3"/>
  <c r="DG72" i="3"/>
  <c r="Z72" i="3"/>
  <c r="DQ72" i="3"/>
  <c r="EQ72" i="3"/>
  <c r="EB72" i="3"/>
  <c r="CT72" i="3"/>
  <c r="EC72" i="3"/>
  <c r="FJ16" i="7"/>
  <c r="FI72" i="3"/>
  <c r="BX72" i="3"/>
  <c r="R72" i="3"/>
  <c r="AR182" i="3"/>
  <c r="AR134" i="3"/>
  <c r="AS62" i="7"/>
  <c r="BP105" i="3"/>
  <c r="BP67" i="3"/>
  <c r="BA106" i="3"/>
  <c r="CK63" i="7"/>
  <c r="CJ183" i="3"/>
  <c r="BK62" i="7"/>
  <c r="BJ182" i="3"/>
  <c r="BJ134" i="3"/>
  <c r="G183" i="3"/>
  <c r="H63" i="7"/>
  <c r="R62" i="7"/>
  <c r="Q134" i="3"/>
  <c r="Q182" i="3"/>
  <c r="FD183" i="3"/>
  <c r="FE63" i="7"/>
  <c r="CS107" i="3"/>
  <c r="Y105" i="3"/>
  <c r="Y67" i="3"/>
  <c r="AO105" i="3"/>
  <c r="AO67" i="3"/>
  <c r="BM183" i="3"/>
  <c r="BN63" i="7"/>
  <c r="CO105" i="3"/>
  <c r="CO67" i="3"/>
  <c r="CM64" i="7"/>
  <c r="CL184" i="3"/>
  <c r="BA105" i="3"/>
  <c r="BA67" i="3"/>
  <c r="BB105" i="3"/>
  <c r="BB67" i="3"/>
  <c r="T182" i="3"/>
  <c r="U62" i="7"/>
  <c r="T134" i="3"/>
  <c r="AS182" i="3"/>
  <c r="AS134" i="3"/>
  <c r="AT62" i="7"/>
  <c r="EB106" i="3"/>
  <c r="DP67" i="3"/>
  <c r="DP105" i="3"/>
  <c r="CM105" i="3"/>
  <c r="CM67" i="3"/>
  <c r="CS105" i="3"/>
  <c r="CS67" i="3"/>
  <c r="D69" i="3"/>
  <c r="F106" i="3"/>
  <c r="AU105" i="3"/>
  <c r="AU67" i="3"/>
  <c r="EB105" i="3"/>
  <c r="EB67" i="3"/>
  <c r="X107" i="3"/>
  <c r="FD13" i="7"/>
  <c r="FC107" i="3"/>
  <c r="AI183" i="3"/>
  <c r="AJ63" i="7"/>
  <c r="FH107" i="3"/>
  <c r="FI13" i="7"/>
  <c r="EK107" i="3"/>
  <c r="EW106" i="3"/>
  <c r="EX12" i="7"/>
  <c r="AC182" i="3"/>
  <c r="AC134" i="3"/>
  <c r="AD62" i="7"/>
  <c r="EI106" i="3"/>
  <c r="FL107" i="3"/>
  <c r="FM13" i="7"/>
  <c r="CT107" i="3"/>
  <c r="CN105" i="3"/>
  <c r="CN67" i="3"/>
  <c r="V106" i="3"/>
  <c r="O63" i="7"/>
  <c r="N183" i="3"/>
  <c r="EX63" i="7"/>
  <c r="EW183" i="3"/>
  <c r="D135" i="3"/>
  <c r="G62" i="7"/>
  <c r="F134" i="3"/>
  <c r="F182" i="3"/>
  <c r="ES183" i="3"/>
  <c r="ET63" i="7"/>
  <c r="CE184" i="3"/>
  <c r="CF64" i="7"/>
  <c r="D137" i="3"/>
  <c r="G64" i="7"/>
  <c r="F184" i="3"/>
  <c r="CV62" i="7"/>
  <c r="CU182" i="3"/>
  <c r="CU134" i="3"/>
  <c r="EZ182" i="3"/>
  <c r="FA62" i="7"/>
  <c r="EZ134" i="3"/>
  <c r="FB64" i="7"/>
  <c r="FA184" i="3"/>
  <c r="EF105" i="3"/>
  <c r="EF67" i="3"/>
  <c r="EU107" i="3"/>
  <c r="EV13" i="7"/>
  <c r="BU107" i="3"/>
  <c r="DU106" i="3"/>
  <c r="FM105" i="3"/>
  <c r="FN11" i="7"/>
  <c r="FM67" i="3"/>
  <c r="P184" i="3"/>
  <c r="Q64" i="7"/>
  <c r="DZ62" i="7"/>
  <c r="DY134" i="3"/>
  <c r="DY182" i="3"/>
  <c r="AF106" i="3"/>
  <c r="EV11" i="7"/>
  <c r="EU67" i="3"/>
  <c r="EU105" i="3"/>
  <c r="DL62" i="7"/>
  <c r="DK134" i="3"/>
  <c r="DK182" i="3"/>
  <c r="AC106" i="3"/>
  <c r="EI64" i="7"/>
  <c r="EH184" i="3"/>
  <c r="EJ107" i="3"/>
  <c r="FM184" i="3"/>
  <c r="FN64" i="7"/>
  <c r="AI107" i="3"/>
  <c r="DK67" i="3"/>
  <c r="DK105" i="3"/>
  <c r="EX107" i="3"/>
  <c r="EY13" i="7"/>
  <c r="AG107" i="3"/>
  <c r="FO107" i="3"/>
  <c r="BD107" i="3"/>
  <c r="AP62" i="7"/>
  <c r="AO182" i="3"/>
  <c r="AO134" i="3"/>
  <c r="AM184" i="3"/>
  <c r="AN64" i="7"/>
  <c r="J106" i="3"/>
  <c r="Z106" i="3"/>
  <c r="P106" i="3"/>
  <c r="BV106" i="3"/>
  <c r="Q107" i="3"/>
  <c r="DI106" i="3"/>
  <c r="EP106" i="3"/>
  <c r="AO184" i="3"/>
  <c r="AP64" i="7"/>
  <c r="BL106" i="3"/>
  <c r="CM107" i="3"/>
  <c r="CR63" i="7"/>
  <c r="CQ183" i="3"/>
  <c r="CZ183" i="3"/>
  <c r="DA63" i="7"/>
  <c r="FO63" i="7"/>
  <c r="FN183" i="3"/>
  <c r="BD184" i="3"/>
  <c r="BE64" i="7"/>
  <c r="DJ184" i="3"/>
  <c r="DK64" i="7"/>
  <c r="H97" i="3"/>
  <c r="I41" i="7"/>
  <c r="EA164" i="3"/>
  <c r="EB92" i="7"/>
  <c r="EJ164" i="3"/>
  <c r="EK92" i="7"/>
  <c r="I92" i="7"/>
  <c r="H164" i="3"/>
  <c r="DP97" i="3"/>
  <c r="DQ41" i="7"/>
  <c r="BF164" i="3"/>
  <c r="BG92" i="7"/>
  <c r="DR97" i="3"/>
  <c r="DS41" i="7"/>
  <c r="DF41" i="7"/>
  <c r="DE97" i="3"/>
  <c r="AT97" i="3"/>
  <c r="AU41" i="7"/>
  <c r="DB97" i="3"/>
  <c r="DC41" i="7"/>
  <c r="K97" i="3"/>
  <c r="L41" i="7"/>
  <c r="AR97" i="3"/>
  <c r="AS41" i="7"/>
  <c r="CE92" i="7"/>
  <c r="CD164" i="3"/>
  <c r="DN41" i="7"/>
  <c r="DM97" i="3"/>
  <c r="Y164" i="3"/>
  <c r="Z92" i="7"/>
  <c r="AR41" i="7"/>
  <c r="AQ97" i="3"/>
  <c r="AT164" i="3"/>
  <c r="AU92" i="7"/>
  <c r="BN41" i="7"/>
  <c r="BM97" i="3"/>
  <c r="AO97" i="3"/>
  <c r="AP41" i="7"/>
  <c r="CB97" i="3"/>
  <c r="CC41" i="7"/>
  <c r="ER164" i="3"/>
  <c r="ES92" i="7"/>
  <c r="ET164" i="3"/>
  <c r="EU92" i="7"/>
  <c r="AQ164" i="3"/>
  <c r="AR92" i="7"/>
  <c r="FF164" i="3"/>
  <c r="FG92" i="7"/>
  <c r="EP164" i="3"/>
  <c r="EQ92" i="7"/>
  <c r="AK41" i="7"/>
  <c r="AJ97" i="3"/>
  <c r="CU164" i="3"/>
  <c r="CV92" i="7"/>
  <c r="CZ164" i="3"/>
  <c r="DA92" i="7"/>
  <c r="DO182" i="3"/>
  <c r="DP62" i="7"/>
  <c r="DO134" i="3"/>
  <c r="CW184" i="3"/>
  <c r="CX64" i="7"/>
  <c r="DI164" i="3"/>
  <c r="DJ92" i="7"/>
  <c r="BP111" i="3"/>
  <c r="FB192" i="3"/>
  <c r="FB159" i="3"/>
  <c r="FC87" i="7"/>
  <c r="EB192" i="3"/>
  <c r="EC87" i="7"/>
  <c r="EB159" i="3"/>
  <c r="AZ115" i="3"/>
  <c r="AZ92" i="3"/>
  <c r="BA36" i="7"/>
  <c r="CK87" i="7"/>
  <c r="CJ159" i="3"/>
  <c r="CJ192" i="3"/>
  <c r="CL37" i="7"/>
  <c r="CK116" i="3"/>
  <c r="BX88" i="7"/>
  <c r="BW193" i="3"/>
  <c r="AY37" i="7"/>
  <c r="AX116" i="3"/>
  <c r="DQ37" i="7"/>
  <c r="DP116" i="3"/>
  <c r="EI116" i="3"/>
  <c r="EJ37" i="7"/>
  <c r="BY88" i="7"/>
  <c r="BX193" i="3"/>
  <c r="FG72" i="3"/>
  <c r="FH16" i="7"/>
  <c r="L72" i="3"/>
  <c r="K184" i="3"/>
  <c r="L64" i="7"/>
  <c r="DC107" i="3"/>
  <c r="BI184" i="3"/>
  <c r="BJ64" i="7"/>
  <c r="FF134" i="3"/>
  <c r="FF182" i="3"/>
  <c r="FG62" i="7"/>
  <c r="DC184" i="3"/>
  <c r="DD64" i="7"/>
  <c r="CX62" i="7"/>
  <c r="CW182" i="3"/>
  <c r="CW134" i="3"/>
  <c r="FJ62" i="7"/>
  <c r="FI134" i="3"/>
  <c r="FI182" i="3"/>
  <c r="Z107" i="3"/>
  <c r="BJ105" i="3"/>
  <c r="BJ67" i="3"/>
  <c r="DD107" i="3"/>
  <c r="H183" i="3"/>
  <c r="I63" i="7"/>
  <c r="CI92" i="7"/>
  <c r="CH164" i="3"/>
  <c r="DH111" i="3"/>
  <c r="V111" i="3"/>
  <c r="FE32" i="7"/>
  <c r="FD111" i="3"/>
  <c r="BQ77" i="3"/>
  <c r="AA77" i="3"/>
  <c r="AS77" i="3"/>
  <c r="CE110" i="3"/>
  <c r="CE87" i="3"/>
  <c r="BZ110" i="3"/>
  <c r="BZ87" i="3"/>
  <c r="FF187" i="3"/>
  <c r="FF154" i="3"/>
  <c r="FG82" i="7"/>
  <c r="BK187" i="3"/>
  <c r="BL82" i="7"/>
  <c r="BK154" i="3"/>
  <c r="FF82" i="7"/>
  <c r="FE187" i="3"/>
  <c r="FE154" i="3"/>
  <c r="FA110" i="3"/>
  <c r="FA87" i="3"/>
  <c r="FB31" i="7"/>
  <c r="DR82" i="7"/>
  <c r="DQ154" i="3"/>
  <c r="DQ187" i="3"/>
  <c r="BZ187" i="3"/>
  <c r="CA82" i="7"/>
  <c r="BZ154" i="3"/>
  <c r="EV117" i="3"/>
  <c r="EW38" i="7"/>
  <c r="BF194" i="3"/>
  <c r="BG89" i="7"/>
  <c r="BV89" i="7"/>
  <c r="BU194" i="3"/>
  <c r="V38" i="7"/>
  <c r="U117" i="3"/>
  <c r="EF89" i="7"/>
  <c r="EE194" i="3"/>
  <c r="DG38" i="7"/>
  <c r="DF117" i="3"/>
  <c r="Q194" i="3"/>
  <c r="R89" i="7"/>
  <c r="AW82" i="3"/>
  <c r="AR82" i="3"/>
  <c r="EX82" i="3"/>
  <c r="EY26" i="7"/>
  <c r="EY25" i="7" s="1"/>
  <c r="EK112" i="3"/>
  <c r="DZ112" i="3"/>
  <c r="G115" i="3"/>
  <c r="H36" i="7"/>
  <c r="G92" i="3"/>
  <c r="AM192" i="3"/>
  <c r="AN87" i="7"/>
  <c r="AM159" i="3"/>
  <c r="BT36" i="7"/>
  <c r="BS92" i="3"/>
  <c r="BS115" i="3"/>
  <c r="FE87" i="7"/>
  <c r="FD192" i="3"/>
  <c r="FD159" i="3"/>
  <c r="ET36" i="7"/>
  <c r="ES92" i="3"/>
  <c r="ES115" i="3"/>
  <c r="DD115" i="3"/>
  <c r="DE36" i="7"/>
  <c r="DD92" i="3"/>
  <c r="CB192" i="3"/>
  <c r="CB159" i="3"/>
  <c r="CC87" i="7"/>
  <c r="CA36" i="7"/>
  <c r="BZ115" i="3"/>
  <c r="BZ92" i="3"/>
  <c r="DL88" i="7"/>
  <c r="DK193" i="3"/>
  <c r="BO116" i="3"/>
  <c r="BP37" i="7"/>
  <c r="FM37" i="7"/>
  <c r="FL116" i="3"/>
  <c r="FH193" i="3"/>
  <c r="FI88" i="7"/>
  <c r="CZ193" i="3"/>
  <c r="DA88" i="7"/>
  <c r="AC193" i="3"/>
  <c r="AD88" i="7"/>
  <c r="CU88" i="7"/>
  <c r="CT193" i="3"/>
  <c r="O193" i="3"/>
  <c r="P88" i="7"/>
  <c r="EL88" i="7"/>
  <c r="EK193" i="3"/>
  <c r="DR193" i="3"/>
  <c r="DS88" i="7"/>
  <c r="FJ88" i="7"/>
  <c r="FI193" i="3"/>
  <c r="CA72" i="3"/>
  <c r="AQ183" i="3"/>
  <c r="AR63" i="7"/>
  <c r="FG13" i="7"/>
  <c r="FF107" i="3"/>
  <c r="AI105" i="3"/>
  <c r="AI67" i="3"/>
  <c r="AK134" i="3"/>
  <c r="AL62" i="7"/>
  <c r="AK182" i="3"/>
  <c r="CR97" i="3"/>
  <c r="CS41" i="7"/>
  <c r="AU111" i="3"/>
  <c r="BW83" i="7"/>
  <c r="BV188" i="3"/>
  <c r="AS188" i="3"/>
  <c r="AT83" i="7"/>
  <c r="FL21" i="7"/>
  <c r="FL20" i="7" s="1"/>
  <c r="FK77" i="3"/>
  <c r="AK77" i="3"/>
  <c r="FL31" i="7"/>
  <c r="FK87" i="3"/>
  <c r="FK110" i="3"/>
  <c r="BH110" i="3"/>
  <c r="BH87" i="3"/>
  <c r="DK82" i="7"/>
  <c r="DJ154" i="3"/>
  <c r="DJ187" i="3"/>
  <c r="M89" i="7"/>
  <c r="L194" i="3"/>
  <c r="BO82" i="3"/>
  <c r="BZ82" i="3"/>
  <c r="AQ189" i="3"/>
  <c r="AR84" i="7"/>
  <c r="O84" i="7"/>
  <c r="N189" i="3"/>
  <c r="BV112" i="3"/>
  <c r="FK189" i="3"/>
  <c r="FL84" i="7"/>
  <c r="CQ189" i="3"/>
  <c r="CR84" i="7"/>
  <c r="FG33" i="7"/>
  <c r="FF112" i="3"/>
  <c r="BI112" i="3"/>
  <c r="FB92" i="3"/>
  <c r="FB115" i="3"/>
  <c r="FC36" i="7"/>
  <c r="AB87" i="7"/>
  <c r="AA159" i="3"/>
  <c r="AA192" i="3"/>
  <c r="EN87" i="7"/>
  <c r="EM192" i="3"/>
  <c r="EM159" i="3"/>
  <c r="EM87" i="7"/>
  <c r="EL159" i="3"/>
  <c r="EL192" i="3"/>
  <c r="FI37" i="7"/>
  <c r="FH116" i="3"/>
  <c r="BB88" i="7"/>
  <c r="BA193" i="3"/>
  <c r="DU193" i="3"/>
  <c r="DV88" i="7"/>
  <c r="EB193" i="3"/>
  <c r="EC88" i="7"/>
  <c r="CO188" i="3"/>
  <c r="CP83" i="7"/>
  <c r="CL111" i="3"/>
  <c r="CJ77" i="3"/>
  <c r="EY31" i="7"/>
  <c r="EX87" i="3"/>
  <c r="EX110" i="3"/>
  <c r="AD110" i="3"/>
  <c r="AD87" i="3"/>
  <c r="CS110" i="3"/>
  <c r="CS87" i="3"/>
  <c r="H187" i="3"/>
  <c r="H154" i="3"/>
  <c r="I82" i="7"/>
  <c r="AA38" i="7"/>
  <c r="Z117" i="3"/>
  <c r="AQ38" i="7"/>
  <c r="AP117" i="3"/>
  <c r="BL89" i="7"/>
  <c r="BK194" i="3"/>
  <c r="AS82" i="3"/>
  <c r="FD26" i="7"/>
  <c r="FD25" i="7" s="1"/>
  <c r="FC82" i="3"/>
  <c r="FO26" i="7"/>
  <c r="FO25" i="7" s="1"/>
  <c r="FN82" i="3"/>
  <c r="FK26" i="7"/>
  <c r="FK25" i="7" s="1"/>
  <c r="FJ82" i="3"/>
  <c r="EM189" i="3"/>
  <c r="EN84" i="7"/>
  <c r="AJ189" i="3"/>
  <c r="AK84" i="7"/>
  <c r="CT112" i="3"/>
  <c r="DX112" i="3"/>
  <c r="EW192" i="3"/>
  <c r="EX87" i="7"/>
  <c r="EW159" i="3"/>
  <c r="CC188" i="3"/>
  <c r="CD83" i="7"/>
  <c r="BR111" i="3"/>
  <c r="EW188" i="3"/>
  <c r="EX83" i="7"/>
  <c r="FI32" i="7"/>
  <c r="FH111" i="3"/>
  <c r="FN83" i="7"/>
  <c r="FM188" i="3"/>
  <c r="BE188" i="3"/>
  <c r="BF83" i="7"/>
  <c r="I188" i="3"/>
  <c r="J83" i="7"/>
  <c r="EK83" i="7"/>
  <c r="EJ188" i="3"/>
  <c r="EM111" i="3"/>
  <c r="DI77" i="3"/>
  <c r="AB77" i="3"/>
  <c r="FA21" i="7"/>
  <c r="FA20" i="7" s="1"/>
  <c r="EZ77" i="3"/>
  <c r="EO77" i="3"/>
  <c r="DR77" i="3"/>
  <c r="DD77" i="3"/>
  <c r="EX82" i="7"/>
  <c r="EW187" i="3"/>
  <c r="EW154" i="3"/>
  <c r="ER82" i="7"/>
  <c r="EQ154" i="3"/>
  <c r="EQ187" i="3"/>
  <c r="EF110" i="3"/>
  <c r="EF87" i="3"/>
  <c r="AC187" i="3"/>
  <c r="AC154" i="3"/>
  <c r="AD82" i="7"/>
  <c r="Q82" i="7"/>
  <c r="P187" i="3"/>
  <c r="P154" i="3"/>
  <c r="FI82" i="7"/>
  <c r="FH187" i="3"/>
  <c r="FH154" i="3"/>
  <c r="EP87" i="3"/>
  <c r="EP110" i="3"/>
  <c r="BT110" i="3"/>
  <c r="BT87" i="3"/>
  <c r="I87" i="3"/>
  <c r="I110" i="3"/>
  <c r="EA187" i="3"/>
  <c r="EA154" i="3"/>
  <c r="EB82" i="7"/>
  <c r="AE187" i="3"/>
  <c r="AE154" i="3"/>
  <c r="AF82" i="7"/>
  <c r="BW82" i="7"/>
  <c r="BV154" i="3"/>
  <c r="BV187" i="3"/>
  <c r="CW187" i="3"/>
  <c r="CW154" i="3"/>
  <c r="CX82" i="7"/>
  <c r="AK187" i="3"/>
  <c r="AK154" i="3"/>
  <c r="AL82" i="7"/>
  <c r="AE110" i="3"/>
  <c r="AE87" i="3"/>
  <c r="N187" i="3"/>
  <c r="O82" i="7"/>
  <c r="N154" i="3"/>
  <c r="CB194" i="3"/>
  <c r="CC89" i="7"/>
  <c r="BG38" i="7"/>
  <c r="BF117" i="3"/>
  <c r="BM89" i="7"/>
  <c r="BL194" i="3"/>
  <c r="ED117" i="3"/>
  <c r="EE38" i="7"/>
  <c r="EB194" i="3"/>
  <c r="EC89" i="7"/>
  <c r="CA194" i="3"/>
  <c r="CB89" i="7"/>
  <c r="FN117" i="3"/>
  <c r="FO38" i="7"/>
  <c r="CS38" i="7"/>
  <c r="CR117" i="3"/>
  <c r="DT89" i="7"/>
  <c r="DS194" i="3"/>
  <c r="EX117" i="3"/>
  <c r="EY38" i="7"/>
  <c r="CB117" i="3"/>
  <c r="CC38" i="7"/>
  <c r="AO38" i="7"/>
  <c r="AN117" i="3"/>
  <c r="Y117" i="3"/>
  <c r="Z38" i="7"/>
  <c r="BI38" i="7"/>
  <c r="BH117" i="3"/>
  <c r="DW82" i="3"/>
  <c r="CV82" i="3"/>
  <c r="AJ82" i="3"/>
  <c r="CE82" i="3"/>
  <c r="CZ82" i="3"/>
  <c r="P82" i="3"/>
  <c r="CU82" i="3"/>
  <c r="BG82" i="3"/>
  <c r="BI82" i="3"/>
  <c r="FC26" i="7"/>
  <c r="FC25" i="7" s="1"/>
  <c r="FB82" i="3"/>
  <c r="CN189" i="3"/>
  <c r="CO84" i="7"/>
  <c r="BF84" i="7"/>
  <c r="BE189" i="3"/>
  <c r="DV84" i="7"/>
  <c r="DU189" i="3"/>
  <c r="DW189" i="3"/>
  <c r="DX84" i="7"/>
  <c r="CT84" i="7"/>
  <c r="CS189" i="3"/>
  <c r="FJ189" i="3"/>
  <c r="FK84" i="7"/>
  <c r="BG189" i="3"/>
  <c r="BH84" i="7"/>
  <c r="CS112" i="3"/>
  <c r="DV112" i="3"/>
  <c r="BE84" i="7"/>
  <c r="BD189" i="3"/>
  <c r="AK189" i="3"/>
  <c r="AL84" i="7"/>
  <c r="BL112" i="3"/>
  <c r="BF112" i="3"/>
  <c r="EL84" i="7"/>
  <c r="EK189" i="3"/>
  <c r="BY84" i="7"/>
  <c r="BX189" i="3"/>
  <c r="M84" i="7"/>
  <c r="L189" i="3"/>
  <c r="EZ112" i="3"/>
  <c r="FA33" i="7"/>
  <c r="H84" i="7"/>
  <c r="G189" i="3"/>
  <c r="M112" i="3"/>
  <c r="BC112" i="3"/>
  <c r="BL83" i="7"/>
  <c r="BK188" i="3"/>
  <c r="CH111" i="3"/>
  <c r="BS83" i="7"/>
  <c r="BR188" i="3"/>
  <c r="EC83" i="7"/>
  <c r="EB188" i="3"/>
  <c r="EO188" i="3"/>
  <c r="EP83" i="7"/>
  <c r="J111" i="3"/>
  <c r="AW188" i="3"/>
  <c r="AX83" i="7"/>
  <c r="EH188" i="3"/>
  <c r="EI83" i="7"/>
  <c r="L188" i="3"/>
  <c r="M83" i="7"/>
  <c r="DZ83" i="7"/>
  <c r="DY188" i="3"/>
  <c r="DV83" i="7"/>
  <c r="DU188" i="3"/>
  <c r="ET83" i="7"/>
  <c r="ES188" i="3"/>
  <c r="CW83" i="7"/>
  <c r="CV188" i="3"/>
  <c r="DA188" i="3"/>
  <c r="DB83" i="7"/>
  <c r="AH111" i="3"/>
  <c r="CS111" i="3"/>
  <c r="DG83" i="7"/>
  <c r="DF188" i="3"/>
  <c r="P111" i="3"/>
  <c r="F188" i="3"/>
  <c r="G83" i="7"/>
  <c r="D156" i="3"/>
  <c r="BA111" i="3"/>
  <c r="Y111" i="3"/>
  <c r="AO188" i="3"/>
  <c r="AP83" i="7"/>
  <c r="V188" i="3"/>
  <c r="W83" i="7"/>
  <c r="FF111" i="3"/>
  <c r="FG32" i="7"/>
  <c r="FL188" i="3"/>
  <c r="FM83" i="7"/>
  <c r="AX188" i="3"/>
  <c r="AY83" i="7"/>
  <c r="FO83" i="7"/>
  <c r="FN188" i="3"/>
  <c r="AN188" i="3"/>
  <c r="AO83" i="7"/>
  <c r="CC77" i="3"/>
  <c r="CR77" i="3"/>
  <c r="DE77" i="3"/>
  <c r="Q77" i="3"/>
  <c r="FC77" i="3"/>
  <c r="FD21" i="7"/>
  <c r="FD20" i="7" s="1"/>
  <c r="EG77" i="3"/>
  <c r="CS77" i="3"/>
  <c r="S77" i="3"/>
  <c r="X77" i="3"/>
  <c r="FL77" i="3"/>
  <c r="FM21" i="7"/>
  <c r="FM20" i="7" s="1"/>
  <c r="H77" i="3"/>
  <c r="DG77" i="3"/>
  <c r="BS77" i="3"/>
  <c r="AX77" i="3"/>
  <c r="DJ82" i="7"/>
  <c r="DI154" i="3"/>
  <c r="DI187" i="3"/>
  <c r="CA187" i="3"/>
  <c r="CB82" i="7"/>
  <c r="CA154" i="3"/>
  <c r="ER110" i="3"/>
  <c r="ER87" i="3"/>
  <c r="FA82" i="7"/>
  <c r="EZ187" i="3"/>
  <c r="EZ154" i="3"/>
  <c r="W82" i="7"/>
  <c r="V187" i="3"/>
  <c r="V154" i="3"/>
  <c r="CU110" i="3"/>
  <c r="CU87" i="3"/>
  <c r="FK82" i="7"/>
  <c r="FJ154" i="3"/>
  <c r="FJ187" i="3"/>
  <c r="DB110" i="3"/>
  <c r="DB87" i="3"/>
  <c r="EO82" i="7"/>
  <c r="EN154" i="3"/>
  <c r="EN187" i="3"/>
  <c r="EJ82" i="7"/>
  <c r="EI187" i="3"/>
  <c r="EI154" i="3"/>
  <c r="BK82" i="7"/>
  <c r="BJ154" i="3"/>
  <c r="BJ187" i="3"/>
  <c r="EB87" i="3"/>
  <c r="EB110" i="3"/>
  <c r="CX187" i="3"/>
  <c r="CX154" i="3"/>
  <c r="CY82" i="7"/>
  <c r="FI110" i="3"/>
  <c r="FJ31" i="7"/>
  <c r="FI87" i="3"/>
  <c r="EO110" i="3"/>
  <c r="EO87" i="3"/>
  <c r="EH87" i="3"/>
  <c r="EH110" i="3"/>
  <c r="DU110" i="3"/>
  <c r="DU87" i="3"/>
  <c r="AO187" i="3"/>
  <c r="AO154" i="3"/>
  <c r="AP82" i="7"/>
  <c r="BJ82" i="7"/>
  <c r="BI154" i="3"/>
  <c r="BI187" i="3"/>
  <c r="AS110" i="3"/>
  <c r="AS87" i="3"/>
  <c r="CB110" i="3"/>
  <c r="CB87" i="3"/>
  <c r="DC87" i="3"/>
  <c r="DC110" i="3"/>
  <c r="BA87" i="3"/>
  <c r="BA110" i="3"/>
  <c r="CT110" i="3"/>
  <c r="CT87" i="3"/>
  <c r="AM187" i="3"/>
  <c r="AN82" i="7"/>
  <c r="AM154" i="3"/>
  <c r="DL82" i="7"/>
  <c r="DK187" i="3"/>
  <c r="DK154" i="3"/>
  <c r="V110" i="3"/>
  <c r="V87" i="3"/>
  <c r="V117" i="3"/>
  <c r="W38" i="7"/>
  <c r="AD38" i="7"/>
  <c r="AC117" i="3"/>
  <c r="CN194" i="3"/>
  <c r="CO89" i="7"/>
  <c r="CJ117" i="3"/>
  <c r="CK38" i="7"/>
  <c r="DG117" i="3"/>
  <c r="DH38" i="7"/>
  <c r="DV194" i="3"/>
  <c r="DW89" i="7"/>
  <c r="AM117" i="3"/>
  <c r="AN38" i="7"/>
  <c r="ER117" i="3"/>
  <c r="ES38" i="7"/>
  <c r="EN38" i="7"/>
  <c r="EM117" i="3"/>
  <c r="DJ117" i="3"/>
  <c r="DK38" i="7"/>
  <c r="BE89" i="7"/>
  <c r="BD194" i="3"/>
  <c r="AJ117" i="3"/>
  <c r="AK38" i="7"/>
  <c r="EV38" i="7"/>
  <c r="EU117" i="3"/>
  <c r="DH89" i="7"/>
  <c r="DG194" i="3"/>
  <c r="ES89" i="7"/>
  <c r="ER194" i="3"/>
  <c r="DZ117" i="3"/>
  <c r="EA38" i="7"/>
  <c r="CT38" i="7"/>
  <c r="CS117" i="3"/>
  <c r="EZ89" i="7"/>
  <c r="EY194" i="3"/>
  <c r="CF117" i="3"/>
  <c r="CG38" i="7"/>
  <c r="X194" i="3"/>
  <c r="Y89" i="7"/>
  <c r="DD89" i="7"/>
  <c r="DC194" i="3"/>
  <c r="EM89" i="7"/>
  <c r="EL194" i="3"/>
  <c r="AX89" i="7"/>
  <c r="AW194" i="3"/>
  <c r="CI89" i="7"/>
  <c r="CH194" i="3"/>
  <c r="AZ89" i="7"/>
  <c r="AY194" i="3"/>
  <c r="DC89" i="7"/>
  <c r="DB194" i="3"/>
  <c r="BA89" i="7"/>
  <c r="AZ194" i="3"/>
  <c r="DX38" i="7"/>
  <c r="DW117" i="3"/>
  <c r="EQ82" i="3"/>
  <c r="CX82" i="3"/>
  <c r="CM82" i="3"/>
  <c r="CH82" i="3"/>
  <c r="CR82" i="3"/>
  <c r="BP82" i="3"/>
  <c r="L82" i="3"/>
  <c r="CG82" i="3"/>
  <c r="CW82" i="3"/>
  <c r="ED82" i="3"/>
  <c r="DR82" i="3"/>
  <c r="BH82" i="3"/>
  <c r="CT82" i="3"/>
  <c r="H112" i="3"/>
  <c r="CZ112" i="3"/>
  <c r="BY112" i="3"/>
  <c r="FO84" i="7"/>
  <c r="FN189" i="3"/>
  <c r="AR112" i="3"/>
  <c r="ER189" i="3"/>
  <c r="ES84" i="7"/>
  <c r="BZ84" i="7"/>
  <c r="BY189" i="3"/>
  <c r="EJ112" i="3"/>
  <c r="AJ112" i="3"/>
  <c r="AJ84" i="7"/>
  <c r="AI189" i="3"/>
  <c r="FC189" i="3"/>
  <c r="FD84" i="7"/>
  <c r="EI189" i="3"/>
  <c r="EJ84" i="7"/>
  <c r="DB84" i="7"/>
  <c r="DA189" i="3"/>
  <c r="EK84" i="7"/>
  <c r="EJ189" i="3"/>
  <c r="Q189" i="3"/>
  <c r="R84" i="7"/>
  <c r="CP189" i="3"/>
  <c r="CQ84" i="7"/>
  <c r="CK112" i="3"/>
  <c r="DC84" i="7"/>
  <c r="DB189" i="3"/>
  <c r="DI112" i="3"/>
  <c r="CF112" i="3"/>
  <c r="FA112" i="3"/>
  <c r="FB33" i="7"/>
  <c r="CO112" i="3"/>
  <c r="BZ112" i="3"/>
  <c r="CX189" i="3"/>
  <c r="CY84" i="7"/>
  <c r="DP84" i="7"/>
  <c r="DO189" i="3"/>
  <c r="DR84" i="7"/>
  <c r="DQ189" i="3"/>
  <c r="BB84" i="7"/>
  <c r="BA189" i="3"/>
  <c r="ER192" i="3"/>
  <c r="ER159" i="3"/>
  <c r="ES87" i="7"/>
  <c r="S87" i="7"/>
  <c r="R159" i="3"/>
  <c r="R192" i="3"/>
  <c r="CX192" i="3"/>
  <c r="CX159" i="3"/>
  <c r="CY87" i="7"/>
  <c r="CL87" i="7"/>
  <c r="CK192" i="3"/>
  <c r="CK159" i="3"/>
  <c r="DH192" i="3"/>
  <c r="DI87" i="7"/>
  <c r="DH159" i="3"/>
  <c r="BW36" i="7"/>
  <c r="BV92" i="3"/>
  <c r="BV115" i="3"/>
  <c r="AD36" i="7"/>
  <c r="AC115" i="3"/>
  <c r="AC92" i="3"/>
  <c r="AX115" i="3"/>
  <c r="AY36" i="7"/>
  <c r="AX92" i="3"/>
  <c r="EB36" i="7"/>
  <c r="EA115" i="3"/>
  <c r="EA92" i="3"/>
  <c r="DY192" i="3"/>
  <c r="DY159" i="3"/>
  <c r="DZ87" i="7"/>
  <c r="CC36" i="7"/>
  <c r="CB92" i="3"/>
  <c r="CB115" i="3"/>
  <c r="EX192" i="3"/>
  <c r="EY87" i="7"/>
  <c r="EX159" i="3"/>
  <c r="DJ192" i="3"/>
  <c r="DJ159" i="3"/>
  <c r="DK87" i="7"/>
  <c r="BH115" i="3"/>
  <c r="BI36" i="7"/>
  <c r="BH92" i="3"/>
  <c r="P87" i="7"/>
  <c r="O192" i="3"/>
  <c r="O159" i="3"/>
  <c r="DG192" i="3"/>
  <c r="DH87" i="7"/>
  <c r="DG159" i="3"/>
  <c r="DF36" i="7"/>
  <c r="DE115" i="3"/>
  <c r="DE92" i="3"/>
  <c r="FK36" i="7"/>
  <c r="FJ92" i="3"/>
  <c r="FJ115" i="3"/>
  <c r="FA192" i="3"/>
  <c r="FA159" i="3"/>
  <c r="FB87" i="7"/>
  <c r="V192" i="3"/>
  <c r="V159" i="3"/>
  <c r="W87" i="7"/>
  <c r="CV115" i="3"/>
  <c r="CV92" i="3"/>
  <c r="CW36" i="7"/>
  <c r="EZ87" i="7"/>
  <c r="EY159" i="3"/>
  <c r="EY192" i="3"/>
  <c r="CO87" i="7"/>
  <c r="CN192" i="3"/>
  <c r="CN159" i="3"/>
  <c r="EH36" i="7"/>
  <c r="EG92" i="3"/>
  <c r="EG115" i="3"/>
  <c r="AK92" i="3"/>
  <c r="AK115" i="3"/>
  <c r="AL36" i="7"/>
  <c r="BP115" i="3"/>
  <c r="BQ36" i="7"/>
  <c r="BP92" i="3"/>
  <c r="EN115" i="3"/>
  <c r="EN92" i="3"/>
  <c r="EO36" i="7"/>
  <c r="AH92" i="3"/>
  <c r="AH115" i="3"/>
  <c r="AI36" i="7"/>
  <c r="EY88" i="7"/>
  <c r="EX193" i="3"/>
  <c r="DC116" i="3"/>
  <c r="DD37" i="7"/>
  <c r="CO37" i="7"/>
  <c r="CN116" i="3"/>
  <c r="DQ116" i="3"/>
  <c r="DR37" i="7"/>
  <c r="EL116" i="3"/>
  <c r="EM37" i="7"/>
  <c r="T37" i="7"/>
  <c r="S116" i="3"/>
  <c r="FJ116" i="3"/>
  <c r="FK37" i="7"/>
  <c r="EE37" i="7"/>
  <c r="ED116" i="3"/>
  <c r="R37" i="7"/>
  <c r="Q116" i="3"/>
  <c r="BO88" i="7"/>
  <c r="BN193" i="3"/>
  <c r="AH116" i="3"/>
  <c r="AI37" i="7"/>
  <c r="DL37" i="7"/>
  <c r="DK116" i="3"/>
  <c r="DW88" i="7"/>
  <c r="DV193" i="3"/>
  <c r="CL193" i="3"/>
  <c r="CM88" i="7"/>
  <c r="DP88" i="7"/>
  <c r="DO193" i="3"/>
  <c r="CQ37" i="7"/>
  <c r="CP116" i="3"/>
  <c r="S88" i="7"/>
  <c r="R193" i="3"/>
  <c r="DB116" i="3"/>
  <c r="DC37" i="7"/>
  <c r="CA116" i="3"/>
  <c r="CB37" i="7"/>
  <c r="BR37" i="7"/>
  <c r="BQ116" i="3"/>
  <c r="CG116" i="3"/>
  <c r="CH37" i="7"/>
  <c r="DO88" i="7"/>
  <c r="DN193" i="3"/>
  <c r="EL193" i="3"/>
  <c r="EM88" i="7"/>
  <c r="DQ88" i="7"/>
  <c r="DP193" i="3"/>
  <c r="BN37" i="7"/>
  <c r="BM116" i="3"/>
  <c r="BK116" i="3"/>
  <c r="BL37" i="7"/>
  <c r="DT116" i="3"/>
  <c r="DU37" i="7"/>
  <c r="AF116" i="3"/>
  <c r="AG37" i="7"/>
  <c r="CL72" i="3"/>
  <c r="FD16" i="7"/>
  <c r="FC72" i="3"/>
  <c r="CV72" i="3"/>
  <c r="N72" i="3"/>
  <c r="FE72" i="3"/>
  <c r="FF16" i="7"/>
  <c r="EO72" i="3"/>
  <c r="FI16" i="7"/>
  <c r="FH72" i="3"/>
  <c r="DL72" i="3"/>
  <c r="CQ72" i="3"/>
  <c r="BN72" i="3"/>
  <c r="ER72" i="3"/>
  <c r="AK72" i="3"/>
  <c r="X72" i="3"/>
  <c r="AL72" i="3"/>
  <c r="AM67" i="3"/>
  <c r="AM105" i="3"/>
  <c r="AP183" i="3"/>
  <c r="AQ63" i="7"/>
  <c r="ES106" i="3"/>
  <c r="DO183" i="3"/>
  <c r="DP63" i="7"/>
  <c r="ED63" i="7"/>
  <c r="EC183" i="3"/>
  <c r="AT64" i="7"/>
  <c r="AS184" i="3"/>
  <c r="DG183" i="3"/>
  <c r="DH63" i="7"/>
  <c r="CI63" i="7"/>
  <c r="CH183" i="3"/>
  <c r="CF106" i="3"/>
  <c r="EB107" i="3"/>
  <c r="AW105" i="3"/>
  <c r="AW67" i="3"/>
  <c r="DS105" i="3"/>
  <c r="DS67" i="3"/>
  <c r="EL182" i="3"/>
  <c r="EL134" i="3"/>
  <c r="EM62" i="7"/>
  <c r="CF184" i="3"/>
  <c r="CG64" i="7"/>
  <c r="ET107" i="3"/>
  <c r="EU13" i="7"/>
  <c r="FD11" i="7"/>
  <c r="FC105" i="3"/>
  <c r="FC67" i="3"/>
  <c r="EA62" i="7"/>
  <c r="DZ134" i="3"/>
  <c r="DZ182" i="3"/>
  <c r="BF182" i="3"/>
  <c r="BG62" i="7"/>
  <c r="BF134" i="3"/>
  <c r="EE182" i="3"/>
  <c r="EF62" i="7"/>
  <c r="EE134" i="3"/>
  <c r="FN62" i="7"/>
  <c r="FM182" i="3"/>
  <c r="FM134" i="3"/>
  <c r="CX106" i="3"/>
  <c r="FE107" i="3"/>
  <c r="FF13" i="7"/>
  <c r="BZ62" i="7"/>
  <c r="BY134" i="3"/>
  <c r="BY182" i="3"/>
  <c r="DG106" i="3"/>
  <c r="AH184" i="3"/>
  <c r="AI64" i="7"/>
  <c r="M105" i="3"/>
  <c r="M67" i="3"/>
  <c r="BS107" i="3"/>
  <c r="EC107" i="3"/>
  <c r="BK105" i="3"/>
  <c r="BK67" i="3"/>
  <c r="EG107" i="3"/>
  <c r="DG107" i="3"/>
  <c r="CJ184" i="3"/>
  <c r="CK64" i="7"/>
  <c r="EX62" i="7"/>
  <c r="EW134" i="3"/>
  <c r="EW182" i="3"/>
  <c r="AX107" i="3"/>
  <c r="DX62" i="7"/>
  <c r="DW182" i="3"/>
  <c r="DW134" i="3"/>
  <c r="BZ182" i="3"/>
  <c r="BZ134" i="3"/>
  <c r="CA62" i="7"/>
  <c r="DC62" i="7"/>
  <c r="DB134" i="3"/>
  <c r="DB182" i="3"/>
  <c r="DW62" i="7"/>
  <c r="DV182" i="3"/>
  <c r="DV134" i="3"/>
  <c r="DL183" i="3"/>
  <c r="DM63" i="7"/>
  <c r="FH184" i="3"/>
  <c r="FI64" i="7"/>
  <c r="CI105" i="3"/>
  <c r="CI67" i="3"/>
  <c r="BA134" i="3"/>
  <c r="BA182" i="3"/>
  <c r="BB62" i="7"/>
  <c r="Q62" i="7"/>
  <c r="P134" i="3"/>
  <c r="P182" i="3"/>
  <c r="X106" i="3"/>
  <c r="DX107" i="3"/>
  <c r="EO62" i="7"/>
  <c r="EN182" i="3"/>
  <c r="EN134" i="3"/>
  <c r="DE134" i="3"/>
  <c r="DF62" i="7"/>
  <c r="DE182" i="3"/>
  <c r="BI107" i="3"/>
  <c r="AH106" i="3"/>
  <c r="CR182" i="3"/>
  <c r="CR134" i="3"/>
  <c r="CS62" i="7"/>
  <c r="BT184" i="3"/>
  <c r="BU64" i="7"/>
  <c r="EO106" i="3"/>
  <c r="CE67" i="3"/>
  <c r="CE105" i="3"/>
  <c r="FC62" i="7"/>
  <c r="FB182" i="3"/>
  <c r="FB134" i="3"/>
  <c r="CH62" i="7"/>
  <c r="CG182" i="3"/>
  <c r="CG134" i="3"/>
  <c r="H184" i="3"/>
  <c r="I64" i="7"/>
  <c r="AC183" i="3"/>
  <c r="AD63" i="7"/>
  <c r="EA107" i="3"/>
  <c r="EG105" i="3"/>
  <c r="EG67" i="3"/>
  <c r="J67" i="3"/>
  <c r="J105" i="3"/>
  <c r="P107" i="3"/>
  <c r="AY183" i="3"/>
  <c r="AZ63" i="7"/>
  <c r="I183" i="3"/>
  <c r="J63" i="7"/>
  <c r="EJ63" i="7"/>
  <c r="EI183" i="3"/>
  <c r="EW64" i="7"/>
  <c r="EV184" i="3"/>
  <c r="DL184" i="3"/>
  <c r="DM64" i="7"/>
  <c r="EG62" i="7"/>
  <c r="EF182" i="3"/>
  <c r="EF134" i="3"/>
  <c r="DJ182" i="3"/>
  <c r="DJ134" i="3"/>
  <c r="DK62" i="7"/>
  <c r="DW105" i="3"/>
  <c r="DW67" i="3"/>
  <c r="DD183" i="3"/>
  <c r="DE63" i="7"/>
  <c r="AA134" i="3"/>
  <c r="AA182" i="3"/>
  <c r="AB62" i="7"/>
  <c r="DO105" i="3"/>
  <c r="DO67" i="3"/>
  <c r="CP106" i="3"/>
  <c r="O107" i="3"/>
  <c r="BX64" i="7"/>
  <c r="BW184" i="3"/>
  <c r="BB107" i="3"/>
  <c r="CY184" i="3"/>
  <c r="CZ64" i="7"/>
  <c r="AU64" i="7"/>
  <c r="AT184" i="3"/>
  <c r="AQ107" i="3"/>
  <c r="N184" i="3"/>
  <c r="O64" i="7"/>
  <c r="BZ63" i="7"/>
  <c r="BY183" i="3"/>
  <c r="AX106" i="3"/>
  <c r="AH164" i="3"/>
  <c r="AI92" i="7"/>
  <c r="AW97" i="3"/>
  <c r="AX41" i="7"/>
  <c r="M97" i="3"/>
  <c r="N41" i="7"/>
  <c r="F97" i="3"/>
  <c r="D98" i="3"/>
  <c r="G41" i="7"/>
  <c r="X97" i="3"/>
  <c r="Y41" i="7"/>
  <c r="R97" i="3"/>
  <c r="S41" i="7"/>
  <c r="DM164" i="3"/>
  <c r="DN92" i="7"/>
  <c r="BH97" i="3"/>
  <c r="BI41" i="7"/>
  <c r="BG164" i="3"/>
  <c r="BH92" i="7"/>
  <c r="EP97" i="3"/>
  <c r="EQ41" i="7"/>
  <c r="EO92" i="7"/>
  <c r="EN164" i="3"/>
  <c r="BA164" i="3"/>
  <c r="BB92" i="7"/>
  <c r="J97" i="3"/>
  <c r="K41" i="7"/>
  <c r="EB97" i="3"/>
  <c r="EC41" i="7"/>
  <c r="DU164" i="3"/>
  <c r="DV92" i="7"/>
  <c r="DD97" i="3"/>
  <c r="DE41" i="7"/>
  <c r="CA164" i="3"/>
  <c r="CB92" i="7"/>
  <c r="CG164" i="3"/>
  <c r="CH92" i="7"/>
  <c r="FO41" i="7"/>
  <c r="FN97" i="3"/>
  <c r="BW164" i="3"/>
  <c r="BX92" i="7"/>
  <c r="CR164" i="3"/>
  <c r="CS92" i="7"/>
  <c r="AD164" i="3"/>
  <c r="AE92" i="7"/>
  <c r="DE164" i="3"/>
  <c r="DF92" i="7"/>
  <c r="CL97" i="3"/>
  <c r="CM41" i="7"/>
  <c r="EM97" i="3"/>
  <c r="EN41" i="7"/>
  <c r="FD164" i="3"/>
  <c r="FE92" i="7"/>
  <c r="DY97" i="3"/>
  <c r="DZ41" i="7"/>
  <c r="CM92" i="7"/>
  <c r="CL164" i="3"/>
  <c r="EL188" i="3"/>
  <c r="EM83" i="7"/>
  <c r="O77" i="3"/>
  <c r="AC82" i="7"/>
  <c r="AB187" i="3"/>
  <c r="AB154" i="3"/>
  <c r="I82" i="3"/>
  <c r="DG189" i="3"/>
  <c r="DH84" i="7"/>
  <c r="DP112" i="3"/>
  <c r="BB159" i="3"/>
  <c r="BC87" i="7"/>
  <c r="BB192" i="3"/>
  <c r="AG115" i="3"/>
  <c r="AH36" i="7"/>
  <c r="AG92" i="3"/>
  <c r="DG115" i="3"/>
  <c r="DG92" i="3"/>
  <c r="DH36" i="7"/>
  <c r="J87" i="7"/>
  <c r="I192" i="3"/>
  <c r="I159" i="3"/>
  <c r="EW115" i="3"/>
  <c r="EX36" i="7"/>
  <c r="EW92" i="3"/>
  <c r="BY115" i="3"/>
  <c r="BZ36" i="7"/>
  <c r="BY92" i="3"/>
  <c r="EW116" i="3"/>
  <c r="EX37" i="7"/>
  <c r="EK88" i="7"/>
  <c r="EJ193" i="3"/>
  <c r="EA37" i="7"/>
  <c r="DZ116" i="3"/>
  <c r="AG116" i="3"/>
  <c r="AH37" i="7"/>
  <c r="ET116" i="3"/>
  <c r="EU37" i="7"/>
  <c r="CR37" i="7"/>
  <c r="CQ116" i="3"/>
  <c r="CE193" i="3"/>
  <c r="CF88" i="7"/>
  <c r="X37" i="7"/>
  <c r="W116" i="3"/>
  <c r="AE116" i="3"/>
  <c r="AF37" i="7"/>
  <c r="EN116" i="3"/>
  <c r="EO37" i="7"/>
  <c r="ER37" i="7"/>
  <c r="EQ116" i="3"/>
  <c r="CS72" i="3"/>
  <c r="DD182" i="3"/>
  <c r="DE62" i="7"/>
  <c r="DD134" i="3"/>
  <c r="AA106" i="3"/>
  <c r="BY107" i="3"/>
  <c r="S183" i="3"/>
  <c r="T63" i="7"/>
  <c r="AR164" i="3"/>
  <c r="AS92" i="7"/>
  <c r="DK83" i="7"/>
  <c r="DJ188" i="3"/>
  <c r="AZ111" i="3"/>
  <c r="K111" i="3"/>
  <c r="DK77" i="3"/>
  <c r="EC77" i="3"/>
  <c r="BG82" i="7"/>
  <c r="BF187" i="3"/>
  <c r="BF154" i="3"/>
  <c r="DP82" i="7"/>
  <c r="DO187" i="3"/>
  <c r="DO154" i="3"/>
  <c r="Y110" i="3"/>
  <c r="Y87" i="3"/>
  <c r="BB82" i="7"/>
  <c r="BA154" i="3"/>
  <c r="BA187" i="3"/>
  <c r="CX194" i="3"/>
  <c r="CY89" i="7"/>
  <c r="BE38" i="7"/>
  <c r="BD117" i="3"/>
  <c r="CL89" i="7"/>
  <c r="CK194" i="3"/>
  <c r="DF38" i="7"/>
  <c r="DE117" i="3"/>
  <c r="EK38" i="7"/>
  <c r="EJ117" i="3"/>
  <c r="CD38" i="7"/>
  <c r="CC117" i="3"/>
  <c r="Y38" i="7"/>
  <c r="X117" i="3"/>
  <c r="X38" i="7"/>
  <c r="W117" i="3"/>
  <c r="EM38" i="7"/>
  <c r="EL117" i="3"/>
  <c r="G89" i="7"/>
  <c r="F194" i="3"/>
  <c r="D162" i="3"/>
  <c r="CP194" i="3"/>
  <c r="CQ89" i="7"/>
  <c r="BI89" i="7"/>
  <c r="BH194" i="3"/>
  <c r="EA117" i="3"/>
  <c r="EB38" i="7"/>
  <c r="AK82" i="3"/>
  <c r="BV82" i="3"/>
  <c r="V112" i="3"/>
  <c r="DG84" i="7"/>
  <c r="DF189" i="3"/>
  <c r="EQ84" i="7"/>
  <c r="EP189" i="3"/>
  <c r="BM189" i="3"/>
  <c r="BN84" i="7"/>
  <c r="DY84" i="7"/>
  <c r="DX189" i="3"/>
  <c r="EZ115" i="3"/>
  <c r="FA36" i="7"/>
  <c r="EZ92" i="3"/>
  <c r="FJ192" i="3"/>
  <c r="FJ159" i="3"/>
  <c r="FK87" i="7"/>
  <c r="ET192" i="3"/>
  <c r="EU87" i="7"/>
  <c r="ET159" i="3"/>
  <c r="AE37" i="7"/>
  <c r="AD116" i="3"/>
  <c r="S72" i="3"/>
  <c r="AC107" i="3"/>
  <c r="EB62" i="7"/>
  <c r="EA134" i="3"/>
  <c r="EA182" i="3"/>
  <c r="DB164" i="3"/>
  <c r="DC92" i="7"/>
  <c r="AF188" i="3"/>
  <c r="AG83" i="7"/>
  <c r="FA83" i="7"/>
  <c r="EZ188" i="3"/>
  <c r="BN111" i="3"/>
  <c r="AS83" i="7"/>
  <c r="AR188" i="3"/>
  <c r="CF77" i="3"/>
  <c r="DO77" i="3"/>
  <c r="T187" i="3"/>
  <c r="T154" i="3"/>
  <c r="U82" i="7"/>
  <c r="EJ187" i="3"/>
  <c r="EJ154" i="3"/>
  <c r="EK82" i="7"/>
  <c r="CL110" i="3"/>
  <c r="CL87" i="3"/>
  <c r="CU82" i="7"/>
  <c r="CT154" i="3"/>
  <c r="CT187" i="3"/>
  <c r="BN89" i="7"/>
  <c r="BM194" i="3"/>
  <c r="T117" i="3"/>
  <c r="U38" i="7"/>
  <c r="FM82" i="3"/>
  <c r="FN26" i="7"/>
  <c r="FN25" i="7" s="1"/>
  <c r="CP82" i="3"/>
  <c r="AF82" i="3"/>
  <c r="AN189" i="3"/>
  <c r="AO84" i="7"/>
  <c r="T112" i="3"/>
  <c r="DK112" i="3"/>
  <c r="DZ84" i="7"/>
  <c r="DY189" i="3"/>
  <c r="AN112" i="3"/>
  <c r="FF84" i="7"/>
  <c r="FE189" i="3"/>
  <c r="AU112" i="3"/>
  <c r="P112" i="3"/>
  <c r="CQ112" i="3"/>
  <c r="AL112" i="3"/>
  <c r="DA84" i="7"/>
  <c r="CZ189" i="3"/>
  <c r="AP112" i="3"/>
  <c r="EV33" i="7"/>
  <c r="EU112" i="3"/>
  <c r="Z84" i="7"/>
  <c r="Y189" i="3"/>
  <c r="EZ36" i="7"/>
  <c r="EY92" i="3"/>
  <c r="EY115" i="3"/>
  <c r="CU36" i="7"/>
  <c r="CT92" i="3"/>
  <c r="CT115" i="3"/>
  <c r="BO87" i="7"/>
  <c r="BN159" i="3"/>
  <c r="BN192" i="3"/>
  <c r="BJ36" i="7"/>
  <c r="BI92" i="3"/>
  <c r="BI115" i="3"/>
  <c r="BG192" i="3"/>
  <c r="BG159" i="3"/>
  <c r="BH87" i="7"/>
  <c r="CE115" i="3"/>
  <c r="CE92" i="3"/>
  <c r="CF36" i="7"/>
  <c r="AQ88" i="7"/>
  <c r="AP193" i="3"/>
  <c r="AS88" i="7"/>
  <c r="AR193" i="3"/>
  <c r="CN37" i="7"/>
  <c r="CM116" i="3"/>
  <c r="EQ88" i="7"/>
  <c r="EP193" i="3"/>
  <c r="AT116" i="3"/>
  <c r="AU37" i="7"/>
  <c r="W72" i="3"/>
  <c r="DJ107" i="3"/>
  <c r="CU67" i="3"/>
  <c r="CU105" i="3"/>
  <c r="EH62" i="7"/>
  <c r="EG134" i="3"/>
  <c r="EG182" i="3"/>
  <c r="EC64" i="7"/>
  <c r="EB184" i="3"/>
  <c r="AT63" i="7"/>
  <c r="AS183" i="3"/>
  <c r="EK184" i="3"/>
  <c r="EL64" i="7"/>
  <c r="FE64" i="7"/>
  <c r="FD184" i="3"/>
  <c r="FM11" i="7"/>
  <c r="FL105" i="3"/>
  <c r="FL67" i="3"/>
  <c r="AT106" i="3"/>
  <c r="AZ107" i="3"/>
  <c r="BZ106" i="3"/>
  <c r="BM184" i="3"/>
  <c r="BN64" i="7"/>
  <c r="BA107" i="3"/>
  <c r="FI183" i="3"/>
  <c r="FJ63" i="7"/>
  <c r="FF97" i="3"/>
  <c r="FG41" i="7"/>
  <c r="Q188" i="3"/>
  <c r="R83" i="7"/>
  <c r="DL83" i="7"/>
  <c r="DK188" i="3"/>
  <c r="AH77" i="3"/>
  <c r="EE110" i="3"/>
  <c r="EE87" i="3"/>
  <c r="EH194" i="3"/>
  <c r="EI89" i="7"/>
  <c r="EO82" i="3"/>
  <c r="J82" i="3"/>
  <c r="DA82" i="3"/>
  <c r="DB82" i="3"/>
  <c r="CH112" i="3"/>
  <c r="DD189" i="3"/>
  <c r="DE84" i="7"/>
  <c r="BQ112" i="3"/>
  <c r="EX33" i="7"/>
  <c r="EW112" i="3"/>
  <c r="CU112" i="3"/>
  <c r="AO112" i="3"/>
  <c r="EF112" i="3"/>
  <c r="AS87" i="7"/>
  <c r="AR159" i="3"/>
  <c r="AR192" i="3"/>
  <c r="AK36" i="7"/>
  <c r="AJ115" i="3"/>
  <c r="AJ92" i="3"/>
  <c r="AY115" i="3"/>
  <c r="AY92" i="3"/>
  <c r="AZ36" i="7"/>
  <c r="BJ87" i="7"/>
  <c r="BI192" i="3"/>
  <c r="BI159" i="3"/>
  <c r="BU193" i="3"/>
  <c r="BV88" i="7"/>
  <c r="EK37" i="7"/>
  <c r="EJ116" i="3"/>
  <c r="DE193" i="3"/>
  <c r="DF88" i="7"/>
  <c r="BF193" i="3"/>
  <c r="BG88" i="7"/>
  <c r="CM37" i="7"/>
  <c r="CL116" i="3"/>
  <c r="CK193" i="3"/>
  <c r="CL88" i="7"/>
  <c r="X111" i="3"/>
  <c r="FG83" i="7"/>
  <c r="FF188" i="3"/>
  <c r="AA111" i="3"/>
  <c r="EI77" i="3"/>
  <c r="FC21" i="7"/>
  <c r="FC20" i="7" s="1"/>
  <c r="FB77" i="3"/>
  <c r="DN187" i="3"/>
  <c r="DO82" i="7"/>
  <c r="DN154" i="3"/>
  <c r="FM110" i="3"/>
  <c r="FM87" i="3"/>
  <c r="FN31" i="7"/>
  <c r="AU187" i="3"/>
  <c r="AV82" i="7"/>
  <c r="AU154" i="3"/>
  <c r="BG187" i="3"/>
  <c r="BH82" i="7"/>
  <c r="BG154" i="3"/>
  <c r="V89" i="7"/>
  <c r="U194" i="3"/>
  <c r="BA117" i="3"/>
  <c r="BB38" i="7"/>
  <c r="BZ89" i="7"/>
  <c r="BY194" i="3"/>
  <c r="BQ89" i="7"/>
  <c r="BP194" i="3"/>
  <c r="BN194" i="3"/>
  <c r="BO89" i="7"/>
  <c r="EG82" i="3"/>
  <c r="R82" i="3"/>
  <c r="O82" i="3"/>
  <c r="FA84" i="7"/>
  <c r="EZ189" i="3"/>
  <c r="L112" i="3"/>
  <c r="BJ84" i="7"/>
  <c r="BI189" i="3"/>
  <c r="AE189" i="3"/>
  <c r="AF84" i="7"/>
  <c r="DQ84" i="7"/>
  <c r="DP189" i="3"/>
  <c r="CR112" i="3"/>
  <c r="AW112" i="3"/>
  <c r="BH112" i="3"/>
  <c r="CG112" i="3"/>
  <c r="FJ112" i="3"/>
  <c r="FK33" i="7"/>
  <c r="FJ87" i="7"/>
  <c r="FI159" i="3"/>
  <c r="FI192" i="3"/>
  <c r="FG111" i="3"/>
  <c r="FH32" i="7"/>
  <c r="AI188" i="3"/>
  <c r="AJ83" i="7"/>
  <c r="ER111" i="3"/>
  <c r="EX32" i="7"/>
  <c r="EW111" i="3"/>
  <c r="AQ111" i="3"/>
  <c r="BT111" i="3"/>
  <c r="DM188" i="3"/>
  <c r="DN83" i="7"/>
  <c r="AY111" i="3"/>
  <c r="BC77" i="3"/>
  <c r="AP77" i="3"/>
  <c r="DF77" i="3"/>
  <c r="AV77" i="3"/>
  <c r="EX21" i="7"/>
  <c r="EX20" i="7" s="1"/>
  <c r="EW77" i="3"/>
  <c r="J110" i="3"/>
  <c r="J87" i="3"/>
  <c r="AM82" i="7"/>
  <c r="AL187" i="3"/>
  <c r="AL154" i="3"/>
  <c r="DS110" i="3"/>
  <c r="DS87" i="3"/>
  <c r="CQ87" i="3"/>
  <c r="CQ110" i="3"/>
  <c r="EX38" i="7"/>
  <c r="EW117" i="3"/>
  <c r="CK89" i="7"/>
  <c r="CJ194" i="3"/>
  <c r="J89" i="7"/>
  <c r="I194" i="3"/>
  <c r="CX38" i="7"/>
  <c r="CW117" i="3"/>
  <c r="DM194" i="3"/>
  <c r="DN89" i="7"/>
  <c r="EN89" i="7"/>
  <c r="EM194" i="3"/>
  <c r="CR38" i="7"/>
  <c r="CQ117" i="3"/>
  <c r="G117" i="3"/>
  <c r="H38" i="7"/>
  <c r="DP38" i="7"/>
  <c r="DO117" i="3"/>
  <c r="EY89" i="7"/>
  <c r="EX194" i="3"/>
  <c r="K83" i="7"/>
  <c r="J188" i="3"/>
  <c r="FB32" i="7"/>
  <c r="FA111" i="3"/>
  <c r="BL111" i="3"/>
  <c r="AT111" i="3"/>
  <c r="AU188" i="3"/>
  <c r="AV83" i="7"/>
  <c r="EN83" i="7"/>
  <c r="EM188" i="3"/>
  <c r="EY83" i="7"/>
  <c r="EX188" i="3"/>
  <c r="CM111" i="3"/>
  <c r="BD188" i="3"/>
  <c r="BE83" i="7"/>
  <c r="CI111" i="3"/>
  <c r="AV188" i="3"/>
  <c r="AW83" i="7"/>
  <c r="AX111" i="3"/>
  <c r="CE111" i="3"/>
  <c r="EA83" i="7"/>
  <c r="DZ188" i="3"/>
  <c r="CA111" i="3"/>
  <c r="DK111" i="3"/>
  <c r="CU111" i="3"/>
  <c r="AB188" i="3"/>
  <c r="AC83" i="7"/>
  <c r="AP111" i="3"/>
  <c r="DE83" i="7"/>
  <c r="DD188" i="3"/>
  <c r="AG111" i="3"/>
  <c r="AY188" i="3"/>
  <c r="AZ83" i="7"/>
  <c r="BW188" i="3"/>
  <c r="BX83" i="7"/>
  <c r="EB111" i="3"/>
  <c r="DC188" i="3"/>
  <c r="DD83" i="7"/>
  <c r="AQ188" i="3"/>
  <c r="AR83" i="7"/>
  <c r="EC188" i="3"/>
  <c r="ED83" i="7"/>
  <c r="BO83" i="7"/>
  <c r="BN188" i="3"/>
  <c r="CZ77" i="3"/>
  <c r="EE77" i="3"/>
  <c r="BD77" i="3"/>
  <c r="DN77" i="3"/>
  <c r="U77" i="3"/>
  <c r="ER77" i="3"/>
  <c r="CW77" i="3"/>
  <c r="EA77" i="3"/>
  <c r="ED77" i="3"/>
  <c r="BX77" i="3"/>
  <c r="BI77" i="3"/>
  <c r="AD77" i="3"/>
  <c r="AC77" i="3"/>
  <c r="CN110" i="3"/>
  <c r="CN87" i="3"/>
  <c r="DX87" i="3"/>
  <c r="DX110" i="3"/>
  <c r="P110" i="3"/>
  <c r="P87" i="3"/>
  <c r="N52" i="3"/>
  <c r="L52" i="3"/>
  <c r="R52" i="3"/>
  <c r="J52" i="3"/>
  <c r="O52" i="3"/>
  <c r="H52" i="3"/>
  <c r="P52" i="3"/>
  <c r="I52" i="3"/>
  <c r="M52" i="3"/>
  <c r="F52" i="3"/>
  <c r="G52" i="3"/>
  <c r="J127" i="6"/>
  <c r="Q52" i="3"/>
  <c r="K52" i="3"/>
  <c r="X110" i="3"/>
  <c r="X87" i="3"/>
  <c r="CN82" i="7"/>
  <c r="CM154" i="3"/>
  <c r="CM187" i="3"/>
  <c r="FB110" i="3"/>
  <c r="FC31" i="7"/>
  <c r="FB87" i="3"/>
  <c r="BE110" i="3"/>
  <c r="BE87" i="3"/>
  <c r="AU87" i="3"/>
  <c r="AU110" i="3"/>
  <c r="EL82" i="7"/>
  <c r="EK187" i="3"/>
  <c r="EK154" i="3"/>
  <c r="AS82" i="7"/>
  <c r="AR154" i="3"/>
  <c r="AR187" i="3"/>
  <c r="EA110" i="3"/>
  <c r="EA87" i="3"/>
  <c r="J82" i="7"/>
  <c r="I187" i="3"/>
  <c r="I154" i="3"/>
  <c r="EW110" i="3"/>
  <c r="EX31" i="7"/>
  <c r="EW87" i="3"/>
  <c r="U187" i="3"/>
  <c r="V82" i="7"/>
  <c r="U154" i="3"/>
  <c r="DM87" i="3"/>
  <c r="DM110" i="3"/>
  <c r="FE110" i="3"/>
  <c r="FE87" i="3"/>
  <c r="FF31" i="7"/>
  <c r="T110" i="3"/>
  <c r="T87" i="3"/>
  <c r="BO110" i="3"/>
  <c r="BO87" i="3"/>
  <c r="EG82" i="7"/>
  <c r="EF187" i="3"/>
  <c r="EF154" i="3"/>
  <c r="AW187" i="3"/>
  <c r="AW154" i="3"/>
  <c r="AX82" i="7"/>
  <c r="DX187" i="3"/>
  <c r="DX154" i="3"/>
  <c r="DY82" i="7"/>
  <c r="W110" i="3"/>
  <c r="W87" i="3"/>
  <c r="AN110" i="3"/>
  <c r="AN87" i="3"/>
  <c r="DC82" i="7"/>
  <c r="DB187" i="3"/>
  <c r="DB154" i="3"/>
  <c r="AJ87" i="3"/>
  <c r="AJ110" i="3"/>
  <c r="BD187" i="3"/>
  <c r="BE82" i="7"/>
  <c r="BD154" i="3"/>
  <c r="BI110" i="3"/>
  <c r="BI87" i="3"/>
  <c r="EJ89" i="7"/>
  <c r="EI194" i="3"/>
  <c r="EG89" i="7"/>
  <c r="EF194" i="3"/>
  <c r="ET117" i="3"/>
  <c r="EU38" i="7"/>
  <c r="AT117" i="3"/>
  <c r="AU38" i="7"/>
  <c r="FN89" i="7"/>
  <c r="FM194" i="3"/>
  <c r="BH89" i="7"/>
  <c r="BG194" i="3"/>
  <c r="EK89" i="7"/>
  <c r="EJ194" i="3"/>
  <c r="BZ117" i="3"/>
  <c r="CA38" i="7"/>
  <c r="CL38" i="7"/>
  <c r="CK117" i="3"/>
  <c r="BP89" i="7"/>
  <c r="BO194" i="3"/>
  <c r="DO89" i="7"/>
  <c r="DN194" i="3"/>
  <c r="FO194" i="3"/>
  <c r="EC194" i="3"/>
  <c r="ED89" i="7"/>
  <c r="CD89" i="7"/>
  <c r="CC194" i="3"/>
  <c r="CF89" i="7"/>
  <c r="CE194" i="3"/>
  <c r="O38" i="7"/>
  <c r="N117" i="3"/>
  <c r="FL89" i="7"/>
  <c r="FK194" i="3"/>
  <c r="AN194" i="3"/>
  <c r="AO89" i="7"/>
  <c r="S117" i="3"/>
  <c r="T38" i="7"/>
  <c r="BR89" i="7"/>
  <c r="BQ194" i="3"/>
  <c r="AE117" i="3"/>
  <c r="AF38" i="7"/>
  <c r="EV194" i="3"/>
  <c r="EW89" i="7"/>
  <c r="AV38" i="7"/>
  <c r="AU117" i="3"/>
  <c r="FM89" i="7"/>
  <c r="FL194" i="3"/>
  <c r="FD194" i="3"/>
  <c r="FE89" i="7"/>
  <c r="CM89" i="7"/>
  <c r="CL194" i="3"/>
  <c r="EO117" i="3"/>
  <c r="EP38" i="7"/>
  <c r="AL89" i="7"/>
  <c r="AK194" i="3"/>
  <c r="FA82" i="3"/>
  <c r="FB26" i="7"/>
  <c r="FB25" i="7" s="1"/>
  <c r="AH82" i="3"/>
  <c r="BW82" i="3"/>
  <c r="AQ82" i="3"/>
  <c r="AP82" i="3"/>
  <c r="EW26" i="7"/>
  <c r="EW25" i="7" s="1"/>
  <c r="EV82" i="3"/>
  <c r="M82" i="3"/>
  <c r="EZ82" i="3"/>
  <c r="FA26" i="7"/>
  <c r="FA25" i="7" s="1"/>
  <c r="DL82" i="3"/>
  <c r="BR82" i="3"/>
  <c r="BY82" i="3"/>
  <c r="DO82" i="3"/>
  <c r="EM82" i="3"/>
  <c r="CH189" i="3"/>
  <c r="CI84" i="7"/>
  <c r="DK84" i="7"/>
  <c r="DJ189" i="3"/>
  <c r="FG112" i="3"/>
  <c r="FH33" i="7"/>
  <c r="FI84" i="7"/>
  <c r="FH189" i="3"/>
  <c r="AQ112" i="3"/>
  <c r="CD112" i="3"/>
  <c r="AD189" i="3"/>
  <c r="AE84" i="7"/>
  <c r="DS84" i="7"/>
  <c r="DR189" i="3"/>
  <c r="R189" i="3"/>
  <c r="S84" i="7"/>
  <c r="CD189" i="3"/>
  <c r="CE84" i="7"/>
  <c r="CO189" i="3"/>
  <c r="CP84" i="7"/>
  <c r="DR112" i="3"/>
  <c r="AR189" i="3"/>
  <c r="AS84" i="7"/>
  <c r="BR189" i="3"/>
  <c r="BS84" i="7"/>
  <c r="BR112" i="3"/>
  <c r="EO112" i="3"/>
  <c r="V84" i="7"/>
  <c r="U189" i="3"/>
  <c r="AB112" i="3"/>
  <c r="CU189" i="3"/>
  <c r="CV84" i="7"/>
  <c r="BT112" i="3"/>
  <c r="CI112" i="3"/>
  <c r="DT112" i="3"/>
  <c r="G112" i="3"/>
  <c r="CV112" i="3"/>
  <c r="AS112" i="3"/>
  <c r="BU189" i="3"/>
  <c r="BV84" i="7"/>
  <c r="U112" i="3"/>
  <c r="DC112" i="3"/>
  <c r="S115" i="3"/>
  <c r="T36" i="7"/>
  <c r="S92" i="3"/>
  <c r="AT36" i="7"/>
  <c r="AS115" i="3"/>
  <c r="AS92" i="3"/>
  <c r="K115" i="3"/>
  <c r="K92" i="3"/>
  <c r="L36" i="7"/>
  <c r="BG87" i="7"/>
  <c r="BF192" i="3"/>
  <c r="BF159" i="3"/>
  <c r="AE192" i="3"/>
  <c r="AF87" i="7"/>
  <c r="AE159" i="3"/>
  <c r="DM192" i="3"/>
  <c r="DN87" i="7"/>
  <c r="DM159" i="3"/>
  <c r="BG36" i="7"/>
  <c r="BF92" i="3"/>
  <c r="BF115" i="3"/>
  <c r="CE36" i="7"/>
  <c r="CD115" i="3"/>
  <c r="CD92" i="3"/>
  <c r="DC87" i="7"/>
  <c r="DB159" i="3"/>
  <c r="DB192" i="3"/>
  <c r="AU87" i="7"/>
  <c r="AT192" i="3"/>
  <c r="AT159" i="3"/>
  <c r="DS115" i="3"/>
  <c r="DT36" i="7"/>
  <c r="DS92" i="3"/>
  <c r="FA87" i="7"/>
  <c r="EZ159" i="3"/>
  <c r="EZ192" i="3"/>
  <c r="AP87" i="7"/>
  <c r="AO159" i="3"/>
  <c r="AO192" i="3"/>
  <c r="CI87" i="7"/>
  <c r="CH192" i="3"/>
  <c r="CH159" i="3"/>
  <c r="DS36" i="7"/>
  <c r="DR115" i="3"/>
  <c r="DR92" i="3"/>
  <c r="BH36" i="7"/>
  <c r="BG115" i="3"/>
  <c r="BG92" i="3"/>
  <c r="CA192" i="3"/>
  <c r="CB87" i="7"/>
  <c r="CA159" i="3"/>
  <c r="CA87" i="7"/>
  <c r="BZ192" i="3"/>
  <c r="BZ159" i="3"/>
  <c r="FJ36" i="7"/>
  <c r="FI92" i="3"/>
  <c r="FI115" i="3"/>
  <c r="FM192" i="3"/>
  <c r="FN87" i="7"/>
  <c r="FM159" i="3"/>
  <c r="AV87" i="7"/>
  <c r="AU192" i="3"/>
  <c r="AU159" i="3"/>
  <c r="DE192" i="3"/>
  <c r="DF87" i="7"/>
  <c r="DE159" i="3"/>
  <c r="DF115" i="3"/>
  <c r="DF92" i="3"/>
  <c r="DG36" i="7"/>
  <c r="BD192" i="3"/>
  <c r="BD159" i="3"/>
  <c r="BE87" i="7"/>
  <c r="P115" i="3"/>
  <c r="Q36" i="7"/>
  <c r="P92" i="3"/>
  <c r="FG192" i="3"/>
  <c r="FH87" i="7"/>
  <c r="FG159" i="3"/>
  <c r="FB36" i="7"/>
  <c r="FA115" i="3"/>
  <c r="FA92" i="3"/>
  <c r="CY159" i="3"/>
  <c r="CY192" i="3"/>
  <c r="CZ87" i="7"/>
  <c r="FO193" i="3"/>
  <c r="AF88" i="7"/>
  <c r="AE193" i="3"/>
  <c r="EZ88" i="7"/>
  <c r="EY193" i="3"/>
  <c r="FA116" i="3"/>
  <c r="FB37" i="7"/>
  <c r="AU193" i="3"/>
  <c r="AV88" i="7"/>
  <c r="DS193" i="3"/>
  <c r="DT88" i="7"/>
  <c r="Y88" i="7"/>
  <c r="X193" i="3"/>
  <c r="CU116" i="3"/>
  <c r="CV37" i="7"/>
  <c r="BK88" i="7"/>
  <c r="BJ193" i="3"/>
  <c r="DS37" i="7"/>
  <c r="DR116" i="3"/>
  <c r="CG193" i="3"/>
  <c r="CH88" i="7"/>
  <c r="BI37" i="7"/>
  <c r="BH116" i="3"/>
  <c r="FA37" i="7"/>
  <c r="EZ116" i="3"/>
  <c r="FE88" i="7"/>
  <c r="FD193" i="3"/>
  <c r="BF88" i="7"/>
  <c r="BE193" i="3"/>
  <c r="EH88" i="7"/>
  <c r="EG193" i="3"/>
  <c r="AV37" i="7"/>
  <c r="AU116" i="3"/>
  <c r="FK193" i="3"/>
  <c r="FL88" i="7"/>
  <c r="EF88" i="7"/>
  <c r="EE193" i="3"/>
  <c r="X88" i="7"/>
  <c r="W193" i="3"/>
  <c r="CC37" i="7"/>
  <c r="CB116" i="3"/>
  <c r="DC193" i="3"/>
  <c r="DD88" i="7"/>
  <c r="DB193" i="3"/>
  <c r="DC88" i="7"/>
  <c r="DY37" i="7"/>
  <c r="DX116" i="3"/>
  <c r="AO116" i="3"/>
  <c r="AP37" i="7"/>
  <c r="BP116" i="3"/>
  <c r="BQ37" i="7"/>
  <c r="AK88" i="7"/>
  <c r="AJ193" i="3"/>
  <c r="DH37" i="7"/>
  <c r="DG116" i="3"/>
  <c r="D80" i="3"/>
  <c r="DC72" i="3"/>
  <c r="AS72" i="3"/>
  <c r="BV72" i="3"/>
  <c r="DE72" i="3"/>
  <c r="CU72" i="3"/>
  <c r="M72" i="3"/>
  <c r="BS72" i="3"/>
  <c r="EY72" i="3"/>
  <c r="EZ16" i="7"/>
  <c r="DW72" i="3"/>
  <c r="CI72" i="3"/>
  <c r="BG72" i="3"/>
  <c r="FA16" i="7"/>
  <c r="EZ72" i="3"/>
  <c r="EL72" i="3"/>
  <c r="CP72" i="3"/>
  <c r="BT183" i="3"/>
  <c r="BU63" i="7"/>
  <c r="ET183" i="3"/>
  <c r="EU63" i="7"/>
  <c r="BL105" i="3"/>
  <c r="BL67" i="3"/>
  <c r="BG67" i="3"/>
  <c r="BG105" i="3"/>
  <c r="CA106" i="3"/>
  <c r="R107" i="3"/>
  <c r="AC67" i="3"/>
  <c r="AC105" i="3"/>
  <c r="DQ67" i="3"/>
  <c r="DQ105" i="3"/>
  <c r="CF105" i="3"/>
  <c r="CF67" i="3"/>
  <c r="EC62" i="7"/>
  <c r="EB134" i="3"/>
  <c r="EB182" i="3"/>
  <c r="BO105" i="3"/>
  <c r="BO67" i="3"/>
  <c r="AD67" i="3"/>
  <c r="AD105" i="3"/>
  <c r="EE64" i="7"/>
  <c r="ED184" i="3"/>
  <c r="DM182" i="3"/>
  <c r="DN62" i="7"/>
  <c r="DM134" i="3"/>
  <c r="G182" i="3"/>
  <c r="H62" i="7"/>
  <c r="G134" i="3"/>
  <c r="Z184" i="3"/>
  <c r="AA64" i="7"/>
  <c r="AV107" i="3"/>
  <c r="AX184" i="3"/>
  <c r="AY64" i="7"/>
  <c r="DR106" i="3"/>
  <c r="EW13" i="7"/>
  <c r="EV107" i="3"/>
  <c r="DD63" i="7"/>
  <c r="DC183" i="3"/>
  <c r="BC183" i="3"/>
  <c r="BD63" i="7"/>
  <c r="BX106" i="3"/>
  <c r="BR67" i="3"/>
  <c r="BR105" i="3"/>
  <c r="CT105" i="3"/>
  <c r="CT67" i="3"/>
  <c r="AV184" i="3"/>
  <c r="AW64" i="7"/>
  <c r="BJ107" i="3"/>
  <c r="BF63" i="7"/>
  <c r="BE183" i="3"/>
  <c r="BV64" i="7"/>
  <c r="BU184" i="3"/>
  <c r="DK107" i="3"/>
  <c r="AK106" i="3"/>
  <c r="ED107" i="3"/>
  <c r="AK105" i="3"/>
  <c r="AK67" i="3"/>
  <c r="ES107" i="3"/>
  <c r="AM107" i="3"/>
  <c r="FE12" i="7"/>
  <c r="FD106" i="3"/>
  <c r="S107" i="3"/>
  <c r="CN63" i="7"/>
  <c r="CM183" i="3"/>
  <c r="FM12" i="7"/>
  <c r="FL106" i="3"/>
  <c r="BI106" i="3"/>
  <c r="EN62" i="7"/>
  <c r="EM182" i="3"/>
  <c r="EM134" i="3"/>
  <c r="EF183" i="3"/>
  <c r="EG63" i="7"/>
  <c r="DX105" i="3"/>
  <c r="DX67" i="3"/>
  <c r="DM62" i="7"/>
  <c r="DL182" i="3"/>
  <c r="DL134" i="3"/>
  <c r="BB106" i="3"/>
  <c r="DF107" i="3"/>
  <c r="BU134" i="3"/>
  <c r="BV62" i="7"/>
  <c r="BU182" i="3"/>
  <c r="FC183" i="3"/>
  <c r="FD63" i="7"/>
  <c r="F183" i="3"/>
  <c r="D136" i="3"/>
  <c r="G63" i="7"/>
  <c r="FG105" i="3"/>
  <c r="FG67" i="3"/>
  <c r="FH11" i="7"/>
  <c r="AL184" i="3"/>
  <c r="AM64" i="7"/>
  <c r="DP107" i="3"/>
  <c r="AN105" i="3"/>
  <c r="AN67" i="3"/>
  <c r="AR106" i="3"/>
  <c r="AQ182" i="3"/>
  <c r="AQ134" i="3"/>
  <c r="AR62" i="7"/>
  <c r="CZ107" i="3"/>
  <c r="X64" i="7"/>
  <c r="W184" i="3"/>
  <c r="W183" i="3"/>
  <c r="X63" i="7"/>
  <c r="BF184" i="3"/>
  <c r="BG64" i="7"/>
  <c r="W62" i="7"/>
  <c r="V134" i="3"/>
  <c r="V182" i="3"/>
  <c r="AN106" i="3"/>
  <c r="U105" i="3"/>
  <c r="U67" i="3"/>
  <c r="ED182" i="3"/>
  <c r="ED134" i="3"/>
  <c r="EE62" i="7"/>
  <c r="DH183" i="3"/>
  <c r="DI63" i="7"/>
  <c r="BH62" i="7"/>
  <c r="BG182" i="3"/>
  <c r="BG134" i="3"/>
  <c r="AE106" i="3"/>
  <c r="ET67" i="3"/>
  <c r="EU11" i="7"/>
  <c r="ET105" i="3"/>
  <c r="FE62" i="7"/>
  <c r="FD134" i="3"/>
  <c r="FD182" i="3"/>
  <c r="R106" i="3"/>
  <c r="CA183" i="3"/>
  <c r="CB63" i="7"/>
  <c r="AP107" i="3"/>
  <c r="Q106" i="3"/>
  <c r="CL183" i="3"/>
  <c r="CM63" i="7"/>
  <c r="DO184" i="3"/>
  <c r="DP64" i="7"/>
  <c r="S63" i="7"/>
  <c r="R183" i="3"/>
  <c r="DX64" i="7"/>
  <c r="DW184" i="3"/>
  <c r="AY184" i="3"/>
  <c r="AZ64" i="7"/>
  <c r="AO64" i="7"/>
  <c r="AN184" i="3"/>
  <c r="CF183" i="3"/>
  <c r="CG63" i="7"/>
  <c r="CM184" i="3"/>
  <c r="CN64" i="7"/>
  <c r="AB107" i="3"/>
  <c r="F164" i="3"/>
  <c r="D165" i="3"/>
  <c r="G92" i="7"/>
  <c r="CZ92" i="7"/>
  <c r="CY164" i="3"/>
  <c r="X164" i="3"/>
  <c r="Y92" i="7"/>
  <c r="AC97" i="3"/>
  <c r="AD41" i="7"/>
  <c r="FH164" i="3"/>
  <c r="FI92" i="7"/>
  <c r="O164" i="3"/>
  <c r="P92" i="7"/>
  <c r="EU164" i="3"/>
  <c r="EV92" i="7"/>
  <c r="DS97" i="3"/>
  <c r="DT41" i="7"/>
  <c r="EW97" i="3"/>
  <c r="EX41" i="7"/>
  <c r="DF164" i="3"/>
  <c r="DG92" i="7"/>
  <c r="CR92" i="7"/>
  <c r="CQ164" i="3"/>
  <c r="Q164" i="3"/>
  <c r="R92" i="7"/>
  <c r="EH164" i="3"/>
  <c r="EI92" i="7"/>
  <c r="BZ97" i="3"/>
  <c r="CA41" i="7"/>
  <c r="BV97" i="3"/>
  <c r="BW41" i="7"/>
  <c r="DC164" i="3"/>
  <c r="DD92" i="7"/>
  <c r="DK97" i="3"/>
  <c r="DL41" i="7"/>
  <c r="CW97" i="3"/>
  <c r="CX41" i="7"/>
  <c r="CA97" i="3"/>
  <c r="CB41" i="7"/>
  <c r="CM164" i="3"/>
  <c r="CN92" i="7"/>
  <c r="FD41" i="7"/>
  <c r="FC97" i="3"/>
  <c r="BV92" i="7"/>
  <c r="BU164" i="3"/>
  <c r="EL97" i="3"/>
  <c r="EM41" i="7"/>
  <c r="DN97" i="3"/>
  <c r="DO41" i="7"/>
  <c r="J92" i="7"/>
  <c r="I164" i="3"/>
  <c r="BY97" i="3"/>
  <c r="BZ41" i="7"/>
  <c r="CP164" i="3"/>
  <c r="CQ92" i="7"/>
  <c r="EW164" i="3"/>
  <c r="EX92" i="7"/>
  <c r="CR72" i="3"/>
  <c r="M64" i="7"/>
  <c r="L184" i="3"/>
  <c r="AV67" i="3"/>
  <c r="AV105" i="3"/>
  <c r="BV183" i="3"/>
  <c r="BW63" i="7"/>
  <c r="CB182" i="3"/>
  <c r="CC62" i="7"/>
  <c r="CB134" i="3"/>
  <c r="BS182" i="3"/>
  <c r="BS134" i="3"/>
  <c r="BT62" i="7"/>
  <c r="BO107" i="3"/>
  <c r="BX105" i="3"/>
  <c r="BX67" i="3"/>
  <c r="AW184" i="3"/>
  <c r="AX64" i="7"/>
  <c r="Y107" i="3"/>
  <c r="DQ184" i="3"/>
  <c r="DR64" i="7"/>
  <c r="EP183" i="3"/>
  <c r="EQ63" i="7"/>
  <c r="CZ63" i="7"/>
  <c r="CY183" i="3"/>
  <c r="DP183" i="3"/>
  <c r="DQ63" i="7"/>
  <c r="FK64" i="7"/>
  <c r="FJ184" i="3"/>
  <c r="EY63" i="7"/>
  <c r="EX183" i="3"/>
  <c r="BI134" i="3"/>
  <c r="BJ62" i="7"/>
  <c r="BI182" i="3"/>
  <c r="N164" i="3"/>
  <c r="O92" i="7"/>
  <c r="AV111" i="3"/>
  <c r="ER83" i="7"/>
  <c r="EQ188" i="3"/>
  <c r="AY77" i="3"/>
  <c r="BR77" i="3"/>
  <c r="DC187" i="3"/>
  <c r="DD82" i="7"/>
  <c r="DC154" i="3"/>
  <c r="EU187" i="3"/>
  <c r="EU154" i="3"/>
  <c r="EV82" i="7"/>
  <c r="FJ82" i="7"/>
  <c r="FI187" i="3"/>
  <c r="FI154" i="3"/>
  <c r="ET194" i="3"/>
  <c r="EU89" i="7"/>
  <c r="BE194" i="3"/>
  <c r="BF89" i="7"/>
  <c r="EU26" i="7"/>
  <c r="EU25" i="7" s="1"/>
  <c r="ET82" i="3"/>
  <c r="S189" i="3"/>
  <c r="T84" i="7"/>
  <c r="CJ72" i="3"/>
  <c r="DA72" i="3"/>
  <c r="CY72" i="3"/>
  <c r="DB105" i="3"/>
  <c r="DB67" i="3"/>
  <c r="O134" i="3"/>
  <c r="P62" i="7"/>
  <c r="O182" i="3"/>
  <c r="FH13" i="7"/>
  <c r="FG107" i="3"/>
  <c r="DR184" i="3"/>
  <c r="DS64" i="7"/>
  <c r="DA183" i="3"/>
  <c r="DB63" i="7"/>
  <c r="CV63" i="7"/>
  <c r="CU183" i="3"/>
  <c r="CE62" i="7"/>
  <c r="CD134" i="3"/>
  <c r="CD182" i="3"/>
  <c r="AO107" i="3"/>
  <c r="CA105" i="3"/>
  <c r="CA67" i="3"/>
  <c r="S184" i="3"/>
  <c r="T64" i="7"/>
  <c r="EG183" i="3"/>
  <c r="EH63" i="7"/>
  <c r="BG107" i="3"/>
  <c r="DZ92" i="7"/>
  <c r="DY164" i="3"/>
  <c r="Q111" i="3"/>
  <c r="BB111" i="3"/>
  <c r="FE83" i="7"/>
  <c r="FD188" i="3"/>
  <c r="CR111" i="3"/>
  <c r="T77" i="3"/>
  <c r="EZ21" i="7"/>
  <c r="EZ20" i="7" s="1"/>
  <c r="EY77" i="3"/>
  <c r="CW82" i="7"/>
  <c r="CV187" i="3"/>
  <c r="CV154" i="3"/>
  <c r="BV110" i="3"/>
  <c r="BV87" i="3"/>
  <c r="FL82" i="7"/>
  <c r="FK154" i="3"/>
  <c r="FK187" i="3"/>
  <c r="AQ187" i="3"/>
  <c r="AR82" i="7"/>
  <c r="AQ154" i="3"/>
  <c r="CL82" i="7"/>
  <c r="CK187" i="3"/>
  <c r="CK154" i="3"/>
  <c r="AD89" i="7"/>
  <c r="AC194" i="3"/>
  <c r="DV38" i="7"/>
  <c r="DU117" i="3"/>
  <c r="G194" i="3"/>
  <c r="H89" i="7"/>
  <c r="DV82" i="3"/>
  <c r="AL82" i="3"/>
  <c r="BL82" i="3"/>
  <c r="DS82" i="3"/>
  <c r="EG112" i="3"/>
  <c r="CE112" i="3"/>
  <c r="AG112" i="3"/>
  <c r="FK112" i="3"/>
  <c r="FL33" i="7"/>
  <c r="W112" i="3"/>
  <c r="DF112" i="3"/>
  <c r="FJ84" i="7"/>
  <c r="FI189" i="3"/>
  <c r="AX192" i="3"/>
  <c r="AY87" i="7"/>
  <c r="AX159" i="3"/>
  <c r="Q192" i="3"/>
  <c r="Q159" i="3"/>
  <c r="R87" i="7"/>
  <c r="CV36" i="7"/>
  <c r="CU92" i="3"/>
  <c r="CU115" i="3"/>
  <c r="CI192" i="3"/>
  <c r="CI159" i="3"/>
  <c r="CJ87" i="7"/>
  <c r="FF36" i="7"/>
  <c r="FE115" i="3"/>
  <c r="FE92" i="3"/>
  <c r="FD87" i="7"/>
  <c r="FC192" i="3"/>
  <c r="FC159" i="3"/>
  <c r="AF115" i="3"/>
  <c r="AF92" i="3"/>
  <c r="AG36" i="7"/>
  <c r="BB193" i="3"/>
  <c r="BC88" i="7"/>
  <c r="Y193" i="3"/>
  <c r="Z88" i="7"/>
  <c r="FC88" i="7"/>
  <c r="FB193" i="3"/>
  <c r="ES88" i="7"/>
  <c r="ER193" i="3"/>
  <c r="BZ116" i="3"/>
  <c r="CA37" i="7"/>
  <c r="AU62" i="7"/>
  <c r="AT182" i="3"/>
  <c r="AT134" i="3"/>
  <c r="FM63" i="7"/>
  <c r="FL183" i="3"/>
  <c r="AV164" i="3"/>
  <c r="AW92" i="7"/>
  <c r="F53" i="3"/>
  <c r="BF53" i="3"/>
  <c r="DG53" i="3"/>
  <c r="BO53" i="3"/>
  <c r="CT53" i="3"/>
  <c r="DF53" i="3"/>
  <c r="CS53" i="3"/>
  <c r="CB53" i="3"/>
  <c r="V53" i="3"/>
  <c r="DI53" i="3"/>
  <c r="BB53" i="3"/>
  <c r="AQ53" i="3"/>
  <c r="AF53" i="3"/>
  <c r="BT53" i="3"/>
  <c r="DM53" i="3"/>
  <c r="AU53" i="3"/>
  <c r="AM53" i="3"/>
  <c r="G53" i="3"/>
  <c r="BC53" i="3"/>
  <c r="T53" i="3"/>
  <c r="Z53" i="3"/>
  <c r="BM53" i="3"/>
  <c r="AS53" i="3"/>
  <c r="DD53" i="3"/>
  <c r="CH53" i="3"/>
  <c r="BJ53" i="3"/>
  <c r="AP53" i="3"/>
  <c r="CK53" i="3"/>
  <c r="Y53" i="3"/>
  <c r="BE53" i="3"/>
  <c r="BL53" i="3"/>
  <c r="CR53" i="3"/>
  <c r="CY53" i="3"/>
  <c r="BS53" i="3"/>
  <c r="H53" i="3"/>
  <c r="BH53" i="3"/>
  <c r="BY53" i="3"/>
  <c r="CM53" i="3"/>
  <c r="BK53" i="3"/>
  <c r="DJ53" i="3"/>
  <c r="AK53" i="3"/>
  <c r="BQ53" i="3"/>
  <c r="BN53" i="3"/>
  <c r="CZ53" i="3"/>
  <c r="CV53" i="3"/>
  <c r="AC53" i="3"/>
  <c r="N53" i="3"/>
  <c r="W53" i="3"/>
  <c r="CG53" i="3"/>
  <c r="AE53" i="3"/>
  <c r="L53" i="3"/>
  <c r="Q53" i="3"/>
  <c r="BI53" i="3"/>
  <c r="CE53" i="3"/>
  <c r="CF53" i="3"/>
  <c r="BU53" i="3"/>
  <c r="DB53" i="3"/>
  <c r="CD53" i="3"/>
  <c r="AW53" i="3"/>
  <c r="AZ53" i="3"/>
  <c r="J53" i="3"/>
  <c r="S53" i="3"/>
  <c r="DA53" i="3"/>
  <c r="BW53" i="3"/>
  <c r="X53" i="3"/>
  <c r="CI53" i="3"/>
  <c r="DC53" i="3"/>
  <c r="BZ53" i="3"/>
  <c r="BD53" i="3"/>
  <c r="CW53" i="3"/>
  <c r="K53" i="3"/>
  <c r="CX53" i="3"/>
  <c r="AV53" i="3"/>
  <c r="O53" i="3"/>
  <c r="AJ53" i="3"/>
  <c r="BV53" i="3"/>
  <c r="AH53" i="3"/>
  <c r="CC53" i="3"/>
  <c r="CJ53" i="3"/>
  <c r="BG53" i="3"/>
  <c r="DE53" i="3"/>
  <c r="DL53" i="3"/>
  <c r="CA53" i="3"/>
  <c r="AR53" i="3"/>
  <c r="AN53" i="3"/>
  <c r="CP53" i="3"/>
  <c r="DK53" i="3"/>
  <c r="AX53" i="3"/>
  <c r="CU53" i="3"/>
  <c r="U53" i="3"/>
  <c r="AI53" i="3"/>
  <c r="AT53" i="3"/>
  <c r="AO53" i="3"/>
  <c r="CQ53" i="3"/>
  <c r="AG53" i="3"/>
  <c r="P53" i="3"/>
  <c r="BR53" i="3"/>
  <c r="AA53" i="3"/>
  <c r="BA53" i="3"/>
  <c r="AD53" i="3"/>
  <c r="I53" i="3"/>
  <c r="M53" i="3"/>
  <c r="AL53" i="3"/>
  <c r="BX53" i="3"/>
  <c r="AY53" i="3"/>
  <c r="CO53" i="3"/>
  <c r="R53" i="3"/>
  <c r="BP53" i="3"/>
  <c r="AB53" i="3"/>
  <c r="CN53" i="3"/>
  <c r="CL53" i="3"/>
  <c r="DH53" i="3"/>
  <c r="EQ111" i="3"/>
  <c r="H83" i="7"/>
  <c r="G188" i="3"/>
  <c r="BH77" i="3"/>
  <c r="BW77" i="3"/>
  <c r="BG110" i="3"/>
  <c r="BG87" i="3"/>
  <c r="FC187" i="3"/>
  <c r="FD82" i="7"/>
  <c r="FC154" i="3"/>
  <c r="FH110" i="3"/>
  <c r="FH87" i="3"/>
  <c r="FI31" i="7"/>
  <c r="FI89" i="7"/>
  <c r="FH194" i="3"/>
  <c r="CW89" i="7"/>
  <c r="CV194" i="3"/>
  <c r="AF112" i="3"/>
  <c r="Q87" i="7"/>
  <c r="P159" i="3"/>
  <c r="P192" i="3"/>
  <c r="EB116" i="3"/>
  <c r="EC37" i="7"/>
  <c r="DG188" i="3"/>
  <c r="DH83" i="7"/>
  <c r="BK111" i="3"/>
  <c r="BO77" i="3"/>
  <c r="AT110" i="3"/>
  <c r="AT87" i="3"/>
  <c r="CL154" i="3"/>
  <c r="CM82" i="7"/>
  <c r="CL187" i="3"/>
  <c r="CO87" i="3"/>
  <c r="CO110" i="3"/>
  <c r="AH82" i="7"/>
  <c r="AG154" i="3"/>
  <c r="AG187" i="3"/>
  <c r="AY38" i="7"/>
  <c r="AX117" i="3"/>
  <c r="BU89" i="7"/>
  <c r="BT194" i="3"/>
  <c r="AM89" i="7"/>
  <c r="AL194" i="3"/>
  <c r="DX82" i="3"/>
  <c r="FG82" i="3"/>
  <c r="FH26" i="7"/>
  <c r="FH25" i="7" s="1"/>
  <c r="CY82" i="3"/>
  <c r="DJ84" i="7"/>
  <c r="DI189" i="3"/>
  <c r="AV84" i="7"/>
  <c r="AU189" i="3"/>
  <c r="AC84" i="7"/>
  <c r="AB189" i="3"/>
  <c r="BP189" i="3"/>
  <c r="BQ84" i="7"/>
  <c r="EV115" i="3"/>
  <c r="EW36" i="7"/>
  <c r="EV92" i="3"/>
  <c r="FN111" i="3"/>
  <c r="FO32" i="7"/>
  <c r="CR188" i="3"/>
  <c r="CS83" i="7"/>
  <c r="BZ83" i="7"/>
  <c r="BY188" i="3"/>
  <c r="BW111" i="3"/>
  <c r="AK111" i="3"/>
  <c r="BD111" i="3"/>
  <c r="BY111" i="3"/>
  <c r="BT83" i="7"/>
  <c r="BS188" i="3"/>
  <c r="DJ77" i="3"/>
  <c r="DI83" i="7"/>
  <c r="DH188" i="3"/>
  <c r="CF83" i="7"/>
  <c r="CE188" i="3"/>
  <c r="O111" i="3"/>
  <c r="S111" i="3"/>
  <c r="FE188" i="3"/>
  <c r="FF83" i="7"/>
  <c r="FK188" i="3"/>
  <c r="FL83" i="7"/>
  <c r="BD83" i="7"/>
  <c r="BC188" i="3"/>
  <c r="BY83" i="7"/>
  <c r="BX188" i="3"/>
  <c r="DZ111" i="3"/>
  <c r="DA111" i="3"/>
  <c r="BZ111" i="3"/>
  <c r="EH111" i="3"/>
  <c r="FL111" i="3"/>
  <c r="FM32" i="7"/>
  <c r="AW111" i="3"/>
  <c r="DT111" i="3"/>
  <c r="BS111" i="3"/>
  <c r="CW111" i="3"/>
  <c r="AS111" i="3"/>
  <c r="CT188" i="3"/>
  <c r="CU83" i="7"/>
  <c r="EE83" i="7"/>
  <c r="ED188" i="3"/>
  <c r="AL111" i="3"/>
  <c r="CP111" i="3"/>
  <c r="CY111" i="3"/>
  <c r="FG188" i="3"/>
  <c r="FH83" i="7"/>
  <c r="EB83" i="7"/>
  <c r="EA188" i="3"/>
  <c r="EY111" i="3"/>
  <c r="EZ32" i="7"/>
  <c r="CM188" i="3"/>
  <c r="CN83" i="7"/>
  <c r="BP77" i="3"/>
  <c r="ET77" i="3"/>
  <c r="EU21" i="7"/>
  <c r="EU20" i="7" s="1"/>
  <c r="FM77" i="3"/>
  <c r="FN21" i="7"/>
  <c r="FN20" i="7" s="1"/>
  <c r="W77" i="3"/>
  <c r="EF77" i="3"/>
  <c r="CN77" i="3"/>
  <c r="BB77" i="3"/>
  <c r="FF21" i="7"/>
  <c r="FF20" i="7" s="1"/>
  <c r="FE77" i="3"/>
  <c r="BK77" i="3"/>
  <c r="ES77" i="3"/>
  <c r="EK77" i="3"/>
  <c r="BT77" i="3"/>
  <c r="AE77" i="3"/>
  <c r="DT77" i="3"/>
  <c r="AX110" i="3"/>
  <c r="AX87" i="3"/>
  <c r="CQ187" i="3"/>
  <c r="CR82" i="7"/>
  <c r="CQ154" i="3"/>
  <c r="AE82" i="7"/>
  <c r="AD154" i="3"/>
  <c r="AD187" i="3"/>
  <c r="DF82" i="7"/>
  <c r="DE154" i="3"/>
  <c r="DE187" i="3"/>
  <c r="CB187" i="3"/>
  <c r="CB154" i="3"/>
  <c r="CC82" i="7"/>
  <c r="AP110" i="3"/>
  <c r="AP87" i="3"/>
  <c r="BZ82" i="7"/>
  <c r="BY187" i="3"/>
  <c r="BY154" i="3"/>
  <c r="BU110" i="3"/>
  <c r="BU87" i="3"/>
  <c r="DI110" i="3"/>
  <c r="DI87" i="3"/>
  <c r="AN187" i="3"/>
  <c r="AN154" i="3"/>
  <c r="AO82" i="7"/>
  <c r="EQ82" i="7"/>
  <c r="EP187" i="3"/>
  <c r="EP154" i="3"/>
  <c r="EY110" i="3"/>
  <c r="EZ31" i="7"/>
  <c r="EY87" i="3"/>
  <c r="ED110" i="3"/>
  <c r="ED87" i="3"/>
  <c r="X187" i="3"/>
  <c r="X154" i="3"/>
  <c r="Y82" i="7"/>
  <c r="ET187" i="3"/>
  <c r="ET154" i="3"/>
  <c r="EU82" i="7"/>
  <c r="DA87" i="3"/>
  <c r="DA110" i="3"/>
  <c r="CI187" i="3"/>
  <c r="CJ82" i="7"/>
  <c r="CI154" i="3"/>
  <c r="BT82" i="7"/>
  <c r="BS154" i="3"/>
  <c r="BS187" i="3"/>
  <c r="CK82" i="7"/>
  <c r="CJ154" i="3"/>
  <c r="CJ187" i="3"/>
  <c r="AL110" i="3"/>
  <c r="AL87" i="3"/>
  <c r="FN82" i="7"/>
  <c r="FM187" i="3"/>
  <c r="FM154" i="3"/>
  <c r="DD110" i="3"/>
  <c r="DD87" i="3"/>
  <c r="AA87" i="3"/>
  <c r="AA110" i="3"/>
  <c r="EL110" i="3"/>
  <c r="EL87" i="3"/>
  <c r="AY110" i="3"/>
  <c r="AY87" i="3"/>
  <c r="CV110" i="3"/>
  <c r="CV87" i="3"/>
  <c r="EY187" i="3"/>
  <c r="EY154" i="3"/>
  <c r="EZ82" i="7"/>
  <c r="DW82" i="7"/>
  <c r="DV187" i="3"/>
  <c r="DV154" i="3"/>
  <c r="AF89" i="7"/>
  <c r="AE194" i="3"/>
  <c r="EP194" i="3"/>
  <c r="EQ89" i="7"/>
  <c r="CF194" i="3"/>
  <c r="CG89" i="7"/>
  <c r="CM194" i="3"/>
  <c r="CN89" i="7"/>
  <c r="L117" i="3"/>
  <c r="M38" i="7"/>
  <c r="EZ117" i="3"/>
  <c r="FA38" i="7"/>
  <c r="AB117" i="3"/>
  <c r="AC38" i="7"/>
  <c r="FL38" i="7"/>
  <c r="FK117" i="3"/>
  <c r="DV117" i="3"/>
  <c r="DW38" i="7"/>
  <c r="CN117" i="3"/>
  <c r="CO38" i="7"/>
  <c r="EW194" i="3"/>
  <c r="EX89" i="7"/>
  <c r="CX117" i="3"/>
  <c r="CY38" i="7"/>
  <c r="EK117" i="3"/>
  <c r="EL38" i="7"/>
  <c r="FA89" i="7"/>
  <c r="EZ194" i="3"/>
  <c r="FO89" i="7"/>
  <c r="FN194" i="3"/>
  <c r="FG38" i="7"/>
  <c r="FF117" i="3"/>
  <c r="BQ117" i="3"/>
  <c r="BR38" i="7"/>
  <c r="V194" i="3"/>
  <c r="W89" i="7"/>
  <c r="AR194" i="3"/>
  <c r="AS89" i="7"/>
  <c r="BB117" i="3"/>
  <c r="BC38" i="7"/>
  <c r="U89" i="7"/>
  <c r="T194" i="3"/>
  <c r="AB89" i="7"/>
  <c r="AA194" i="3"/>
  <c r="DR117" i="3"/>
  <c r="DS38" i="7"/>
  <c r="FC89" i="7"/>
  <c r="FB194" i="3"/>
  <c r="DW194" i="3"/>
  <c r="DX89" i="7"/>
  <c r="S194" i="3"/>
  <c r="T89" i="7"/>
  <c r="ET38" i="7"/>
  <c r="ES117" i="3"/>
  <c r="DX117" i="3"/>
  <c r="DY38" i="7"/>
  <c r="Y82" i="3"/>
  <c r="AI82" i="3"/>
  <c r="AX82" i="3"/>
  <c r="AB82" i="3"/>
  <c r="Q82" i="3"/>
  <c r="FM26" i="7"/>
  <c r="FM25" i="7" s="1"/>
  <c r="FL82" i="3"/>
  <c r="W82" i="3"/>
  <c r="EK82" i="3"/>
  <c r="AU82" i="3"/>
  <c r="CF82" i="3"/>
  <c r="S82" i="3"/>
  <c r="DH82" i="3"/>
  <c r="AO82" i="3"/>
  <c r="DN82" i="3"/>
  <c r="AP84" i="7"/>
  <c r="AO189" i="3"/>
  <c r="D90" i="3"/>
  <c r="F112" i="3"/>
  <c r="EO84" i="7"/>
  <c r="EN189" i="3"/>
  <c r="CC189" i="3"/>
  <c r="CD84" i="7"/>
  <c r="FN112" i="3"/>
  <c r="FO33" i="7"/>
  <c r="ET189" i="3"/>
  <c r="EU84" i="7"/>
  <c r="BG84" i="7"/>
  <c r="BF189" i="3"/>
  <c r="F189" i="3"/>
  <c r="G84" i="7"/>
  <c r="D157" i="3"/>
  <c r="DD84" i="7"/>
  <c r="DC189" i="3"/>
  <c r="FI112" i="3"/>
  <c r="FJ33" i="7"/>
  <c r="P84" i="7"/>
  <c r="O189" i="3"/>
  <c r="EV84" i="7"/>
  <c r="EU189" i="3"/>
  <c r="DL189" i="3"/>
  <c r="DM84" i="7"/>
  <c r="DU84" i="7"/>
  <c r="DT189" i="3"/>
  <c r="DM112" i="3"/>
  <c r="CX84" i="7"/>
  <c r="CW189" i="3"/>
  <c r="BP84" i="7"/>
  <c r="BO189" i="3"/>
  <c r="FF33" i="7"/>
  <c r="FE112" i="3"/>
  <c r="O112" i="3"/>
  <c r="BB112" i="3"/>
  <c r="EW33" i="7"/>
  <c r="EV112" i="3"/>
  <c r="AV189" i="3"/>
  <c r="AW84" i="7"/>
  <c r="BM112" i="3"/>
  <c r="CW112" i="3"/>
  <c r="R112" i="3"/>
  <c r="BG112" i="3"/>
  <c r="DQ112" i="3"/>
  <c r="AR115" i="3"/>
  <c r="AR92" i="3"/>
  <c r="AS36" i="7"/>
  <c r="EP115" i="3"/>
  <c r="EP92" i="3"/>
  <c r="EQ36" i="7"/>
  <c r="EC92" i="3"/>
  <c r="EC115" i="3"/>
  <c r="ED36" i="7"/>
  <c r="AE87" i="7"/>
  <c r="AD192" i="3"/>
  <c r="AD159" i="3"/>
  <c r="DW192" i="3"/>
  <c r="DX87" i="7"/>
  <c r="DW159" i="3"/>
  <c r="CI36" i="7"/>
  <c r="CH92" i="3"/>
  <c r="CH115" i="3"/>
  <c r="ER36" i="7"/>
  <c r="EQ115" i="3"/>
  <c r="EQ92" i="3"/>
  <c r="H192" i="3"/>
  <c r="H159" i="3"/>
  <c r="I87" i="7"/>
  <c r="N192" i="3"/>
  <c r="N159" i="3"/>
  <c r="O87" i="7"/>
  <c r="N87" i="7"/>
  <c r="M159" i="3"/>
  <c r="M192" i="3"/>
  <c r="DB36" i="7"/>
  <c r="DA115" i="3"/>
  <c r="DA92" i="3"/>
  <c r="EK115" i="3"/>
  <c r="EL36" i="7"/>
  <c r="EK92" i="3"/>
  <c r="AI87" i="7"/>
  <c r="AH192" i="3"/>
  <c r="AH159" i="3"/>
  <c r="CZ36" i="7"/>
  <c r="CY115" i="3"/>
  <c r="CY92" i="3"/>
  <c r="ED192" i="3"/>
  <c r="EE87" i="7"/>
  <c r="ED159" i="3"/>
  <c r="EI87" i="7"/>
  <c r="EH159" i="3"/>
  <c r="EH192" i="3"/>
  <c r="EB115" i="3"/>
  <c r="EB92" i="3"/>
  <c r="EC36" i="7"/>
  <c r="ET87" i="7"/>
  <c r="ES192" i="3"/>
  <c r="ES159" i="3"/>
  <c r="BI87" i="7"/>
  <c r="BH159" i="3"/>
  <c r="BH192" i="3"/>
  <c r="AN115" i="3"/>
  <c r="AN92" i="3"/>
  <c r="AO36" i="7"/>
  <c r="FH115" i="3"/>
  <c r="FH92" i="3"/>
  <c r="FI36" i="7"/>
  <c r="EY36" i="7"/>
  <c r="EX92" i="3"/>
  <c r="EX115" i="3"/>
  <c r="BD36" i="7"/>
  <c r="BC92" i="3"/>
  <c r="BC115" i="3"/>
  <c r="BU36" i="7"/>
  <c r="BT115" i="3"/>
  <c r="BT92" i="3"/>
  <c r="BN36" i="7"/>
  <c r="BM115" i="3"/>
  <c r="BM92" i="3"/>
  <c r="DI115" i="3"/>
  <c r="DJ36" i="7"/>
  <c r="DI92" i="3"/>
  <c r="DA192" i="3"/>
  <c r="DB87" i="7"/>
  <c r="DA159" i="3"/>
  <c r="CZ115" i="3"/>
  <c r="DA36" i="7"/>
  <c r="CZ92" i="3"/>
  <c r="FM116" i="3"/>
  <c r="FN37" i="7"/>
  <c r="CZ116" i="3"/>
  <c r="DA37" i="7"/>
  <c r="I193" i="3"/>
  <c r="J88" i="7"/>
  <c r="BD116" i="3"/>
  <c r="BE37" i="7"/>
  <c r="AU88" i="7"/>
  <c r="AT193" i="3"/>
  <c r="BM193" i="3"/>
  <c r="BN88" i="7"/>
  <c r="EY116" i="3"/>
  <c r="EZ37" i="7"/>
  <c r="BC37" i="7"/>
  <c r="BB116" i="3"/>
  <c r="AV193" i="3"/>
  <c r="AW88" i="7"/>
  <c r="CW116" i="3"/>
  <c r="CX37" i="7"/>
  <c r="AB88" i="7"/>
  <c r="AA193" i="3"/>
  <c r="CD116" i="3"/>
  <c r="CE37" i="7"/>
  <c r="BO37" i="7"/>
  <c r="BN116" i="3"/>
  <c r="DD193" i="3"/>
  <c r="DE88" i="7"/>
  <c r="CR193" i="3"/>
  <c r="CS88" i="7"/>
  <c r="BJ116" i="3"/>
  <c r="BK37" i="7"/>
  <c r="EK116" i="3"/>
  <c r="EL37" i="7"/>
  <c r="FG88" i="7"/>
  <c r="FF193" i="3"/>
  <c r="EN37" i="7"/>
  <c r="EM116" i="3"/>
  <c r="AC88" i="7"/>
  <c r="AB193" i="3"/>
  <c r="AD193" i="3"/>
  <c r="AE88" i="7"/>
  <c r="CS37" i="7"/>
  <c r="CR116" i="3"/>
  <c r="T116" i="3"/>
  <c r="U37" i="7"/>
  <c r="N116" i="3"/>
  <c r="O37" i="7"/>
  <c r="FO116" i="3"/>
  <c r="EV193" i="3"/>
  <c r="EW88" i="7"/>
  <c r="G116" i="3"/>
  <c r="H37" i="7"/>
  <c r="BM37" i="7"/>
  <c r="BL116" i="3"/>
  <c r="D79" i="3"/>
  <c r="DS72" i="3"/>
  <c r="EX16" i="7"/>
  <c r="EW72" i="3"/>
  <c r="DD72" i="3"/>
  <c r="BW72" i="3"/>
  <c r="AN72" i="3"/>
  <c r="EE72" i="3"/>
  <c r="Q72" i="3"/>
  <c r="FG16" i="7"/>
  <c r="FF72" i="3"/>
  <c r="AB72" i="3"/>
  <c r="AR72" i="3"/>
  <c r="DY72" i="3"/>
  <c r="BM72" i="3"/>
  <c r="FD72" i="3"/>
  <c r="FE16" i="7"/>
  <c r="AG72" i="3"/>
  <c r="CK106" i="3"/>
  <c r="AQ184" i="3"/>
  <c r="AR64" i="7"/>
  <c r="AJ105" i="3"/>
  <c r="AJ67" i="3"/>
  <c r="DR105" i="3"/>
  <c r="DR67" i="3"/>
  <c r="CQ67" i="3"/>
  <c r="CQ105" i="3"/>
  <c r="EQ107" i="3"/>
  <c r="AQ64" i="7"/>
  <c r="AP184" i="3"/>
  <c r="CL182" i="3"/>
  <c r="CL134" i="3"/>
  <c r="CM62" i="7"/>
  <c r="EY62" i="7"/>
  <c r="EX134" i="3"/>
  <c r="EX182" i="3"/>
  <c r="AW62" i="7"/>
  <c r="AV182" i="3"/>
  <c r="AV134" i="3"/>
  <c r="BV67" i="3"/>
  <c r="BV105" i="3"/>
  <c r="CN106" i="3"/>
  <c r="DO63" i="7"/>
  <c r="DN183" i="3"/>
  <c r="Y106" i="3"/>
  <c r="AH182" i="3"/>
  <c r="AI62" i="7"/>
  <c r="AH134" i="3"/>
  <c r="CR107" i="3"/>
  <c r="DR63" i="7"/>
  <c r="DQ183" i="3"/>
  <c r="DQ106" i="3"/>
  <c r="BW107" i="3"/>
  <c r="BT105" i="3"/>
  <c r="BT67" i="3"/>
  <c r="T184" i="3"/>
  <c r="U64" i="7"/>
  <c r="CO106" i="3"/>
  <c r="BF105" i="3"/>
  <c r="BF67" i="3"/>
  <c r="CO184" i="3"/>
  <c r="CP64" i="7"/>
  <c r="BS105" i="3"/>
  <c r="BS67" i="3"/>
  <c r="EN183" i="3"/>
  <c r="EO63" i="7"/>
  <c r="FF67" i="3"/>
  <c r="FF105" i="3"/>
  <c r="FG11" i="7"/>
  <c r="AL107" i="3"/>
  <c r="EC106" i="3"/>
  <c r="AK184" i="3"/>
  <c r="AL64" i="7"/>
  <c r="EF106" i="3"/>
  <c r="AX182" i="3"/>
  <c r="AX134" i="3"/>
  <c r="AY62" i="7"/>
  <c r="DE107" i="3"/>
  <c r="BE106" i="3"/>
  <c r="DS184" i="3"/>
  <c r="DT64" i="7"/>
  <c r="CR64" i="7"/>
  <c r="CQ184" i="3"/>
  <c r="DW106" i="3"/>
  <c r="X183" i="3"/>
  <c r="Y63" i="7"/>
  <c r="BQ106" i="3"/>
  <c r="FN13" i="7"/>
  <c r="FM107" i="3"/>
  <c r="ER62" i="7"/>
  <c r="EQ134" i="3"/>
  <c r="EQ182" i="3"/>
  <c r="AP63" i="7"/>
  <c r="AO183" i="3"/>
  <c r="DI107" i="3"/>
  <c r="H107" i="3"/>
  <c r="DG64" i="7"/>
  <c r="DF184" i="3"/>
  <c r="BK106" i="3"/>
  <c r="FK106" i="3"/>
  <c r="FL12" i="7"/>
  <c r="DH67" i="3"/>
  <c r="DH105" i="3"/>
  <c r="EC105" i="3"/>
  <c r="EC67" i="3"/>
  <c r="AI63" i="7"/>
  <c r="AH183" i="3"/>
  <c r="CX105" i="3"/>
  <c r="CX67" i="3"/>
  <c r="AE107" i="3"/>
  <c r="AF62" i="7"/>
  <c r="AE182" i="3"/>
  <c r="AE134" i="3"/>
  <c r="DR62" i="7"/>
  <c r="DQ134" i="3"/>
  <c r="DQ182" i="3"/>
  <c r="AJ106" i="3"/>
  <c r="DU183" i="3"/>
  <c r="DV63" i="7"/>
  <c r="EJ62" i="7"/>
  <c r="EI134" i="3"/>
  <c r="EI182" i="3"/>
  <c r="CH184" i="3"/>
  <c r="CI64" i="7"/>
  <c r="BA62" i="7"/>
  <c r="AZ182" i="3"/>
  <c r="AZ134" i="3"/>
  <c r="CG107" i="3"/>
  <c r="FH62" i="7"/>
  <c r="FG182" i="3"/>
  <c r="FG134" i="3"/>
  <c r="EX184" i="3"/>
  <c r="EY64" i="7"/>
  <c r="CH107" i="3"/>
  <c r="J183" i="3"/>
  <c r="K63" i="7"/>
  <c r="CP62" i="7"/>
  <c r="CO134" i="3"/>
  <c r="CO182" i="3"/>
  <c r="DI105" i="3"/>
  <c r="DI67" i="3"/>
  <c r="N106" i="3"/>
  <c r="G106" i="3"/>
  <c r="BB183" i="3"/>
  <c r="BC63" i="7"/>
  <c r="FN182" i="3"/>
  <c r="FN134" i="3"/>
  <c r="FO62" i="7"/>
  <c r="AX183" i="3"/>
  <c r="AY63" i="7"/>
  <c r="BF107" i="3"/>
  <c r="BS106" i="3"/>
  <c r="FG183" i="3"/>
  <c r="FH63" i="7"/>
  <c r="DS107" i="3"/>
  <c r="EJ184" i="3"/>
  <c r="EK64" i="7"/>
  <c r="CL107" i="3"/>
  <c r="BX183" i="3"/>
  <c r="BY63" i="7"/>
  <c r="DK183" i="3"/>
  <c r="DL63" i="7"/>
  <c r="BJ183" i="3"/>
  <c r="BK63" i="7"/>
  <c r="CK105" i="3"/>
  <c r="CK67" i="3"/>
  <c r="BI63" i="7"/>
  <c r="BH183" i="3"/>
  <c r="AZ183" i="3"/>
  <c r="BA63" i="7"/>
  <c r="EK97" i="3"/>
  <c r="EL41" i="7"/>
  <c r="BI97" i="3"/>
  <c r="BJ41" i="7"/>
  <c r="DO164" i="3"/>
  <c r="DP92" i="7"/>
  <c r="AM97" i="3"/>
  <c r="AN41" i="7"/>
  <c r="CN97" i="3"/>
  <c r="CO41" i="7"/>
  <c r="BT164" i="3"/>
  <c r="BU92" i="7"/>
  <c r="AZ97" i="3"/>
  <c r="BA41" i="7"/>
  <c r="BF97" i="3"/>
  <c r="BG41" i="7"/>
  <c r="BU97" i="3"/>
  <c r="BV41" i="7"/>
  <c r="BX164" i="3"/>
  <c r="BY92" i="7"/>
  <c r="EW41" i="7"/>
  <c r="EV97" i="3"/>
  <c r="CM97" i="3"/>
  <c r="CN41" i="7"/>
  <c r="DU97" i="3"/>
  <c r="DV41" i="7"/>
  <c r="EV164" i="3"/>
  <c r="EW92" i="7"/>
  <c r="FJ92" i="7"/>
  <c r="FI164" i="3"/>
  <c r="AJ164" i="3"/>
  <c r="AK92" i="7"/>
  <c r="BB164" i="3"/>
  <c r="BC92" i="7"/>
  <c r="DJ164" i="3"/>
  <c r="DK92" i="7"/>
  <c r="FD97" i="3"/>
  <c r="FE41" i="7"/>
  <c r="AG164" i="3"/>
  <c r="AH92" i="7"/>
  <c r="EQ164" i="3"/>
  <c r="ER92" i="7"/>
  <c r="CT164" i="3"/>
  <c r="CU92" i="7"/>
  <c r="BH164" i="3"/>
  <c r="BI92" i="7"/>
  <c r="AA164" i="3"/>
  <c r="AB92" i="7"/>
  <c r="CW92" i="7"/>
  <c r="CV164" i="3"/>
  <c r="L97" i="3"/>
  <c r="M41" i="7"/>
  <c r="DT164" i="3"/>
  <c r="DU92" i="7"/>
  <c r="AL164" i="3"/>
  <c r="AM92" i="7"/>
  <c r="BK83" i="7"/>
  <c r="BJ188" i="3"/>
  <c r="AN111" i="3"/>
  <c r="CD111" i="3"/>
  <c r="DN111" i="3"/>
  <c r="DM77" i="3"/>
  <c r="CT77" i="3"/>
  <c r="AS187" i="3"/>
  <c r="AS154" i="3"/>
  <c r="AT82" i="7"/>
  <c r="BJ110" i="3"/>
  <c r="BJ87" i="3"/>
  <c r="T82" i="7"/>
  <c r="S154" i="3"/>
  <c r="S187" i="3"/>
  <c r="DR194" i="3"/>
  <c r="DS89" i="7"/>
  <c r="ED38" i="7"/>
  <c r="EC117" i="3"/>
  <c r="CM117" i="3"/>
  <c r="CN38" i="7"/>
  <c r="BJ194" i="3"/>
  <c r="BK89" i="7"/>
  <c r="DM82" i="3"/>
  <c r="EF82" i="3"/>
  <c r="DF82" i="3"/>
  <c r="DQ82" i="3"/>
  <c r="DY82" i="3"/>
  <c r="CN112" i="3"/>
  <c r="EA112" i="3"/>
  <c r="EB112" i="3"/>
  <c r="CM112" i="3"/>
  <c r="BK112" i="3"/>
  <c r="BX84" i="7"/>
  <c r="BW189" i="3"/>
  <c r="CJ112" i="3"/>
  <c r="CA112" i="3"/>
  <c r="CL84" i="7"/>
  <c r="CK189" i="3"/>
  <c r="DL112" i="3"/>
  <c r="EG72" i="3"/>
  <c r="AD184" i="3"/>
  <c r="AE64" i="7"/>
  <c r="BT107" i="3"/>
  <c r="L106" i="3"/>
  <c r="EP67" i="3"/>
  <c r="EP105" i="3"/>
  <c r="AL182" i="3"/>
  <c r="AM62" i="7"/>
  <c r="AL134" i="3"/>
  <c r="M62" i="7"/>
  <c r="L134" i="3"/>
  <c r="L182" i="3"/>
  <c r="BS64" i="7"/>
  <c r="BR184" i="3"/>
  <c r="DA106" i="3"/>
  <c r="EK41" i="7"/>
  <c r="EJ97" i="3"/>
  <c r="AL83" i="7"/>
  <c r="AK188" i="3"/>
  <c r="CY83" i="7"/>
  <c r="CX188" i="3"/>
  <c r="DE111" i="3"/>
  <c r="DB77" i="3"/>
  <c r="BP82" i="7"/>
  <c r="BO154" i="3"/>
  <c r="BO187" i="3"/>
  <c r="DU82" i="7"/>
  <c r="DT154" i="3"/>
  <c r="DT187" i="3"/>
  <c r="BQ187" i="3"/>
  <c r="BR82" i="7"/>
  <c r="BQ154" i="3"/>
  <c r="DA89" i="7"/>
  <c r="CZ194" i="3"/>
  <c r="EC38" i="7"/>
  <c r="EB117" i="3"/>
  <c r="ER82" i="3"/>
  <c r="BC82" i="3"/>
  <c r="BD84" i="7"/>
  <c r="BC189" i="3"/>
  <c r="ES112" i="3"/>
  <c r="DB112" i="3"/>
  <c r="FF115" i="3"/>
  <c r="FF92" i="3"/>
  <c r="FG36" i="7"/>
  <c r="BL192" i="3"/>
  <c r="BM87" i="7"/>
  <c r="BL159" i="3"/>
  <c r="CM115" i="3"/>
  <c r="CM92" i="3"/>
  <c r="CN36" i="7"/>
  <c r="BQ115" i="3"/>
  <c r="BR36" i="7"/>
  <c r="BQ92" i="3"/>
  <c r="DN115" i="3"/>
  <c r="DO36" i="7"/>
  <c r="DN92" i="3"/>
  <c r="CI88" i="7"/>
  <c r="CH193" i="3"/>
  <c r="ED193" i="3"/>
  <c r="EE88" i="7"/>
  <c r="AX37" i="7"/>
  <c r="AW116" i="3"/>
  <c r="P37" i="7"/>
  <c r="O116" i="3"/>
  <c r="Z193" i="3"/>
  <c r="AA88" i="7"/>
  <c r="AQ37" i="7"/>
  <c r="AP116" i="3"/>
  <c r="Z37" i="7"/>
  <c r="Y116" i="3"/>
  <c r="BX37" i="7"/>
  <c r="BW116" i="3"/>
  <c r="CY88" i="7"/>
  <c r="CX193" i="3"/>
  <c r="FK88" i="7"/>
  <c r="FJ193" i="3"/>
  <c r="K193" i="3"/>
  <c r="L88" i="7"/>
  <c r="N37" i="7"/>
  <c r="M116" i="3"/>
  <c r="FK72" i="3"/>
  <c r="FL16" i="7"/>
  <c r="CE72" i="3"/>
  <c r="FB16" i="7"/>
  <c r="FA72" i="3"/>
  <c r="EY11" i="7"/>
  <c r="EX67" i="3"/>
  <c r="EX105" i="3"/>
  <c r="CY182" i="3"/>
  <c r="CZ62" i="7"/>
  <c r="CY134" i="3"/>
  <c r="FA105" i="3"/>
  <c r="FB11" i="7"/>
  <c r="FA67" i="3"/>
  <c r="BT106" i="3"/>
  <c r="S182" i="3"/>
  <c r="T62" i="7"/>
  <c r="S134" i="3"/>
  <c r="FB107" i="3"/>
  <c r="FC13" i="7"/>
  <c r="FL64" i="7"/>
  <c r="FK184" i="3"/>
  <c r="DY184" i="3"/>
  <c r="DZ64" i="7"/>
  <c r="CF182" i="3"/>
  <c r="CF134" i="3"/>
  <c r="CG62" i="7"/>
  <c r="CJ106" i="3"/>
  <c r="DI182" i="3"/>
  <c r="DJ62" i="7"/>
  <c r="DI134" i="3"/>
  <c r="S106" i="3"/>
  <c r="EQ105" i="3"/>
  <c r="EQ67" i="3"/>
  <c r="CR183" i="3"/>
  <c r="CS63" i="7"/>
  <c r="FC63" i="7"/>
  <c r="FB183" i="3"/>
  <c r="AR105" i="3"/>
  <c r="AR67" i="3"/>
  <c r="AH105" i="3"/>
  <c r="AH67" i="3"/>
  <c r="FB184" i="3"/>
  <c r="FC64" i="7"/>
  <c r="DL107" i="3"/>
  <c r="U164" i="3"/>
  <c r="V92" i="7"/>
  <c r="DV188" i="3"/>
  <c r="DW83" i="7"/>
  <c r="CB111" i="3"/>
  <c r="AF83" i="7"/>
  <c r="AE188" i="3"/>
  <c r="BV77" i="3"/>
  <c r="CM77" i="3"/>
  <c r="DX82" i="7"/>
  <c r="DW154" i="3"/>
  <c r="DW187" i="3"/>
  <c r="CA110" i="3"/>
  <c r="CA87" i="3"/>
  <c r="DI82" i="7"/>
  <c r="DH154" i="3"/>
  <c r="DH187" i="3"/>
  <c r="FF194" i="3"/>
  <c r="FG89" i="7"/>
  <c r="BD82" i="3"/>
  <c r="EP82" i="3"/>
  <c r="CJ189" i="3"/>
  <c r="CK84" i="7"/>
  <c r="DE112" i="3"/>
  <c r="H189" i="3"/>
  <c r="I84" i="7"/>
  <c r="EY189" i="3"/>
  <c r="EZ84" i="7"/>
  <c r="EO192" i="3"/>
  <c r="EO159" i="3"/>
  <c r="EP87" i="7"/>
  <c r="BK36" i="7"/>
  <c r="BJ115" i="3"/>
  <c r="BJ92" i="3"/>
  <c r="AW115" i="3"/>
  <c r="AX36" i="7"/>
  <c r="AW92" i="3"/>
  <c r="DR87" i="7"/>
  <c r="DQ192" i="3"/>
  <c r="DQ159" i="3"/>
  <c r="AC192" i="3"/>
  <c r="AD87" i="7"/>
  <c r="AC159" i="3"/>
  <c r="ER87" i="7"/>
  <c r="EQ192" i="3"/>
  <c r="EQ159" i="3"/>
  <c r="CD88" i="7"/>
  <c r="CC193" i="3"/>
  <c r="V88" i="7"/>
  <c r="U193" i="3"/>
  <c r="BW88" i="7"/>
  <c r="BV193" i="3"/>
  <c r="DF116" i="3"/>
  <c r="DG37" i="7"/>
  <c r="AY88" i="7"/>
  <c r="AX193" i="3"/>
  <c r="BL88" i="7"/>
  <c r="BK193" i="3"/>
  <c r="F46" i="3"/>
  <c r="BA72" i="3"/>
  <c r="BY64" i="7"/>
  <c r="BX184" i="3"/>
  <c r="P64" i="7"/>
  <c r="O184" i="3"/>
  <c r="BW105" i="3"/>
  <c r="BW67" i="3"/>
  <c r="DO62" i="7"/>
  <c r="DN182" i="3"/>
  <c r="DN134" i="3"/>
  <c r="EE105" i="3"/>
  <c r="EE67" i="3"/>
  <c r="AN107" i="3"/>
  <c r="W63" i="7"/>
  <c r="V183" i="3"/>
  <c r="FE183" i="3"/>
  <c r="FF63" i="7"/>
  <c r="FB13" i="7"/>
  <c r="FA107" i="3"/>
  <c r="DW107" i="3"/>
  <c r="BC62" i="7"/>
  <c r="BB134" i="3"/>
  <c r="BB182" i="3"/>
  <c r="EO183" i="3"/>
  <c r="EP63" i="7"/>
  <c r="CI62" i="7"/>
  <c r="CH182" i="3"/>
  <c r="CH134" i="3"/>
  <c r="P183" i="3"/>
  <c r="Q63" i="7"/>
  <c r="CC64" i="7"/>
  <c r="CB184" i="3"/>
  <c r="BL97" i="3"/>
  <c r="BM41" i="7"/>
  <c r="U83" i="7"/>
  <c r="T188" i="3"/>
  <c r="CH188" i="3"/>
  <c r="CI83" i="7"/>
  <c r="DS83" i="7"/>
  <c r="DR188" i="3"/>
  <c r="F77" i="3"/>
  <c r="D78" i="3"/>
  <c r="BJ77" i="3"/>
  <c r="DM187" i="3"/>
  <c r="DN82" i="7"/>
  <c r="DM154" i="3"/>
  <c r="AP187" i="3"/>
  <c r="AP154" i="3"/>
  <c r="AQ82" i="7"/>
  <c r="M110" i="3"/>
  <c r="M87" i="3"/>
  <c r="BX187" i="3"/>
  <c r="BX154" i="3"/>
  <c r="BY82" i="7"/>
  <c r="AK87" i="3"/>
  <c r="AK110" i="3"/>
  <c r="BL38" i="7"/>
  <c r="BK117" i="3"/>
  <c r="DD194" i="3"/>
  <c r="DE89" i="7"/>
  <c r="EG38" i="7"/>
  <c r="EF117" i="3"/>
  <c r="DE38" i="7"/>
  <c r="DD117" i="3"/>
  <c r="DM117" i="3"/>
  <c r="DN38" i="7"/>
  <c r="BP117" i="3"/>
  <c r="BQ38" i="7"/>
  <c r="DI117" i="3"/>
  <c r="DJ38" i="7"/>
  <c r="DK117" i="3"/>
  <c r="DL38" i="7"/>
  <c r="CQ82" i="3"/>
  <c r="EU82" i="3"/>
  <c r="EV26" i="7"/>
  <c r="EV25" i="7" s="1"/>
  <c r="BK189" i="3"/>
  <c r="BL84" i="7"/>
  <c r="AX112" i="3"/>
  <c r="ED84" i="7"/>
  <c r="EC189" i="3"/>
  <c r="P189" i="3"/>
  <c r="Q84" i="7"/>
  <c r="AD84" i="7"/>
  <c r="AC189" i="3"/>
  <c r="AU115" i="3"/>
  <c r="AV36" i="7"/>
  <c r="AU92" i="3"/>
  <c r="R111" i="3"/>
  <c r="DT188" i="3"/>
  <c r="DU83" i="7"/>
  <c r="EF83" i="7"/>
  <c r="EE188" i="3"/>
  <c r="BF77" i="3"/>
  <c r="AR77" i="3"/>
  <c r="AY82" i="7"/>
  <c r="AX187" i="3"/>
  <c r="AX154" i="3"/>
  <c r="DW110" i="3"/>
  <c r="DW87" i="3"/>
  <c r="CP110" i="3"/>
  <c r="CP87" i="3"/>
  <c r="AW110" i="3"/>
  <c r="AW87" i="3"/>
  <c r="CF87" i="3"/>
  <c r="CF110" i="3"/>
  <c r="ER38" i="7"/>
  <c r="EQ117" i="3"/>
  <c r="DL89" i="7"/>
  <c r="DK194" i="3"/>
  <c r="DI194" i="3"/>
  <c r="DJ89" i="7"/>
  <c r="BH189" i="3"/>
  <c r="BI84" i="7"/>
  <c r="FB188" i="3"/>
  <c r="FC83" i="7"/>
  <c r="BF111" i="3"/>
  <c r="AM111" i="3"/>
  <c r="FI188" i="3"/>
  <c r="FJ83" i="7"/>
  <c r="X83" i="7"/>
  <c r="W188" i="3"/>
  <c r="CF188" i="3"/>
  <c r="CG83" i="7"/>
  <c r="DX188" i="3"/>
  <c r="DY83" i="7"/>
  <c r="CZ83" i="7"/>
  <c r="CY188" i="3"/>
  <c r="DI111" i="3"/>
  <c r="AJ111" i="3"/>
  <c r="D89" i="3"/>
  <c r="F111" i="3"/>
  <c r="CQ77" i="3"/>
  <c r="FN77" i="3"/>
  <c r="FO21" i="7"/>
  <c r="FO20" i="7" s="1"/>
  <c r="BM77" i="3"/>
  <c r="EN77" i="3"/>
  <c r="EJ77" i="3"/>
  <c r="CJ110" i="3"/>
  <c r="CJ87" i="3"/>
  <c r="EE187" i="3"/>
  <c r="EE154" i="3"/>
  <c r="EF82" i="7"/>
  <c r="BB187" i="3"/>
  <c r="BC82" i="7"/>
  <c r="BB154" i="3"/>
  <c r="AV110" i="3"/>
  <c r="AV87" i="3"/>
  <c r="FL110" i="3"/>
  <c r="FM31" i="7"/>
  <c r="FL87" i="3"/>
  <c r="Z82" i="7"/>
  <c r="Y154" i="3"/>
  <c r="Y187" i="3"/>
  <c r="EJ87" i="3"/>
  <c r="EJ110" i="3"/>
  <c r="BE187" i="3"/>
  <c r="BF82" i="7"/>
  <c r="BE154" i="3"/>
  <c r="DR110" i="3"/>
  <c r="DR87" i="3"/>
  <c r="I89" i="7"/>
  <c r="H194" i="3"/>
  <c r="AF194" i="3"/>
  <c r="AG89" i="7"/>
  <c r="FJ38" i="7"/>
  <c r="FI117" i="3"/>
  <c r="AU194" i="3"/>
  <c r="AV89" i="7"/>
  <c r="CU89" i="7"/>
  <c r="CT194" i="3"/>
  <c r="BI194" i="3"/>
  <c r="BJ89" i="7"/>
  <c r="AG194" i="3"/>
  <c r="AH89" i="7"/>
  <c r="AA89" i="7"/>
  <c r="Z194" i="3"/>
  <c r="AY89" i="7"/>
  <c r="AX194" i="3"/>
  <c r="BO117" i="3"/>
  <c r="BP38" i="7"/>
  <c r="EE89" i="7"/>
  <c r="ED194" i="3"/>
  <c r="AL117" i="3"/>
  <c r="AM38" i="7"/>
  <c r="BW38" i="7"/>
  <c r="BV117" i="3"/>
  <c r="CY194" i="3"/>
  <c r="CZ89" i="7"/>
  <c r="CJ38" i="7"/>
  <c r="CI117" i="3"/>
  <c r="FA194" i="3"/>
  <c r="FB89" i="7"/>
  <c r="DU38" i="7"/>
  <c r="DT117" i="3"/>
  <c r="FC38" i="7"/>
  <c r="FB117" i="3"/>
  <c r="CH117" i="3"/>
  <c r="CI38" i="7"/>
  <c r="FK89" i="7"/>
  <c r="FJ194" i="3"/>
  <c r="EA194" i="3"/>
  <c r="EB89" i="7"/>
  <c r="CV89" i="7"/>
  <c r="CU194" i="3"/>
  <c r="BX89" i="7"/>
  <c r="BW194" i="3"/>
  <c r="BX194" i="3"/>
  <c r="BY89" i="7"/>
  <c r="CA117" i="3"/>
  <c r="CB38" i="7"/>
  <c r="CN82" i="3"/>
  <c r="EI82" i="3"/>
  <c r="Z82" i="3"/>
  <c r="AV82" i="3"/>
  <c r="CK82" i="3"/>
  <c r="BE82" i="3"/>
  <c r="EE82" i="3"/>
  <c r="AD82" i="3"/>
  <c r="AN82" i="3"/>
  <c r="CS82" i="3"/>
  <c r="DG82" i="3"/>
  <c r="FL26" i="7"/>
  <c r="FL25" i="7" s="1"/>
  <c r="FK82" i="3"/>
  <c r="BM82" i="3"/>
  <c r="EJ82" i="3"/>
  <c r="AE112" i="3"/>
  <c r="DI84" i="7"/>
  <c r="DH189" i="3"/>
  <c r="L84" i="7"/>
  <c r="K189" i="3"/>
  <c r="FN33" i="7"/>
  <c r="FM112" i="3"/>
  <c r="DV189" i="3"/>
  <c r="DW84" i="7"/>
  <c r="DH112" i="3"/>
  <c r="EN112" i="3"/>
  <c r="BS112" i="3"/>
  <c r="CY189" i="3"/>
  <c r="CZ84" i="7"/>
  <c r="AA112" i="3"/>
  <c r="CM84" i="7"/>
  <c r="CL189" i="3"/>
  <c r="EG84" i="7"/>
  <c r="EF189" i="3"/>
  <c r="AB84" i="7"/>
  <c r="AA189" i="3"/>
  <c r="CN84" i="7"/>
  <c r="CM189" i="3"/>
  <c r="EP84" i="7"/>
  <c r="EO189" i="3"/>
  <c r="EL112" i="3"/>
  <c r="AX189" i="3"/>
  <c r="AY84" i="7"/>
  <c r="CU84" i="7"/>
  <c r="CT189" i="3"/>
  <c r="ER112" i="3"/>
  <c r="AC112" i="3"/>
  <c r="AT84" i="7"/>
  <c r="AS189" i="3"/>
  <c r="CC112" i="3"/>
  <c r="EM112" i="3"/>
  <c r="EC112" i="3"/>
  <c r="FC112" i="3"/>
  <c r="FD33" i="7"/>
  <c r="CB112" i="3"/>
  <c r="EY112" i="3"/>
  <c r="EZ33" i="7"/>
  <c r="BU112" i="3"/>
  <c r="Z87" i="7"/>
  <c r="Y159" i="3"/>
  <c r="Y192" i="3"/>
  <c r="BX192" i="3"/>
  <c r="BX159" i="3"/>
  <c r="BY87" i="7"/>
  <c r="AP36" i="7"/>
  <c r="AO115" i="3"/>
  <c r="AO92" i="3"/>
  <c r="J36" i="7"/>
  <c r="I92" i="3"/>
  <c r="I115" i="3"/>
  <c r="EF36" i="7"/>
  <c r="EE115" i="3"/>
  <c r="EE92" i="3"/>
  <c r="AF192" i="3"/>
  <c r="AF159" i="3"/>
  <c r="AG87" i="7"/>
  <c r="DQ87" i="7"/>
  <c r="DP159" i="3"/>
  <c r="DP192" i="3"/>
  <c r="AO87" i="7"/>
  <c r="AN192" i="3"/>
  <c r="AN159" i="3"/>
  <c r="EI36" i="7"/>
  <c r="EH92" i="3"/>
  <c r="EH115" i="3"/>
  <c r="BM192" i="3"/>
  <c r="BM159" i="3"/>
  <c r="BN87" i="7"/>
  <c r="EF87" i="7"/>
  <c r="EE159" i="3"/>
  <c r="EE192" i="3"/>
  <c r="ED115" i="3"/>
  <c r="EE36" i="7"/>
  <c r="ED92" i="3"/>
  <c r="L115" i="3"/>
  <c r="M36" i="7"/>
  <c r="L92" i="3"/>
  <c r="CM192" i="3"/>
  <c r="CM159" i="3"/>
  <c r="CN87" i="7"/>
  <c r="DV192" i="3"/>
  <c r="DV159" i="3"/>
  <c r="DW87" i="7"/>
  <c r="CQ36" i="7"/>
  <c r="CP92" i="3"/>
  <c r="CP115" i="3"/>
  <c r="EK36" i="7"/>
  <c r="EJ115" i="3"/>
  <c r="EJ92" i="3"/>
  <c r="EM36" i="7"/>
  <c r="EL92" i="3"/>
  <c r="EL115" i="3"/>
  <c r="K192" i="3"/>
  <c r="L87" i="7"/>
  <c r="K159" i="3"/>
  <c r="DW115" i="3"/>
  <c r="DX36" i="7"/>
  <c r="DW92" i="3"/>
  <c r="CR192" i="3"/>
  <c r="CS87" i="7"/>
  <c r="CR159" i="3"/>
  <c r="CL36" i="7"/>
  <c r="CK92" i="3"/>
  <c r="CK115" i="3"/>
  <c r="BT87" i="7"/>
  <c r="BS192" i="3"/>
  <c r="BS159" i="3"/>
  <c r="DC115" i="3"/>
  <c r="DC92" i="3"/>
  <c r="DD36" i="7"/>
  <c r="I36" i="7"/>
  <c r="H115" i="3"/>
  <c r="H92" i="3"/>
  <c r="FK192" i="3"/>
  <c r="FL87" i="7"/>
  <c r="FK159" i="3"/>
  <c r="CX115" i="3"/>
  <c r="CY36" i="7"/>
  <c r="CX92" i="3"/>
  <c r="AZ192" i="3"/>
  <c r="AZ159" i="3"/>
  <c r="BA87" i="7"/>
  <c r="CS193" i="3"/>
  <c r="CT88" i="7"/>
  <c r="I116" i="3"/>
  <c r="J37" i="7"/>
  <c r="DV116" i="3"/>
  <c r="DW37" i="7"/>
  <c r="G37" i="7"/>
  <c r="F116" i="3"/>
  <c r="D94" i="3"/>
  <c r="FL37" i="7"/>
  <c r="FK116" i="3"/>
  <c r="AB37" i="7"/>
  <c r="AA116" i="3"/>
  <c r="FE193" i="3"/>
  <c r="FF88" i="7"/>
  <c r="BJ37" i="7"/>
  <c r="BI116" i="3"/>
  <c r="CV116" i="3"/>
  <c r="CW37" i="7"/>
  <c r="CQ193" i="3"/>
  <c r="CR88" i="7"/>
  <c r="BQ88" i="7"/>
  <c r="BP193" i="3"/>
  <c r="K116" i="3"/>
  <c r="L37" i="7"/>
  <c r="DP37" i="7"/>
  <c r="DO116" i="3"/>
  <c r="CW88" i="7"/>
  <c r="CV193" i="3"/>
  <c r="EF193" i="3"/>
  <c r="EG88" i="7"/>
  <c r="DU88" i="7"/>
  <c r="DT193" i="3"/>
  <c r="AK116" i="3"/>
  <c r="AL37" i="7"/>
  <c r="CD193" i="3"/>
  <c r="CE88" i="7"/>
  <c r="EH116" i="3"/>
  <c r="EI37" i="7"/>
  <c r="EW37" i="7"/>
  <c r="EV116" i="3"/>
  <c r="EM193" i="3"/>
  <c r="EN88" i="7"/>
  <c r="AG88" i="7"/>
  <c r="AF193" i="3"/>
  <c r="DU116" i="3"/>
  <c r="DV37" i="7"/>
  <c r="AN116" i="3"/>
  <c r="AO37" i="7"/>
  <c r="DH88" i="7"/>
  <c r="DG193" i="3"/>
  <c r="AK37" i="7"/>
  <c r="AJ116" i="3"/>
  <c r="AN88" i="7"/>
  <c r="AM193" i="3"/>
  <c r="AB116" i="3"/>
  <c r="AC37" i="7"/>
  <c r="DB72" i="3"/>
  <c r="ES72" i="3"/>
  <c r="DO72" i="3"/>
  <c r="CN72" i="3"/>
  <c r="AM72" i="3"/>
  <c r="EU16" i="7"/>
  <c r="ET72" i="3"/>
  <c r="V72" i="3"/>
  <c r="BY72" i="3"/>
  <c r="CX72" i="3"/>
  <c r="DF72" i="3"/>
  <c r="DI72" i="3"/>
  <c r="BE72" i="3"/>
  <c r="AE72" i="3"/>
  <c r="EA72" i="3"/>
  <c r="Q184" i="3"/>
  <c r="R64" i="7"/>
  <c r="BE62" i="7"/>
  <c r="BD134" i="3"/>
  <c r="BD182" i="3"/>
  <c r="K64" i="7"/>
  <c r="J184" i="3"/>
  <c r="BG63" i="7"/>
  <c r="BF183" i="3"/>
  <c r="CB106" i="3"/>
  <c r="Y182" i="3"/>
  <c r="Y134" i="3"/>
  <c r="Z62" i="7"/>
  <c r="EY106" i="3"/>
  <c r="EZ12" i="7"/>
  <c r="DZ105" i="3"/>
  <c r="DZ67" i="3"/>
  <c r="BH184" i="3"/>
  <c r="BI64" i="7"/>
  <c r="Z183" i="3"/>
  <c r="AA63" i="7"/>
  <c r="BZ64" i="7"/>
  <c r="BY184" i="3"/>
  <c r="V107" i="3"/>
  <c r="AE62" i="7"/>
  <c r="AD134" i="3"/>
  <c r="AD182" i="3"/>
  <c r="EK182" i="3"/>
  <c r="EL62" i="7"/>
  <c r="EK134" i="3"/>
  <c r="ER182" i="3"/>
  <c r="ER134" i="3"/>
  <c r="ES62" i="7"/>
  <c r="FD105" i="3"/>
  <c r="FE11" i="7"/>
  <c r="FD67" i="3"/>
  <c r="DL64" i="7"/>
  <c r="DK184" i="3"/>
  <c r="FO67" i="3"/>
  <c r="FO105" i="3"/>
  <c r="BU183" i="3"/>
  <c r="BV63" i="7"/>
  <c r="AU182" i="3"/>
  <c r="AU134" i="3"/>
  <c r="AV62" i="7"/>
  <c r="DA182" i="3"/>
  <c r="DA134" i="3"/>
  <c r="DB62" i="7"/>
  <c r="EU184" i="3"/>
  <c r="EV64" i="7"/>
  <c r="DD105" i="3"/>
  <c r="DD67" i="3"/>
  <c r="CT182" i="3"/>
  <c r="CT134" i="3"/>
  <c r="CU62" i="7"/>
  <c r="EB183" i="3"/>
  <c r="EC63" i="7"/>
  <c r="DY105" i="3"/>
  <c r="DY67" i="3"/>
  <c r="CR106" i="3"/>
  <c r="FJ182" i="3"/>
  <c r="FJ134" i="3"/>
  <c r="FK62" i="7"/>
  <c r="CI184" i="3"/>
  <c r="CJ64" i="7"/>
  <c r="FI106" i="3"/>
  <c r="FJ12" i="7"/>
  <c r="AJ184" i="3"/>
  <c r="AK64" i="7"/>
  <c r="CQ63" i="7"/>
  <c r="CP183" i="3"/>
  <c r="BA184" i="3"/>
  <c r="BB64" i="7"/>
  <c r="ED67" i="3"/>
  <c r="ED105" i="3"/>
  <c r="DU105" i="3"/>
  <c r="DU67" i="3"/>
  <c r="CR62" i="7"/>
  <c r="CQ134" i="3"/>
  <c r="CQ182" i="3"/>
  <c r="BM105" i="3"/>
  <c r="BM67" i="3"/>
  <c r="AL105" i="3"/>
  <c r="AL67" i="3"/>
  <c r="DE184" i="3"/>
  <c r="DF64" i="7"/>
  <c r="W107" i="3"/>
  <c r="DB184" i="3"/>
  <c r="DC64" i="7"/>
  <c r="BQ134" i="3"/>
  <c r="BR62" i="7"/>
  <c r="BQ182" i="3"/>
  <c r="EO134" i="3"/>
  <c r="EP62" i="7"/>
  <c r="EO182" i="3"/>
  <c r="I184" i="3"/>
  <c r="J64" i="7"/>
  <c r="Q105" i="3"/>
  <c r="Q67" i="3"/>
  <c r="DM107" i="3"/>
  <c r="EY12" i="7"/>
  <c r="EX106" i="3"/>
  <c r="AJ183" i="3"/>
  <c r="AK63" i="7"/>
  <c r="AB64" i="7"/>
  <c r="AA184" i="3"/>
  <c r="BU106" i="3"/>
  <c r="DN184" i="3"/>
  <c r="DO64" i="7"/>
  <c r="BO184" i="3"/>
  <c r="BP64" i="7"/>
  <c r="EA63" i="7"/>
  <c r="DZ183" i="3"/>
  <c r="AT105" i="3"/>
  <c r="AT67" i="3"/>
  <c r="CW107" i="3"/>
  <c r="AG105" i="3"/>
  <c r="AG67" i="3"/>
  <c r="FA12" i="7"/>
  <c r="EZ106" i="3"/>
  <c r="AU106" i="3"/>
  <c r="FA182" i="3"/>
  <c r="FB62" i="7"/>
  <c r="FA134" i="3"/>
  <c r="DY62" i="7"/>
  <c r="DX134" i="3"/>
  <c r="DX182" i="3"/>
  <c r="CE107" i="3"/>
  <c r="EA184" i="3"/>
  <c r="EB64" i="7"/>
  <c r="EF184" i="3"/>
  <c r="EG64" i="7"/>
  <c r="DI62" i="7"/>
  <c r="DH182" i="3"/>
  <c r="DH134" i="3"/>
  <c r="AD106" i="3"/>
  <c r="FI11" i="7"/>
  <c r="FH67" i="3"/>
  <c r="FH105" i="3"/>
  <c r="Z105" i="3"/>
  <c r="Z67" i="3"/>
  <c r="AW106" i="3"/>
  <c r="DH107" i="3"/>
  <c r="EU64" i="7"/>
  <c r="ET184" i="3"/>
  <c r="DZ63" i="7"/>
  <c r="DY183" i="3"/>
  <c r="AT107" i="3"/>
  <c r="CX183" i="3"/>
  <c r="CY63" i="7"/>
  <c r="CK183" i="3"/>
  <c r="CL63" i="7"/>
  <c r="DO106" i="3"/>
  <c r="EJ67" i="3"/>
  <c r="EJ105" i="3"/>
  <c r="ED64" i="7"/>
  <c r="EC184" i="3"/>
  <c r="AV183" i="3"/>
  <c r="AW63" i="7"/>
  <c r="AY107" i="3"/>
  <c r="DN63" i="7"/>
  <c r="DM183" i="3"/>
  <c r="O106" i="3"/>
  <c r="AV106" i="3"/>
  <c r="AG184" i="3"/>
  <c r="AH64" i="7"/>
  <c r="FM97" i="3"/>
  <c r="FN41" i="7"/>
  <c r="L127" i="6"/>
  <c r="FJ164" i="3"/>
  <c r="FK92" i="7"/>
  <c r="DI97" i="3"/>
  <c r="DJ41" i="7"/>
  <c r="BG97" i="3"/>
  <c r="BH41" i="7"/>
  <c r="BX97" i="3"/>
  <c r="BY41" i="7"/>
  <c r="EY97" i="3"/>
  <c r="EZ41" i="7"/>
  <c r="FL97" i="3"/>
  <c r="FM41" i="7"/>
  <c r="CI97" i="3"/>
  <c r="CJ41" i="7"/>
  <c r="Q97" i="3"/>
  <c r="R41" i="7"/>
  <c r="V97" i="3"/>
  <c r="W41" i="7"/>
  <c r="ET97" i="3"/>
  <c r="EU41" i="7"/>
  <c r="AP164" i="3"/>
  <c r="AQ92" i="7"/>
  <c r="Z97" i="3"/>
  <c r="AA41" i="7"/>
  <c r="AV92" i="7"/>
  <c r="AU164" i="3"/>
  <c r="AK97" i="3"/>
  <c r="AL41" i="7"/>
  <c r="EB41" i="7"/>
  <c r="EA97" i="3"/>
  <c r="AU97" i="3"/>
  <c r="AV41" i="7"/>
  <c r="EI164" i="3"/>
  <c r="EJ92" i="7"/>
  <c r="AY92" i="7"/>
  <c r="AX164" i="3"/>
  <c r="BB97" i="3"/>
  <c r="BC41" i="7"/>
  <c r="CL92" i="7"/>
  <c r="CK164" i="3"/>
  <c r="EG41" i="7"/>
  <c r="EF97" i="3"/>
  <c r="FB92" i="7"/>
  <c r="FA164" i="3"/>
  <c r="BR164" i="3"/>
  <c r="BS92" i="7"/>
  <c r="DZ164" i="3"/>
  <c r="EA92" i="7"/>
  <c r="DB41" i="7"/>
  <c r="DA97" i="3"/>
  <c r="R164" i="3"/>
  <c r="S92" i="7"/>
  <c r="ES83" i="7"/>
  <c r="ER188" i="3"/>
  <c r="K188" i="3"/>
  <c r="L83" i="7"/>
  <c r="BU111" i="3"/>
  <c r="I111" i="3"/>
  <c r="FC32" i="7"/>
  <c r="FB111" i="3"/>
  <c r="R188" i="3"/>
  <c r="S83" i="7"/>
  <c r="FD83" i="7"/>
  <c r="FC188" i="3"/>
  <c r="AZ77" i="3"/>
  <c r="AW77" i="3"/>
  <c r="FJ21" i="7"/>
  <c r="FJ20" i="7" s="1"/>
  <c r="FI77" i="3"/>
  <c r="AM77" i="3"/>
  <c r="EL154" i="3"/>
  <c r="EL187" i="3"/>
  <c r="EM82" i="7"/>
  <c r="EC110" i="3"/>
  <c r="EC87" i="3"/>
  <c r="CS82" i="7"/>
  <c r="CR187" i="3"/>
  <c r="CR154" i="3"/>
  <c r="CN187" i="3"/>
  <c r="CO82" i="7"/>
  <c r="CN154" i="3"/>
  <c r="EG87" i="3"/>
  <c r="EG110" i="3"/>
  <c r="DB82" i="7"/>
  <c r="DA187" i="3"/>
  <c r="DA154" i="3"/>
  <c r="DT82" i="7"/>
  <c r="DS154" i="3"/>
  <c r="DS187" i="3"/>
  <c r="K110" i="3"/>
  <c r="K87" i="3"/>
  <c r="EI38" i="7"/>
  <c r="EH117" i="3"/>
  <c r="EO194" i="3"/>
  <c r="EP89" i="7"/>
  <c r="I117" i="3"/>
  <c r="J38" i="7"/>
  <c r="EW82" i="3"/>
  <c r="EX26" i="7"/>
  <c r="EX25" i="7" s="1"/>
  <c r="AF189" i="3"/>
  <c r="AG84" i="7"/>
  <c r="FL192" i="3"/>
  <c r="FL159" i="3"/>
  <c r="FM87" i="7"/>
  <c r="BE115" i="3"/>
  <c r="BF36" i="7"/>
  <c r="BE92" i="3"/>
  <c r="CL115" i="3"/>
  <c r="CM36" i="7"/>
  <c r="CL92" i="3"/>
  <c r="G159" i="3"/>
  <c r="G192" i="3"/>
  <c r="H87" i="7"/>
  <c r="ET115" i="3"/>
  <c r="EU36" i="7"/>
  <c r="ET92" i="3"/>
  <c r="CJ193" i="3"/>
  <c r="CK88" i="7"/>
  <c r="EO116" i="3"/>
  <c r="EP37" i="7"/>
  <c r="ER116" i="3"/>
  <c r="ES37" i="7"/>
  <c r="CB72" i="3"/>
  <c r="DJ72" i="3"/>
  <c r="EN72" i="3"/>
  <c r="EL107" i="3"/>
  <c r="EX64" i="7"/>
  <c r="EW184" i="3"/>
  <c r="X62" i="7"/>
  <c r="W134" i="3"/>
  <c r="W182" i="3"/>
  <c r="CM134" i="3"/>
  <c r="CM182" i="3"/>
  <c r="CN62" i="7"/>
  <c r="AR107" i="3"/>
  <c r="ER67" i="3"/>
  <c r="ER105" i="3"/>
  <c r="FO12" i="7"/>
  <c r="FN106" i="3"/>
  <c r="CC106" i="3"/>
  <c r="DW183" i="3"/>
  <c r="DX63" i="7"/>
  <c r="BH63" i="7"/>
  <c r="BG183" i="3"/>
  <c r="CX107" i="3"/>
  <c r="BS184" i="3"/>
  <c r="BT64" i="7"/>
  <c r="FG184" i="3"/>
  <c r="FH64" i="7"/>
  <c r="AI106" i="3"/>
  <c r="DN64" i="7"/>
  <c r="DM184" i="3"/>
  <c r="CJ97" i="3"/>
  <c r="CK41" i="7"/>
  <c r="AN97" i="3"/>
  <c r="AO41" i="7"/>
  <c r="DV97" i="3"/>
  <c r="DW41" i="7"/>
  <c r="DD164" i="3"/>
  <c r="DE92" i="7"/>
  <c r="AZ164" i="3"/>
  <c r="BA92" i="7"/>
  <c r="BC83" i="7"/>
  <c r="BB188" i="3"/>
  <c r="ES111" i="3"/>
  <c r="DP83" i="7"/>
  <c r="DO188" i="3"/>
  <c r="DJ111" i="3"/>
  <c r="EM77" i="3"/>
  <c r="DU77" i="3"/>
  <c r="EI82" i="7"/>
  <c r="EH187" i="3"/>
  <c r="EH154" i="3"/>
  <c r="DY187" i="3"/>
  <c r="DZ82" i="7"/>
  <c r="DY154" i="3"/>
  <c r="BZ38" i="7"/>
  <c r="BY117" i="3"/>
  <c r="BX82" i="3"/>
  <c r="N82" i="3"/>
  <c r="AY82" i="3"/>
  <c r="AA84" i="7"/>
  <c r="Z189" i="3"/>
  <c r="BO112" i="3"/>
  <c r="W84" i="7"/>
  <c r="V189" i="3"/>
  <c r="AV112" i="3"/>
  <c r="DE87" i="7"/>
  <c r="DD159" i="3"/>
  <c r="DD192" i="3"/>
  <c r="CL192" i="3"/>
  <c r="CM87" i="7"/>
  <c r="CL159" i="3"/>
  <c r="AE115" i="3"/>
  <c r="AE92" i="3"/>
  <c r="AF36" i="7"/>
  <c r="CT87" i="7"/>
  <c r="CS159" i="3"/>
  <c r="CS192" i="3"/>
  <c r="DO192" i="3"/>
  <c r="DO159" i="3"/>
  <c r="DP87" i="7"/>
  <c r="BR193" i="3"/>
  <c r="BS88" i="7"/>
  <c r="AZ88" i="7"/>
  <c r="AY193" i="3"/>
  <c r="FM88" i="7"/>
  <c r="FL193" i="3"/>
  <c r="DM193" i="3"/>
  <c r="DN88" i="7"/>
  <c r="FN16" i="7"/>
  <c r="FM72" i="3"/>
  <c r="CA63" i="7"/>
  <c r="BZ183" i="3"/>
  <c r="CG106" i="3"/>
  <c r="DQ92" i="7"/>
  <c r="DP164" i="3"/>
  <c r="CK188" i="3"/>
  <c r="CL83" i="7"/>
  <c r="BM111" i="3"/>
  <c r="CT111" i="3"/>
  <c r="AE83" i="7"/>
  <c r="AD188" i="3"/>
  <c r="EP188" i="3"/>
  <c r="EQ83" i="7"/>
  <c r="Y77" i="3"/>
  <c r="CU77" i="3"/>
  <c r="FK31" i="7"/>
  <c r="FJ110" i="3"/>
  <c r="FJ87" i="3"/>
  <c r="CX110" i="3"/>
  <c r="CX87" i="3"/>
  <c r="AA187" i="3"/>
  <c r="AA154" i="3"/>
  <c r="AB82" i="7"/>
  <c r="BP110" i="3"/>
  <c r="BP87" i="3"/>
  <c r="DA38" i="7"/>
  <c r="CZ117" i="3"/>
  <c r="FK16" i="7"/>
  <c r="FJ72" i="3"/>
  <c r="AF72" i="3"/>
  <c r="CU106" i="3"/>
  <c r="DH184" i="3"/>
  <c r="DI64" i="7"/>
  <c r="CG105" i="3"/>
  <c r="CG67" i="3"/>
  <c r="AM63" i="7"/>
  <c r="AL183" i="3"/>
  <c r="DM106" i="3"/>
  <c r="CD106" i="3"/>
  <c r="CY106" i="3"/>
  <c r="CT62" i="7"/>
  <c r="CS182" i="3"/>
  <c r="CS134" i="3"/>
  <c r="EE97" i="3"/>
  <c r="EF41" i="7"/>
  <c r="ET92" i="7"/>
  <c r="ES164" i="3"/>
  <c r="BK164" i="3"/>
  <c r="BL92" i="7"/>
  <c r="CZ97" i="3"/>
  <c r="DA41" i="7"/>
  <c r="V164" i="3"/>
  <c r="W92" i="7"/>
  <c r="AI164" i="3"/>
  <c r="AJ92" i="7"/>
  <c r="CH41" i="7"/>
  <c r="CG97" i="3"/>
  <c r="AF97" i="3"/>
  <c r="AG41" i="7"/>
  <c r="EP92" i="7"/>
  <c r="EO164" i="3"/>
  <c r="T111" i="3"/>
  <c r="N188" i="3"/>
  <c r="O83" i="7"/>
  <c r="DB111" i="3"/>
  <c r="EN111" i="3"/>
  <c r="DY77" i="3"/>
  <c r="CG187" i="3"/>
  <c r="CG154" i="3"/>
  <c r="CH82" i="7"/>
  <c r="CU187" i="3"/>
  <c r="CU154" i="3"/>
  <c r="CV82" i="7"/>
  <c r="BV82" i="7"/>
  <c r="BU187" i="3"/>
  <c r="BU154" i="3"/>
  <c r="BM110" i="3"/>
  <c r="BM87" i="3"/>
  <c r="CX89" i="7"/>
  <c r="CW194" i="3"/>
  <c r="BB89" i="7"/>
  <c r="BA194" i="3"/>
  <c r="AH112" i="3"/>
  <c r="AA115" i="3"/>
  <c r="AB36" i="7"/>
  <c r="AA92" i="3"/>
  <c r="AC87" i="7"/>
  <c r="AB159" i="3"/>
  <c r="AB192" i="3"/>
  <c r="V92" i="3"/>
  <c r="V115" i="3"/>
  <c r="W36" i="7"/>
  <c r="EN36" i="7"/>
  <c r="EM92" i="3"/>
  <c r="EM115" i="3"/>
  <c r="DN192" i="3"/>
  <c r="DN159" i="3"/>
  <c r="DO87" i="7"/>
  <c r="DT115" i="3"/>
  <c r="DU36" i="7"/>
  <c r="DT92" i="3"/>
  <c r="CP88" i="7"/>
  <c r="CO193" i="3"/>
  <c r="ET193" i="3"/>
  <c r="EU88" i="7"/>
  <c r="DK37" i="7"/>
  <c r="DJ116" i="3"/>
  <c r="FA193" i="3"/>
  <c r="FB88" i="7"/>
  <c r="O88" i="7"/>
  <c r="N193" i="3"/>
  <c r="FO37" i="7"/>
  <c r="FN116" i="3"/>
  <c r="AM37" i="7"/>
  <c r="AL116" i="3"/>
  <c r="DJ97" i="3"/>
  <c r="DK41" i="7"/>
  <c r="DS111" i="3"/>
  <c r="L111" i="3"/>
  <c r="AQ83" i="7"/>
  <c r="AP188" i="3"/>
  <c r="BQ188" i="3"/>
  <c r="BR83" i="7"/>
  <c r="DW111" i="3"/>
  <c r="DO111" i="3"/>
  <c r="EY188" i="3"/>
  <c r="EZ83" i="7"/>
  <c r="CF111" i="3"/>
  <c r="AG77" i="3"/>
  <c r="CV77" i="3"/>
  <c r="EQ77" i="3"/>
  <c r="EX187" i="3"/>
  <c r="EX154" i="3"/>
  <c r="EY82" i="7"/>
  <c r="AZ82" i="7"/>
  <c r="AY187" i="3"/>
  <c r="AY154" i="3"/>
  <c r="R187" i="3"/>
  <c r="R154" i="3"/>
  <c r="S82" i="7"/>
  <c r="L38" i="7"/>
  <c r="K117" i="3"/>
  <c r="DZ38" i="7"/>
  <c r="DY117" i="3"/>
  <c r="CW38" i="7"/>
  <c r="CV117" i="3"/>
  <c r="DQ38" i="7"/>
  <c r="DP117" i="3"/>
  <c r="AB38" i="7"/>
  <c r="AA117" i="3"/>
  <c r="CH38" i="7"/>
  <c r="CG117" i="3"/>
  <c r="BJ117" i="3"/>
  <c r="BK38" i="7"/>
  <c r="FH117" i="3"/>
  <c r="FI38" i="7"/>
  <c r="FI194" i="3"/>
  <c r="FJ89" i="7"/>
  <c r="CL117" i="3"/>
  <c r="CM38" i="7"/>
  <c r="DA112" i="3"/>
  <c r="O188" i="3"/>
  <c r="P83" i="7"/>
  <c r="DC111" i="3"/>
  <c r="BG111" i="3"/>
  <c r="FK111" i="3"/>
  <c r="FL32" i="7"/>
  <c r="CV83" i="7"/>
  <c r="CU188" i="3"/>
  <c r="U111" i="3"/>
  <c r="EU32" i="7"/>
  <c r="ET111" i="3"/>
  <c r="AB111" i="3"/>
  <c r="BI111" i="3"/>
  <c r="DY111" i="3"/>
  <c r="CN111" i="3"/>
  <c r="ED111" i="3"/>
  <c r="BN83" i="7"/>
  <c r="BM188" i="3"/>
  <c r="FJ111" i="3"/>
  <c r="FK32" i="7"/>
  <c r="DQ83" i="7"/>
  <c r="DP188" i="3"/>
  <c r="EY32" i="7"/>
  <c r="EX111" i="3"/>
  <c r="AT77" i="3"/>
  <c r="R77" i="3"/>
  <c r="DL77" i="3"/>
  <c r="AN77" i="3"/>
  <c r="DQ77" i="3"/>
  <c r="DA77" i="3"/>
  <c r="FE21" i="7"/>
  <c r="FE20" i="7" s="1"/>
  <c r="FD77" i="3"/>
  <c r="M77" i="3"/>
  <c r="CD77" i="3"/>
  <c r="M82" i="7"/>
  <c r="L154" i="3"/>
  <c r="L187" i="3"/>
  <c r="AH110" i="3"/>
  <c r="AH87" i="3"/>
  <c r="Z110" i="3"/>
  <c r="Z87" i="3"/>
  <c r="EK87" i="3"/>
  <c r="EK110" i="3"/>
  <c r="FA31" i="7"/>
  <c r="EZ110" i="3"/>
  <c r="EZ87" i="3"/>
  <c r="CR110" i="3"/>
  <c r="CR87" i="3"/>
  <c r="ED154" i="3"/>
  <c r="EE82" i="7"/>
  <c r="ED187" i="3"/>
  <c r="G187" i="3"/>
  <c r="G154" i="3"/>
  <c r="H82" i="7"/>
  <c r="DZ187" i="3"/>
  <c r="EA82" i="7"/>
  <c r="DZ154" i="3"/>
  <c r="BD110" i="3"/>
  <c r="BD87" i="3"/>
  <c r="CZ110" i="3"/>
  <c r="CZ87" i="3"/>
  <c r="EW82" i="7"/>
  <c r="EV187" i="3"/>
  <c r="EV154" i="3"/>
  <c r="FM82" i="7"/>
  <c r="FL187" i="3"/>
  <c r="FL154" i="3"/>
  <c r="CM110" i="3"/>
  <c r="CM87" i="3"/>
  <c r="BR187" i="3"/>
  <c r="BS82" i="7"/>
  <c r="BR154" i="3"/>
  <c r="S110" i="3"/>
  <c r="S87" i="3"/>
  <c r="BC187" i="3"/>
  <c r="BC154" i="3"/>
  <c r="BD82" i="7"/>
  <c r="BN187" i="3"/>
  <c r="BO82" i="7"/>
  <c r="BN154" i="3"/>
  <c r="AI110" i="3"/>
  <c r="AI87" i="3"/>
  <c r="DO194" i="3"/>
  <c r="DP89" i="7"/>
  <c r="CT89" i="7"/>
  <c r="CS194" i="3"/>
  <c r="DH194" i="3"/>
  <c r="DI89" i="7"/>
  <c r="AI83" i="7"/>
  <c r="AH188" i="3"/>
  <c r="Z111" i="3"/>
  <c r="AF111" i="3"/>
  <c r="BO111" i="3"/>
  <c r="EF111" i="3"/>
  <c r="AC111" i="3"/>
  <c r="EG111" i="3"/>
  <c r="EH83" i="7"/>
  <c r="EG188" i="3"/>
  <c r="H111" i="3"/>
  <c r="DI188" i="3"/>
  <c r="DJ83" i="7"/>
  <c r="DR111" i="3"/>
  <c r="CG111" i="3"/>
  <c r="CS188" i="3"/>
  <c r="CT83" i="7"/>
  <c r="BE111" i="3"/>
  <c r="BH188" i="3"/>
  <c r="BI83" i="7"/>
  <c r="EU188" i="3"/>
  <c r="EV83" i="7"/>
  <c r="BV111" i="3"/>
  <c r="BP83" i="7"/>
  <c r="BO188" i="3"/>
  <c r="DQ111" i="3"/>
  <c r="CZ188" i="3"/>
  <c r="DA83" i="7"/>
  <c r="CB188" i="3"/>
  <c r="CC83" i="7"/>
  <c r="CA188" i="3"/>
  <c r="CB83" i="7"/>
  <c r="BZ188" i="3"/>
  <c r="CA83" i="7"/>
  <c r="EG83" i="7"/>
  <c r="EF188" i="3"/>
  <c r="CQ111" i="3"/>
  <c r="EO83" i="7"/>
  <c r="EN188" i="3"/>
  <c r="DR83" i="7"/>
  <c r="DQ188" i="3"/>
  <c r="BE77" i="3"/>
  <c r="K77" i="3"/>
  <c r="FK21" i="7"/>
  <c r="FK20" i="7" s="1"/>
  <c r="FJ77" i="3"/>
  <c r="FG77" i="3"/>
  <c r="FH21" i="7"/>
  <c r="FH20" i="7" s="1"/>
  <c r="DH77" i="3"/>
  <c r="EX77" i="3"/>
  <c r="EY21" i="7"/>
  <c r="EY20" i="7" s="1"/>
  <c r="DZ77" i="3"/>
  <c r="J77" i="3"/>
  <c r="BL77" i="3"/>
  <c r="EH77" i="3"/>
  <c r="CG77" i="3"/>
  <c r="EV77" i="3"/>
  <c r="EW21" i="7"/>
  <c r="EW20" i="7" s="1"/>
  <c r="CX77" i="3"/>
  <c r="AB110" i="3"/>
  <c r="AB87" i="3"/>
  <c r="CC110" i="3"/>
  <c r="CC87" i="3"/>
  <c r="ER187" i="3"/>
  <c r="ER154" i="3"/>
  <c r="ES82" i="7"/>
  <c r="AG110" i="3"/>
  <c r="AG87" i="3"/>
  <c r="BY87" i="3"/>
  <c r="BY110" i="3"/>
  <c r="FN187" i="3"/>
  <c r="FN154" i="3"/>
  <c r="FO82" i="7"/>
  <c r="DD187" i="3"/>
  <c r="DE82" i="7"/>
  <c r="DD154" i="3"/>
  <c r="BL110" i="3"/>
  <c r="BL87" i="3"/>
  <c r="DT110" i="3"/>
  <c r="DT87" i="3"/>
  <c r="BW87" i="3"/>
  <c r="BW110" i="3"/>
  <c r="CH110" i="3"/>
  <c r="CH87" i="3"/>
  <c r="DO110" i="3"/>
  <c r="DO87" i="3"/>
  <c r="EU110" i="3"/>
  <c r="EU87" i="3"/>
  <c r="EV31" i="7"/>
  <c r="DV82" i="7"/>
  <c r="DU154" i="3"/>
  <c r="DU187" i="3"/>
  <c r="AF187" i="3"/>
  <c r="AF154" i="3"/>
  <c r="AG82" i="7"/>
  <c r="FE31" i="7"/>
  <c r="FD110" i="3"/>
  <c r="FD87" i="3"/>
  <c r="F187" i="3"/>
  <c r="D155" i="3"/>
  <c r="G82" i="7"/>
  <c r="F154" i="3"/>
  <c r="U110" i="3"/>
  <c r="U87" i="3"/>
  <c r="BF87" i="3"/>
  <c r="BF110" i="3"/>
  <c r="DM82" i="7"/>
  <c r="DL187" i="3"/>
  <c r="DL154" i="3"/>
  <c r="EB187" i="3"/>
  <c r="EC82" i="7"/>
  <c r="EB154" i="3"/>
  <c r="AM110" i="3"/>
  <c r="AM87" i="3"/>
  <c r="AJ187" i="3"/>
  <c r="AK82" i="7"/>
  <c r="AJ154" i="3"/>
  <c r="DE87" i="3"/>
  <c r="DE110" i="3"/>
  <c r="DG110" i="3"/>
  <c r="DG87" i="3"/>
  <c r="EM110" i="3"/>
  <c r="EM87" i="3"/>
  <c r="BT187" i="3"/>
  <c r="BU82" i="7"/>
  <c r="BT154" i="3"/>
  <c r="DJ110" i="3"/>
  <c r="DJ87" i="3"/>
  <c r="J117" i="3"/>
  <c r="K38" i="7"/>
  <c r="O194" i="3"/>
  <c r="P89" i="7"/>
  <c r="G38" i="7"/>
  <c r="D95" i="3"/>
  <c r="F117" i="3"/>
  <c r="BF38" i="7"/>
  <c r="BE117" i="3"/>
  <c r="EG194" i="3"/>
  <c r="EH89" i="7"/>
  <c r="AS117" i="3"/>
  <c r="AT38" i="7"/>
  <c r="AW117" i="3"/>
  <c r="AX38" i="7"/>
  <c r="FC194" i="3"/>
  <c r="FD89" i="7"/>
  <c r="N38" i="7"/>
  <c r="M117" i="3"/>
  <c r="BR194" i="3"/>
  <c r="BS89" i="7"/>
  <c r="CV38" i="7"/>
  <c r="CU117" i="3"/>
  <c r="BV194" i="3"/>
  <c r="BW89" i="7"/>
  <c r="DJ194" i="3"/>
  <c r="DK89" i="7"/>
  <c r="DN117" i="3"/>
  <c r="DO38" i="7"/>
  <c r="AT194" i="3"/>
  <c r="AU89" i="7"/>
  <c r="AI89" i="7"/>
  <c r="AH194" i="3"/>
  <c r="DF89" i="7"/>
  <c r="DE194" i="3"/>
  <c r="CD194" i="3"/>
  <c r="CE89" i="7"/>
  <c r="AK117" i="3"/>
  <c r="AL38" i="7"/>
  <c r="AJ89" i="7"/>
  <c r="AI194" i="3"/>
  <c r="R38" i="7"/>
  <c r="Q117" i="3"/>
  <c r="BR117" i="3"/>
  <c r="BS38" i="7"/>
  <c r="BM117" i="3"/>
  <c r="BN38" i="7"/>
  <c r="FE38" i="7"/>
  <c r="FD117" i="3"/>
  <c r="DB117" i="3"/>
  <c r="DC38" i="7"/>
  <c r="DB89" i="7"/>
  <c r="DA194" i="3"/>
  <c r="AH38" i="7"/>
  <c r="AG117" i="3"/>
  <c r="H117" i="3"/>
  <c r="I38" i="7"/>
  <c r="D74" i="3"/>
  <c r="CB82" i="3"/>
  <c r="CD82" i="3"/>
  <c r="BB82" i="3"/>
  <c r="AC82" i="3"/>
  <c r="EZ26" i="7"/>
  <c r="EZ25" i="7" s="1"/>
  <c r="EY82" i="3"/>
  <c r="U82" i="3"/>
  <c r="CJ82" i="3"/>
  <c r="BU82" i="3"/>
  <c r="T82" i="3"/>
  <c r="AT82" i="3"/>
  <c r="DZ82" i="3"/>
  <c r="FE26" i="7"/>
  <c r="FE25" i="7" s="1"/>
  <c r="FD82" i="3"/>
  <c r="DJ82" i="3"/>
  <c r="DE82" i="3"/>
  <c r="AW189" i="3"/>
  <c r="AX84" i="7"/>
  <c r="DD112" i="3"/>
  <c r="BW112" i="3"/>
  <c r="FE33" i="7"/>
  <c r="FD112" i="3"/>
  <c r="EB189" i="3"/>
  <c r="EC84" i="7"/>
  <c r="AT112" i="3"/>
  <c r="EY84" i="7"/>
  <c r="EX189" i="3"/>
  <c r="DF84" i="7"/>
  <c r="DE189" i="3"/>
  <c r="DJ112" i="3"/>
  <c r="CG84" i="7"/>
  <c r="CF189" i="3"/>
  <c r="AG189" i="3"/>
  <c r="AH84" i="7"/>
  <c r="EL189" i="3"/>
  <c r="EM84" i="7"/>
  <c r="AY112" i="3"/>
  <c r="CX112" i="3"/>
  <c r="EH112" i="3"/>
  <c r="AU84" i="7"/>
  <c r="AT189" i="3"/>
  <c r="BK84" i="7"/>
  <c r="BJ189" i="3"/>
  <c r="AI112" i="3"/>
  <c r="W189" i="3"/>
  <c r="X84" i="7"/>
  <c r="EX112" i="3"/>
  <c r="EY33" i="7"/>
  <c r="AZ112" i="3"/>
  <c r="FE84" i="7"/>
  <c r="FD189" i="3"/>
  <c r="ET112" i="3"/>
  <c r="EU33" i="7"/>
  <c r="Q112" i="3"/>
  <c r="BQ189" i="3"/>
  <c r="BR84" i="7"/>
  <c r="DG112" i="3"/>
  <c r="CB189" i="3"/>
  <c r="CC84" i="7"/>
  <c r="FG189" i="3"/>
  <c r="FH84" i="7"/>
  <c r="D99" i="3"/>
  <c r="G42" i="7"/>
  <c r="BX36" i="7"/>
  <c r="BW92" i="3"/>
  <c r="BW115" i="3"/>
  <c r="EJ36" i="7"/>
  <c r="EI92" i="3"/>
  <c r="EI115" i="3"/>
  <c r="DX115" i="3"/>
  <c r="DY36" i="7"/>
  <c r="DX92" i="3"/>
  <c r="BL36" i="7"/>
  <c r="BK115" i="3"/>
  <c r="BK92" i="3"/>
  <c r="CG192" i="3"/>
  <c r="CH87" i="7"/>
  <c r="CG159" i="3"/>
  <c r="S192" i="3"/>
  <c r="S159" i="3"/>
  <c r="T87" i="7"/>
  <c r="BY192" i="3"/>
  <c r="BZ87" i="7"/>
  <c r="BY159" i="3"/>
  <c r="AX87" i="7"/>
  <c r="AW159" i="3"/>
  <c r="AW192" i="3"/>
  <c r="FL115" i="3"/>
  <c r="FM36" i="7"/>
  <c r="FL92" i="3"/>
  <c r="BQ87" i="7"/>
  <c r="BP159" i="3"/>
  <c r="BP192" i="3"/>
  <c r="BX115" i="3"/>
  <c r="BX92" i="3"/>
  <c r="BY36" i="7"/>
  <c r="DR192" i="3"/>
  <c r="DR159" i="3"/>
  <c r="DS87" i="7"/>
  <c r="DU192" i="3"/>
  <c r="DV87" i="7"/>
  <c r="DU159" i="3"/>
  <c r="AP115" i="3"/>
  <c r="AQ36" i="7"/>
  <c r="AP92" i="3"/>
  <c r="CN115" i="3"/>
  <c r="CN92" i="3"/>
  <c r="CO36" i="7"/>
  <c r="DL87" i="7"/>
  <c r="DK192" i="3"/>
  <c r="DK159" i="3"/>
  <c r="AU36" i="7"/>
  <c r="AT92" i="3"/>
  <c r="AT115" i="3"/>
  <c r="BU192" i="3"/>
  <c r="BV87" i="7"/>
  <c r="BU159" i="3"/>
  <c r="FH192" i="3"/>
  <c r="FH159" i="3"/>
  <c r="FI87" i="7"/>
  <c r="CF87" i="7"/>
  <c r="CE159" i="3"/>
  <c r="CE192" i="3"/>
  <c r="X192" i="3"/>
  <c r="X159" i="3"/>
  <c r="Y87" i="7"/>
  <c r="BT192" i="3"/>
  <c r="BT159" i="3"/>
  <c r="BU87" i="7"/>
  <c r="BW192" i="3"/>
  <c r="BX87" i="7"/>
  <c r="BW159" i="3"/>
  <c r="J115" i="3"/>
  <c r="K36" i="7"/>
  <c r="J92" i="3"/>
  <c r="CF192" i="3"/>
  <c r="CG87" i="7"/>
  <c r="CF159" i="3"/>
  <c r="FO87" i="7"/>
  <c r="FN192" i="3"/>
  <c r="FN159" i="3"/>
  <c r="U87" i="7"/>
  <c r="T159" i="3"/>
  <c r="T192" i="3"/>
  <c r="CJ116" i="3"/>
  <c r="CK37" i="7"/>
  <c r="ED88" i="7"/>
  <c r="EC193" i="3"/>
  <c r="DJ37" i="7"/>
  <c r="DI116" i="3"/>
  <c r="CC116" i="3"/>
  <c r="CD37" i="7"/>
  <c r="M193" i="3"/>
  <c r="N88" i="7"/>
  <c r="AT37" i="7"/>
  <c r="AS116" i="3"/>
  <c r="EX116" i="3"/>
  <c r="EY37" i="7"/>
  <c r="DX37" i="7"/>
  <c r="DW116" i="3"/>
  <c r="BL193" i="3"/>
  <c r="BM88" i="7"/>
  <c r="DM116" i="3"/>
  <c r="DN37" i="7"/>
  <c r="DL116" i="3"/>
  <c r="DM37" i="7"/>
  <c r="BY116" i="3"/>
  <c r="BZ37" i="7"/>
  <c r="CQ88" i="7"/>
  <c r="CP193" i="3"/>
  <c r="AW37" i="7"/>
  <c r="AV116" i="3"/>
  <c r="EH37" i="7"/>
  <c r="EG116" i="3"/>
  <c r="BD37" i="7"/>
  <c r="BC116" i="3"/>
  <c r="CZ88" i="7"/>
  <c r="CY193" i="3"/>
  <c r="DS116" i="3"/>
  <c r="DT37" i="7"/>
  <c r="K37" i="7"/>
  <c r="J116" i="3"/>
  <c r="BV116" i="3"/>
  <c r="BW37" i="7"/>
  <c r="CO116" i="3"/>
  <c r="CP37" i="7"/>
  <c r="AI193" i="3"/>
  <c r="AJ88" i="7"/>
  <c r="BJ88" i="7"/>
  <c r="BI193" i="3"/>
  <c r="BO193" i="3"/>
  <c r="BP88" i="7"/>
  <c r="BZ193" i="3"/>
  <c r="CA88" i="7"/>
  <c r="AZ193" i="3"/>
  <c r="BA88" i="7"/>
  <c r="D75" i="3"/>
  <c r="CC72" i="3"/>
  <c r="DM72" i="3"/>
  <c r="DR72" i="3"/>
  <c r="CM72" i="3"/>
  <c r="T72" i="3"/>
  <c r="AA72" i="3"/>
  <c r="BR72" i="3"/>
  <c r="AU72" i="3"/>
  <c r="BF72" i="3"/>
  <c r="FO16" i="7"/>
  <c r="FN72" i="3"/>
  <c r="AI72" i="3"/>
  <c r="Y72" i="3"/>
  <c r="AQ72" i="3"/>
  <c r="FC16" i="7"/>
  <c r="FB72" i="3"/>
  <c r="AT183" i="3"/>
  <c r="AU63" i="7"/>
  <c r="DF182" i="3"/>
  <c r="DF134" i="3"/>
  <c r="DG62" i="7"/>
  <c r="DU63" i="7"/>
  <c r="DT183" i="3"/>
  <c r="BQ64" i="7"/>
  <c r="BP184" i="3"/>
  <c r="AD107" i="3"/>
  <c r="DK106" i="3"/>
  <c r="BQ63" i="7"/>
  <c r="BP183" i="3"/>
  <c r="EV105" i="3"/>
  <c r="EW11" i="7"/>
  <c r="EV67" i="3"/>
  <c r="AH62" i="7"/>
  <c r="AG182" i="3"/>
  <c r="AG134" i="3"/>
  <c r="BS63" i="7"/>
  <c r="BR183" i="3"/>
  <c r="AF182" i="3"/>
  <c r="AF134" i="3"/>
  <c r="AG62" i="7"/>
  <c r="CO107" i="3"/>
  <c r="FA11" i="7"/>
  <c r="EZ67" i="3"/>
  <c r="EZ105" i="3"/>
  <c r="AH107" i="3"/>
  <c r="D68" i="3"/>
  <c r="F67" i="3"/>
  <c r="M182" i="3"/>
  <c r="N62" i="7"/>
  <c r="M134" i="3"/>
  <c r="FE67" i="3"/>
  <c r="FF11" i="7"/>
  <c r="FE105" i="3"/>
  <c r="DC63" i="7"/>
  <c r="DB183" i="3"/>
  <c r="Y183" i="3"/>
  <c r="Z63" i="7"/>
  <c r="CJ105" i="3"/>
  <c r="CJ67" i="3"/>
  <c r="BN67" i="3"/>
  <c r="BN105" i="3"/>
  <c r="FI107" i="3"/>
  <c r="FJ13" i="7"/>
  <c r="AN63" i="7"/>
  <c r="AM183" i="3"/>
  <c r="CY64" i="7"/>
  <c r="CX184" i="3"/>
  <c r="BV107" i="3"/>
  <c r="DE183" i="3"/>
  <c r="DF63" i="7"/>
  <c r="DV105" i="3"/>
  <c r="DV67" i="3"/>
  <c r="FK13" i="7"/>
  <c r="FJ107" i="3"/>
  <c r="AA107" i="3"/>
  <c r="I107" i="3"/>
  <c r="FN105" i="3"/>
  <c r="FN67" i="3"/>
  <c r="FO11" i="7"/>
  <c r="CJ107" i="3"/>
  <c r="CE106" i="3"/>
  <c r="EY183" i="3"/>
  <c r="EZ63" i="7"/>
  <c r="CI106" i="3"/>
  <c r="U183" i="3"/>
  <c r="V63" i="7"/>
  <c r="CK182" i="3"/>
  <c r="CL62" i="7"/>
  <c r="CK134" i="3"/>
  <c r="AS106" i="3"/>
  <c r="BZ107" i="3"/>
  <c r="DT107" i="3"/>
  <c r="BL62" i="7"/>
  <c r="BK134" i="3"/>
  <c r="BK182" i="3"/>
  <c r="I182" i="3"/>
  <c r="J62" i="7"/>
  <c r="I134" i="3"/>
  <c r="AA183" i="3"/>
  <c r="AB63" i="7"/>
  <c r="DN107" i="3"/>
  <c r="AO106" i="3"/>
  <c r="EA64" i="7"/>
  <c r="DZ184" i="3"/>
  <c r="EP107" i="3"/>
  <c r="ED62" i="7"/>
  <c r="EC134" i="3"/>
  <c r="EC182" i="3"/>
  <c r="K183" i="3"/>
  <c r="L63" i="7"/>
  <c r="CD62" i="7"/>
  <c r="CC182" i="3"/>
  <c r="CC134" i="3"/>
  <c r="EM107" i="3"/>
  <c r="BD67" i="3"/>
  <c r="BD105" i="3"/>
  <c r="X67" i="3"/>
  <c r="X105" i="3"/>
  <c r="BR106" i="3"/>
  <c r="ED106" i="3"/>
  <c r="P105" i="3"/>
  <c r="P67" i="3"/>
  <c r="CU107" i="3"/>
  <c r="N63" i="7"/>
  <c r="M183" i="3"/>
  <c r="AJ64" i="7"/>
  <c r="AI184" i="3"/>
  <c r="EK106" i="3"/>
  <c r="DQ62" i="7"/>
  <c r="DP182" i="3"/>
  <c r="DP134" i="3"/>
  <c r="FD12" i="7"/>
  <c r="FC106" i="3"/>
  <c r="AF105" i="3"/>
  <c r="AF67" i="3"/>
  <c r="AY106" i="3"/>
  <c r="H106" i="3"/>
  <c r="BG106" i="3"/>
  <c r="M107" i="3"/>
  <c r="EV106" i="3"/>
  <c r="EW12" i="7"/>
  <c r="AB106" i="3"/>
  <c r="DR107" i="3"/>
  <c r="FE13" i="7"/>
  <c r="FD107" i="3"/>
  <c r="CH106" i="3"/>
  <c r="BK107" i="3"/>
  <c r="BN107" i="3"/>
  <c r="EU12" i="7"/>
  <c r="ET106" i="3"/>
  <c r="ES63" i="7"/>
  <c r="ER183" i="3"/>
  <c r="BA64" i="7"/>
  <c r="AZ184" i="3"/>
  <c r="L183" i="3"/>
  <c r="M63" i="7"/>
  <c r="DS106" i="3"/>
  <c r="AN62" i="7"/>
  <c r="AM182" i="3"/>
  <c r="AM134" i="3"/>
  <c r="BP107" i="3"/>
  <c r="AK107" i="3"/>
  <c r="EV183" i="3"/>
  <c r="EW63" i="7"/>
  <c r="DH41" i="7"/>
  <c r="DG97" i="3"/>
  <c r="EQ97" i="3"/>
  <c r="ER41" i="7"/>
  <c r="AE97" i="3"/>
  <c r="AF41" i="7"/>
  <c r="BO92" i="7"/>
  <c r="BN164" i="3"/>
  <c r="BC97" i="3"/>
  <c r="BD41" i="7"/>
  <c r="FC164" i="3"/>
  <c r="FD92" i="7"/>
  <c r="DS164" i="3"/>
  <c r="DT92" i="7"/>
  <c r="BS164" i="3"/>
  <c r="BT92" i="7"/>
  <c r="AE41" i="7"/>
  <c r="AD97" i="3"/>
  <c r="EG164" i="3"/>
  <c r="EH92" i="7"/>
  <c r="BP41" i="7"/>
  <c r="BO97" i="3"/>
  <c r="EX97" i="3"/>
  <c r="EY41" i="7"/>
  <c r="BA97" i="3"/>
  <c r="BB41" i="7"/>
  <c r="BV164" i="3"/>
  <c r="BW92" i="7"/>
  <c r="AV97" i="3"/>
  <c r="AW41" i="7"/>
  <c r="AL97" i="3"/>
  <c r="AM41" i="7"/>
  <c r="AI97" i="3"/>
  <c r="AJ41" i="7"/>
  <c r="DG164" i="3"/>
  <c r="DH92" i="7"/>
  <c r="J164" i="3"/>
  <c r="K92" i="7"/>
  <c r="BT41" i="7"/>
  <c r="BS97" i="3"/>
  <c r="U92" i="7"/>
  <c r="T164" i="3"/>
  <c r="Z164" i="3"/>
  <c r="AA92" i="7"/>
  <c r="BZ92" i="7"/>
  <c r="BY164" i="3"/>
  <c r="W164" i="3"/>
  <c r="X92" i="7"/>
  <c r="BM92" i="7"/>
  <c r="BL164" i="3"/>
  <c r="ED97" i="3"/>
  <c r="EE41" i="7"/>
  <c r="K164" i="3"/>
  <c r="L92" i="7"/>
  <c r="EF92" i="7"/>
  <c r="EE164" i="3"/>
  <c r="D164" i="3" l="1"/>
  <c r="F47" i="3"/>
  <c r="G47" i="3"/>
  <c r="D127" i="6"/>
  <c r="H55" i="3"/>
  <c r="T24" i="26"/>
  <c r="U39" i="26"/>
  <c r="U38" i="26"/>
  <c r="T5" i="26"/>
  <c r="J55" i="3"/>
  <c r="G55" i="3"/>
  <c r="F55" i="3"/>
  <c r="I55" i="3"/>
  <c r="EP55" i="3"/>
  <c r="DO55" i="3"/>
  <c r="FF55" i="3"/>
  <c r="DU55" i="3"/>
  <c r="EV55" i="3"/>
  <c r="FL55" i="3"/>
  <c r="FE55" i="3"/>
  <c r="EZ55" i="3"/>
  <c r="EG55" i="3"/>
  <c r="ER55" i="3"/>
  <c r="EF55" i="3"/>
  <c r="EX15" i="7"/>
  <c r="FH55" i="3"/>
  <c r="FG55" i="3"/>
  <c r="FN55" i="3"/>
  <c r="FI55" i="3"/>
  <c r="EL55" i="3"/>
  <c r="DZ55" i="3"/>
  <c r="EY55" i="3"/>
  <c r="EA55" i="3"/>
  <c r="EU55" i="3"/>
  <c r="EN55" i="3"/>
  <c r="FA55" i="3"/>
  <c r="EW55" i="3"/>
  <c r="FB55" i="3"/>
  <c r="C44" i="3"/>
  <c r="ET55" i="3"/>
  <c r="DY55" i="3"/>
  <c r="FK55" i="3"/>
  <c r="DS55" i="3"/>
  <c r="DN55" i="3"/>
  <c r="EQ55" i="3"/>
  <c r="EJ55" i="3"/>
  <c r="EB55" i="3"/>
  <c r="DQ55" i="3"/>
  <c r="FC55" i="3"/>
  <c r="DT55" i="3"/>
  <c r="EC55" i="3"/>
  <c r="EI55" i="3"/>
  <c r="FO55" i="3"/>
  <c r="EW15" i="7"/>
  <c r="EH55" i="3"/>
  <c r="DV55" i="3"/>
  <c r="FD55" i="3"/>
  <c r="DW55" i="3"/>
  <c r="FJ55" i="3"/>
  <c r="EX55" i="3"/>
  <c r="EO55" i="3"/>
  <c r="DP55" i="3"/>
  <c r="FM55" i="3"/>
  <c r="EE55" i="3"/>
  <c r="FE15" i="7"/>
  <c r="EK55" i="3"/>
  <c r="ES55" i="3"/>
  <c r="DR55" i="3"/>
  <c r="FF15" i="7"/>
  <c r="DX55" i="3"/>
  <c r="EM55" i="3"/>
  <c r="ED55" i="3"/>
  <c r="BX114" i="3"/>
  <c r="FC15" i="7"/>
  <c r="AY114" i="3"/>
  <c r="DQ86" i="7"/>
  <c r="FJ15" i="7"/>
  <c r="DV104" i="3"/>
  <c r="FL15" i="7"/>
  <c r="EU15" i="7"/>
  <c r="FO15" i="7"/>
  <c r="EV15" i="7"/>
  <c r="FN15" i="7"/>
  <c r="FK15" i="7"/>
  <c r="FG15" i="7"/>
  <c r="FD15" i="7"/>
  <c r="EZ15" i="7"/>
  <c r="EY15" i="7"/>
  <c r="FH15" i="7"/>
  <c r="FI15" i="7"/>
  <c r="FA15" i="7"/>
  <c r="FB15" i="7"/>
  <c r="FM15" i="7"/>
  <c r="BY191" i="3"/>
  <c r="FL186" i="3"/>
  <c r="EM35" i="7"/>
  <c r="ER86" i="7"/>
  <c r="BR61" i="7"/>
  <c r="Y81" i="7"/>
  <c r="Y230" i="7" s="1"/>
  <c r="S109" i="3"/>
  <c r="BU114" i="3"/>
  <c r="EZ109" i="3"/>
  <c r="CG186" i="3"/>
  <c r="BJ109" i="3"/>
  <c r="EZ120" i="7"/>
  <c r="EZ127" i="7" s="1"/>
  <c r="DQ61" i="7"/>
  <c r="EL61" i="7"/>
  <c r="EE109" i="3"/>
  <c r="Q86" i="7"/>
  <c r="BP109" i="3"/>
  <c r="DX104" i="3"/>
  <c r="EU104" i="3"/>
  <c r="DR86" i="7"/>
  <c r="J104" i="3"/>
  <c r="EN35" i="7"/>
  <c r="FC119" i="7"/>
  <c r="FC126" i="7" s="1"/>
  <c r="AD109" i="3"/>
  <c r="AF61" i="7"/>
  <c r="DW186" i="3"/>
  <c r="AG104" i="3"/>
  <c r="FH119" i="7"/>
  <c r="FH126" i="7" s="1"/>
  <c r="FO104" i="3"/>
  <c r="FL114" i="3"/>
  <c r="FI120" i="7"/>
  <c r="FI127" i="7" s="1"/>
  <c r="W35" i="7"/>
  <c r="K109" i="3"/>
  <c r="FG191" i="3"/>
  <c r="DP191" i="3"/>
  <c r="FF104" i="3"/>
  <c r="FL120" i="7"/>
  <c r="FL127" i="7" s="1"/>
  <c r="FI30" i="7"/>
  <c r="AZ114" i="3"/>
  <c r="BT86" i="7"/>
  <c r="BL61" i="7"/>
  <c r="FI10" i="7"/>
  <c r="FJ119" i="7"/>
  <c r="FJ126" i="7" s="1"/>
  <c r="M109" i="3"/>
  <c r="FB120" i="7"/>
  <c r="FB127" i="7" s="1"/>
  <c r="CQ104" i="3"/>
  <c r="CE114" i="3"/>
  <c r="AI35" i="7"/>
  <c r="BU86" i="7"/>
  <c r="EY120" i="7"/>
  <c r="EY127" i="7" s="1"/>
  <c r="EM114" i="3"/>
  <c r="AC104" i="3"/>
  <c r="DO81" i="7"/>
  <c r="DO230" i="7" s="1"/>
  <c r="EV120" i="7"/>
  <c r="EV127" i="7" s="1"/>
  <c r="FA186" i="3"/>
  <c r="DN81" i="7"/>
  <c r="DN230" i="7" s="1"/>
  <c r="EH186" i="3"/>
  <c r="X186" i="3"/>
  <c r="L186" i="3"/>
  <c r="DX81" i="7"/>
  <c r="DX230" i="7" s="1"/>
  <c r="BV81" i="7"/>
  <c r="BV230" i="7" s="1"/>
  <c r="AC191" i="3"/>
  <c r="CI191" i="3"/>
  <c r="DQ191" i="3"/>
  <c r="EE191" i="3"/>
  <c r="U86" i="7"/>
  <c r="FH191" i="3"/>
  <c r="FO86" i="7"/>
  <c r="DM186" i="3"/>
  <c r="Y186" i="3"/>
  <c r="BY81" i="7"/>
  <c r="BY230" i="7" s="1"/>
  <c r="CI186" i="3"/>
  <c r="AJ186" i="3"/>
  <c r="AZ81" i="7"/>
  <c r="AZ230" i="7" s="1"/>
  <c r="ER186" i="3"/>
  <c r="FO81" i="7"/>
  <c r="FO230" i="7" s="1"/>
  <c r="DK191" i="3"/>
  <c r="BD81" i="7"/>
  <c r="BD230" i="7" s="1"/>
  <c r="EN61" i="7"/>
  <c r="BG186" i="3"/>
  <c r="EM61" i="7"/>
  <c r="FI86" i="7"/>
  <c r="AB109" i="3"/>
  <c r="V114" i="3"/>
  <c r="CN61" i="7"/>
  <c r="ET114" i="3"/>
  <c r="CO81" i="7"/>
  <c r="CO230" i="7" s="1"/>
  <c r="CG61" i="7"/>
  <c r="EJ61" i="7"/>
  <c r="FM120" i="7"/>
  <c r="FM127" i="7" s="1"/>
  <c r="EV119" i="7"/>
  <c r="EV126" i="7" s="1"/>
  <c r="DX86" i="7"/>
  <c r="BJ61" i="7"/>
  <c r="CF35" i="7"/>
  <c r="CT114" i="3"/>
  <c r="EU109" i="3"/>
  <c r="CN186" i="3"/>
  <c r="X104" i="3"/>
  <c r="BW191" i="3"/>
  <c r="DD191" i="3"/>
  <c r="G191" i="3"/>
  <c r="CJ86" i="7"/>
  <c r="CF86" i="7"/>
  <c r="CE191" i="3"/>
  <c r="FB61" i="7"/>
  <c r="Z104" i="3"/>
  <c r="DE86" i="7"/>
  <c r="AO114" i="3"/>
  <c r="FE61" i="7"/>
  <c r="BF114" i="3"/>
  <c r="S191" i="3"/>
  <c r="DO86" i="7"/>
  <c r="FG120" i="7"/>
  <c r="FG127" i="7" s="1"/>
  <c r="AG35" i="7"/>
  <c r="AG61" i="7"/>
  <c r="FG10" i="7"/>
  <c r="BT186" i="3"/>
  <c r="DA186" i="3"/>
  <c r="BH191" i="3"/>
  <c r="FN104" i="3"/>
  <c r="FM35" i="7"/>
  <c r="CH109" i="3"/>
  <c r="EQ191" i="3"/>
  <c r="CV109" i="3"/>
  <c r="CO109" i="3"/>
  <c r="CV186" i="3"/>
  <c r="P104" i="3"/>
  <c r="T86" i="7"/>
  <c r="EI114" i="3"/>
  <c r="BN186" i="3"/>
  <c r="EI81" i="7"/>
  <c r="EI230" i="7" s="1"/>
  <c r="DD104" i="3"/>
  <c r="DZ104" i="3"/>
  <c r="EQ35" i="7"/>
  <c r="CR81" i="7"/>
  <c r="CR230" i="7" s="1"/>
  <c r="Y109" i="3"/>
  <c r="DE114" i="3"/>
  <c r="EA114" i="3"/>
  <c r="AS61" i="7"/>
  <c r="BD191" i="3"/>
  <c r="DX114" i="3"/>
  <c r="BL104" i="3"/>
  <c r="FB81" i="7"/>
  <c r="FB230" i="7" s="1"/>
  <c r="FN186" i="3"/>
  <c r="ET86" i="7"/>
  <c r="EP114" i="3"/>
  <c r="R86" i="7"/>
  <c r="U104" i="3"/>
  <c r="BD186" i="3"/>
  <c r="S35" i="7"/>
  <c r="K104" i="3"/>
  <c r="EV30" i="7"/>
  <c r="AE61" i="7"/>
  <c r="Z81" i="7"/>
  <c r="Z230" i="7" s="1"/>
  <c r="CD61" i="7"/>
  <c r="BW114" i="3"/>
  <c r="BC186" i="3"/>
  <c r="DZ186" i="3"/>
  <c r="FA30" i="7"/>
  <c r="M81" i="7"/>
  <c r="M230" i="7" s="1"/>
  <c r="DT81" i="7"/>
  <c r="DT230" i="7" s="1"/>
  <c r="CS81" i="7"/>
  <c r="CS230" i="7" s="1"/>
  <c r="FH104" i="3"/>
  <c r="DB61" i="7"/>
  <c r="EF35" i="7"/>
  <c r="Z86" i="7"/>
  <c r="AS35" i="7"/>
  <c r="FM186" i="3"/>
  <c r="CJ81" i="7"/>
  <c r="CJ230" i="7" s="1"/>
  <c r="CT104" i="3"/>
  <c r="FH86" i="7"/>
  <c r="BT35" i="7"/>
  <c r="CW61" i="7"/>
  <c r="CN114" i="3"/>
  <c r="ES191" i="3"/>
  <c r="FE104" i="3"/>
  <c r="CG86" i="7"/>
  <c r="CR61" i="7"/>
  <c r="DD35" i="7"/>
  <c r="EK186" i="3"/>
  <c r="DN186" i="3"/>
  <c r="AI114" i="3"/>
  <c r="BZ86" i="7"/>
  <c r="EX120" i="7"/>
  <c r="EX127" i="7" s="1"/>
  <c r="DS186" i="3"/>
  <c r="EA81" i="7"/>
  <c r="EA230" i="7" s="1"/>
  <c r="M35" i="7"/>
  <c r="EE114" i="3"/>
  <c r="FN119" i="7"/>
  <c r="FN126" i="7" s="1"/>
  <c r="FF10" i="7"/>
  <c r="CF191" i="3"/>
  <c r="AU35" i="7"/>
  <c r="DU191" i="3"/>
  <c r="DL186" i="3"/>
  <c r="EV186" i="3"/>
  <c r="CH81" i="7"/>
  <c r="CH230" i="7" s="1"/>
  <c r="AF35" i="7"/>
  <c r="ER104" i="3"/>
  <c r="CL114" i="3"/>
  <c r="EJ104" i="3"/>
  <c r="EE35" i="7"/>
  <c r="AN191" i="3"/>
  <c r="FL109" i="3"/>
  <c r="CJ109" i="3"/>
  <c r="FA120" i="7"/>
  <c r="FA127" i="7" s="1"/>
  <c r="AQ186" i="3"/>
  <c r="FM119" i="7"/>
  <c r="FM126" i="7" s="1"/>
  <c r="FG61" i="7"/>
  <c r="CU35" i="7"/>
  <c r="Y191" i="3"/>
  <c r="CY114" i="3"/>
  <c r="EJ35" i="7"/>
  <c r="CH86" i="7"/>
  <c r="H81" i="7"/>
  <c r="H230" i="7" s="1"/>
  <c r="DY104" i="3"/>
  <c r="BL109" i="3"/>
  <c r="EW81" i="7"/>
  <c r="EW230" i="7" s="1"/>
  <c r="CQ35" i="7"/>
  <c r="CK104" i="3"/>
  <c r="P191" i="3"/>
  <c r="CB86" i="7"/>
  <c r="AU109" i="3"/>
  <c r="AL186" i="3"/>
  <c r="FI119" i="7"/>
  <c r="FI126" i="7" s="1"/>
  <c r="FK119" i="7"/>
  <c r="FK126" i="7" s="1"/>
  <c r="EK109" i="3"/>
  <c r="CP114" i="3"/>
  <c r="DG61" i="7"/>
  <c r="DM81" i="7"/>
  <c r="DM230" i="7" s="1"/>
  <c r="AV61" i="7"/>
  <c r="AO86" i="7"/>
  <c r="BK114" i="3"/>
  <c r="AB191" i="3"/>
  <c r="AE114" i="3"/>
  <c r="CU61" i="7"/>
  <c r="DW86" i="7"/>
  <c r="CP109" i="3"/>
  <c r="S186" i="3"/>
  <c r="AY61" i="7"/>
  <c r="BT114" i="3"/>
  <c r="P114" i="3"/>
  <c r="CA191" i="3"/>
  <c r="EW186" i="3"/>
  <c r="FG114" i="3"/>
  <c r="DM86" i="7"/>
  <c r="AK109" i="3"/>
  <c r="FL86" i="7"/>
  <c r="CT61" i="7"/>
  <c r="DV86" i="7"/>
  <c r="AW191" i="3"/>
  <c r="R186" i="3"/>
  <c r="DC114" i="3"/>
  <c r="ED114" i="3"/>
  <c r="AF104" i="3"/>
  <c r="EV104" i="3"/>
  <c r="BD104" i="3"/>
  <c r="J61" i="7"/>
  <c r="AX86" i="7"/>
  <c r="BU81" i="7"/>
  <c r="BU230" i="7" s="1"/>
  <c r="AK81" i="7"/>
  <c r="AK230" i="7" s="1"/>
  <c r="AG81" i="7"/>
  <c r="AG230" i="7" s="1"/>
  <c r="ES81" i="7"/>
  <c r="ES230" i="7" s="1"/>
  <c r="BS81" i="7"/>
  <c r="BS230" i="7" s="1"/>
  <c r="EE81" i="7"/>
  <c r="EE230" i="7" s="1"/>
  <c r="DZ81" i="7"/>
  <c r="DZ230" i="7" s="1"/>
  <c r="BS191" i="3"/>
  <c r="AD86" i="7"/>
  <c r="EC104" i="3"/>
  <c r="DC81" i="7"/>
  <c r="DC230" i="7" s="1"/>
  <c r="R191" i="3"/>
  <c r="FB119" i="7"/>
  <c r="FB126" i="7" s="1"/>
  <c r="FH120" i="7"/>
  <c r="FH127" i="7" s="1"/>
  <c r="BA35" i="7"/>
  <c r="EL86" i="7"/>
  <c r="FA61" i="7"/>
  <c r="EB104" i="3"/>
  <c r="M104" i="3"/>
  <c r="CF104" i="3"/>
  <c r="BG191" i="3"/>
  <c r="BX35" i="7"/>
  <c r="AB81" i="7"/>
  <c r="AB230" i="7" s="1"/>
  <c r="FE120" i="7"/>
  <c r="FE127" i="7" s="1"/>
  <c r="FD109" i="3"/>
  <c r="AG109" i="3"/>
  <c r="EC109" i="3"/>
  <c r="BC61" i="7"/>
  <c r="Q35" i="7"/>
  <c r="T35" i="7"/>
  <c r="EX109" i="3"/>
  <c r="DL86" i="7"/>
  <c r="ED186" i="3"/>
  <c r="EE186" i="3"/>
  <c r="AV35" i="7"/>
  <c r="FL81" i="7"/>
  <c r="FL230" i="7" s="1"/>
  <c r="S114" i="3"/>
  <c r="DK61" i="7"/>
  <c r="EB81" i="7"/>
  <c r="EB230" i="7" s="1"/>
  <c r="CT86" i="7"/>
  <c r="EZ30" i="7"/>
  <c r="FJ120" i="7"/>
  <c r="FJ127" i="7" s="1"/>
  <c r="EZ104" i="3"/>
  <c r="BF109" i="3"/>
  <c r="T191" i="3"/>
  <c r="AY186" i="3"/>
  <c r="EQ104" i="3"/>
  <c r="EC114" i="3"/>
  <c r="BY186" i="3"/>
  <c r="BY55" i="3"/>
  <c r="FG119" i="7"/>
  <c r="FG126" i="7" s="1"/>
  <c r="CB191" i="3"/>
  <c r="FO119" i="7"/>
  <c r="FO126" i="7" s="1"/>
  <c r="DU35" i="7"/>
  <c r="CY35" i="7"/>
  <c r="L86" i="7"/>
  <c r="FA10" i="7"/>
  <c r="DE81" i="7"/>
  <c r="DE230" i="7" s="1"/>
  <c r="Z109" i="3"/>
  <c r="AC86" i="7"/>
  <c r="CM86" i="7"/>
  <c r="DY186" i="3"/>
  <c r="DV191" i="3"/>
  <c r="AP35" i="7"/>
  <c r="FC120" i="7"/>
  <c r="FC127" i="7" s="1"/>
  <c r="DR109" i="3"/>
  <c r="FM30" i="7"/>
  <c r="BI86" i="7"/>
  <c r="ET186" i="3"/>
  <c r="FN86" i="7"/>
  <c r="BF191" i="3"/>
  <c r="DB186" i="3"/>
  <c r="I186" i="3"/>
  <c r="EH104" i="3"/>
  <c r="DA61" i="7"/>
  <c r="FO10" i="7"/>
  <c r="BO81" i="7"/>
  <c r="BO230" i="7" s="1"/>
  <c r="CZ61" i="7"/>
  <c r="CM61" i="7"/>
  <c r="DJ35" i="7"/>
  <c r="CS104" i="3"/>
  <c r="CL61" i="7"/>
  <c r="BP191" i="3"/>
  <c r="FJ109" i="3"/>
  <c r="AN61" i="7"/>
  <c r="FN191" i="3"/>
  <c r="BV86" i="7"/>
  <c r="AQ35" i="7"/>
  <c r="AM109" i="3"/>
  <c r="DN191" i="3"/>
  <c r="BU186" i="3"/>
  <c r="CG104" i="3"/>
  <c r="FK191" i="3"/>
  <c r="CL35" i="7"/>
  <c r="BM191" i="3"/>
  <c r="AF191" i="3"/>
  <c r="FD120" i="7"/>
  <c r="FD127" i="7" s="1"/>
  <c r="BW104" i="3"/>
  <c r="CA109" i="3"/>
  <c r="AF114" i="3"/>
  <c r="H61" i="7"/>
  <c r="DZ86" i="7"/>
  <c r="FF119" i="7"/>
  <c r="FF126" i="7" s="1"/>
  <c r="EQ186" i="3"/>
  <c r="BU61" i="7"/>
  <c r="DH61" i="7"/>
  <c r="AP114" i="3"/>
  <c r="BQ86" i="7"/>
  <c r="AI109" i="3"/>
  <c r="DU104" i="3"/>
  <c r="CX114" i="3"/>
  <c r="K191" i="3"/>
  <c r="EF86" i="7"/>
  <c r="EO191" i="3"/>
  <c r="BO186" i="3"/>
  <c r="CP61" i="7"/>
  <c r="AO55" i="3"/>
  <c r="DC55" i="3"/>
  <c r="DG55" i="3"/>
  <c r="EH61" i="7"/>
  <c r="AS109" i="3"/>
  <c r="FH186" i="3"/>
  <c r="EX86" i="7"/>
  <c r="EV10" i="7"/>
  <c r="U114" i="3"/>
  <c r="BU191" i="3"/>
  <c r="AH61" i="7"/>
  <c r="Y86" i="7"/>
  <c r="DD186" i="3"/>
  <c r="CK114" i="3"/>
  <c r="EL114" i="3"/>
  <c r="CN86" i="7"/>
  <c r="BN86" i="7"/>
  <c r="AG86" i="7"/>
  <c r="BY86" i="7"/>
  <c r="AY81" i="7"/>
  <c r="AY230" i="7" s="1"/>
  <c r="BF104" i="3"/>
  <c r="EX114" i="3"/>
  <c r="EZ81" i="7"/>
  <c r="EZ230" i="7" s="1"/>
  <c r="CJ186" i="3"/>
  <c r="EU81" i="7"/>
  <c r="EU230" i="7" s="1"/>
  <c r="AD186" i="3"/>
  <c r="AT109" i="3"/>
  <c r="CW81" i="7"/>
  <c r="CW230" i="7" s="1"/>
  <c r="FM191" i="3"/>
  <c r="FA86" i="7"/>
  <c r="AX55" i="3"/>
  <c r="CF55" i="3"/>
  <c r="DL55" i="3"/>
  <c r="FM10" i="7"/>
  <c r="EX119" i="7"/>
  <c r="EX126" i="7" s="1"/>
  <c r="FN61" i="7"/>
  <c r="FD10" i="7"/>
  <c r="CT109" i="3"/>
  <c r="FA81" i="7"/>
  <c r="FA230" i="7" s="1"/>
  <c r="EY30" i="7"/>
  <c r="BP186" i="3"/>
  <c r="AQ61" i="7"/>
  <c r="I109" i="3"/>
  <c r="AQ114" i="3"/>
  <c r="EP186" i="3"/>
  <c r="BN104" i="3"/>
  <c r="D67" i="3"/>
  <c r="EW10" i="7"/>
  <c r="X191" i="3"/>
  <c r="CG191" i="3"/>
  <c r="CL191" i="3"/>
  <c r="FM86" i="7"/>
  <c r="FK61" i="7"/>
  <c r="EW119" i="7"/>
  <c r="EW126" i="7" s="1"/>
  <c r="EW120" i="7"/>
  <c r="EW127" i="7" s="1"/>
  <c r="CK81" i="7"/>
  <c r="CK230" i="7" s="1"/>
  <c r="EQ81" i="7"/>
  <c r="EQ230" i="7" s="1"/>
  <c r="BZ81" i="7"/>
  <c r="BZ230" i="7" s="1"/>
  <c r="AE81" i="7"/>
  <c r="AE230" i="7" s="1"/>
  <c r="EW35" i="7"/>
  <c r="EC61" i="7"/>
  <c r="M55" i="3"/>
  <c r="BI55" i="3"/>
  <c r="AH55" i="3"/>
  <c r="AM81" i="7"/>
  <c r="AM230" i="7" s="1"/>
  <c r="EO109" i="3"/>
  <c r="EB191" i="3"/>
  <c r="N104" i="3"/>
  <c r="BY61" i="7"/>
  <c r="BQ191" i="3"/>
  <c r="DP86" i="7"/>
  <c r="EU35" i="7"/>
  <c r="EE104" i="3"/>
  <c r="T81" i="7"/>
  <c r="T230" i="7" s="1"/>
  <c r="DS35" i="7"/>
  <c r="J81" i="7"/>
  <c r="J230" i="7" s="1"/>
  <c r="AJ55" i="3"/>
  <c r="AF55" i="3"/>
  <c r="AV55" i="3"/>
  <c r="Y55" i="3"/>
  <c r="BN191" i="3"/>
  <c r="BJ81" i="7"/>
  <c r="BJ230" i="7" s="1"/>
  <c r="FK81" i="7"/>
  <c r="FK230" i="7" s="1"/>
  <c r="EX81" i="7"/>
  <c r="EX230" i="7" s="1"/>
  <c r="FC86" i="7"/>
  <c r="FL10" i="7"/>
  <c r="EI104" i="3"/>
  <c r="EW47" i="3"/>
  <c r="BI47" i="3"/>
  <c r="BD47" i="3"/>
  <c r="M47" i="3"/>
  <c r="BO35" i="7"/>
  <c r="EU191" i="3"/>
  <c r="DZ35" i="7"/>
  <c r="EC81" i="7"/>
  <c r="EC230" i="7" s="1"/>
  <c r="FK30" i="7"/>
  <c r="DH186" i="3"/>
  <c r="FB10" i="7"/>
  <c r="CN35" i="7"/>
  <c r="FK186" i="3"/>
  <c r="CE61" i="7"/>
  <c r="BG55" i="3"/>
  <c r="BE55" i="3"/>
  <c r="CZ55" i="3"/>
  <c r="BA186" i="3"/>
  <c r="AH114" i="3"/>
  <c r="BB114" i="3"/>
  <c r="CZ81" i="7"/>
  <c r="CZ230" i="7" s="1"/>
  <c r="DW191" i="3"/>
  <c r="AR114" i="3"/>
  <c r="W61" i="7"/>
  <c r="BB191" i="3"/>
  <c r="DK186" i="3"/>
  <c r="EL191" i="3"/>
  <c r="BH109" i="3"/>
  <c r="FA109" i="3"/>
  <c r="BZ109" i="3"/>
  <c r="BJ104" i="3"/>
  <c r="R114" i="3"/>
  <c r="BC35" i="7"/>
  <c r="DR47" i="3"/>
  <c r="DG47" i="3"/>
  <c r="CG47" i="3"/>
  <c r="CJ47" i="3"/>
  <c r="EX47" i="3"/>
  <c r="J191" i="3"/>
  <c r="DY86" i="7"/>
  <c r="BA81" i="7"/>
  <c r="BA230" i="7" s="1"/>
  <c r="BL35" i="7"/>
  <c r="EU120" i="7"/>
  <c r="EU127" i="7" s="1"/>
  <c r="S81" i="7"/>
  <c r="S230" i="7" s="1"/>
  <c r="CV81" i="7"/>
  <c r="CV230" i="7" s="1"/>
  <c r="CS191" i="3"/>
  <c r="BM104" i="3"/>
  <c r="DI81" i="7"/>
  <c r="DI230" i="7" s="1"/>
  <c r="CM114" i="3"/>
  <c r="EH191" i="3"/>
  <c r="AD104" i="3"/>
  <c r="CA86" i="7"/>
  <c r="CI86" i="7"/>
  <c r="AU86" i="7"/>
  <c r="DM191" i="3"/>
  <c r="AT35" i="7"/>
  <c r="O55" i="3"/>
  <c r="BB81" i="7"/>
  <c r="BB230" i="7" s="1"/>
  <c r="CR86" i="7"/>
  <c r="BK191" i="3"/>
  <c r="EK86" i="7"/>
  <c r="FE35" i="7"/>
  <c r="EO47" i="3"/>
  <c r="K86" i="7"/>
  <c r="AQ86" i="7"/>
  <c r="BA191" i="3"/>
  <c r="BX86" i="7"/>
  <c r="DY35" i="7"/>
  <c r="EU119" i="7"/>
  <c r="EU126" i="7" s="1"/>
  <c r="X61" i="7"/>
  <c r="CR186" i="3"/>
  <c r="FA119" i="7"/>
  <c r="FA126" i="7" s="1"/>
  <c r="EZ119" i="7"/>
  <c r="EZ126" i="7" s="1"/>
  <c r="BJ114" i="3"/>
  <c r="AH104" i="3"/>
  <c r="EL35" i="7"/>
  <c r="DM61" i="7"/>
  <c r="AK35" i="7"/>
  <c r="CL109" i="3"/>
  <c r="EW114" i="3"/>
  <c r="CN191" i="3"/>
  <c r="AC114" i="3"/>
  <c r="FE119" i="7"/>
  <c r="FE126" i="7" s="1"/>
  <c r="DD86" i="7"/>
  <c r="EX10" i="7"/>
  <c r="DF109" i="3"/>
  <c r="CQ81" i="7"/>
  <c r="CQ230" i="7" s="1"/>
  <c r="DC104" i="3"/>
  <c r="DT61" i="7"/>
  <c r="EM109" i="3"/>
  <c r="DJ109" i="3"/>
  <c r="BE61" i="7"/>
  <c r="BK35" i="7"/>
  <c r="AI55" i="3"/>
  <c r="R55" i="3"/>
  <c r="AR191" i="3"/>
  <c r="AD35" i="7"/>
  <c r="AN81" i="7"/>
  <c r="AN230" i="7" s="1"/>
  <c r="DQ114" i="3"/>
  <c r="EI109" i="3"/>
  <c r="BQ109" i="3"/>
  <c r="CP186" i="3"/>
  <c r="FD104" i="3"/>
  <c r="G186" i="3"/>
  <c r="DO109" i="3"/>
  <c r="CM35" i="7"/>
  <c r="Q104" i="3"/>
  <c r="FE10" i="7"/>
  <c r="Z61" i="7"/>
  <c r="DJ61" i="7"/>
  <c r="EX104" i="3"/>
  <c r="AP86" i="7"/>
  <c r="W109" i="3"/>
  <c r="U186" i="3"/>
  <c r="AS81" i="7"/>
  <c r="AS230" i="7" s="1"/>
  <c r="FB109" i="3"/>
  <c r="AA55" i="3"/>
  <c r="AP55" i="3"/>
  <c r="DA55" i="3"/>
  <c r="CW55" i="3"/>
  <c r="CM55" i="3"/>
  <c r="CC55" i="3"/>
  <c r="AK55" i="3"/>
  <c r="BT55" i="3"/>
  <c r="EY114" i="3"/>
  <c r="EA61" i="7"/>
  <c r="EY191" i="3"/>
  <c r="FJ114" i="3"/>
  <c r="FD191" i="3"/>
  <c r="FM104" i="3"/>
  <c r="FD119" i="7"/>
  <c r="FD126" i="7" s="1"/>
  <c r="FO114" i="3"/>
  <c r="CC191" i="3"/>
  <c r="DL35" i="7"/>
  <c r="AW81" i="7"/>
  <c r="AW230" i="7" s="1"/>
  <c r="FF120" i="7"/>
  <c r="FF127" i="7" s="1"/>
  <c r="FG109" i="3"/>
  <c r="CH40" i="7"/>
  <c r="CK40" i="7"/>
  <c r="AY91" i="7"/>
  <c r="AY232" i="7" s="1"/>
  <c r="FN40" i="7"/>
  <c r="FN118" i="7"/>
  <c r="FN125" i="7" s="1"/>
  <c r="BD181" i="3"/>
  <c r="BD235" i="3" s="1"/>
  <c r="D116" i="3"/>
  <c r="AL181" i="3"/>
  <c r="AL235" i="3" s="1"/>
  <c r="M191" i="3"/>
  <c r="CH114" i="3"/>
  <c r="DO40" i="7"/>
  <c r="CX40" i="7"/>
  <c r="R91" i="7"/>
  <c r="R232" i="7" s="1"/>
  <c r="P91" i="7"/>
  <c r="P232" i="7" s="1"/>
  <c r="BG181" i="3"/>
  <c r="BG235" i="3" s="1"/>
  <c r="V181" i="3"/>
  <c r="V235" i="3" s="1"/>
  <c r="DM181" i="3"/>
  <c r="DB109" i="3"/>
  <c r="EZ186" i="3"/>
  <c r="AL81" i="7"/>
  <c r="AL230" i="7" s="1"/>
  <c r="EM191" i="3"/>
  <c r="EO186" i="3"/>
  <c r="BR114" i="3"/>
  <c r="CD81" i="7"/>
  <c r="CD230" i="7" s="1"/>
  <c r="EP35" i="7"/>
  <c r="AL86" i="7"/>
  <c r="CY186" i="3"/>
  <c r="EF191" i="3"/>
  <c r="AT91" i="7"/>
  <c r="AT232" i="7" s="1"/>
  <c r="EH91" i="7"/>
  <c r="EH232" i="7" s="1"/>
  <c r="AJ91" i="7"/>
  <c r="AJ232" i="7" s="1"/>
  <c r="AQ91" i="7"/>
  <c r="AQ232" i="7" s="1"/>
  <c r="D37" i="7"/>
  <c r="BB181" i="3"/>
  <c r="BB235" i="3" s="1"/>
  <c r="AM91" i="7"/>
  <c r="AM232" i="7" s="1"/>
  <c r="CU91" i="7"/>
  <c r="CU232" i="7" s="1"/>
  <c r="AK91" i="7"/>
  <c r="AK232" i="7" s="1"/>
  <c r="BY91" i="7"/>
  <c r="BY232" i="7" s="1"/>
  <c r="AN40" i="7"/>
  <c r="DR104" i="3"/>
  <c r="AA109" i="3"/>
  <c r="FN30" i="7"/>
  <c r="CM91" i="7"/>
  <c r="CM232" i="7" s="1"/>
  <c r="CR181" i="3"/>
  <c r="BZ181" i="3"/>
  <c r="DS104" i="3"/>
  <c r="DP61" i="7"/>
  <c r="D87" i="7"/>
  <c r="G86" i="7"/>
  <c r="EU114" i="3"/>
  <c r="O109" i="3"/>
  <c r="F109" i="3"/>
  <c r="D110" i="3"/>
  <c r="AY40" i="7"/>
  <c r="DS81" i="7"/>
  <c r="DS230" i="7" s="1"/>
  <c r="DI40" i="7"/>
  <c r="FN181" i="3"/>
  <c r="DQ181" i="3"/>
  <c r="CU114" i="3"/>
  <c r="DC186" i="3"/>
  <c r="EM40" i="7"/>
  <c r="DL40" i="7"/>
  <c r="FI91" i="7"/>
  <c r="FI232" i="7" s="1"/>
  <c r="D63" i="7"/>
  <c r="BG104" i="3"/>
  <c r="DE191" i="3"/>
  <c r="DP81" i="7"/>
  <c r="DP230" i="7" s="1"/>
  <c r="DD181" i="3"/>
  <c r="DZ40" i="7"/>
  <c r="CS91" i="7"/>
  <c r="CS232" i="7" s="1"/>
  <c r="DV91" i="7"/>
  <c r="DV232" i="7" s="1"/>
  <c r="BH91" i="7"/>
  <c r="BH232" i="7" s="1"/>
  <c r="D97" i="3"/>
  <c r="FB181" i="3"/>
  <c r="DO181" i="3"/>
  <c r="BS35" i="7"/>
  <c r="FN120" i="7"/>
  <c r="FN127" i="7" s="1"/>
  <c r="CM181" i="3"/>
  <c r="W91" i="7"/>
  <c r="W232" i="7" s="1"/>
  <c r="DL181" i="3"/>
  <c r="FM109" i="3"/>
  <c r="CX81" i="7"/>
  <c r="CX230" i="7" s="1"/>
  <c r="I81" i="7"/>
  <c r="I230" i="7" s="1"/>
  <c r="FF181" i="3"/>
  <c r="AK86" i="7"/>
  <c r="D92" i="3"/>
  <c r="CK91" i="7"/>
  <c r="CK232" i="7" s="1"/>
  <c r="CT40" i="7"/>
  <c r="CM191" i="3"/>
  <c r="BX191" i="3"/>
  <c r="BP81" i="7"/>
  <c r="BP230" i="7" s="1"/>
  <c r="FJ91" i="7"/>
  <c r="FJ232" i="7" s="1"/>
  <c r="BA61" i="7"/>
  <c r="DR61" i="7"/>
  <c r="BV104" i="3"/>
  <c r="AJ104" i="3"/>
  <c r="BM114" i="3"/>
  <c r="AH191" i="3"/>
  <c r="AG186" i="3"/>
  <c r="CV35" i="7"/>
  <c r="AU191" i="3"/>
  <c r="AF86" i="7"/>
  <c r="EX30" i="7"/>
  <c r="CL55" i="3"/>
  <c r="L55" i="3"/>
  <c r="CN109" i="3"/>
  <c r="DS109" i="3"/>
  <c r="FG40" i="7"/>
  <c r="FG118" i="7"/>
  <c r="FG125" i="7" s="1"/>
  <c r="CU81" i="7"/>
  <c r="CU230" i="7" s="1"/>
  <c r="EA181" i="3"/>
  <c r="FK86" i="7"/>
  <c r="FE91" i="7"/>
  <c r="FE232" i="7" s="1"/>
  <c r="BX91" i="7"/>
  <c r="BX232" i="7" s="1"/>
  <c r="EC40" i="7"/>
  <c r="BI40" i="7"/>
  <c r="CE104" i="3"/>
  <c r="P181" i="3"/>
  <c r="P235" i="3" s="1"/>
  <c r="DX61" i="7"/>
  <c r="AW104" i="3"/>
  <c r="V109" i="3"/>
  <c r="BK81" i="7"/>
  <c r="BK230" i="7" s="1"/>
  <c r="ER109" i="3"/>
  <c r="FO120" i="7"/>
  <c r="FO127" i="7" s="1"/>
  <c r="P186" i="3"/>
  <c r="BZ114" i="3"/>
  <c r="DI191" i="3"/>
  <c r="D159" i="3"/>
  <c r="FO35" i="7"/>
  <c r="G35" i="7"/>
  <c r="D36" i="7"/>
  <c r="BU104" i="3"/>
  <c r="DR91" i="7"/>
  <c r="DR232" i="7" s="1"/>
  <c r="CU40" i="7"/>
  <c r="EO40" i="7"/>
  <c r="CP91" i="7"/>
  <c r="CP232" i="7" s="1"/>
  <c r="AX91" i="7"/>
  <c r="AX232" i="7" s="1"/>
  <c r="BP40" i="7"/>
  <c r="AM40" i="7"/>
  <c r="BS91" i="7"/>
  <c r="BS232" i="7" s="1"/>
  <c r="CQ181" i="3"/>
  <c r="BO91" i="7"/>
  <c r="BO232" i="7" s="1"/>
  <c r="BF35" i="7"/>
  <c r="AV40" i="7"/>
  <c r="D111" i="3"/>
  <c r="DU91" i="7"/>
  <c r="DU232" i="7" s="1"/>
  <c r="DP91" i="7"/>
  <c r="DP232" i="7" s="1"/>
  <c r="BS181" i="3"/>
  <c r="AE40" i="7"/>
  <c r="AM181" i="3"/>
  <c r="AM235" i="3" s="1"/>
  <c r="N61" i="7"/>
  <c r="CZ109" i="3"/>
  <c r="BA91" i="7"/>
  <c r="BA232" i="7" s="1"/>
  <c r="DA181" i="3"/>
  <c r="BT91" i="7"/>
  <c r="BT232" i="7" s="1"/>
  <c r="CK181" i="3"/>
  <c r="EY81" i="7"/>
  <c r="EY230" i="7" s="1"/>
  <c r="CU186" i="3"/>
  <c r="DA40" i="7"/>
  <c r="DQ91" i="7"/>
  <c r="DQ232" i="7" s="1"/>
  <c r="DB81" i="7"/>
  <c r="DB230" i="7" s="1"/>
  <c r="W40" i="7"/>
  <c r="BH40" i="7"/>
  <c r="ES61" i="7"/>
  <c r="Y181" i="3"/>
  <c r="Y235" i="3" s="1"/>
  <c r="EH114" i="3"/>
  <c r="BX186" i="3"/>
  <c r="CY181" i="3"/>
  <c r="M40" i="7"/>
  <c r="AH91" i="7"/>
  <c r="AH232" i="7" s="1"/>
  <c r="EW91" i="7"/>
  <c r="EW232" i="7" s="1"/>
  <c r="BG40" i="7"/>
  <c r="BJ40" i="7"/>
  <c r="D84" i="7"/>
  <c r="D112" i="3"/>
  <c r="DD109" i="3"/>
  <c r="CC61" i="7"/>
  <c r="BV91" i="7"/>
  <c r="BV232" i="7" s="1"/>
  <c r="AK104" i="3"/>
  <c r="AV86" i="7"/>
  <c r="DC86" i="7"/>
  <c r="AE191" i="3"/>
  <c r="DX186" i="3"/>
  <c r="T109" i="3"/>
  <c r="EW109" i="3"/>
  <c r="EL81" i="7"/>
  <c r="EL230" i="7" s="1"/>
  <c r="CN81" i="7"/>
  <c r="CN230" i="7" s="1"/>
  <c r="CP55" i="3"/>
  <c r="AW55" i="3"/>
  <c r="BN55" i="3"/>
  <c r="AM55" i="3"/>
  <c r="CU55" i="3"/>
  <c r="BJ55" i="3"/>
  <c r="BD55" i="3"/>
  <c r="AS86" i="7"/>
  <c r="EG181" i="3"/>
  <c r="AX40" i="7"/>
  <c r="CA35" i="7"/>
  <c r="FE86" i="7"/>
  <c r="FE186" i="3"/>
  <c r="CE109" i="3"/>
  <c r="D94" i="7"/>
  <c r="BE40" i="7"/>
  <c r="AC35" i="7"/>
  <c r="CW86" i="7"/>
  <c r="AA91" i="7"/>
  <c r="AA232" i="7" s="1"/>
  <c r="EJ91" i="7"/>
  <c r="EJ232" i="7" s="1"/>
  <c r="EC181" i="3"/>
  <c r="CS181" i="3"/>
  <c r="EK40" i="7"/>
  <c r="DO191" i="3"/>
  <c r="BY40" i="7"/>
  <c r="CR91" i="7"/>
  <c r="CR232" i="7" s="1"/>
  <c r="FD181" i="3"/>
  <c r="BT191" i="3"/>
  <c r="BR186" i="3"/>
  <c r="BE114" i="3"/>
  <c r="FB91" i="7"/>
  <c r="FB232" i="7" s="1"/>
  <c r="BW91" i="7"/>
  <c r="BW232" i="7" s="1"/>
  <c r="I181" i="3"/>
  <c r="I235" i="3" s="1"/>
  <c r="M181" i="3"/>
  <c r="M235" i="3" s="1"/>
  <c r="AT114" i="3"/>
  <c r="D38" i="7"/>
  <c r="BW109" i="3"/>
  <c r="CR109" i="3"/>
  <c r="AH109" i="3"/>
  <c r="EG109" i="3"/>
  <c r="EM81" i="7"/>
  <c r="EM230" i="7" s="1"/>
  <c r="EG40" i="7"/>
  <c r="EB40" i="7"/>
  <c r="DY61" i="7"/>
  <c r="H114" i="3"/>
  <c r="CS86" i="7"/>
  <c r="EJ114" i="3"/>
  <c r="BF81" i="7"/>
  <c r="BF230" i="7" s="1"/>
  <c r="DN181" i="3"/>
  <c r="AR104" i="3"/>
  <c r="AE181" i="3"/>
  <c r="AE235" i="3" s="1"/>
  <c r="DH104" i="3"/>
  <c r="AX181" i="3"/>
  <c r="AX235" i="3" s="1"/>
  <c r="AO35" i="7"/>
  <c r="I86" i="7"/>
  <c r="AW91" i="7"/>
  <c r="AW232" i="7" s="1"/>
  <c r="CB181" i="3"/>
  <c r="CQ91" i="7"/>
  <c r="CQ232" i="7" s="1"/>
  <c r="BW40" i="7"/>
  <c r="EX118" i="7"/>
  <c r="EX40" i="7"/>
  <c r="Y91" i="7"/>
  <c r="Y232" i="7" s="1"/>
  <c r="ET104" i="3"/>
  <c r="ED181" i="3"/>
  <c r="AN104" i="3"/>
  <c r="BH86" i="7"/>
  <c r="EB61" i="7"/>
  <c r="FJ191" i="3"/>
  <c r="BY114" i="3"/>
  <c r="AG114" i="3"/>
  <c r="FF81" i="7"/>
  <c r="FF230" i="7" s="1"/>
  <c r="FI181" i="3"/>
  <c r="DK104" i="3"/>
  <c r="DK181" i="3"/>
  <c r="EF104" i="3"/>
  <c r="AS181" i="3"/>
  <c r="AS235" i="3" s="1"/>
  <c r="AZ61" i="7"/>
  <c r="I104" i="3"/>
  <c r="FF91" i="7"/>
  <c r="FF232" i="7" s="1"/>
  <c r="EZ91" i="7"/>
  <c r="EZ232" i="7" s="1"/>
  <c r="AI40" i="7"/>
  <c r="CQ40" i="7"/>
  <c r="DP40" i="7"/>
  <c r="EU181" i="3"/>
  <c r="S104" i="3"/>
  <c r="DQ47" i="3"/>
  <c r="Z47" i="3"/>
  <c r="EZ47" i="3"/>
  <c r="BY47" i="3"/>
  <c r="DW47" i="3"/>
  <c r="BQ47" i="3"/>
  <c r="BO47" i="3"/>
  <c r="BB47" i="3"/>
  <c r="AJ47" i="3"/>
  <c r="CS47" i="3"/>
  <c r="BF61" i="7"/>
  <c r="BI81" i="7"/>
  <c r="BI230" i="7" s="1"/>
  <c r="H40" i="7"/>
  <c r="DR40" i="7"/>
  <c r="BL40" i="7"/>
  <c r="BF91" i="7"/>
  <c r="BF232" i="7" s="1"/>
  <c r="FA91" i="7"/>
  <c r="FA232" i="7" s="1"/>
  <c r="BT181" i="3"/>
  <c r="BO181" i="3"/>
  <c r="CJ61" i="7"/>
  <c r="BZ91" i="7"/>
  <c r="BZ232" i="7" s="1"/>
  <c r="BK181" i="3"/>
  <c r="BK235" i="3" s="1"/>
  <c r="DK40" i="7"/>
  <c r="DT114" i="3"/>
  <c r="DE91" i="7"/>
  <c r="DE232" i="7" s="1"/>
  <c r="K91" i="7"/>
  <c r="K232" i="7" s="1"/>
  <c r="BB40" i="7"/>
  <c r="DT91" i="7"/>
  <c r="DT232" i="7" s="1"/>
  <c r="CJ104" i="3"/>
  <c r="AF181" i="3"/>
  <c r="AF235" i="3" s="1"/>
  <c r="EY119" i="7"/>
  <c r="EY126" i="7" s="1"/>
  <c r="U109" i="3"/>
  <c r="CM109" i="3"/>
  <c r="BD109" i="3"/>
  <c r="EX186" i="3"/>
  <c r="BL91" i="7"/>
  <c r="BL232" i="7" s="1"/>
  <c r="AA186" i="3"/>
  <c r="FL191" i="3"/>
  <c r="EL186" i="3"/>
  <c r="S91" i="7"/>
  <c r="S232" i="7" s="1"/>
  <c r="AL40" i="7"/>
  <c r="R40" i="7"/>
  <c r="DJ40" i="7"/>
  <c r="EO181" i="3"/>
  <c r="ED104" i="3"/>
  <c r="AU181" i="3"/>
  <c r="AU235" i="3" s="1"/>
  <c r="ER181" i="3"/>
  <c r="I35" i="7"/>
  <c r="CR191" i="3"/>
  <c r="EK35" i="7"/>
  <c r="L114" i="3"/>
  <c r="EI35" i="7"/>
  <c r="BE186" i="3"/>
  <c r="AV109" i="3"/>
  <c r="D77" i="3"/>
  <c r="G5" i="32" s="1"/>
  <c r="I5" i="32" s="1"/>
  <c r="DO61" i="7"/>
  <c r="DI181" i="3"/>
  <c r="L181" i="3"/>
  <c r="L235" i="3" s="1"/>
  <c r="FE118" i="7"/>
  <c r="FE125" i="7" s="1"/>
  <c r="FE40" i="7"/>
  <c r="DV40" i="7"/>
  <c r="BA40" i="7"/>
  <c r="EL40" i="7"/>
  <c r="EI181" i="3"/>
  <c r="DA35" i="7"/>
  <c r="AD191" i="3"/>
  <c r="FD81" i="7"/>
  <c r="FD230" i="7" s="1"/>
  <c r="FD86" i="7"/>
  <c r="Q191" i="3"/>
  <c r="CK186" i="3"/>
  <c r="CA104" i="3"/>
  <c r="FI186" i="3"/>
  <c r="FD118" i="7"/>
  <c r="FD125" i="7" s="1"/>
  <c r="FD40" i="7"/>
  <c r="EU10" i="7"/>
  <c r="BU181" i="3"/>
  <c r="CY191" i="3"/>
  <c r="BG114" i="3"/>
  <c r="CD114" i="3"/>
  <c r="BS55" i="3"/>
  <c r="P55" i="3"/>
  <c r="AG55" i="3"/>
  <c r="CQ55" i="3"/>
  <c r="AR55" i="3"/>
  <c r="FK120" i="7"/>
  <c r="FK127" i="7" s="1"/>
  <c r="BV114" i="3"/>
  <c r="DJ186" i="3"/>
  <c r="CC40" i="7"/>
  <c r="EB91" i="7"/>
  <c r="EB232" i="7" s="1"/>
  <c r="AC181" i="3"/>
  <c r="AC235" i="3" s="1"/>
  <c r="CO104" i="3"/>
  <c r="BF86" i="7"/>
  <c r="R104" i="3"/>
  <c r="FL181" i="3"/>
  <c r="ES35" i="7"/>
  <c r="DM35" i="7"/>
  <c r="EC191" i="3"/>
  <c r="AW86" i="7"/>
  <c r="AH186" i="3"/>
  <c r="CP104" i="3"/>
  <c r="BO61" i="7"/>
  <c r="EF91" i="7"/>
  <c r="EF232" i="7" s="1"/>
  <c r="L91" i="7"/>
  <c r="L232" i="7" s="1"/>
  <c r="AW40" i="7"/>
  <c r="AF40" i="7"/>
  <c r="C46" i="3"/>
  <c r="BQ114" i="3"/>
  <c r="BV40" i="7"/>
  <c r="EY186" i="3"/>
  <c r="ET191" i="3"/>
  <c r="U91" i="7"/>
  <c r="U232" i="7" s="1"/>
  <c r="ED61" i="7"/>
  <c r="W181" i="3"/>
  <c r="W235" i="3" s="1"/>
  <c r="EE40" i="7"/>
  <c r="ER40" i="7"/>
  <c r="AF186" i="3"/>
  <c r="BT40" i="7"/>
  <c r="DU186" i="3"/>
  <c r="DS86" i="7"/>
  <c r="D154" i="3"/>
  <c r="DV81" i="7"/>
  <c r="DV230" i="7" s="1"/>
  <c r="CC109" i="3"/>
  <c r="AB35" i="7"/>
  <c r="EP91" i="7"/>
  <c r="EP232" i="7" s="1"/>
  <c r="DW40" i="7"/>
  <c r="H86" i="7"/>
  <c r="CL91" i="7"/>
  <c r="CL232" i="7" s="1"/>
  <c r="DH181" i="3"/>
  <c r="EP61" i="7"/>
  <c r="CT181" i="3"/>
  <c r="BA86" i="7"/>
  <c r="I114" i="3"/>
  <c r="EJ109" i="3"/>
  <c r="V91" i="7"/>
  <c r="V232" i="7" s="1"/>
  <c r="T61" i="7"/>
  <c r="EY10" i="7"/>
  <c r="BM86" i="7"/>
  <c r="CW91" i="7"/>
  <c r="CW232" i="7" s="1"/>
  <c r="AI61" i="7"/>
  <c r="AV181" i="3"/>
  <c r="AV235" i="3" s="1"/>
  <c r="AY109" i="3"/>
  <c r="BH35" i="7"/>
  <c r="CE35" i="7"/>
  <c r="BG86" i="7"/>
  <c r="AW186" i="3"/>
  <c r="FE109" i="3"/>
  <c r="X109" i="3"/>
  <c r="DM55" i="3"/>
  <c r="CV55" i="3"/>
  <c r="CE55" i="3"/>
  <c r="BR55" i="3"/>
  <c r="EZ35" i="7"/>
  <c r="BQ35" i="7"/>
  <c r="BI35" i="7"/>
  <c r="BA114" i="3"/>
  <c r="BS40" i="7"/>
  <c r="BQ40" i="7"/>
  <c r="FJ40" i="7"/>
  <c r="FJ118" i="7"/>
  <c r="FJ125" i="7" s="1"/>
  <c r="EV61" i="7"/>
  <c r="BC47" i="3"/>
  <c r="DP47" i="3"/>
  <c r="FA47" i="3"/>
  <c r="U47" i="3"/>
  <c r="Y47" i="3"/>
  <c r="AI47" i="3"/>
  <c r="EY47" i="3"/>
  <c r="V47" i="3"/>
  <c r="FB47" i="3"/>
  <c r="DA81" i="7"/>
  <c r="DA230" i="7" s="1"/>
  <c r="BE181" i="3"/>
  <c r="BE235" i="3" s="1"/>
  <c r="EW86" i="7"/>
  <c r="CS114" i="3"/>
  <c r="DQ109" i="3"/>
  <c r="EZ40" i="7"/>
  <c r="EZ118" i="7"/>
  <c r="EU118" i="7"/>
  <c r="EU40" i="7"/>
  <c r="ER91" i="7"/>
  <c r="ER232" i="7" s="1"/>
  <c r="AZ181" i="3"/>
  <c r="AZ235" i="3" s="1"/>
  <c r="DF181" i="3"/>
  <c r="D117" i="3"/>
  <c r="DX181" i="3"/>
  <c r="BM91" i="7"/>
  <c r="BM232" i="7" s="1"/>
  <c r="DP181" i="3"/>
  <c r="X91" i="7"/>
  <c r="X232" i="7" s="1"/>
  <c r="DH91" i="7"/>
  <c r="DH232" i="7" s="1"/>
  <c r="EY40" i="7"/>
  <c r="EY118" i="7"/>
  <c r="FD91" i="7"/>
  <c r="FD232" i="7" s="1"/>
  <c r="O35" i="3"/>
  <c r="O38" i="3" s="1"/>
  <c r="L38" i="3"/>
  <c r="K35" i="7"/>
  <c r="G81" i="7"/>
  <c r="G230" i="7" s="1"/>
  <c r="D82" i="7"/>
  <c r="BY109" i="3"/>
  <c r="AA114" i="3"/>
  <c r="AG40" i="7"/>
  <c r="CX109" i="3"/>
  <c r="BC40" i="7"/>
  <c r="CJ40" i="7"/>
  <c r="FK91" i="7"/>
  <c r="FK232" i="7" s="1"/>
  <c r="DI61" i="7"/>
  <c r="FA181" i="3"/>
  <c r="AT104" i="3"/>
  <c r="AL104" i="3"/>
  <c r="DX35" i="7"/>
  <c r="BC81" i="7"/>
  <c r="BC230" i="7" s="1"/>
  <c r="DW109" i="3"/>
  <c r="AQ81" i="7"/>
  <c r="AQ230" i="7" s="1"/>
  <c r="CH181" i="3"/>
  <c r="AX35" i="7"/>
  <c r="S181" i="3"/>
  <c r="S235" i="3" s="1"/>
  <c r="BL191" i="3"/>
  <c r="BR81" i="7"/>
  <c r="BR230" i="7" s="1"/>
  <c r="M61" i="7"/>
  <c r="BC114" i="3"/>
  <c r="ED35" i="7"/>
  <c r="FE114" i="3"/>
  <c r="AY86" i="7"/>
  <c r="O181" i="3"/>
  <c r="O235" i="3" s="1"/>
  <c r="EV81" i="7"/>
  <c r="EV230" i="7" s="1"/>
  <c r="AV104" i="3"/>
  <c r="CZ91" i="7"/>
  <c r="CZ232" i="7" s="1"/>
  <c r="G181" i="3"/>
  <c r="G235" i="3" s="1"/>
  <c r="BO104" i="3"/>
  <c r="DG35" i="7"/>
  <c r="FI114" i="3"/>
  <c r="L35" i="7"/>
  <c r="BI114" i="3"/>
  <c r="EQ91" i="7"/>
  <c r="EQ232" i="7" s="1"/>
  <c r="AP40" i="7"/>
  <c r="DS40" i="7"/>
  <c r="I40" i="7"/>
  <c r="AP61" i="7"/>
  <c r="T181" i="3"/>
  <c r="T235" i="3" s="1"/>
  <c r="Q181" i="3"/>
  <c r="Q235" i="3" s="1"/>
  <c r="G104" i="3"/>
  <c r="T40" i="7"/>
  <c r="AF91" i="7"/>
  <c r="AF232" i="7" s="1"/>
  <c r="FO181" i="3"/>
  <c r="R181" i="3"/>
  <c r="R235" i="3" s="1"/>
  <c r="Z181" i="3"/>
  <c r="Z235" i="3" s="1"/>
  <c r="X181" i="3"/>
  <c r="X235" i="3" s="1"/>
  <c r="BZ104" i="3"/>
  <c r="BR47" i="3"/>
  <c r="BU47" i="3"/>
  <c r="EC47" i="3"/>
  <c r="DV47" i="3"/>
  <c r="AV47" i="3"/>
  <c r="DK47" i="3"/>
  <c r="AZ47" i="3"/>
  <c r="BX47" i="3"/>
  <c r="T47" i="3"/>
  <c r="DM47" i="3"/>
  <c r="AX47" i="3"/>
  <c r="BV47" i="3"/>
  <c r="BW47" i="3"/>
  <c r="FG86" i="7"/>
  <c r="M114" i="3"/>
  <c r="BE35" i="7"/>
  <c r="CA114" i="3"/>
  <c r="X40" i="7"/>
  <c r="DH40" i="7"/>
  <c r="D105" i="3"/>
  <c r="E105" i="3" s="1"/>
  <c r="F104" i="3"/>
  <c r="CC181" i="3"/>
  <c r="J114" i="3"/>
  <c r="DR191" i="3"/>
  <c r="DG109" i="3"/>
  <c r="EB186" i="3"/>
  <c r="FM81" i="7"/>
  <c r="FM230" i="7" s="1"/>
  <c r="ET91" i="7"/>
  <c r="ET232" i="7" s="1"/>
  <c r="AO40" i="7"/>
  <c r="DB40" i="7"/>
  <c r="AV91" i="7"/>
  <c r="AV232" i="7" s="1"/>
  <c r="BQ181" i="3"/>
  <c r="FJ181" i="3"/>
  <c r="EK181" i="3"/>
  <c r="FL119" i="7"/>
  <c r="FL126" i="7" s="1"/>
  <c r="AZ191" i="3"/>
  <c r="DW114" i="3"/>
  <c r="J35" i="7"/>
  <c r="BB186" i="3"/>
  <c r="CF109" i="3"/>
  <c r="CI61" i="7"/>
  <c r="AW114" i="3"/>
  <c r="FG35" i="7"/>
  <c r="DB86" i="7"/>
  <c r="EE86" i="7"/>
  <c r="DA114" i="3"/>
  <c r="EQ114" i="3"/>
  <c r="DA109" i="3"/>
  <c r="DE186" i="3"/>
  <c r="CL186" i="3"/>
  <c r="BG109" i="3"/>
  <c r="EJ186" i="3"/>
  <c r="DZ181" i="3"/>
  <c r="EL181" i="3"/>
  <c r="AL35" i="7"/>
  <c r="CW35" i="7"/>
  <c r="DK86" i="7"/>
  <c r="ES86" i="7"/>
  <c r="CE91" i="7"/>
  <c r="CE232" i="7" s="1"/>
  <c r="F181" i="3"/>
  <c r="F235" i="3" s="1"/>
  <c r="D182" i="3"/>
  <c r="EA202" i="3" s="1"/>
  <c r="CN104" i="3"/>
  <c r="CM104" i="3"/>
  <c r="BP104" i="3"/>
  <c r="EP81" i="7"/>
  <c r="EP230" i="7" s="1"/>
  <c r="D87" i="3"/>
  <c r="BN81" i="7"/>
  <c r="BN230" i="7" s="1"/>
  <c r="EH86" i="7"/>
  <c r="DN35" i="7"/>
  <c r="DG186" i="3"/>
  <c r="AA81" i="7"/>
  <c r="AA230" i="7" s="1"/>
  <c r="FB186" i="3"/>
  <c r="CV104" i="3"/>
  <c r="FE30" i="7"/>
  <c r="AJ40" i="7"/>
  <c r="BD40" i="7"/>
  <c r="AG181" i="3"/>
  <c r="AG235" i="3" s="1"/>
  <c r="CO35" i="7"/>
  <c r="BY35" i="7"/>
  <c r="D42" i="7"/>
  <c r="DE109" i="3"/>
  <c r="D187" i="3"/>
  <c r="F186" i="3"/>
  <c r="DT109" i="3"/>
  <c r="BM109" i="3"/>
  <c r="EF40" i="7"/>
  <c r="EA91" i="7"/>
  <c r="EA232" i="7" s="1"/>
  <c r="AA40" i="7"/>
  <c r="FM40" i="7"/>
  <c r="FM118" i="7"/>
  <c r="FM125" i="7" s="1"/>
  <c r="AD181" i="3"/>
  <c r="AD235" i="3" s="1"/>
  <c r="EF81" i="7"/>
  <c r="EF230" i="7" s="1"/>
  <c r="AX186" i="3"/>
  <c r="BI91" i="7"/>
  <c r="BI232" i="7" s="1"/>
  <c r="BC91" i="7"/>
  <c r="BC232" i="7" s="1"/>
  <c r="CO40" i="7"/>
  <c r="FH61" i="7"/>
  <c r="CX104" i="3"/>
  <c r="ER61" i="7"/>
  <c r="DA191" i="3"/>
  <c r="BD35" i="7"/>
  <c r="ED191" i="3"/>
  <c r="DB35" i="7"/>
  <c r="ER35" i="7"/>
  <c r="DV186" i="3"/>
  <c r="AT181" i="3"/>
  <c r="AT235" i="3" s="1"/>
  <c r="FB35" i="7"/>
  <c r="DF114" i="3"/>
  <c r="FJ35" i="7"/>
  <c r="BJ35" i="7"/>
  <c r="D89" i="7"/>
  <c r="EO91" i="7"/>
  <c r="EO232" i="7" s="1"/>
  <c r="CG181" i="3"/>
  <c r="CS61" i="7"/>
  <c r="EO61" i="7"/>
  <c r="CA61" i="7"/>
  <c r="AK114" i="3"/>
  <c r="DI86" i="7"/>
  <c r="AK191" i="3"/>
  <c r="DV35" i="7"/>
  <c r="Z186" i="3"/>
  <c r="FC81" i="7"/>
  <c r="FC230" i="7" s="1"/>
  <c r="CP40" i="7"/>
  <c r="BP91" i="7"/>
  <c r="BP232" i="7" s="1"/>
  <c r="P40" i="7"/>
  <c r="FK10" i="7"/>
  <c r="AV186" i="3"/>
  <c r="DR186" i="3"/>
  <c r="DS191" i="3"/>
  <c r="DM109" i="3"/>
  <c r="CB55" i="3"/>
  <c r="DB55" i="3"/>
  <c r="BK55" i="3"/>
  <c r="DH55" i="3"/>
  <c r="BM55" i="3"/>
  <c r="DI55" i="3"/>
  <c r="CN55" i="3"/>
  <c r="DK55" i="3"/>
  <c r="BH81" i="7"/>
  <c r="BH230" i="7" s="1"/>
  <c r="BI191" i="3"/>
  <c r="U81" i="7"/>
  <c r="U230" i="7" s="1"/>
  <c r="FA35" i="7"/>
  <c r="BF186" i="3"/>
  <c r="AS91" i="7"/>
  <c r="AS232" i="7" s="1"/>
  <c r="I191" i="3"/>
  <c r="AB186" i="3"/>
  <c r="EN40" i="7"/>
  <c r="K40" i="7"/>
  <c r="DN91" i="7"/>
  <c r="DN232" i="7" s="1"/>
  <c r="DJ181" i="3"/>
  <c r="DE181" i="3"/>
  <c r="Q61" i="7"/>
  <c r="DV181" i="3"/>
  <c r="BK104" i="3"/>
  <c r="EF61" i="7"/>
  <c r="CV114" i="3"/>
  <c r="DF35" i="7"/>
  <c r="DJ191" i="3"/>
  <c r="EB35" i="7"/>
  <c r="DH191" i="3"/>
  <c r="ER191" i="3"/>
  <c r="DC109" i="3"/>
  <c r="AP81" i="7"/>
  <c r="AP230" i="7" s="1"/>
  <c r="CW186" i="3"/>
  <c r="Q81" i="7"/>
  <c r="Q230" i="7" s="1"/>
  <c r="EN86" i="7"/>
  <c r="FG91" i="7"/>
  <c r="FG232" i="7" s="1"/>
  <c r="AS40" i="7"/>
  <c r="BG91" i="7"/>
  <c r="BG232" i="7" s="1"/>
  <c r="EZ181" i="3"/>
  <c r="DP104" i="3"/>
  <c r="R61" i="7"/>
  <c r="DJ86" i="7"/>
  <c r="CI114" i="3"/>
  <c r="CP191" i="3"/>
  <c r="D115" i="3"/>
  <c r="F114" i="3"/>
  <c r="DK114" i="3"/>
  <c r="FH35" i="7"/>
  <c r="V61" i="7"/>
  <c r="AL114" i="3"/>
  <c r="AB181" i="3"/>
  <c r="AB235" i="3" s="1"/>
  <c r="DQ81" i="7"/>
  <c r="DQ230" i="7" s="1"/>
  <c r="H104" i="3"/>
  <c r="EY104" i="3"/>
  <c r="CY109" i="3"/>
  <c r="CC186" i="3"/>
  <c r="FM91" i="7"/>
  <c r="FM232" i="7" s="1"/>
  <c r="Q186" i="3"/>
  <c r="T91" i="7"/>
  <c r="T232" i="7" s="1"/>
  <c r="CE40" i="7"/>
  <c r="EL91" i="7"/>
  <c r="EL232" i="7" s="1"/>
  <c r="BR40" i="7"/>
  <c r="CZ40" i="7"/>
  <c r="L104" i="3"/>
  <c r="AA61" i="7"/>
  <c r="J181" i="3"/>
  <c r="J235" i="3" s="1"/>
  <c r="DV61" i="7"/>
  <c r="EJ47" i="3"/>
  <c r="EH47" i="3"/>
  <c r="DE47" i="3"/>
  <c r="FN47" i="3"/>
  <c r="K47" i="3"/>
  <c r="EN47" i="3"/>
  <c r="BS47" i="3"/>
  <c r="CL47" i="3"/>
  <c r="AP47" i="3"/>
  <c r="CH47" i="3"/>
  <c r="L47" i="3"/>
  <c r="DT47" i="3"/>
  <c r="ET47" i="3"/>
  <c r="BA47" i="3"/>
  <c r="DQ35" i="7"/>
  <c r="CR35" i="7"/>
  <c r="AZ109" i="3"/>
  <c r="D88" i="7"/>
  <c r="EG191" i="3"/>
  <c r="DM114" i="3"/>
  <c r="J40" i="7"/>
  <c r="CG40" i="7"/>
  <c r="DY114" i="3"/>
  <c r="CZ186" i="3"/>
  <c r="BC181" i="3"/>
  <c r="BC235" i="3" s="1"/>
  <c r="AE35" i="7"/>
  <c r="AF109" i="3"/>
  <c r="V104" i="3"/>
  <c r="CA91" i="7"/>
  <c r="CA232" i="7" s="1"/>
  <c r="AC40" i="7"/>
  <c r="CJ91" i="7"/>
  <c r="CJ232" i="7" s="1"/>
  <c r="AP91" i="7"/>
  <c r="AP232" i="7" s="1"/>
  <c r="FF40" i="7"/>
  <c r="FF118" i="7"/>
  <c r="FF125" i="7" s="1"/>
  <c r="AN181" i="3"/>
  <c r="AN235" i="3" s="1"/>
  <c r="BP61" i="7"/>
  <c r="FH181" i="3"/>
  <c r="FM61" i="7"/>
  <c r="ER114" i="3"/>
  <c r="EV191" i="3"/>
  <c r="DL114" i="3"/>
  <c r="ED86" i="7"/>
  <c r="CT35" i="7"/>
  <c r="DR35" i="7"/>
  <c r="AV191" i="3"/>
  <c r="EQ109" i="3"/>
  <c r="ET109" i="3"/>
  <c r="CC91" i="7"/>
  <c r="CC232" i="7" s="1"/>
  <c r="DJ104" i="3"/>
  <c r="ES104" i="3"/>
  <c r="CR104" i="3"/>
  <c r="FJ104" i="3"/>
  <c r="AR109" i="3"/>
  <c r="L81" i="7"/>
  <c r="L230" i="7" s="1"/>
  <c r="EM91" i="7"/>
  <c r="EM232" i="7" s="1"/>
  <c r="DT86" i="7"/>
  <c r="DZ109" i="3"/>
  <c r="BS186" i="3"/>
  <c r="AO81" i="7"/>
  <c r="AO230" i="7" s="1"/>
  <c r="EV114" i="3"/>
  <c r="AU61" i="7"/>
  <c r="FF35" i="7"/>
  <c r="AX191" i="3"/>
  <c r="CL81" i="7"/>
  <c r="CL230" i="7" s="1"/>
  <c r="FJ81" i="7"/>
  <c r="FJ230" i="7" s="1"/>
  <c r="BZ40" i="7"/>
  <c r="CN91" i="7"/>
  <c r="CN232" i="7" s="1"/>
  <c r="CA40" i="7"/>
  <c r="DT40" i="7"/>
  <c r="BV61" i="7"/>
  <c r="FA114" i="3"/>
  <c r="DR114" i="3"/>
  <c r="DT35" i="7"/>
  <c r="EF186" i="3"/>
  <c r="EA109" i="3"/>
  <c r="K55" i="3"/>
  <c r="CJ55" i="3"/>
  <c r="CO55" i="3"/>
  <c r="CS55" i="3"/>
  <c r="AD55" i="3"/>
  <c r="BP55" i="3"/>
  <c r="CA55" i="3"/>
  <c r="S55" i="3"/>
  <c r="N55" i="3"/>
  <c r="AC55" i="3"/>
  <c r="P109" i="3"/>
  <c r="J109" i="3"/>
  <c r="BJ86" i="7"/>
  <c r="FL104" i="3"/>
  <c r="BO86" i="7"/>
  <c r="EZ114" i="3"/>
  <c r="BG81" i="7"/>
  <c r="BG230" i="7" s="1"/>
  <c r="J86" i="7"/>
  <c r="AC81" i="7"/>
  <c r="AC230" i="7" s="1"/>
  <c r="FO40" i="7"/>
  <c r="FO118" i="7"/>
  <c r="FO125" i="7" s="1"/>
  <c r="AI91" i="7"/>
  <c r="AI232" i="7" s="1"/>
  <c r="DO104" i="3"/>
  <c r="DF61" i="7"/>
  <c r="BB61" i="7"/>
  <c r="DW61" i="7"/>
  <c r="EW181" i="3"/>
  <c r="BY181" i="3"/>
  <c r="EE181" i="3"/>
  <c r="EG114" i="3"/>
  <c r="W86" i="7"/>
  <c r="FJ30" i="7"/>
  <c r="EI186" i="3"/>
  <c r="CB81" i="7"/>
  <c r="CB230" i="7" s="1"/>
  <c r="BV186" i="3"/>
  <c r="AD81" i="7"/>
  <c r="AD230" i="7" s="1"/>
  <c r="H186" i="3"/>
  <c r="AA191" i="3"/>
  <c r="FK109" i="3"/>
  <c r="DE35" i="7"/>
  <c r="AN86" i="7"/>
  <c r="CA81" i="7"/>
  <c r="CA230" i="7" s="1"/>
  <c r="BL81" i="7"/>
  <c r="BL230" i="7" s="1"/>
  <c r="CI91" i="7"/>
  <c r="CI232" i="7" s="1"/>
  <c r="FJ61" i="7"/>
  <c r="FB191" i="3"/>
  <c r="BN40" i="7"/>
  <c r="G61" i="7"/>
  <c r="D62" i="7"/>
  <c r="BB104" i="3"/>
  <c r="CJ35" i="7"/>
  <c r="V35" i="7"/>
  <c r="CQ86" i="7"/>
  <c r="X114" i="3"/>
  <c r="CW109" i="3"/>
  <c r="CP181" i="3"/>
  <c r="DP186" i="3"/>
  <c r="AH40" i="7"/>
  <c r="BF40" i="7"/>
  <c r="EZ10" i="7"/>
  <c r="EA35" i="7"/>
  <c r="CF91" i="7"/>
  <c r="CF232" i="7" s="1"/>
  <c r="CZ181" i="3"/>
  <c r="DL191" i="3"/>
  <c r="R81" i="7"/>
  <c r="R230" i="7" s="1"/>
  <c r="Y61" i="7"/>
  <c r="DJ47" i="3"/>
  <c r="DZ47" i="3"/>
  <c r="EI47" i="3"/>
  <c r="EE47" i="3"/>
  <c r="DF47" i="3"/>
  <c r="CI47" i="3"/>
  <c r="FJ47" i="3"/>
  <c r="H47" i="3"/>
  <c r="EQ47" i="3"/>
  <c r="BZ47" i="3"/>
  <c r="EV47" i="3"/>
  <c r="FL47" i="3"/>
  <c r="EL47" i="3"/>
  <c r="AD47" i="3"/>
  <c r="AL191" i="3"/>
  <c r="DP114" i="3"/>
  <c r="O35" i="7"/>
  <c r="DU86" i="7"/>
  <c r="CU86" i="7"/>
  <c r="D193" i="3"/>
  <c r="BK86" i="7"/>
  <c r="BV181" i="3"/>
  <c r="AD114" i="3"/>
  <c r="EG86" i="7"/>
  <c r="DP109" i="3"/>
  <c r="H109" i="3"/>
  <c r="BP181" i="3"/>
  <c r="BM181" i="3"/>
  <c r="BM235" i="3" s="1"/>
  <c r="FI61" i="7"/>
  <c r="BM61" i="7"/>
  <c r="FI104" i="3"/>
  <c r="DG181" i="3"/>
  <c r="Z35" i="7"/>
  <c r="DW35" i="7"/>
  <c r="BM35" i="7"/>
  <c r="BC109" i="3"/>
  <c r="BD91" i="7"/>
  <c r="BD232" i="7" s="1"/>
  <c r="FK40" i="7"/>
  <c r="FK118" i="7"/>
  <c r="FK125" i="7" s="1"/>
  <c r="ES109" i="3"/>
  <c r="FB104" i="3"/>
  <c r="BR86" i="7"/>
  <c r="FC40" i="7"/>
  <c r="FC118" i="7"/>
  <c r="FC125" i="7" s="1"/>
  <c r="CT81" i="7"/>
  <c r="CT230" i="7" s="1"/>
  <c r="DS114" i="3"/>
  <c r="BG35" i="7"/>
  <c r="K114" i="3"/>
  <c r="BI109" i="3"/>
  <c r="AN109" i="3"/>
  <c r="EG81" i="7"/>
  <c r="EG230" i="7" s="1"/>
  <c r="BE109" i="3"/>
  <c r="BF55" i="3"/>
  <c r="DF55" i="3"/>
  <c r="AQ55" i="3"/>
  <c r="V55" i="3"/>
  <c r="CY55" i="3"/>
  <c r="AU55" i="3"/>
  <c r="BC55" i="3"/>
  <c r="AE55" i="3"/>
  <c r="DX109" i="3"/>
  <c r="CQ109" i="3"/>
  <c r="AZ35" i="7"/>
  <c r="CU104" i="3"/>
  <c r="T186" i="3"/>
  <c r="DH35" i="7"/>
  <c r="CM40" i="7"/>
  <c r="CH91" i="7"/>
  <c r="CH232" i="7" s="1"/>
  <c r="BB91" i="7"/>
  <c r="BB232" i="7" s="1"/>
  <c r="S40" i="7"/>
  <c r="AB61" i="7"/>
  <c r="EF181" i="3"/>
  <c r="BA181" i="3"/>
  <c r="BA235" i="3" s="1"/>
  <c r="DB181" i="3"/>
  <c r="DH86" i="7"/>
  <c r="EY86" i="7"/>
  <c r="AY35" i="7"/>
  <c r="CK191" i="3"/>
  <c r="DL81" i="7"/>
  <c r="DL230" i="7" s="1"/>
  <c r="AO186" i="3"/>
  <c r="FI109" i="3"/>
  <c r="EJ81" i="7"/>
  <c r="EJ230" i="7" s="1"/>
  <c r="CU109" i="3"/>
  <c r="CA186" i="3"/>
  <c r="O81" i="7"/>
  <c r="O230" i="7" s="1"/>
  <c r="CS40" i="7"/>
  <c r="DD114" i="3"/>
  <c r="AM191" i="3"/>
  <c r="BZ186" i="3"/>
  <c r="BK186" i="3"/>
  <c r="CJ191" i="3"/>
  <c r="AR91" i="7"/>
  <c r="AR232" i="7" s="1"/>
  <c r="AU91" i="7"/>
  <c r="AU232" i="7" s="1"/>
  <c r="L40" i="7"/>
  <c r="DQ40" i="7"/>
  <c r="CU181" i="3"/>
  <c r="AU104" i="3"/>
  <c r="AO104" i="3"/>
  <c r="CW114" i="3"/>
  <c r="AM114" i="3"/>
  <c r="CH35" i="7"/>
  <c r="Y35" i="7"/>
  <c r="BO191" i="3"/>
  <c r="DA86" i="7"/>
  <c r="CF81" i="7"/>
  <c r="CF230" i="7" s="1"/>
  <c r="U181" i="3"/>
  <c r="U235" i="3" s="1"/>
  <c r="CQ61" i="7"/>
  <c r="AM35" i="7"/>
  <c r="AC61" i="7"/>
  <c r="EI40" i="7"/>
  <c r="DZ114" i="3"/>
  <c r="CG109" i="3"/>
  <c r="DU61" i="7"/>
  <c r="BW181" i="3"/>
  <c r="AQ40" i="7"/>
  <c r="BQ91" i="7"/>
  <c r="BQ232" i="7" s="1"/>
  <c r="DY40" i="7"/>
  <c r="AD91" i="7"/>
  <c r="AD232" i="7" s="1"/>
  <c r="CV181" i="3"/>
  <c r="CW104" i="3"/>
  <c r="K61" i="7"/>
  <c r="DU181" i="3"/>
  <c r="CH104" i="3"/>
  <c r="DI47" i="3"/>
  <c r="AG47" i="3"/>
  <c r="S47" i="3"/>
  <c r="EP47" i="3"/>
  <c r="AW47" i="3"/>
  <c r="CU47" i="3"/>
  <c r="DO47" i="3"/>
  <c r="R47" i="3"/>
  <c r="CB47" i="3"/>
  <c r="AK47" i="3"/>
  <c r="EG47" i="3"/>
  <c r="CA47" i="3"/>
  <c r="BJ47" i="3"/>
  <c r="AM86" i="7"/>
  <c r="N114" i="3"/>
  <c r="CQ114" i="3"/>
  <c r="DT191" i="3"/>
  <c r="CT191" i="3"/>
  <c r="EB86" i="7"/>
  <c r="DS91" i="7"/>
  <c r="DS232" i="7" s="1"/>
  <c r="CO91" i="7"/>
  <c r="CO232" i="7" s="1"/>
  <c r="C45" i="3"/>
  <c r="ED81" i="7"/>
  <c r="ED230" i="7" s="1"/>
  <c r="BD61" i="7"/>
  <c r="D93" i="7"/>
  <c r="CD91" i="7"/>
  <c r="CD232" i="7" s="1"/>
  <c r="EP40" i="7"/>
  <c r="CI40" i="7"/>
  <c r="CX91" i="7"/>
  <c r="CX232" i="7" s="1"/>
  <c r="AO61" i="7"/>
  <c r="BQ61" i="7"/>
  <c r="EL104" i="3"/>
  <c r="BL181" i="3"/>
  <c r="BL235" i="3" s="1"/>
  <c r="FJ10" i="7"/>
  <c r="EJ86" i="7"/>
  <c r="CD191" i="3"/>
  <c r="X86" i="7"/>
  <c r="BO114" i="3"/>
  <c r="C54" i="3"/>
  <c r="L109" i="3"/>
  <c r="CD109" i="3"/>
  <c r="EU30" i="7"/>
  <c r="AQ109" i="3"/>
  <c r="CK109" i="3"/>
  <c r="FO91" i="7"/>
  <c r="FO232" i="7" s="1"/>
  <c r="BJ91" i="7"/>
  <c r="BJ232" i="7" s="1"/>
  <c r="EP181" i="3"/>
  <c r="BE104" i="3"/>
  <c r="EY91" i="7"/>
  <c r="EY232" i="7" s="1"/>
  <c r="FC181" i="3"/>
  <c r="K186" i="3"/>
  <c r="BK40" i="7"/>
  <c r="DJ114" i="3"/>
  <c r="CS186" i="3"/>
  <c r="AP186" i="3"/>
  <c r="DO35" i="7"/>
  <c r="BQ186" i="3"/>
  <c r="AB91" i="7"/>
  <c r="AB232" i="7" s="1"/>
  <c r="DK91" i="7"/>
  <c r="DK232" i="7" s="1"/>
  <c r="CN40" i="7"/>
  <c r="BU91" i="7"/>
  <c r="BU232" i="7" s="1"/>
  <c r="EQ181" i="3"/>
  <c r="AH181" i="3"/>
  <c r="AH235" i="3" s="1"/>
  <c r="AW61" i="7"/>
  <c r="DI114" i="3"/>
  <c r="EY35" i="7"/>
  <c r="CZ35" i="7"/>
  <c r="N86" i="7"/>
  <c r="CI35" i="7"/>
  <c r="D189" i="3"/>
  <c r="BT81" i="7"/>
  <c r="BT230" i="7" s="1"/>
  <c r="AN186" i="3"/>
  <c r="AP109" i="3"/>
  <c r="CQ186" i="3"/>
  <c r="AR81" i="7"/>
  <c r="AR230" i="7" s="1"/>
  <c r="DZ91" i="7"/>
  <c r="DZ232" i="7" s="1"/>
  <c r="CD181" i="3"/>
  <c r="P61" i="7"/>
  <c r="BX104" i="3"/>
  <c r="CB40" i="7"/>
  <c r="EI91" i="7"/>
  <c r="EI232" i="7" s="1"/>
  <c r="EV91" i="7"/>
  <c r="EV232" i="7" s="1"/>
  <c r="D92" i="7"/>
  <c r="G91" i="7"/>
  <c r="G232" i="7" s="1"/>
  <c r="EB181" i="3"/>
  <c r="AR186" i="3"/>
  <c r="Q55" i="3"/>
  <c r="T55" i="3"/>
  <c r="CD55" i="3"/>
  <c r="Z55" i="3"/>
  <c r="W55" i="3"/>
  <c r="AZ55" i="3"/>
  <c r="CT55" i="3"/>
  <c r="BW55" i="3"/>
  <c r="CH55" i="3"/>
  <c r="CX55" i="3"/>
  <c r="AV81" i="7"/>
  <c r="AV230" i="7" s="1"/>
  <c r="CT186" i="3"/>
  <c r="DC91" i="7"/>
  <c r="DC232" i="7" s="1"/>
  <c r="AA181" i="3"/>
  <c r="AA235" i="3" s="1"/>
  <c r="EG61" i="7"/>
  <c r="EX61" i="7"/>
  <c r="BZ61" i="7"/>
  <c r="BG61" i="7"/>
  <c r="EH35" i="7"/>
  <c r="V191" i="3"/>
  <c r="DG191" i="3"/>
  <c r="EX191" i="3"/>
  <c r="AX114" i="3"/>
  <c r="CL86" i="7"/>
  <c r="CY81" i="7"/>
  <c r="CY230" i="7" s="1"/>
  <c r="EN186" i="3"/>
  <c r="DI186" i="3"/>
  <c r="N186" i="3"/>
  <c r="BW81" i="7"/>
  <c r="BW230" i="7" s="1"/>
  <c r="BT109" i="3"/>
  <c r="AC186" i="3"/>
  <c r="AB86" i="7"/>
  <c r="FL30" i="7"/>
  <c r="ES114" i="3"/>
  <c r="DQ186" i="3"/>
  <c r="FG81" i="7"/>
  <c r="FG230" i="7" s="1"/>
  <c r="CW181" i="3"/>
  <c r="DY181" i="3"/>
  <c r="CV61" i="7"/>
  <c r="D106" i="3"/>
  <c r="E106" i="3" s="1"/>
  <c r="AR181" i="3"/>
  <c r="AR235" i="3" s="1"/>
  <c r="AI191" i="3"/>
  <c r="BP86" i="7"/>
  <c r="CZ191" i="3"/>
  <c r="AT186" i="3"/>
  <c r="CZ104" i="3"/>
  <c r="DE104" i="3"/>
  <c r="T114" i="3"/>
  <c r="BY104" i="3"/>
  <c r="FB40" i="7"/>
  <c r="FB118" i="7"/>
  <c r="FB125" i="7" s="1"/>
  <c r="AB40" i="7"/>
  <c r="ES40" i="7"/>
  <c r="EV181" i="3"/>
  <c r="G109" i="3"/>
  <c r="CT91" i="7"/>
  <c r="CT232" i="7" s="1"/>
  <c r="D107" i="3"/>
  <c r="E107" i="3" s="1"/>
  <c r="AY104" i="3"/>
  <c r="CD104" i="3"/>
  <c r="DL47" i="3"/>
  <c r="X47" i="3"/>
  <c r="BF47" i="3"/>
  <c r="BT47" i="3"/>
  <c r="I47" i="3"/>
  <c r="DN47" i="3"/>
  <c r="BP47" i="3"/>
  <c r="CV47" i="3"/>
  <c r="DA47" i="3"/>
  <c r="CM47" i="3"/>
  <c r="AR47" i="3"/>
  <c r="BK47" i="3"/>
  <c r="AB47" i="3"/>
  <c r="DB47" i="3"/>
  <c r="CF114" i="3"/>
  <c r="AY191" i="3"/>
  <c r="BJ191" i="3"/>
  <c r="EA191" i="3"/>
  <c r="BS109" i="3"/>
  <c r="EC186" i="3"/>
  <c r="BW61" i="7"/>
  <c r="CP81" i="7"/>
  <c r="CP230" i="7" s="1"/>
  <c r="CW40" i="7"/>
  <c r="AH86" i="7"/>
  <c r="FD35" i="7"/>
  <c r="EH81" i="7"/>
  <c r="EH230" i="7" s="1"/>
  <c r="O186" i="3"/>
  <c r="FH91" i="7"/>
  <c r="FH232" i="7" s="1"/>
  <c r="BN61" i="7"/>
  <c r="AI181" i="3"/>
  <c r="AI235" i="3" s="1"/>
  <c r="BQ104" i="3"/>
  <c r="D43" i="7"/>
  <c r="Y114" i="3"/>
  <c r="EI191" i="3"/>
  <c r="CE86" i="7"/>
  <c r="W191" i="3"/>
  <c r="DV114" i="3"/>
  <c r="BP35" i="7"/>
  <c r="BL114" i="3"/>
  <c r="DK109" i="3"/>
  <c r="CI81" i="7"/>
  <c r="CI230" i="7" s="1"/>
  <c r="DV109" i="3"/>
  <c r="EV109" i="3"/>
  <c r="EG91" i="7"/>
  <c r="EG232" i="7" s="1"/>
  <c r="Z40" i="7"/>
  <c r="V40" i="7"/>
  <c r="EY181" i="3"/>
  <c r="FD61" i="7"/>
  <c r="FC10" i="7"/>
  <c r="DK35" i="7"/>
  <c r="AO109" i="3"/>
  <c r="CF181" i="3"/>
  <c r="DN114" i="3"/>
  <c r="FF114" i="3"/>
  <c r="DT186" i="3"/>
  <c r="AM61" i="7"/>
  <c r="AT81" i="7"/>
  <c r="AT230" i="7" s="1"/>
  <c r="DI104" i="3"/>
  <c r="FG181" i="3"/>
  <c r="BS104" i="3"/>
  <c r="BT104" i="3"/>
  <c r="EX181" i="3"/>
  <c r="FI35" i="7"/>
  <c r="EC35" i="7"/>
  <c r="O86" i="7"/>
  <c r="CC81" i="7"/>
  <c r="CC230" i="7" s="1"/>
  <c r="AH81" i="7"/>
  <c r="AH230" i="7" s="1"/>
  <c r="EU186" i="3"/>
  <c r="O91" i="7"/>
  <c r="O232" i="7" s="1"/>
  <c r="J91" i="7"/>
  <c r="J232" i="7" s="1"/>
  <c r="AR61" i="7"/>
  <c r="FH10" i="7"/>
  <c r="EM181" i="3"/>
  <c r="BR104" i="3"/>
  <c r="DN61" i="7"/>
  <c r="DF86" i="7"/>
  <c r="BZ191" i="3"/>
  <c r="CH191" i="3"/>
  <c r="AT191" i="3"/>
  <c r="DN86" i="7"/>
  <c r="AS114" i="3"/>
  <c r="BE81" i="7"/>
  <c r="BE230" i="7" s="1"/>
  <c r="BO109" i="3"/>
  <c r="V81" i="7"/>
  <c r="V230" i="7" s="1"/>
  <c r="FC30" i="7"/>
  <c r="BB55" i="3"/>
  <c r="CG55" i="3"/>
  <c r="BZ55" i="3"/>
  <c r="DJ55" i="3"/>
  <c r="AT55" i="3"/>
  <c r="AL55" i="3"/>
  <c r="FI191" i="3"/>
  <c r="AU186" i="3"/>
  <c r="DG114" i="3"/>
  <c r="DF91" i="7"/>
  <c r="DF232" i="7" s="1"/>
  <c r="CB91" i="7"/>
  <c r="CB232" i="7" s="1"/>
  <c r="Y40" i="7"/>
  <c r="EN181" i="3"/>
  <c r="DC61" i="7"/>
  <c r="BF181" i="3"/>
  <c r="BF235" i="3" s="1"/>
  <c r="EO35" i="7"/>
  <c r="FB86" i="7"/>
  <c r="CB114" i="3"/>
  <c r="CY86" i="7"/>
  <c r="V186" i="3"/>
  <c r="AF81" i="7"/>
  <c r="AF230" i="7" s="1"/>
  <c r="EP109" i="3"/>
  <c r="CS109" i="3"/>
  <c r="FC35" i="7"/>
  <c r="AK181" i="3"/>
  <c r="AK235" i="3" s="1"/>
  <c r="H35" i="7"/>
  <c r="CX61" i="7"/>
  <c r="CK86" i="7"/>
  <c r="DA91" i="7"/>
  <c r="DA232" i="7" s="1"/>
  <c r="EU91" i="7"/>
  <c r="EU232" i="7" s="1"/>
  <c r="DC40" i="7"/>
  <c r="D184" i="3"/>
  <c r="FO208" i="3" s="1"/>
  <c r="BA104" i="3"/>
  <c r="BJ181" i="3"/>
  <c r="BJ235" i="3" s="1"/>
  <c r="CX35" i="7"/>
  <c r="AN35" i="7"/>
  <c r="CG114" i="3"/>
  <c r="AJ86" i="7"/>
  <c r="CW191" i="3"/>
  <c r="BR109" i="3"/>
  <c r="CE186" i="3"/>
  <c r="AU81" i="7"/>
  <c r="AU230" i="7" s="1"/>
  <c r="AK61" i="7"/>
  <c r="N81" i="7"/>
  <c r="N230" i="7" s="1"/>
  <c r="AP104" i="3"/>
  <c r="CR114" i="3"/>
  <c r="DT181" i="3"/>
  <c r="BX61" i="7"/>
  <c r="BR191" i="3"/>
  <c r="CC114" i="3"/>
  <c r="AN91" i="7"/>
  <c r="AN232" i="7" s="1"/>
  <c r="AO91" i="7"/>
  <c r="AO232" i="7" s="1"/>
  <c r="DU40" i="7"/>
  <c r="AS104" i="3"/>
  <c r="BC104" i="3"/>
  <c r="FK47" i="3"/>
  <c r="DD47" i="3"/>
  <c r="DU47" i="3"/>
  <c r="AC47" i="3"/>
  <c r="AE47" i="3"/>
  <c r="CK47" i="3"/>
  <c r="CY47" i="3"/>
  <c r="BE47" i="3"/>
  <c r="BG47" i="3"/>
  <c r="AL47" i="3"/>
  <c r="FD47" i="3"/>
  <c r="CZ47" i="3"/>
  <c r="EM47" i="3"/>
  <c r="EG35" i="7"/>
  <c r="R35" i="7"/>
  <c r="BC191" i="3"/>
  <c r="BX109" i="3"/>
  <c r="P35" i="7"/>
  <c r="DM40" i="7"/>
  <c r="CO61" i="7"/>
  <c r="AG191" i="3"/>
  <c r="FC114" i="3"/>
  <c r="FN91" i="7"/>
  <c r="FN232" i="7" s="1"/>
  <c r="BO40" i="7"/>
  <c r="AZ40" i="7"/>
  <c r="BI104" i="3"/>
  <c r="EH181" i="3"/>
  <c r="FK114" i="3"/>
  <c r="AT86" i="7"/>
  <c r="CH186" i="3"/>
  <c r="BL186" i="3"/>
  <c r="J186" i="3"/>
  <c r="BX81" i="7"/>
  <c r="BX230" i="7" s="1"/>
  <c r="BK91" i="7"/>
  <c r="BK232" i="7" s="1"/>
  <c r="DI91" i="7"/>
  <c r="DI232" i="7" s="1"/>
  <c r="EZ61" i="7"/>
  <c r="EQ61" i="7"/>
  <c r="AQ104" i="3"/>
  <c r="FC109" i="3"/>
  <c r="H91" i="7"/>
  <c r="H232" i="7" s="1"/>
  <c r="BX40" i="7"/>
  <c r="FL61" i="7"/>
  <c r="EM186" i="3"/>
  <c r="O191" i="3"/>
  <c r="AM186" i="3"/>
  <c r="CB109" i="3"/>
  <c r="DU109" i="3"/>
  <c r="CX186" i="3"/>
  <c r="EO81" i="7"/>
  <c r="EO230" i="7" s="1"/>
  <c r="W81" i="7"/>
  <c r="W230" i="7" s="1"/>
  <c r="DJ81" i="7"/>
  <c r="DJ230" i="7" s="1"/>
  <c r="D83" i="7"/>
  <c r="AE109" i="3"/>
  <c r="EF109" i="3"/>
  <c r="FB114" i="3"/>
  <c r="AL61" i="7"/>
  <c r="ET35" i="7"/>
  <c r="G114" i="3"/>
  <c r="DR81" i="7"/>
  <c r="DR230" i="7" s="1"/>
  <c r="FF186" i="3"/>
  <c r="DJ91" i="7"/>
  <c r="DJ232" i="7" s="1"/>
  <c r="AR40" i="7"/>
  <c r="I91" i="7"/>
  <c r="I232" i="7" s="1"/>
  <c r="DZ61" i="7"/>
  <c r="D64" i="7"/>
  <c r="AT61" i="7"/>
  <c r="Y104" i="3"/>
  <c r="BK61" i="7"/>
  <c r="CQ191" i="3"/>
  <c r="CX86" i="7"/>
  <c r="CU191" i="3"/>
  <c r="AC109" i="3"/>
  <c r="BB109" i="3"/>
  <c r="AJ181" i="3"/>
  <c r="AJ235" i="3" s="1"/>
  <c r="U35" i="7"/>
  <c r="M186" i="3"/>
  <c r="FL40" i="7"/>
  <c r="FL118" i="7"/>
  <c r="FL125" i="7" s="1"/>
  <c r="AT40" i="7"/>
  <c r="EH40" i="7"/>
  <c r="DS61" i="7"/>
  <c r="EW61" i="7"/>
  <c r="CS35" i="7"/>
  <c r="DG40" i="7"/>
  <c r="BS86" i="7"/>
  <c r="CD35" i="7"/>
  <c r="DO91" i="7"/>
  <c r="DO232" i="7" s="1"/>
  <c r="DD61" i="7"/>
  <c r="DM104" i="3"/>
  <c r="AB104" i="3"/>
  <c r="CO47" i="3"/>
  <c r="ES47" i="3"/>
  <c r="AA47" i="3"/>
  <c r="AT47" i="3"/>
  <c r="CP47" i="3"/>
  <c r="FE47" i="3"/>
  <c r="EK47" i="3"/>
  <c r="CC47" i="3"/>
  <c r="O47" i="3"/>
  <c r="N47" i="3"/>
  <c r="P47" i="3"/>
  <c r="AM47" i="3"/>
  <c r="EA47" i="3"/>
  <c r="L191" i="3"/>
  <c r="EF114" i="3"/>
  <c r="CG35" i="7"/>
  <c r="Q114" i="3"/>
  <c r="BD86" i="7"/>
  <c r="AZ86" i="7"/>
  <c r="DI35" i="7"/>
  <c r="AJ81" i="7"/>
  <c r="AJ230" i="7" s="1"/>
  <c r="CF40" i="7"/>
  <c r="CN181" i="3"/>
  <c r="ET61" i="7"/>
  <c r="V86" i="7"/>
  <c r="CO186" i="3"/>
  <c r="CA181" i="3"/>
  <c r="W114" i="3"/>
  <c r="EG186" i="3"/>
  <c r="P81" i="7"/>
  <c r="P230" i="7" s="1"/>
  <c r="DY91" i="7"/>
  <c r="DY232" i="7" s="1"/>
  <c r="CC104" i="3"/>
  <c r="K181" i="3"/>
  <c r="K235" i="3" s="1"/>
  <c r="DN104" i="3"/>
  <c r="DA104" i="3"/>
  <c r="CJ181" i="3"/>
  <c r="AJ61" i="7"/>
  <c r="EI61" i="7"/>
  <c r="CY104" i="3"/>
  <c r="DF191" i="3"/>
  <c r="CK35" i="7"/>
  <c r="EN191" i="3"/>
  <c r="BV191" i="3"/>
  <c r="CP35" i="7"/>
  <c r="BM81" i="7"/>
  <c r="BM230" i="7" s="1"/>
  <c r="K81" i="7"/>
  <c r="K230" i="7" s="1"/>
  <c r="EW30" i="7"/>
  <c r="BW186" i="3"/>
  <c r="BE91" i="7"/>
  <c r="BE232" i="7" s="1"/>
  <c r="AZ91" i="7"/>
  <c r="AZ232" i="7" s="1"/>
  <c r="ED40" i="7"/>
  <c r="CV40" i="7"/>
  <c r="BU40" i="7"/>
  <c r="I61" i="7"/>
  <c r="CY61" i="7"/>
  <c r="FD30" i="7"/>
  <c r="U40" i="7"/>
  <c r="DN109" i="3"/>
  <c r="DO114" i="3"/>
  <c r="W186" i="3"/>
  <c r="EN81" i="7"/>
  <c r="EN230" i="7" s="1"/>
  <c r="AW109" i="3"/>
  <c r="AU114" i="3"/>
  <c r="BM40" i="7"/>
  <c r="EP86" i="7"/>
  <c r="FA104" i="3"/>
  <c r="BR35" i="7"/>
  <c r="DU81" i="7"/>
  <c r="DU230" i="7" s="1"/>
  <c r="EP104" i="3"/>
  <c r="AS186" i="3"/>
  <c r="EW40" i="7"/>
  <c r="EW118" i="7"/>
  <c r="FO61" i="7"/>
  <c r="CO181" i="3"/>
  <c r="EY61" i="7"/>
  <c r="BN35" i="7"/>
  <c r="FH114" i="3"/>
  <c r="EB114" i="3"/>
  <c r="AI86" i="7"/>
  <c r="N191" i="3"/>
  <c r="FN81" i="7"/>
  <c r="FN230" i="7" s="1"/>
  <c r="ED109" i="3"/>
  <c r="DI109" i="3"/>
  <c r="CB186" i="3"/>
  <c r="AX109" i="3"/>
  <c r="FH109" i="3"/>
  <c r="C53" i="3"/>
  <c r="DB104" i="3"/>
  <c r="DD81" i="7"/>
  <c r="DD230" i="7" s="1"/>
  <c r="BI181" i="3"/>
  <c r="BI235" i="3" s="1"/>
  <c r="BT61" i="7"/>
  <c r="BH61" i="7"/>
  <c r="AQ181" i="3"/>
  <c r="AQ235" i="3" s="1"/>
  <c r="FG104" i="3"/>
  <c r="AO191" i="3"/>
  <c r="DB191" i="3"/>
  <c r="AJ109" i="3"/>
  <c r="DY81" i="7"/>
  <c r="DY230" i="7" s="1"/>
  <c r="CM186" i="3"/>
  <c r="C52" i="3"/>
  <c r="AS55" i="3"/>
  <c r="AN55" i="3"/>
  <c r="DE55" i="3"/>
  <c r="CR55" i="3"/>
  <c r="CI55" i="3"/>
  <c r="BO55" i="3"/>
  <c r="BL55" i="3"/>
  <c r="BQ55" i="3"/>
  <c r="BA55" i="3"/>
  <c r="FJ86" i="7"/>
  <c r="AJ114" i="3"/>
  <c r="EU86" i="7"/>
  <c r="D194" i="3"/>
  <c r="BZ35" i="7"/>
  <c r="AH35" i="7"/>
  <c r="AE91" i="7"/>
  <c r="AE232" i="7" s="1"/>
  <c r="DE40" i="7"/>
  <c r="EQ40" i="7"/>
  <c r="D41" i="7"/>
  <c r="G40" i="7"/>
  <c r="CH61" i="7"/>
  <c r="CI104" i="3"/>
  <c r="AM104" i="3"/>
  <c r="EN114" i="3"/>
  <c r="CO86" i="7"/>
  <c r="FA191" i="3"/>
  <c r="P86" i="7"/>
  <c r="CC35" i="7"/>
  <c r="CX191" i="3"/>
  <c r="EH109" i="3"/>
  <c r="EB109" i="3"/>
  <c r="D188" i="3"/>
  <c r="AE186" i="3"/>
  <c r="FB30" i="7"/>
  <c r="CV91" i="7"/>
  <c r="CV232" i="7" s="1"/>
  <c r="ES91" i="7"/>
  <c r="ES232" i="7" s="1"/>
  <c r="Z91" i="7"/>
  <c r="Z232" i="7" s="1"/>
  <c r="AU40" i="7"/>
  <c r="EK91" i="7"/>
  <c r="EK232" i="7" s="1"/>
  <c r="AD61" i="7"/>
  <c r="BL86" i="7"/>
  <c r="EJ191" i="3"/>
  <c r="EV35" i="7"/>
  <c r="DC191" i="3"/>
  <c r="CV86" i="7"/>
  <c r="W104" i="3"/>
  <c r="AY181" i="3"/>
  <c r="AY235" i="3" s="1"/>
  <c r="EK191" i="3"/>
  <c r="BQ81" i="7"/>
  <c r="BQ230" i="7" s="1"/>
  <c r="AP181" i="3"/>
  <c r="AP235" i="3" s="1"/>
  <c r="FO191" i="3"/>
  <c r="R109" i="3"/>
  <c r="BB35" i="7"/>
  <c r="CR40" i="7"/>
  <c r="O40" i="7"/>
  <c r="BR91" i="7"/>
  <c r="BR232" i="7" s="1"/>
  <c r="AZ104" i="3"/>
  <c r="DC181" i="3"/>
  <c r="AH47" i="3"/>
  <c r="DY47" i="3"/>
  <c r="CT47" i="3"/>
  <c r="ED47" i="3"/>
  <c r="BH47" i="3"/>
  <c r="EU47" i="3"/>
  <c r="BL47" i="3"/>
  <c r="EF47" i="3"/>
  <c r="CD47" i="3"/>
  <c r="ER47" i="3"/>
  <c r="CQ47" i="3"/>
  <c r="CW47" i="3"/>
  <c r="DX47" i="3"/>
  <c r="BD114" i="3"/>
  <c r="EV86" i="7"/>
  <c r="DH114" i="3"/>
  <c r="O114" i="3"/>
  <c r="AI186" i="3"/>
  <c r="ET40" i="7"/>
  <c r="M91" i="7"/>
  <c r="M232" i="7" s="1"/>
  <c r="AE104" i="3"/>
  <c r="N109" i="3"/>
  <c r="CF61" i="7"/>
  <c r="FN109" i="3"/>
  <c r="EJ40" i="7"/>
  <c r="CD40" i="7"/>
  <c r="DD40" i="7"/>
  <c r="FC91" i="7"/>
  <c r="FC232" i="7" s="1"/>
  <c r="BR181" i="3"/>
  <c r="DF104" i="3"/>
  <c r="AW181" i="3"/>
  <c r="AW235" i="3" s="1"/>
  <c r="DG86" i="7"/>
  <c r="FL35" i="7"/>
  <c r="CJ114" i="3"/>
  <c r="AS191" i="3"/>
  <c r="EO86" i="7"/>
  <c r="BW86" i="7"/>
  <c r="CO114" i="3"/>
  <c r="CE81" i="7"/>
  <c r="CE230" i="7" s="1"/>
  <c r="AZ186" i="3"/>
  <c r="CG81" i="7"/>
  <c r="CG230" i="7" s="1"/>
  <c r="FG30" i="7"/>
  <c r="FD186" i="3"/>
  <c r="BH181" i="3"/>
  <c r="BH235" i="3" s="1"/>
  <c r="D72" i="3"/>
  <c r="G4" i="32" s="1"/>
  <c r="I4" i="32" s="1"/>
  <c r="Q109" i="3"/>
  <c r="D134" i="3"/>
  <c r="FF86" i="7"/>
  <c r="DX40" i="7"/>
  <c r="FA40" i="7"/>
  <c r="FA118" i="7"/>
  <c r="FK181" i="3"/>
  <c r="DP35" i="7"/>
  <c r="X81" i="7"/>
  <c r="X230" i="7" s="1"/>
  <c r="EP191" i="3"/>
  <c r="FH118" i="7"/>
  <c r="FH125" i="7" s="1"/>
  <c r="FH40" i="7"/>
  <c r="CL104" i="3"/>
  <c r="EC91" i="7"/>
  <c r="EC232" i="7" s="1"/>
  <c r="D82" i="3"/>
  <c r="G6" i="32" s="1"/>
  <c r="I6" i="32" s="1"/>
  <c r="BN91" i="7"/>
  <c r="BN232" i="7" s="1"/>
  <c r="DL91" i="7"/>
  <c r="DL232" i="7" s="1"/>
  <c r="DR181" i="3"/>
  <c r="T104" i="3"/>
  <c r="ET181" i="3"/>
  <c r="CY91" i="7"/>
  <c r="CY232" i="7" s="1"/>
  <c r="EA40" i="7"/>
  <c r="FI47" i="3"/>
  <c r="FM47" i="3"/>
  <c r="AF47" i="3"/>
  <c r="CX47" i="3"/>
  <c r="FO47" i="3"/>
  <c r="DS47" i="3"/>
  <c r="AU47" i="3"/>
  <c r="AO47" i="3"/>
  <c r="CR47" i="3"/>
  <c r="AS47" i="3"/>
  <c r="CE47" i="3"/>
  <c r="BM47" i="3"/>
  <c r="EB47" i="3"/>
  <c r="DH47" i="3"/>
  <c r="M86" i="7"/>
  <c r="N35" i="7"/>
  <c r="BN114" i="3"/>
  <c r="CB35" i="7"/>
  <c r="BM186" i="3"/>
  <c r="BE191" i="3"/>
  <c r="AA35" i="7"/>
  <c r="ES181" i="3"/>
  <c r="U191" i="3"/>
  <c r="CI109" i="3"/>
  <c r="CB61" i="7"/>
  <c r="CE181" i="3"/>
  <c r="X35" i="7"/>
  <c r="BN109" i="3"/>
  <c r="BS61" i="7"/>
  <c r="EW104" i="3"/>
  <c r="L61" i="7"/>
  <c r="CK61" i="7"/>
  <c r="CO191" i="3"/>
  <c r="DC35" i="7"/>
  <c r="CD186" i="3"/>
  <c r="BK109" i="3"/>
  <c r="DX91" i="7"/>
  <c r="DX232" i="7" s="1"/>
  <c r="N91" i="7"/>
  <c r="N232" i="7" s="1"/>
  <c r="EK104" i="3"/>
  <c r="BI61" i="7"/>
  <c r="H181" i="3"/>
  <c r="H235" i="3" s="1"/>
  <c r="CX181" i="3"/>
  <c r="DT104" i="3"/>
  <c r="AA104" i="3"/>
  <c r="FE181" i="3"/>
  <c r="FE191" i="3"/>
  <c r="ET81" i="7"/>
  <c r="ET230" i="7" s="1"/>
  <c r="Z191" i="3"/>
  <c r="EQ86" i="7"/>
  <c r="FG186" i="3"/>
  <c r="EV40" i="7"/>
  <c r="EV118" i="7"/>
  <c r="DU114" i="3"/>
  <c r="FO30" i="7"/>
  <c r="Q91" i="7"/>
  <c r="Q232" i="7" s="1"/>
  <c r="CL40" i="7"/>
  <c r="EN91" i="7"/>
  <c r="EN232" i="7" s="1"/>
  <c r="CI181" i="3"/>
  <c r="EM104" i="3"/>
  <c r="AX61" i="7"/>
  <c r="CB104" i="3"/>
  <c r="DL104" i="3"/>
  <c r="AV114" i="3"/>
  <c r="FN35" i="7"/>
  <c r="AQ191" i="3"/>
  <c r="DB114" i="3"/>
  <c r="DZ191" i="3"/>
  <c r="DY109" i="3"/>
  <c r="CF186" i="3"/>
  <c r="FF109" i="3"/>
  <c r="FE81" i="7"/>
  <c r="FE230" i="7" s="1"/>
  <c r="AG91" i="7"/>
  <c r="AG232" i="7" s="1"/>
  <c r="DM91" i="7"/>
  <c r="DM232" i="7" s="1"/>
  <c r="N181" i="3"/>
  <c r="N235" i="3" s="1"/>
  <c r="DS181" i="3"/>
  <c r="FF61" i="7"/>
  <c r="EJ181" i="3"/>
  <c r="CV191" i="3"/>
  <c r="EN109" i="3"/>
  <c r="ES186" i="3"/>
  <c r="AL91" i="7"/>
  <c r="AL232" i="7" s="1"/>
  <c r="DF186" i="3"/>
  <c r="AR35" i="7"/>
  <c r="FH81" i="7"/>
  <c r="FH230" i="7" s="1"/>
  <c r="DB91" i="7"/>
  <c r="DB232" i="7" s="1"/>
  <c r="CL181" i="3"/>
  <c r="CZ114" i="3"/>
  <c r="BU35" i="7"/>
  <c r="AN114" i="3"/>
  <c r="EI86" i="7"/>
  <c r="EK114" i="3"/>
  <c r="H191" i="3"/>
  <c r="AE86" i="7"/>
  <c r="DW81" i="7"/>
  <c r="DW230" i="7" s="1"/>
  <c r="EL109" i="3"/>
  <c r="AL109" i="3"/>
  <c r="EY109" i="3"/>
  <c r="BU109" i="3"/>
  <c r="DF81" i="7"/>
  <c r="DF230" i="7" s="1"/>
  <c r="CM81" i="7"/>
  <c r="CM230" i="7" s="1"/>
  <c r="FC186" i="3"/>
  <c r="FC191" i="3"/>
  <c r="BV109" i="3"/>
  <c r="EX91" i="7"/>
  <c r="EX232" i="7" s="1"/>
  <c r="DD91" i="7"/>
  <c r="DD232" i="7" s="1"/>
  <c r="DG91" i="7"/>
  <c r="DG232" i="7" s="1"/>
  <c r="AD40" i="7"/>
  <c r="EE61" i="7"/>
  <c r="D183" i="3"/>
  <c r="FO205" i="3" s="1"/>
  <c r="DQ104" i="3"/>
  <c r="CZ86" i="7"/>
  <c r="BE86" i="7"/>
  <c r="EZ191" i="3"/>
  <c r="AX81" i="7"/>
  <c r="AX230" i="7" s="1"/>
  <c r="FF30" i="7"/>
  <c r="BV55" i="3"/>
  <c r="BU55" i="3"/>
  <c r="AY55" i="3"/>
  <c r="AB55" i="3"/>
  <c r="BX55" i="3"/>
  <c r="CK55" i="3"/>
  <c r="X55" i="3"/>
  <c r="DD55" i="3"/>
  <c r="U55" i="3"/>
  <c r="BH55" i="3"/>
  <c r="EK81" i="7"/>
  <c r="EK230" i="7" s="1"/>
  <c r="DO186" i="3"/>
  <c r="DE61" i="7"/>
  <c r="EX35" i="7"/>
  <c r="BC86" i="7"/>
  <c r="N40" i="7"/>
  <c r="DW104" i="3"/>
  <c r="EG104" i="3"/>
  <c r="FC61" i="7"/>
  <c r="DW181" i="3"/>
  <c r="FM181" i="3"/>
  <c r="FC104" i="3"/>
  <c r="BP114" i="3"/>
  <c r="EZ86" i="7"/>
  <c r="FK35" i="7"/>
  <c r="BH114" i="3"/>
  <c r="DY191" i="3"/>
  <c r="BW35" i="7"/>
  <c r="S86" i="7"/>
  <c r="BA109" i="3"/>
  <c r="BI186" i="3"/>
  <c r="BJ186" i="3"/>
  <c r="FJ186" i="3"/>
  <c r="AK186" i="3"/>
  <c r="EA186" i="3"/>
  <c r="FI81" i="7"/>
  <c r="FI230" i="7" s="1"/>
  <c r="ER81" i="7"/>
  <c r="ER230" i="7" s="1"/>
  <c r="EW191" i="3"/>
  <c r="EM86" i="7"/>
  <c r="DK81" i="7"/>
  <c r="DK230" i="7" s="1"/>
  <c r="AI104" i="3"/>
  <c r="CC86" i="7"/>
  <c r="BS114" i="3"/>
  <c r="EC86" i="7"/>
  <c r="AK40" i="7"/>
  <c r="DN40" i="7"/>
  <c r="DF40" i="7"/>
  <c r="AO181" i="3"/>
  <c r="AO235" i="3" s="1"/>
  <c r="DL61" i="7"/>
  <c r="FN10" i="7"/>
  <c r="U61" i="7"/>
  <c r="AJ191" i="3"/>
  <c r="CD86" i="7"/>
  <c r="F191" i="3"/>
  <c r="D192" i="3"/>
  <c r="FN114" i="3"/>
  <c r="FD114" i="3"/>
  <c r="AJ35" i="7"/>
  <c r="EA104" i="3"/>
  <c r="DG104" i="3"/>
  <c r="FL91" i="7"/>
  <c r="FL232" i="7" s="1"/>
  <c r="DW91" i="7"/>
  <c r="DW232" i="7" s="1"/>
  <c r="BX181" i="3"/>
  <c r="DH109" i="3"/>
  <c r="EU61" i="7"/>
  <c r="BV35" i="7"/>
  <c r="AX104" i="3"/>
  <c r="FK104" i="3"/>
  <c r="S61" i="7"/>
  <c r="BH104" i="3"/>
  <c r="O104" i="3"/>
  <c r="DC47" i="3"/>
  <c r="AY47" i="3"/>
  <c r="CN47" i="3"/>
  <c r="AN47" i="3"/>
  <c r="FF47" i="3"/>
  <c r="J47" i="3"/>
  <c r="CF47" i="3"/>
  <c r="FG47" i="3"/>
  <c r="W47" i="3"/>
  <c r="FC47" i="3"/>
  <c r="Q47" i="3"/>
  <c r="FH47" i="3"/>
  <c r="AQ47" i="3"/>
  <c r="BN47" i="3"/>
  <c r="FF191" i="3"/>
  <c r="EO114" i="3"/>
  <c r="AP191" i="3"/>
  <c r="BB86" i="7"/>
  <c r="Z114" i="3"/>
  <c r="DL109" i="3"/>
  <c r="AB114" i="3"/>
  <c r="CY40" i="7"/>
  <c r="BH186" i="3"/>
  <c r="EE91" i="7"/>
  <c r="EE232" i="7" s="1"/>
  <c r="CG91" i="7"/>
  <c r="CG232" i="7" s="1"/>
  <c r="EN104" i="3"/>
  <c r="AW35" i="7"/>
  <c r="DX191" i="3"/>
  <c r="CP86" i="7"/>
  <c r="FM114" i="3"/>
  <c r="AR86" i="7"/>
  <c r="EA86" i="7"/>
  <c r="DH81" i="7"/>
  <c r="DH230" i="7" s="1"/>
  <c r="AC91" i="7"/>
  <c r="AC232" i="7" s="1"/>
  <c r="FI40" i="7"/>
  <c r="FI118" i="7"/>
  <c r="FI125" i="7" s="1"/>
  <c r="ED91" i="7"/>
  <c r="ED232" i="7" s="1"/>
  <c r="Q40" i="7"/>
  <c r="O61" i="7"/>
  <c r="EO104" i="3"/>
  <c r="AI81" i="7"/>
  <c r="AI230" i="7" s="1"/>
  <c r="BN181" i="3"/>
  <c r="EK61" i="7"/>
  <c r="AA86" i="7"/>
  <c r="DG81" i="7"/>
  <c r="DG230" i="7" s="1"/>
  <c r="FH30" i="7"/>
  <c r="D104" i="3" l="1"/>
  <c r="EG231" i="7"/>
  <c r="J231" i="7"/>
  <c r="FK231" i="7"/>
  <c r="DL231" i="7"/>
  <c r="CO231" i="7"/>
  <c r="N231" i="7"/>
  <c r="CQ231" i="7"/>
  <c r="AN231" i="7"/>
  <c r="DT231" i="7"/>
  <c r="FG231" i="7"/>
  <c r="AS231" i="7"/>
  <c r="DP231" i="7"/>
  <c r="ET231" i="7"/>
  <c r="BU231" i="7"/>
  <c r="AQ231" i="7"/>
  <c r="AE231" i="7"/>
  <c r="CY231" i="7"/>
  <c r="DN231" i="7"/>
  <c r="BP231" i="7"/>
  <c r="L231" i="7"/>
  <c r="EZ231" i="7"/>
  <c r="EU231" i="7"/>
  <c r="CX231" i="7"/>
  <c r="FB231" i="7"/>
  <c r="EB231" i="7"/>
  <c r="H231" i="7"/>
  <c r="I231" i="7"/>
  <c r="AL231" i="7"/>
  <c r="BX231" i="7"/>
  <c r="DZ231" i="7"/>
  <c r="FJ231" i="7"/>
  <c r="BD231" i="7"/>
  <c r="BF231" i="7"/>
  <c r="FD231" i="7"/>
  <c r="Y231" i="7"/>
  <c r="BI231" i="7"/>
  <c r="EV231" i="7"/>
  <c r="EP231" i="7"/>
  <c r="EI231" i="7"/>
  <c r="BW231" i="7"/>
  <c r="CK231" i="7"/>
  <c r="O231" i="7"/>
  <c r="BK231" i="7"/>
  <c r="BO231" i="7"/>
  <c r="ED231" i="7"/>
  <c r="BM231" i="7"/>
  <c r="BH231" i="7"/>
  <c r="CW231" i="7"/>
  <c r="DC231" i="7"/>
  <c r="AK231" i="7"/>
  <c r="G231" i="7"/>
  <c r="AU231" i="7"/>
  <c r="EF231" i="7"/>
  <c r="DE231" i="7"/>
  <c r="DF231" i="7"/>
  <c r="AV231" i="7"/>
  <c r="K231" i="7"/>
  <c r="EX231" i="7"/>
  <c r="CH231" i="7"/>
  <c r="DU231" i="7"/>
  <c r="DK231" i="7"/>
  <c r="FA231" i="7"/>
  <c r="T231" i="7"/>
  <c r="DX231" i="7"/>
  <c r="DR231" i="7"/>
  <c r="AA231" i="7"/>
  <c r="EA231" i="7"/>
  <c r="AT231" i="7"/>
  <c r="CL231" i="7"/>
  <c r="AM231" i="7"/>
  <c r="EH231" i="7"/>
  <c r="DB231" i="7"/>
  <c r="BN231" i="7"/>
  <c r="CM231" i="7"/>
  <c r="FL231" i="7"/>
  <c r="CF231" i="7"/>
  <c r="DQ231" i="7"/>
  <c r="EO231" i="7"/>
  <c r="AJ231" i="7"/>
  <c r="DI231" i="7"/>
  <c r="DY231" i="7"/>
  <c r="BY231" i="7"/>
  <c r="DV231" i="7"/>
  <c r="BR231" i="7"/>
  <c r="AR231" i="7"/>
  <c r="CC231" i="7"/>
  <c r="EQ231" i="7"/>
  <c r="DG231" i="7"/>
  <c r="AH231" i="7"/>
  <c r="X231" i="7"/>
  <c r="EY231" i="7"/>
  <c r="BG231" i="7"/>
  <c r="EK231" i="7"/>
  <c r="FM231" i="7"/>
  <c r="CN231" i="7"/>
  <c r="BQ231" i="7"/>
  <c r="AC231" i="7"/>
  <c r="AX231" i="7"/>
  <c r="CJ231" i="7"/>
  <c r="U231" i="7"/>
  <c r="AY231" i="7"/>
  <c r="CE231" i="7"/>
  <c r="DH231" i="7"/>
  <c r="BA231" i="7"/>
  <c r="DS231" i="7"/>
  <c r="FE231" i="7"/>
  <c r="DD231" i="7"/>
  <c r="DM231" i="7"/>
  <c r="CB231" i="7"/>
  <c r="FF231" i="7"/>
  <c r="EW231" i="7"/>
  <c r="CI231" i="7"/>
  <c r="CT231" i="7"/>
  <c r="EL231" i="7"/>
  <c r="BE231" i="7"/>
  <c r="CV231" i="7"/>
  <c r="BJ231" i="7"/>
  <c r="EN231" i="7"/>
  <c r="ES231" i="7"/>
  <c r="AP231" i="7"/>
  <c r="CG231" i="7"/>
  <c r="EC231" i="7"/>
  <c r="CZ231" i="7"/>
  <c r="M231" i="7"/>
  <c r="AW231" i="7"/>
  <c r="DW231" i="7"/>
  <c r="FO231" i="7"/>
  <c r="BL231" i="7"/>
  <c r="CP231" i="7"/>
  <c r="EJ231" i="7"/>
  <c r="DJ231" i="7"/>
  <c r="AF231" i="7"/>
  <c r="CR231" i="7"/>
  <c r="FN231" i="7"/>
  <c r="DO231" i="7"/>
  <c r="BT231" i="7"/>
  <c r="Q231" i="7"/>
  <c r="ER231" i="7"/>
  <c r="DA231" i="7"/>
  <c r="Z231" i="7"/>
  <c r="FI231" i="7"/>
  <c r="V231" i="7"/>
  <c r="CU231" i="7"/>
  <c r="CA231" i="7"/>
  <c r="BV231" i="7"/>
  <c r="EE231" i="7"/>
  <c r="AG231" i="7"/>
  <c r="BB231" i="7"/>
  <c r="CD231" i="7"/>
  <c r="S231" i="7"/>
  <c r="EM231" i="7"/>
  <c r="BC231" i="7"/>
  <c r="P231" i="7"/>
  <c r="AI231" i="7"/>
  <c r="AZ231" i="7"/>
  <c r="BS231" i="7"/>
  <c r="AB231" i="7"/>
  <c r="W231" i="7"/>
  <c r="CS231" i="7"/>
  <c r="FC231" i="7"/>
  <c r="AD231" i="7"/>
  <c r="AO231" i="7"/>
  <c r="BZ231" i="7"/>
  <c r="FH231" i="7"/>
  <c r="R231" i="7"/>
  <c r="C55" i="3"/>
  <c r="C47" i="3"/>
  <c r="F202" i="3"/>
  <c r="S29" i="16"/>
  <c r="T11" i="26"/>
  <c r="U36" i="26"/>
  <c r="T21" i="26"/>
  <c r="BX195" i="7"/>
  <c r="BR195" i="7"/>
  <c r="V195" i="7"/>
  <c r="BO195" i="7"/>
  <c r="BS195" i="7"/>
  <c r="BQ195" i="7"/>
  <c r="BW195" i="7"/>
  <c r="BP195" i="7"/>
  <c r="BU195" i="7"/>
  <c r="BT195" i="7"/>
  <c r="BV195" i="7"/>
  <c r="J7" i="12"/>
  <c r="K7" i="12" s="1"/>
  <c r="D230" i="7"/>
  <c r="D232" i="7"/>
  <c r="G7" i="32"/>
  <c r="I7" i="32" s="1"/>
  <c r="F196" i="3"/>
  <c r="F120" i="3"/>
  <c r="EW45" i="7"/>
  <c r="FE45" i="7"/>
  <c r="E110" i="3"/>
  <c r="E111" i="3"/>
  <c r="E112" i="3"/>
  <c r="FC45" i="7"/>
  <c r="EX45" i="7"/>
  <c r="FF45" i="7"/>
  <c r="EU45" i="7"/>
  <c r="FJ45" i="7"/>
  <c r="FH45" i="7"/>
  <c r="EV45" i="7"/>
  <c r="FO45" i="7"/>
  <c r="FN45" i="7"/>
  <c r="FK45" i="7"/>
  <c r="EZ45" i="7"/>
  <c r="FD45" i="7"/>
  <c r="FG45" i="7"/>
  <c r="FL45" i="7"/>
  <c r="FA45" i="7"/>
  <c r="FI45" i="7"/>
  <c r="EY45" i="7"/>
  <c r="FB45" i="7"/>
  <c r="FM45" i="7"/>
  <c r="BL195" i="7"/>
  <c r="BN195" i="7"/>
  <c r="BJ195" i="7"/>
  <c r="BM195" i="7"/>
  <c r="BI195" i="7"/>
  <c r="AS195" i="7"/>
  <c r="BK195" i="7"/>
  <c r="BF195" i="7"/>
  <c r="AY195" i="7"/>
  <c r="AY120" i="3"/>
  <c r="T195" i="7"/>
  <c r="EI120" i="3"/>
  <c r="AH120" i="3"/>
  <c r="FO120" i="3"/>
  <c r="AZ195" i="7"/>
  <c r="BG195" i="7"/>
  <c r="BC195" i="7"/>
  <c r="AH195" i="7"/>
  <c r="S120" i="3"/>
  <c r="AU120" i="3"/>
  <c r="AQ195" i="7"/>
  <c r="AM195" i="7"/>
  <c r="U195" i="7"/>
  <c r="AU195" i="7"/>
  <c r="BA195" i="7"/>
  <c r="BE195" i="7"/>
  <c r="AO195" i="7"/>
  <c r="Y195" i="7"/>
  <c r="I195" i="7"/>
  <c r="BK120" i="3"/>
  <c r="CL120" i="3"/>
  <c r="AG195" i="7"/>
  <c r="CO120" i="3"/>
  <c r="DO101" i="7"/>
  <c r="R195" i="7"/>
  <c r="BD195" i="7"/>
  <c r="CT120" i="3"/>
  <c r="CX202" i="3"/>
  <c r="DX120" i="3"/>
  <c r="AR120" i="3"/>
  <c r="AK195" i="7"/>
  <c r="Z195" i="7"/>
  <c r="J195" i="7"/>
  <c r="X195" i="7"/>
  <c r="H195" i="7"/>
  <c r="AJ195" i="7"/>
  <c r="EE120" i="3"/>
  <c r="AT195" i="7"/>
  <c r="AF195" i="7"/>
  <c r="P195" i="7"/>
  <c r="AC195" i="7"/>
  <c r="M195" i="7"/>
  <c r="AB195" i="7"/>
  <c r="L195" i="7"/>
  <c r="AP195" i="7"/>
  <c r="AI195" i="7"/>
  <c r="CI196" i="3"/>
  <c r="CK120" i="3"/>
  <c r="AE195" i="7"/>
  <c r="O195" i="7"/>
  <c r="AN195" i="7"/>
  <c r="EU120" i="3"/>
  <c r="AW195" i="7"/>
  <c r="BH195" i="7"/>
  <c r="BB195" i="7"/>
  <c r="DN196" i="3"/>
  <c r="AX195" i="7"/>
  <c r="AA195" i="7"/>
  <c r="K195" i="7"/>
  <c r="BF120" i="3"/>
  <c r="BU101" i="7"/>
  <c r="AD195" i="7"/>
  <c r="N195" i="7"/>
  <c r="S195" i="7"/>
  <c r="Z120" i="3"/>
  <c r="AV195" i="7"/>
  <c r="AL195" i="7"/>
  <c r="AR195" i="7"/>
  <c r="W195" i="7"/>
  <c r="DW196" i="3"/>
  <c r="DQ196" i="3"/>
  <c r="BZ196" i="3"/>
  <c r="DM196" i="3"/>
  <c r="FN196" i="3"/>
  <c r="CN196" i="3"/>
  <c r="CV196" i="3"/>
  <c r="BF202" i="3"/>
  <c r="FA101" i="7"/>
  <c r="CG196" i="3"/>
  <c r="Z101" i="7"/>
  <c r="FO196" i="3"/>
  <c r="BD196" i="3"/>
  <c r="AC196" i="3"/>
  <c r="CD202" i="3"/>
  <c r="BJ202" i="3"/>
  <c r="AA202" i="3"/>
  <c r="AF196" i="3"/>
  <c r="CQ196" i="3"/>
  <c r="T196" i="3"/>
  <c r="DL196" i="3"/>
  <c r="EU196" i="3"/>
  <c r="BS196" i="3"/>
  <c r="DD196" i="3"/>
  <c r="AD120" i="3"/>
  <c r="AF120" i="3"/>
  <c r="CP120" i="3"/>
  <c r="AP196" i="3"/>
  <c r="EM120" i="3"/>
  <c r="CI202" i="3"/>
  <c r="AG120" i="3"/>
  <c r="FH196" i="3"/>
  <c r="AI120" i="3"/>
  <c r="CG101" i="7"/>
  <c r="CJ120" i="3"/>
  <c r="DY208" i="3"/>
  <c r="CF120" i="3"/>
  <c r="FD120" i="3"/>
  <c r="U196" i="3"/>
  <c r="FK196" i="3"/>
  <c r="ED196" i="3"/>
  <c r="EC120" i="3"/>
  <c r="EY196" i="3"/>
  <c r="BH196" i="3"/>
  <c r="S208" i="3"/>
  <c r="CN202" i="3"/>
  <c r="H202" i="3"/>
  <c r="DS202" i="3"/>
  <c r="K120" i="3"/>
  <c r="BB196" i="3"/>
  <c r="CE202" i="3"/>
  <c r="FG120" i="3"/>
  <c r="FM120" i="3"/>
  <c r="CM208" i="3"/>
  <c r="DM101" i="7"/>
  <c r="DX101" i="7"/>
  <c r="AC208" i="3"/>
  <c r="DF196" i="3"/>
  <c r="AO120" i="3"/>
  <c r="FB47" i="7"/>
  <c r="DK196" i="3"/>
  <c r="P120" i="3"/>
  <c r="AD196" i="3"/>
  <c r="EW196" i="3"/>
  <c r="FM196" i="3"/>
  <c r="ES196" i="3"/>
  <c r="BW196" i="3"/>
  <c r="EH196" i="3"/>
  <c r="DS120" i="3"/>
  <c r="ER120" i="3"/>
  <c r="DV196" i="3"/>
  <c r="FL120" i="3"/>
  <c r="BU202" i="3"/>
  <c r="CM120" i="3"/>
  <c r="FM202" i="3"/>
  <c r="ET202" i="3"/>
  <c r="BR202" i="3"/>
  <c r="ET120" i="3"/>
  <c r="I120" i="3"/>
  <c r="BU196" i="3"/>
  <c r="ER202" i="3"/>
  <c r="N202" i="3"/>
  <c r="DZ196" i="3"/>
  <c r="R120" i="3"/>
  <c r="H101" i="7"/>
  <c r="FN101" i="7"/>
  <c r="EN202" i="3"/>
  <c r="FI196" i="3"/>
  <c r="AR202" i="3"/>
  <c r="DC101" i="7"/>
  <c r="BV202" i="3"/>
  <c r="AB196" i="3"/>
  <c r="U120" i="3"/>
  <c r="FF202" i="3"/>
  <c r="EP196" i="3"/>
  <c r="DC202" i="3"/>
  <c r="EF202" i="3"/>
  <c r="DP196" i="3"/>
  <c r="CG202" i="3"/>
  <c r="FK202" i="3"/>
  <c r="BH202" i="3"/>
  <c r="CO202" i="3"/>
  <c r="CA202" i="3"/>
  <c r="DY202" i="3"/>
  <c r="AH202" i="3"/>
  <c r="CU202" i="3"/>
  <c r="EE196" i="3"/>
  <c r="EA120" i="3"/>
  <c r="DC120" i="3"/>
  <c r="BW120" i="3"/>
  <c r="T101" i="7"/>
  <c r="FG202" i="3"/>
  <c r="AG101" i="7"/>
  <c r="AJ196" i="3"/>
  <c r="EJ202" i="3"/>
  <c r="FD196" i="3"/>
  <c r="ED120" i="3"/>
  <c r="AC120" i="3"/>
  <c r="EH202" i="3"/>
  <c r="DT202" i="3"/>
  <c r="DD120" i="3"/>
  <c r="EE202" i="3"/>
  <c r="FA202" i="3"/>
  <c r="CR101" i="7"/>
  <c r="FI47" i="7"/>
  <c r="DW202" i="3"/>
  <c r="ES202" i="3"/>
  <c r="AP202" i="3"/>
  <c r="AQ202" i="3"/>
  <c r="AI202" i="3"/>
  <c r="BL120" i="3"/>
  <c r="BL202" i="3"/>
  <c r="DU120" i="3"/>
  <c r="CW202" i="3"/>
  <c r="CV202" i="3"/>
  <c r="BP202" i="3"/>
  <c r="CP202" i="3"/>
  <c r="BY196" i="3"/>
  <c r="CH202" i="3"/>
  <c r="BX202" i="3"/>
  <c r="BK196" i="3"/>
  <c r="FE202" i="3"/>
  <c r="CJ202" i="3"/>
  <c r="EY202" i="3"/>
  <c r="BM202" i="3"/>
  <c r="AN202" i="3"/>
  <c r="EO196" i="3"/>
  <c r="CZ120" i="3"/>
  <c r="AV120" i="3"/>
  <c r="CL202" i="3"/>
  <c r="BI202" i="3"/>
  <c r="BN202" i="3"/>
  <c r="AW202" i="3"/>
  <c r="K202" i="3"/>
  <c r="EV202" i="3"/>
  <c r="EQ196" i="3"/>
  <c r="BO196" i="3"/>
  <c r="BY202" i="3"/>
  <c r="BC202" i="3"/>
  <c r="CP196" i="3"/>
  <c r="EL202" i="3"/>
  <c r="L196" i="3"/>
  <c r="DR202" i="3"/>
  <c r="AO202" i="3"/>
  <c r="AJ202" i="3"/>
  <c r="BU120" i="3"/>
  <c r="CB196" i="3"/>
  <c r="EM202" i="3"/>
  <c r="FJ120" i="3"/>
  <c r="DY196" i="3"/>
  <c r="BM196" i="3"/>
  <c r="AY202" i="3"/>
  <c r="CR120" i="3"/>
  <c r="EB202" i="3"/>
  <c r="EQ202" i="3"/>
  <c r="AL196" i="3"/>
  <c r="EZ120" i="3"/>
  <c r="M120" i="3"/>
  <c r="CR196" i="3"/>
  <c r="DB101" i="7"/>
  <c r="EZ202" i="3"/>
  <c r="DV202" i="3"/>
  <c r="AK120" i="3"/>
  <c r="ED205" i="3"/>
  <c r="CF196" i="3"/>
  <c r="T202" i="3"/>
  <c r="O202" i="3"/>
  <c r="BE202" i="3"/>
  <c r="S196" i="3"/>
  <c r="EJ120" i="3"/>
  <c r="BA196" i="3"/>
  <c r="EO120" i="3"/>
  <c r="DO208" i="3"/>
  <c r="FC196" i="3"/>
  <c r="FG196" i="3"/>
  <c r="EG208" i="3"/>
  <c r="BD120" i="3"/>
  <c r="AE120" i="3"/>
  <c r="AL208" i="3"/>
  <c r="FO47" i="7"/>
  <c r="DP202" i="3"/>
  <c r="BK202" i="3"/>
  <c r="EU205" i="3"/>
  <c r="N196" i="3"/>
  <c r="BP196" i="3"/>
  <c r="CC196" i="3"/>
  <c r="DE202" i="3"/>
  <c r="CY196" i="3"/>
  <c r="AS202" i="3"/>
  <c r="AO101" i="7"/>
  <c r="CA196" i="3"/>
  <c r="AF208" i="3"/>
  <c r="BS202" i="3"/>
  <c r="CY120" i="3"/>
  <c r="DY101" i="7"/>
  <c r="FL101" i="7"/>
  <c r="EY120" i="3"/>
  <c r="N101" i="7"/>
  <c r="K196" i="3"/>
  <c r="DJ196" i="3"/>
  <c r="DX202" i="3"/>
  <c r="AU202" i="3"/>
  <c r="BN196" i="3"/>
  <c r="FE196" i="3"/>
  <c r="DX196" i="3"/>
  <c r="DO120" i="3"/>
  <c r="AN101" i="7"/>
  <c r="AK202" i="3"/>
  <c r="J101" i="7"/>
  <c r="V196" i="3"/>
  <c r="FC202" i="3"/>
  <c r="DB202" i="3"/>
  <c r="X120" i="3"/>
  <c r="CI101" i="7"/>
  <c r="BQ202" i="3"/>
  <c r="Z202" i="3"/>
  <c r="G202" i="3"/>
  <c r="FK101" i="7"/>
  <c r="Y196" i="3"/>
  <c r="F208" i="3"/>
  <c r="AT196" i="3"/>
  <c r="BD208" i="3"/>
  <c r="EB196" i="3"/>
  <c r="R202" i="3"/>
  <c r="BT202" i="3"/>
  <c r="DD202" i="3"/>
  <c r="EK196" i="3"/>
  <c r="Q202" i="3"/>
  <c r="AF202" i="3"/>
  <c r="FB202" i="3"/>
  <c r="DH196" i="3"/>
  <c r="AN196" i="3"/>
  <c r="CK208" i="3"/>
  <c r="EX101" i="7"/>
  <c r="BB120" i="3"/>
  <c r="FB120" i="3"/>
  <c r="EX202" i="3"/>
  <c r="CF202" i="3"/>
  <c r="EI196" i="3"/>
  <c r="U202" i="3"/>
  <c r="FM47" i="7"/>
  <c r="DE120" i="3"/>
  <c r="EL196" i="3"/>
  <c r="CA120" i="3"/>
  <c r="DF202" i="3"/>
  <c r="CS202" i="3"/>
  <c r="CN120" i="3"/>
  <c r="DC196" i="3"/>
  <c r="BT120" i="3"/>
  <c r="AM196" i="3"/>
  <c r="AP101" i="7"/>
  <c r="DS196" i="3"/>
  <c r="EQ120" i="3"/>
  <c r="DZ205" i="3"/>
  <c r="DK205" i="3"/>
  <c r="CQ101" i="7"/>
  <c r="EJ101" i="7"/>
  <c r="BO101" i="7"/>
  <c r="CE120" i="3"/>
  <c r="FD205" i="3"/>
  <c r="FL205" i="3"/>
  <c r="FF205" i="3"/>
  <c r="DL101" i="7"/>
  <c r="CT205" i="3"/>
  <c r="Y120" i="3"/>
  <c r="AY196" i="3"/>
  <c r="DK101" i="7"/>
  <c r="AK205" i="3"/>
  <c r="BH205" i="3"/>
  <c r="CK205" i="3"/>
  <c r="ER101" i="7"/>
  <c r="FG205" i="3"/>
  <c r="EI205" i="3"/>
  <c r="CC205" i="3"/>
  <c r="BV205" i="3"/>
  <c r="EV196" i="3"/>
  <c r="AB120" i="3"/>
  <c r="BH120" i="3"/>
  <c r="CO196" i="3"/>
  <c r="BI205" i="3"/>
  <c r="AI205" i="3"/>
  <c r="AR196" i="3"/>
  <c r="AP120" i="3"/>
  <c r="AB101" i="7"/>
  <c r="FH205" i="3"/>
  <c r="ES205" i="3"/>
  <c r="EU47" i="7"/>
  <c r="CB205" i="3"/>
  <c r="W205" i="3"/>
  <c r="I202" i="3"/>
  <c r="BJ205" i="3"/>
  <c r="CQ202" i="3"/>
  <c r="FG47" i="7"/>
  <c r="CM196" i="3"/>
  <c r="CM202" i="3"/>
  <c r="DF205" i="3"/>
  <c r="ET196" i="3"/>
  <c r="L101" i="7"/>
  <c r="DP101" i="7"/>
  <c r="AL202" i="3"/>
  <c r="BJ120" i="3"/>
  <c r="CU205" i="3"/>
  <c r="AN205" i="3"/>
  <c r="EN101" i="7"/>
  <c r="BN120" i="3"/>
  <c r="FA47" i="7"/>
  <c r="O120" i="3"/>
  <c r="EZ205" i="3"/>
  <c r="CJ205" i="3"/>
  <c r="EN196" i="3"/>
  <c r="O196" i="3"/>
  <c r="CZ196" i="3"/>
  <c r="BQ196" i="3"/>
  <c r="AQ120" i="3"/>
  <c r="CO101" i="7"/>
  <c r="AI101" i="7"/>
  <c r="AD202" i="3"/>
  <c r="X202" i="3"/>
  <c r="EH205" i="3"/>
  <c r="FJ196" i="3"/>
  <c r="ED202" i="3"/>
  <c r="EB205" i="3"/>
  <c r="P196" i="3"/>
  <c r="AF205" i="3"/>
  <c r="CE196" i="3"/>
  <c r="CB120" i="3"/>
  <c r="EM101" i="7"/>
  <c r="CO205" i="3"/>
  <c r="DD101" i="7"/>
  <c r="Z196" i="3"/>
  <c r="DH120" i="3"/>
  <c r="FL47" i="7"/>
  <c r="CW196" i="3"/>
  <c r="FN205" i="3"/>
  <c r="AZ205" i="3"/>
  <c r="CY205" i="3"/>
  <c r="DS101" i="7"/>
  <c r="DU202" i="3"/>
  <c r="BQ101" i="7"/>
  <c r="CZ202" i="3"/>
  <c r="FH202" i="3"/>
  <c r="J202" i="3"/>
  <c r="AB202" i="3"/>
  <c r="FG101" i="7"/>
  <c r="DJ202" i="3"/>
  <c r="BF196" i="3"/>
  <c r="AG202" i="3"/>
  <c r="CL196" i="3"/>
  <c r="FB205" i="3"/>
  <c r="DH202" i="3"/>
  <c r="EG205" i="3"/>
  <c r="BY101" i="7"/>
  <c r="EO205" i="3"/>
  <c r="EF120" i="3"/>
  <c r="FM205" i="3"/>
  <c r="CH205" i="3"/>
  <c r="AI196" i="3"/>
  <c r="AG205" i="3"/>
  <c r="EF208" i="3"/>
  <c r="EY205" i="3"/>
  <c r="AW120" i="3"/>
  <c r="J120" i="3"/>
  <c r="CX120" i="3"/>
  <c r="EZ47" i="7"/>
  <c r="DM205" i="3"/>
  <c r="X196" i="3"/>
  <c r="BO202" i="3"/>
  <c r="BP205" i="3"/>
  <c r="DO202" i="3"/>
  <c r="DE196" i="3"/>
  <c r="CU120" i="3"/>
  <c r="DR205" i="3"/>
  <c r="CG120" i="3"/>
  <c r="EP120" i="3"/>
  <c r="CW120" i="3"/>
  <c r="CH101" i="7"/>
  <c r="DP120" i="3"/>
  <c r="DM120" i="3"/>
  <c r="AL120" i="3"/>
  <c r="DF120" i="3"/>
  <c r="CC202" i="3"/>
  <c r="EQ205" i="3"/>
  <c r="ET205" i="3"/>
  <c r="AV202" i="3"/>
  <c r="DC205" i="3"/>
  <c r="DB208" i="3"/>
  <c r="DQ202" i="3"/>
  <c r="R205" i="3"/>
  <c r="T205" i="3"/>
  <c r="AK196" i="3"/>
  <c r="V205" i="3"/>
  <c r="DT205" i="3"/>
  <c r="CL101" i="7"/>
  <c r="BV120" i="3"/>
  <c r="V120" i="3"/>
  <c r="DN208" i="3"/>
  <c r="K205" i="3"/>
  <c r="F205" i="3"/>
  <c r="DA205" i="3"/>
  <c r="EL120" i="3"/>
  <c r="AE101" i="7"/>
  <c r="BX120" i="3"/>
  <c r="O101" i="7"/>
  <c r="AU205" i="3"/>
  <c r="AD205" i="3"/>
  <c r="DJ120" i="3"/>
  <c r="EP202" i="3"/>
  <c r="BW202" i="3"/>
  <c r="BA202" i="3"/>
  <c r="DG202" i="3"/>
  <c r="FB196" i="3"/>
  <c r="EW202" i="3"/>
  <c r="DJ205" i="3"/>
  <c r="DX205" i="3"/>
  <c r="AT202" i="3"/>
  <c r="FJ202" i="3"/>
  <c r="AL205" i="3"/>
  <c r="FI202" i="3"/>
  <c r="CS196" i="3"/>
  <c r="DY205" i="3"/>
  <c r="CM101" i="7"/>
  <c r="EH101" i="7"/>
  <c r="L208" i="3"/>
  <c r="DK208" i="3"/>
  <c r="DN205" i="3"/>
  <c r="BT205" i="3"/>
  <c r="CT101" i="7"/>
  <c r="DZ101" i="7"/>
  <c r="CV205" i="3"/>
  <c r="AZ120" i="3"/>
  <c r="BY205" i="3"/>
  <c r="Y205" i="3"/>
  <c r="DQ120" i="3"/>
  <c r="BR205" i="3"/>
  <c r="CE208" i="3"/>
  <c r="BG202" i="3"/>
  <c r="CP205" i="3"/>
  <c r="EX120" i="3"/>
  <c r="AR205" i="3"/>
  <c r="BO205" i="3"/>
  <c r="FJ205" i="3"/>
  <c r="FC101" i="7"/>
  <c r="DG196" i="3"/>
  <c r="BJ101" i="7"/>
  <c r="CQ120" i="3"/>
  <c r="CC101" i="7"/>
  <c r="L205" i="3"/>
  <c r="AF101" i="7"/>
  <c r="EQ101" i="7"/>
  <c r="AD208" i="3"/>
  <c r="FD101" i="7"/>
  <c r="AZ202" i="3"/>
  <c r="DU196" i="3"/>
  <c r="CQ205" i="3"/>
  <c r="EI202" i="3"/>
  <c r="DI202" i="3"/>
  <c r="EU202" i="3"/>
  <c r="EW120" i="3"/>
  <c r="AM101" i="7"/>
  <c r="CA205" i="3"/>
  <c r="CX205" i="3"/>
  <c r="DR196" i="3"/>
  <c r="FI120" i="3"/>
  <c r="J196" i="3"/>
  <c r="AX101" i="7"/>
  <c r="N208" i="3"/>
  <c r="FC208" i="3"/>
  <c r="CB101" i="7"/>
  <c r="EA196" i="3"/>
  <c r="EU125" i="7"/>
  <c r="EU117" i="7"/>
  <c r="EC208" i="3"/>
  <c r="K101" i="7"/>
  <c r="AQ208" i="3"/>
  <c r="BW101" i="7"/>
  <c r="FK208" i="3"/>
  <c r="BR208" i="3"/>
  <c r="CP101" i="7"/>
  <c r="D35" i="7"/>
  <c r="BR120" i="3"/>
  <c r="FN124" i="7"/>
  <c r="DG208" i="3"/>
  <c r="ET208" i="3"/>
  <c r="FD208" i="3"/>
  <c r="D91" i="7"/>
  <c r="G101" i="7"/>
  <c r="CU208" i="3"/>
  <c r="U101" i="7"/>
  <c r="ES101" i="7"/>
  <c r="DI208" i="3"/>
  <c r="FL208" i="3"/>
  <c r="BP101" i="7"/>
  <c r="EE101" i="7"/>
  <c r="BP120" i="3"/>
  <c r="DG101" i="7"/>
  <c r="H196" i="3"/>
  <c r="EY208" i="3"/>
  <c r="BN101" i="7"/>
  <c r="AS196" i="3"/>
  <c r="CR208" i="3"/>
  <c r="BR101" i="7"/>
  <c r="CV101" i="7"/>
  <c r="CX196" i="3"/>
  <c r="DD205" i="3"/>
  <c r="EB120" i="3"/>
  <c r="EW47" i="7"/>
  <c r="EM205" i="3"/>
  <c r="CL208" i="3"/>
  <c r="DJ101" i="7"/>
  <c r="EJ205" i="3"/>
  <c r="FK120" i="3"/>
  <c r="BC196" i="3"/>
  <c r="AE208" i="3"/>
  <c r="BJ196" i="3"/>
  <c r="H205" i="3"/>
  <c r="BO120" i="3"/>
  <c r="FK124" i="7"/>
  <c r="AX196" i="3"/>
  <c r="CD205" i="3"/>
  <c r="EL208" i="3"/>
  <c r="ER196" i="3"/>
  <c r="Q205" i="3"/>
  <c r="DA196" i="3"/>
  <c r="BC101" i="7"/>
  <c r="BM205" i="3"/>
  <c r="AZ196" i="3"/>
  <c r="DB205" i="3"/>
  <c r="EY47" i="7"/>
  <c r="W202" i="3"/>
  <c r="DH205" i="3"/>
  <c r="AA205" i="3"/>
  <c r="EB101" i="7"/>
  <c r="W208" i="3"/>
  <c r="CI208" i="3"/>
  <c r="S101" i="7"/>
  <c r="CB202" i="3"/>
  <c r="Q208" i="3"/>
  <c r="I205" i="3"/>
  <c r="CY202" i="3"/>
  <c r="DA202" i="3"/>
  <c r="AJ208" i="3"/>
  <c r="AV205" i="3"/>
  <c r="CB208" i="3"/>
  <c r="CK101" i="7"/>
  <c r="W101" i="7"/>
  <c r="AX208" i="3"/>
  <c r="FN202" i="3"/>
  <c r="AS205" i="3"/>
  <c r="DF208" i="3"/>
  <c r="ER205" i="3"/>
  <c r="FN47" i="7"/>
  <c r="BT101" i="7"/>
  <c r="D86" i="7"/>
  <c r="AV208" i="3"/>
  <c r="FG124" i="7"/>
  <c r="AG208" i="3"/>
  <c r="CU101" i="7"/>
  <c r="EW117" i="7"/>
  <c r="EW125" i="7"/>
  <c r="BC208" i="3"/>
  <c r="AV101" i="7"/>
  <c r="ET101" i="7"/>
  <c r="BP208" i="3"/>
  <c r="BM101" i="7"/>
  <c r="FF196" i="3"/>
  <c r="AL101" i="7"/>
  <c r="CP208" i="3"/>
  <c r="U208" i="3"/>
  <c r="D40" i="7"/>
  <c r="FH120" i="3"/>
  <c r="FC120" i="3"/>
  <c r="DF101" i="7"/>
  <c r="BA205" i="3"/>
  <c r="T120" i="3"/>
  <c r="AM120" i="3"/>
  <c r="AU101" i="7"/>
  <c r="CK196" i="3"/>
  <c r="FK47" i="7"/>
  <c r="CA208" i="3"/>
  <c r="CJ101" i="7"/>
  <c r="CD208" i="3"/>
  <c r="AS101" i="7"/>
  <c r="DI205" i="3"/>
  <c r="EO101" i="7"/>
  <c r="BI101" i="7"/>
  <c r="EA101" i="7"/>
  <c r="AP205" i="3"/>
  <c r="DA120" i="3"/>
  <c r="AM205" i="3"/>
  <c r="AW196" i="3"/>
  <c r="BH208" i="3"/>
  <c r="AA120" i="3"/>
  <c r="V101" i="7"/>
  <c r="BF205" i="3"/>
  <c r="AT205" i="3"/>
  <c r="DQ208" i="3"/>
  <c r="EF101" i="7"/>
  <c r="DE101" i="7"/>
  <c r="ER208" i="3"/>
  <c r="P208" i="3"/>
  <c r="CL205" i="3"/>
  <c r="FJ208" i="3"/>
  <c r="DN202" i="3"/>
  <c r="H120" i="3"/>
  <c r="AT120" i="3"/>
  <c r="FB101" i="7"/>
  <c r="BC205" i="3"/>
  <c r="BA101" i="7"/>
  <c r="AM202" i="3"/>
  <c r="BS101" i="7"/>
  <c r="AP208" i="3"/>
  <c r="EL205" i="3"/>
  <c r="BH101" i="7"/>
  <c r="BE205" i="3"/>
  <c r="AS208" i="3"/>
  <c r="AH205" i="3"/>
  <c r="P101" i="7"/>
  <c r="AY101" i="7"/>
  <c r="I101" i="7"/>
  <c r="AY208" i="3"/>
  <c r="CT208" i="3"/>
  <c r="FF47" i="7"/>
  <c r="BL208" i="3"/>
  <c r="BW208" i="3"/>
  <c r="CV208" i="3"/>
  <c r="I196" i="3"/>
  <c r="EY117" i="7"/>
  <c r="EY125" i="7"/>
  <c r="L120" i="3"/>
  <c r="EM208" i="3"/>
  <c r="DC208" i="3"/>
  <c r="W120" i="3"/>
  <c r="DI101" i="7"/>
  <c r="AG196" i="3"/>
  <c r="EU101" i="7"/>
  <c r="DG120" i="3"/>
  <c r="FF120" i="3"/>
  <c r="EW205" i="3"/>
  <c r="H208" i="3"/>
  <c r="EV101" i="7"/>
  <c r="CR205" i="3"/>
  <c r="EY101" i="7"/>
  <c r="FO101" i="7"/>
  <c r="CD196" i="3"/>
  <c r="CT196" i="3"/>
  <c r="CY208" i="3"/>
  <c r="BJ208" i="3"/>
  <c r="CW205" i="3"/>
  <c r="DY120" i="3"/>
  <c r="FM101" i="7"/>
  <c r="CJ208" i="3"/>
  <c r="DS208" i="3"/>
  <c r="J208" i="3"/>
  <c r="BN208" i="3"/>
  <c r="BU205" i="3"/>
  <c r="DH101" i="7"/>
  <c r="DE205" i="3"/>
  <c r="CQ208" i="3"/>
  <c r="DH208" i="3"/>
  <c r="AN208" i="3"/>
  <c r="P205" i="3"/>
  <c r="FL196" i="3"/>
  <c r="EZ101" i="7"/>
  <c r="DK202" i="3"/>
  <c r="CF205" i="3"/>
  <c r="DR208" i="3"/>
  <c r="AX202" i="3"/>
  <c r="EC202" i="3"/>
  <c r="AT208" i="3"/>
  <c r="EH120" i="3"/>
  <c r="DI196" i="3"/>
  <c r="BX101" i="7"/>
  <c r="DL202" i="3"/>
  <c r="DV101" i="7"/>
  <c r="EJ208" i="3"/>
  <c r="EU208" i="3"/>
  <c r="AT101" i="7"/>
  <c r="R101" i="7"/>
  <c r="D81" i="7"/>
  <c r="V208" i="3"/>
  <c r="EJ196" i="3"/>
  <c r="FN120" i="3"/>
  <c r="FI124" i="7"/>
  <c r="AN120" i="3"/>
  <c r="EV125" i="7"/>
  <c r="EV117" i="7"/>
  <c r="M101" i="7"/>
  <c r="FA196" i="3"/>
  <c r="EK208" i="3"/>
  <c r="EP205" i="3"/>
  <c r="AZ101" i="7"/>
  <c r="EE205" i="3"/>
  <c r="N205" i="3"/>
  <c r="G120" i="3"/>
  <c r="DA101" i="7"/>
  <c r="AS120" i="3"/>
  <c r="DN120" i="3"/>
  <c r="EA205" i="3"/>
  <c r="ES120" i="3"/>
  <c r="BX205" i="3"/>
  <c r="O208" i="3"/>
  <c r="CX101" i="7"/>
  <c r="DT196" i="3"/>
  <c r="G205" i="3"/>
  <c r="AR101" i="7"/>
  <c r="FC124" i="7"/>
  <c r="BD101" i="7"/>
  <c r="DS205" i="3"/>
  <c r="M208" i="3"/>
  <c r="FK205" i="3"/>
  <c r="CW208" i="3"/>
  <c r="EF205" i="3"/>
  <c r="FE120" i="3"/>
  <c r="M121" i="6"/>
  <c r="M205" i="3"/>
  <c r="CS120" i="3"/>
  <c r="CT202" i="3"/>
  <c r="BZ205" i="3"/>
  <c r="AR208" i="3"/>
  <c r="FD47" i="7"/>
  <c r="EO202" i="3"/>
  <c r="DT120" i="3"/>
  <c r="BZ101" i="7"/>
  <c r="AU208" i="3"/>
  <c r="Y101" i="7"/>
  <c r="DE208" i="3"/>
  <c r="BE120" i="3"/>
  <c r="FD202" i="3"/>
  <c r="CM205" i="3"/>
  <c r="EW101" i="7"/>
  <c r="FE101" i="7"/>
  <c r="DM208" i="3"/>
  <c r="BW205" i="3"/>
  <c r="D109" i="3"/>
  <c r="BZ202" i="3"/>
  <c r="FB208" i="3"/>
  <c r="AQ101" i="7"/>
  <c r="EF196" i="3"/>
  <c r="DG205" i="3"/>
  <c r="BG205" i="3"/>
  <c r="FF124" i="7"/>
  <c r="EG101" i="7"/>
  <c r="BZ208" i="3"/>
  <c r="X208" i="3"/>
  <c r="EC196" i="3"/>
  <c r="BY208" i="3"/>
  <c r="EZ196" i="3"/>
  <c r="Q101" i="7"/>
  <c r="BE208" i="3"/>
  <c r="BL196" i="3"/>
  <c r="FJ47" i="7"/>
  <c r="BS120" i="3"/>
  <c r="EK120" i="3"/>
  <c r="CZ208" i="3"/>
  <c r="FA117" i="7"/>
  <c r="FA125" i="7"/>
  <c r="ED101" i="7"/>
  <c r="CS208" i="3"/>
  <c r="BB208" i="3"/>
  <c r="DW101" i="7"/>
  <c r="D191" i="3"/>
  <c r="EV47" i="7"/>
  <c r="CY101" i="7"/>
  <c r="EC101" i="7"/>
  <c r="FA205" i="3"/>
  <c r="EK101" i="7"/>
  <c r="BV196" i="3"/>
  <c r="ES208" i="3"/>
  <c r="BS205" i="3"/>
  <c r="DW208" i="3"/>
  <c r="BK205" i="3"/>
  <c r="CE205" i="3"/>
  <c r="EI101" i="7"/>
  <c r="DA208" i="3"/>
  <c r="FC47" i="7"/>
  <c r="D61" i="7"/>
  <c r="AQ205" i="3"/>
  <c r="AC205" i="3"/>
  <c r="EV120" i="3"/>
  <c r="CA101" i="7"/>
  <c r="DK120" i="3"/>
  <c r="DN101" i="7"/>
  <c r="DW205" i="3"/>
  <c r="DZ202" i="3"/>
  <c r="EK202" i="3"/>
  <c r="AZ208" i="3"/>
  <c r="CG208" i="3"/>
  <c r="FO202" i="3"/>
  <c r="BI120" i="3"/>
  <c r="S202" i="3"/>
  <c r="G196" i="3"/>
  <c r="X101" i="7"/>
  <c r="EA208" i="3"/>
  <c r="BA120" i="3"/>
  <c r="EX208" i="3"/>
  <c r="EP101" i="7"/>
  <c r="FL202" i="3"/>
  <c r="FD124" i="7"/>
  <c r="T208" i="3"/>
  <c r="FE47" i="7"/>
  <c r="EW208" i="3"/>
  <c r="U205" i="3"/>
  <c r="BF101" i="7"/>
  <c r="AW101" i="7"/>
  <c r="AE202" i="3"/>
  <c r="I208" i="3"/>
  <c r="AH101" i="7"/>
  <c r="FI101" i="7"/>
  <c r="BX208" i="3"/>
  <c r="DM202" i="3"/>
  <c r="K208" i="3"/>
  <c r="DL120" i="3"/>
  <c r="D186" i="3"/>
  <c r="Y208" i="3"/>
  <c r="DU208" i="3"/>
  <c r="EV208" i="3"/>
  <c r="BK101" i="7"/>
  <c r="AE205" i="3"/>
  <c r="AB205" i="3"/>
  <c r="DV120" i="3"/>
  <c r="EI208" i="3"/>
  <c r="CG205" i="3"/>
  <c r="DT208" i="3"/>
  <c r="N120" i="3"/>
  <c r="CJ196" i="3"/>
  <c r="BN205" i="3"/>
  <c r="FF208" i="3"/>
  <c r="CF101" i="7"/>
  <c r="DJ208" i="3"/>
  <c r="EG120" i="3"/>
  <c r="AY205" i="3"/>
  <c r="FI205" i="3"/>
  <c r="CN101" i="7"/>
  <c r="EL101" i="7"/>
  <c r="D114" i="3"/>
  <c r="FM208" i="3"/>
  <c r="CV120" i="3"/>
  <c r="BI196" i="3"/>
  <c r="DU205" i="3"/>
  <c r="D181" i="3"/>
  <c r="D235" i="3" s="1"/>
  <c r="EV205" i="3"/>
  <c r="BQ205" i="3"/>
  <c r="FI208" i="3"/>
  <c r="CZ101" i="7"/>
  <c r="AJ205" i="3"/>
  <c r="BS208" i="3"/>
  <c r="DQ205" i="3"/>
  <c r="EZ125" i="7"/>
  <c r="EZ117" i="7"/>
  <c r="BG196" i="3"/>
  <c r="BQ120" i="3"/>
  <c r="CD120" i="3"/>
  <c r="AW208" i="3"/>
  <c r="EN205" i="3"/>
  <c r="FE124" i="7"/>
  <c r="FG208" i="3"/>
  <c r="DZ208" i="3"/>
  <c r="EP208" i="3"/>
  <c r="FF101" i="7"/>
  <c r="AM208" i="3"/>
  <c r="Z208" i="3"/>
  <c r="EX47" i="7"/>
  <c r="AA208" i="3"/>
  <c r="DO196" i="3"/>
  <c r="BO208" i="3"/>
  <c r="BV101" i="7"/>
  <c r="Y202" i="3"/>
  <c r="DQ101" i="7"/>
  <c r="DR101" i="7"/>
  <c r="DL205" i="3"/>
  <c r="J205" i="3"/>
  <c r="CS101" i="7"/>
  <c r="BB202" i="3"/>
  <c r="EM196" i="3"/>
  <c r="BU208" i="3"/>
  <c r="CH120" i="3"/>
  <c r="DX208" i="3"/>
  <c r="FO124" i="7"/>
  <c r="FM124" i="7"/>
  <c r="FA208" i="3"/>
  <c r="CC208" i="3"/>
  <c r="FH101" i="7"/>
  <c r="CD101" i="7"/>
  <c r="AC101" i="7"/>
  <c r="DB120" i="3"/>
  <c r="EN120" i="3"/>
  <c r="AJ120" i="3"/>
  <c r="DB196" i="3"/>
  <c r="EZ208" i="3"/>
  <c r="BE101" i="7"/>
  <c r="EO208" i="3"/>
  <c r="DV205" i="3"/>
  <c r="EB208" i="3"/>
  <c r="BF208" i="3"/>
  <c r="EX205" i="3"/>
  <c r="AQ196" i="3"/>
  <c r="EQ208" i="3"/>
  <c r="BV208" i="3"/>
  <c r="FH47" i="7"/>
  <c r="CN205" i="3"/>
  <c r="AO196" i="3"/>
  <c r="CO208" i="3"/>
  <c r="DP208" i="3"/>
  <c r="Q120" i="3"/>
  <c r="EK205" i="3"/>
  <c r="O205" i="3"/>
  <c r="CC120" i="3"/>
  <c r="CH196" i="3"/>
  <c r="AK208" i="3"/>
  <c r="W196" i="3"/>
  <c r="DV208" i="3"/>
  <c r="EH208" i="3"/>
  <c r="AX120" i="3"/>
  <c r="S205" i="3"/>
  <c r="DI120" i="3"/>
  <c r="BG208" i="3"/>
  <c r="AD101" i="7"/>
  <c r="DZ120" i="3"/>
  <c r="BD205" i="3"/>
  <c r="CF208" i="3"/>
  <c r="BB101" i="7"/>
  <c r="CS205" i="3"/>
  <c r="AA196" i="3"/>
  <c r="DO205" i="3"/>
  <c r="DR120" i="3"/>
  <c r="AV196" i="3"/>
  <c r="BM208" i="3"/>
  <c r="BQ208" i="3"/>
  <c r="CW101" i="7"/>
  <c r="AW205" i="3"/>
  <c r="AC202" i="3"/>
  <c r="BG120" i="3"/>
  <c r="AO205" i="3"/>
  <c r="L202" i="3"/>
  <c r="DT101" i="7"/>
  <c r="AB208" i="3"/>
  <c r="CZ205" i="3"/>
  <c r="EX117" i="7"/>
  <c r="EX125" i="7"/>
  <c r="CH208" i="3"/>
  <c r="M202" i="3"/>
  <c r="AA101" i="7"/>
  <c r="AE196" i="3"/>
  <c r="CK202" i="3"/>
  <c r="DU101" i="7"/>
  <c r="AI208" i="3"/>
  <c r="P202" i="3"/>
  <c r="AH196" i="3"/>
  <c r="BB205" i="3"/>
  <c r="BX196" i="3"/>
  <c r="EC205" i="3"/>
  <c r="FH208" i="3"/>
  <c r="CR202" i="3"/>
  <c r="V202" i="3"/>
  <c r="M196" i="3"/>
  <c r="BD202" i="3"/>
  <c r="BE196" i="3"/>
  <c r="FB124" i="7"/>
  <c r="EG196" i="3"/>
  <c r="CI120" i="3"/>
  <c r="DL208" i="3"/>
  <c r="R208" i="3"/>
  <c r="DW120" i="3"/>
  <c r="FJ124" i="7"/>
  <c r="Q196" i="3"/>
  <c r="FN208" i="3"/>
  <c r="FE208" i="3"/>
  <c r="FH124" i="7"/>
  <c r="ED208" i="3"/>
  <c r="CN208" i="3"/>
  <c r="FL124" i="7"/>
  <c r="CU196" i="3"/>
  <c r="EN208" i="3"/>
  <c r="BR196" i="3"/>
  <c r="BT208" i="3"/>
  <c r="AO208" i="3"/>
  <c r="EX196" i="3"/>
  <c r="BK208" i="3"/>
  <c r="FA120" i="3"/>
  <c r="BG101" i="7"/>
  <c r="DD208" i="3"/>
  <c r="AX205" i="3"/>
  <c r="BA208" i="3"/>
  <c r="CE101" i="7"/>
  <c r="EE208" i="3"/>
  <c r="DP205" i="3"/>
  <c r="BC120" i="3"/>
  <c r="FE205" i="3"/>
  <c r="CX208" i="3"/>
  <c r="BL205" i="3"/>
  <c r="R196" i="3"/>
  <c r="Z205" i="3"/>
  <c r="BL101" i="7"/>
  <c r="CI205" i="3"/>
  <c r="BI208" i="3"/>
  <c r="BY120" i="3"/>
  <c r="FC205" i="3"/>
  <c r="BT196" i="3"/>
  <c r="EG202" i="3"/>
  <c r="X205" i="3"/>
  <c r="G208" i="3"/>
  <c r="BZ120" i="3"/>
  <c r="AU196" i="3"/>
  <c r="BM120" i="3"/>
  <c r="FJ101" i="7"/>
  <c r="AH208" i="3"/>
  <c r="AK101" i="7"/>
  <c r="AJ101" i="7"/>
  <c r="D160" i="6" l="1"/>
  <c r="D162" i="6" s="1"/>
  <c r="BN257" i="7"/>
  <c r="BM62" i="16"/>
  <c r="BM94" i="17"/>
  <c r="AN257" i="7"/>
  <c r="AM62" i="16"/>
  <c r="AM94" i="17"/>
  <c r="BL257" i="7"/>
  <c r="BK62" i="16"/>
  <c r="BK94" i="17"/>
  <c r="O257" i="7"/>
  <c r="N62" i="16"/>
  <c r="N94" i="17"/>
  <c r="AU257" i="7"/>
  <c r="AT62" i="16"/>
  <c r="AT94" i="17"/>
  <c r="BS257" i="7"/>
  <c r="BR94" i="17"/>
  <c r="BR62" i="16"/>
  <c r="D196" i="3"/>
  <c r="H257" i="7"/>
  <c r="G94" i="17"/>
  <c r="G62" i="16"/>
  <c r="AA257" i="7"/>
  <c r="Z94" i="17"/>
  <c r="Z62" i="16"/>
  <c r="AI257" i="7"/>
  <c r="AH94" i="17"/>
  <c r="AH62" i="16"/>
  <c r="X257" i="7"/>
  <c r="W62" i="16"/>
  <c r="W94" i="17"/>
  <c r="AG257" i="7"/>
  <c r="AF94" i="17"/>
  <c r="AF62" i="16"/>
  <c r="BF257" i="7"/>
  <c r="BE94" i="17"/>
  <c r="BE62" i="16"/>
  <c r="BR257" i="7"/>
  <c r="BQ62" i="16"/>
  <c r="BQ94" i="17"/>
  <c r="BE257" i="7"/>
  <c r="BD62" i="16"/>
  <c r="BD94" i="17"/>
  <c r="AF257" i="7"/>
  <c r="AE94" i="17"/>
  <c r="AE62" i="16"/>
  <c r="AT257" i="7"/>
  <c r="AS62" i="16"/>
  <c r="AS94" i="17"/>
  <c r="U257" i="7"/>
  <c r="T62" i="16"/>
  <c r="T94" i="17"/>
  <c r="AM257" i="7"/>
  <c r="AL94" i="17"/>
  <c r="AL62" i="16"/>
  <c r="AY257" i="7"/>
  <c r="AX94" i="17"/>
  <c r="AX62" i="16"/>
  <c r="W257" i="7"/>
  <c r="V62" i="16"/>
  <c r="V94" i="17"/>
  <c r="AX257" i="7"/>
  <c r="AW94" i="17"/>
  <c r="AW62" i="16"/>
  <c r="AP257" i="7"/>
  <c r="AO62" i="16"/>
  <c r="AO94" i="17"/>
  <c r="J257" i="7"/>
  <c r="I94" i="17"/>
  <c r="I62" i="16"/>
  <c r="BK257" i="7"/>
  <c r="BJ94" i="17"/>
  <c r="BJ62" i="16"/>
  <c r="BX257" i="7"/>
  <c r="BW62" i="16"/>
  <c r="BW94" i="17"/>
  <c r="P257" i="7"/>
  <c r="O94" i="17"/>
  <c r="O62" i="16"/>
  <c r="BP257" i="7"/>
  <c r="BO94" i="17"/>
  <c r="BO62" i="16"/>
  <c r="AE257" i="7"/>
  <c r="AD62" i="16"/>
  <c r="AD94" i="17"/>
  <c r="BO257" i="7"/>
  <c r="BN94" i="17"/>
  <c r="BN62" i="16"/>
  <c r="K257" i="7"/>
  <c r="J62" i="16"/>
  <c r="J94" i="17"/>
  <c r="AQ257" i="7"/>
  <c r="AP62" i="16"/>
  <c r="AP94" i="17"/>
  <c r="V257" i="7"/>
  <c r="U62" i="16"/>
  <c r="U94" i="17"/>
  <c r="AR257" i="7"/>
  <c r="AQ62" i="16"/>
  <c r="AQ94" i="17"/>
  <c r="L257" i="7"/>
  <c r="K94" i="17"/>
  <c r="K62" i="16"/>
  <c r="Z257" i="7"/>
  <c r="Y62" i="16"/>
  <c r="Y94" i="17"/>
  <c r="AH257" i="7"/>
  <c r="AG62" i="16"/>
  <c r="AG94" i="17"/>
  <c r="AS257" i="7"/>
  <c r="AR62" i="16"/>
  <c r="AR94" i="17"/>
  <c r="S257" i="7"/>
  <c r="R94" i="17"/>
  <c r="R62" i="16"/>
  <c r="AL257" i="7"/>
  <c r="AK94" i="17"/>
  <c r="AK62" i="16"/>
  <c r="BB257" i="7"/>
  <c r="BA94" i="17"/>
  <c r="BA62" i="16"/>
  <c r="AB257" i="7"/>
  <c r="AA62" i="16"/>
  <c r="AA94" i="17"/>
  <c r="AK257" i="7"/>
  <c r="AJ62" i="16"/>
  <c r="AJ94" i="17"/>
  <c r="I257" i="7"/>
  <c r="H62" i="16"/>
  <c r="H94" i="17"/>
  <c r="BC257" i="7"/>
  <c r="BB94" i="17"/>
  <c r="BB62" i="16"/>
  <c r="BI257" i="7"/>
  <c r="BH62" i="16"/>
  <c r="BH94" i="17"/>
  <c r="BV257" i="7"/>
  <c r="BU62" i="16"/>
  <c r="BU94" i="17"/>
  <c r="BA257" i="7"/>
  <c r="AZ94" i="17"/>
  <c r="AZ62" i="16"/>
  <c r="BD257" i="7"/>
  <c r="BC94" i="17"/>
  <c r="BC62" i="16"/>
  <c r="R257" i="7"/>
  <c r="Q62" i="16"/>
  <c r="Q94" i="17"/>
  <c r="AV257" i="7"/>
  <c r="AU62" i="16"/>
  <c r="AU94" i="17"/>
  <c r="BH257" i="7"/>
  <c r="BG62" i="16"/>
  <c r="BG94" i="17"/>
  <c r="M257" i="7"/>
  <c r="L62" i="16"/>
  <c r="L94" i="17"/>
  <c r="Y257" i="7"/>
  <c r="X62" i="16"/>
  <c r="X94" i="17"/>
  <c r="BM257" i="7"/>
  <c r="BL94" i="17"/>
  <c r="BL62" i="16"/>
  <c r="BT257" i="7"/>
  <c r="BS62" i="16"/>
  <c r="BS94" i="17"/>
  <c r="N257" i="7"/>
  <c r="M62" i="16"/>
  <c r="M94" i="17"/>
  <c r="BW257" i="7"/>
  <c r="BV62" i="16"/>
  <c r="BV94" i="17"/>
  <c r="AD257" i="7"/>
  <c r="AC94" i="17"/>
  <c r="AC62" i="16"/>
  <c r="BQ257" i="7"/>
  <c r="BP94" i="17"/>
  <c r="BP62" i="16"/>
  <c r="T257" i="7"/>
  <c r="S62" i="16"/>
  <c r="S94" i="17"/>
  <c r="AJ257" i="7"/>
  <c r="AI62" i="16"/>
  <c r="AI94" i="17"/>
  <c r="BG257" i="7"/>
  <c r="BF62" i="16"/>
  <c r="BF94" i="17"/>
  <c r="AW257" i="7"/>
  <c r="AV62" i="16"/>
  <c r="AV94" i="17"/>
  <c r="AC257" i="7"/>
  <c r="AB94" i="17"/>
  <c r="AB62" i="16"/>
  <c r="AO257" i="7"/>
  <c r="AN94" i="17"/>
  <c r="AN62" i="16"/>
  <c r="AZ257" i="7"/>
  <c r="AY62" i="16"/>
  <c r="AY94" i="17"/>
  <c r="BJ257" i="7"/>
  <c r="BI94" i="17"/>
  <c r="BI62" i="16"/>
  <c r="BU257" i="7"/>
  <c r="BT94" i="17"/>
  <c r="BT62" i="16"/>
  <c r="D231" i="7"/>
  <c r="D120" i="3"/>
  <c r="U42" i="26"/>
  <c r="T27" i="26"/>
  <c r="U23" i="26" s="1"/>
  <c r="U7" i="26"/>
  <c r="U8" i="26"/>
  <c r="FE49" i="7"/>
  <c r="EW49" i="7"/>
  <c r="L7" i="12"/>
  <c r="D25" i="33"/>
  <c r="D81" i="33"/>
  <c r="D79" i="33"/>
  <c r="D80" i="33"/>
  <c r="D75" i="33"/>
  <c r="D24" i="33"/>
  <c r="FJ49" i="7"/>
  <c r="EX49" i="7"/>
  <c r="FO49" i="7"/>
  <c r="FI49" i="7"/>
  <c r="FC49" i="7"/>
  <c r="EU49" i="7"/>
  <c r="FF49" i="7"/>
  <c r="EY49" i="7"/>
  <c r="FH49" i="7"/>
  <c r="EV49" i="7"/>
  <c r="FB49" i="7"/>
  <c r="FG49" i="7"/>
  <c r="EZ49" i="7"/>
  <c r="FK49" i="7"/>
  <c r="FL49" i="7"/>
  <c r="J8" i="12"/>
  <c r="K8" i="12" s="1"/>
  <c r="L8" i="12" s="1"/>
  <c r="FD49" i="7"/>
  <c r="FN49" i="7"/>
  <c r="FA49" i="7"/>
  <c r="FM49" i="7"/>
  <c r="Q195" i="7"/>
  <c r="G195" i="7"/>
  <c r="D205" i="3"/>
  <c r="D208" i="3"/>
  <c r="AV176" i="3"/>
  <c r="AW105" i="7" s="1"/>
  <c r="AW112" i="7" s="1"/>
  <c r="AX177" i="3"/>
  <c r="AY106" i="7" s="1"/>
  <c r="AY113" i="7" s="1"/>
  <c r="G177" i="3"/>
  <c r="H106" i="7" s="1"/>
  <c r="H113" i="7" s="1"/>
  <c r="FH176" i="3"/>
  <c r="FI105" i="7" s="1"/>
  <c r="FI112" i="7" s="1"/>
  <c r="CG177" i="3"/>
  <c r="CH106" i="7" s="1"/>
  <c r="CH113" i="7" s="1"/>
  <c r="CJ177" i="3"/>
  <c r="CK106" i="7" s="1"/>
  <c r="CK113" i="7" s="1"/>
  <c r="FE176" i="3"/>
  <c r="FF105" i="7" s="1"/>
  <c r="FF112" i="7" s="1"/>
  <c r="H177" i="3"/>
  <c r="I106" i="7" s="1"/>
  <c r="I113" i="7" s="1"/>
  <c r="BA177" i="3"/>
  <c r="BB106" i="7" s="1"/>
  <c r="BB113" i="7" s="1"/>
  <c r="AA176" i="3"/>
  <c r="AB105" i="7" s="1"/>
  <c r="AB112" i="7" s="1"/>
  <c r="FO175" i="3"/>
  <c r="Q177" i="3"/>
  <c r="R106" i="7" s="1"/>
  <c r="R113" i="7" s="1"/>
  <c r="BI177" i="3"/>
  <c r="BJ106" i="7" s="1"/>
  <c r="BJ113" i="7" s="1"/>
  <c r="EH176" i="3"/>
  <c r="EI105" i="7" s="1"/>
  <c r="EI112" i="7" s="1"/>
  <c r="DG176" i="3"/>
  <c r="DH105" i="7" s="1"/>
  <c r="DH112" i="7" s="1"/>
  <c r="CC176" i="3"/>
  <c r="CD105" i="7" s="1"/>
  <c r="CD112" i="7" s="1"/>
  <c r="EO177" i="3"/>
  <c r="EP106" i="7" s="1"/>
  <c r="EP113" i="7" s="1"/>
  <c r="CI177" i="3"/>
  <c r="CJ106" i="7" s="1"/>
  <c r="CJ113" i="7" s="1"/>
  <c r="CV177" i="3"/>
  <c r="CW106" i="7" s="1"/>
  <c r="CW113" i="7" s="1"/>
  <c r="DK177" i="3"/>
  <c r="DL106" i="7" s="1"/>
  <c r="DL113" i="7" s="1"/>
  <c r="FF177" i="3"/>
  <c r="FG106" i="7" s="1"/>
  <c r="FG113" i="7" s="1"/>
  <c r="CE177" i="3"/>
  <c r="CF106" i="7" s="1"/>
  <c r="CF113" i="7" s="1"/>
  <c r="DA176" i="3"/>
  <c r="DB105" i="7" s="1"/>
  <c r="DB112" i="7" s="1"/>
  <c r="CT177" i="3"/>
  <c r="CU106" i="7" s="1"/>
  <c r="CU113" i="7" s="1"/>
  <c r="EU177" i="3"/>
  <c r="EV106" i="7" s="1"/>
  <c r="EV113" i="7" s="1"/>
  <c r="CI176" i="3"/>
  <c r="CJ105" i="7" s="1"/>
  <c r="CJ112" i="7" s="1"/>
  <c r="Z177" i="3"/>
  <c r="AA106" i="7" s="1"/>
  <c r="AA113" i="7" s="1"/>
  <c r="FI176" i="3"/>
  <c r="FJ105" i="7" s="1"/>
  <c r="FJ112" i="7" s="1"/>
  <c r="EN177" i="3"/>
  <c r="EO106" i="7" s="1"/>
  <c r="EO113" i="7" s="1"/>
  <c r="DJ176" i="3"/>
  <c r="DK105" i="7" s="1"/>
  <c r="DK112" i="7" s="1"/>
  <c r="DR176" i="3"/>
  <c r="DS105" i="7" s="1"/>
  <c r="DS112" i="7" s="1"/>
  <c r="EB177" i="3"/>
  <c r="EC106" i="7" s="1"/>
  <c r="EC113" i="7" s="1"/>
  <c r="CM175" i="3"/>
  <c r="Y177" i="3"/>
  <c r="Z106" i="7" s="1"/>
  <c r="Z113" i="7" s="1"/>
  <c r="AR175" i="3"/>
  <c r="AJ177" i="3"/>
  <c r="AK106" i="7" s="1"/>
  <c r="AK113" i="7" s="1"/>
  <c r="BZ175" i="3"/>
  <c r="EY177" i="3"/>
  <c r="EZ106" i="7" s="1"/>
  <c r="EZ113" i="7" s="1"/>
  <c r="AN177" i="3"/>
  <c r="AO106" i="7" s="1"/>
  <c r="AO113" i="7" s="1"/>
  <c r="AG177" i="3"/>
  <c r="AH106" i="7" s="1"/>
  <c r="AH113" i="7" s="1"/>
  <c r="AG175" i="3"/>
  <c r="DU177" i="3"/>
  <c r="DV106" i="7" s="1"/>
  <c r="DV113" i="7" s="1"/>
  <c r="AQ177" i="3"/>
  <c r="AR106" i="7" s="1"/>
  <c r="AR113" i="7" s="1"/>
  <c r="AE177" i="3"/>
  <c r="AF106" i="7" s="1"/>
  <c r="AF113" i="7" s="1"/>
  <c r="CJ175" i="3"/>
  <c r="BY177" i="3"/>
  <c r="BZ106" i="7" s="1"/>
  <c r="BZ113" i="7" s="1"/>
  <c r="AO177" i="3"/>
  <c r="AP106" i="7" s="1"/>
  <c r="AP113" i="7" s="1"/>
  <c r="CH176" i="3"/>
  <c r="CI105" i="7" s="1"/>
  <c r="CI112" i="7" s="1"/>
  <c r="CA177" i="3"/>
  <c r="CB106" i="7" s="1"/>
  <c r="CB113" i="7" s="1"/>
  <c r="FG177" i="3"/>
  <c r="FH106" i="7" s="1"/>
  <c r="FH113" i="7" s="1"/>
  <c r="Y176" i="3"/>
  <c r="Z105" i="7" s="1"/>
  <c r="Z112" i="7" s="1"/>
  <c r="DD177" i="3"/>
  <c r="DE106" i="7" s="1"/>
  <c r="DE113" i="7" s="1"/>
  <c r="BW175" i="3"/>
  <c r="V175" i="3"/>
  <c r="CD176" i="3"/>
  <c r="CE105" i="7" s="1"/>
  <c r="CE112" i="7" s="1"/>
  <c r="BC176" i="3"/>
  <c r="BD105" i="7" s="1"/>
  <c r="BD112" i="7" s="1"/>
  <c r="DD176" i="3"/>
  <c r="DE105" i="7" s="1"/>
  <c r="DE112" i="7" s="1"/>
  <c r="DN175" i="3"/>
  <c r="P176" i="3"/>
  <c r="Q105" i="7" s="1"/>
  <c r="Q112" i="7" s="1"/>
  <c r="CZ175" i="3"/>
  <c r="DY176" i="3"/>
  <c r="DZ105" i="7" s="1"/>
  <c r="DZ112" i="7" s="1"/>
  <c r="CN176" i="3"/>
  <c r="CO105" i="7" s="1"/>
  <c r="CO112" i="7" s="1"/>
  <c r="FE175" i="3"/>
  <c r="AT175" i="3"/>
  <c r="BH177" i="3"/>
  <c r="BI106" i="7" s="1"/>
  <c r="BI113" i="7" s="1"/>
  <c r="FA177" i="3"/>
  <c r="FB106" i="7" s="1"/>
  <c r="FB113" i="7" s="1"/>
  <c r="S177" i="3"/>
  <c r="T106" i="7" s="1"/>
  <c r="T113" i="7" s="1"/>
  <c r="DC177" i="3"/>
  <c r="DD106" i="7" s="1"/>
  <c r="DD113" i="7" s="1"/>
  <c r="DY177" i="3"/>
  <c r="DZ106" i="7" s="1"/>
  <c r="DZ113" i="7" s="1"/>
  <c r="CQ175" i="3"/>
  <c r="BJ177" i="3"/>
  <c r="BK106" i="7" s="1"/>
  <c r="BK113" i="7" s="1"/>
  <c r="CZ177" i="3"/>
  <c r="DA106" i="7" s="1"/>
  <c r="DA113" i="7" s="1"/>
  <c r="AH175" i="3"/>
  <c r="EL176" i="3"/>
  <c r="EM105" i="7" s="1"/>
  <c r="EM112" i="7" s="1"/>
  <c r="DE176" i="3"/>
  <c r="DF105" i="7" s="1"/>
  <c r="DF112" i="7" s="1"/>
  <c r="CI175" i="3"/>
  <c r="BF175" i="3"/>
  <c r="AT176" i="3"/>
  <c r="AU105" i="7" s="1"/>
  <c r="AU112" i="7" s="1"/>
  <c r="EC176" i="3"/>
  <c r="ED105" i="7" s="1"/>
  <c r="ED112" i="7" s="1"/>
  <c r="BR175" i="3"/>
  <c r="DF176" i="3"/>
  <c r="DG105" i="7" s="1"/>
  <c r="DG112" i="7" s="1"/>
  <c r="CW176" i="3"/>
  <c r="CX105" i="7" s="1"/>
  <c r="CX112" i="7" s="1"/>
  <c r="CF177" i="3"/>
  <c r="CG106" i="7" s="1"/>
  <c r="CG113" i="7" s="1"/>
  <c r="CF176" i="3"/>
  <c r="CG105" i="7" s="1"/>
  <c r="CG112" i="7" s="1"/>
  <c r="EL175" i="3"/>
  <c r="DN177" i="3"/>
  <c r="DO106" i="7" s="1"/>
  <c r="DO113" i="7" s="1"/>
  <c r="DF177" i="3"/>
  <c r="DG106" i="7" s="1"/>
  <c r="DG113" i="7" s="1"/>
  <c r="DB176" i="3"/>
  <c r="DC105" i="7" s="1"/>
  <c r="DC112" i="7" s="1"/>
  <c r="AQ176" i="3"/>
  <c r="AR105" i="7" s="1"/>
  <c r="AR112" i="7" s="1"/>
  <c r="ED177" i="3"/>
  <c r="EE106" i="7" s="1"/>
  <c r="EE113" i="7" s="1"/>
  <c r="BT175" i="3"/>
  <c r="CL177" i="3"/>
  <c r="CM106" i="7" s="1"/>
  <c r="CM113" i="7" s="1"/>
  <c r="AX176" i="3"/>
  <c r="AY105" i="7" s="1"/>
  <c r="AY112" i="7" s="1"/>
  <c r="DO176" i="3"/>
  <c r="DP105" i="7" s="1"/>
  <c r="DP112" i="7" s="1"/>
  <c r="EW177" i="3"/>
  <c r="EX106" i="7" s="1"/>
  <c r="EX113" i="7" s="1"/>
  <c r="ED176" i="3"/>
  <c r="EE105" i="7" s="1"/>
  <c r="EE112" i="7" s="1"/>
  <c r="BU177" i="3"/>
  <c r="BV106" i="7" s="1"/>
  <c r="BV113" i="7" s="1"/>
  <c r="BF177" i="3"/>
  <c r="BG106" i="7" s="1"/>
  <c r="BG113" i="7" s="1"/>
  <c r="AD176" i="3"/>
  <c r="AE105" i="7" s="1"/>
  <c r="AE112" i="7" s="1"/>
  <c r="DT177" i="3"/>
  <c r="DU106" i="7" s="1"/>
  <c r="DU113" i="7" s="1"/>
  <c r="CX175" i="3"/>
  <c r="CM177" i="3"/>
  <c r="CN106" i="7" s="1"/>
  <c r="CN113" i="7" s="1"/>
  <c r="AW176" i="3"/>
  <c r="AX105" i="7" s="1"/>
  <c r="AX112" i="7" s="1"/>
  <c r="AR176" i="3"/>
  <c r="AS105" i="7" s="1"/>
  <c r="AS112" i="7" s="1"/>
  <c r="CR177" i="3"/>
  <c r="CS106" i="7" s="1"/>
  <c r="CS113" i="7" s="1"/>
  <c r="BL175" i="3"/>
  <c r="F175" i="3"/>
  <c r="DS177" i="3"/>
  <c r="DT106" i="7" s="1"/>
  <c r="DT113" i="7" s="1"/>
  <c r="DX176" i="3"/>
  <c r="DY105" i="7" s="1"/>
  <c r="DY112" i="7" s="1"/>
  <c r="FH177" i="3"/>
  <c r="FI106" i="7" s="1"/>
  <c r="FI113" i="7" s="1"/>
  <c r="ER177" i="3"/>
  <c r="ES106" i="7" s="1"/>
  <c r="ES113" i="7" s="1"/>
  <c r="EI177" i="3"/>
  <c r="EJ106" i="7" s="1"/>
  <c r="EJ113" i="7" s="1"/>
  <c r="BB176" i="3"/>
  <c r="BC105" i="7" s="1"/>
  <c r="BC112" i="7" s="1"/>
  <c r="CR175" i="3"/>
  <c r="DX175" i="3"/>
  <c r="DI177" i="3"/>
  <c r="DJ106" i="7" s="1"/>
  <c r="DJ113" i="7" s="1"/>
  <c r="FK175" i="3"/>
  <c r="FC176" i="3"/>
  <c r="FD105" i="7" s="1"/>
  <c r="FD112" i="7" s="1"/>
  <c r="AO176" i="3"/>
  <c r="AP105" i="7" s="1"/>
  <c r="AP112" i="7" s="1"/>
  <c r="BI175" i="3"/>
  <c r="CC177" i="3"/>
  <c r="CD106" i="7" s="1"/>
  <c r="CD113" i="7" s="1"/>
  <c r="BQ176" i="3"/>
  <c r="BR105" i="7" s="1"/>
  <c r="BR112" i="7" s="1"/>
  <c r="BF176" i="3"/>
  <c r="BG105" i="7" s="1"/>
  <c r="BG112" i="7" s="1"/>
  <c r="K175" i="3"/>
  <c r="EW176" i="3"/>
  <c r="EX105" i="7" s="1"/>
  <c r="EX112" i="7" s="1"/>
  <c r="FN175" i="3"/>
  <c r="DZ175" i="3"/>
  <c r="EP177" i="3"/>
  <c r="EQ106" i="7" s="1"/>
  <c r="EQ113" i="7" s="1"/>
  <c r="AI177" i="3"/>
  <c r="AJ106" i="7" s="1"/>
  <c r="AJ113" i="7" s="1"/>
  <c r="AM176" i="3"/>
  <c r="AN105" i="7" s="1"/>
  <c r="AN112" i="7" s="1"/>
  <c r="BG177" i="3"/>
  <c r="BH106" i="7" s="1"/>
  <c r="BH113" i="7" s="1"/>
  <c r="BS175" i="3"/>
  <c r="CB177" i="3"/>
  <c r="CC106" i="7" s="1"/>
  <c r="CC113" i="7" s="1"/>
  <c r="AT177" i="3"/>
  <c r="AU106" i="7" s="1"/>
  <c r="AU113" i="7" s="1"/>
  <c r="EB175" i="3"/>
  <c r="BH176" i="3"/>
  <c r="BI105" i="7" s="1"/>
  <c r="BI112" i="7" s="1"/>
  <c r="N176" i="3"/>
  <c r="O105" i="7" s="1"/>
  <c r="O112" i="7" s="1"/>
  <c r="T176" i="3"/>
  <c r="U105" i="7" s="1"/>
  <c r="U112" i="7" s="1"/>
  <c r="DO175" i="3"/>
  <c r="EZ176" i="3"/>
  <c r="FA105" i="7" s="1"/>
  <c r="FA112" i="7" s="1"/>
  <c r="EI175" i="3"/>
  <c r="EF177" i="3"/>
  <c r="EG106" i="7" s="1"/>
  <c r="EG113" i="7" s="1"/>
  <c r="G176" i="3"/>
  <c r="H105" i="7" s="1"/>
  <c r="H112" i="7" s="1"/>
  <c r="AS177" i="3"/>
  <c r="AT106" i="7" s="1"/>
  <c r="AT113" i="7" s="1"/>
  <c r="DC175" i="3"/>
  <c r="BO177" i="3"/>
  <c r="BP106" i="7" s="1"/>
  <c r="BP113" i="7" s="1"/>
  <c r="EG176" i="3"/>
  <c r="EH105" i="7" s="1"/>
  <c r="EH112" i="7" s="1"/>
  <c r="ES175" i="3"/>
  <c r="AN176" i="3"/>
  <c r="AO105" i="7" s="1"/>
  <c r="AO112" i="7" s="1"/>
  <c r="G175" i="3"/>
  <c r="EM176" i="3"/>
  <c r="EN105" i="7" s="1"/>
  <c r="EN112" i="7" s="1"/>
  <c r="AU176" i="3"/>
  <c r="AV105" i="7" s="1"/>
  <c r="AV112" i="7" s="1"/>
  <c r="CY175" i="3"/>
  <c r="CP177" i="3"/>
  <c r="CQ106" i="7" s="1"/>
  <c r="CQ113" i="7" s="1"/>
  <c r="EV176" i="3"/>
  <c r="EW105" i="7" s="1"/>
  <c r="EW112" i="7" s="1"/>
  <c r="BA175" i="3"/>
  <c r="BQ177" i="3"/>
  <c r="BR106" i="7" s="1"/>
  <c r="BR113" i="7" s="1"/>
  <c r="DG175" i="3"/>
  <c r="DF175" i="3"/>
  <c r="EO175" i="3"/>
  <c r="L176" i="3"/>
  <c r="M105" i="7" s="1"/>
  <c r="M112" i="7" s="1"/>
  <c r="DK175" i="3"/>
  <c r="FC177" i="3"/>
  <c r="FD106" i="7" s="1"/>
  <c r="FD113" i="7" s="1"/>
  <c r="BM176" i="3"/>
  <c r="BN105" i="7" s="1"/>
  <c r="BN112" i="7" s="1"/>
  <c r="I175" i="3"/>
  <c r="BR176" i="3"/>
  <c r="BS105" i="7" s="1"/>
  <c r="BS112" i="7" s="1"/>
  <c r="AB177" i="3"/>
  <c r="AC106" i="7" s="1"/>
  <c r="AC113" i="7" s="1"/>
  <c r="X177" i="3"/>
  <c r="Y106" i="7" s="1"/>
  <c r="Y113" i="7" s="1"/>
  <c r="FB177" i="3"/>
  <c r="FC106" i="7" s="1"/>
  <c r="FC113" i="7" s="1"/>
  <c r="EM177" i="3"/>
  <c r="EN106" i="7" s="1"/>
  <c r="EN113" i="7" s="1"/>
  <c r="AB175" i="3"/>
  <c r="DE175" i="3"/>
  <c r="FD176" i="3"/>
  <c r="FE105" i="7" s="1"/>
  <c r="FE112" i="7" s="1"/>
  <c r="DM176" i="3"/>
  <c r="DN105" i="7" s="1"/>
  <c r="DN112" i="7" s="1"/>
  <c r="EU176" i="3"/>
  <c r="EV105" i="7" s="1"/>
  <c r="EV112" i="7" s="1"/>
  <c r="BU176" i="3"/>
  <c r="BV105" i="7" s="1"/>
  <c r="BV112" i="7" s="1"/>
  <c r="FA175" i="3"/>
  <c r="CW175" i="3"/>
  <c r="BM175" i="3"/>
  <c r="DV176" i="3"/>
  <c r="DW105" i="7" s="1"/>
  <c r="DW112" i="7" s="1"/>
  <c r="FB175" i="3"/>
  <c r="FA176" i="3"/>
  <c r="FB105" i="7" s="1"/>
  <c r="FB112" i="7" s="1"/>
  <c r="J175" i="3"/>
  <c r="J176" i="3"/>
  <c r="K105" i="7" s="1"/>
  <c r="K112" i="7" s="1"/>
  <c r="DS176" i="3"/>
  <c r="DT105" i="7" s="1"/>
  <c r="DT112" i="7" s="1"/>
  <c r="FG176" i="3"/>
  <c r="FH105" i="7" s="1"/>
  <c r="FH112" i="7" s="1"/>
  <c r="BJ175" i="3"/>
  <c r="O177" i="3"/>
  <c r="P106" i="7" s="1"/>
  <c r="P113" i="7" s="1"/>
  <c r="AY175" i="3"/>
  <c r="EJ177" i="3"/>
  <c r="EK106" i="7" s="1"/>
  <c r="EK113" i="7" s="1"/>
  <c r="EF175" i="3"/>
  <c r="CO175" i="3"/>
  <c r="H175" i="3"/>
  <c r="BL176" i="3"/>
  <c r="BM105" i="7" s="1"/>
  <c r="BM112" i="7" s="1"/>
  <c r="EJ176" i="3"/>
  <c r="EK105" i="7" s="1"/>
  <c r="EK112" i="7" s="1"/>
  <c r="W176" i="3"/>
  <c r="X105" i="7" s="1"/>
  <c r="X112" i="7" s="1"/>
  <c r="F177" i="3"/>
  <c r="EX175" i="3"/>
  <c r="BL177" i="3"/>
  <c r="BM106" i="7" s="1"/>
  <c r="BM113" i="7" s="1"/>
  <c r="CK177" i="3"/>
  <c r="CL106" i="7" s="1"/>
  <c r="CL113" i="7" s="1"/>
  <c r="AL177" i="3"/>
  <c r="AM106" i="7" s="1"/>
  <c r="AM113" i="7" s="1"/>
  <c r="BB177" i="3"/>
  <c r="BC106" i="7" s="1"/>
  <c r="BC113" i="7" s="1"/>
  <c r="AA177" i="3"/>
  <c r="AB106" i="7" s="1"/>
  <c r="AB113" i="7" s="1"/>
  <c r="EF176" i="3"/>
  <c r="EG105" i="7" s="1"/>
  <c r="EG112" i="7" s="1"/>
  <c r="FK177" i="3"/>
  <c r="FL106" i="7" s="1"/>
  <c r="FL113" i="7" s="1"/>
  <c r="FM175" i="3"/>
  <c r="AZ176" i="3"/>
  <c r="BA105" i="7" s="1"/>
  <c r="BA112" i="7" s="1"/>
  <c r="BX175" i="3"/>
  <c r="CX177" i="3"/>
  <c r="CY106" i="7" s="1"/>
  <c r="CY113" i="7" s="1"/>
  <c r="AE175" i="3"/>
  <c r="BE177" i="3"/>
  <c r="BF106" i="7" s="1"/>
  <c r="BF113" i="7" s="1"/>
  <c r="AL176" i="3"/>
  <c r="AM105" i="7" s="1"/>
  <c r="AM112" i="7" s="1"/>
  <c r="BJ176" i="3"/>
  <c r="BK105" i="7" s="1"/>
  <c r="BK112" i="7" s="1"/>
  <c r="DX177" i="3"/>
  <c r="DY106" i="7" s="1"/>
  <c r="DY113" i="7" s="1"/>
  <c r="FJ177" i="3"/>
  <c r="FK106" i="7" s="1"/>
  <c r="FK113" i="7" s="1"/>
  <c r="I177" i="3"/>
  <c r="J106" i="7" s="1"/>
  <c r="J113" i="7" s="1"/>
  <c r="AH176" i="3"/>
  <c r="AI105" i="7" s="1"/>
  <c r="AI112" i="7" s="1"/>
  <c r="EW175" i="3"/>
  <c r="DG177" i="3"/>
  <c r="DH106" i="7" s="1"/>
  <c r="DH113" i="7" s="1"/>
  <c r="FM177" i="3"/>
  <c r="FN106" i="7" s="1"/>
  <c r="FN113" i="7" s="1"/>
  <c r="CB175" i="3"/>
  <c r="DT175" i="3"/>
  <c r="AF176" i="3"/>
  <c r="AG105" i="7" s="1"/>
  <c r="AG112" i="7" s="1"/>
  <c r="AG176" i="3"/>
  <c r="AH105" i="7" s="1"/>
  <c r="AH112" i="7" s="1"/>
  <c r="L177" i="3"/>
  <c r="M106" i="7" s="1"/>
  <c r="M113" i="7" s="1"/>
  <c r="W177" i="3"/>
  <c r="X106" i="7" s="1"/>
  <c r="X113" i="7" s="1"/>
  <c r="DE177" i="3"/>
  <c r="DF106" i="7" s="1"/>
  <c r="DF113" i="7" s="1"/>
  <c r="BC175" i="3"/>
  <c r="BK176" i="3"/>
  <c r="BL105" i="7" s="1"/>
  <c r="BL112" i="7" s="1"/>
  <c r="EP175" i="3"/>
  <c r="FN177" i="3"/>
  <c r="FO106" i="7" s="1"/>
  <c r="FO113" i="7" s="1"/>
  <c r="R177" i="3"/>
  <c r="S106" i="7" s="1"/>
  <c r="S113" i="7" s="1"/>
  <c r="FJ176" i="3"/>
  <c r="FK105" i="7" s="1"/>
  <c r="FK112" i="7" s="1"/>
  <c r="N175" i="3"/>
  <c r="BK175" i="3"/>
  <c r="T175" i="3"/>
  <c r="AV177" i="3"/>
  <c r="AW106" i="7" s="1"/>
  <c r="AW113" i="7" s="1"/>
  <c r="M176" i="3"/>
  <c r="N105" i="7" s="1"/>
  <c r="N112" i="7" s="1"/>
  <c r="J177" i="3"/>
  <c r="K106" i="7" s="1"/>
  <c r="K113" i="7" s="1"/>
  <c r="ES177" i="3"/>
  <c r="ET106" i="7" s="1"/>
  <c r="ET113" i="7" s="1"/>
  <c r="AD177" i="3"/>
  <c r="AE106" i="7" s="1"/>
  <c r="AE113" i="7" s="1"/>
  <c r="FJ175" i="3"/>
  <c r="AK176" i="3"/>
  <c r="AL105" i="7" s="1"/>
  <c r="AL112" i="7" s="1"/>
  <c r="EM175" i="3"/>
  <c r="CG176" i="3"/>
  <c r="CH105" i="7" s="1"/>
  <c r="CH112" i="7" s="1"/>
  <c r="EK176" i="3"/>
  <c r="EL105" i="7" s="1"/>
  <c r="EL112" i="7" s="1"/>
  <c r="U176" i="3"/>
  <c r="V105" i="7" s="1"/>
  <c r="V112" i="7" s="1"/>
  <c r="AU177" i="3"/>
  <c r="AV106" i="7" s="1"/>
  <c r="AV113" i="7" s="1"/>
  <c r="H176" i="3"/>
  <c r="I105" i="7" s="1"/>
  <c r="I112" i="7" s="1"/>
  <c r="EE175" i="3"/>
  <c r="CE176" i="3"/>
  <c r="CF105" i="7" s="1"/>
  <c r="CF112" i="7" s="1"/>
  <c r="EG175" i="3"/>
  <c r="CT176" i="3"/>
  <c r="CU105" i="7" s="1"/>
  <c r="CU112" i="7" s="1"/>
  <c r="AE176" i="3"/>
  <c r="AF105" i="7" s="1"/>
  <c r="AF112" i="7" s="1"/>
  <c r="M175" i="3"/>
  <c r="AJ176" i="3"/>
  <c r="AK105" i="7" s="1"/>
  <c r="AK112" i="7" s="1"/>
  <c r="BY175" i="3"/>
  <c r="BN176" i="3"/>
  <c r="BO105" i="7" s="1"/>
  <c r="BO112" i="7" s="1"/>
  <c r="AK175" i="3"/>
  <c r="EX177" i="3"/>
  <c r="EY106" i="7" s="1"/>
  <c r="EY113" i="7" s="1"/>
  <c r="R175" i="3"/>
  <c r="EY176" i="3"/>
  <c r="EZ105" i="7" s="1"/>
  <c r="EZ112" i="7" s="1"/>
  <c r="DU176" i="3"/>
  <c r="DV105" i="7" s="1"/>
  <c r="DV112" i="7" s="1"/>
  <c r="EK175" i="3"/>
  <c r="AF175" i="3"/>
  <c r="DP177" i="3"/>
  <c r="DQ106" i="7" s="1"/>
  <c r="DQ113" i="7" s="1"/>
  <c r="AL175" i="3"/>
  <c r="AZ177" i="3"/>
  <c r="BA106" i="7" s="1"/>
  <c r="BA113" i="7" s="1"/>
  <c r="BN175" i="3"/>
  <c r="EH175" i="3"/>
  <c r="DL177" i="3"/>
  <c r="DM106" i="7" s="1"/>
  <c r="DM113" i="7" s="1"/>
  <c r="FM176" i="3"/>
  <c r="FN105" i="7" s="1"/>
  <c r="FN112" i="7" s="1"/>
  <c r="DO177" i="3"/>
  <c r="DP106" i="7" s="1"/>
  <c r="DP113" i="7" s="1"/>
  <c r="DN176" i="3"/>
  <c r="DO105" i="7" s="1"/>
  <c r="DO112" i="7" s="1"/>
  <c r="P177" i="3"/>
  <c r="Q106" i="7" s="1"/>
  <c r="Q113" i="7" s="1"/>
  <c r="AI176" i="3"/>
  <c r="AJ105" i="7" s="1"/>
  <c r="AJ112" i="7" s="1"/>
  <c r="ER175" i="3"/>
  <c r="AJ175" i="3"/>
  <c r="CV175" i="3"/>
  <c r="CP176" i="3"/>
  <c r="CQ105" i="7" s="1"/>
  <c r="CQ112" i="7" s="1"/>
  <c r="DJ175" i="3"/>
  <c r="DJ177" i="3"/>
  <c r="DK106" i="7" s="1"/>
  <c r="DK113" i="7" s="1"/>
  <c r="BB175" i="3"/>
  <c r="BV177" i="3"/>
  <c r="BW106" i="7" s="1"/>
  <c r="BW113" i="7" s="1"/>
  <c r="K176" i="3"/>
  <c r="L105" i="7" s="1"/>
  <c r="L112" i="7" s="1"/>
  <c r="BW177" i="3"/>
  <c r="BX106" i="7" s="1"/>
  <c r="BX113" i="7" s="1"/>
  <c r="DR177" i="3"/>
  <c r="DS106" i="7" s="1"/>
  <c r="DS113" i="7" s="1"/>
  <c r="FC175" i="3"/>
  <c r="DY175" i="3"/>
  <c r="Z175" i="3"/>
  <c r="EQ176" i="3"/>
  <c r="ER105" i="7" s="1"/>
  <c r="ER112" i="7" s="1"/>
  <c r="EQ177" i="3"/>
  <c r="ER106" i="7" s="1"/>
  <c r="ER113" i="7" s="1"/>
  <c r="BX176" i="3"/>
  <c r="BY105" i="7" s="1"/>
  <c r="BY112" i="7" s="1"/>
  <c r="FL177" i="3"/>
  <c r="FM106" i="7" s="1"/>
  <c r="FM113" i="7" s="1"/>
  <c r="FI175" i="3"/>
  <c r="CH177" i="3"/>
  <c r="CI106" i="7" s="1"/>
  <c r="CI113" i="7" s="1"/>
  <c r="V176" i="3"/>
  <c r="W105" i="7" s="1"/>
  <c r="W112" i="7" s="1"/>
  <c r="AA175" i="3"/>
  <c r="AX175" i="3"/>
  <c r="EZ175" i="3"/>
  <c r="Q175" i="3"/>
  <c r="AV175" i="3"/>
  <c r="AW177" i="3"/>
  <c r="AX106" i="7" s="1"/>
  <c r="AX113" i="7" s="1"/>
  <c r="EA176" i="3"/>
  <c r="EB105" i="7" s="1"/>
  <c r="EB112" i="7" s="1"/>
  <c r="M119" i="6"/>
  <c r="D119" i="6" s="1"/>
  <c r="EO176" i="3"/>
  <c r="EP105" i="7" s="1"/>
  <c r="EP112" i="7" s="1"/>
  <c r="CN177" i="3"/>
  <c r="CO106" i="7" s="1"/>
  <c r="CO113" i="7" s="1"/>
  <c r="EA177" i="3"/>
  <c r="EB106" i="7" s="1"/>
  <c r="EB113" i="7" s="1"/>
  <c r="AW175" i="3"/>
  <c r="AO175" i="3"/>
  <c r="W175" i="3"/>
  <c r="DD175" i="3"/>
  <c r="AU175" i="3"/>
  <c r="ES176" i="3"/>
  <c r="ET105" i="7" s="1"/>
  <c r="ET112" i="7" s="1"/>
  <c r="AZ175" i="3"/>
  <c r="CO177" i="3"/>
  <c r="CP106" i="7" s="1"/>
  <c r="CP113" i="7" s="1"/>
  <c r="CS175" i="3"/>
  <c r="FI177" i="3"/>
  <c r="FJ106" i="7" s="1"/>
  <c r="FJ113" i="7" s="1"/>
  <c r="CR176" i="3"/>
  <c r="CS105" i="7" s="1"/>
  <c r="CS112" i="7" s="1"/>
  <c r="EC175" i="3"/>
  <c r="BK177" i="3"/>
  <c r="BL106" i="7" s="1"/>
  <c r="BL113" i="7" s="1"/>
  <c r="CP175" i="3"/>
  <c r="BG176" i="3"/>
  <c r="BH105" i="7" s="1"/>
  <c r="BH112" i="7" s="1"/>
  <c r="EZ177" i="3"/>
  <c r="FA106" i="7" s="1"/>
  <c r="FA113" i="7" s="1"/>
  <c r="AH177" i="3"/>
  <c r="AI106" i="7" s="1"/>
  <c r="AI113" i="7" s="1"/>
  <c r="CW177" i="3"/>
  <c r="CX106" i="7" s="1"/>
  <c r="CX113" i="7" s="1"/>
  <c r="DH177" i="3"/>
  <c r="DI106" i="7" s="1"/>
  <c r="DI113" i="7" s="1"/>
  <c r="DV177" i="3"/>
  <c r="DW106" i="7" s="1"/>
  <c r="DW113" i="7" s="1"/>
  <c r="EJ175" i="3"/>
  <c r="BW176" i="3"/>
  <c r="BX105" i="7" s="1"/>
  <c r="BX112" i="7" s="1"/>
  <c r="U175" i="3"/>
  <c r="FG175" i="3"/>
  <c r="CQ176" i="3"/>
  <c r="CR105" i="7" s="1"/>
  <c r="CR112" i="7" s="1"/>
  <c r="AS175" i="3"/>
  <c r="CY176" i="3"/>
  <c r="CZ105" i="7" s="1"/>
  <c r="CZ112" i="7" s="1"/>
  <c r="EE177" i="3"/>
  <c r="EF106" i="7" s="1"/>
  <c r="EF113" i="7" s="1"/>
  <c r="FN176" i="3"/>
  <c r="FO105" i="7" s="1"/>
  <c r="FO112" i="7" s="1"/>
  <c r="F176" i="3"/>
  <c r="BX177" i="3"/>
  <c r="BY106" i="7" s="1"/>
  <c r="BY113" i="7" s="1"/>
  <c r="BS177" i="3"/>
  <c r="BT106" i="7" s="1"/>
  <c r="BT113" i="7" s="1"/>
  <c r="DA177" i="3"/>
  <c r="DB106" i="7" s="1"/>
  <c r="DB113" i="7" s="1"/>
  <c r="BR177" i="3"/>
  <c r="BS106" i="7" s="1"/>
  <c r="BS113" i="7" s="1"/>
  <c r="EP176" i="3"/>
  <c r="EQ105" i="7" s="1"/>
  <c r="EQ112" i="7" s="1"/>
  <c r="DC176" i="3"/>
  <c r="DD105" i="7" s="1"/>
  <c r="DD112" i="7" s="1"/>
  <c r="CU177" i="3"/>
  <c r="CV106" i="7" s="1"/>
  <c r="CV113" i="7" s="1"/>
  <c r="BP177" i="3"/>
  <c r="BQ106" i="7" s="1"/>
  <c r="BQ113" i="7" s="1"/>
  <c r="EX176" i="3"/>
  <c r="EY105" i="7" s="1"/>
  <c r="EY112" i="7" s="1"/>
  <c r="AP177" i="3"/>
  <c r="AQ106" i="7" s="1"/>
  <c r="AQ113" i="7" s="1"/>
  <c r="I176" i="3"/>
  <c r="J105" i="7" s="1"/>
  <c r="J112" i="7" s="1"/>
  <c r="FK176" i="3"/>
  <c r="FL105" i="7" s="1"/>
  <c r="FL112" i="7" s="1"/>
  <c r="DA175" i="3"/>
  <c r="K177" i="3"/>
  <c r="L106" i="7" s="1"/>
  <c r="L113" i="7" s="1"/>
  <c r="DQ177" i="3"/>
  <c r="DR106" i="7" s="1"/>
  <c r="DR113" i="7" s="1"/>
  <c r="AI175" i="3"/>
  <c r="CU176" i="3"/>
  <c r="CV105" i="7" s="1"/>
  <c r="CV112" i="7" s="1"/>
  <c r="DK176" i="3"/>
  <c r="DL105" i="7" s="1"/>
  <c r="DL112" i="7" s="1"/>
  <c r="BT177" i="3"/>
  <c r="BU106" i="7" s="1"/>
  <c r="BU113" i="7" s="1"/>
  <c r="DM177" i="3"/>
  <c r="DN106" i="7" s="1"/>
  <c r="DN113" i="7" s="1"/>
  <c r="S175" i="3"/>
  <c r="Y175" i="3"/>
  <c r="BY176" i="3"/>
  <c r="BZ105" i="7" s="1"/>
  <c r="BZ112" i="7" s="1"/>
  <c r="DR175" i="3"/>
  <c r="CQ177" i="3"/>
  <c r="CR106" i="7" s="1"/>
  <c r="CR113" i="7" s="1"/>
  <c r="DT176" i="3"/>
  <c r="DU105" i="7" s="1"/>
  <c r="DU112" i="7" s="1"/>
  <c r="ET176" i="3"/>
  <c r="EU105" i="7" s="1"/>
  <c r="EU112" i="7" s="1"/>
  <c r="CS177" i="3"/>
  <c r="CT106" i="7" s="1"/>
  <c r="CT113" i="7" s="1"/>
  <c r="CB176" i="3"/>
  <c r="CC105" i="7" s="1"/>
  <c r="CC112" i="7" s="1"/>
  <c r="AM177" i="3"/>
  <c r="AN106" i="7" s="1"/>
  <c r="AN113" i="7" s="1"/>
  <c r="FL176" i="3"/>
  <c r="FM105" i="7" s="1"/>
  <c r="FM112" i="7" s="1"/>
  <c r="BZ177" i="3"/>
  <c r="CA106" i="7" s="1"/>
  <c r="CA113" i="7" s="1"/>
  <c r="BA176" i="3"/>
  <c r="BB105" i="7" s="1"/>
  <c r="BB112" i="7" s="1"/>
  <c r="FD177" i="3"/>
  <c r="FE106" i="7" s="1"/>
  <c r="FE113" i="7" s="1"/>
  <c r="DI176" i="3"/>
  <c r="DJ105" i="7" s="1"/>
  <c r="DJ112" i="7" s="1"/>
  <c r="DP176" i="3"/>
  <c r="DQ105" i="7" s="1"/>
  <c r="DQ112" i="7" s="1"/>
  <c r="FL175" i="3"/>
  <c r="CV176" i="3"/>
  <c r="CW105" i="7" s="1"/>
  <c r="CW112" i="7" s="1"/>
  <c r="FF176" i="3"/>
  <c r="FG105" i="7" s="1"/>
  <c r="FG112" i="7" s="1"/>
  <c r="FB176" i="3"/>
  <c r="FC105" i="7" s="1"/>
  <c r="FC112" i="7" s="1"/>
  <c r="DP175" i="3"/>
  <c r="Z176" i="3"/>
  <c r="AA105" i="7" s="1"/>
  <c r="AA112" i="7" s="1"/>
  <c r="EU175" i="3"/>
  <c r="ET177" i="3"/>
  <c r="EU106" i="7" s="1"/>
  <c r="EU113" i="7" s="1"/>
  <c r="AP176" i="3"/>
  <c r="AQ105" i="7" s="1"/>
  <c r="AQ112" i="7" s="1"/>
  <c r="DW177" i="3"/>
  <c r="DX106" i="7" s="1"/>
  <c r="DX113" i="7" s="1"/>
  <c r="CF175" i="3"/>
  <c r="BI176" i="3"/>
  <c r="BJ105" i="7" s="1"/>
  <c r="BJ112" i="7" s="1"/>
  <c r="M118" i="6"/>
  <c r="D118" i="6" s="1"/>
  <c r="ET175" i="3"/>
  <c r="BZ176" i="3"/>
  <c r="CA105" i="7" s="1"/>
  <c r="CA112" i="7" s="1"/>
  <c r="T177" i="3"/>
  <c r="U106" i="7" s="1"/>
  <c r="U113" i="7" s="1"/>
  <c r="P175" i="3"/>
  <c r="BP176" i="3"/>
  <c r="BQ105" i="7" s="1"/>
  <c r="BQ112" i="7" s="1"/>
  <c r="CD175" i="3"/>
  <c r="CC175" i="3"/>
  <c r="AC176" i="3"/>
  <c r="AD105" i="7" s="1"/>
  <c r="AD112" i="7" s="1"/>
  <c r="M120" i="6"/>
  <c r="D120" i="6" s="1"/>
  <c r="BS176" i="3"/>
  <c r="BT105" i="7" s="1"/>
  <c r="BT112" i="7" s="1"/>
  <c r="DB175" i="3"/>
  <c r="U177" i="3"/>
  <c r="V106" i="7" s="1"/>
  <c r="V113" i="7" s="1"/>
  <c r="CH175" i="3"/>
  <c r="AY176" i="3"/>
  <c r="AZ105" i="7" s="1"/>
  <c r="AZ112" i="7" s="1"/>
  <c r="EI176" i="3"/>
  <c r="EJ105" i="7" s="1"/>
  <c r="EJ112" i="7" s="1"/>
  <c r="BD177" i="3"/>
  <c r="BE106" i="7" s="1"/>
  <c r="BE113" i="7" s="1"/>
  <c r="EQ175" i="3"/>
  <c r="EK177" i="3"/>
  <c r="EL106" i="7" s="1"/>
  <c r="EL113" i="7" s="1"/>
  <c r="DH175" i="3"/>
  <c r="EL177" i="3"/>
  <c r="EM106" i="7" s="1"/>
  <c r="EM113" i="7" s="1"/>
  <c r="CS176" i="3"/>
  <c r="CT105" i="7" s="1"/>
  <c r="CT112" i="7" s="1"/>
  <c r="DQ175" i="3"/>
  <c r="AQ175" i="3"/>
  <c r="DS175" i="3"/>
  <c r="EA175" i="3"/>
  <c r="M177" i="3"/>
  <c r="N106" i="7" s="1"/>
  <c r="N113" i="7" s="1"/>
  <c r="AC177" i="3"/>
  <c r="AD106" i="7" s="1"/>
  <c r="AD113" i="7" s="1"/>
  <c r="CY177" i="3"/>
  <c r="CZ106" i="7" s="1"/>
  <c r="CZ113" i="7" s="1"/>
  <c r="AC175" i="3"/>
  <c r="CM176" i="3"/>
  <c r="CN105" i="7" s="1"/>
  <c r="CN112" i="7" s="1"/>
  <c r="V177" i="3"/>
  <c r="W106" i="7" s="1"/>
  <c r="W113" i="7" s="1"/>
  <c r="AS176" i="3"/>
  <c r="AT105" i="7" s="1"/>
  <c r="AT112" i="7" s="1"/>
  <c r="AY177" i="3"/>
  <c r="AZ106" i="7" s="1"/>
  <c r="AZ113" i="7" s="1"/>
  <c r="CJ176" i="3"/>
  <c r="CK105" i="7" s="1"/>
  <c r="CK112" i="7" s="1"/>
  <c r="BD176" i="3"/>
  <c r="BE105" i="7" s="1"/>
  <c r="BE112" i="7" s="1"/>
  <c r="CX176" i="3"/>
  <c r="CY105" i="7" s="1"/>
  <c r="CY112" i="7" s="1"/>
  <c r="DL176" i="3"/>
  <c r="DM105" i="7" s="1"/>
  <c r="DM112" i="7" s="1"/>
  <c r="CT175" i="3"/>
  <c r="BN177" i="3"/>
  <c r="BO106" i="7" s="1"/>
  <c r="BO113" i="7" s="1"/>
  <c r="FF175" i="3"/>
  <c r="ED175" i="3"/>
  <c r="FE177" i="3"/>
  <c r="FF106" i="7" s="1"/>
  <c r="FF113" i="7" s="1"/>
  <c r="BM177" i="3"/>
  <c r="BN106" i="7" s="1"/>
  <c r="BN113" i="7" s="1"/>
  <c r="EV177" i="3"/>
  <c r="EW106" i="7" s="1"/>
  <c r="EW113" i="7" s="1"/>
  <c r="X176" i="3"/>
  <c r="Y105" i="7" s="1"/>
  <c r="Y112" i="7" s="1"/>
  <c r="BV176" i="3"/>
  <c r="BW105" i="7" s="1"/>
  <c r="BW112" i="7" s="1"/>
  <c r="DV175" i="3"/>
  <c r="CG175" i="3"/>
  <c r="AD175" i="3"/>
  <c r="CA176" i="3"/>
  <c r="CB105" i="7" s="1"/>
  <c r="CB112" i="7" s="1"/>
  <c r="BE176" i="3"/>
  <c r="BF105" i="7" s="1"/>
  <c r="BF112" i="7" s="1"/>
  <c r="O175" i="3"/>
  <c r="AF177" i="3"/>
  <c r="AG106" i="7" s="1"/>
  <c r="AG113" i="7" s="1"/>
  <c r="CD177" i="3"/>
  <c r="CE106" i="7" s="1"/>
  <c r="CE113" i="7" s="1"/>
  <c r="CN175" i="3"/>
  <c r="CZ176" i="3"/>
  <c r="DA105" i="7" s="1"/>
  <c r="DA112" i="7" s="1"/>
  <c r="AR177" i="3"/>
  <c r="AS106" i="7" s="1"/>
  <c r="AS113" i="7" s="1"/>
  <c r="L175" i="3"/>
  <c r="BT176" i="3"/>
  <c r="BU105" i="7" s="1"/>
  <c r="BU112" i="7" s="1"/>
  <c r="BV175" i="3"/>
  <c r="ER176" i="3"/>
  <c r="ES105" i="7" s="1"/>
  <c r="ES112" i="7" s="1"/>
  <c r="DL175" i="3"/>
  <c r="AP175" i="3"/>
  <c r="CK175" i="3"/>
  <c r="EG177" i="3"/>
  <c r="EH106" i="7" s="1"/>
  <c r="EH113" i="7" s="1"/>
  <c r="FH175" i="3"/>
  <c r="DZ177" i="3"/>
  <c r="EA106" i="7" s="1"/>
  <c r="EA113" i="7" s="1"/>
  <c r="BO176" i="3"/>
  <c r="BP105" i="7" s="1"/>
  <c r="BP112" i="7" s="1"/>
  <c r="CU175" i="3"/>
  <c r="S176" i="3"/>
  <c r="T105" i="7" s="1"/>
  <c r="T112" i="7" s="1"/>
  <c r="EE176" i="3"/>
  <c r="EF105" i="7" s="1"/>
  <c r="EF112" i="7" s="1"/>
  <c r="AB176" i="3"/>
  <c r="AC105" i="7" s="1"/>
  <c r="AC112" i="7" s="1"/>
  <c r="FD175" i="3"/>
  <c r="X175" i="3"/>
  <c r="DI175" i="3"/>
  <c r="AN175" i="3"/>
  <c r="FO176" i="3"/>
  <c r="CK176" i="3"/>
  <c r="CL105" i="7" s="1"/>
  <c r="CL112" i="7" s="1"/>
  <c r="BE175" i="3"/>
  <c r="O176" i="3"/>
  <c r="P105" i="7" s="1"/>
  <c r="P112" i="7" s="1"/>
  <c r="BP175" i="3"/>
  <c r="EH177" i="3"/>
  <c r="EI106" i="7" s="1"/>
  <c r="EI113" i="7" s="1"/>
  <c r="EN175" i="3"/>
  <c r="DU175" i="3"/>
  <c r="BG175" i="3"/>
  <c r="CL176" i="3"/>
  <c r="CM105" i="7" s="1"/>
  <c r="CM112" i="7" s="1"/>
  <c r="FO177" i="3"/>
  <c r="CA175" i="3"/>
  <c r="N177" i="3"/>
  <c r="O106" i="7" s="1"/>
  <c r="O113" i="7" s="1"/>
  <c r="DH176" i="3"/>
  <c r="DI105" i="7" s="1"/>
  <c r="DI112" i="7" s="1"/>
  <c r="CL175" i="3"/>
  <c r="BQ175" i="3"/>
  <c r="EB176" i="3"/>
  <c r="EC105" i="7" s="1"/>
  <c r="EC112" i="7" s="1"/>
  <c r="AK177" i="3"/>
  <c r="AL106" i="7" s="1"/>
  <c r="AL113" i="7" s="1"/>
  <c r="DB177" i="3"/>
  <c r="DC106" i="7" s="1"/>
  <c r="DC113" i="7" s="1"/>
  <c r="CO176" i="3"/>
  <c r="CP105" i="7" s="1"/>
  <c r="CP112" i="7" s="1"/>
  <c r="AM175" i="3"/>
  <c r="DW176" i="3"/>
  <c r="DX105" i="7" s="1"/>
  <c r="DX112" i="7" s="1"/>
  <c r="EV175" i="3"/>
  <c r="BC177" i="3"/>
  <c r="BD106" i="7" s="1"/>
  <c r="BD113" i="7" s="1"/>
  <c r="BU175" i="3"/>
  <c r="BD175" i="3"/>
  <c r="BO175" i="3"/>
  <c r="EC177" i="3"/>
  <c r="ED106" i="7" s="1"/>
  <c r="ED113" i="7" s="1"/>
  <c r="Q176" i="3"/>
  <c r="R105" i="7" s="1"/>
  <c r="R112" i="7" s="1"/>
  <c r="DZ176" i="3"/>
  <c r="EA105" i="7" s="1"/>
  <c r="EA112" i="7" s="1"/>
  <c r="R176" i="3"/>
  <c r="S105" i="7" s="1"/>
  <c r="S112" i="7" s="1"/>
  <c r="DQ176" i="3"/>
  <c r="DR105" i="7" s="1"/>
  <c r="DR112" i="7" s="1"/>
  <c r="EY175" i="3"/>
  <c r="DW175" i="3"/>
  <c r="CE175" i="3"/>
  <c r="BH175" i="3"/>
  <c r="DM175" i="3"/>
  <c r="EN176" i="3"/>
  <c r="EO105" i="7" s="1"/>
  <c r="EO112" i="7" s="1"/>
  <c r="FA124" i="7"/>
  <c r="EW124" i="7"/>
  <c r="D202" i="3"/>
  <c r="EY124" i="7"/>
  <c r="EX124" i="7"/>
  <c r="D101" i="7"/>
  <c r="EZ124" i="7"/>
  <c r="EV124" i="7"/>
  <c r="EU124" i="7"/>
  <c r="E160" i="6" l="1"/>
  <c r="E162" i="6" s="1"/>
  <c r="D163" i="6" s="1"/>
  <c r="J43" i="12"/>
  <c r="K43" i="12" s="1"/>
  <c r="L43" i="12" s="1"/>
  <c r="F62" i="16"/>
  <c r="F94" i="17"/>
  <c r="Q257" i="7"/>
  <c r="P94" i="17"/>
  <c r="P62" i="16"/>
  <c r="G257" i="7"/>
  <c r="G3" i="32"/>
  <c r="I3" i="32" s="1"/>
  <c r="F81" i="33"/>
  <c r="H81" i="33"/>
  <c r="G81" i="33"/>
  <c r="H25" i="33"/>
  <c r="G25" i="33"/>
  <c r="H24" i="33"/>
  <c r="G24" i="33"/>
  <c r="F75" i="33"/>
  <c r="H75" i="33"/>
  <c r="G75" i="33"/>
  <c r="H79" i="33"/>
  <c r="G79" i="33"/>
  <c r="F80" i="33"/>
  <c r="H80" i="33"/>
  <c r="G80" i="33"/>
  <c r="U5" i="26"/>
  <c r="U24" i="26"/>
  <c r="V39" i="26"/>
  <c r="V38" i="26"/>
  <c r="F79" i="33"/>
  <c r="B20" i="32"/>
  <c r="D20" i="32" s="1"/>
  <c r="F24" i="33"/>
  <c r="F25" i="33"/>
  <c r="D229" i="3"/>
  <c r="D234" i="3"/>
  <c r="F234" i="3" s="1" a="1"/>
  <c r="F234" i="3" s="1"/>
  <c r="M7" i="12"/>
  <c r="N7" i="12" s="1"/>
  <c r="D195" i="7"/>
  <c r="D63" i="33" s="1"/>
  <c r="F63" i="33" s="1"/>
  <c r="FI104" i="7"/>
  <c r="FH174" i="3"/>
  <c r="CE104" i="7"/>
  <c r="CD174" i="3"/>
  <c r="EU174" i="3"/>
  <c r="EV104" i="7"/>
  <c r="R174" i="3"/>
  <c r="S104" i="7"/>
  <c r="AY174" i="3"/>
  <c r="AZ104" i="7"/>
  <c r="FB104" i="7"/>
  <c r="FA174" i="3"/>
  <c r="J104" i="7"/>
  <c r="I174" i="3"/>
  <c r="CZ104" i="7"/>
  <c r="CY174" i="3"/>
  <c r="EJ104" i="7"/>
  <c r="EI174" i="3"/>
  <c r="FL104" i="7"/>
  <c r="FK174" i="3"/>
  <c r="CJ174" i="3"/>
  <c r="CK104" i="7"/>
  <c r="CN104" i="7"/>
  <c r="CM174" i="3"/>
  <c r="BE104" i="7"/>
  <c r="BD174" i="3"/>
  <c r="AX104" i="7"/>
  <c r="AW174" i="3"/>
  <c r="BU174" i="3"/>
  <c r="BV104" i="7"/>
  <c r="ED104" i="7"/>
  <c r="EC174" i="3"/>
  <c r="BS104" i="7"/>
  <c r="BR174" i="3"/>
  <c r="DX104" i="7"/>
  <c r="DW174" i="3"/>
  <c r="X174" i="3"/>
  <c r="Y104" i="7"/>
  <c r="DL174" i="3"/>
  <c r="DM104" i="7"/>
  <c r="CU104" i="7"/>
  <c r="CT174" i="3"/>
  <c r="EK104" i="7"/>
  <c r="EJ174" i="3"/>
  <c r="CS174" i="3"/>
  <c r="CT104" i="7"/>
  <c r="DJ174" i="3"/>
  <c r="DK104" i="7"/>
  <c r="BO104" i="7"/>
  <c r="BN174" i="3"/>
  <c r="BY174" i="3"/>
  <c r="BZ104" i="7"/>
  <c r="CB174" i="3"/>
  <c r="CC104" i="7"/>
  <c r="G106" i="7"/>
  <c r="D177" i="3"/>
  <c r="CX174" i="3"/>
  <c r="CY104" i="7"/>
  <c r="BF174" i="3"/>
  <c r="BG104" i="7"/>
  <c r="BW174" i="3"/>
  <c r="BX104" i="7"/>
  <c r="AG174" i="3"/>
  <c r="AH104" i="7"/>
  <c r="ED174" i="3"/>
  <c r="EE104" i="7"/>
  <c r="EQ174" i="3"/>
  <c r="ER104" i="7"/>
  <c r="EZ104" i="7"/>
  <c r="EY174" i="3"/>
  <c r="AM174" i="3"/>
  <c r="AN104" i="7"/>
  <c r="BH104" i="7"/>
  <c r="BG174" i="3"/>
  <c r="FD174" i="3"/>
  <c r="FE104" i="7"/>
  <c r="AE104" i="7"/>
  <c r="AD174" i="3"/>
  <c r="EB104" i="7"/>
  <c r="EA174" i="3"/>
  <c r="CH174" i="3"/>
  <c r="CI104" i="7"/>
  <c r="EU104" i="7"/>
  <c r="ET174" i="3"/>
  <c r="EN104" i="7"/>
  <c r="EM174" i="3"/>
  <c r="BY104" i="7"/>
  <c r="BX174" i="3"/>
  <c r="DF104" i="7"/>
  <c r="DE174" i="3"/>
  <c r="EP104" i="7"/>
  <c r="EO174" i="3"/>
  <c r="ES174" i="3"/>
  <c r="ET104" i="7"/>
  <c r="L104" i="7"/>
  <c r="K174" i="3"/>
  <c r="CJ104" i="7"/>
  <c r="CI174" i="3"/>
  <c r="AU104" i="7"/>
  <c r="AT174" i="3"/>
  <c r="EH174" i="3"/>
  <c r="EI104" i="7"/>
  <c r="W104" i="7"/>
  <c r="V174" i="3"/>
  <c r="D232" i="3"/>
  <c r="F232" i="3" s="1" a="1"/>
  <c r="D233" i="3"/>
  <c r="DV104" i="7"/>
  <c r="DU174" i="3"/>
  <c r="BV174" i="3"/>
  <c r="BW104" i="7"/>
  <c r="CH104" i="7"/>
  <c r="CG174" i="3"/>
  <c r="DT104" i="7"/>
  <c r="DS174" i="3"/>
  <c r="D121" i="6"/>
  <c r="FM104" i="7"/>
  <c r="FL174" i="3"/>
  <c r="DB104" i="7"/>
  <c r="DA174" i="3"/>
  <c r="AZ174" i="3"/>
  <c r="BA104" i="7"/>
  <c r="CW104" i="7"/>
  <c r="CV174" i="3"/>
  <c r="AM104" i="7"/>
  <c r="AL174" i="3"/>
  <c r="N104" i="7"/>
  <c r="M174" i="3"/>
  <c r="K104" i="7"/>
  <c r="J174" i="3"/>
  <c r="AC104" i="7"/>
  <c r="AB174" i="3"/>
  <c r="DG104" i="7"/>
  <c r="DF174" i="3"/>
  <c r="EB174" i="3"/>
  <c r="EC104" i="7"/>
  <c r="FE174" i="3"/>
  <c r="FF104" i="7"/>
  <c r="BH174" i="3"/>
  <c r="BI104" i="7"/>
  <c r="CA174" i="3"/>
  <c r="CB104" i="7"/>
  <c r="CL104" i="7"/>
  <c r="CK174" i="3"/>
  <c r="DQ104" i="7"/>
  <c r="DP174" i="3"/>
  <c r="AI174" i="3"/>
  <c r="AJ104" i="7"/>
  <c r="FN174" i="3"/>
  <c r="FO104" i="7"/>
  <c r="EN174" i="3"/>
  <c r="EO104" i="7"/>
  <c r="DW104" i="7"/>
  <c r="DV174" i="3"/>
  <c r="AR104" i="7"/>
  <c r="AQ174" i="3"/>
  <c r="DC104" i="7"/>
  <c r="DB174" i="3"/>
  <c r="DS104" i="7"/>
  <c r="DR174" i="3"/>
  <c r="G105" i="7"/>
  <c r="D176" i="3"/>
  <c r="AW104" i="7"/>
  <c r="AV174" i="3"/>
  <c r="AA104" i="7"/>
  <c r="Z174" i="3"/>
  <c r="AJ174" i="3"/>
  <c r="AK104" i="7"/>
  <c r="FK104" i="7"/>
  <c r="FJ174" i="3"/>
  <c r="EQ104" i="7"/>
  <c r="EP174" i="3"/>
  <c r="EX104" i="7"/>
  <c r="EW174" i="3"/>
  <c r="FM174" i="3"/>
  <c r="FN104" i="7"/>
  <c r="DG174" i="3"/>
  <c r="DH104" i="7"/>
  <c r="FG104" i="7"/>
  <c r="FF174" i="3"/>
  <c r="BB174" i="3"/>
  <c r="BC104" i="7"/>
  <c r="BJ174" i="3"/>
  <c r="BK104" i="7"/>
  <c r="DP104" i="7"/>
  <c r="DO174" i="3"/>
  <c r="DL104" i="7"/>
  <c r="DK174" i="3"/>
  <c r="M104" i="7"/>
  <c r="L174" i="3"/>
  <c r="DR104" i="7"/>
  <c r="DQ174" i="3"/>
  <c r="CG104" i="7"/>
  <c r="CF174" i="3"/>
  <c r="AU174" i="3"/>
  <c r="AV104" i="7"/>
  <c r="R104" i="7"/>
  <c r="Q174" i="3"/>
  <c r="DZ104" i="7"/>
  <c r="DY174" i="3"/>
  <c r="ES104" i="7"/>
  <c r="ER174" i="3"/>
  <c r="AG104" i="7"/>
  <c r="AF174" i="3"/>
  <c r="I104" i="7"/>
  <c r="H174" i="3"/>
  <c r="FB174" i="3"/>
  <c r="FC104" i="7"/>
  <c r="DD104" i="7"/>
  <c r="DC174" i="3"/>
  <c r="EM104" i="7"/>
  <c r="EL174" i="3"/>
  <c r="AI104" i="7"/>
  <c r="AH174" i="3"/>
  <c r="BZ174" i="3"/>
  <c r="CA104" i="7"/>
  <c r="O174" i="3"/>
  <c r="P104" i="7"/>
  <c r="AK174" i="3"/>
  <c r="AL104" i="7"/>
  <c r="BK174" i="3"/>
  <c r="BL104" i="7"/>
  <c r="DZ174" i="3"/>
  <c r="EA104" i="7"/>
  <c r="AP174" i="3"/>
  <c r="AQ104" i="7"/>
  <c r="O104" i="7"/>
  <c r="N174" i="3"/>
  <c r="DU104" i="7"/>
  <c r="DT174" i="3"/>
  <c r="EY104" i="7"/>
  <c r="EX174" i="3"/>
  <c r="G174" i="3"/>
  <c r="H104" i="7"/>
  <c r="BP174" i="3"/>
  <c r="BQ104" i="7"/>
  <c r="CV104" i="7"/>
  <c r="CU174" i="3"/>
  <c r="Y174" i="3"/>
  <c r="Z104" i="7"/>
  <c r="DE104" i="7"/>
  <c r="DD174" i="3"/>
  <c r="FA104" i="7"/>
  <c r="EZ174" i="3"/>
  <c r="FD104" i="7"/>
  <c r="FC174" i="3"/>
  <c r="EL104" i="7"/>
  <c r="EK174" i="3"/>
  <c r="EH104" i="7"/>
  <c r="EG174" i="3"/>
  <c r="BC174" i="3"/>
  <c r="BD104" i="7"/>
  <c r="CP104" i="7"/>
  <c r="CO174" i="3"/>
  <c r="BA174" i="3"/>
  <c r="BB104" i="7"/>
  <c r="BT104" i="7"/>
  <c r="BS174" i="3"/>
  <c r="BJ104" i="7"/>
  <c r="BI174" i="3"/>
  <c r="DA104" i="7"/>
  <c r="CZ174" i="3"/>
  <c r="AC174" i="3"/>
  <c r="AD104" i="7"/>
  <c r="FH104" i="7"/>
  <c r="FG174" i="3"/>
  <c r="T174" i="3"/>
  <c r="U104" i="7"/>
  <c r="AN174" i="3"/>
  <c r="AO104" i="7"/>
  <c r="FJ104" i="7"/>
  <c r="FI174" i="3"/>
  <c r="DX174" i="3"/>
  <c r="DY104" i="7"/>
  <c r="CE174" i="3"/>
  <c r="CF104" i="7"/>
  <c r="EV174" i="3"/>
  <c r="EW104" i="7"/>
  <c r="DJ104" i="7"/>
  <c r="DI174" i="3"/>
  <c r="CR174" i="3"/>
  <c r="CS104" i="7"/>
  <c r="BQ174" i="3"/>
  <c r="BR104" i="7"/>
  <c r="S174" i="3"/>
  <c r="T104" i="7"/>
  <c r="X104" i="7"/>
  <c r="W174" i="3"/>
  <c r="AX174" i="3"/>
  <c r="AY104" i="7"/>
  <c r="EG104" i="7"/>
  <c r="EF174" i="3"/>
  <c r="BM174" i="3"/>
  <c r="BN104" i="7"/>
  <c r="F174" i="3"/>
  <c r="D175" i="3"/>
  <c r="G104" i="7"/>
  <c r="G111" i="7" s="1"/>
  <c r="AS104" i="7"/>
  <c r="AR174" i="3"/>
  <c r="FO174" i="3"/>
  <c r="DN104" i="7"/>
  <c r="DM174" i="3"/>
  <c r="P174" i="3"/>
  <c r="Q104" i="7"/>
  <c r="V104" i="7"/>
  <c r="U174" i="3"/>
  <c r="BT174" i="3"/>
  <c r="BU104" i="7"/>
  <c r="AF104" i="7"/>
  <c r="AE174" i="3"/>
  <c r="M8" i="12"/>
  <c r="BO174" i="3"/>
  <c r="BP104" i="7"/>
  <c r="CM104" i="7"/>
  <c r="CL174" i="3"/>
  <c r="BF104" i="7"/>
  <c r="BE174" i="3"/>
  <c r="CO104" i="7"/>
  <c r="CN174" i="3"/>
  <c r="DH174" i="3"/>
  <c r="DI104" i="7"/>
  <c r="CC174" i="3"/>
  <c r="CD104" i="7"/>
  <c r="AS174" i="3"/>
  <c r="AT104" i="7"/>
  <c r="CQ104" i="7"/>
  <c r="CP174" i="3"/>
  <c r="AP104" i="7"/>
  <c r="AO174" i="3"/>
  <c r="AB104" i="7"/>
  <c r="AA174" i="3"/>
  <c r="EE174" i="3"/>
  <c r="EF104" i="7"/>
  <c r="CX104" i="7"/>
  <c r="CW174" i="3"/>
  <c r="BM104" i="7"/>
  <c r="BL174" i="3"/>
  <c r="CQ174" i="3"/>
  <c r="CR104" i="7"/>
  <c r="DO104" i="7"/>
  <c r="DN174" i="3"/>
  <c r="M43" i="12" l="1"/>
  <c r="D94" i="17"/>
  <c r="G63" i="33" s="1"/>
  <c r="D62" i="16"/>
  <c r="H63" i="33" s="1"/>
  <c r="EZ103" i="7"/>
  <c r="EZ234" i="7" s="1"/>
  <c r="EZ111" i="7"/>
  <c r="EZ110" i="7" s="1"/>
  <c r="BS103" i="7"/>
  <c r="BS111" i="7"/>
  <c r="BS110" i="7" s="1"/>
  <c r="BM103" i="7"/>
  <c r="BM111" i="7"/>
  <c r="BM110" i="7" s="1"/>
  <c r="CF103" i="7"/>
  <c r="CF111" i="7"/>
  <c r="CF110" i="7" s="1"/>
  <c r="BD103" i="7"/>
  <c r="BD234" i="7" s="1"/>
  <c r="BD111" i="7"/>
  <c r="BD110" i="7" s="1"/>
  <c r="DV103" i="7"/>
  <c r="DV234" i="7" s="1"/>
  <c r="DV111" i="7"/>
  <c r="DV110" i="7" s="1"/>
  <c r="DX103" i="7"/>
  <c r="DX234" i="7" s="1"/>
  <c r="DX111" i="7"/>
  <c r="DX110" i="7" s="1"/>
  <c r="CD103" i="7"/>
  <c r="CD111" i="7"/>
  <c r="CD110" i="7" s="1"/>
  <c r="DR103" i="7"/>
  <c r="DR234" i="7" s="1"/>
  <c r="DR111" i="7"/>
  <c r="DR110" i="7" s="1"/>
  <c r="CI103" i="7"/>
  <c r="CI226" i="7" s="1"/>
  <c r="CI111" i="7"/>
  <c r="CI110" i="7" s="1"/>
  <c r="AZ103" i="7"/>
  <c r="AZ226" i="7" s="1"/>
  <c r="AZ111" i="7"/>
  <c r="AZ110" i="7" s="1"/>
  <c r="CX103" i="7"/>
  <c r="CX226" i="7" s="1"/>
  <c r="CX111" i="7"/>
  <c r="CX110" i="7" s="1"/>
  <c r="AS103" i="7"/>
  <c r="AS226" i="7" s="1"/>
  <c r="AS111" i="7"/>
  <c r="AS110" i="7" s="1"/>
  <c r="T103" i="7"/>
  <c r="T111" i="7"/>
  <c r="T110" i="7" s="1"/>
  <c r="DY103" i="7"/>
  <c r="DY234" i="7" s="1"/>
  <c r="DY111" i="7"/>
  <c r="DY110" i="7" s="1"/>
  <c r="AQ103" i="7"/>
  <c r="AQ111" i="7"/>
  <c r="AQ110" i="7" s="1"/>
  <c r="DH103" i="7"/>
  <c r="DH234" i="7" s="1"/>
  <c r="DH111" i="7"/>
  <c r="DH110" i="7" s="1"/>
  <c r="CB103" i="7"/>
  <c r="CB226" i="7" s="1"/>
  <c r="CB111" i="7"/>
  <c r="CB110" i="7" s="1"/>
  <c r="EF103" i="7"/>
  <c r="EF234" i="7" s="1"/>
  <c r="EF111" i="7"/>
  <c r="EF110" i="7" s="1"/>
  <c r="DI103" i="7"/>
  <c r="DI234" i="7" s="1"/>
  <c r="DI111" i="7"/>
  <c r="DI110" i="7" s="1"/>
  <c r="AF103" i="7"/>
  <c r="AF226" i="7" s="1"/>
  <c r="AF111" i="7"/>
  <c r="AF110" i="7" s="1"/>
  <c r="DA103" i="7"/>
  <c r="DA111" i="7"/>
  <c r="DA110" i="7" s="1"/>
  <c r="EH103" i="7"/>
  <c r="EH234" i="7" s="1"/>
  <c r="EH111" i="7"/>
  <c r="EH110" i="7" s="1"/>
  <c r="CV103" i="7"/>
  <c r="CV234" i="7" s="1"/>
  <c r="CV111" i="7"/>
  <c r="CV110" i="7" s="1"/>
  <c r="AI103" i="7"/>
  <c r="AI111" i="7"/>
  <c r="AI110" i="7" s="1"/>
  <c r="ES103" i="7"/>
  <c r="ES234" i="7" s="1"/>
  <c r="ES111" i="7"/>
  <c r="ES110" i="7" s="1"/>
  <c r="M103" i="7"/>
  <c r="M234" i="7" s="1"/>
  <c r="M111" i="7"/>
  <c r="M110" i="7" s="1"/>
  <c r="AA103" i="7"/>
  <c r="AA234" i="7" s="1"/>
  <c r="AA111" i="7"/>
  <c r="AA110" i="7" s="1"/>
  <c r="DW103" i="7"/>
  <c r="DW234" i="7" s="1"/>
  <c r="DW111" i="7"/>
  <c r="DW110" i="7" s="1"/>
  <c r="K103" i="7"/>
  <c r="K234" i="7" s="1"/>
  <c r="K111" i="7"/>
  <c r="K110" i="7" s="1"/>
  <c r="FM103" i="7"/>
  <c r="FM234" i="7" s="1"/>
  <c r="FM111" i="7"/>
  <c r="FM110" i="7" s="1"/>
  <c r="ER103" i="7"/>
  <c r="ER234" i="7" s="1"/>
  <c r="ER111" i="7"/>
  <c r="ER110" i="7" s="1"/>
  <c r="S103" i="7"/>
  <c r="S234" i="7" s="1"/>
  <c r="S111" i="7"/>
  <c r="S110" i="7" s="1"/>
  <c r="AT103" i="7"/>
  <c r="AT226" i="7" s="1"/>
  <c r="AT111" i="7"/>
  <c r="AT110" i="7" s="1"/>
  <c r="DN103" i="7"/>
  <c r="DN234" i="7" s="1"/>
  <c r="DN111" i="7"/>
  <c r="DN110" i="7" s="1"/>
  <c r="DE103" i="7"/>
  <c r="DE234" i="7" s="1"/>
  <c r="DE111" i="7"/>
  <c r="DE110" i="7" s="1"/>
  <c r="DU103" i="7"/>
  <c r="DU234" i="7" s="1"/>
  <c r="DU111" i="7"/>
  <c r="DU110" i="7" s="1"/>
  <c r="I103" i="7"/>
  <c r="I234" i="7" s="1"/>
  <c r="I111" i="7"/>
  <c r="I110" i="7" s="1"/>
  <c r="DC103" i="7"/>
  <c r="DC234" i="7" s="1"/>
  <c r="DC111" i="7"/>
  <c r="DC110" i="7" s="1"/>
  <c r="DQ103" i="7"/>
  <c r="DQ234" i="7" s="1"/>
  <c r="DQ111" i="7"/>
  <c r="DQ110" i="7" s="1"/>
  <c r="DG103" i="7"/>
  <c r="DG234" i="7" s="1"/>
  <c r="DG111" i="7"/>
  <c r="DG110" i="7" s="1"/>
  <c r="DK103" i="7"/>
  <c r="DK234" i="7" s="1"/>
  <c r="DK111" i="7"/>
  <c r="DK110" i="7" s="1"/>
  <c r="AK103" i="7"/>
  <c r="AK111" i="7"/>
  <c r="AK110" i="7" s="1"/>
  <c r="CG103" i="7"/>
  <c r="CG111" i="7"/>
  <c r="CG110" i="7" s="1"/>
  <c r="Z103" i="7"/>
  <c r="Z111" i="7"/>
  <c r="Z110" i="7" s="1"/>
  <c r="L103" i="7"/>
  <c r="L234" i="7" s="1"/>
  <c r="L111" i="7"/>
  <c r="L110" i="7" s="1"/>
  <c r="CN103" i="7"/>
  <c r="CN234" i="7" s="1"/>
  <c r="CN111" i="7"/>
  <c r="CN110" i="7" s="1"/>
  <c r="X103" i="7"/>
  <c r="X234" i="7" s="1"/>
  <c r="X111" i="7"/>
  <c r="X110" i="7" s="1"/>
  <c r="CY103" i="7"/>
  <c r="CY226" i="7" s="1"/>
  <c r="CY111" i="7"/>
  <c r="CY110" i="7" s="1"/>
  <c r="EA103" i="7"/>
  <c r="EA234" i="7" s="1"/>
  <c r="EA111" i="7"/>
  <c r="EA110" i="7" s="1"/>
  <c r="BI103" i="7"/>
  <c r="BI111" i="7"/>
  <c r="BI110" i="7" s="1"/>
  <c r="D106" i="7"/>
  <c r="G113" i="7"/>
  <c r="D113" i="7" s="1"/>
  <c r="FJ103" i="7"/>
  <c r="FJ234" i="7" s="1"/>
  <c r="FJ111" i="7"/>
  <c r="FJ110" i="7" s="1"/>
  <c r="EL103" i="7"/>
  <c r="EL234" i="7" s="1"/>
  <c r="EL111" i="7"/>
  <c r="EL110" i="7" s="1"/>
  <c r="EM103" i="7"/>
  <c r="EM234" i="7" s="1"/>
  <c r="EM111" i="7"/>
  <c r="EM110" i="7" s="1"/>
  <c r="DZ103" i="7"/>
  <c r="DZ234" i="7" s="1"/>
  <c r="DZ111" i="7"/>
  <c r="DZ110" i="7" s="1"/>
  <c r="DL103" i="7"/>
  <c r="DL234" i="7" s="1"/>
  <c r="DL111" i="7"/>
  <c r="DL110" i="7" s="1"/>
  <c r="AW103" i="7"/>
  <c r="AW226" i="7" s="1"/>
  <c r="AW111" i="7"/>
  <c r="AW110" i="7" s="1"/>
  <c r="N103" i="7"/>
  <c r="N234" i="7" s="1"/>
  <c r="N111" i="7"/>
  <c r="N110" i="7" s="1"/>
  <c r="EI103" i="7"/>
  <c r="EI234" i="7" s="1"/>
  <c r="EI111" i="7"/>
  <c r="EI110" i="7" s="1"/>
  <c r="EE103" i="7"/>
  <c r="EE234" i="7" s="1"/>
  <c r="EE111" i="7"/>
  <c r="EE110" i="7" s="1"/>
  <c r="CC103" i="7"/>
  <c r="CC234" i="7" s="1"/>
  <c r="CC111" i="7"/>
  <c r="CC110" i="7" s="1"/>
  <c r="BV103" i="7"/>
  <c r="BV226" i="7" s="1"/>
  <c r="BV111" i="7"/>
  <c r="BV110" i="7" s="1"/>
  <c r="EV103" i="7"/>
  <c r="EV234" i="7" s="1"/>
  <c r="EV111" i="7"/>
  <c r="EV110" i="7" s="1"/>
  <c r="AD103" i="7"/>
  <c r="AD111" i="7"/>
  <c r="AD110" i="7" s="1"/>
  <c r="CA103" i="7"/>
  <c r="CA234" i="7" s="1"/>
  <c r="CA111" i="7"/>
  <c r="CA110" i="7" s="1"/>
  <c r="EU103" i="7"/>
  <c r="EU234" i="7" s="1"/>
  <c r="EU111" i="7"/>
  <c r="EU110" i="7" s="1"/>
  <c r="FB103" i="7"/>
  <c r="FB234" i="7" s="1"/>
  <c r="FB111" i="7"/>
  <c r="FB110" i="7" s="1"/>
  <c r="O103" i="7"/>
  <c r="O234" i="7" s="1"/>
  <c r="O111" i="7"/>
  <c r="O110" i="7" s="1"/>
  <c r="AR103" i="7"/>
  <c r="AR111" i="7"/>
  <c r="AR110" i="7" s="1"/>
  <c r="ET103" i="7"/>
  <c r="ET234" i="7" s="1"/>
  <c r="ET111" i="7"/>
  <c r="ET110" i="7" s="1"/>
  <c r="BU103" i="7"/>
  <c r="BU234" i="7" s="1"/>
  <c r="BU111" i="7"/>
  <c r="BU110" i="7" s="1"/>
  <c r="EP103" i="7"/>
  <c r="EP234" i="7" s="1"/>
  <c r="EP111" i="7"/>
  <c r="EP110" i="7" s="1"/>
  <c r="ED103" i="7"/>
  <c r="ED234" i="7" s="1"/>
  <c r="ED111" i="7"/>
  <c r="ED110" i="7" s="1"/>
  <c r="BJ103" i="7"/>
  <c r="BJ111" i="7"/>
  <c r="BJ110" i="7" s="1"/>
  <c r="AB103" i="7"/>
  <c r="AB111" i="7"/>
  <c r="AB110" i="7" s="1"/>
  <c r="CO103" i="7"/>
  <c r="CO234" i="7" s="1"/>
  <c r="CO111" i="7"/>
  <c r="CO110" i="7" s="1"/>
  <c r="BN103" i="7"/>
  <c r="BN226" i="7" s="1"/>
  <c r="BN111" i="7"/>
  <c r="BN110" i="7" s="1"/>
  <c r="CS103" i="7"/>
  <c r="CS234" i="7" s="1"/>
  <c r="CS111" i="7"/>
  <c r="CS110" i="7" s="1"/>
  <c r="AO103" i="7"/>
  <c r="AO111" i="7"/>
  <c r="AO110" i="7" s="1"/>
  <c r="H103" i="7"/>
  <c r="H234" i="7" s="1"/>
  <c r="H111" i="7"/>
  <c r="H110" i="7" s="1"/>
  <c r="BL103" i="7"/>
  <c r="BL234" i="7" s="1"/>
  <c r="BL111" i="7"/>
  <c r="BL110" i="7" s="1"/>
  <c r="FO103" i="7"/>
  <c r="FO234" i="7" s="1"/>
  <c r="FO111" i="7"/>
  <c r="FO110" i="7" s="1"/>
  <c r="FF103" i="7"/>
  <c r="FF234" i="7" s="1"/>
  <c r="FF111" i="7"/>
  <c r="FF110" i="7" s="1"/>
  <c r="DT103" i="7"/>
  <c r="DT234" i="7" s="1"/>
  <c r="DT111" i="7"/>
  <c r="DT110" i="7" s="1"/>
  <c r="DF103" i="7"/>
  <c r="DF234" i="7" s="1"/>
  <c r="DF111" i="7"/>
  <c r="DF110" i="7" s="1"/>
  <c r="AE103" i="7"/>
  <c r="AE111" i="7"/>
  <c r="AE110" i="7" s="1"/>
  <c r="CU103" i="7"/>
  <c r="CU111" i="7"/>
  <c r="CU110" i="7" s="1"/>
  <c r="EJ103" i="7"/>
  <c r="EJ234" i="7" s="1"/>
  <c r="EJ111" i="7"/>
  <c r="EJ110" i="7" s="1"/>
  <c r="CP103" i="7"/>
  <c r="CP226" i="7" s="1"/>
  <c r="CP111" i="7"/>
  <c r="CP110" i="7" s="1"/>
  <c r="AN103" i="7"/>
  <c r="AN226" i="7" s="1"/>
  <c r="AN111" i="7"/>
  <c r="AN110" i="7" s="1"/>
  <c r="AC103" i="7"/>
  <c r="AC111" i="7"/>
  <c r="AC110" i="7" s="1"/>
  <c r="BR103" i="7"/>
  <c r="BR226" i="7" s="1"/>
  <c r="BR111" i="7"/>
  <c r="BR110" i="7" s="1"/>
  <c r="FN103" i="7"/>
  <c r="FN234" i="7" s="1"/>
  <c r="FN111" i="7"/>
  <c r="FN110" i="7" s="1"/>
  <c r="EK103" i="7"/>
  <c r="EK234" i="7" s="1"/>
  <c r="EK111" i="7"/>
  <c r="EK110" i="7" s="1"/>
  <c r="V103" i="7"/>
  <c r="V234" i="7" s="1"/>
  <c r="V111" i="7"/>
  <c r="V110" i="7" s="1"/>
  <c r="BT103" i="7"/>
  <c r="BT234" i="7" s="1"/>
  <c r="BT111" i="7"/>
  <c r="BT110" i="7" s="1"/>
  <c r="FD103" i="7"/>
  <c r="FD234" i="7" s="1"/>
  <c r="FD111" i="7"/>
  <c r="FD110" i="7" s="1"/>
  <c r="DD103" i="7"/>
  <c r="DD234" i="7" s="1"/>
  <c r="DD111" i="7"/>
  <c r="DD110" i="7" s="1"/>
  <c r="R103" i="7"/>
  <c r="R234" i="7" s="1"/>
  <c r="R111" i="7"/>
  <c r="R110" i="7" s="1"/>
  <c r="DP103" i="7"/>
  <c r="DP234" i="7" s="1"/>
  <c r="DP111" i="7"/>
  <c r="DP110" i="7" s="1"/>
  <c r="EX103" i="7"/>
  <c r="EX234" i="7" s="1"/>
  <c r="EX111" i="7"/>
  <c r="EX110" i="7" s="1"/>
  <c r="D105" i="7"/>
  <c r="G112" i="7"/>
  <c r="D112" i="7" s="1"/>
  <c r="AM103" i="7"/>
  <c r="AM226" i="7" s="1"/>
  <c r="AM111" i="7"/>
  <c r="AM110" i="7" s="1"/>
  <c r="FE103" i="7"/>
  <c r="FE234" i="7" s="1"/>
  <c r="FE111" i="7"/>
  <c r="FE110" i="7" s="1"/>
  <c r="AH103" i="7"/>
  <c r="AH111" i="7"/>
  <c r="AH110" i="7" s="1"/>
  <c r="BZ103" i="7"/>
  <c r="BZ226" i="7" s="1"/>
  <c r="BZ111" i="7"/>
  <c r="BZ110" i="7" s="1"/>
  <c r="DM103" i="7"/>
  <c r="DM234" i="7" s="1"/>
  <c r="DM111" i="7"/>
  <c r="DM110" i="7" s="1"/>
  <c r="FH103" i="7"/>
  <c r="FH234" i="7" s="1"/>
  <c r="FH111" i="7"/>
  <c r="FH110" i="7" s="1"/>
  <c r="BG103" i="7"/>
  <c r="BG226" i="7" s="1"/>
  <c r="BG111" i="7"/>
  <c r="BG110" i="7" s="1"/>
  <c r="FG103" i="7"/>
  <c r="FG234" i="7" s="1"/>
  <c r="FG111" i="7"/>
  <c r="FG110" i="7" s="1"/>
  <c r="DB103" i="7"/>
  <c r="DB234" i="7" s="1"/>
  <c r="DB111" i="7"/>
  <c r="DB110" i="7" s="1"/>
  <c r="CK103" i="7"/>
  <c r="CK111" i="7"/>
  <c r="CK110" i="7" s="1"/>
  <c r="EO103" i="7"/>
  <c r="EO234" i="7" s="1"/>
  <c r="EO111" i="7"/>
  <c r="EO110" i="7" s="1"/>
  <c r="EB103" i="7"/>
  <c r="EB234" i="7" s="1"/>
  <c r="EB111" i="7"/>
  <c r="EB110" i="7" s="1"/>
  <c r="U103" i="7"/>
  <c r="U234" i="7" s="1"/>
  <c r="U111" i="7"/>
  <c r="U110" i="7" s="1"/>
  <c r="AL103" i="7"/>
  <c r="AL111" i="7"/>
  <c r="AL110" i="7" s="1"/>
  <c r="AV103" i="7"/>
  <c r="AV234" i="7" s="1"/>
  <c r="AV111" i="7"/>
  <c r="AV110" i="7" s="1"/>
  <c r="AJ103" i="7"/>
  <c r="AJ234" i="7" s="1"/>
  <c r="AJ111" i="7"/>
  <c r="AJ110" i="7" s="1"/>
  <c r="EC103" i="7"/>
  <c r="EC234" i="7" s="1"/>
  <c r="EC111" i="7"/>
  <c r="EC110" i="7" s="1"/>
  <c r="CH103" i="7"/>
  <c r="CH226" i="7" s="1"/>
  <c r="CH111" i="7"/>
  <c r="CH110" i="7" s="1"/>
  <c r="AU103" i="7"/>
  <c r="AU111" i="7"/>
  <c r="AU110" i="7" s="1"/>
  <c r="BY103" i="7"/>
  <c r="BY234" i="7" s="1"/>
  <c r="BY111" i="7"/>
  <c r="BY110" i="7" s="1"/>
  <c r="AX103" i="7"/>
  <c r="AX226" i="7" s="1"/>
  <c r="AX111" i="7"/>
  <c r="AX110" i="7" s="1"/>
  <c r="CZ103" i="7"/>
  <c r="CZ111" i="7"/>
  <c r="CZ110" i="7" s="1"/>
  <c r="CE103" i="7"/>
  <c r="CE111" i="7"/>
  <c r="CE110" i="7" s="1"/>
  <c r="DO103" i="7"/>
  <c r="DO234" i="7" s="1"/>
  <c r="DO111" i="7"/>
  <c r="DO110" i="7" s="1"/>
  <c r="AP103" i="7"/>
  <c r="AP111" i="7"/>
  <c r="AP110" i="7" s="1"/>
  <c r="BF103" i="7"/>
  <c r="BF226" i="7" s="1"/>
  <c r="BF111" i="7"/>
  <c r="BF110" i="7" s="1"/>
  <c r="BK103" i="7"/>
  <c r="BK111" i="7"/>
  <c r="BK110" i="7" s="1"/>
  <c r="CR103" i="7"/>
  <c r="CR234" i="7" s="1"/>
  <c r="CR111" i="7"/>
  <c r="CR110" i="7" s="1"/>
  <c r="EG103" i="7"/>
  <c r="EG234" i="7" s="1"/>
  <c r="EG111" i="7"/>
  <c r="EG110" i="7" s="1"/>
  <c r="DJ103" i="7"/>
  <c r="DJ234" i="7" s="1"/>
  <c r="DJ111" i="7"/>
  <c r="DJ110" i="7" s="1"/>
  <c r="FA103" i="7"/>
  <c r="FA234" i="7" s="1"/>
  <c r="FA111" i="7"/>
  <c r="FA110" i="7" s="1"/>
  <c r="EY103" i="7"/>
  <c r="EY234" i="7" s="1"/>
  <c r="EY111" i="7"/>
  <c r="EY110" i="7" s="1"/>
  <c r="EQ103" i="7"/>
  <c r="EQ234" i="7" s="1"/>
  <c r="EQ111" i="7"/>
  <c r="EQ110" i="7" s="1"/>
  <c r="DS103" i="7"/>
  <c r="DS234" i="7" s="1"/>
  <c r="DS111" i="7"/>
  <c r="DS110" i="7" s="1"/>
  <c r="CW103" i="7"/>
  <c r="CW226" i="7" s="1"/>
  <c r="CW111" i="7"/>
  <c r="CW110" i="7" s="1"/>
  <c r="BW103" i="7"/>
  <c r="BW226" i="7" s="1"/>
  <c r="BW111" i="7"/>
  <c r="BW110" i="7" s="1"/>
  <c r="BX103" i="7"/>
  <c r="BX111" i="7"/>
  <c r="BX110" i="7" s="1"/>
  <c r="Y103" i="7"/>
  <c r="Y111" i="7"/>
  <c r="Y110" i="7" s="1"/>
  <c r="BP103" i="7"/>
  <c r="BP111" i="7"/>
  <c r="BP110" i="7" s="1"/>
  <c r="FK103" i="7"/>
  <c r="FK234" i="7" s="1"/>
  <c r="FK111" i="7"/>
  <c r="FK110" i="7" s="1"/>
  <c r="AG103" i="7"/>
  <c r="AG111" i="7"/>
  <c r="AG110" i="7" s="1"/>
  <c r="CL103" i="7"/>
  <c r="CL111" i="7"/>
  <c r="CL110" i="7" s="1"/>
  <c r="CT103" i="7"/>
  <c r="CT111" i="7"/>
  <c r="CT110" i="7" s="1"/>
  <c r="BQ103" i="7"/>
  <c r="BQ234" i="7" s="1"/>
  <c r="BQ111" i="7"/>
  <c r="BQ110" i="7" s="1"/>
  <c r="W103" i="7"/>
  <c r="W111" i="7"/>
  <c r="W110" i="7" s="1"/>
  <c r="FL103" i="7"/>
  <c r="FL234" i="7" s="1"/>
  <c r="FL111" i="7"/>
  <c r="FL110" i="7" s="1"/>
  <c r="Q103" i="7"/>
  <c r="Q234" i="7" s="1"/>
  <c r="Q111" i="7"/>
  <c r="Q110" i="7" s="1"/>
  <c r="BB103" i="7"/>
  <c r="BB111" i="7"/>
  <c r="BB110" i="7" s="1"/>
  <c r="FC103" i="7"/>
  <c r="FC234" i="7" s="1"/>
  <c r="FC111" i="7"/>
  <c r="FC110" i="7" s="1"/>
  <c r="CQ103" i="7"/>
  <c r="CQ234" i="7" s="1"/>
  <c r="CQ111" i="7"/>
  <c r="CQ110" i="7" s="1"/>
  <c r="CM103" i="7"/>
  <c r="CM111" i="7"/>
  <c r="CM110" i="7" s="1"/>
  <c r="AY103" i="7"/>
  <c r="AY111" i="7"/>
  <c r="AY110" i="7" s="1"/>
  <c r="EW103" i="7"/>
  <c r="EW234" i="7" s="1"/>
  <c r="EW111" i="7"/>
  <c r="EW110" i="7" s="1"/>
  <c r="P103" i="7"/>
  <c r="P234" i="7" s="1"/>
  <c r="P111" i="7"/>
  <c r="P110" i="7" s="1"/>
  <c r="BC103" i="7"/>
  <c r="BC111" i="7"/>
  <c r="BC110" i="7" s="1"/>
  <c r="BA103" i="7"/>
  <c r="BA111" i="7"/>
  <c r="BA110" i="7" s="1"/>
  <c r="CJ103" i="7"/>
  <c r="CJ111" i="7"/>
  <c r="CJ110" i="7" s="1"/>
  <c r="EN103" i="7"/>
  <c r="EN234" i="7" s="1"/>
  <c r="EN111" i="7"/>
  <c r="EN110" i="7" s="1"/>
  <c r="BH103" i="7"/>
  <c r="BH226" i="7" s="1"/>
  <c r="BH111" i="7"/>
  <c r="BH110" i="7" s="1"/>
  <c r="BO103" i="7"/>
  <c r="BO226" i="7" s="1"/>
  <c r="BO111" i="7"/>
  <c r="BO110" i="7" s="1"/>
  <c r="BE103" i="7"/>
  <c r="BE111" i="7"/>
  <c r="BE110" i="7" s="1"/>
  <c r="J103" i="7"/>
  <c r="J234" i="7" s="1"/>
  <c r="J111" i="7"/>
  <c r="J110" i="7" s="1"/>
  <c r="FI103" i="7"/>
  <c r="FI234" i="7" s="1"/>
  <c r="FI111" i="7"/>
  <c r="FI110" i="7" s="1"/>
  <c r="AF229" i="3"/>
  <c r="F229" i="3"/>
  <c r="G189" i="7" s="1"/>
  <c r="V36" i="26"/>
  <c r="U21" i="26"/>
  <c r="U11" i="26"/>
  <c r="T29" i="16"/>
  <c r="BV229" i="3"/>
  <c r="FB229" i="3"/>
  <c r="FC189" i="7" s="1"/>
  <c r="FC251" i="7" s="1"/>
  <c r="EM229" i="3"/>
  <c r="EN189" i="7" s="1"/>
  <c r="EN251" i="7" s="1"/>
  <c r="BH229" i="3"/>
  <c r="FL229" i="3"/>
  <c r="FM189" i="7" s="1"/>
  <c r="FM251" i="7" s="1"/>
  <c r="BZ229" i="3"/>
  <c r="CA189" i="7" s="1"/>
  <c r="DV229" i="3"/>
  <c r="DW189" i="7" s="1"/>
  <c r="DW251" i="7" s="1"/>
  <c r="S229" i="3"/>
  <c r="K229" i="3"/>
  <c r="CJ229" i="3"/>
  <c r="BD229" i="3"/>
  <c r="DK229" i="3"/>
  <c r="BI229" i="3"/>
  <c r="BX229" i="3"/>
  <c r="BY189" i="7" s="1"/>
  <c r="CF229" i="3"/>
  <c r="CG189" i="7" s="1"/>
  <c r="DT229" i="3"/>
  <c r="DU189" i="7" s="1"/>
  <c r="DU251" i="7" s="1"/>
  <c r="AG229" i="3"/>
  <c r="M229" i="3"/>
  <c r="EG229" i="3"/>
  <c r="EH189" i="7" s="1"/>
  <c r="EH251" i="7" s="1"/>
  <c r="CC229" i="3"/>
  <c r="CD189" i="7" s="1"/>
  <c r="AK229" i="3"/>
  <c r="EN229" i="3"/>
  <c r="FA229" i="3"/>
  <c r="FB189" i="7" s="1"/>
  <c r="FB251" i="7" s="1"/>
  <c r="BN229" i="3"/>
  <c r="BU229" i="3"/>
  <c r="CR229" i="3"/>
  <c r="CS189" i="7" s="1"/>
  <c r="CV229" i="3"/>
  <c r="CW189" i="7" s="1"/>
  <c r="X229" i="3"/>
  <c r="CX229" i="3"/>
  <c r="CY189" i="7" s="1"/>
  <c r="AU229" i="3"/>
  <c r="BE229" i="3"/>
  <c r="DQ229" i="3"/>
  <c r="DR189" i="7" s="1"/>
  <c r="DR251" i="7" s="1"/>
  <c r="EB229" i="3"/>
  <c r="EC189" i="7" s="1"/>
  <c r="EC251" i="7" s="1"/>
  <c r="DH229" i="3"/>
  <c r="DI189" i="7" s="1"/>
  <c r="DI251" i="7" s="1"/>
  <c r="DD229" i="3"/>
  <c r="DE189" i="7" s="1"/>
  <c r="DE251" i="7" s="1"/>
  <c r="DJ229" i="3"/>
  <c r="CQ229" i="3"/>
  <c r="CR189" i="7" s="1"/>
  <c r="BQ229" i="3"/>
  <c r="CH229" i="3"/>
  <c r="CI189" i="7" s="1"/>
  <c r="BA229" i="3"/>
  <c r="DE229" i="3"/>
  <c r="DF189" i="7" s="1"/>
  <c r="DF251" i="7" s="1"/>
  <c r="AE229" i="3"/>
  <c r="DM229" i="3"/>
  <c r="DN189" i="7" s="1"/>
  <c r="DN251" i="7" s="1"/>
  <c r="CT229" i="3"/>
  <c r="CU189" i="7" s="1"/>
  <c r="EO229" i="3"/>
  <c r="BM229" i="3"/>
  <c r="AA229" i="3"/>
  <c r="AQ229" i="3"/>
  <c r="CG229" i="3"/>
  <c r="J229" i="3"/>
  <c r="AW229" i="3"/>
  <c r="DA229" i="3"/>
  <c r="DB189" i="7" s="1"/>
  <c r="DB251" i="7" s="1"/>
  <c r="CS229" i="3"/>
  <c r="CT189" i="7" s="1"/>
  <c r="DF229" i="3"/>
  <c r="DG189" i="7" s="1"/>
  <c r="DG251" i="7" s="1"/>
  <c r="AM229" i="3"/>
  <c r="BY229" i="3"/>
  <c r="BK229" i="3"/>
  <c r="BC229" i="3"/>
  <c r="DG229" i="3"/>
  <c r="DH189" i="7" s="1"/>
  <c r="DH251" i="7" s="1"/>
  <c r="AH229" i="3"/>
  <c r="AO229" i="3"/>
  <c r="EZ229" i="3"/>
  <c r="Y229" i="3"/>
  <c r="T229" i="3"/>
  <c r="AV229" i="3"/>
  <c r="DR229" i="3"/>
  <c r="AN229" i="3"/>
  <c r="CK229" i="3"/>
  <c r="CL189" i="7" s="1"/>
  <c r="AD229" i="3"/>
  <c r="CA229" i="3"/>
  <c r="CB189" i="7" s="1"/>
  <c r="EE229" i="3"/>
  <c r="BR229" i="3"/>
  <c r="BT229" i="3"/>
  <c r="ED229" i="3"/>
  <c r="AZ229" i="3"/>
  <c r="CW229" i="3"/>
  <c r="CX189" i="7" s="1"/>
  <c r="AP229" i="3"/>
  <c r="CM229" i="3"/>
  <c r="CN189" i="7" s="1"/>
  <c r="DP229" i="3"/>
  <c r="DQ189" i="7" s="1"/>
  <c r="DQ251" i="7" s="1"/>
  <c r="EP229" i="3"/>
  <c r="BL229" i="3"/>
  <c r="DI229" i="3"/>
  <c r="DJ189" i="7" s="1"/>
  <c r="DJ251" i="7" s="1"/>
  <c r="BB229" i="3"/>
  <c r="CY229" i="3"/>
  <c r="CZ189" i="7" s="1"/>
  <c r="DN229" i="3"/>
  <c r="H229" i="3"/>
  <c r="EV229" i="3"/>
  <c r="EW189" i="7" s="1"/>
  <c r="EW251" i="7" s="1"/>
  <c r="BP229" i="3"/>
  <c r="V229" i="3"/>
  <c r="AJ229" i="3"/>
  <c r="I229" i="3"/>
  <c r="CD229" i="3"/>
  <c r="CE189" i="7" s="1"/>
  <c r="AT229" i="3"/>
  <c r="AR229" i="3"/>
  <c r="CO229" i="3"/>
  <c r="CP189" i="7" s="1"/>
  <c r="BF229" i="3"/>
  <c r="N229" i="3"/>
  <c r="FN229" i="3"/>
  <c r="FO189" i="7" s="1"/>
  <c r="FO251" i="7" s="1"/>
  <c r="BW229" i="3"/>
  <c r="ER229" i="3"/>
  <c r="ES229" i="3"/>
  <c r="EQ229" i="3"/>
  <c r="EH229" i="3"/>
  <c r="DW229" i="3"/>
  <c r="EC229" i="3"/>
  <c r="ED189" i="7" s="1"/>
  <c r="ED251" i="7" s="1"/>
  <c r="CB229" i="3"/>
  <c r="CC189" i="7" s="1"/>
  <c r="DY229" i="3"/>
  <c r="DZ189" i="7" s="1"/>
  <c r="DZ251" i="7" s="1"/>
  <c r="DZ229" i="3"/>
  <c r="W229" i="3"/>
  <c r="Z229" i="3"/>
  <c r="BG229" i="3"/>
  <c r="DS229" i="3"/>
  <c r="FD229" i="3"/>
  <c r="FE189" i="7" s="1"/>
  <c r="FE251" i="7" s="1"/>
  <c r="FE229" i="3"/>
  <c r="FF189" i="7" s="1"/>
  <c r="FF251" i="7" s="1"/>
  <c r="AB229" i="3"/>
  <c r="ET229" i="3"/>
  <c r="EU189" i="7" s="1"/>
  <c r="EU251" i="7" s="1"/>
  <c r="EI229" i="3"/>
  <c r="EJ189" i="7" s="1"/>
  <c r="EJ251" i="7" s="1"/>
  <c r="O229" i="3"/>
  <c r="CZ229" i="3"/>
  <c r="EK229" i="3"/>
  <c r="EL189" i="7" s="1"/>
  <c r="EL251" i="7" s="1"/>
  <c r="EL229" i="3"/>
  <c r="EM189" i="7" s="1"/>
  <c r="EM251" i="7" s="1"/>
  <c r="BS229" i="3"/>
  <c r="AL229" i="3"/>
  <c r="FK229" i="3"/>
  <c r="FL189" i="7" s="1"/>
  <c r="FL251" i="7" s="1"/>
  <c r="FC229" i="3"/>
  <c r="FD189" i="7" s="1"/>
  <c r="FD251" i="7" s="1"/>
  <c r="Q229" i="3"/>
  <c r="AI229" i="3"/>
  <c r="FF229" i="3"/>
  <c r="FG189" i="7" s="1"/>
  <c r="FG251" i="7" s="1"/>
  <c r="EU229" i="3"/>
  <c r="EV189" i="7" s="1"/>
  <c r="EV251" i="7" s="1"/>
  <c r="AY229" i="3"/>
  <c r="DX229" i="3"/>
  <c r="DY189" i="7" s="1"/>
  <c r="DY251" i="7" s="1"/>
  <c r="EW229" i="3"/>
  <c r="EX189" i="7" s="1"/>
  <c r="EX251" i="7" s="1"/>
  <c r="EX229" i="3"/>
  <c r="EY189" i="7" s="1"/>
  <c r="EY251" i="7" s="1"/>
  <c r="DC229" i="3"/>
  <c r="BJ229" i="3"/>
  <c r="L229" i="3"/>
  <c r="P229" i="3"/>
  <c r="AC229" i="3"/>
  <c r="CE229" i="3"/>
  <c r="R229" i="3"/>
  <c r="G229" i="3"/>
  <c r="FG229" i="3"/>
  <c r="CI229" i="3"/>
  <c r="CJ189" i="7" s="1"/>
  <c r="FH229" i="3"/>
  <c r="FI189" i="7" s="1"/>
  <c r="FI251" i="7" s="1"/>
  <c r="EJ229" i="3"/>
  <c r="FJ229" i="3"/>
  <c r="EY229" i="3"/>
  <c r="EZ189" i="7" s="1"/>
  <c r="EZ251" i="7" s="1"/>
  <c r="AX229" i="3"/>
  <c r="DO229" i="3"/>
  <c r="CU229" i="3"/>
  <c r="CV189" i="7" s="1"/>
  <c r="EF229" i="3"/>
  <c r="EG189" i="7" s="1"/>
  <c r="EG251" i="7" s="1"/>
  <c r="DU229" i="3"/>
  <c r="DV189" i="7" s="1"/>
  <c r="DV251" i="7" s="1"/>
  <c r="FM229" i="3"/>
  <c r="CL229" i="3"/>
  <c r="BO229" i="3"/>
  <c r="EA229" i="3"/>
  <c r="EB189" i="7" s="1"/>
  <c r="EB251" i="7" s="1"/>
  <c r="FO229" i="3"/>
  <c r="U229" i="3"/>
  <c r="FI229" i="3"/>
  <c r="CP229" i="3"/>
  <c r="CN229" i="3"/>
  <c r="DB229" i="3"/>
  <c r="AS229" i="3"/>
  <c r="DL229" i="3"/>
  <c r="DM189" i="7" s="1"/>
  <c r="DM251" i="7" s="1"/>
  <c r="O7" i="12"/>
  <c r="N233" i="3"/>
  <c r="O233" i="3"/>
  <c r="P233" i="3"/>
  <c r="Q233" i="3"/>
  <c r="R233" i="3"/>
  <c r="S233" i="3"/>
  <c r="T233" i="3"/>
  <c r="U233" i="3"/>
  <c r="V233" i="3"/>
  <c r="W233" i="3"/>
  <c r="X233" i="3"/>
  <c r="Y233" i="3"/>
  <c r="Z233" i="3"/>
  <c r="AA233" i="3"/>
  <c r="AB233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P233" i="3"/>
  <c r="AQ233" i="3"/>
  <c r="AR233" i="3"/>
  <c r="AS233" i="3"/>
  <c r="AT233" i="3"/>
  <c r="AU233" i="3"/>
  <c r="AV233" i="3"/>
  <c r="AW233" i="3"/>
  <c r="AX233" i="3"/>
  <c r="AY233" i="3"/>
  <c r="AZ233" i="3"/>
  <c r="BA233" i="3"/>
  <c r="BB233" i="3"/>
  <c r="BC233" i="3"/>
  <c r="BD233" i="3"/>
  <c r="BE233" i="3"/>
  <c r="BF233" i="3"/>
  <c r="BG233" i="3"/>
  <c r="BH233" i="3"/>
  <c r="BI233" i="3"/>
  <c r="BJ233" i="3"/>
  <c r="BK233" i="3"/>
  <c r="BL233" i="3"/>
  <c r="BM233" i="3"/>
  <c r="J193" i="7"/>
  <c r="N193" i="7"/>
  <c r="M193" i="7"/>
  <c r="L193" i="7"/>
  <c r="H193" i="7"/>
  <c r="I193" i="7"/>
  <c r="K193" i="7"/>
  <c r="P192" i="7"/>
  <c r="L192" i="7"/>
  <c r="I192" i="7"/>
  <c r="O192" i="7"/>
  <c r="K192" i="7"/>
  <c r="H192" i="7"/>
  <c r="M192" i="7"/>
  <c r="N192" i="7"/>
  <c r="J192" i="7"/>
  <c r="G103" i="7"/>
  <c r="G234" i="7" s="1"/>
  <c r="D104" i="7"/>
  <c r="D174" i="3"/>
  <c r="N8" i="12"/>
  <c r="O8" i="12" s="1"/>
  <c r="BN192" i="7"/>
  <c r="R192" i="7"/>
  <c r="AI192" i="7"/>
  <c r="AK192" i="7"/>
  <c r="BA192" i="7"/>
  <c r="AM192" i="7"/>
  <c r="BU192" i="7"/>
  <c r="AA192" i="7"/>
  <c r="AH192" i="7"/>
  <c r="AQ192" i="7"/>
  <c r="BG192" i="7"/>
  <c r="BX192" i="7"/>
  <c r="BH192" i="7"/>
  <c r="AY192" i="7"/>
  <c r="BR192" i="7"/>
  <c r="BB192" i="7"/>
  <c r="AG192" i="7"/>
  <c r="BL192" i="7"/>
  <c r="W192" i="7"/>
  <c r="AS192" i="7"/>
  <c r="AX192" i="7"/>
  <c r="BV192" i="7"/>
  <c r="BC192" i="7"/>
  <c r="BK192" i="7"/>
  <c r="AP192" i="7"/>
  <c r="BO192" i="7"/>
  <c r="BQ192" i="7"/>
  <c r="F232" i="3"/>
  <c r="BW192" i="7"/>
  <c r="T192" i="7"/>
  <c r="AU192" i="7"/>
  <c r="AR192" i="7"/>
  <c r="AF192" i="7"/>
  <c r="BJ192" i="7"/>
  <c r="AB192" i="7"/>
  <c r="BE192" i="7"/>
  <c r="AW192" i="7"/>
  <c r="AJ192" i="7"/>
  <c r="X192" i="7"/>
  <c r="AC192" i="7"/>
  <c r="AV192" i="7"/>
  <c r="BF192" i="7"/>
  <c r="AN192" i="7"/>
  <c r="AL192" i="7"/>
  <c r="BP192" i="7"/>
  <c r="AE192" i="7"/>
  <c r="AO192" i="7"/>
  <c r="BI192" i="7"/>
  <c r="AT192" i="7"/>
  <c r="S192" i="7"/>
  <c r="U192" i="7"/>
  <c r="Y192" i="7"/>
  <c r="BT192" i="7"/>
  <c r="AD192" i="7"/>
  <c r="V192" i="7"/>
  <c r="BD192" i="7"/>
  <c r="AZ192" i="7"/>
  <c r="BM192" i="7"/>
  <c r="Z192" i="7"/>
  <c r="BS192" i="7"/>
  <c r="BO193" i="7"/>
  <c r="BX193" i="7"/>
  <c r="BQ193" i="7"/>
  <c r="BS193" i="7"/>
  <c r="BT193" i="7"/>
  <c r="BU193" i="7"/>
  <c r="BV193" i="7"/>
  <c r="BP193" i="7"/>
  <c r="BW193" i="7"/>
  <c r="BR193" i="7"/>
  <c r="C43" i="13" l="1"/>
  <c r="B87" i="13" s="1"/>
  <c r="AS234" i="7"/>
  <c r="FD226" i="7"/>
  <c r="CG70" i="16"/>
  <c r="CG102" i="17"/>
  <c r="AR70" i="16"/>
  <c r="AR102" i="17"/>
  <c r="BS255" i="7"/>
  <c r="BR60" i="16"/>
  <c r="BR92" i="17"/>
  <c r="AI254" i="7"/>
  <c r="AH59" i="16"/>
  <c r="AH91" i="17"/>
  <c r="CP251" i="7"/>
  <c r="CO88" i="17"/>
  <c r="CO56" i="16"/>
  <c r="BN70" i="16"/>
  <c r="BN102" i="17"/>
  <c r="AW254" i="7"/>
  <c r="AV59" i="16"/>
  <c r="AV91" i="17"/>
  <c r="CO70" i="16"/>
  <c r="CO102" i="17"/>
  <c r="BX254" i="7"/>
  <c r="BW91" i="17"/>
  <c r="BW59" i="16"/>
  <c r="CU251" i="7"/>
  <c r="CT56" i="16"/>
  <c r="CT88" i="17"/>
  <c r="BR255" i="7"/>
  <c r="BQ92" i="17"/>
  <c r="BQ60" i="16"/>
  <c r="BM254" i="7"/>
  <c r="BL59" i="16"/>
  <c r="BL91" i="17"/>
  <c r="AE254" i="7"/>
  <c r="AD91" i="17"/>
  <c r="AD59" i="16"/>
  <c r="BJ254" i="7"/>
  <c r="BI91" i="17"/>
  <c r="BI59" i="16"/>
  <c r="BV254" i="7"/>
  <c r="BU91" i="17"/>
  <c r="BU59" i="16"/>
  <c r="AQ254" i="7"/>
  <c r="AP91" i="17"/>
  <c r="AP59" i="16"/>
  <c r="I255" i="7"/>
  <c r="H92" i="17"/>
  <c r="H60" i="16"/>
  <c r="AL102" i="17"/>
  <c r="AL70" i="16"/>
  <c r="CV251" i="7"/>
  <c r="CU88" i="17"/>
  <c r="CU56" i="16"/>
  <c r="CN251" i="7"/>
  <c r="CM88" i="17"/>
  <c r="CM56" i="16"/>
  <c r="CA251" i="7"/>
  <c r="BZ56" i="16"/>
  <c r="BZ88" i="17"/>
  <c r="AC254" i="7"/>
  <c r="AB91" i="17"/>
  <c r="AB59" i="16"/>
  <c r="K254" i="7"/>
  <c r="J59" i="16"/>
  <c r="J91" i="17"/>
  <c r="X254" i="7"/>
  <c r="W59" i="16"/>
  <c r="W91" i="17"/>
  <c r="CJ251" i="7"/>
  <c r="CI88" i="17"/>
  <c r="CI56" i="16"/>
  <c r="AM102" i="17"/>
  <c r="AM70" i="16"/>
  <c r="AY254" i="7"/>
  <c r="AX59" i="16"/>
  <c r="AX91" i="17"/>
  <c r="CC251" i="7"/>
  <c r="CB88" i="17"/>
  <c r="CB56" i="16"/>
  <c r="AT254" i="7"/>
  <c r="AS91" i="17"/>
  <c r="AS59" i="16"/>
  <c r="BN254" i="7"/>
  <c r="BM59" i="16"/>
  <c r="BM91" i="17"/>
  <c r="CW102" i="17"/>
  <c r="CW70" i="16"/>
  <c r="BI254" i="7"/>
  <c r="BH59" i="16"/>
  <c r="BH91" i="17"/>
  <c r="CD251" i="7"/>
  <c r="CC56" i="16"/>
  <c r="CC88" i="17"/>
  <c r="AO254" i="7"/>
  <c r="AN59" i="16"/>
  <c r="AN91" i="17"/>
  <c r="AB254" i="7"/>
  <c r="AA91" i="17"/>
  <c r="AA59" i="16"/>
  <c r="K255" i="7"/>
  <c r="J60" i="16"/>
  <c r="J92" i="17"/>
  <c r="AY70" i="16"/>
  <c r="AY102" i="17"/>
  <c r="BW255" i="7"/>
  <c r="BV60" i="16"/>
  <c r="BV92" i="17"/>
  <c r="AZ254" i="7"/>
  <c r="AY59" i="16"/>
  <c r="AY91" i="17"/>
  <c r="AF254" i="7"/>
  <c r="AE59" i="16"/>
  <c r="AE91" i="17"/>
  <c r="AH254" i="7"/>
  <c r="AG59" i="16"/>
  <c r="AG91" i="17"/>
  <c r="H255" i="7"/>
  <c r="G92" i="17"/>
  <c r="G60" i="16"/>
  <c r="CT251" i="7"/>
  <c r="CS88" i="17"/>
  <c r="CS56" i="16"/>
  <c r="CY251" i="7"/>
  <c r="CX56" i="16"/>
  <c r="CX88" i="17"/>
  <c r="AW70" i="16"/>
  <c r="AW102" i="17"/>
  <c r="AV102" i="17"/>
  <c r="AV70" i="16"/>
  <c r="AS70" i="16"/>
  <c r="AS102" i="17"/>
  <c r="CH102" i="17"/>
  <c r="CH70" i="16"/>
  <c r="Y254" i="7"/>
  <c r="X91" i="17"/>
  <c r="X59" i="16"/>
  <c r="AK254" i="7"/>
  <c r="AJ59" i="16"/>
  <c r="AJ91" i="17"/>
  <c r="U254" i="7"/>
  <c r="T91" i="17"/>
  <c r="T59" i="16"/>
  <c r="O254" i="7"/>
  <c r="N91" i="17"/>
  <c r="N59" i="16"/>
  <c r="S254" i="7"/>
  <c r="R59" i="16"/>
  <c r="R91" i="17"/>
  <c r="CB251" i="7"/>
  <c r="CA88" i="17"/>
  <c r="CA56" i="16"/>
  <c r="CV102" i="17"/>
  <c r="CV70" i="16"/>
  <c r="CA102" i="17"/>
  <c r="CA70" i="16"/>
  <c r="BS254" i="7"/>
  <c r="BR59" i="16"/>
  <c r="BR91" i="17"/>
  <c r="BK254" i="7"/>
  <c r="BJ91" i="17"/>
  <c r="BJ59" i="16"/>
  <c r="P254" i="7"/>
  <c r="O91" i="17"/>
  <c r="O59" i="16"/>
  <c r="CE251" i="7"/>
  <c r="CD88" i="17"/>
  <c r="CD56" i="16"/>
  <c r="G251" i="7"/>
  <c r="J37" i="12"/>
  <c r="F56" i="16"/>
  <c r="F88" i="17"/>
  <c r="Z254" i="7"/>
  <c r="Y91" i="17"/>
  <c r="Y59" i="16"/>
  <c r="BG254" i="7"/>
  <c r="BF59" i="16"/>
  <c r="BF91" i="17"/>
  <c r="BY102" i="17"/>
  <c r="BY70" i="16"/>
  <c r="BP254" i="7"/>
  <c r="BO91" i="17"/>
  <c r="BO59" i="16"/>
  <c r="AX254" i="7"/>
  <c r="AW91" i="17"/>
  <c r="AW59" i="16"/>
  <c r="BP255" i="7"/>
  <c r="BO92" i="17"/>
  <c r="BO60" i="16"/>
  <c r="BD254" i="7"/>
  <c r="BC59" i="16"/>
  <c r="BC91" i="17"/>
  <c r="AL254" i="7"/>
  <c r="AK59" i="16"/>
  <c r="AK91" i="17"/>
  <c r="AR254" i="7"/>
  <c r="AQ91" i="17"/>
  <c r="AQ59" i="16"/>
  <c r="AS254" i="7"/>
  <c r="AR59" i="16"/>
  <c r="AR91" i="17"/>
  <c r="AA254" i="7"/>
  <c r="Z91" i="17"/>
  <c r="Z59" i="16"/>
  <c r="J254" i="7"/>
  <c r="I59" i="16"/>
  <c r="I91" i="17"/>
  <c r="L255" i="7"/>
  <c r="K92" i="17"/>
  <c r="K60" i="16"/>
  <c r="BT226" i="7"/>
  <c r="CX251" i="7"/>
  <c r="CW88" i="17"/>
  <c r="CW56" i="16"/>
  <c r="BB254" i="7"/>
  <c r="BA91" i="17"/>
  <c r="BA59" i="16"/>
  <c r="BR254" i="7"/>
  <c r="BQ59" i="16"/>
  <c r="BQ91" i="17"/>
  <c r="BO254" i="7"/>
  <c r="BN59" i="16"/>
  <c r="BN91" i="17"/>
  <c r="AP254" i="7"/>
  <c r="AO59" i="16"/>
  <c r="AO91" i="17"/>
  <c r="L254" i="7"/>
  <c r="K91" i="17"/>
  <c r="K59" i="16"/>
  <c r="BM70" i="16"/>
  <c r="BM102" i="17"/>
  <c r="BE254" i="7"/>
  <c r="BD59" i="16"/>
  <c r="BD91" i="17"/>
  <c r="BC254" i="7"/>
  <c r="BB59" i="16"/>
  <c r="BB91" i="17"/>
  <c r="AN254" i="7"/>
  <c r="AM91" i="17"/>
  <c r="AM59" i="16"/>
  <c r="W254" i="7"/>
  <c r="V91" i="17"/>
  <c r="V59" i="16"/>
  <c r="N254" i="7"/>
  <c r="M59" i="16"/>
  <c r="M91" i="17"/>
  <c r="CW251" i="7"/>
  <c r="CV56" i="16"/>
  <c r="CV88" i="17"/>
  <c r="CG251" i="7"/>
  <c r="CF56" i="16"/>
  <c r="CF88" i="17"/>
  <c r="BE70" i="16"/>
  <c r="BE102" i="17"/>
  <c r="BQ70" i="16"/>
  <c r="BQ102" i="17"/>
  <c r="BU102" i="17"/>
  <c r="BU70" i="16"/>
  <c r="AE70" i="16"/>
  <c r="AE102" i="17"/>
  <c r="BQ255" i="7"/>
  <c r="BP92" i="17"/>
  <c r="BP60" i="16"/>
  <c r="BV70" i="16"/>
  <c r="BV102" i="17"/>
  <c r="BX255" i="7"/>
  <c r="BW92" i="17"/>
  <c r="BW60" i="16"/>
  <c r="R254" i="7"/>
  <c r="Q59" i="16"/>
  <c r="Q91" i="17"/>
  <c r="BO255" i="7"/>
  <c r="BN92" i="17"/>
  <c r="BN60" i="16"/>
  <c r="BG70" i="16"/>
  <c r="BG102" i="17"/>
  <c r="EM226" i="7"/>
  <c r="BV255" i="7"/>
  <c r="BU60" i="16"/>
  <c r="BU92" i="17"/>
  <c r="AU254" i="7"/>
  <c r="AT59" i="16"/>
  <c r="AT91" i="17"/>
  <c r="M255" i="7"/>
  <c r="L92" i="17"/>
  <c r="L60" i="16"/>
  <c r="BU255" i="7"/>
  <c r="BT60" i="16"/>
  <c r="BT92" i="17"/>
  <c r="AD254" i="7"/>
  <c r="AC59" i="16"/>
  <c r="AC91" i="17"/>
  <c r="T254" i="7"/>
  <c r="S91" i="17"/>
  <c r="S59" i="16"/>
  <c r="AM254" i="7"/>
  <c r="AL91" i="17"/>
  <c r="AL59" i="16"/>
  <c r="N255" i="7"/>
  <c r="M60" i="16"/>
  <c r="M92" i="17"/>
  <c r="DX226" i="7"/>
  <c r="CS251" i="7"/>
  <c r="CR88" i="17"/>
  <c r="CR56" i="16"/>
  <c r="BY251" i="7"/>
  <c r="BX56" i="16"/>
  <c r="BX88" i="17"/>
  <c r="N43" i="12"/>
  <c r="CX70" i="16"/>
  <c r="CX102" i="17"/>
  <c r="CZ251" i="7"/>
  <c r="CY56" i="16"/>
  <c r="CY88" i="17"/>
  <c r="BQ254" i="7"/>
  <c r="BP59" i="16"/>
  <c r="BP91" i="17"/>
  <c r="AJ254" i="7"/>
  <c r="AI91" i="17"/>
  <c r="AI59" i="16"/>
  <c r="I254" i="7"/>
  <c r="H59" i="16"/>
  <c r="H91" i="17"/>
  <c r="BH254" i="7"/>
  <c r="BG59" i="16"/>
  <c r="BG91" i="17"/>
  <c r="CL251" i="7"/>
  <c r="CK88" i="17"/>
  <c r="CK56" i="16"/>
  <c r="V254" i="7"/>
  <c r="U59" i="16"/>
  <c r="U91" i="17"/>
  <c r="BU254" i="7"/>
  <c r="BT59" i="16"/>
  <c r="BT91" i="17"/>
  <c r="EF226" i="7"/>
  <c r="CI251" i="7"/>
  <c r="CH88" i="17"/>
  <c r="CH56" i="16"/>
  <c r="BF254" i="7"/>
  <c r="BE59" i="16"/>
  <c r="BE91" i="17"/>
  <c r="BL254" i="7"/>
  <c r="BK91" i="17"/>
  <c r="BK59" i="16"/>
  <c r="M254" i="7"/>
  <c r="L59" i="16"/>
  <c r="L91" i="17"/>
  <c r="BT255" i="7"/>
  <c r="BS60" i="16"/>
  <c r="BS92" i="17"/>
  <c r="BT254" i="7"/>
  <c r="BS59" i="16"/>
  <c r="BS91" i="17"/>
  <c r="AV254" i="7"/>
  <c r="AU59" i="16"/>
  <c r="AU91" i="17"/>
  <c r="BW254" i="7"/>
  <c r="BV59" i="16"/>
  <c r="BV91" i="17"/>
  <c r="AG254" i="7"/>
  <c r="AF91" i="17"/>
  <c r="AF59" i="16"/>
  <c r="BA254" i="7"/>
  <c r="AZ59" i="16"/>
  <c r="AZ91" i="17"/>
  <c r="H254" i="7"/>
  <c r="G91" i="17"/>
  <c r="G59" i="16"/>
  <c r="J255" i="7"/>
  <c r="I92" i="17"/>
  <c r="I60" i="16"/>
  <c r="CR251" i="7"/>
  <c r="CQ56" i="16"/>
  <c r="CQ88" i="17"/>
  <c r="BF102" i="17"/>
  <c r="BF70" i="16"/>
  <c r="AB234" i="7"/>
  <c r="AO226" i="7"/>
  <c r="FA226" i="7"/>
  <c r="T234" i="7"/>
  <c r="AO234" i="7"/>
  <c r="T226" i="7"/>
  <c r="DI226" i="7"/>
  <c r="EA226" i="7"/>
  <c r="ES226" i="7"/>
  <c r="BE226" i="7"/>
  <c r="DF226" i="7"/>
  <c r="ER226" i="7"/>
  <c r="BS226" i="7"/>
  <c r="BG234" i="7"/>
  <c r="CC226" i="7"/>
  <c r="CD226" i="7"/>
  <c r="AC226" i="7"/>
  <c r="BC234" i="7"/>
  <c r="BW234" i="7"/>
  <c r="BO234" i="7"/>
  <c r="BB226" i="7"/>
  <c r="EE226" i="7"/>
  <c r="AK226" i="7"/>
  <c r="EU226" i="7"/>
  <c r="CL234" i="7"/>
  <c r="DO226" i="7"/>
  <c r="AI226" i="7"/>
  <c r="CH234" i="7"/>
  <c r="EZ226" i="7"/>
  <c r="CS226" i="7"/>
  <c r="AI234" i="7"/>
  <c r="AN234" i="7"/>
  <c r="BB234" i="7"/>
  <c r="DT226" i="7"/>
  <c r="EB226" i="7"/>
  <c r="CL226" i="7"/>
  <c r="P226" i="7"/>
  <c r="FM226" i="7"/>
  <c r="FH226" i="7"/>
  <c r="CY234" i="7"/>
  <c r="AK234" i="7"/>
  <c r="DU226" i="7"/>
  <c r="DJ226" i="7"/>
  <c r="EP226" i="7"/>
  <c r="BY226" i="7"/>
  <c r="H226" i="7"/>
  <c r="AP234" i="7"/>
  <c r="BX226" i="7"/>
  <c r="DY226" i="7"/>
  <c r="AU226" i="7"/>
  <c r="CQ226" i="7"/>
  <c r="AE226" i="7"/>
  <c r="FC226" i="7"/>
  <c r="BC226" i="7"/>
  <c r="U226" i="7"/>
  <c r="BX234" i="7"/>
  <c r="Y234" i="7"/>
  <c r="BM226" i="7"/>
  <c r="BA226" i="7"/>
  <c r="Y226" i="7"/>
  <c r="AE234" i="7"/>
  <c r="O226" i="7"/>
  <c r="AU234" i="7"/>
  <c r="EY226" i="7"/>
  <c r="BF234" i="7"/>
  <c r="S226" i="7"/>
  <c r="CI234" i="7"/>
  <c r="DR226" i="7"/>
  <c r="Z234" i="7"/>
  <c r="BI226" i="7"/>
  <c r="BR234" i="7"/>
  <c r="AL226" i="7"/>
  <c r="BS234" i="7"/>
  <c r="AM234" i="7"/>
  <c r="DD226" i="7"/>
  <c r="DL226" i="7"/>
  <c r="CD234" i="7"/>
  <c r="DZ226" i="7"/>
  <c r="DC226" i="7"/>
  <c r="Z226" i="7"/>
  <c r="DN226" i="7"/>
  <c r="AL234" i="7"/>
  <c r="J226" i="7"/>
  <c r="FE226" i="7"/>
  <c r="AF234" i="7"/>
  <c r="BM234" i="7"/>
  <c r="BA234" i="7"/>
  <c r="DA234" i="7"/>
  <c r="BV234" i="7"/>
  <c r="BQ226" i="7"/>
  <c r="CR226" i="7"/>
  <c r="FG226" i="7"/>
  <c r="BI234" i="7"/>
  <c r="M226" i="7"/>
  <c r="BJ234" i="7"/>
  <c r="BJ226" i="7"/>
  <c r="G110" i="7"/>
  <c r="D110" i="7" s="1"/>
  <c r="E109" i="7" s="1"/>
  <c r="AG189" i="7"/>
  <c r="AD234" i="7"/>
  <c r="CF226" i="7"/>
  <c r="CT226" i="7"/>
  <c r="EH226" i="7"/>
  <c r="FJ226" i="7"/>
  <c r="AA226" i="7"/>
  <c r="BE234" i="7"/>
  <c r="AV226" i="7"/>
  <c r="BP226" i="7"/>
  <c r="FN226" i="7"/>
  <c r="BK226" i="7"/>
  <c r="EF189" i="7"/>
  <c r="EF251" i="7" s="1"/>
  <c r="CM226" i="7"/>
  <c r="EQ226" i="7"/>
  <c r="DG226" i="7"/>
  <c r="V226" i="7"/>
  <c r="FO226" i="7"/>
  <c r="CN226" i="7"/>
  <c r="AZ234" i="7"/>
  <c r="DB226" i="7"/>
  <c r="DW226" i="7"/>
  <c r="AP226" i="7"/>
  <c r="AC234" i="7"/>
  <c r="EO226" i="7"/>
  <c r="CE234" i="7"/>
  <c r="CO226" i="7"/>
  <c r="AJ226" i="7"/>
  <c r="AR226" i="7"/>
  <c r="I226" i="7"/>
  <c r="CT234" i="7"/>
  <c r="DA226" i="7"/>
  <c r="EW226" i="7"/>
  <c r="CG226" i="7"/>
  <c r="CE226" i="7"/>
  <c r="ET226" i="7"/>
  <c r="FI226" i="7"/>
  <c r="CJ234" i="7"/>
  <c r="BZ234" i="7"/>
  <c r="FB226" i="7"/>
  <c r="CG234" i="7"/>
  <c r="AH226" i="7"/>
  <c r="AB226" i="7"/>
  <c r="CJ226" i="7"/>
  <c r="R226" i="7"/>
  <c r="ED226" i="7"/>
  <c r="FK226" i="7"/>
  <c r="EJ226" i="7"/>
  <c r="AX234" i="7"/>
  <c r="AW234" i="7"/>
  <c r="W234" i="7"/>
  <c r="BK234" i="7"/>
  <c r="BP234" i="7"/>
  <c r="EN226" i="7"/>
  <c r="FL226" i="7"/>
  <c r="CZ234" i="7"/>
  <c r="BH234" i="7"/>
  <c r="DM226" i="7"/>
  <c r="CA226" i="7"/>
  <c r="DV226" i="7"/>
  <c r="DE226" i="7"/>
  <c r="CP234" i="7"/>
  <c r="K226" i="7"/>
  <c r="AG226" i="7"/>
  <c r="CU226" i="7"/>
  <c r="W226" i="7"/>
  <c r="L226" i="7"/>
  <c r="X226" i="7"/>
  <c r="CB234" i="7"/>
  <c r="CF234" i="7"/>
  <c r="CM234" i="7"/>
  <c r="CU234" i="7"/>
  <c r="DQ226" i="7"/>
  <c r="AQ226" i="7"/>
  <c r="AR234" i="7"/>
  <c r="CW234" i="7"/>
  <c r="AH234" i="7"/>
  <c r="DK226" i="7"/>
  <c r="BL226" i="7"/>
  <c r="AT234" i="7"/>
  <c r="EX226" i="7"/>
  <c r="BU226" i="7"/>
  <c r="AG234" i="7"/>
  <c r="EC226" i="7"/>
  <c r="BN234" i="7"/>
  <c r="CV226" i="7"/>
  <c r="EV226" i="7"/>
  <c r="Q226" i="7"/>
  <c r="EL226" i="7"/>
  <c r="AQ234" i="7"/>
  <c r="CX234" i="7"/>
  <c r="AY226" i="7"/>
  <c r="DS226" i="7"/>
  <c r="EI226" i="7"/>
  <c r="BD226" i="7"/>
  <c r="CK234" i="7"/>
  <c r="AY234" i="7"/>
  <c r="DH226" i="7"/>
  <c r="CZ226" i="7"/>
  <c r="AD226" i="7"/>
  <c r="CK226" i="7"/>
  <c r="FF226" i="7"/>
  <c r="EG226" i="7"/>
  <c r="N226" i="7"/>
  <c r="EK226" i="7"/>
  <c r="DP226" i="7"/>
  <c r="D111" i="7"/>
  <c r="BJ189" i="7"/>
  <c r="BV189" i="7"/>
  <c r="AP189" i="7"/>
  <c r="U189" i="7"/>
  <c r="CH189" i="7"/>
  <c r="BA189" i="7"/>
  <c r="BB189" i="7"/>
  <c r="AH189" i="7"/>
  <c r="BI189" i="7"/>
  <c r="BW189" i="7"/>
  <c r="DO189" i="7"/>
  <c r="DO251" i="7" s="1"/>
  <c r="AW198" i="7"/>
  <c r="AV65" i="16" s="1"/>
  <c r="AM198" i="7"/>
  <c r="AL65" i="16" s="1"/>
  <c r="BH198" i="7"/>
  <c r="BG65" i="16" s="1"/>
  <c r="BN198" i="7"/>
  <c r="BM65" i="16" s="1"/>
  <c r="AZ198" i="7"/>
  <c r="AY65" i="16" s="1"/>
  <c r="AL198" i="7"/>
  <c r="AK65" i="16" s="1"/>
  <c r="Y198" i="7"/>
  <c r="X65" i="16" s="1"/>
  <c r="AT198" i="7"/>
  <c r="AS65" i="16" s="1"/>
  <c r="CF198" i="7"/>
  <c r="CE65" i="16" s="1"/>
  <c r="V198" i="7"/>
  <c r="U65" i="16" s="1"/>
  <c r="BI198" i="7"/>
  <c r="BH65" i="16" s="1"/>
  <c r="AS198" i="7"/>
  <c r="AR65" i="16" s="1"/>
  <c r="BS198" i="7"/>
  <c r="BR65" i="16" s="1"/>
  <c r="AB198" i="7"/>
  <c r="AA65" i="16" s="1"/>
  <c r="CL198" i="7"/>
  <c r="CK65" i="16" s="1"/>
  <c r="CY198" i="7"/>
  <c r="CX65" i="16" s="1"/>
  <c r="DA198" i="7"/>
  <c r="CZ65" i="16" s="1"/>
  <c r="BZ198" i="7"/>
  <c r="BY65" i="16" s="1"/>
  <c r="AD198" i="7"/>
  <c r="AC65" i="16" s="1"/>
  <c r="AU198" i="7"/>
  <c r="AT65" i="16" s="1"/>
  <c r="AP198" i="7"/>
  <c r="AO65" i="16" s="1"/>
  <c r="BK198" i="7"/>
  <c r="BJ65" i="16" s="1"/>
  <c r="BM198" i="7"/>
  <c r="BL65" i="16" s="1"/>
  <c r="AQ198" i="7"/>
  <c r="AP65" i="16" s="1"/>
  <c r="CW198" i="7"/>
  <c r="CV65" i="16" s="1"/>
  <c r="N198" i="7"/>
  <c r="M65" i="16" s="1"/>
  <c r="CO198" i="7"/>
  <c r="CN65" i="16" s="1"/>
  <c r="AJ198" i="7"/>
  <c r="AI65" i="16" s="1"/>
  <c r="BC198" i="7"/>
  <c r="BB65" i="16" s="1"/>
  <c r="CQ198" i="7"/>
  <c r="CP65" i="16" s="1"/>
  <c r="AN198" i="7"/>
  <c r="AM65" i="16" s="1"/>
  <c r="CH198" i="7"/>
  <c r="CG65" i="16" s="1"/>
  <c r="K198" i="7"/>
  <c r="J65" i="16" s="1"/>
  <c r="CG198" i="7"/>
  <c r="CF65" i="16" s="1"/>
  <c r="CI198" i="7"/>
  <c r="CH65" i="16" s="1"/>
  <c r="CT198" i="7"/>
  <c r="CS65" i="16" s="1"/>
  <c r="BE198" i="7"/>
  <c r="BD65" i="16" s="1"/>
  <c r="BX198" i="7"/>
  <c r="BW65" i="16" s="1"/>
  <c r="BQ198" i="7"/>
  <c r="BP65" i="16" s="1"/>
  <c r="CM198" i="7"/>
  <c r="CL65" i="16" s="1"/>
  <c r="BF198" i="7"/>
  <c r="BE65" i="16" s="1"/>
  <c r="BA198" i="7"/>
  <c r="AZ65" i="16" s="1"/>
  <c r="L198" i="7"/>
  <c r="K65" i="16" s="1"/>
  <c r="CE198" i="7"/>
  <c r="CD65" i="16" s="1"/>
  <c r="BR198" i="7"/>
  <c r="BQ65" i="16" s="1"/>
  <c r="CV198" i="7"/>
  <c r="CU65" i="16" s="1"/>
  <c r="CZ198" i="7"/>
  <c r="CY65" i="16" s="1"/>
  <c r="AI198" i="7"/>
  <c r="AH65" i="16" s="1"/>
  <c r="AY198" i="7"/>
  <c r="AX65" i="16" s="1"/>
  <c r="BO198" i="7"/>
  <c r="BN65" i="16" s="1"/>
  <c r="CN198" i="7"/>
  <c r="CM65" i="16" s="1"/>
  <c r="BU198" i="7"/>
  <c r="BT65" i="16" s="1"/>
  <c r="AH198" i="7"/>
  <c r="AG65" i="16" s="1"/>
  <c r="AR198" i="7"/>
  <c r="AQ65" i="16" s="1"/>
  <c r="CJ198" i="7"/>
  <c r="CI65" i="16" s="1"/>
  <c r="CB198" i="7"/>
  <c r="CA65" i="16" s="1"/>
  <c r="S198" i="7"/>
  <c r="R65" i="16" s="1"/>
  <c r="CU198" i="7"/>
  <c r="CT65" i="16" s="1"/>
  <c r="T198" i="7"/>
  <c r="S65" i="16" s="1"/>
  <c r="AK198" i="7"/>
  <c r="AJ65" i="16" s="1"/>
  <c r="P198" i="7"/>
  <c r="O65" i="16" s="1"/>
  <c r="M198" i="7"/>
  <c r="L65" i="16" s="1"/>
  <c r="Q198" i="7"/>
  <c r="P65" i="16" s="1"/>
  <c r="BL198" i="7"/>
  <c r="BK65" i="16" s="1"/>
  <c r="BP198" i="7"/>
  <c r="BO65" i="16" s="1"/>
  <c r="BT198" i="7"/>
  <c r="BS65" i="16" s="1"/>
  <c r="R198" i="7"/>
  <c r="Q65" i="16" s="1"/>
  <c r="BG198" i="7"/>
  <c r="BF65" i="16" s="1"/>
  <c r="CK198" i="7"/>
  <c r="CJ65" i="16" s="1"/>
  <c r="BV198" i="7"/>
  <c r="BU65" i="16" s="1"/>
  <c r="Z198" i="7"/>
  <c r="Y65" i="16" s="1"/>
  <c r="AC198" i="7"/>
  <c r="AB65" i="16" s="1"/>
  <c r="O198" i="7"/>
  <c r="N65" i="16" s="1"/>
  <c r="BW198" i="7"/>
  <c r="BV65" i="16" s="1"/>
  <c r="AX198" i="7"/>
  <c r="AW65" i="16" s="1"/>
  <c r="AA198" i="7"/>
  <c r="Z65" i="16" s="1"/>
  <c r="AE198" i="7"/>
  <c r="AD65" i="16" s="1"/>
  <c r="CD198" i="7"/>
  <c r="CC65" i="16" s="1"/>
  <c r="BJ198" i="7"/>
  <c r="BI65" i="16" s="1"/>
  <c r="CC198" i="7"/>
  <c r="CB65" i="16" s="1"/>
  <c r="J198" i="7"/>
  <c r="I65" i="16" s="1"/>
  <c r="X198" i="7"/>
  <c r="W65" i="16" s="1"/>
  <c r="AV198" i="7"/>
  <c r="AU65" i="16" s="1"/>
  <c r="CS198" i="7"/>
  <c r="CR65" i="16" s="1"/>
  <c r="BD198" i="7"/>
  <c r="BC65" i="16" s="1"/>
  <c r="CA198" i="7"/>
  <c r="BZ65" i="16" s="1"/>
  <c r="AO198" i="7"/>
  <c r="AN65" i="16" s="1"/>
  <c r="BB198" i="7"/>
  <c r="BA65" i="16" s="1"/>
  <c r="W198" i="7"/>
  <c r="V65" i="16" s="1"/>
  <c r="CR198" i="7"/>
  <c r="CQ65" i="16" s="1"/>
  <c r="AF198" i="7"/>
  <c r="AE65" i="16" s="1"/>
  <c r="U198" i="7"/>
  <c r="T65" i="16" s="1"/>
  <c r="CX198" i="7"/>
  <c r="CW65" i="16" s="1"/>
  <c r="BY198" i="7"/>
  <c r="BX65" i="16" s="1"/>
  <c r="CP198" i="7"/>
  <c r="CO65" i="16" s="1"/>
  <c r="AG198" i="7"/>
  <c r="AF65" i="16" s="1"/>
  <c r="V7" i="26"/>
  <c r="V8" i="26"/>
  <c r="U27" i="26"/>
  <c r="V23" i="26" s="1"/>
  <c r="V42" i="26"/>
  <c r="T189" i="7"/>
  <c r="EQ189" i="7"/>
  <c r="EQ251" i="7" s="1"/>
  <c r="AN189" i="7"/>
  <c r="AL189" i="7"/>
  <c r="EO189" i="7"/>
  <c r="EO251" i="7" s="1"/>
  <c r="CK189" i="7"/>
  <c r="BE189" i="7"/>
  <c r="AV189" i="7"/>
  <c r="EP189" i="7"/>
  <c r="EP251" i="7" s="1"/>
  <c r="BF189" i="7"/>
  <c r="DL189" i="7"/>
  <c r="DL251" i="7" s="1"/>
  <c r="BU189" i="7"/>
  <c r="AO189" i="7"/>
  <c r="EE189" i="7"/>
  <c r="EE251" i="7" s="1"/>
  <c r="BM189" i="7"/>
  <c r="AE189" i="7"/>
  <c r="L189" i="7"/>
  <c r="BO189" i="7"/>
  <c r="J189" i="7"/>
  <c r="BD189" i="7"/>
  <c r="BL189" i="7"/>
  <c r="AQ189" i="7"/>
  <c r="CQ189" i="7"/>
  <c r="FA189" i="7"/>
  <c r="FA251" i="7" s="1"/>
  <c r="ET189" i="7"/>
  <c r="ET251" i="7" s="1"/>
  <c r="AF189" i="7"/>
  <c r="W189" i="7"/>
  <c r="AX189" i="7"/>
  <c r="BQ189" i="7"/>
  <c r="AK189" i="7"/>
  <c r="I189" i="7"/>
  <c r="BR189" i="7"/>
  <c r="K189" i="7"/>
  <c r="Z189" i="7"/>
  <c r="N189" i="7"/>
  <c r="Y189" i="7"/>
  <c r="AW189" i="7"/>
  <c r="AY189" i="7"/>
  <c r="M189" i="7"/>
  <c r="DS189" i="7"/>
  <c r="DS251" i="7" s="1"/>
  <c r="AI189" i="7"/>
  <c r="BC189" i="7"/>
  <c r="BN189" i="7"/>
  <c r="BZ189" i="7"/>
  <c r="DX189" i="7"/>
  <c r="DX251" i="7" s="1"/>
  <c r="AR189" i="7"/>
  <c r="DK189" i="7"/>
  <c r="DK251" i="7" s="1"/>
  <c r="AS189" i="7"/>
  <c r="P189" i="7"/>
  <c r="BS189" i="7"/>
  <c r="AB189" i="7"/>
  <c r="FN189" i="7"/>
  <c r="FN251" i="7" s="1"/>
  <c r="BG189" i="7"/>
  <c r="FH189" i="7"/>
  <c r="FH251" i="7" s="1"/>
  <c r="H189" i="7"/>
  <c r="DA189" i="7"/>
  <c r="AZ189" i="7"/>
  <c r="AU189" i="7"/>
  <c r="BP189" i="7"/>
  <c r="S189" i="7"/>
  <c r="ER189" i="7"/>
  <c r="ER251" i="7" s="1"/>
  <c r="FJ189" i="7"/>
  <c r="FJ251" i="7" s="1"/>
  <c r="X189" i="7"/>
  <c r="BT189" i="7"/>
  <c r="BX189" i="7"/>
  <c r="O189" i="7"/>
  <c r="FK189" i="7"/>
  <c r="FK251" i="7" s="1"/>
  <c r="CM189" i="7"/>
  <c r="DP189" i="7"/>
  <c r="DP251" i="7" s="1"/>
  <c r="ES189" i="7"/>
  <c r="ES251" i="7" s="1"/>
  <c r="AM189" i="7"/>
  <c r="DD189" i="7"/>
  <c r="DD251" i="7" s="1"/>
  <c r="EK189" i="7"/>
  <c r="EK251" i="7" s="1"/>
  <c r="CO189" i="7"/>
  <c r="BK189" i="7"/>
  <c r="CF189" i="7"/>
  <c r="EI189" i="7"/>
  <c r="EI251" i="7" s="1"/>
  <c r="DT189" i="7"/>
  <c r="DT251" i="7" s="1"/>
  <c r="DC189" i="7"/>
  <c r="DC251" i="7" s="1"/>
  <c r="V189" i="7"/>
  <c r="AA189" i="7"/>
  <c r="R189" i="7"/>
  <c r="AC189" i="7"/>
  <c r="AD189" i="7"/>
  <c r="AJ189" i="7"/>
  <c r="EA189" i="7"/>
  <c r="EA251" i="7" s="1"/>
  <c r="AT189" i="7"/>
  <c r="BH189" i="7"/>
  <c r="P7" i="12"/>
  <c r="BJ193" i="7"/>
  <c r="AX193" i="7"/>
  <c r="AL193" i="7"/>
  <c r="Z193" i="7"/>
  <c r="BI193" i="7"/>
  <c r="AW193" i="7"/>
  <c r="AK193" i="7"/>
  <c r="Y193" i="7"/>
  <c r="BH193" i="7"/>
  <c r="AV193" i="7"/>
  <c r="AJ193" i="7"/>
  <c r="X193" i="7"/>
  <c r="BG193" i="7"/>
  <c r="AU193" i="7"/>
  <c r="AI193" i="7"/>
  <c r="W193" i="7"/>
  <c r="BF193" i="7"/>
  <c r="AT193" i="7"/>
  <c r="AH193" i="7"/>
  <c r="V193" i="7"/>
  <c r="BE193" i="7"/>
  <c r="AS193" i="7"/>
  <c r="AG193" i="7"/>
  <c r="U193" i="7"/>
  <c r="BD193" i="7"/>
  <c r="AR193" i="7"/>
  <c r="AF193" i="7"/>
  <c r="T193" i="7"/>
  <c r="BC193" i="7"/>
  <c r="AQ193" i="7"/>
  <c r="AE193" i="7"/>
  <c r="S193" i="7"/>
  <c r="BN193" i="7"/>
  <c r="BB193" i="7"/>
  <c r="AP193" i="7"/>
  <c r="AD193" i="7"/>
  <c r="R193" i="7"/>
  <c r="BM193" i="7"/>
  <c r="BA193" i="7"/>
  <c r="AO193" i="7"/>
  <c r="AC193" i="7"/>
  <c r="BL193" i="7"/>
  <c r="AZ193" i="7"/>
  <c r="AN193" i="7"/>
  <c r="AB193" i="7"/>
  <c r="P193" i="7"/>
  <c r="BK193" i="7"/>
  <c r="AY193" i="7"/>
  <c r="AM193" i="7"/>
  <c r="AA193" i="7"/>
  <c r="O193" i="7"/>
  <c r="G226" i="7"/>
  <c r="I198" i="7"/>
  <c r="H65" i="16" s="1"/>
  <c r="H198" i="7"/>
  <c r="G65" i="16" s="1"/>
  <c r="Q193" i="7"/>
  <c r="G193" i="7"/>
  <c r="Q192" i="7"/>
  <c r="G192" i="7"/>
  <c r="Q189" i="7"/>
  <c r="O191" i="7"/>
  <c r="I191" i="7"/>
  <c r="N191" i="7"/>
  <c r="K191" i="7"/>
  <c r="J191" i="7"/>
  <c r="P191" i="7"/>
  <c r="H191" i="7"/>
  <c r="M191" i="7"/>
  <c r="L191" i="7"/>
  <c r="P8" i="12"/>
  <c r="Q8" i="12" s="1"/>
  <c r="R8" i="12" s="1"/>
  <c r="S8" i="12" s="1"/>
  <c r="BU194" i="7"/>
  <c r="BT194" i="7"/>
  <c r="BV194" i="7"/>
  <c r="BS194" i="7"/>
  <c r="BX194" i="7"/>
  <c r="BW194" i="7"/>
  <c r="AH191" i="7"/>
  <c r="X191" i="7"/>
  <c r="BB191" i="7"/>
  <c r="AP191" i="7"/>
  <c r="AJ191" i="7"/>
  <c r="AR191" i="7"/>
  <c r="BT191" i="7"/>
  <c r="AC191" i="7"/>
  <c r="AM191" i="7"/>
  <c r="AY191" i="7"/>
  <c r="AD191" i="7"/>
  <c r="Z191" i="7"/>
  <c r="AB191" i="7"/>
  <c r="AK191" i="7"/>
  <c r="AT191" i="7"/>
  <c r="AG191" i="7"/>
  <c r="AQ191" i="7"/>
  <c r="BM191" i="7"/>
  <c r="W191" i="7"/>
  <c r="BL191" i="7"/>
  <c r="AV191" i="7"/>
  <c r="BP191" i="7"/>
  <c r="BJ191" i="7"/>
  <c r="AO191" i="7"/>
  <c r="BW191" i="7"/>
  <c r="BA191" i="7"/>
  <c r="T191" i="7"/>
  <c r="BG191" i="7"/>
  <c r="R191" i="7"/>
  <c r="AN191" i="7"/>
  <c r="AS191" i="7"/>
  <c r="BK191" i="7"/>
  <c r="Y191" i="7"/>
  <c r="U191" i="7"/>
  <c r="AL191" i="7"/>
  <c r="S191" i="7"/>
  <c r="BU191" i="7"/>
  <c r="BX191" i="7"/>
  <c r="BI191" i="7"/>
  <c r="BC191" i="7"/>
  <c r="BV191" i="7"/>
  <c r="BD191" i="7"/>
  <c r="V191" i="7"/>
  <c r="BO191" i="7"/>
  <c r="AZ191" i="7"/>
  <c r="AW191" i="7"/>
  <c r="BH191" i="7"/>
  <c r="BS191" i="7"/>
  <c r="AI191" i="7"/>
  <c r="AF191" i="7"/>
  <c r="BQ191" i="7"/>
  <c r="AA191" i="7"/>
  <c r="BE191" i="7"/>
  <c r="AE191" i="7"/>
  <c r="BF191" i="7"/>
  <c r="AU191" i="7"/>
  <c r="AX191" i="7"/>
  <c r="BN191" i="7"/>
  <c r="BR191" i="7"/>
  <c r="D103" i="7"/>
  <c r="C87" i="13" l="1"/>
  <c r="K37" i="12"/>
  <c r="L37" i="12" s="1"/>
  <c r="M37" i="12" s="1"/>
  <c r="N37" i="12" s="1"/>
  <c r="BT256" i="7"/>
  <c r="BS93" i="17"/>
  <c r="BS61" i="16"/>
  <c r="Q251" i="7"/>
  <c r="P56" i="16"/>
  <c r="P88" i="17"/>
  <c r="X255" i="7"/>
  <c r="W60" i="16"/>
  <c r="W92" i="17"/>
  <c r="BS90" i="17"/>
  <c r="BS58" i="16"/>
  <c r="AL251" i="7"/>
  <c r="AK88" i="17"/>
  <c r="AK56" i="16"/>
  <c r="BM253" i="7"/>
  <c r="BL90" i="17"/>
  <c r="BL58" i="16"/>
  <c r="AV255" i="7"/>
  <c r="AU92" i="17"/>
  <c r="AU60" i="16"/>
  <c r="CJ70" i="16"/>
  <c r="CJ102" i="17"/>
  <c r="AQ70" i="16"/>
  <c r="AQ102" i="17"/>
  <c r="U102" i="17"/>
  <c r="U70" i="16"/>
  <c r="BB70" i="16"/>
  <c r="BB102" i="17"/>
  <c r="BU90" i="17"/>
  <c r="BU58" i="16"/>
  <c r="K58" i="16"/>
  <c r="K90" i="17"/>
  <c r="AY251" i="7"/>
  <c r="AX56" i="16"/>
  <c r="AX88" i="17"/>
  <c r="AP253" i="7"/>
  <c r="AO58" i="16"/>
  <c r="AO90" i="17"/>
  <c r="P251" i="7"/>
  <c r="O88" i="17"/>
  <c r="O56" i="16"/>
  <c r="T251" i="7"/>
  <c r="S56" i="16"/>
  <c r="S88" i="17"/>
  <c r="T253" i="7"/>
  <c r="S58" i="16"/>
  <c r="S90" i="17"/>
  <c r="AE255" i="7"/>
  <c r="AD92" i="17"/>
  <c r="AD60" i="16"/>
  <c r="AP102" i="17"/>
  <c r="AP70" i="16"/>
  <c r="AH102" i="17"/>
  <c r="AH70" i="16"/>
  <c r="BW90" i="17"/>
  <c r="BW58" i="16"/>
  <c r="BA253" i="7"/>
  <c r="AZ90" i="17"/>
  <c r="AZ58" i="16"/>
  <c r="AK253" i="7"/>
  <c r="AJ58" i="16"/>
  <c r="AJ90" i="17"/>
  <c r="X253" i="7"/>
  <c r="W90" i="17"/>
  <c r="W58" i="16"/>
  <c r="P253" i="7"/>
  <c r="O90" i="17"/>
  <c r="O58" i="16"/>
  <c r="BL255" i="7"/>
  <c r="BK60" i="16"/>
  <c r="BK92" i="17"/>
  <c r="AQ255" i="7"/>
  <c r="AP60" i="16"/>
  <c r="AP92" i="17"/>
  <c r="AT255" i="7"/>
  <c r="AS60" i="16"/>
  <c r="AS92" i="17"/>
  <c r="AW255" i="7"/>
  <c r="AV60" i="16"/>
  <c r="AV92" i="17"/>
  <c r="AC251" i="7"/>
  <c r="AB88" i="17"/>
  <c r="AB56" i="16"/>
  <c r="AM251" i="7"/>
  <c r="AL88" i="17"/>
  <c r="AL56" i="16"/>
  <c r="BP251" i="7"/>
  <c r="BO56" i="16"/>
  <c r="BO88" i="17"/>
  <c r="N251" i="7"/>
  <c r="M88" i="17"/>
  <c r="M56" i="16"/>
  <c r="CQ251" i="7"/>
  <c r="CP56" i="16"/>
  <c r="CP88" i="17"/>
  <c r="BV251" i="7"/>
  <c r="BU88" i="17"/>
  <c r="BU56" i="16"/>
  <c r="AG251" i="7"/>
  <c r="AF56" i="16"/>
  <c r="AF88" i="17"/>
  <c r="N70" i="16"/>
  <c r="N102" i="17"/>
  <c r="AT102" i="17"/>
  <c r="AT70" i="16"/>
  <c r="AN102" i="17"/>
  <c r="AN70" i="16"/>
  <c r="BK253" i="7"/>
  <c r="BJ58" i="16"/>
  <c r="BJ90" i="17"/>
  <c r="BQ251" i="7"/>
  <c r="BP88" i="17"/>
  <c r="BP56" i="16"/>
  <c r="BK102" i="17"/>
  <c r="BK70" i="16"/>
  <c r="AS253" i="7"/>
  <c r="AR90" i="17"/>
  <c r="AR58" i="16"/>
  <c r="G254" i="7"/>
  <c r="J40" i="12"/>
  <c r="K40" i="12" s="1"/>
  <c r="F91" i="17"/>
  <c r="F59" i="16"/>
  <c r="BH251" i="7"/>
  <c r="BG88" i="17"/>
  <c r="BG56" i="16"/>
  <c r="V70" i="16"/>
  <c r="V102" i="17"/>
  <c r="H102" i="17"/>
  <c r="H70" i="16"/>
  <c r="AN253" i="7"/>
  <c r="AM58" i="16"/>
  <c r="AM90" i="17"/>
  <c r="P255" i="7"/>
  <c r="O92" i="17"/>
  <c r="O60" i="16"/>
  <c r="AT251" i="7"/>
  <c r="AS56" i="16"/>
  <c r="AS88" i="17"/>
  <c r="X251" i="7"/>
  <c r="W56" i="16"/>
  <c r="W88" i="17"/>
  <c r="M251" i="7"/>
  <c r="L88" i="17"/>
  <c r="L56" i="16"/>
  <c r="AN251" i="7"/>
  <c r="AM56" i="16"/>
  <c r="AM88" i="17"/>
  <c r="S70" i="16"/>
  <c r="S102" i="17"/>
  <c r="AJ253" i="7"/>
  <c r="AI58" i="16"/>
  <c r="AI90" i="17"/>
  <c r="BE255" i="7"/>
  <c r="BD92" i="17"/>
  <c r="BD60" i="16"/>
  <c r="P70" i="16"/>
  <c r="P102" i="17"/>
  <c r="CS102" i="17"/>
  <c r="CS70" i="16"/>
  <c r="AG253" i="7"/>
  <c r="AF90" i="17"/>
  <c r="AF58" i="16"/>
  <c r="J70" i="16"/>
  <c r="J102" i="17"/>
  <c r="BP58" i="16"/>
  <c r="BP90" i="17"/>
  <c r="G90" i="17"/>
  <c r="G58" i="16"/>
  <c r="AF253" i="7"/>
  <c r="AE90" i="17"/>
  <c r="AE58" i="16"/>
  <c r="AI253" i="7"/>
  <c r="AH58" i="16"/>
  <c r="AH90" i="17"/>
  <c r="BT90" i="17"/>
  <c r="BT58" i="16"/>
  <c r="BV90" i="17"/>
  <c r="BV58" i="16"/>
  <c r="AB253" i="7"/>
  <c r="AA58" i="16"/>
  <c r="AA90" i="17"/>
  <c r="AH253" i="7"/>
  <c r="AG90" i="17"/>
  <c r="AG58" i="16"/>
  <c r="I58" i="16"/>
  <c r="I90" i="17"/>
  <c r="AC255" i="7"/>
  <c r="AB92" i="17"/>
  <c r="AB60" i="16"/>
  <c r="BC255" i="7"/>
  <c r="BB60" i="16"/>
  <c r="BB92" i="17"/>
  <c r="BF255" i="7"/>
  <c r="BE60" i="16"/>
  <c r="BE92" i="17"/>
  <c r="BI255" i="7"/>
  <c r="BH60" i="16"/>
  <c r="BH92" i="17"/>
  <c r="R251" i="7"/>
  <c r="Q88" i="17"/>
  <c r="Q56" i="16"/>
  <c r="AU251" i="7"/>
  <c r="AT88" i="17"/>
  <c r="AT56" i="16"/>
  <c r="AR251" i="7"/>
  <c r="AQ88" i="17"/>
  <c r="AQ56" i="16"/>
  <c r="Z251" i="7"/>
  <c r="Y56" i="16"/>
  <c r="Y88" i="17"/>
  <c r="AQ251" i="7"/>
  <c r="AP88" i="17"/>
  <c r="AP56" i="16"/>
  <c r="BF251" i="7"/>
  <c r="BE88" i="17"/>
  <c r="BE56" i="16"/>
  <c r="BJ251" i="7"/>
  <c r="BI56" i="16"/>
  <c r="BI88" i="17"/>
  <c r="BJ102" i="17"/>
  <c r="BJ70" i="16"/>
  <c r="O102" i="17"/>
  <c r="O70" i="16"/>
  <c r="BR102" i="17"/>
  <c r="BR70" i="16"/>
  <c r="O43" i="12"/>
  <c r="AU253" i="7"/>
  <c r="AT90" i="17"/>
  <c r="AT58" i="16"/>
  <c r="AC253" i="7"/>
  <c r="AB58" i="16"/>
  <c r="AB90" i="17"/>
  <c r="AY255" i="7"/>
  <c r="AX92" i="17"/>
  <c r="AX60" i="16"/>
  <c r="U255" i="7"/>
  <c r="T92" i="17"/>
  <c r="T60" i="16"/>
  <c r="BG251" i="7"/>
  <c r="BF56" i="16"/>
  <c r="BF88" i="17"/>
  <c r="AI251" i="7"/>
  <c r="AH56" i="16"/>
  <c r="AH88" i="17"/>
  <c r="L251" i="7"/>
  <c r="K56" i="16"/>
  <c r="K88" i="17"/>
  <c r="CM102" i="17"/>
  <c r="CM70" i="16"/>
  <c r="Z70" i="16"/>
  <c r="Z102" i="17"/>
  <c r="Y102" i="17"/>
  <c r="Y70" i="16"/>
  <c r="BF253" i="7"/>
  <c r="BE90" i="17"/>
  <c r="BE58" i="16"/>
  <c r="BK255" i="7"/>
  <c r="BJ92" i="17"/>
  <c r="BJ60" i="16"/>
  <c r="AJ255" i="7"/>
  <c r="AI60" i="16"/>
  <c r="AI92" i="17"/>
  <c r="BT251" i="7"/>
  <c r="BS88" i="17"/>
  <c r="BS56" i="16"/>
  <c r="AE251" i="7"/>
  <c r="AD56" i="16"/>
  <c r="AD88" i="17"/>
  <c r="BB251" i="7"/>
  <c r="BA56" i="16"/>
  <c r="BA88" i="17"/>
  <c r="BD253" i="7"/>
  <c r="BC90" i="17"/>
  <c r="BC58" i="16"/>
  <c r="BB255" i="7"/>
  <c r="BA92" i="17"/>
  <c r="BA60" i="16"/>
  <c r="BM251" i="7"/>
  <c r="BL56" i="16"/>
  <c r="BL88" i="17"/>
  <c r="R102" i="17"/>
  <c r="R70" i="16"/>
  <c r="AQ253" i="7"/>
  <c r="AP58" i="16"/>
  <c r="AP90" i="17"/>
  <c r="G255" i="7"/>
  <c r="F92" i="17"/>
  <c r="J41" i="12"/>
  <c r="K41" i="12" s="1"/>
  <c r="F60" i="16"/>
  <c r="BH255" i="7"/>
  <c r="BG92" i="17"/>
  <c r="BG60" i="16"/>
  <c r="BS251" i="7"/>
  <c r="BR88" i="17"/>
  <c r="BR56" i="16"/>
  <c r="AF251" i="7"/>
  <c r="AE56" i="16"/>
  <c r="AE88" i="17"/>
  <c r="BC253" i="7"/>
  <c r="BB90" i="17"/>
  <c r="BB58" i="16"/>
  <c r="L90" i="17"/>
  <c r="L58" i="16"/>
  <c r="AO251" i="7"/>
  <c r="AN88" i="17"/>
  <c r="AN56" i="16"/>
  <c r="U251" i="7"/>
  <c r="T56" i="16"/>
  <c r="T88" i="17"/>
  <c r="CE102" i="17"/>
  <c r="CE70" i="16"/>
  <c r="BB253" i="7"/>
  <c r="BA90" i="17"/>
  <c r="BA58" i="16"/>
  <c r="AH255" i="7"/>
  <c r="AG60" i="16"/>
  <c r="AG92" i="17"/>
  <c r="AS251" i="7"/>
  <c r="AR88" i="17"/>
  <c r="AR56" i="16"/>
  <c r="AP251" i="7"/>
  <c r="AO56" i="16"/>
  <c r="AO88" i="17"/>
  <c r="CB70" i="16"/>
  <c r="CB102" i="17"/>
  <c r="BR90" i="17"/>
  <c r="BR58" i="16"/>
  <c r="S253" i="7"/>
  <c r="R90" i="17"/>
  <c r="R58" i="16"/>
  <c r="AO253" i="7"/>
  <c r="AN90" i="17"/>
  <c r="AN58" i="16"/>
  <c r="Z253" i="7"/>
  <c r="Y58" i="16"/>
  <c r="Y90" i="17"/>
  <c r="BW256" i="7"/>
  <c r="BV61" i="16"/>
  <c r="BV93" i="17"/>
  <c r="J58" i="16"/>
  <c r="J90" i="17"/>
  <c r="J51" i="12"/>
  <c r="K51" i="12" s="1"/>
  <c r="F102" i="17"/>
  <c r="F70" i="16"/>
  <c r="AO255" i="7"/>
  <c r="AN60" i="16"/>
  <c r="AN92" i="17"/>
  <c r="T255" i="7"/>
  <c r="S60" i="16"/>
  <c r="S92" i="17"/>
  <c r="W255" i="7"/>
  <c r="V92" i="17"/>
  <c r="V60" i="16"/>
  <c r="Z255" i="7"/>
  <c r="Y92" i="17"/>
  <c r="Y60" i="16"/>
  <c r="AA251" i="7"/>
  <c r="Z88" i="17"/>
  <c r="Z56" i="16"/>
  <c r="AZ251" i="7"/>
  <c r="AY88" i="17"/>
  <c r="AY56" i="16"/>
  <c r="K251" i="7"/>
  <c r="J88" i="17"/>
  <c r="J56" i="16"/>
  <c r="BL251" i="7"/>
  <c r="BK56" i="16"/>
  <c r="BK88" i="17"/>
  <c r="BC70" i="16"/>
  <c r="BC102" i="17"/>
  <c r="BZ102" i="17"/>
  <c r="BZ70" i="16"/>
  <c r="CD70" i="16"/>
  <c r="CD102" i="17"/>
  <c r="AO70" i="16"/>
  <c r="AO102" i="17"/>
  <c r="BI102" i="17"/>
  <c r="BI70" i="16"/>
  <c r="AK70" i="16"/>
  <c r="AK102" i="17"/>
  <c r="X70" i="16"/>
  <c r="X102" i="17"/>
  <c r="BW70" i="16"/>
  <c r="BW102" i="17"/>
  <c r="CK70" i="16"/>
  <c r="CK102" i="17"/>
  <c r="BS70" i="16"/>
  <c r="BS102" i="17"/>
  <c r="BN90" i="17"/>
  <c r="BN58" i="16"/>
  <c r="AD255" i="7"/>
  <c r="AC60" i="16"/>
  <c r="AC92" i="17"/>
  <c r="AA70" i="16"/>
  <c r="AA102" i="17"/>
  <c r="W253" i="7"/>
  <c r="V58" i="16"/>
  <c r="V90" i="17"/>
  <c r="AP255" i="7"/>
  <c r="AO60" i="16"/>
  <c r="AO92" i="17"/>
  <c r="CF251" i="7"/>
  <c r="CE88" i="17"/>
  <c r="CE56" i="16"/>
  <c r="AX251" i="7"/>
  <c r="AW56" i="16"/>
  <c r="AW88" i="17"/>
  <c r="AE253" i="7"/>
  <c r="AD58" i="16"/>
  <c r="AD90" i="17"/>
  <c r="Q254" i="7"/>
  <c r="P91" i="17"/>
  <c r="P59" i="16"/>
  <c r="BK251" i="7"/>
  <c r="BJ56" i="16"/>
  <c r="BJ88" i="17"/>
  <c r="W251" i="7"/>
  <c r="V88" i="17"/>
  <c r="V56" i="16"/>
  <c r="BA251" i="7"/>
  <c r="AZ56" i="16"/>
  <c r="AZ88" i="17"/>
  <c r="CH251" i="7"/>
  <c r="CG88" i="17"/>
  <c r="CG56" i="16"/>
  <c r="AA253" i="7"/>
  <c r="Z90" i="17"/>
  <c r="Z58" i="16"/>
  <c r="V255" i="7"/>
  <c r="U60" i="16"/>
  <c r="U92" i="17"/>
  <c r="CY102" i="17"/>
  <c r="CY70" i="16"/>
  <c r="AT253" i="7"/>
  <c r="AS58" i="16"/>
  <c r="AS90" i="17"/>
  <c r="AK255" i="7"/>
  <c r="AJ92" i="17"/>
  <c r="AJ60" i="16"/>
  <c r="S251" i="7"/>
  <c r="R88" i="17"/>
  <c r="R56" i="16"/>
  <c r="CU70" i="16"/>
  <c r="CU102" i="17"/>
  <c r="BQ90" i="17"/>
  <c r="BQ58" i="16"/>
  <c r="BJ253" i="7"/>
  <c r="BI58" i="16"/>
  <c r="BI90" i="17"/>
  <c r="BA255" i="7"/>
  <c r="AZ92" i="17"/>
  <c r="AZ60" i="16"/>
  <c r="AF255" i="7"/>
  <c r="AE60" i="16"/>
  <c r="AE92" i="17"/>
  <c r="AL255" i="7"/>
  <c r="AK60" i="16"/>
  <c r="AK92" i="17"/>
  <c r="V251" i="7"/>
  <c r="U88" i="17"/>
  <c r="U56" i="16"/>
  <c r="CM251" i="7"/>
  <c r="CL88" i="17"/>
  <c r="CL56" i="16"/>
  <c r="DA251" i="7"/>
  <c r="CZ88" i="17"/>
  <c r="CZ56" i="16"/>
  <c r="BZ251" i="7"/>
  <c r="BY56" i="16"/>
  <c r="BY88" i="17"/>
  <c r="BR251" i="7"/>
  <c r="BQ88" i="17"/>
  <c r="BQ56" i="16"/>
  <c r="BD251" i="7"/>
  <c r="BC88" i="17"/>
  <c r="BC56" i="16"/>
  <c r="AV251" i="7"/>
  <c r="AU88" i="17"/>
  <c r="AU56" i="16"/>
  <c r="BT70" i="16"/>
  <c r="BT102" i="17"/>
  <c r="CF102" i="17"/>
  <c r="CF70" i="16"/>
  <c r="BO70" i="16"/>
  <c r="BO102" i="17"/>
  <c r="I70" i="16"/>
  <c r="I102" i="17"/>
  <c r="AZ70" i="16"/>
  <c r="AZ102" i="17"/>
  <c r="AJ70" i="16"/>
  <c r="AJ102" i="17"/>
  <c r="BL253" i="7"/>
  <c r="BK58" i="16"/>
  <c r="BK90" i="17"/>
  <c r="BX251" i="7"/>
  <c r="BW88" i="17"/>
  <c r="BW56" i="16"/>
  <c r="V253" i="7"/>
  <c r="U58" i="16"/>
  <c r="U90" i="17"/>
  <c r="BP102" i="17"/>
  <c r="BP70" i="16"/>
  <c r="R253" i="7"/>
  <c r="Q58" i="16"/>
  <c r="Q90" i="17"/>
  <c r="BN255" i="7"/>
  <c r="BM60" i="16"/>
  <c r="BM92" i="17"/>
  <c r="AC102" i="17"/>
  <c r="AC70" i="16"/>
  <c r="AF70" i="16"/>
  <c r="AF102" i="17"/>
  <c r="AI70" i="16"/>
  <c r="AI102" i="17"/>
  <c r="BG253" i="7"/>
  <c r="BF90" i="17"/>
  <c r="BF58" i="16"/>
  <c r="Q255" i="7"/>
  <c r="P92" i="17"/>
  <c r="P60" i="16"/>
  <c r="S255" i="7"/>
  <c r="R92" i="17"/>
  <c r="R60" i="16"/>
  <c r="Y255" i="7"/>
  <c r="X60" i="16"/>
  <c r="X92" i="17"/>
  <c r="AJ251" i="7"/>
  <c r="AI56" i="16"/>
  <c r="AI88" i="17"/>
  <c r="AW251" i="7"/>
  <c r="AV56" i="16"/>
  <c r="AV88" i="17"/>
  <c r="CN70" i="16"/>
  <c r="CN102" i="17"/>
  <c r="CC102" i="17"/>
  <c r="CC70" i="16"/>
  <c r="AZ255" i="7"/>
  <c r="AY92" i="17"/>
  <c r="AY60" i="16"/>
  <c r="AD251" i="7"/>
  <c r="AC88" i="17"/>
  <c r="AC56" i="16"/>
  <c r="Y251" i="7"/>
  <c r="X56" i="16"/>
  <c r="X88" i="17"/>
  <c r="CL70" i="16"/>
  <c r="CL102" i="17"/>
  <c r="BH253" i="7"/>
  <c r="BG90" i="17"/>
  <c r="BG58" i="16"/>
  <c r="BX256" i="7"/>
  <c r="BW61" i="16"/>
  <c r="BW93" i="17"/>
  <c r="M58" i="16"/>
  <c r="M90" i="17"/>
  <c r="AI255" i="7"/>
  <c r="AH60" i="16"/>
  <c r="AH92" i="17"/>
  <c r="AW253" i="7"/>
  <c r="AV90" i="17"/>
  <c r="AV58" i="16"/>
  <c r="U253" i="7"/>
  <c r="T58" i="16"/>
  <c r="T90" i="17"/>
  <c r="AY253" i="7"/>
  <c r="AX90" i="17"/>
  <c r="AX58" i="16"/>
  <c r="BM255" i="7"/>
  <c r="BL60" i="16"/>
  <c r="BL92" i="17"/>
  <c r="AU255" i="7"/>
  <c r="AT60" i="16"/>
  <c r="AT92" i="17"/>
  <c r="I251" i="7"/>
  <c r="H88" i="17"/>
  <c r="H56" i="16"/>
  <c r="Q70" i="16"/>
  <c r="Q102" i="17"/>
  <c r="AU102" i="17"/>
  <c r="AU70" i="16"/>
  <c r="L70" i="16"/>
  <c r="L102" i="17"/>
  <c r="BH102" i="17"/>
  <c r="BH70" i="16"/>
  <c r="BL70" i="16"/>
  <c r="BL102" i="17"/>
  <c r="G102" i="17"/>
  <c r="G70" i="16"/>
  <c r="BD102" i="17"/>
  <c r="BD70" i="16"/>
  <c r="AH251" i="7"/>
  <c r="AG56" i="16"/>
  <c r="AG88" i="17"/>
  <c r="K102" i="17"/>
  <c r="K70" i="16"/>
  <c r="BU256" i="7"/>
  <c r="BT93" i="17"/>
  <c r="BT61" i="16"/>
  <c r="AG255" i="7"/>
  <c r="AF92" i="17"/>
  <c r="AF60" i="16"/>
  <c r="AG102" i="17"/>
  <c r="AG70" i="16"/>
  <c r="CQ102" i="17"/>
  <c r="CQ70" i="16"/>
  <c r="T70" i="16"/>
  <c r="T102" i="17"/>
  <c r="AR253" i="7"/>
  <c r="AQ58" i="16"/>
  <c r="AQ90" i="17"/>
  <c r="AS255" i="7"/>
  <c r="AR60" i="16"/>
  <c r="AR92" i="17"/>
  <c r="AB251" i="7"/>
  <c r="AA56" i="16"/>
  <c r="AA88" i="17"/>
  <c r="CT102" i="17"/>
  <c r="CT70" i="16"/>
  <c r="CR70" i="16"/>
  <c r="CR102" i="17"/>
  <c r="BE253" i="7"/>
  <c r="BD58" i="16"/>
  <c r="BD90" i="17"/>
  <c r="AB255" i="7"/>
  <c r="AA92" i="17"/>
  <c r="AA60" i="16"/>
  <c r="CO251" i="7"/>
  <c r="CN88" i="17"/>
  <c r="CN56" i="16"/>
  <c r="AB102" i="17"/>
  <c r="AB70" i="16"/>
  <c r="AN255" i="7"/>
  <c r="AM60" i="16"/>
  <c r="AM92" i="17"/>
  <c r="AD102" i="17"/>
  <c r="AD70" i="16"/>
  <c r="BI253" i="7"/>
  <c r="BH58" i="16"/>
  <c r="BH90" i="17"/>
  <c r="BU251" i="7"/>
  <c r="BT56" i="16"/>
  <c r="BT88" i="17"/>
  <c r="CP102" i="17"/>
  <c r="CP70" i="16"/>
  <c r="AL253" i="7"/>
  <c r="AK58" i="16"/>
  <c r="AK90" i="17"/>
  <c r="AD253" i="7"/>
  <c r="AC90" i="17"/>
  <c r="AC58" i="16"/>
  <c r="O255" i="7"/>
  <c r="N60" i="16"/>
  <c r="N92" i="17"/>
  <c r="BN253" i="7"/>
  <c r="BM90" i="17"/>
  <c r="BM58" i="16"/>
  <c r="BO58" i="16"/>
  <c r="BO90" i="17"/>
  <c r="BS256" i="7"/>
  <c r="BR61" i="16"/>
  <c r="BR93" i="17"/>
  <c r="H58" i="16"/>
  <c r="H90" i="17"/>
  <c r="AA255" i="7"/>
  <c r="Z60" i="16"/>
  <c r="Z92" i="17"/>
  <c r="AR255" i="7"/>
  <c r="AQ92" i="17"/>
  <c r="AQ60" i="16"/>
  <c r="AX255" i="7"/>
  <c r="AW92" i="17"/>
  <c r="AW60" i="16"/>
  <c r="H251" i="7"/>
  <c r="G88" i="17"/>
  <c r="G56" i="16"/>
  <c r="BN251" i="7"/>
  <c r="BM88" i="17"/>
  <c r="BM56" i="16"/>
  <c r="J251" i="7"/>
  <c r="I56" i="16"/>
  <c r="I88" i="17"/>
  <c r="BE251" i="7"/>
  <c r="BD88" i="17"/>
  <c r="BD56" i="16"/>
  <c r="BW251" i="7"/>
  <c r="BV56" i="16"/>
  <c r="BV88" i="17"/>
  <c r="AX253" i="7"/>
  <c r="AW58" i="16"/>
  <c r="AW90" i="17"/>
  <c r="AZ253" i="7"/>
  <c r="AY90" i="17"/>
  <c r="AY58" i="16"/>
  <c r="Y253" i="7"/>
  <c r="X58" i="16"/>
  <c r="X90" i="17"/>
  <c r="AV253" i="7"/>
  <c r="AU90" i="17"/>
  <c r="AU58" i="16"/>
  <c r="AM253" i="7"/>
  <c r="AL58" i="16"/>
  <c r="AL90" i="17"/>
  <c r="BV256" i="7"/>
  <c r="BU61" i="16"/>
  <c r="BU93" i="17"/>
  <c r="O253" i="7"/>
  <c r="N90" i="17"/>
  <c r="N58" i="16"/>
  <c r="AM255" i="7"/>
  <c r="AL92" i="17"/>
  <c r="AL60" i="16"/>
  <c r="R255" i="7"/>
  <c r="Q60" i="16"/>
  <c r="Q92" i="17"/>
  <c r="BD255" i="7"/>
  <c r="BC60" i="16"/>
  <c r="BC92" i="17"/>
  <c r="BG255" i="7"/>
  <c r="BF60" i="16"/>
  <c r="BF92" i="17"/>
  <c r="BJ255" i="7"/>
  <c r="BI60" i="16"/>
  <c r="BI92" i="17"/>
  <c r="O251" i="7"/>
  <c r="N88" i="17"/>
  <c r="N56" i="16"/>
  <c r="BC251" i="7"/>
  <c r="BB88" i="17"/>
  <c r="BB56" i="16"/>
  <c r="AK251" i="7"/>
  <c r="AJ56" i="16"/>
  <c r="AJ88" i="17"/>
  <c r="BO251" i="7"/>
  <c r="BN56" i="16"/>
  <c r="BN88" i="17"/>
  <c r="CK251" i="7"/>
  <c r="CJ88" i="17"/>
  <c r="CJ56" i="16"/>
  <c r="BI251" i="7"/>
  <c r="BH88" i="17"/>
  <c r="BH56" i="16"/>
  <c r="M102" i="17"/>
  <c r="M70" i="16"/>
  <c r="AX70" i="16"/>
  <c r="AX102" i="17"/>
  <c r="W70" i="16"/>
  <c r="W102" i="17"/>
  <c r="CI70" i="16"/>
  <c r="CI102" i="17"/>
  <c r="CZ102" i="17"/>
  <c r="CZ70" i="16"/>
  <c r="BX70" i="16"/>
  <c r="BX102" i="17"/>
  <c r="BA70" i="16"/>
  <c r="BA102" i="17"/>
  <c r="BD260" i="7"/>
  <c r="BC97" i="17"/>
  <c r="AY260" i="7"/>
  <c r="AX97" i="17"/>
  <c r="BS260" i="7"/>
  <c r="BR97" i="17"/>
  <c r="AC260" i="7"/>
  <c r="AB97" i="17"/>
  <c r="AQ260" i="7"/>
  <c r="AP97" i="17"/>
  <c r="T260" i="7"/>
  <c r="S97" i="17"/>
  <c r="BM260" i="7"/>
  <c r="BL97" i="17"/>
  <c r="BY260" i="7"/>
  <c r="BX97" i="17"/>
  <c r="CU260" i="7"/>
  <c r="CT97" i="17"/>
  <c r="CG260" i="7"/>
  <c r="CF97" i="17"/>
  <c r="CK260" i="7"/>
  <c r="CJ97" i="17"/>
  <c r="K260" i="7"/>
  <c r="J97" i="17"/>
  <c r="CB260" i="7"/>
  <c r="CA97" i="17"/>
  <c r="CH260" i="7"/>
  <c r="CG97" i="17"/>
  <c r="AT260" i="7"/>
  <c r="AS97" i="17"/>
  <c r="AF260" i="7"/>
  <c r="AE97" i="17"/>
  <c r="R260" i="7"/>
  <c r="Q97" i="17"/>
  <c r="L260" i="7"/>
  <c r="K97" i="17"/>
  <c r="AD260" i="7"/>
  <c r="AC97" i="17"/>
  <c r="CD260" i="7"/>
  <c r="CC97" i="17"/>
  <c r="AR260" i="7"/>
  <c r="AQ97" i="17"/>
  <c r="BZ260" i="7"/>
  <c r="BY97" i="17"/>
  <c r="W260" i="7"/>
  <c r="V97" i="17"/>
  <c r="AH260" i="7"/>
  <c r="AG97" i="17"/>
  <c r="DA260" i="7"/>
  <c r="CZ97" i="17"/>
  <c r="BB260" i="7"/>
  <c r="BA97" i="17"/>
  <c r="AA260" i="7"/>
  <c r="Z97" i="17"/>
  <c r="BL260" i="7"/>
  <c r="BK97" i="17"/>
  <c r="BU260" i="7"/>
  <c r="BT97" i="17"/>
  <c r="CM260" i="7"/>
  <c r="CL97" i="17"/>
  <c r="AJ260" i="7"/>
  <c r="AI97" i="17"/>
  <c r="CY260" i="7"/>
  <c r="CX97" i="17"/>
  <c r="BN260" i="7"/>
  <c r="BM97" i="17"/>
  <c r="P260" i="7"/>
  <c r="O97" i="17"/>
  <c r="CW260" i="7"/>
  <c r="CV97" i="17"/>
  <c r="AG260" i="7"/>
  <c r="AF97" i="17"/>
  <c r="AK260" i="7"/>
  <c r="AJ97" i="17"/>
  <c r="CT260" i="7"/>
  <c r="CS97" i="17"/>
  <c r="CP260" i="7"/>
  <c r="CO97" i="17"/>
  <c r="Z260" i="7"/>
  <c r="Y97" i="17"/>
  <c r="CI260" i="7"/>
  <c r="CH97" i="17"/>
  <c r="BV260" i="7"/>
  <c r="BU97" i="17"/>
  <c r="BK260" i="7"/>
  <c r="BJ97" i="17"/>
  <c r="CX260" i="7"/>
  <c r="CW97" i="17"/>
  <c r="S260" i="7"/>
  <c r="R97" i="17"/>
  <c r="AP260" i="7"/>
  <c r="AO97" i="17"/>
  <c r="U260" i="7"/>
  <c r="T97" i="17"/>
  <c r="BG260" i="7"/>
  <c r="BF97" i="17"/>
  <c r="CE260" i="7"/>
  <c r="CD97" i="17"/>
  <c r="AU260" i="7"/>
  <c r="AT97" i="17"/>
  <c r="CJ260" i="7"/>
  <c r="CI97" i="17"/>
  <c r="AN260" i="7"/>
  <c r="AM97" i="17"/>
  <c r="Y260" i="7"/>
  <c r="X97" i="17"/>
  <c r="CR260" i="7"/>
  <c r="CQ97" i="17"/>
  <c r="BT260" i="7"/>
  <c r="BS97" i="17"/>
  <c r="CQ260" i="7"/>
  <c r="CP97" i="17"/>
  <c r="AL260" i="7"/>
  <c r="AK97" i="17"/>
  <c r="AE260" i="7"/>
  <c r="AD97" i="17"/>
  <c r="BF260" i="7"/>
  <c r="BE97" i="17"/>
  <c r="BC260" i="7"/>
  <c r="BB97" i="17"/>
  <c r="H260" i="7"/>
  <c r="G97" i="17"/>
  <c r="AO260" i="7"/>
  <c r="AN97" i="17"/>
  <c r="AX260" i="7"/>
  <c r="AW97" i="17"/>
  <c r="Q260" i="7"/>
  <c r="P97" i="17"/>
  <c r="CN260" i="7"/>
  <c r="CM97" i="17"/>
  <c r="BQ260" i="7"/>
  <c r="BP97" i="17"/>
  <c r="CO260" i="7"/>
  <c r="CN97" i="17"/>
  <c r="CL260" i="7"/>
  <c r="CK97" i="17"/>
  <c r="BH260" i="7"/>
  <c r="BG97" i="17"/>
  <c r="O260" i="7"/>
  <c r="N97" i="17"/>
  <c r="BE260" i="7"/>
  <c r="BD97" i="17"/>
  <c r="AW260" i="7"/>
  <c r="AV97" i="17"/>
  <c r="CS260" i="7"/>
  <c r="CR97" i="17"/>
  <c r="AI260" i="7"/>
  <c r="AH97" i="17"/>
  <c r="AS260" i="7"/>
  <c r="AR97" i="17"/>
  <c r="AV260" i="7"/>
  <c r="AU97" i="17"/>
  <c r="CZ260" i="7"/>
  <c r="CY97" i="17"/>
  <c r="BI260" i="7"/>
  <c r="BH97" i="17"/>
  <c r="X260" i="7"/>
  <c r="W97" i="17"/>
  <c r="CV260" i="7"/>
  <c r="CU97" i="17"/>
  <c r="V260" i="7"/>
  <c r="U97" i="17"/>
  <c r="J260" i="7"/>
  <c r="I97" i="17"/>
  <c r="BR260" i="7"/>
  <c r="BQ97" i="17"/>
  <c r="CF260" i="7"/>
  <c r="CE97" i="17"/>
  <c r="CC260" i="7"/>
  <c r="CB97" i="17"/>
  <c r="BJ260" i="7"/>
  <c r="BI97" i="17"/>
  <c r="BA260" i="7"/>
  <c r="AZ97" i="17"/>
  <c r="BP260" i="7"/>
  <c r="BO97" i="17"/>
  <c r="AZ260" i="7"/>
  <c r="AY97" i="17"/>
  <c r="I260" i="7"/>
  <c r="H97" i="17"/>
  <c r="CA260" i="7"/>
  <c r="BZ97" i="17"/>
  <c r="BW260" i="7"/>
  <c r="BV97" i="17"/>
  <c r="M260" i="7"/>
  <c r="L97" i="17"/>
  <c r="BO260" i="7"/>
  <c r="BN97" i="17"/>
  <c r="BX260" i="7"/>
  <c r="BW97" i="17"/>
  <c r="N260" i="7"/>
  <c r="M97" i="17"/>
  <c r="AB260" i="7"/>
  <c r="AA97" i="17"/>
  <c r="AM260" i="7"/>
  <c r="AL97" i="17"/>
  <c r="M253" i="7"/>
  <c r="BT253" i="7"/>
  <c r="L253" i="7"/>
  <c r="BQ253" i="7"/>
  <c r="H253" i="7"/>
  <c r="BX253" i="7"/>
  <c r="BV253" i="7"/>
  <c r="BU253" i="7"/>
  <c r="J253" i="7"/>
  <c r="K253" i="7"/>
  <c r="BR253" i="7"/>
  <c r="N253" i="7"/>
  <c r="BS253" i="7"/>
  <c r="I253" i="7"/>
  <c r="BW253" i="7"/>
  <c r="BP253" i="7"/>
  <c r="BO253" i="7"/>
  <c r="D239" i="7"/>
  <c r="D257" i="7"/>
  <c r="D250" i="7"/>
  <c r="D252" i="7"/>
  <c r="D234" i="7"/>
  <c r="D226" i="7"/>
  <c r="V24" i="26"/>
  <c r="W38" i="26"/>
  <c r="W39" i="26"/>
  <c r="V5" i="26"/>
  <c r="Q7" i="12"/>
  <c r="R7" i="12" s="1"/>
  <c r="D83" i="33"/>
  <c r="D74" i="33" s="1"/>
  <c r="F74" i="33" s="1"/>
  <c r="D189" i="7"/>
  <c r="D57" i="33" s="1"/>
  <c r="F57" i="33" s="1"/>
  <c r="D192" i="7"/>
  <c r="D60" i="33" s="1"/>
  <c r="F60" i="33" s="1"/>
  <c r="D193" i="7"/>
  <c r="D61" i="33" s="1"/>
  <c r="F61" i="33" s="1"/>
  <c r="Q191" i="7"/>
  <c r="G191" i="7"/>
  <c r="D8" i="12"/>
  <c r="D254" i="7" l="1"/>
  <c r="D255" i="7"/>
  <c r="D251" i="7"/>
  <c r="L51" i="12"/>
  <c r="M51" i="12" s="1"/>
  <c r="P43" i="12"/>
  <c r="Q43" i="12" s="1"/>
  <c r="R43" i="12" s="1"/>
  <c r="S43" i="12" s="1"/>
  <c r="D43" i="12" s="1"/>
  <c r="L41" i="12"/>
  <c r="L40" i="12"/>
  <c r="D59" i="16"/>
  <c r="H60" i="33" s="1"/>
  <c r="D56" i="16"/>
  <c r="H57" i="33" s="1"/>
  <c r="D60" i="16"/>
  <c r="H61" i="33" s="1"/>
  <c r="D88" i="17"/>
  <c r="G57" i="33" s="1"/>
  <c r="O37" i="12"/>
  <c r="P37" i="12" s="1"/>
  <c r="D91" i="17"/>
  <c r="G60" i="33" s="1"/>
  <c r="D70" i="16"/>
  <c r="D92" i="17"/>
  <c r="G61" i="33" s="1"/>
  <c r="J39" i="12"/>
  <c r="K39" i="12" s="1"/>
  <c r="F58" i="16"/>
  <c r="F90" i="17"/>
  <c r="D102" i="17"/>
  <c r="P58" i="16"/>
  <c r="P90" i="17"/>
  <c r="Q253" i="7"/>
  <c r="G253" i="7"/>
  <c r="H83" i="33"/>
  <c r="H74" i="33" s="1"/>
  <c r="G83" i="33"/>
  <c r="G74" i="33" s="1"/>
  <c r="G198" i="7"/>
  <c r="U29" i="16"/>
  <c r="V11" i="26"/>
  <c r="W36" i="26"/>
  <c r="V21" i="26"/>
  <c r="F83" i="33"/>
  <c r="B22" i="32"/>
  <c r="D22" i="32" s="1"/>
  <c r="G187" i="7"/>
  <c r="F54" i="16" s="1"/>
  <c r="D7" i="12"/>
  <c r="D66" i="12"/>
  <c r="D191" i="7"/>
  <c r="D59" i="33" s="1"/>
  <c r="F59" i="33" s="1"/>
  <c r="D253" i="7" l="1"/>
  <c r="D90" i="17"/>
  <c r="G59" i="33" s="1"/>
  <c r="N51" i="12"/>
  <c r="O51" i="12" s="1"/>
  <c r="P51" i="12" s="1"/>
  <c r="L39" i="12"/>
  <c r="M39" i="12" s="1"/>
  <c r="Q37" i="12"/>
  <c r="R37" i="12" s="1"/>
  <c r="M40" i="12"/>
  <c r="N40" i="12" s="1"/>
  <c r="G249" i="7"/>
  <c r="D249" i="7" s="1"/>
  <c r="J35" i="12"/>
  <c r="K35" i="12" s="1"/>
  <c r="L35" i="12" s="1"/>
  <c r="F86" i="17"/>
  <c r="D54" i="16"/>
  <c r="H55" i="33" s="1"/>
  <c r="D58" i="16"/>
  <c r="H59" i="33" s="1"/>
  <c r="M41" i="12"/>
  <c r="F97" i="17"/>
  <c r="D97" i="17" s="1"/>
  <c r="G66" i="33" s="1"/>
  <c r="F65" i="16"/>
  <c r="J46" i="12"/>
  <c r="K46" i="12" s="1"/>
  <c r="G260" i="7"/>
  <c r="D260" i="7" s="1"/>
  <c r="D198" i="7"/>
  <c r="D66" i="33" s="1"/>
  <c r="F66" i="33" s="1"/>
  <c r="W42" i="26"/>
  <c r="W7" i="26"/>
  <c r="W8" i="26"/>
  <c r="V27" i="26"/>
  <c r="W23" i="26" s="1"/>
  <c r="B16" i="32"/>
  <c r="D16" i="32" s="1"/>
  <c r="D187" i="7"/>
  <c r="D55" i="33" s="1"/>
  <c r="F55" i="33" s="1"/>
  <c r="O40" i="12" l="1"/>
  <c r="P40" i="12" s="1"/>
  <c r="Q51" i="12"/>
  <c r="R51" i="12" s="1"/>
  <c r="S51" i="12" s="1"/>
  <c r="D51" i="12" s="1"/>
  <c r="S37" i="12"/>
  <c r="D37" i="12" s="1"/>
  <c r="N39" i="12"/>
  <c r="O39" i="12" s="1"/>
  <c r="D86" i="17"/>
  <c r="N41" i="12"/>
  <c r="O41" i="12" s="1"/>
  <c r="M35" i="12"/>
  <c r="N35" i="12" s="1"/>
  <c r="D65" i="16"/>
  <c r="H66" i="33" s="1"/>
  <c r="L46" i="12"/>
  <c r="M46" i="12" s="1"/>
  <c r="N46" i="12" s="1"/>
  <c r="O46" i="12" s="1"/>
  <c r="W24" i="26"/>
  <c r="X39" i="26"/>
  <c r="X38" i="26"/>
  <c r="W5" i="26"/>
  <c r="F66" i="12"/>
  <c r="C66" i="12"/>
  <c r="E66" i="12" s="1"/>
  <c r="P39" i="12" l="1"/>
  <c r="Q39" i="12" s="1"/>
  <c r="R39" i="12" s="1"/>
  <c r="S39" i="12" s="1"/>
  <c r="O35" i="12"/>
  <c r="P41" i="12"/>
  <c r="Q41" i="12" s="1"/>
  <c r="R41" i="12" s="1"/>
  <c r="S41" i="12" s="1"/>
  <c r="D41" i="12" s="1"/>
  <c r="Q40" i="12"/>
  <c r="R40" i="12" s="1"/>
  <c r="S40" i="12" s="1"/>
  <c r="D40" i="12" s="1"/>
  <c r="G55" i="33"/>
  <c r="P46" i="12"/>
  <c r="V29" i="16"/>
  <c r="W11" i="26"/>
  <c r="X36" i="26"/>
  <c r="W21" i="26"/>
  <c r="G66" i="12"/>
  <c r="P35" i="12" l="1"/>
  <c r="D39" i="12"/>
  <c r="Q46" i="12"/>
  <c r="R46" i="12" s="1"/>
  <c r="W27" i="26"/>
  <c r="X23" i="26" s="1"/>
  <c r="X42" i="26"/>
  <c r="X7" i="26"/>
  <c r="X8" i="26"/>
  <c r="Q35" i="12" l="1"/>
  <c r="R35" i="12" s="1"/>
  <c r="S35" i="12" s="1"/>
  <c r="S46" i="12"/>
  <c r="D46" i="12" s="1"/>
  <c r="X5" i="26"/>
  <c r="Y38" i="26"/>
  <c r="Y36" i="26" s="1"/>
  <c r="Y42" i="26" s="1"/>
  <c r="Y39" i="26"/>
  <c r="X21" i="26"/>
  <c r="X24" i="26"/>
  <c r="X27" i="26" l="1"/>
  <c r="Y23" i="26" s="1"/>
  <c r="Y21" i="26" s="1"/>
  <c r="D35" i="12"/>
  <c r="Z39" i="26"/>
  <c r="Z38" i="26"/>
  <c r="Z36" i="26" s="1"/>
  <c r="Z42" i="26" s="1"/>
  <c r="W29" i="16"/>
  <c r="X11" i="26"/>
  <c r="Y27" i="26" l="1"/>
  <c r="Z23" i="26" s="1"/>
  <c r="Z21" i="26" s="1"/>
  <c r="Y24" i="26"/>
  <c r="Y7" i="26"/>
  <c r="Y8" i="26"/>
  <c r="AA39" i="26"/>
  <c r="AA38" i="26"/>
  <c r="AA36" i="26" s="1"/>
  <c r="AA42" i="26" s="1"/>
  <c r="Z27" i="26" l="1"/>
  <c r="AA23" i="26" s="1"/>
  <c r="AA21" i="26" s="1"/>
  <c r="Z24" i="26"/>
  <c r="AB38" i="26"/>
  <c r="AB36" i="26" s="1"/>
  <c r="AB42" i="26" s="1"/>
  <c r="AB39" i="26"/>
  <c r="Y5" i="26"/>
  <c r="FQ76" i="13"/>
  <c r="FQ77" i="13" s="1"/>
  <c r="B75" i="13"/>
  <c r="AA24" i="26" l="1"/>
  <c r="AA27" i="26"/>
  <c r="AB23" i="26" s="1"/>
  <c r="AB21" i="26" s="1"/>
  <c r="Y11" i="26"/>
  <c r="X29" i="16"/>
  <c r="AC38" i="26"/>
  <c r="AC36" i="26" s="1"/>
  <c r="AC42" i="26" s="1"/>
  <c r="AC39" i="26"/>
  <c r="B77" i="13"/>
  <c r="FQ78" i="13"/>
  <c r="FQ82" i="13" s="1"/>
  <c r="B76" i="13"/>
  <c r="D7" i="3" s="1"/>
  <c r="FQ70" i="13"/>
  <c r="B70" i="13" s="1"/>
  <c r="B78" i="13" l="1"/>
  <c r="AB27" i="26"/>
  <c r="AC23" i="26" s="1"/>
  <c r="AC21" i="26" s="1"/>
  <c r="AB24" i="26"/>
  <c r="S26" i="13"/>
  <c r="AD39" i="26"/>
  <c r="AD38" i="26"/>
  <c r="AD36" i="26" s="1"/>
  <c r="AD42" i="26" s="1"/>
  <c r="AE40" i="26" s="1"/>
  <c r="Z7" i="26"/>
  <c r="Z8" i="26"/>
  <c r="S27" i="13" l="1"/>
  <c r="S28" i="13" s="1"/>
  <c r="AC24" i="26"/>
  <c r="AC27" i="26"/>
  <c r="AD24" i="26" s="1"/>
  <c r="Z5" i="26"/>
  <c r="AE38" i="26"/>
  <c r="AE37" i="26" s="1"/>
  <c r="AE39" i="26"/>
  <c r="D223" i="3"/>
  <c r="AD23" i="26" l="1"/>
  <c r="AD22" i="26" s="1"/>
  <c r="F38" i="26"/>
  <c r="Y29" i="16"/>
  <c r="Z11" i="26"/>
  <c r="F23" i="26" l="1"/>
  <c r="AA7" i="26"/>
  <c r="AA8" i="26"/>
  <c r="AE36" i="26"/>
  <c r="F37" i="26"/>
  <c r="AD21" i="26"/>
  <c r="F22" i="26"/>
  <c r="C76" i="12"/>
  <c r="E76" i="12" s="1"/>
  <c r="G76" i="12" s="1"/>
  <c r="F36" i="26" l="1"/>
  <c r="F61" i="17" a="1"/>
  <c r="F61" i="17" s="1"/>
  <c r="AE42" i="26"/>
  <c r="AF40" i="26" s="1"/>
  <c r="AD27" i="26"/>
  <c r="AE25" i="26" s="1"/>
  <c r="F21" i="26"/>
  <c r="AA5" i="26"/>
  <c r="Z29" i="16" l="1"/>
  <c r="AA11" i="26"/>
  <c r="AE24" i="26"/>
  <c r="AE27" i="26"/>
  <c r="AF25" i="26" s="1"/>
  <c r="AF42" i="26"/>
  <c r="AG40" i="26" s="1"/>
  <c r="AF39" i="26"/>
  <c r="AF24" i="26" l="1"/>
  <c r="AF27" i="26"/>
  <c r="AG25" i="26" s="1"/>
  <c r="AG39" i="26"/>
  <c r="AG42" i="26"/>
  <c r="AH40" i="26" s="1"/>
  <c r="AB7" i="26"/>
  <c r="AB8" i="26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BB168" i="7"/>
  <c r="BC168" i="7"/>
  <c r="BD168" i="7"/>
  <c r="BE168" i="7"/>
  <c r="BF168" i="7"/>
  <c r="BG168" i="7"/>
  <c r="BH168" i="7"/>
  <c r="BI168" i="7"/>
  <c r="BJ168" i="7"/>
  <c r="BK168" i="7"/>
  <c r="BL168" i="7"/>
  <c r="BM168" i="7"/>
  <c r="BN168" i="7"/>
  <c r="BO168" i="7"/>
  <c r="BP168" i="7"/>
  <c r="BQ168" i="7"/>
  <c r="BR168" i="7"/>
  <c r="BS168" i="7"/>
  <c r="BT168" i="7"/>
  <c r="BU168" i="7"/>
  <c r="BV168" i="7"/>
  <c r="BW168" i="7"/>
  <c r="BX168" i="7"/>
  <c r="BY168" i="7"/>
  <c r="BZ168" i="7"/>
  <c r="CA168" i="7"/>
  <c r="CB168" i="7"/>
  <c r="CC168" i="7"/>
  <c r="CD168" i="7"/>
  <c r="CE168" i="7"/>
  <c r="CF168" i="7"/>
  <c r="CG168" i="7"/>
  <c r="CH168" i="7"/>
  <c r="CI168" i="7"/>
  <c r="CJ168" i="7"/>
  <c r="CK168" i="7"/>
  <c r="CL168" i="7"/>
  <c r="CM168" i="7"/>
  <c r="CN168" i="7"/>
  <c r="CO168" i="7"/>
  <c r="CP168" i="7"/>
  <c r="CQ168" i="7"/>
  <c r="CR168" i="7"/>
  <c r="CS168" i="7"/>
  <c r="CT168" i="7"/>
  <c r="CU168" i="7"/>
  <c r="CV168" i="7"/>
  <c r="CW168" i="7"/>
  <c r="CX168" i="7"/>
  <c r="CY168" i="7"/>
  <c r="CZ168" i="7"/>
  <c r="DA168" i="7"/>
  <c r="DB168" i="7"/>
  <c r="DC168" i="7"/>
  <c r="DD168" i="7"/>
  <c r="DE168" i="7"/>
  <c r="DF168" i="7"/>
  <c r="DG168" i="7"/>
  <c r="DH168" i="7"/>
  <c r="DI168" i="7"/>
  <c r="DJ168" i="7"/>
  <c r="DK168" i="7"/>
  <c r="DL168" i="7"/>
  <c r="DM168" i="7"/>
  <c r="DN168" i="7"/>
  <c r="DO168" i="7"/>
  <c r="DP168" i="7"/>
  <c r="DQ168" i="7"/>
  <c r="DR168" i="7"/>
  <c r="DS168" i="7"/>
  <c r="DT168" i="7"/>
  <c r="DU168" i="7"/>
  <c r="DV168" i="7"/>
  <c r="DW168" i="7"/>
  <c r="DX168" i="7"/>
  <c r="DY168" i="7"/>
  <c r="DZ168" i="7"/>
  <c r="EA168" i="7"/>
  <c r="EB168" i="7"/>
  <c r="EC168" i="7"/>
  <c r="ED168" i="7"/>
  <c r="EE168" i="7"/>
  <c r="EF168" i="7"/>
  <c r="EG168" i="7"/>
  <c r="EH168" i="7"/>
  <c r="EI168" i="7"/>
  <c r="EJ168" i="7"/>
  <c r="EK168" i="7"/>
  <c r="EL168" i="7"/>
  <c r="EM168" i="7"/>
  <c r="EN168" i="7"/>
  <c r="EO168" i="7"/>
  <c r="EP168" i="7"/>
  <c r="EQ168" i="7"/>
  <c r="ER168" i="7"/>
  <c r="ES168" i="7"/>
  <c r="ET168" i="7"/>
  <c r="EU168" i="7"/>
  <c r="EV168" i="7"/>
  <c r="EW168" i="7"/>
  <c r="EX168" i="7"/>
  <c r="EY168" i="7"/>
  <c r="EZ168" i="7"/>
  <c r="FA168" i="7"/>
  <c r="FB168" i="7"/>
  <c r="FC168" i="7"/>
  <c r="FD168" i="7"/>
  <c r="FE168" i="7"/>
  <c r="FF168" i="7"/>
  <c r="FG168" i="7"/>
  <c r="FH168" i="7"/>
  <c r="FI168" i="7"/>
  <c r="FJ168" i="7"/>
  <c r="FK168" i="7"/>
  <c r="FL168" i="7"/>
  <c r="FM168" i="7"/>
  <c r="FN168" i="7"/>
  <c r="FO168" i="7"/>
  <c r="G168" i="7"/>
  <c r="CR74" i="17" l="1"/>
  <c r="CR43" i="17" s="1"/>
  <c r="CR42" i="16"/>
  <c r="AV74" i="17"/>
  <c r="AV43" i="17" s="1"/>
  <c r="AV42" i="16"/>
  <c r="L74" i="17"/>
  <c r="L43" i="17" s="1"/>
  <c r="L42" i="16"/>
  <c r="BS74" i="17"/>
  <c r="BS42" i="16"/>
  <c r="AI74" i="17"/>
  <c r="AI42" i="16"/>
  <c r="K74" i="17"/>
  <c r="K42" i="16"/>
  <c r="BF74" i="17"/>
  <c r="BF43" i="17" s="1"/>
  <c r="BF42" i="16"/>
  <c r="CC74" i="17"/>
  <c r="CC43" i="17" s="1"/>
  <c r="CC42" i="16"/>
  <c r="AG74" i="17"/>
  <c r="AG43" i="17" s="1"/>
  <c r="AG42" i="16"/>
  <c r="CB74" i="17"/>
  <c r="CB43" i="17" s="1"/>
  <c r="CB42" i="16"/>
  <c r="CM74" i="17"/>
  <c r="CM42" i="16"/>
  <c r="AQ74" i="17"/>
  <c r="AQ42" i="16"/>
  <c r="BZ74" i="17"/>
  <c r="BZ43" i="17" s="1"/>
  <c r="BZ42" i="16"/>
  <c r="AD74" i="17"/>
  <c r="AD43" i="17" s="1"/>
  <c r="AD42" i="16"/>
  <c r="R74" i="17"/>
  <c r="R43" i="17" s="1"/>
  <c r="R42" i="16"/>
  <c r="CW74" i="17"/>
  <c r="CW42" i="16"/>
  <c r="CK74" i="17"/>
  <c r="CK43" i="17" s="1"/>
  <c r="CK42" i="16"/>
  <c r="BY74" i="17"/>
  <c r="BY42" i="16"/>
  <c r="BM74" i="17"/>
  <c r="BM43" i="17" s="1"/>
  <c r="BM42" i="16"/>
  <c r="BA74" i="17"/>
  <c r="BA43" i="17" s="1"/>
  <c r="BA42" i="16"/>
  <c r="AO74" i="17"/>
  <c r="AO43" i="17" s="1"/>
  <c r="AO42" i="16"/>
  <c r="AC74" i="17"/>
  <c r="AC42" i="16"/>
  <c r="Q74" i="17"/>
  <c r="Q42" i="16"/>
  <c r="BE74" i="17"/>
  <c r="BE42" i="16"/>
  <c r="U74" i="17"/>
  <c r="U43" i="17" s="1"/>
  <c r="U42" i="16"/>
  <c r="BP74" i="17"/>
  <c r="BP43" i="17" s="1"/>
  <c r="BP42" i="16"/>
  <c r="AF74" i="17"/>
  <c r="AF43" i="17" s="1"/>
  <c r="AF42" i="16"/>
  <c r="H74" i="17"/>
  <c r="H42" i="16"/>
  <c r="BC74" i="17"/>
  <c r="BC43" i="17" s="1"/>
  <c r="BC42" i="16"/>
  <c r="AE74" i="17"/>
  <c r="AE43" i="17" s="1"/>
  <c r="AE42" i="16"/>
  <c r="G74" i="17"/>
  <c r="G43" i="17" s="1"/>
  <c r="G42" i="16"/>
  <c r="CV74" i="17"/>
  <c r="CV43" i="17" s="1"/>
  <c r="CV42" i="16"/>
  <c r="CJ74" i="17"/>
  <c r="CJ43" i="17" s="1"/>
  <c r="CJ42" i="16"/>
  <c r="BX74" i="17"/>
  <c r="BX43" i="17" s="1"/>
  <c r="BX42" i="16"/>
  <c r="BL74" i="17"/>
  <c r="BL43" i="17" s="1"/>
  <c r="BL42" i="16"/>
  <c r="AZ74" i="17"/>
  <c r="AZ42" i="16"/>
  <c r="AN74" i="17"/>
  <c r="AN43" i="17" s="1"/>
  <c r="AN42" i="16"/>
  <c r="AB74" i="17"/>
  <c r="AB43" i="17" s="1"/>
  <c r="AB42" i="16"/>
  <c r="P74" i="17"/>
  <c r="P43" i="17" s="1"/>
  <c r="P42" i="16"/>
  <c r="CF74" i="17"/>
  <c r="CF42" i="16"/>
  <c r="CQ74" i="17"/>
  <c r="CQ42" i="16"/>
  <c r="AU74" i="17"/>
  <c r="AU43" i="17" s="1"/>
  <c r="AU42" i="16"/>
  <c r="W74" i="17"/>
  <c r="W43" i="17" s="1"/>
  <c r="W42" i="16"/>
  <c r="BR74" i="17"/>
  <c r="BR43" i="17" s="1"/>
  <c r="BR42" i="16"/>
  <c r="AH74" i="17"/>
  <c r="AH43" i="17" s="1"/>
  <c r="AH42" i="16"/>
  <c r="J74" i="17"/>
  <c r="J42" i="16"/>
  <c r="CZ74" i="17"/>
  <c r="CZ42" i="16"/>
  <c r="BD74" i="17"/>
  <c r="BD43" i="17" s="1"/>
  <c r="BD42" i="16"/>
  <c r="CA74" i="17"/>
  <c r="CA43" i="17" s="1"/>
  <c r="CA42" i="16"/>
  <c r="CL74" i="17"/>
  <c r="CL43" i="17" s="1"/>
  <c r="CL42" i="16"/>
  <c r="BB74" i="17"/>
  <c r="BB43" i="17" s="1"/>
  <c r="BB42" i="16"/>
  <c r="F74" i="17"/>
  <c r="F43" i="17" s="1"/>
  <c r="F42" i="16"/>
  <c r="CU74" i="17"/>
  <c r="CU42" i="16"/>
  <c r="CI74" i="17"/>
  <c r="CI43" i="17" s="1"/>
  <c r="CI42" i="16"/>
  <c r="BW74" i="17"/>
  <c r="BW43" i="17" s="1"/>
  <c r="BW42" i="16"/>
  <c r="BK74" i="17"/>
  <c r="BK43" i="17" s="1"/>
  <c r="BK42" i="16"/>
  <c r="AY74" i="17"/>
  <c r="AY43" i="17" s="1"/>
  <c r="AY42" i="16"/>
  <c r="AM74" i="17"/>
  <c r="AM43" i="17" s="1"/>
  <c r="AM42" i="16"/>
  <c r="AA74" i="17"/>
  <c r="AA43" i="17" s="1"/>
  <c r="AA42" i="16"/>
  <c r="O74" i="17"/>
  <c r="O42" i="16"/>
  <c r="BT74" i="17"/>
  <c r="BT43" i="17" s="1"/>
  <c r="BT42" i="16"/>
  <c r="AJ74" i="17"/>
  <c r="AJ43" i="17" s="1"/>
  <c r="AJ42" i="16"/>
  <c r="CE74" i="17"/>
  <c r="CE43" i="17" s="1"/>
  <c r="CE42" i="16"/>
  <c r="CP74" i="17"/>
  <c r="CP43" i="17" s="1"/>
  <c r="CP42" i="16"/>
  <c r="AT74" i="17"/>
  <c r="AT42" i="16"/>
  <c r="V74" i="17"/>
  <c r="V42" i="16"/>
  <c r="BQ74" i="17"/>
  <c r="BQ43" i="17" s="1"/>
  <c r="BQ42" i="16"/>
  <c r="CN74" i="17"/>
  <c r="CN43" i="17" s="1"/>
  <c r="CN42" i="16"/>
  <c r="AR74" i="17"/>
  <c r="AR43" i="17" s="1"/>
  <c r="AR42" i="16"/>
  <c r="T74" i="17"/>
  <c r="T43" i="17" s="1"/>
  <c r="T42" i="16"/>
  <c r="BO74" i="17"/>
  <c r="BO43" i="17" s="1"/>
  <c r="BO42" i="16"/>
  <c r="S74" i="17"/>
  <c r="S43" i="17" s="1"/>
  <c r="S42" i="16"/>
  <c r="BN74" i="17"/>
  <c r="BN43" i="17" s="1"/>
  <c r="BN42" i="16"/>
  <c r="CT74" i="17"/>
  <c r="CT43" i="17" s="1"/>
  <c r="CT42" i="16"/>
  <c r="CH74" i="17"/>
  <c r="CH43" i="17" s="1"/>
  <c r="CH42" i="16"/>
  <c r="BV74" i="17"/>
  <c r="BV42" i="16"/>
  <c r="BJ74" i="17"/>
  <c r="BJ42" i="16"/>
  <c r="AX74" i="17"/>
  <c r="AX43" i="17" s="1"/>
  <c r="AX42" i="16"/>
  <c r="AL74" i="17"/>
  <c r="AL43" i="17" s="1"/>
  <c r="AL42" i="16"/>
  <c r="Z74" i="17"/>
  <c r="Z43" i="17" s="1"/>
  <c r="Z42" i="16"/>
  <c r="N74" i="17"/>
  <c r="N43" i="17" s="1"/>
  <c r="N42" i="16"/>
  <c r="BH74" i="17"/>
  <c r="BH43" i="17" s="1"/>
  <c r="BH42" i="16"/>
  <c r="X74" i="17"/>
  <c r="X42" i="16"/>
  <c r="BG74" i="17"/>
  <c r="BG42" i="16"/>
  <c r="CD74" i="17"/>
  <c r="CD43" i="17" s="1"/>
  <c r="CD42" i="16"/>
  <c r="CO74" i="17"/>
  <c r="CO43" i="17" s="1"/>
  <c r="CO42" i="16"/>
  <c r="AS74" i="17"/>
  <c r="AS43" i="17" s="1"/>
  <c r="AS42" i="16"/>
  <c r="I74" i="17"/>
  <c r="I43" i="17" s="1"/>
  <c r="I42" i="16"/>
  <c r="CY74" i="17"/>
  <c r="CY43" i="17" s="1"/>
  <c r="CY42" i="16"/>
  <c r="CX74" i="17"/>
  <c r="CX42" i="16"/>
  <c r="AP74" i="17"/>
  <c r="AP43" i="17" s="1"/>
  <c r="AP42" i="16"/>
  <c r="CS74" i="17"/>
  <c r="CS43" i="17" s="1"/>
  <c r="CS42" i="16"/>
  <c r="CG74" i="17"/>
  <c r="CG43" i="17" s="1"/>
  <c r="CG42" i="16"/>
  <c r="BU74" i="17"/>
  <c r="BU42" i="16"/>
  <c r="BI74" i="17"/>
  <c r="BI42" i="16"/>
  <c r="AW74" i="17"/>
  <c r="AW43" i="17" s="1"/>
  <c r="AW42" i="16"/>
  <c r="AK74" i="17"/>
  <c r="AK43" i="17" s="1"/>
  <c r="AK42" i="16"/>
  <c r="Y74" i="17"/>
  <c r="Y43" i="17" s="1"/>
  <c r="Y42" i="16"/>
  <c r="M74" i="17"/>
  <c r="M43" i="17" s="1"/>
  <c r="M42" i="16"/>
  <c r="G169" i="7"/>
  <c r="G216" i="7" s="1"/>
  <c r="J23" i="12"/>
  <c r="K23" i="12" s="1"/>
  <c r="EZ169" i="7"/>
  <c r="EZ216" i="7" s="1"/>
  <c r="CF169" i="7"/>
  <c r="CF216" i="7" s="1"/>
  <c r="AJ169" i="7"/>
  <c r="AJ216" i="7" s="1"/>
  <c r="DO169" i="7"/>
  <c r="DO216" i="7" s="1"/>
  <c r="FJ169" i="7"/>
  <c r="FJ216" i="7" s="1"/>
  <c r="CP169" i="7"/>
  <c r="CP216" i="7" s="1"/>
  <c r="EW169" i="7"/>
  <c r="EW216" i="7" s="1"/>
  <c r="CO169" i="7"/>
  <c r="CO216" i="7" s="1"/>
  <c r="BE169" i="7"/>
  <c r="BE216" i="7" s="1"/>
  <c r="AG169" i="7"/>
  <c r="AG216" i="7" s="1"/>
  <c r="EV169" i="7"/>
  <c r="EV216" i="7" s="1"/>
  <c r="DL169" i="7"/>
  <c r="DL216" i="7" s="1"/>
  <c r="CB169" i="7"/>
  <c r="CB216" i="7" s="1"/>
  <c r="BD169" i="7"/>
  <c r="BD216" i="7" s="1"/>
  <c r="AF169" i="7"/>
  <c r="AF216" i="7" s="1"/>
  <c r="T169" i="7"/>
  <c r="T216" i="7" s="1"/>
  <c r="H169" i="7"/>
  <c r="H216" i="7" s="1"/>
  <c r="EI169" i="7"/>
  <c r="EI216" i="7" s="1"/>
  <c r="DK169" i="7"/>
  <c r="DK216" i="7" s="1"/>
  <c r="CY169" i="7"/>
  <c r="CY216" i="7" s="1"/>
  <c r="CM169" i="7"/>
  <c r="CM216" i="7" s="1"/>
  <c r="CA169" i="7"/>
  <c r="CA216" i="7" s="1"/>
  <c r="BO169" i="7"/>
  <c r="BO216" i="7" s="1"/>
  <c r="BC169" i="7"/>
  <c r="BC216" i="7" s="1"/>
  <c r="AQ169" i="7"/>
  <c r="AQ216" i="7" s="1"/>
  <c r="AE169" i="7"/>
  <c r="AE216" i="7" s="1"/>
  <c r="S169" i="7"/>
  <c r="S216" i="7" s="1"/>
  <c r="FF169" i="7"/>
  <c r="FF216" i="7" s="1"/>
  <c r="ET169" i="7"/>
  <c r="ET216" i="7" s="1"/>
  <c r="EH169" i="7"/>
  <c r="EH216" i="7" s="1"/>
  <c r="DV169" i="7"/>
  <c r="DV216" i="7" s="1"/>
  <c r="DJ169" i="7"/>
  <c r="DJ216" i="7" s="1"/>
  <c r="CX169" i="7"/>
  <c r="CX216" i="7" s="1"/>
  <c r="CL169" i="7"/>
  <c r="CL216" i="7" s="1"/>
  <c r="BZ169" i="7"/>
  <c r="BZ216" i="7" s="1"/>
  <c r="BN169" i="7"/>
  <c r="BN216" i="7" s="1"/>
  <c r="BB169" i="7"/>
  <c r="BB216" i="7" s="1"/>
  <c r="AP169" i="7"/>
  <c r="AP216" i="7" s="1"/>
  <c r="AD169" i="7"/>
  <c r="AD216" i="7" s="1"/>
  <c r="R169" i="7"/>
  <c r="R216" i="7" s="1"/>
  <c r="FL169" i="7"/>
  <c r="FL216" i="7" s="1"/>
  <c r="CR169" i="7"/>
  <c r="CR216" i="7" s="1"/>
  <c r="EY169" i="7"/>
  <c r="EY216" i="7" s="1"/>
  <c r="CE169" i="7"/>
  <c r="CE216" i="7" s="1"/>
  <c r="AI169" i="7"/>
  <c r="AI216" i="7" s="1"/>
  <c r="DZ169" i="7"/>
  <c r="DZ216" i="7" s="1"/>
  <c r="BF169" i="7"/>
  <c r="BF216" i="7" s="1"/>
  <c r="V169" i="7"/>
  <c r="V216" i="7" s="1"/>
  <c r="DM169" i="7"/>
  <c r="DM216" i="7" s="1"/>
  <c r="BQ169" i="7"/>
  <c r="BQ216" i="7" s="1"/>
  <c r="FH169" i="7"/>
  <c r="FH216" i="7" s="1"/>
  <c r="DX169" i="7"/>
  <c r="DX216" i="7" s="1"/>
  <c r="CN169" i="7"/>
  <c r="CN216" i="7" s="1"/>
  <c r="AR169" i="7"/>
  <c r="AR216" i="7" s="1"/>
  <c r="EU169" i="7"/>
  <c r="EU216" i="7" s="1"/>
  <c r="FE169" i="7"/>
  <c r="FE216" i="7" s="1"/>
  <c r="EG169" i="7"/>
  <c r="EG216" i="7" s="1"/>
  <c r="DI169" i="7"/>
  <c r="DI216" i="7" s="1"/>
  <c r="CK169" i="7"/>
  <c r="CK216" i="7" s="1"/>
  <c r="BM169" i="7"/>
  <c r="BM216" i="7" s="1"/>
  <c r="AO169" i="7"/>
  <c r="AO216" i="7" s="1"/>
  <c r="AC169" i="7"/>
  <c r="AC216" i="7" s="1"/>
  <c r="Q169" i="7"/>
  <c r="Q216" i="7" s="1"/>
  <c r="DP169" i="7"/>
  <c r="DP216" i="7" s="1"/>
  <c r="BH169" i="7"/>
  <c r="BH216" i="7" s="1"/>
  <c r="EA169" i="7"/>
  <c r="EA216" i="7" s="1"/>
  <c r="BG169" i="7"/>
  <c r="BG216" i="7" s="1"/>
  <c r="EL169" i="7"/>
  <c r="EL216" i="7" s="1"/>
  <c r="BR169" i="7"/>
  <c r="BR216" i="7" s="1"/>
  <c r="AH169" i="7"/>
  <c r="AH216" i="7" s="1"/>
  <c r="J169" i="7"/>
  <c r="J216" i="7" s="1"/>
  <c r="DA169" i="7"/>
  <c r="DA216" i="7" s="1"/>
  <c r="CC169" i="7"/>
  <c r="CC216" i="7" s="1"/>
  <c r="AS169" i="7"/>
  <c r="AS216" i="7" s="1"/>
  <c r="U169" i="7"/>
  <c r="U216" i="7" s="1"/>
  <c r="I169" i="7"/>
  <c r="I216" i="7" s="1"/>
  <c r="EJ169" i="7"/>
  <c r="EJ216" i="7" s="1"/>
  <c r="CZ169" i="7"/>
  <c r="CZ216" i="7" s="1"/>
  <c r="BP169" i="7"/>
  <c r="BP216" i="7" s="1"/>
  <c r="FG169" i="7"/>
  <c r="FG216" i="7" s="1"/>
  <c r="DW169" i="7"/>
  <c r="DW216" i="7" s="1"/>
  <c r="ES169" i="7"/>
  <c r="ES216" i="7" s="1"/>
  <c r="DU169" i="7"/>
  <c r="DU216" i="7" s="1"/>
  <c r="CW169" i="7"/>
  <c r="CW216" i="7" s="1"/>
  <c r="BY169" i="7"/>
  <c r="BY216" i="7" s="1"/>
  <c r="BA169" i="7"/>
  <c r="BA216" i="7" s="1"/>
  <c r="FD169" i="7"/>
  <c r="FD216" i="7" s="1"/>
  <c r="ER169" i="7"/>
  <c r="ER216" i="7" s="1"/>
  <c r="EF169" i="7"/>
  <c r="EF216" i="7" s="1"/>
  <c r="DT169" i="7"/>
  <c r="DT216" i="7" s="1"/>
  <c r="DH169" i="7"/>
  <c r="DH216" i="7" s="1"/>
  <c r="CV169" i="7"/>
  <c r="CV216" i="7" s="1"/>
  <c r="CJ169" i="7"/>
  <c r="CJ216" i="7" s="1"/>
  <c r="BX169" i="7"/>
  <c r="BX216" i="7" s="1"/>
  <c r="BL169" i="7"/>
  <c r="BL216" i="7" s="1"/>
  <c r="AZ169" i="7"/>
  <c r="AZ216" i="7" s="1"/>
  <c r="AN169" i="7"/>
  <c r="AN216" i="7" s="1"/>
  <c r="AB169" i="7"/>
  <c r="AB216" i="7" s="1"/>
  <c r="P169" i="7"/>
  <c r="P216" i="7" s="1"/>
  <c r="EB169" i="7"/>
  <c r="EB216" i="7" s="1"/>
  <c r="FK169" i="7"/>
  <c r="FK216" i="7" s="1"/>
  <c r="CQ169" i="7"/>
  <c r="CQ216" i="7" s="1"/>
  <c r="EX169" i="7"/>
  <c r="EX216" i="7" s="1"/>
  <c r="CD169" i="7"/>
  <c r="CD216" i="7" s="1"/>
  <c r="EK169" i="7"/>
  <c r="EK216" i="7" s="1"/>
  <c r="FC169" i="7"/>
  <c r="FC216" i="7" s="1"/>
  <c r="EQ169" i="7"/>
  <c r="EQ216" i="7" s="1"/>
  <c r="EE169" i="7"/>
  <c r="EE216" i="7" s="1"/>
  <c r="DS169" i="7"/>
  <c r="DS216" i="7" s="1"/>
  <c r="DG169" i="7"/>
  <c r="DG216" i="7" s="1"/>
  <c r="CU169" i="7"/>
  <c r="CU216" i="7" s="1"/>
  <c r="CI169" i="7"/>
  <c r="CI216" i="7" s="1"/>
  <c r="BW169" i="7"/>
  <c r="BW216" i="7" s="1"/>
  <c r="BK169" i="7"/>
  <c r="BK216" i="7" s="1"/>
  <c r="AY169" i="7"/>
  <c r="AY216" i="7" s="1"/>
  <c r="AM169" i="7"/>
  <c r="AM216" i="7" s="1"/>
  <c r="AA169" i="7"/>
  <c r="AA216" i="7" s="1"/>
  <c r="O169" i="7"/>
  <c r="O216" i="7" s="1"/>
  <c r="DD169" i="7"/>
  <c r="DD216" i="7" s="1"/>
  <c r="AV169" i="7"/>
  <c r="AV216" i="7" s="1"/>
  <c r="X169" i="7"/>
  <c r="X216" i="7" s="1"/>
  <c r="L169" i="7"/>
  <c r="L216" i="7" s="1"/>
  <c r="DC169" i="7"/>
  <c r="DC216" i="7" s="1"/>
  <c r="AU169" i="7"/>
  <c r="AU216" i="7" s="1"/>
  <c r="K169" i="7"/>
  <c r="K216" i="7" s="1"/>
  <c r="DB169" i="7"/>
  <c r="DB216" i="7" s="1"/>
  <c r="AT169" i="7"/>
  <c r="AT216" i="7" s="1"/>
  <c r="DY169" i="7"/>
  <c r="DY216" i="7" s="1"/>
  <c r="FN169" i="7"/>
  <c r="FN216" i="7" s="1"/>
  <c r="FB169" i="7"/>
  <c r="FB216" i="7" s="1"/>
  <c r="EP169" i="7"/>
  <c r="EP216" i="7" s="1"/>
  <c r="ED169" i="7"/>
  <c r="ED216" i="7" s="1"/>
  <c r="DR169" i="7"/>
  <c r="DR216" i="7" s="1"/>
  <c r="DF169" i="7"/>
  <c r="DF216" i="7" s="1"/>
  <c r="CT169" i="7"/>
  <c r="CT216" i="7" s="1"/>
  <c r="CH169" i="7"/>
  <c r="CH216" i="7" s="1"/>
  <c r="BV169" i="7"/>
  <c r="BV216" i="7" s="1"/>
  <c r="BJ169" i="7"/>
  <c r="BJ216" i="7" s="1"/>
  <c r="AX169" i="7"/>
  <c r="AX216" i="7" s="1"/>
  <c r="AL169" i="7"/>
  <c r="AL216" i="7" s="1"/>
  <c r="Z169" i="7"/>
  <c r="Z216" i="7" s="1"/>
  <c r="N169" i="7"/>
  <c r="N216" i="7" s="1"/>
  <c r="EN169" i="7"/>
  <c r="EN216" i="7" s="1"/>
  <c r="BT169" i="7"/>
  <c r="BT216" i="7" s="1"/>
  <c r="EM169" i="7"/>
  <c r="EM216" i="7" s="1"/>
  <c r="BS169" i="7"/>
  <c r="BS216" i="7" s="1"/>
  <c r="W169" i="7"/>
  <c r="W216" i="7" s="1"/>
  <c r="DN169" i="7"/>
  <c r="DN216" i="7" s="1"/>
  <c r="FI169" i="7"/>
  <c r="FI216" i="7" s="1"/>
  <c r="FO169" i="7"/>
  <c r="FO216" i="7" s="1"/>
  <c r="FM169" i="7"/>
  <c r="FM216" i="7" s="1"/>
  <c r="FA169" i="7"/>
  <c r="FA216" i="7" s="1"/>
  <c r="EO169" i="7"/>
  <c r="EO216" i="7" s="1"/>
  <c r="EC169" i="7"/>
  <c r="EC216" i="7" s="1"/>
  <c r="DQ169" i="7"/>
  <c r="DQ216" i="7" s="1"/>
  <c r="DE169" i="7"/>
  <c r="DE216" i="7" s="1"/>
  <c r="CS169" i="7"/>
  <c r="CS216" i="7" s="1"/>
  <c r="CG169" i="7"/>
  <c r="CG216" i="7" s="1"/>
  <c r="BU169" i="7"/>
  <c r="BU216" i="7" s="1"/>
  <c r="BI169" i="7"/>
  <c r="BI216" i="7" s="1"/>
  <c r="AW169" i="7"/>
  <c r="AW216" i="7" s="1"/>
  <c r="AK169" i="7"/>
  <c r="AK216" i="7" s="1"/>
  <c r="Y169" i="7"/>
  <c r="Y216" i="7" s="1"/>
  <c r="M169" i="7"/>
  <c r="M216" i="7" s="1"/>
  <c r="AB5" i="26"/>
  <c r="AH39" i="26"/>
  <c r="AH42" i="26"/>
  <c r="AI40" i="26" s="1"/>
  <c r="AG24" i="26"/>
  <c r="AG27" i="26"/>
  <c r="AH25" i="26" s="1"/>
  <c r="D168" i="7"/>
  <c r="F48" i="17" l="1"/>
  <c r="F50" i="17" s="1"/>
  <c r="D42" i="16"/>
  <c r="H39" i="33" s="1"/>
  <c r="H40" i="33" s="1"/>
  <c r="Q43" i="17"/>
  <c r="Q48" i="17" s="1"/>
  <c r="CX43" i="17"/>
  <c r="CX48" i="17" s="1"/>
  <c r="AC43" i="17"/>
  <c r="AC48" i="17" s="1"/>
  <c r="BS43" i="17"/>
  <c r="BS48" i="17" s="1"/>
  <c r="CZ43" i="17"/>
  <c r="CZ48" i="17" s="1"/>
  <c r="AI43" i="17"/>
  <c r="AI48" i="17" s="1"/>
  <c r="AT43" i="17"/>
  <c r="AT48" i="17" s="1"/>
  <c r="BI43" i="17"/>
  <c r="BJ43" i="17"/>
  <c r="BJ48" i="17" s="1"/>
  <c r="BE43" i="17"/>
  <c r="BE48" i="17" s="1"/>
  <c r="O43" i="17"/>
  <c r="O48" i="17" s="1"/>
  <c r="X43" i="17"/>
  <c r="X48" i="17" s="1"/>
  <c r="K43" i="17"/>
  <c r="K48" i="17" s="1"/>
  <c r="CM43" i="17"/>
  <c r="CM48" i="17" s="1"/>
  <c r="BG43" i="17"/>
  <c r="BG48" i="17" s="1"/>
  <c r="AZ43" i="17"/>
  <c r="AZ48" i="17" s="1"/>
  <c r="AQ43" i="17"/>
  <c r="CQ43" i="17"/>
  <c r="CQ48" i="17" s="1"/>
  <c r="V43" i="17"/>
  <c r="V48" i="17" s="1"/>
  <c r="BU43" i="17"/>
  <c r="BU48" i="17" s="1"/>
  <c r="CU43" i="17"/>
  <c r="CU48" i="17" s="1"/>
  <c r="CW43" i="17"/>
  <c r="CW48" i="17" s="1"/>
  <c r="BV43" i="17"/>
  <c r="BV48" i="17" s="1"/>
  <c r="BY43" i="17"/>
  <c r="BY48" i="17" s="1"/>
  <c r="J43" i="17"/>
  <c r="J48" i="17" s="1"/>
  <c r="H43" i="17"/>
  <c r="H48" i="17" s="1"/>
  <c r="CF43" i="17"/>
  <c r="CF48" i="17" s="1"/>
  <c r="D74" i="17"/>
  <c r="G39" i="33" s="1"/>
  <c r="G40" i="33" s="1"/>
  <c r="L23" i="12"/>
  <c r="F18" i="29"/>
  <c r="D39" i="33"/>
  <c r="D40" i="33" s="1"/>
  <c r="D169" i="7"/>
  <c r="D216" i="7"/>
  <c r="AI39" i="26"/>
  <c r="AI42" i="26"/>
  <c r="AJ40" i="26" s="1"/>
  <c r="AH24" i="26"/>
  <c r="AH27" i="26"/>
  <c r="AI25" i="26" s="1"/>
  <c r="AA29" i="16"/>
  <c r="AB11" i="26"/>
  <c r="CY48" i="17"/>
  <c r="F75" i="12"/>
  <c r="CV48" i="17"/>
  <c r="L48" i="17"/>
  <c r="CH48" i="17"/>
  <c r="AH48" i="17"/>
  <c r="AB48" i="17"/>
  <c r="BH48" i="17"/>
  <c r="BB48" i="17"/>
  <c r="CB48" i="17"/>
  <c r="BK48" i="17"/>
  <c r="BM48" i="17"/>
  <c r="CR48" i="17"/>
  <c r="BQ48" i="17"/>
  <c r="AN48" i="17"/>
  <c r="W48" i="17"/>
  <c r="CK48" i="17"/>
  <c r="BT48" i="17"/>
  <c r="CT48" i="17"/>
  <c r="CN48" i="17"/>
  <c r="I48" i="17"/>
  <c r="CC48" i="17"/>
  <c r="BW48" i="17"/>
  <c r="BF48" i="17"/>
  <c r="BZ48" i="17"/>
  <c r="AL48" i="17"/>
  <c r="AF48" i="17"/>
  <c r="BL48" i="17"/>
  <c r="CE48" i="17"/>
  <c r="CG48" i="17"/>
  <c r="U48" i="17"/>
  <c r="CO48" i="17"/>
  <c r="CI48" i="17"/>
  <c r="BR48" i="17"/>
  <c r="AU48" i="17"/>
  <c r="AO48" i="17"/>
  <c r="CL48" i="17"/>
  <c r="AX48" i="17"/>
  <c r="AR48" i="17"/>
  <c r="BN48" i="17"/>
  <c r="CS48" i="17"/>
  <c r="AG48" i="17"/>
  <c r="AA48" i="17"/>
  <c r="BX48" i="17"/>
  <c r="BA48" i="17"/>
  <c r="AJ48" i="17"/>
  <c r="AD48" i="17"/>
  <c r="G48" i="17"/>
  <c r="CA48" i="17"/>
  <c r="BD48" i="17"/>
  <c r="CD48" i="17"/>
  <c r="AS48" i="17"/>
  <c r="AM48" i="17"/>
  <c r="P48" i="17"/>
  <c r="CP48" i="17"/>
  <c r="CJ48" i="17"/>
  <c r="AV48" i="17"/>
  <c r="AP48" i="17"/>
  <c r="S48" i="17"/>
  <c r="BP48" i="17"/>
  <c r="AY48" i="17"/>
  <c r="D75" i="12"/>
  <c r="F39" i="33" l="1"/>
  <c r="D18" i="23"/>
  <c r="D43" i="17"/>
  <c r="C18" i="23" s="1"/>
  <c r="M23" i="12"/>
  <c r="AC7" i="26"/>
  <c r="AC5" i="26" s="1"/>
  <c r="AC8" i="26"/>
  <c r="AI24" i="26"/>
  <c r="AI27" i="26"/>
  <c r="AJ25" i="26" s="1"/>
  <c r="AJ42" i="26"/>
  <c r="AK40" i="26" s="1"/>
  <c r="AJ39" i="26"/>
  <c r="G50" i="17"/>
  <c r="C75" i="12"/>
  <c r="E75" i="12" s="1"/>
  <c r="G75" i="12" s="1"/>
  <c r="C71" i="12"/>
  <c r="E71" i="12" s="1"/>
  <c r="D35" i="17"/>
  <c r="C10" i="23" s="1"/>
  <c r="F40" i="33" l="1"/>
  <c r="E18" i="23"/>
  <c r="E10" i="23"/>
  <c r="N23" i="12"/>
  <c r="O23" i="12" s="1"/>
  <c r="AC11" i="26"/>
  <c r="AD8" i="26" s="1"/>
  <c r="AK42" i="26"/>
  <c r="AL40" i="26" s="1"/>
  <c r="AK39" i="26"/>
  <c r="AJ24" i="26"/>
  <c r="AJ27" i="26"/>
  <c r="AK25" i="26" s="1"/>
  <c r="AB29" i="16"/>
  <c r="I18" i="29"/>
  <c r="H18" i="29"/>
  <c r="H22" i="29" s="1"/>
  <c r="H50" i="17"/>
  <c r="G71" i="12"/>
  <c r="P23" i="12" l="1"/>
  <c r="AD7" i="26"/>
  <c r="AD6" i="26" s="1"/>
  <c r="H23" i="29"/>
  <c r="H25" i="29"/>
  <c r="H24" i="29"/>
  <c r="AK24" i="26"/>
  <c r="AK27" i="26"/>
  <c r="AL25" i="26" s="1"/>
  <c r="AL42" i="26"/>
  <c r="AM40" i="26" s="1"/>
  <c r="AL39" i="26"/>
  <c r="I50" i="17"/>
  <c r="J50" i="17" s="1"/>
  <c r="K50" i="17" s="1"/>
  <c r="L50" i="17" s="1"/>
  <c r="H21" i="29"/>
  <c r="J18" i="29"/>
  <c r="J21" i="29" s="1"/>
  <c r="J22" i="29" s="1"/>
  <c r="I22" i="29"/>
  <c r="I21" i="29"/>
  <c r="Q23" i="12" l="1"/>
  <c r="F7" i="26"/>
  <c r="I25" i="29"/>
  <c r="I24" i="29"/>
  <c r="I26" i="29" s="1"/>
  <c r="I27" i="29" s="1"/>
  <c r="I23" i="29"/>
  <c r="J25" i="29"/>
  <c r="J24" i="29"/>
  <c r="J26" i="29" s="1"/>
  <c r="J23" i="29"/>
  <c r="AM42" i="26"/>
  <c r="AN40" i="26" s="1"/>
  <c r="AM39" i="26"/>
  <c r="F6" i="26"/>
  <c r="AD5" i="26"/>
  <c r="AL24" i="26"/>
  <c r="AL27" i="26"/>
  <c r="AM25" i="26" s="1"/>
  <c r="J27" i="29" l="1"/>
  <c r="G213" i="7" a="1"/>
  <c r="G213" i="7" s="1"/>
  <c r="D213" i="7" s="1"/>
  <c r="R23" i="12"/>
  <c r="S23" i="12" s="1"/>
  <c r="AM24" i="26"/>
  <c r="AM27" i="26"/>
  <c r="AN25" i="26" s="1"/>
  <c r="AC29" i="16"/>
  <c r="F5" i="26"/>
  <c r="AD11" i="26"/>
  <c r="AE9" i="26" s="1"/>
  <c r="AN42" i="26"/>
  <c r="AO40" i="26" s="1"/>
  <c r="AN39" i="26"/>
  <c r="D23" i="12" l="1"/>
  <c r="AO42" i="26"/>
  <c r="AP40" i="26" s="1"/>
  <c r="AO39" i="26"/>
  <c r="AN24" i="26"/>
  <c r="AN27" i="26"/>
  <c r="AO25" i="26" s="1"/>
  <c r="AE11" i="26"/>
  <c r="AF9" i="26" s="1"/>
  <c r="AF11" i="26" l="1"/>
  <c r="AG9" i="26" s="1"/>
  <c r="AO24" i="26"/>
  <c r="AO27" i="26"/>
  <c r="AP25" i="26" s="1"/>
  <c r="AP42" i="26"/>
  <c r="AQ40" i="26" s="1"/>
  <c r="AP39" i="26"/>
  <c r="AQ39" i="26" l="1"/>
  <c r="AQ42" i="26"/>
  <c r="AR40" i="26" s="1"/>
  <c r="AP24" i="26"/>
  <c r="AP27" i="26"/>
  <c r="AQ25" i="26" s="1"/>
  <c r="AG11" i="26"/>
  <c r="AH9" i="26" s="1"/>
  <c r="AH11" i="26" l="1"/>
  <c r="AI9" i="26" s="1"/>
  <c r="AQ24" i="26"/>
  <c r="AQ27" i="26"/>
  <c r="AR25" i="26" s="1"/>
  <c r="AR42" i="26"/>
  <c r="AS40" i="26" s="1"/>
  <c r="AR39" i="26"/>
  <c r="AS39" i="26" l="1"/>
  <c r="AS42" i="26"/>
  <c r="AT40" i="26" s="1"/>
  <c r="AI11" i="26"/>
  <c r="AJ9" i="26" s="1"/>
  <c r="AR24" i="26"/>
  <c r="AR27" i="26"/>
  <c r="AS25" i="26" s="1"/>
  <c r="Q67" i="13"/>
  <c r="Q82" i="13" s="1"/>
  <c r="W67" i="13"/>
  <c r="W82" i="13" s="1"/>
  <c r="U183" i="7" l="1"/>
  <c r="AS24" i="26"/>
  <c r="AS27" i="26"/>
  <c r="AT25" i="26" s="1"/>
  <c r="AJ11" i="26"/>
  <c r="AK9" i="26" s="1"/>
  <c r="AT42" i="26"/>
  <c r="AU40" i="26" s="1"/>
  <c r="AT39" i="26"/>
  <c r="B67" i="13"/>
  <c r="S18" i="13" s="1"/>
  <c r="B68" i="13"/>
  <c r="AA183" i="7"/>
  <c r="O183" i="7"/>
  <c r="Z52" i="16" l="1"/>
  <c r="Z84" i="17"/>
  <c r="Z38" i="17" s="1"/>
  <c r="Z48" i="17" s="1"/>
  <c r="U245" i="7"/>
  <c r="T84" i="17"/>
  <c r="T38" i="17" s="1"/>
  <c r="T48" i="17" s="1"/>
  <c r="T52" i="16"/>
  <c r="N84" i="17"/>
  <c r="N52" i="16"/>
  <c r="K33" i="12"/>
  <c r="L33" i="12" s="1"/>
  <c r="AA184" i="7"/>
  <c r="AA246" i="7" s="1"/>
  <c r="AA245" i="7"/>
  <c r="O184" i="7"/>
  <c r="O246" i="7" s="1"/>
  <c r="O245" i="7"/>
  <c r="U184" i="7"/>
  <c r="U246" i="7" s="1"/>
  <c r="AU39" i="26"/>
  <c r="AU42" i="26"/>
  <c r="AV40" i="26" s="1"/>
  <c r="AK11" i="26"/>
  <c r="AL9" i="26" s="1"/>
  <c r="AT24" i="26"/>
  <c r="AT27" i="26"/>
  <c r="AU25" i="26" s="1"/>
  <c r="D183" i="7"/>
  <c r="D51" i="33" s="1"/>
  <c r="F51" i="33" s="1"/>
  <c r="D245" i="7" l="1"/>
  <c r="M33" i="12"/>
  <c r="D52" i="16"/>
  <c r="H51" i="33" s="1"/>
  <c r="N38" i="17"/>
  <c r="D84" i="17"/>
  <c r="G51" i="33" s="1"/>
  <c r="AL11" i="26"/>
  <c r="AM9" i="26" s="1"/>
  <c r="AU24" i="26"/>
  <c r="AU27" i="26"/>
  <c r="AV25" i="26" s="1"/>
  <c r="AV39" i="26"/>
  <c r="AV42" i="26"/>
  <c r="AW40" i="26" s="1"/>
  <c r="AT64" i="13"/>
  <c r="AT82" i="13" s="1"/>
  <c r="O64" i="13"/>
  <c r="O82" i="13" s="1"/>
  <c r="J63" i="13"/>
  <c r="J64" i="13" s="1"/>
  <c r="J82" i="13" s="1"/>
  <c r="BL64" i="13"/>
  <c r="BL82" i="13" s="1"/>
  <c r="V64" i="13"/>
  <c r="V82" i="13" s="1"/>
  <c r="D13" i="23" l="1"/>
  <c r="D38" i="17"/>
  <c r="C13" i="23" s="1"/>
  <c r="N48" i="17"/>
  <c r="N33" i="12"/>
  <c r="O33" i="12" s="1"/>
  <c r="P33" i="12" s="1"/>
  <c r="Q33" i="12" s="1"/>
  <c r="R33" i="12" s="1"/>
  <c r="S33" i="12" s="1"/>
  <c r="D33" i="12" s="1"/>
  <c r="AM11" i="26"/>
  <c r="AN9" i="26" s="1"/>
  <c r="AW42" i="26"/>
  <c r="AX40" i="26" s="1"/>
  <c r="AW39" i="26"/>
  <c r="AV24" i="26"/>
  <c r="AV27" i="26"/>
  <c r="AW25" i="26" s="1"/>
  <c r="BP182" i="7"/>
  <c r="AX182" i="7"/>
  <c r="S182" i="7"/>
  <c r="B65" i="13"/>
  <c r="Z182" i="7"/>
  <c r="N182" i="7"/>
  <c r="AZ64" i="13"/>
  <c r="AZ82" i="13" s="1"/>
  <c r="AH64" i="13"/>
  <c r="AH82" i="13" s="1"/>
  <c r="BF64" i="13"/>
  <c r="BF82" i="13" s="1"/>
  <c r="AN64" i="13"/>
  <c r="AN82" i="13" s="1"/>
  <c r="AB64" i="13"/>
  <c r="AB82" i="13" s="1"/>
  <c r="B82" i="13" l="1"/>
  <c r="E13" i="23"/>
  <c r="M83" i="17"/>
  <c r="M51" i="16"/>
  <c r="K32" i="12"/>
  <c r="Y83" i="17"/>
  <c r="Y37" i="17" s="1"/>
  <c r="Y51" i="16"/>
  <c r="R83" i="17"/>
  <c r="R37" i="17" s="1"/>
  <c r="R51" i="16"/>
  <c r="AX244" i="7"/>
  <c r="AW83" i="17"/>
  <c r="AW37" i="17" s="1"/>
  <c r="AW51" i="16"/>
  <c r="BP244" i="7"/>
  <c r="BO83" i="17"/>
  <c r="BO37" i="17" s="1"/>
  <c r="BO51" i="16"/>
  <c r="N184" i="7"/>
  <c r="N246" i="7" s="1"/>
  <c r="N244" i="7"/>
  <c r="Z184" i="7"/>
  <c r="Z246" i="7" s="1"/>
  <c r="Z244" i="7"/>
  <c r="S184" i="7"/>
  <c r="S246" i="7" s="1"/>
  <c r="S244" i="7"/>
  <c r="BP184" i="7"/>
  <c r="BP246" i="7" s="1"/>
  <c r="AX184" i="7"/>
  <c r="AX246" i="7" s="1"/>
  <c r="AW24" i="26"/>
  <c r="AW27" i="26"/>
  <c r="AX25" i="26" s="1"/>
  <c r="AX39" i="26"/>
  <c r="AX42" i="26"/>
  <c r="AY40" i="26" s="1"/>
  <c r="AN11" i="26"/>
  <c r="AO9" i="26" s="1"/>
  <c r="AR182" i="7"/>
  <c r="BJ182" i="7"/>
  <c r="AL182" i="7"/>
  <c r="AF182" i="7"/>
  <c r="BD182" i="7"/>
  <c r="B64" i="13"/>
  <c r="B88" i="13" s="1"/>
  <c r="AR244" i="7" l="1"/>
  <c r="AQ51" i="16"/>
  <c r="AQ83" i="17"/>
  <c r="AQ37" i="17" s="1"/>
  <c r="AQ48" i="17" s="1"/>
  <c r="L32" i="12"/>
  <c r="BJ244" i="7"/>
  <c r="BI51" i="16"/>
  <c r="BI83" i="17"/>
  <c r="BI37" i="17" s="1"/>
  <c r="BI48" i="17" s="1"/>
  <c r="M37" i="17"/>
  <c r="D12" i="23" s="1"/>
  <c r="D22" i="23" s="1"/>
  <c r="D25" i="23" s="1"/>
  <c r="BD244" i="7"/>
  <c r="BC83" i="17"/>
  <c r="BC37" i="17" s="1"/>
  <c r="BC51" i="16"/>
  <c r="AF244" i="7"/>
  <c r="AE83" i="17"/>
  <c r="AE37" i="17" s="1"/>
  <c r="AE48" i="17" s="1"/>
  <c r="AE51" i="16"/>
  <c r="AL244" i="7"/>
  <c r="AK51" i="16"/>
  <c r="AK83" i="17"/>
  <c r="AK37" i="17" s="1"/>
  <c r="AF184" i="7"/>
  <c r="AF246" i="7" s="1"/>
  <c r="AL184" i="7"/>
  <c r="AL246" i="7" s="1"/>
  <c r="BD184" i="7"/>
  <c r="BD246" i="7" s="1"/>
  <c r="AR184" i="7"/>
  <c r="AR246" i="7" s="1"/>
  <c r="BJ184" i="7"/>
  <c r="BJ246" i="7" s="1"/>
  <c r="S17" i="13"/>
  <c r="S19" i="13" s="1"/>
  <c r="R48" i="17"/>
  <c r="BO48" i="17"/>
  <c r="AW48" i="17"/>
  <c r="AY42" i="26"/>
  <c r="AZ40" i="26" s="1"/>
  <c r="AY39" i="26"/>
  <c r="AO11" i="26"/>
  <c r="AP9" i="26" s="1"/>
  <c r="AX24" i="26"/>
  <c r="AX27" i="26"/>
  <c r="AY25" i="26" s="1"/>
  <c r="D182" i="7"/>
  <c r="D50" i="33" s="1"/>
  <c r="Y48" i="17"/>
  <c r="D73" i="12"/>
  <c r="D77" i="12" s="1"/>
  <c r="D244" i="7" l="1"/>
  <c r="D246" i="7" s="1"/>
  <c r="D52" i="33"/>
  <c r="F50" i="33"/>
  <c r="D51" i="16"/>
  <c r="H50" i="33" s="1"/>
  <c r="H52" i="33" s="1"/>
  <c r="M32" i="12"/>
  <c r="N32" i="12" s="1"/>
  <c r="D83" i="17"/>
  <c r="D184" i="7"/>
  <c r="G54" i="7"/>
  <c r="O52" i="7"/>
  <c r="G53" i="7"/>
  <c r="G52" i="7"/>
  <c r="AK48" i="17"/>
  <c r="BC48" i="17"/>
  <c r="AY24" i="26"/>
  <c r="AY27" i="26"/>
  <c r="AZ25" i="26" s="1"/>
  <c r="AP11" i="26"/>
  <c r="AQ9" i="26" s="1"/>
  <c r="AZ39" i="26"/>
  <c r="AZ42" i="26"/>
  <c r="BA40" i="26" s="1"/>
  <c r="F60" i="6"/>
  <c r="G16" i="7" s="1"/>
  <c r="F73" i="12"/>
  <c r="M48" i="17"/>
  <c r="M50" i="17" s="1"/>
  <c r="N50" i="17" s="1"/>
  <c r="O50" i="17" s="1"/>
  <c r="P50" i="17" s="1"/>
  <c r="Q50" i="17" s="1"/>
  <c r="R50" i="17" s="1"/>
  <c r="S50" i="17" s="1"/>
  <c r="T50" i="17" s="1"/>
  <c r="U50" i="17" s="1"/>
  <c r="V50" i="17" s="1"/>
  <c r="W50" i="17" s="1"/>
  <c r="X50" i="17" s="1"/>
  <c r="Y50" i="17" s="1"/>
  <c r="Z50" i="17" s="1"/>
  <c r="AA50" i="17" s="1"/>
  <c r="AB50" i="17" s="1"/>
  <c r="AC50" i="17" s="1"/>
  <c r="AD50" i="17" s="1"/>
  <c r="AE50" i="17" s="1"/>
  <c r="AF50" i="17" s="1"/>
  <c r="AG50" i="17" s="1"/>
  <c r="AH50" i="17" s="1"/>
  <c r="AI50" i="17" s="1"/>
  <c r="AJ50" i="17" s="1"/>
  <c r="FL52" i="7"/>
  <c r="CF52" i="7"/>
  <c r="DE52" i="7"/>
  <c r="DJ52" i="7"/>
  <c r="N52" i="7"/>
  <c r="FG52" i="7"/>
  <c r="EM52" i="7"/>
  <c r="DA52" i="7"/>
  <c r="BQ52" i="7"/>
  <c r="DB52" i="7"/>
  <c r="EE52" i="7"/>
  <c r="BW52" i="7"/>
  <c r="DS52" i="7"/>
  <c r="Z52" i="7"/>
  <c r="EC52" i="7"/>
  <c r="BH52" i="7"/>
  <c r="BB52" i="7"/>
  <c r="CS52" i="7"/>
  <c r="DD52" i="7"/>
  <c r="BJ52" i="7"/>
  <c r="CP52" i="7"/>
  <c r="AO54" i="7"/>
  <c r="ER54" i="7"/>
  <c r="DD54" i="7"/>
  <c r="CC53" i="7"/>
  <c r="EG53" i="7"/>
  <c r="CZ54" i="7"/>
  <c r="AT54" i="7"/>
  <c r="W53" i="7"/>
  <c r="DS53" i="7"/>
  <c r="BF54" i="7"/>
  <c r="CV54" i="7"/>
  <c r="BX54" i="7"/>
  <c r="EL53" i="7"/>
  <c r="K53" i="7"/>
  <c r="CJ53" i="7"/>
  <c r="L53" i="7"/>
  <c r="EJ54" i="7"/>
  <c r="S53" i="7"/>
  <c r="H53" i="7"/>
  <c r="K54" i="7"/>
  <c r="FA53" i="7"/>
  <c r="CE53" i="7"/>
  <c r="DM53" i="7"/>
  <c r="P53" i="7"/>
  <c r="BA53" i="7"/>
  <c r="CO54" i="7"/>
  <c r="FF53" i="7"/>
  <c r="CR52" i="7"/>
  <c r="CJ52" i="7"/>
  <c r="AH52" i="7"/>
  <c r="AT52" i="7"/>
  <c r="CG52" i="7"/>
  <c r="EA52" i="7"/>
  <c r="EZ52" i="7"/>
  <c r="BU52" i="7"/>
  <c r="DC52" i="7"/>
  <c r="FE52" i="7"/>
  <c r="DI52" i="7"/>
  <c r="CA54" i="7"/>
  <c r="EN54" i="7"/>
  <c r="AA54" i="7"/>
  <c r="BI54" i="7"/>
  <c r="FB54" i="7"/>
  <c r="AY53" i="7"/>
  <c r="BI53" i="7"/>
  <c r="DQ54" i="7"/>
  <c r="CF54" i="7"/>
  <c r="CX53" i="7"/>
  <c r="CE54" i="7"/>
  <c r="CD54" i="7"/>
  <c r="AE53" i="7"/>
  <c r="CU54" i="7"/>
  <c r="AG54" i="7"/>
  <c r="EU53" i="7"/>
  <c r="BE53" i="7"/>
  <c r="FO54" i="7"/>
  <c r="BL54" i="7"/>
  <c r="DP54" i="7"/>
  <c r="CT54" i="7"/>
  <c r="DB54" i="7"/>
  <c r="CL53" i="7"/>
  <c r="AK54" i="7"/>
  <c r="AH53" i="7"/>
  <c r="AB54" i="7"/>
  <c r="BC54" i="7"/>
  <c r="AG52" i="7"/>
  <c r="DE54" i="7"/>
  <c r="CZ53" i="7"/>
  <c r="DL53" i="7"/>
  <c r="EO53" i="7"/>
  <c r="AW53" i="7"/>
  <c r="CU53" i="7"/>
  <c r="CF53" i="7"/>
  <c r="DG54" i="7"/>
  <c r="BW54" i="7"/>
  <c r="AT53" i="7"/>
  <c r="AC53" i="7"/>
  <c r="AD53" i="7"/>
  <c r="BK54" i="7"/>
  <c r="BT54" i="7"/>
  <c r="AR53" i="7"/>
  <c r="ET54" i="7"/>
  <c r="CM53" i="7"/>
  <c r="BG52" i="7"/>
  <c r="BS52" i="7"/>
  <c r="AL52" i="7"/>
  <c r="T52" i="7"/>
  <c r="S52" i="7"/>
  <c r="EF52" i="7"/>
  <c r="AZ52" i="7"/>
  <c r="EO52" i="7"/>
  <c r="DQ52" i="7"/>
  <c r="CY52" i="7"/>
  <c r="EL52" i="7"/>
  <c r="DL54" i="7"/>
  <c r="DO53" i="7"/>
  <c r="AM54" i="7"/>
  <c r="BJ53" i="7"/>
  <c r="AW54" i="7"/>
  <c r="CC54" i="7"/>
  <c r="CR53" i="7"/>
  <c r="DW54" i="7"/>
  <c r="T53" i="7"/>
  <c r="DJ53" i="7"/>
  <c r="FB52" i="7"/>
  <c r="BF52" i="7"/>
  <c r="CZ52" i="7"/>
  <c r="DG52" i="7"/>
  <c r="DN52" i="7"/>
  <c r="CV52" i="7"/>
  <c r="BO52" i="7"/>
  <c r="AJ52" i="7"/>
  <c r="ES52" i="7"/>
  <c r="DF54" i="7"/>
  <c r="AG53" i="7"/>
  <c r="BP54" i="7"/>
  <c r="CJ54" i="7"/>
  <c r="EC53" i="7"/>
  <c r="EP54" i="7"/>
  <c r="FH53" i="7"/>
  <c r="FC54" i="7"/>
  <c r="BG53" i="7"/>
  <c r="CY54" i="7"/>
  <c r="DI54" i="7"/>
  <c r="CX54" i="7"/>
  <c r="EB54" i="7"/>
  <c r="EK54" i="7"/>
  <c r="FM53" i="7"/>
  <c r="Q53" i="7"/>
  <c r="R53" i="7"/>
  <c r="EE53" i="7"/>
  <c r="AR54" i="7"/>
  <c r="EU54" i="7"/>
  <c r="DG53" i="7"/>
  <c r="ER53" i="7"/>
  <c r="EJ53" i="7"/>
  <c r="FI53" i="7"/>
  <c r="FD54" i="7"/>
  <c r="AZ53" i="7"/>
  <c r="BD54" i="7"/>
  <c r="Q52" i="7"/>
  <c r="BT52" i="7"/>
  <c r="AY52" i="7"/>
  <c r="AU52" i="7"/>
  <c r="BC52" i="7"/>
  <c r="BY52" i="7"/>
  <c r="CU52" i="7"/>
  <c r="FM52" i="7"/>
  <c r="AR52" i="7"/>
  <c r="AE54" i="7"/>
  <c r="EF53" i="7"/>
  <c r="EY54" i="7"/>
  <c r="DK54" i="7"/>
  <c r="BW53" i="7"/>
  <c r="FN53" i="7"/>
  <c r="BQ53" i="7"/>
  <c r="CW53" i="7"/>
  <c r="CV53" i="7"/>
  <c r="BY54" i="7"/>
  <c r="CB53" i="7"/>
  <c r="FE54" i="7"/>
  <c r="DC53" i="7"/>
  <c r="BK53" i="7"/>
  <c r="I53" i="7"/>
  <c r="EL54" i="7"/>
  <c r="CO53" i="7"/>
  <c r="Y54" i="7"/>
  <c r="BV53" i="7"/>
  <c r="DR53" i="7"/>
  <c r="BG54" i="7"/>
  <c r="CS54" i="7"/>
  <c r="W54" i="7"/>
  <c r="FD53" i="7"/>
  <c r="CQ54" i="7"/>
  <c r="EM53" i="7"/>
  <c r="CN54" i="7"/>
  <c r="FF54" i="7"/>
  <c r="EP52" i="7"/>
  <c r="CC52" i="7"/>
  <c r="M53" i="7"/>
  <c r="DA53" i="7"/>
  <c r="U54" i="7"/>
  <c r="DE53" i="7"/>
  <c r="AH54" i="7"/>
  <c r="CR54" i="7"/>
  <c r="H52" i="7"/>
  <c r="BD52" i="7"/>
  <c r="DF52" i="7"/>
  <c r="AC52" i="7"/>
  <c r="DZ52" i="7"/>
  <c r="FF52" i="7"/>
  <c r="AX54" i="7"/>
  <c r="DX53" i="7"/>
  <c r="CL54" i="7"/>
  <c r="BZ53" i="7"/>
  <c r="AQ52" i="7"/>
  <c r="T54" i="7"/>
  <c r="AI53" i="7"/>
  <c r="AJ53" i="7"/>
  <c r="EQ53" i="7"/>
  <c r="DX52" i="7"/>
  <c r="FN52" i="7"/>
  <c r="CK52" i="7"/>
  <c r="R52" i="7"/>
  <c r="FC52" i="7"/>
  <c r="EP53" i="7"/>
  <c r="DD53" i="7"/>
  <c r="BJ54" i="7"/>
  <c r="FJ53" i="7"/>
  <c r="DT54" i="7"/>
  <c r="CI53" i="7"/>
  <c r="BD53" i="7"/>
  <c r="CI54" i="7"/>
  <c r="P54" i="7"/>
  <c r="AV53" i="7"/>
  <c r="CG53" i="7"/>
  <c r="O54" i="7"/>
  <c r="BM53" i="7"/>
  <c r="AX53" i="7"/>
  <c r="DV54" i="7"/>
  <c r="CA53" i="7"/>
  <c r="BP53" i="7"/>
  <c r="DO54" i="7"/>
  <c r="EQ52" i="7"/>
  <c r="Z53" i="7"/>
  <c r="EV53" i="7"/>
  <c r="AL53" i="7"/>
  <c r="CS53" i="7"/>
  <c r="AB53" i="7"/>
  <c r="CM54" i="7"/>
  <c r="DP53" i="7"/>
  <c r="BM54" i="7"/>
  <c r="CW52" i="7"/>
  <c r="CG54" i="7"/>
  <c r="CY53" i="7"/>
  <c r="EE54" i="7"/>
  <c r="EN53" i="7"/>
  <c r="FM54" i="7"/>
  <c r="DH53" i="7"/>
  <c r="CT52" i="7"/>
  <c r="CE52" i="7"/>
  <c r="EA54" i="7"/>
  <c r="DQ53" i="7"/>
  <c r="DM54" i="7"/>
  <c r="FN54" i="7"/>
  <c r="EX52" i="7"/>
  <c r="ER52" i="7"/>
  <c r="BV54" i="7"/>
  <c r="I54" i="7"/>
  <c r="AU54" i="7"/>
  <c r="EX54" i="7"/>
  <c r="AW52" i="7"/>
  <c r="CL52" i="7"/>
  <c r="DR52" i="7"/>
  <c r="DY52" i="7"/>
  <c r="L52" i="7"/>
  <c r="FC53" i="7"/>
  <c r="DP52" i="7"/>
  <c r="EN52" i="7"/>
  <c r="FK52" i="7"/>
  <c r="CD52" i="7"/>
  <c r="EI52" i="7"/>
  <c r="EO54" i="7"/>
  <c r="DJ54" i="7"/>
  <c r="DO52" i="7"/>
  <c r="AF52" i="7"/>
  <c r="Q54" i="7"/>
  <c r="DT53" i="7"/>
  <c r="M54" i="7"/>
  <c r="CK53" i="7"/>
  <c r="FO53" i="7"/>
  <c r="BS54" i="7"/>
  <c r="CI52" i="7"/>
  <c r="EK52" i="7"/>
  <c r="EU52" i="7"/>
  <c r="DT52" i="7"/>
  <c r="DU53" i="7"/>
  <c r="BZ54" i="7"/>
  <c r="EF54" i="7"/>
  <c r="AN54" i="7"/>
  <c r="DN53" i="7"/>
  <c r="CH52" i="7"/>
  <c r="BK52" i="7"/>
  <c r="ED52" i="7"/>
  <c r="AA52" i="7"/>
  <c r="CX52" i="7"/>
  <c r="FI52" i="7"/>
  <c r="FA52" i="7"/>
  <c r="FO52" i="7"/>
  <c r="BI52" i="7"/>
  <c r="CQ52" i="7"/>
  <c r="BA52" i="7"/>
  <c r="CB52" i="7"/>
  <c r="AS53" i="7"/>
  <c r="EV54" i="7"/>
  <c r="BN54" i="7"/>
  <c r="AJ54" i="7"/>
  <c r="BE54" i="7"/>
  <c r="DU54" i="7"/>
  <c r="FK53" i="7"/>
  <c r="BU53" i="7"/>
  <c r="DB53" i="7"/>
  <c r="AF54" i="7"/>
  <c r="AQ54" i="7"/>
  <c r="ES53" i="7"/>
  <c r="FL53" i="7"/>
  <c r="BY53" i="7"/>
  <c r="DZ54" i="7"/>
  <c r="BF53" i="7"/>
  <c r="DX54" i="7"/>
  <c r="AK53" i="7"/>
  <c r="EA53" i="7"/>
  <c r="AN52" i="7"/>
  <c r="AO52" i="7"/>
  <c r="X53" i="7"/>
  <c r="R54" i="7"/>
  <c r="DR54" i="7"/>
  <c r="ED53" i="7"/>
  <c r="FI54" i="7"/>
  <c r="BL52" i="7"/>
  <c r="EW52" i="7"/>
  <c r="AD52" i="7"/>
  <c r="ET52" i="7"/>
  <c r="AE52" i="7"/>
  <c r="BE52" i="7"/>
  <c r="BA54" i="7"/>
  <c r="EW53" i="7"/>
  <c r="O53" i="7"/>
  <c r="Y53" i="7"/>
  <c r="H54" i="7"/>
  <c r="AV52" i="7"/>
  <c r="J54" i="7"/>
  <c r="FL54" i="7"/>
  <c r="BU54" i="7"/>
  <c r="DF53" i="7"/>
  <c r="DZ53" i="7"/>
  <c r="AB52" i="7"/>
  <c r="ED54" i="7"/>
  <c r="EZ53" i="7"/>
  <c r="CW54" i="7"/>
  <c r="AA53" i="7"/>
  <c r="X54" i="7"/>
  <c r="Z54" i="7"/>
  <c r="AD54" i="7"/>
  <c r="EY53" i="7"/>
  <c r="X52" i="7"/>
  <c r="EY52" i="7"/>
  <c r="BM52" i="7"/>
  <c r="DL52" i="7"/>
  <c r="EB53" i="7"/>
  <c r="FG54" i="7"/>
  <c r="V53" i="7"/>
  <c r="AC54" i="7"/>
  <c r="BC53" i="7"/>
  <c r="EI53" i="7"/>
  <c r="BH53" i="7"/>
  <c r="EK53" i="7"/>
  <c r="J52" i="7"/>
  <c r="W52" i="7"/>
  <c r="FD52" i="7"/>
  <c r="BH54" i="7"/>
  <c r="S54" i="7"/>
  <c r="AL54" i="7"/>
  <c r="EH53" i="7"/>
  <c r="DV53" i="7"/>
  <c r="AQ53" i="7"/>
  <c r="FE53" i="7"/>
  <c r="DA54" i="7"/>
  <c r="BX53" i="7"/>
  <c r="FK54" i="7"/>
  <c r="CP53" i="7"/>
  <c r="AK52" i="7"/>
  <c r="FJ52" i="7"/>
  <c r="DU52" i="7"/>
  <c r="CN52" i="7"/>
  <c r="DM52" i="7"/>
  <c r="I52" i="7"/>
  <c r="BS53" i="7"/>
  <c r="BO53" i="7"/>
  <c r="L54" i="7"/>
  <c r="FJ54" i="7"/>
  <c r="BP52" i="7"/>
  <c r="BV52" i="7"/>
  <c r="DH52" i="7"/>
  <c r="EJ52" i="7"/>
  <c r="EG52" i="7"/>
  <c r="AS52" i="7"/>
  <c r="EV52" i="7"/>
  <c r="V52" i="7"/>
  <c r="EH54" i="7"/>
  <c r="BR53" i="7"/>
  <c r="AV54" i="7"/>
  <c r="AM53" i="7"/>
  <c r="CN53" i="7"/>
  <c r="ET53" i="7"/>
  <c r="FH52" i="7"/>
  <c r="AM52" i="7"/>
  <c r="BX52" i="7"/>
  <c r="DY53" i="7"/>
  <c r="AY54" i="7"/>
  <c r="J53" i="7"/>
  <c r="DH54" i="7"/>
  <c r="BR54" i="7"/>
  <c r="BZ52" i="7"/>
  <c r="V54" i="7"/>
  <c r="CT53" i="7"/>
  <c r="CH54" i="7"/>
  <c r="CO52" i="7"/>
  <c r="CQ53" i="7"/>
  <c r="U52" i="7"/>
  <c r="AS54" i="7"/>
  <c r="N54" i="7"/>
  <c r="CH53" i="7"/>
  <c r="EQ54" i="7"/>
  <c r="BB54" i="7"/>
  <c r="K52" i="7"/>
  <c r="DW52" i="7"/>
  <c r="BT53" i="7"/>
  <c r="U53" i="7"/>
  <c r="N53" i="7"/>
  <c r="BL53" i="7"/>
  <c r="AP52" i="7"/>
  <c r="EH52" i="7"/>
  <c r="EB52" i="7"/>
  <c r="ES54" i="7"/>
  <c r="DV52" i="7"/>
  <c r="AI54" i="7"/>
  <c r="CB54" i="7"/>
  <c r="EX53" i="7"/>
  <c r="CA52" i="7"/>
  <c r="DC54" i="7"/>
  <c r="DI53" i="7"/>
  <c r="EI54" i="7"/>
  <c r="P52" i="7"/>
  <c r="AP53" i="7"/>
  <c r="DK52" i="7"/>
  <c r="Y52" i="7"/>
  <c r="BB53" i="7"/>
  <c r="AP54" i="7"/>
  <c r="BR52" i="7"/>
  <c r="AU53" i="7"/>
  <c r="AX52" i="7"/>
  <c r="DY54" i="7"/>
  <c r="EG54" i="7"/>
  <c r="FH54" i="7"/>
  <c r="FA54" i="7"/>
  <c r="DS54" i="7"/>
  <c r="AI52" i="7"/>
  <c r="EZ54" i="7"/>
  <c r="BN53" i="7"/>
  <c r="AF53" i="7"/>
  <c r="EW54" i="7"/>
  <c r="DK53" i="7"/>
  <c r="BQ54" i="7"/>
  <c r="EM54" i="7"/>
  <c r="AO53" i="7"/>
  <c r="CP54" i="7"/>
  <c r="DN54" i="7"/>
  <c r="CM52" i="7"/>
  <c r="AZ54" i="7"/>
  <c r="CK54" i="7"/>
  <c r="BN52" i="7"/>
  <c r="EC54" i="7"/>
  <c r="AN53" i="7"/>
  <c r="M52" i="7"/>
  <c r="FG53" i="7"/>
  <c r="FB53" i="7"/>
  <c r="DW53" i="7"/>
  <c r="CD53" i="7"/>
  <c r="BO54" i="7"/>
  <c r="G50" i="33" l="1"/>
  <c r="G52" i="33" s="1"/>
  <c r="F52" i="33"/>
  <c r="O32" i="12"/>
  <c r="P32" i="12" s="1"/>
  <c r="Q32" i="12" s="1"/>
  <c r="C73" i="12"/>
  <c r="C77" i="12" s="1"/>
  <c r="D37" i="17"/>
  <c r="D48" i="17" s="1"/>
  <c r="AK50" i="17"/>
  <c r="AL50" i="17" s="1"/>
  <c r="AM50" i="17" s="1"/>
  <c r="AN50" i="17" s="1"/>
  <c r="AO50" i="17" s="1"/>
  <c r="AP50" i="17" s="1"/>
  <c r="AQ50" i="17" s="1"/>
  <c r="AR50" i="17" s="1"/>
  <c r="AS50" i="17" s="1"/>
  <c r="AT50" i="17" s="1"/>
  <c r="AU50" i="17" s="1"/>
  <c r="AV50" i="17" s="1"/>
  <c r="AW50" i="17" s="1"/>
  <c r="AX50" i="17" s="1"/>
  <c r="AY50" i="17" s="1"/>
  <c r="AZ50" i="17" s="1"/>
  <c r="BA50" i="17" s="1"/>
  <c r="BB50" i="17" s="1"/>
  <c r="BC50" i="17" s="1"/>
  <c r="BD50" i="17" s="1"/>
  <c r="BE50" i="17" s="1"/>
  <c r="BF50" i="17" s="1"/>
  <c r="BG50" i="17" s="1"/>
  <c r="BH50" i="17" s="1"/>
  <c r="BI50" i="17" s="1"/>
  <c r="BJ50" i="17" s="1"/>
  <c r="BK50" i="17" s="1"/>
  <c r="BL50" i="17" s="1"/>
  <c r="BM50" i="17" s="1"/>
  <c r="BN50" i="17" s="1"/>
  <c r="BO50" i="17" s="1"/>
  <c r="BP50" i="17" s="1"/>
  <c r="BQ50" i="17" s="1"/>
  <c r="BR50" i="17" s="1"/>
  <c r="BS50" i="17" s="1"/>
  <c r="BT50" i="17" s="1"/>
  <c r="BU50" i="17" s="1"/>
  <c r="BV50" i="17" s="1"/>
  <c r="BW50" i="17" s="1"/>
  <c r="BX50" i="17" s="1"/>
  <c r="BY50" i="17" s="1"/>
  <c r="BZ50" i="17" s="1"/>
  <c r="CA50" i="17" s="1"/>
  <c r="CB50" i="17" s="1"/>
  <c r="CC50" i="17" s="1"/>
  <c r="CD50" i="17" s="1"/>
  <c r="CE50" i="17" s="1"/>
  <c r="CF50" i="17" s="1"/>
  <c r="CG50" i="17" s="1"/>
  <c r="CH50" i="17" s="1"/>
  <c r="CI50" i="17" s="1"/>
  <c r="CJ50" i="17" s="1"/>
  <c r="CK50" i="17" s="1"/>
  <c r="CL50" i="17" s="1"/>
  <c r="CM50" i="17" s="1"/>
  <c r="CN50" i="17" s="1"/>
  <c r="CO50" i="17" s="1"/>
  <c r="CP50" i="17" s="1"/>
  <c r="CQ50" i="17" s="1"/>
  <c r="CR50" i="17" s="1"/>
  <c r="CS50" i="17" s="1"/>
  <c r="CT50" i="17" s="1"/>
  <c r="CU50" i="17" s="1"/>
  <c r="CV50" i="17" s="1"/>
  <c r="CW50" i="17" s="1"/>
  <c r="CX50" i="17" s="1"/>
  <c r="CY50" i="17" s="1"/>
  <c r="CZ50" i="17" s="1"/>
  <c r="BA39" i="26"/>
  <c r="BA42" i="26"/>
  <c r="BB40" i="26" s="1"/>
  <c r="AQ11" i="26"/>
  <c r="AR9" i="26" s="1"/>
  <c r="AZ24" i="26"/>
  <c r="AZ27" i="26"/>
  <c r="BA25" i="26" s="1"/>
  <c r="CL51" i="7"/>
  <c r="CL136" i="7" s="1"/>
  <c r="EH51" i="7"/>
  <c r="EH136" i="7" s="1"/>
  <c r="CO51" i="7"/>
  <c r="CO136" i="7" s="1"/>
  <c r="CE51" i="7"/>
  <c r="CE136" i="7" s="1"/>
  <c r="BV51" i="7"/>
  <c r="BV136" i="7" s="1"/>
  <c r="EY51" i="7"/>
  <c r="EY136" i="7" s="1"/>
  <c r="J51" i="7"/>
  <c r="J136" i="7" s="1"/>
  <c r="EK51" i="7"/>
  <c r="EK136" i="7" s="1"/>
  <c r="AM51" i="7"/>
  <c r="AM136" i="7" s="1"/>
  <c r="AO51" i="7"/>
  <c r="AO136" i="7" s="1"/>
  <c r="CJ51" i="7"/>
  <c r="CJ136" i="7" s="1"/>
  <c r="Z51" i="7"/>
  <c r="Z136" i="7" s="1"/>
  <c r="DL51" i="7"/>
  <c r="DL136" i="7" s="1"/>
  <c r="AI51" i="7"/>
  <c r="AI136" i="7" s="1"/>
  <c r="DM51" i="7"/>
  <c r="DM136" i="7" s="1"/>
  <c r="DH51" i="7"/>
  <c r="DH136" i="7" s="1"/>
  <c r="FO51" i="7"/>
  <c r="FO136" i="7" s="1"/>
  <c r="DO51" i="7"/>
  <c r="DO136" i="7" s="1"/>
  <c r="CF51" i="7"/>
  <c r="CF136" i="7" s="1"/>
  <c r="AK51" i="7"/>
  <c r="AK136" i="7" s="1"/>
  <c r="CT51" i="7"/>
  <c r="CT136" i="7" s="1"/>
  <c r="BS51" i="7"/>
  <c r="BS136" i="7" s="1"/>
  <c r="FL51" i="7"/>
  <c r="FL136" i="7" s="1"/>
  <c r="AU51" i="7"/>
  <c r="AU136" i="7" s="1"/>
  <c r="EE51" i="7"/>
  <c r="EE136" i="7" s="1"/>
  <c r="CU51" i="7"/>
  <c r="CU136" i="7" s="1"/>
  <c r="EV51" i="7"/>
  <c r="EV136" i="7" s="1"/>
  <c r="H51" i="7"/>
  <c r="H136" i="7" s="1"/>
  <c r="AG51" i="7"/>
  <c r="AG136" i="7" s="1"/>
  <c r="I51" i="7"/>
  <c r="I136" i="7" s="1"/>
  <c r="BD51" i="7"/>
  <c r="BD136" i="7" s="1"/>
  <c r="CB51" i="7"/>
  <c r="CB136" i="7" s="1"/>
  <c r="CW51" i="7"/>
  <c r="CW136" i="7" s="1"/>
  <c r="BB51" i="7"/>
  <c r="BB136" i="7" s="1"/>
  <c r="FG51" i="7"/>
  <c r="FG136" i="7" s="1"/>
  <c r="DK51" i="7"/>
  <c r="DK136" i="7" s="1"/>
  <c r="BA51" i="7"/>
  <c r="BA136" i="7" s="1"/>
  <c r="L51" i="7"/>
  <c r="L136" i="7" s="1"/>
  <c r="AR51" i="7"/>
  <c r="AR136" i="7" s="1"/>
  <c r="EF51" i="7"/>
  <c r="EF136" i="7" s="1"/>
  <c r="BH51" i="7"/>
  <c r="BH136" i="7" s="1"/>
  <c r="EB51" i="7"/>
  <c r="EB136" i="7" s="1"/>
  <c r="CM51" i="7"/>
  <c r="CM136" i="7" s="1"/>
  <c r="CN51" i="7"/>
  <c r="CN136" i="7" s="1"/>
  <c r="P51" i="7"/>
  <c r="P136" i="7" s="1"/>
  <c r="U51" i="7"/>
  <c r="U136" i="7" s="1"/>
  <c r="BX51" i="7"/>
  <c r="BX136" i="7" s="1"/>
  <c r="EG51" i="7"/>
  <c r="EG136" i="7" s="1"/>
  <c r="DU51" i="7"/>
  <c r="DU136" i="7" s="1"/>
  <c r="FM51" i="7"/>
  <c r="FM136" i="7" s="1"/>
  <c r="AJ51" i="7"/>
  <c r="AJ136" i="7" s="1"/>
  <c r="S51" i="7"/>
  <c r="S136" i="7" s="1"/>
  <c r="EC51" i="7"/>
  <c r="EC136" i="7" s="1"/>
  <c r="DJ51" i="7"/>
  <c r="DJ136" i="7" s="1"/>
  <c r="AZ51" i="7"/>
  <c r="AZ136" i="7" s="1"/>
  <c r="AS51" i="7"/>
  <c r="AS136" i="7" s="1"/>
  <c r="CQ51" i="7"/>
  <c r="CQ136" i="7" s="1"/>
  <c r="DY51" i="7"/>
  <c r="DY136" i="7" s="1"/>
  <c r="EJ51" i="7"/>
  <c r="EJ136" i="7" s="1"/>
  <c r="AF51" i="7"/>
  <c r="AF136" i="7" s="1"/>
  <c r="AB51" i="7"/>
  <c r="AB136" i="7" s="1"/>
  <c r="BY51" i="7"/>
  <c r="BY136" i="7" s="1"/>
  <c r="CV51" i="7"/>
  <c r="CV136" i="7" s="1"/>
  <c r="FC51" i="7"/>
  <c r="FC136" i="7" s="1"/>
  <c r="BC51" i="7"/>
  <c r="BC136" i="7" s="1"/>
  <c r="CA51" i="7"/>
  <c r="CA136" i="7" s="1"/>
  <c r="BP51" i="7"/>
  <c r="BP136" i="7" s="1"/>
  <c r="FI51" i="7"/>
  <c r="FI136" i="7" s="1"/>
  <c r="DG51" i="7"/>
  <c r="DG136" i="7" s="1"/>
  <c r="BG51" i="7"/>
  <c r="BG136" i="7" s="1"/>
  <c r="FE51" i="7"/>
  <c r="FE136" i="7" s="1"/>
  <c r="CX51" i="7"/>
  <c r="CX136" i="7" s="1"/>
  <c r="CK51" i="7"/>
  <c r="CK136" i="7" s="1"/>
  <c r="FF51" i="7"/>
  <c r="FF136" i="7" s="1"/>
  <c r="CC51" i="7"/>
  <c r="CC136" i="7" s="1"/>
  <c r="CZ51" i="7"/>
  <c r="CZ136" i="7" s="1"/>
  <c r="DC51" i="7"/>
  <c r="DC136" i="7" s="1"/>
  <c r="DB51" i="7"/>
  <c r="DB136" i="7" s="1"/>
  <c r="BR51" i="7"/>
  <c r="BR136" i="7" s="1"/>
  <c r="K51" i="7"/>
  <c r="K136" i="7" s="1"/>
  <c r="BZ51" i="7"/>
  <c r="BZ136" i="7" s="1"/>
  <c r="EW51" i="7"/>
  <c r="EW136" i="7" s="1"/>
  <c r="AA51" i="7"/>
  <c r="AA136" i="7" s="1"/>
  <c r="CI51" i="7"/>
  <c r="CI136" i="7" s="1"/>
  <c r="CD51" i="7"/>
  <c r="CD136" i="7" s="1"/>
  <c r="FN51" i="7"/>
  <c r="FN136" i="7" s="1"/>
  <c r="DZ51" i="7"/>
  <c r="DZ136" i="7" s="1"/>
  <c r="EP51" i="7"/>
  <c r="EP136" i="7" s="1"/>
  <c r="BT51" i="7"/>
  <c r="BT136" i="7" s="1"/>
  <c r="BF51" i="7"/>
  <c r="BF136" i="7" s="1"/>
  <c r="EL51" i="7"/>
  <c r="EL136" i="7" s="1"/>
  <c r="BU51" i="7"/>
  <c r="BU136" i="7" s="1"/>
  <c r="CP51" i="7"/>
  <c r="CP136" i="7" s="1"/>
  <c r="BQ51" i="7"/>
  <c r="BQ136" i="7" s="1"/>
  <c r="AT51" i="7"/>
  <c r="AT136" i="7" s="1"/>
  <c r="N51" i="7"/>
  <c r="N136" i="7" s="1"/>
  <c r="AP51" i="7"/>
  <c r="AP136" i="7" s="1"/>
  <c r="AH51" i="7"/>
  <c r="AH136" i="7" s="1"/>
  <c r="BO51" i="7"/>
  <c r="BO136" i="7" s="1"/>
  <c r="DE51" i="7"/>
  <c r="DE136" i="7" s="1"/>
  <c r="FH51" i="7"/>
  <c r="FH136" i="7" s="1"/>
  <c r="AN51" i="7"/>
  <c r="AN136" i="7" s="1"/>
  <c r="FD51" i="7"/>
  <c r="FD136" i="7" s="1"/>
  <c r="FA51" i="7"/>
  <c r="FA136" i="7" s="1"/>
  <c r="DN51" i="7"/>
  <c r="DN136" i="7" s="1"/>
  <c r="M51" i="7"/>
  <c r="M136" i="7" s="1"/>
  <c r="X51" i="7"/>
  <c r="X136" i="7" s="1"/>
  <c r="AD51" i="7"/>
  <c r="AD136" i="7" s="1"/>
  <c r="EI51" i="7"/>
  <c r="EI136" i="7" s="1"/>
  <c r="BL51" i="7"/>
  <c r="BL136" i="7" s="1"/>
  <c r="ED51" i="7"/>
  <c r="ED136" i="7" s="1"/>
  <c r="FK51" i="7"/>
  <c r="FK136" i="7" s="1"/>
  <c r="DX51" i="7"/>
  <c r="DX136" i="7" s="1"/>
  <c r="AC51" i="7"/>
  <c r="AC136" i="7" s="1"/>
  <c r="Q51" i="7"/>
  <c r="Q136" i="7" s="1"/>
  <c r="CY51" i="7"/>
  <c r="CY136" i="7" s="1"/>
  <c r="EZ51" i="7"/>
  <c r="EZ136" i="7" s="1"/>
  <c r="BJ51" i="7"/>
  <c r="BJ136" i="7" s="1"/>
  <c r="D53" i="7"/>
  <c r="G51" i="7"/>
  <c r="D52" i="7"/>
  <c r="AQ51" i="7"/>
  <c r="AQ136" i="7" s="1"/>
  <c r="FJ51" i="7"/>
  <c r="FJ136" i="7" s="1"/>
  <c r="BI51" i="7"/>
  <c r="BI136" i="7" s="1"/>
  <c r="DR51" i="7"/>
  <c r="DR136" i="7" s="1"/>
  <c r="T51" i="7"/>
  <c r="T136" i="7" s="1"/>
  <c r="O51" i="7"/>
  <c r="BE51" i="7"/>
  <c r="BE136" i="7" s="1"/>
  <c r="AL51" i="7"/>
  <c r="AL136" i="7" s="1"/>
  <c r="CR51" i="7"/>
  <c r="CR136" i="7" s="1"/>
  <c r="DS51" i="7"/>
  <c r="DS136" i="7" s="1"/>
  <c r="AE51" i="7"/>
  <c r="AE136" i="7" s="1"/>
  <c r="AW51" i="7"/>
  <c r="AW136" i="7" s="1"/>
  <c r="EU51" i="7"/>
  <c r="EU136" i="7" s="1"/>
  <c r="R51" i="7"/>
  <c r="R136" i="7" s="1"/>
  <c r="DW51" i="7"/>
  <c r="DW136" i="7" s="1"/>
  <c r="AY51" i="7"/>
  <c r="AY136" i="7" s="1"/>
  <c r="FB51" i="7"/>
  <c r="FB136" i="7" s="1"/>
  <c r="BN51" i="7"/>
  <c r="BN136" i="7" s="1"/>
  <c r="DV51" i="7"/>
  <c r="DV136" i="7" s="1"/>
  <c r="AV51" i="7"/>
  <c r="AV136" i="7" s="1"/>
  <c r="BK51" i="7"/>
  <c r="BK136" i="7" s="1"/>
  <c r="EN51" i="7"/>
  <c r="EN136" i="7" s="1"/>
  <c r="ER51" i="7"/>
  <c r="ER136" i="7" s="1"/>
  <c r="EQ51" i="7"/>
  <c r="EQ136" i="7" s="1"/>
  <c r="DF51" i="7"/>
  <c r="DF136" i="7" s="1"/>
  <c r="DQ51" i="7"/>
  <c r="DQ136" i="7" s="1"/>
  <c r="EA51" i="7"/>
  <c r="EA136" i="7" s="1"/>
  <c r="DD51" i="7"/>
  <c r="DD136" i="7" s="1"/>
  <c r="DA51" i="7"/>
  <c r="DA136" i="7" s="1"/>
  <c r="D54" i="7"/>
  <c r="ES51" i="7"/>
  <c r="ES136" i="7" s="1"/>
  <c r="BM51" i="7"/>
  <c r="BM136" i="7" s="1"/>
  <c r="DT51" i="7"/>
  <c r="DT136" i="7" s="1"/>
  <c r="DI51" i="7"/>
  <c r="DI136" i="7" s="1"/>
  <c r="BW51" i="7"/>
  <c r="BW136" i="7" s="1"/>
  <c r="AX51" i="7"/>
  <c r="AX136" i="7" s="1"/>
  <c r="W51" i="7"/>
  <c r="W136" i="7" s="1"/>
  <c r="ET51" i="7"/>
  <c r="ET136" i="7" s="1"/>
  <c r="Y51" i="7"/>
  <c r="Y136" i="7" s="1"/>
  <c r="V51" i="7"/>
  <c r="V136" i="7" s="1"/>
  <c r="CH51" i="7"/>
  <c r="CH136" i="7" s="1"/>
  <c r="DP51" i="7"/>
  <c r="DP136" i="7" s="1"/>
  <c r="EX51" i="7"/>
  <c r="EX136" i="7" s="1"/>
  <c r="EO51" i="7"/>
  <c r="EO136" i="7" s="1"/>
  <c r="CG51" i="7"/>
  <c r="CG136" i="7" s="1"/>
  <c r="CS51" i="7"/>
  <c r="CS136" i="7" s="1"/>
  <c r="EM51" i="7"/>
  <c r="EM136" i="7" s="1"/>
  <c r="C12" i="23" l="1"/>
  <c r="C22" i="23" s="1"/>
  <c r="R32" i="12"/>
  <c r="S32" i="12" s="1"/>
  <c r="D32" i="12" s="1"/>
  <c r="O136" i="7"/>
  <c r="D51" i="7"/>
  <c r="E73" i="12"/>
  <c r="G73" i="12" s="1"/>
  <c r="D50" i="17"/>
  <c r="BA24" i="26"/>
  <c r="BA27" i="26"/>
  <c r="BB25" i="26" s="1"/>
  <c r="BB39" i="26"/>
  <c r="BB42" i="26"/>
  <c r="BC40" i="26" s="1"/>
  <c r="AR11" i="26"/>
  <c r="AS9" i="26" s="1"/>
  <c r="G60" i="6"/>
  <c r="H22" i="7" s="1"/>
  <c r="G11" i="7"/>
  <c r="E77" i="12"/>
  <c r="G12" i="7"/>
  <c r="G21" i="7"/>
  <c r="G23" i="7"/>
  <c r="G13" i="7"/>
  <c r="G26" i="7"/>
  <c r="F61" i="6"/>
  <c r="G27" i="7"/>
  <c r="G28" i="7"/>
  <c r="G18" i="7"/>
  <c r="G22" i="7"/>
  <c r="G17" i="7"/>
  <c r="G136" i="7"/>
  <c r="E12" i="23" l="1"/>
  <c r="E22" i="23" s="1"/>
  <c r="D26" i="33"/>
  <c r="D107" i="18"/>
  <c r="D136" i="7"/>
  <c r="AS11" i="26"/>
  <c r="AT9" i="26" s="1"/>
  <c r="BC42" i="26"/>
  <c r="BD40" i="26" s="1"/>
  <c r="BC39" i="26"/>
  <c r="BB24" i="26"/>
  <c r="BB27" i="26"/>
  <c r="BC25" i="26" s="1"/>
  <c r="H23" i="7"/>
  <c r="H17" i="7"/>
  <c r="H28" i="7"/>
  <c r="H27" i="7"/>
  <c r="H21" i="7"/>
  <c r="G61" i="6"/>
  <c r="H31" i="7" s="1"/>
  <c r="H26" i="7"/>
  <c r="B8" i="32"/>
  <c r="D8" i="32" s="1"/>
  <c r="H11" i="7"/>
  <c r="H60" i="6"/>
  <c r="H13" i="7"/>
  <c r="H18" i="7"/>
  <c r="H12" i="7"/>
  <c r="H16" i="7"/>
  <c r="D4" i="17"/>
  <c r="G20" i="7"/>
  <c r="G10" i="7"/>
  <c r="G32" i="7"/>
  <c r="G31" i="7"/>
  <c r="G118" i="7" s="1"/>
  <c r="G33" i="7"/>
  <c r="G15" i="7"/>
  <c r="G25" i="7"/>
  <c r="G45" i="7" l="1"/>
  <c r="G125" i="7"/>
  <c r="H25" i="7"/>
  <c r="H26" i="33"/>
  <c r="G26" i="33"/>
  <c r="BC24" i="26"/>
  <c r="BC27" i="26"/>
  <c r="BD25" i="26" s="1"/>
  <c r="BD42" i="26"/>
  <c r="BE40" i="26" s="1"/>
  <c r="BD39" i="26"/>
  <c r="AT11" i="26"/>
  <c r="AU9" i="26" s="1"/>
  <c r="H33" i="7"/>
  <c r="H120" i="7" s="1"/>
  <c r="H127" i="7" s="1"/>
  <c r="H32" i="7"/>
  <c r="H20" i="7"/>
  <c r="H15" i="7"/>
  <c r="F26" i="33"/>
  <c r="I60" i="6"/>
  <c r="I21" i="7"/>
  <c r="I18" i="7"/>
  <c r="I23" i="7"/>
  <c r="I17" i="7"/>
  <c r="H61" i="6"/>
  <c r="I28" i="7"/>
  <c r="I27" i="7"/>
  <c r="I22" i="7"/>
  <c r="I11" i="7"/>
  <c r="I16" i="7"/>
  <c r="I26" i="7"/>
  <c r="I13" i="7"/>
  <c r="I12" i="7"/>
  <c r="H10" i="7"/>
  <c r="H118" i="7"/>
  <c r="G120" i="7"/>
  <c r="G30" i="7"/>
  <c r="G119" i="7"/>
  <c r="BE42" i="26" l="1"/>
  <c r="BF40" i="26" s="1"/>
  <c r="BE39" i="26"/>
  <c r="AU11" i="26"/>
  <c r="AV9" i="26" s="1"/>
  <c r="BD24" i="26"/>
  <c r="BD27" i="26"/>
  <c r="BE25" i="26" s="1"/>
  <c r="H30" i="7"/>
  <c r="H47" i="7" s="1"/>
  <c r="H119" i="7"/>
  <c r="H126" i="7" s="1"/>
  <c r="H45" i="7"/>
  <c r="I25" i="7"/>
  <c r="I15" i="7"/>
  <c r="I10" i="7"/>
  <c r="I33" i="7"/>
  <c r="I120" i="7" s="1"/>
  <c r="I127" i="7" s="1"/>
  <c r="I32" i="7"/>
  <c r="I119" i="7" s="1"/>
  <c r="I126" i="7" s="1"/>
  <c r="I31" i="7"/>
  <c r="I20" i="7"/>
  <c r="J60" i="6"/>
  <c r="J22" i="7"/>
  <c r="J21" i="7"/>
  <c r="J13" i="7"/>
  <c r="J26" i="7"/>
  <c r="J18" i="7"/>
  <c r="J12" i="7"/>
  <c r="J16" i="7"/>
  <c r="I61" i="6"/>
  <c r="J28" i="7"/>
  <c r="J11" i="7"/>
  <c r="J17" i="7"/>
  <c r="J23" i="7"/>
  <c r="J27" i="7"/>
  <c r="G126" i="7"/>
  <c r="G47" i="7"/>
  <c r="G117" i="7"/>
  <c r="G127" i="7"/>
  <c r="H125" i="7"/>
  <c r="H49" i="7" l="1"/>
  <c r="H117" i="7"/>
  <c r="AV11" i="26"/>
  <c r="AW9" i="26" s="1"/>
  <c r="BF42" i="26"/>
  <c r="BG40" i="26" s="1"/>
  <c r="BF39" i="26"/>
  <c r="BE24" i="26"/>
  <c r="BE27" i="26"/>
  <c r="BF25" i="26" s="1"/>
  <c r="I45" i="7"/>
  <c r="J25" i="7"/>
  <c r="J20" i="7"/>
  <c r="K60" i="6"/>
  <c r="K28" i="7"/>
  <c r="K26" i="7"/>
  <c r="K27" i="7"/>
  <c r="K11" i="7"/>
  <c r="K12" i="7"/>
  <c r="K18" i="7"/>
  <c r="K23" i="7"/>
  <c r="K21" i="7"/>
  <c r="K17" i="7"/>
  <c r="K22" i="7"/>
  <c r="J61" i="6"/>
  <c r="K16" i="7"/>
  <c r="K13" i="7"/>
  <c r="J10" i="7"/>
  <c r="I118" i="7"/>
  <c r="I30" i="7"/>
  <c r="I47" i="7" s="1"/>
  <c r="J32" i="7"/>
  <c r="J119" i="7" s="1"/>
  <c r="J126" i="7" s="1"/>
  <c r="J31" i="7"/>
  <c r="J33" i="7"/>
  <c r="J120" i="7" s="1"/>
  <c r="J127" i="7" s="1"/>
  <c r="J15" i="7"/>
  <c r="G124" i="7"/>
  <c r="H124" i="7"/>
  <c r="G49" i="7"/>
  <c r="BG42" i="26" l="1"/>
  <c r="BH40" i="26" s="1"/>
  <c r="BG39" i="26"/>
  <c r="AW11" i="26"/>
  <c r="AX9" i="26" s="1"/>
  <c r="BF24" i="26"/>
  <c r="BF27" i="26"/>
  <c r="BG25" i="26" s="1"/>
  <c r="I49" i="7"/>
  <c r="J45" i="7"/>
  <c r="K25" i="7"/>
  <c r="K31" i="7"/>
  <c r="K33" i="7"/>
  <c r="K120" i="7" s="1"/>
  <c r="K127" i="7" s="1"/>
  <c r="K32" i="7"/>
  <c r="K119" i="7" s="1"/>
  <c r="K126" i="7" s="1"/>
  <c r="J118" i="7"/>
  <c r="J30" i="7"/>
  <c r="J47" i="7" s="1"/>
  <c r="K20" i="7"/>
  <c r="K10" i="7"/>
  <c r="I125" i="7"/>
  <c r="I124" i="7" s="1"/>
  <c r="I117" i="7"/>
  <c r="K15" i="7"/>
  <c r="L23" i="7"/>
  <c r="L27" i="7"/>
  <c r="L11" i="7"/>
  <c r="L21" i="7"/>
  <c r="L17" i="7"/>
  <c r="L12" i="7"/>
  <c r="L22" i="7"/>
  <c r="L13" i="7"/>
  <c r="L28" i="7"/>
  <c r="L16" i="7"/>
  <c r="L60" i="6"/>
  <c r="L18" i="7"/>
  <c r="K61" i="6"/>
  <c r="L26" i="7"/>
  <c r="BG24" i="26" l="1"/>
  <c r="BG27" i="26"/>
  <c r="BH25" i="26" s="1"/>
  <c r="AX11" i="26"/>
  <c r="AY9" i="26" s="1"/>
  <c r="BH42" i="26"/>
  <c r="BH39" i="26"/>
  <c r="K45" i="7"/>
  <c r="J49" i="7"/>
  <c r="L15" i="7"/>
  <c r="J125" i="7"/>
  <c r="J124" i="7" s="1"/>
  <c r="J117" i="7"/>
  <c r="L20" i="7"/>
  <c r="L10" i="7"/>
  <c r="L33" i="7"/>
  <c r="L120" i="7" s="1"/>
  <c r="L127" i="7" s="1"/>
  <c r="L31" i="7"/>
  <c r="L32" i="7"/>
  <c r="L119" i="7" s="1"/>
  <c r="L126" i="7" s="1"/>
  <c r="M12" i="7"/>
  <c r="M26" i="7"/>
  <c r="M16" i="7"/>
  <c r="L61" i="6"/>
  <c r="M60" i="6"/>
  <c r="M23" i="7"/>
  <c r="M22" i="7"/>
  <c r="M21" i="7"/>
  <c r="M17" i="7"/>
  <c r="M11" i="7"/>
  <c r="M28" i="7"/>
  <c r="M27" i="7"/>
  <c r="M18" i="7"/>
  <c r="M13" i="7"/>
  <c r="L25" i="7"/>
  <c r="K30" i="7"/>
  <c r="K47" i="7" s="1"/>
  <c r="K118" i="7"/>
  <c r="K49" i="7" l="1"/>
  <c r="BI40" i="26"/>
  <c r="BI42" i="26"/>
  <c r="BJ40" i="26" s="1"/>
  <c r="BI39" i="26"/>
  <c r="BH24" i="26"/>
  <c r="BH27" i="26"/>
  <c r="BI25" i="26" s="1"/>
  <c r="AY11" i="26"/>
  <c r="AZ9" i="26" s="1"/>
  <c r="L45" i="7"/>
  <c r="M15" i="7"/>
  <c r="M25" i="7"/>
  <c r="M10" i="7"/>
  <c r="M31" i="7"/>
  <c r="M33" i="7"/>
  <c r="M120" i="7" s="1"/>
  <c r="M127" i="7" s="1"/>
  <c r="M32" i="7"/>
  <c r="M119" i="7" s="1"/>
  <c r="M126" i="7" s="1"/>
  <c r="L118" i="7"/>
  <c r="L30" i="7"/>
  <c r="L47" i="7" s="1"/>
  <c r="M20" i="7"/>
  <c r="K125" i="7"/>
  <c r="K124" i="7" s="1"/>
  <c r="K117" i="7"/>
  <c r="N60" i="6"/>
  <c r="N12" i="7"/>
  <c r="N18" i="7"/>
  <c r="N26" i="7"/>
  <c r="N23" i="7"/>
  <c r="N13" i="7"/>
  <c r="M61" i="6"/>
  <c r="N17" i="7"/>
  <c r="N22" i="7"/>
  <c r="N27" i="7"/>
  <c r="N28" i="7"/>
  <c r="N11" i="7"/>
  <c r="N21" i="7"/>
  <c r="N16" i="7"/>
  <c r="BI24" i="26" l="1"/>
  <c r="BI27" i="26"/>
  <c r="BJ25" i="26" s="1"/>
  <c r="AZ11" i="26"/>
  <c r="BA9" i="26" s="1"/>
  <c r="BJ39" i="26"/>
  <c r="BJ42" i="26"/>
  <c r="BK40" i="26" s="1"/>
  <c r="L49" i="7"/>
  <c r="M45" i="7"/>
  <c r="N25" i="7"/>
  <c r="N15" i="7"/>
  <c r="N20" i="7"/>
  <c r="O60" i="6"/>
  <c r="O26" i="7"/>
  <c r="O17" i="7"/>
  <c r="O27" i="7"/>
  <c r="O12" i="7"/>
  <c r="O16" i="7"/>
  <c r="N61" i="6"/>
  <c r="O21" i="7"/>
  <c r="O13" i="7"/>
  <c r="O28" i="7"/>
  <c r="O18" i="7"/>
  <c r="O22" i="7"/>
  <c r="O23" i="7"/>
  <c r="O11" i="7"/>
  <c r="N31" i="7"/>
  <c r="N32" i="7"/>
  <c r="N33" i="7"/>
  <c r="N120" i="7" s="1"/>
  <c r="N10" i="7"/>
  <c r="L125" i="7"/>
  <c r="L124" i="7" s="1"/>
  <c r="L117" i="7"/>
  <c r="M30" i="7"/>
  <c r="M47" i="7" s="1"/>
  <c r="M118" i="7"/>
  <c r="BA11" i="26" l="1"/>
  <c r="BB9" i="26" s="1"/>
  <c r="BJ24" i="26"/>
  <c r="BJ27" i="26"/>
  <c r="BK25" i="26" s="1"/>
  <c r="BK42" i="26"/>
  <c r="BL40" i="26" s="1"/>
  <c r="BK39" i="26"/>
  <c r="M49" i="7"/>
  <c r="O10" i="7"/>
  <c r="M125" i="7"/>
  <c r="M124" i="7" s="1"/>
  <c r="M117" i="7"/>
  <c r="O25" i="7"/>
  <c r="P60" i="6"/>
  <c r="P26" i="7"/>
  <c r="P21" i="7"/>
  <c r="P28" i="7"/>
  <c r="P27" i="7"/>
  <c r="P23" i="7"/>
  <c r="P12" i="7"/>
  <c r="P17" i="7"/>
  <c r="P11" i="7"/>
  <c r="O61" i="6"/>
  <c r="P22" i="7"/>
  <c r="P16" i="7"/>
  <c r="P13" i="7"/>
  <c r="P18" i="7"/>
  <c r="N119" i="7"/>
  <c r="N30" i="7"/>
  <c r="N118" i="7"/>
  <c r="N45" i="7"/>
  <c r="O20" i="7"/>
  <c r="O33" i="7"/>
  <c r="O32" i="7"/>
  <c r="O119" i="7" s="1"/>
  <c r="O126" i="7" s="1"/>
  <c r="O31" i="7"/>
  <c r="O118" i="7" s="1"/>
  <c r="O15" i="7"/>
  <c r="N127" i="7"/>
  <c r="BL39" i="26" l="1"/>
  <c r="BL42" i="26"/>
  <c r="BM40" i="26" s="1"/>
  <c r="BK24" i="26"/>
  <c r="BK27" i="26"/>
  <c r="BL25" i="26" s="1"/>
  <c r="BB11" i="26"/>
  <c r="BC9" i="26" s="1"/>
  <c r="P31" i="7"/>
  <c r="P32" i="7"/>
  <c r="P119" i="7" s="1"/>
  <c r="P126" i="7" s="1"/>
  <c r="P33" i="7"/>
  <c r="P120" i="7" s="1"/>
  <c r="P127" i="7" s="1"/>
  <c r="N47" i="7"/>
  <c r="N117" i="7"/>
  <c r="N125" i="7"/>
  <c r="O120" i="7"/>
  <c r="N126" i="7"/>
  <c r="P20" i="7"/>
  <c r="O45" i="7"/>
  <c r="P25" i="7"/>
  <c r="Q60" i="6"/>
  <c r="P61" i="6"/>
  <c r="Q12" i="7"/>
  <c r="Q17" i="7"/>
  <c r="Q18" i="7"/>
  <c r="Q22" i="7"/>
  <c r="Q13" i="7"/>
  <c r="Q21" i="7"/>
  <c r="Q26" i="7"/>
  <c r="Q27" i="7"/>
  <c r="Q28" i="7"/>
  <c r="Q23" i="7"/>
  <c r="Q16" i="7"/>
  <c r="Q11" i="7"/>
  <c r="O30" i="7"/>
  <c r="O47" i="7" s="1"/>
  <c r="P10" i="7"/>
  <c r="P15" i="7"/>
  <c r="BC11" i="26" l="1"/>
  <c r="BD9" i="26" s="1"/>
  <c r="BL24" i="26"/>
  <c r="BL27" i="26"/>
  <c r="BM25" i="26" s="1"/>
  <c r="BM39" i="26"/>
  <c r="BM42" i="26"/>
  <c r="BN40" i="26" s="1"/>
  <c r="O49" i="7"/>
  <c r="N124" i="7"/>
  <c r="P30" i="7"/>
  <c r="P47" i="7" s="1"/>
  <c r="P118" i="7"/>
  <c r="N49" i="7"/>
  <c r="Q25" i="7"/>
  <c r="Q10" i="7"/>
  <c r="Q15" i="7"/>
  <c r="Q20" i="7"/>
  <c r="R21" i="7"/>
  <c r="R18" i="7"/>
  <c r="R27" i="7"/>
  <c r="R17" i="7"/>
  <c r="R28" i="7"/>
  <c r="R12" i="7"/>
  <c r="R60" i="6"/>
  <c r="R13" i="7"/>
  <c r="R22" i="7"/>
  <c r="R26" i="7"/>
  <c r="R23" i="7"/>
  <c r="R16" i="7"/>
  <c r="Q61" i="6"/>
  <c r="R11" i="7"/>
  <c r="O127" i="7"/>
  <c r="P45" i="7"/>
  <c r="O125" i="7"/>
  <c r="O117" i="7"/>
  <c r="Q32" i="7"/>
  <c r="Q119" i="7" s="1"/>
  <c r="Q31" i="7"/>
  <c r="Q33" i="7"/>
  <c r="Q120" i="7" s="1"/>
  <c r="Q127" i="7" s="1"/>
  <c r="BM24" i="26" l="1"/>
  <c r="BM27" i="26"/>
  <c r="BN25" i="26" s="1"/>
  <c r="BN42" i="26"/>
  <c r="BN39" i="26"/>
  <c r="BD11" i="26"/>
  <c r="BE9" i="26" s="1"/>
  <c r="P49" i="7"/>
  <c r="R15" i="7"/>
  <c r="R25" i="7"/>
  <c r="R32" i="7"/>
  <c r="R33" i="7"/>
  <c r="R120" i="7" s="1"/>
  <c r="R31" i="7"/>
  <c r="Q118" i="7"/>
  <c r="Q30" i="7"/>
  <c r="Q47" i="7" s="1"/>
  <c r="S18" i="7"/>
  <c r="S21" i="7"/>
  <c r="R61" i="6"/>
  <c r="S26" i="7"/>
  <c r="S16" i="7"/>
  <c r="S28" i="7"/>
  <c r="S27" i="7"/>
  <c r="S60" i="6"/>
  <c r="S11" i="7"/>
  <c r="S23" i="7"/>
  <c r="S22" i="7"/>
  <c r="S13" i="7"/>
  <c r="S17" i="7"/>
  <c r="S12" i="7"/>
  <c r="P117" i="7"/>
  <c r="P125" i="7"/>
  <c r="R20" i="7"/>
  <c r="Q45" i="7"/>
  <c r="O124" i="7"/>
  <c r="Q126" i="7"/>
  <c r="R10" i="7"/>
  <c r="BO39" i="26" l="1"/>
  <c r="BO42" i="26"/>
  <c r="BO40" i="26"/>
  <c r="BE11" i="26"/>
  <c r="BF9" i="26" s="1"/>
  <c r="BN24" i="26"/>
  <c r="BN27" i="26"/>
  <c r="BO25" i="26" s="1"/>
  <c r="S20" i="7"/>
  <c r="R45" i="7"/>
  <c r="S15" i="7"/>
  <c r="Q125" i="7"/>
  <c r="Q117" i="7"/>
  <c r="S31" i="7"/>
  <c r="S33" i="7"/>
  <c r="S32" i="7"/>
  <c r="S119" i="7" s="1"/>
  <c r="S126" i="7" s="1"/>
  <c r="R127" i="7"/>
  <c r="R119" i="7"/>
  <c r="P124" i="7"/>
  <c r="S25" i="7"/>
  <c r="S10" i="7"/>
  <c r="R118" i="7"/>
  <c r="R30" i="7"/>
  <c r="T60" i="6"/>
  <c r="T21" i="7"/>
  <c r="T16" i="7"/>
  <c r="T23" i="7"/>
  <c r="T26" i="7"/>
  <c r="T22" i="7"/>
  <c r="T12" i="7"/>
  <c r="T13" i="7"/>
  <c r="T27" i="7"/>
  <c r="T11" i="7"/>
  <c r="T28" i="7"/>
  <c r="S61" i="6"/>
  <c r="T17" i="7"/>
  <c r="T18" i="7"/>
  <c r="Q49" i="7"/>
  <c r="D28" i="16"/>
  <c r="BP39" i="26" l="1"/>
  <c r="BP40" i="26"/>
  <c r="BP42" i="26"/>
  <c r="BO24" i="26"/>
  <c r="BO27" i="26"/>
  <c r="BP25" i="26" s="1"/>
  <c r="BF11" i="26"/>
  <c r="BG9" i="26" s="1"/>
  <c r="T10" i="7"/>
  <c r="S120" i="7"/>
  <c r="S30" i="7"/>
  <c r="S47" i="7" s="1"/>
  <c r="S118" i="7"/>
  <c r="T25" i="7"/>
  <c r="S45" i="7"/>
  <c r="R47" i="7"/>
  <c r="R126" i="7"/>
  <c r="T15" i="7"/>
  <c r="R117" i="7"/>
  <c r="R125" i="7"/>
  <c r="T33" i="7"/>
  <c r="T120" i="7" s="1"/>
  <c r="T127" i="7" s="1"/>
  <c r="T31" i="7"/>
  <c r="T32" i="7"/>
  <c r="T119" i="7" s="1"/>
  <c r="T126" i="7" s="1"/>
  <c r="T20" i="7"/>
  <c r="U23" i="7"/>
  <c r="U11" i="7"/>
  <c r="U26" i="7"/>
  <c r="U12" i="7"/>
  <c r="U16" i="7"/>
  <c r="U21" i="7"/>
  <c r="T61" i="6"/>
  <c r="U28" i="7"/>
  <c r="U17" i="7"/>
  <c r="U22" i="7"/>
  <c r="U60" i="6"/>
  <c r="U13" i="7"/>
  <c r="U18" i="7"/>
  <c r="U27" i="7"/>
  <c r="Q124" i="7"/>
  <c r="F56" i="12"/>
  <c r="BQ39" i="26" l="1"/>
  <c r="BQ42" i="26"/>
  <c r="BQ40" i="26"/>
  <c r="BG11" i="26"/>
  <c r="BH9" i="26" s="1"/>
  <c r="BP24" i="26"/>
  <c r="BP27" i="26"/>
  <c r="BQ25" i="26" s="1"/>
  <c r="T45" i="7"/>
  <c r="U32" i="7"/>
  <c r="U119" i="7" s="1"/>
  <c r="U31" i="7"/>
  <c r="U33" i="7"/>
  <c r="U120" i="7" s="1"/>
  <c r="U127" i="7" s="1"/>
  <c r="S125" i="7"/>
  <c r="S117" i="7"/>
  <c r="R49" i="7"/>
  <c r="R124" i="7"/>
  <c r="U20" i="7"/>
  <c r="S49" i="7"/>
  <c r="V16" i="7"/>
  <c r="V60" i="6"/>
  <c r="V11" i="7"/>
  <c r="V18" i="7"/>
  <c r="V21" i="7"/>
  <c r="V27" i="7"/>
  <c r="V23" i="7"/>
  <c r="V13" i="7"/>
  <c r="V26" i="7"/>
  <c r="V28" i="7"/>
  <c r="V17" i="7"/>
  <c r="V22" i="7"/>
  <c r="V12" i="7"/>
  <c r="U61" i="6"/>
  <c r="U15" i="7"/>
  <c r="T118" i="7"/>
  <c r="T30" i="7"/>
  <c r="S127" i="7"/>
  <c r="U25" i="7"/>
  <c r="U10" i="7"/>
  <c r="F57" i="12"/>
  <c r="F58" i="12"/>
  <c r="BR39" i="26" l="1"/>
  <c r="BR42" i="26"/>
  <c r="BR40" i="26"/>
  <c r="BQ24" i="26"/>
  <c r="BQ27" i="26"/>
  <c r="BR25" i="26" s="1"/>
  <c r="BH11" i="26"/>
  <c r="BI9" i="26" s="1"/>
  <c r="U45" i="7"/>
  <c r="V10" i="7"/>
  <c r="W26" i="7"/>
  <c r="W11" i="7"/>
  <c r="W23" i="7"/>
  <c r="W60" i="6"/>
  <c r="W22" i="7"/>
  <c r="V61" i="6"/>
  <c r="W16" i="7"/>
  <c r="W12" i="7"/>
  <c r="W17" i="7"/>
  <c r="W13" i="7"/>
  <c r="W27" i="7"/>
  <c r="W28" i="7"/>
  <c r="W21" i="7"/>
  <c r="W18" i="7"/>
  <c r="V25" i="7"/>
  <c r="S124" i="7"/>
  <c r="V31" i="7"/>
  <c r="V32" i="7"/>
  <c r="V119" i="7" s="1"/>
  <c r="V33" i="7"/>
  <c r="V120" i="7" s="1"/>
  <c r="U118" i="7"/>
  <c r="U30" i="7"/>
  <c r="U47" i="7" s="1"/>
  <c r="T47" i="7"/>
  <c r="U126" i="7"/>
  <c r="V15" i="7"/>
  <c r="T125" i="7"/>
  <c r="T117" i="7"/>
  <c r="V20" i="7"/>
  <c r="BS39" i="26" l="1"/>
  <c r="BS42" i="26"/>
  <c r="BS40" i="26"/>
  <c r="BI11" i="26"/>
  <c r="BJ9" i="26" s="1"/>
  <c r="BR24" i="26"/>
  <c r="BR27" i="26"/>
  <c r="BS25" i="26" s="1"/>
  <c r="U49" i="7"/>
  <c r="W31" i="7"/>
  <c r="W32" i="7"/>
  <c r="W119" i="7" s="1"/>
  <c r="W33" i="7"/>
  <c r="W120" i="7" s="1"/>
  <c r="W127" i="7" s="1"/>
  <c r="V127" i="7"/>
  <c r="V126" i="7"/>
  <c r="X23" i="7"/>
  <c r="X27" i="7"/>
  <c r="X28" i="7"/>
  <c r="X22" i="7"/>
  <c r="X11" i="7"/>
  <c r="X13" i="7"/>
  <c r="X17" i="7"/>
  <c r="X18" i="7"/>
  <c r="W61" i="6"/>
  <c r="X60" i="6"/>
  <c r="X12" i="7"/>
  <c r="X16" i="7"/>
  <c r="X21" i="7"/>
  <c r="X26" i="7"/>
  <c r="V30" i="7"/>
  <c r="V47" i="7" s="1"/>
  <c r="V118" i="7"/>
  <c r="T124" i="7"/>
  <c r="U125" i="7"/>
  <c r="U117" i="7"/>
  <c r="W10" i="7"/>
  <c r="T49" i="7"/>
  <c r="W20" i="7"/>
  <c r="W25" i="7"/>
  <c r="V45" i="7"/>
  <c r="W15" i="7"/>
  <c r="BT42" i="26" l="1"/>
  <c r="BT39" i="26"/>
  <c r="BT40" i="26"/>
  <c r="BS24" i="26"/>
  <c r="BS27" i="26"/>
  <c r="BT25" i="26" s="1"/>
  <c r="BJ11" i="26"/>
  <c r="BK9" i="26" s="1"/>
  <c r="U124" i="7"/>
  <c r="V117" i="7"/>
  <c r="V125" i="7"/>
  <c r="V49" i="7"/>
  <c r="X25" i="7"/>
  <c r="Y21" i="7"/>
  <c r="Y17" i="7"/>
  <c r="Y16" i="7"/>
  <c r="X61" i="6"/>
  <c r="Y13" i="7"/>
  <c r="Y28" i="7"/>
  <c r="Y60" i="6"/>
  <c r="Y22" i="7"/>
  <c r="Y23" i="7"/>
  <c r="Y18" i="7"/>
  <c r="Y27" i="7"/>
  <c r="Y26" i="7"/>
  <c r="Y12" i="7"/>
  <c r="Y11" i="7"/>
  <c r="X33" i="7"/>
  <c r="X120" i="7" s="1"/>
  <c r="X127" i="7" s="1"/>
  <c r="X31" i="7"/>
  <c r="X32" i="7"/>
  <c r="X119" i="7" s="1"/>
  <c r="X126" i="7" s="1"/>
  <c r="X10" i="7"/>
  <c r="X20" i="7"/>
  <c r="W126" i="7"/>
  <c r="W118" i="7"/>
  <c r="W30" i="7"/>
  <c r="W47" i="7" s="1"/>
  <c r="X15" i="7"/>
  <c r="W45" i="7"/>
  <c r="BU39" i="26" l="1"/>
  <c r="BU42" i="26"/>
  <c r="BU40" i="26"/>
  <c r="BK11" i="26"/>
  <c r="BL9" i="26" s="1"/>
  <c r="BT24" i="26"/>
  <c r="BT27" i="26"/>
  <c r="BU25" i="26" s="1"/>
  <c r="Y15" i="7"/>
  <c r="V124" i="7"/>
  <c r="X118" i="7"/>
  <c r="X30" i="7"/>
  <c r="X47" i="7" s="1"/>
  <c r="Y10" i="7"/>
  <c r="Z60" i="6"/>
  <c r="Z17" i="7"/>
  <c r="Z18" i="7"/>
  <c r="Z21" i="7"/>
  <c r="Y61" i="6"/>
  <c r="Z22" i="7"/>
  <c r="Z26" i="7"/>
  <c r="Z16" i="7"/>
  <c r="Z11" i="7"/>
  <c r="Z12" i="7"/>
  <c r="Z13" i="7"/>
  <c r="Z23" i="7"/>
  <c r="Z28" i="7"/>
  <c r="Z27" i="7"/>
  <c r="W117" i="7"/>
  <c r="W125" i="7"/>
  <c r="Y20" i="7"/>
  <c r="Y25" i="7"/>
  <c r="W49" i="7"/>
  <c r="Y31" i="7"/>
  <c r="Y32" i="7"/>
  <c r="Y119" i="7" s="1"/>
  <c r="Y126" i="7" s="1"/>
  <c r="Y33" i="7"/>
  <c r="Y120" i="7" s="1"/>
  <c r="Y127" i="7" s="1"/>
  <c r="X45" i="7"/>
  <c r="BV42" i="26" l="1"/>
  <c r="BV39" i="26"/>
  <c r="BV40" i="26"/>
  <c r="BL11" i="26"/>
  <c r="BM9" i="26" s="1"/>
  <c r="BU24" i="26"/>
  <c r="BU27" i="26"/>
  <c r="BV25" i="26" s="1"/>
  <c r="X49" i="7"/>
  <c r="Y118" i="7"/>
  <c r="Y30" i="7"/>
  <c r="Y47" i="7" s="1"/>
  <c r="Z25" i="7"/>
  <c r="Y45" i="7"/>
  <c r="Z10" i="7"/>
  <c r="Z33" i="7"/>
  <c r="Z120" i="7" s="1"/>
  <c r="Z127" i="7" s="1"/>
  <c r="Z32" i="7"/>
  <c r="Z119" i="7" s="1"/>
  <c r="Z126" i="7" s="1"/>
  <c r="Z31" i="7"/>
  <c r="X117" i="7"/>
  <c r="X125" i="7"/>
  <c r="W124" i="7"/>
  <c r="Z20" i="7"/>
  <c r="Z15" i="7"/>
  <c r="Z61" i="6"/>
  <c r="AA23" i="7"/>
  <c r="AA12" i="7"/>
  <c r="AA13" i="7"/>
  <c r="AA27" i="7"/>
  <c r="AA17" i="7"/>
  <c r="AA21" i="7"/>
  <c r="AA16" i="7"/>
  <c r="AA18" i="7"/>
  <c r="AA28" i="7"/>
  <c r="AA60" i="6"/>
  <c r="AA22" i="7"/>
  <c r="AA26" i="7"/>
  <c r="AA11" i="7"/>
  <c r="BW42" i="26" l="1"/>
  <c r="BW39" i="26"/>
  <c r="BW40" i="26"/>
  <c r="BV24" i="26"/>
  <c r="BV27" i="26"/>
  <c r="BW25" i="26" s="1"/>
  <c r="BM11" i="26"/>
  <c r="BN9" i="26" s="1"/>
  <c r="AA15" i="7"/>
  <c r="AB16" i="7"/>
  <c r="AB23" i="7"/>
  <c r="AB17" i="7"/>
  <c r="AB13" i="7"/>
  <c r="AB28" i="7"/>
  <c r="AB22" i="7"/>
  <c r="AB11" i="7"/>
  <c r="AA61" i="6"/>
  <c r="AB12" i="7"/>
  <c r="AB21" i="7"/>
  <c r="AB26" i="7"/>
  <c r="AB27" i="7"/>
  <c r="AB18" i="7"/>
  <c r="AB60" i="6"/>
  <c r="AA10" i="7"/>
  <c r="AA25" i="7"/>
  <c r="Z45" i="7"/>
  <c r="AA32" i="7"/>
  <c r="AA119" i="7" s="1"/>
  <c r="AA126" i="7" s="1"/>
  <c r="AA31" i="7"/>
  <c r="AA33" i="7"/>
  <c r="AA120" i="7" s="1"/>
  <c r="AA127" i="7" s="1"/>
  <c r="Y49" i="7"/>
  <c r="Z30" i="7"/>
  <c r="Z47" i="7" s="1"/>
  <c r="Z118" i="7"/>
  <c r="AA20" i="7"/>
  <c r="X124" i="7"/>
  <c r="Y117" i="7"/>
  <c r="Y125" i="7"/>
  <c r="BX39" i="26" l="1"/>
  <c r="BX42" i="26"/>
  <c r="BX40" i="26"/>
  <c r="BN11" i="26"/>
  <c r="BO9" i="26" s="1"/>
  <c r="BN8" i="26"/>
  <c r="BW24" i="26"/>
  <c r="BW27" i="26"/>
  <c r="BX25" i="26" s="1"/>
  <c r="AB20" i="7"/>
  <c r="Z49" i="7"/>
  <c r="AB25" i="7"/>
  <c r="AA45" i="7"/>
  <c r="AA118" i="7"/>
  <c r="AA30" i="7"/>
  <c r="AA47" i="7" s="1"/>
  <c r="AB31" i="7"/>
  <c r="AB33" i="7"/>
  <c r="AB120" i="7" s="1"/>
  <c r="AB127" i="7" s="1"/>
  <c r="AB32" i="7"/>
  <c r="AB119" i="7" s="1"/>
  <c r="AB126" i="7" s="1"/>
  <c r="Y124" i="7"/>
  <c r="AB10" i="7"/>
  <c r="AC27" i="7"/>
  <c r="AC22" i="7"/>
  <c r="AC12" i="7"/>
  <c r="AC18" i="7"/>
  <c r="AC16" i="7"/>
  <c r="AC11" i="7"/>
  <c r="AC21" i="7"/>
  <c r="AC60" i="6"/>
  <c r="AC28" i="7"/>
  <c r="AB61" i="6"/>
  <c r="AC26" i="7"/>
  <c r="AC17" i="7"/>
  <c r="AC13" i="7"/>
  <c r="AC23" i="7"/>
  <c r="Z117" i="7"/>
  <c r="Z125" i="7"/>
  <c r="AB15" i="7"/>
  <c r="BY39" i="26" l="1"/>
  <c r="BY42" i="26"/>
  <c r="BY40" i="26"/>
  <c r="BX24" i="26"/>
  <c r="BX27" i="26"/>
  <c r="BY25" i="26" s="1"/>
  <c r="BO8" i="26"/>
  <c r="BO11" i="26"/>
  <c r="BP9" i="26" s="1"/>
  <c r="AB45" i="7"/>
  <c r="AA49" i="7"/>
  <c r="AC15" i="7"/>
  <c r="AC20" i="7"/>
  <c r="AC10" i="7"/>
  <c r="AD22" i="7"/>
  <c r="AD27" i="7"/>
  <c r="AD28" i="7"/>
  <c r="AD18" i="7"/>
  <c r="AD12" i="7"/>
  <c r="AD13" i="7"/>
  <c r="AD26" i="7"/>
  <c r="AD17" i="7"/>
  <c r="AD23" i="7"/>
  <c r="AD21" i="7"/>
  <c r="AD11" i="7"/>
  <c r="AC61" i="6"/>
  <c r="AD60" i="6"/>
  <c r="AD16" i="7"/>
  <c r="AC32" i="7"/>
  <c r="AC119" i="7" s="1"/>
  <c r="AC126" i="7" s="1"/>
  <c r="AC33" i="7"/>
  <c r="AC120" i="7" s="1"/>
  <c r="AC127" i="7" s="1"/>
  <c r="AC31" i="7"/>
  <c r="AA125" i="7"/>
  <c r="AA117" i="7"/>
  <c r="Z124" i="7"/>
  <c r="AB118" i="7"/>
  <c r="AB30" i="7"/>
  <c r="AB47" i="7" s="1"/>
  <c r="AC25" i="7"/>
  <c r="BZ39" i="26" l="1"/>
  <c r="BZ42" i="26"/>
  <c r="BZ40" i="26"/>
  <c r="BY24" i="26"/>
  <c r="BY27" i="26"/>
  <c r="BZ25" i="26" s="1"/>
  <c r="BP8" i="26"/>
  <c r="BP11" i="26"/>
  <c r="BQ9" i="26" s="1"/>
  <c r="AD25" i="7"/>
  <c r="AB49" i="7"/>
  <c r="AC45" i="7"/>
  <c r="AD10" i="7"/>
  <c r="AC118" i="7"/>
  <c r="AC30" i="7"/>
  <c r="AC47" i="7" s="1"/>
  <c r="AD15" i="7"/>
  <c r="AD33" i="7"/>
  <c r="AD120" i="7" s="1"/>
  <c r="AD127" i="7" s="1"/>
  <c r="AD31" i="7"/>
  <c r="AD32" i="7"/>
  <c r="AD119" i="7" s="1"/>
  <c r="AD126" i="7" s="1"/>
  <c r="AD20" i="7"/>
  <c r="AA124" i="7"/>
  <c r="AB117" i="7"/>
  <c r="AB125" i="7"/>
  <c r="AE13" i="7"/>
  <c r="AE28" i="7"/>
  <c r="AE18" i="7"/>
  <c r="AE17" i="7"/>
  <c r="AE26" i="7"/>
  <c r="AE21" i="7"/>
  <c r="AE16" i="7"/>
  <c r="AE60" i="6"/>
  <c r="AD61" i="6"/>
  <c r="AE27" i="7"/>
  <c r="AE23" i="7"/>
  <c r="AE12" i="7"/>
  <c r="AE11" i="7"/>
  <c r="AE22" i="7"/>
  <c r="D29" i="16"/>
  <c r="H102" i="33" s="1"/>
  <c r="CA39" i="26" l="1"/>
  <c r="CA40" i="26"/>
  <c r="CA42" i="26"/>
  <c r="AC49" i="7"/>
  <c r="BZ24" i="26"/>
  <c r="BZ27" i="26"/>
  <c r="CA25" i="26" s="1"/>
  <c r="BQ11" i="26"/>
  <c r="BR9" i="26" s="1"/>
  <c r="BQ8" i="26"/>
  <c r="AD45" i="7"/>
  <c r="AE25" i="7"/>
  <c r="AF60" i="6"/>
  <c r="AF11" i="7"/>
  <c r="AF13" i="7"/>
  <c r="AF21" i="7"/>
  <c r="AF26" i="7"/>
  <c r="AF22" i="7"/>
  <c r="AF17" i="7"/>
  <c r="AF18" i="7"/>
  <c r="AF27" i="7"/>
  <c r="AF23" i="7"/>
  <c r="AF28" i="7"/>
  <c r="AF16" i="7"/>
  <c r="AE61" i="6"/>
  <c r="AF12" i="7"/>
  <c r="AD30" i="7"/>
  <c r="AD47" i="7" s="1"/>
  <c r="AD118" i="7"/>
  <c r="AB124" i="7"/>
  <c r="AC117" i="7"/>
  <c r="AC125" i="7"/>
  <c r="AE10" i="7"/>
  <c r="AE32" i="7"/>
  <c r="AE119" i="7" s="1"/>
  <c r="AE126" i="7" s="1"/>
  <c r="AE33" i="7"/>
  <c r="AE120" i="7" s="1"/>
  <c r="AE127" i="7" s="1"/>
  <c r="AE31" i="7"/>
  <c r="AE15" i="7"/>
  <c r="AE20" i="7"/>
  <c r="CB39" i="26" l="1"/>
  <c r="CB42" i="26"/>
  <c r="CB40" i="26"/>
  <c r="AD49" i="7"/>
  <c r="BR11" i="26"/>
  <c r="BS9" i="26" s="1"/>
  <c r="BR8" i="26"/>
  <c r="CA24" i="26"/>
  <c r="CA27" i="26"/>
  <c r="CB25" i="26" s="1"/>
  <c r="AF25" i="7"/>
  <c r="AE45" i="7"/>
  <c r="AF32" i="7"/>
  <c r="AF119" i="7" s="1"/>
  <c r="AF126" i="7" s="1"/>
  <c r="AF33" i="7"/>
  <c r="AF120" i="7" s="1"/>
  <c r="AF127" i="7" s="1"/>
  <c r="AF31" i="7"/>
  <c r="AG60" i="6"/>
  <c r="AG11" i="7"/>
  <c r="AG17" i="7"/>
  <c r="AG13" i="7"/>
  <c r="AG26" i="7"/>
  <c r="AF61" i="6"/>
  <c r="AG12" i="7"/>
  <c r="AG23" i="7"/>
  <c r="AG16" i="7"/>
  <c r="AG22" i="7"/>
  <c r="AG18" i="7"/>
  <c r="AG21" i="7"/>
  <c r="AG27" i="7"/>
  <c r="AG28" i="7"/>
  <c r="AD125" i="7"/>
  <c r="AD117" i="7"/>
  <c r="AF20" i="7"/>
  <c r="AE30" i="7"/>
  <c r="AE47" i="7" s="1"/>
  <c r="AE118" i="7"/>
  <c r="AF10" i="7"/>
  <c r="AF15" i="7"/>
  <c r="AC124" i="7"/>
  <c r="CC42" i="26" l="1"/>
  <c r="CC39" i="26"/>
  <c r="CC40" i="26"/>
  <c r="AE49" i="7"/>
  <c r="AF45" i="7"/>
  <c r="AG20" i="7"/>
  <c r="CB24" i="26"/>
  <c r="CB27" i="26"/>
  <c r="CC25" i="26" s="1"/>
  <c r="BS8" i="26"/>
  <c r="BS11" i="26"/>
  <c r="BT9" i="26" s="1"/>
  <c r="AG25" i="7"/>
  <c r="AG10" i="7"/>
  <c r="AH12" i="7"/>
  <c r="AH60" i="6"/>
  <c r="AH28" i="7"/>
  <c r="AH16" i="7"/>
  <c r="AH23" i="7"/>
  <c r="AH18" i="7"/>
  <c r="AH17" i="7"/>
  <c r="AH11" i="7"/>
  <c r="AH27" i="7"/>
  <c r="AH13" i="7"/>
  <c r="AH22" i="7"/>
  <c r="AH21" i="7"/>
  <c r="AH26" i="7"/>
  <c r="AG61" i="6"/>
  <c r="AE117" i="7"/>
  <c r="AE125" i="7"/>
  <c r="AG31" i="7"/>
  <c r="AG32" i="7"/>
  <c r="AG119" i="7" s="1"/>
  <c r="AG126" i="7" s="1"/>
  <c r="AG33" i="7"/>
  <c r="AG120" i="7" s="1"/>
  <c r="AG127" i="7" s="1"/>
  <c r="AD124" i="7"/>
  <c r="AF30" i="7"/>
  <c r="AF47" i="7" s="1"/>
  <c r="AF118" i="7"/>
  <c r="AG15" i="7"/>
  <c r="CD42" i="26" l="1"/>
  <c r="CD39" i="26"/>
  <c r="CD40" i="26"/>
  <c r="AF49" i="7"/>
  <c r="BT11" i="26"/>
  <c r="BU9" i="26" s="1"/>
  <c r="BT8" i="26"/>
  <c r="CC24" i="26"/>
  <c r="CC27" i="26"/>
  <c r="CD25" i="26" s="1"/>
  <c r="AG45" i="7"/>
  <c r="AH10" i="7"/>
  <c r="AH25" i="7"/>
  <c r="AE124" i="7"/>
  <c r="AI11" i="7"/>
  <c r="AI28" i="7"/>
  <c r="AI18" i="7"/>
  <c r="AH61" i="6"/>
  <c r="AI16" i="7"/>
  <c r="AI12" i="7"/>
  <c r="AI13" i="7"/>
  <c r="AI60" i="6"/>
  <c r="AI26" i="7"/>
  <c r="AI23" i="7"/>
  <c r="AI17" i="7"/>
  <c r="AI27" i="7"/>
  <c r="AI21" i="7"/>
  <c r="AI22" i="7"/>
  <c r="AF117" i="7"/>
  <c r="AF125" i="7"/>
  <c r="AG118" i="7"/>
  <c r="AG30" i="7"/>
  <c r="AG47" i="7" s="1"/>
  <c r="AH15" i="7"/>
  <c r="AH31" i="7"/>
  <c r="AH32" i="7"/>
  <c r="AH119" i="7" s="1"/>
  <c r="AH126" i="7" s="1"/>
  <c r="AH33" i="7"/>
  <c r="AH120" i="7" s="1"/>
  <c r="AH127" i="7" s="1"/>
  <c r="AH20" i="7"/>
  <c r="CE42" i="26" l="1"/>
  <c r="CE39" i="26"/>
  <c r="CE40" i="26"/>
  <c r="CD24" i="26"/>
  <c r="CD27" i="26"/>
  <c r="CE25" i="26" s="1"/>
  <c r="BU11" i="26"/>
  <c r="BV9" i="26" s="1"/>
  <c r="BU8" i="26"/>
  <c r="AG49" i="7"/>
  <c r="AI15" i="7"/>
  <c r="AI10" i="7"/>
  <c r="AH45" i="7"/>
  <c r="AF124" i="7"/>
  <c r="AI20" i="7"/>
  <c r="AI31" i="7"/>
  <c r="AI33" i="7"/>
  <c r="AI120" i="7" s="1"/>
  <c r="AI127" i="7" s="1"/>
  <c r="AI32" i="7"/>
  <c r="AI119" i="7" s="1"/>
  <c r="AI126" i="7" s="1"/>
  <c r="AH30" i="7"/>
  <c r="AH47" i="7" s="1"/>
  <c r="AH118" i="7"/>
  <c r="AI25" i="7"/>
  <c r="AJ23" i="7"/>
  <c r="AJ11" i="7"/>
  <c r="AJ26" i="7"/>
  <c r="AJ22" i="7"/>
  <c r="AI61" i="6"/>
  <c r="AJ18" i="7"/>
  <c r="AJ60" i="6"/>
  <c r="AJ27" i="7"/>
  <c r="AJ21" i="7"/>
  <c r="AJ28" i="7"/>
  <c r="AJ12" i="7"/>
  <c r="AJ17" i="7"/>
  <c r="AJ13" i="7"/>
  <c r="AJ16" i="7"/>
  <c r="AG117" i="7"/>
  <c r="AG125" i="7"/>
  <c r="CF42" i="26" l="1"/>
  <c r="CF39" i="26"/>
  <c r="CF40" i="26"/>
  <c r="AH49" i="7"/>
  <c r="BV11" i="26"/>
  <c r="BW9" i="26" s="1"/>
  <c r="BV8" i="26"/>
  <c r="CE24" i="26"/>
  <c r="CE27" i="26"/>
  <c r="CF25" i="26" s="1"/>
  <c r="AJ10" i="7"/>
  <c r="AG124" i="7"/>
  <c r="AJ32" i="7"/>
  <c r="AJ119" i="7" s="1"/>
  <c r="AJ126" i="7" s="1"/>
  <c r="AJ33" i="7"/>
  <c r="AJ120" i="7" s="1"/>
  <c r="AJ127" i="7" s="1"/>
  <c r="AJ31" i="7"/>
  <c r="AK13" i="7"/>
  <c r="AK18" i="7"/>
  <c r="AK27" i="7"/>
  <c r="AJ61" i="6"/>
  <c r="AK28" i="7"/>
  <c r="AK17" i="7"/>
  <c r="AK12" i="7"/>
  <c r="AK16" i="7"/>
  <c r="AK26" i="7"/>
  <c r="AK22" i="7"/>
  <c r="AK21" i="7"/>
  <c r="AK60" i="6"/>
  <c r="AK11" i="7"/>
  <c r="AK23" i="7"/>
  <c r="AI118" i="7"/>
  <c r="AI30" i="7"/>
  <c r="AI47" i="7" s="1"/>
  <c r="AI45" i="7"/>
  <c r="AH125" i="7"/>
  <c r="AH117" i="7"/>
  <c r="AJ25" i="7"/>
  <c r="AJ15" i="7"/>
  <c r="AJ20" i="7"/>
  <c r="CG42" i="26" l="1"/>
  <c r="CG39" i="26"/>
  <c r="CG40" i="26"/>
  <c r="BW8" i="26"/>
  <c r="BW11" i="26"/>
  <c r="BX9" i="26" s="1"/>
  <c r="CF24" i="26"/>
  <c r="CF27" i="26"/>
  <c r="CG25" i="26" s="1"/>
  <c r="AK10" i="7"/>
  <c r="AK32" i="7"/>
  <c r="AK119" i="7" s="1"/>
  <c r="AK126" i="7" s="1"/>
  <c r="AK31" i="7"/>
  <c r="AK33" i="7"/>
  <c r="AK120" i="7" s="1"/>
  <c r="AK127" i="7" s="1"/>
  <c r="AL60" i="6"/>
  <c r="AL13" i="7"/>
  <c r="AL17" i="7"/>
  <c r="AL16" i="7"/>
  <c r="AL21" i="7"/>
  <c r="AK61" i="6"/>
  <c r="AL22" i="7"/>
  <c r="AL18" i="7"/>
  <c r="AL27" i="7"/>
  <c r="AL11" i="7"/>
  <c r="AL26" i="7"/>
  <c r="AL23" i="7"/>
  <c r="AL12" i="7"/>
  <c r="AL28" i="7"/>
  <c r="AJ30" i="7"/>
  <c r="AJ47" i="7" s="1"/>
  <c r="AJ118" i="7"/>
  <c r="AI125" i="7"/>
  <c r="AI117" i="7"/>
  <c r="AI49" i="7"/>
  <c r="AJ45" i="7"/>
  <c r="AK20" i="7"/>
  <c r="AK25" i="7"/>
  <c r="AK15" i="7"/>
  <c r="AH124" i="7"/>
  <c r="CH39" i="26" l="1"/>
  <c r="CH42" i="26"/>
  <c r="CH40" i="26"/>
  <c r="BX8" i="26"/>
  <c r="BX11" i="26"/>
  <c r="BY9" i="26" s="1"/>
  <c r="CG24" i="26"/>
  <c r="CG27" i="26"/>
  <c r="CH25" i="26" s="1"/>
  <c r="AJ125" i="7"/>
  <c r="AJ117" i="7"/>
  <c r="AL15" i="7"/>
  <c r="AM60" i="6"/>
  <c r="AL61" i="6"/>
  <c r="AM28" i="7"/>
  <c r="AM26" i="7"/>
  <c r="AM11" i="7"/>
  <c r="AM23" i="7"/>
  <c r="AM21" i="7"/>
  <c r="AM18" i="7"/>
  <c r="AM12" i="7"/>
  <c r="AM27" i="7"/>
  <c r="AM16" i="7"/>
  <c r="AM17" i="7"/>
  <c r="AM22" i="7"/>
  <c r="AM13" i="7"/>
  <c r="AL20" i="7"/>
  <c r="AK45" i="7"/>
  <c r="AL31" i="7"/>
  <c r="AL32" i="7"/>
  <c r="AL119" i="7" s="1"/>
  <c r="AL126" i="7" s="1"/>
  <c r="AL33" i="7"/>
  <c r="AL120" i="7" s="1"/>
  <c r="AL127" i="7" s="1"/>
  <c r="AI124" i="7"/>
  <c r="AJ49" i="7"/>
  <c r="AL25" i="7"/>
  <c r="AK118" i="7"/>
  <c r="AK30" i="7"/>
  <c r="AK47" i="7" s="1"/>
  <c r="AL10" i="7"/>
  <c r="CI39" i="26" l="1"/>
  <c r="CI42" i="26"/>
  <c r="CI40" i="26"/>
  <c r="BY8" i="26"/>
  <c r="BY11" i="26"/>
  <c r="BZ9" i="26" s="1"/>
  <c r="CH24" i="26"/>
  <c r="CH27" i="26"/>
  <c r="CI25" i="26" s="1"/>
  <c r="AM20" i="7"/>
  <c r="AM25" i="7"/>
  <c r="AK49" i="7"/>
  <c r="AL45" i="7"/>
  <c r="AL30" i="7"/>
  <c r="AL47" i="7" s="1"/>
  <c r="AL118" i="7"/>
  <c r="AN60" i="6"/>
  <c r="AN13" i="7"/>
  <c r="AN18" i="7"/>
  <c r="AN12" i="7"/>
  <c r="AM61" i="6"/>
  <c r="AN27" i="7"/>
  <c r="AN22" i="7"/>
  <c r="AN21" i="7"/>
  <c r="AN26" i="7"/>
  <c r="AN28" i="7"/>
  <c r="AN16" i="7"/>
  <c r="AN17" i="7"/>
  <c r="AN11" i="7"/>
  <c r="AN23" i="7"/>
  <c r="AM10" i="7"/>
  <c r="AK117" i="7"/>
  <c r="AK125" i="7"/>
  <c r="AM31" i="7"/>
  <c r="AM33" i="7"/>
  <c r="AM120" i="7" s="1"/>
  <c r="AM127" i="7" s="1"/>
  <c r="AM32" i="7"/>
  <c r="AM119" i="7" s="1"/>
  <c r="AM126" i="7" s="1"/>
  <c r="AM15" i="7"/>
  <c r="AJ124" i="7"/>
  <c r="CJ39" i="26" l="1"/>
  <c r="CJ42" i="26"/>
  <c r="CJ40" i="26"/>
  <c r="CI24" i="26"/>
  <c r="CI27" i="26"/>
  <c r="CJ25" i="26" s="1"/>
  <c r="BZ11" i="26"/>
  <c r="CA9" i="26" s="1"/>
  <c r="BZ8" i="26"/>
  <c r="AL49" i="7"/>
  <c r="AM45" i="7"/>
  <c r="AL117" i="7"/>
  <c r="AL125" i="7"/>
  <c r="AN31" i="7"/>
  <c r="AN33" i="7"/>
  <c r="AN120" i="7" s="1"/>
  <c r="AN127" i="7" s="1"/>
  <c r="AN32" i="7"/>
  <c r="AN119" i="7" s="1"/>
  <c r="AN126" i="7" s="1"/>
  <c r="AO22" i="7"/>
  <c r="AO13" i="7"/>
  <c r="AO21" i="7"/>
  <c r="AO23" i="7"/>
  <c r="AO60" i="6"/>
  <c r="AO27" i="7"/>
  <c r="AN61" i="6"/>
  <c r="AO16" i="7"/>
  <c r="AO18" i="7"/>
  <c r="AO11" i="7"/>
  <c r="AO28" i="7"/>
  <c r="AO17" i="7"/>
  <c r="AO26" i="7"/>
  <c r="AO12" i="7"/>
  <c r="AN25" i="7"/>
  <c r="AN15" i="7"/>
  <c r="AK124" i="7"/>
  <c r="AN10" i="7"/>
  <c r="AM118" i="7"/>
  <c r="AM30" i="7"/>
  <c r="AM47" i="7" s="1"/>
  <c r="AN20" i="7"/>
  <c r="CK39" i="26" l="1"/>
  <c r="CK42" i="26"/>
  <c r="CK40" i="26"/>
  <c r="CA8" i="26"/>
  <c r="CA11" i="26"/>
  <c r="CB9" i="26" s="1"/>
  <c r="CJ24" i="26"/>
  <c r="CJ27" i="26"/>
  <c r="CK25" i="26" s="1"/>
  <c r="AM49" i="7"/>
  <c r="AN45" i="7"/>
  <c r="AM117" i="7"/>
  <c r="AM125" i="7"/>
  <c r="AO25" i="7"/>
  <c r="AO33" i="7"/>
  <c r="AO120" i="7" s="1"/>
  <c r="AO127" i="7" s="1"/>
  <c r="AO31" i="7"/>
  <c r="AO32" i="7"/>
  <c r="AO119" i="7" s="1"/>
  <c r="AO126" i="7" s="1"/>
  <c r="AP21" i="7"/>
  <c r="AP27" i="7"/>
  <c r="AP60" i="6"/>
  <c r="AP22" i="7"/>
  <c r="AP17" i="7"/>
  <c r="AP28" i="7"/>
  <c r="AP12" i="7"/>
  <c r="AP13" i="7"/>
  <c r="AP16" i="7"/>
  <c r="AP11" i="7"/>
  <c r="AP23" i="7"/>
  <c r="AP26" i="7"/>
  <c r="AP18" i="7"/>
  <c r="AO61" i="6"/>
  <c r="AO20" i="7"/>
  <c r="AO10" i="7"/>
  <c r="AN118" i="7"/>
  <c r="AN30" i="7"/>
  <c r="AN47" i="7" s="1"/>
  <c r="AL124" i="7"/>
  <c r="AO15" i="7"/>
  <c r="CL39" i="26" l="1"/>
  <c r="CL42" i="26"/>
  <c r="CL40" i="26"/>
  <c r="AN49" i="7"/>
  <c r="CK24" i="26"/>
  <c r="CK27" i="26"/>
  <c r="CL25" i="26" s="1"/>
  <c r="CB11" i="26"/>
  <c r="CC9" i="26" s="1"/>
  <c r="CB8" i="26"/>
  <c r="AP10" i="7"/>
  <c r="AP20" i="7"/>
  <c r="AP25" i="7"/>
  <c r="AO30" i="7"/>
  <c r="AO47" i="7" s="1"/>
  <c r="AO118" i="7"/>
  <c r="AP15" i="7"/>
  <c r="AO45" i="7"/>
  <c r="AN125" i="7"/>
  <c r="AN117" i="7"/>
  <c r="AM124" i="7"/>
  <c r="AQ13" i="7"/>
  <c r="AQ17" i="7"/>
  <c r="AQ28" i="7"/>
  <c r="AQ27" i="7"/>
  <c r="AQ18" i="7"/>
  <c r="AQ21" i="7"/>
  <c r="AQ11" i="7"/>
  <c r="AQ22" i="7"/>
  <c r="AP61" i="6"/>
  <c r="AQ23" i="7"/>
  <c r="AQ26" i="7"/>
  <c r="AQ60" i="6"/>
  <c r="AQ16" i="7"/>
  <c r="AQ12" i="7"/>
  <c r="AP33" i="7"/>
  <c r="AP120" i="7" s="1"/>
  <c r="AP127" i="7" s="1"/>
  <c r="AP31" i="7"/>
  <c r="AP32" i="7"/>
  <c r="AP119" i="7" s="1"/>
  <c r="AP126" i="7" s="1"/>
  <c r="CM39" i="26" l="1"/>
  <c r="CM42" i="26"/>
  <c r="CM40" i="26"/>
  <c r="CC11" i="26"/>
  <c r="CD9" i="26" s="1"/>
  <c r="CC8" i="26"/>
  <c r="CL24" i="26"/>
  <c r="CL27" i="26"/>
  <c r="CM25" i="26" s="1"/>
  <c r="AP45" i="7"/>
  <c r="AQ10" i="7"/>
  <c r="AN124" i="7"/>
  <c r="AQ20" i="7"/>
  <c r="AO117" i="7"/>
  <c r="AO125" i="7"/>
  <c r="AQ32" i="7"/>
  <c r="AQ119" i="7" s="1"/>
  <c r="AQ126" i="7" s="1"/>
  <c r="AQ33" i="7"/>
  <c r="AQ120" i="7" s="1"/>
  <c r="AQ127" i="7" s="1"/>
  <c r="AQ31" i="7"/>
  <c r="AP118" i="7"/>
  <c r="AP30" i="7"/>
  <c r="AP47" i="7" s="1"/>
  <c r="AQ15" i="7"/>
  <c r="AO49" i="7"/>
  <c r="AR60" i="6"/>
  <c r="AR23" i="7"/>
  <c r="AR27" i="7"/>
  <c r="AR22" i="7"/>
  <c r="AR11" i="7"/>
  <c r="AR26" i="7"/>
  <c r="AR12" i="7"/>
  <c r="AR17" i="7"/>
  <c r="AR13" i="7"/>
  <c r="AR18" i="7"/>
  <c r="AR16" i="7"/>
  <c r="AQ61" i="6"/>
  <c r="AR21" i="7"/>
  <c r="AR28" i="7"/>
  <c r="AQ25" i="7"/>
  <c r="CN42" i="26" l="1"/>
  <c r="CN39" i="26"/>
  <c r="CN40" i="26"/>
  <c r="CM24" i="26"/>
  <c r="CM27" i="26"/>
  <c r="CN25" i="26" s="1"/>
  <c r="CD8" i="26"/>
  <c r="CD11" i="26"/>
  <c r="CE9" i="26" s="1"/>
  <c r="AP49" i="7"/>
  <c r="AR15" i="7"/>
  <c r="AR25" i="7"/>
  <c r="AR10" i="7"/>
  <c r="AQ45" i="7"/>
  <c r="AR20" i="7"/>
  <c r="AQ30" i="7"/>
  <c r="AQ47" i="7" s="1"/>
  <c r="AQ118" i="7"/>
  <c r="AR31" i="7"/>
  <c r="AR32" i="7"/>
  <c r="AR119" i="7" s="1"/>
  <c r="AR126" i="7" s="1"/>
  <c r="AR33" i="7"/>
  <c r="AR120" i="7" s="1"/>
  <c r="AR127" i="7" s="1"/>
  <c r="AO124" i="7"/>
  <c r="AS60" i="6"/>
  <c r="AS13" i="7"/>
  <c r="AS17" i="7"/>
  <c r="AS18" i="7"/>
  <c r="AS22" i="7"/>
  <c r="AS23" i="7"/>
  <c r="AS21" i="7"/>
  <c r="AS11" i="7"/>
  <c r="AS12" i="7"/>
  <c r="AS28" i="7"/>
  <c r="AS16" i="7"/>
  <c r="AS27" i="7"/>
  <c r="AR61" i="6"/>
  <c r="AS26" i="7"/>
  <c r="AP117" i="7"/>
  <c r="AP125" i="7"/>
  <c r="CO42" i="26" l="1"/>
  <c r="CO39" i="26"/>
  <c r="CO40" i="26"/>
  <c r="AQ49" i="7"/>
  <c r="AR45" i="7"/>
  <c r="CE11" i="26"/>
  <c r="CF9" i="26" s="1"/>
  <c r="CE8" i="26"/>
  <c r="CN24" i="26"/>
  <c r="CN27" i="26"/>
  <c r="CO25" i="26" s="1"/>
  <c r="AS20" i="7"/>
  <c r="AR30" i="7"/>
  <c r="AR47" i="7" s="1"/>
  <c r="AR118" i="7"/>
  <c r="AS10" i="7"/>
  <c r="AP124" i="7"/>
  <c r="AQ117" i="7"/>
  <c r="AQ125" i="7"/>
  <c r="AS25" i="7"/>
  <c r="AS33" i="7"/>
  <c r="AS120" i="7" s="1"/>
  <c r="AS127" i="7" s="1"/>
  <c r="AS32" i="7"/>
  <c r="AS119" i="7" s="1"/>
  <c r="AS126" i="7" s="1"/>
  <c r="AS31" i="7"/>
  <c r="AT17" i="7"/>
  <c r="AT26" i="7"/>
  <c r="AT21" i="7"/>
  <c r="AT28" i="7"/>
  <c r="AT18" i="7"/>
  <c r="AT11" i="7"/>
  <c r="AT23" i="7"/>
  <c r="AT16" i="7"/>
  <c r="AT60" i="6"/>
  <c r="AT12" i="7"/>
  <c r="AT13" i="7"/>
  <c r="AT22" i="7"/>
  <c r="AT27" i="7"/>
  <c r="AS61" i="6"/>
  <c r="AS15" i="7"/>
  <c r="CP39" i="26" l="1"/>
  <c r="CP42" i="26"/>
  <c r="CP40" i="26"/>
  <c r="AR49" i="7"/>
  <c r="CF8" i="26"/>
  <c r="CF11" i="26"/>
  <c r="CG9" i="26" s="1"/>
  <c r="CO24" i="26"/>
  <c r="CO27" i="26"/>
  <c r="CP25" i="26" s="1"/>
  <c r="AT10" i="7"/>
  <c r="AT20" i="7"/>
  <c r="AT25" i="7"/>
  <c r="AT31" i="7"/>
  <c r="AT33" i="7"/>
  <c r="AT120" i="7" s="1"/>
  <c r="AT127" i="7" s="1"/>
  <c r="AT32" i="7"/>
  <c r="AT119" i="7" s="1"/>
  <c r="AT126" i="7" s="1"/>
  <c r="AS30" i="7"/>
  <c r="AS47" i="7" s="1"/>
  <c r="AS118" i="7"/>
  <c r="AU17" i="7"/>
  <c r="AU27" i="7"/>
  <c r="AU26" i="7"/>
  <c r="AU11" i="7"/>
  <c r="AU22" i="7"/>
  <c r="AU21" i="7"/>
  <c r="AU12" i="7"/>
  <c r="AU23" i="7"/>
  <c r="AU16" i="7"/>
  <c r="AU60" i="6"/>
  <c r="AT61" i="6"/>
  <c r="AU18" i="7"/>
  <c r="AU28" i="7"/>
  <c r="AU13" i="7"/>
  <c r="AS45" i="7"/>
  <c r="AR125" i="7"/>
  <c r="AR117" i="7"/>
  <c r="AT15" i="7"/>
  <c r="AQ124" i="7"/>
  <c r="CQ39" i="26" l="1"/>
  <c r="CQ42" i="26"/>
  <c r="CQ40" i="26"/>
  <c r="CP24" i="26"/>
  <c r="CP27" i="26"/>
  <c r="CQ25" i="26" s="1"/>
  <c r="CG11" i="26"/>
  <c r="CH9" i="26" s="1"/>
  <c r="CG8" i="26"/>
  <c r="AS49" i="7"/>
  <c r="AS117" i="7"/>
  <c r="AS125" i="7"/>
  <c r="AU33" i="7"/>
  <c r="AU120" i="7" s="1"/>
  <c r="AU127" i="7" s="1"/>
  <c r="AU31" i="7"/>
  <c r="AU32" i="7"/>
  <c r="AU119" i="7" s="1"/>
  <c r="AU126" i="7" s="1"/>
  <c r="AR124" i="7"/>
  <c r="AT30" i="7"/>
  <c r="AT47" i="7" s="1"/>
  <c r="AT118" i="7"/>
  <c r="AV13" i="7"/>
  <c r="AV18" i="7"/>
  <c r="AV17" i="7"/>
  <c r="AV11" i="7"/>
  <c r="AV21" i="7"/>
  <c r="AV16" i="7"/>
  <c r="AV12" i="7"/>
  <c r="AV28" i="7"/>
  <c r="AV23" i="7"/>
  <c r="AU61" i="6"/>
  <c r="AV22" i="7"/>
  <c r="AV26" i="7"/>
  <c r="AV60" i="6"/>
  <c r="AV27" i="7"/>
  <c r="AU15" i="7"/>
  <c r="AU20" i="7"/>
  <c r="AU10" i="7"/>
  <c r="AU25" i="7"/>
  <c r="AT45" i="7"/>
  <c r="CR39" i="26" l="1"/>
  <c r="CR42" i="26"/>
  <c r="CR40" i="26"/>
  <c r="CH8" i="26"/>
  <c r="CH11" i="26"/>
  <c r="CI9" i="26" s="1"/>
  <c r="CQ24" i="26"/>
  <c r="CQ27" i="26"/>
  <c r="CR25" i="26" s="1"/>
  <c r="AU45" i="7"/>
  <c r="AV15" i="7"/>
  <c r="AV20" i="7"/>
  <c r="AW18" i="7"/>
  <c r="AV61" i="6"/>
  <c r="AW22" i="7"/>
  <c r="AW13" i="7"/>
  <c r="AW23" i="7"/>
  <c r="AW21" i="7"/>
  <c r="AW12" i="7"/>
  <c r="AW27" i="7"/>
  <c r="AW11" i="7"/>
  <c r="AW60" i="6"/>
  <c r="AW28" i="7"/>
  <c r="AW16" i="7"/>
  <c r="AW17" i="7"/>
  <c r="AW26" i="7"/>
  <c r="AV10" i="7"/>
  <c r="AU118" i="7"/>
  <c r="AU30" i="7"/>
  <c r="AU47" i="7" s="1"/>
  <c r="AV25" i="7"/>
  <c r="AT125" i="7"/>
  <c r="AT117" i="7"/>
  <c r="AT49" i="7"/>
  <c r="AV31" i="7"/>
  <c r="AV32" i="7"/>
  <c r="AV119" i="7" s="1"/>
  <c r="AV126" i="7" s="1"/>
  <c r="AV33" i="7"/>
  <c r="AV120" i="7" s="1"/>
  <c r="AV127" i="7" s="1"/>
  <c r="AS124" i="7"/>
  <c r="CS42" i="26" l="1"/>
  <c r="CS39" i="26"/>
  <c r="CS40" i="26"/>
  <c r="CR24" i="26"/>
  <c r="CR27" i="26"/>
  <c r="CS25" i="26" s="1"/>
  <c r="CI8" i="26"/>
  <c r="CI11" i="26"/>
  <c r="CJ9" i="26" s="1"/>
  <c r="AU49" i="7"/>
  <c r="AV45" i="7"/>
  <c r="AW20" i="7"/>
  <c r="AW10" i="7"/>
  <c r="AW15" i="7"/>
  <c r="AT124" i="7"/>
  <c r="AU125" i="7"/>
  <c r="AU117" i="7"/>
  <c r="AX60" i="6"/>
  <c r="AX11" i="7"/>
  <c r="AX21" i="7"/>
  <c r="AX16" i="7"/>
  <c r="AX12" i="7"/>
  <c r="AX22" i="7"/>
  <c r="AX18" i="7"/>
  <c r="AX27" i="7"/>
  <c r="AW61" i="6"/>
  <c r="AX23" i="7"/>
  <c r="AX26" i="7"/>
  <c r="AX28" i="7"/>
  <c r="AX17" i="7"/>
  <c r="AX13" i="7"/>
  <c r="AV30" i="7"/>
  <c r="AV47" i="7" s="1"/>
  <c r="AV118" i="7"/>
  <c r="AW25" i="7"/>
  <c r="AW32" i="7"/>
  <c r="AW119" i="7" s="1"/>
  <c r="AW126" i="7" s="1"/>
  <c r="AW31" i="7"/>
  <c r="AW33" i="7"/>
  <c r="AW120" i="7" s="1"/>
  <c r="AW127" i="7" s="1"/>
  <c r="CT39" i="26" l="1"/>
  <c r="CT42" i="26"/>
  <c r="CT40" i="26"/>
  <c r="AV49" i="7"/>
  <c r="CJ11" i="26"/>
  <c r="CK9" i="26" s="1"/>
  <c r="CJ8" i="26"/>
  <c r="CS24" i="26"/>
  <c r="CS27" i="26"/>
  <c r="CT25" i="26" s="1"/>
  <c r="AW45" i="7"/>
  <c r="AX15" i="7"/>
  <c r="AX10" i="7"/>
  <c r="AW30" i="7"/>
  <c r="AW47" i="7" s="1"/>
  <c r="AW118" i="7"/>
  <c r="AU124" i="7"/>
  <c r="AV125" i="7"/>
  <c r="AV117" i="7"/>
  <c r="AX20" i="7"/>
  <c r="AY60" i="6"/>
  <c r="AX61" i="6"/>
  <c r="AY21" i="7"/>
  <c r="AY16" i="7"/>
  <c r="AY11" i="7"/>
  <c r="AY28" i="7"/>
  <c r="AY22" i="7"/>
  <c r="AY23" i="7"/>
  <c r="AY17" i="7"/>
  <c r="AY18" i="7"/>
  <c r="AY12" i="7"/>
  <c r="AY13" i="7"/>
  <c r="AY26" i="7"/>
  <c r="AY27" i="7"/>
  <c r="AX25" i="7"/>
  <c r="AX33" i="7"/>
  <c r="AX120" i="7" s="1"/>
  <c r="AX127" i="7" s="1"/>
  <c r="AX31" i="7"/>
  <c r="AX32" i="7"/>
  <c r="AX119" i="7" s="1"/>
  <c r="AX126" i="7" s="1"/>
  <c r="CU39" i="26" l="1"/>
  <c r="CU42" i="26"/>
  <c r="CU40" i="26"/>
  <c r="AW49" i="7"/>
  <c r="CT24" i="26"/>
  <c r="CT27" i="26"/>
  <c r="CU25" i="26" s="1"/>
  <c r="CK11" i="26"/>
  <c r="CK8" i="26"/>
  <c r="AV124" i="7"/>
  <c r="AX45" i="7"/>
  <c r="AY20" i="7"/>
  <c r="AX118" i="7"/>
  <c r="AX30" i="7"/>
  <c r="AX47" i="7" s="1"/>
  <c r="AY15" i="7"/>
  <c r="AW125" i="7"/>
  <c r="AW117" i="7"/>
  <c r="AY10" i="7"/>
  <c r="AY32" i="7"/>
  <c r="AY119" i="7" s="1"/>
  <c r="AY126" i="7" s="1"/>
  <c r="AY33" i="7"/>
  <c r="AY120" i="7" s="1"/>
  <c r="AY127" i="7" s="1"/>
  <c r="AY31" i="7"/>
  <c r="AY25" i="7"/>
  <c r="AZ27" i="7"/>
  <c r="AZ22" i="7"/>
  <c r="AZ21" i="7"/>
  <c r="AZ12" i="7"/>
  <c r="AZ18" i="7"/>
  <c r="AZ60" i="6"/>
  <c r="AZ23" i="7"/>
  <c r="AY61" i="6"/>
  <c r="AZ13" i="7"/>
  <c r="AZ17" i="7"/>
  <c r="AZ26" i="7"/>
  <c r="AZ11" i="7"/>
  <c r="AZ16" i="7"/>
  <c r="AZ28" i="7"/>
  <c r="CV39" i="26" l="1"/>
  <c r="CV42" i="26"/>
  <c r="CV40" i="26"/>
  <c r="AX49" i="7"/>
  <c r="CU24" i="26"/>
  <c r="CU27" i="26"/>
  <c r="CV25" i="26" s="1"/>
  <c r="AZ20" i="7"/>
  <c r="AZ15" i="7"/>
  <c r="AZ10" i="7"/>
  <c r="AY45" i="7"/>
  <c r="AZ31" i="7"/>
  <c r="AZ32" i="7"/>
  <c r="AZ119" i="7" s="1"/>
  <c r="AZ126" i="7" s="1"/>
  <c r="AZ33" i="7"/>
  <c r="AZ120" i="7" s="1"/>
  <c r="AZ127" i="7" s="1"/>
  <c r="AY118" i="7"/>
  <c r="AY30" i="7"/>
  <c r="AY47" i="7" s="1"/>
  <c r="AW124" i="7"/>
  <c r="AX117" i="7"/>
  <c r="AX125" i="7"/>
  <c r="AZ25" i="7"/>
  <c r="BA13" i="7"/>
  <c r="BA16" i="7"/>
  <c r="BA12" i="7"/>
  <c r="BA11" i="7"/>
  <c r="BA17" i="7"/>
  <c r="BA23" i="7"/>
  <c r="BA22" i="7"/>
  <c r="BA60" i="6"/>
  <c r="BA21" i="7"/>
  <c r="BA27" i="7"/>
  <c r="BA26" i="7"/>
  <c r="AZ61" i="6"/>
  <c r="BA18" i="7"/>
  <c r="BA28" i="7"/>
  <c r="CW39" i="26" l="1"/>
  <c r="CW42" i="26"/>
  <c r="CW40" i="26"/>
  <c r="AY49" i="7"/>
  <c r="CV24" i="26"/>
  <c r="CV27" i="26"/>
  <c r="CW25" i="26" s="1"/>
  <c r="BA10" i="7"/>
  <c r="AZ45" i="7"/>
  <c r="BA33" i="7"/>
  <c r="BA120" i="7" s="1"/>
  <c r="BA127" i="7" s="1"/>
  <c r="BA31" i="7"/>
  <c r="BA32" i="7"/>
  <c r="BA119" i="7" s="1"/>
  <c r="BA126" i="7" s="1"/>
  <c r="BA15" i="7"/>
  <c r="AY117" i="7"/>
  <c r="AY125" i="7"/>
  <c r="BA25" i="7"/>
  <c r="AZ30" i="7"/>
  <c r="AZ47" i="7" s="1"/>
  <c r="AZ118" i="7"/>
  <c r="BA20" i="7"/>
  <c r="AX124" i="7"/>
  <c r="BB17" i="7"/>
  <c r="BB26" i="7"/>
  <c r="BA61" i="6"/>
  <c r="BB22" i="7"/>
  <c r="BB21" i="7"/>
  <c r="BB16" i="7"/>
  <c r="BB13" i="7"/>
  <c r="BB27" i="7"/>
  <c r="BB18" i="7"/>
  <c r="BB60" i="6"/>
  <c r="BB28" i="7"/>
  <c r="BB12" i="7"/>
  <c r="BB11" i="7"/>
  <c r="BB23" i="7"/>
  <c r="CX39" i="26" l="1"/>
  <c r="CX42" i="26"/>
  <c r="CX40" i="26"/>
  <c r="AZ49" i="7"/>
  <c r="CW24" i="26"/>
  <c r="CW27" i="26"/>
  <c r="CX25" i="26" s="1"/>
  <c r="BB20" i="7"/>
  <c r="BA45" i="7"/>
  <c r="BB15" i="7"/>
  <c r="BB25" i="7"/>
  <c r="BB10" i="7"/>
  <c r="BB31" i="7"/>
  <c r="BB33" i="7"/>
  <c r="BB120" i="7" s="1"/>
  <c r="BB127" i="7" s="1"/>
  <c r="BB32" i="7"/>
  <c r="BB119" i="7" s="1"/>
  <c r="BB126" i="7" s="1"/>
  <c r="AY124" i="7"/>
  <c r="BC13" i="7"/>
  <c r="BC22" i="7"/>
  <c r="BC21" i="7"/>
  <c r="BC26" i="7"/>
  <c r="BC16" i="7"/>
  <c r="BC60" i="6"/>
  <c r="BC18" i="7"/>
  <c r="BC17" i="7"/>
  <c r="BC28" i="7"/>
  <c r="BC23" i="7"/>
  <c r="BB61" i="6"/>
  <c r="BC12" i="7"/>
  <c r="BC11" i="7"/>
  <c r="BC27" i="7"/>
  <c r="BA118" i="7"/>
  <c r="BA30" i="7"/>
  <c r="BA47" i="7" s="1"/>
  <c r="AZ117" i="7"/>
  <c r="AZ125" i="7"/>
  <c r="CY42" i="26" l="1"/>
  <c r="CY39" i="26"/>
  <c r="CY40" i="26"/>
  <c r="CX24" i="26"/>
  <c r="CX27" i="26"/>
  <c r="CY25" i="26" s="1"/>
  <c r="BC20" i="7"/>
  <c r="BA49" i="7"/>
  <c r="BB45" i="7"/>
  <c r="BC10" i="7"/>
  <c r="BA125" i="7"/>
  <c r="BA117" i="7"/>
  <c r="BC31" i="7"/>
  <c r="BC32" i="7"/>
  <c r="BC119" i="7" s="1"/>
  <c r="BC126" i="7" s="1"/>
  <c r="BC33" i="7"/>
  <c r="BC120" i="7" s="1"/>
  <c r="BC127" i="7" s="1"/>
  <c r="AZ124" i="7"/>
  <c r="BD60" i="6"/>
  <c r="BD26" i="7"/>
  <c r="BD18" i="7"/>
  <c r="BC61" i="6"/>
  <c r="BD12" i="7"/>
  <c r="BD22" i="7"/>
  <c r="BD16" i="7"/>
  <c r="BD17" i="7"/>
  <c r="BD21" i="7"/>
  <c r="BD11" i="7"/>
  <c r="BD28" i="7"/>
  <c r="BD13" i="7"/>
  <c r="BD27" i="7"/>
  <c r="BD23" i="7"/>
  <c r="BC15" i="7"/>
  <c r="BC25" i="7"/>
  <c r="BB30" i="7"/>
  <c r="BB47" i="7" s="1"/>
  <c r="BB118" i="7"/>
  <c r="CZ42" i="26" l="1"/>
  <c r="CZ39" i="26"/>
  <c r="CZ40" i="26"/>
  <c r="CY24" i="26"/>
  <c r="CY27" i="26"/>
  <c r="CZ25" i="26" s="1"/>
  <c r="BB49" i="7"/>
  <c r="BC45" i="7"/>
  <c r="BD20" i="7"/>
  <c r="BD10" i="7"/>
  <c r="BB125" i="7"/>
  <c r="BB117" i="7"/>
  <c r="BD32" i="7"/>
  <c r="BD119" i="7" s="1"/>
  <c r="BD126" i="7" s="1"/>
  <c r="BD33" i="7"/>
  <c r="BD120" i="7" s="1"/>
  <c r="BD127" i="7" s="1"/>
  <c r="BD31" i="7"/>
  <c r="BD15" i="7"/>
  <c r="BC118" i="7"/>
  <c r="BC30" i="7"/>
  <c r="BC47" i="7" s="1"/>
  <c r="BD25" i="7"/>
  <c r="BA124" i="7"/>
  <c r="BE60" i="6"/>
  <c r="BE13" i="7"/>
  <c r="BE11" i="7"/>
  <c r="BE16" i="7"/>
  <c r="BE26" i="7"/>
  <c r="BE17" i="7"/>
  <c r="BE18" i="7"/>
  <c r="BD61" i="6"/>
  <c r="BE28" i="7"/>
  <c r="BE21" i="7"/>
  <c r="BE23" i="7"/>
  <c r="BE22" i="7"/>
  <c r="BE12" i="7"/>
  <c r="BE27" i="7"/>
  <c r="DA42" i="26" l="1"/>
  <c r="DA39" i="26"/>
  <c r="DA40" i="26"/>
  <c r="CZ24" i="26"/>
  <c r="CZ27" i="26"/>
  <c r="DA25" i="26" s="1"/>
  <c r="BC49" i="7"/>
  <c r="BE25" i="7"/>
  <c r="BE10" i="7"/>
  <c r="BD118" i="7"/>
  <c r="BD30" i="7"/>
  <c r="BD47" i="7" s="1"/>
  <c r="BD45" i="7"/>
  <c r="BE15" i="7"/>
  <c r="BF11" i="7"/>
  <c r="BF16" i="7"/>
  <c r="BF27" i="7"/>
  <c r="BF13" i="7"/>
  <c r="BF60" i="6"/>
  <c r="BE61" i="6"/>
  <c r="BF23" i="7"/>
  <c r="BF21" i="7"/>
  <c r="BF17" i="7"/>
  <c r="BF26" i="7"/>
  <c r="BF18" i="7"/>
  <c r="BF28" i="7"/>
  <c r="BF22" i="7"/>
  <c r="BF12" i="7"/>
  <c r="BE20" i="7"/>
  <c r="BE32" i="7"/>
  <c r="BE119" i="7" s="1"/>
  <c r="BE126" i="7" s="1"/>
  <c r="BE33" i="7"/>
  <c r="BE120" i="7" s="1"/>
  <c r="BE127" i="7" s="1"/>
  <c r="BE31" i="7"/>
  <c r="BB124" i="7"/>
  <c r="BC117" i="7"/>
  <c r="BC125" i="7"/>
  <c r="DB42" i="26" l="1"/>
  <c r="DB39" i="26"/>
  <c r="DB40" i="26"/>
  <c r="BF15" i="7"/>
  <c r="DA24" i="26"/>
  <c r="DA27" i="26"/>
  <c r="DB25" i="26" s="1"/>
  <c r="BE45" i="7"/>
  <c r="BD49" i="7"/>
  <c r="BF25" i="7"/>
  <c r="BF20" i="7"/>
  <c r="BC124" i="7"/>
  <c r="BF32" i="7"/>
  <c r="BF119" i="7" s="1"/>
  <c r="BF126" i="7" s="1"/>
  <c r="BF31" i="7"/>
  <c r="BF33" i="7"/>
  <c r="BF120" i="7" s="1"/>
  <c r="BF127" i="7" s="1"/>
  <c r="BG26" i="7"/>
  <c r="BG13" i="7"/>
  <c r="BG12" i="7"/>
  <c r="BG22" i="7"/>
  <c r="BG18" i="7"/>
  <c r="BF61" i="6"/>
  <c r="BG11" i="7"/>
  <c r="BG16" i="7"/>
  <c r="BG28" i="7"/>
  <c r="BG60" i="6"/>
  <c r="BG21" i="7"/>
  <c r="BG23" i="7"/>
  <c r="BG17" i="7"/>
  <c r="BG27" i="7"/>
  <c r="BF10" i="7"/>
  <c r="BE30" i="7"/>
  <c r="BE47" i="7" s="1"/>
  <c r="BE118" i="7"/>
  <c r="BD117" i="7"/>
  <c r="BD125" i="7"/>
  <c r="DC39" i="26" l="1"/>
  <c r="DC42" i="26"/>
  <c r="DC40" i="26"/>
  <c r="BE49" i="7"/>
  <c r="DB24" i="26"/>
  <c r="DB27" i="26"/>
  <c r="DC25" i="26" s="1"/>
  <c r="BG25" i="7"/>
  <c r="BG20" i="7"/>
  <c r="BD124" i="7"/>
  <c r="BG10" i="7"/>
  <c r="BF30" i="7"/>
  <c r="BF47" i="7" s="1"/>
  <c r="BF118" i="7"/>
  <c r="BG32" i="7"/>
  <c r="BG119" i="7" s="1"/>
  <c r="BG126" i="7" s="1"/>
  <c r="BG31" i="7"/>
  <c r="BG33" i="7"/>
  <c r="BG120" i="7" s="1"/>
  <c r="BG127" i="7" s="1"/>
  <c r="BH27" i="7"/>
  <c r="BH16" i="7"/>
  <c r="BH23" i="7"/>
  <c r="BH21" i="7"/>
  <c r="BH12" i="7"/>
  <c r="BH11" i="7"/>
  <c r="BH17" i="7"/>
  <c r="BH13" i="7"/>
  <c r="BH28" i="7"/>
  <c r="BH60" i="6"/>
  <c r="BH22" i="7"/>
  <c r="BH26" i="7"/>
  <c r="BH18" i="7"/>
  <c r="BG61" i="6"/>
  <c r="BG15" i="7"/>
  <c r="BE125" i="7"/>
  <c r="BE117" i="7"/>
  <c r="BF45" i="7"/>
  <c r="DD39" i="26" l="1"/>
  <c r="DD42" i="26"/>
  <c r="DD40" i="26"/>
  <c r="DC24" i="26"/>
  <c r="DC27" i="26"/>
  <c r="DD25" i="26" s="1"/>
  <c r="BH20" i="7"/>
  <c r="BG118" i="7"/>
  <c r="BG30" i="7"/>
  <c r="BG47" i="7" s="1"/>
  <c r="BH10" i="7"/>
  <c r="BF49" i="7"/>
  <c r="BH25" i="7"/>
  <c r="BH33" i="7"/>
  <c r="BH120" i="7" s="1"/>
  <c r="BH127" i="7" s="1"/>
  <c r="BH31" i="7"/>
  <c r="BH32" i="7"/>
  <c r="BH119" i="7" s="1"/>
  <c r="BH126" i="7" s="1"/>
  <c r="BF117" i="7"/>
  <c r="BF125" i="7"/>
  <c r="BE124" i="7"/>
  <c r="BH15" i="7"/>
  <c r="BI16" i="7"/>
  <c r="BI17" i="7"/>
  <c r="BI22" i="7"/>
  <c r="BI26" i="7"/>
  <c r="BI18" i="7"/>
  <c r="BH61" i="6"/>
  <c r="BI21" i="7"/>
  <c r="BI11" i="7"/>
  <c r="BI13" i="7"/>
  <c r="BI28" i="7"/>
  <c r="BI12" i="7"/>
  <c r="BI60" i="6"/>
  <c r="BI23" i="7"/>
  <c r="BI27" i="7"/>
  <c r="BG45" i="7"/>
  <c r="DE39" i="26" l="1"/>
  <c r="DE42" i="26"/>
  <c r="DE40" i="26"/>
  <c r="DD24" i="26"/>
  <c r="DD27" i="26"/>
  <c r="DE25" i="26" s="1"/>
  <c r="BH45" i="7"/>
  <c r="BI25" i="7"/>
  <c r="BI15" i="7"/>
  <c r="BI31" i="7"/>
  <c r="BI32" i="7"/>
  <c r="BI119" i="7" s="1"/>
  <c r="BI126" i="7" s="1"/>
  <c r="BI33" i="7"/>
  <c r="BI120" i="7" s="1"/>
  <c r="BI127" i="7" s="1"/>
  <c r="BH30" i="7"/>
  <c r="BH47" i="7" s="1"/>
  <c r="BH118" i="7"/>
  <c r="BJ60" i="6"/>
  <c r="BJ28" i="7"/>
  <c r="BI61" i="6"/>
  <c r="BJ13" i="7"/>
  <c r="BJ11" i="7"/>
  <c r="BJ18" i="7"/>
  <c r="BJ27" i="7"/>
  <c r="BJ17" i="7"/>
  <c r="BJ21" i="7"/>
  <c r="BJ16" i="7"/>
  <c r="BJ22" i="7"/>
  <c r="BJ23" i="7"/>
  <c r="BJ12" i="7"/>
  <c r="BJ26" i="7"/>
  <c r="BI10" i="7"/>
  <c r="BF124" i="7"/>
  <c r="BG49" i="7"/>
  <c r="BI20" i="7"/>
  <c r="BG117" i="7"/>
  <c r="BG125" i="7"/>
  <c r="DF39" i="26" l="1"/>
  <c r="DF42" i="26"/>
  <c r="DF40" i="26"/>
  <c r="DE24" i="26"/>
  <c r="DE27" i="26"/>
  <c r="DF25" i="26" s="1"/>
  <c r="BJ15" i="7"/>
  <c r="BH49" i="7"/>
  <c r="BI45" i="7"/>
  <c r="BJ10" i="7"/>
  <c r="BJ61" i="6"/>
  <c r="BK28" i="7"/>
  <c r="BK18" i="7"/>
  <c r="BK26" i="7"/>
  <c r="BK12" i="7"/>
  <c r="BK11" i="7"/>
  <c r="BK22" i="7"/>
  <c r="BK13" i="7"/>
  <c r="BK17" i="7"/>
  <c r="BK60" i="6"/>
  <c r="BK23" i="7"/>
  <c r="BK27" i="7"/>
  <c r="BK21" i="7"/>
  <c r="BK16" i="7"/>
  <c r="BG124" i="7"/>
  <c r="BH125" i="7"/>
  <c r="BH117" i="7"/>
  <c r="BJ20" i="7"/>
  <c r="BJ31" i="7"/>
  <c r="BJ33" i="7"/>
  <c r="BJ120" i="7" s="1"/>
  <c r="BJ127" i="7" s="1"/>
  <c r="BJ32" i="7"/>
  <c r="BJ119" i="7" s="1"/>
  <c r="BJ126" i="7" s="1"/>
  <c r="BJ25" i="7"/>
  <c r="BI118" i="7"/>
  <c r="BI30" i="7"/>
  <c r="BI47" i="7" s="1"/>
  <c r="DG39" i="26" l="1"/>
  <c r="DG42" i="26"/>
  <c r="DG40" i="26"/>
  <c r="BI49" i="7"/>
  <c r="DF24" i="26"/>
  <c r="DF27" i="26"/>
  <c r="DG25" i="26" s="1"/>
  <c r="BJ45" i="7"/>
  <c r="BK25" i="7"/>
  <c r="BH124" i="7"/>
  <c r="BK10" i="7"/>
  <c r="BK32" i="7"/>
  <c r="BK119" i="7" s="1"/>
  <c r="BK126" i="7" s="1"/>
  <c r="BK33" i="7"/>
  <c r="BK120" i="7" s="1"/>
  <c r="BK127" i="7" s="1"/>
  <c r="BK31" i="7"/>
  <c r="BK20" i="7"/>
  <c r="BI125" i="7"/>
  <c r="BI117" i="7"/>
  <c r="BK15" i="7"/>
  <c r="BJ30" i="7"/>
  <c r="BJ47" i="7" s="1"/>
  <c r="BJ118" i="7"/>
  <c r="BL12" i="7"/>
  <c r="BL22" i="7"/>
  <c r="BL23" i="7"/>
  <c r="BL17" i="7"/>
  <c r="BL16" i="7"/>
  <c r="BL28" i="7"/>
  <c r="BK61" i="6"/>
  <c r="BL18" i="7"/>
  <c r="BL13" i="7"/>
  <c r="BL60" i="6"/>
  <c r="BL11" i="7"/>
  <c r="BL27" i="7"/>
  <c r="BL26" i="7"/>
  <c r="BL21" i="7"/>
  <c r="DH39" i="26" l="1"/>
  <c r="DH42" i="26"/>
  <c r="DH40" i="26"/>
  <c r="BJ49" i="7"/>
  <c r="DG24" i="26"/>
  <c r="DG27" i="26"/>
  <c r="DH25" i="26" s="1"/>
  <c r="BL25" i="7"/>
  <c r="BK45" i="7"/>
  <c r="BL20" i="7"/>
  <c r="BK118" i="7"/>
  <c r="BK30" i="7"/>
  <c r="BK47" i="7" s="1"/>
  <c r="BJ125" i="7"/>
  <c r="BJ117" i="7"/>
  <c r="BL10" i="7"/>
  <c r="BL61" i="6"/>
  <c r="BM60" i="6"/>
  <c r="BM22" i="7"/>
  <c r="BM12" i="7"/>
  <c r="BM23" i="7"/>
  <c r="BM18" i="7"/>
  <c r="BM11" i="7"/>
  <c r="BM27" i="7"/>
  <c r="BM28" i="7"/>
  <c r="BM26" i="7"/>
  <c r="BM13" i="7"/>
  <c r="BM17" i="7"/>
  <c r="BM16" i="7"/>
  <c r="BM21" i="7"/>
  <c r="BL32" i="7"/>
  <c r="BL119" i="7" s="1"/>
  <c r="BL126" i="7" s="1"/>
  <c r="BL33" i="7"/>
  <c r="BL120" i="7" s="1"/>
  <c r="BL127" i="7" s="1"/>
  <c r="BL31" i="7"/>
  <c r="BI124" i="7"/>
  <c r="BL15" i="7"/>
  <c r="DI39" i="26" l="1"/>
  <c r="DI42" i="26"/>
  <c r="DI40" i="26"/>
  <c r="BK49" i="7"/>
  <c r="DH24" i="26"/>
  <c r="DH27" i="26"/>
  <c r="DI25" i="26" s="1"/>
  <c r="BM15" i="7"/>
  <c r="BM25" i="7"/>
  <c r="BL45" i="7"/>
  <c r="BM31" i="7"/>
  <c r="BM32" i="7"/>
  <c r="BM119" i="7" s="1"/>
  <c r="BM126" i="7" s="1"/>
  <c r="BM33" i="7"/>
  <c r="BM120" i="7" s="1"/>
  <c r="BM127" i="7" s="1"/>
  <c r="BM10" i="7"/>
  <c r="BJ124" i="7"/>
  <c r="BL30" i="7"/>
  <c r="BL47" i="7" s="1"/>
  <c r="BL118" i="7"/>
  <c r="BM20" i="7"/>
  <c r="BN22" i="7"/>
  <c r="BN28" i="7"/>
  <c r="BN13" i="7"/>
  <c r="BN27" i="7"/>
  <c r="BN12" i="7"/>
  <c r="BN23" i="7"/>
  <c r="BN26" i="7"/>
  <c r="BN21" i="7"/>
  <c r="BN16" i="7"/>
  <c r="BM61" i="6"/>
  <c r="BN60" i="6"/>
  <c r="BN17" i="7"/>
  <c r="BN11" i="7"/>
  <c r="BN18" i="7"/>
  <c r="BK117" i="7"/>
  <c r="BK125" i="7"/>
  <c r="DJ39" i="26" l="1"/>
  <c r="DJ42" i="26"/>
  <c r="DJ40" i="26"/>
  <c r="DI24" i="26"/>
  <c r="DI27" i="26"/>
  <c r="DJ25" i="26" s="1"/>
  <c r="BL49" i="7"/>
  <c r="BM45" i="7"/>
  <c r="BN20" i="7"/>
  <c r="BN25" i="7"/>
  <c r="BK124" i="7"/>
  <c r="BN10" i="7"/>
  <c r="BL117" i="7"/>
  <c r="BL125" i="7"/>
  <c r="BO21" i="7"/>
  <c r="BO12" i="7"/>
  <c r="BN61" i="6"/>
  <c r="BO16" i="7"/>
  <c r="BO23" i="7"/>
  <c r="BO22" i="7"/>
  <c r="BO60" i="6"/>
  <c r="BO28" i="7"/>
  <c r="BO26" i="7"/>
  <c r="BO13" i="7"/>
  <c r="BO17" i="7"/>
  <c r="BO18" i="7"/>
  <c r="BO27" i="7"/>
  <c r="BO11" i="7"/>
  <c r="BN32" i="7"/>
  <c r="BN119" i="7" s="1"/>
  <c r="BN126" i="7" s="1"/>
  <c r="BN33" i="7"/>
  <c r="BN120" i="7" s="1"/>
  <c r="BN127" i="7" s="1"/>
  <c r="BN31" i="7"/>
  <c r="BN15" i="7"/>
  <c r="BM30" i="7"/>
  <c r="BM47" i="7" s="1"/>
  <c r="BM118" i="7"/>
  <c r="DK39" i="26" l="1"/>
  <c r="DK42" i="26"/>
  <c r="DK40" i="26"/>
  <c r="DJ24" i="26"/>
  <c r="DJ27" i="26"/>
  <c r="DK25" i="26" s="1"/>
  <c r="BM49" i="7"/>
  <c r="BN45" i="7"/>
  <c r="BO10" i="7"/>
  <c r="BO20" i="7"/>
  <c r="BL124" i="7"/>
  <c r="BM125" i="7"/>
  <c r="BM117" i="7"/>
  <c r="BO25" i="7"/>
  <c r="BP60" i="6"/>
  <c r="BP18" i="7"/>
  <c r="BP12" i="7"/>
  <c r="BP27" i="7"/>
  <c r="BP26" i="7"/>
  <c r="BP17" i="7"/>
  <c r="BP21" i="7"/>
  <c r="BP13" i="7"/>
  <c r="BP22" i="7"/>
  <c r="BP28" i="7"/>
  <c r="BP23" i="7"/>
  <c r="BP11" i="7"/>
  <c r="BP16" i="7"/>
  <c r="BO61" i="6"/>
  <c r="BN30" i="7"/>
  <c r="BN47" i="7" s="1"/>
  <c r="BN118" i="7"/>
  <c r="BO15" i="7"/>
  <c r="BO31" i="7"/>
  <c r="BO32" i="7"/>
  <c r="BO119" i="7" s="1"/>
  <c r="BO126" i="7" s="1"/>
  <c r="BO33" i="7"/>
  <c r="BO120" i="7" s="1"/>
  <c r="BO127" i="7" s="1"/>
  <c r="DL42" i="26" l="1"/>
  <c r="DL39" i="26"/>
  <c r="DL40" i="26"/>
  <c r="DK24" i="26"/>
  <c r="DK27" i="26"/>
  <c r="DL25" i="26" s="1"/>
  <c r="BN49" i="7"/>
  <c r="BP15" i="7"/>
  <c r="BO45" i="7"/>
  <c r="BP10" i="7"/>
  <c r="BQ60" i="6"/>
  <c r="BQ17" i="7"/>
  <c r="BQ13" i="7"/>
  <c r="BQ26" i="7"/>
  <c r="BQ18" i="7"/>
  <c r="BQ27" i="7"/>
  <c r="BQ12" i="7"/>
  <c r="BQ21" i="7"/>
  <c r="BQ23" i="7"/>
  <c r="BP61" i="6"/>
  <c r="BQ22" i="7"/>
  <c r="BQ11" i="7"/>
  <c r="BQ16" i="7"/>
  <c r="BQ28" i="7"/>
  <c r="BM124" i="7"/>
  <c r="BP33" i="7"/>
  <c r="BP120" i="7" s="1"/>
  <c r="BP127" i="7" s="1"/>
  <c r="BP31" i="7"/>
  <c r="BP32" i="7"/>
  <c r="BP119" i="7" s="1"/>
  <c r="BP126" i="7" s="1"/>
  <c r="BP20" i="7"/>
  <c r="BO30" i="7"/>
  <c r="BO47" i="7" s="1"/>
  <c r="BO118" i="7"/>
  <c r="BP25" i="7"/>
  <c r="BN125" i="7"/>
  <c r="BN117" i="7"/>
  <c r="DM42" i="26" l="1"/>
  <c r="DM39" i="26"/>
  <c r="DM40" i="26"/>
  <c r="BO49" i="7"/>
  <c r="DL24" i="26"/>
  <c r="DL27" i="26"/>
  <c r="DM25" i="26" s="1"/>
  <c r="BQ10" i="7"/>
  <c r="BQ31" i="7"/>
  <c r="BQ32" i="7"/>
  <c r="BQ119" i="7" s="1"/>
  <c r="BQ126" i="7" s="1"/>
  <c r="BQ33" i="7"/>
  <c r="BQ120" i="7" s="1"/>
  <c r="BQ127" i="7" s="1"/>
  <c r="BQ25" i="7"/>
  <c r="BN124" i="7"/>
  <c r="BO125" i="7"/>
  <c r="BO117" i="7"/>
  <c r="BQ20" i="7"/>
  <c r="BP118" i="7"/>
  <c r="BP30" i="7"/>
  <c r="BP47" i="7" s="1"/>
  <c r="BP45" i="7"/>
  <c r="BQ15" i="7"/>
  <c r="BR60" i="6"/>
  <c r="BR27" i="7"/>
  <c r="BR22" i="7"/>
  <c r="BR17" i="7"/>
  <c r="BR21" i="7"/>
  <c r="BR12" i="7"/>
  <c r="BR28" i="7"/>
  <c r="BQ61" i="6"/>
  <c r="BR13" i="7"/>
  <c r="BR11" i="7"/>
  <c r="BR16" i="7"/>
  <c r="BR26" i="7"/>
  <c r="BR23" i="7"/>
  <c r="BR18" i="7"/>
  <c r="DN39" i="26" l="1"/>
  <c r="DN42" i="26"/>
  <c r="DN40" i="26"/>
  <c r="DM24" i="26"/>
  <c r="DM27" i="26"/>
  <c r="DN25" i="26" s="1"/>
  <c r="BR20" i="7"/>
  <c r="BO124" i="7"/>
  <c r="BR61" i="6"/>
  <c r="BS12" i="7"/>
  <c r="BS23" i="7"/>
  <c r="BS11" i="7"/>
  <c r="BS26" i="7"/>
  <c r="BS28" i="7"/>
  <c r="BS27" i="7"/>
  <c r="BS13" i="7"/>
  <c r="BS16" i="7"/>
  <c r="BS18" i="7"/>
  <c r="BS17" i="7"/>
  <c r="BS60" i="6"/>
  <c r="BS22" i="7"/>
  <c r="BS21" i="7"/>
  <c r="BR25" i="7"/>
  <c r="BQ45" i="7"/>
  <c r="BR15" i="7"/>
  <c r="BR10" i="7"/>
  <c r="BP49" i="7"/>
  <c r="BR32" i="7"/>
  <c r="BR119" i="7" s="1"/>
  <c r="BR126" i="7" s="1"/>
  <c r="BR33" i="7"/>
  <c r="BR120" i="7" s="1"/>
  <c r="BR127" i="7" s="1"/>
  <c r="BR31" i="7"/>
  <c r="BP125" i="7"/>
  <c r="BP117" i="7"/>
  <c r="BQ118" i="7"/>
  <c r="BQ30" i="7"/>
  <c r="BQ47" i="7" s="1"/>
  <c r="DO39" i="26" l="1"/>
  <c r="DO42" i="26"/>
  <c r="DO40" i="26"/>
  <c r="DN24" i="26"/>
  <c r="DN27" i="26"/>
  <c r="DO25" i="26" s="1"/>
  <c r="BS15" i="7"/>
  <c r="BQ49" i="7"/>
  <c r="BS10" i="7"/>
  <c r="BR30" i="7"/>
  <c r="BR47" i="7" s="1"/>
  <c r="BR118" i="7"/>
  <c r="BR45" i="7"/>
  <c r="BS31" i="7"/>
  <c r="BS33" i="7"/>
  <c r="BS120" i="7" s="1"/>
  <c r="BS127" i="7" s="1"/>
  <c r="BS32" i="7"/>
  <c r="BS119" i="7" s="1"/>
  <c r="BS126" i="7" s="1"/>
  <c r="BT26" i="7"/>
  <c r="BT22" i="7"/>
  <c r="BS61" i="6"/>
  <c r="BT18" i="7"/>
  <c r="BT28" i="7"/>
  <c r="BT60" i="6"/>
  <c r="BT21" i="7"/>
  <c r="BT27" i="7"/>
  <c r="BT23" i="7"/>
  <c r="BT13" i="7"/>
  <c r="BT11" i="7"/>
  <c r="BT12" i="7"/>
  <c r="BT16" i="7"/>
  <c r="BT17" i="7"/>
  <c r="BQ117" i="7"/>
  <c r="BQ125" i="7"/>
  <c r="BS25" i="7"/>
  <c r="BP124" i="7"/>
  <c r="BS20" i="7"/>
  <c r="DP39" i="26" l="1"/>
  <c r="DP42" i="26"/>
  <c r="DP40" i="26"/>
  <c r="DO24" i="26"/>
  <c r="DO27" i="26"/>
  <c r="DP25" i="26" s="1"/>
  <c r="BT32" i="7"/>
  <c r="BT119" i="7" s="1"/>
  <c r="BT126" i="7" s="1"/>
  <c r="BT31" i="7"/>
  <c r="BT33" i="7"/>
  <c r="BT120" i="7" s="1"/>
  <c r="BT127" i="7" s="1"/>
  <c r="BQ124" i="7"/>
  <c r="BT15" i="7"/>
  <c r="BT25" i="7"/>
  <c r="BT10" i="7"/>
  <c r="BS30" i="7"/>
  <c r="BS47" i="7" s="1"/>
  <c r="BS118" i="7"/>
  <c r="BR117" i="7"/>
  <c r="BR125" i="7"/>
  <c r="BT20" i="7"/>
  <c r="BR49" i="7"/>
  <c r="BS45" i="7"/>
  <c r="BU28" i="7"/>
  <c r="BU13" i="7"/>
  <c r="BU17" i="7"/>
  <c r="BU21" i="7"/>
  <c r="BU26" i="7"/>
  <c r="BU12" i="7"/>
  <c r="BU11" i="7"/>
  <c r="BU60" i="6"/>
  <c r="BU27" i="7"/>
  <c r="BT61" i="6"/>
  <c r="BU16" i="7"/>
  <c r="BU22" i="7"/>
  <c r="BU23" i="7"/>
  <c r="BU18" i="7"/>
  <c r="DQ39" i="26" l="1"/>
  <c r="DQ42" i="26"/>
  <c r="DQ40" i="26"/>
  <c r="DP24" i="26"/>
  <c r="DP27" i="26"/>
  <c r="DQ25" i="26" s="1"/>
  <c r="BU15" i="7"/>
  <c r="BV60" i="6"/>
  <c r="BV11" i="7"/>
  <c r="BV26" i="7"/>
  <c r="BV13" i="7"/>
  <c r="BV23" i="7"/>
  <c r="BU61" i="6"/>
  <c r="BV22" i="7"/>
  <c r="BV28" i="7"/>
  <c r="BV27" i="7"/>
  <c r="BV12" i="7"/>
  <c r="BV17" i="7"/>
  <c r="BV21" i="7"/>
  <c r="BV18" i="7"/>
  <c r="BV16" i="7"/>
  <c r="BR124" i="7"/>
  <c r="BU10" i="7"/>
  <c r="BS125" i="7"/>
  <c r="BS117" i="7"/>
  <c r="BS49" i="7"/>
  <c r="BU25" i="7"/>
  <c r="BU32" i="7"/>
  <c r="BU119" i="7" s="1"/>
  <c r="BU126" i="7" s="1"/>
  <c r="BU33" i="7"/>
  <c r="BU120" i="7" s="1"/>
  <c r="BU127" i="7" s="1"/>
  <c r="BU31" i="7"/>
  <c r="BT30" i="7"/>
  <c r="BT47" i="7" s="1"/>
  <c r="BT118" i="7"/>
  <c r="BU20" i="7"/>
  <c r="BT45" i="7"/>
  <c r="DR39" i="26" l="1"/>
  <c r="DR42" i="26"/>
  <c r="DR40" i="26"/>
  <c r="DQ24" i="26"/>
  <c r="DQ27" i="26"/>
  <c r="DR25" i="26" s="1"/>
  <c r="BU45" i="7"/>
  <c r="BS124" i="7"/>
  <c r="BT49" i="7"/>
  <c r="BV25" i="7"/>
  <c r="BV10" i="7"/>
  <c r="BT125" i="7"/>
  <c r="BT117" i="7"/>
  <c r="BV33" i="7"/>
  <c r="BV120" i="7" s="1"/>
  <c r="BV127" i="7" s="1"/>
  <c r="BV32" i="7"/>
  <c r="BV119" i="7" s="1"/>
  <c r="BV126" i="7" s="1"/>
  <c r="BV31" i="7"/>
  <c r="BU30" i="7"/>
  <c r="BU47" i="7" s="1"/>
  <c r="BU118" i="7"/>
  <c r="BV15" i="7"/>
  <c r="BW60" i="6"/>
  <c r="BW26" i="7"/>
  <c r="BW13" i="7"/>
  <c r="BW21" i="7"/>
  <c r="BW17" i="7"/>
  <c r="BW23" i="7"/>
  <c r="BW11" i="7"/>
  <c r="BW18" i="7"/>
  <c r="BW22" i="7"/>
  <c r="BW12" i="7"/>
  <c r="BW28" i="7"/>
  <c r="BW16" i="7"/>
  <c r="BV61" i="6"/>
  <c r="BW27" i="7"/>
  <c r="BV20" i="7"/>
  <c r="DS39" i="26" l="1"/>
  <c r="DS42" i="26"/>
  <c r="DS40" i="26"/>
  <c r="BU49" i="7"/>
  <c r="DR24" i="26"/>
  <c r="DR27" i="26"/>
  <c r="DS25" i="26" s="1"/>
  <c r="BW20" i="7"/>
  <c r="BX18" i="7"/>
  <c r="BX60" i="6"/>
  <c r="BX22" i="7"/>
  <c r="BX23" i="7"/>
  <c r="BX12" i="7"/>
  <c r="BX13" i="7"/>
  <c r="BX16" i="7"/>
  <c r="BX21" i="7"/>
  <c r="BX17" i="7"/>
  <c r="BX28" i="7"/>
  <c r="BX26" i="7"/>
  <c r="BX27" i="7"/>
  <c r="BX11" i="7"/>
  <c r="BW61" i="6"/>
  <c r="BW15" i="7"/>
  <c r="BV45" i="7"/>
  <c r="BT124" i="7"/>
  <c r="BU117" i="7"/>
  <c r="BU125" i="7"/>
  <c r="BW33" i="7"/>
  <c r="BW120" i="7" s="1"/>
  <c r="BW127" i="7" s="1"/>
  <c r="BW32" i="7"/>
  <c r="BW119" i="7" s="1"/>
  <c r="BW126" i="7" s="1"/>
  <c r="BW31" i="7"/>
  <c r="BW25" i="7"/>
  <c r="BV30" i="7"/>
  <c r="BV47" i="7" s="1"/>
  <c r="BV118" i="7"/>
  <c r="BW10" i="7"/>
  <c r="DT39" i="26" l="1"/>
  <c r="DT42" i="26"/>
  <c r="DT40" i="26"/>
  <c r="BX20" i="7"/>
  <c r="DS24" i="26"/>
  <c r="DS27" i="26"/>
  <c r="DT25" i="26" s="1"/>
  <c r="BV49" i="7"/>
  <c r="BV125" i="7"/>
  <c r="BV117" i="7"/>
  <c r="BX61" i="6"/>
  <c r="BY23" i="7"/>
  <c r="BY28" i="7"/>
  <c r="BY11" i="7"/>
  <c r="BY21" i="7"/>
  <c r="BY13" i="7"/>
  <c r="BY18" i="7"/>
  <c r="BY60" i="6"/>
  <c r="BY17" i="7"/>
  <c r="BY12" i="7"/>
  <c r="BY26" i="7"/>
  <c r="BY16" i="7"/>
  <c r="BY22" i="7"/>
  <c r="BY27" i="7"/>
  <c r="BU124" i="7"/>
  <c r="BX15" i="7"/>
  <c r="BW30" i="7"/>
  <c r="BW47" i="7" s="1"/>
  <c r="BW118" i="7"/>
  <c r="BX10" i="7"/>
  <c r="BW45" i="7"/>
  <c r="BX32" i="7"/>
  <c r="BX119" i="7" s="1"/>
  <c r="BX126" i="7" s="1"/>
  <c r="BX31" i="7"/>
  <c r="BX33" i="7"/>
  <c r="BX120" i="7" s="1"/>
  <c r="BX127" i="7" s="1"/>
  <c r="BX25" i="7"/>
  <c r="DU39" i="26" l="1"/>
  <c r="DU42" i="26"/>
  <c r="DU40" i="26"/>
  <c r="DT24" i="26"/>
  <c r="DT27" i="26"/>
  <c r="DU25" i="26" s="1"/>
  <c r="BY20" i="7"/>
  <c r="BW49" i="7"/>
  <c r="BZ26" i="7"/>
  <c r="BZ22" i="7"/>
  <c r="BZ27" i="7"/>
  <c r="BZ11" i="7"/>
  <c r="BZ21" i="7"/>
  <c r="BZ60" i="6"/>
  <c r="BY61" i="6"/>
  <c r="BZ17" i="7"/>
  <c r="BZ13" i="7"/>
  <c r="BZ18" i="7"/>
  <c r="BZ16" i="7"/>
  <c r="BZ28" i="7"/>
  <c r="BZ12" i="7"/>
  <c r="BZ23" i="7"/>
  <c r="BW125" i="7"/>
  <c r="BW117" i="7"/>
  <c r="BX45" i="7"/>
  <c r="BY10" i="7"/>
  <c r="BX30" i="7"/>
  <c r="BX47" i="7" s="1"/>
  <c r="BX118" i="7"/>
  <c r="BY31" i="7"/>
  <c r="BY33" i="7"/>
  <c r="BY120" i="7" s="1"/>
  <c r="BY127" i="7" s="1"/>
  <c r="BY32" i="7"/>
  <c r="BY119" i="7" s="1"/>
  <c r="BY126" i="7" s="1"/>
  <c r="BY15" i="7"/>
  <c r="BY25" i="7"/>
  <c r="BV124" i="7"/>
  <c r="DV39" i="26" l="1"/>
  <c r="DV42" i="26"/>
  <c r="DV40" i="26"/>
  <c r="BX49" i="7"/>
  <c r="DU24" i="26"/>
  <c r="DU27" i="26"/>
  <c r="DV25" i="26" s="1"/>
  <c r="BZ15" i="7"/>
  <c r="BZ20" i="7"/>
  <c r="BZ61" i="6"/>
  <c r="CA28" i="7"/>
  <c r="CA16" i="7"/>
  <c r="CA13" i="7"/>
  <c r="CA27" i="7"/>
  <c r="CA17" i="7"/>
  <c r="CA22" i="7"/>
  <c r="CA26" i="7"/>
  <c r="CA23" i="7"/>
  <c r="CA11" i="7"/>
  <c r="CA12" i="7"/>
  <c r="CA18" i="7"/>
  <c r="CA60" i="6"/>
  <c r="CA21" i="7"/>
  <c r="BZ31" i="7"/>
  <c r="BZ33" i="7"/>
  <c r="BZ120" i="7" s="1"/>
  <c r="BZ127" i="7" s="1"/>
  <c r="BZ32" i="7"/>
  <c r="BZ119" i="7" s="1"/>
  <c r="BZ126" i="7" s="1"/>
  <c r="BX117" i="7"/>
  <c r="BX125" i="7"/>
  <c r="BY45" i="7"/>
  <c r="BZ25" i="7"/>
  <c r="BZ10" i="7"/>
  <c r="BW124" i="7"/>
  <c r="BY30" i="7"/>
  <c r="BY47" i="7" s="1"/>
  <c r="BY118" i="7"/>
  <c r="DW39" i="26" l="1"/>
  <c r="DW42" i="26"/>
  <c r="DW40" i="26"/>
  <c r="DV24" i="26"/>
  <c r="DV27" i="26"/>
  <c r="DW25" i="26" s="1"/>
  <c r="CA25" i="7"/>
  <c r="BY49" i="7"/>
  <c r="BZ45" i="7"/>
  <c r="BZ118" i="7"/>
  <c r="BZ30" i="7"/>
  <c r="BZ47" i="7" s="1"/>
  <c r="CA10" i="7"/>
  <c r="BY125" i="7"/>
  <c r="BY117" i="7"/>
  <c r="BX124" i="7"/>
  <c r="CA15" i="7"/>
  <c r="CA20" i="7"/>
  <c r="CB60" i="6"/>
  <c r="CB11" i="7"/>
  <c r="CB22" i="7"/>
  <c r="CB23" i="7"/>
  <c r="CA61" i="6"/>
  <c r="CB13" i="7"/>
  <c r="CB12" i="7"/>
  <c r="CB21" i="7"/>
  <c r="CB26" i="7"/>
  <c r="CB17" i="7"/>
  <c r="CB27" i="7"/>
  <c r="CB18" i="7"/>
  <c r="CB16" i="7"/>
  <c r="CB28" i="7"/>
  <c r="CA33" i="7"/>
  <c r="CA120" i="7" s="1"/>
  <c r="CA127" i="7" s="1"/>
  <c r="CA31" i="7"/>
  <c r="CA32" i="7"/>
  <c r="CA119" i="7" s="1"/>
  <c r="CA126" i="7" s="1"/>
  <c r="DX42" i="26" l="1"/>
  <c r="DX39" i="26"/>
  <c r="DX40" i="26"/>
  <c r="DW24" i="26"/>
  <c r="DW27" i="26"/>
  <c r="DX25" i="26" s="1"/>
  <c r="BZ49" i="7"/>
  <c r="CB15" i="7"/>
  <c r="CA45" i="7"/>
  <c r="CA30" i="7"/>
  <c r="CA47" i="7" s="1"/>
  <c r="CA118" i="7"/>
  <c r="CB33" i="7"/>
  <c r="CB120" i="7" s="1"/>
  <c r="CB127" i="7" s="1"/>
  <c r="CB32" i="7"/>
  <c r="CB119" i="7" s="1"/>
  <c r="CB126" i="7" s="1"/>
  <c r="CB31" i="7"/>
  <c r="CC60" i="6"/>
  <c r="CC16" i="7"/>
  <c r="CC13" i="7"/>
  <c r="CC23" i="7"/>
  <c r="CC18" i="7"/>
  <c r="CC26" i="7"/>
  <c r="CC11" i="7"/>
  <c r="CB61" i="6"/>
  <c r="CC22" i="7"/>
  <c r="CC17" i="7"/>
  <c r="CC21" i="7"/>
  <c r="CC28" i="7"/>
  <c r="CC27" i="7"/>
  <c r="CC12" i="7"/>
  <c r="BY124" i="7"/>
  <c r="BZ117" i="7"/>
  <c r="BZ125" i="7"/>
  <c r="CB10" i="7"/>
  <c r="CB25" i="7"/>
  <c r="CB20" i="7"/>
  <c r="DY42" i="26" l="1"/>
  <c r="DY39" i="26"/>
  <c r="DY40" i="26"/>
  <c r="DX24" i="26"/>
  <c r="DX27" i="26"/>
  <c r="DY25" i="26" s="1"/>
  <c r="CA49" i="7"/>
  <c r="CC20" i="7"/>
  <c r="CC15" i="7"/>
  <c r="BZ124" i="7"/>
  <c r="CD18" i="7"/>
  <c r="CD17" i="7"/>
  <c r="CD12" i="7"/>
  <c r="CD21" i="7"/>
  <c r="CD28" i="7"/>
  <c r="CD23" i="7"/>
  <c r="CD16" i="7"/>
  <c r="CD13" i="7"/>
  <c r="CD27" i="7"/>
  <c r="CD11" i="7"/>
  <c r="CC61" i="6"/>
  <c r="CD26" i="7"/>
  <c r="CD22" i="7"/>
  <c r="CD60" i="6"/>
  <c r="CB30" i="7"/>
  <c r="CB47" i="7" s="1"/>
  <c r="CB118" i="7"/>
  <c r="CC31" i="7"/>
  <c r="CC32" i="7"/>
  <c r="CC119" i="7" s="1"/>
  <c r="CC126" i="7" s="1"/>
  <c r="CC33" i="7"/>
  <c r="CC120" i="7" s="1"/>
  <c r="CC127" i="7" s="1"/>
  <c r="CC10" i="7"/>
  <c r="CA125" i="7"/>
  <c r="CA117" i="7"/>
  <c r="CB45" i="7"/>
  <c r="CC25" i="7"/>
  <c r="DZ39" i="26" l="1"/>
  <c r="DZ42" i="26"/>
  <c r="DZ40" i="26"/>
  <c r="CB49" i="7"/>
  <c r="DY24" i="26"/>
  <c r="DY27" i="26"/>
  <c r="DZ25" i="26" s="1"/>
  <c r="CD20" i="7"/>
  <c r="CC45" i="7"/>
  <c r="CE26" i="7"/>
  <c r="CE27" i="7"/>
  <c r="CE16" i="7"/>
  <c r="CE22" i="7"/>
  <c r="CD61" i="6"/>
  <c r="CE18" i="7"/>
  <c r="CE21" i="7"/>
  <c r="CE17" i="7"/>
  <c r="CE60" i="6"/>
  <c r="CE23" i="7"/>
  <c r="CE13" i="7"/>
  <c r="CE11" i="7"/>
  <c r="CE12" i="7"/>
  <c r="CE28" i="7"/>
  <c r="CC30" i="7"/>
  <c r="CC47" i="7" s="1"/>
  <c r="CC118" i="7"/>
  <c r="CD25" i="7"/>
  <c r="CD33" i="7"/>
  <c r="CD120" i="7" s="1"/>
  <c r="CD127" i="7" s="1"/>
  <c r="CD32" i="7"/>
  <c r="CD119" i="7" s="1"/>
  <c r="CD126" i="7" s="1"/>
  <c r="CD31" i="7"/>
  <c r="CD10" i="7"/>
  <c r="CA124" i="7"/>
  <c r="CB117" i="7"/>
  <c r="CB125" i="7"/>
  <c r="CD15" i="7"/>
  <c r="EA39" i="26" l="1"/>
  <c r="EA42" i="26"/>
  <c r="EA40" i="26"/>
  <c r="CC49" i="7"/>
  <c r="DZ24" i="26"/>
  <c r="DZ27" i="26"/>
  <c r="EA25" i="26" s="1"/>
  <c r="CE10" i="7"/>
  <c r="CE20" i="7"/>
  <c r="CD30" i="7"/>
  <c r="CD47" i="7" s="1"/>
  <c r="CD118" i="7"/>
  <c r="CD45" i="7"/>
  <c r="CC117" i="7"/>
  <c r="CC125" i="7"/>
  <c r="CF18" i="7"/>
  <c r="CF27" i="7"/>
  <c r="CF28" i="7"/>
  <c r="CF12" i="7"/>
  <c r="CF60" i="6"/>
  <c r="CF21" i="7"/>
  <c r="CF22" i="7"/>
  <c r="CF13" i="7"/>
  <c r="CF17" i="7"/>
  <c r="CF23" i="7"/>
  <c r="CF16" i="7"/>
  <c r="CF11" i="7"/>
  <c r="CE61" i="6"/>
  <c r="CF26" i="7"/>
  <c r="CE32" i="7"/>
  <c r="CE119" i="7" s="1"/>
  <c r="CE126" i="7" s="1"/>
  <c r="CE33" i="7"/>
  <c r="CE120" i="7" s="1"/>
  <c r="CE127" i="7" s="1"/>
  <c r="CE31" i="7"/>
  <c r="CB124" i="7"/>
  <c r="CE15" i="7"/>
  <c r="CE25" i="7"/>
  <c r="EB42" i="26" l="1"/>
  <c r="EB39" i="26"/>
  <c r="EB40" i="26"/>
  <c r="EA24" i="26"/>
  <c r="EA27" i="26"/>
  <c r="EB25" i="26" s="1"/>
  <c r="CE45" i="7"/>
  <c r="CF10" i="7"/>
  <c r="CC124" i="7"/>
  <c r="CF32" i="7"/>
  <c r="CF119" i="7" s="1"/>
  <c r="CF126" i="7" s="1"/>
  <c r="CF33" i="7"/>
  <c r="CF120" i="7" s="1"/>
  <c r="CF127" i="7" s="1"/>
  <c r="CF31" i="7"/>
  <c r="CE118" i="7"/>
  <c r="CE30" i="7"/>
  <c r="CE47" i="7" s="1"/>
  <c r="CF15" i="7"/>
  <c r="CF20" i="7"/>
  <c r="CG27" i="7"/>
  <c r="CG12" i="7"/>
  <c r="CG23" i="7"/>
  <c r="CG22" i="7"/>
  <c r="CG28" i="7"/>
  <c r="CG21" i="7"/>
  <c r="CF61" i="6"/>
  <c r="CG18" i="7"/>
  <c r="CG26" i="7"/>
  <c r="CG17" i="7"/>
  <c r="CG16" i="7"/>
  <c r="CG13" i="7"/>
  <c r="CG60" i="6"/>
  <c r="CG11" i="7"/>
  <c r="CD125" i="7"/>
  <c r="CD117" i="7"/>
  <c r="CD49" i="7"/>
  <c r="CF25" i="7"/>
  <c r="EC42" i="26" l="1"/>
  <c r="EC39" i="26"/>
  <c r="EC40" i="26"/>
  <c r="EB24" i="26"/>
  <c r="EB27" i="26"/>
  <c r="EC25" i="26" s="1"/>
  <c r="CE49" i="7"/>
  <c r="CF45" i="7"/>
  <c r="CG20" i="7"/>
  <c r="CE125" i="7"/>
  <c r="CE117" i="7"/>
  <c r="CG25" i="7"/>
  <c r="CF30" i="7"/>
  <c r="CF47" i="7" s="1"/>
  <c r="CF118" i="7"/>
  <c r="CH60" i="6"/>
  <c r="CG61" i="6"/>
  <c r="CH11" i="7"/>
  <c r="CH16" i="7"/>
  <c r="CH26" i="7"/>
  <c r="CH12" i="7"/>
  <c r="CH27" i="7"/>
  <c r="CH17" i="7"/>
  <c r="CH23" i="7"/>
  <c r="CH13" i="7"/>
  <c r="CH21" i="7"/>
  <c r="CH22" i="7"/>
  <c r="CH18" i="7"/>
  <c r="CH28" i="7"/>
  <c r="CG15" i="7"/>
  <c r="CG31" i="7"/>
  <c r="CG32" i="7"/>
  <c r="CG119" i="7" s="1"/>
  <c r="CG126" i="7" s="1"/>
  <c r="CG33" i="7"/>
  <c r="CG120" i="7" s="1"/>
  <c r="CG127" i="7" s="1"/>
  <c r="CD124" i="7"/>
  <c r="CG10" i="7"/>
  <c r="ED39" i="26" l="1"/>
  <c r="ED42" i="26"/>
  <c r="ED40" i="26"/>
  <c r="CF49" i="7"/>
  <c r="EC24" i="26"/>
  <c r="EC27" i="26"/>
  <c r="ED25" i="26" s="1"/>
  <c r="CH10" i="7"/>
  <c r="CH15" i="7"/>
  <c r="CH25" i="7"/>
  <c r="CG30" i="7"/>
  <c r="CG47" i="7" s="1"/>
  <c r="CG118" i="7"/>
  <c r="CG45" i="7"/>
  <c r="CF125" i="7"/>
  <c r="CF117" i="7"/>
  <c r="CH20" i="7"/>
  <c r="CE124" i="7"/>
  <c r="CH32" i="7"/>
  <c r="CH119" i="7" s="1"/>
  <c r="CH126" i="7" s="1"/>
  <c r="CH31" i="7"/>
  <c r="CH33" i="7"/>
  <c r="CH120" i="7" s="1"/>
  <c r="CH127" i="7" s="1"/>
  <c r="CI11" i="7"/>
  <c r="CH61" i="6"/>
  <c r="CI27" i="7"/>
  <c r="CI21" i="7"/>
  <c r="CI60" i="6"/>
  <c r="CI12" i="7"/>
  <c r="CI28" i="7"/>
  <c r="CI23" i="7"/>
  <c r="CI16" i="7"/>
  <c r="CI17" i="7"/>
  <c r="CI26" i="7"/>
  <c r="CI22" i="7"/>
  <c r="CI18" i="7"/>
  <c r="CI13" i="7"/>
  <c r="EE39" i="26" l="1"/>
  <c r="EE42" i="26"/>
  <c r="EE40" i="26"/>
  <c r="CH45" i="7"/>
  <c r="ED24" i="26"/>
  <c r="ED27" i="26"/>
  <c r="EE25" i="26" s="1"/>
  <c r="CJ18" i="7"/>
  <c r="CJ26" i="7"/>
  <c r="CJ17" i="7"/>
  <c r="CJ28" i="7"/>
  <c r="CJ12" i="7"/>
  <c r="CJ16" i="7"/>
  <c r="CJ11" i="7"/>
  <c r="CJ21" i="7"/>
  <c r="CJ23" i="7"/>
  <c r="CJ27" i="7"/>
  <c r="CI61" i="6"/>
  <c r="CJ22" i="7"/>
  <c r="CJ60" i="6"/>
  <c r="CJ13" i="7"/>
  <c r="CI20" i="7"/>
  <c r="CI32" i="7"/>
  <c r="CI119" i="7" s="1"/>
  <c r="CI126" i="7" s="1"/>
  <c r="CI33" i="7"/>
  <c r="CI120" i="7" s="1"/>
  <c r="CI127" i="7" s="1"/>
  <c r="CI31" i="7"/>
  <c r="CG49" i="7"/>
  <c r="CF124" i="7"/>
  <c r="CG117" i="7"/>
  <c r="CG125" i="7"/>
  <c r="CI10" i="7"/>
  <c r="CI25" i="7"/>
  <c r="CH30" i="7"/>
  <c r="CH47" i="7" s="1"/>
  <c r="CH118" i="7"/>
  <c r="CI15" i="7"/>
  <c r="EF39" i="26" l="1"/>
  <c r="EF42" i="26"/>
  <c r="EF40" i="26"/>
  <c r="CH49" i="7"/>
  <c r="EE24" i="26"/>
  <c r="EE27" i="26"/>
  <c r="EF25" i="26" s="1"/>
  <c r="CJ10" i="7"/>
  <c r="CJ15" i="7"/>
  <c r="CJ31" i="7"/>
  <c r="CJ32" i="7"/>
  <c r="CJ119" i="7" s="1"/>
  <c r="CJ126" i="7" s="1"/>
  <c r="CJ33" i="7"/>
  <c r="CJ120" i="7" s="1"/>
  <c r="CJ127" i="7" s="1"/>
  <c r="CG124" i="7"/>
  <c r="CJ20" i="7"/>
  <c r="CI118" i="7"/>
  <c r="CI30" i="7"/>
  <c r="CI47" i="7" s="1"/>
  <c r="CH117" i="7"/>
  <c r="CH125" i="7"/>
  <c r="CI45" i="7"/>
  <c r="CJ25" i="7"/>
  <c r="CK28" i="7"/>
  <c r="CK17" i="7"/>
  <c r="CK22" i="7"/>
  <c r="CK11" i="7"/>
  <c r="CK12" i="7"/>
  <c r="CK60" i="6"/>
  <c r="CK26" i="7"/>
  <c r="CK16" i="7"/>
  <c r="CK18" i="7"/>
  <c r="CK27" i="7"/>
  <c r="CK13" i="7"/>
  <c r="CJ61" i="6"/>
  <c r="CK23" i="7"/>
  <c r="CK21" i="7"/>
  <c r="EG39" i="26" l="1"/>
  <c r="EG42" i="26"/>
  <c r="EG40" i="26"/>
  <c r="EF24" i="26"/>
  <c r="EF27" i="26"/>
  <c r="EG25" i="26" s="1"/>
  <c r="CJ45" i="7"/>
  <c r="CI49" i="7"/>
  <c r="CK10" i="7"/>
  <c r="CK20" i="7"/>
  <c r="CK31" i="7"/>
  <c r="CK32" i="7"/>
  <c r="CK119" i="7" s="1"/>
  <c r="CK126" i="7" s="1"/>
  <c r="CK33" i="7"/>
  <c r="CK120" i="7" s="1"/>
  <c r="CK127" i="7" s="1"/>
  <c r="CK15" i="7"/>
  <c r="CH124" i="7"/>
  <c r="CI125" i="7"/>
  <c r="CI117" i="7"/>
  <c r="CL18" i="7"/>
  <c r="CL23" i="7"/>
  <c r="CL12" i="7"/>
  <c r="CL26" i="7"/>
  <c r="CL16" i="7"/>
  <c r="CL21" i="7"/>
  <c r="CL11" i="7"/>
  <c r="CL27" i="7"/>
  <c r="CL13" i="7"/>
  <c r="CK61" i="6"/>
  <c r="CL28" i="7"/>
  <c r="CL22" i="7"/>
  <c r="CL17" i="7"/>
  <c r="CL60" i="6"/>
  <c r="CK25" i="7"/>
  <c r="CJ118" i="7"/>
  <c r="CJ30" i="7"/>
  <c r="CJ47" i="7" s="1"/>
  <c r="EH39" i="26" l="1"/>
  <c r="EH42" i="26"/>
  <c r="EH40" i="26"/>
  <c r="CJ49" i="7"/>
  <c r="EG24" i="26"/>
  <c r="EG27" i="26"/>
  <c r="EH25" i="26" s="1"/>
  <c r="CI124" i="7"/>
  <c r="CL31" i="7"/>
  <c r="CL33" i="7"/>
  <c r="CL120" i="7" s="1"/>
  <c r="CL127" i="7" s="1"/>
  <c r="CL32" i="7"/>
  <c r="CL119" i="7" s="1"/>
  <c r="CL126" i="7" s="1"/>
  <c r="CK45" i="7"/>
  <c r="CJ125" i="7"/>
  <c r="CJ117" i="7"/>
  <c r="CL10" i="7"/>
  <c r="CL20" i="7"/>
  <c r="CL15" i="7"/>
  <c r="CL25" i="7"/>
  <c r="CK118" i="7"/>
  <c r="CK30" i="7"/>
  <c r="CK47" i="7" s="1"/>
  <c r="CM12" i="7"/>
  <c r="CL61" i="6"/>
  <c r="CM11" i="7"/>
  <c r="CM27" i="7"/>
  <c r="CM21" i="7"/>
  <c r="CM17" i="7"/>
  <c r="CM28" i="7"/>
  <c r="CM13" i="7"/>
  <c r="CM16" i="7"/>
  <c r="CM26" i="7"/>
  <c r="CM18" i="7"/>
  <c r="CM23" i="7"/>
  <c r="CM22" i="7"/>
  <c r="CM60" i="6"/>
  <c r="EI39" i="26" l="1"/>
  <c r="EI42" i="26"/>
  <c r="EI40" i="26"/>
  <c r="EH24" i="26"/>
  <c r="EH27" i="26"/>
  <c r="EI25" i="26" s="1"/>
  <c r="CL45" i="7"/>
  <c r="CM25" i="7"/>
  <c r="CM10" i="7"/>
  <c r="CN60" i="6"/>
  <c r="CN16" i="7"/>
  <c r="CN13" i="7"/>
  <c r="CN22" i="7"/>
  <c r="CN21" i="7"/>
  <c r="CN23" i="7"/>
  <c r="CN11" i="7"/>
  <c r="CN26" i="7"/>
  <c r="CN28" i="7"/>
  <c r="CM61" i="6"/>
  <c r="CN27" i="7"/>
  <c r="CN12" i="7"/>
  <c r="CN18" i="7"/>
  <c r="CN17" i="7"/>
  <c r="CL30" i="7"/>
  <c r="CL47" i="7" s="1"/>
  <c r="CL118" i="7"/>
  <c r="CJ124" i="7"/>
  <c r="CM32" i="7"/>
  <c r="CM119" i="7" s="1"/>
  <c r="CM126" i="7" s="1"/>
  <c r="CM31" i="7"/>
  <c r="CM33" i="7"/>
  <c r="CM120" i="7" s="1"/>
  <c r="CM127" i="7" s="1"/>
  <c r="CK49" i="7"/>
  <c r="CK125" i="7"/>
  <c r="CK117" i="7"/>
  <c r="CM15" i="7"/>
  <c r="CM20" i="7"/>
  <c r="EJ42" i="26" l="1"/>
  <c r="EJ39" i="26"/>
  <c r="EJ40" i="26"/>
  <c r="CL49" i="7"/>
  <c r="EI24" i="26"/>
  <c r="EI27" i="26"/>
  <c r="EJ25" i="26" s="1"/>
  <c r="CM45" i="7"/>
  <c r="CN33" i="7"/>
  <c r="CN120" i="7" s="1"/>
  <c r="CN127" i="7" s="1"/>
  <c r="CN31" i="7"/>
  <c r="CN32" i="7"/>
  <c r="CN119" i="7" s="1"/>
  <c r="CN126" i="7" s="1"/>
  <c r="CL117" i="7"/>
  <c r="CL125" i="7"/>
  <c r="CN25" i="7"/>
  <c r="CN10" i="7"/>
  <c r="CK124" i="7"/>
  <c r="CN20" i="7"/>
  <c r="CM30" i="7"/>
  <c r="CM47" i="7" s="1"/>
  <c r="CM118" i="7"/>
  <c r="CN15" i="7"/>
  <c r="CO13" i="7"/>
  <c r="CO23" i="7"/>
  <c r="CO16" i="7"/>
  <c r="CO18" i="7"/>
  <c r="CO26" i="7"/>
  <c r="CO17" i="7"/>
  <c r="CO21" i="7"/>
  <c r="CO27" i="7"/>
  <c r="CO12" i="7"/>
  <c r="CO28" i="7"/>
  <c r="CO60" i="6"/>
  <c r="CN61" i="6"/>
  <c r="CO11" i="7"/>
  <c r="CO22" i="7"/>
  <c r="EK42" i="26" l="1"/>
  <c r="EK39" i="26"/>
  <c r="EK40" i="26"/>
  <c r="EJ24" i="26"/>
  <c r="EJ27" i="26"/>
  <c r="EK25" i="26" s="1"/>
  <c r="CM49" i="7"/>
  <c r="CO15" i="7"/>
  <c r="CO10" i="7"/>
  <c r="CO33" i="7"/>
  <c r="CO120" i="7" s="1"/>
  <c r="CO127" i="7" s="1"/>
  <c r="CO31" i="7"/>
  <c r="CO32" i="7"/>
  <c r="CO119" i="7" s="1"/>
  <c r="CO126" i="7" s="1"/>
  <c r="CN118" i="7"/>
  <c r="CN30" i="7"/>
  <c r="CN47" i="7" s="1"/>
  <c r="CP11" i="7"/>
  <c r="CP27" i="7"/>
  <c r="CO61" i="6"/>
  <c r="CP16" i="7"/>
  <c r="CP26" i="7"/>
  <c r="CP60" i="6"/>
  <c r="CP28" i="7"/>
  <c r="CP18" i="7"/>
  <c r="CP23" i="7"/>
  <c r="CP17" i="7"/>
  <c r="CP22" i="7"/>
  <c r="CP13" i="7"/>
  <c r="CP21" i="7"/>
  <c r="CP12" i="7"/>
  <c r="CO20" i="7"/>
  <c r="CL124" i="7"/>
  <c r="CO25" i="7"/>
  <c r="CN45" i="7"/>
  <c r="CM117" i="7"/>
  <c r="CM125" i="7"/>
  <c r="EL39" i="26" l="1"/>
  <c r="EL42" i="26"/>
  <c r="EL40" i="26"/>
  <c r="CP15" i="7"/>
  <c r="EK24" i="26"/>
  <c r="EK27" i="26"/>
  <c r="EL25" i="26" s="1"/>
  <c r="CP25" i="7"/>
  <c r="CN49" i="7"/>
  <c r="CQ12" i="7"/>
  <c r="CQ60" i="6"/>
  <c r="CQ22" i="7"/>
  <c r="CQ21" i="7"/>
  <c r="CQ11" i="7"/>
  <c r="CQ27" i="7"/>
  <c r="CQ28" i="7"/>
  <c r="CQ13" i="7"/>
  <c r="CQ16" i="7"/>
  <c r="CQ26" i="7"/>
  <c r="CQ23" i="7"/>
  <c r="CP61" i="6"/>
  <c r="CQ17" i="7"/>
  <c r="CQ18" i="7"/>
  <c r="CP33" i="7"/>
  <c r="CP120" i="7" s="1"/>
  <c r="CP127" i="7" s="1"/>
  <c r="CP31" i="7"/>
  <c r="CP32" i="7"/>
  <c r="CP119" i="7" s="1"/>
  <c r="CP126" i="7" s="1"/>
  <c r="CP20" i="7"/>
  <c r="CP10" i="7"/>
  <c r="CM124" i="7"/>
  <c r="CN125" i="7"/>
  <c r="CN117" i="7"/>
  <c r="CO30" i="7"/>
  <c r="CO47" i="7" s="1"/>
  <c r="CO118" i="7"/>
  <c r="CO45" i="7"/>
  <c r="EM42" i="26" l="1"/>
  <c r="EM39" i="26"/>
  <c r="EM40" i="26"/>
  <c r="CQ15" i="7"/>
  <c r="EL24" i="26"/>
  <c r="EL27" i="26"/>
  <c r="EM25" i="26" s="1"/>
  <c r="CQ25" i="7"/>
  <c r="CP45" i="7"/>
  <c r="CO49" i="7"/>
  <c r="CN124" i="7"/>
  <c r="CP118" i="7"/>
  <c r="CP30" i="7"/>
  <c r="CP47" i="7" s="1"/>
  <c r="CQ20" i="7"/>
  <c r="CQ10" i="7"/>
  <c r="CQ33" i="7"/>
  <c r="CQ120" i="7" s="1"/>
  <c r="CQ127" i="7" s="1"/>
  <c r="CQ31" i="7"/>
  <c r="CQ32" i="7"/>
  <c r="CQ119" i="7" s="1"/>
  <c r="CQ126" i="7" s="1"/>
  <c r="CO125" i="7"/>
  <c r="CO117" i="7"/>
  <c r="CR22" i="7"/>
  <c r="CQ61" i="6"/>
  <c r="CR13" i="7"/>
  <c r="CR12" i="7"/>
  <c r="CR21" i="7"/>
  <c r="CR27" i="7"/>
  <c r="CR23" i="7"/>
  <c r="CR11" i="7"/>
  <c r="CR28" i="7"/>
  <c r="CR16" i="7"/>
  <c r="CR18" i="7"/>
  <c r="CR60" i="6"/>
  <c r="CR26" i="7"/>
  <c r="CR17" i="7"/>
  <c r="EN39" i="26" l="1"/>
  <c r="EN42" i="26"/>
  <c r="EN40" i="26"/>
  <c r="CP49" i="7"/>
  <c r="CQ45" i="7"/>
  <c r="EM24" i="26"/>
  <c r="EM27" i="26"/>
  <c r="EN25" i="26" s="1"/>
  <c r="CR20" i="7"/>
  <c r="CR31" i="7"/>
  <c r="CR32" i="7"/>
  <c r="CR119" i="7" s="1"/>
  <c r="CR126" i="7" s="1"/>
  <c r="CR33" i="7"/>
  <c r="CR120" i="7" s="1"/>
  <c r="CR127" i="7" s="1"/>
  <c r="CP125" i="7"/>
  <c r="CP117" i="7"/>
  <c r="CS27" i="7"/>
  <c r="CS17" i="7"/>
  <c r="CS28" i="7"/>
  <c r="CS18" i="7"/>
  <c r="CS21" i="7"/>
  <c r="CS13" i="7"/>
  <c r="CS12" i="7"/>
  <c r="CS26" i="7"/>
  <c r="CR61" i="6"/>
  <c r="CS16" i="7"/>
  <c r="CS23" i="7"/>
  <c r="CS22" i="7"/>
  <c r="CS11" i="7"/>
  <c r="CS60" i="6"/>
  <c r="CQ30" i="7"/>
  <c r="CQ47" i="7" s="1"/>
  <c r="CQ118" i="7"/>
  <c r="CR25" i="7"/>
  <c r="CR15" i="7"/>
  <c r="CR10" i="7"/>
  <c r="CO124" i="7"/>
  <c r="EO39" i="26" l="1"/>
  <c r="EO42" i="26"/>
  <c r="EO40" i="26"/>
  <c r="CQ49" i="7"/>
  <c r="EN24" i="26"/>
  <c r="EN27" i="26"/>
  <c r="EO25" i="26" s="1"/>
  <c r="CS10" i="7"/>
  <c r="CS15" i="7"/>
  <c r="CQ125" i="7"/>
  <c r="CQ117" i="7"/>
  <c r="CS31" i="7"/>
  <c r="CS33" i="7"/>
  <c r="CS120" i="7" s="1"/>
  <c r="CS127" i="7" s="1"/>
  <c r="CS32" i="7"/>
  <c r="CS119" i="7" s="1"/>
  <c r="CS126" i="7" s="1"/>
  <c r="CS25" i="7"/>
  <c r="CT60" i="6"/>
  <c r="CT13" i="7"/>
  <c r="CS61" i="6"/>
  <c r="CT21" i="7"/>
  <c r="CT27" i="7"/>
  <c r="CT26" i="7"/>
  <c r="CT22" i="7"/>
  <c r="CT23" i="7"/>
  <c r="CT28" i="7"/>
  <c r="CT12" i="7"/>
  <c r="CT16" i="7"/>
  <c r="CT18" i="7"/>
  <c r="CT11" i="7"/>
  <c r="CT17" i="7"/>
  <c r="CP124" i="7"/>
  <c r="CR118" i="7"/>
  <c r="CR30" i="7"/>
  <c r="CR47" i="7" s="1"/>
  <c r="CR45" i="7"/>
  <c r="CS20" i="7"/>
  <c r="EP42" i="26" l="1"/>
  <c r="EP39" i="26"/>
  <c r="EP40" i="26"/>
  <c r="EO24" i="26"/>
  <c r="EO27" i="26"/>
  <c r="EP25" i="26" s="1"/>
  <c r="CS118" i="7"/>
  <c r="CS30" i="7"/>
  <c r="CS47" i="7" s="1"/>
  <c r="CT20" i="7"/>
  <c r="CQ124" i="7"/>
  <c r="CR125" i="7"/>
  <c r="CR117" i="7"/>
  <c r="CT15" i="7"/>
  <c r="CS45" i="7"/>
  <c r="CR49" i="7"/>
  <c r="CT25" i="7"/>
  <c r="CT33" i="7"/>
  <c r="CT120" i="7" s="1"/>
  <c r="CT127" i="7" s="1"/>
  <c r="CT32" i="7"/>
  <c r="CT119" i="7" s="1"/>
  <c r="CT126" i="7" s="1"/>
  <c r="CT31" i="7"/>
  <c r="CT10" i="7"/>
  <c r="CU26" i="7"/>
  <c r="CT61" i="6"/>
  <c r="CU17" i="7"/>
  <c r="CU23" i="7"/>
  <c r="CU28" i="7"/>
  <c r="CU18" i="7"/>
  <c r="CU21" i="7"/>
  <c r="CU12" i="7"/>
  <c r="CU27" i="7"/>
  <c r="CU22" i="7"/>
  <c r="CU11" i="7"/>
  <c r="CU16" i="7"/>
  <c r="CU60" i="6"/>
  <c r="CU13" i="7"/>
  <c r="EQ39" i="26" l="1"/>
  <c r="EQ42" i="26"/>
  <c r="EQ40" i="26"/>
  <c r="EP24" i="26"/>
  <c r="EP27" i="26"/>
  <c r="EQ25" i="26" s="1"/>
  <c r="CU25" i="7"/>
  <c r="CS49" i="7"/>
  <c r="CV16" i="7"/>
  <c r="CV18" i="7"/>
  <c r="CV28" i="7"/>
  <c r="CV60" i="6"/>
  <c r="CV21" i="7"/>
  <c r="CV22" i="7"/>
  <c r="CV13" i="7"/>
  <c r="CV26" i="7"/>
  <c r="CU61" i="6"/>
  <c r="CV12" i="7"/>
  <c r="CV11" i="7"/>
  <c r="CV27" i="7"/>
  <c r="CV17" i="7"/>
  <c r="CV23" i="7"/>
  <c r="CT30" i="7"/>
  <c r="CT47" i="7" s="1"/>
  <c r="CT118" i="7"/>
  <c r="CT45" i="7"/>
  <c r="CS125" i="7"/>
  <c r="CS117" i="7"/>
  <c r="CU20" i="7"/>
  <c r="CU32" i="7"/>
  <c r="CU119" i="7" s="1"/>
  <c r="CU126" i="7" s="1"/>
  <c r="CU31" i="7"/>
  <c r="CU33" i="7"/>
  <c r="CU120" i="7" s="1"/>
  <c r="CU127" i="7" s="1"/>
  <c r="CU10" i="7"/>
  <c r="CR124" i="7"/>
  <c r="CU15" i="7"/>
  <c r="ER39" i="26" l="1"/>
  <c r="ER42" i="26"/>
  <c r="ER40" i="26"/>
  <c r="CV25" i="7"/>
  <c r="EQ24" i="26"/>
  <c r="EQ27" i="26"/>
  <c r="ER25" i="26" s="1"/>
  <c r="CU45" i="7"/>
  <c r="CS124" i="7"/>
  <c r="CW22" i="7"/>
  <c r="CW23" i="7"/>
  <c r="CW11" i="7"/>
  <c r="CW26" i="7"/>
  <c r="CW21" i="7"/>
  <c r="CW12" i="7"/>
  <c r="CW13" i="7"/>
  <c r="CV61" i="6"/>
  <c r="CW17" i="7"/>
  <c r="CW60" i="6"/>
  <c r="CW27" i="7"/>
  <c r="CW28" i="7"/>
  <c r="CW16" i="7"/>
  <c r="CW18" i="7"/>
  <c r="CV32" i="7"/>
  <c r="CV119" i="7" s="1"/>
  <c r="CV126" i="7" s="1"/>
  <c r="CV33" i="7"/>
  <c r="CV120" i="7" s="1"/>
  <c r="CV127" i="7" s="1"/>
  <c r="CV31" i="7"/>
  <c r="CV20" i="7"/>
  <c r="CT125" i="7"/>
  <c r="CT117" i="7"/>
  <c r="CT49" i="7"/>
  <c r="CV15" i="7"/>
  <c r="CU30" i="7"/>
  <c r="CU47" i="7" s="1"/>
  <c r="CU118" i="7"/>
  <c r="CV10" i="7"/>
  <c r="ES39" i="26" l="1"/>
  <c r="ES42" i="26"/>
  <c r="ES40" i="26"/>
  <c r="CU49" i="7"/>
  <c r="ER24" i="26"/>
  <c r="ER27" i="26"/>
  <c r="ES25" i="26" s="1"/>
  <c r="CW20" i="7"/>
  <c r="CV45" i="7"/>
  <c r="CW25" i="7"/>
  <c r="CV30" i="7"/>
  <c r="CV47" i="7" s="1"/>
  <c r="CV118" i="7"/>
  <c r="CW32" i="7"/>
  <c r="CW119" i="7" s="1"/>
  <c r="CW126" i="7" s="1"/>
  <c r="CW33" i="7"/>
  <c r="CW120" i="7" s="1"/>
  <c r="CW127" i="7" s="1"/>
  <c r="CW31" i="7"/>
  <c r="CW10" i="7"/>
  <c r="CU117" i="7"/>
  <c r="CU125" i="7"/>
  <c r="CW15" i="7"/>
  <c r="CX23" i="7"/>
  <c r="CX27" i="7"/>
  <c r="CX16" i="7"/>
  <c r="CX28" i="7"/>
  <c r="CX22" i="7"/>
  <c r="CX11" i="7"/>
  <c r="CW61" i="6"/>
  <c r="CX18" i="7"/>
  <c r="CX12" i="7"/>
  <c r="CX26" i="7"/>
  <c r="CX60" i="6"/>
  <c r="CX21" i="7"/>
  <c r="CX13" i="7"/>
  <c r="CX17" i="7"/>
  <c r="CT124" i="7"/>
  <c r="ET39" i="26" l="1"/>
  <c r="ET42" i="26"/>
  <c r="ET40" i="26"/>
  <c r="ES24" i="26"/>
  <c r="ES27" i="26"/>
  <c r="ET25" i="26" s="1"/>
  <c r="CV49" i="7"/>
  <c r="CW45" i="7"/>
  <c r="CX10" i="7"/>
  <c r="CX32" i="7"/>
  <c r="CX119" i="7" s="1"/>
  <c r="CX126" i="7" s="1"/>
  <c r="CX31" i="7"/>
  <c r="CX33" i="7"/>
  <c r="CX120" i="7" s="1"/>
  <c r="CX127" i="7" s="1"/>
  <c r="CU124" i="7"/>
  <c r="CW30" i="7"/>
  <c r="CW47" i="7" s="1"/>
  <c r="CW118" i="7"/>
  <c r="CX15" i="7"/>
  <c r="CX25" i="7"/>
  <c r="CX20" i="7"/>
  <c r="CY26" i="7"/>
  <c r="CY28" i="7"/>
  <c r="CY17" i="7"/>
  <c r="CX61" i="6"/>
  <c r="CY22" i="7"/>
  <c r="CY13" i="7"/>
  <c r="CY21" i="7"/>
  <c r="CY60" i="6"/>
  <c r="CY16" i="7"/>
  <c r="CY18" i="7"/>
  <c r="CY23" i="7"/>
  <c r="CY27" i="7"/>
  <c r="CY12" i="7"/>
  <c r="CY11" i="7"/>
  <c r="CV125" i="7"/>
  <c r="CV117" i="7"/>
  <c r="EU42" i="26" l="1"/>
  <c r="EU39" i="26"/>
  <c r="EU40" i="26"/>
  <c r="CW49" i="7"/>
  <c r="ET24" i="26"/>
  <c r="ET27" i="26"/>
  <c r="EU25" i="26" s="1"/>
  <c r="CY15" i="7"/>
  <c r="CY20" i="7"/>
  <c r="CY33" i="7"/>
  <c r="CY120" i="7" s="1"/>
  <c r="CY127" i="7" s="1"/>
  <c r="CY31" i="7"/>
  <c r="CY32" i="7"/>
  <c r="CY119" i="7" s="1"/>
  <c r="CY126" i="7" s="1"/>
  <c r="CZ60" i="6"/>
  <c r="CZ27" i="7"/>
  <c r="CZ13" i="7"/>
  <c r="CZ12" i="7"/>
  <c r="CZ18" i="7"/>
  <c r="CZ22" i="7"/>
  <c r="CZ28" i="7"/>
  <c r="CZ26" i="7"/>
  <c r="CZ16" i="7"/>
  <c r="CZ21" i="7"/>
  <c r="CZ11" i="7"/>
  <c r="CZ23" i="7"/>
  <c r="CZ17" i="7"/>
  <c r="CY61" i="6"/>
  <c r="CV124" i="7"/>
  <c r="CW125" i="7"/>
  <c r="CW117" i="7"/>
  <c r="CY10" i="7"/>
  <c r="CY25" i="7"/>
  <c r="CX45" i="7"/>
  <c r="CX118" i="7"/>
  <c r="CX30" i="7"/>
  <c r="CX47" i="7" s="1"/>
  <c r="EV42" i="26" l="1"/>
  <c r="EV39" i="26"/>
  <c r="EV40" i="26"/>
  <c r="EU24" i="26"/>
  <c r="EU27" i="26"/>
  <c r="EV25" i="26" s="1"/>
  <c r="CZ25" i="7"/>
  <c r="CX49" i="7"/>
  <c r="CZ15" i="7"/>
  <c r="CW124" i="7"/>
  <c r="DA60" i="6"/>
  <c r="DA28" i="7"/>
  <c r="DA18" i="7"/>
  <c r="DA26" i="7"/>
  <c r="DA21" i="7"/>
  <c r="CZ61" i="6"/>
  <c r="DA16" i="7"/>
  <c r="DA12" i="7"/>
  <c r="DA22" i="7"/>
  <c r="DA23" i="7"/>
  <c r="DA17" i="7"/>
  <c r="DA27" i="7"/>
  <c r="DA13" i="7"/>
  <c r="DA11" i="7"/>
  <c r="CZ33" i="7"/>
  <c r="CZ120" i="7" s="1"/>
  <c r="CZ127" i="7" s="1"/>
  <c r="CZ32" i="7"/>
  <c r="CZ119" i="7" s="1"/>
  <c r="CZ126" i="7" s="1"/>
  <c r="CZ31" i="7"/>
  <c r="CX125" i="7"/>
  <c r="CX117" i="7"/>
  <c r="CZ10" i="7"/>
  <c r="CY118" i="7"/>
  <c r="CY30" i="7"/>
  <c r="CY47" i="7" s="1"/>
  <c r="CY45" i="7"/>
  <c r="CZ20" i="7"/>
  <c r="EW42" i="26" l="1"/>
  <c r="EW39" i="26"/>
  <c r="EW40" i="26"/>
  <c r="EV24" i="26"/>
  <c r="EV27" i="26"/>
  <c r="EW25" i="26" s="1"/>
  <c r="DA15" i="7"/>
  <c r="CZ45" i="7"/>
  <c r="DA25" i="7"/>
  <c r="DA20" i="7"/>
  <c r="CZ30" i="7"/>
  <c r="CZ47" i="7" s="1"/>
  <c r="CZ118" i="7"/>
  <c r="DA33" i="7"/>
  <c r="DA120" i="7" s="1"/>
  <c r="DA127" i="7" s="1"/>
  <c r="DA32" i="7"/>
  <c r="DA119" i="7" s="1"/>
  <c r="DA126" i="7" s="1"/>
  <c r="DA31" i="7"/>
  <c r="DB17" i="7"/>
  <c r="DB26" i="7"/>
  <c r="DB22" i="7"/>
  <c r="DB13" i="7"/>
  <c r="DB60" i="6"/>
  <c r="DB12" i="7"/>
  <c r="DB23" i="7"/>
  <c r="DA61" i="6"/>
  <c r="DB21" i="7"/>
  <c r="DB28" i="7"/>
  <c r="DB16" i="7"/>
  <c r="DB27" i="7"/>
  <c r="DB11" i="7"/>
  <c r="DB18" i="7"/>
  <c r="DA10" i="7"/>
  <c r="CY125" i="7"/>
  <c r="CY117" i="7"/>
  <c r="CX124" i="7"/>
  <c r="CY49" i="7"/>
  <c r="EX39" i="26" l="1"/>
  <c r="EX42" i="26"/>
  <c r="EX40" i="26"/>
  <c r="DA45" i="7"/>
  <c r="EW24" i="26"/>
  <c r="EW27" i="26"/>
  <c r="EX25" i="26" s="1"/>
  <c r="CZ49" i="7"/>
  <c r="DB25" i="7"/>
  <c r="CY124" i="7"/>
  <c r="DB15" i="7"/>
  <c r="DC23" i="7"/>
  <c r="DC27" i="7"/>
  <c r="DC26" i="7"/>
  <c r="DC18" i="7"/>
  <c r="DB61" i="6"/>
  <c r="DC60" i="6"/>
  <c r="DC22" i="7"/>
  <c r="DC12" i="7"/>
  <c r="DC17" i="7"/>
  <c r="DC21" i="7"/>
  <c r="DC11" i="7"/>
  <c r="DC16" i="7"/>
  <c r="DC28" i="7"/>
  <c r="DC13" i="7"/>
  <c r="DB20" i="7"/>
  <c r="DB10" i="7"/>
  <c r="DA30" i="7"/>
  <c r="DA47" i="7" s="1"/>
  <c r="DA118" i="7"/>
  <c r="CZ125" i="7"/>
  <c r="CZ117" i="7"/>
  <c r="DB32" i="7"/>
  <c r="DB119" i="7" s="1"/>
  <c r="DB126" i="7" s="1"/>
  <c r="DB31" i="7"/>
  <c r="DB33" i="7"/>
  <c r="DB120" i="7" s="1"/>
  <c r="DB127" i="7" s="1"/>
  <c r="EY39" i="26" l="1"/>
  <c r="EY42" i="26"/>
  <c r="EY40" i="26"/>
  <c r="DA49" i="7"/>
  <c r="EX24" i="26"/>
  <c r="EX27" i="26"/>
  <c r="EY25" i="26" s="1"/>
  <c r="DC25" i="7"/>
  <c r="DB45" i="7"/>
  <c r="CZ124" i="7"/>
  <c r="DC15" i="7"/>
  <c r="DC20" i="7"/>
  <c r="DD18" i="7"/>
  <c r="DD12" i="7"/>
  <c r="DD22" i="7"/>
  <c r="DD11" i="7"/>
  <c r="DD23" i="7"/>
  <c r="DD26" i="7"/>
  <c r="DD13" i="7"/>
  <c r="DD27" i="7"/>
  <c r="DD21" i="7"/>
  <c r="DD60" i="6"/>
  <c r="DC61" i="6"/>
  <c r="DD28" i="7"/>
  <c r="DD17" i="7"/>
  <c r="DD16" i="7"/>
  <c r="DC33" i="7"/>
  <c r="DC120" i="7" s="1"/>
  <c r="DC127" i="7" s="1"/>
  <c r="DC32" i="7"/>
  <c r="DC119" i="7" s="1"/>
  <c r="DC126" i="7" s="1"/>
  <c r="DC31" i="7"/>
  <c r="DB118" i="7"/>
  <c r="DB30" i="7"/>
  <c r="DB47" i="7" s="1"/>
  <c r="DC10" i="7"/>
  <c r="DA125" i="7"/>
  <c r="DA117" i="7"/>
  <c r="EZ39" i="26" l="1"/>
  <c r="EZ42" i="26"/>
  <c r="EZ40" i="26"/>
  <c r="DB49" i="7"/>
  <c r="EY24" i="26"/>
  <c r="EY27" i="26"/>
  <c r="EZ25" i="26" s="1"/>
  <c r="DD15" i="7"/>
  <c r="DC45" i="7"/>
  <c r="DD10" i="7"/>
  <c r="DA124" i="7"/>
  <c r="DD33" i="7"/>
  <c r="DD120" i="7" s="1"/>
  <c r="DD127" i="7" s="1"/>
  <c r="DD31" i="7"/>
  <c r="DD32" i="7"/>
  <c r="DD119" i="7" s="1"/>
  <c r="DD126" i="7" s="1"/>
  <c r="DE27" i="7"/>
  <c r="DE23" i="7"/>
  <c r="DE12" i="7"/>
  <c r="DE17" i="7"/>
  <c r="DE11" i="7"/>
  <c r="DE16" i="7"/>
  <c r="DE18" i="7"/>
  <c r="DE26" i="7"/>
  <c r="DE21" i="7"/>
  <c r="DE28" i="7"/>
  <c r="DE60" i="6"/>
  <c r="DE22" i="7"/>
  <c r="DD61" i="6"/>
  <c r="DE13" i="7"/>
  <c r="DD20" i="7"/>
  <c r="DB125" i="7"/>
  <c r="DB117" i="7"/>
  <c r="DD25" i="7"/>
  <c r="DC118" i="7"/>
  <c r="DC30" i="7"/>
  <c r="DC47" i="7" s="1"/>
  <c r="FA42" i="26" l="1"/>
  <c r="FA39" i="26"/>
  <c r="FA40" i="26"/>
  <c r="DC49" i="7"/>
  <c r="EZ24" i="26"/>
  <c r="EZ27" i="26"/>
  <c r="FA25" i="26" s="1"/>
  <c r="DE10" i="7"/>
  <c r="DD45" i="7"/>
  <c r="DE32" i="7"/>
  <c r="DE119" i="7" s="1"/>
  <c r="DE126" i="7" s="1"/>
  <c r="DE31" i="7"/>
  <c r="DE33" i="7"/>
  <c r="DE120" i="7" s="1"/>
  <c r="DE127" i="7" s="1"/>
  <c r="DF60" i="6"/>
  <c r="DF22" i="7"/>
  <c r="DF18" i="7"/>
  <c r="DF16" i="7"/>
  <c r="DF21" i="7"/>
  <c r="DF28" i="7"/>
  <c r="DE61" i="6"/>
  <c r="DF17" i="7"/>
  <c r="DF12" i="7"/>
  <c r="DF27" i="7"/>
  <c r="DF26" i="7"/>
  <c r="DF11" i="7"/>
  <c r="DF13" i="7"/>
  <c r="DF23" i="7"/>
  <c r="DD30" i="7"/>
  <c r="DD47" i="7" s="1"/>
  <c r="DD118" i="7"/>
  <c r="DB124" i="7"/>
  <c r="DC117" i="7"/>
  <c r="DC125" i="7"/>
  <c r="DE20" i="7"/>
  <c r="DE25" i="7"/>
  <c r="DE15" i="7"/>
  <c r="FB42" i="26" l="1"/>
  <c r="FB39" i="26"/>
  <c r="FB40" i="26"/>
  <c r="FA24" i="26"/>
  <c r="FA27" i="26"/>
  <c r="FB25" i="26" s="1"/>
  <c r="DF20" i="7"/>
  <c r="DD49" i="7"/>
  <c r="DG28" i="7"/>
  <c r="DG60" i="6"/>
  <c r="DG26" i="7"/>
  <c r="DG22" i="7"/>
  <c r="DG18" i="7"/>
  <c r="DG12" i="7"/>
  <c r="DG21" i="7"/>
  <c r="DG23" i="7"/>
  <c r="DG16" i="7"/>
  <c r="DG27" i="7"/>
  <c r="DF61" i="6"/>
  <c r="DG11" i="7"/>
  <c r="DG17" i="7"/>
  <c r="DG13" i="7"/>
  <c r="DD125" i="7"/>
  <c r="DD117" i="7"/>
  <c r="DF15" i="7"/>
  <c r="DF10" i="7"/>
  <c r="DF25" i="7"/>
  <c r="DE45" i="7"/>
  <c r="DF33" i="7"/>
  <c r="DF120" i="7" s="1"/>
  <c r="DF127" i="7" s="1"/>
  <c r="DF32" i="7"/>
  <c r="DF119" i="7" s="1"/>
  <c r="DF126" i="7" s="1"/>
  <c r="DF31" i="7"/>
  <c r="DE118" i="7"/>
  <c r="DE30" i="7"/>
  <c r="DE47" i="7" s="1"/>
  <c r="DC124" i="7"/>
  <c r="FC39" i="26" l="1"/>
  <c r="FC42" i="26"/>
  <c r="FC40" i="26"/>
  <c r="FB24" i="26"/>
  <c r="FB27" i="26"/>
  <c r="FC25" i="26" s="1"/>
  <c r="DG15" i="7"/>
  <c r="DG10" i="7"/>
  <c r="DF45" i="7"/>
  <c r="DG31" i="7"/>
  <c r="DG33" i="7"/>
  <c r="DG120" i="7" s="1"/>
  <c r="DG127" i="7" s="1"/>
  <c r="DG32" i="7"/>
  <c r="DG119" i="7" s="1"/>
  <c r="DG126" i="7" s="1"/>
  <c r="DE49" i="7"/>
  <c r="DD124" i="7"/>
  <c r="DG20" i="7"/>
  <c r="DE125" i="7"/>
  <c r="DE117" i="7"/>
  <c r="DG25" i="7"/>
  <c r="DH26" i="7"/>
  <c r="DH21" i="7"/>
  <c r="DH12" i="7"/>
  <c r="DG61" i="6"/>
  <c r="DH60" i="6"/>
  <c r="DH22" i="7"/>
  <c r="DH11" i="7"/>
  <c r="DH23" i="7"/>
  <c r="DH27" i="7"/>
  <c r="DH17" i="7"/>
  <c r="DH28" i="7"/>
  <c r="DH13" i="7"/>
  <c r="DH18" i="7"/>
  <c r="DH16" i="7"/>
  <c r="DF30" i="7"/>
  <c r="DF47" i="7" s="1"/>
  <c r="DF118" i="7"/>
  <c r="FD39" i="26" l="1"/>
  <c r="FD42" i="26"/>
  <c r="FD40" i="26"/>
  <c r="DF49" i="7"/>
  <c r="FC24" i="26"/>
  <c r="FC27" i="26"/>
  <c r="FD25" i="26" s="1"/>
  <c r="DH10" i="7"/>
  <c r="DE124" i="7"/>
  <c r="DH33" i="7"/>
  <c r="DH120" i="7" s="1"/>
  <c r="DH127" i="7" s="1"/>
  <c r="DH31" i="7"/>
  <c r="DH32" i="7"/>
  <c r="DH119" i="7" s="1"/>
  <c r="DH126" i="7" s="1"/>
  <c r="DI16" i="7"/>
  <c r="DI60" i="6"/>
  <c r="DI21" i="7"/>
  <c r="DI18" i="7"/>
  <c r="DI28" i="7"/>
  <c r="DI22" i="7"/>
  <c r="DI12" i="7"/>
  <c r="DI26" i="7"/>
  <c r="DI13" i="7"/>
  <c r="DI11" i="7"/>
  <c r="DI23" i="7"/>
  <c r="DI17" i="7"/>
  <c r="DI27" i="7"/>
  <c r="DH61" i="6"/>
  <c r="DF125" i="7"/>
  <c r="DF117" i="7"/>
  <c r="DH15" i="7"/>
  <c r="DH20" i="7"/>
  <c r="DH25" i="7"/>
  <c r="DG30" i="7"/>
  <c r="DG47" i="7" s="1"/>
  <c r="DG118" i="7"/>
  <c r="DG45" i="7"/>
  <c r="FE39" i="26" l="1"/>
  <c r="FE42" i="26"/>
  <c r="FE40" i="26"/>
  <c r="FD24" i="26"/>
  <c r="FD27" i="26"/>
  <c r="FE25" i="26" s="1"/>
  <c r="DI61" i="6"/>
  <c r="DJ60" i="6"/>
  <c r="DJ13" i="7"/>
  <c r="DJ28" i="7"/>
  <c r="DJ27" i="7"/>
  <c r="DJ26" i="7"/>
  <c r="DJ22" i="7"/>
  <c r="DJ18" i="7"/>
  <c r="DJ12" i="7"/>
  <c r="DJ11" i="7"/>
  <c r="DJ16" i="7"/>
  <c r="DJ23" i="7"/>
  <c r="DJ17" i="7"/>
  <c r="DJ21" i="7"/>
  <c r="DG125" i="7"/>
  <c r="DG117" i="7"/>
  <c r="DH118" i="7"/>
  <c r="DH30" i="7"/>
  <c r="DH47" i="7" s="1"/>
  <c r="DI25" i="7"/>
  <c r="DI32" i="7"/>
  <c r="DI119" i="7" s="1"/>
  <c r="DI126" i="7" s="1"/>
  <c r="DI31" i="7"/>
  <c r="DI33" i="7"/>
  <c r="DI120" i="7" s="1"/>
  <c r="DI127" i="7" s="1"/>
  <c r="DI15" i="7"/>
  <c r="DG49" i="7"/>
  <c r="DI10" i="7"/>
  <c r="DH45" i="7"/>
  <c r="DF124" i="7"/>
  <c r="DI20" i="7"/>
  <c r="FF39" i="26" l="1"/>
  <c r="FF42" i="26"/>
  <c r="FF40" i="26"/>
  <c r="FE24" i="26"/>
  <c r="FE27" i="26"/>
  <c r="FF25" i="26" s="1"/>
  <c r="DJ15" i="7"/>
  <c r="DH49" i="7"/>
  <c r="DJ10" i="7"/>
  <c r="DJ25" i="7"/>
  <c r="DI30" i="7"/>
  <c r="DI47" i="7" s="1"/>
  <c r="DI118" i="7"/>
  <c r="DI45" i="7"/>
  <c r="DH117" i="7"/>
  <c r="DH125" i="7"/>
  <c r="DG124" i="7"/>
  <c r="DJ20" i="7"/>
  <c r="DK16" i="7"/>
  <c r="DK27" i="7"/>
  <c r="DK12" i="7"/>
  <c r="DK21" i="7"/>
  <c r="DK60" i="6"/>
  <c r="DK13" i="7"/>
  <c r="DJ61" i="6"/>
  <c r="DK23" i="7"/>
  <c r="DK11" i="7"/>
  <c r="DK28" i="7"/>
  <c r="DK18" i="7"/>
  <c r="DK22" i="7"/>
  <c r="DK17" i="7"/>
  <c r="DK26" i="7"/>
  <c r="DJ32" i="7"/>
  <c r="DJ119" i="7" s="1"/>
  <c r="DJ126" i="7" s="1"/>
  <c r="DJ33" i="7"/>
  <c r="DJ120" i="7" s="1"/>
  <c r="DJ127" i="7" s="1"/>
  <c r="DJ31" i="7"/>
  <c r="FG39" i="26" l="1"/>
  <c r="FG42" i="26"/>
  <c r="FG40" i="26"/>
  <c r="FF24" i="26"/>
  <c r="FF27" i="26"/>
  <c r="FG25" i="26" s="1"/>
  <c r="DJ45" i="7"/>
  <c r="DK25" i="7"/>
  <c r="DK20" i="7"/>
  <c r="DK32" i="7"/>
  <c r="DK119" i="7" s="1"/>
  <c r="DK126" i="7" s="1"/>
  <c r="DK31" i="7"/>
  <c r="DK33" i="7"/>
  <c r="DK120" i="7" s="1"/>
  <c r="DK127" i="7" s="1"/>
  <c r="DH124" i="7"/>
  <c r="DJ30" i="7"/>
  <c r="DJ47" i="7" s="1"/>
  <c r="DJ118" i="7"/>
  <c r="DL60" i="6"/>
  <c r="DL22" i="7"/>
  <c r="DL28" i="7"/>
  <c r="DL27" i="7"/>
  <c r="DL11" i="7"/>
  <c r="DL18" i="7"/>
  <c r="DL12" i="7"/>
  <c r="DK61" i="6"/>
  <c r="DL26" i="7"/>
  <c r="DL17" i="7"/>
  <c r="DL13" i="7"/>
  <c r="DL21" i="7"/>
  <c r="DL16" i="7"/>
  <c r="DL23" i="7"/>
  <c r="DK15" i="7"/>
  <c r="DI125" i="7"/>
  <c r="DI117" i="7"/>
  <c r="DI49" i="7"/>
  <c r="DK10" i="7"/>
  <c r="FH39" i="26" l="1"/>
  <c r="FH42" i="26"/>
  <c r="FH40" i="26"/>
  <c r="DJ49" i="7"/>
  <c r="DK45" i="7"/>
  <c r="FG24" i="26"/>
  <c r="FG27" i="26"/>
  <c r="FH25" i="26" s="1"/>
  <c r="DL25" i="7"/>
  <c r="DL20" i="7"/>
  <c r="DJ117" i="7"/>
  <c r="DJ125" i="7"/>
  <c r="DL33" i="7"/>
  <c r="DL120" i="7" s="1"/>
  <c r="DL127" i="7" s="1"/>
  <c r="DL32" i="7"/>
  <c r="DL119" i="7" s="1"/>
  <c r="DL126" i="7" s="1"/>
  <c r="DL31" i="7"/>
  <c r="DK118" i="7"/>
  <c r="DK30" i="7"/>
  <c r="DK47" i="7" s="1"/>
  <c r="DI124" i="7"/>
  <c r="DL10" i="7"/>
  <c r="DL15" i="7"/>
  <c r="DM60" i="6"/>
  <c r="DM27" i="7"/>
  <c r="DM16" i="7"/>
  <c r="DM17" i="7"/>
  <c r="DM13" i="7"/>
  <c r="DM21" i="7"/>
  <c r="DM18" i="7"/>
  <c r="DM11" i="7"/>
  <c r="DM12" i="7"/>
  <c r="DM23" i="7"/>
  <c r="DL61" i="6"/>
  <c r="DM22" i="7"/>
  <c r="DM28" i="7"/>
  <c r="DM26" i="7"/>
  <c r="FI42" i="26" l="1"/>
  <c r="FI39" i="26"/>
  <c r="FI40" i="26"/>
  <c r="DK49" i="7"/>
  <c r="FH24" i="26"/>
  <c r="FH27" i="26"/>
  <c r="FI25" i="26" s="1"/>
  <c r="DL45" i="7"/>
  <c r="DM25" i="7"/>
  <c r="DK117" i="7"/>
  <c r="DK125" i="7"/>
  <c r="DN26" i="7"/>
  <c r="DN16" i="7"/>
  <c r="DN12" i="7"/>
  <c r="DN60" i="6"/>
  <c r="DN13" i="7"/>
  <c r="DM61" i="6"/>
  <c r="DN11" i="7"/>
  <c r="DN23" i="7"/>
  <c r="DN17" i="7"/>
  <c r="DN27" i="7"/>
  <c r="DN28" i="7"/>
  <c r="DN18" i="7"/>
  <c r="DN21" i="7"/>
  <c r="DN22" i="7"/>
  <c r="DM15" i="7"/>
  <c r="DM31" i="7"/>
  <c r="DM33" i="7"/>
  <c r="DM120" i="7" s="1"/>
  <c r="DM127" i="7" s="1"/>
  <c r="DM32" i="7"/>
  <c r="DM119" i="7" s="1"/>
  <c r="DM126" i="7" s="1"/>
  <c r="DL118" i="7"/>
  <c r="DL30" i="7"/>
  <c r="DL47" i="7" s="1"/>
  <c r="DM10" i="7"/>
  <c r="DJ124" i="7"/>
  <c r="DM20" i="7"/>
  <c r="FJ39" i="26" l="1"/>
  <c r="FJ42" i="26"/>
  <c r="FJ40" i="26"/>
  <c r="DL49" i="7"/>
  <c r="DN10" i="7"/>
  <c r="FI24" i="26"/>
  <c r="FI27" i="26"/>
  <c r="FJ25" i="26" s="1"/>
  <c r="DN15" i="7"/>
  <c r="DN25" i="7"/>
  <c r="DK124" i="7"/>
  <c r="DM30" i="7"/>
  <c r="DM47" i="7" s="1"/>
  <c r="DM118" i="7"/>
  <c r="DL117" i="7"/>
  <c r="DL125" i="7"/>
  <c r="DN31" i="7"/>
  <c r="DN32" i="7"/>
  <c r="DN119" i="7" s="1"/>
  <c r="DN126" i="7" s="1"/>
  <c r="DN33" i="7"/>
  <c r="DN120" i="7" s="1"/>
  <c r="DN127" i="7" s="1"/>
  <c r="DO18" i="7"/>
  <c r="DO12" i="7"/>
  <c r="DO11" i="7"/>
  <c r="DO26" i="7"/>
  <c r="DO28" i="7"/>
  <c r="DO13" i="7"/>
  <c r="DO27" i="7"/>
  <c r="DO22" i="7"/>
  <c r="DO16" i="7"/>
  <c r="DN61" i="6"/>
  <c r="DO17" i="7"/>
  <c r="DO60" i="6"/>
  <c r="DO23" i="7"/>
  <c r="DO21" i="7"/>
  <c r="DN20" i="7"/>
  <c r="DM45" i="7"/>
  <c r="FK39" i="26" l="1"/>
  <c r="FK42" i="26"/>
  <c r="FK40" i="26"/>
  <c r="FJ24" i="26"/>
  <c r="FJ27" i="26"/>
  <c r="FK25" i="26" s="1"/>
  <c r="DM49" i="7"/>
  <c r="DO15" i="7"/>
  <c r="DO20" i="7"/>
  <c r="DL124" i="7"/>
  <c r="DO10" i="7"/>
  <c r="DN45" i="7"/>
  <c r="DM117" i="7"/>
  <c r="DM125" i="7"/>
  <c r="DO25" i="7"/>
  <c r="DP26" i="7"/>
  <c r="DP21" i="7"/>
  <c r="DP27" i="7"/>
  <c r="DP22" i="7"/>
  <c r="DP28" i="7"/>
  <c r="DP16" i="7"/>
  <c r="DO61" i="6"/>
  <c r="DP60" i="6"/>
  <c r="DP13" i="7"/>
  <c r="DP12" i="7"/>
  <c r="DP18" i="7"/>
  <c r="DP11" i="7"/>
  <c r="DP17" i="7"/>
  <c r="DP23" i="7"/>
  <c r="DO33" i="7"/>
  <c r="DO120" i="7" s="1"/>
  <c r="DO127" i="7" s="1"/>
  <c r="DO31" i="7"/>
  <c r="DO32" i="7"/>
  <c r="DO119" i="7" s="1"/>
  <c r="DO126" i="7" s="1"/>
  <c r="DN118" i="7"/>
  <c r="DN30" i="7"/>
  <c r="DN47" i="7" s="1"/>
  <c r="FL39" i="26" l="1"/>
  <c r="FL42" i="26"/>
  <c r="FL40" i="26"/>
  <c r="FK24" i="26"/>
  <c r="FK27" i="26"/>
  <c r="FL25" i="26" s="1"/>
  <c r="DO45" i="7"/>
  <c r="DP10" i="7"/>
  <c r="DN49" i="7"/>
  <c r="DP25" i="7"/>
  <c r="DN117" i="7"/>
  <c r="DN125" i="7"/>
  <c r="DQ21" i="7"/>
  <c r="DQ11" i="7"/>
  <c r="DQ27" i="7"/>
  <c r="DQ22" i="7"/>
  <c r="DQ26" i="7"/>
  <c r="DQ18" i="7"/>
  <c r="DQ16" i="7"/>
  <c r="DQ23" i="7"/>
  <c r="DQ12" i="7"/>
  <c r="DQ28" i="7"/>
  <c r="DQ60" i="6"/>
  <c r="DQ17" i="7"/>
  <c r="DP61" i="6"/>
  <c r="DQ13" i="7"/>
  <c r="DP15" i="7"/>
  <c r="DP20" i="7"/>
  <c r="DM124" i="7"/>
  <c r="DO30" i="7"/>
  <c r="DO47" i="7" s="1"/>
  <c r="DO118" i="7"/>
  <c r="DP32" i="7"/>
  <c r="DP119" i="7" s="1"/>
  <c r="DP126" i="7" s="1"/>
  <c r="DP33" i="7"/>
  <c r="DP120" i="7" s="1"/>
  <c r="DP127" i="7" s="1"/>
  <c r="DP31" i="7"/>
  <c r="FM39" i="26" l="1"/>
  <c r="FM42" i="26"/>
  <c r="FM40" i="26"/>
  <c r="DO49" i="7"/>
  <c r="FL24" i="26"/>
  <c r="FL27" i="26"/>
  <c r="FM25" i="26" s="1"/>
  <c r="DQ25" i="7"/>
  <c r="DP45" i="7"/>
  <c r="DQ15" i="7"/>
  <c r="DQ10" i="7"/>
  <c r="DP118" i="7"/>
  <c r="DP30" i="7"/>
  <c r="DP47" i="7" s="1"/>
  <c r="DQ20" i="7"/>
  <c r="DQ31" i="7"/>
  <c r="DQ32" i="7"/>
  <c r="DQ119" i="7" s="1"/>
  <c r="DQ126" i="7" s="1"/>
  <c r="DQ33" i="7"/>
  <c r="DQ120" i="7" s="1"/>
  <c r="DQ127" i="7" s="1"/>
  <c r="DO117" i="7"/>
  <c r="DO125" i="7"/>
  <c r="DN124" i="7"/>
  <c r="DR60" i="6"/>
  <c r="DR18" i="7"/>
  <c r="DR17" i="7"/>
  <c r="DR13" i="7"/>
  <c r="DR28" i="7"/>
  <c r="DR22" i="7"/>
  <c r="DQ61" i="6"/>
  <c r="DR21" i="7"/>
  <c r="DR26" i="7"/>
  <c r="DR23" i="7"/>
  <c r="DR12" i="7"/>
  <c r="DR11" i="7"/>
  <c r="DR16" i="7"/>
  <c r="DR27" i="7"/>
  <c r="FN39" i="26" l="1"/>
  <c r="FN42" i="26"/>
  <c r="FN40" i="26"/>
  <c r="FM24" i="26"/>
  <c r="FM27" i="26"/>
  <c r="FN25" i="26" s="1"/>
  <c r="DP49" i="7"/>
  <c r="DQ45" i="7"/>
  <c r="DQ30" i="7"/>
  <c r="DQ47" i="7" s="1"/>
  <c r="DQ118" i="7"/>
  <c r="DR15" i="7"/>
  <c r="DR31" i="7"/>
  <c r="DR32" i="7"/>
  <c r="DR119" i="7" s="1"/>
  <c r="DR126" i="7" s="1"/>
  <c r="DR33" i="7"/>
  <c r="DR120" i="7" s="1"/>
  <c r="DR127" i="7" s="1"/>
  <c r="DR25" i="7"/>
  <c r="DS60" i="6"/>
  <c r="DS18" i="7"/>
  <c r="DR61" i="6"/>
  <c r="DS26" i="7"/>
  <c r="DS16" i="7"/>
  <c r="DS22" i="7"/>
  <c r="DS17" i="7"/>
  <c r="DS28" i="7"/>
  <c r="DS21" i="7"/>
  <c r="DS27" i="7"/>
  <c r="DS13" i="7"/>
  <c r="DS12" i="7"/>
  <c r="DS11" i="7"/>
  <c r="DS23" i="7"/>
  <c r="DR10" i="7"/>
  <c r="DO124" i="7"/>
  <c r="DR20" i="7"/>
  <c r="DP125" i="7"/>
  <c r="DP117" i="7"/>
  <c r="FO39" i="26" l="1"/>
  <c r="FO42" i="26"/>
  <c r="FO40" i="26"/>
  <c r="F40" i="26" s="1"/>
  <c r="FN24" i="26"/>
  <c r="FN27" i="26"/>
  <c r="F25" i="26"/>
  <c r="DQ49" i="7"/>
  <c r="DS10" i="7"/>
  <c r="DR45" i="7"/>
  <c r="DS20" i="7"/>
  <c r="DS15" i="7"/>
  <c r="DQ117" i="7"/>
  <c r="DQ125" i="7"/>
  <c r="DS25" i="7"/>
  <c r="DP124" i="7"/>
  <c r="DT17" i="7"/>
  <c r="DT21" i="7"/>
  <c r="DT13" i="7"/>
  <c r="DT60" i="6"/>
  <c r="DT23" i="7"/>
  <c r="DT26" i="7"/>
  <c r="DT12" i="7"/>
  <c r="DT11" i="7"/>
  <c r="DT27" i="7"/>
  <c r="DT18" i="7"/>
  <c r="DT28" i="7"/>
  <c r="DS61" i="6"/>
  <c r="DT16" i="7"/>
  <c r="DT22" i="7"/>
  <c r="DR118" i="7"/>
  <c r="DR30" i="7"/>
  <c r="DR47" i="7" s="1"/>
  <c r="DS32" i="7"/>
  <c r="DS119" i="7" s="1"/>
  <c r="DS126" i="7" s="1"/>
  <c r="DS33" i="7"/>
  <c r="DS120" i="7" s="1"/>
  <c r="DS127" i="7" s="1"/>
  <c r="DS31" i="7"/>
  <c r="G268" i="7" l="1" a="1"/>
  <c r="DS45" i="7"/>
  <c r="DR49" i="7"/>
  <c r="DT15" i="7"/>
  <c r="DT20" i="7"/>
  <c r="DQ124" i="7"/>
  <c r="DT32" i="7"/>
  <c r="DT119" i="7" s="1"/>
  <c r="DT126" i="7" s="1"/>
  <c r="DT33" i="7"/>
  <c r="DT120" i="7" s="1"/>
  <c r="DT127" i="7" s="1"/>
  <c r="DT31" i="7"/>
  <c r="DS30" i="7"/>
  <c r="DS47" i="7" s="1"/>
  <c r="DS118" i="7"/>
  <c r="DT25" i="7"/>
  <c r="DR125" i="7"/>
  <c r="DR117" i="7"/>
  <c r="DT10" i="7"/>
  <c r="DU22" i="7"/>
  <c r="DU13" i="7"/>
  <c r="DU28" i="7"/>
  <c r="DU16" i="7"/>
  <c r="DU21" i="7"/>
  <c r="DU27" i="7"/>
  <c r="DU17" i="7"/>
  <c r="DU60" i="6"/>
  <c r="DU12" i="7"/>
  <c r="DU11" i="7"/>
  <c r="DU23" i="7"/>
  <c r="DT61" i="6"/>
  <c r="DU26" i="7"/>
  <c r="DU18" i="7"/>
  <c r="K72" i="16" l="1"/>
  <c r="Q72" i="16"/>
  <c r="V72" i="16"/>
  <c r="AD72" i="16"/>
  <c r="AJ72" i="16"/>
  <c r="AP72" i="16"/>
  <c r="AV104" i="17"/>
  <c r="BB72" i="16"/>
  <c r="BH104" i="17"/>
  <c r="BN72" i="16"/>
  <c r="BT104" i="17"/>
  <c r="BZ72" i="16"/>
  <c r="CM72" i="16"/>
  <c r="CP104" i="17"/>
  <c r="CS104" i="17"/>
  <c r="CX104" i="17"/>
  <c r="BZ104" i="17"/>
  <c r="CG104" i="17"/>
  <c r="CJ72" i="16"/>
  <c r="CX72" i="16"/>
  <c r="CH104" i="17"/>
  <c r="BL72" i="16"/>
  <c r="CR72" i="16"/>
  <c r="BY104" i="17"/>
  <c r="G268" i="7"/>
  <c r="L104" i="17"/>
  <c r="R72" i="16"/>
  <c r="M72" i="16"/>
  <c r="AD104" i="17"/>
  <c r="AJ104" i="17"/>
  <c r="AP104" i="17"/>
  <c r="AV72" i="16"/>
  <c r="BB104" i="17"/>
  <c r="BH72" i="16"/>
  <c r="BN104" i="17"/>
  <c r="BT72" i="16"/>
  <c r="CD104" i="17"/>
  <c r="BV72" i="16"/>
  <c r="CB104" i="17"/>
  <c r="CO72" i="16"/>
  <c r="CI72" i="16"/>
  <c r="CV72" i="16"/>
  <c r="BM104" i="17"/>
  <c r="AB104" i="17"/>
  <c r="O104" i="17"/>
  <c r="I104" i="17"/>
  <c r="AA104" i="17"/>
  <c r="AE72" i="16"/>
  <c r="AK104" i="17"/>
  <c r="AQ72" i="16"/>
  <c r="AW72" i="16"/>
  <c r="BC104" i="17"/>
  <c r="BI104" i="17"/>
  <c r="BO72" i="16"/>
  <c r="BU72" i="16"/>
  <c r="CA104" i="17"/>
  <c r="CM104" i="17"/>
  <c r="CG72" i="16"/>
  <c r="CS72" i="16"/>
  <c r="CY72" i="16"/>
  <c r="CP72" i="16"/>
  <c r="CY104" i="17"/>
  <c r="CN104" i="17"/>
  <c r="CZ72" i="16"/>
  <c r="CH72" i="16"/>
  <c r="S104" i="17"/>
  <c r="CO104" i="17"/>
  <c r="H72" i="16"/>
  <c r="Y104" i="17"/>
  <c r="X104" i="17"/>
  <c r="AC72" i="16"/>
  <c r="AE104" i="17"/>
  <c r="AK72" i="16"/>
  <c r="AQ104" i="17"/>
  <c r="AW104" i="17"/>
  <c r="BC72" i="16"/>
  <c r="BI72" i="16"/>
  <c r="BO104" i="17"/>
  <c r="BU104" i="17"/>
  <c r="CA72" i="16"/>
  <c r="CD72" i="16"/>
  <c r="CJ104" i="17"/>
  <c r="BP104" i="17"/>
  <c r="CL72" i="16"/>
  <c r="R104" i="17"/>
  <c r="T72" i="16"/>
  <c r="U72" i="16"/>
  <c r="N104" i="17"/>
  <c r="AF104" i="17"/>
  <c r="AL72" i="16"/>
  <c r="AR72" i="16"/>
  <c r="AX104" i="17"/>
  <c r="BD72" i="16"/>
  <c r="BJ72" i="16"/>
  <c r="CK72" i="16"/>
  <c r="CT104" i="17"/>
  <c r="CE72" i="16"/>
  <c r="CV104" i="17"/>
  <c r="G72" i="16"/>
  <c r="S72" i="16"/>
  <c r="O72" i="16"/>
  <c r="Q104" i="17"/>
  <c r="G104" i="17"/>
  <c r="AF72" i="16"/>
  <c r="AL104" i="17"/>
  <c r="AR104" i="17"/>
  <c r="AX72" i="16"/>
  <c r="BD104" i="17"/>
  <c r="BJ104" i="17"/>
  <c r="BP72" i="16"/>
  <c r="BV104" i="17"/>
  <c r="CK104" i="17"/>
  <c r="CN72" i="16"/>
  <c r="CQ72" i="16"/>
  <c r="CT72" i="16"/>
  <c r="CZ104" i="17"/>
  <c r="BX72" i="16"/>
  <c r="AU104" i="17"/>
  <c r="BS104" i="17"/>
  <c r="CR104" i="17"/>
  <c r="J72" i="16"/>
  <c r="Y72" i="16"/>
  <c r="W72" i="16"/>
  <c r="Z72" i="16"/>
  <c r="AG104" i="17"/>
  <c r="AM72" i="16"/>
  <c r="AS72" i="16"/>
  <c r="AY72" i="16"/>
  <c r="BE72" i="16"/>
  <c r="BK104" i="17"/>
  <c r="BQ72" i="16"/>
  <c r="BW72" i="16"/>
  <c r="CB72" i="16"/>
  <c r="CE104" i="17"/>
  <c r="CQ104" i="17"/>
  <c r="CU72" i="16"/>
  <c r="BR104" i="17"/>
  <c r="AI72" i="16"/>
  <c r="BG104" i="17"/>
  <c r="CW104" i="17"/>
  <c r="P72" i="16"/>
  <c r="T104" i="17"/>
  <c r="V104" i="17"/>
  <c r="AB72" i="16"/>
  <c r="AG72" i="16"/>
  <c r="AM104" i="17"/>
  <c r="AS104" i="17"/>
  <c r="AY104" i="17"/>
  <c r="BE104" i="17"/>
  <c r="BK72" i="16"/>
  <c r="BQ104" i="17"/>
  <c r="BW104" i="17"/>
  <c r="CU104" i="17"/>
  <c r="AO104" i="17"/>
  <c r="K104" i="17"/>
  <c r="H104" i="17"/>
  <c r="M104" i="17"/>
  <c r="AC104" i="17"/>
  <c r="AH104" i="17"/>
  <c r="AN72" i="16"/>
  <c r="AT72" i="16"/>
  <c r="AZ104" i="17"/>
  <c r="L72" i="16"/>
  <c r="I72" i="16"/>
  <c r="AA72" i="16"/>
  <c r="N72" i="16"/>
  <c r="AH72" i="16"/>
  <c r="AN104" i="17"/>
  <c r="AT104" i="17"/>
  <c r="AZ72" i="16"/>
  <c r="BF104" i="17"/>
  <c r="BL104" i="17"/>
  <c r="BR72" i="16"/>
  <c r="BX104" i="17"/>
  <c r="CL104" i="17"/>
  <c r="CF72" i="16"/>
  <c r="BA104" i="17"/>
  <c r="CC72" i="16"/>
  <c r="J104" i="17"/>
  <c r="X72" i="16"/>
  <c r="P104" i="17"/>
  <c r="U104" i="17"/>
  <c r="W104" i="17"/>
  <c r="Z104" i="17"/>
  <c r="AI104" i="17"/>
  <c r="AO72" i="16"/>
  <c r="AU72" i="16"/>
  <c r="BA72" i="16"/>
  <c r="BG72" i="16"/>
  <c r="BM72" i="16"/>
  <c r="BS72" i="16"/>
  <c r="BY72" i="16"/>
  <c r="CC104" i="17"/>
  <c r="CF104" i="17"/>
  <c r="CI104" i="17"/>
  <c r="CW72" i="16"/>
  <c r="BF72" i="16"/>
  <c r="DS49" i="7"/>
  <c r="DT45" i="7"/>
  <c r="DU20" i="7"/>
  <c r="DR124" i="7"/>
  <c r="DU15" i="7"/>
  <c r="DU32" i="7"/>
  <c r="DU119" i="7" s="1"/>
  <c r="DU126" i="7" s="1"/>
  <c r="DU31" i="7"/>
  <c r="DU33" i="7"/>
  <c r="DU120" i="7" s="1"/>
  <c r="DU127" i="7" s="1"/>
  <c r="DS125" i="7"/>
  <c r="DS117" i="7"/>
  <c r="DT118" i="7"/>
  <c r="DT30" i="7"/>
  <c r="DT47" i="7" s="1"/>
  <c r="DU25" i="7"/>
  <c r="DU10" i="7"/>
  <c r="DV12" i="7"/>
  <c r="DV22" i="7"/>
  <c r="DV26" i="7"/>
  <c r="DV18" i="7"/>
  <c r="DV28" i="7"/>
  <c r="DV11" i="7"/>
  <c r="DV60" i="6"/>
  <c r="DV13" i="7"/>
  <c r="DU61" i="6"/>
  <c r="DV17" i="7"/>
  <c r="DV27" i="7"/>
  <c r="DV16" i="7"/>
  <c r="DV21" i="7"/>
  <c r="DV23" i="7"/>
  <c r="D268" i="7" l="1"/>
  <c r="D88" i="33" s="1"/>
  <c r="F104" i="17"/>
  <c r="F72" i="16"/>
  <c r="D72" i="16" s="1"/>
  <c r="H88" i="33" s="1"/>
  <c r="J53" i="12"/>
  <c r="K53" i="12" s="1"/>
  <c r="L53" i="12" s="1"/>
  <c r="DT49" i="7"/>
  <c r="DU30" i="7"/>
  <c r="DU47" i="7" s="1"/>
  <c r="DU118" i="7"/>
  <c r="DS124" i="7"/>
  <c r="DV31" i="7"/>
  <c r="DV32" i="7"/>
  <c r="DV119" i="7" s="1"/>
  <c r="DV126" i="7" s="1"/>
  <c r="DV33" i="7"/>
  <c r="DV120" i="7" s="1"/>
  <c r="DV127" i="7" s="1"/>
  <c r="DU45" i="7"/>
  <c r="DV25" i="7"/>
  <c r="DV20" i="7"/>
  <c r="DV15" i="7"/>
  <c r="DW23" i="7"/>
  <c r="DW60" i="6"/>
  <c r="DW27" i="7"/>
  <c r="DW28" i="7"/>
  <c r="DW17" i="7"/>
  <c r="DW18" i="7"/>
  <c r="DW22" i="7"/>
  <c r="DW12" i="7"/>
  <c r="DW21" i="7"/>
  <c r="DW11" i="7"/>
  <c r="DW16" i="7"/>
  <c r="DW26" i="7"/>
  <c r="DV61" i="6"/>
  <c r="DW13" i="7"/>
  <c r="DT117" i="7"/>
  <c r="DT125" i="7"/>
  <c r="DV10" i="7"/>
  <c r="D104" i="17" l="1"/>
  <c r="M53" i="12"/>
  <c r="DV30" i="7"/>
  <c r="DV47" i="7" s="1"/>
  <c r="DV118" i="7"/>
  <c r="DT124" i="7"/>
  <c r="DW32" i="7"/>
  <c r="DW119" i="7" s="1"/>
  <c r="DW126" i="7" s="1"/>
  <c r="DW33" i="7"/>
  <c r="DW120" i="7" s="1"/>
  <c r="DW127" i="7" s="1"/>
  <c r="DW31" i="7"/>
  <c r="DX60" i="6"/>
  <c r="DX26" i="7"/>
  <c r="DX18" i="7"/>
  <c r="DX17" i="7"/>
  <c r="DW61" i="6"/>
  <c r="DX13" i="7"/>
  <c r="DX22" i="7"/>
  <c r="DX28" i="7"/>
  <c r="DX11" i="7"/>
  <c r="DX27" i="7"/>
  <c r="DX21" i="7"/>
  <c r="DX12" i="7"/>
  <c r="DX23" i="7"/>
  <c r="DX16" i="7"/>
  <c r="DW25" i="7"/>
  <c r="DW15" i="7"/>
  <c r="DW10" i="7"/>
  <c r="DV45" i="7"/>
  <c r="DW20" i="7"/>
  <c r="DU117" i="7"/>
  <c r="DU125" i="7"/>
  <c r="DU49" i="7"/>
  <c r="G88" i="33" l="1"/>
  <c r="N53" i="12"/>
  <c r="O53" i="12" s="1"/>
  <c r="P53" i="12" s="1"/>
  <c r="Q53" i="12" s="1"/>
  <c r="R53" i="12" s="1"/>
  <c r="DX20" i="7"/>
  <c r="DU124" i="7"/>
  <c r="DX33" i="7"/>
  <c r="DX120" i="7" s="1"/>
  <c r="DX127" i="7" s="1"/>
  <c r="DX31" i="7"/>
  <c r="DX32" i="7"/>
  <c r="DX119" i="7" s="1"/>
  <c r="DX126" i="7" s="1"/>
  <c r="DX15" i="7"/>
  <c r="DV125" i="7"/>
  <c r="DV117" i="7"/>
  <c r="DW118" i="7"/>
  <c r="DW30" i="7"/>
  <c r="DW47" i="7" s="1"/>
  <c r="DX10" i="7"/>
  <c r="DW45" i="7"/>
  <c r="DX25" i="7"/>
  <c r="DY60" i="6"/>
  <c r="DY13" i="7"/>
  <c r="DY21" i="7"/>
  <c r="DY12" i="7"/>
  <c r="DX61" i="6"/>
  <c r="DY17" i="7"/>
  <c r="DY23" i="7"/>
  <c r="DY22" i="7"/>
  <c r="DY26" i="7"/>
  <c r="DY11" i="7"/>
  <c r="DY27" i="7"/>
  <c r="DY16" i="7"/>
  <c r="DY18" i="7"/>
  <c r="DY28" i="7"/>
  <c r="DV49" i="7"/>
  <c r="S53" i="12" l="1"/>
  <c r="D53" i="12" s="1"/>
  <c r="DY20" i="7"/>
  <c r="DV124" i="7"/>
  <c r="DZ26" i="7"/>
  <c r="DZ13" i="7"/>
  <c r="DZ12" i="7"/>
  <c r="DZ21" i="7"/>
  <c r="DZ23" i="7"/>
  <c r="DZ17" i="7"/>
  <c r="DZ28" i="7"/>
  <c r="DZ60" i="6"/>
  <c r="DZ18" i="7"/>
  <c r="DY61" i="6"/>
  <c r="DZ22" i="7"/>
  <c r="DZ11" i="7"/>
  <c r="DZ16" i="7"/>
  <c r="DZ27" i="7"/>
  <c r="DX45" i="7"/>
  <c r="DW49" i="7"/>
  <c r="DY33" i="7"/>
  <c r="DY120" i="7" s="1"/>
  <c r="DY127" i="7" s="1"/>
  <c r="DY32" i="7"/>
  <c r="DY119" i="7" s="1"/>
  <c r="DY126" i="7" s="1"/>
  <c r="DY31" i="7"/>
  <c r="DX118" i="7"/>
  <c r="DX30" i="7"/>
  <c r="DX47" i="7" s="1"/>
  <c r="DY15" i="7"/>
  <c r="DY10" i="7"/>
  <c r="DY25" i="7"/>
  <c r="DW125" i="7"/>
  <c r="DW117" i="7"/>
  <c r="DY45" i="7" l="1"/>
  <c r="DZ20" i="7"/>
  <c r="DX49" i="7"/>
  <c r="DZ15" i="7"/>
  <c r="DZ25" i="7"/>
  <c r="EA22" i="7"/>
  <c r="EA60" i="6"/>
  <c r="EA17" i="7"/>
  <c r="DZ61" i="6"/>
  <c r="EA18" i="7"/>
  <c r="EA28" i="7"/>
  <c r="EA26" i="7"/>
  <c r="EA21" i="7"/>
  <c r="EA16" i="7"/>
  <c r="EA11" i="7"/>
  <c r="EA13" i="7"/>
  <c r="EA27" i="7"/>
  <c r="EA12" i="7"/>
  <c r="EA23" i="7"/>
  <c r="DW124" i="7"/>
  <c r="DX125" i="7"/>
  <c r="DX117" i="7"/>
  <c r="DZ10" i="7"/>
  <c r="DY30" i="7"/>
  <c r="DY47" i="7" s="1"/>
  <c r="DY118" i="7"/>
  <c r="DZ32" i="7"/>
  <c r="DZ119" i="7" s="1"/>
  <c r="DZ126" i="7" s="1"/>
  <c r="DZ33" i="7"/>
  <c r="DZ120" i="7" s="1"/>
  <c r="DZ127" i="7" s="1"/>
  <c r="DZ31" i="7"/>
  <c r="DY49" i="7" l="1"/>
  <c r="DZ30" i="7"/>
  <c r="DZ47" i="7" s="1"/>
  <c r="DZ118" i="7"/>
  <c r="DY125" i="7"/>
  <c r="DY117" i="7"/>
  <c r="DZ45" i="7"/>
  <c r="EB26" i="7"/>
  <c r="EB17" i="7"/>
  <c r="EA61" i="6"/>
  <c r="EB23" i="7"/>
  <c r="EB28" i="7"/>
  <c r="EB60" i="6"/>
  <c r="EB22" i="7"/>
  <c r="EB18" i="7"/>
  <c r="EB16" i="7"/>
  <c r="EB13" i="7"/>
  <c r="EB11" i="7"/>
  <c r="EB27" i="7"/>
  <c r="EB12" i="7"/>
  <c r="EB21" i="7"/>
  <c r="EA25" i="7"/>
  <c r="EA20" i="7"/>
  <c r="EA10" i="7"/>
  <c r="EA15" i="7"/>
  <c r="DX124" i="7"/>
  <c r="EA33" i="7"/>
  <c r="EA120" i="7" s="1"/>
  <c r="EA127" i="7" s="1"/>
  <c r="EA32" i="7"/>
  <c r="EA119" i="7" s="1"/>
  <c r="EA126" i="7" s="1"/>
  <c r="EA31" i="7"/>
  <c r="EC21" i="7" l="1"/>
  <c r="EC12" i="7"/>
  <c r="EC13" i="7"/>
  <c r="EC27" i="7"/>
  <c r="EB61" i="6"/>
  <c r="EC11" i="7"/>
  <c r="EC60" i="6"/>
  <c r="EC28" i="7"/>
  <c r="EC26" i="7"/>
  <c r="EC22" i="7"/>
  <c r="EC17" i="7"/>
  <c r="EC16" i="7"/>
  <c r="EC18" i="7"/>
  <c r="EC23" i="7"/>
  <c r="EB33" i="7"/>
  <c r="EB120" i="7" s="1"/>
  <c r="EB127" i="7" s="1"/>
  <c r="EB31" i="7"/>
  <c r="EB32" i="7"/>
  <c r="EB119" i="7" s="1"/>
  <c r="EB126" i="7" s="1"/>
  <c r="EB20" i="7"/>
  <c r="EA30" i="7"/>
  <c r="EA47" i="7" s="1"/>
  <c r="EA118" i="7"/>
  <c r="EA45" i="7"/>
  <c r="EB25" i="7"/>
  <c r="EB10" i="7"/>
  <c r="DY124" i="7"/>
  <c r="EB15" i="7"/>
  <c r="DZ125" i="7"/>
  <c r="DZ117" i="7"/>
  <c r="DZ49" i="7"/>
  <c r="EC25" i="7" l="1"/>
  <c r="EC10" i="7"/>
  <c r="EC15" i="7"/>
  <c r="EA125" i="7"/>
  <c r="EA117" i="7"/>
  <c r="ED60" i="6"/>
  <c r="ED22" i="7"/>
  <c r="ED17" i="7"/>
  <c r="ED13" i="7"/>
  <c r="ED27" i="7"/>
  <c r="ED12" i="7"/>
  <c r="ED11" i="7"/>
  <c r="EC61" i="6"/>
  <c r="ED28" i="7"/>
  <c r="ED18" i="7"/>
  <c r="ED26" i="7"/>
  <c r="ED23" i="7"/>
  <c r="ED21" i="7"/>
  <c r="ED16" i="7"/>
  <c r="EB118" i="7"/>
  <c r="EB30" i="7"/>
  <c r="EB47" i="7" s="1"/>
  <c r="EA49" i="7"/>
  <c r="DZ124" i="7"/>
  <c r="EC33" i="7"/>
  <c r="EC120" i="7" s="1"/>
  <c r="EC127" i="7" s="1"/>
  <c r="EC32" i="7"/>
  <c r="EC119" i="7" s="1"/>
  <c r="EC126" i="7" s="1"/>
  <c r="EC31" i="7"/>
  <c r="EB45" i="7"/>
  <c r="EC20" i="7"/>
  <c r="EC45" i="7" l="1"/>
  <c r="EB49" i="7"/>
  <c r="ED20" i="7"/>
  <c r="ED15" i="7"/>
  <c r="EB125" i="7"/>
  <c r="EB117" i="7"/>
  <c r="EC118" i="7"/>
  <c r="EC30" i="7"/>
  <c r="EC47" i="7" s="1"/>
  <c r="ED25" i="7"/>
  <c r="EE60" i="6"/>
  <c r="EE16" i="7"/>
  <c r="EE18" i="7"/>
  <c r="EE13" i="7"/>
  <c r="EE17" i="7"/>
  <c r="EE11" i="7"/>
  <c r="EE22" i="7"/>
  <c r="EE28" i="7"/>
  <c r="EE12" i="7"/>
  <c r="ED61" i="6"/>
  <c r="EE26" i="7"/>
  <c r="EE27" i="7"/>
  <c r="EE23" i="7"/>
  <c r="EE21" i="7"/>
  <c r="ED31" i="7"/>
  <c r="ED33" i="7"/>
  <c r="ED120" i="7" s="1"/>
  <c r="ED127" i="7" s="1"/>
  <c r="ED32" i="7"/>
  <c r="ED119" i="7" s="1"/>
  <c r="ED126" i="7" s="1"/>
  <c r="ED10" i="7"/>
  <c r="EA124" i="7"/>
  <c r="EC49" i="7" l="1"/>
  <c r="ED45" i="7"/>
  <c r="EE20" i="7"/>
  <c r="EE15" i="7"/>
  <c r="EB124" i="7"/>
  <c r="EE32" i="7"/>
  <c r="EE119" i="7" s="1"/>
  <c r="EE126" i="7" s="1"/>
  <c r="EE31" i="7"/>
  <c r="EE33" i="7"/>
  <c r="EE120" i="7" s="1"/>
  <c r="EE127" i="7" s="1"/>
  <c r="EE10" i="7"/>
  <c r="EE25" i="7"/>
  <c r="ED118" i="7"/>
  <c r="ED30" i="7"/>
  <c r="ED47" i="7" s="1"/>
  <c r="EF21" i="7"/>
  <c r="EF26" i="7"/>
  <c r="EF13" i="7"/>
  <c r="EF18" i="7"/>
  <c r="EE61" i="6"/>
  <c r="EF11" i="7"/>
  <c r="EF27" i="7"/>
  <c r="EF60" i="6"/>
  <c r="EF28" i="7"/>
  <c r="EF16" i="7"/>
  <c r="EF23" i="7"/>
  <c r="EF22" i="7"/>
  <c r="EF12" i="7"/>
  <c r="EF17" i="7"/>
  <c r="EC117" i="7"/>
  <c r="EC125" i="7"/>
  <c r="D61" i="17"/>
  <c r="G102" i="33" s="1"/>
  <c r="ED49" i="7" l="1"/>
  <c r="EF10" i="7"/>
  <c r="EF33" i="7"/>
  <c r="EF120" i="7" s="1"/>
  <c r="EF127" i="7" s="1"/>
  <c r="EF32" i="7"/>
  <c r="EF119" i="7" s="1"/>
  <c r="EF126" i="7" s="1"/>
  <c r="EF31" i="7"/>
  <c r="EC124" i="7"/>
  <c r="EF25" i="7"/>
  <c r="EG21" i="7"/>
  <c r="EG16" i="7"/>
  <c r="EG13" i="7"/>
  <c r="EG12" i="7"/>
  <c r="EF61" i="6"/>
  <c r="EG17" i="7"/>
  <c r="EG26" i="7"/>
  <c r="EG23" i="7"/>
  <c r="EG11" i="7"/>
  <c r="EG18" i="7"/>
  <c r="EG27" i="7"/>
  <c r="EG22" i="7"/>
  <c r="EG28" i="7"/>
  <c r="EG60" i="6"/>
  <c r="EE30" i="7"/>
  <c r="EE47" i="7" s="1"/>
  <c r="EE118" i="7"/>
  <c r="EF20" i="7"/>
  <c r="ED117" i="7"/>
  <c r="ED125" i="7"/>
  <c r="EF15" i="7"/>
  <c r="EE45" i="7"/>
  <c r="EE49" i="7" l="1"/>
  <c r="EG20" i="7"/>
  <c r="EG15" i="7"/>
  <c r="EG32" i="7"/>
  <c r="EG119" i="7" s="1"/>
  <c r="EG126" i="7" s="1"/>
  <c r="EG33" i="7"/>
  <c r="EG120" i="7" s="1"/>
  <c r="EG127" i="7" s="1"/>
  <c r="EG31" i="7"/>
  <c r="EG10" i="7"/>
  <c r="EF45" i="7"/>
  <c r="EG25" i="7"/>
  <c r="EE125" i="7"/>
  <c r="EE117" i="7"/>
  <c r="EH27" i="7"/>
  <c r="EH22" i="7"/>
  <c r="EH23" i="7"/>
  <c r="EH17" i="7"/>
  <c r="EH16" i="7"/>
  <c r="EH26" i="7"/>
  <c r="EH11" i="7"/>
  <c r="EG61" i="6"/>
  <c r="EH13" i="7"/>
  <c r="EH60" i="6"/>
  <c r="EH28" i="7"/>
  <c r="EH21" i="7"/>
  <c r="EH12" i="7"/>
  <c r="EH18" i="7"/>
  <c r="ED124" i="7"/>
  <c r="EF30" i="7"/>
  <c r="EF47" i="7" s="1"/>
  <c r="EF118" i="7"/>
  <c r="EG45" i="7" l="1"/>
  <c r="EI23" i="7"/>
  <c r="EI21" i="7"/>
  <c r="EI26" i="7"/>
  <c r="EH61" i="6"/>
  <c r="EI12" i="7"/>
  <c r="EI18" i="7"/>
  <c r="EI60" i="6"/>
  <c r="EI28" i="7"/>
  <c r="EI27" i="7"/>
  <c r="EI11" i="7"/>
  <c r="EI16" i="7"/>
  <c r="EI22" i="7"/>
  <c r="EI17" i="7"/>
  <c r="EI13" i="7"/>
  <c r="EH10" i="7"/>
  <c r="EH20" i="7"/>
  <c r="EE124" i="7"/>
  <c r="EH31" i="7"/>
  <c r="EH32" i="7"/>
  <c r="EH119" i="7" s="1"/>
  <c r="EH126" i="7" s="1"/>
  <c r="EH33" i="7"/>
  <c r="EH120" i="7" s="1"/>
  <c r="EH127" i="7" s="1"/>
  <c r="EF125" i="7"/>
  <c r="EF117" i="7"/>
  <c r="EF49" i="7"/>
  <c r="EH25" i="7"/>
  <c r="EG118" i="7"/>
  <c r="EG30" i="7"/>
  <c r="EG47" i="7" s="1"/>
  <c r="EH15" i="7"/>
  <c r="EG49" i="7" l="1"/>
  <c r="EI15" i="7"/>
  <c r="EI10" i="7"/>
  <c r="EH45" i="7"/>
  <c r="EH30" i="7"/>
  <c r="EH47" i="7" s="1"/>
  <c r="EH118" i="7"/>
  <c r="EJ60" i="6"/>
  <c r="EJ23" i="7"/>
  <c r="EJ21" i="7"/>
  <c r="EJ17" i="7"/>
  <c r="EJ13" i="7"/>
  <c r="EJ12" i="7"/>
  <c r="EJ11" i="7"/>
  <c r="EJ22" i="7"/>
  <c r="EJ18" i="7"/>
  <c r="EJ26" i="7"/>
  <c r="EI61" i="6"/>
  <c r="EJ27" i="7"/>
  <c r="EJ28" i="7"/>
  <c r="EJ16" i="7"/>
  <c r="EI32" i="7"/>
  <c r="EI119" i="7" s="1"/>
  <c r="EI126" i="7" s="1"/>
  <c r="EI33" i="7"/>
  <c r="EI120" i="7" s="1"/>
  <c r="EI127" i="7" s="1"/>
  <c r="EI31" i="7"/>
  <c r="EF124" i="7"/>
  <c r="EG125" i="7"/>
  <c r="EG117" i="7"/>
  <c r="EI25" i="7"/>
  <c r="EI20" i="7"/>
  <c r="EH49" i="7" l="1"/>
  <c r="EJ10" i="7"/>
  <c r="EI30" i="7"/>
  <c r="EI47" i="7" s="1"/>
  <c r="EI118" i="7"/>
  <c r="EI45" i="7"/>
  <c r="EG124" i="7"/>
  <c r="EH125" i="7"/>
  <c r="EH117" i="7"/>
  <c r="EK28" i="7"/>
  <c r="EK26" i="7"/>
  <c r="EK60" i="6"/>
  <c r="EK16" i="7"/>
  <c r="EK23" i="7"/>
  <c r="EK21" i="7"/>
  <c r="EJ61" i="6"/>
  <c r="EK18" i="7"/>
  <c r="EK11" i="7"/>
  <c r="EK17" i="7"/>
  <c r="EK12" i="7"/>
  <c r="EK13" i="7"/>
  <c r="EK22" i="7"/>
  <c r="EK27" i="7"/>
  <c r="EJ20" i="7"/>
  <c r="EJ15" i="7"/>
  <c r="EJ32" i="7"/>
  <c r="EJ119" i="7" s="1"/>
  <c r="EJ126" i="7" s="1"/>
  <c r="EJ31" i="7"/>
  <c r="EJ33" i="7"/>
  <c r="EJ120" i="7" s="1"/>
  <c r="EJ127" i="7" s="1"/>
  <c r="EJ25" i="7"/>
  <c r="EK25" i="7" l="1"/>
  <c r="EJ45" i="7"/>
  <c r="EJ118" i="7"/>
  <c r="EJ30" i="7"/>
  <c r="EJ47" i="7" s="1"/>
  <c r="EK20" i="7"/>
  <c r="EK10" i="7"/>
  <c r="EH124" i="7"/>
  <c r="EK33" i="7"/>
  <c r="EK120" i="7" s="1"/>
  <c r="EK127" i="7" s="1"/>
  <c r="EK31" i="7"/>
  <c r="EK32" i="7"/>
  <c r="EK119" i="7" s="1"/>
  <c r="EK126" i="7" s="1"/>
  <c r="EK15" i="7"/>
  <c r="EI117" i="7"/>
  <c r="EI125" i="7"/>
  <c r="EL11" i="7"/>
  <c r="EL60" i="6"/>
  <c r="EL22" i="7"/>
  <c r="EL16" i="7"/>
  <c r="EL13" i="7"/>
  <c r="EL12" i="7"/>
  <c r="EL17" i="7"/>
  <c r="EL28" i="7"/>
  <c r="EK61" i="6"/>
  <c r="EL18" i="7"/>
  <c r="EL26" i="7"/>
  <c r="EL21" i="7"/>
  <c r="EL27" i="7"/>
  <c r="EL23" i="7"/>
  <c r="EI49" i="7"/>
  <c r="EJ49" i="7" l="1"/>
  <c r="EL15" i="7"/>
  <c r="EK45" i="7"/>
  <c r="EL20" i="7"/>
  <c r="EL25" i="7"/>
  <c r="EJ125" i="7"/>
  <c r="EJ117" i="7"/>
  <c r="EM26" i="7"/>
  <c r="EM11" i="7"/>
  <c r="EM22" i="7"/>
  <c r="EM28" i="7"/>
  <c r="EM12" i="7"/>
  <c r="EM18" i="7"/>
  <c r="EM17" i="7"/>
  <c r="EM60" i="6"/>
  <c r="EM27" i="7"/>
  <c r="EM13" i="7"/>
  <c r="EM23" i="7"/>
  <c r="EM16" i="7"/>
  <c r="EL61" i="6"/>
  <c r="EM21" i="7"/>
  <c r="EL10" i="7"/>
  <c r="EI124" i="7"/>
  <c r="EL33" i="7"/>
  <c r="EL120" i="7" s="1"/>
  <c r="EL127" i="7" s="1"/>
  <c r="EL32" i="7"/>
  <c r="EL119" i="7" s="1"/>
  <c r="EL126" i="7" s="1"/>
  <c r="EL31" i="7"/>
  <c r="EK30" i="7"/>
  <c r="EK47" i="7" s="1"/>
  <c r="EK118" i="7"/>
  <c r="EK49" i="7" l="1"/>
  <c r="EM20" i="7"/>
  <c r="EM33" i="7"/>
  <c r="EM120" i="7" s="1"/>
  <c r="EM127" i="7" s="1"/>
  <c r="EM32" i="7"/>
  <c r="EM119" i="7" s="1"/>
  <c r="EM126" i="7" s="1"/>
  <c r="EM31" i="7"/>
  <c r="EM10" i="7"/>
  <c r="EM25" i="7"/>
  <c r="EM15" i="7"/>
  <c r="EJ124" i="7"/>
  <c r="EK117" i="7"/>
  <c r="EK125" i="7"/>
  <c r="EL45" i="7"/>
  <c r="EL30" i="7"/>
  <c r="EL47" i="7" s="1"/>
  <c r="EL118" i="7"/>
  <c r="EN11" i="7"/>
  <c r="EN13" i="7"/>
  <c r="EM61" i="6"/>
  <c r="EN17" i="7"/>
  <c r="EN16" i="7"/>
  <c r="EN60" i="6"/>
  <c r="EN28" i="7"/>
  <c r="EN27" i="7"/>
  <c r="EN18" i="7"/>
  <c r="EN23" i="7"/>
  <c r="EN26" i="7"/>
  <c r="EN12" i="7"/>
  <c r="EN21" i="7"/>
  <c r="EN22" i="7"/>
  <c r="EL49" i="7" l="1"/>
  <c r="EN15" i="7"/>
  <c r="EK124" i="7"/>
  <c r="EN10" i="7"/>
  <c r="EN32" i="7"/>
  <c r="EN119" i="7" s="1"/>
  <c r="EN126" i="7" s="1"/>
  <c r="EN33" i="7"/>
  <c r="EN120" i="7" s="1"/>
  <c r="EN127" i="7" s="1"/>
  <c r="EN31" i="7"/>
  <c r="EN25" i="7"/>
  <c r="EO18" i="7"/>
  <c r="EO26" i="7"/>
  <c r="EO60" i="6"/>
  <c r="EO12" i="7"/>
  <c r="EO11" i="7"/>
  <c r="EO13" i="7"/>
  <c r="EO23" i="7"/>
  <c r="EN61" i="6"/>
  <c r="EO28" i="7"/>
  <c r="EO17" i="7"/>
  <c r="EO27" i="7"/>
  <c r="EO22" i="7"/>
  <c r="EO16" i="7"/>
  <c r="EO21" i="7"/>
  <c r="EN20" i="7"/>
  <c r="EM45" i="7"/>
  <c r="EL117" i="7"/>
  <c r="EL125" i="7"/>
  <c r="EM118" i="7"/>
  <c r="EM30" i="7"/>
  <c r="EM47" i="7" s="1"/>
  <c r="EO20" i="7" l="1"/>
  <c r="EO15" i="7"/>
  <c r="EP60" i="6"/>
  <c r="EP23" i="7"/>
  <c r="EP28" i="7"/>
  <c r="EP13" i="7"/>
  <c r="EP11" i="7"/>
  <c r="EP16" i="7"/>
  <c r="EO61" i="6"/>
  <c r="EP26" i="7"/>
  <c r="EP27" i="7"/>
  <c r="EP22" i="7"/>
  <c r="EP12" i="7"/>
  <c r="EP21" i="7"/>
  <c r="EP18" i="7"/>
  <c r="EP17" i="7"/>
  <c r="EN45" i="7"/>
  <c r="EM49" i="7"/>
  <c r="EO25" i="7"/>
  <c r="EN30" i="7"/>
  <c r="EN47" i="7" s="1"/>
  <c r="EN118" i="7"/>
  <c r="EO32" i="7"/>
  <c r="EO119" i="7" s="1"/>
  <c r="EO126" i="7" s="1"/>
  <c r="EO31" i="7"/>
  <c r="EO33" i="7"/>
  <c r="EO120" i="7" s="1"/>
  <c r="EO127" i="7" s="1"/>
  <c r="EM117" i="7"/>
  <c r="EM125" i="7"/>
  <c r="EL124" i="7"/>
  <c r="EO10" i="7"/>
  <c r="EN49" i="7" l="1"/>
  <c r="EP15" i="7"/>
  <c r="EP20" i="7"/>
  <c r="EN125" i="7"/>
  <c r="EN117" i="7"/>
  <c r="EP32" i="7"/>
  <c r="EP119" i="7" s="1"/>
  <c r="EP126" i="7" s="1"/>
  <c r="EP31" i="7"/>
  <c r="EP33" i="7"/>
  <c r="EP120" i="7" s="1"/>
  <c r="EP127" i="7" s="1"/>
  <c r="EO45" i="7"/>
  <c r="EP25" i="7"/>
  <c r="EP10" i="7"/>
  <c r="EM124" i="7"/>
  <c r="EO30" i="7"/>
  <c r="EO47" i="7" s="1"/>
  <c r="EO118" i="7"/>
  <c r="EQ17" i="7"/>
  <c r="EQ28" i="7"/>
  <c r="EP61" i="6"/>
  <c r="EQ27" i="7"/>
  <c r="EQ60" i="6"/>
  <c r="EQ23" i="7"/>
  <c r="EQ18" i="7"/>
  <c r="EQ16" i="7"/>
  <c r="EQ26" i="7"/>
  <c r="EQ21" i="7"/>
  <c r="EQ13" i="7"/>
  <c r="EQ11" i="7"/>
  <c r="EQ12" i="7"/>
  <c r="EQ22" i="7"/>
  <c r="EP45" i="7" l="1"/>
  <c r="EO117" i="7"/>
  <c r="EO125" i="7"/>
  <c r="EQ32" i="7"/>
  <c r="EQ119" i="7" s="1"/>
  <c r="EQ126" i="7" s="1"/>
  <c r="EQ33" i="7"/>
  <c r="EQ120" i="7" s="1"/>
  <c r="EQ127" i="7" s="1"/>
  <c r="EQ31" i="7"/>
  <c r="EP118" i="7"/>
  <c r="EP30" i="7"/>
  <c r="EP47" i="7" s="1"/>
  <c r="EQ10" i="7"/>
  <c r="ER21" i="7"/>
  <c r="ER28" i="7"/>
  <c r="ER12" i="7"/>
  <c r="ER23" i="7"/>
  <c r="ER27" i="7"/>
  <c r="EQ61" i="6"/>
  <c r="ER16" i="7"/>
  <c r="ER60" i="6"/>
  <c r="ER17" i="7"/>
  <c r="ER13" i="7"/>
  <c r="ER18" i="7"/>
  <c r="ER26" i="7"/>
  <c r="ER22" i="7"/>
  <c r="ER11" i="7"/>
  <c r="EO49" i="7"/>
  <c r="EQ20" i="7"/>
  <c r="EN124" i="7"/>
  <c r="EQ25" i="7"/>
  <c r="EQ15" i="7"/>
  <c r="EP49" i="7" l="1"/>
  <c r="ER10" i="7"/>
  <c r="EQ30" i="7"/>
  <c r="EQ47" i="7" s="1"/>
  <c r="EQ118" i="7"/>
  <c r="ER20" i="7"/>
  <c r="ER15" i="7"/>
  <c r="ES28" i="7"/>
  <c r="ES26" i="7"/>
  <c r="ES22" i="7"/>
  <c r="ES16" i="7"/>
  <c r="ES17" i="7"/>
  <c r="ER61" i="6"/>
  <c r="ES23" i="7"/>
  <c r="ES27" i="7"/>
  <c r="ES21" i="7"/>
  <c r="ES12" i="7"/>
  <c r="ES11" i="7"/>
  <c r="ES18" i="7"/>
  <c r="ES60" i="6"/>
  <c r="ES13" i="7"/>
  <c r="ER25" i="7"/>
  <c r="EQ45" i="7"/>
  <c r="EP117" i="7"/>
  <c r="EP125" i="7"/>
  <c r="ER32" i="7"/>
  <c r="ER119" i="7" s="1"/>
  <c r="ER126" i="7" s="1"/>
  <c r="ER31" i="7"/>
  <c r="ER33" i="7"/>
  <c r="ER120" i="7" s="1"/>
  <c r="ER127" i="7" s="1"/>
  <c r="EO124" i="7"/>
  <c r="ER45" i="7" l="1"/>
  <c r="ES25" i="7"/>
  <c r="ES15" i="7"/>
  <c r="ES10" i="7"/>
  <c r="EQ125" i="7"/>
  <c r="EQ117" i="7"/>
  <c r="ET21" i="7"/>
  <c r="ET27" i="7"/>
  <c r="D27" i="7" s="1"/>
  <c r="ET12" i="7"/>
  <c r="D12" i="7" s="1"/>
  <c r="ET18" i="7"/>
  <c r="D18" i="7" s="1"/>
  <c r="ET11" i="7"/>
  <c r="ET17" i="7"/>
  <c r="D17" i="7" s="1"/>
  <c r="ET13" i="7"/>
  <c r="D13" i="7" s="1"/>
  <c r="ET22" i="7"/>
  <c r="D22" i="7" s="1"/>
  <c r="ET16" i="7"/>
  <c r="ET23" i="7"/>
  <c r="D23" i="7" s="1"/>
  <c r="ES61" i="6"/>
  <c r="ET26" i="7"/>
  <c r="ET28" i="7"/>
  <c r="D28" i="7" s="1"/>
  <c r="ER30" i="7"/>
  <c r="ER47" i="7" s="1"/>
  <c r="ER118" i="7"/>
  <c r="ES20" i="7"/>
  <c r="EQ49" i="7"/>
  <c r="EP124" i="7"/>
  <c r="ES33" i="7"/>
  <c r="ES120" i="7" s="1"/>
  <c r="ES127" i="7" s="1"/>
  <c r="ES32" i="7"/>
  <c r="ES119" i="7" s="1"/>
  <c r="ES126" i="7" s="1"/>
  <c r="ES31" i="7"/>
  <c r="ER49" i="7" l="1"/>
  <c r="ES45" i="7"/>
  <c r="ET32" i="7"/>
  <c r="ET33" i="7"/>
  <c r="ET31" i="7"/>
  <c r="ET15" i="7"/>
  <c r="D15" i="7" s="1"/>
  <c r="D20" i="33" s="1"/>
  <c r="D16" i="7"/>
  <c r="ER125" i="7"/>
  <c r="ER117" i="7"/>
  <c r="ET25" i="7"/>
  <c r="D26" i="7"/>
  <c r="ET20" i="7"/>
  <c r="D20" i="7" s="1"/>
  <c r="D21" i="33" s="1"/>
  <c r="D21" i="7"/>
  <c r="ES30" i="7"/>
  <c r="ES47" i="7" s="1"/>
  <c r="ES118" i="7"/>
  <c r="EQ124" i="7"/>
  <c r="ET10" i="7"/>
  <c r="D10" i="7" s="1"/>
  <c r="D11" i="7"/>
  <c r="ES49" i="7" l="1"/>
  <c r="H21" i="33"/>
  <c r="G21" i="33"/>
  <c r="H20" i="33"/>
  <c r="G20" i="33"/>
  <c r="F21" i="33"/>
  <c r="F20" i="33"/>
  <c r="D19" i="33"/>
  <c r="B5" i="32"/>
  <c r="D5" i="32" s="1"/>
  <c r="ER124" i="7"/>
  <c r="B4" i="32"/>
  <c r="D4" i="32" s="1"/>
  <c r="ES117" i="7"/>
  <c r="ES125" i="7"/>
  <c r="ET30" i="7"/>
  <c r="ET118" i="7"/>
  <c r="G130" i="7" s="1" a="1"/>
  <c r="G130" i="7" s="1"/>
  <c r="D31" i="7"/>
  <c r="ET45" i="7"/>
  <c r="D45" i="7" s="1"/>
  <c r="D25" i="7"/>
  <c r="D22" i="33" s="1"/>
  <c r="ET120" i="7"/>
  <c r="D33" i="7"/>
  <c r="ET119" i="7"/>
  <c r="D32" i="7"/>
  <c r="H19" i="33" l="1"/>
  <c r="G19" i="33"/>
  <c r="H22" i="33"/>
  <c r="G22" i="33"/>
  <c r="F22" i="33"/>
  <c r="F19" i="33"/>
  <c r="ES124" i="7"/>
  <c r="ET126" i="7"/>
  <c r="Y131" i="7" a="1"/>
  <c r="Y131" i="7" s="1"/>
  <c r="EH131" i="7" a="1"/>
  <c r="EH131" i="7" s="1"/>
  <c r="DJ131" i="7" a="1"/>
  <c r="DJ131" i="7" s="1"/>
  <c r="EQ131" i="7" a="1"/>
  <c r="EQ131" i="7" s="1"/>
  <c r="EW131" i="7" a="1"/>
  <c r="EW131" i="7" s="1"/>
  <c r="DB131" i="7" a="1"/>
  <c r="DB131" i="7" s="1"/>
  <c r="DK131" i="7" a="1"/>
  <c r="DK131" i="7" s="1"/>
  <c r="CN131" i="7" a="1"/>
  <c r="CN131" i="7" s="1"/>
  <c r="CR131" i="7" a="1"/>
  <c r="CR131" i="7" s="1"/>
  <c r="CQ131" i="7" a="1"/>
  <c r="CQ131" i="7" s="1"/>
  <c r="BH131" i="7" a="1"/>
  <c r="BH131" i="7" s="1"/>
  <c r="W131" i="7" a="1"/>
  <c r="W131" i="7" s="1"/>
  <c r="BQ131" i="7" a="1"/>
  <c r="BQ131" i="7" s="1"/>
  <c r="FL131" i="7" a="1"/>
  <c r="FL131" i="7" s="1"/>
  <c r="BN131" i="7" a="1"/>
  <c r="BN131" i="7" s="1"/>
  <c r="EA131" i="7" a="1"/>
  <c r="EA131" i="7" s="1"/>
  <c r="FG131" i="7" a="1"/>
  <c r="FG131" i="7" s="1"/>
  <c r="AB131" i="7" a="1"/>
  <c r="AB131" i="7" s="1"/>
  <c r="DV131" i="7" a="1"/>
  <c r="DV131" i="7" s="1"/>
  <c r="AE131" i="7" a="1"/>
  <c r="AE131" i="7" s="1"/>
  <c r="AV131" i="7" a="1"/>
  <c r="AV131" i="7" s="1"/>
  <c r="CE131" i="7" a="1"/>
  <c r="CE131" i="7" s="1"/>
  <c r="EV131" i="7" a="1"/>
  <c r="EV131" i="7" s="1"/>
  <c r="FM131" i="7" a="1"/>
  <c r="FM131" i="7" s="1"/>
  <c r="FA131" i="7" a="1"/>
  <c r="FA131" i="7" s="1"/>
  <c r="DA131" i="7" a="1"/>
  <c r="DA131" i="7" s="1"/>
  <c r="BP131" i="7" a="1"/>
  <c r="BP131" i="7" s="1"/>
  <c r="ER131" i="7" a="1"/>
  <c r="ER131" i="7" s="1"/>
  <c r="CJ131" i="7" a="1"/>
  <c r="CJ131" i="7" s="1"/>
  <c r="BC131" i="7" a="1"/>
  <c r="BC131" i="7" s="1"/>
  <c r="DE131" i="7" a="1"/>
  <c r="DE131" i="7" s="1"/>
  <c r="EL131" i="7" a="1"/>
  <c r="EL131" i="7" s="1"/>
  <c r="Z131" i="7" a="1"/>
  <c r="Z131" i="7" s="1"/>
  <c r="CO131" i="7" a="1"/>
  <c r="CO131" i="7" s="1"/>
  <c r="AP131" i="7" a="1"/>
  <c r="AP131" i="7" s="1"/>
  <c r="BO131" i="7" a="1"/>
  <c r="BO131" i="7" s="1"/>
  <c r="CC131" i="7" a="1"/>
  <c r="CC131" i="7" s="1"/>
  <c r="DF131" i="7" a="1"/>
  <c r="DF131" i="7" s="1"/>
  <c r="DQ131" i="7" a="1"/>
  <c r="DQ131" i="7" s="1"/>
  <c r="FK131" i="7" a="1"/>
  <c r="FK131" i="7" s="1"/>
  <c r="CT131" i="7" a="1"/>
  <c r="CT131" i="7" s="1"/>
  <c r="EI131" i="7" a="1"/>
  <c r="EI131" i="7" s="1"/>
  <c r="BX131" i="7" a="1"/>
  <c r="BX131" i="7" s="1"/>
  <c r="CB131" i="7" a="1"/>
  <c r="CB131" i="7" s="1"/>
  <c r="DO131" i="7" a="1"/>
  <c r="DO131" i="7" s="1"/>
  <c r="FD131" i="7" a="1"/>
  <c r="FD131" i="7" s="1"/>
  <c r="BT131" i="7" a="1"/>
  <c r="BT131" i="7" s="1"/>
  <c r="DH131" i="7" a="1"/>
  <c r="DH131" i="7" s="1"/>
  <c r="CY131" i="7" a="1"/>
  <c r="CY131" i="7" s="1"/>
  <c r="BL131" i="7" a="1"/>
  <c r="BL131" i="7" s="1"/>
  <c r="CA131" i="7" a="1"/>
  <c r="CA131" i="7" s="1"/>
  <c r="DT131" i="7" a="1"/>
  <c r="DT131" i="7" s="1"/>
  <c r="EG131" i="7" a="1"/>
  <c r="EG131" i="7" s="1"/>
  <c r="D119" i="7"/>
  <c r="AX131" i="7" a="1"/>
  <c r="AX131" i="7" s="1"/>
  <c r="AA131" i="7" a="1"/>
  <c r="AA131" i="7" s="1"/>
  <c r="CV131" i="7" a="1"/>
  <c r="CV131" i="7" s="1"/>
  <c r="M131" i="7" a="1"/>
  <c r="M131" i="7" s="1"/>
  <c r="FE131" i="7" a="1"/>
  <c r="FE131" i="7" s="1"/>
  <c r="O131" i="7" a="1"/>
  <c r="O131" i="7" s="1"/>
  <c r="ED131" i="7" a="1"/>
  <c r="ED131" i="7" s="1"/>
  <c r="DU131" i="7" a="1"/>
  <c r="DU131" i="7" s="1"/>
  <c r="BV131" i="7" a="1"/>
  <c r="BV131" i="7" s="1"/>
  <c r="CU131" i="7" a="1"/>
  <c r="CU131" i="7" s="1"/>
  <c r="DN131" i="7" a="1"/>
  <c r="DN131" i="7" s="1"/>
  <c r="CD131" i="7" a="1"/>
  <c r="CD131" i="7" s="1"/>
  <c r="BS131" i="7" a="1"/>
  <c r="BS131" i="7" s="1"/>
  <c r="AN131" i="7" a="1"/>
  <c r="AN131" i="7" s="1"/>
  <c r="I131" i="7" a="1"/>
  <c r="I131" i="7" s="1"/>
  <c r="H131" i="7" a="1"/>
  <c r="H131" i="7" s="1"/>
  <c r="AW131" i="7" a="1"/>
  <c r="AW131" i="7" s="1"/>
  <c r="FN131" i="7" a="1"/>
  <c r="FN131" i="7" s="1"/>
  <c r="J131" i="7" a="1"/>
  <c r="J131" i="7" s="1"/>
  <c r="FC131" i="7" a="1"/>
  <c r="FC131" i="7" s="1"/>
  <c r="DS131" i="7" a="1"/>
  <c r="DS131" i="7" s="1"/>
  <c r="AI131" i="7" a="1"/>
  <c r="AI131" i="7" s="1"/>
  <c r="CL131" i="7" a="1"/>
  <c r="CL131" i="7" s="1"/>
  <c r="CP131" i="7" a="1"/>
  <c r="CP131" i="7" s="1"/>
  <c r="DW131" i="7" a="1"/>
  <c r="DW131" i="7" s="1"/>
  <c r="CX131" i="7" a="1"/>
  <c r="CX131" i="7" s="1"/>
  <c r="ES131" i="7" a="1"/>
  <c r="ES131" i="7" s="1"/>
  <c r="EY131" i="7" a="1"/>
  <c r="EY131" i="7" s="1"/>
  <c r="DI131" i="7" a="1"/>
  <c r="DI131" i="7" s="1"/>
  <c r="AF131" i="7" a="1"/>
  <c r="AF131" i="7" s="1"/>
  <c r="DR131" i="7" a="1"/>
  <c r="DR131" i="7" s="1"/>
  <c r="BJ131" i="7" a="1"/>
  <c r="BJ131" i="7" s="1"/>
  <c r="EC131" i="7" a="1"/>
  <c r="EC131" i="7" s="1"/>
  <c r="BE131" i="7" a="1"/>
  <c r="BE131" i="7" s="1"/>
  <c r="BD131" i="7" a="1"/>
  <c r="BD131" i="7" s="1"/>
  <c r="P131" i="7" a="1"/>
  <c r="P131" i="7" s="1"/>
  <c r="FJ131" i="7" a="1"/>
  <c r="FJ131" i="7" s="1"/>
  <c r="T131" i="7" a="1"/>
  <c r="T131" i="7" s="1"/>
  <c r="FB131" i="7" a="1"/>
  <c r="FB131" i="7" s="1"/>
  <c r="FF131" i="7" a="1"/>
  <c r="FF131" i="7" s="1"/>
  <c r="EN131" i="7" a="1"/>
  <c r="EN131" i="7" s="1"/>
  <c r="S131" i="7" a="1"/>
  <c r="S131" i="7" s="1"/>
  <c r="BU131" i="7" a="1"/>
  <c r="BU131" i="7" s="1"/>
  <c r="BF131" i="7" a="1"/>
  <c r="BF131" i="7" s="1"/>
  <c r="AU131" i="7" a="1"/>
  <c r="AU131" i="7" s="1"/>
  <c r="CH131" i="7" a="1"/>
  <c r="CH131" i="7" s="1"/>
  <c r="BR131" i="7" a="1"/>
  <c r="BR131" i="7" s="1"/>
  <c r="EJ131" i="7" a="1"/>
  <c r="EJ131" i="7" s="1"/>
  <c r="BY131" i="7" a="1"/>
  <c r="BY131" i="7" s="1"/>
  <c r="AD131" i="7" a="1"/>
  <c r="AD131" i="7" s="1"/>
  <c r="U131" i="7" a="1"/>
  <c r="U131" i="7" s="1"/>
  <c r="AM131" i="7" a="1"/>
  <c r="AM131" i="7" s="1"/>
  <c r="CM131" i="7" a="1"/>
  <c r="CM131" i="7" s="1"/>
  <c r="AT131" i="7" a="1"/>
  <c r="AT131" i="7" s="1"/>
  <c r="AG131" i="7" a="1"/>
  <c r="AG131" i="7" s="1"/>
  <c r="EK131" i="7" a="1"/>
  <c r="EK131" i="7" s="1"/>
  <c r="EZ131" i="7" a="1"/>
  <c r="EZ131" i="7" s="1"/>
  <c r="BG131" i="7" a="1"/>
  <c r="BG131" i="7" s="1"/>
  <c r="CW131" i="7" a="1"/>
  <c r="CW131" i="7" s="1"/>
  <c r="R131" i="7" a="1"/>
  <c r="R131" i="7" s="1"/>
  <c r="Q131" i="7" a="1"/>
  <c r="Q131" i="7" s="1"/>
  <c r="G131" i="7" a="1"/>
  <c r="G131" i="7" s="1"/>
  <c r="DD131" i="7" a="1"/>
  <c r="DD131" i="7" s="1"/>
  <c r="L131" i="7" a="1"/>
  <c r="L131" i="7" s="1"/>
  <c r="ET131" i="7" a="1"/>
  <c r="ET131" i="7" s="1"/>
  <c r="BI131" i="7" a="1"/>
  <c r="BI131" i="7" s="1"/>
  <c r="AS131" i="7" a="1"/>
  <c r="AS131" i="7" s="1"/>
  <c r="BW131" i="7" a="1"/>
  <c r="BW131" i="7" s="1"/>
  <c r="AR131" i="7" a="1"/>
  <c r="AR131" i="7" s="1"/>
  <c r="CI131" i="7" a="1"/>
  <c r="CI131" i="7" s="1"/>
  <c r="AC131" i="7" a="1"/>
  <c r="AC131" i="7" s="1"/>
  <c r="K131" i="7" a="1"/>
  <c r="K131" i="7" s="1"/>
  <c r="AK131" i="7" a="1"/>
  <c r="AK131" i="7" s="1"/>
  <c r="EB131" i="7" a="1"/>
  <c r="EB131" i="7" s="1"/>
  <c r="FO131" i="7" a="1"/>
  <c r="FO131" i="7" s="1"/>
  <c r="DZ131" i="7" a="1"/>
  <c r="DZ131" i="7" s="1"/>
  <c r="CF131" i="7" a="1"/>
  <c r="CF131" i="7" s="1"/>
  <c r="CS131" i="7" a="1"/>
  <c r="CS131" i="7" s="1"/>
  <c r="DM131" i="7" a="1"/>
  <c r="DM131" i="7" s="1"/>
  <c r="AO131" i="7" a="1"/>
  <c r="AO131" i="7" s="1"/>
  <c r="BA131" i="7" a="1"/>
  <c r="BA131" i="7" s="1"/>
  <c r="EE131" i="7" a="1"/>
  <c r="EE131" i="7" s="1"/>
  <c r="BB131" i="7" a="1"/>
  <c r="BB131" i="7" s="1"/>
  <c r="EU131" i="7" a="1"/>
  <c r="EU131" i="7" s="1"/>
  <c r="AY131" i="7" a="1"/>
  <c r="AY131" i="7" s="1"/>
  <c r="CG131" i="7" a="1"/>
  <c r="CG131" i="7" s="1"/>
  <c r="BK131" i="7" a="1"/>
  <c r="BK131" i="7" s="1"/>
  <c r="AH131" i="7" a="1"/>
  <c r="AH131" i="7" s="1"/>
  <c r="BM131" i="7" a="1"/>
  <c r="BM131" i="7" s="1"/>
  <c r="AJ131" i="7" a="1"/>
  <c r="AJ131" i="7" s="1"/>
  <c r="DX131" i="7" a="1"/>
  <c r="DX131" i="7" s="1"/>
  <c r="X131" i="7" a="1"/>
  <c r="X131" i="7" s="1"/>
  <c r="EF131" i="7" a="1"/>
  <c r="EF131" i="7" s="1"/>
  <c r="FI131" i="7" a="1"/>
  <c r="FI131" i="7" s="1"/>
  <c r="AL131" i="7" a="1"/>
  <c r="AL131" i="7" s="1"/>
  <c r="FH131" i="7" a="1"/>
  <c r="FH131" i="7" s="1"/>
  <c r="V131" i="7" a="1"/>
  <c r="V131" i="7" s="1"/>
  <c r="AQ131" i="7" a="1"/>
  <c r="AQ131" i="7" s="1"/>
  <c r="AZ131" i="7" a="1"/>
  <c r="AZ131" i="7" s="1"/>
  <c r="DP131" i="7" a="1"/>
  <c r="DP131" i="7" s="1"/>
  <c r="EP131" i="7" a="1"/>
  <c r="EP131" i="7" s="1"/>
  <c r="EO131" i="7" a="1"/>
  <c r="EO131" i="7" s="1"/>
  <c r="EX131" i="7" a="1"/>
  <c r="EX131" i="7" s="1"/>
  <c r="N131" i="7" a="1"/>
  <c r="N131" i="7" s="1"/>
  <c r="CK131" i="7" a="1"/>
  <c r="CK131" i="7" s="1"/>
  <c r="EM131" i="7" a="1"/>
  <c r="EM131" i="7" s="1"/>
  <c r="BZ131" i="7" a="1"/>
  <c r="BZ131" i="7" s="1"/>
  <c r="DY131" i="7" a="1"/>
  <c r="DY131" i="7" s="1"/>
  <c r="DC131" i="7" a="1"/>
  <c r="DC131" i="7" s="1"/>
  <c r="DG131" i="7" a="1"/>
  <c r="DG131" i="7" s="1"/>
  <c r="CZ131" i="7" a="1"/>
  <c r="CZ131" i="7" s="1"/>
  <c r="DL131" i="7" a="1"/>
  <c r="DL131" i="7" s="1"/>
  <c r="B6" i="32"/>
  <c r="D6" i="32" s="1"/>
  <c r="ET127" i="7"/>
  <c r="CJ132" i="7" a="1"/>
  <c r="CJ132" i="7" s="1"/>
  <c r="BC132" i="7" a="1"/>
  <c r="BC132" i="7" s="1"/>
  <c r="EP132" i="7" a="1"/>
  <c r="EP132" i="7" s="1"/>
  <c r="FB132" i="7" a="1"/>
  <c r="FB132" i="7" s="1"/>
  <c r="BW132" i="7" a="1"/>
  <c r="BW132" i="7" s="1"/>
  <c r="DP132" i="7" a="1"/>
  <c r="DP132" i="7" s="1"/>
  <c r="FE132" i="7" a="1"/>
  <c r="FE132" i="7" s="1"/>
  <c r="AV132" i="7" a="1"/>
  <c r="AV132" i="7" s="1"/>
  <c r="BO132" i="7" a="1"/>
  <c r="BO132" i="7" s="1"/>
  <c r="EW132" i="7" a="1"/>
  <c r="EW132" i="7" s="1"/>
  <c r="BS132" i="7" a="1"/>
  <c r="BS132" i="7" s="1"/>
  <c r="EH132" i="7" a="1"/>
  <c r="EH132" i="7" s="1"/>
  <c r="FH132" i="7" a="1"/>
  <c r="FH132" i="7" s="1"/>
  <c r="FD132" i="7" a="1"/>
  <c r="FD132" i="7" s="1"/>
  <c r="AB132" i="7" a="1"/>
  <c r="AB132" i="7" s="1"/>
  <c r="BP132" i="7" a="1"/>
  <c r="BP132" i="7" s="1"/>
  <c r="DT132" i="7" a="1"/>
  <c r="DT132" i="7" s="1"/>
  <c r="EE132" i="7" a="1"/>
  <c r="EE132" i="7" s="1"/>
  <c r="I132" i="7" a="1"/>
  <c r="I132" i="7" s="1"/>
  <c r="DE132" i="7" a="1"/>
  <c r="DE132" i="7" s="1"/>
  <c r="BM132" i="7" a="1"/>
  <c r="BM132" i="7" s="1"/>
  <c r="BZ132" i="7" a="1"/>
  <c r="BZ132" i="7" s="1"/>
  <c r="U132" i="7" a="1"/>
  <c r="U132" i="7" s="1"/>
  <c r="H132" i="7" a="1"/>
  <c r="H132" i="7" s="1"/>
  <c r="EG132" i="7" a="1"/>
  <c r="EG132" i="7" s="1"/>
  <c r="EA132" i="7" a="1"/>
  <c r="EA132" i="7" s="1"/>
  <c r="FN132" i="7" a="1"/>
  <c r="FN132" i="7" s="1"/>
  <c r="AZ132" i="7" a="1"/>
  <c r="AZ132" i="7" s="1"/>
  <c r="DQ132" i="7" a="1"/>
  <c r="DQ132" i="7" s="1"/>
  <c r="X132" i="7" a="1"/>
  <c r="X132" i="7" s="1"/>
  <c r="CY132" i="7" a="1"/>
  <c r="CY132" i="7" s="1"/>
  <c r="ED132" i="7" a="1"/>
  <c r="ED132" i="7" s="1"/>
  <c r="CN132" i="7" a="1"/>
  <c r="CN132" i="7" s="1"/>
  <c r="CW132" i="7" a="1"/>
  <c r="CW132" i="7" s="1"/>
  <c r="DS132" i="7" a="1"/>
  <c r="DS132" i="7" s="1"/>
  <c r="EO132" i="7" a="1"/>
  <c r="EO132" i="7" s="1"/>
  <c r="EC132" i="7" a="1"/>
  <c r="EC132" i="7" s="1"/>
  <c r="DN132" i="7" a="1"/>
  <c r="DN132" i="7" s="1"/>
  <c r="DR132" i="7" a="1"/>
  <c r="DR132" i="7" s="1"/>
  <c r="D120" i="7"/>
  <c r="DL132" i="7" a="1"/>
  <c r="DL132" i="7" s="1"/>
  <c r="AE132" i="7" a="1"/>
  <c r="AE132" i="7" s="1"/>
  <c r="EU132" i="7" a="1"/>
  <c r="EU132" i="7" s="1"/>
  <c r="DK132" i="7" a="1"/>
  <c r="DK132" i="7" s="1"/>
  <c r="AA132" i="7" a="1"/>
  <c r="AA132" i="7" s="1"/>
  <c r="J132" i="7" a="1"/>
  <c r="J132" i="7" s="1"/>
  <c r="P132" i="7" a="1"/>
  <c r="P132" i="7" s="1"/>
  <c r="BE132" i="7" a="1"/>
  <c r="BE132" i="7" s="1"/>
  <c r="BK132" i="7" a="1"/>
  <c r="BK132" i="7" s="1"/>
  <c r="CT132" i="7" a="1"/>
  <c r="CT132" i="7" s="1"/>
  <c r="Q132" i="7" a="1"/>
  <c r="Q132" i="7" s="1"/>
  <c r="CU132" i="7" a="1"/>
  <c r="CU132" i="7" s="1"/>
  <c r="EB132" i="7" a="1"/>
  <c r="EB132" i="7" s="1"/>
  <c r="DZ132" i="7" a="1"/>
  <c r="DZ132" i="7" s="1"/>
  <c r="BG132" i="7" a="1"/>
  <c r="BG132" i="7" s="1"/>
  <c r="T132" i="7" a="1"/>
  <c r="T132" i="7" s="1"/>
  <c r="AC132" i="7" a="1"/>
  <c r="AC132" i="7" s="1"/>
  <c r="BJ132" i="7" a="1"/>
  <c r="BJ132" i="7" s="1"/>
  <c r="DY132" i="7" a="1"/>
  <c r="DY132" i="7" s="1"/>
  <c r="EX132" i="7" a="1"/>
  <c r="EX132" i="7" s="1"/>
  <c r="BY132" i="7" a="1"/>
  <c r="BY132" i="7" s="1"/>
  <c r="AO132" i="7" a="1"/>
  <c r="AO132" i="7" s="1"/>
  <c r="BD132" i="7" a="1"/>
  <c r="BD132" i="7" s="1"/>
  <c r="FM132" i="7" a="1"/>
  <c r="FM132" i="7" s="1"/>
  <c r="CS132" i="7" a="1"/>
  <c r="CS132" i="7" s="1"/>
  <c r="CH132" i="7" a="1"/>
  <c r="CH132" i="7" s="1"/>
  <c r="FF132" i="7" a="1"/>
  <c r="FF132" i="7" s="1"/>
  <c r="BL132" i="7" a="1"/>
  <c r="BL132" i="7" s="1"/>
  <c r="DM132" i="7" a="1"/>
  <c r="DM132" i="7" s="1"/>
  <c r="AD132" i="7" a="1"/>
  <c r="AD132" i="7" s="1"/>
  <c r="DB132" i="7" a="1"/>
  <c r="DB132" i="7" s="1"/>
  <c r="DO132" i="7" a="1"/>
  <c r="DO132" i="7" s="1"/>
  <c r="FC132" i="7" a="1"/>
  <c r="FC132" i="7" s="1"/>
  <c r="M132" i="7" a="1"/>
  <c r="M132" i="7" s="1"/>
  <c r="FG132" i="7" a="1"/>
  <c r="FG132" i="7" s="1"/>
  <c r="V132" i="7" a="1"/>
  <c r="V132" i="7" s="1"/>
  <c r="S132" i="7" a="1"/>
  <c r="S132" i="7" s="1"/>
  <c r="DW132" i="7" a="1"/>
  <c r="DW132" i="7" s="1"/>
  <c r="AY132" i="7" a="1"/>
  <c r="AY132" i="7" s="1"/>
  <c r="ES132" i="7" a="1"/>
  <c r="ES132" i="7" s="1"/>
  <c r="DV132" i="7" a="1"/>
  <c r="DV132" i="7" s="1"/>
  <c r="AJ132" i="7" a="1"/>
  <c r="AJ132" i="7" s="1"/>
  <c r="L132" i="7" a="1"/>
  <c r="L132" i="7" s="1"/>
  <c r="CB132" i="7" a="1"/>
  <c r="CB132" i="7" s="1"/>
  <c r="CA132" i="7" a="1"/>
  <c r="CA132" i="7" s="1"/>
  <c r="CV132" i="7" a="1"/>
  <c r="CV132" i="7" s="1"/>
  <c r="ET132" i="7" a="1"/>
  <c r="ET132" i="7" s="1"/>
  <c r="AI132" i="7" a="1"/>
  <c r="AI132" i="7" s="1"/>
  <c r="FO132" i="7" a="1"/>
  <c r="FO132" i="7" s="1"/>
  <c r="BB132" i="7" a="1"/>
  <c r="BB132" i="7" s="1"/>
  <c r="CF132" i="7" a="1"/>
  <c r="CF132" i="7" s="1"/>
  <c r="BH132" i="7" a="1"/>
  <c r="BH132" i="7" s="1"/>
  <c r="CC132" i="7" a="1"/>
  <c r="CC132" i="7" s="1"/>
  <c r="Y132" i="7" a="1"/>
  <c r="Y132" i="7" s="1"/>
  <c r="BF132" i="7" a="1"/>
  <c r="BF132" i="7" s="1"/>
  <c r="CP132" i="7" a="1"/>
  <c r="CP132" i="7" s="1"/>
  <c r="K132" i="7" a="1"/>
  <c r="K132" i="7" s="1"/>
  <c r="EI132" i="7" a="1"/>
  <c r="EI132" i="7" s="1"/>
  <c r="AL132" i="7" a="1"/>
  <c r="AL132" i="7" s="1"/>
  <c r="BI132" i="7" a="1"/>
  <c r="BI132" i="7" s="1"/>
  <c r="AU132" i="7" a="1"/>
  <c r="AU132" i="7" s="1"/>
  <c r="EJ132" i="7" a="1"/>
  <c r="EJ132" i="7" s="1"/>
  <c r="DJ132" i="7" a="1"/>
  <c r="DJ132" i="7" s="1"/>
  <c r="DA132" i="7" a="1"/>
  <c r="DA132" i="7" s="1"/>
  <c r="FK132" i="7" a="1"/>
  <c r="FK132" i="7" s="1"/>
  <c r="G132" i="7" a="1"/>
  <c r="G132" i="7" s="1"/>
  <c r="EZ132" i="7" a="1"/>
  <c r="EZ132" i="7" s="1"/>
  <c r="CQ132" i="7" a="1"/>
  <c r="CQ132" i="7" s="1"/>
  <c r="AK132" i="7" a="1"/>
  <c r="AK132" i="7" s="1"/>
  <c r="CX132" i="7" a="1"/>
  <c r="CX132" i="7" s="1"/>
  <c r="CE132" i="7" a="1"/>
  <c r="CE132" i="7" s="1"/>
  <c r="EL132" i="7" a="1"/>
  <c r="EL132" i="7" s="1"/>
  <c r="AX132" i="7" a="1"/>
  <c r="AX132" i="7" s="1"/>
  <c r="CO132" i="7" a="1"/>
  <c r="CO132" i="7" s="1"/>
  <c r="FA132" i="7" a="1"/>
  <c r="FA132" i="7" s="1"/>
  <c r="EK132" i="7" a="1"/>
  <c r="EK132" i="7" s="1"/>
  <c r="DX132" i="7" a="1"/>
  <c r="DX132" i="7" s="1"/>
  <c r="AT132" i="7" a="1"/>
  <c r="AT132" i="7" s="1"/>
  <c r="AM132" i="7" a="1"/>
  <c r="AM132" i="7" s="1"/>
  <c r="R132" i="7" a="1"/>
  <c r="R132" i="7" s="1"/>
  <c r="EY132" i="7" a="1"/>
  <c r="EY132" i="7" s="1"/>
  <c r="Z132" i="7" a="1"/>
  <c r="Z132" i="7" s="1"/>
  <c r="DH132" i="7" a="1"/>
  <c r="DH132" i="7" s="1"/>
  <c r="N132" i="7" a="1"/>
  <c r="N132" i="7" s="1"/>
  <c r="EF132" i="7" a="1"/>
  <c r="EF132" i="7" s="1"/>
  <c r="AR132" i="7" a="1"/>
  <c r="AR132" i="7" s="1"/>
  <c r="EM132" i="7" a="1"/>
  <c r="EM132" i="7" s="1"/>
  <c r="FL132" i="7" a="1"/>
  <c r="FL132" i="7" s="1"/>
  <c r="EN132" i="7" a="1"/>
  <c r="EN132" i="7" s="1"/>
  <c r="BX132" i="7" a="1"/>
  <c r="BX132" i="7" s="1"/>
  <c r="CZ132" i="7" a="1"/>
  <c r="CZ132" i="7" s="1"/>
  <c r="DF132" i="7" a="1"/>
  <c r="DF132" i="7" s="1"/>
  <c r="AF132" i="7" a="1"/>
  <c r="AF132" i="7" s="1"/>
  <c r="BN132" i="7" a="1"/>
  <c r="BN132" i="7" s="1"/>
  <c r="W132" i="7" a="1"/>
  <c r="W132" i="7" s="1"/>
  <c r="DG132" i="7" a="1"/>
  <c r="DG132" i="7" s="1"/>
  <c r="BU132" i="7" a="1"/>
  <c r="BU132" i="7" s="1"/>
  <c r="AH132" i="7" a="1"/>
  <c r="AH132" i="7" s="1"/>
  <c r="CK132" i="7" a="1"/>
  <c r="CK132" i="7" s="1"/>
  <c r="AN132" i="7" a="1"/>
  <c r="AN132" i="7" s="1"/>
  <c r="AP132" i="7" a="1"/>
  <c r="AP132" i="7" s="1"/>
  <c r="BA132" i="7" a="1"/>
  <c r="BA132" i="7" s="1"/>
  <c r="DU132" i="7" a="1"/>
  <c r="DU132" i="7" s="1"/>
  <c r="AW132" i="7" a="1"/>
  <c r="AW132" i="7" s="1"/>
  <c r="CD132" i="7" a="1"/>
  <c r="CD132" i="7" s="1"/>
  <c r="AS132" i="7" a="1"/>
  <c r="AS132" i="7" s="1"/>
  <c r="BV132" i="7" a="1"/>
  <c r="BV132" i="7" s="1"/>
  <c r="CL132" i="7" a="1"/>
  <c r="CL132" i="7" s="1"/>
  <c r="DI132" i="7" a="1"/>
  <c r="DI132" i="7" s="1"/>
  <c r="O132" i="7" a="1"/>
  <c r="O132" i="7" s="1"/>
  <c r="CI132" i="7" a="1"/>
  <c r="CI132" i="7" s="1"/>
  <c r="FI132" i="7" a="1"/>
  <c r="FI132" i="7" s="1"/>
  <c r="EV132" i="7" a="1"/>
  <c r="EV132" i="7" s="1"/>
  <c r="CR132" i="7" a="1"/>
  <c r="CR132" i="7" s="1"/>
  <c r="BT132" i="7" a="1"/>
  <c r="BT132" i="7" s="1"/>
  <c r="AQ132" i="7" a="1"/>
  <c r="AQ132" i="7" s="1"/>
  <c r="ER132" i="7" a="1"/>
  <c r="ER132" i="7" s="1"/>
  <c r="CM132" i="7" a="1"/>
  <c r="CM132" i="7" s="1"/>
  <c r="EQ132" i="7" a="1"/>
  <c r="EQ132" i="7" s="1"/>
  <c r="BQ132" i="7" a="1"/>
  <c r="BQ132" i="7" s="1"/>
  <c r="DD132" i="7" a="1"/>
  <c r="DD132" i="7" s="1"/>
  <c r="CG132" i="7" a="1"/>
  <c r="CG132" i="7" s="1"/>
  <c r="DC132" i="7" a="1"/>
  <c r="DC132" i="7" s="1"/>
  <c r="AG132" i="7" a="1"/>
  <c r="AG132" i="7" s="1"/>
  <c r="FJ132" i="7" a="1"/>
  <c r="FJ132" i="7" s="1"/>
  <c r="BR132" i="7" a="1"/>
  <c r="BR132" i="7" s="1"/>
  <c r="ET125" i="7"/>
  <c r="ET117" i="7"/>
  <c r="D117" i="7" s="1"/>
  <c r="FA130" i="7" a="1"/>
  <c r="FA130" i="7" s="1"/>
  <c r="DA130" i="7" a="1"/>
  <c r="DA130" i="7" s="1"/>
  <c r="DK130" i="7" a="1"/>
  <c r="DK130" i="7" s="1"/>
  <c r="AE130" i="7" a="1"/>
  <c r="AE130" i="7" s="1"/>
  <c r="AQ130" i="7" a="1"/>
  <c r="AQ130" i="7" s="1"/>
  <c r="U130" i="7" a="1"/>
  <c r="U130" i="7" s="1"/>
  <c r="EQ130" i="7" a="1"/>
  <c r="EQ130" i="7" s="1"/>
  <c r="FJ130" i="7" a="1"/>
  <c r="FJ130" i="7" s="1"/>
  <c r="H130" i="7" a="1"/>
  <c r="H130" i="7" s="1"/>
  <c r="BV130" i="7" a="1"/>
  <c r="BV130" i="7" s="1"/>
  <c r="AH130" i="7" a="1"/>
  <c r="AH130" i="7" s="1"/>
  <c r="DP130" i="7" a="1"/>
  <c r="DP130" i="7" s="1"/>
  <c r="BN130" i="7" a="1"/>
  <c r="BN130" i="7" s="1"/>
  <c r="CY130" i="7" a="1"/>
  <c r="CY130" i="7" s="1"/>
  <c r="BU130" i="7" a="1"/>
  <c r="BU130" i="7" s="1"/>
  <c r="ER130" i="7" a="1"/>
  <c r="ER130" i="7" s="1"/>
  <c r="EV130" i="7" a="1"/>
  <c r="EV130" i="7" s="1"/>
  <c r="CP130" i="7" a="1"/>
  <c r="CP130" i="7" s="1"/>
  <c r="DY130" i="7" a="1"/>
  <c r="DY130" i="7" s="1"/>
  <c r="EZ130" i="7" a="1"/>
  <c r="EZ130" i="7" s="1"/>
  <c r="BE130" i="7" a="1"/>
  <c r="BE130" i="7" s="1"/>
  <c r="AS130" i="7" a="1"/>
  <c r="AS130" i="7" s="1"/>
  <c r="ED130" i="7" a="1"/>
  <c r="ED130" i="7" s="1"/>
  <c r="CH130" i="7" a="1"/>
  <c r="CH130" i="7" s="1"/>
  <c r="FI130" i="7" a="1"/>
  <c r="FI130" i="7" s="1"/>
  <c r="K130" i="7" a="1"/>
  <c r="K130" i="7" s="1"/>
  <c r="AK130" i="7" a="1"/>
  <c r="AK130" i="7" s="1"/>
  <c r="N130" i="7" a="1"/>
  <c r="N130" i="7" s="1"/>
  <c r="EH130" i="7" a="1"/>
  <c r="EH130" i="7" s="1"/>
  <c r="CI130" i="7" a="1"/>
  <c r="CI130" i="7" s="1"/>
  <c r="EG130" i="7" a="1"/>
  <c r="EG130" i="7" s="1"/>
  <c r="I130" i="7" a="1"/>
  <c r="I130" i="7" s="1"/>
  <c r="EC130" i="7" a="1"/>
  <c r="EC130" i="7" s="1"/>
  <c r="EW130" i="7" a="1"/>
  <c r="EW130" i="7" s="1"/>
  <c r="BB130" i="7" a="1"/>
  <c r="BB130" i="7" s="1"/>
  <c r="DR130" i="7" a="1"/>
  <c r="DR130" i="7" s="1"/>
  <c r="EL130" i="7" a="1"/>
  <c r="EL130" i="7" s="1"/>
  <c r="BT130" i="7" a="1"/>
  <c r="BT130" i="7" s="1"/>
  <c r="BL130" i="7" a="1"/>
  <c r="BL130" i="7" s="1"/>
  <c r="BF130" i="7" a="1"/>
  <c r="BF130" i="7" s="1"/>
  <c r="BI130" i="7" a="1"/>
  <c r="BI130" i="7" s="1"/>
  <c r="CG130" i="7" a="1"/>
  <c r="CG130" i="7" s="1"/>
  <c r="BG130" i="7" a="1"/>
  <c r="BG130" i="7" s="1"/>
  <c r="AU130" i="7" a="1"/>
  <c r="AU130" i="7" s="1"/>
  <c r="AA130" i="7" a="1"/>
  <c r="AA130" i="7" s="1"/>
  <c r="EJ130" i="7" a="1"/>
  <c r="EJ130" i="7" s="1"/>
  <c r="ET130" i="7" a="1"/>
  <c r="ET130" i="7" s="1"/>
  <c r="DN130" i="7" a="1"/>
  <c r="DN130" i="7" s="1"/>
  <c r="CA130" i="7" a="1"/>
  <c r="CA130" i="7" s="1"/>
  <c r="AO130" i="7" a="1"/>
  <c r="AO130" i="7" s="1"/>
  <c r="AL130" i="7" a="1"/>
  <c r="AL130" i="7" s="1"/>
  <c r="AR130" i="7" a="1"/>
  <c r="AR130" i="7" s="1"/>
  <c r="BP130" i="7" a="1"/>
  <c r="BP130" i="7" s="1"/>
  <c r="DG130" i="7" a="1"/>
  <c r="DG130" i="7" s="1"/>
  <c r="CK130" i="7" a="1"/>
  <c r="CK130" i="7" s="1"/>
  <c r="CQ130" i="7" a="1"/>
  <c r="CQ130" i="7" s="1"/>
  <c r="DT130" i="7" a="1"/>
  <c r="DT130" i="7" s="1"/>
  <c r="DU130" i="7" a="1"/>
  <c r="DU130" i="7" s="1"/>
  <c r="CM130" i="7" a="1"/>
  <c r="CM130" i="7" s="1"/>
  <c r="FK130" i="7" a="1"/>
  <c r="FK130" i="7" s="1"/>
  <c r="DC130" i="7" a="1"/>
  <c r="DC130" i="7" s="1"/>
  <c r="CZ130" i="7" a="1"/>
  <c r="CZ130" i="7" s="1"/>
  <c r="EK130" i="7" a="1"/>
  <c r="EK130" i="7" s="1"/>
  <c r="CT130" i="7" a="1"/>
  <c r="CT130" i="7" s="1"/>
  <c r="FG130" i="7" a="1"/>
  <c r="FG130" i="7" s="1"/>
  <c r="EY130" i="7" a="1"/>
  <c r="EY130" i="7" s="1"/>
  <c r="AY130" i="7" a="1"/>
  <c r="AY130" i="7" s="1"/>
  <c r="J130" i="7" a="1"/>
  <c r="J130" i="7" s="1"/>
  <c r="DD130" i="7" a="1"/>
  <c r="DD130" i="7" s="1"/>
  <c r="EN130" i="7" a="1"/>
  <c r="EN130" i="7" s="1"/>
  <c r="FF130" i="7" a="1"/>
  <c r="FF130" i="7" s="1"/>
  <c r="P130" i="7" a="1"/>
  <c r="P130" i="7" s="1"/>
  <c r="AW130" i="7" a="1"/>
  <c r="AW130" i="7" s="1"/>
  <c r="M130" i="7" a="1"/>
  <c r="M130" i="7" s="1"/>
  <c r="D118" i="7"/>
  <c r="BZ130" i="7" a="1"/>
  <c r="BZ130" i="7" s="1"/>
  <c r="BA130" i="7" a="1"/>
  <c r="BA130" i="7" s="1"/>
  <c r="Y130" i="7" a="1"/>
  <c r="Y130" i="7" s="1"/>
  <c r="DZ130" i="7" a="1"/>
  <c r="DZ130" i="7" s="1"/>
  <c r="CB130" i="7" a="1"/>
  <c r="CB130" i="7" s="1"/>
  <c r="FB130" i="7" a="1"/>
  <c r="FB130" i="7" s="1"/>
  <c r="FB142" i="7" s="1"/>
  <c r="CV130" i="7" a="1"/>
  <c r="CV130" i="7" s="1"/>
  <c r="DM130" i="7" a="1"/>
  <c r="DM130" i="7" s="1"/>
  <c r="V130" i="7" a="1"/>
  <c r="V130" i="7" s="1"/>
  <c r="AT130" i="7" a="1"/>
  <c r="AT130" i="7" s="1"/>
  <c r="DS130" i="7" a="1"/>
  <c r="DS130" i="7" s="1"/>
  <c r="AD130" i="7" a="1"/>
  <c r="AD130" i="7" s="1"/>
  <c r="AX130" i="7" a="1"/>
  <c r="AX130" i="7" s="1"/>
  <c r="EE130" i="7" a="1"/>
  <c r="EE130" i="7" s="1"/>
  <c r="EF130" i="7" a="1"/>
  <c r="EF130" i="7" s="1"/>
  <c r="CE130" i="7" a="1"/>
  <c r="CE130" i="7" s="1"/>
  <c r="BQ130" i="7" a="1"/>
  <c r="BQ130" i="7" s="1"/>
  <c r="DF130" i="7" a="1"/>
  <c r="DF130" i="7" s="1"/>
  <c r="CS130" i="7" a="1"/>
  <c r="CS130" i="7" s="1"/>
  <c r="FD130" i="7" a="1"/>
  <c r="FD130" i="7" s="1"/>
  <c r="CO130" i="7" a="1"/>
  <c r="CO130" i="7" s="1"/>
  <c r="ES130" i="7" a="1"/>
  <c r="ES130" i="7" s="1"/>
  <c r="FE130" i="7" a="1"/>
  <c r="FE130" i="7" s="1"/>
  <c r="DL130" i="7" a="1"/>
  <c r="DL130" i="7" s="1"/>
  <c r="FC130" i="7" a="1"/>
  <c r="FC130" i="7" s="1"/>
  <c r="CD130" i="7" a="1"/>
  <c r="CD130" i="7" s="1"/>
  <c r="DO130" i="7" a="1"/>
  <c r="DO130" i="7" s="1"/>
  <c r="X130" i="7" a="1"/>
  <c r="X130" i="7" s="1"/>
  <c r="BM130" i="7" a="1"/>
  <c r="BM130" i="7" s="1"/>
  <c r="AI130" i="7" a="1"/>
  <c r="AI130" i="7" s="1"/>
  <c r="DI130" i="7" a="1"/>
  <c r="DI130" i="7" s="1"/>
  <c r="L130" i="7" a="1"/>
  <c r="L130" i="7" s="1"/>
  <c r="R130" i="7" a="1"/>
  <c r="R130" i="7" s="1"/>
  <c r="FL130" i="7" a="1"/>
  <c r="FL130" i="7" s="1"/>
  <c r="CX130" i="7" a="1"/>
  <c r="CX130" i="7" s="1"/>
  <c r="S130" i="7" a="1"/>
  <c r="S130" i="7" s="1"/>
  <c r="AG130" i="7" a="1"/>
  <c r="AG130" i="7" s="1"/>
  <c r="AZ130" i="7" a="1"/>
  <c r="AZ130" i="7" s="1"/>
  <c r="EM130" i="7" a="1"/>
  <c r="EM130" i="7" s="1"/>
  <c r="AP130" i="7" a="1"/>
  <c r="AP130" i="7" s="1"/>
  <c r="AV130" i="7" a="1"/>
  <c r="AV130" i="7" s="1"/>
  <c r="O130" i="7" a="1"/>
  <c r="O130" i="7" s="1"/>
  <c r="EB130" i="7" a="1"/>
  <c r="EB130" i="7" s="1"/>
  <c r="EA130" i="7" a="1"/>
  <c r="EA130" i="7" s="1"/>
  <c r="BK130" i="7" a="1"/>
  <c r="BK130" i="7" s="1"/>
  <c r="BO130" i="7" a="1"/>
  <c r="BO130" i="7" s="1"/>
  <c r="FN130" i="7" a="1"/>
  <c r="FN130" i="7" s="1"/>
  <c r="FO130" i="7" a="1"/>
  <c r="FO130" i="7" s="1"/>
  <c r="BH130" i="7" a="1"/>
  <c r="BH130" i="7" s="1"/>
  <c r="CW130" i="7" a="1"/>
  <c r="CW130" i="7" s="1"/>
  <c r="BR130" i="7" a="1"/>
  <c r="BR130" i="7" s="1"/>
  <c r="FM130" i="7" a="1"/>
  <c r="FM130" i="7" s="1"/>
  <c r="CF130" i="7" a="1"/>
  <c r="CF130" i="7" s="1"/>
  <c r="AC130" i="7" a="1"/>
  <c r="AC130" i="7" s="1"/>
  <c r="DX130" i="7" a="1"/>
  <c r="DX130" i="7" s="1"/>
  <c r="BY130" i="7" a="1"/>
  <c r="BY130" i="7" s="1"/>
  <c r="CR130" i="7" a="1"/>
  <c r="CR130" i="7" s="1"/>
  <c r="BD130" i="7" a="1"/>
  <c r="BD130" i="7" s="1"/>
  <c r="AM130" i="7" a="1"/>
  <c r="AM130" i="7" s="1"/>
  <c r="DB130" i="7" a="1"/>
  <c r="DB130" i="7" s="1"/>
  <c r="BX130" i="7" a="1"/>
  <c r="BX130" i="7" s="1"/>
  <c r="T130" i="7" a="1"/>
  <c r="T130" i="7" s="1"/>
  <c r="CN130" i="7" a="1"/>
  <c r="CN130" i="7" s="1"/>
  <c r="DQ130" i="7" a="1"/>
  <c r="DQ130" i="7" s="1"/>
  <c r="AB130" i="7" a="1"/>
  <c r="AB130" i="7" s="1"/>
  <c r="EU130" i="7" a="1"/>
  <c r="EU130" i="7" s="1"/>
  <c r="W130" i="7" a="1"/>
  <c r="W130" i="7" s="1"/>
  <c r="CC130" i="7" a="1"/>
  <c r="CC130" i="7" s="1"/>
  <c r="Q130" i="7" a="1"/>
  <c r="Q130" i="7" s="1"/>
  <c r="Z130" i="7" a="1"/>
  <c r="Z130" i="7" s="1"/>
  <c r="DH130" i="7" a="1"/>
  <c r="DH130" i="7" s="1"/>
  <c r="EI130" i="7" a="1"/>
  <c r="EI130" i="7" s="1"/>
  <c r="AN130" i="7" a="1"/>
  <c r="AN130" i="7" s="1"/>
  <c r="BC130" i="7" a="1"/>
  <c r="BC130" i="7" s="1"/>
  <c r="CU130" i="7" a="1"/>
  <c r="CU130" i="7" s="1"/>
  <c r="EP130" i="7" a="1"/>
  <c r="EP130" i="7" s="1"/>
  <c r="DW130" i="7" a="1"/>
  <c r="DW130" i="7" s="1"/>
  <c r="DJ130" i="7" a="1"/>
  <c r="DJ130" i="7" s="1"/>
  <c r="DE130" i="7" a="1"/>
  <c r="DE130" i="7" s="1"/>
  <c r="DV130" i="7" a="1"/>
  <c r="DV130" i="7" s="1"/>
  <c r="BS130" i="7" a="1"/>
  <c r="BS130" i="7" s="1"/>
  <c r="CL130" i="7" a="1"/>
  <c r="CL130" i="7" s="1"/>
  <c r="AF130" i="7" a="1"/>
  <c r="AF130" i="7" s="1"/>
  <c r="EX130" i="7" a="1"/>
  <c r="EX130" i="7" s="1"/>
  <c r="BW130" i="7" a="1"/>
  <c r="BW130" i="7" s="1"/>
  <c r="EO130" i="7" a="1"/>
  <c r="EO130" i="7" s="1"/>
  <c r="FH130" i="7" a="1"/>
  <c r="FH130" i="7" s="1"/>
  <c r="BJ130" i="7" a="1"/>
  <c r="BJ130" i="7" s="1"/>
  <c r="AJ130" i="7" a="1"/>
  <c r="AJ130" i="7" s="1"/>
  <c r="CJ130" i="7" a="1"/>
  <c r="CJ130" i="7" s="1"/>
  <c r="ET47" i="7"/>
  <c r="D30" i="7"/>
  <c r="D23" i="33" l="1"/>
  <c r="D18" i="33" s="1"/>
  <c r="ES129" i="7"/>
  <c r="ES135" i="7" s="1"/>
  <c r="DO129" i="7"/>
  <c r="DO135" i="7" s="1"/>
  <c r="DO150" i="7"/>
  <c r="DO142" i="7"/>
  <c r="DY129" i="7"/>
  <c r="DY135" i="7" s="1"/>
  <c r="DY150" i="7"/>
  <c r="DY142" i="7"/>
  <c r="FA144" i="7"/>
  <c r="FA152" i="7"/>
  <c r="BG144" i="7"/>
  <c r="BG152" i="7"/>
  <c r="DG143" i="7"/>
  <c r="DG151" i="7"/>
  <c r="T143" i="7"/>
  <c r="T151" i="7"/>
  <c r="EL143" i="7"/>
  <c r="EL151" i="7"/>
  <c r="CD129" i="7"/>
  <c r="CD135" i="7" s="1"/>
  <c r="CD150" i="7"/>
  <c r="CD142" i="7"/>
  <c r="CI129" i="7"/>
  <c r="CI135" i="7" s="1"/>
  <c r="CI150" i="7"/>
  <c r="CI142" i="7"/>
  <c r="AR152" i="7"/>
  <c r="AR144" i="7"/>
  <c r="CH152" i="7"/>
  <c r="CH144" i="7"/>
  <c r="DC151" i="7"/>
  <c r="DC143" i="7"/>
  <c r="FJ151" i="7"/>
  <c r="FJ143" i="7"/>
  <c r="AX143" i="7"/>
  <c r="AX151" i="7"/>
  <c r="BW129" i="7"/>
  <c r="BW135" i="7" s="1"/>
  <c r="BW142" i="7"/>
  <c r="BW150" i="7"/>
  <c r="AX129" i="7"/>
  <c r="AX135" i="7" s="1"/>
  <c r="AX142" i="7"/>
  <c r="AX150" i="7"/>
  <c r="EV129" i="7"/>
  <c r="EV135" i="7" s="1"/>
  <c r="EV142" i="7"/>
  <c r="EV150" i="7"/>
  <c r="AX144" i="7"/>
  <c r="AX152" i="7"/>
  <c r="DL152" i="7"/>
  <c r="DL144" i="7"/>
  <c r="EU143" i="7"/>
  <c r="EU151" i="7"/>
  <c r="CP151" i="7"/>
  <c r="CP143" i="7"/>
  <c r="DL129" i="7"/>
  <c r="DL135" i="7" s="1"/>
  <c r="DL142" i="7"/>
  <c r="DL150" i="7"/>
  <c r="N129" i="7"/>
  <c r="N135" i="7" s="1"/>
  <c r="N150" i="7"/>
  <c r="N142" i="7"/>
  <c r="N152" i="7"/>
  <c r="N144" i="7"/>
  <c r="CU144" i="7"/>
  <c r="CU152" i="7"/>
  <c r="AL151" i="7"/>
  <c r="AL143" i="7"/>
  <c r="CL143" i="7"/>
  <c r="CL151" i="7"/>
  <c r="EW143" i="7"/>
  <c r="EW151" i="7"/>
  <c r="CX129" i="7"/>
  <c r="CX135" i="7" s="1"/>
  <c r="CX142" i="7"/>
  <c r="CX150" i="7"/>
  <c r="BL129" i="7"/>
  <c r="BL135" i="7" s="1"/>
  <c r="BL142" i="7"/>
  <c r="BL150" i="7"/>
  <c r="W144" i="7"/>
  <c r="W152" i="7"/>
  <c r="FG144" i="7"/>
  <c r="FG152" i="7"/>
  <c r="FI151" i="7"/>
  <c r="FI143" i="7"/>
  <c r="K150" i="7"/>
  <c r="K142" i="7"/>
  <c r="K129" i="7"/>
  <c r="K135" i="7" s="1"/>
  <c r="Z144" i="7"/>
  <c r="Z152" i="7"/>
  <c r="CT144" i="7"/>
  <c r="CT152" i="7"/>
  <c r="CK143" i="7"/>
  <c r="CK151" i="7"/>
  <c r="EC151" i="7"/>
  <c r="EC143" i="7"/>
  <c r="BP151" i="7"/>
  <c r="BP143" i="7"/>
  <c r="Q129" i="7"/>
  <c r="Q135" i="7" s="1"/>
  <c r="Q150" i="7"/>
  <c r="Q142" i="7"/>
  <c r="CR129" i="7"/>
  <c r="CR135" i="7" s="1"/>
  <c r="CR150" i="7"/>
  <c r="CR142" i="7"/>
  <c r="BK129" i="7"/>
  <c r="BK135" i="7" s="1"/>
  <c r="BK150" i="7"/>
  <c r="BK142" i="7"/>
  <c r="R129" i="7"/>
  <c r="R135" i="7" s="1"/>
  <c r="R150" i="7"/>
  <c r="R142" i="7"/>
  <c r="CO129" i="7"/>
  <c r="CO135" i="7" s="1"/>
  <c r="CO150" i="7"/>
  <c r="CO142" i="7"/>
  <c r="V129" i="7"/>
  <c r="V135" i="7" s="1"/>
  <c r="V142" i="7"/>
  <c r="V150" i="7"/>
  <c r="P129" i="7"/>
  <c r="P135" i="7" s="1"/>
  <c r="P150" i="7"/>
  <c r="P142" i="7"/>
  <c r="FK142" i="7"/>
  <c r="FK129" i="7"/>
  <c r="FK135" i="7" s="1"/>
  <c r="FK150" i="7"/>
  <c r="DN129" i="7"/>
  <c r="DN135" i="7" s="1"/>
  <c r="DN150" i="7"/>
  <c r="DN142" i="7"/>
  <c r="EL129" i="7"/>
  <c r="EL135" i="7" s="1"/>
  <c r="EL150" i="7"/>
  <c r="EL142" i="7"/>
  <c r="FI150" i="7"/>
  <c r="FI129" i="7"/>
  <c r="FI135" i="7" s="1"/>
  <c r="FI142" i="7"/>
  <c r="BN129" i="7"/>
  <c r="BN135" i="7" s="1"/>
  <c r="BN150" i="7"/>
  <c r="BN142" i="7"/>
  <c r="FA142" i="7"/>
  <c r="FA129" i="7"/>
  <c r="FA135" i="7" s="1"/>
  <c r="FA150" i="7"/>
  <c r="ER144" i="7"/>
  <c r="ER152" i="7"/>
  <c r="CD144" i="7"/>
  <c r="CD152" i="7"/>
  <c r="AF144" i="7"/>
  <c r="AF152" i="7"/>
  <c r="EY144" i="7"/>
  <c r="EY152" i="7"/>
  <c r="AK152" i="7"/>
  <c r="AK144" i="7"/>
  <c r="K152" i="7"/>
  <c r="K144" i="7"/>
  <c r="CA152" i="7"/>
  <c r="CA144" i="7"/>
  <c r="FC144" i="7"/>
  <c r="FC152" i="7"/>
  <c r="BY144" i="7"/>
  <c r="BY152" i="7"/>
  <c r="BK152" i="7"/>
  <c r="BK144" i="7"/>
  <c r="EC144" i="7"/>
  <c r="EC152" i="7"/>
  <c r="EG152" i="7"/>
  <c r="EG144" i="7"/>
  <c r="FH152" i="7"/>
  <c r="FH144" i="7"/>
  <c r="CJ144" i="7"/>
  <c r="CJ152" i="7"/>
  <c r="N151" i="7"/>
  <c r="N143" i="7"/>
  <c r="X143" i="7"/>
  <c r="X151" i="7"/>
  <c r="AO143" i="7"/>
  <c r="AO151" i="7"/>
  <c r="BW143" i="7"/>
  <c r="BW151" i="7"/>
  <c r="EK151" i="7"/>
  <c r="EK143" i="7"/>
  <c r="BF143" i="7"/>
  <c r="BF151" i="7"/>
  <c r="BJ143" i="7"/>
  <c r="BJ151" i="7"/>
  <c r="FC151" i="7"/>
  <c r="FC143" i="7"/>
  <c r="DU143" i="7"/>
  <c r="DU151" i="7"/>
  <c r="BL143" i="7"/>
  <c r="BL151" i="7"/>
  <c r="DF151" i="7"/>
  <c r="DF143" i="7"/>
  <c r="DA151" i="7"/>
  <c r="DA143" i="7"/>
  <c r="FL143" i="7"/>
  <c r="FL151" i="7"/>
  <c r="EH151" i="7"/>
  <c r="EH143" i="7"/>
  <c r="EM129" i="7"/>
  <c r="EM135" i="7" s="1"/>
  <c r="EM150" i="7"/>
  <c r="EM142" i="7"/>
  <c r="DG129" i="7"/>
  <c r="DG135" i="7" s="1"/>
  <c r="DG142" i="7"/>
  <c r="DG150" i="7"/>
  <c r="CI144" i="7"/>
  <c r="CI152" i="7"/>
  <c r="FF152" i="7"/>
  <c r="FF144" i="7"/>
  <c r="AQ143" i="7"/>
  <c r="AQ151" i="7"/>
  <c r="CX151" i="7"/>
  <c r="CX143" i="7"/>
  <c r="AE143" i="7"/>
  <c r="AE151" i="7"/>
  <c r="AZ129" i="7"/>
  <c r="AZ135" i="7" s="1"/>
  <c r="AZ142" i="7"/>
  <c r="AZ150" i="7"/>
  <c r="CG129" i="7"/>
  <c r="CG135" i="7" s="1"/>
  <c r="CG150" i="7"/>
  <c r="CG142" i="7"/>
  <c r="AH144" i="7"/>
  <c r="AH152" i="7"/>
  <c r="BB152" i="7"/>
  <c r="BB144" i="7"/>
  <c r="EE144" i="7"/>
  <c r="EE152" i="7"/>
  <c r="Q151" i="7"/>
  <c r="Q143" i="7"/>
  <c r="DV143" i="7"/>
  <c r="DV151" i="7"/>
  <c r="AG129" i="7"/>
  <c r="AG135" i="7" s="1"/>
  <c r="AG142" i="7"/>
  <c r="AG150" i="7"/>
  <c r="BI129" i="7"/>
  <c r="BI135" i="7" s="1"/>
  <c r="BI142" i="7"/>
  <c r="BI150" i="7"/>
  <c r="BU144" i="7"/>
  <c r="BU152" i="7"/>
  <c r="CS144" i="7"/>
  <c r="CS152" i="7"/>
  <c r="DY151" i="7"/>
  <c r="DY143" i="7"/>
  <c r="P151" i="7"/>
  <c r="P143" i="7"/>
  <c r="EI143" i="7"/>
  <c r="EI151" i="7"/>
  <c r="DB129" i="7"/>
  <c r="DB135" i="7" s="1"/>
  <c r="DA58" i="17" s="1"/>
  <c r="DB150" i="7"/>
  <c r="DB142" i="7"/>
  <c r="AL129" i="7"/>
  <c r="AL135" i="7" s="1"/>
  <c r="AL142" i="7"/>
  <c r="AL150" i="7"/>
  <c r="CL152" i="7"/>
  <c r="CL144" i="7"/>
  <c r="V152" i="7"/>
  <c r="V144" i="7"/>
  <c r="FB144" i="7"/>
  <c r="FB152" i="7"/>
  <c r="BR151" i="7"/>
  <c r="BR143" i="7"/>
  <c r="EG143" i="7"/>
  <c r="EG151" i="7"/>
  <c r="DH129" i="7"/>
  <c r="DH135" i="7" s="1"/>
  <c r="DH142" i="7"/>
  <c r="DH150" i="7"/>
  <c r="M129" i="7"/>
  <c r="M135" i="7" s="1"/>
  <c r="M142" i="7"/>
  <c r="M150" i="7"/>
  <c r="DK129" i="7"/>
  <c r="DK135" i="7" s="1"/>
  <c r="DK150" i="7"/>
  <c r="DK142" i="7"/>
  <c r="AB152" i="7"/>
  <c r="AB144" i="7"/>
  <c r="BG151" i="7"/>
  <c r="BG143" i="7"/>
  <c r="DT143" i="7"/>
  <c r="DT151" i="7"/>
  <c r="CL129" i="7"/>
  <c r="CL135" i="7" s="1"/>
  <c r="CL142" i="7"/>
  <c r="CL150" i="7"/>
  <c r="AT129" i="7"/>
  <c r="AT135" i="7" s="1"/>
  <c r="AT142" i="7"/>
  <c r="AT150" i="7"/>
  <c r="CY129" i="7"/>
  <c r="CY135" i="7" s="1"/>
  <c r="CY150" i="7"/>
  <c r="CY142" i="7"/>
  <c r="CX152" i="7"/>
  <c r="CX144" i="7"/>
  <c r="DN144" i="7"/>
  <c r="DN152" i="7"/>
  <c r="BA151" i="7"/>
  <c r="BA143" i="7"/>
  <c r="DS151" i="7"/>
  <c r="DS143" i="7"/>
  <c r="DQ143" i="7"/>
  <c r="DQ151" i="7"/>
  <c r="DV129" i="7"/>
  <c r="DV135" i="7" s="1"/>
  <c r="DV142" i="7"/>
  <c r="DV150" i="7"/>
  <c r="CC129" i="7"/>
  <c r="CC135" i="7" s="1"/>
  <c r="CC142" i="7"/>
  <c r="CC150" i="7"/>
  <c r="BY129" i="7"/>
  <c r="BY135" i="7" s="1"/>
  <c r="BY150" i="7"/>
  <c r="BY142" i="7"/>
  <c r="EA129" i="7"/>
  <c r="EA135" i="7" s="1"/>
  <c r="EA142" i="7"/>
  <c r="EA150" i="7"/>
  <c r="L129" i="7"/>
  <c r="L135" i="7" s="1"/>
  <c r="L142" i="7"/>
  <c r="L150" i="7"/>
  <c r="FD142" i="7"/>
  <c r="FD150" i="7"/>
  <c r="FD129" i="7"/>
  <c r="FD135" i="7" s="1"/>
  <c r="DM129" i="7"/>
  <c r="DM135" i="7" s="1"/>
  <c r="DM142" i="7"/>
  <c r="DM150" i="7"/>
  <c r="FF150" i="7"/>
  <c r="FF142" i="7"/>
  <c r="FF129" i="7"/>
  <c r="FF135" i="7" s="1"/>
  <c r="CM129" i="7"/>
  <c r="CM135" i="7" s="1"/>
  <c r="CM150" i="7"/>
  <c r="CM142" i="7"/>
  <c r="ET129" i="7"/>
  <c r="DR129" i="7"/>
  <c r="DR135" i="7" s="1"/>
  <c r="DR150" i="7"/>
  <c r="DR142" i="7"/>
  <c r="CH129" i="7"/>
  <c r="CH135" i="7" s="1"/>
  <c r="CH142" i="7"/>
  <c r="CH150" i="7"/>
  <c r="DP129" i="7"/>
  <c r="DP135" i="7" s="1"/>
  <c r="DP150" i="7"/>
  <c r="DP142" i="7"/>
  <c r="AQ144" i="7"/>
  <c r="AQ152" i="7"/>
  <c r="AW144" i="7"/>
  <c r="AW152" i="7"/>
  <c r="DF144" i="7"/>
  <c r="DF152" i="7"/>
  <c r="R144" i="7"/>
  <c r="R152" i="7"/>
  <c r="CQ144" i="7"/>
  <c r="CQ152" i="7"/>
  <c r="CP144" i="7"/>
  <c r="CP152" i="7"/>
  <c r="CB144" i="7"/>
  <c r="CB152" i="7"/>
  <c r="DO152" i="7"/>
  <c r="DO144" i="7"/>
  <c r="EX144" i="7"/>
  <c r="EX152" i="7"/>
  <c r="BE144" i="7"/>
  <c r="BE152" i="7"/>
  <c r="EO152" i="7"/>
  <c r="EO144" i="7"/>
  <c r="H144" i="7"/>
  <c r="H152" i="7"/>
  <c r="EH152" i="7"/>
  <c r="EH144" i="7"/>
  <c r="ET144" i="7"/>
  <c r="ET152" i="7"/>
  <c r="D127" i="7"/>
  <c r="EX151" i="7"/>
  <c r="EX143" i="7"/>
  <c r="DX143" i="7"/>
  <c r="DX151" i="7"/>
  <c r="DM151" i="7"/>
  <c r="DM143" i="7"/>
  <c r="AS143" i="7"/>
  <c r="AS151" i="7"/>
  <c r="AG143" i="7"/>
  <c r="AG151" i="7"/>
  <c r="BU143" i="7"/>
  <c r="BU151" i="7"/>
  <c r="DR151" i="7"/>
  <c r="DR143" i="7"/>
  <c r="J143" i="7"/>
  <c r="J151" i="7"/>
  <c r="ED151" i="7"/>
  <c r="ED143" i="7"/>
  <c r="CY151" i="7"/>
  <c r="CY143" i="7"/>
  <c r="CC143" i="7"/>
  <c r="CC151" i="7"/>
  <c r="FA151" i="7"/>
  <c r="FA143" i="7"/>
  <c r="BQ143" i="7"/>
  <c r="BQ151" i="7"/>
  <c r="Y143" i="7"/>
  <c r="Y151" i="7"/>
  <c r="CU129" i="7"/>
  <c r="CU135" i="7" s="1"/>
  <c r="CU142" i="7"/>
  <c r="CU150" i="7"/>
  <c r="Y129" i="7"/>
  <c r="Y135" i="7" s="1"/>
  <c r="Y142" i="7"/>
  <c r="Y150" i="7"/>
  <c r="EQ142" i="7"/>
  <c r="EQ129" i="7"/>
  <c r="EQ135" i="7" s="1"/>
  <c r="EQ150" i="7"/>
  <c r="DJ144" i="7"/>
  <c r="DJ152" i="7"/>
  <c r="CY152" i="7"/>
  <c r="CY144" i="7"/>
  <c r="CG143" i="7"/>
  <c r="CG151" i="7"/>
  <c r="AN143" i="7"/>
  <c r="AN151" i="7"/>
  <c r="CN143" i="7"/>
  <c r="CN151" i="7"/>
  <c r="CW129" i="7"/>
  <c r="CW135" i="7" s="1"/>
  <c r="CW142" i="7"/>
  <c r="CW150" i="7"/>
  <c r="BP129" i="7"/>
  <c r="BP135" i="7" s="1"/>
  <c r="BP150" i="7"/>
  <c r="BP142" i="7"/>
  <c r="CG144" i="7"/>
  <c r="CG152" i="7"/>
  <c r="EJ144" i="7"/>
  <c r="EJ152" i="7"/>
  <c r="AE152" i="7"/>
  <c r="AE144" i="7"/>
  <c r="AY143" i="7"/>
  <c r="AY151" i="7"/>
  <c r="BX151" i="7"/>
  <c r="BX143" i="7"/>
  <c r="BX129" i="7"/>
  <c r="BX135" i="7" s="1"/>
  <c r="BX142" i="7"/>
  <c r="BX150" i="7"/>
  <c r="CT129" i="7"/>
  <c r="CT135" i="7" s="1"/>
  <c r="CT150" i="7"/>
  <c r="CT142" i="7"/>
  <c r="DD144" i="7"/>
  <c r="DD152" i="7"/>
  <c r="FO144" i="7"/>
  <c r="FO152" i="7"/>
  <c r="DT144" i="7"/>
  <c r="DT152" i="7"/>
  <c r="R151" i="7"/>
  <c r="R143" i="7"/>
  <c r="BC143" i="7"/>
  <c r="BC151" i="7"/>
  <c r="S129" i="7"/>
  <c r="S135" i="7" s="1"/>
  <c r="S150" i="7"/>
  <c r="S142" i="7"/>
  <c r="BF129" i="7"/>
  <c r="BF135" i="7" s="1"/>
  <c r="BF150" i="7"/>
  <c r="BF142" i="7"/>
  <c r="DG152" i="7"/>
  <c r="DG144" i="7"/>
  <c r="FM144" i="7"/>
  <c r="FM152" i="7"/>
  <c r="BZ151" i="7"/>
  <c r="BZ143" i="7"/>
  <c r="BD151" i="7"/>
  <c r="BD143" i="7"/>
  <c r="FG143" i="7"/>
  <c r="FG151" i="7"/>
  <c r="FE150" i="7"/>
  <c r="FE142" i="7"/>
  <c r="FE129" i="7"/>
  <c r="FE135" i="7" s="1"/>
  <c r="AK129" i="7"/>
  <c r="AK135" i="7" s="1"/>
  <c r="AK142" i="7"/>
  <c r="AK150" i="7"/>
  <c r="DH152" i="7"/>
  <c r="DH144" i="7"/>
  <c r="BD152" i="7"/>
  <c r="BD144" i="7"/>
  <c r="EP152" i="7"/>
  <c r="EP144" i="7"/>
  <c r="BE151" i="7"/>
  <c r="BE143" i="7"/>
  <c r="FK143" i="7"/>
  <c r="FK151" i="7"/>
  <c r="Z129" i="7"/>
  <c r="Z135" i="7" s="1"/>
  <c r="Z150" i="7"/>
  <c r="Z142" i="7"/>
  <c r="AW129" i="7"/>
  <c r="AW135" i="7" s="1"/>
  <c r="AW150" i="7"/>
  <c r="AW142" i="7"/>
  <c r="DA129" i="7"/>
  <c r="DA135" i="7" s="1"/>
  <c r="DA142" i="7"/>
  <c r="DA150" i="7"/>
  <c r="CV144" i="7"/>
  <c r="CV152" i="7"/>
  <c r="FD144" i="7"/>
  <c r="FD152" i="7"/>
  <c r="EZ151" i="7"/>
  <c r="EZ143" i="7"/>
  <c r="BN151" i="7"/>
  <c r="BN143" i="7"/>
  <c r="DE129" i="7"/>
  <c r="DE135" i="7" s="1"/>
  <c r="DE150" i="7"/>
  <c r="DE142" i="7"/>
  <c r="W129" i="7"/>
  <c r="W135" i="7" s="1"/>
  <c r="W142" i="7"/>
  <c r="W150" i="7"/>
  <c r="DX129" i="7"/>
  <c r="DX135" i="7" s="1"/>
  <c r="DX142" i="7"/>
  <c r="DX150" i="7"/>
  <c r="EB129" i="7"/>
  <c r="EB135" i="7" s="1"/>
  <c r="EB150" i="7"/>
  <c r="EB142" i="7"/>
  <c r="DI129" i="7"/>
  <c r="DI135" i="7" s="1"/>
  <c r="DI142" i="7"/>
  <c r="DI150" i="7"/>
  <c r="CS129" i="7"/>
  <c r="CS135" i="7" s="1"/>
  <c r="CS142" i="7"/>
  <c r="CS150" i="7"/>
  <c r="CV129" i="7"/>
  <c r="CV135" i="7" s="1"/>
  <c r="CV150" i="7"/>
  <c r="CV142" i="7"/>
  <c r="EN129" i="7"/>
  <c r="EN135" i="7" s="1"/>
  <c r="EN150" i="7"/>
  <c r="EN142" i="7"/>
  <c r="DU129" i="7"/>
  <c r="DU135" i="7" s="1"/>
  <c r="DU150" i="7"/>
  <c r="DU142" i="7"/>
  <c r="EJ129" i="7"/>
  <c r="EJ135" i="7" s="1"/>
  <c r="EJ150" i="7"/>
  <c r="EJ142" i="7"/>
  <c r="BB142" i="7"/>
  <c r="BB129" i="7"/>
  <c r="BB135" i="7" s="1"/>
  <c r="BB150" i="7"/>
  <c r="ED129" i="7"/>
  <c r="ED135" i="7" s="1"/>
  <c r="ED142" i="7"/>
  <c r="ED150" i="7"/>
  <c r="AH129" i="7"/>
  <c r="AH135" i="7" s="1"/>
  <c r="AH150" i="7"/>
  <c r="AH142" i="7"/>
  <c r="ET124" i="7"/>
  <c r="D124" i="7" s="1"/>
  <c r="ET150" i="7"/>
  <c r="ET142" i="7"/>
  <c r="D125" i="7"/>
  <c r="BT152" i="7"/>
  <c r="BT144" i="7"/>
  <c r="DU144" i="7"/>
  <c r="DU152" i="7"/>
  <c r="CZ152" i="7"/>
  <c r="CZ144" i="7"/>
  <c r="AM152" i="7"/>
  <c r="AM144" i="7"/>
  <c r="EZ152" i="7"/>
  <c r="EZ144" i="7"/>
  <c r="BF152" i="7"/>
  <c r="BF144" i="7"/>
  <c r="L144" i="7"/>
  <c r="L152" i="7"/>
  <c r="DB152" i="7"/>
  <c r="DB144" i="7"/>
  <c r="DY152" i="7"/>
  <c r="DY144" i="7"/>
  <c r="P152" i="7"/>
  <c r="P144" i="7"/>
  <c r="DS144" i="7"/>
  <c r="DS152" i="7"/>
  <c r="U144" i="7"/>
  <c r="U152" i="7"/>
  <c r="BS144" i="7"/>
  <c r="BS152" i="7"/>
  <c r="EO151" i="7"/>
  <c r="EO143" i="7"/>
  <c r="AJ151" i="7"/>
  <c r="AJ143" i="7"/>
  <c r="CS151" i="7"/>
  <c r="CS143" i="7"/>
  <c r="BI143" i="7"/>
  <c r="BI151" i="7"/>
  <c r="AT151" i="7"/>
  <c r="AT143" i="7"/>
  <c r="S143" i="7"/>
  <c r="S151" i="7"/>
  <c r="AF151" i="7"/>
  <c r="AF143" i="7"/>
  <c r="FN151" i="7"/>
  <c r="FN143" i="7"/>
  <c r="O143" i="7"/>
  <c r="O151" i="7"/>
  <c r="DH151" i="7"/>
  <c r="DH143" i="7"/>
  <c r="BO143" i="7"/>
  <c r="BO151" i="7"/>
  <c r="FM143" i="7"/>
  <c r="FM151" i="7"/>
  <c r="W143" i="7"/>
  <c r="W151" i="7"/>
  <c r="ET143" i="7"/>
  <c r="ET151" i="7"/>
  <c r="D126" i="7"/>
  <c r="CN129" i="7"/>
  <c r="CN135" i="7" s="1"/>
  <c r="CN150" i="7"/>
  <c r="CN142" i="7"/>
  <c r="EY150" i="7"/>
  <c r="EY129" i="7"/>
  <c r="EY135" i="7" s="1"/>
  <c r="EY142" i="7"/>
  <c r="DC152" i="7"/>
  <c r="DC144" i="7"/>
  <c r="CF152" i="7"/>
  <c r="CF144" i="7"/>
  <c r="I152" i="7"/>
  <c r="I144" i="7"/>
  <c r="EB151" i="7"/>
  <c r="EB143" i="7"/>
  <c r="CB151" i="7"/>
  <c r="CB143" i="7"/>
  <c r="EO129" i="7"/>
  <c r="EO135" i="7" s="1"/>
  <c r="EO150" i="7"/>
  <c r="EO142" i="7"/>
  <c r="EE129" i="7"/>
  <c r="EE135" i="7" s="1"/>
  <c r="EE142" i="7"/>
  <c r="EE150" i="7"/>
  <c r="CP129" i="7"/>
  <c r="CP135" i="7" s="1"/>
  <c r="CP142" i="7"/>
  <c r="CP150" i="7"/>
  <c r="CO144" i="7"/>
  <c r="CO152" i="7"/>
  <c r="DZ144" i="7"/>
  <c r="DZ152" i="7"/>
  <c r="V151" i="7"/>
  <c r="V143" i="7"/>
  <c r="DW143" i="7"/>
  <c r="DW151" i="7"/>
  <c r="DK151" i="7"/>
  <c r="DK143" i="7"/>
  <c r="FC129" i="7"/>
  <c r="FC135" i="7" s="1"/>
  <c r="FC142" i="7"/>
  <c r="FC150" i="7"/>
  <c r="EH129" i="7"/>
  <c r="EH135" i="7" s="1"/>
  <c r="EH142" i="7"/>
  <c r="EH150" i="7"/>
  <c r="EF144" i="7"/>
  <c r="EF152" i="7"/>
  <c r="EB144" i="7"/>
  <c r="EB152" i="7"/>
  <c r="FH143" i="7"/>
  <c r="FH151" i="7"/>
  <c r="CD143" i="7"/>
  <c r="CD151" i="7"/>
  <c r="EX142" i="7"/>
  <c r="EX150" i="7"/>
  <c r="EX129" i="7"/>
  <c r="EX135" i="7" s="1"/>
  <c r="AD129" i="7"/>
  <c r="AD135" i="7" s="1"/>
  <c r="AD142" i="7"/>
  <c r="AD150" i="7"/>
  <c r="ER129" i="7"/>
  <c r="ER135" i="7" s="1"/>
  <c r="ER150" i="7"/>
  <c r="ER142" i="7"/>
  <c r="BI152" i="7"/>
  <c r="BI144" i="7"/>
  <c r="AZ144" i="7"/>
  <c r="AZ152" i="7"/>
  <c r="AC143" i="7"/>
  <c r="AC151" i="7"/>
  <c r="CT143" i="7"/>
  <c r="CT151" i="7"/>
  <c r="FN129" i="7"/>
  <c r="FN135" i="7" s="1"/>
  <c r="FN150" i="7"/>
  <c r="FN142" i="7"/>
  <c r="CZ129" i="7"/>
  <c r="CZ135" i="7" s="1"/>
  <c r="CZ150" i="7"/>
  <c r="CZ142" i="7"/>
  <c r="EQ144" i="7"/>
  <c r="EQ152" i="7"/>
  <c r="AL144" i="7"/>
  <c r="AL152" i="7"/>
  <c r="FN152" i="7"/>
  <c r="FN144" i="7"/>
  <c r="CI151" i="7"/>
  <c r="CI143" i="7"/>
  <c r="CU143" i="7"/>
  <c r="CU151" i="7"/>
  <c r="EQ143" i="7"/>
  <c r="EQ151" i="7"/>
  <c r="BO129" i="7"/>
  <c r="BO135" i="7" s="1"/>
  <c r="BO150" i="7"/>
  <c r="BO142" i="7"/>
  <c r="CA129" i="7"/>
  <c r="CA135" i="7" s="1"/>
  <c r="CA150" i="7"/>
  <c r="CA142" i="7"/>
  <c r="AS152" i="7"/>
  <c r="AS144" i="7"/>
  <c r="M144" i="7"/>
  <c r="M152" i="7"/>
  <c r="BC144" i="7"/>
  <c r="BC152" i="7"/>
  <c r="AU151" i="7"/>
  <c r="AU143" i="7"/>
  <c r="DJ143" i="7"/>
  <c r="DJ151" i="7"/>
  <c r="ET49" i="7"/>
  <c r="D49" i="7" s="1"/>
  <c r="D231" i="3" s="1"/>
  <c r="F231" i="3" s="1" a="1"/>
  <c r="F231" i="3" s="1"/>
  <c r="D47" i="7"/>
  <c r="CJ129" i="7"/>
  <c r="CJ135" i="7" s="1"/>
  <c r="CJ142" i="7"/>
  <c r="CJ150" i="7"/>
  <c r="DJ129" i="7"/>
  <c r="DJ135" i="7" s="1"/>
  <c r="DJ142" i="7"/>
  <c r="DJ150" i="7"/>
  <c r="EU129" i="7"/>
  <c r="EU135" i="7" s="1"/>
  <c r="EU150" i="7"/>
  <c r="EU142" i="7"/>
  <c r="AC129" i="7"/>
  <c r="AC135" i="7" s="1"/>
  <c r="AC142" i="7"/>
  <c r="AC150" i="7"/>
  <c r="O129" i="7"/>
  <c r="O150" i="7"/>
  <c r="O142" i="7"/>
  <c r="AI129" i="7"/>
  <c r="AI135" i="7" s="1"/>
  <c r="AI142" i="7"/>
  <c r="AI150" i="7"/>
  <c r="DF129" i="7"/>
  <c r="DF135" i="7" s="1"/>
  <c r="DF150" i="7"/>
  <c r="DF142" i="7"/>
  <c r="FB150" i="7"/>
  <c r="FB129" i="7"/>
  <c r="FB135" i="7" s="1"/>
  <c r="DD142" i="7"/>
  <c r="DD129" i="7"/>
  <c r="DD135" i="7" s="1"/>
  <c r="DD150" i="7"/>
  <c r="DT129" i="7"/>
  <c r="DT135" i="7" s="1"/>
  <c r="DT150" i="7"/>
  <c r="DT142" i="7"/>
  <c r="AA129" i="7"/>
  <c r="AA135" i="7" s="1"/>
  <c r="Z26" i="16" s="1"/>
  <c r="AA142" i="7"/>
  <c r="AA150" i="7"/>
  <c r="EW129" i="7"/>
  <c r="EW135" i="7" s="1"/>
  <c r="EW142" i="7"/>
  <c r="EW150" i="7"/>
  <c r="AS129" i="7"/>
  <c r="AS135" i="7" s="1"/>
  <c r="AS142" i="7"/>
  <c r="AS150" i="7"/>
  <c r="BV129" i="7"/>
  <c r="BV135" i="7" s="1"/>
  <c r="BV142" i="7"/>
  <c r="BV150" i="7"/>
  <c r="BR144" i="7"/>
  <c r="BR152" i="7"/>
  <c r="CR144" i="7"/>
  <c r="CR152" i="7"/>
  <c r="BA144" i="7"/>
  <c r="BA152" i="7"/>
  <c r="BX144" i="7"/>
  <c r="BX152" i="7"/>
  <c r="AT144" i="7"/>
  <c r="AT152" i="7"/>
  <c r="D132" i="7"/>
  <c r="G144" i="7"/>
  <c r="G152" i="7"/>
  <c r="Y144" i="7"/>
  <c r="Y152" i="7"/>
  <c r="AJ144" i="7"/>
  <c r="AJ152" i="7"/>
  <c r="AD144" i="7"/>
  <c r="AD152" i="7"/>
  <c r="BJ144" i="7"/>
  <c r="BJ152" i="7"/>
  <c r="J152" i="7"/>
  <c r="J144" i="7"/>
  <c r="CW144" i="7"/>
  <c r="CW152" i="7"/>
  <c r="BZ144" i="7"/>
  <c r="BZ152" i="7"/>
  <c r="EW144" i="7"/>
  <c r="EW152" i="7"/>
  <c r="EP143" i="7"/>
  <c r="EP151" i="7"/>
  <c r="BM143" i="7"/>
  <c r="BM151" i="7"/>
  <c r="CF151" i="7"/>
  <c r="CF143" i="7"/>
  <c r="CM151" i="7"/>
  <c r="CM143" i="7"/>
  <c r="EN151" i="7"/>
  <c r="EN143" i="7"/>
  <c r="DI151" i="7"/>
  <c r="DI143" i="7"/>
  <c r="AW143" i="7"/>
  <c r="AW151" i="7"/>
  <c r="FE151" i="7"/>
  <c r="FE143" i="7"/>
  <c r="BT143" i="7"/>
  <c r="BT151" i="7"/>
  <c r="AP151" i="7"/>
  <c r="AP143" i="7"/>
  <c r="EV151" i="7"/>
  <c r="EV143" i="7"/>
  <c r="BH151" i="7"/>
  <c r="BH143" i="7"/>
  <c r="ES142" i="7"/>
  <c r="BR129" i="7"/>
  <c r="BR135" i="7" s="1"/>
  <c r="BR142" i="7"/>
  <c r="BR150" i="7"/>
  <c r="D130" i="7"/>
  <c r="G129" i="7"/>
  <c r="G135" i="7" s="1"/>
  <c r="F26" i="16" s="1"/>
  <c r="G150" i="7"/>
  <c r="G142" i="7"/>
  <c r="EM144" i="7"/>
  <c r="EM152" i="7"/>
  <c r="EU152" i="7"/>
  <c r="EU144" i="7"/>
  <c r="D131" i="7"/>
  <c r="G143" i="7"/>
  <c r="G151" i="7"/>
  <c r="T129" i="7"/>
  <c r="T135" i="7" s="1"/>
  <c r="T150" i="7"/>
  <c r="T142" i="7"/>
  <c r="FG142" i="7"/>
  <c r="FG129" i="7"/>
  <c r="FG135" i="7" s="1"/>
  <c r="FG150" i="7"/>
  <c r="O144" i="7"/>
  <c r="O152" i="7"/>
  <c r="DW144" i="7"/>
  <c r="DW152" i="7"/>
  <c r="DP144" i="7"/>
  <c r="DP152" i="7"/>
  <c r="BY143" i="7"/>
  <c r="BY151" i="7"/>
  <c r="DE143" i="7"/>
  <c r="DE151" i="7"/>
  <c r="BH129" i="7"/>
  <c r="BH135" i="7" s="1"/>
  <c r="BH142" i="7"/>
  <c r="BH150" i="7"/>
  <c r="AR129" i="7"/>
  <c r="AR135" i="7" s="1"/>
  <c r="AR142" i="7"/>
  <c r="AR150" i="7"/>
  <c r="DI144" i="7"/>
  <c r="DI152" i="7"/>
  <c r="S144" i="7"/>
  <c r="S152" i="7"/>
  <c r="BW152" i="7"/>
  <c r="BW144" i="7"/>
  <c r="EJ143" i="7"/>
  <c r="EJ151" i="7"/>
  <c r="DB151" i="7"/>
  <c r="DB143" i="7"/>
  <c r="FO150" i="7"/>
  <c r="FO142" i="7"/>
  <c r="FO129" i="7"/>
  <c r="FO135" i="7" s="1"/>
  <c r="AE129" i="7"/>
  <c r="AE135" i="7" s="1"/>
  <c r="AE150" i="7"/>
  <c r="AE142" i="7"/>
  <c r="EL144" i="7"/>
  <c r="EL152" i="7"/>
  <c r="BP144" i="7"/>
  <c r="BP152" i="7"/>
  <c r="CW151" i="7"/>
  <c r="CW143" i="7"/>
  <c r="CJ143" i="7"/>
  <c r="CJ151" i="7"/>
  <c r="AM142" i="7"/>
  <c r="AM129" i="7"/>
  <c r="AM135" i="7" s="1"/>
  <c r="AM150" i="7"/>
  <c r="AO129" i="7"/>
  <c r="AO135" i="7" s="1"/>
  <c r="AO150" i="7"/>
  <c r="AO142" i="7"/>
  <c r="BV144" i="7"/>
  <c r="BV152" i="7"/>
  <c r="DR144" i="7"/>
  <c r="DR152" i="7"/>
  <c r="EE143" i="7"/>
  <c r="EE151" i="7"/>
  <c r="AI151" i="7"/>
  <c r="AI143" i="7"/>
  <c r="EA151" i="7"/>
  <c r="EA143" i="7"/>
  <c r="FL142" i="7"/>
  <c r="FL129" i="7"/>
  <c r="FL135" i="7" s="1"/>
  <c r="FL150" i="7"/>
  <c r="BT129" i="7"/>
  <c r="BT135" i="7" s="1"/>
  <c r="BT142" i="7"/>
  <c r="BT150" i="7"/>
  <c r="BN152" i="7"/>
  <c r="BN144" i="7"/>
  <c r="AO144" i="7"/>
  <c r="AO152" i="7"/>
  <c r="EF143" i="7"/>
  <c r="EF151" i="7"/>
  <c r="BV151" i="7"/>
  <c r="BV143" i="7"/>
  <c r="AJ129" i="7"/>
  <c r="AJ135" i="7" s="1"/>
  <c r="AJ142" i="7"/>
  <c r="AJ150" i="7"/>
  <c r="DW129" i="7"/>
  <c r="DW135" i="7" s="1"/>
  <c r="DW142" i="7"/>
  <c r="DW150" i="7"/>
  <c r="AB129" i="7"/>
  <c r="AB135" i="7" s="1"/>
  <c r="AB150" i="7"/>
  <c r="AB142" i="7"/>
  <c r="CF129" i="7"/>
  <c r="CF135" i="7" s="1"/>
  <c r="CF142" i="7"/>
  <c r="CF150" i="7"/>
  <c r="AV129" i="7"/>
  <c r="AV135" i="7" s="1"/>
  <c r="AV150" i="7"/>
  <c r="AV142" i="7"/>
  <c r="BM129" i="7"/>
  <c r="BM135" i="7" s="1"/>
  <c r="BM142" i="7"/>
  <c r="BM150" i="7"/>
  <c r="BQ129" i="7"/>
  <c r="BQ135" i="7" s="1"/>
  <c r="BQ150" i="7"/>
  <c r="BQ142" i="7"/>
  <c r="CB129" i="7"/>
  <c r="CB135" i="7" s="1"/>
  <c r="CB150" i="7"/>
  <c r="CB142" i="7"/>
  <c r="J129" i="7"/>
  <c r="J135" i="7" s="1"/>
  <c r="J142" i="7"/>
  <c r="J150" i="7"/>
  <c r="CQ142" i="7"/>
  <c r="CQ129" i="7"/>
  <c r="CQ135" i="7" s="1"/>
  <c r="CQ150" i="7"/>
  <c r="AU129" i="7"/>
  <c r="AU135" i="7" s="1"/>
  <c r="AU142" i="7"/>
  <c r="AU150" i="7"/>
  <c r="EC129" i="7"/>
  <c r="EC135" i="7" s="1"/>
  <c r="EC150" i="7"/>
  <c r="EC153" i="7" s="1"/>
  <c r="EC142" i="7"/>
  <c r="BE129" i="7"/>
  <c r="BE135" i="7" s="1"/>
  <c r="BE142" i="7"/>
  <c r="BE150" i="7"/>
  <c r="H142" i="7"/>
  <c r="H150" i="7"/>
  <c r="H129" i="7"/>
  <c r="H135" i="7" s="1"/>
  <c r="FJ144" i="7"/>
  <c r="FJ152" i="7"/>
  <c r="EV152" i="7"/>
  <c r="EV144" i="7"/>
  <c r="AP144" i="7"/>
  <c r="AP152" i="7"/>
  <c r="EN152" i="7"/>
  <c r="EN144" i="7"/>
  <c r="DX144" i="7"/>
  <c r="DX152" i="7"/>
  <c r="FK144" i="7"/>
  <c r="FK152" i="7"/>
  <c r="CC144" i="7"/>
  <c r="CC152" i="7"/>
  <c r="DV152" i="7"/>
  <c r="DV144" i="7"/>
  <c r="DM152" i="7"/>
  <c r="DM144" i="7"/>
  <c r="AC144" i="7"/>
  <c r="AC152" i="7"/>
  <c r="AA144" i="7"/>
  <c r="AA152" i="7"/>
  <c r="CN144" i="7"/>
  <c r="CN152" i="7"/>
  <c r="BM152" i="7"/>
  <c r="BM144" i="7"/>
  <c r="BO152" i="7"/>
  <c r="BO144" i="7"/>
  <c r="DL143" i="7"/>
  <c r="DL151" i="7"/>
  <c r="DP143" i="7"/>
  <c r="DP151" i="7"/>
  <c r="AH143" i="7"/>
  <c r="AH151" i="7"/>
  <c r="DZ151" i="7"/>
  <c r="DZ143" i="7"/>
  <c r="L143" i="7"/>
  <c r="L151" i="7"/>
  <c r="AM143" i="7"/>
  <c r="AM151" i="7"/>
  <c r="FF151" i="7"/>
  <c r="FF143" i="7"/>
  <c r="EY151" i="7"/>
  <c r="EY143" i="7"/>
  <c r="H151" i="7"/>
  <c r="H143" i="7"/>
  <c r="M151" i="7"/>
  <c r="M143" i="7"/>
  <c r="FD151" i="7"/>
  <c r="FD143" i="7"/>
  <c r="CO151" i="7"/>
  <c r="CO143" i="7"/>
  <c r="CE151" i="7"/>
  <c r="CE143" i="7"/>
  <c r="CQ151" i="7"/>
  <c r="CQ143" i="7"/>
  <c r="ES150" i="7"/>
  <c r="FH142" i="7"/>
  <c r="FH150" i="7"/>
  <c r="FH129" i="7"/>
  <c r="FH135" i="7" s="1"/>
  <c r="EF129" i="7"/>
  <c r="EF135" i="7" s="1"/>
  <c r="EF150" i="7"/>
  <c r="EF142" i="7"/>
  <c r="EG129" i="7"/>
  <c r="EG135" i="7" s="1"/>
  <c r="EG150" i="7"/>
  <c r="EG142" i="7"/>
  <c r="CK144" i="7"/>
  <c r="CK152" i="7"/>
  <c r="AY152" i="7"/>
  <c r="AY144" i="7"/>
  <c r="FE144" i="7"/>
  <c r="FE152" i="7"/>
  <c r="AD143" i="7"/>
  <c r="AD151" i="7"/>
  <c r="AA151" i="7"/>
  <c r="AA143" i="7"/>
  <c r="BC129" i="7"/>
  <c r="BC135" i="7" s="1"/>
  <c r="BC150" i="7"/>
  <c r="BC142" i="7"/>
  <c r="BA129" i="7"/>
  <c r="BA135" i="7" s="1"/>
  <c r="BA142" i="7"/>
  <c r="BA150" i="7"/>
  <c r="U129" i="7"/>
  <c r="U135" i="7" s="1"/>
  <c r="U142" i="7"/>
  <c r="U150" i="7"/>
  <c r="X144" i="7"/>
  <c r="X152" i="7"/>
  <c r="AK151" i="7"/>
  <c r="AK143" i="7"/>
  <c r="BS151" i="7"/>
  <c r="BS143" i="7"/>
  <c r="AN129" i="7"/>
  <c r="AN135" i="7" s="1"/>
  <c r="AN150" i="7"/>
  <c r="AN142" i="7"/>
  <c r="BZ129" i="7"/>
  <c r="BZ135" i="7" s="1"/>
  <c r="BZ142" i="7"/>
  <c r="BZ150" i="7"/>
  <c r="AQ129" i="7"/>
  <c r="AQ135" i="7" s="1"/>
  <c r="AQ150" i="7"/>
  <c r="AQ142" i="7"/>
  <c r="AU144" i="7"/>
  <c r="AU152" i="7"/>
  <c r="DQ144" i="7"/>
  <c r="DQ152" i="7"/>
  <c r="K151" i="7"/>
  <c r="K143" i="7"/>
  <c r="AB143" i="7"/>
  <c r="AB151" i="7"/>
  <c r="EI129" i="7"/>
  <c r="EI135" i="7" s="1"/>
  <c r="EI150" i="7"/>
  <c r="EI142" i="7"/>
  <c r="EK129" i="7"/>
  <c r="EK135" i="7" s="1"/>
  <c r="EK150" i="7"/>
  <c r="EK142" i="7"/>
  <c r="BQ144" i="7"/>
  <c r="BQ152" i="7"/>
  <c r="AI152" i="7"/>
  <c r="AI144" i="7"/>
  <c r="BB151" i="7"/>
  <c r="BB143" i="7"/>
  <c r="DN143" i="7"/>
  <c r="DN151" i="7"/>
  <c r="AF129" i="7"/>
  <c r="AF135" i="7" s="1"/>
  <c r="AF142" i="7"/>
  <c r="AF150" i="7"/>
  <c r="DS129" i="7"/>
  <c r="DS135" i="7" s="1"/>
  <c r="DS150" i="7"/>
  <c r="DS142" i="7"/>
  <c r="BU129" i="7"/>
  <c r="BU135" i="7" s="1"/>
  <c r="BU150" i="7"/>
  <c r="BU142" i="7"/>
  <c r="CE144" i="7"/>
  <c r="CE152" i="7"/>
  <c r="Q144" i="7"/>
  <c r="Q152" i="7"/>
  <c r="EM143" i="7"/>
  <c r="EM151" i="7"/>
  <c r="CH151" i="7"/>
  <c r="CH143" i="7"/>
  <c r="ER151" i="7"/>
  <c r="ER143" i="7"/>
  <c r="BD129" i="7"/>
  <c r="BD135" i="7" s="1"/>
  <c r="BD150" i="7"/>
  <c r="BD142" i="7"/>
  <c r="DC129" i="7"/>
  <c r="DC135" i="7" s="1"/>
  <c r="DC150" i="7"/>
  <c r="DC142" i="7"/>
  <c r="CM152" i="7"/>
  <c r="CM144" i="7"/>
  <c r="EI152" i="7"/>
  <c r="EI144" i="7"/>
  <c r="EA152" i="7"/>
  <c r="EA144" i="7"/>
  <c r="AR151" i="7"/>
  <c r="AR143" i="7"/>
  <c r="CA143" i="7"/>
  <c r="CA151" i="7"/>
  <c r="BS129" i="7"/>
  <c r="BS135" i="7" s="1"/>
  <c r="BS142" i="7"/>
  <c r="BS150" i="7"/>
  <c r="BJ129" i="7"/>
  <c r="BJ135" i="7" s="1"/>
  <c r="BJ142" i="7"/>
  <c r="BJ150" i="7"/>
  <c r="EP129" i="7"/>
  <c r="EP135" i="7" s="1"/>
  <c r="EP150" i="7"/>
  <c r="EP142" i="7"/>
  <c r="DQ129" i="7"/>
  <c r="DQ135" i="7" s="1"/>
  <c r="DQ142" i="7"/>
  <c r="DQ150" i="7"/>
  <c r="FM129" i="7"/>
  <c r="FM135" i="7" s="1"/>
  <c r="FM142" i="7"/>
  <c r="FM150" i="7"/>
  <c r="AP129" i="7"/>
  <c r="AP135" i="7" s="1"/>
  <c r="AP150" i="7"/>
  <c r="AP142" i="7"/>
  <c r="X129" i="7"/>
  <c r="X135" i="7" s="1"/>
  <c r="X142" i="7"/>
  <c r="X150" i="7"/>
  <c r="CE129" i="7"/>
  <c r="CE135" i="7" s="1"/>
  <c r="CE142" i="7"/>
  <c r="CE150" i="7"/>
  <c r="DZ129" i="7"/>
  <c r="DZ135" i="7" s="1"/>
  <c r="DZ142" i="7"/>
  <c r="DZ150" i="7"/>
  <c r="AY129" i="7"/>
  <c r="AY135" i="7" s="1"/>
  <c r="AY150" i="7"/>
  <c r="AY142" i="7"/>
  <c r="CK129" i="7"/>
  <c r="CK135" i="7" s="1"/>
  <c r="CK150" i="7"/>
  <c r="CK142" i="7"/>
  <c r="BG129" i="7"/>
  <c r="BG135" i="7" s="1"/>
  <c r="BG142" i="7"/>
  <c r="BG150" i="7"/>
  <c r="I129" i="7"/>
  <c r="I142" i="7"/>
  <c r="I150" i="7"/>
  <c r="EZ150" i="7"/>
  <c r="EZ142" i="7"/>
  <c r="EZ129" i="7"/>
  <c r="EZ135" i="7" s="1"/>
  <c r="FJ129" i="7"/>
  <c r="FJ135" i="7" s="1"/>
  <c r="FJ150" i="7"/>
  <c r="FJ142" i="7"/>
  <c r="AG152" i="7"/>
  <c r="AG144" i="7"/>
  <c r="FI144" i="7"/>
  <c r="FI152" i="7"/>
  <c r="AN144" i="7"/>
  <c r="AN152" i="7"/>
  <c r="FL144" i="7"/>
  <c r="FL152" i="7"/>
  <c r="EK152" i="7"/>
  <c r="EK144" i="7"/>
  <c r="DA144" i="7"/>
  <c r="DA152" i="7"/>
  <c r="BH144" i="7"/>
  <c r="BH152" i="7"/>
  <c r="ES144" i="7"/>
  <c r="ES152" i="7"/>
  <c r="BL152" i="7"/>
  <c r="BL144" i="7"/>
  <c r="T144" i="7"/>
  <c r="T152" i="7"/>
  <c r="DK152" i="7"/>
  <c r="DK144" i="7"/>
  <c r="ED152" i="7"/>
  <c r="ED144" i="7"/>
  <c r="DE144" i="7"/>
  <c r="DE152" i="7"/>
  <c r="AV152" i="7"/>
  <c r="AV144" i="7"/>
  <c r="CZ143" i="7"/>
  <c r="CZ151" i="7"/>
  <c r="AZ151" i="7"/>
  <c r="AZ143" i="7"/>
  <c r="BK143" i="7"/>
  <c r="BK151" i="7"/>
  <c r="FO151" i="7"/>
  <c r="FO143" i="7"/>
  <c r="DD151" i="7"/>
  <c r="DD143" i="7"/>
  <c r="U143" i="7"/>
  <c r="U151" i="7"/>
  <c r="FB143" i="7"/>
  <c r="FB151" i="7"/>
  <c r="ES151" i="7"/>
  <c r="ES143" i="7"/>
  <c r="I151" i="7"/>
  <c r="I143" i="7"/>
  <c r="CV143" i="7"/>
  <c r="CV151" i="7"/>
  <c r="DO151" i="7"/>
  <c r="DO143" i="7"/>
  <c r="Z143" i="7"/>
  <c r="Z151" i="7"/>
  <c r="AV151" i="7"/>
  <c r="AV143" i="7"/>
  <c r="CR143" i="7"/>
  <c r="CR151" i="7"/>
  <c r="BC26" i="16" l="1"/>
  <c r="BC58" i="17"/>
  <c r="CO26" i="16"/>
  <c r="CO58" i="17"/>
  <c r="AG26" i="16"/>
  <c r="AG58" i="17"/>
  <c r="AY26" i="16"/>
  <c r="AY58" i="17"/>
  <c r="U58" i="17"/>
  <c r="U26" i="16"/>
  <c r="CQ58" i="17"/>
  <c r="CQ26" i="16"/>
  <c r="AX26" i="16"/>
  <c r="AX58" i="17"/>
  <c r="BI26" i="16"/>
  <c r="BI58" i="17"/>
  <c r="BB58" i="17"/>
  <c r="BB26" i="16"/>
  <c r="F58" i="17"/>
  <c r="F62" i="17" s="1"/>
  <c r="AH26" i="16"/>
  <c r="AH58" i="17"/>
  <c r="CY26" i="16"/>
  <c r="CY58" i="17"/>
  <c r="R58" i="17"/>
  <c r="R26" i="16"/>
  <c r="X58" i="17"/>
  <c r="X26" i="16"/>
  <c r="AK26" i="16"/>
  <c r="AK58" i="17"/>
  <c r="BK58" i="17"/>
  <c r="BK26" i="16"/>
  <c r="BV58" i="17"/>
  <c r="BV26" i="16"/>
  <c r="AO26" i="16"/>
  <c r="AO58" i="17"/>
  <c r="CA26" i="16"/>
  <c r="CA58" i="17"/>
  <c r="CE58" i="17"/>
  <c r="CE26" i="16"/>
  <c r="AN26" i="16"/>
  <c r="AN58" i="17"/>
  <c r="BU26" i="16"/>
  <c r="BU58" i="17"/>
  <c r="AV26" i="16"/>
  <c r="AV58" i="17"/>
  <c r="CS58" i="17"/>
  <c r="CS26" i="16"/>
  <c r="CL58" i="17"/>
  <c r="CL26" i="16"/>
  <c r="K26" i="16"/>
  <c r="K58" i="17"/>
  <c r="J58" i="17"/>
  <c r="J26" i="16"/>
  <c r="CH58" i="17"/>
  <c r="CH26" i="16"/>
  <c r="AE26" i="16"/>
  <c r="AE58" i="17"/>
  <c r="S26" i="16"/>
  <c r="S58" i="17"/>
  <c r="CX58" i="17"/>
  <c r="CX26" i="16"/>
  <c r="CN58" i="17"/>
  <c r="CN26" i="16"/>
  <c r="P26" i="16"/>
  <c r="P58" i="17"/>
  <c r="BR26" i="16"/>
  <c r="BR58" i="17"/>
  <c r="AP26" i="16"/>
  <c r="AP58" i="17"/>
  <c r="AL26" i="16"/>
  <c r="AL58" i="17"/>
  <c r="AD58" i="17"/>
  <c r="AD26" i="16"/>
  <c r="CI58" i="17"/>
  <c r="CI26" i="16"/>
  <c r="CT58" i="17"/>
  <c r="CT26" i="16"/>
  <c r="CW26" i="16"/>
  <c r="CW58" i="17"/>
  <c r="AT26" i="16"/>
  <c r="AT58" i="17"/>
  <c r="BP58" i="17"/>
  <c r="BP26" i="16"/>
  <c r="AA26" i="16"/>
  <c r="AA58" i="17"/>
  <c r="BQ26" i="16"/>
  <c r="BQ58" i="17"/>
  <c r="AR58" i="17"/>
  <c r="AR26" i="16"/>
  <c r="BA26" i="16"/>
  <c r="BA58" i="17"/>
  <c r="Y26" i="16"/>
  <c r="Y58" i="17"/>
  <c r="BW58" i="17"/>
  <c r="BW26" i="16"/>
  <c r="BH26" i="16"/>
  <c r="BH58" i="17"/>
  <c r="M58" i="17"/>
  <c r="M26" i="16"/>
  <c r="CC26" i="16"/>
  <c r="CC58" i="17"/>
  <c r="G26" i="16"/>
  <c r="G58" i="17"/>
  <c r="AC26" i="16"/>
  <c r="AC58" i="17"/>
  <c r="CU26" i="16"/>
  <c r="CU58" i="17"/>
  <c r="AJ58" i="17"/>
  <c r="AJ26" i="16"/>
  <c r="BO26" i="16"/>
  <c r="BO58" i="17"/>
  <c r="AS58" i="17"/>
  <c r="AS26" i="16"/>
  <c r="BM58" i="17"/>
  <c r="BM26" i="16"/>
  <c r="Q58" i="17"/>
  <c r="Q26" i="16"/>
  <c r="BF58" i="17"/>
  <c r="BF26" i="16"/>
  <c r="CD26" i="16"/>
  <c r="CD58" i="17"/>
  <c r="BY26" i="16"/>
  <c r="BY58" i="17"/>
  <c r="T58" i="17"/>
  <c r="T26" i="16"/>
  <c r="CP26" i="16"/>
  <c r="CP58" i="17"/>
  <c r="AB26" i="16"/>
  <c r="AB58" i="17"/>
  <c r="BZ58" i="17"/>
  <c r="BZ26" i="16"/>
  <c r="CG26" i="16"/>
  <c r="CG58" i="17"/>
  <c r="BL58" i="17"/>
  <c r="BL26" i="16"/>
  <c r="AQ26" i="16"/>
  <c r="AQ58" i="17"/>
  <c r="BX58" i="17"/>
  <c r="BX26" i="16"/>
  <c r="AF58" i="17"/>
  <c r="AF26" i="16"/>
  <c r="CR26" i="16"/>
  <c r="CR58" i="17"/>
  <c r="V26" i="16"/>
  <c r="V58" i="17"/>
  <c r="CV26" i="16"/>
  <c r="CV58" i="17"/>
  <c r="CK26" i="16"/>
  <c r="CK58" i="17"/>
  <c r="L58" i="17"/>
  <c r="L26" i="16"/>
  <c r="CF26" i="16"/>
  <c r="CF58" i="17"/>
  <c r="O58" i="17"/>
  <c r="O26" i="16"/>
  <c r="BJ26" i="16"/>
  <c r="BJ58" i="17"/>
  <c r="BT26" i="16"/>
  <c r="BT58" i="17"/>
  <c r="CJ58" i="17"/>
  <c r="CJ26" i="16"/>
  <c r="W26" i="16"/>
  <c r="W58" i="17"/>
  <c r="AM58" i="17"/>
  <c r="AM26" i="16"/>
  <c r="AZ58" i="17"/>
  <c r="AZ26" i="16"/>
  <c r="BS58" i="17"/>
  <c r="BS26" i="16"/>
  <c r="BN58" i="17"/>
  <c r="BN26" i="16"/>
  <c r="CM58" i="17"/>
  <c r="CM26" i="16"/>
  <c r="BE58" i="17"/>
  <c r="BE26" i="16"/>
  <c r="AW26" i="16"/>
  <c r="AW58" i="17"/>
  <c r="BD58" i="17"/>
  <c r="BD26" i="16"/>
  <c r="I26" i="16"/>
  <c r="I58" i="17"/>
  <c r="AU58" i="17"/>
  <c r="AU26" i="16"/>
  <c r="AI26" i="16"/>
  <c r="AI58" i="17"/>
  <c r="BG58" i="17"/>
  <c r="BG26" i="16"/>
  <c r="Z58" i="17"/>
  <c r="CZ26" i="16"/>
  <c r="CZ58" i="17"/>
  <c r="CB58" i="17"/>
  <c r="CB26" i="16"/>
  <c r="AP153" i="7"/>
  <c r="G145" i="7"/>
  <c r="CB153" i="7"/>
  <c r="AH137" i="7"/>
  <c r="DT137" i="7"/>
  <c r="DJ137" i="7"/>
  <c r="Y137" i="7"/>
  <c r="AL137" i="7"/>
  <c r="BL137" i="7"/>
  <c r="BW137" i="7"/>
  <c r="CM137" i="7"/>
  <c r="L137" i="7"/>
  <c r="FA137" i="7"/>
  <c r="K137" i="7"/>
  <c r="CI137" i="7"/>
  <c r="BJ137" i="7"/>
  <c r="BV137" i="7"/>
  <c r="AI137" i="7"/>
  <c r="CZ137" i="7"/>
  <c r="S137" i="7"/>
  <c r="DG137" i="7"/>
  <c r="AF137" i="7"/>
  <c r="T137" i="7"/>
  <c r="AW137" i="7"/>
  <c r="CT137" i="7"/>
  <c r="DV137" i="7"/>
  <c r="DZ137" i="7"/>
  <c r="FM137" i="7"/>
  <c r="BS137" i="7"/>
  <c r="AQ137" i="7"/>
  <c r="AM137" i="7"/>
  <c r="AE137" i="7"/>
  <c r="DD137" i="7"/>
  <c r="ER137" i="7"/>
  <c r="EE137" i="7"/>
  <c r="ED137" i="7"/>
  <c r="EN137" i="7"/>
  <c r="EB137" i="7"/>
  <c r="FF137" i="7"/>
  <c r="CY137" i="7"/>
  <c r="DN137" i="7"/>
  <c r="CO137" i="7"/>
  <c r="Q137" i="7"/>
  <c r="DI137" i="7"/>
  <c r="DH137" i="7"/>
  <c r="CR137" i="7"/>
  <c r="EG137" i="7"/>
  <c r="DC137" i="7"/>
  <c r="BQ137" i="7"/>
  <c r="AS137" i="7"/>
  <c r="FB137" i="7"/>
  <c r="Z137" i="7"/>
  <c r="EA137" i="7"/>
  <c r="U137" i="7"/>
  <c r="EY137" i="7"/>
  <c r="CV137" i="7"/>
  <c r="AK137" i="7"/>
  <c r="BP137" i="7"/>
  <c r="DK137" i="7"/>
  <c r="BN137" i="7"/>
  <c r="BD137" i="7"/>
  <c r="BM137" i="7"/>
  <c r="DW137" i="7"/>
  <c r="AR137" i="7"/>
  <c r="EW137" i="7"/>
  <c r="AC137" i="7"/>
  <c r="CA137" i="7"/>
  <c r="EX137" i="7"/>
  <c r="FE137" i="7"/>
  <c r="CH137" i="7"/>
  <c r="EV137" i="7"/>
  <c r="AP137" i="7"/>
  <c r="AZ137" i="7"/>
  <c r="CB137" i="7"/>
  <c r="AO137" i="7"/>
  <c r="EI137" i="7"/>
  <c r="AB137" i="7"/>
  <c r="CU137" i="7"/>
  <c r="H137" i="7"/>
  <c r="BI137" i="7"/>
  <c r="DQ137" i="7"/>
  <c r="DX137" i="7"/>
  <c r="AT137" i="7"/>
  <c r="DY137" i="7"/>
  <c r="BU137" i="7"/>
  <c r="EH137" i="7"/>
  <c r="DM137" i="7"/>
  <c r="BY137" i="7"/>
  <c r="AG137" i="7"/>
  <c r="FI137" i="7"/>
  <c r="DL137" i="7"/>
  <c r="DE137" i="7"/>
  <c r="V137" i="7"/>
  <c r="AU137" i="7"/>
  <c r="DP137" i="7"/>
  <c r="EM137" i="7"/>
  <c r="CX137" i="7"/>
  <c r="BX137" i="7"/>
  <c r="CE137" i="7"/>
  <c r="BZ137" i="7"/>
  <c r="CQ137" i="7"/>
  <c r="AD137" i="7"/>
  <c r="EO137" i="7"/>
  <c r="R137" i="7"/>
  <c r="FJ137" i="7"/>
  <c r="CK137" i="7"/>
  <c r="X137" i="7"/>
  <c r="EP137" i="7"/>
  <c r="AN137" i="7"/>
  <c r="BA137" i="7"/>
  <c r="BT137" i="7"/>
  <c r="EJ137" i="7"/>
  <c r="CS137" i="7"/>
  <c r="W137" i="7"/>
  <c r="CW137" i="7"/>
  <c r="EQ137" i="7"/>
  <c r="FD137" i="7"/>
  <c r="CL137" i="7"/>
  <c r="M137" i="7"/>
  <c r="CG137" i="7"/>
  <c r="P137" i="7"/>
  <c r="BK137" i="7"/>
  <c r="DO137" i="7"/>
  <c r="DU137" i="7"/>
  <c r="EC137" i="7"/>
  <c r="FO137" i="7"/>
  <c r="CJ137" i="7"/>
  <c r="FH137" i="7"/>
  <c r="BB137" i="7"/>
  <c r="N137" i="7"/>
  <c r="EZ137" i="7"/>
  <c r="BE137" i="7"/>
  <c r="J137" i="7"/>
  <c r="AV137" i="7"/>
  <c r="BH137" i="7"/>
  <c r="FG137" i="7"/>
  <c r="AA137" i="7"/>
  <c r="DF137" i="7"/>
  <c r="EU137" i="7"/>
  <c r="BO137" i="7"/>
  <c r="CN137" i="7"/>
  <c r="BF137" i="7"/>
  <c r="DR137" i="7"/>
  <c r="AX137" i="7"/>
  <c r="ES137" i="7"/>
  <c r="AY137" i="7"/>
  <c r="BC137" i="7"/>
  <c r="CP137" i="7"/>
  <c r="EL137" i="7"/>
  <c r="EK137" i="7"/>
  <c r="CF137" i="7"/>
  <c r="EF137" i="7"/>
  <c r="BR137" i="7"/>
  <c r="FN137" i="7"/>
  <c r="DB137" i="7"/>
  <c r="FK137" i="7"/>
  <c r="CD137" i="7"/>
  <c r="BG137" i="7"/>
  <c r="AJ137" i="7"/>
  <c r="DS137" i="7"/>
  <c r="FL137" i="7"/>
  <c r="FC137" i="7"/>
  <c r="DA137" i="7"/>
  <c r="CC137" i="7"/>
  <c r="B7" i="32"/>
  <c r="D7" i="32" s="1"/>
  <c r="H23" i="33"/>
  <c r="G23" i="33"/>
  <c r="I135" i="7"/>
  <c r="F18" i="33"/>
  <c r="AS145" i="7"/>
  <c r="FC153" i="7"/>
  <c r="EZ153" i="7"/>
  <c r="BZ153" i="7"/>
  <c r="DJ145" i="7"/>
  <c r="O135" i="7"/>
  <c r="FM153" i="7"/>
  <c r="AY145" i="7"/>
  <c r="BQ153" i="7"/>
  <c r="O153" i="7"/>
  <c r="DQ153" i="7"/>
  <c r="CL145" i="7"/>
  <c r="AF153" i="7"/>
  <c r="EG153" i="7"/>
  <c r="AF145" i="7"/>
  <c r="AQ145" i="7"/>
  <c r="DZ153" i="7"/>
  <c r="EK153" i="7"/>
  <c r="AO153" i="7"/>
  <c r="AI145" i="7"/>
  <c r="CZ153" i="7"/>
  <c r="S145" i="7"/>
  <c r="Y153" i="7"/>
  <c r="ET135" i="7"/>
  <c r="FD145" i="7"/>
  <c r="DH145" i="7"/>
  <c r="V145" i="7"/>
  <c r="BL153" i="7"/>
  <c r="F23" i="33"/>
  <c r="ER145" i="7"/>
  <c r="ED153" i="7"/>
  <c r="FO153" i="7"/>
  <c r="EW145" i="7"/>
  <c r="EE153" i="7"/>
  <c r="EN145" i="7"/>
  <c r="EB145" i="7"/>
  <c r="Y145" i="7"/>
  <c r="DV153" i="7"/>
  <c r="AL145" i="7"/>
  <c r="BB153" i="7"/>
  <c r="CV145" i="7"/>
  <c r="DX153" i="7"/>
  <c r="CF145" i="7"/>
  <c r="FA145" i="7"/>
  <c r="L153" i="7"/>
  <c r="DZ145" i="7"/>
  <c r="FM145" i="7"/>
  <c r="BS145" i="7"/>
  <c r="DC145" i="7"/>
  <c r="EI145" i="7"/>
  <c r="EF145" i="7"/>
  <c r="BQ145" i="7"/>
  <c r="AB145" i="7"/>
  <c r="BR153" i="7"/>
  <c r="CJ153" i="7"/>
  <c r="EE145" i="7"/>
  <c r="ED145" i="7"/>
  <c r="EN153" i="7"/>
  <c r="L145" i="7"/>
  <c r="CI153" i="7"/>
  <c r="BE153" i="7"/>
  <c r="DC153" i="7"/>
  <c r="AB153" i="7"/>
  <c r="BR145" i="7"/>
  <c r="DP145" i="7"/>
  <c r="EX153" i="7"/>
  <c r="DS145" i="7"/>
  <c r="BE145" i="7"/>
  <c r="EX145" i="7"/>
  <c r="DS153" i="7"/>
  <c r="AY153" i="7"/>
  <c r="DJ153" i="7"/>
  <c r="AS153" i="7"/>
  <c r="CK145" i="7"/>
  <c r="BA153" i="7"/>
  <c r="EZ145" i="7"/>
  <c r="BJ145" i="7"/>
  <c r="EK145" i="7"/>
  <c r="BC153" i="7"/>
  <c r="EG145" i="7"/>
  <c r="EC145" i="7"/>
  <c r="CB145" i="7"/>
  <c r="CF153" i="7"/>
  <c r="AO145" i="7"/>
  <c r="FG145" i="7"/>
  <c r="BV153" i="7"/>
  <c r="DT145" i="7"/>
  <c r="AI153" i="7"/>
  <c r="CZ145" i="7"/>
  <c r="CP145" i="7"/>
  <c r="AH153" i="7"/>
  <c r="DU153" i="7"/>
  <c r="DI145" i="7"/>
  <c r="DA145" i="7"/>
  <c r="EQ145" i="7"/>
  <c r="FD153" i="7"/>
  <c r="CC145" i="7"/>
  <c r="DH153" i="7"/>
  <c r="AZ153" i="7"/>
  <c r="EL145" i="7"/>
  <c r="V153" i="7"/>
  <c r="CR145" i="7"/>
  <c r="DE153" i="7"/>
  <c r="T145" i="7"/>
  <c r="DG153" i="7"/>
  <c r="S153" i="7"/>
  <c r="BW145" i="7"/>
  <c r="AQ153" i="7"/>
  <c r="DD153" i="7"/>
  <c r="ER153" i="7"/>
  <c r="EB153" i="7"/>
  <c r="CO145" i="7"/>
  <c r="BG153" i="7"/>
  <c r="U153" i="7"/>
  <c r="BX153" i="7"/>
  <c r="CU145" i="7"/>
  <c r="DP153" i="7"/>
  <c r="EA153" i="7"/>
  <c r="BI153" i="7"/>
  <c r="CX145" i="7"/>
  <c r="N145" i="7"/>
  <c r="BG145" i="7"/>
  <c r="CE145" i="7"/>
  <c r="DQ145" i="7"/>
  <c r="BD145" i="7"/>
  <c r="BZ145" i="7"/>
  <c r="U145" i="7"/>
  <c r="CQ153" i="7"/>
  <c r="BM153" i="7"/>
  <c r="DW153" i="7"/>
  <c r="FO145" i="7"/>
  <c r="AR153" i="7"/>
  <c r="ES145" i="7"/>
  <c r="EW153" i="7"/>
  <c r="AC153" i="7"/>
  <c r="CA145" i="7"/>
  <c r="AD145" i="7"/>
  <c r="EO153" i="7"/>
  <c r="EY145" i="7"/>
  <c r="CV153" i="7"/>
  <c r="DX145" i="7"/>
  <c r="Z153" i="7"/>
  <c r="AK153" i="7"/>
  <c r="BX145" i="7"/>
  <c r="BP145" i="7"/>
  <c r="FF145" i="7"/>
  <c r="EA145" i="7"/>
  <c r="AT153" i="7"/>
  <c r="DK145" i="7"/>
  <c r="BI145" i="7"/>
  <c r="BN145" i="7"/>
  <c r="FK153" i="7"/>
  <c r="R145" i="7"/>
  <c r="K153" i="7"/>
  <c r="N153" i="7"/>
  <c r="CD153" i="7"/>
  <c r="DY145" i="7"/>
  <c r="G153" i="7"/>
  <c r="D150" i="7"/>
  <c r="AL153" i="7"/>
  <c r="CM145" i="7"/>
  <c r="BL145" i="7"/>
  <c r="FA153" i="7"/>
  <c r="Q145" i="7"/>
  <c r="CJ145" i="7"/>
  <c r="FN153" i="7"/>
  <c r="DB145" i="7"/>
  <c r="EM145" i="7"/>
  <c r="Q153" i="7"/>
  <c r="CX153" i="7"/>
  <c r="DD145" i="7"/>
  <c r="AD153" i="7"/>
  <c r="EO145" i="7"/>
  <c r="Z145" i="7"/>
  <c r="EM153" i="7"/>
  <c r="BD153" i="7"/>
  <c r="BU145" i="7"/>
  <c r="FH153" i="7"/>
  <c r="H153" i="7"/>
  <c r="BM145" i="7"/>
  <c r="DW145" i="7"/>
  <c r="AR145" i="7"/>
  <c r="FB145" i="7"/>
  <c r="AC145" i="7"/>
  <c r="CA153" i="7"/>
  <c r="EH153" i="7"/>
  <c r="BB145" i="7"/>
  <c r="AK145" i="7"/>
  <c r="BP153" i="7"/>
  <c r="CH153" i="7"/>
  <c r="FF153" i="7"/>
  <c r="AT145" i="7"/>
  <c r="DK153" i="7"/>
  <c r="BN153" i="7"/>
  <c r="R153" i="7"/>
  <c r="EV153" i="7"/>
  <c r="DY153" i="7"/>
  <c r="DT153" i="7"/>
  <c r="AZ145" i="7"/>
  <c r="BW153" i="7"/>
  <c r="AW145" i="7"/>
  <c r="AM153" i="7"/>
  <c r="CY153" i="7"/>
  <c r="CE153" i="7"/>
  <c r="CD145" i="7"/>
  <c r="X153" i="7"/>
  <c r="EH145" i="7"/>
  <c r="EY153" i="7"/>
  <c r="ET145" i="7"/>
  <c r="EJ145" i="7"/>
  <c r="CS153" i="7"/>
  <c r="W153" i="7"/>
  <c r="CH145" i="7"/>
  <c r="DM153" i="7"/>
  <c r="BY145" i="7"/>
  <c r="AG153" i="7"/>
  <c r="FK145" i="7"/>
  <c r="DL153" i="7"/>
  <c r="EV145" i="7"/>
  <c r="D144" i="7"/>
  <c r="FL145" i="7"/>
  <c r="DG145" i="7"/>
  <c r="CI145" i="7"/>
  <c r="FN145" i="7"/>
  <c r="CT153" i="7"/>
  <c r="DV145" i="7"/>
  <c r="EI153" i="7"/>
  <c r="EF153" i="7"/>
  <c r="CO153" i="7"/>
  <c r="AM145" i="7"/>
  <c r="DB153" i="7"/>
  <c r="K145" i="7"/>
  <c r="FJ145" i="7"/>
  <c r="EP145" i="7"/>
  <c r="BU153" i="7"/>
  <c r="AN145" i="7"/>
  <c r="FH145" i="7"/>
  <c r="H145" i="7"/>
  <c r="CQ145" i="7"/>
  <c r="BT153" i="7"/>
  <c r="FB153" i="7"/>
  <c r="FJ153" i="7"/>
  <c r="CK153" i="7"/>
  <c r="X145" i="7"/>
  <c r="EP153" i="7"/>
  <c r="AN153" i="7"/>
  <c r="BA145" i="7"/>
  <c r="ES153" i="7"/>
  <c r="J153" i="7"/>
  <c r="AV145" i="7"/>
  <c r="AJ153" i="7"/>
  <c r="BT145" i="7"/>
  <c r="BH153" i="7"/>
  <c r="AA153" i="7"/>
  <c r="DF145" i="7"/>
  <c r="EU145" i="7"/>
  <c r="BO145" i="7"/>
  <c r="CN145" i="7"/>
  <c r="ET153" i="7"/>
  <c r="EJ153" i="7"/>
  <c r="CS145" i="7"/>
  <c r="W145" i="7"/>
  <c r="CW153" i="7"/>
  <c r="DM145" i="7"/>
  <c r="BY153" i="7"/>
  <c r="CL153" i="7"/>
  <c r="M153" i="7"/>
  <c r="AG145" i="7"/>
  <c r="CG145" i="7"/>
  <c r="FI145" i="7"/>
  <c r="P145" i="7"/>
  <c r="BK145" i="7"/>
  <c r="DL145" i="7"/>
  <c r="DO145" i="7"/>
  <c r="D129" i="7"/>
  <c r="D135" i="7" s="1"/>
  <c r="D137" i="7" s="1"/>
  <c r="BV145" i="7"/>
  <c r="EL153" i="7"/>
  <c r="AE145" i="7"/>
  <c r="T153" i="7"/>
  <c r="CT145" i="7"/>
  <c r="AE153" i="7"/>
  <c r="DN153" i="7"/>
  <c r="D143" i="7"/>
  <c r="J145" i="7"/>
  <c r="AV153" i="7"/>
  <c r="AJ145" i="7"/>
  <c r="BH145" i="7"/>
  <c r="FG153" i="7"/>
  <c r="AA145" i="7"/>
  <c r="DF153" i="7"/>
  <c r="EU153" i="7"/>
  <c r="BO153" i="7"/>
  <c r="CN153" i="7"/>
  <c r="FE145" i="7"/>
  <c r="BF145" i="7"/>
  <c r="CW145" i="7"/>
  <c r="EQ153" i="7"/>
  <c r="DR145" i="7"/>
  <c r="M145" i="7"/>
  <c r="CG153" i="7"/>
  <c r="P153" i="7"/>
  <c r="BK153" i="7"/>
  <c r="AX153" i="7"/>
  <c r="DO153" i="7"/>
  <c r="CR153" i="7"/>
  <c r="I153" i="7"/>
  <c r="BS153" i="7"/>
  <c r="I145" i="7"/>
  <c r="AU153" i="7"/>
  <c r="O145" i="7"/>
  <c r="AW153" i="7"/>
  <c r="CM153" i="7"/>
  <c r="CY145" i="7"/>
  <c r="DN145" i="7"/>
  <c r="AU145" i="7"/>
  <c r="D151" i="7"/>
  <c r="CU153" i="7"/>
  <c r="AP145" i="7"/>
  <c r="BJ153" i="7"/>
  <c r="BC145" i="7"/>
  <c r="FL153" i="7"/>
  <c r="D142" i="7"/>
  <c r="D152" i="7"/>
  <c r="FC145" i="7"/>
  <c r="CP153" i="7"/>
  <c r="AH145" i="7"/>
  <c r="DU145" i="7"/>
  <c r="DI153" i="7"/>
  <c r="DE145" i="7"/>
  <c r="DA153" i="7"/>
  <c r="FE153" i="7"/>
  <c r="BF153" i="7"/>
  <c r="DR153" i="7"/>
  <c r="CC153" i="7"/>
  <c r="FI153" i="7"/>
  <c r="AX145" i="7"/>
  <c r="N58" i="17" l="1"/>
  <c r="N26" i="16"/>
  <c r="H26" i="16"/>
  <c r="H58" i="17"/>
  <c r="CL62" i="17"/>
  <c r="CL30" i="16"/>
  <c r="AE62" i="17"/>
  <c r="AE30" i="16"/>
  <c r="BV62" i="17"/>
  <c r="BV30" i="16"/>
  <c r="BR62" i="17"/>
  <c r="BR30" i="16"/>
  <c r="BU62" i="17"/>
  <c r="BU30" i="16"/>
  <c r="Y62" i="17"/>
  <c r="CX62" i="17"/>
  <c r="BI62" i="17"/>
  <c r="BI30" i="16"/>
  <c r="AG62" i="17"/>
  <c r="AG30" i="16"/>
  <c r="CP212" i="7"/>
  <c r="BZ212" i="7"/>
  <c r="AJ212" i="7"/>
  <c r="BC212" i="7"/>
  <c r="AO212" i="7"/>
  <c r="CI212" i="7"/>
  <c r="AY212" i="7"/>
  <c r="K212" i="7"/>
  <c r="BD212" i="7"/>
  <c r="AX212" i="7"/>
  <c r="BN212" i="7"/>
  <c r="L212" i="7"/>
  <c r="BG212" i="7"/>
  <c r="T212" i="7"/>
  <c r="S62" i="17"/>
  <c r="BU212" i="7"/>
  <c r="N212" i="7"/>
  <c r="CK212" i="7"/>
  <c r="AU212" i="7"/>
  <c r="CH212" i="7"/>
  <c r="BP212" i="7"/>
  <c r="CD212" i="7"/>
  <c r="J212" i="7"/>
  <c r="CX212" i="7"/>
  <c r="BR212" i="7"/>
  <c r="AK212" i="7"/>
  <c r="CC212" i="7"/>
  <c r="BI212" i="7"/>
  <c r="CV212" i="7"/>
  <c r="S212" i="7"/>
  <c r="CZ212" i="7"/>
  <c r="AL212" i="7"/>
  <c r="AD212" i="7"/>
  <c r="U212" i="7"/>
  <c r="CO212" i="7"/>
  <c r="AQ212" i="7"/>
  <c r="AI212" i="7"/>
  <c r="DA212" i="7"/>
  <c r="CS212" i="7"/>
  <c r="AB212" i="7"/>
  <c r="AE237" i="3"/>
  <c r="AF212" i="7"/>
  <c r="CM62" i="17"/>
  <c r="CN212" i="7"/>
  <c r="DG237" i="3"/>
  <c r="DH212" i="7"/>
  <c r="DC237" i="3"/>
  <c r="DD212" i="7"/>
  <c r="BK237" i="3"/>
  <c r="BL212" i="7"/>
  <c r="EE237" i="3"/>
  <c r="EF212" i="7"/>
  <c r="EP237" i="3"/>
  <c r="EQ212" i="7"/>
  <c r="EW237" i="3"/>
  <c r="EX212" i="7"/>
  <c r="DH237" i="3"/>
  <c r="DI212" i="7"/>
  <c r="CE62" i="17"/>
  <c r="CF212" i="7"/>
  <c r="ET237" i="3"/>
  <c r="EU212" i="7"/>
  <c r="CV237" i="3"/>
  <c r="CW212" i="7"/>
  <c r="DK237" i="3"/>
  <c r="DL212" i="7"/>
  <c r="G30" i="16"/>
  <c r="H212" i="7"/>
  <c r="EX237" i="3"/>
  <c r="EY212" i="7"/>
  <c r="X237" i="3"/>
  <c r="Y212" i="7"/>
  <c r="EK237" i="3"/>
  <c r="EL212" i="7"/>
  <c r="DM237" i="3"/>
  <c r="DN212" i="7"/>
  <c r="EH237" i="3"/>
  <c r="EI197" i="7" s="1"/>
  <c r="EI212" i="7"/>
  <c r="Y237" i="3"/>
  <c r="Z197" i="7" s="1"/>
  <c r="Z212" i="7"/>
  <c r="FL237" i="3"/>
  <c r="FM197" i="7" s="1"/>
  <c r="FM212" i="7"/>
  <c r="AG237" i="3"/>
  <c r="AH197" i="7" s="1"/>
  <c r="AH212" i="7"/>
  <c r="BG237" i="3"/>
  <c r="BH212" i="7"/>
  <c r="DN237" i="3"/>
  <c r="DO212" i="7"/>
  <c r="BS237" i="3"/>
  <c r="BT197" i="7" s="1"/>
  <c r="BT212" i="7"/>
  <c r="CD237" i="3"/>
  <c r="CE197" i="7" s="1"/>
  <c r="CE212" i="7"/>
  <c r="DL237" i="3"/>
  <c r="DM212" i="7"/>
  <c r="DV237" i="3"/>
  <c r="DW212" i="7"/>
  <c r="FA237" i="3"/>
  <c r="FB212" i="7"/>
  <c r="FE237" i="3"/>
  <c r="FF212" i="7"/>
  <c r="DY237" i="3"/>
  <c r="DZ197" i="7" s="1"/>
  <c r="DZ212" i="7"/>
  <c r="AU237" i="3"/>
  <c r="AV197" i="7" s="1"/>
  <c r="AV212" i="7"/>
  <c r="BJ237" i="3"/>
  <c r="BK212" i="7"/>
  <c r="AZ237" i="3"/>
  <c r="BA212" i="7"/>
  <c r="BW237" i="3"/>
  <c r="BX212" i="7"/>
  <c r="EG237" i="3"/>
  <c r="EH212" i="7"/>
  <c r="CA237" i="3"/>
  <c r="CB212" i="7"/>
  <c r="BL237" i="3"/>
  <c r="BM197" i="7" s="1"/>
  <c r="BM212" i="7"/>
  <c r="AR237" i="3"/>
  <c r="AS212" i="7"/>
  <c r="EA237" i="3"/>
  <c r="EB212" i="7"/>
  <c r="DU237" i="3"/>
  <c r="DV212" i="7"/>
  <c r="FM237" i="3"/>
  <c r="FN212" i="7"/>
  <c r="BE30" i="16"/>
  <c r="BF212" i="7"/>
  <c r="CK62" i="17"/>
  <c r="CL212" i="7"/>
  <c r="DW237" i="3"/>
  <c r="DX212" i="7"/>
  <c r="EN237" i="3"/>
  <c r="EO212" i="7"/>
  <c r="BZ237" i="3"/>
  <c r="CA212" i="7"/>
  <c r="AL237" i="3"/>
  <c r="AM212" i="7"/>
  <c r="DE237" i="3"/>
  <c r="DF212" i="7"/>
  <c r="CT237" i="3"/>
  <c r="CU197" i="7" s="1"/>
  <c r="CU212" i="7"/>
  <c r="DI237" i="3"/>
  <c r="DJ212" i="7"/>
  <c r="FK237" i="3"/>
  <c r="FL212" i="7"/>
  <c r="EB237" i="3"/>
  <c r="EC212" i="7"/>
  <c r="AF237" i="3"/>
  <c r="AG212" i="7"/>
  <c r="DZ237" i="3"/>
  <c r="EA212" i="7"/>
  <c r="BR237" i="3"/>
  <c r="BS197" i="7" s="1"/>
  <c r="BS212" i="7"/>
  <c r="DS237" i="3"/>
  <c r="DT212" i="7"/>
  <c r="AM237" i="3"/>
  <c r="AN212" i="7"/>
  <c r="AY237" i="3"/>
  <c r="AZ212" i="7"/>
  <c r="BP237" i="3"/>
  <c r="BQ212" i="7"/>
  <c r="EM237" i="3"/>
  <c r="EN197" i="7" s="1"/>
  <c r="EN212" i="7"/>
  <c r="CS237" i="3"/>
  <c r="CT197" i="7" s="1"/>
  <c r="CT212" i="7"/>
  <c r="EZ237" i="3"/>
  <c r="FA212" i="7"/>
  <c r="BN237" i="3"/>
  <c r="BO212" i="7"/>
  <c r="Q237" i="3"/>
  <c r="R197" i="7" s="1"/>
  <c r="R212" i="7"/>
  <c r="DD237" i="3"/>
  <c r="DE212" i="7"/>
  <c r="AD237" i="3"/>
  <c r="AE212" i="7"/>
  <c r="CI30" i="16"/>
  <c r="CJ212" i="7"/>
  <c r="P237" i="3"/>
  <c r="Q212" i="7"/>
  <c r="Z237" i="3"/>
  <c r="AA212" i="7"/>
  <c r="CP30" i="16"/>
  <c r="CQ212" i="7"/>
  <c r="EV237" i="3"/>
  <c r="EW212" i="7"/>
  <c r="BU237" i="3"/>
  <c r="BV212" i="7"/>
  <c r="DR237" i="3"/>
  <c r="DS197" i="7" s="1"/>
  <c r="DS212" i="7"/>
  <c r="DB237" i="3"/>
  <c r="DC212" i="7"/>
  <c r="EC237" i="3"/>
  <c r="ED212" i="7"/>
  <c r="CQ237" i="3"/>
  <c r="CR212" i="7"/>
  <c r="EQ237" i="3"/>
  <c r="ER212" i="7"/>
  <c r="BV237" i="3"/>
  <c r="BW212" i="7"/>
  <c r="BA237" i="3"/>
  <c r="BB197" i="7" s="1"/>
  <c r="BB212" i="7"/>
  <c r="FC237" i="3"/>
  <c r="FD212" i="7"/>
  <c r="FI237" i="3"/>
  <c r="FJ212" i="7"/>
  <c r="U237" i="3"/>
  <c r="V212" i="7"/>
  <c r="DP237" i="3"/>
  <c r="DQ212" i="7"/>
  <c r="FD237" i="3"/>
  <c r="FE212" i="7"/>
  <c r="DF237" i="3"/>
  <c r="DG212" i="7"/>
  <c r="FG237" i="3"/>
  <c r="FH212" i="7"/>
  <c r="FB237" i="3"/>
  <c r="FC212" i="7"/>
  <c r="EJ237" i="3"/>
  <c r="EK212" i="7"/>
  <c r="FN237" i="3"/>
  <c r="FO212" i="7"/>
  <c r="V237" i="3"/>
  <c r="W212" i="7"/>
  <c r="FH237" i="3"/>
  <c r="FI197" i="7" s="1"/>
  <c r="FI212" i="7"/>
  <c r="AB237" i="3"/>
  <c r="AC212" i="7"/>
  <c r="FF237" i="3"/>
  <c r="FG212" i="7"/>
  <c r="DT237" i="3"/>
  <c r="DU212" i="7"/>
  <c r="EI237" i="3"/>
  <c r="EJ212" i="7"/>
  <c r="BX237" i="3"/>
  <c r="BY212" i="7"/>
  <c r="AQ237" i="3"/>
  <c r="AR212" i="7"/>
  <c r="CX237" i="3"/>
  <c r="CY212" i="7"/>
  <c r="BI237" i="3"/>
  <c r="BJ197" i="7" s="1"/>
  <c r="BJ212" i="7"/>
  <c r="ER237" i="3"/>
  <c r="ES212" i="7"/>
  <c r="O62" i="17"/>
  <c r="P212" i="7"/>
  <c r="FJ237" i="3"/>
  <c r="FK212" i="7"/>
  <c r="BD237" i="3"/>
  <c r="BE212" i="7"/>
  <c r="CF237" i="3"/>
  <c r="CG212" i="7"/>
  <c r="EO237" i="3"/>
  <c r="EP212" i="7"/>
  <c r="EL237" i="3"/>
  <c r="EM212" i="7"/>
  <c r="DX237" i="3"/>
  <c r="DY212" i="7"/>
  <c r="AO30" i="16"/>
  <c r="AP212" i="7"/>
  <c r="AV237" i="3"/>
  <c r="AW197" i="7" s="1"/>
  <c r="AW212" i="7"/>
  <c r="DA237" i="3"/>
  <c r="DB212" i="7"/>
  <c r="DQ237" i="3"/>
  <c r="DR212" i="7"/>
  <c r="EY237" i="3"/>
  <c r="EZ212" i="7"/>
  <c r="L237" i="3"/>
  <c r="M212" i="7"/>
  <c r="W62" i="17"/>
  <c r="X212" i="7"/>
  <c r="DO237" i="3"/>
  <c r="DP212" i="7"/>
  <c r="AS62" i="17"/>
  <c r="AT212" i="7"/>
  <c r="EU237" i="3"/>
  <c r="EV212" i="7"/>
  <c r="DJ237" i="3"/>
  <c r="DK212" i="7"/>
  <c r="EF237" i="3"/>
  <c r="EG212" i="7"/>
  <c r="ED237" i="3"/>
  <c r="EE212" i="7"/>
  <c r="CL237" i="3"/>
  <c r="CM212" i="7"/>
  <c r="D145" i="7"/>
  <c r="CC30" i="16"/>
  <c r="T62" i="17"/>
  <c r="CJ30" i="16"/>
  <c r="AX30" i="16"/>
  <c r="BB30" i="16"/>
  <c r="AW30" i="16"/>
  <c r="AC62" i="17"/>
  <c r="R30" i="16"/>
  <c r="BC30" i="16"/>
  <c r="BT62" i="17"/>
  <c r="K30" i="16"/>
  <c r="AN62" i="17"/>
  <c r="BF62" i="17"/>
  <c r="BH62" i="17"/>
  <c r="CU62" i="17"/>
  <c r="J62" i="17"/>
  <c r="AK62" i="17"/>
  <c r="CY62" i="17"/>
  <c r="BM62" i="17"/>
  <c r="AH62" i="17"/>
  <c r="CB30" i="16"/>
  <c r="I62" i="17"/>
  <c r="CZ62" i="17"/>
  <c r="CO62" i="17"/>
  <c r="CW30" i="16"/>
  <c r="CN30" i="16"/>
  <c r="AA62" i="17"/>
  <c r="CG62" i="17"/>
  <c r="BO30" i="16"/>
  <c r="AJ30" i="16"/>
  <c r="CH62" i="17"/>
  <c r="AP30" i="16"/>
  <c r="CR30" i="16"/>
  <c r="S30" i="16"/>
  <c r="M62" i="17"/>
  <c r="BY62" i="17"/>
  <c r="AT62" i="17"/>
  <c r="AI62" i="17"/>
  <c r="BQ30" i="16"/>
  <c r="CK237" i="3"/>
  <c r="CL197" i="7" s="1"/>
  <c r="CN62" i="17"/>
  <c r="AB30" i="16"/>
  <c r="CN237" i="3"/>
  <c r="AS30" i="16"/>
  <c r="AF62" i="17"/>
  <c r="AO237" i="3"/>
  <c r="AV30" i="16"/>
  <c r="T30" i="16"/>
  <c r="K237" i="3"/>
  <c r="CG237" i="3"/>
  <c r="CO237" i="3"/>
  <c r="BO237" i="3"/>
  <c r="CJ237" i="3"/>
  <c r="BY30" i="16"/>
  <c r="BX62" i="17"/>
  <c r="CK30" i="16"/>
  <c r="W30" i="16"/>
  <c r="CQ62" i="17"/>
  <c r="CJ62" i="17"/>
  <c r="CG30" i="16"/>
  <c r="CQ30" i="16"/>
  <c r="S237" i="3"/>
  <c r="AQ62" i="17"/>
  <c r="BO62" i="17"/>
  <c r="AQ30" i="16"/>
  <c r="AT30" i="16"/>
  <c r="AI237" i="3"/>
  <c r="CR62" i="17"/>
  <c r="AF30" i="16"/>
  <c r="CP237" i="3"/>
  <c r="Z30" i="16"/>
  <c r="AS237" i="3"/>
  <c r="AW237" i="3"/>
  <c r="BE62" i="17"/>
  <c r="M30" i="16"/>
  <c r="CR237" i="3"/>
  <c r="W237" i="3"/>
  <c r="AD62" i="17"/>
  <c r="CF30" i="16"/>
  <c r="CP62" i="17"/>
  <c r="M237" i="3"/>
  <c r="O30" i="16"/>
  <c r="CF62" i="17"/>
  <c r="AV62" i="17"/>
  <c r="AH30" i="16"/>
  <c r="Y30" i="16"/>
  <c r="AC237" i="3"/>
  <c r="BD62" i="17"/>
  <c r="BJ62" i="17"/>
  <c r="BD30" i="16"/>
  <c r="BJ30" i="16"/>
  <c r="L30" i="16"/>
  <c r="AA30" i="16"/>
  <c r="V30" i="16"/>
  <c r="CO30" i="16"/>
  <c r="CX30" i="16"/>
  <c r="CT30" i="16"/>
  <c r="BE237" i="3"/>
  <c r="AP237" i="3"/>
  <c r="AH237" i="3"/>
  <c r="V62" i="17"/>
  <c r="BW30" i="16"/>
  <c r="Z62" i="17"/>
  <c r="BW62" i="17"/>
  <c r="AA237" i="3"/>
  <c r="CU237" i="3"/>
  <c r="CV197" i="7" s="1"/>
  <c r="AZ62" i="17"/>
  <c r="Q62" i="17"/>
  <c r="AP62" i="17"/>
  <c r="BX30" i="16"/>
  <c r="Q30" i="16"/>
  <c r="AT237" i="3"/>
  <c r="AZ30" i="16"/>
  <c r="BN30" i="16"/>
  <c r="AW62" i="17"/>
  <c r="AD30" i="16"/>
  <c r="CV30" i="16"/>
  <c r="BN62" i="17"/>
  <c r="AX62" i="17"/>
  <c r="AB62" i="17"/>
  <c r="CV62" i="17"/>
  <c r="R62" i="17"/>
  <c r="CB237" i="3"/>
  <c r="AR62" i="17"/>
  <c r="BH237" i="3"/>
  <c r="BL62" i="17"/>
  <c r="CA30" i="16"/>
  <c r="BL30" i="16"/>
  <c r="L62" i="17"/>
  <c r="AL62" i="17"/>
  <c r="BF30" i="16"/>
  <c r="CT62" i="17"/>
  <c r="BY237" i="3"/>
  <c r="AX237" i="3"/>
  <c r="AK237" i="3"/>
  <c r="AL197" i="7" s="1"/>
  <c r="AR30" i="16"/>
  <c r="CA62" i="17"/>
  <c r="BH30" i="16"/>
  <c r="J237" i="3"/>
  <c r="CS30" i="16"/>
  <c r="CU30" i="16"/>
  <c r="J30" i="16"/>
  <c r="AU30" i="16"/>
  <c r="BP62" i="17"/>
  <c r="CI237" i="3"/>
  <c r="CJ197" i="7" s="1"/>
  <c r="BF237" i="3"/>
  <c r="R237" i="3"/>
  <c r="BQ62" i="17"/>
  <c r="CW62" i="17"/>
  <c r="AK30" i="16"/>
  <c r="AU62" i="17"/>
  <c r="BS62" i="17"/>
  <c r="CB62" i="17"/>
  <c r="BM237" i="3"/>
  <c r="CS62" i="17"/>
  <c r="BZ62" i="17"/>
  <c r="CE30" i="16"/>
  <c r="CM237" i="3"/>
  <c r="CY237" i="3"/>
  <c r="BK62" i="17"/>
  <c r="AN237" i="3"/>
  <c r="CE237" i="3"/>
  <c r="P30" i="16"/>
  <c r="BG30" i="16"/>
  <c r="BA62" i="17"/>
  <c r="BC237" i="3"/>
  <c r="BD197" i="7" s="1"/>
  <c r="K62" i="17"/>
  <c r="BA30" i="16"/>
  <c r="T237" i="3"/>
  <c r="I237" i="3"/>
  <c r="U62" i="17"/>
  <c r="CM30" i="16"/>
  <c r="AO62" i="17"/>
  <c r="CD30" i="16"/>
  <c r="P62" i="17"/>
  <c r="BG62" i="17"/>
  <c r="BM30" i="16"/>
  <c r="AI30" i="16"/>
  <c r="AC30" i="16"/>
  <c r="G237" i="3"/>
  <c r="CH237" i="3"/>
  <c r="BS30" i="16"/>
  <c r="AN30" i="16"/>
  <c r="G62" i="17"/>
  <c r="BK30" i="16"/>
  <c r="CZ237" i="3"/>
  <c r="O237" i="3"/>
  <c r="BT237" i="3"/>
  <c r="CW237" i="3"/>
  <c r="BZ30" i="16"/>
  <c r="BP30" i="16"/>
  <c r="AL30" i="16"/>
  <c r="U30" i="16"/>
  <c r="AJ237" i="3"/>
  <c r="BB237" i="3"/>
  <c r="BB62" i="17"/>
  <c r="CY30" i="16"/>
  <c r="CC237" i="3"/>
  <c r="BC62" i="17"/>
  <c r="I30" i="16"/>
  <c r="AY62" i="17"/>
  <c r="BT30" i="16"/>
  <c r="ET137" i="7"/>
  <c r="BQ237" i="3"/>
  <c r="AM30" i="16"/>
  <c r="AY30" i="16"/>
  <c r="AJ62" i="17"/>
  <c r="CC62" i="17"/>
  <c r="CI62" i="17"/>
  <c r="CH30" i="16"/>
  <c r="CD62" i="17"/>
  <c r="O137" i="7"/>
  <c r="AM62" i="17"/>
  <c r="CZ30" i="16"/>
  <c r="I137" i="7"/>
  <c r="G137" i="7"/>
  <c r="F237" i="3" s="1"/>
  <c r="G197" i="7" s="1"/>
  <c r="X62" i="17"/>
  <c r="X30" i="16"/>
  <c r="DL197" i="7"/>
  <c r="EX197" i="7"/>
  <c r="AF197" i="7"/>
  <c r="EQ197" i="7"/>
  <c r="H220" i="3"/>
  <c r="B3" i="32"/>
  <c r="D3" i="32" s="1"/>
  <c r="FB220" i="3"/>
  <c r="EZ220" i="3"/>
  <c r="FG220" i="3"/>
  <c r="L220" i="3"/>
  <c r="EU220" i="3"/>
  <c r="ET220" i="3"/>
  <c r="FO220" i="3"/>
  <c r="K220" i="3"/>
  <c r="EY220" i="3"/>
  <c r="D240" i="3"/>
  <c r="FJ220" i="3"/>
  <c r="FI220" i="3"/>
  <c r="EX220" i="3"/>
  <c r="FL220" i="3"/>
  <c r="FA220" i="3"/>
  <c r="EV220" i="3"/>
  <c r="FC220" i="3"/>
  <c r="FD220" i="3"/>
  <c r="FM220" i="3"/>
  <c r="EW220" i="3"/>
  <c r="D239" i="3"/>
  <c r="F239" i="3" s="1"/>
  <c r="G220" i="3"/>
  <c r="J220" i="3"/>
  <c r="FK220" i="3"/>
  <c r="FE220" i="3"/>
  <c r="F220" i="3"/>
  <c r="FH220" i="3"/>
  <c r="I220" i="3"/>
  <c r="FN220" i="3"/>
  <c r="FF220" i="3"/>
  <c r="N220" i="3"/>
  <c r="O220" i="3"/>
  <c r="M220" i="3"/>
  <c r="P220" i="3"/>
  <c r="Q220" i="3"/>
  <c r="R220" i="3"/>
  <c r="T220" i="3"/>
  <c r="S220" i="3"/>
  <c r="U220" i="3"/>
  <c r="W220" i="3"/>
  <c r="V220" i="3"/>
  <c r="X220" i="3"/>
  <c r="Y220" i="3"/>
  <c r="Z220" i="3"/>
  <c r="AA220" i="3"/>
  <c r="AB220" i="3"/>
  <c r="AC220" i="3"/>
  <c r="AD220" i="3"/>
  <c r="AE220" i="3"/>
  <c r="AF220" i="3"/>
  <c r="AG220" i="3"/>
  <c r="AH220" i="3"/>
  <c r="AJ220" i="3"/>
  <c r="AI220" i="3"/>
  <c r="AK220" i="3"/>
  <c r="AL220" i="3"/>
  <c r="AM220" i="3"/>
  <c r="AO220" i="3"/>
  <c r="AN220" i="3"/>
  <c r="AP220" i="3"/>
  <c r="AQ220" i="3"/>
  <c r="AR220" i="3"/>
  <c r="AT220" i="3"/>
  <c r="AS220" i="3"/>
  <c r="AU220" i="3"/>
  <c r="AV220" i="3"/>
  <c r="AW220" i="3"/>
  <c r="AX220" i="3"/>
  <c r="AY220" i="3"/>
  <c r="AZ220" i="3"/>
  <c r="BA220" i="3"/>
  <c r="BB220" i="3"/>
  <c r="BC220" i="3"/>
  <c r="BD220" i="3"/>
  <c r="BE220" i="3"/>
  <c r="BF220" i="3"/>
  <c r="BG220" i="3"/>
  <c r="BH220" i="3"/>
  <c r="BI220" i="3"/>
  <c r="BJ220" i="3"/>
  <c r="BK220" i="3"/>
  <c r="BL220" i="3"/>
  <c r="BM220" i="3"/>
  <c r="BN220" i="3"/>
  <c r="BP220" i="3"/>
  <c r="BO220" i="3"/>
  <c r="BQ220" i="3"/>
  <c r="BR220" i="3"/>
  <c r="BT220" i="3"/>
  <c r="BS220" i="3"/>
  <c r="BU220" i="3"/>
  <c r="BV220" i="3"/>
  <c r="BW220" i="3"/>
  <c r="BX220" i="3"/>
  <c r="BY220" i="3"/>
  <c r="BZ220" i="3"/>
  <c r="CA220" i="3"/>
  <c r="CB220" i="3"/>
  <c r="CC220" i="3"/>
  <c r="CD220" i="3"/>
  <c r="CE220" i="3"/>
  <c r="CF220" i="3"/>
  <c r="CG220" i="3"/>
  <c r="CH220" i="3"/>
  <c r="CI220" i="3"/>
  <c r="CK220" i="3"/>
  <c r="CJ220" i="3"/>
  <c r="CL220" i="3"/>
  <c r="CM220" i="3"/>
  <c r="CO220" i="3"/>
  <c r="CN220" i="3"/>
  <c r="CP220" i="3"/>
  <c r="CR220" i="3"/>
  <c r="CQ220" i="3"/>
  <c r="CT220" i="3"/>
  <c r="CS220" i="3"/>
  <c r="CU220" i="3"/>
  <c r="CV220" i="3"/>
  <c r="CW220" i="3"/>
  <c r="CX220" i="3"/>
  <c r="CY220" i="3"/>
  <c r="CZ220" i="3"/>
  <c r="DA220" i="3"/>
  <c r="DB220" i="3"/>
  <c r="DC220" i="3"/>
  <c r="DD220" i="3"/>
  <c r="DE220" i="3"/>
  <c r="DF220" i="3"/>
  <c r="DG220" i="3"/>
  <c r="DH220" i="3"/>
  <c r="DI220" i="3"/>
  <c r="DJ220" i="3"/>
  <c r="DK220" i="3"/>
  <c r="DL220" i="3"/>
  <c r="DM220" i="3"/>
  <c r="DN220" i="3"/>
  <c r="DO220" i="3"/>
  <c r="DP220" i="3"/>
  <c r="DQ220" i="3"/>
  <c r="DR220" i="3"/>
  <c r="DS220" i="3"/>
  <c r="DT220" i="3"/>
  <c r="DU220" i="3"/>
  <c r="DV220" i="3"/>
  <c r="DX220" i="3"/>
  <c r="DW220" i="3"/>
  <c r="DY220" i="3"/>
  <c r="DZ220" i="3"/>
  <c r="EA220" i="3"/>
  <c r="EB220" i="3"/>
  <c r="EC220" i="3"/>
  <c r="ED220" i="3"/>
  <c r="EF220" i="3"/>
  <c r="EE220" i="3"/>
  <c r="EG220" i="3"/>
  <c r="EH220" i="3"/>
  <c r="EI220" i="3"/>
  <c r="EJ220" i="3"/>
  <c r="EK220" i="3"/>
  <c r="EM220" i="3"/>
  <c r="EL220" i="3"/>
  <c r="EO220" i="3"/>
  <c r="EN220" i="3"/>
  <c r="EQ220" i="3"/>
  <c r="EP220" i="3"/>
  <c r="ER220" i="3"/>
  <c r="ES220" i="3"/>
  <c r="D153" i="7"/>
  <c r="CL259" i="7" l="1"/>
  <c r="CK96" i="17"/>
  <c r="CK64" i="16"/>
  <c r="CT259" i="7"/>
  <c r="CS96" i="17"/>
  <c r="CS64" i="16"/>
  <c r="AV96" i="17"/>
  <c r="AV64" i="16"/>
  <c r="G259" i="7"/>
  <c r="J45" i="12"/>
  <c r="F96" i="17"/>
  <c r="F64" i="16"/>
  <c r="AE64" i="16"/>
  <c r="AE96" i="17"/>
  <c r="CU259" i="7"/>
  <c r="CT64" i="16"/>
  <c r="CT96" i="17"/>
  <c r="Q64" i="16"/>
  <c r="Q96" i="17"/>
  <c r="AK96" i="17"/>
  <c r="AK64" i="16"/>
  <c r="BS259" i="7"/>
  <c r="BR64" i="16"/>
  <c r="BR96" i="17"/>
  <c r="CE259" i="7"/>
  <c r="CD96" i="17"/>
  <c r="CD64" i="16"/>
  <c r="BC64" i="16"/>
  <c r="BC96" i="17"/>
  <c r="CV259" i="7"/>
  <c r="CU96" i="17"/>
  <c r="CU64" i="16"/>
  <c r="AU96" i="17"/>
  <c r="AU64" i="16"/>
  <c r="D26" i="16"/>
  <c r="H18" i="33" s="1"/>
  <c r="BA96" i="17"/>
  <c r="BA64" i="16"/>
  <c r="BI64" i="16"/>
  <c r="BI96" i="17"/>
  <c r="CJ259" i="7"/>
  <c r="CI96" i="17"/>
  <c r="CI64" i="16"/>
  <c r="BL96" i="17"/>
  <c r="BL64" i="16"/>
  <c r="Y96" i="17"/>
  <c r="Y64" i="16"/>
  <c r="AG64" i="16"/>
  <c r="AG96" i="17"/>
  <c r="BT259" i="7"/>
  <c r="BS64" i="16"/>
  <c r="BS96" i="17"/>
  <c r="EI199" i="7"/>
  <c r="EI261" i="7" s="1"/>
  <c r="EI259" i="7"/>
  <c r="DL199" i="7"/>
  <c r="DL261" i="7" s="1"/>
  <c r="DL259" i="7"/>
  <c r="EN199" i="7"/>
  <c r="EN261" i="7" s="1"/>
  <c r="EN259" i="7"/>
  <c r="Z259" i="7"/>
  <c r="BB259" i="7"/>
  <c r="R259" i="7"/>
  <c r="AW259" i="7"/>
  <c r="BJ259" i="7"/>
  <c r="AH259" i="7"/>
  <c r="DS199" i="7"/>
  <c r="DS261" i="7" s="1"/>
  <c r="DS259" i="7"/>
  <c r="DZ199" i="7"/>
  <c r="DZ261" i="7" s="1"/>
  <c r="DZ259" i="7"/>
  <c r="BM259" i="7"/>
  <c r="FM199" i="7"/>
  <c r="FM261" i="7" s="1"/>
  <c r="FM259" i="7"/>
  <c r="BD259" i="7"/>
  <c r="AV259" i="7"/>
  <c r="AF259" i="7"/>
  <c r="AL259" i="7"/>
  <c r="FI199" i="7"/>
  <c r="FI261" i="7" s="1"/>
  <c r="FI259" i="7"/>
  <c r="EQ199" i="7"/>
  <c r="EQ261" i="7" s="1"/>
  <c r="EQ259" i="7"/>
  <c r="EX199" i="7"/>
  <c r="EX261" i="7" s="1"/>
  <c r="EX259" i="7"/>
  <c r="DH197" i="7"/>
  <c r="EY197" i="7"/>
  <c r="CB197" i="7"/>
  <c r="DF197" i="7"/>
  <c r="FE197" i="7"/>
  <c r="EA197" i="7"/>
  <c r="BS199" i="7"/>
  <c r="BS261" i="7" s="1"/>
  <c r="CL199" i="7"/>
  <c r="CL261" i="7" s="1"/>
  <c r="CU199" i="7"/>
  <c r="CU261" i="7" s="1"/>
  <c r="BT199" i="7"/>
  <c r="BT261" i="7" s="1"/>
  <c r="CJ199" i="7"/>
  <c r="CJ261" i="7" s="1"/>
  <c r="CV199" i="7"/>
  <c r="CV261" i="7" s="1"/>
  <c r="CE199" i="7"/>
  <c r="CE261" i="7" s="1"/>
  <c r="CT199" i="7"/>
  <c r="CT261" i="7" s="1"/>
  <c r="BV197" i="7"/>
  <c r="DG197" i="7"/>
  <c r="DM197" i="7"/>
  <c r="AE197" i="7"/>
  <c r="BY197" i="7"/>
  <c r="W197" i="7"/>
  <c r="BE197" i="7"/>
  <c r="AS197" i="7"/>
  <c r="BW197" i="7"/>
  <c r="DJ197" i="7"/>
  <c r="AC197" i="7"/>
  <c r="FD197" i="7"/>
  <c r="EP197" i="7"/>
  <c r="EE197" i="7"/>
  <c r="EW197" i="7"/>
  <c r="BH197" i="7"/>
  <c r="EU197" i="7"/>
  <c r="DD197" i="7"/>
  <c r="EB197" i="7"/>
  <c r="DN197" i="7"/>
  <c r="M197" i="7"/>
  <c r="DE197" i="7"/>
  <c r="CR197" i="7"/>
  <c r="FG197" i="7"/>
  <c r="EV197" i="7"/>
  <c r="FB197" i="7"/>
  <c r="EL197" i="7"/>
  <c r="BQ197" i="7"/>
  <c r="DQ197" i="7"/>
  <c r="FO197" i="7"/>
  <c r="BO197" i="7"/>
  <c r="EH197" i="7"/>
  <c r="FL197" i="7"/>
  <c r="EZ197" i="7"/>
  <c r="ER197" i="7"/>
  <c r="EJ197" i="7"/>
  <c r="DY197" i="7"/>
  <c r="FK197" i="7"/>
  <c r="DK197" i="7"/>
  <c r="CY197" i="7"/>
  <c r="CM197" i="7"/>
  <c r="I212" i="7"/>
  <c r="O212" i="7"/>
  <c r="N62" i="17"/>
  <c r="J11" i="12"/>
  <c r="J61" i="12" s="1"/>
  <c r="J10" i="12"/>
  <c r="EG197" i="7"/>
  <c r="DB197" i="7"/>
  <c r="ES197" i="7"/>
  <c r="AZ197" i="7"/>
  <c r="BX197" i="7"/>
  <c r="DV197" i="7"/>
  <c r="ED197" i="7"/>
  <c r="DW197" i="7"/>
  <c r="FA197" i="7"/>
  <c r="Q197" i="7"/>
  <c r="EK197" i="7"/>
  <c r="BA197" i="7"/>
  <c r="AN197" i="7"/>
  <c r="BL197" i="7"/>
  <c r="DO197" i="7"/>
  <c r="DI197" i="7"/>
  <c r="AR197" i="7"/>
  <c r="CG197" i="7"/>
  <c r="DT197" i="7"/>
  <c r="CA197" i="7"/>
  <c r="AG197" i="7"/>
  <c r="FH197" i="7"/>
  <c r="DC197" i="7"/>
  <c r="V197" i="7"/>
  <c r="ES237" i="3"/>
  <c r="ET212" i="7"/>
  <c r="EM197" i="7"/>
  <c r="EF197" i="7"/>
  <c r="AM197" i="7"/>
  <c r="DU197" i="7"/>
  <c r="CW197" i="7"/>
  <c r="FN197" i="7"/>
  <c r="EO197" i="7"/>
  <c r="DR197" i="7"/>
  <c r="AA197" i="7"/>
  <c r="FC197" i="7"/>
  <c r="EC197" i="7"/>
  <c r="DP197" i="7"/>
  <c r="FF197" i="7"/>
  <c r="G212" i="7"/>
  <c r="Y197" i="7"/>
  <c r="DX197" i="7"/>
  <c r="BK197" i="7"/>
  <c r="FJ197" i="7"/>
  <c r="N30" i="16"/>
  <c r="CO197" i="7"/>
  <c r="H30" i="16"/>
  <c r="AP197" i="7"/>
  <c r="L197" i="7"/>
  <c r="CH197" i="7"/>
  <c r="CC197" i="7"/>
  <c r="T197" i="7"/>
  <c r="CK197" i="7"/>
  <c r="AD197" i="7"/>
  <c r="BP197" i="7"/>
  <c r="CP197" i="7"/>
  <c r="AB197" i="7"/>
  <c r="CQ197" i="7"/>
  <c r="AT197" i="7"/>
  <c r="AQ197" i="7"/>
  <c r="AX197" i="7"/>
  <c r="CS197" i="7"/>
  <c r="BR197" i="7"/>
  <c r="BG197" i="7"/>
  <c r="BC197" i="7"/>
  <c r="X197" i="7"/>
  <c r="AJ197" i="7"/>
  <c r="N197" i="7"/>
  <c r="AU197" i="7"/>
  <c r="AK197" i="7"/>
  <c r="H197" i="7"/>
  <c r="U197" i="7"/>
  <c r="BF197" i="7"/>
  <c r="CF197" i="7"/>
  <c r="AI197" i="7"/>
  <c r="CN197" i="7"/>
  <c r="AO197" i="7"/>
  <c r="BI197" i="7"/>
  <c r="BN197" i="7"/>
  <c r="K197" i="7"/>
  <c r="AY197" i="7"/>
  <c r="H237" i="3"/>
  <c r="I197" i="7" s="1"/>
  <c r="P197" i="7"/>
  <c r="H62" i="17"/>
  <c r="BZ197" i="7"/>
  <c r="S197" i="7"/>
  <c r="J197" i="7"/>
  <c r="CZ197" i="7"/>
  <c r="CI197" i="7"/>
  <c r="BU197" i="7"/>
  <c r="N237" i="3"/>
  <c r="CX197" i="7"/>
  <c r="DA197" i="7"/>
  <c r="CD197" i="7"/>
  <c r="EM240" i="3"/>
  <c r="DZ240" i="3"/>
  <c r="DN240" i="3"/>
  <c r="DB240" i="3"/>
  <c r="CP240" i="3"/>
  <c r="CD240" i="3"/>
  <c r="BR240" i="3"/>
  <c r="BF240" i="3"/>
  <c r="AS240" i="3"/>
  <c r="AH240" i="3"/>
  <c r="EG240" i="3"/>
  <c r="DU240" i="3"/>
  <c r="DI240" i="3"/>
  <c r="CW240" i="3"/>
  <c r="CJ240" i="3"/>
  <c r="BY240" i="3"/>
  <c r="BM240" i="3"/>
  <c r="BA240" i="3"/>
  <c r="AN240" i="3"/>
  <c r="AC240" i="3"/>
  <c r="Q240" i="3"/>
  <c r="J240" i="3"/>
  <c r="FJ240" i="3"/>
  <c r="EH240" i="3"/>
  <c r="DV240" i="3"/>
  <c r="DJ240" i="3"/>
  <c r="CX240" i="3"/>
  <c r="CL240" i="3"/>
  <c r="BZ240" i="3"/>
  <c r="BN240" i="3"/>
  <c r="BB240" i="3"/>
  <c r="AP240" i="3"/>
  <c r="AD240" i="3"/>
  <c r="R240" i="3"/>
  <c r="FK240" i="3"/>
  <c r="FI240" i="3"/>
  <c r="W240" i="3"/>
  <c r="I240" i="3"/>
  <c r="EV240" i="3"/>
  <c r="L240" i="3"/>
  <c r="EK240" i="3"/>
  <c r="DY240" i="3"/>
  <c r="DM240" i="3"/>
  <c r="DA240" i="3"/>
  <c r="CN240" i="3"/>
  <c r="CC240" i="3"/>
  <c r="BQ240" i="3"/>
  <c r="BE240" i="3"/>
  <c r="AT240" i="3"/>
  <c r="AG240" i="3"/>
  <c r="U240" i="3"/>
  <c r="FH240" i="3"/>
  <c r="FA240" i="3"/>
  <c r="FG240" i="3"/>
  <c r="EJ240" i="3"/>
  <c r="DW240" i="3"/>
  <c r="DL240" i="3"/>
  <c r="CZ240" i="3"/>
  <c r="CO240" i="3"/>
  <c r="CB240" i="3"/>
  <c r="BO240" i="3"/>
  <c r="BD240" i="3"/>
  <c r="AR240" i="3"/>
  <c r="AF240" i="3"/>
  <c r="S240" i="3"/>
  <c r="FL240" i="3"/>
  <c r="EZ240" i="3"/>
  <c r="EI240" i="3"/>
  <c r="DX240" i="3"/>
  <c r="DK240" i="3"/>
  <c r="CY240" i="3"/>
  <c r="CM240" i="3"/>
  <c r="CA240" i="3"/>
  <c r="BP240" i="3"/>
  <c r="BC240" i="3"/>
  <c r="AQ240" i="3"/>
  <c r="AE240" i="3"/>
  <c r="T240" i="3"/>
  <c r="FE240" i="3"/>
  <c r="EX240" i="3"/>
  <c r="FB240" i="3"/>
  <c r="EE240" i="3"/>
  <c r="AZ240" i="3"/>
  <c r="EP240" i="3"/>
  <c r="EF240" i="3"/>
  <c r="DS240" i="3"/>
  <c r="DG240" i="3"/>
  <c r="CU240" i="3"/>
  <c r="CI240" i="3"/>
  <c r="BW240" i="3"/>
  <c r="ER240" i="3"/>
  <c r="DH240" i="3"/>
  <c r="BL240" i="3"/>
  <c r="P240" i="3"/>
  <c r="EQ240" i="3"/>
  <c r="ED240" i="3"/>
  <c r="DR240" i="3"/>
  <c r="DF240" i="3"/>
  <c r="DT240" i="3"/>
  <c r="CV240" i="3"/>
  <c r="BX240" i="3"/>
  <c r="AO240" i="3"/>
  <c r="AB240" i="3"/>
  <c r="G240" i="3"/>
  <c r="EN240" i="3"/>
  <c r="EC240" i="3"/>
  <c r="DQ240" i="3"/>
  <c r="CK240" i="3"/>
  <c r="EO240" i="3"/>
  <c r="EB240" i="3"/>
  <c r="DP240" i="3"/>
  <c r="DD240" i="3"/>
  <c r="CQ240" i="3"/>
  <c r="CF240" i="3"/>
  <c r="BS240" i="3"/>
  <c r="BH240" i="3"/>
  <c r="AV240" i="3"/>
  <c r="AI240" i="3"/>
  <c r="X240" i="3"/>
  <c r="FF240" i="3"/>
  <c r="FD240" i="3"/>
  <c r="ET240" i="3"/>
  <c r="ES240" i="3"/>
  <c r="BK240" i="3"/>
  <c r="AY240" i="3"/>
  <c r="AM240" i="3"/>
  <c r="AA240" i="3"/>
  <c r="M240" i="3"/>
  <c r="EY240" i="3"/>
  <c r="CS240" i="3"/>
  <c r="CH240" i="3"/>
  <c r="BV240" i="3"/>
  <c r="BJ240" i="3"/>
  <c r="AX240" i="3"/>
  <c r="AL240" i="3"/>
  <c r="Z240" i="3"/>
  <c r="O240" i="3"/>
  <c r="EW240" i="3"/>
  <c r="K240" i="3"/>
  <c r="EL240" i="3"/>
  <c r="EA240" i="3"/>
  <c r="DO240" i="3"/>
  <c r="DC240" i="3"/>
  <c r="CR240" i="3"/>
  <c r="CE240" i="3"/>
  <c r="BT240" i="3"/>
  <c r="BG240" i="3"/>
  <c r="AU240" i="3"/>
  <c r="AJ240" i="3"/>
  <c r="V240" i="3"/>
  <c r="FN240" i="3"/>
  <c r="FO203" i="7" s="1"/>
  <c r="FO265" i="7" s="1"/>
  <c r="FC240" i="3"/>
  <c r="EU240" i="3"/>
  <c r="F240" i="3"/>
  <c r="D220" i="3"/>
  <c r="BR194" i="7"/>
  <c r="Q194" i="7"/>
  <c r="AW194" i="7"/>
  <c r="BF194" i="7"/>
  <c r="AP194" i="7"/>
  <c r="BE194" i="7"/>
  <c r="V194" i="7"/>
  <c r="BJ194" i="7"/>
  <c r="AG194" i="7"/>
  <c r="AZ194" i="7"/>
  <c r="AN194" i="7"/>
  <c r="AD194" i="7"/>
  <c r="S194" i="7"/>
  <c r="BO194" i="7"/>
  <c r="Z194" i="7"/>
  <c r="N194" i="7"/>
  <c r="BB194" i="7"/>
  <c r="P194" i="7"/>
  <c r="AQ194" i="7"/>
  <c r="BQ194" i="7"/>
  <c r="AT194" i="7"/>
  <c r="AA194" i="7"/>
  <c r="BM194" i="7"/>
  <c r="BH194" i="7"/>
  <c r="AH194" i="7"/>
  <c r="O194" i="7"/>
  <c r="AB194" i="7"/>
  <c r="U194" i="7"/>
  <c r="AE194" i="7"/>
  <c r="BP194" i="7"/>
  <c r="AY194" i="7"/>
  <c r="BA194" i="7"/>
  <c r="AC194" i="7"/>
  <c r="AL194" i="7"/>
  <c r="X194" i="7"/>
  <c r="BD194" i="7"/>
  <c r="H194" i="7"/>
  <c r="AU194" i="7"/>
  <c r="R194" i="7"/>
  <c r="BG194" i="7"/>
  <c r="AV194" i="7"/>
  <c r="AO194" i="7"/>
  <c r="J194" i="7"/>
  <c r="W194" i="7"/>
  <c r="AS194" i="7"/>
  <c r="I194" i="7"/>
  <c r="BC194" i="7"/>
  <c r="BI194" i="7"/>
  <c r="AM194" i="7"/>
  <c r="AR194" i="7"/>
  <c r="AK194" i="7"/>
  <c r="AF194" i="7"/>
  <c r="BL194" i="7"/>
  <c r="K194" i="7"/>
  <c r="AJ194" i="7"/>
  <c r="BK194" i="7"/>
  <c r="AX194" i="7"/>
  <c r="M194" i="7"/>
  <c r="L194" i="7"/>
  <c r="T194" i="7"/>
  <c r="AI194" i="7"/>
  <c r="BN194" i="7"/>
  <c r="Y194" i="7"/>
  <c r="H240" i="3"/>
  <c r="DL239" i="3"/>
  <c r="R239" i="3"/>
  <c r="U239" i="3"/>
  <c r="DS239" i="3"/>
  <c r="CR239" i="3"/>
  <c r="AS239" i="3"/>
  <c r="DA239" i="3"/>
  <c r="AC239" i="3"/>
  <c r="BZ239" i="3"/>
  <c r="EO239" i="3"/>
  <c r="CI239" i="3"/>
  <c r="FO239" i="3"/>
  <c r="AB239" i="3"/>
  <c r="BI239" i="3"/>
  <c r="AV239" i="3"/>
  <c r="EN239" i="3"/>
  <c r="EY239" i="3"/>
  <c r="DH239" i="3"/>
  <c r="CQ239" i="3"/>
  <c r="AX239" i="3"/>
  <c r="Y239" i="3"/>
  <c r="AH239" i="3"/>
  <c r="BT239" i="3"/>
  <c r="FM239" i="3"/>
  <c r="DJ239" i="3"/>
  <c r="M239" i="3"/>
  <c r="CY239" i="3"/>
  <c r="FJ239" i="3"/>
  <c r="DU239" i="3"/>
  <c r="CZ239" i="3"/>
  <c r="DQ239" i="3"/>
  <c r="EP239" i="3"/>
  <c r="BB239" i="3"/>
  <c r="BD239" i="3"/>
  <c r="CE239" i="3"/>
  <c r="EJ239" i="3"/>
  <c r="CC239" i="3"/>
  <c r="DW239" i="3"/>
  <c r="EF239" i="3"/>
  <c r="EQ239" i="3"/>
  <c r="BF239" i="3"/>
  <c r="X239" i="3"/>
  <c r="AE239" i="3"/>
  <c r="EZ239" i="3"/>
  <c r="FK239" i="3"/>
  <c r="DD239" i="3"/>
  <c r="CX239" i="3"/>
  <c r="AI239" i="3"/>
  <c r="EI239" i="3"/>
  <c r="AJ239" i="3"/>
  <c r="L239" i="3"/>
  <c r="AP239" i="3"/>
  <c r="CK239" i="3"/>
  <c r="V239" i="3"/>
  <c r="BO239" i="3"/>
  <c r="BP239" i="3"/>
  <c r="CG239" i="3"/>
  <c r="CF239" i="3"/>
  <c r="EB239" i="3"/>
  <c r="AY239" i="3"/>
  <c r="EX239" i="3"/>
  <c r="FF239" i="3"/>
  <c r="BV239" i="3"/>
  <c r="EW239" i="3"/>
  <c r="EH239" i="3"/>
  <c r="S239" i="3"/>
  <c r="EK239" i="3"/>
  <c r="CD239" i="3"/>
  <c r="FH239" i="3"/>
  <c r="G239" i="3"/>
  <c r="BU239" i="3"/>
  <c r="BJ239" i="3"/>
  <c r="CL239" i="3"/>
  <c r="ER239" i="3"/>
  <c r="BA239" i="3"/>
  <c r="J239" i="3"/>
  <c r="AK239" i="3"/>
  <c r="AA239" i="3"/>
  <c r="FI239" i="3"/>
  <c r="EA239" i="3"/>
  <c r="BR239" i="3"/>
  <c r="CU239" i="3"/>
  <c r="EE239" i="3"/>
  <c r="DV239" i="3"/>
  <c r="AU239" i="3"/>
  <c r="DM239" i="3"/>
  <c r="CT239" i="3"/>
  <c r="AW239" i="3"/>
  <c r="AN239" i="3"/>
  <c r="BN239" i="3"/>
  <c r="AD239" i="3"/>
  <c r="FB239" i="3"/>
  <c r="EG239" i="3"/>
  <c r="DG239" i="3"/>
  <c r="DX239" i="3"/>
  <c r="BL239" i="3"/>
  <c r="BQ239" i="3"/>
  <c r="CO239" i="3"/>
  <c r="FE239" i="3"/>
  <c r="AT239" i="3"/>
  <c r="AF239" i="3"/>
  <c r="AR239" i="3"/>
  <c r="DE239" i="3"/>
  <c r="W239" i="3"/>
  <c r="EU239" i="3"/>
  <c r="DO239" i="3"/>
  <c r="CN239" i="3"/>
  <c r="EV239" i="3"/>
  <c r="BS239" i="3"/>
  <c r="Z239" i="3"/>
  <c r="AQ239" i="3"/>
  <c r="BK239" i="3"/>
  <c r="DT239" i="3"/>
  <c r="CJ239" i="3"/>
  <c r="CP239" i="3"/>
  <c r="CH239" i="3"/>
  <c r="DI239" i="3"/>
  <c r="BH239" i="3"/>
  <c r="P239" i="3"/>
  <c r="DN239" i="3"/>
  <c r="CW239" i="3"/>
  <c r="DF239" i="3"/>
  <c r="BX239" i="3"/>
  <c r="AG239" i="3"/>
  <c r="CV239" i="3"/>
  <c r="FG239" i="3"/>
  <c r="T239" i="3"/>
  <c r="EL239" i="3"/>
  <c r="BW239" i="3"/>
  <c r="EM239" i="3"/>
  <c r="DK239" i="3"/>
  <c r="I239" i="3"/>
  <c r="H239" i="3"/>
  <c r="O239" i="3"/>
  <c r="ED239" i="3"/>
  <c r="FA239" i="3"/>
  <c r="AM239" i="3"/>
  <c r="CS239" i="3"/>
  <c r="DY239" i="3"/>
  <c r="FD239" i="3"/>
  <c r="DB239" i="3"/>
  <c r="BG239" i="3"/>
  <c r="BY239" i="3"/>
  <c r="CB239" i="3"/>
  <c r="AZ239" i="3"/>
  <c r="BE239" i="3"/>
  <c r="ES239" i="3"/>
  <c r="DP239" i="3"/>
  <c r="CM239" i="3"/>
  <c r="K239" i="3"/>
  <c r="DR239" i="3"/>
  <c r="ET239" i="3"/>
  <c r="AO239" i="3"/>
  <c r="FN239" i="3"/>
  <c r="BM239" i="3"/>
  <c r="AL239" i="3"/>
  <c r="N239" i="3"/>
  <c r="Q239" i="3"/>
  <c r="CA239" i="3"/>
  <c r="BC239" i="3"/>
  <c r="DZ239" i="3"/>
  <c r="EC239" i="3"/>
  <c r="DC239" i="3"/>
  <c r="FC239" i="3"/>
  <c r="FL239" i="3"/>
  <c r="DE240" i="3"/>
  <c r="CT240" i="3"/>
  <c r="CG240" i="3"/>
  <c r="BU240" i="3"/>
  <c r="BI240" i="3"/>
  <c r="AW240" i="3"/>
  <c r="AK240" i="3"/>
  <c r="Y240" i="3"/>
  <c r="N240" i="3"/>
  <c r="FM240" i="3"/>
  <c r="FO240" i="3"/>
  <c r="K10" i="12" l="1"/>
  <c r="L11" i="12" s="1"/>
  <c r="AT256" i="7"/>
  <c r="AS93" i="17"/>
  <c r="AS61" i="16"/>
  <c r="AJ256" i="7"/>
  <c r="AI61" i="16"/>
  <c r="AI93" i="17"/>
  <c r="BP256" i="7"/>
  <c r="BO93" i="17"/>
  <c r="BO61" i="16"/>
  <c r="N256" i="7"/>
  <c r="M61" i="16"/>
  <c r="M93" i="17"/>
  <c r="Q93" i="17"/>
  <c r="Q61" i="16"/>
  <c r="AC256" i="7"/>
  <c r="AB61" i="16"/>
  <c r="AB93" i="17"/>
  <c r="BI93" i="17"/>
  <c r="BI61" i="16"/>
  <c r="AY256" i="7"/>
  <c r="AX93" i="17"/>
  <c r="AX61" i="16"/>
  <c r="BE256" i="7"/>
  <c r="BD61" i="16"/>
  <c r="BD93" i="17"/>
  <c r="BA93" i="17"/>
  <c r="BA61" i="16"/>
  <c r="AV93" i="17"/>
  <c r="AV61" i="16"/>
  <c r="AI256" i="7"/>
  <c r="AH93" i="17"/>
  <c r="AH61" i="16"/>
  <c r="AL61" i="16"/>
  <c r="AL93" i="17"/>
  <c r="AU256" i="7"/>
  <c r="AT61" i="16"/>
  <c r="AT93" i="17"/>
  <c r="O256" i="7"/>
  <c r="N61" i="16"/>
  <c r="N93" i="17"/>
  <c r="BO256" i="7"/>
  <c r="BN93" i="17"/>
  <c r="BN61" i="16"/>
  <c r="P61" i="16"/>
  <c r="P93" i="17"/>
  <c r="AG256" i="7"/>
  <c r="AF93" i="17"/>
  <c r="AF61" i="16"/>
  <c r="BA256" i="7"/>
  <c r="AZ61" i="16"/>
  <c r="AZ93" i="17"/>
  <c r="AQ256" i="7"/>
  <c r="AP93" i="17"/>
  <c r="AP61" i="16"/>
  <c r="AO256" i="7"/>
  <c r="AN93" i="17"/>
  <c r="AN61" i="16"/>
  <c r="AU93" i="17"/>
  <c r="AU61" i="16"/>
  <c r="AJ61" i="16"/>
  <c r="AJ93" i="17"/>
  <c r="U256" i="7"/>
  <c r="T61" i="16"/>
  <c r="T93" i="17"/>
  <c r="AA61" i="16"/>
  <c r="AA93" i="17"/>
  <c r="T256" i="7"/>
  <c r="S93" i="17"/>
  <c r="S61" i="16"/>
  <c r="BH61" i="16"/>
  <c r="BH93" i="17"/>
  <c r="H256" i="7"/>
  <c r="G93" i="17"/>
  <c r="G61" i="16"/>
  <c r="AG93" i="17"/>
  <c r="AG61" i="16"/>
  <c r="S256" i="7"/>
  <c r="R61" i="16"/>
  <c r="R93" i="17"/>
  <c r="BR256" i="7"/>
  <c r="BQ61" i="16"/>
  <c r="BQ93" i="17"/>
  <c r="AS256" i="7"/>
  <c r="AR93" i="17"/>
  <c r="AR61" i="16"/>
  <c r="V61" i="16"/>
  <c r="V93" i="17"/>
  <c r="J256" i="7"/>
  <c r="I61" i="16"/>
  <c r="I93" i="17"/>
  <c r="BL256" i="7"/>
  <c r="BK93" i="17"/>
  <c r="BK61" i="16"/>
  <c r="AE93" i="17"/>
  <c r="AE61" i="16"/>
  <c r="BG256" i="7"/>
  <c r="BF61" i="16"/>
  <c r="BF93" i="17"/>
  <c r="Y61" i="16"/>
  <c r="Y93" i="17"/>
  <c r="L256" i="7"/>
  <c r="K61" i="16"/>
  <c r="K93" i="17"/>
  <c r="BC61" i="16"/>
  <c r="BC93" i="17"/>
  <c r="BH256" i="7"/>
  <c r="BG93" i="17"/>
  <c r="BG61" i="16"/>
  <c r="AC93" i="17"/>
  <c r="AC61" i="16"/>
  <c r="BK256" i="7"/>
  <c r="BJ61" i="16"/>
  <c r="BJ93" i="17"/>
  <c r="BP93" i="17"/>
  <c r="BP61" i="16"/>
  <c r="K256" i="7"/>
  <c r="J93" i="17"/>
  <c r="J61" i="16"/>
  <c r="AE256" i="7"/>
  <c r="AD61" i="16"/>
  <c r="AD93" i="17"/>
  <c r="Y256" i="7"/>
  <c r="X93" i="17"/>
  <c r="X61" i="16"/>
  <c r="BN256" i="7"/>
  <c r="BM93" i="17"/>
  <c r="BM61" i="16"/>
  <c r="M256" i="7"/>
  <c r="L93" i="17"/>
  <c r="L61" i="16"/>
  <c r="BB93" i="17"/>
  <c r="BB61" i="16"/>
  <c r="X256" i="7"/>
  <c r="W61" i="16"/>
  <c r="W93" i="17"/>
  <c r="BL93" i="17"/>
  <c r="BL61" i="16"/>
  <c r="AN256" i="7"/>
  <c r="AM61" i="16"/>
  <c r="AM93" i="17"/>
  <c r="V256" i="7"/>
  <c r="U93" i="17"/>
  <c r="U61" i="16"/>
  <c r="P256" i="7"/>
  <c r="O61" i="16"/>
  <c r="O93" i="17"/>
  <c r="AP256" i="7"/>
  <c r="AO61" i="16"/>
  <c r="AO93" i="17"/>
  <c r="BF256" i="7"/>
  <c r="BE93" i="17"/>
  <c r="BE61" i="16"/>
  <c r="AR256" i="7"/>
  <c r="AQ93" i="17"/>
  <c r="AQ61" i="16"/>
  <c r="AX256" i="7"/>
  <c r="AW93" i="17"/>
  <c r="AW61" i="16"/>
  <c r="I256" i="7"/>
  <c r="H93" i="17"/>
  <c r="H61" i="16"/>
  <c r="AK61" i="16"/>
  <c r="AK93" i="17"/>
  <c r="AA256" i="7"/>
  <c r="Z61" i="16"/>
  <c r="Z93" i="17"/>
  <c r="AZ256" i="7"/>
  <c r="AY61" i="16"/>
  <c r="AY93" i="17"/>
  <c r="J64" i="16"/>
  <c r="J96" i="17"/>
  <c r="AI96" i="17"/>
  <c r="AI64" i="16"/>
  <c r="V96" i="17"/>
  <c r="V64" i="16"/>
  <c r="W64" i="16"/>
  <c r="W96" i="17"/>
  <c r="AC64" i="16"/>
  <c r="AC96" i="17"/>
  <c r="CY259" i="7"/>
  <c r="CX96" i="17"/>
  <c r="CX64" i="16"/>
  <c r="CI259" i="7"/>
  <c r="CH64" i="16"/>
  <c r="CH96" i="17"/>
  <c r="X64" i="16"/>
  <c r="X96" i="17"/>
  <c r="AQ64" i="16"/>
  <c r="AQ96" i="17"/>
  <c r="BP96" i="17"/>
  <c r="BP64" i="16"/>
  <c r="BF96" i="17"/>
  <c r="BF64" i="16"/>
  <c r="S64" i="16"/>
  <c r="S96" i="17"/>
  <c r="AH64" i="16"/>
  <c r="AH96" i="17"/>
  <c r="CH259" i="7"/>
  <c r="CG64" i="16"/>
  <c r="CG96" i="17"/>
  <c r="BK96" i="17"/>
  <c r="BK64" i="16"/>
  <c r="BZ259" i="7"/>
  <c r="BY96" i="17"/>
  <c r="BY64" i="16"/>
  <c r="BE64" i="16"/>
  <c r="BE96" i="17"/>
  <c r="K64" i="16"/>
  <c r="K96" i="17"/>
  <c r="AM64" i="16"/>
  <c r="AM96" i="17"/>
  <c r="CW259" i="7"/>
  <c r="CV96" i="17"/>
  <c r="CV64" i="16"/>
  <c r="AL64" i="16"/>
  <c r="AL96" i="17"/>
  <c r="CZ259" i="7"/>
  <c r="CY96" i="17"/>
  <c r="CY64" i="16"/>
  <c r="I96" i="17"/>
  <c r="I64" i="16"/>
  <c r="CF259" i="7"/>
  <c r="CE96" i="17"/>
  <c r="CE64" i="16"/>
  <c r="BV259" i="7"/>
  <c r="BU96" i="17"/>
  <c r="BU64" i="16"/>
  <c r="AW96" i="17"/>
  <c r="AW64" i="16"/>
  <c r="T96" i="17"/>
  <c r="T64" i="16"/>
  <c r="AP96" i="17"/>
  <c r="AP64" i="16"/>
  <c r="AO96" i="17"/>
  <c r="AO64" i="16"/>
  <c r="U64" i="16"/>
  <c r="U96" i="17"/>
  <c r="AZ64" i="16"/>
  <c r="AZ96" i="17"/>
  <c r="CR259" i="7"/>
  <c r="CQ96" i="17"/>
  <c r="CQ64" i="16"/>
  <c r="AB96" i="17"/>
  <c r="AB64" i="16"/>
  <c r="M64" i="16"/>
  <c r="M96" i="17"/>
  <c r="CA259" i="7"/>
  <c r="BZ96" i="17"/>
  <c r="BZ64" i="16"/>
  <c r="BM96" i="17"/>
  <c r="BM64" i="16"/>
  <c r="AN64" i="16"/>
  <c r="AN96" i="17"/>
  <c r="BX259" i="7"/>
  <c r="BW64" i="16"/>
  <c r="BW96" i="17"/>
  <c r="BG64" i="16"/>
  <c r="BG96" i="17"/>
  <c r="CS259" i="7"/>
  <c r="CR64" i="16"/>
  <c r="CR96" i="17"/>
  <c r="CA96" i="17"/>
  <c r="CA64" i="16"/>
  <c r="O64" i="16"/>
  <c r="O96" i="17"/>
  <c r="H259" i="7"/>
  <c r="G96" i="17"/>
  <c r="G64" i="16"/>
  <c r="AS96" i="17"/>
  <c r="AS64" i="16"/>
  <c r="Z96" i="17"/>
  <c r="Z64" i="16"/>
  <c r="BN64" i="16"/>
  <c r="BN96" i="17"/>
  <c r="BO96" i="17"/>
  <c r="BO64" i="16"/>
  <c r="BH96" i="17"/>
  <c r="BH64" i="16"/>
  <c r="CG259" i="7"/>
  <c r="CF96" i="17"/>
  <c r="CF64" i="16"/>
  <c r="BY259" i="7"/>
  <c r="BX64" i="16"/>
  <c r="BX96" i="17"/>
  <c r="BB64" i="16"/>
  <c r="BB96" i="17"/>
  <c r="AD96" i="17"/>
  <c r="AD64" i="16"/>
  <c r="AY64" i="16"/>
  <c r="AY96" i="17"/>
  <c r="CC259" i="7"/>
  <c r="CB64" i="16"/>
  <c r="CB96" i="17"/>
  <c r="CD259" i="7"/>
  <c r="CC96" i="17"/>
  <c r="CC64" i="16"/>
  <c r="I259" i="7"/>
  <c r="H64" i="16"/>
  <c r="H96" i="17"/>
  <c r="AJ64" i="16"/>
  <c r="AJ96" i="17"/>
  <c r="CQ259" i="7"/>
  <c r="CP96" i="17"/>
  <c r="CP64" i="16"/>
  <c r="CO259" i="7"/>
  <c r="CN64" i="16"/>
  <c r="CN96" i="17"/>
  <c r="P96" i="17"/>
  <c r="P64" i="16"/>
  <c r="M259" i="7"/>
  <c r="L96" i="17"/>
  <c r="L64" i="16"/>
  <c r="BW259" i="7"/>
  <c r="BV64" i="16"/>
  <c r="BV96" i="17"/>
  <c r="CX259" i="7"/>
  <c r="CW64" i="16"/>
  <c r="CW96" i="17"/>
  <c r="CP259" i="7"/>
  <c r="CO96" i="17"/>
  <c r="CO64" i="16"/>
  <c r="BD96" i="17"/>
  <c r="BD64" i="16"/>
  <c r="BJ64" i="16"/>
  <c r="BJ96" i="17"/>
  <c r="CM259" i="7"/>
  <c r="CL96" i="17"/>
  <c r="CL64" i="16"/>
  <c r="BU259" i="7"/>
  <c r="BT96" i="17"/>
  <c r="BT64" i="16"/>
  <c r="CK259" i="7"/>
  <c r="CJ96" i="17"/>
  <c r="CJ64" i="16"/>
  <c r="CN259" i="7"/>
  <c r="CM64" i="16"/>
  <c r="CM96" i="17"/>
  <c r="BQ64" i="16"/>
  <c r="BQ96" i="17"/>
  <c r="R64" i="16"/>
  <c r="R96" i="17"/>
  <c r="DA259" i="7"/>
  <c r="CZ64" i="16"/>
  <c r="CZ96" i="17"/>
  <c r="AX96" i="17"/>
  <c r="AX64" i="16"/>
  <c r="AT96" i="17"/>
  <c r="AT64" i="16"/>
  <c r="AA96" i="17"/>
  <c r="AA64" i="16"/>
  <c r="AF96" i="17"/>
  <c r="AF64" i="16"/>
  <c r="AR96" i="17"/>
  <c r="AR64" i="16"/>
  <c r="DK199" i="7"/>
  <c r="DK261" i="7" s="1"/>
  <c r="DK259" i="7"/>
  <c r="EY199" i="7"/>
  <c r="EY261" i="7" s="1"/>
  <c r="EY259" i="7"/>
  <c r="J259" i="7"/>
  <c r="BG259" i="7"/>
  <c r="T259" i="7"/>
  <c r="EF199" i="7"/>
  <c r="EF261" i="7" s="1"/>
  <c r="EF259" i="7"/>
  <c r="DI199" i="7"/>
  <c r="DI261" i="7" s="1"/>
  <c r="DI259" i="7"/>
  <c r="AZ259" i="7"/>
  <c r="EL199" i="7"/>
  <c r="EL261" i="7" s="1"/>
  <c r="EL259" i="7"/>
  <c r="EW199" i="7"/>
  <c r="EW261" i="7" s="1"/>
  <c r="EW259" i="7"/>
  <c r="DM199" i="7"/>
  <c r="DM261" i="7" s="1"/>
  <c r="DM259" i="7"/>
  <c r="DH199" i="7"/>
  <c r="DH261" i="7" s="1"/>
  <c r="DH259" i="7"/>
  <c r="Y259" i="7"/>
  <c r="BH259" i="7"/>
  <c r="AF199" i="7"/>
  <c r="AF261" i="7" s="1"/>
  <c r="AF256" i="7"/>
  <c r="AV199" i="7"/>
  <c r="AV261" i="7" s="1"/>
  <c r="AV256" i="7"/>
  <c r="BB199" i="7"/>
  <c r="BB261" i="7" s="1"/>
  <c r="BB256" i="7"/>
  <c r="S259" i="7"/>
  <c r="AI259" i="7"/>
  <c r="BR259" i="7"/>
  <c r="FF199" i="7"/>
  <c r="FF261" i="7" s="1"/>
  <c r="FF259" i="7"/>
  <c r="EM199" i="7"/>
  <c r="EM261" i="7" s="1"/>
  <c r="EM259" i="7"/>
  <c r="DO199" i="7"/>
  <c r="DO261" i="7" s="1"/>
  <c r="DO259" i="7"/>
  <c r="ES199" i="7"/>
  <c r="ES261" i="7" s="1"/>
  <c r="ES259" i="7"/>
  <c r="FK199" i="7"/>
  <c r="FK261" i="7" s="1"/>
  <c r="FK259" i="7"/>
  <c r="FB199" i="7"/>
  <c r="FB261" i="7" s="1"/>
  <c r="FB259" i="7"/>
  <c r="EE199" i="7"/>
  <c r="EE261" i="7" s="1"/>
  <c r="EE259" i="7"/>
  <c r="DG199" i="7"/>
  <c r="DG261" i="7" s="1"/>
  <c r="DG259" i="7"/>
  <c r="DP199" i="7"/>
  <c r="DP261" i="7" s="1"/>
  <c r="DP259" i="7"/>
  <c r="BL259" i="7"/>
  <c r="DB199" i="7"/>
  <c r="DB261" i="7" s="1"/>
  <c r="DB259" i="7"/>
  <c r="DY199" i="7"/>
  <c r="DY261" i="7" s="1"/>
  <c r="DY259" i="7"/>
  <c r="EV199" i="7"/>
  <c r="EV261" i="7" s="1"/>
  <c r="EV259" i="7"/>
  <c r="EP199" i="7"/>
  <c r="EP261" i="7" s="1"/>
  <c r="EP259" i="7"/>
  <c r="AO259" i="7"/>
  <c r="AK199" i="7"/>
  <c r="AK261" i="7" s="1"/>
  <c r="AK256" i="7"/>
  <c r="R199" i="7"/>
  <c r="R261" i="7" s="1"/>
  <c r="R256" i="7"/>
  <c r="AB199" i="7"/>
  <c r="AB261" i="7" s="1"/>
  <c r="AB256" i="7"/>
  <c r="Z199" i="7"/>
  <c r="Z261" i="7" s="1"/>
  <c r="Z256" i="7"/>
  <c r="AW199" i="7"/>
  <c r="AW261" i="7" s="1"/>
  <c r="AW256" i="7"/>
  <c r="BF259" i="7"/>
  <c r="AX259" i="7"/>
  <c r="L259" i="7"/>
  <c r="EC199" i="7"/>
  <c r="EC261" i="7" s="1"/>
  <c r="EC259" i="7"/>
  <c r="AN259" i="7"/>
  <c r="EG199" i="7"/>
  <c r="EG261" i="7" s="1"/>
  <c r="EG259" i="7"/>
  <c r="EJ199" i="7"/>
  <c r="EJ261" i="7" s="1"/>
  <c r="EJ259" i="7"/>
  <c r="FG199" i="7"/>
  <c r="FG261" i="7" s="1"/>
  <c r="FG259" i="7"/>
  <c r="FD199" i="7"/>
  <c r="FD261" i="7" s="1"/>
  <c r="FD259" i="7"/>
  <c r="AQ259" i="7"/>
  <c r="ER199" i="7"/>
  <c r="ER261" i="7" s="1"/>
  <c r="ER259" i="7"/>
  <c r="AC259" i="7"/>
  <c r="P259" i="7"/>
  <c r="BI199" i="7"/>
  <c r="BI261" i="7" s="1"/>
  <c r="BI256" i="7"/>
  <c r="AH199" i="7"/>
  <c r="AH261" i="7" s="1"/>
  <c r="AH256" i="7"/>
  <c r="AT259" i="7"/>
  <c r="AA259" i="7"/>
  <c r="DC199" i="7"/>
  <c r="DC261" i="7" s="1"/>
  <c r="DC259" i="7"/>
  <c r="EK199" i="7"/>
  <c r="EK261" i="7" s="1"/>
  <c r="EK259" i="7"/>
  <c r="EZ199" i="7"/>
  <c r="EZ261" i="7" s="1"/>
  <c r="EZ259" i="7"/>
  <c r="DE199" i="7"/>
  <c r="DE261" i="7" s="1"/>
  <c r="DE259" i="7"/>
  <c r="DJ199" i="7"/>
  <c r="DJ261" i="7" s="1"/>
  <c r="DJ259" i="7"/>
  <c r="BC259" i="7"/>
  <c r="BQ259" i="7"/>
  <c r="FC199" i="7"/>
  <c r="FC261" i="7" s="1"/>
  <c r="FC259" i="7"/>
  <c r="BD199" i="7"/>
  <c r="BD261" i="7" s="1"/>
  <c r="BD256" i="7"/>
  <c r="AD199" i="7"/>
  <c r="AD261" i="7" s="1"/>
  <c r="AD256" i="7"/>
  <c r="AY259" i="7"/>
  <c r="AK259" i="7"/>
  <c r="DR199" i="7"/>
  <c r="DR261" i="7" s="1"/>
  <c r="DR259" i="7"/>
  <c r="FH199" i="7"/>
  <c r="FH261" i="7" s="1"/>
  <c r="FH259" i="7"/>
  <c r="Q259" i="7"/>
  <c r="FL199" i="7"/>
  <c r="FL261" i="7" s="1"/>
  <c r="FL259" i="7"/>
  <c r="AM199" i="7"/>
  <c r="AM261" i="7" s="1"/>
  <c r="AM256" i="7"/>
  <c r="V259" i="7"/>
  <c r="BC199" i="7"/>
  <c r="BC261" i="7" s="1"/>
  <c r="BC256" i="7"/>
  <c r="BM199" i="7"/>
  <c r="BM261" i="7" s="1"/>
  <c r="BM256" i="7"/>
  <c r="K259" i="7"/>
  <c r="AU259" i="7"/>
  <c r="AB259" i="7"/>
  <c r="EO199" i="7"/>
  <c r="EO261" i="7" s="1"/>
  <c r="EO259" i="7"/>
  <c r="AG259" i="7"/>
  <c r="FA199" i="7"/>
  <c r="FA261" i="7" s="1"/>
  <c r="FA259" i="7"/>
  <c r="EH199" i="7"/>
  <c r="EH261" i="7" s="1"/>
  <c r="EH259" i="7"/>
  <c r="DN199" i="7"/>
  <c r="DN261" i="7" s="1"/>
  <c r="DN259" i="7"/>
  <c r="AS259" i="7"/>
  <c r="EA199" i="7"/>
  <c r="EA261" i="7" s="1"/>
  <c r="EA259" i="7"/>
  <c r="AM259" i="7"/>
  <c r="Q199" i="7"/>
  <c r="Q261" i="7" s="1"/>
  <c r="Q256" i="7"/>
  <c r="U259" i="7"/>
  <c r="AL199" i="7"/>
  <c r="AL261" i="7" s="1"/>
  <c r="AL256" i="7"/>
  <c r="N259" i="7"/>
  <c r="FJ199" i="7"/>
  <c r="FJ261" i="7" s="1"/>
  <c r="FJ259" i="7"/>
  <c r="FN199" i="7"/>
  <c r="FN261" i="7" s="1"/>
  <c r="FN259" i="7"/>
  <c r="DW199" i="7"/>
  <c r="DW261" i="7" s="1"/>
  <c r="DW259" i="7"/>
  <c r="BO259" i="7"/>
  <c r="EB199" i="7"/>
  <c r="EB261" i="7" s="1"/>
  <c r="EB259" i="7"/>
  <c r="BE259" i="7"/>
  <c r="FE199" i="7"/>
  <c r="FE261" i="7" s="1"/>
  <c r="FE259" i="7"/>
  <c r="AR259" i="7"/>
  <c r="AE259" i="7"/>
  <c r="BA259" i="7"/>
  <c r="BN259" i="7"/>
  <c r="AJ259" i="7"/>
  <c r="BP259" i="7"/>
  <c r="BK259" i="7"/>
  <c r="DT199" i="7"/>
  <c r="DT261" i="7" s="1"/>
  <c r="DT259" i="7"/>
  <c r="ED199" i="7"/>
  <c r="ED261" i="7" s="1"/>
  <c r="ED259" i="7"/>
  <c r="FO199" i="7"/>
  <c r="FO261" i="7" s="1"/>
  <c r="FO259" i="7"/>
  <c r="DD199" i="7"/>
  <c r="DD261" i="7" s="1"/>
  <c r="DD259" i="7"/>
  <c r="W259" i="7"/>
  <c r="DF199" i="7"/>
  <c r="DF261" i="7" s="1"/>
  <c r="DF259" i="7"/>
  <c r="AP259" i="7"/>
  <c r="W199" i="7"/>
  <c r="W261" i="7" s="1"/>
  <c r="W256" i="7"/>
  <c r="BQ199" i="7"/>
  <c r="BQ261" i="7" s="1"/>
  <c r="BQ256" i="7"/>
  <c r="BJ199" i="7"/>
  <c r="BJ261" i="7" s="1"/>
  <c r="BJ256" i="7"/>
  <c r="BI259" i="7"/>
  <c r="X259" i="7"/>
  <c r="AD259" i="7"/>
  <c r="DX199" i="7"/>
  <c r="DX261" i="7" s="1"/>
  <c r="DX259" i="7"/>
  <c r="DU199" i="7"/>
  <c r="DU261" i="7" s="1"/>
  <c r="DU259" i="7"/>
  <c r="DV199" i="7"/>
  <c r="DV261" i="7" s="1"/>
  <c r="DV259" i="7"/>
  <c r="DQ199" i="7"/>
  <c r="DQ261" i="7" s="1"/>
  <c r="DQ259" i="7"/>
  <c r="EU199" i="7"/>
  <c r="EU261" i="7" s="1"/>
  <c r="EU259" i="7"/>
  <c r="CB199" i="7"/>
  <c r="CB261" i="7" s="1"/>
  <c r="CB259" i="7"/>
  <c r="AI199" i="7"/>
  <c r="AI261" i="7" s="1"/>
  <c r="BL199" i="7"/>
  <c r="BL261" i="7" s="1"/>
  <c r="AY199" i="7"/>
  <c r="AY261" i="7" s="1"/>
  <c r="AQ199" i="7"/>
  <c r="AQ261" i="7" s="1"/>
  <c r="AG199" i="7"/>
  <c r="AG261" i="7" s="1"/>
  <c r="T199" i="7"/>
  <c r="T261" i="7" s="1"/>
  <c r="BP199" i="7"/>
  <c r="BP261" i="7" s="1"/>
  <c r="AJ199" i="7"/>
  <c r="AJ261" i="7" s="1"/>
  <c r="BE199" i="7"/>
  <c r="BE261" i="7" s="1"/>
  <c r="BG199" i="7"/>
  <c r="BG261" i="7" s="1"/>
  <c r="N199" i="7"/>
  <c r="N261" i="7" s="1"/>
  <c r="AS199" i="7"/>
  <c r="AS261" i="7" s="1"/>
  <c r="J199" i="7"/>
  <c r="J261" i="7" s="1"/>
  <c r="P199" i="7"/>
  <c r="P261" i="7" s="1"/>
  <c r="Y199" i="7"/>
  <c r="Y261" i="7" s="1"/>
  <c r="BN199" i="7"/>
  <c r="BN261" i="7" s="1"/>
  <c r="AR199" i="7"/>
  <c r="AR261" i="7" s="1"/>
  <c r="BO199" i="7"/>
  <c r="BO261" i="7" s="1"/>
  <c r="S199" i="7"/>
  <c r="S261" i="7" s="1"/>
  <c r="X199" i="7"/>
  <c r="X261" i="7" s="1"/>
  <c r="BK199" i="7"/>
  <c r="BK261" i="7" s="1"/>
  <c r="BA199" i="7"/>
  <c r="BA261" i="7" s="1"/>
  <c r="K199" i="7"/>
  <c r="K261" i="7" s="1"/>
  <c r="V199" i="7"/>
  <c r="V261" i="7" s="1"/>
  <c r="AO199" i="7"/>
  <c r="AO261" i="7" s="1"/>
  <c r="BR199" i="7"/>
  <c r="BR261" i="7" s="1"/>
  <c r="AP199" i="7"/>
  <c r="AP261" i="7" s="1"/>
  <c r="CQ199" i="7"/>
  <c r="CQ261" i="7" s="1"/>
  <c r="BV199" i="7"/>
  <c r="BV261" i="7" s="1"/>
  <c r="CP199" i="7"/>
  <c r="CP261" i="7" s="1"/>
  <c r="M199" i="7"/>
  <c r="M261" i="7" s="1"/>
  <c r="CZ199" i="7"/>
  <c r="CZ261" i="7" s="1"/>
  <c r="L199" i="7"/>
  <c r="L261" i="7" s="1"/>
  <c r="BH199" i="7"/>
  <c r="BH261" i="7" s="1"/>
  <c r="CW199" i="7"/>
  <c r="CW261" i="7" s="1"/>
  <c r="CA199" i="7"/>
  <c r="CA261" i="7" s="1"/>
  <c r="CX199" i="7"/>
  <c r="CX261" i="7" s="1"/>
  <c r="BY199" i="7"/>
  <c r="BY261" i="7" s="1"/>
  <c r="CI199" i="7"/>
  <c r="CI261" i="7" s="1"/>
  <c r="AN199" i="7"/>
  <c r="AN261" i="7" s="1"/>
  <c r="BZ199" i="7"/>
  <c r="BZ261" i="7" s="1"/>
  <c r="CN199" i="7"/>
  <c r="CN261" i="7" s="1"/>
  <c r="CK199" i="7"/>
  <c r="CK261" i="7" s="1"/>
  <c r="CM199" i="7"/>
  <c r="CM261" i="7" s="1"/>
  <c r="BW199" i="7"/>
  <c r="BW261" i="7" s="1"/>
  <c r="DA199" i="7"/>
  <c r="DA261" i="7" s="1"/>
  <c r="CS199" i="7"/>
  <c r="CS261" i="7" s="1"/>
  <c r="I199" i="7"/>
  <c r="I261" i="7" s="1"/>
  <c r="AE199" i="7"/>
  <c r="AE261" i="7" s="1"/>
  <c r="U199" i="7"/>
  <c r="U261" i="7" s="1"/>
  <c r="CO199" i="7"/>
  <c r="CO261" i="7" s="1"/>
  <c r="AU199" i="7"/>
  <c r="AU261" i="7" s="1"/>
  <c r="AX199" i="7"/>
  <c r="AX261" i="7" s="1"/>
  <c r="AA199" i="7"/>
  <c r="AA261" i="7" s="1"/>
  <c r="AZ199" i="7"/>
  <c r="AZ261" i="7" s="1"/>
  <c r="CG199" i="7"/>
  <c r="CG261" i="7" s="1"/>
  <c r="CY199" i="7"/>
  <c r="CY261" i="7" s="1"/>
  <c r="CH199" i="7"/>
  <c r="CH261" i="7" s="1"/>
  <c r="H199" i="7"/>
  <c r="H261" i="7" s="1"/>
  <c r="BF199" i="7"/>
  <c r="BF261" i="7" s="1"/>
  <c r="BU199" i="7"/>
  <c r="BU261" i="7" s="1"/>
  <c r="CR199" i="7"/>
  <c r="CR261" i="7" s="1"/>
  <c r="AC199" i="7"/>
  <c r="AC261" i="7" s="1"/>
  <c r="AT199" i="7"/>
  <c r="AT261" i="7" s="1"/>
  <c r="CD199" i="7"/>
  <c r="CD261" i="7" s="1"/>
  <c r="CF199" i="7"/>
  <c r="CF261" i="7" s="1"/>
  <c r="CC199" i="7"/>
  <c r="CC261" i="7" s="1"/>
  <c r="BX199" i="7"/>
  <c r="BX261" i="7" s="1"/>
  <c r="D237" i="3"/>
  <c r="ET197" i="7"/>
  <c r="J9" i="12"/>
  <c r="O197" i="7"/>
  <c r="K45" i="12" s="1"/>
  <c r="L10" i="12"/>
  <c r="L9" i="12" s="1"/>
  <c r="K11" i="12"/>
  <c r="K61" i="12" s="1"/>
  <c r="D212" i="7"/>
  <c r="F30" i="16"/>
  <c r="D58" i="17"/>
  <c r="D52" i="17" s="1"/>
  <c r="EF202" i="7"/>
  <c r="EF264" i="7" s="1"/>
  <c r="FO202" i="7"/>
  <c r="EN202" i="7"/>
  <c r="EN264" i="7" s="1"/>
  <c r="CV202" i="7"/>
  <c r="CU67" i="16" s="1"/>
  <c r="BV203" i="7"/>
  <c r="DS202" i="7"/>
  <c r="DS264" i="7" s="1"/>
  <c r="CH203" i="7"/>
  <c r="ED202" i="7"/>
  <c r="ED264" i="7" s="1"/>
  <c r="L202" i="7"/>
  <c r="K67" i="16" s="1"/>
  <c r="CT202" i="7"/>
  <c r="CS67" i="16" s="1"/>
  <c r="FH202" i="7"/>
  <c r="FH264" i="7" s="1"/>
  <c r="CK202" i="7"/>
  <c r="CJ67" i="16" s="1"/>
  <c r="AS202" i="7"/>
  <c r="AR67" i="16" s="1"/>
  <c r="BO202" i="7"/>
  <c r="BN67" i="16" s="1"/>
  <c r="AB202" i="7"/>
  <c r="AA67" i="16" s="1"/>
  <c r="T202" i="7"/>
  <c r="S67" i="16" s="1"/>
  <c r="W202" i="7"/>
  <c r="V67" i="16" s="1"/>
  <c r="Y202" i="7"/>
  <c r="X67" i="16" s="1"/>
  <c r="DR202" i="7"/>
  <c r="DR264" i="7" s="1"/>
  <c r="CR202" i="7"/>
  <c r="CQ67" i="16" s="1"/>
  <c r="DB202" i="7"/>
  <c r="DB264" i="7" s="1"/>
  <c r="BU203" i="7"/>
  <c r="AY203" i="7"/>
  <c r="EU203" i="7"/>
  <c r="EU265" i="7" s="1"/>
  <c r="EC203" i="7"/>
  <c r="EC265" i="7" s="1"/>
  <c r="DG203" i="7"/>
  <c r="DG265" i="7" s="1"/>
  <c r="DT203" i="7"/>
  <c r="DT265" i="7" s="1"/>
  <c r="BQ203" i="7"/>
  <c r="BE203" i="7"/>
  <c r="AH203" i="7"/>
  <c r="J203" i="7"/>
  <c r="CM203" i="7"/>
  <c r="BZ203" i="7"/>
  <c r="DC203" i="7"/>
  <c r="DC265" i="7" s="1"/>
  <c r="BN202" i="7"/>
  <c r="BM67" i="16" s="1"/>
  <c r="BZ202" i="7"/>
  <c r="BY67" i="16" s="1"/>
  <c r="Q202" i="7"/>
  <c r="P67" i="16" s="1"/>
  <c r="CO202" i="7"/>
  <c r="CN67" i="16" s="1"/>
  <c r="DY202" i="7"/>
  <c r="DY264" i="7" s="1"/>
  <c r="BV202" i="7"/>
  <c r="BU67" i="16" s="1"/>
  <c r="EC202" i="7"/>
  <c r="EC264" i="7" s="1"/>
  <c r="G202" i="7"/>
  <c r="F67" i="16" s="1"/>
  <c r="CU203" i="7"/>
  <c r="EA202" i="7"/>
  <c r="EA264" i="7" s="1"/>
  <c r="CN202" i="7"/>
  <c r="CM67" i="16" s="1"/>
  <c r="AN202" i="7"/>
  <c r="AM67" i="16" s="1"/>
  <c r="CW202" i="7"/>
  <c r="CV67" i="16" s="1"/>
  <c r="DU202" i="7"/>
  <c r="DU264" i="7" s="1"/>
  <c r="AG202" i="7"/>
  <c r="AF67" i="16" s="1"/>
  <c r="AO202" i="7"/>
  <c r="AN67" i="16" s="1"/>
  <c r="AL202" i="7"/>
  <c r="AK67" i="16" s="1"/>
  <c r="EI202" i="7"/>
  <c r="EI264" i="7" s="1"/>
  <c r="CL202" i="7"/>
  <c r="CK67" i="16" s="1"/>
  <c r="BG202" i="7"/>
  <c r="BF67" i="16" s="1"/>
  <c r="DA202" i="7"/>
  <c r="CZ67" i="16" s="1"/>
  <c r="DI202" i="7"/>
  <c r="DI264" i="7" s="1"/>
  <c r="AT202" i="7"/>
  <c r="AS67" i="16" s="1"/>
  <c r="CF203" i="7"/>
  <c r="BK203" i="7"/>
  <c r="FE203" i="7"/>
  <c r="FE265" i="7" s="1"/>
  <c r="EP203" i="7"/>
  <c r="EP265" i="7" s="1"/>
  <c r="DS203" i="7"/>
  <c r="DS265" i="7" s="1"/>
  <c r="EG203" i="7"/>
  <c r="EG265" i="7" s="1"/>
  <c r="CB203" i="7"/>
  <c r="BP203" i="7"/>
  <c r="AU203" i="7"/>
  <c r="X203" i="7"/>
  <c r="CY203" i="7"/>
  <c r="CK203" i="7"/>
  <c r="DO203" i="7"/>
  <c r="DO265" i="7" s="1"/>
  <c r="DF203" i="7"/>
  <c r="DF265" i="7" s="1"/>
  <c r="ER202" i="7"/>
  <c r="ER264" i="7" s="1"/>
  <c r="CS203" i="7"/>
  <c r="BW203" i="7"/>
  <c r="FG203" i="7"/>
  <c r="FG265" i="7" s="1"/>
  <c r="CL203" i="7"/>
  <c r="EE203" i="7"/>
  <c r="EE265" i="7" s="1"/>
  <c r="EQ203" i="7"/>
  <c r="EQ265" i="7" s="1"/>
  <c r="CN203" i="7"/>
  <c r="CC203" i="7"/>
  <c r="BF203" i="7"/>
  <c r="DK203" i="7"/>
  <c r="DK265" i="7" s="1"/>
  <c r="CX203" i="7"/>
  <c r="EA203" i="7"/>
  <c r="EA265" i="7" s="1"/>
  <c r="CB202" i="7"/>
  <c r="CA67" i="16" s="1"/>
  <c r="ET202" i="7"/>
  <c r="ET264" i="7" s="1"/>
  <c r="EE202" i="7"/>
  <c r="EE264" i="7" s="1"/>
  <c r="BY202" i="7"/>
  <c r="BX67" i="16" s="1"/>
  <c r="AR202" i="7"/>
  <c r="AQ67" i="16" s="1"/>
  <c r="FF202" i="7"/>
  <c r="FF264" i="7" s="1"/>
  <c r="CU202" i="7"/>
  <c r="CT67" i="16" s="1"/>
  <c r="BB202" i="7"/>
  <c r="BA67" i="16" s="1"/>
  <c r="BW202" i="7"/>
  <c r="BV67" i="16" s="1"/>
  <c r="M202" i="7"/>
  <c r="L67" i="16" s="1"/>
  <c r="EG202" i="7"/>
  <c r="EG264" i="7" s="1"/>
  <c r="FK202" i="7"/>
  <c r="FK264" i="7" s="1"/>
  <c r="EO202" i="7"/>
  <c r="EO264" i="7" s="1"/>
  <c r="DT202" i="7"/>
  <c r="DT264" i="7" s="1"/>
  <c r="DD203" i="7"/>
  <c r="DD265" i="7" s="1"/>
  <c r="CI203" i="7"/>
  <c r="Y203" i="7"/>
  <c r="DR203" i="7"/>
  <c r="DR265" i="7" s="1"/>
  <c r="ER203" i="7"/>
  <c r="ER265" i="7" s="1"/>
  <c r="BA203" i="7"/>
  <c r="CZ203" i="7"/>
  <c r="CP203" i="7"/>
  <c r="BR203" i="7"/>
  <c r="DW203" i="7"/>
  <c r="DW265" i="7" s="1"/>
  <c r="DJ203" i="7"/>
  <c r="DJ265" i="7" s="1"/>
  <c r="EN203" i="7"/>
  <c r="EN265" i="7" s="1"/>
  <c r="BL202" i="7"/>
  <c r="BK67" i="16" s="1"/>
  <c r="EZ202" i="7"/>
  <c r="EZ264" i="7" s="1"/>
  <c r="R202" i="7"/>
  <c r="Q67" i="16" s="1"/>
  <c r="BF202" i="7"/>
  <c r="BE67" i="16" s="1"/>
  <c r="P202" i="7"/>
  <c r="O67" i="16" s="1"/>
  <c r="DG202" i="7"/>
  <c r="DG264" i="7" s="1"/>
  <c r="AA202" i="7"/>
  <c r="Z67" i="16" s="1"/>
  <c r="CP202" i="7"/>
  <c r="CO67" i="16" s="1"/>
  <c r="DN202" i="7"/>
  <c r="DN264" i="7" s="1"/>
  <c r="ES202" i="7"/>
  <c r="ES264" i="7" s="1"/>
  <c r="FG202" i="7"/>
  <c r="FG264" i="7" s="1"/>
  <c r="AK202" i="7"/>
  <c r="AJ67" i="16" s="1"/>
  <c r="DX202" i="7"/>
  <c r="DX264" i="7" s="1"/>
  <c r="CZ202" i="7"/>
  <c r="CY67" i="16" s="1"/>
  <c r="AW202" i="7"/>
  <c r="AV67" i="16" s="1"/>
  <c r="V202" i="7"/>
  <c r="U67" i="16" s="1"/>
  <c r="G203" i="7"/>
  <c r="F68" i="16" s="1"/>
  <c r="DP203" i="7"/>
  <c r="DP265" i="7" s="1"/>
  <c r="CT203" i="7"/>
  <c r="AJ203" i="7"/>
  <c r="ED203" i="7"/>
  <c r="ED265" i="7" s="1"/>
  <c r="Q203" i="7"/>
  <c r="EF203" i="7"/>
  <c r="EF265" i="7" s="1"/>
  <c r="DL203" i="7"/>
  <c r="DL265" i="7" s="1"/>
  <c r="DA203" i="7"/>
  <c r="CD203" i="7"/>
  <c r="FJ203" i="7"/>
  <c r="FJ265" i="7" s="1"/>
  <c r="EI203" i="7"/>
  <c r="EI265" i="7" s="1"/>
  <c r="DV203" i="7"/>
  <c r="DV265" i="7" s="1"/>
  <c r="FB202" i="7"/>
  <c r="FB264" i="7" s="1"/>
  <c r="EX202" i="7"/>
  <c r="EX264" i="7" s="1"/>
  <c r="FN203" i="7"/>
  <c r="FN265" i="7" s="1"/>
  <c r="O202" i="7"/>
  <c r="N67" i="16" s="1"/>
  <c r="BA202" i="7"/>
  <c r="AZ67" i="16" s="1"/>
  <c r="I202" i="7"/>
  <c r="H67" i="16" s="1"/>
  <c r="CX202" i="7"/>
  <c r="CW67" i="16" s="1"/>
  <c r="BT202" i="7"/>
  <c r="BS67" i="16" s="1"/>
  <c r="BR202" i="7"/>
  <c r="BQ67" i="16" s="1"/>
  <c r="AV202" i="7"/>
  <c r="AU67" i="16" s="1"/>
  <c r="CM202" i="7"/>
  <c r="CL67" i="16" s="1"/>
  <c r="EY202" i="7"/>
  <c r="EY264" i="7" s="1"/>
  <c r="EJ202" i="7"/>
  <c r="EJ264" i="7" s="1"/>
  <c r="CD202" i="7"/>
  <c r="CC67" i="16" s="1"/>
  <c r="N202" i="7"/>
  <c r="M67" i="16" s="1"/>
  <c r="BJ202" i="7"/>
  <c r="BI67" i="16" s="1"/>
  <c r="S202" i="7"/>
  <c r="R67" i="16" s="1"/>
  <c r="EV203" i="7"/>
  <c r="EV265" i="7" s="1"/>
  <c r="EB203" i="7"/>
  <c r="EB265" i="7" s="1"/>
  <c r="EZ203" i="7"/>
  <c r="EZ265" i="7" s="1"/>
  <c r="AW203" i="7"/>
  <c r="EO203" i="7"/>
  <c r="EO265" i="7" s="1"/>
  <c r="BM203" i="7"/>
  <c r="FC203" i="7"/>
  <c r="FC265" i="7" s="1"/>
  <c r="DY203" i="7"/>
  <c r="DY265" i="7" s="1"/>
  <c r="DM203" i="7"/>
  <c r="DM265" i="7" s="1"/>
  <c r="CO203" i="7"/>
  <c r="FL203" i="7"/>
  <c r="FL265" i="7" s="1"/>
  <c r="FK203" i="7"/>
  <c r="FK265" i="7" s="1"/>
  <c r="EH203" i="7"/>
  <c r="EH265" i="7" s="1"/>
  <c r="K202" i="7"/>
  <c r="J67" i="16" s="1"/>
  <c r="AM202" i="7"/>
  <c r="AL67" i="16" s="1"/>
  <c r="CC202" i="7"/>
  <c r="CB67" i="16" s="1"/>
  <c r="J202" i="7"/>
  <c r="I67" i="16" s="1"/>
  <c r="DO202" i="7"/>
  <c r="DO264" i="7" s="1"/>
  <c r="EW202" i="7"/>
  <c r="EW264" i="7" s="1"/>
  <c r="BM202" i="7"/>
  <c r="BL67" i="16" s="1"/>
  <c r="DW202" i="7"/>
  <c r="DW264" i="7" s="1"/>
  <c r="BK202" i="7"/>
  <c r="BJ67" i="16" s="1"/>
  <c r="AZ202" i="7"/>
  <c r="AY67" i="16" s="1"/>
  <c r="AJ202" i="7"/>
  <c r="AI67" i="16" s="1"/>
  <c r="EK202" i="7"/>
  <c r="EK264" i="7" s="1"/>
  <c r="DK202" i="7"/>
  <c r="DK264" i="7" s="1"/>
  <c r="AC202" i="7"/>
  <c r="AB67" i="16" s="1"/>
  <c r="DM202" i="7"/>
  <c r="DM264" i="7" s="1"/>
  <c r="G194" i="7"/>
  <c r="FD203" i="7"/>
  <c r="FD265" i="7" s="1"/>
  <c r="EM203" i="7"/>
  <c r="EM265" i="7" s="1"/>
  <c r="N203" i="7"/>
  <c r="BI203" i="7"/>
  <c r="H203" i="7"/>
  <c r="DI203" i="7"/>
  <c r="DI265" i="7" s="1"/>
  <c r="EY203" i="7"/>
  <c r="EY265" i="7" s="1"/>
  <c r="EJ203" i="7"/>
  <c r="EJ265" i="7" s="1"/>
  <c r="DX203" i="7"/>
  <c r="DX265" i="7" s="1"/>
  <c r="DB203" i="7"/>
  <c r="DB265" i="7" s="1"/>
  <c r="S203" i="7"/>
  <c r="K203" i="7"/>
  <c r="AI203" i="7"/>
  <c r="L203" i="7"/>
  <c r="AB203" i="7"/>
  <c r="BT203" i="7"/>
  <c r="AC203" i="7"/>
  <c r="ES203" i="7"/>
  <c r="ES265" i="7" s="1"/>
  <c r="FF203" i="7"/>
  <c r="FF265" i="7" s="1"/>
  <c r="FA203" i="7"/>
  <c r="FA265" i="7" s="1"/>
  <c r="EK203" i="7"/>
  <c r="EK265" i="7" s="1"/>
  <c r="DN203" i="7"/>
  <c r="DN265" i="7" s="1"/>
  <c r="AE203" i="7"/>
  <c r="R203" i="7"/>
  <c r="AT203" i="7"/>
  <c r="DV202" i="7"/>
  <c r="H202" i="7"/>
  <c r="G67" i="16" s="1"/>
  <c r="W203" i="7"/>
  <c r="EX203" i="7"/>
  <c r="EX265" i="7" s="1"/>
  <c r="AN203" i="7"/>
  <c r="CG203" i="7"/>
  <c r="AP203" i="7"/>
  <c r="BX203" i="7"/>
  <c r="U203" i="7"/>
  <c r="FM203" i="7"/>
  <c r="FM265" i="7" s="1"/>
  <c r="FH203" i="7"/>
  <c r="FH265" i="7" s="1"/>
  <c r="DZ203" i="7"/>
  <c r="DZ265" i="7" s="1"/>
  <c r="AQ203" i="7"/>
  <c r="AD203" i="7"/>
  <c r="BG203" i="7"/>
  <c r="CY202" i="7"/>
  <c r="CX67" i="16" s="1"/>
  <c r="CG202" i="7"/>
  <c r="CF67" i="16" s="1"/>
  <c r="AX203" i="7"/>
  <c r="FM202" i="7"/>
  <c r="FM264" i="7" s="1"/>
  <c r="AP202" i="7"/>
  <c r="AO67" i="16" s="1"/>
  <c r="DC202" i="7"/>
  <c r="DC264" i="7" s="1"/>
  <c r="BX202" i="7"/>
  <c r="BW67" i="16" s="1"/>
  <c r="DJ202" i="7"/>
  <c r="DJ264" i="7" s="1"/>
  <c r="EV202" i="7"/>
  <c r="EV264" i="7" s="1"/>
  <c r="EH202" i="7"/>
  <c r="BS202" i="7"/>
  <c r="BR67" i="16" s="1"/>
  <c r="FI202" i="7"/>
  <c r="FI264" i="7" s="1"/>
  <c r="CH202" i="7"/>
  <c r="CG67" i="16" s="1"/>
  <c r="FL202" i="7"/>
  <c r="BE202" i="7"/>
  <c r="BD67" i="16" s="1"/>
  <c r="AI202" i="7"/>
  <c r="AH67" i="16" s="1"/>
  <c r="EP202" i="7"/>
  <c r="EP264" i="7" s="1"/>
  <c r="I203" i="7"/>
  <c r="AK203" i="7"/>
  <c r="P203" i="7"/>
  <c r="AZ203" i="7"/>
  <c r="CR203" i="7"/>
  <c r="BY203" i="7"/>
  <c r="CJ203" i="7"/>
  <c r="AF203" i="7"/>
  <c r="T203" i="7"/>
  <c r="FB203" i="7"/>
  <c r="FB265" i="7" s="1"/>
  <c r="EL203" i="7"/>
  <c r="EL265" i="7" s="1"/>
  <c r="BC203" i="7"/>
  <c r="AO203" i="7"/>
  <c r="BS203" i="7"/>
  <c r="O203" i="7"/>
  <c r="Z203" i="7"/>
  <c r="DL202" i="7"/>
  <c r="DL264" i="7" s="1"/>
  <c r="AL203" i="7"/>
  <c r="BH202" i="7"/>
  <c r="BG67" i="16" s="1"/>
  <c r="BI202" i="7"/>
  <c r="BH67" i="16" s="1"/>
  <c r="DH202" i="7"/>
  <c r="DH264" i="7" s="1"/>
  <c r="DE202" i="7"/>
  <c r="DE264" i="7" s="1"/>
  <c r="CF202" i="7"/>
  <c r="CE67" i="16" s="1"/>
  <c r="BU202" i="7"/>
  <c r="BT67" i="16" s="1"/>
  <c r="CJ202" i="7"/>
  <c r="CI67" i="16" s="1"/>
  <c r="BJ203" i="7"/>
  <c r="FD202" i="7"/>
  <c r="FD264" i="7" s="1"/>
  <c r="EU202" i="7"/>
  <c r="EU264" i="7" s="1"/>
  <c r="FE202" i="7"/>
  <c r="FE264" i="7" s="1"/>
  <c r="EM202" i="7"/>
  <c r="EM264" i="7" s="1"/>
  <c r="CI202" i="7"/>
  <c r="CH67" i="16" s="1"/>
  <c r="X202" i="7"/>
  <c r="W67" i="16" s="1"/>
  <c r="FC202" i="7"/>
  <c r="FC264" i="7" s="1"/>
  <c r="EB202" i="7"/>
  <c r="EB264" i="7" s="1"/>
  <c r="CE202" i="7"/>
  <c r="CD67" i="16" s="1"/>
  <c r="BQ202" i="7"/>
  <c r="BP67" i="16" s="1"/>
  <c r="FA202" i="7"/>
  <c r="FA264" i="7" s="1"/>
  <c r="BC202" i="7"/>
  <c r="BB67" i="16" s="1"/>
  <c r="Z202" i="7"/>
  <c r="Y67" i="16" s="1"/>
  <c r="CA202" i="7"/>
  <c r="BZ67" i="16" s="1"/>
  <c r="AV203" i="7"/>
  <c r="AA203" i="7"/>
  <c r="BL203" i="7"/>
  <c r="DE203" i="7"/>
  <c r="DE265" i="7" s="1"/>
  <c r="CW203" i="7"/>
  <c r="CV203" i="7"/>
  <c r="AR203" i="7"/>
  <c r="AG203" i="7"/>
  <c r="FI203" i="7"/>
  <c r="FI265" i="7" s="1"/>
  <c r="M203" i="7"/>
  <c r="BO203" i="7"/>
  <c r="BB203" i="7"/>
  <c r="CE203" i="7"/>
  <c r="BD202" i="7"/>
  <c r="BC67" i="16" s="1"/>
  <c r="DQ202" i="7"/>
  <c r="DQ264" i="7" s="1"/>
  <c r="AH202" i="7"/>
  <c r="AG67" i="16" s="1"/>
  <c r="AU202" i="7"/>
  <c r="AT67" i="16" s="1"/>
  <c r="AX202" i="7"/>
  <c r="AW67" i="16" s="1"/>
  <c r="AQ202" i="7"/>
  <c r="AP67" i="16" s="1"/>
  <c r="CS202" i="7"/>
  <c r="CR67" i="16" s="1"/>
  <c r="FN202" i="7"/>
  <c r="FN264" i="7" s="1"/>
  <c r="DP202" i="7"/>
  <c r="DP264" i="7" s="1"/>
  <c r="DD202" i="7"/>
  <c r="DZ202" i="7"/>
  <c r="DZ264" i="7" s="1"/>
  <c r="U202" i="7"/>
  <c r="T67" i="16" s="1"/>
  <c r="CQ202" i="7"/>
  <c r="CP67" i="16" s="1"/>
  <c r="DF202" i="7"/>
  <c r="DF264" i="7" s="1"/>
  <c r="AE202" i="7"/>
  <c r="AD67" i="16" s="1"/>
  <c r="FJ202" i="7"/>
  <c r="FJ264" i="7" s="1"/>
  <c r="EL202" i="7"/>
  <c r="EL264" i="7" s="1"/>
  <c r="BP202" i="7"/>
  <c r="BO67" i="16" s="1"/>
  <c r="AF202" i="7"/>
  <c r="AE67" i="16" s="1"/>
  <c r="EQ202" i="7"/>
  <c r="EQ264" i="7" s="1"/>
  <c r="AY202" i="7"/>
  <c r="AX67" i="16" s="1"/>
  <c r="AD202" i="7"/>
  <c r="AC67" i="16" s="1"/>
  <c r="BH203" i="7"/>
  <c r="AM203" i="7"/>
  <c r="ET203" i="7"/>
  <c r="ET265" i="7" s="1"/>
  <c r="DQ203" i="7"/>
  <c r="DQ265" i="7" s="1"/>
  <c r="DU203" i="7"/>
  <c r="DU265" i="7" s="1"/>
  <c r="DH203" i="7"/>
  <c r="DH265" i="7" s="1"/>
  <c r="BD203" i="7"/>
  <c r="AS203" i="7"/>
  <c r="V203" i="7"/>
  <c r="EW203" i="7"/>
  <c r="EW265" i="7" s="1"/>
  <c r="CA203" i="7"/>
  <c r="BN203" i="7"/>
  <c r="CQ203" i="7"/>
  <c r="D62" i="17"/>
  <c r="K9" i="12" l="1"/>
  <c r="AL100" i="17"/>
  <c r="AL68" i="16"/>
  <c r="AL76" i="16" s="1"/>
  <c r="AL77" i="16" s="1"/>
  <c r="K100" i="17"/>
  <c r="K68" i="16"/>
  <c r="CM100" i="17"/>
  <c r="CM68" i="16"/>
  <c r="W100" i="17"/>
  <c r="W68" i="16"/>
  <c r="I100" i="17"/>
  <c r="I68" i="16"/>
  <c r="G264" i="7"/>
  <c r="J48" i="12"/>
  <c r="K48" i="12" s="1"/>
  <c r="F99" i="17"/>
  <c r="AD264" i="7"/>
  <c r="AC99" i="17"/>
  <c r="Z264" i="7"/>
  <c r="Y99" i="17"/>
  <c r="O100" i="17"/>
  <c r="O68" i="16"/>
  <c r="G256" i="7"/>
  <c r="D256" i="7" s="1"/>
  <c r="J42" i="12"/>
  <c r="K42" i="12" s="1"/>
  <c r="F93" i="17"/>
  <c r="F61" i="16"/>
  <c r="BU100" i="17"/>
  <c r="BU68" i="16"/>
  <c r="L100" i="17"/>
  <c r="L68" i="16"/>
  <c r="AV68" i="16"/>
  <c r="AV100" i="17"/>
  <c r="AN100" i="17"/>
  <c r="AN68" i="16"/>
  <c r="T100" i="17"/>
  <c r="T68" i="16"/>
  <c r="BT264" i="7"/>
  <c r="BS99" i="17"/>
  <c r="AL264" i="7"/>
  <c r="AK99" i="17"/>
  <c r="BP264" i="7"/>
  <c r="BO99" i="17"/>
  <c r="AQ100" i="17"/>
  <c r="AQ68" i="16"/>
  <c r="CE264" i="7"/>
  <c r="CD99" i="17"/>
  <c r="CF264" i="7"/>
  <c r="CE99" i="17"/>
  <c r="AI264" i="7"/>
  <c r="AH99" i="17"/>
  <c r="AO100" i="17"/>
  <c r="AO68" i="16"/>
  <c r="I264" i="7"/>
  <c r="H99" i="17"/>
  <c r="CB264" i="7"/>
  <c r="CA99" i="17"/>
  <c r="CR100" i="17"/>
  <c r="CR68" i="16"/>
  <c r="AG264" i="7"/>
  <c r="AF99" i="17"/>
  <c r="Q264" i="7"/>
  <c r="P99" i="17"/>
  <c r="AS264" i="7"/>
  <c r="AR99" i="17"/>
  <c r="CE265" i="7"/>
  <c r="CD100" i="17"/>
  <c r="CD68" i="16"/>
  <c r="CR265" i="7"/>
  <c r="CQ100" i="17"/>
  <c r="CQ68" i="16"/>
  <c r="CU264" i="7"/>
  <c r="CT99" i="17"/>
  <c r="CG100" i="17"/>
  <c r="CG68" i="16"/>
  <c r="CG76" i="16" s="1"/>
  <c r="CG77" i="16" s="1"/>
  <c r="CM264" i="7"/>
  <c r="CL99" i="17"/>
  <c r="V264" i="7"/>
  <c r="U99" i="17"/>
  <c r="BN265" i="7"/>
  <c r="BM100" i="17"/>
  <c r="BM68" i="16"/>
  <c r="J100" i="17"/>
  <c r="J68" i="16"/>
  <c r="AW264" i="7"/>
  <c r="AV99" i="17"/>
  <c r="X100" i="17"/>
  <c r="X68" i="16"/>
  <c r="BD100" i="17"/>
  <c r="BD68" i="16"/>
  <c r="BR264" i="7"/>
  <c r="BQ99" i="17"/>
  <c r="BY264" i="7"/>
  <c r="BX99" i="17"/>
  <c r="BP100" i="17"/>
  <c r="BP68" i="16"/>
  <c r="BP76" i="16" s="1"/>
  <c r="BP77" i="16" s="1"/>
  <c r="BL264" i="7"/>
  <c r="BK99" i="17"/>
  <c r="CS264" i="7"/>
  <c r="CR99" i="17"/>
  <c r="BV100" i="17"/>
  <c r="BV68" i="16"/>
  <c r="CO264" i="7"/>
  <c r="CN99" i="17"/>
  <c r="AR100" i="17"/>
  <c r="AR68" i="16"/>
  <c r="CU100" i="17"/>
  <c r="CU68" i="16"/>
  <c r="BE264" i="7"/>
  <c r="BD99" i="17"/>
  <c r="AW100" i="17"/>
  <c r="AW68" i="16"/>
  <c r="CF100" i="17"/>
  <c r="CF68" i="16"/>
  <c r="AJ264" i="7"/>
  <c r="AI99" i="17"/>
  <c r="S264" i="7"/>
  <c r="R99" i="17"/>
  <c r="BA264" i="7"/>
  <c r="AZ99" i="17"/>
  <c r="P100" i="17"/>
  <c r="P68" i="16"/>
  <c r="BZ264" i="7"/>
  <c r="BY99" i="17"/>
  <c r="CK264" i="7"/>
  <c r="CJ99" i="17"/>
  <c r="AU100" i="17"/>
  <c r="AU68" i="16"/>
  <c r="CT100" i="17"/>
  <c r="CT68" i="16"/>
  <c r="BB265" i="7"/>
  <c r="BA100" i="17"/>
  <c r="BA68" i="16"/>
  <c r="BA76" i="16" s="1"/>
  <c r="BA77" i="16" s="1"/>
  <c r="AY100" i="17"/>
  <c r="AY68" i="16"/>
  <c r="AH100" i="17"/>
  <c r="AH68" i="16"/>
  <c r="AG100" i="17"/>
  <c r="AG68" i="16"/>
  <c r="BO265" i="7"/>
  <c r="BN100" i="17"/>
  <c r="BN68" i="16"/>
  <c r="R264" i="7"/>
  <c r="Q99" i="17"/>
  <c r="BO100" i="17"/>
  <c r="BO68" i="16"/>
  <c r="W264" i="7"/>
  <c r="V99" i="17"/>
  <c r="AY264" i="7"/>
  <c r="AX99" i="17"/>
  <c r="BS265" i="7"/>
  <c r="BR100" i="17"/>
  <c r="BR68" i="16"/>
  <c r="CC264" i="7"/>
  <c r="CB99" i="17"/>
  <c r="CH100" i="17"/>
  <c r="CH68" i="16"/>
  <c r="CV264" i="7"/>
  <c r="CU99" i="17"/>
  <c r="CZ100" i="17"/>
  <c r="CZ68" i="16"/>
  <c r="AB264" i="7"/>
  <c r="AA99" i="17"/>
  <c r="V265" i="7"/>
  <c r="U100" i="17"/>
  <c r="U68" i="16"/>
  <c r="BB100" i="17"/>
  <c r="BB68" i="16"/>
  <c r="AO264" i="7"/>
  <c r="AN99" i="17"/>
  <c r="S100" i="17"/>
  <c r="S68" i="16"/>
  <c r="CG264" i="7"/>
  <c r="CF99" i="17"/>
  <c r="AM100" i="17"/>
  <c r="AM68" i="16"/>
  <c r="AZ264" i="7"/>
  <c r="AY99" i="17"/>
  <c r="BJ264" i="7"/>
  <c r="BI99" i="17"/>
  <c r="O264" i="7"/>
  <c r="N99" i="17"/>
  <c r="BQ100" i="17"/>
  <c r="BQ68" i="16"/>
  <c r="CX265" i="7"/>
  <c r="CW100" i="17"/>
  <c r="CW68" i="16"/>
  <c r="BJ100" i="17"/>
  <c r="BJ68" i="16"/>
  <c r="CW264" i="7"/>
  <c r="CV99" i="17"/>
  <c r="BN264" i="7"/>
  <c r="BM99" i="17"/>
  <c r="AX100" i="17"/>
  <c r="AX68" i="16"/>
  <c r="U264" i="7"/>
  <c r="T99" i="17"/>
  <c r="J49" i="12"/>
  <c r="K49" i="12" s="1"/>
  <c r="F100" i="17"/>
  <c r="DA264" i="7"/>
  <c r="CZ99" i="17"/>
  <c r="BG100" i="17"/>
  <c r="BG68" i="16"/>
  <c r="Y264" i="7"/>
  <c r="X99" i="17"/>
  <c r="AR264" i="7"/>
  <c r="AQ99" i="17"/>
  <c r="BX264" i="7"/>
  <c r="BW99" i="17"/>
  <c r="BV264" i="7"/>
  <c r="BU99" i="17"/>
  <c r="AF264" i="7"/>
  <c r="AE99" i="17"/>
  <c r="AF100" i="17"/>
  <c r="AF68" i="16"/>
  <c r="K264" i="7"/>
  <c r="J99" i="17"/>
  <c r="BC100" i="17"/>
  <c r="BC68" i="16"/>
  <c r="AW99" i="17"/>
  <c r="AU264" i="7"/>
  <c r="AT99" i="17"/>
  <c r="CW265" i="7"/>
  <c r="CV100" i="17"/>
  <c r="CV68" i="16"/>
  <c r="AE264" i="7"/>
  <c r="AD99" i="17"/>
  <c r="AH264" i="7"/>
  <c r="AG99" i="17"/>
  <c r="X264" i="7"/>
  <c r="W99" i="17"/>
  <c r="BI264" i="7"/>
  <c r="BH99" i="17"/>
  <c r="AE100" i="17"/>
  <c r="AE68" i="16"/>
  <c r="CH264" i="7"/>
  <c r="CG99" i="17"/>
  <c r="CY264" i="7"/>
  <c r="CX99" i="17"/>
  <c r="AB100" i="17"/>
  <c r="AB68" i="16"/>
  <c r="G100" i="17"/>
  <c r="G68" i="16"/>
  <c r="BK264" i="7"/>
  <c r="BJ99" i="17"/>
  <c r="CO265" i="7"/>
  <c r="CN100" i="17"/>
  <c r="CN68" i="16"/>
  <c r="N264" i="7"/>
  <c r="M99" i="17"/>
  <c r="AJ265" i="7"/>
  <c r="AI100" i="17"/>
  <c r="AI68" i="16"/>
  <c r="CP264" i="7"/>
  <c r="CO99" i="17"/>
  <c r="CP265" i="7"/>
  <c r="CO100" i="17"/>
  <c r="CO68" i="16"/>
  <c r="M264" i="7"/>
  <c r="L99" i="17"/>
  <c r="CE100" i="17"/>
  <c r="CE68" i="16"/>
  <c r="AN264" i="7"/>
  <c r="AM99" i="17"/>
  <c r="BT100" i="17"/>
  <c r="BT68" i="16"/>
  <c r="CT264" i="7"/>
  <c r="CS99" i="17"/>
  <c r="CQ265" i="7"/>
  <c r="CP100" i="17"/>
  <c r="CP68" i="16"/>
  <c r="BG264" i="7"/>
  <c r="BF99" i="17"/>
  <c r="AV264" i="7"/>
  <c r="AU99" i="17"/>
  <c r="CL264" i="7"/>
  <c r="CK99" i="17"/>
  <c r="BC264" i="7"/>
  <c r="BB99" i="17"/>
  <c r="AJ100" i="17"/>
  <c r="AJ68" i="16"/>
  <c r="R100" i="17"/>
  <c r="R68" i="16"/>
  <c r="CC100" i="17"/>
  <c r="CC68" i="16"/>
  <c r="CK100" i="17"/>
  <c r="CK68" i="16"/>
  <c r="T264" i="7"/>
  <c r="S99" i="17"/>
  <c r="AM264" i="7"/>
  <c r="AL99" i="17"/>
  <c r="BQ264" i="7"/>
  <c r="BP99" i="17"/>
  <c r="BW100" i="17"/>
  <c r="BW68" i="16"/>
  <c r="CX264" i="7"/>
  <c r="CW99" i="17"/>
  <c r="BO264" i="7"/>
  <c r="BN99" i="17"/>
  <c r="AQ264" i="7"/>
  <c r="AP99" i="17"/>
  <c r="BK100" i="17"/>
  <c r="BK68" i="16"/>
  <c r="CI264" i="7"/>
  <c r="CH99" i="17"/>
  <c r="BH264" i="7"/>
  <c r="BG99" i="17"/>
  <c r="CI100" i="17"/>
  <c r="CI68" i="16"/>
  <c r="CI76" i="16" s="1"/>
  <c r="CI77" i="16" s="1"/>
  <c r="BG265" i="7"/>
  <c r="BF100" i="17"/>
  <c r="BF68" i="16"/>
  <c r="V100" i="17"/>
  <c r="V68" i="16"/>
  <c r="BS100" i="17"/>
  <c r="BS68" i="16"/>
  <c r="BH100" i="17"/>
  <c r="BH68" i="16"/>
  <c r="CD264" i="7"/>
  <c r="CC99" i="17"/>
  <c r="CS100" i="17"/>
  <c r="CS68" i="16"/>
  <c r="AA264" i="7"/>
  <c r="Z99" i="17"/>
  <c r="CY100" i="17"/>
  <c r="CY68" i="16"/>
  <c r="BW264" i="7"/>
  <c r="BV99" i="17"/>
  <c r="BF265" i="7"/>
  <c r="BE68" i="16"/>
  <c r="BE100" i="17"/>
  <c r="CK265" i="7"/>
  <c r="CJ100" i="17"/>
  <c r="CJ68" i="16"/>
  <c r="AT264" i="7"/>
  <c r="AS99" i="17"/>
  <c r="CN264" i="7"/>
  <c r="CM99" i="17"/>
  <c r="BZ265" i="7"/>
  <c r="BY100" i="17"/>
  <c r="BY68" i="16"/>
  <c r="L264" i="7"/>
  <c r="K99" i="17"/>
  <c r="AQ265" i="7"/>
  <c r="AP100" i="17"/>
  <c r="AP68" i="16"/>
  <c r="P264" i="7"/>
  <c r="O99" i="17"/>
  <c r="CA264" i="7"/>
  <c r="BZ99" i="17"/>
  <c r="Y100" i="17"/>
  <c r="Y68" i="16"/>
  <c r="AS100" i="17"/>
  <c r="AS68" i="16"/>
  <c r="BL100" i="17"/>
  <c r="BL68" i="16"/>
  <c r="BF264" i="7"/>
  <c r="BE99" i="17"/>
  <c r="AT100" i="17"/>
  <c r="AT68" i="16"/>
  <c r="O265" i="7"/>
  <c r="N100" i="17"/>
  <c r="N68" i="16"/>
  <c r="R265" i="7"/>
  <c r="Q100" i="17"/>
  <c r="Q68" i="16"/>
  <c r="J264" i="7"/>
  <c r="I99" i="17"/>
  <c r="CA265" i="7"/>
  <c r="BZ100" i="17"/>
  <c r="BZ68" i="16"/>
  <c r="BI100" i="17"/>
  <c r="BI68" i="16"/>
  <c r="AD100" i="17"/>
  <c r="AD68" i="16"/>
  <c r="CZ264" i="7"/>
  <c r="CY99" i="17"/>
  <c r="CA100" i="17"/>
  <c r="CA68" i="16"/>
  <c r="CJ264" i="7"/>
  <c r="CI99" i="17"/>
  <c r="H100" i="17"/>
  <c r="H68" i="16"/>
  <c r="H76" i="16" s="1"/>
  <c r="H77" i="16" s="1"/>
  <c r="AC264" i="7"/>
  <c r="AB99" i="17"/>
  <c r="BU264" i="7"/>
  <c r="BT99" i="17"/>
  <c r="AP264" i="7"/>
  <c r="AO99" i="17"/>
  <c r="AK264" i="7"/>
  <c r="AJ99" i="17"/>
  <c r="CQ264" i="7"/>
  <c r="CP99" i="17"/>
  <c r="BD264" i="7"/>
  <c r="BC99" i="17"/>
  <c r="Z68" i="16"/>
  <c r="Z100" i="17"/>
  <c r="AK100" i="17"/>
  <c r="AK68" i="16"/>
  <c r="BX100" i="17"/>
  <c r="BX68" i="16"/>
  <c r="BS264" i="7"/>
  <c r="BR99" i="17"/>
  <c r="AD265" i="7"/>
  <c r="AC100" i="17"/>
  <c r="AC68" i="16"/>
  <c r="H264" i="7"/>
  <c r="G99" i="17"/>
  <c r="AA100" i="17"/>
  <c r="AA68" i="16"/>
  <c r="AA76" i="16" s="1"/>
  <c r="AA77" i="16" s="1"/>
  <c r="M100" i="17"/>
  <c r="M68" i="16"/>
  <c r="BM264" i="7"/>
  <c r="BL99" i="17"/>
  <c r="AZ100" i="17"/>
  <c r="AZ68" i="16"/>
  <c r="BB264" i="7"/>
  <c r="BA99" i="17"/>
  <c r="CB100" i="17"/>
  <c r="CB68" i="16"/>
  <c r="CY265" i="7"/>
  <c r="CX100" i="17"/>
  <c r="CX68" i="16"/>
  <c r="CM265" i="7"/>
  <c r="CL100" i="17"/>
  <c r="CL68" i="16"/>
  <c r="CR264" i="7"/>
  <c r="CQ99" i="17"/>
  <c r="L45" i="12"/>
  <c r="N96" i="17"/>
  <c r="N64" i="16"/>
  <c r="D30" i="16"/>
  <c r="AM265" i="7"/>
  <c r="AV265" i="7"/>
  <c r="EH204" i="7"/>
  <c r="EH264" i="7"/>
  <c r="DV204" i="7"/>
  <c r="DV264" i="7"/>
  <c r="L265" i="7"/>
  <c r="G265" i="7"/>
  <c r="CN265" i="7"/>
  <c r="X265" i="7"/>
  <c r="CU265" i="7"/>
  <c r="J265" i="7"/>
  <c r="CH265" i="7"/>
  <c r="BH265" i="7"/>
  <c r="Z265" i="7"/>
  <c r="AZ265" i="7"/>
  <c r="AT265" i="7"/>
  <c r="AI265" i="7"/>
  <c r="BM265" i="7"/>
  <c r="AU265" i="7"/>
  <c r="AH265" i="7"/>
  <c r="DD204" i="7"/>
  <c r="DD264" i="7"/>
  <c r="P265" i="7"/>
  <c r="K265" i="7"/>
  <c r="Y265" i="7"/>
  <c r="BP265" i="7"/>
  <c r="BE265" i="7"/>
  <c r="BV265" i="7"/>
  <c r="O259" i="7"/>
  <c r="M265" i="7"/>
  <c r="BJ265" i="7"/>
  <c r="AK265" i="7"/>
  <c r="AE265" i="7"/>
  <c r="S265" i="7"/>
  <c r="AW265" i="7"/>
  <c r="CD265" i="7"/>
  <c r="CI265" i="7"/>
  <c r="CL265" i="7"/>
  <c r="CB265" i="7"/>
  <c r="BQ265" i="7"/>
  <c r="AO265" i="7"/>
  <c r="I265" i="7"/>
  <c r="U265" i="7"/>
  <c r="DA265" i="7"/>
  <c r="AG265" i="7"/>
  <c r="BC265" i="7"/>
  <c r="BX265" i="7"/>
  <c r="BW265" i="7"/>
  <c r="FO204" i="7"/>
  <c r="FO264" i="7"/>
  <c r="ET199" i="7"/>
  <c r="ET261" i="7" s="1"/>
  <c r="ET259" i="7"/>
  <c r="AS265" i="7"/>
  <c r="AR265" i="7"/>
  <c r="AP265" i="7"/>
  <c r="CS265" i="7"/>
  <c r="BD265" i="7"/>
  <c r="AX204" i="7"/>
  <c r="AX266" i="7" s="1"/>
  <c r="AX264" i="7"/>
  <c r="CV265" i="7"/>
  <c r="AX265" i="7"/>
  <c r="CG265" i="7"/>
  <c r="Q265" i="7"/>
  <c r="T265" i="7"/>
  <c r="FL204" i="7"/>
  <c r="FL264" i="7"/>
  <c r="AN265" i="7"/>
  <c r="BR265" i="7"/>
  <c r="BK265" i="7"/>
  <c r="AY265" i="7"/>
  <c r="AF265" i="7"/>
  <c r="AC265" i="7"/>
  <c r="H265" i="7"/>
  <c r="CF265" i="7"/>
  <c r="BU265" i="7"/>
  <c r="BL265" i="7"/>
  <c r="CJ265" i="7"/>
  <c r="W265" i="7"/>
  <c r="BT265" i="7"/>
  <c r="BI265" i="7"/>
  <c r="CT265" i="7"/>
  <c r="CZ265" i="7"/>
  <c r="AA265" i="7"/>
  <c r="AL265" i="7"/>
  <c r="BY265" i="7"/>
  <c r="AB265" i="7"/>
  <c r="N265" i="7"/>
  <c r="BA265" i="7"/>
  <c r="CC265" i="7"/>
  <c r="CJ204" i="7"/>
  <c r="DO204" i="7"/>
  <c r="AQ204" i="7"/>
  <c r="CZ204" i="7"/>
  <c r="CZ266" i="7" s="1"/>
  <c r="BZ204" i="7"/>
  <c r="AD204" i="7"/>
  <c r="FJ204" i="7"/>
  <c r="EG204" i="7"/>
  <c r="DT204" i="7"/>
  <c r="EK204" i="7"/>
  <c r="FG204" i="7"/>
  <c r="FC204" i="7"/>
  <c r="DJ204" i="7"/>
  <c r="CH204" i="7"/>
  <c r="CS204" i="7"/>
  <c r="EP204" i="7"/>
  <c r="EL204" i="7"/>
  <c r="EB204" i="7"/>
  <c r="CM204" i="7"/>
  <c r="ES204" i="7"/>
  <c r="FF204" i="7"/>
  <c r="ER204" i="7"/>
  <c r="BG204" i="7"/>
  <c r="DU204" i="7"/>
  <c r="DS204" i="7"/>
  <c r="Z204" i="7"/>
  <c r="AZ204" i="7"/>
  <c r="DN204" i="7"/>
  <c r="EC204" i="7"/>
  <c r="DP204" i="7"/>
  <c r="BX204" i="7"/>
  <c r="BX266" i="7" s="1"/>
  <c r="CY204" i="7"/>
  <c r="DM204" i="7"/>
  <c r="CC204" i="7"/>
  <c r="N204" i="7"/>
  <c r="EZ204" i="7"/>
  <c r="FA204" i="7"/>
  <c r="EM204" i="7"/>
  <c r="BA204" i="7"/>
  <c r="CK204" i="7"/>
  <c r="FD204" i="7"/>
  <c r="AV204" i="7"/>
  <c r="FH204" i="7"/>
  <c r="T204" i="7"/>
  <c r="FN204" i="7"/>
  <c r="AC204" i="7"/>
  <c r="DW204" i="7"/>
  <c r="AM204" i="7"/>
  <c r="CD204" i="7"/>
  <c r="BT279" i="7"/>
  <c r="BT204" i="7"/>
  <c r="EX204" i="7"/>
  <c r="DX204" i="7"/>
  <c r="AA204" i="7"/>
  <c r="BL204" i="7"/>
  <c r="BW204" i="7"/>
  <c r="EE204" i="7"/>
  <c r="AT204" i="7"/>
  <c r="AL204" i="7"/>
  <c r="CN204" i="7"/>
  <c r="DY204" i="7"/>
  <c r="DB204" i="7"/>
  <c r="AB204" i="7"/>
  <c r="L204" i="7"/>
  <c r="EN204" i="7"/>
  <c r="BF204" i="7"/>
  <c r="AU204" i="7"/>
  <c r="AY204" i="7"/>
  <c r="AH204" i="7"/>
  <c r="FI204" i="7"/>
  <c r="AF204" i="7"/>
  <c r="CQ204" i="7"/>
  <c r="BD204" i="7"/>
  <c r="BQ204" i="7"/>
  <c r="BU204" i="7"/>
  <c r="BS204" i="7"/>
  <c r="AP204" i="7"/>
  <c r="H204" i="7"/>
  <c r="V204" i="7"/>
  <c r="G204" i="7"/>
  <c r="G266" i="7" s="1"/>
  <c r="DH204" i="7"/>
  <c r="AE204" i="7"/>
  <c r="BC204" i="7"/>
  <c r="BI204" i="7"/>
  <c r="AN204" i="7"/>
  <c r="CT204" i="7"/>
  <c r="DF204" i="7"/>
  <c r="CI204" i="7"/>
  <c r="DK204" i="7"/>
  <c r="BM278" i="7"/>
  <c r="BM204" i="7"/>
  <c r="K279" i="7"/>
  <c r="K204" i="7"/>
  <c r="EJ204" i="7"/>
  <c r="CX204" i="7"/>
  <c r="FB204" i="7"/>
  <c r="AK204" i="7"/>
  <c r="DG204" i="7"/>
  <c r="BB204" i="7"/>
  <c r="ET204" i="7"/>
  <c r="DI204" i="7"/>
  <c r="AO204" i="7"/>
  <c r="EA204" i="7"/>
  <c r="CO204" i="7"/>
  <c r="CR204" i="7"/>
  <c r="BO204" i="7"/>
  <c r="ED204" i="7"/>
  <c r="J204" i="7"/>
  <c r="R204" i="7"/>
  <c r="CW204" i="7"/>
  <c r="BN204" i="7"/>
  <c r="W204" i="7"/>
  <c r="DQ204" i="7"/>
  <c r="BP204" i="7"/>
  <c r="U204" i="7"/>
  <c r="CE204" i="7"/>
  <c r="FE204" i="7"/>
  <c r="CF279" i="7"/>
  <c r="CF204" i="7"/>
  <c r="DL204" i="7"/>
  <c r="AI204" i="7"/>
  <c r="FM204" i="7"/>
  <c r="AJ204" i="7"/>
  <c r="S204" i="7"/>
  <c r="FK204" i="7"/>
  <c r="Y204" i="7"/>
  <c r="O204" i="7"/>
  <c r="O266" i="7" s="1"/>
  <c r="AW204" i="7"/>
  <c r="BK278" i="7"/>
  <c r="BK204" i="7"/>
  <c r="M204" i="7"/>
  <c r="BV279" i="7"/>
  <c r="BV204" i="7"/>
  <c r="EQ204" i="7"/>
  <c r="BH204" i="7"/>
  <c r="EW204" i="7"/>
  <c r="EY204" i="7"/>
  <c r="I204" i="7"/>
  <c r="P278" i="7"/>
  <c r="P204" i="7"/>
  <c r="EO204" i="7"/>
  <c r="CU204" i="7"/>
  <c r="CB204" i="7"/>
  <c r="DA204" i="7"/>
  <c r="AG204" i="7"/>
  <c r="Q204" i="7"/>
  <c r="DR204" i="7"/>
  <c r="AS204" i="7"/>
  <c r="EF204" i="7"/>
  <c r="CG279" i="7"/>
  <c r="CG204" i="7"/>
  <c r="BJ204" i="7"/>
  <c r="AR278" i="7"/>
  <c r="AR204" i="7"/>
  <c r="CL204" i="7"/>
  <c r="X279" i="7"/>
  <c r="X204" i="7"/>
  <c r="BR204" i="7"/>
  <c r="CP204" i="7"/>
  <c r="BY204" i="7"/>
  <c r="EI204" i="7"/>
  <c r="CV204" i="7"/>
  <c r="DC204" i="7"/>
  <c r="DZ204" i="7"/>
  <c r="CA204" i="7"/>
  <c r="EU204" i="7"/>
  <c r="DE204" i="7"/>
  <c r="BE204" i="7"/>
  <c r="EV204" i="7"/>
  <c r="O199" i="7"/>
  <c r="O261" i="7" s="1"/>
  <c r="G199" i="7"/>
  <c r="G261" i="7" s="1"/>
  <c r="M10" i="12"/>
  <c r="N10" i="12" s="1"/>
  <c r="O10" i="12" s="1"/>
  <c r="M11" i="12"/>
  <c r="G18" i="33"/>
  <c r="CU279" i="7"/>
  <c r="DA279" i="7"/>
  <c r="AS278" i="7"/>
  <c r="CB278" i="7"/>
  <c r="L61" i="12"/>
  <c r="AK278" i="7"/>
  <c r="AX278" i="7"/>
  <c r="CN279" i="7"/>
  <c r="L279" i="7"/>
  <c r="H279" i="7"/>
  <c r="BQ279" i="7"/>
  <c r="CL279" i="7"/>
  <c r="D194" i="7"/>
  <c r="D62" i="33" s="1"/>
  <c r="F62" i="33" s="1"/>
  <c r="BR279" i="7"/>
  <c r="D203" i="7"/>
  <c r="D71" i="33" s="1"/>
  <c r="F71" i="33" s="1"/>
  <c r="D202" i="7"/>
  <c r="D70" i="33" s="1"/>
  <c r="F70" i="33" s="1"/>
  <c r="D197" i="7"/>
  <c r="D65" i="33" s="1"/>
  <c r="F65" i="33" s="1"/>
  <c r="P10" i="12" l="1"/>
  <c r="G108" i="17"/>
  <c r="G109" i="17" s="1"/>
  <c r="H108" i="17"/>
  <c r="H109" i="17" s="1"/>
  <c r="F108" i="17"/>
  <c r="F109" i="17" s="1"/>
  <c r="F111" i="17" s="1"/>
  <c r="I108" i="17"/>
  <c r="I109" i="17" s="1"/>
  <c r="D100" i="17"/>
  <c r="G71" i="33" s="1"/>
  <c r="CE108" i="17"/>
  <c r="CE109" i="17" s="1"/>
  <c r="CB76" i="16"/>
  <c r="CB77" i="16" s="1"/>
  <c r="AQ108" i="17"/>
  <c r="AQ109" i="17" s="1"/>
  <c r="BX108" i="17"/>
  <c r="BX109" i="17" s="1"/>
  <c r="AN76" i="16"/>
  <c r="AN77" i="16" s="1"/>
  <c r="K108" i="17"/>
  <c r="K109" i="17" s="1"/>
  <c r="AM108" i="17"/>
  <c r="AM109" i="17" s="1"/>
  <c r="AA108" i="17"/>
  <c r="AA109" i="17" s="1"/>
  <c r="BA108" i="17"/>
  <c r="BA109" i="17" s="1"/>
  <c r="BJ108" i="17"/>
  <c r="BJ109" i="17" s="1"/>
  <c r="U76" i="16"/>
  <c r="U77" i="16" s="1"/>
  <c r="Y76" i="16"/>
  <c r="Y77" i="16" s="1"/>
  <c r="AD108" i="17"/>
  <c r="AD109" i="17" s="1"/>
  <c r="G7" i="34"/>
  <c r="H7" i="34" s="1"/>
  <c r="H8" i="34" s="1"/>
  <c r="AR108" i="17"/>
  <c r="AR109" i="17" s="1"/>
  <c r="BP108" i="17"/>
  <c r="BP109" i="17" s="1"/>
  <c r="AC76" i="16"/>
  <c r="AC77" i="16" s="1"/>
  <c r="AB108" i="17"/>
  <c r="AB109" i="17" s="1"/>
  <c r="BK76" i="16"/>
  <c r="BK77" i="16" s="1"/>
  <c r="BT76" i="16"/>
  <c r="BT77" i="16" s="1"/>
  <c r="CK76" i="16"/>
  <c r="CK77" i="16" s="1"/>
  <c r="BU76" i="16"/>
  <c r="BU77" i="16" s="1"/>
  <c r="BD76" i="16"/>
  <c r="BD77" i="16" s="1"/>
  <c r="AT108" i="17"/>
  <c r="AT109" i="17" s="1"/>
  <c r="BL108" i="17"/>
  <c r="BL109" i="17" s="1"/>
  <c r="P108" i="17"/>
  <c r="P109" i="17" s="1"/>
  <c r="AQ76" i="16"/>
  <c r="AQ77" i="16" s="1"/>
  <c r="AO108" i="17"/>
  <c r="AO109" i="17" s="1"/>
  <c r="CQ108" i="17"/>
  <c r="CQ109" i="17" s="1"/>
  <c r="CY76" i="16"/>
  <c r="CY77" i="16" s="1"/>
  <c r="BZ76" i="16"/>
  <c r="BZ77" i="16" s="1"/>
  <c r="CQ76" i="16"/>
  <c r="CQ77" i="16" s="1"/>
  <c r="O76" i="16"/>
  <c r="O77" i="16" s="1"/>
  <c r="BW108" i="17"/>
  <c r="BW109" i="17" s="1"/>
  <c r="BK108" i="17"/>
  <c r="BK109" i="17" s="1"/>
  <c r="G76" i="16"/>
  <c r="G77" i="16" s="1"/>
  <c r="AG76" i="16"/>
  <c r="AG77" i="16" s="1"/>
  <c r="AW76" i="16"/>
  <c r="AW77" i="16" s="1"/>
  <c r="AG108" i="17"/>
  <c r="AG109" i="17" s="1"/>
  <c r="AW108" i="17"/>
  <c r="AW109" i="17" s="1"/>
  <c r="AI76" i="16"/>
  <c r="AI77" i="16" s="1"/>
  <c r="AR76" i="16"/>
  <c r="AR77" i="16" s="1"/>
  <c r="CL76" i="16"/>
  <c r="CL77" i="16" s="1"/>
  <c r="CE76" i="16"/>
  <c r="CE77" i="16" s="1"/>
  <c r="L108" i="17"/>
  <c r="L109" i="17" s="1"/>
  <c r="CP108" i="17"/>
  <c r="CP109" i="17" s="1"/>
  <c r="Z108" i="17"/>
  <c r="Z109" i="17" s="1"/>
  <c r="CC76" i="16"/>
  <c r="CC77" i="16" s="1"/>
  <c r="BQ76" i="16"/>
  <c r="BQ77" i="16" s="1"/>
  <c r="BY108" i="17"/>
  <c r="BY109" i="17" s="1"/>
  <c r="AI108" i="17"/>
  <c r="AI109" i="17" s="1"/>
  <c r="CL108" i="17"/>
  <c r="CL109" i="17" s="1"/>
  <c r="BE76" i="16"/>
  <c r="BE77" i="16" s="1"/>
  <c r="T76" i="16"/>
  <c r="T77" i="16" s="1"/>
  <c r="AZ76" i="16"/>
  <c r="AZ77" i="16" s="1"/>
  <c r="CC108" i="17"/>
  <c r="CC109" i="17" s="1"/>
  <c r="BM108" i="17"/>
  <c r="BM109" i="17" s="1"/>
  <c r="CB108" i="17"/>
  <c r="CB109" i="17" s="1"/>
  <c r="CA108" i="17"/>
  <c r="CA109" i="17" s="1"/>
  <c r="AJ108" i="17"/>
  <c r="AJ109" i="17" s="1"/>
  <c r="AP76" i="16"/>
  <c r="AP77" i="16" s="1"/>
  <c r="CO108" i="17"/>
  <c r="CO109" i="17" s="1"/>
  <c r="BJ76" i="16"/>
  <c r="BJ77" i="16" s="1"/>
  <c r="AJ76" i="16"/>
  <c r="AJ77" i="16" s="1"/>
  <c r="BZ108" i="17"/>
  <c r="BZ109" i="17" s="1"/>
  <c r="BE108" i="17"/>
  <c r="BE109" i="17" s="1"/>
  <c r="AP108" i="17"/>
  <c r="AP109" i="17" s="1"/>
  <c r="D67" i="33"/>
  <c r="CV108" i="17"/>
  <c r="CV109" i="17" s="1"/>
  <c r="BH76" i="16"/>
  <c r="BH77" i="16" s="1"/>
  <c r="L76" i="16"/>
  <c r="L77" i="16" s="1"/>
  <c r="CV76" i="16"/>
  <c r="CV77" i="16" s="1"/>
  <c r="BN76" i="16"/>
  <c r="BN77" i="16" s="1"/>
  <c r="N76" i="16"/>
  <c r="N77" i="16" s="1"/>
  <c r="BH108" i="17"/>
  <c r="BH109" i="17" s="1"/>
  <c r="X76" i="16"/>
  <c r="X77" i="16" s="1"/>
  <c r="AX76" i="16"/>
  <c r="AX77" i="16" s="1"/>
  <c r="BV108" i="17"/>
  <c r="BV109" i="17" s="1"/>
  <c r="BQ108" i="17"/>
  <c r="BQ109" i="17" s="1"/>
  <c r="L48" i="12"/>
  <c r="M48" i="12" s="1"/>
  <c r="U108" i="17"/>
  <c r="U109" i="17" s="1"/>
  <c r="AB76" i="16"/>
  <c r="AB77" i="16" s="1"/>
  <c r="CH76" i="16"/>
  <c r="CH77" i="16" s="1"/>
  <c r="CW108" i="17"/>
  <c r="CW109" i="17" s="1"/>
  <c r="CS76" i="16"/>
  <c r="CS77" i="16" s="1"/>
  <c r="X108" i="17"/>
  <c r="X109" i="17" s="1"/>
  <c r="CU76" i="16"/>
  <c r="CU77" i="16" s="1"/>
  <c r="AX108" i="17"/>
  <c r="AX109" i="17" s="1"/>
  <c r="CP76" i="16"/>
  <c r="CP77" i="16" s="1"/>
  <c r="CY108" i="17"/>
  <c r="CY109" i="17" s="1"/>
  <c r="CH108" i="17"/>
  <c r="CH109" i="17" s="1"/>
  <c r="CS108" i="17"/>
  <c r="CS109" i="17" s="1"/>
  <c r="CO76" i="16"/>
  <c r="CO77" i="16" s="1"/>
  <c r="CN76" i="16"/>
  <c r="CN77" i="16" s="1"/>
  <c r="AY76" i="16"/>
  <c r="AY77" i="16" s="1"/>
  <c r="CU108" i="17"/>
  <c r="CU109" i="17" s="1"/>
  <c r="BD108" i="17"/>
  <c r="BD109" i="17" s="1"/>
  <c r="AH108" i="17"/>
  <c r="AH109" i="17" s="1"/>
  <c r="AM76" i="16"/>
  <c r="AM77" i="16" s="1"/>
  <c r="CF108" i="17"/>
  <c r="CF109" i="17" s="1"/>
  <c r="J76" i="16"/>
  <c r="J77" i="16" s="1"/>
  <c r="Z76" i="16"/>
  <c r="Z77" i="16" s="1"/>
  <c r="V76" i="16"/>
  <c r="V77" i="16" s="1"/>
  <c r="BW76" i="16"/>
  <c r="BW77" i="16" s="1"/>
  <c r="CN108" i="17"/>
  <c r="CN109" i="17" s="1"/>
  <c r="CG108" i="17"/>
  <c r="CG109" i="17" s="1"/>
  <c r="BU108" i="17"/>
  <c r="BU109" i="17" s="1"/>
  <c r="BG76" i="16"/>
  <c r="BG77" i="16" s="1"/>
  <c r="AY108" i="17"/>
  <c r="AY109" i="17" s="1"/>
  <c r="J108" i="17"/>
  <c r="J109" i="17" s="1"/>
  <c r="BY76" i="16"/>
  <c r="BY77" i="16" s="1"/>
  <c r="BC108" i="17"/>
  <c r="BC109" i="17" s="1"/>
  <c r="BT108" i="17"/>
  <c r="BT109" i="17" s="1"/>
  <c r="BF108" i="17"/>
  <c r="BF109" i="17" s="1"/>
  <c r="CZ76" i="16"/>
  <c r="CZ77" i="16" s="1"/>
  <c r="CR108" i="17"/>
  <c r="CR109" i="17" s="1"/>
  <c r="K76" i="16"/>
  <c r="K77" i="16" s="1"/>
  <c r="AD76" i="16"/>
  <c r="AD77" i="16" s="1"/>
  <c r="V108" i="17"/>
  <c r="V109" i="17" s="1"/>
  <c r="AZ108" i="17"/>
  <c r="AZ109" i="17" s="1"/>
  <c r="AC108" i="17"/>
  <c r="AC109" i="17" s="1"/>
  <c r="BC76" i="16"/>
  <c r="BC77" i="16" s="1"/>
  <c r="CA76" i="16"/>
  <c r="CA77" i="16" s="1"/>
  <c r="I76" i="16"/>
  <c r="I77" i="16" s="1"/>
  <c r="CR76" i="16"/>
  <c r="CR77" i="16" s="1"/>
  <c r="P76" i="16"/>
  <c r="P77" i="16" s="1"/>
  <c r="AS108" i="17"/>
  <c r="AS109" i="17" s="1"/>
  <c r="BL76" i="16"/>
  <c r="BL77" i="16" s="1"/>
  <c r="CM76" i="16"/>
  <c r="CM77" i="16" s="1"/>
  <c r="BN108" i="17"/>
  <c r="BN109" i="17" s="1"/>
  <c r="BB76" i="16"/>
  <c r="BB77" i="16" s="1"/>
  <c r="CF76" i="16"/>
  <c r="CF77" i="16" s="1"/>
  <c r="R76" i="16"/>
  <c r="R77" i="16" s="1"/>
  <c r="AO76" i="16"/>
  <c r="AO77" i="16" s="1"/>
  <c r="T108" i="17"/>
  <c r="T109" i="17" s="1"/>
  <c r="CX108" i="17"/>
  <c r="CX109" i="17" s="1"/>
  <c r="BX76" i="16"/>
  <c r="BX77" i="16" s="1"/>
  <c r="AK76" i="16"/>
  <c r="AK77" i="16" s="1"/>
  <c r="BR108" i="17"/>
  <c r="BR109" i="17" s="1"/>
  <c r="CM108" i="17"/>
  <c r="CM109" i="17" s="1"/>
  <c r="BV76" i="16"/>
  <c r="BV77" i="16" s="1"/>
  <c r="BG108" i="17"/>
  <c r="BG109" i="17" s="1"/>
  <c r="S76" i="16"/>
  <c r="S77" i="16" s="1"/>
  <c r="BB108" i="17"/>
  <c r="BB109" i="17" s="1"/>
  <c r="M76" i="16"/>
  <c r="M77" i="16" s="1"/>
  <c r="W76" i="16"/>
  <c r="W77" i="16" s="1"/>
  <c r="AT76" i="16"/>
  <c r="AT77" i="16" s="1"/>
  <c r="AE76" i="16"/>
  <c r="AE77" i="16" s="1"/>
  <c r="BM76" i="16"/>
  <c r="BM77" i="16" s="1"/>
  <c r="CJ108" i="17"/>
  <c r="CJ109" i="17" s="1"/>
  <c r="R108" i="17"/>
  <c r="R109" i="17" s="1"/>
  <c r="AF76" i="16"/>
  <c r="AF77" i="16" s="1"/>
  <c r="BO76" i="16"/>
  <c r="BO77" i="16" s="1"/>
  <c r="AL108" i="17"/>
  <c r="AL109" i="17" s="1"/>
  <c r="AS76" i="16"/>
  <c r="AS77" i="16" s="1"/>
  <c r="AV108" i="17"/>
  <c r="AV109" i="17" s="1"/>
  <c r="BF76" i="16"/>
  <c r="BF77" i="16" s="1"/>
  <c r="BR76" i="16"/>
  <c r="BR77" i="16" s="1"/>
  <c r="CW76" i="16"/>
  <c r="CW77" i="16" s="1"/>
  <c r="S108" i="17"/>
  <c r="S109" i="17" s="1"/>
  <c r="M108" i="17"/>
  <c r="M109" i="17" s="1"/>
  <c r="CX76" i="16"/>
  <c r="CX77" i="16" s="1"/>
  <c r="W108" i="17"/>
  <c r="W109" i="17" s="1"/>
  <c r="AE108" i="17"/>
  <c r="AE109" i="17" s="1"/>
  <c r="CJ76" i="16"/>
  <c r="CJ77" i="16" s="1"/>
  <c r="AF108" i="17"/>
  <c r="AF109" i="17" s="1"/>
  <c r="AH76" i="16"/>
  <c r="AH77" i="16" s="1"/>
  <c r="BO108" i="17"/>
  <c r="BO109" i="17" s="1"/>
  <c r="AN108" i="17"/>
  <c r="AN109" i="17" s="1"/>
  <c r="O108" i="17"/>
  <c r="O109" i="17" s="1"/>
  <c r="K56" i="12"/>
  <c r="L42" i="12"/>
  <c r="BX206" i="7"/>
  <c r="BX235" i="7" s="1"/>
  <c r="BX270" i="7" s="1"/>
  <c r="D72" i="33"/>
  <c r="F72" i="33" s="1"/>
  <c r="AK108" i="17"/>
  <c r="AK109" i="17" s="1"/>
  <c r="D61" i="16"/>
  <c r="H62" i="33" s="1"/>
  <c r="F76" i="16"/>
  <c r="F77" i="16" s="1"/>
  <c r="D67" i="16"/>
  <c r="H70" i="33" s="1"/>
  <c r="D264" i="7"/>
  <c r="AU76" i="16"/>
  <c r="AU77" i="16" s="1"/>
  <c r="CT76" i="16"/>
  <c r="CT77" i="16" s="1"/>
  <c r="D93" i="17"/>
  <c r="D99" i="17"/>
  <c r="G70" i="33" s="1"/>
  <c r="Y108" i="17"/>
  <c r="Y109" i="17" s="1"/>
  <c r="AX206" i="7"/>
  <c r="AX235" i="7" s="1"/>
  <c r="AX270" i="7" s="1"/>
  <c r="AU108" i="17"/>
  <c r="AU109" i="17" s="1"/>
  <c r="BI108" i="17"/>
  <c r="BI109" i="17" s="1"/>
  <c r="CT108" i="17"/>
  <c r="CT109" i="17" s="1"/>
  <c r="BI76" i="16"/>
  <c r="BI77" i="16" s="1"/>
  <c r="D68" i="16"/>
  <c r="H71" i="33" s="1"/>
  <c r="Q76" i="16"/>
  <c r="Q77" i="16" s="1"/>
  <c r="CD108" i="17"/>
  <c r="CD109" i="17" s="1"/>
  <c r="BS108" i="17"/>
  <c r="BS109" i="17" s="1"/>
  <c r="J56" i="12"/>
  <c r="J58" i="12" s="1"/>
  <c r="L49" i="12"/>
  <c r="M49" i="12" s="1"/>
  <c r="N49" i="12" s="1"/>
  <c r="Q108" i="17"/>
  <c r="Q109" i="17" s="1"/>
  <c r="CD76" i="16"/>
  <c r="CD77" i="16" s="1"/>
  <c r="BS76" i="16"/>
  <c r="BS77" i="16" s="1"/>
  <c r="CZ108" i="17"/>
  <c r="CZ109" i="17" s="1"/>
  <c r="CK108" i="17"/>
  <c r="CK109" i="17" s="1"/>
  <c r="CZ206" i="7"/>
  <c r="CZ235" i="7" s="1"/>
  <c r="CZ270" i="7" s="1"/>
  <c r="CI108" i="17"/>
  <c r="CI109" i="17" s="1"/>
  <c r="AV76" i="16"/>
  <c r="AV77" i="16" s="1"/>
  <c r="M45" i="12"/>
  <c r="N45" i="12" s="1"/>
  <c r="N108" i="17"/>
  <c r="N109" i="17" s="1"/>
  <c r="D64" i="16"/>
  <c r="D96" i="17"/>
  <c r="AL278" i="7"/>
  <c r="BP278" i="7"/>
  <c r="Q278" i="7"/>
  <c r="CS279" i="7"/>
  <c r="BW278" i="7"/>
  <c r="I278" i="7"/>
  <c r="D259" i="7"/>
  <c r="D261" i="7" s="1"/>
  <c r="CC279" i="7"/>
  <c r="EV206" i="7"/>
  <c r="EV235" i="7" s="1"/>
  <c r="EV266" i="7"/>
  <c r="EI206" i="7"/>
  <c r="EI235" i="7" s="1"/>
  <c r="EI270" i="7" s="1"/>
  <c r="EI280" i="7" s="1"/>
  <c r="EI266" i="7"/>
  <c r="BJ206" i="7"/>
  <c r="BJ235" i="7" s="1"/>
  <c r="BJ270" i="7" s="1"/>
  <c r="BJ266" i="7"/>
  <c r="DA206" i="7"/>
  <c r="DA235" i="7" s="1"/>
  <c r="DA270" i="7" s="1"/>
  <c r="DA266" i="7"/>
  <c r="BH206" i="7"/>
  <c r="BH235" i="7" s="1"/>
  <c r="BH270" i="7" s="1"/>
  <c r="BH266" i="7"/>
  <c r="Y206" i="7"/>
  <c r="Y235" i="7" s="1"/>
  <c r="Y270" i="7" s="1"/>
  <c r="Y266" i="7"/>
  <c r="CO206" i="7"/>
  <c r="CO235" i="7" s="1"/>
  <c r="CO270" i="7" s="1"/>
  <c r="CO266" i="7"/>
  <c r="FB206" i="7"/>
  <c r="FB235" i="7" s="1"/>
  <c r="FB266" i="7"/>
  <c r="V206" i="7"/>
  <c r="V235" i="7" s="1"/>
  <c r="V270" i="7" s="1"/>
  <c r="V266" i="7"/>
  <c r="BD206" i="7"/>
  <c r="BD235" i="7" s="1"/>
  <c r="BD270" i="7" s="1"/>
  <c r="BD266" i="7"/>
  <c r="AT206" i="7"/>
  <c r="AT235" i="7" s="1"/>
  <c r="AT270" i="7" s="1"/>
  <c r="AT266" i="7"/>
  <c r="FH206" i="7"/>
  <c r="FH235" i="7" s="1"/>
  <c r="FH266" i="7"/>
  <c r="CC206" i="7"/>
  <c r="CC235" i="7" s="1"/>
  <c r="CC270" i="7" s="1"/>
  <c r="CC266" i="7"/>
  <c r="ER206" i="7"/>
  <c r="ER235" i="7" s="1"/>
  <c r="ER266" i="7"/>
  <c r="EK206" i="7"/>
  <c r="EK235" i="7" s="1"/>
  <c r="EK266" i="7"/>
  <c r="U279" i="7"/>
  <c r="BE206" i="7"/>
  <c r="BE235" i="7" s="1"/>
  <c r="BE270" i="7" s="1"/>
  <c r="BE266" i="7"/>
  <c r="BY206" i="7"/>
  <c r="BY235" i="7" s="1"/>
  <c r="BY270" i="7" s="1"/>
  <c r="BY266" i="7"/>
  <c r="BH278" i="7"/>
  <c r="FE206" i="7"/>
  <c r="FE235" i="7" s="1"/>
  <c r="FE270" i="7" s="1"/>
  <c r="FE280" i="7" s="1"/>
  <c r="FE266" i="7"/>
  <c r="CW206" i="7"/>
  <c r="CW235" i="7" s="1"/>
  <c r="CW270" i="7" s="1"/>
  <c r="CW266" i="7"/>
  <c r="CX206" i="7"/>
  <c r="CX235" i="7" s="1"/>
  <c r="CX270" i="7" s="1"/>
  <c r="CX266" i="7"/>
  <c r="AN206" i="7"/>
  <c r="AN235" i="7" s="1"/>
  <c r="AN270" i="7" s="1"/>
  <c r="AN266" i="7"/>
  <c r="EN206" i="7"/>
  <c r="EN235" i="7" s="1"/>
  <c r="EN270" i="7" s="1"/>
  <c r="EN280" i="7" s="1"/>
  <c r="EN266" i="7"/>
  <c r="CD206" i="7"/>
  <c r="CD235" i="7" s="1"/>
  <c r="CD270" i="7" s="1"/>
  <c r="CD266" i="7"/>
  <c r="AV206" i="7"/>
  <c r="AV235" i="7" s="1"/>
  <c r="AV270" i="7" s="1"/>
  <c r="AV266" i="7"/>
  <c r="DM206" i="7"/>
  <c r="DM235" i="7" s="1"/>
  <c r="DM266" i="7"/>
  <c r="FF206" i="7"/>
  <c r="FF235" i="7" s="1"/>
  <c r="FF270" i="7" s="1"/>
  <c r="FF280" i="7" s="1"/>
  <c r="FF266" i="7"/>
  <c r="DT206" i="7"/>
  <c r="DT235" i="7" s="1"/>
  <c r="DT266" i="7"/>
  <c r="N206" i="7"/>
  <c r="N235" i="7" s="1"/>
  <c r="N270" i="7" s="1"/>
  <c r="N266" i="7"/>
  <c r="CG206" i="7"/>
  <c r="CG235" i="7" s="1"/>
  <c r="CG270" i="7" s="1"/>
  <c r="CG266" i="7"/>
  <c r="CB206" i="7"/>
  <c r="CB235" i="7" s="1"/>
  <c r="CB270" i="7" s="1"/>
  <c r="CB266" i="7"/>
  <c r="EQ206" i="7"/>
  <c r="EQ235" i="7" s="1"/>
  <c r="EQ270" i="7" s="1"/>
  <c r="EQ280" i="7" s="1"/>
  <c r="EQ266" i="7"/>
  <c r="FK206" i="7"/>
  <c r="FK235" i="7" s="1"/>
  <c r="FK270" i="7" s="1"/>
  <c r="FK280" i="7" s="1"/>
  <c r="FK266" i="7"/>
  <c r="CE206" i="7"/>
  <c r="CE235" i="7" s="1"/>
  <c r="CE270" i="7" s="1"/>
  <c r="CE266" i="7"/>
  <c r="EA206" i="7"/>
  <c r="EA235" i="7" s="1"/>
  <c r="EA270" i="7" s="1"/>
  <c r="EA280" i="7" s="1"/>
  <c r="EA266" i="7"/>
  <c r="H206" i="7"/>
  <c r="H235" i="7" s="1"/>
  <c r="H270" i="7" s="1"/>
  <c r="H266" i="7"/>
  <c r="CQ206" i="7"/>
  <c r="CQ235" i="7" s="1"/>
  <c r="CQ270" i="7" s="1"/>
  <c r="CQ266" i="7"/>
  <c r="L206" i="7"/>
  <c r="L235" i="7" s="1"/>
  <c r="L270" i="7" s="1"/>
  <c r="L266" i="7"/>
  <c r="EE206" i="7"/>
  <c r="EE235" i="7" s="1"/>
  <c r="EE266" i="7"/>
  <c r="CD279" i="7"/>
  <c r="CY206" i="7"/>
  <c r="CY235" i="7" s="1"/>
  <c r="CY270" i="7" s="1"/>
  <c r="CY266" i="7"/>
  <c r="ES206" i="7"/>
  <c r="ES235" i="7" s="1"/>
  <c r="ES270" i="7" s="1"/>
  <c r="ES280" i="7" s="1"/>
  <c r="ES266" i="7"/>
  <c r="EG206" i="7"/>
  <c r="EG235" i="7" s="1"/>
  <c r="EG266" i="7"/>
  <c r="CF206" i="7"/>
  <c r="CF235" i="7" s="1"/>
  <c r="CF270" i="7" s="1"/>
  <c r="CF266" i="7"/>
  <c r="FG206" i="7"/>
  <c r="FG235" i="7" s="1"/>
  <c r="FG266" i="7"/>
  <c r="DE206" i="7"/>
  <c r="DE235" i="7" s="1"/>
  <c r="DE266" i="7"/>
  <c r="CP206" i="7"/>
  <c r="CP235" i="7" s="1"/>
  <c r="CP270" i="7" s="1"/>
  <c r="CP266" i="7"/>
  <c r="BV206" i="7"/>
  <c r="BV235" i="7" s="1"/>
  <c r="BV270" i="7" s="1"/>
  <c r="BV266" i="7"/>
  <c r="S206" i="7"/>
  <c r="S235" i="7" s="1"/>
  <c r="S270" i="7" s="1"/>
  <c r="S266" i="7"/>
  <c r="R206" i="7"/>
  <c r="R235" i="7" s="1"/>
  <c r="R270" i="7" s="1"/>
  <c r="R266" i="7"/>
  <c r="AO206" i="7"/>
  <c r="AO235" i="7" s="1"/>
  <c r="AO270" i="7" s="1"/>
  <c r="AO266" i="7"/>
  <c r="EJ206" i="7"/>
  <c r="EJ235" i="7" s="1"/>
  <c r="EJ266" i="7"/>
  <c r="BW206" i="7"/>
  <c r="BW235" i="7" s="1"/>
  <c r="BW270" i="7" s="1"/>
  <c r="BW266" i="7"/>
  <c r="AM206" i="7"/>
  <c r="AM235" i="7" s="1"/>
  <c r="AM270" i="7" s="1"/>
  <c r="AM266" i="7"/>
  <c r="FD206" i="7"/>
  <c r="FD235" i="7" s="1"/>
  <c r="FD266" i="7"/>
  <c r="CM206" i="7"/>
  <c r="CM235" i="7" s="1"/>
  <c r="CM270" i="7" s="1"/>
  <c r="CM266" i="7"/>
  <c r="FJ206" i="7"/>
  <c r="FJ235" i="7" s="1"/>
  <c r="FJ266" i="7"/>
  <c r="DV206" i="7"/>
  <c r="DV235" i="7" s="1"/>
  <c r="DV266" i="7"/>
  <c r="FO206" i="7"/>
  <c r="FO235" i="7" s="1"/>
  <c r="FO266" i="7"/>
  <c r="EU206" i="7"/>
  <c r="EU235" i="7" s="1"/>
  <c r="EU270" i="7" s="1"/>
  <c r="EU280" i="7" s="1"/>
  <c r="EU266" i="7"/>
  <c r="EF206" i="7"/>
  <c r="EF235" i="7" s="1"/>
  <c r="EF266" i="7"/>
  <c r="CU206" i="7"/>
  <c r="CU235" i="7" s="1"/>
  <c r="CU270" i="7" s="1"/>
  <c r="CU266" i="7"/>
  <c r="U206" i="7"/>
  <c r="U235" i="7" s="1"/>
  <c r="U270" i="7" s="1"/>
  <c r="U266" i="7"/>
  <c r="K206" i="7"/>
  <c r="K235" i="7" s="1"/>
  <c r="K270" i="7" s="1"/>
  <c r="K266" i="7"/>
  <c r="BI206" i="7"/>
  <c r="BI235" i="7" s="1"/>
  <c r="BI270" i="7" s="1"/>
  <c r="BI266" i="7"/>
  <c r="AP206" i="7"/>
  <c r="AP235" i="7" s="1"/>
  <c r="AP270" i="7" s="1"/>
  <c r="AP266" i="7"/>
  <c r="AF206" i="7"/>
  <c r="AF235" i="7" s="1"/>
  <c r="AF270" i="7" s="1"/>
  <c r="AF266" i="7"/>
  <c r="AB206" i="7"/>
  <c r="AB235" i="7" s="1"/>
  <c r="AB270" i="7" s="1"/>
  <c r="AB266" i="7"/>
  <c r="CK206" i="7"/>
  <c r="CK235" i="7" s="1"/>
  <c r="CK270" i="7" s="1"/>
  <c r="CK266" i="7"/>
  <c r="DP206" i="7"/>
  <c r="DP235" i="7" s="1"/>
  <c r="DP266" i="7"/>
  <c r="EB206" i="7"/>
  <c r="EB235" i="7" s="1"/>
  <c r="EB270" i="7" s="1"/>
  <c r="EB280" i="7" s="1"/>
  <c r="EB266" i="7"/>
  <c r="AD206" i="7"/>
  <c r="AD235" i="7" s="1"/>
  <c r="AD270" i="7" s="1"/>
  <c r="AD266" i="7"/>
  <c r="AJ206" i="7"/>
  <c r="AJ235" i="7" s="1"/>
  <c r="AJ270" i="7" s="1"/>
  <c r="AJ266" i="7"/>
  <c r="J206" i="7"/>
  <c r="J235" i="7" s="1"/>
  <c r="J270" i="7" s="1"/>
  <c r="J266" i="7"/>
  <c r="DI206" i="7"/>
  <c r="DI235" i="7" s="1"/>
  <c r="DI266" i="7"/>
  <c r="BL206" i="7"/>
  <c r="BL235" i="7" s="1"/>
  <c r="BL270" i="7" s="1"/>
  <c r="BL266" i="7"/>
  <c r="DW206" i="7"/>
  <c r="DW235" i="7" s="1"/>
  <c r="DW270" i="7" s="1"/>
  <c r="DW280" i="7" s="1"/>
  <c r="DW266" i="7"/>
  <c r="EC206" i="7"/>
  <c r="EC235" i="7" s="1"/>
  <c r="EC266" i="7"/>
  <c r="EL206" i="7"/>
  <c r="EL235" i="7" s="1"/>
  <c r="EL270" i="7" s="1"/>
  <c r="EL280" i="7" s="1"/>
  <c r="EL266" i="7"/>
  <c r="BZ206" i="7"/>
  <c r="BZ235" i="7" s="1"/>
  <c r="BZ270" i="7" s="1"/>
  <c r="BZ266" i="7"/>
  <c r="EH206" i="7"/>
  <c r="EH235" i="7" s="1"/>
  <c r="EH266" i="7"/>
  <c r="CA206" i="7"/>
  <c r="CA235" i="7" s="1"/>
  <c r="CA270" i="7" s="1"/>
  <c r="CA266" i="7"/>
  <c r="BR206" i="7"/>
  <c r="BR235" i="7" s="1"/>
  <c r="BR270" i="7" s="1"/>
  <c r="BR266" i="7"/>
  <c r="AS206" i="7"/>
  <c r="AS235" i="7" s="1"/>
  <c r="AS270" i="7" s="1"/>
  <c r="AS266" i="7"/>
  <c r="EO206" i="7"/>
  <c r="EO235" i="7" s="1"/>
  <c r="EO266" i="7"/>
  <c r="M206" i="7"/>
  <c r="M235" i="7" s="1"/>
  <c r="M270" i="7" s="1"/>
  <c r="M266" i="7"/>
  <c r="X206" i="7"/>
  <c r="X235" i="7" s="1"/>
  <c r="X270" i="7" s="1"/>
  <c r="X266" i="7"/>
  <c r="P206" i="7"/>
  <c r="P235" i="7" s="1"/>
  <c r="P270" i="7" s="1"/>
  <c r="P266" i="7"/>
  <c r="BK206" i="7"/>
  <c r="BK235" i="7" s="1"/>
  <c r="BK270" i="7" s="1"/>
  <c r="BK266" i="7"/>
  <c r="BP206" i="7"/>
  <c r="BP235" i="7" s="1"/>
  <c r="BP270" i="7" s="1"/>
  <c r="BP266" i="7"/>
  <c r="ET206" i="7"/>
  <c r="ET235" i="7" s="1"/>
  <c r="ET266" i="7"/>
  <c r="BM206" i="7"/>
  <c r="BM235" i="7" s="1"/>
  <c r="BM270" i="7" s="1"/>
  <c r="BM266" i="7"/>
  <c r="BC206" i="7"/>
  <c r="BC235" i="7" s="1"/>
  <c r="BC270" i="7" s="1"/>
  <c r="BC266" i="7"/>
  <c r="BS206" i="7"/>
  <c r="BS235" i="7" s="1"/>
  <c r="BS270" i="7" s="1"/>
  <c r="BS266" i="7"/>
  <c r="FI206" i="7"/>
  <c r="FI235" i="7" s="1"/>
  <c r="FI266" i="7"/>
  <c r="DB206" i="7"/>
  <c r="DB235" i="7" s="1"/>
  <c r="DB266" i="7"/>
  <c r="AC206" i="7"/>
  <c r="AC235" i="7" s="1"/>
  <c r="AC270" i="7" s="1"/>
  <c r="AC266" i="7"/>
  <c r="BA206" i="7"/>
  <c r="BA235" i="7" s="1"/>
  <c r="BA270" i="7" s="1"/>
  <c r="BA266" i="7"/>
  <c r="DN206" i="7"/>
  <c r="DN235" i="7" s="1"/>
  <c r="DN270" i="7" s="1"/>
  <c r="DN280" i="7" s="1"/>
  <c r="DN266" i="7"/>
  <c r="EP206" i="7"/>
  <c r="EP235" i="7" s="1"/>
  <c r="EP266" i="7"/>
  <c r="DD206" i="7"/>
  <c r="DD235" i="7" s="1"/>
  <c r="DD266" i="7"/>
  <c r="BG206" i="7"/>
  <c r="BG235" i="7" s="1"/>
  <c r="BG270" i="7" s="1"/>
  <c r="BG266" i="7"/>
  <c r="DR206" i="7"/>
  <c r="DR235" i="7" s="1"/>
  <c r="DR266" i="7"/>
  <c r="FM206" i="7"/>
  <c r="FM235" i="7" s="1"/>
  <c r="FM266" i="7"/>
  <c r="ED206" i="7"/>
  <c r="ED235" i="7" s="1"/>
  <c r="ED266" i="7"/>
  <c r="BB206" i="7"/>
  <c r="BB235" i="7" s="1"/>
  <c r="BB270" i="7" s="1"/>
  <c r="BB266" i="7"/>
  <c r="AH206" i="7"/>
  <c r="AH235" i="7" s="1"/>
  <c r="AH270" i="7" s="1"/>
  <c r="AH266" i="7"/>
  <c r="DY206" i="7"/>
  <c r="DY235" i="7" s="1"/>
  <c r="DY266" i="7"/>
  <c r="AA206" i="7"/>
  <c r="AA235" i="7" s="1"/>
  <c r="AA270" i="7" s="1"/>
  <c r="AA266" i="7"/>
  <c r="AZ206" i="7"/>
  <c r="AZ235" i="7" s="1"/>
  <c r="AZ270" i="7" s="1"/>
  <c r="AZ266" i="7"/>
  <c r="CS206" i="7"/>
  <c r="CS235" i="7" s="1"/>
  <c r="CS270" i="7" s="1"/>
  <c r="CS266" i="7"/>
  <c r="AQ206" i="7"/>
  <c r="AQ235" i="7" s="1"/>
  <c r="AQ270" i="7" s="1"/>
  <c r="AQ266" i="7"/>
  <c r="CT206" i="7"/>
  <c r="CT235" i="7" s="1"/>
  <c r="CT270" i="7" s="1"/>
  <c r="CT266" i="7"/>
  <c r="DZ206" i="7"/>
  <c r="DZ235" i="7" s="1"/>
  <c r="DZ266" i="7"/>
  <c r="CL206" i="7"/>
  <c r="CL235" i="7" s="1"/>
  <c r="CL270" i="7" s="1"/>
  <c r="CL266" i="7"/>
  <c r="Q206" i="7"/>
  <c r="Q235" i="7" s="1"/>
  <c r="Q270" i="7" s="1"/>
  <c r="Q266" i="7"/>
  <c r="I206" i="7"/>
  <c r="I235" i="7" s="1"/>
  <c r="I270" i="7" s="1"/>
  <c r="I266" i="7"/>
  <c r="AW206" i="7"/>
  <c r="AW235" i="7" s="1"/>
  <c r="AW270" i="7" s="1"/>
  <c r="AW266" i="7"/>
  <c r="AI206" i="7"/>
  <c r="AI235" i="7" s="1"/>
  <c r="AI270" i="7" s="1"/>
  <c r="AI266" i="7"/>
  <c r="DQ206" i="7"/>
  <c r="DQ235" i="7" s="1"/>
  <c r="DQ266" i="7"/>
  <c r="BO206" i="7"/>
  <c r="BO235" i="7" s="1"/>
  <c r="BO270" i="7" s="1"/>
  <c r="BO266" i="7"/>
  <c r="DK206" i="7"/>
  <c r="DK235" i="7" s="1"/>
  <c r="DK270" i="7" s="1"/>
  <c r="DK266" i="7"/>
  <c r="AE206" i="7"/>
  <c r="AE235" i="7" s="1"/>
  <c r="AE270" i="7" s="1"/>
  <c r="AE266" i="7"/>
  <c r="BU206" i="7"/>
  <c r="BU235" i="7" s="1"/>
  <c r="BU270" i="7" s="1"/>
  <c r="BU266" i="7"/>
  <c r="CN206" i="7"/>
  <c r="CN235" i="7" s="1"/>
  <c r="CN270" i="7" s="1"/>
  <c r="CN266" i="7"/>
  <c r="AA279" i="7"/>
  <c r="FN206" i="7"/>
  <c r="FN235" i="7" s="1"/>
  <c r="FN266" i="7"/>
  <c r="EM206" i="7"/>
  <c r="EM235" i="7" s="1"/>
  <c r="EM266" i="7"/>
  <c r="Z206" i="7"/>
  <c r="Z235" i="7" s="1"/>
  <c r="Z270" i="7" s="1"/>
  <c r="Z266" i="7"/>
  <c r="CH206" i="7"/>
  <c r="CH235" i="7" s="1"/>
  <c r="CH270" i="7" s="1"/>
  <c r="CH266" i="7"/>
  <c r="DO206" i="7"/>
  <c r="DO235" i="7" s="1"/>
  <c r="DO266" i="7"/>
  <c r="EW206" i="7"/>
  <c r="EW235" i="7" s="1"/>
  <c r="EW266" i="7"/>
  <c r="BT206" i="7"/>
  <c r="BT235" i="7" s="1"/>
  <c r="BT270" i="7" s="1"/>
  <c r="BT266" i="7"/>
  <c r="DC206" i="7"/>
  <c r="DC235" i="7" s="1"/>
  <c r="DC266" i="7"/>
  <c r="W206" i="7"/>
  <c r="W235" i="7" s="1"/>
  <c r="W270" i="7" s="1"/>
  <c r="W266" i="7"/>
  <c r="DG206" i="7"/>
  <c r="DG235" i="7" s="1"/>
  <c r="DG266" i="7"/>
  <c r="CI206" i="7"/>
  <c r="CI235" i="7" s="1"/>
  <c r="CI270" i="7" s="1"/>
  <c r="CI266" i="7"/>
  <c r="DH206" i="7"/>
  <c r="DH235" i="7" s="1"/>
  <c r="DH266" i="7"/>
  <c r="BU279" i="7"/>
  <c r="AY206" i="7"/>
  <c r="AY235" i="7" s="1"/>
  <c r="AY270" i="7" s="1"/>
  <c r="AY266" i="7"/>
  <c r="DX206" i="7"/>
  <c r="DX235" i="7" s="1"/>
  <c r="DX266" i="7"/>
  <c r="T206" i="7"/>
  <c r="T235" i="7" s="1"/>
  <c r="T270" i="7" s="1"/>
  <c r="T266" i="7"/>
  <c r="FA206" i="7"/>
  <c r="FA235" i="7" s="1"/>
  <c r="FA266" i="7"/>
  <c r="DS206" i="7"/>
  <c r="DS235" i="7" s="1"/>
  <c r="DS270" i="7" s="1"/>
  <c r="DS280" i="7" s="1"/>
  <c r="DS266" i="7"/>
  <c r="DJ206" i="7"/>
  <c r="DJ235" i="7" s="1"/>
  <c r="DJ266" i="7"/>
  <c r="CJ206" i="7"/>
  <c r="CJ235" i="7" s="1"/>
  <c r="CJ270" i="7" s="1"/>
  <c r="CJ266" i="7"/>
  <c r="FL206" i="7"/>
  <c r="FL235" i="7" s="1"/>
  <c r="FL266" i="7"/>
  <c r="BN206" i="7"/>
  <c r="BN235" i="7" s="1"/>
  <c r="BN270" i="7" s="1"/>
  <c r="BN266" i="7"/>
  <c r="BF206" i="7"/>
  <c r="BF235" i="7" s="1"/>
  <c r="BF270" i="7" s="1"/>
  <c r="BF266" i="7"/>
  <c r="CV206" i="7"/>
  <c r="CV235" i="7" s="1"/>
  <c r="CV270" i="7" s="1"/>
  <c r="CV266" i="7"/>
  <c r="AR206" i="7"/>
  <c r="AR235" i="7" s="1"/>
  <c r="AR270" i="7" s="1"/>
  <c r="AR266" i="7"/>
  <c r="AG206" i="7"/>
  <c r="AG235" i="7" s="1"/>
  <c r="AG270" i="7" s="1"/>
  <c r="AG266" i="7"/>
  <c r="EY206" i="7"/>
  <c r="EY235" i="7" s="1"/>
  <c r="EY266" i="7"/>
  <c r="DL206" i="7"/>
  <c r="DL235" i="7" s="1"/>
  <c r="DL266" i="7"/>
  <c r="W279" i="7"/>
  <c r="CR206" i="7"/>
  <c r="CR235" i="7" s="1"/>
  <c r="CR270" i="7" s="1"/>
  <c r="CR266" i="7"/>
  <c r="AK206" i="7"/>
  <c r="AK235" i="7" s="1"/>
  <c r="AK270" i="7" s="1"/>
  <c r="AK266" i="7"/>
  <c r="DF206" i="7"/>
  <c r="DF235" i="7" s="1"/>
  <c r="DF270" i="7" s="1"/>
  <c r="DF280" i="7" s="1"/>
  <c r="DF266" i="7"/>
  <c r="BQ206" i="7"/>
  <c r="BQ235" i="7" s="1"/>
  <c r="BQ270" i="7" s="1"/>
  <c r="BQ266" i="7"/>
  <c r="AU206" i="7"/>
  <c r="AU235" i="7" s="1"/>
  <c r="AU270" i="7" s="1"/>
  <c r="AU266" i="7"/>
  <c r="AL206" i="7"/>
  <c r="AL235" i="7" s="1"/>
  <c r="AL270" i="7" s="1"/>
  <c r="AL266" i="7"/>
  <c r="EX206" i="7"/>
  <c r="EX235" i="7" s="1"/>
  <c r="EX266" i="7"/>
  <c r="EZ206" i="7"/>
  <c r="EZ235" i="7" s="1"/>
  <c r="EZ266" i="7"/>
  <c r="DU206" i="7"/>
  <c r="DU235" i="7" s="1"/>
  <c r="DU270" i="7" s="1"/>
  <c r="DU280" i="7" s="1"/>
  <c r="DU266" i="7"/>
  <c r="FC206" i="7"/>
  <c r="FC235" i="7" s="1"/>
  <c r="FC266" i="7"/>
  <c r="D265" i="7"/>
  <c r="AC279" i="7"/>
  <c r="BA278" i="7"/>
  <c r="BC278" i="7"/>
  <c r="BI278" i="7"/>
  <c r="CR278" i="7"/>
  <c r="CA279" i="7"/>
  <c r="AB279" i="7"/>
  <c r="CW279" i="7"/>
  <c r="CP278" i="7"/>
  <c r="CN278" i="7"/>
  <c r="BY279" i="7"/>
  <c r="CB279" i="7"/>
  <c r="BE278" i="7"/>
  <c r="O206" i="7"/>
  <c r="O235" i="7" s="1"/>
  <c r="O270" i="7" s="1"/>
  <c r="AO278" i="7"/>
  <c r="H278" i="7"/>
  <c r="BB278" i="7"/>
  <c r="R279" i="7"/>
  <c r="CQ279" i="7"/>
  <c r="V278" i="7"/>
  <c r="BP279" i="7"/>
  <c r="I279" i="7"/>
  <c r="CV279" i="7"/>
  <c r="G206" i="7"/>
  <c r="L278" i="7"/>
  <c r="J278" i="7"/>
  <c r="BW279" i="7"/>
  <c r="D204" i="7"/>
  <c r="D199" i="7"/>
  <c r="O11" i="12"/>
  <c r="N11" i="12"/>
  <c r="P11" i="12"/>
  <c r="Q11" i="12"/>
  <c r="Q10" i="12"/>
  <c r="BO279" i="7"/>
  <c r="Q279" i="7"/>
  <c r="CU278" i="7"/>
  <c r="N279" i="7"/>
  <c r="P279" i="7"/>
  <c r="K278" i="7"/>
  <c r="CR279" i="7"/>
  <c r="BT278" i="7"/>
  <c r="AI278" i="7"/>
  <c r="CD278" i="7"/>
  <c r="CJ279" i="7"/>
  <c r="BV278" i="7"/>
  <c r="CM278" i="7"/>
  <c r="BZ278" i="7"/>
  <c r="W278" i="7"/>
  <c r="AY278" i="7"/>
  <c r="BL278" i="7"/>
  <c r="AH278" i="7"/>
  <c r="BS278" i="7"/>
  <c r="M278" i="7"/>
  <c r="AJ278" i="7"/>
  <c r="BU278" i="7"/>
  <c r="CW278" i="7"/>
  <c r="BG278" i="7"/>
  <c r="AV278" i="7"/>
  <c r="AU278" i="7"/>
  <c r="AG278" i="7"/>
  <c r="AA278" i="7"/>
  <c r="S278" i="7"/>
  <c r="CT278" i="7"/>
  <c r="BY278" i="7"/>
  <c r="AD278" i="7"/>
  <c r="AQ278" i="7"/>
  <c r="O279" i="7"/>
  <c r="J279" i="7"/>
  <c r="CY279" i="7"/>
  <c r="V279" i="7"/>
  <c r="CO279" i="7"/>
  <c r="CI279" i="7"/>
  <c r="CH279" i="7"/>
  <c r="CP279" i="7"/>
  <c r="CK279" i="7"/>
  <c r="CE279" i="7"/>
  <c r="S279" i="7"/>
  <c r="T279" i="7"/>
  <c r="BS279" i="7"/>
  <c r="CX279" i="7"/>
  <c r="M279" i="7"/>
  <c r="BZ279" i="7"/>
  <c r="CT279" i="7"/>
  <c r="AM278" i="7"/>
  <c r="CZ279" i="7"/>
  <c r="BX279" i="7"/>
  <c r="CM279" i="7"/>
  <c r="Z279" i="7"/>
  <c r="Y279" i="7"/>
  <c r="CK278" i="7"/>
  <c r="M9" i="12"/>
  <c r="M61" i="12"/>
  <c r="CD280" i="7" l="1"/>
  <c r="F79" i="16"/>
  <c r="G79" i="16" s="1"/>
  <c r="H79" i="16" s="1"/>
  <c r="I79" i="16" s="1"/>
  <c r="J79" i="16" s="1"/>
  <c r="K79" i="16" s="1"/>
  <c r="L79" i="16" s="1"/>
  <c r="M79" i="16" s="1"/>
  <c r="N79" i="16" s="1"/>
  <c r="O79" i="16" s="1"/>
  <c r="P79" i="16" s="1"/>
  <c r="Q79" i="16" s="1"/>
  <c r="R79" i="16" s="1"/>
  <c r="S79" i="16" s="1"/>
  <c r="T79" i="16" s="1"/>
  <c r="U79" i="16" s="1"/>
  <c r="V79" i="16" s="1"/>
  <c r="W79" i="16" s="1"/>
  <c r="X79" i="16" s="1"/>
  <c r="Y79" i="16" s="1"/>
  <c r="Z79" i="16" s="1"/>
  <c r="AA79" i="16" s="1"/>
  <c r="AB79" i="16" s="1"/>
  <c r="AC79" i="16" s="1"/>
  <c r="AD79" i="16" s="1"/>
  <c r="AE79" i="16" s="1"/>
  <c r="AF79" i="16" s="1"/>
  <c r="AG79" i="16" s="1"/>
  <c r="AH79" i="16" s="1"/>
  <c r="AI79" i="16" s="1"/>
  <c r="AJ79" i="16" s="1"/>
  <c r="AK79" i="16" s="1"/>
  <c r="AL79" i="16" s="1"/>
  <c r="AM79" i="16" s="1"/>
  <c r="AN79" i="16" s="1"/>
  <c r="AO79" i="16" s="1"/>
  <c r="AP79" i="16" s="1"/>
  <c r="AQ79" i="16" s="1"/>
  <c r="AR79" i="16" s="1"/>
  <c r="AS79" i="16" s="1"/>
  <c r="AT79" i="16" s="1"/>
  <c r="AU79" i="16" s="1"/>
  <c r="AV79" i="16" s="1"/>
  <c r="AW79" i="16" s="1"/>
  <c r="AX79" i="16" s="1"/>
  <c r="AY79" i="16" s="1"/>
  <c r="AZ79" i="16" s="1"/>
  <c r="BA79" i="16" s="1"/>
  <c r="BB79" i="16" s="1"/>
  <c r="BC79" i="16" s="1"/>
  <c r="BD79" i="16" s="1"/>
  <c r="BE79" i="16" s="1"/>
  <c r="BF79" i="16" s="1"/>
  <c r="BG79" i="16" s="1"/>
  <c r="BH79" i="16" s="1"/>
  <c r="BI79" i="16" s="1"/>
  <c r="BJ79" i="16" s="1"/>
  <c r="BK79" i="16" s="1"/>
  <c r="BL79" i="16" s="1"/>
  <c r="BM79" i="16" s="1"/>
  <c r="BN79" i="16" s="1"/>
  <c r="BO79" i="16" s="1"/>
  <c r="BP79" i="16" s="1"/>
  <c r="BQ79" i="16" s="1"/>
  <c r="BR79" i="16" s="1"/>
  <c r="BS79" i="16" s="1"/>
  <c r="BT79" i="16" s="1"/>
  <c r="BU79" i="16" s="1"/>
  <c r="BV79" i="16" s="1"/>
  <c r="BW79" i="16" s="1"/>
  <c r="BX79" i="16" s="1"/>
  <c r="BY79" i="16" s="1"/>
  <c r="BZ79" i="16" s="1"/>
  <c r="CA79" i="16" s="1"/>
  <c r="CB79" i="16" s="1"/>
  <c r="CC79" i="16" s="1"/>
  <c r="CD79" i="16" s="1"/>
  <c r="CE79" i="16" s="1"/>
  <c r="CF79" i="16" s="1"/>
  <c r="CG79" i="16" s="1"/>
  <c r="CH79" i="16" s="1"/>
  <c r="CI79" i="16" s="1"/>
  <c r="CJ79" i="16" s="1"/>
  <c r="CK79" i="16" s="1"/>
  <c r="CL79" i="16" s="1"/>
  <c r="CM79" i="16" s="1"/>
  <c r="CN79" i="16" s="1"/>
  <c r="CO79" i="16" s="1"/>
  <c r="CP79" i="16" s="1"/>
  <c r="CQ79" i="16" s="1"/>
  <c r="CR79" i="16" s="1"/>
  <c r="CS79" i="16" s="1"/>
  <c r="CT79" i="16" s="1"/>
  <c r="CU79" i="16" s="1"/>
  <c r="CV79" i="16" s="1"/>
  <c r="CW79" i="16" s="1"/>
  <c r="CX79" i="16" s="1"/>
  <c r="CY79" i="16" s="1"/>
  <c r="CZ79" i="16" s="1"/>
  <c r="C81" i="16"/>
  <c r="C114" i="17" s="1"/>
  <c r="H93" i="33" s="1"/>
  <c r="H95" i="33" s="1"/>
  <c r="D108" i="17"/>
  <c r="D109" i="17" s="1"/>
  <c r="F67" i="33"/>
  <c r="D86" i="33"/>
  <c r="G111" i="17"/>
  <c r="H111" i="17" s="1"/>
  <c r="I111" i="17" s="1"/>
  <c r="J111" i="17" s="1"/>
  <c r="K111" i="17" s="1"/>
  <c r="L111" i="17" s="1"/>
  <c r="M111" i="17" s="1"/>
  <c r="N111" i="17" s="1"/>
  <c r="O111" i="17" s="1"/>
  <c r="P111" i="17" s="1"/>
  <c r="Q111" i="17" s="1"/>
  <c r="R111" i="17" s="1"/>
  <c r="S111" i="17" s="1"/>
  <c r="T111" i="17" s="1"/>
  <c r="U111" i="17" s="1"/>
  <c r="V111" i="17" s="1"/>
  <c r="W111" i="17" s="1"/>
  <c r="X111" i="17" s="1"/>
  <c r="Y111" i="17" s="1"/>
  <c r="Z111" i="17" s="1"/>
  <c r="AA111" i="17" s="1"/>
  <c r="AB111" i="17" s="1"/>
  <c r="AC111" i="17" s="1"/>
  <c r="AD111" i="17" s="1"/>
  <c r="AE111" i="17" s="1"/>
  <c r="AF111" i="17" s="1"/>
  <c r="AG111" i="17" s="1"/>
  <c r="AH111" i="17" s="1"/>
  <c r="AI111" i="17" s="1"/>
  <c r="AJ111" i="17" s="1"/>
  <c r="AK111" i="17" s="1"/>
  <c r="AL111" i="17" s="1"/>
  <c r="AM111" i="17" s="1"/>
  <c r="AN111" i="17" s="1"/>
  <c r="AO111" i="17" s="1"/>
  <c r="AP111" i="17" s="1"/>
  <c r="AQ111" i="17" s="1"/>
  <c r="AR111" i="17" s="1"/>
  <c r="AS111" i="17" s="1"/>
  <c r="AT111" i="17" s="1"/>
  <c r="AU111" i="17" s="1"/>
  <c r="AV111" i="17" s="1"/>
  <c r="AW111" i="17" s="1"/>
  <c r="AX111" i="17" s="1"/>
  <c r="AY111" i="17" s="1"/>
  <c r="AZ111" i="17" s="1"/>
  <c r="BA111" i="17" s="1"/>
  <c r="BB111" i="17" s="1"/>
  <c r="BC111" i="17" s="1"/>
  <c r="BD111" i="17" s="1"/>
  <c r="BE111" i="17" s="1"/>
  <c r="BF111" i="17" s="1"/>
  <c r="BG111" i="17" s="1"/>
  <c r="BH111" i="17" s="1"/>
  <c r="BI111" i="17" s="1"/>
  <c r="BJ111" i="17" s="1"/>
  <c r="BK111" i="17" s="1"/>
  <c r="BL111" i="17" s="1"/>
  <c r="BM111" i="17" s="1"/>
  <c r="BN111" i="17" s="1"/>
  <c r="BO111" i="17" s="1"/>
  <c r="BP111" i="17" s="1"/>
  <c r="BQ111" i="17" s="1"/>
  <c r="BR111" i="17" s="1"/>
  <c r="BS111" i="17" s="1"/>
  <c r="BT111" i="17" s="1"/>
  <c r="BU111" i="17" s="1"/>
  <c r="BV111" i="17" s="1"/>
  <c r="BW111" i="17" s="1"/>
  <c r="BX111" i="17" s="1"/>
  <c r="BY111" i="17" s="1"/>
  <c r="BZ111" i="17" s="1"/>
  <c r="CA111" i="17" s="1"/>
  <c r="CB111" i="17" s="1"/>
  <c r="CC111" i="17" s="1"/>
  <c r="CD111" i="17" s="1"/>
  <c r="CE111" i="17" s="1"/>
  <c r="CF111" i="17" s="1"/>
  <c r="CG111" i="17" s="1"/>
  <c r="CH111" i="17" s="1"/>
  <c r="CI111" i="17" s="1"/>
  <c r="CJ111" i="17" s="1"/>
  <c r="CK111" i="17" s="1"/>
  <c r="CL111" i="17" s="1"/>
  <c r="CM111" i="17" s="1"/>
  <c r="CN111" i="17" s="1"/>
  <c r="CO111" i="17" s="1"/>
  <c r="CP111" i="17" s="1"/>
  <c r="CQ111" i="17" s="1"/>
  <c r="CR111" i="17" s="1"/>
  <c r="CS111" i="17" s="1"/>
  <c r="CT111" i="17" s="1"/>
  <c r="CU111" i="17" s="1"/>
  <c r="CV111" i="17" s="1"/>
  <c r="CW111" i="17" s="1"/>
  <c r="CX111" i="17" s="1"/>
  <c r="CY111" i="17" s="1"/>
  <c r="CZ111" i="17" s="1"/>
  <c r="D266" i="7"/>
  <c r="N48" i="12"/>
  <c r="O48" i="12" s="1"/>
  <c r="P48" i="12" s="1"/>
  <c r="L56" i="12"/>
  <c r="CB280" i="7"/>
  <c r="BP280" i="7"/>
  <c r="H72" i="33"/>
  <c r="O49" i="12"/>
  <c r="P49" i="12" s="1"/>
  <c r="M42" i="12"/>
  <c r="G62" i="33"/>
  <c r="G72" i="33"/>
  <c r="C113" i="17"/>
  <c r="G93" i="33" s="1"/>
  <c r="G95" i="33" s="1"/>
  <c r="P280" i="7"/>
  <c r="H65" i="33"/>
  <c r="H67" i="33" s="1"/>
  <c r="D76" i="16"/>
  <c r="D77" i="16" s="1"/>
  <c r="O45" i="12"/>
  <c r="G65" i="33"/>
  <c r="K280" i="7"/>
  <c r="AA280" i="7"/>
  <c r="BW280" i="7"/>
  <c r="BU280" i="7"/>
  <c r="BT280" i="7"/>
  <c r="CU280" i="7"/>
  <c r="L280" i="7"/>
  <c r="Q280" i="7"/>
  <c r="I280" i="7"/>
  <c r="EX270" i="7"/>
  <c r="EX280" i="7" s="1"/>
  <c r="DO270" i="7"/>
  <c r="DO280" i="7" s="1"/>
  <c r="DD270" i="7"/>
  <c r="DD280" i="7" s="1"/>
  <c r="FI270" i="7"/>
  <c r="FI280" i="7" s="1"/>
  <c r="BV280" i="7"/>
  <c r="FA270" i="7"/>
  <c r="FA280" i="7" s="1"/>
  <c r="FO270" i="7"/>
  <c r="FO280" i="7" s="1"/>
  <c r="DG270" i="7"/>
  <c r="DG280" i="7" s="1"/>
  <c r="EP270" i="7"/>
  <c r="EP280" i="7" s="1"/>
  <c r="DP270" i="7"/>
  <c r="DP280" i="7" s="1"/>
  <c r="DT270" i="7"/>
  <c r="DT280" i="7" s="1"/>
  <c r="DL270" i="7"/>
  <c r="DL280" i="7" s="1"/>
  <c r="ED270" i="7"/>
  <c r="ED280" i="7" s="1"/>
  <c r="DV270" i="7"/>
  <c r="DV280" i="7" s="1"/>
  <c r="EJ270" i="7"/>
  <c r="EJ280" i="7" s="1"/>
  <c r="DE270" i="7"/>
  <c r="DE280" i="7" s="1"/>
  <c r="CN280" i="7"/>
  <c r="EH270" i="7"/>
  <c r="EH280" i="7" s="1"/>
  <c r="DI270" i="7"/>
  <c r="DI280" i="7" s="1"/>
  <c r="EE270" i="7"/>
  <c r="EE280" i="7" s="1"/>
  <c r="EK270" i="7"/>
  <c r="EK280" i="7" s="1"/>
  <c r="EY270" i="7"/>
  <c r="EY280" i="7" s="1"/>
  <c r="FL270" i="7"/>
  <c r="FL280" i="7" s="1"/>
  <c r="DX270" i="7"/>
  <c r="DX280" i="7" s="1"/>
  <c r="FM270" i="7"/>
  <c r="FM280" i="7" s="1"/>
  <c r="FJ270" i="7"/>
  <c r="FJ280" i="7" s="1"/>
  <c r="FG270" i="7"/>
  <c r="FG280" i="7" s="1"/>
  <c r="FC270" i="7"/>
  <c r="FC280" i="7" s="1"/>
  <c r="DC270" i="7"/>
  <c r="DC280" i="7" s="1"/>
  <c r="EM270" i="7"/>
  <c r="EM280" i="7" s="1"/>
  <c r="DM270" i="7"/>
  <c r="DM280" i="7" s="1"/>
  <c r="ER270" i="7"/>
  <c r="ER280" i="7" s="1"/>
  <c r="FB270" i="7"/>
  <c r="FB280" i="7" s="1"/>
  <c r="W280" i="7"/>
  <c r="DR270" i="7"/>
  <c r="DR280" i="7" s="1"/>
  <c r="FN270" i="7"/>
  <c r="FN280" i="7" s="1"/>
  <c r="ET270" i="7"/>
  <c r="ET280" i="7" s="1"/>
  <c r="EO270" i="7"/>
  <c r="EO280" i="7" s="1"/>
  <c r="EF270" i="7"/>
  <c r="EF280" i="7" s="1"/>
  <c r="EV270" i="7"/>
  <c r="EV280" i="7" s="1"/>
  <c r="DJ270" i="7"/>
  <c r="DJ280" i="7" s="1"/>
  <c r="DQ270" i="7"/>
  <c r="DQ280" i="7" s="1"/>
  <c r="DZ270" i="7"/>
  <c r="DZ280" i="7" s="1"/>
  <c r="DY270" i="7"/>
  <c r="DY280" i="7" s="1"/>
  <c r="FD270" i="7"/>
  <c r="FD280" i="7" s="1"/>
  <c r="EG270" i="7"/>
  <c r="EG280" i="7" s="1"/>
  <c r="EZ270" i="7"/>
  <c r="EZ280" i="7" s="1"/>
  <c r="DH270" i="7"/>
  <c r="DH280" i="7" s="1"/>
  <c r="EW270" i="7"/>
  <c r="EW280" i="7" s="1"/>
  <c r="DB270" i="7"/>
  <c r="DB280" i="7" s="1"/>
  <c r="EC270" i="7"/>
  <c r="EC280" i="7" s="1"/>
  <c r="FH270" i="7"/>
  <c r="FH280" i="7" s="1"/>
  <c r="BY280" i="7"/>
  <c r="CR280" i="7"/>
  <c r="J280" i="7"/>
  <c r="D206" i="7"/>
  <c r="G235" i="7"/>
  <c r="R11" i="12"/>
  <c r="R10" i="12"/>
  <c r="S11" i="12" s="1"/>
  <c r="N9" i="12"/>
  <c r="P9" i="12"/>
  <c r="J62" i="12"/>
  <c r="J63" i="12" s="1"/>
  <c r="CG278" i="7"/>
  <c r="CG280" i="7" s="1"/>
  <c r="CJ278" i="7"/>
  <c r="CJ280" i="7" s="1"/>
  <c r="BX278" i="7"/>
  <c r="BX280" i="7" s="1"/>
  <c r="CT280" i="7"/>
  <c r="AP278" i="7"/>
  <c r="CV278" i="7"/>
  <c r="CV280" i="7" s="1"/>
  <c r="BQ278" i="7"/>
  <c r="BQ280" i="7" s="1"/>
  <c r="AZ278" i="7"/>
  <c r="T278" i="7"/>
  <c r="T280" i="7" s="1"/>
  <c r="CH278" i="7"/>
  <c r="CH280" i="7" s="1"/>
  <c r="X278" i="7"/>
  <c r="X280" i="7" s="1"/>
  <c r="CZ278" i="7"/>
  <c r="CZ280" i="7" s="1"/>
  <c r="O278" i="7"/>
  <c r="O280" i="7" s="1"/>
  <c r="CL278" i="7"/>
  <c r="CL280" i="7" s="1"/>
  <c r="AB278" i="7"/>
  <c r="AB280" i="7" s="1"/>
  <c r="CS278" i="7"/>
  <c r="CS280" i="7" s="1"/>
  <c r="BD278" i="7"/>
  <c r="CC278" i="7"/>
  <c r="CC280" i="7" s="1"/>
  <c r="AC278" i="7"/>
  <c r="AC280" i="7" s="1"/>
  <c r="AF278" i="7"/>
  <c r="AN278" i="7"/>
  <c r="BJ278" i="7"/>
  <c r="DA278" i="7"/>
  <c r="DA280" i="7" s="1"/>
  <c r="AT278" i="7"/>
  <c r="S280" i="7"/>
  <c r="V280" i="7"/>
  <c r="CQ278" i="7"/>
  <c r="CQ280" i="7" s="1"/>
  <c r="CA278" i="7"/>
  <c r="CA280" i="7" s="1"/>
  <c r="R278" i="7"/>
  <c r="R280" i="7" s="1"/>
  <c r="BF278" i="7"/>
  <c r="CW280" i="7"/>
  <c r="CP280" i="7"/>
  <c r="BO278" i="7"/>
  <c r="BO280" i="7" s="1"/>
  <c r="Z278" i="7"/>
  <c r="Z280" i="7" s="1"/>
  <c r="AE278" i="7"/>
  <c r="U278" i="7"/>
  <c r="U280" i="7" s="1"/>
  <c r="CE278" i="7"/>
  <c r="CE280" i="7" s="1"/>
  <c r="CX278" i="7"/>
  <c r="CX280" i="7" s="1"/>
  <c r="CO278" i="7"/>
  <c r="CO280" i="7" s="1"/>
  <c r="N278" i="7"/>
  <c r="N280" i="7" s="1"/>
  <c r="CY278" i="7"/>
  <c r="CY280" i="7" s="1"/>
  <c r="Y278" i="7"/>
  <c r="Y280" i="7" s="1"/>
  <c r="CF278" i="7"/>
  <c r="CF280" i="7" s="1"/>
  <c r="CI278" i="7"/>
  <c r="CI280" i="7" s="1"/>
  <c r="BZ280" i="7"/>
  <c r="AW278" i="7"/>
  <c r="BN278" i="7"/>
  <c r="BR278" i="7"/>
  <c r="BR280" i="7" s="1"/>
  <c r="BS280" i="7"/>
  <c r="M280" i="7"/>
  <c r="G279" i="7"/>
  <c r="CK280" i="7"/>
  <c r="CM280" i="7"/>
  <c r="DK280" i="7"/>
  <c r="N61" i="12"/>
  <c r="K62" i="12"/>
  <c r="K63" i="12" s="1"/>
  <c r="K58" i="12"/>
  <c r="O9" i="12"/>
  <c r="G278" i="7"/>
  <c r="D87" i="33" l="1"/>
  <c r="D90" i="33" s="1"/>
  <c r="D99" i="33"/>
  <c r="H86" i="33"/>
  <c r="H87" i="33" s="1"/>
  <c r="H90" i="33" s="1"/>
  <c r="G67" i="33"/>
  <c r="Q49" i="12"/>
  <c r="R49" i="12" s="1"/>
  <c r="S49" i="12" s="1"/>
  <c r="E49" i="12" s="1"/>
  <c r="M56" i="12"/>
  <c r="N42" i="12"/>
  <c r="N56" i="12" s="1"/>
  <c r="Q48" i="12"/>
  <c r="R48" i="12" s="1"/>
  <c r="S48" i="12" s="1"/>
  <c r="E48" i="12" s="1"/>
  <c r="P45" i="12"/>
  <c r="G270" i="7"/>
  <c r="D270" i="7" s="1"/>
  <c r="D235" i="7"/>
  <c r="H280" i="7"/>
  <c r="S10" i="12"/>
  <c r="E56" i="12"/>
  <c r="E58" i="12" s="1"/>
  <c r="O61" i="12"/>
  <c r="L58" i="12"/>
  <c r="L62" i="12"/>
  <c r="L63" i="12" s="1"/>
  <c r="G86" i="33" l="1"/>
  <c r="G87" i="33" s="1"/>
  <c r="G90" i="33" s="1"/>
  <c r="G272" i="7"/>
  <c r="D93" i="33" s="1"/>
  <c r="D95" i="33" s="1"/>
  <c r="H99" i="33"/>
  <c r="D49" i="12"/>
  <c r="O42" i="12"/>
  <c r="O56" i="12" s="1"/>
  <c r="D48" i="12"/>
  <c r="Q45" i="12"/>
  <c r="G280" i="7"/>
  <c r="G271" i="7"/>
  <c r="Q9" i="12"/>
  <c r="N58" i="12"/>
  <c r="M62" i="12"/>
  <c r="M63" i="12" s="1"/>
  <c r="F86" i="33"/>
  <c r="D10" i="12"/>
  <c r="D9" i="12" s="1"/>
  <c r="R9" i="12"/>
  <c r="S9" i="12"/>
  <c r="P61" i="12"/>
  <c r="G99" i="33" l="1"/>
  <c r="G104" i="33" s="1"/>
  <c r="G105" i="33" s="1"/>
  <c r="H271" i="7"/>
  <c r="I271" i="7" s="1"/>
  <c r="J271" i="7" s="1"/>
  <c r="K271" i="7" s="1"/>
  <c r="L271" i="7" s="1"/>
  <c r="M271" i="7" s="1"/>
  <c r="N271" i="7" s="1"/>
  <c r="O271" i="7" s="1"/>
  <c r="P271" i="7" s="1"/>
  <c r="Q271" i="7" s="1"/>
  <c r="R271" i="7" s="1"/>
  <c r="S271" i="7" s="1"/>
  <c r="T271" i="7" s="1"/>
  <c r="U271" i="7" s="1"/>
  <c r="V271" i="7" s="1"/>
  <c r="W271" i="7" s="1"/>
  <c r="X271" i="7" s="1"/>
  <c r="Y271" i="7" s="1"/>
  <c r="Z271" i="7" s="1"/>
  <c r="AA271" i="7" s="1"/>
  <c r="AB271" i="7" s="1"/>
  <c r="AC271" i="7" s="1"/>
  <c r="AD271" i="7" s="1"/>
  <c r="AE271" i="7" s="1"/>
  <c r="AF271" i="7" s="1"/>
  <c r="AG271" i="7" s="1"/>
  <c r="AH271" i="7" s="1"/>
  <c r="AI271" i="7" s="1"/>
  <c r="AJ271" i="7" s="1"/>
  <c r="AK271" i="7" s="1"/>
  <c r="AL271" i="7" s="1"/>
  <c r="AM271" i="7" s="1"/>
  <c r="AN271" i="7" s="1"/>
  <c r="AO271" i="7" s="1"/>
  <c r="AP271" i="7" s="1"/>
  <c r="AQ271" i="7" s="1"/>
  <c r="AR271" i="7" s="1"/>
  <c r="AS271" i="7" s="1"/>
  <c r="AT271" i="7" s="1"/>
  <c r="AU271" i="7" s="1"/>
  <c r="AV271" i="7" s="1"/>
  <c r="AW271" i="7" s="1"/>
  <c r="AX271" i="7" s="1"/>
  <c r="AY271" i="7" s="1"/>
  <c r="AZ271" i="7" s="1"/>
  <c r="BA271" i="7" s="1"/>
  <c r="BB271" i="7" s="1"/>
  <c r="BC271" i="7" s="1"/>
  <c r="BD271" i="7" s="1"/>
  <c r="BE271" i="7" s="1"/>
  <c r="BF271" i="7" s="1"/>
  <c r="BG271" i="7" s="1"/>
  <c r="BH271" i="7" s="1"/>
  <c r="BI271" i="7" s="1"/>
  <c r="BJ271" i="7" s="1"/>
  <c r="BK271" i="7" s="1"/>
  <c r="BL271" i="7" s="1"/>
  <c r="BM271" i="7" s="1"/>
  <c r="BN271" i="7" s="1"/>
  <c r="BO271" i="7" s="1"/>
  <c r="BP271" i="7" s="1"/>
  <c r="BQ271" i="7" s="1"/>
  <c r="BR271" i="7" s="1"/>
  <c r="BS271" i="7" s="1"/>
  <c r="BT271" i="7" s="1"/>
  <c r="BU271" i="7" s="1"/>
  <c r="BV271" i="7" s="1"/>
  <c r="BW271" i="7" s="1"/>
  <c r="BX271" i="7" s="1"/>
  <c r="BY271" i="7" s="1"/>
  <c r="BZ271" i="7" s="1"/>
  <c r="CA271" i="7" s="1"/>
  <c r="CB271" i="7" s="1"/>
  <c r="CC271" i="7" s="1"/>
  <c r="CD271" i="7" s="1"/>
  <c r="CE271" i="7" s="1"/>
  <c r="CF271" i="7" s="1"/>
  <c r="CG271" i="7" s="1"/>
  <c r="CH271" i="7" s="1"/>
  <c r="CI271" i="7" s="1"/>
  <c r="CJ271" i="7" s="1"/>
  <c r="CK271" i="7" s="1"/>
  <c r="CL271" i="7" s="1"/>
  <c r="CM271" i="7" s="1"/>
  <c r="CN271" i="7" s="1"/>
  <c r="CO271" i="7" s="1"/>
  <c r="CP271" i="7" s="1"/>
  <c r="CQ271" i="7" s="1"/>
  <c r="CR271" i="7" s="1"/>
  <c r="CS271" i="7" s="1"/>
  <c r="CT271" i="7" s="1"/>
  <c r="CU271" i="7" s="1"/>
  <c r="CV271" i="7" s="1"/>
  <c r="CW271" i="7" s="1"/>
  <c r="CX271" i="7" s="1"/>
  <c r="CY271" i="7" s="1"/>
  <c r="CZ271" i="7" s="1"/>
  <c r="DA271" i="7" s="1"/>
  <c r="DB271" i="7" s="1"/>
  <c r="DC271" i="7" s="1"/>
  <c r="DD271" i="7" s="1"/>
  <c r="DE271" i="7" s="1"/>
  <c r="DF271" i="7" s="1"/>
  <c r="DG271" i="7" s="1"/>
  <c r="DH271" i="7" s="1"/>
  <c r="DI271" i="7" s="1"/>
  <c r="DJ271" i="7" s="1"/>
  <c r="DK271" i="7" s="1"/>
  <c r="DL271" i="7" s="1"/>
  <c r="DM271" i="7" s="1"/>
  <c r="DN271" i="7" s="1"/>
  <c r="DO271" i="7" s="1"/>
  <c r="DP271" i="7" s="1"/>
  <c r="DQ271" i="7" s="1"/>
  <c r="DR271" i="7" s="1"/>
  <c r="DS271" i="7" s="1"/>
  <c r="DT271" i="7" s="1"/>
  <c r="DU271" i="7" s="1"/>
  <c r="DV271" i="7" s="1"/>
  <c r="DW271" i="7" s="1"/>
  <c r="DX271" i="7" s="1"/>
  <c r="DY271" i="7" s="1"/>
  <c r="DZ271" i="7" s="1"/>
  <c r="EA271" i="7" s="1"/>
  <c r="EB271" i="7" s="1"/>
  <c r="EC271" i="7" s="1"/>
  <c r="ED271" i="7" s="1"/>
  <c r="EE271" i="7" s="1"/>
  <c r="EF271" i="7" s="1"/>
  <c r="EG271" i="7" s="1"/>
  <c r="EH271" i="7" s="1"/>
  <c r="EI271" i="7" s="1"/>
  <c r="EJ271" i="7" s="1"/>
  <c r="EK271" i="7" s="1"/>
  <c r="EL271" i="7" s="1"/>
  <c r="EM271" i="7" s="1"/>
  <c r="EN271" i="7" s="1"/>
  <c r="EO271" i="7" s="1"/>
  <c r="EP271" i="7" s="1"/>
  <c r="EQ271" i="7" s="1"/>
  <c r="ER271" i="7" s="1"/>
  <c r="ES271" i="7" s="1"/>
  <c r="ET271" i="7" s="1"/>
  <c r="EU271" i="7" s="1"/>
  <c r="EV271" i="7" s="1"/>
  <c r="EW271" i="7" s="1"/>
  <c r="EX271" i="7" s="1"/>
  <c r="EY271" i="7" s="1"/>
  <c r="EZ271" i="7" s="1"/>
  <c r="FA271" i="7" s="1"/>
  <c r="FB271" i="7" s="1"/>
  <c r="FC271" i="7" s="1"/>
  <c r="FD271" i="7" s="1"/>
  <c r="FE271" i="7" s="1"/>
  <c r="FF271" i="7" s="1"/>
  <c r="FG271" i="7" s="1"/>
  <c r="FH271" i="7" s="1"/>
  <c r="FI271" i="7" s="1"/>
  <c r="FJ271" i="7" s="1"/>
  <c r="FK271" i="7" s="1"/>
  <c r="FL271" i="7" s="1"/>
  <c r="FM271" i="7" s="1"/>
  <c r="FN271" i="7" s="1"/>
  <c r="FO271" i="7" s="1"/>
  <c r="H104" i="33"/>
  <c r="H105" i="33" s="1"/>
  <c r="P42" i="12"/>
  <c r="Q42" i="12" s="1"/>
  <c r="R42" i="12" s="1"/>
  <c r="S42" i="12" s="1"/>
  <c r="D42" i="12" s="1"/>
  <c r="R45" i="12"/>
  <c r="G91" i="33"/>
  <c r="H91" i="33"/>
  <c r="O62" i="12"/>
  <c r="O63" i="12" s="1"/>
  <c r="M58" i="12"/>
  <c r="N62" i="12"/>
  <c r="N63" i="12" s="1"/>
  <c r="Q61" i="12"/>
  <c r="D11" i="12"/>
  <c r="G274" i="7" l="1"/>
  <c r="D3" i="17"/>
  <c r="D7" i="17" s="1"/>
  <c r="D3" i="16"/>
  <c r="Q56" i="12"/>
  <c r="P56" i="12"/>
  <c r="S45" i="12"/>
  <c r="R56" i="12"/>
  <c r="O58" i="12"/>
  <c r="R61" i="12"/>
  <c r="G56" i="12"/>
  <c r="G58" i="12" s="1"/>
  <c r="S56" i="12" l="1"/>
  <c r="D45" i="12"/>
  <c r="D56" i="12" s="1"/>
  <c r="Q58" i="12"/>
  <c r="P62" i="12"/>
  <c r="P63" i="12" s="1"/>
  <c r="P58" i="12"/>
  <c r="D5" i="16"/>
  <c r="D58" i="12" l="1"/>
  <c r="Q62" i="12"/>
  <c r="Q63" i="12" s="1"/>
  <c r="R62" i="12"/>
  <c r="R63" i="12" s="1"/>
  <c r="R58" i="12"/>
  <c r="S58" i="12" l="1"/>
  <c r="AE8" i="26" l="1"/>
  <c r="AF8" i="26"/>
  <c r="AG8" i="26"/>
  <c r="AH8" i="26"/>
  <c r="AI8" i="26"/>
  <c r="AJ8" i="26"/>
  <c r="AK8" i="26"/>
  <c r="AL8" i="26"/>
  <c r="AM8" i="26"/>
  <c r="AN8" i="26"/>
  <c r="AO8" i="26"/>
  <c r="AP8" i="26"/>
  <c r="AQ8" i="26"/>
  <c r="AR8" i="26"/>
  <c r="AS8" i="26"/>
  <c r="AT8" i="26"/>
  <c r="AU8" i="26"/>
  <c r="AV8" i="26"/>
  <c r="AW8" i="26"/>
  <c r="AX8" i="26"/>
  <c r="AY8" i="26"/>
  <c r="AZ8" i="26"/>
  <c r="BA8" i="26"/>
  <c r="BB8" i="26"/>
  <c r="BC8" i="26"/>
  <c r="BD8" i="26"/>
  <c r="BE8" i="26"/>
  <c r="BF8" i="26"/>
  <c r="BG8" i="26"/>
  <c r="BH8" i="26"/>
  <c r="BI8" i="26"/>
  <c r="BJ8" i="26"/>
  <c r="BK8" i="26"/>
  <c r="BL8" i="26"/>
  <c r="BM8" i="26"/>
  <c r="AG279" i="7"/>
  <c r="AG280" i="7" s="1"/>
  <c r="AH279" i="7"/>
  <c r="AH280" i="7" s="1"/>
  <c r="AK279" i="7"/>
  <c r="AK280" i="7" s="1"/>
  <c r="AL279" i="7"/>
  <c r="AL280" i="7" s="1"/>
  <c r="AM279" i="7"/>
  <c r="AM280" i="7" s="1"/>
  <c r="AN279" i="7"/>
  <c r="AN280" i="7" s="1"/>
  <c r="AO279" i="7"/>
  <c r="AO280" i="7" s="1"/>
  <c r="AP279" i="7"/>
  <c r="AP280" i="7" s="1"/>
  <c r="AQ279" i="7"/>
  <c r="AQ280" i="7" s="1"/>
  <c r="AR279" i="7"/>
  <c r="AR280" i="7" s="1"/>
  <c r="AS279" i="7"/>
  <c r="AS280" i="7" s="1"/>
  <c r="AT279" i="7"/>
  <c r="AT280" i="7" s="1"/>
  <c r="AX279" i="7"/>
  <c r="AX280" i="7" s="1"/>
  <c r="AY279" i="7"/>
  <c r="AY280" i="7" s="1"/>
  <c r="AZ279" i="7"/>
  <c r="AZ280" i="7" s="1"/>
  <c r="BA279" i="7"/>
  <c r="BA280" i="7" s="1"/>
  <c r="BB279" i="7"/>
  <c r="BB280" i="7" s="1"/>
  <c r="BC279" i="7"/>
  <c r="BC280" i="7" s="1"/>
  <c r="BD279" i="7"/>
  <c r="BD280" i="7" s="1"/>
  <c r="BE279" i="7"/>
  <c r="BE280" i="7" s="1"/>
  <c r="BF279" i="7"/>
  <c r="BF280" i="7" s="1"/>
  <c r="BJ279" i="7"/>
  <c r="BJ280" i="7" s="1"/>
  <c r="BL279" i="7"/>
  <c r="BL280" i="7" s="1"/>
  <c r="BM279" i="7"/>
  <c r="BM280" i="7" s="1"/>
  <c r="BN279" i="7"/>
  <c r="BN280" i="7" s="1"/>
  <c r="AE279" i="7"/>
  <c r="AE280" i="7" s="1"/>
  <c r="AF279" i="7"/>
  <c r="AF280" i="7" s="1"/>
  <c r="AI279" i="7"/>
  <c r="AI280" i="7" s="1"/>
  <c r="AJ279" i="7"/>
  <c r="AJ280" i="7" s="1"/>
  <c r="AU279" i="7"/>
  <c r="AU280" i="7" s="1"/>
  <c r="AV279" i="7"/>
  <c r="AV280" i="7" s="1"/>
  <c r="AW279" i="7"/>
  <c r="AW280" i="7" s="1"/>
  <c r="BG279" i="7"/>
  <c r="BG280" i="7" s="1"/>
  <c r="BH279" i="7"/>
  <c r="BH280" i="7" s="1"/>
  <c r="BI279" i="7"/>
  <c r="BI280" i="7" s="1"/>
  <c r="BK279" i="7"/>
  <c r="BK280" i="7" s="1"/>
  <c r="F9" i="26" l="1"/>
  <c r="E57" i="12" l="1"/>
  <c r="AD279" i="7"/>
  <c r="AD280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tc={A069E2FF-BC20-4BDD-858B-1350A724DD92}</author>
  </authors>
  <commentList>
    <comment ref="C154" authorId="0" shapeId="0" xr:uid="{A069E2FF-BC20-4BDD-858B-1350A724DD92}">
      <text>
        <t>[Threaded comment]
Your version of Excel allows you to read this threaded comment; however, any edits to it will get removed if the file is opened in a newer version of Excel. Learn more: https://go.microsoft.com/fwlink/?linkid=870924
Comment:
    Value incl GST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tc={9F17418B-AF36-4364-825F-298672C25010}</author>
    <author>Sumesh Kumar</author>
  </authors>
  <commentList>
    <comment ref="D7" authorId="0" shapeId="0" xr:uid="{9F17418B-AF36-4364-825F-298672C25010}">
      <text>
        <t>[Threaded comment]
Your version of Excel allows you to read this threaded comment; however, any edits to it will get removed if the file is opened in a newer version of Excel. Learn more: https://go.microsoft.com/fwlink/?linkid=870924
Comment:
    Value coming from assumption is total salable area.</t>
      </text>
    </comment>
    <comment ref="O36" authorId="1" shapeId="0" xr:uid="{58DEAF53-A3D8-4459-9B49-8430BE958688}">
      <text>
        <r>
          <rPr>
            <b/>
            <sz val="9"/>
            <color indexed="81"/>
            <rFont val="Tahoma"/>
            <family val="2"/>
          </rPr>
          <t>Total Commercial Area + Area for retail car parking</t>
        </r>
      </text>
    </comment>
    <comment ref="K37" authorId="1" shapeId="0" xr:uid="{8A0A8A08-2B56-4BF9-8A74-962B7103D802}">
      <text>
        <r>
          <rPr>
            <sz val="9"/>
            <color indexed="81"/>
            <rFont val="Tahoma"/>
            <family val="2"/>
          </rPr>
          <t xml:space="preserve">According to TOD policy we have to build 1.0 ECS for every 50 sqm of carpet area.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tc={58D62AC1-0F1A-449C-8A2D-4FE8165AA8ED}</author>
    <author>tc={5944CAAC-FFE9-4098-80C6-90343BAA8719}</author>
    <author>tc={B85C242A-AB90-43C3-8773-449F1CE6E135}</author>
    <author>tc={37F592D9-B02C-4D50-A733-6640E59338DC}</author>
  </authors>
  <commentList>
    <comment ref="B183" authorId="0" shapeId="0" xr:uid="{58D62AC1-0F1A-449C-8A2D-4FE8165AA8ED}">
      <text>
        <t>[Threaded comment]
Your version of Excel allows you to read this threaded comment; however, any edits to it will get removed if the file is opened in a newer version of Excel. Learn more: https://go.microsoft.com/fwlink/?linkid=870924
Comment:
    Interest on license, conversion, IDC, IAC</t>
      </text>
    </comment>
    <comment ref="B187" authorId="1" shapeId="0" xr:uid="{5944CAAC-FFE9-4098-80C6-90343BAA8719}">
      <text>
        <t>[Threaded comment]
Your version of Excel allows you to read this threaded comment; however, any edits to it will get removed if the file is opened in a newer version of Excel. Learn more: https://go.microsoft.com/fwlink/?linkid=870924
Comment:
    Building Plan Scrutiny, EC &amp; Fire NOC, Labour Cess, RERA Approval</t>
      </text>
    </comment>
    <comment ref="B245" authorId="2" shapeId="0" xr:uid="{B85C242A-AB90-43C3-8773-449F1CE6E135}">
      <text>
        <t>[Threaded comment]
Your version of Excel allows you to read this threaded comment; however, any edits to it will get removed if the file is opened in a newer version of Excel. Learn more: https://go.microsoft.com/fwlink/?linkid=870924
Comment:
    Interest on license, conversion, IDC, IAC</t>
      </text>
    </comment>
    <comment ref="B249" authorId="3" shapeId="0" xr:uid="{37F592D9-B02C-4D50-A733-6640E59338DC}">
      <text>
        <t>[Threaded comment]
Your version of Excel allows you to read this threaded comment; however, any edits to it will get removed if the file is opened in a newer version of Excel. Learn more: https://go.microsoft.com/fwlink/?linkid=870924
Comment:
    Building Plan Scrutiny, EC &amp; Fire NOC, Labour Cess, RERA Approval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tc={5ED7616B-2F69-430F-B9AB-6500E233DE5C}</author>
    <author>tc={3FC80296-0E21-4F4A-B2AA-74E69A5ED984}</author>
  </authors>
  <commentList>
    <comment ref="B32" authorId="0" shapeId="0" xr:uid="{5ED7616B-2F69-430F-B9AB-6500E233DE5C}">
      <text>
        <t>[Threaded comment]
Your version of Excel allows you to read this threaded comment; however, any edits to it will get removed if the file is opened in a newer version of Excel. Learn more: https://go.microsoft.com/fwlink/?linkid=870924
Comment:
    Interest on license, conversion, IDC, IAC</t>
      </text>
    </comment>
    <comment ref="B35" authorId="1" shapeId="0" xr:uid="{3FC80296-0E21-4F4A-B2AA-74E69A5ED984}">
      <text>
        <t>[Threaded comment]
Your version of Excel allows you to read this threaded comment; however, any edits to it will get removed if the file is opened in a newer version of Excel. Learn more: https://go.microsoft.com/fwlink/?linkid=870924
Comment:
    Building Plan Scrutiny, EC &amp; Fire NOC, Labour Cess, RERA Approval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tc={90B9F618-58E3-4FA7-AEC6-DC5C346F969A}</author>
    <author>tc={258C3580-3E53-4D3F-9AAF-BCD9C6DA2C16}</author>
    <author>tc={82B4A0A1-4987-4310-9E6D-E1EA255F6533}</author>
    <author>tc={C71EDE88-C1DC-4E24-8077-0E5E60E478B9}</author>
    <author>tc={72F319BD-6C38-467C-9142-679718F4ECAD}</author>
    <author>tc={2DB252A7-863F-4B52-B493-1F24C84E7A63}</author>
    <author>tc={09028FA1-7F38-46D5-881C-27108A164F35}</author>
    <author>tc={3581CCAB-9A02-4363-9881-D5B9BA559F3A}</author>
  </authors>
  <commentList>
    <comment ref="F76" authorId="0" shapeId="0" xr:uid="{90B9F618-58E3-4FA7-AEC6-DC5C346F969A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  <comment ref="F77" authorId="1" shapeId="0" xr:uid="{258C3580-3E53-4D3F-9AAF-BCD9C6DA2C16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  <comment ref="F78" authorId="2" shapeId="0" xr:uid="{82B4A0A1-4987-4310-9E6D-E1EA255F6533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  <comment ref="F79" authorId="3" shapeId="0" xr:uid="{C71EDE88-C1DC-4E24-8077-0E5E60E478B9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  <comment ref="F80" authorId="4" shapeId="0" xr:uid="{72F319BD-6C38-467C-9142-679718F4ECAD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  <comment ref="F81" authorId="5" shapeId="0" xr:uid="{2DB252A7-863F-4B52-B493-1F24C84E7A63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  <comment ref="F82" authorId="6" shapeId="0" xr:uid="{09028FA1-7F38-46D5-881C-27108A164F35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  <comment ref="F83" authorId="7" shapeId="0" xr:uid="{3581CCAB-9A02-4363-9881-D5B9BA559F3A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per sqft. Of construction area for respective product.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tc={DE265E79-0487-44C0-A633-E3288C21A0A2}</author>
    <author>tc={64205EFE-BBDE-4FE6-B478-D819DB21A6C1}</author>
  </authors>
  <commentList>
    <comment ref="J4" authorId="0" shapeId="0" xr:uid="{DE265E79-0487-44C0-A633-E3288C21A0A2}">
      <text>
        <t>[Threaded comment]
Your version of Excel allows you to read this threaded comment; however, any edits to it will get removed if the file is opened in a newer version of Excel. Learn more: https://go.microsoft.com/fwlink/?linkid=870924
Comment:
    For this purpose, cost of revenue rasta purchased is also taken as INR 50/ cr instead of 4cr</t>
      </text>
    </comment>
    <comment ref="B13" authorId="1" shapeId="0" xr:uid="{64205EFE-BBDE-4FE6-B478-D819DB21A6C1}">
      <text>
        <t>[Threaded comment]
Your version of Excel allows you to read this threaded comment; however, any edits to it will get removed if the file is opened in a newer version of Excel. Learn more: https://go.microsoft.com/fwlink/?linkid=870924
Comment:
    Legal Fees, Admin &amp; offices, Contingency, Processing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tc={95356253-711F-4551-AFD8-7021543A8F15}</author>
  </authors>
  <commentList>
    <comment ref="B10" authorId="0" shapeId="0" xr:uid="{95356253-711F-4551-AFD8-7021543A8F15}">
      <text>
        <t>[Threaded comment]
Your version of Excel allows you to read this threaded comment; however, any edits to it will get removed if the file is opened in a newer version of Excel. Learn more: https://go.microsoft.com/fwlink/?linkid=870924
Comment:
    Legal Fees, Admin &amp; offices, Contingency, Processing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tc={AE4A9980-DFCE-4BFE-B777-05A530397F21}</author>
    <author>tc={C6A5B0D5-B852-481B-A344-45071BBF34D9}</author>
    <author>tc={3D456DE3-DDC8-46C3-B4E4-BDD3CE2761E6}</author>
    <author>tc={74219282-CCD2-4CA6-AE8B-DE88DCF150B0}</author>
  </authors>
  <commentList>
    <comment ref="B5" authorId="0" shapeId="0" xr:uid="{AE4A9980-DFCE-4BFE-B777-05A530397F21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peak of construction requirement.</t>
      </text>
    </comment>
    <comment ref="B21" authorId="1" shapeId="0" xr:uid="{C6A5B0D5-B852-481B-A344-45071BBF34D9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peak of construction requirement.</t>
      </text>
    </comment>
    <comment ref="B36" authorId="2" shapeId="0" xr:uid="{3D456DE3-DDC8-46C3-B4E4-BDD3CE2761E6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peak of construction requirement.</t>
      </text>
    </comment>
    <comment ref="B52" authorId="3" shapeId="0" xr:uid="{74219282-CCD2-4CA6-AE8B-DE88DCF150B0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peak of construction requirement.</t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tc={458EED09-6B89-452E-ACA3-E3EB28D99DC4}</author>
    <author>tc={4238B523-117A-48EB-AAE3-A6A9049715A7}</author>
    <author>tc={9F68D6B8-740F-4E32-8CEE-6B7116A69F06}</author>
    <author>tc={5D5BD391-1A89-4C31-9DA6-4DCFD0BE5C5F}</author>
  </authors>
  <commentList>
    <comment ref="B3" authorId="0" shapeId="0" xr:uid="{458EED09-6B89-452E-ACA3-E3EB28D99DC4}">
      <text>
        <t>[Threaded comment]
Your version of Excel allows you to read this threaded comment; however, any edits to it will get removed if the file is opened in a newer version of Excel. Learn more: https://go.microsoft.com/fwlink/?linkid=870924
Comment:
    Car park realization isn’t taken separately in both model.</t>
      </text>
    </comment>
    <comment ref="C3" authorId="1" shapeId="0" xr:uid="{4238B523-117A-48EB-AAE3-A6A9049715A7}">
      <text>
        <t>[Threaded comment]
Your version of Excel allows you to read this threaded comment; however, any edits to it will get removed if the file is opened in a newer version of Excel. Learn more: https://go.microsoft.com/fwlink/?linkid=870924
Comment:
    150 is the EDC IDC Recovery</t>
      </text>
    </comment>
    <comment ref="K10" authorId="2" shapeId="0" xr:uid="{9F68D6B8-740F-4E32-8CEE-6B7116A69F06}">
      <text>
        <t>[Threaded comment]
Your version of Excel allows you to read this threaded comment; however, any edits to it will get removed if the file is opened in a newer version of Excel. Learn more: https://go.microsoft.com/fwlink/?linkid=870924
Comment:
    Factor loading on NILP Commercial component was missing.</t>
      </text>
    </comment>
    <comment ref="K12" authorId="3" shapeId="0" xr:uid="{5D5BD391-1A89-4C31-9DA6-4DCFD0BE5C5F}">
      <text>
        <t>[Threaded comment]
Your version of Excel allows you to read this threaded comment; however, any edits to it will get removed if the file is opened in a newer version of Excel. Learn more: https://go.microsoft.com/fwlink/?linkid=870924
Comment:
     Still 0.4 Difference is coming because they’ve have calculated TOD commercial costing based on factored price of NILP Commercial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<sst xmlns="http://schemas.openxmlformats.org/spreadsheetml/2006/main" count="1895" uniqueCount="777">
  <si>
    <t>Assumption</t>
  </si>
  <si>
    <t>Linked To Other Sheet</t>
  </si>
  <si>
    <t>Formula: Calc on Same Sheet</t>
  </si>
  <si>
    <t>Hardcoded Values</t>
  </si>
  <si>
    <t>Normal Text</t>
  </si>
  <si>
    <t>Gross Land</t>
  </si>
  <si>
    <t>Base</t>
  </si>
  <si>
    <t>TDR</t>
  </si>
  <si>
    <t>TOD</t>
  </si>
  <si>
    <t>Green FAR</t>
  </si>
  <si>
    <t>Total</t>
  </si>
  <si>
    <t>Area</t>
  </si>
  <si>
    <t>Particulars</t>
  </si>
  <si>
    <t>Rate Per Sqft.</t>
  </si>
  <si>
    <t>NILP Resi</t>
  </si>
  <si>
    <t>Cost</t>
  </si>
  <si>
    <t>TOD Resi</t>
  </si>
  <si>
    <t>Area Break Up</t>
  </si>
  <si>
    <t>License Fee</t>
  </si>
  <si>
    <t>FSI Area Statement</t>
  </si>
  <si>
    <t>Factor</t>
  </si>
  <si>
    <t>Scrutiny Fee</t>
  </si>
  <si>
    <t>Conversion Charges</t>
  </si>
  <si>
    <t>Net Land</t>
  </si>
  <si>
    <t>IDC</t>
  </si>
  <si>
    <t>Land Under Non-TOD Zone</t>
  </si>
  <si>
    <t>EDC</t>
  </si>
  <si>
    <t>Land Under TOD Zone</t>
  </si>
  <si>
    <t>IAC</t>
  </si>
  <si>
    <t>NILP</t>
  </si>
  <si>
    <t xml:space="preserve">Base </t>
  </si>
  <si>
    <t>NILP Comm</t>
  </si>
  <si>
    <t>TOD Comm</t>
  </si>
  <si>
    <t>R e u a b l e - V a l u e s</t>
  </si>
  <si>
    <t>Sqft. In Acre</t>
  </si>
  <si>
    <t>Sq. mtr. In Acre</t>
  </si>
  <si>
    <t>Convert Value</t>
  </si>
  <si>
    <t>Sqft. In One Meter</t>
  </si>
  <si>
    <t>NILP Policy</t>
  </si>
  <si>
    <t>EDC TDR</t>
  </si>
  <si>
    <t>IAC TDR</t>
  </si>
  <si>
    <t>TOD Policy</t>
  </si>
  <si>
    <t>Commercial FAR</t>
  </si>
  <si>
    <r>
      <rPr>
        <b/>
        <sz val="11"/>
        <color theme="1"/>
        <rFont val="Calibri"/>
        <family val="2"/>
        <scheme val="minor"/>
      </rPr>
      <t>Note -</t>
    </r>
    <r>
      <rPr>
        <sz val="11"/>
        <color theme="1"/>
        <rFont val="Calibri"/>
        <family val="2"/>
        <scheme val="minor"/>
      </rPr>
      <t xml:space="preserve"> Factor loaded in TDR price of 1.5 needed to be clear.</t>
    </r>
  </si>
  <si>
    <t>Unit</t>
  </si>
  <si>
    <t>Building Plan Scrutiny Fee</t>
  </si>
  <si>
    <t>EC, Fire NOC Related</t>
  </si>
  <si>
    <t xml:space="preserve">Labour Cess </t>
  </si>
  <si>
    <t>RERA approval and Consultant/Misc.</t>
  </si>
  <si>
    <t>Apartment</t>
  </si>
  <si>
    <t>Club House</t>
  </si>
  <si>
    <t>Retail/Commercial</t>
  </si>
  <si>
    <t>Value</t>
  </si>
  <si>
    <t>License Date</t>
  </si>
  <si>
    <t>Project Start Date</t>
  </si>
  <si>
    <t>Project End Date</t>
  </si>
  <si>
    <t>TDR Tranche I Purchase Date</t>
  </si>
  <si>
    <t>FSI</t>
  </si>
  <si>
    <t>Total FSI</t>
  </si>
  <si>
    <t>Loading Residential</t>
  </si>
  <si>
    <t>Loading Commercial</t>
  </si>
  <si>
    <t xml:space="preserve">Residential </t>
  </si>
  <si>
    <t>Commercial</t>
  </si>
  <si>
    <t>SA</t>
  </si>
  <si>
    <t>Residential</t>
  </si>
  <si>
    <t>Retail</t>
  </si>
  <si>
    <t>Sale Escalation</t>
  </si>
  <si>
    <t>Construction Escalation</t>
  </si>
  <si>
    <t>Base Price with EDC/IDC</t>
  </si>
  <si>
    <t>Car park</t>
  </si>
  <si>
    <t>EWS</t>
  </si>
  <si>
    <t>Car Park Area</t>
  </si>
  <si>
    <t>Landscape</t>
  </si>
  <si>
    <t>Infra</t>
  </si>
  <si>
    <t>Sales</t>
  </si>
  <si>
    <t>Phase 1</t>
  </si>
  <si>
    <t>Phase 2</t>
  </si>
  <si>
    <t>Phase 3</t>
  </si>
  <si>
    <t>Units</t>
  </si>
  <si>
    <t>Per sqft. Of apartment area</t>
  </si>
  <si>
    <t>GST</t>
  </si>
  <si>
    <t>Convert Monetary Value</t>
  </si>
  <si>
    <t>Land Area</t>
  </si>
  <si>
    <t>Acre</t>
  </si>
  <si>
    <t>X</t>
  </si>
  <si>
    <t>Average FAR</t>
  </si>
  <si>
    <t>Product</t>
  </si>
  <si>
    <t>Saleable Area Sq. Ft.</t>
  </si>
  <si>
    <t>Construction Area Loading</t>
  </si>
  <si>
    <t>Contruction Area</t>
  </si>
  <si>
    <t>Avg. Size Sq. Ft.</t>
  </si>
  <si>
    <t>Unit (#)</t>
  </si>
  <si>
    <t>Car Park / Unit</t>
  </si>
  <si>
    <t>Car Park Avg. Area (Sq. ft.)</t>
  </si>
  <si>
    <t>Car Park Area (Sq. ft.)</t>
  </si>
  <si>
    <t>Construction Jnc.</t>
  </si>
  <si>
    <t>% of Available Total FSI</t>
  </si>
  <si>
    <t xml:space="preserve"> </t>
  </si>
  <si>
    <t>Product Mix - Product</t>
  </si>
  <si>
    <t>Category Area Calculation</t>
  </si>
  <si>
    <t>Product Name</t>
  </si>
  <si>
    <t>2 BHK</t>
  </si>
  <si>
    <t>3 BHK + S</t>
  </si>
  <si>
    <t>Commercial TOD</t>
  </si>
  <si>
    <t>Commercial NILP</t>
  </si>
  <si>
    <t>% of saleable area</t>
  </si>
  <si>
    <t>Area (sq. ft.)</t>
  </si>
  <si>
    <t>Car Park (#)</t>
  </si>
  <si>
    <t>Lot 1</t>
  </si>
  <si>
    <t>Lot 2</t>
  </si>
  <si>
    <t>Lot 3</t>
  </si>
  <si>
    <t>%</t>
  </si>
  <si>
    <t>sqft.</t>
  </si>
  <si>
    <t>#</t>
  </si>
  <si>
    <t>Car Parking</t>
  </si>
  <si>
    <t>Note - product mix excl. club house, taken in lot-wise construction</t>
  </si>
  <si>
    <t xml:space="preserve">3 BHK </t>
  </si>
  <si>
    <t>4 BHK  + S</t>
  </si>
  <si>
    <t>NILP FAR</t>
  </si>
  <si>
    <t>Gurgaon 18 Acre Project: Schedule</t>
  </si>
  <si>
    <t>Gurgaon 18 Acre Project: Assumptions &amp; Data</t>
  </si>
  <si>
    <t>Project Duration</t>
  </si>
  <si>
    <t>Date</t>
  </si>
  <si>
    <t>Year</t>
  </si>
  <si>
    <t>Area Calculation</t>
  </si>
  <si>
    <t>Sqft. In One Acre</t>
  </si>
  <si>
    <t>Sq. mtr. In One Acre</t>
  </si>
  <si>
    <t>Sq ft. in One sq. mtr.</t>
  </si>
  <si>
    <t>Parcel A</t>
  </si>
  <si>
    <t>Parcel B</t>
  </si>
  <si>
    <t>Parcel C</t>
  </si>
  <si>
    <t>TOD Land</t>
  </si>
  <si>
    <t>NILP Land</t>
  </si>
  <si>
    <t>Site Area Calculation</t>
  </si>
  <si>
    <t>Value (acre)</t>
  </si>
  <si>
    <t>Site Area</t>
  </si>
  <si>
    <t>FAR</t>
  </si>
  <si>
    <t>TDR FAR</t>
  </si>
  <si>
    <t>GRIHA</t>
  </si>
  <si>
    <t>sqm.</t>
  </si>
  <si>
    <t>NILP Commercial</t>
  </si>
  <si>
    <t>TOD Commercial</t>
  </si>
  <si>
    <t>NILP - Commercial</t>
  </si>
  <si>
    <t>TOD - Commercial</t>
  </si>
  <si>
    <t>Total Commercial</t>
  </si>
  <si>
    <t>Category</t>
  </si>
  <si>
    <t>Base FAR</t>
  </si>
  <si>
    <t>Particular</t>
  </si>
  <si>
    <t>FSI Area (sqft.)</t>
  </si>
  <si>
    <t>Total unit as per are calc</t>
  </si>
  <si>
    <t>Floor count</t>
  </si>
  <si>
    <t>Timeline</t>
  </si>
  <si>
    <t>Unit Per Floor</t>
  </si>
  <si>
    <t>Total No. of Towers</t>
  </si>
  <si>
    <t>Total Unit Per Floor</t>
  </si>
  <si>
    <t>Basement</t>
  </si>
  <si>
    <t>1.5 Years</t>
  </si>
  <si>
    <t>Ground Floor</t>
  </si>
  <si>
    <t>1 Month</t>
  </si>
  <si>
    <t>Need to complete per floor</t>
  </si>
  <si>
    <t>1.5 Months</t>
  </si>
  <si>
    <t>Basement Area Calc</t>
  </si>
  <si>
    <t>Per Sqft.</t>
  </si>
  <si>
    <t>Price</t>
  </si>
  <si>
    <t>GST Incl.</t>
  </si>
  <si>
    <t>Value (sqft.)</t>
  </si>
  <si>
    <t>INR/DU</t>
  </si>
  <si>
    <t>Car Parking Basement</t>
  </si>
  <si>
    <t>Car Parking Open</t>
  </si>
  <si>
    <t xml:space="preserve">Basement Car Parking </t>
  </si>
  <si>
    <t xml:space="preserve">Stilt Car Parking </t>
  </si>
  <si>
    <t>Car Parking Stilt</t>
  </si>
  <si>
    <r>
      <rPr>
        <b/>
        <sz val="12"/>
        <color theme="1"/>
        <rFont val="Calibri"/>
        <family val="2"/>
        <scheme val="minor"/>
      </rPr>
      <t xml:space="preserve">Note -  </t>
    </r>
    <r>
      <rPr>
        <sz val="12"/>
        <color theme="1"/>
        <rFont val="Calibri"/>
        <family val="2"/>
        <scheme val="minor"/>
      </rPr>
      <t>Project start date refering to construction has been started and will be ended when project ended.</t>
    </r>
  </si>
  <si>
    <t>Sales Phasing</t>
  </si>
  <si>
    <t>Construction Phasing</t>
  </si>
  <si>
    <t>Lot-wise construction schedule</t>
  </si>
  <si>
    <t>Lot-wise sales schedule</t>
  </si>
  <si>
    <t>Lot-wise sales schedule area</t>
  </si>
  <si>
    <t>Residential Unit Count</t>
  </si>
  <si>
    <t>Commercial Unit Count</t>
  </si>
  <si>
    <t>Car Parking Count - Residential</t>
  </si>
  <si>
    <t>Car Parking Count - Commercial</t>
  </si>
  <si>
    <t>Construction Area (sqft.)</t>
  </si>
  <si>
    <t>Sum of residential area * 25%</t>
  </si>
  <si>
    <t>Lot-wise unit count</t>
  </si>
  <si>
    <t>Phase Wise Unit Count - Residential</t>
  </si>
  <si>
    <t>Phase Wise Unit Count - Commercial</t>
  </si>
  <si>
    <t>Area Booking</t>
  </si>
  <si>
    <t>Lot wise product area booked</t>
  </si>
  <si>
    <t>Admin and Office Expenses</t>
  </si>
  <si>
    <t>Collection Schedule Based on RERA</t>
  </si>
  <si>
    <t>Quaterly Amount Withrawal from RERA A/c</t>
  </si>
  <si>
    <t>% of total construction cost</t>
  </si>
  <si>
    <t>Lot wise sales and construction start schedule</t>
  </si>
  <si>
    <t>Const &amp; Sales Start Month</t>
  </si>
  <si>
    <t>Sales Month</t>
  </si>
  <si>
    <t>Sales End Month</t>
  </si>
  <si>
    <t>Const Month</t>
  </si>
  <si>
    <t>Const End Month</t>
  </si>
  <si>
    <t>Construction Area Phasing</t>
  </si>
  <si>
    <t>Lot wise product - construction</t>
  </si>
  <si>
    <t/>
  </si>
  <si>
    <r>
      <t xml:space="preserve">Select </t>
    </r>
    <r>
      <rPr>
        <sz val="12"/>
        <color rgb="FF00B050"/>
        <rFont val="Calibri"/>
        <family val="2"/>
        <scheme val="minor"/>
      </rPr>
      <t>TRUE</t>
    </r>
    <r>
      <rPr>
        <sz val="12"/>
        <color theme="1"/>
        <rFont val="Calibri"/>
        <family val="2"/>
        <scheme val="minor"/>
      </rPr>
      <t xml:space="preserve"> to add car parking</t>
    </r>
  </si>
  <si>
    <t>Construction &amp; Soft Cost Schedule</t>
  </si>
  <si>
    <t>% of total area constructed in lot 1</t>
  </si>
  <si>
    <t>% of total area constructed in lot 2</t>
  </si>
  <si>
    <t>% of total area constructed in lot 3</t>
  </si>
  <si>
    <t>Approval Cost</t>
  </si>
  <si>
    <t>% of total approval cost incurred</t>
  </si>
  <si>
    <t>Surveyor &amp; Architect Fees</t>
  </si>
  <si>
    <t>Brokerage</t>
  </si>
  <si>
    <t>Marketing &amp; Sales</t>
  </si>
  <si>
    <t>Payment Timeline</t>
  </si>
  <si>
    <t>Values</t>
  </si>
  <si>
    <t>License Fee Schedule</t>
  </si>
  <si>
    <t>Per/sqft.</t>
  </si>
  <si>
    <t>Total Cost</t>
  </si>
  <si>
    <t>EDC TDR Schedule</t>
  </si>
  <si>
    <t>IAC TDR Schedule</t>
  </si>
  <si>
    <t>IDC Schedule</t>
  </si>
  <si>
    <t>EDC Schedule</t>
  </si>
  <si>
    <t>Total Approval Cost</t>
  </si>
  <si>
    <t>per/sqft.</t>
  </si>
  <si>
    <t>total</t>
  </si>
  <si>
    <t>Per/Acre</t>
  </si>
  <si>
    <t>TDR Purchase Schedule I</t>
  </si>
  <si>
    <t>TDR Purchase Cost I</t>
  </si>
  <si>
    <t>TDR Purchase Schedule II</t>
  </si>
  <si>
    <t>TDR Purchase Cost II</t>
  </si>
  <si>
    <t>Labour Cess (1% of construction cost)</t>
  </si>
  <si>
    <t>% of total construction cost incurred</t>
  </si>
  <si>
    <t>Surveyor and architect fees</t>
  </si>
  <si>
    <t>Manpower Overhead</t>
  </si>
  <si>
    <t>Legal Fees</t>
  </si>
  <si>
    <t>Contigency</t>
  </si>
  <si>
    <t>% of construction</t>
  </si>
  <si>
    <t>% of top line</t>
  </si>
  <si>
    <t>25% of total area</t>
  </si>
  <si>
    <t>Gurgaon 18 Acre Project:  Cash Flow</t>
  </si>
  <si>
    <t>EDC Installment</t>
  </si>
  <si>
    <t>Interest Rate EDC</t>
  </si>
  <si>
    <t>EDC Interest</t>
  </si>
  <si>
    <t>Lot wise product area const.</t>
  </si>
  <si>
    <t>Residential 2 BHK</t>
  </si>
  <si>
    <t xml:space="preserve">Lot 2 </t>
  </si>
  <si>
    <t>Residential 3 BHK</t>
  </si>
  <si>
    <t>Residential 3 BHK  + S</t>
  </si>
  <si>
    <t>Residential 4 BHK + S</t>
  </si>
  <si>
    <t>Commercial - NILP</t>
  </si>
  <si>
    <t>Commercial - TOD</t>
  </si>
  <si>
    <t>Total Residential Sale</t>
  </si>
  <si>
    <t>Total commercial incl. retail</t>
  </si>
  <si>
    <t>Total Sale (Commercial + Resi)</t>
  </si>
  <si>
    <t>Construction cost</t>
  </si>
  <si>
    <t>Total construction cost excl. car parking</t>
  </si>
  <si>
    <t>Soft Cost: Assumptions</t>
  </si>
  <si>
    <t>Total no. of residential units</t>
  </si>
  <si>
    <t>Average person per unit</t>
  </si>
  <si>
    <t>Expected Density</t>
  </si>
  <si>
    <t>Density Calculation</t>
  </si>
  <si>
    <t>TOD Allowed Density</t>
  </si>
  <si>
    <t>NILP Allowed Density</t>
  </si>
  <si>
    <t>PPA</t>
  </si>
  <si>
    <t>TOD Allowed Density With TDR</t>
  </si>
  <si>
    <t>NILP Allowed Density With TDR</t>
  </si>
  <si>
    <t>Existing +150</t>
  </si>
  <si>
    <t>Existing +125</t>
  </si>
  <si>
    <t>TOD Area</t>
  </si>
  <si>
    <t>NILP Area</t>
  </si>
  <si>
    <t>acre</t>
  </si>
  <si>
    <t>SR No.</t>
  </si>
  <si>
    <t>Schedule of payment with progress of work</t>
  </si>
  <si>
    <t>% of total payment</t>
  </si>
  <si>
    <t>Timeline in Months</t>
  </si>
  <si>
    <t>Cumulative Timeline in Months</t>
  </si>
  <si>
    <t>Milestone Date of phase 1</t>
  </si>
  <si>
    <t>Milestone Date of phase 2</t>
  </si>
  <si>
    <t>Milestone Date of phase 3</t>
  </si>
  <si>
    <t>Application Money</t>
  </si>
  <si>
    <t>Within 30 days from date of booking (less booking amount)</t>
  </si>
  <si>
    <t>On completion of  basement / 12 Months*</t>
  </si>
  <si>
    <t>On Completion of ground floor</t>
  </si>
  <si>
    <t>On completion of 5th floor slab</t>
  </si>
  <si>
    <t>On completion of 15th floor slab</t>
  </si>
  <si>
    <t>On completion of 25th floor slab</t>
  </si>
  <si>
    <t>On completion of terrace floor</t>
  </si>
  <si>
    <t>On completion of internal plaster</t>
  </si>
  <si>
    <t>On Completion of finishing</t>
  </si>
  <si>
    <t>On occupation certificate</t>
  </si>
  <si>
    <t>On offer of possesion + Parking Charges + Club Membership</t>
  </si>
  <si>
    <t>Lot Wise of Sales</t>
  </si>
  <si>
    <t>Lot Wise - Construction Cost</t>
  </si>
  <si>
    <t>Construction Cost</t>
  </si>
  <si>
    <t>Collection Model from RERA</t>
  </si>
  <si>
    <t>Current Withdrawal</t>
  </si>
  <si>
    <t>Quaterly Withdrawal</t>
  </si>
  <si>
    <t>Sales collection as per payment plan</t>
  </si>
  <si>
    <t>20% of sales - collected on booking</t>
  </si>
  <si>
    <t>80% sales collection according to plan</t>
  </si>
  <si>
    <t>Amount Receiving to Builders A/c - 30%</t>
  </si>
  <si>
    <t>Phase wise receiving amount</t>
  </si>
  <si>
    <t>Amount Receiving to RERA A/c - 70%</t>
  </si>
  <si>
    <t>Residential Commercial Sale - Lot Wise Area Value Booked</t>
  </si>
  <si>
    <t>EWS Buy Back</t>
  </si>
  <si>
    <t>Collector Rate of Land</t>
  </si>
  <si>
    <t>Cr</t>
  </si>
  <si>
    <t>Land to be surrendered in TOD</t>
  </si>
  <si>
    <t>Land to be surrendered in NILP</t>
  </si>
  <si>
    <t>Times of collector rate to be given</t>
  </si>
  <si>
    <t>Total Value Land will be surrendered</t>
  </si>
  <si>
    <r>
      <rPr>
        <b/>
        <sz val="12"/>
        <color theme="1"/>
        <rFont val="Calibri"/>
        <family val="2"/>
        <scheme val="minor"/>
      </rPr>
      <t>Note</t>
    </r>
    <r>
      <rPr>
        <sz val="12"/>
        <color theme="1"/>
        <rFont val="Calibri"/>
        <family val="2"/>
        <scheme val="minor"/>
      </rPr>
      <t xml:space="preserve"> - 10% of land area will be shared</t>
    </r>
  </si>
  <si>
    <t>EWS 10% of area buy back</t>
  </si>
  <si>
    <t>Cashflow Statement</t>
  </si>
  <si>
    <t>Soft Cost</t>
  </si>
  <si>
    <t>Area (Acre)</t>
  </si>
  <si>
    <t>Area (sqft)</t>
  </si>
  <si>
    <r>
      <rPr>
        <b/>
        <sz val="11"/>
        <color theme="1"/>
        <rFont val="Calibri"/>
        <family val="2"/>
        <scheme val="minor"/>
      </rPr>
      <t>Note -</t>
    </r>
    <r>
      <rPr>
        <sz val="11"/>
        <color theme="1"/>
        <rFont val="Calibri"/>
        <family val="2"/>
        <scheme val="minor"/>
      </rPr>
      <t xml:space="preserve"> select true to see the area only otherwise this area will impact cashflow. Area for product multiplied by corresponding price of product.</t>
    </r>
  </si>
  <si>
    <t>+- %</t>
  </si>
  <si>
    <t>sqft</t>
  </si>
  <si>
    <t>Max Permissible Population w/o TDR</t>
  </si>
  <si>
    <t>Rs/sqm</t>
  </si>
  <si>
    <t>IAC TOD Residential</t>
  </si>
  <si>
    <t>IAC TOD Commercial</t>
  </si>
  <si>
    <t>EDC Rate Commercial 1.75 FAR</t>
  </si>
  <si>
    <t>Lakhs/Acre</t>
  </si>
  <si>
    <t>IDC Residential</t>
  </si>
  <si>
    <t>Conversion Charges - Commercial</t>
  </si>
  <si>
    <t>License Fees - Residential</t>
  </si>
  <si>
    <t>Car Park</t>
  </si>
  <si>
    <t>IAC TDR - GH</t>
  </si>
  <si>
    <t>IAC TDR - NILP - GH</t>
  </si>
  <si>
    <t>of total saleable area</t>
  </si>
  <si>
    <t>% of top-line</t>
  </si>
  <si>
    <t>-</t>
  </si>
  <si>
    <t>DM Fees</t>
  </si>
  <si>
    <t>4 BHK + S</t>
  </si>
  <si>
    <t>INR Cr</t>
  </si>
  <si>
    <t>Total Revenue</t>
  </si>
  <si>
    <t>Total Construction Cost</t>
  </si>
  <si>
    <t>IAC Schedule</t>
  </si>
  <si>
    <t>IAC - TOD</t>
  </si>
  <si>
    <t>Infrastructure Cost</t>
  </si>
  <si>
    <t>on apartment construction area</t>
  </si>
  <si>
    <t xml:space="preserve">Soft Cost </t>
  </si>
  <si>
    <t>END SHEET</t>
  </si>
  <si>
    <t>Gurgaon 18 Acre Project:  Annual Cashflow</t>
  </si>
  <si>
    <t>Construction Start Date</t>
  </si>
  <si>
    <t>No. of units</t>
  </si>
  <si>
    <t>Area sq. ft.</t>
  </si>
  <si>
    <t>Total Saleable Area</t>
  </si>
  <si>
    <t>Total Inflows</t>
  </si>
  <si>
    <t>Outflows</t>
  </si>
  <si>
    <t>Processing Fees</t>
  </si>
  <si>
    <t>TDR Purchase Cost</t>
  </si>
  <si>
    <t>IDC Commercial</t>
  </si>
  <si>
    <t>Conversion Charges - Residential</t>
  </si>
  <si>
    <t>License Fees - Commercial above 150 FAR</t>
  </si>
  <si>
    <t>NILP Residential</t>
  </si>
  <si>
    <t>Cost in Cr</t>
  </si>
  <si>
    <t>Total (Cr)</t>
  </si>
  <si>
    <t>TDR Area</t>
  </si>
  <si>
    <t>LOI + 60 days</t>
  </si>
  <si>
    <t>License + 3 Months</t>
  </si>
  <si>
    <t>License + 6 Months</t>
  </si>
  <si>
    <t>License + 12 Months</t>
  </si>
  <si>
    <t>License + 18 Months</t>
  </si>
  <si>
    <t xml:space="preserve">Half yearly  payment </t>
  </si>
  <si>
    <t>Application Date</t>
  </si>
  <si>
    <t>License + 60 days</t>
  </si>
  <si>
    <t>License + 24 Months</t>
  </si>
  <si>
    <t>License + 30 Months</t>
  </si>
  <si>
    <t>License + 36 Months</t>
  </si>
  <si>
    <t>License + 42 Months</t>
  </si>
  <si>
    <t>License + 48 Months</t>
  </si>
  <si>
    <t>License + 54 Months</t>
  </si>
  <si>
    <t>Scrutiny Fee Schedule</t>
  </si>
  <si>
    <t>Conversion Fee Schedule</t>
  </si>
  <si>
    <t>EDC Balance Amount</t>
  </si>
  <si>
    <t>Revenue Rasta Cost</t>
  </si>
  <si>
    <t>Revenue Rasta Purchasing Cost</t>
  </si>
  <si>
    <t>Value in Cr</t>
  </si>
  <si>
    <t>EDC-IDC Recovery</t>
  </si>
  <si>
    <t>EDC-IDC Recover Rate</t>
  </si>
  <si>
    <t>psf.</t>
  </si>
  <si>
    <t>Operating Profit Before Tax</t>
  </si>
  <si>
    <t>License + 60 Months</t>
  </si>
  <si>
    <t>License + 66 Months</t>
  </si>
  <si>
    <t>License + 72 Months</t>
  </si>
  <si>
    <t>License + 78 Months</t>
  </si>
  <si>
    <t>License + 84 Months</t>
  </si>
  <si>
    <t>License + 90 Months</t>
  </si>
  <si>
    <t>License + 96 Months</t>
  </si>
  <si>
    <t>License + 102 Months</t>
  </si>
  <si>
    <t>License + 108 Months</t>
  </si>
  <si>
    <t>License + 114 Months</t>
  </si>
  <si>
    <t>License + 120 Months</t>
  </si>
  <si>
    <t>License + 126 Months</t>
  </si>
  <si>
    <t>License + 132 Months</t>
  </si>
  <si>
    <t>License + 138 Months</t>
  </si>
  <si>
    <t>License + 142 Months</t>
  </si>
  <si>
    <t>License + 148 Months</t>
  </si>
  <si>
    <t>License + 154 Months</t>
  </si>
  <si>
    <t>License + 160 Months</t>
  </si>
  <si>
    <t>EDC TDR of Purchase I</t>
  </si>
  <si>
    <t>EDC TDR Schedule I</t>
  </si>
  <si>
    <t>EDC TDR of Purchase II</t>
  </si>
  <si>
    <t>Share Assumptions</t>
  </si>
  <si>
    <t>Total estimated project Sale value</t>
  </si>
  <si>
    <t>Developer Profit Share</t>
  </si>
  <si>
    <t>sft</t>
  </si>
  <si>
    <t>Sale and marketing share</t>
  </si>
  <si>
    <t>Brokerage Cost Share</t>
  </si>
  <si>
    <t>Construction Cost Share</t>
  </si>
  <si>
    <t>Refundable Security Deposit Timeline</t>
  </si>
  <si>
    <t>Soft Cost (EDC/ IDC and others)</t>
  </si>
  <si>
    <t>TDR Purchase cost</t>
  </si>
  <si>
    <t>Land cost</t>
  </si>
  <si>
    <t>Security deposit</t>
  </si>
  <si>
    <t>Refundable Security</t>
  </si>
  <si>
    <t>Non Refundable Security</t>
  </si>
  <si>
    <t>Refundable Security Deposit</t>
  </si>
  <si>
    <t>Cash Outflow</t>
  </si>
  <si>
    <t>Landowner Profit Share</t>
  </si>
  <si>
    <t>Land Cost</t>
  </si>
  <si>
    <t>Land Cost/ Acre</t>
  </si>
  <si>
    <t>INR Cr/ Acre</t>
  </si>
  <si>
    <t>Acres</t>
  </si>
  <si>
    <t>Revenue Rasta Purchase</t>
  </si>
  <si>
    <t>To Choose</t>
  </si>
  <si>
    <t>Option</t>
  </si>
  <si>
    <t>UNITS</t>
  </si>
  <si>
    <t>SPRE</t>
  </si>
  <si>
    <t>CBRE</t>
  </si>
  <si>
    <t>MAX</t>
  </si>
  <si>
    <t>LODHA</t>
  </si>
  <si>
    <t>OBEROI</t>
  </si>
  <si>
    <t>ABC</t>
  </si>
  <si>
    <t>GHI</t>
  </si>
  <si>
    <t>KLM</t>
  </si>
  <si>
    <t>AREA</t>
  </si>
  <si>
    <t>Residential NILP TDR FAR</t>
  </si>
  <si>
    <t>Residential TOD TDR FAR</t>
  </si>
  <si>
    <t>Commercial NILP TDR FAR</t>
  </si>
  <si>
    <t>Commercial TOD TDR FAR</t>
  </si>
  <si>
    <t xml:space="preserve">Loading Residential </t>
  </si>
  <si>
    <t>% of Saleable Area</t>
  </si>
  <si>
    <t>Average Unit size</t>
  </si>
  <si>
    <t>Car Park/ Unit</t>
  </si>
  <si>
    <t>Phases - Construction Schedule - Residential</t>
  </si>
  <si>
    <t>Phases - Sales Schedule - Residential</t>
  </si>
  <si>
    <t>SELLING PRICE</t>
  </si>
  <si>
    <t>COST OF CONSTRUCTION</t>
  </si>
  <si>
    <t>SHARE</t>
  </si>
  <si>
    <t>JD/ DM</t>
  </si>
  <si>
    <t>DM</t>
  </si>
  <si>
    <t>JD</t>
  </si>
  <si>
    <t>DM %</t>
  </si>
  <si>
    <t>JD share</t>
  </si>
  <si>
    <t>Refunable Security</t>
  </si>
  <si>
    <t>sqm</t>
  </si>
  <si>
    <t>IDC Interest</t>
  </si>
  <si>
    <t>License Fee Interest</t>
  </si>
  <si>
    <t>Conversion Charges Interest</t>
  </si>
  <si>
    <t xml:space="preserve">IAC Interest </t>
  </si>
  <si>
    <t>Liaising &amp; Consultancy Cost</t>
  </si>
  <si>
    <t>Cr/Acre</t>
  </si>
  <si>
    <t>Other Interest</t>
  </si>
  <si>
    <t>Revenue Rasta Area</t>
  </si>
  <si>
    <t>Liasoning Cost</t>
  </si>
  <si>
    <t>Landowner Revenue Share</t>
  </si>
  <si>
    <t>Sale and marketing Expenses- Landowner</t>
  </si>
  <si>
    <t>Cr/ Acre</t>
  </si>
  <si>
    <t>Security Deposit per acre</t>
  </si>
  <si>
    <t>Cash Flow Landowner</t>
  </si>
  <si>
    <t>CASH INFLOW</t>
  </si>
  <si>
    <t>EDC - IDC Recovery</t>
  </si>
  <si>
    <t>Non Refundable Security Deposit</t>
  </si>
  <si>
    <t>LOI Date</t>
  </si>
  <si>
    <t>Refundable Security Repayment</t>
  </si>
  <si>
    <t>Morotorium Period</t>
  </si>
  <si>
    <t>months</t>
  </si>
  <si>
    <t>EWS Area 10% Area Buy Back</t>
  </si>
  <si>
    <t>Total Outflows</t>
  </si>
  <si>
    <t>Other Cost Share</t>
  </si>
  <si>
    <t>Operational Expense</t>
  </si>
  <si>
    <t xml:space="preserve">IAC </t>
  </si>
  <si>
    <t xml:space="preserve">Csah Flow Landowner - (Including notional land cost)  </t>
  </si>
  <si>
    <t>XIRR</t>
  </si>
  <si>
    <t>Net Surplus</t>
  </si>
  <si>
    <t>TDR Purchase</t>
  </si>
  <si>
    <t>Refund of Security Deposit</t>
  </si>
  <si>
    <t xml:space="preserve">Csah Flow Developer - (Including notional land cost)  </t>
  </si>
  <si>
    <t>Cash Flow Developer</t>
  </si>
  <si>
    <t xml:space="preserve">Cumulative Cashflow </t>
  </si>
  <si>
    <t>Cashflow of Refundable Security Deposit &amp; Regulatory Payment</t>
  </si>
  <si>
    <t xml:space="preserve">  </t>
  </si>
  <si>
    <t xml:space="preserve">Revenue Rasta Area </t>
  </si>
  <si>
    <t>Revenue Rasta Cost @ 50cr/acre</t>
  </si>
  <si>
    <t>Developer</t>
  </si>
  <si>
    <t>LO</t>
  </si>
  <si>
    <t>FSI Area</t>
  </si>
  <si>
    <t>FSI Market Price</t>
  </si>
  <si>
    <t>INR/sft</t>
  </si>
  <si>
    <t>Security Deposit</t>
  </si>
  <si>
    <t xml:space="preserve"> Sales</t>
  </si>
  <si>
    <t>Source for Land Owner Outflow</t>
  </si>
  <si>
    <t>Source</t>
  </si>
  <si>
    <t>Case II:</t>
  </si>
  <si>
    <t>High Side</t>
  </si>
  <si>
    <t>% of total construction</t>
  </si>
  <si>
    <t>on total saleable area</t>
  </si>
  <si>
    <t>Security deposit received</t>
  </si>
  <si>
    <t>TDR Purchase Out of Security Deposit</t>
  </si>
  <si>
    <t>TDR Purchase Out of Sales</t>
  </si>
  <si>
    <t>Note;- 60% of TDR requirement is addressed thorugh purchase of TDR potential land out of Secuiryt deposit. Balance purchased out of sale proceeds</t>
  </si>
  <si>
    <t>EdC/ IDC</t>
  </si>
  <si>
    <t>Cumulative Cashflow</t>
  </si>
  <si>
    <t>TDR Purcahse</t>
  </si>
  <si>
    <t xml:space="preserve">TDR Purcahse </t>
  </si>
  <si>
    <t>TDR Purchase - 133</t>
  </si>
  <si>
    <t>Development Related Cost</t>
  </si>
  <si>
    <t>Total of Development Related Cost</t>
  </si>
  <si>
    <t>Developer IRR</t>
  </si>
  <si>
    <t>No</t>
  </si>
  <si>
    <t>Interest</t>
  </si>
  <si>
    <t>Land to Surrender</t>
  </si>
  <si>
    <t>Land in Acre</t>
  </si>
  <si>
    <t>Notional Land of Surrender Site</t>
  </si>
  <si>
    <t>Notional Land of Receiving Site</t>
  </si>
  <si>
    <t>Collector Rate in Cr.</t>
  </si>
  <si>
    <t>Value in Sq. ft.</t>
  </si>
  <si>
    <t>FAR to be Loaded on Receiving Site</t>
  </si>
  <si>
    <t>FSI Area for 1 Acre</t>
  </si>
  <si>
    <t xml:space="preserve">Land Requirement </t>
  </si>
  <si>
    <t>TDR Potential Land Per Acre</t>
  </si>
  <si>
    <t>Total TDR Potential Land Cost (Cr)</t>
  </si>
  <si>
    <t>TDR Options</t>
  </si>
  <si>
    <t>Liasoning  and Consultancy for TDR Rs. psf.</t>
  </si>
  <si>
    <t>Liasoning and Consultancy Cost TDR (Cr)</t>
  </si>
  <si>
    <t>Inflows from sales incl EDC-IDC</t>
  </si>
  <si>
    <t>Total outflows</t>
  </si>
  <si>
    <t>Loan Requirement</t>
  </si>
  <si>
    <t>Total Contribution by Developer (Cr)</t>
  </si>
  <si>
    <t>Source:</t>
  </si>
  <si>
    <t>Equity (Cr)</t>
  </si>
  <si>
    <t>Loan Requirement (Cr)</t>
  </si>
  <si>
    <t>Loan Duration (Months)</t>
  </si>
  <si>
    <t>Interest Rate</t>
  </si>
  <si>
    <t>Closing Balance</t>
  </si>
  <si>
    <t>Opening Balance</t>
  </si>
  <si>
    <t>Months</t>
  </si>
  <si>
    <t>Refundable Security Amount Cr Per Acre - DM</t>
  </si>
  <si>
    <t>Refundable Security Amount Cr Per Acre - JD</t>
  </si>
  <si>
    <t>EDC-IDC</t>
  </si>
  <si>
    <t>Interest Moratorium Period</t>
  </si>
  <si>
    <t>Repayment Moratorium</t>
  </si>
  <si>
    <t>A - TDR</t>
  </si>
  <si>
    <t>B - NILP</t>
  </si>
  <si>
    <t>C - TOD</t>
  </si>
  <si>
    <t>24 Meter Road</t>
  </si>
  <si>
    <t>Total FAR</t>
  </si>
  <si>
    <t>Base Area (sqft)</t>
  </si>
  <si>
    <t>TDR FSI (sqft)</t>
  </si>
  <si>
    <t>Green FSI (sqft)</t>
  </si>
  <si>
    <t>Base Saleable Area (@ 35%)</t>
  </si>
  <si>
    <t>TDR Saleable Area (@ 35%)</t>
  </si>
  <si>
    <t>Green FSI</t>
  </si>
  <si>
    <t>TDR cost per sqft</t>
  </si>
  <si>
    <t>Total realisable value by selling TDR</t>
  </si>
  <si>
    <t>Add 35% loading to create salable area</t>
  </si>
  <si>
    <t>Top line realisation</t>
  </si>
  <si>
    <t>TDR cost</t>
  </si>
  <si>
    <t>Net of TDR cost realiasation</t>
  </si>
  <si>
    <t>Other development cost:</t>
  </si>
  <si>
    <t>Profit</t>
  </si>
  <si>
    <t>Land Owner Loan -DM + Deposit</t>
  </si>
  <si>
    <t>Developer Loan Terms</t>
  </si>
  <si>
    <t>Land Owner Loan Own Development</t>
  </si>
  <si>
    <t>Land Owner Loan Terms - DM</t>
  </si>
  <si>
    <t>Land Owner Loan Terms - DM + Deposit</t>
  </si>
  <si>
    <t>Land Owner Loan Terms - Own Development</t>
  </si>
  <si>
    <t>Land Owner Loan - DM</t>
  </si>
  <si>
    <t>Security Deposit - DM</t>
  </si>
  <si>
    <t>Total Contribution by LO</t>
  </si>
  <si>
    <t>Loan</t>
  </si>
  <si>
    <t xml:space="preserve">Loan </t>
  </si>
  <si>
    <t>acres</t>
  </si>
  <si>
    <t>INR @5000 on FSI</t>
  </si>
  <si>
    <t>INR @ 50 Cr Per Acre Land Value</t>
  </si>
  <si>
    <t>Land Area Incl. Revenue Rasta</t>
  </si>
  <si>
    <t xml:space="preserve">Land Cost </t>
  </si>
  <si>
    <t>Saleable Area</t>
  </si>
  <si>
    <t>1 % Additional Cost - Case Own Development</t>
  </si>
  <si>
    <t>Processing Fees in Cr</t>
  </si>
  <si>
    <t>market practice</t>
  </si>
  <si>
    <t>Base FSI</t>
  </si>
  <si>
    <t>Average per sqft of Salable area</t>
  </si>
  <si>
    <t>Average per sqft of total FSI</t>
  </si>
  <si>
    <t>Average per sqft of Base FSI</t>
  </si>
  <si>
    <t>Less Land Owner Expeneses</t>
  </si>
  <si>
    <t>Add Expenses</t>
  </si>
  <si>
    <t>Total Expenses</t>
  </si>
  <si>
    <t>Diffence in FAR cost Compared to Rs. 50 Cr Land Price</t>
  </si>
  <si>
    <t>Net Land Cost to Developer</t>
  </si>
  <si>
    <t>Notional Land Value</t>
  </si>
  <si>
    <t>Inflows from loan</t>
  </si>
  <si>
    <t>Loan: Processing Fees</t>
  </si>
  <si>
    <t>Loan Processing Fees</t>
  </si>
  <si>
    <t>NILP - Residential incl. TDR</t>
  </si>
  <si>
    <t>NILP - Commercial incl. TDR</t>
  </si>
  <si>
    <t>TOD - Residential incl. TDR</t>
  </si>
  <si>
    <t>TOD - Commercial incl. TDR</t>
  </si>
  <si>
    <t>Sales of Booking Amount</t>
  </si>
  <si>
    <t>Net Annual Surplus</t>
  </si>
  <si>
    <t>Per sqft. Of saleable area</t>
  </si>
  <si>
    <t>Total Soft Cost incl. Land Cost</t>
  </si>
  <si>
    <t>TOD Residential</t>
  </si>
  <si>
    <t xml:space="preserve">T D R - N I L P Regulatory Costing </t>
  </si>
  <si>
    <t>TDR Purchase Cost - Non-TOD</t>
  </si>
  <si>
    <t>TDR Purchase Cost - TOD</t>
  </si>
  <si>
    <t>Interest rate for all the installment payment is taken same.</t>
  </si>
  <si>
    <t>Option II</t>
  </si>
  <si>
    <t>land cost excl. revenue rasta</t>
  </si>
  <si>
    <t>Retained for dealing with contingency</t>
  </si>
  <si>
    <t>LUI (Land Use Index of SRGB)</t>
  </si>
  <si>
    <t>Top-line Differentiation</t>
  </si>
  <si>
    <t>Revenue From Sales</t>
  </si>
  <si>
    <t>Difference</t>
  </si>
  <si>
    <t>3 BHK</t>
  </si>
  <si>
    <t>Current Model (Cr)</t>
  </si>
  <si>
    <t>SPRE (Cr)</t>
  </si>
  <si>
    <t>Area Difference</t>
  </si>
  <si>
    <t>Salable Area Excl. Car Park</t>
  </si>
  <si>
    <t>Current Model (sqft)</t>
  </si>
  <si>
    <t>SPRE (sqft)</t>
  </si>
  <si>
    <t>Difference (sqft)</t>
  </si>
  <si>
    <t>Justification for Area Difference</t>
  </si>
  <si>
    <t>Revenue Rasta Area Difference</t>
  </si>
  <si>
    <t>Salable Residential Difference</t>
  </si>
  <si>
    <t>Total FSI Difference</t>
  </si>
  <si>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There is difference in Average FAR of (3.477-3.466) 0.011 and revenue rasta difference is of 0.25</t>
    </r>
  </si>
  <si>
    <t>A. Salable Area Difference:</t>
  </si>
  <si>
    <t>B. Top-line Difference</t>
  </si>
  <si>
    <t>Difference in top-line because of area difference.</t>
  </si>
  <si>
    <t>Changes in Current for Comparison</t>
  </si>
  <si>
    <t>Sale price esclation is taken zero.</t>
  </si>
  <si>
    <t>EDC/IDC excl. TDR (Cr)</t>
  </si>
  <si>
    <t>EDC - NILP Residential</t>
  </si>
  <si>
    <t>EDC - NILP Commercial</t>
  </si>
  <si>
    <t>EDC - TOD Residential</t>
  </si>
  <si>
    <t>EDC - TOD Commercial</t>
  </si>
  <si>
    <t>This difference is because of area and new EDC price difference</t>
  </si>
  <si>
    <t>Construction cost esclation is taken zero.</t>
  </si>
  <si>
    <t>Total Land Area</t>
  </si>
  <si>
    <t>Cash collected - Base on Sale Value Incl. EDC-IDC</t>
  </si>
  <si>
    <t>Land and TDR Purchase Cost</t>
  </si>
  <si>
    <t>Inflow:</t>
  </si>
  <si>
    <t>Outflow:</t>
  </si>
  <si>
    <t xml:space="preserve">Loan: Principal Repayment </t>
  </si>
  <si>
    <t>Loan: Interest Payment</t>
  </si>
  <si>
    <t>Project</t>
  </si>
  <si>
    <t>Total Cost Incl. Land Cost</t>
  </si>
  <si>
    <t>Loan Analysing Date</t>
  </si>
  <si>
    <t>Loan Drawdoan Schedule:</t>
  </si>
  <si>
    <t>Principal Repayment</t>
  </si>
  <si>
    <t>Gross Profit Incl. Land Cost</t>
  </si>
  <si>
    <t>Net Profit After Interest</t>
  </si>
  <si>
    <t>Interest Paid + Loan Processing Fees</t>
  </si>
  <si>
    <t>Residential &amp; Commercial Unit Count</t>
  </si>
  <si>
    <t>FSI Available (sq. ft.)</t>
  </si>
  <si>
    <t>Saleable Area Loading</t>
  </si>
  <si>
    <r>
      <t xml:space="preserve">Note:- </t>
    </r>
    <r>
      <rPr>
        <sz val="11"/>
        <color theme="1"/>
        <rFont val="Calibri"/>
        <family val="2"/>
        <scheme val="minor"/>
      </rPr>
      <t>Interest payment for first 12 month is paid from loan drawdown. From 18 Months - Till 48 months of loan taken in equal installment loan is paid.</t>
    </r>
  </si>
  <si>
    <t>Note - We're paying the higher interest due to repayment moratorium taken 24 months</t>
  </si>
  <si>
    <t>Gurgaon 18 Acre Project:  Profit &amp; Loss</t>
  </si>
  <si>
    <t>Project P &amp; L</t>
  </si>
  <si>
    <t>Component</t>
  </si>
  <si>
    <t>Loading</t>
  </si>
  <si>
    <t>Salable</t>
  </si>
  <si>
    <t>Chhose to Change Land Purchase</t>
  </si>
  <si>
    <t>Total estimated project Sale value Incl. EDC-IDC</t>
  </si>
  <si>
    <t>Debt</t>
  </si>
  <si>
    <t>Sales proceeds</t>
  </si>
  <si>
    <t>Total source</t>
  </si>
  <si>
    <t>IRR</t>
  </si>
  <si>
    <t>Scrutiny</t>
  </si>
  <si>
    <t>Total Fund Required</t>
  </si>
  <si>
    <t>Own Fund / Equity</t>
  </si>
  <si>
    <t>Regulatory Payment Costing</t>
  </si>
  <si>
    <t>Distribution of Net Profit</t>
  </si>
  <si>
    <t>Costing Base FSI</t>
  </si>
  <si>
    <t>TDR FSI</t>
  </si>
  <si>
    <t>Total TDR FSI</t>
  </si>
  <si>
    <t>Land owner share</t>
  </si>
  <si>
    <t>Selling price</t>
  </si>
  <si>
    <t>Top line share evaluation</t>
  </si>
  <si>
    <t>Total Residential (including club)</t>
  </si>
  <si>
    <t>Land Owner Top Line Share</t>
  </si>
  <si>
    <t>FSI (Sqft)</t>
  </si>
  <si>
    <t>Salable (Sqft)</t>
  </si>
  <si>
    <t>Commercial / Retail</t>
  </si>
  <si>
    <t>Thomas base case</t>
  </si>
  <si>
    <t>Club</t>
  </si>
  <si>
    <t>Total Expected Density incl. EWS</t>
  </si>
  <si>
    <t>Max Permissible Population with TDR</t>
  </si>
  <si>
    <t>% of total land surrendered</t>
  </si>
  <si>
    <t>Total Surrender Area</t>
  </si>
  <si>
    <t>Total Car Park</t>
  </si>
  <si>
    <t>Total Units</t>
  </si>
  <si>
    <t>Revenue Raste Purchase</t>
  </si>
  <si>
    <r>
      <rPr>
        <b/>
        <sz val="12"/>
        <color theme="1"/>
        <rFont val="Calibri"/>
        <family val="2"/>
        <scheme val="minor"/>
      </rPr>
      <t>Note:-</t>
    </r>
    <r>
      <rPr>
        <sz val="12"/>
        <color theme="1"/>
        <rFont val="Calibri"/>
        <family val="2"/>
        <scheme val="minor"/>
      </rPr>
      <t xml:space="preserve"> Rates as applicable on 1st Jan 2025. </t>
    </r>
  </si>
  <si>
    <t>Revenue Rasta Purchase Date</t>
  </si>
  <si>
    <t>Purchasing Cost Revenue Rasta (Cr)</t>
  </si>
  <si>
    <t xml:space="preserve">Revenue Rasta Cost </t>
  </si>
  <si>
    <t>Revenue Rasta Option</t>
  </si>
  <si>
    <t>Option I - Purchase of TDR Certificate, Option II - Purchase of TDR Land</t>
  </si>
  <si>
    <t>Option I - With Revenue Rasta Purchase, Option II - Without Revenue Rasta Purchase</t>
  </si>
  <si>
    <t>Option I - With EDC-IDC Recovery, Option II - Without EDC-IDC Recovery</t>
  </si>
  <si>
    <t>Option I</t>
  </si>
  <si>
    <t>Sales Related</t>
  </si>
  <si>
    <t>Approval Expenses</t>
  </si>
  <si>
    <t>Total Approval Expenes</t>
  </si>
  <si>
    <t>Soft Costs (Approval/Development/Sales&amp;Marketing)</t>
  </si>
  <si>
    <t>Total of Development Cost</t>
  </si>
  <si>
    <t>Sales &amp; Marketing Related Cost</t>
  </si>
  <si>
    <t>Total of Sales &amp; Marketing Cost</t>
  </si>
  <si>
    <t>Total of Land Purchase Related Cost</t>
  </si>
  <si>
    <t>TDR Purchase &amp; Regulatory Payment RelatedCost</t>
  </si>
  <si>
    <t>Total of TDR Purchase &amp; Regulatory Cost</t>
  </si>
  <si>
    <t>Land &amp; Other Purchase Related Cost</t>
  </si>
  <si>
    <t>Land &amp; Purchase Related Cost</t>
  </si>
  <si>
    <t>TDR Purchase &amp; Regulatory Cost</t>
  </si>
  <si>
    <t>Per sqft. Of salable area</t>
  </si>
  <si>
    <t>Total of Land &amp; Purchase Related Cost</t>
  </si>
  <si>
    <t>Total of Sales &amp; Marketing Related Cost</t>
  </si>
  <si>
    <t>Approval Expenses of Land</t>
  </si>
  <si>
    <t>Total Approval Expenes of Land</t>
  </si>
  <si>
    <r>
      <rPr>
        <b/>
        <sz val="12"/>
        <color theme="1"/>
        <rFont val="Calibri"/>
        <family val="2"/>
        <scheme val="minor"/>
      </rPr>
      <t>Loan:</t>
    </r>
    <r>
      <rPr>
        <sz val="12"/>
        <color theme="1"/>
        <rFont val="Calibri"/>
        <family val="2"/>
        <scheme val="minor"/>
      </rPr>
      <t xml:space="preserve"> Interest Payment</t>
    </r>
  </si>
  <si>
    <r>
      <rPr>
        <b/>
        <sz val="12"/>
        <color theme="1"/>
        <rFont val="Calibri"/>
        <family val="2"/>
        <scheme val="minor"/>
      </rPr>
      <t>Loan:</t>
    </r>
    <r>
      <rPr>
        <sz val="12"/>
        <color theme="1"/>
        <rFont val="Calibri"/>
        <family val="2"/>
        <scheme val="minor"/>
      </rPr>
      <t xml:space="preserve"> Processing Fees</t>
    </r>
  </si>
  <si>
    <t>Landowner IRR</t>
  </si>
  <si>
    <r>
      <rPr>
        <b/>
        <sz val="12"/>
        <color theme="1"/>
        <rFont val="Calibri"/>
        <family val="2"/>
        <scheme val="minor"/>
      </rPr>
      <t xml:space="preserve">Loan: </t>
    </r>
    <r>
      <rPr>
        <sz val="12"/>
        <color theme="1"/>
        <rFont val="Calibri"/>
        <family val="2"/>
        <scheme val="minor"/>
      </rPr>
      <t>Principal Repayment</t>
    </r>
  </si>
  <si>
    <t>Land Area (Acres)</t>
  </si>
  <si>
    <t>Non-TOD Land (Acres)</t>
  </si>
  <si>
    <t>TOD Land (Acres)</t>
  </si>
  <si>
    <t>NILP Base FSI (sqft)</t>
  </si>
  <si>
    <t>TOD Base FSI (sqft)</t>
  </si>
  <si>
    <t>Total Base FSI (sqft)</t>
  </si>
  <si>
    <t>Liasoning Cost (Cr)</t>
  </si>
  <si>
    <t>Scrutiny Fee (Cr)</t>
  </si>
  <si>
    <t>Conversion Charges (Cr)</t>
  </si>
  <si>
    <t>License Fee (Cr)</t>
  </si>
  <si>
    <t>IAC (Cr)</t>
  </si>
  <si>
    <t>IDC (Cr)</t>
  </si>
  <si>
    <t>EDC (Cr)</t>
  </si>
  <si>
    <t>EDC Interest(Cr)</t>
  </si>
  <si>
    <t>Other Interest (License, Conversion, IDC, ,IAC) (Cr)</t>
  </si>
  <si>
    <t>Total Costing Base FSI (Cr)</t>
  </si>
  <si>
    <t>Non-TOD TDR FSI (sqft)</t>
  </si>
  <si>
    <t>TOD TDR FSI (sqft)</t>
  </si>
  <si>
    <t>EDC-TDR (Cr)</t>
  </si>
  <si>
    <t>IAC-TDR (Cr)</t>
  </si>
  <si>
    <t>Tota TDR Related Cost (Cr)</t>
  </si>
  <si>
    <t>Land Owner (Cr)</t>
  </si>
  <si>
    <t>Developer (Cr)</t>
  </si>
  <si>
    <t>Apartments</t>
  </si>
  <si>
    <t>DM+Deposit</t>
  </si>
  <si>
    <t>DLF</t>
  </si>
  <si>
    <t xml:space="preserve">Total </t>
  </si>
  <si>
    <t>IF(Options!$C$106="Option I", ('Assumptions&amp;Data'!D194/4046.8), 0)</t>
  </si>
  <si>
    <r>
      <rPr>
        <b/>
        <sz val="12"/>
        <color rgb="FFFF0000"/>
        <rFont val="Calibri"/>
        <family val="2"/>
        <scheme val="minor"/>
      </rPr>
      <t>Note -</t>
    </r>
    <r>
      <rPr>
        <sz val="12"/>
        <color theme="1"/>
        <rFont val="Calibri"/>
        <family val="2"/>
        <scheme val="minor"/>
      </rPr>
      <t xml:space="preserve"> All monetory values are in crores.</t>
    </r>
  </si>
  <si>
    <t>TDR Purchase Cost (Cr) @ INR 2000 PSF</t>
  </si>
  <si>
    <t>NPV</t>
  </si>
  <si>
    <t>Total of Approval Expenses</t>
  </si>
  <si>
    <t xml:space="preserve">T D R - T O D Regulatory Costing </t>
  </si>
  <si>
    <t xml:space="preserve">Liaising &amp; Consultancy Fees </t>
  </si>
  <si>
    <t>Scrutiny Fees</t>
  </si>
  <si>
    <t>EDC Rate Residential - 400 PPA</t>
  </si>
  <si>
    <t>EDC Rate Residential - 300 PPA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</si>
</sst>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8" formatCode="&quot;₹&quot;\ #,##0.00;[Red]&quot;₹&quot;\ \-#,##0.00"/>
    <numFmt numFmtId="41" formatCode="_ * #,##0_ ;_ * \-#,##0_ ;_ * &quot;-&quot;_ ;_ @_ "/>
    <numFmt numFmtId="43" formatCode="_ * #,##0.00_ ;_ * \-#,##0.00_ ;_ * &quot;-&quot;??_ ;_ @_ "/>
    <numFmt numFmtId="164" formatCode="0.00_)"/>
    <numFmt numFmtId="165" formatCode="0.0000"/>
    <numFmt numFmtId="166" formatCode="0.0"/>
    <numFmt numFmtId="167" formatCode="0.0%"/>
    <numFmt numFmtId="168" formatCode="0.000"/>
    <numFmt numFmtId="169" formatCode="_ * #,##0_ ;_ * \-#,##0_ ;_ * &quot;-&quot;??_ ;_ @_ "/>
    <numFmt numFmtId="170" formatCode="_ * #,##0.0_ ;_ * \-#,##0.0_ ;_ * &quot;-&quot;?_ ;_ @_ "/>
    <numFmt numFmtId="171" formatCode="_ * #,##0_ ;_ * \-#,##0_ ;_ * &quot;-&quot;?_ ;_ @_ "/>
    <numFmt numFmtId="172" formatCode="mmm/yyyy"/>
    <numFmt numFmtId="173" formatCode="_ * #,##0.0_ ;_ * \-#,##0.0_ ;_ * &quot;-&quot;??_ ;_ @_ "/>
    <numFmt numFmtId="174" formatCode="_(* #,##0_);_(* \(#,##0\);_(* &quot;-&quot;??_);_(@_)"/>
    <numFmt numFmtId="175" formatCode="_(* #,##0.00_);_(* \(#,##0.00\);_(* &quot;-&quot;??_);_(@_)"/>
    <numFmt numFmtId="176" formatCode="0.00000000000000000"/>
    <numFmt numFmtId="177" formatCode="0.000000000000"/>
    <numFmt numFmtId="178" formatCode="[$-F800]dddd\,\ mmmm\ dd\,\ yyyy"/>
    <numFmt numFmtId="179" formatCode="_ * #,##0.000_ ;_ * \-#,##0.000_ ;_ * &quot;-&quot;??_ ;_ @_ "/>
    <numFmt numFmtId="180" formatCode="0.000000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5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sz val="12"/>
      <color theme="2" tint="-0.89999084444715716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5" tint="0.59999389629810485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1"/>
      <name val="Segoe UI"/>
      <family val="2"/>
    </font>
    <font>
      <b/>
      <sz val="12"/>
      <color theme="5"/>
      <name val="Calibri"/>
      <family val="2"/>
      <scheme val="minor"/>
    </font>
    <font>
      <sz val="12"/>
      <color theme="7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mediumGray"/>
    </fill>
    <fill>
      <patternFill patternType="solid">
        <fgColor theme="6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6" fillId="0" borderId="0"/>
    <xf numFmtId="0" fontId="7" fillId="0" borderId="0"/>
    <xf numFmtId="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8" fillId="0" borderId="0"/>
    <xf numFmtId="175" fontId="1" fillId="0" borderId="0" applyFont="0" applyFill="0" applyBorder="0" applyAlignment="0" applyProtection="0"/>
  </cellStyleXfs>
  <cellXfs count="661">
    <xf numFmtId="0" fontId="0" fillId="0" borderId="0" xfId="0"/>
    <xf numFmtId="0" fontId="0" fillId="0" borderId="1" xfId="0" applyBorder="1"/>
    <xf numFmtId="0" fontId="4" fillId="0" borderId="1" xfId="0" applyFont="1" applyBorder="1"/>
    <xf numFmtId="0" fontId="0" fillId="4" borderId="1" xfId="0" applyFill="1" applyBorder="1"/>
    <xf numFmtId="0" fontId="2" fillId="0" borderId="1" xfId="0" applyFont="1" applyBorder="1"/>
    <xf numFmtId="0" fontId="0" fillId="5" borderId="1" xfId="0" applyFill="1" applyBorder="1"/>
    <xf numFmtId="0" fontId="0" fillId="3" borderId="1" xfId="0" applyFill="1" applyBorder="1"/>
    <xf numFmtId="0" fontId="8" fillId="0" borderId="0" xfId="0" applyFont="1"/>
    <xf numFmtId="0" fontId="5" fillId="0" borderId="1" xfId="0" applyFont="1" applyBorder="1"/>
    <xf numFmtId="0" fontId="9" fillId="0" borderId="1" xfId="4" applyFont="1" applyBorder="1"/>
    <xf numFmtId="2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/>
    </xf>
    <xf numFmtId="168" fontId="8" fillId="0" borderId="1" xfId="0" applyNumberFormat="1" applyFont="1" applyBorder="1" applyAlignment="1">
      <alignment horizontal="left"/>
    </xf>
    <xf numFmtId="2" fontId="8" fillId="0" borderId="1" xfId="0" applyNumberFormat="1" applyFont="1" applyBorder="1"/>
    <xf numFmtId="0" fontId="8" fillId="0" borderId="1" xfId="0" applyFont="1" applyBorder="1"/>
    <xf numFmtId="1" fontId="8" fillId="0" borderId="1" xfId="0" applyNumberFormat="1" applyFont="1" applyBorder="1"/>
    <xf numFmtId="9" fontId="8" fillId="0" borderId="1" xfId="0" applyNumberFormat="1" applyFont="1" applyBorder="1" applyAlignment="1">
      <alignment horizontal="left"/>
    </xf>
    <xf numFmtId="166" fontId="8" fillId="0" borderId="1" xfId="0" applyNumberFormat="1" applyFont="1" applyBorder="1" applyAlignment="1">
      <alignment horizontal="left"/>
    </xf>
    <xf numFmtId="0" fontId="0" fillId="0" borderId="0" xfId="0" applyAlignment="1">
      <alignment vertical="center" textRotation="255"/>
    </xf>
    <xf numFmtId="1" fontId="8" fillId="0" borderId="1" xfId="0" applyNumberFormat="1" applyFont="1" applyBorder="1" applyAlignment="1">
      <alignment horizontal="left"/>
    </xf>
    <xf numFmtId="0" fontId="10" fillId="0" borderId="1" xfId="4" applyFont="1" applyBorder="1"/>
    <xf numFmtId="1" fontId="8" fillId="0" borderId="1" xfId="0" applyNumberFormat="1" applyFont="1" applyBorder="1" applyAlignment="1">
      <alignment horizontal="center"/>
    </xf>
    <xf numFmtId="169" fontId="8" fillId="0" borderId="1" xfId="1" applyNumberFormat="1" applyFont="1" applyBorder="1"/>
    <xf numFmtId="169" fontId="5" fillId="0" borderId="0" xfId="0" applyNumberFormat="1" applyFont="1"/>
    <xf numFmtId="169" fontId="8" fillId="0" borderId="1" xfId="0" applyNumberFormat="1" applyFont="1" applyBorder="1"/>
    <xf numFmtId="43" fontId="8" fillId="0" borderId="0" xfId="0" applyNumberFormat="1" applyFont="1"/>
    <xf numFmtId="166" fontId="8" fillId="0" borderId="1" xfId="0" applyNumberFormat="1" applyFont="1" applyBorder="1"/>
    <xf numFmtId="9" fontId="8" fillId="0" borderId="1" xfId="0" applyNumberFormat="1" applyFont="1" applyBorder="1"/>
    <xf numFmtId="0" fontId="5" fillId="0" borderId="0" xfId="0" applyFont="1"/>
    <xf numFmtId="15" fontId="0" fillId="0" borderId="0" xfId="0" applyNumberFormat="1"/>
    <xf numFmtId="9" fontId="8" fillId="0" borderId="0" xfId="0" applyNumberFormat="1" applyFont="1"/>
    <xf numFmtId="15" fontId="8" fillId="0" borderId="0" xfId="0" applyNumberFormat="1" applyFont="1"/>
    <xf numFmtId="15" fontId="13" fillId="9" borderId="0" xfId="0" applyNumberFormat="1" applyFont="1" applyFill="1"/>
    <xf numFmtId="15" fontId="14" fillId="9" borderId="0" xfId="0" applyNumberFormat="1" applyFont="1" applyFill="1"/>
    <xf numFmtId="0" fontId="0" fillId="10" borderId="0" xfId="0" applyFill="1"/>
    <xf numFmtId="0" fontId="0" fillId="11" borderId="0" xfId="0" applyFill="1"/>
    <xf numFmtId="0" fontId="8" fillId="0" borderId="4" xfId="0" applyFont="1" applyBorder="1"/>
    <xf numFmtId="0" fontId="8" fillId="0" borderId="5" xfId="0" applyFont="1" applyBorder="1"/>
    <xf numFmtId="0" fontId="8" fillId="0" borderId="7" xfId="0" applyFont="1" applyBorder="1"/>
    <xf numFmtId="0" fontId="8" fillId="0" borderId="8" xfId="0" applyFont="1" applyBorder="1"/>
    <xf numFmtId="0" fontId="8" fillId="0" borderId="9" xfId="0" applyFont="1" applyBorder="1"/>
    <xf numFmtId="0" fontId="8" fillId="0" borderId="10" xfId="0" applyFont="1" applyBorder="1"/>
    <xf numFmtId="0" fontId="0" fillId="12" borderId="0" xfId="0" applyFill="1"/>
    <xf numFmtId="0" fontId="8" fillId="12" borderId="0" xfId="0" applyFont="1" applyFill="1"/>
    <xf numFmtId="0" fontId="0" fillId="9" borderId="0" xfId="0" applyFill="1"/>
    <xf numFmtId="1" fontId="8" fillId="0" borderId="0" xfId="0" applyNumberFormat="1" applyFont="1"/>
    <xf numFmtId="43" fontId="8" fillId="0" borderId="8" xfId="0" applyNumberFormat="1" applyFont="1" applyBorder="1"/>
    <xf numFmtId="169" fontId="8" fillId="0" borderId="8" xfId="1" applyNumberFormat="1" applyFont="1" applyBorder="1"/>
    <xf numFmtId="0" fontId="8" fillId="0" borderId="7" xfId="4" applyFont="1" applyBorder="1"/>
    <xf numFmtId="169" fontId="8" fillId="0" borderId="11" xfId="1" applyNumberFormat="1" applyFont="1" applyBorder="1"/>
    <xf numFmtId="166" fontId="8" fillId="0" borderId="0" xfId="0" applyNumberFormat="1" applyFont="1"/>
    <xf numFmtId="169" fontId="8" fillId="0" borderId="0" xfId="1" applyNumberFormat="1" applyFont="1"/>
    <xf numFmtId="9" fontId="8" fillId="0" borderId="0" xfId="2" applyFont="1"/>
    <xf numFmtId="169" fontId="8" fillId="0" borderId="0" xfId="0" applyNumberFormat="1" applyFont="1"/>
    <xf numFmtId="167" fontId="8" fillId="0" borderId="0" xfId="0" applyNumberFormat="1" applyFont="1"/>
    <xf numFmtId="170" fontId="8" fillId="0" borderId="0" xfId="0" applyNumberFormat="1" applyFont="1"/>
    <xf numFmtId="167" fontId="8" fillId="0" borderId="0" xfId="2" applyNumberFormat="1" applyFont="1"/>
    <xf numFmtId="0" fontId="5" fillId="0" borderId="10" xfId="0" applyFont="1" applyBorder="1"/>
    <xf numFmtId="167" fontId="8" fillId="0" borderId="10" xfId="2" applyNumberFormat="1" applyFont="1" applyBorder="1"/>
    <xf numFmtId="169" fontId="8" fillId="0" borderId="10" xfId="1" applyNumberFormat="1" applyFont="1" applyBorder="1"/>
    <xf numFmtId="41" fontId="8" fillId="0" borderId="10" xfId="0" applyNumberFormat="1" applyFont="1" applyBorder="1"/>
    <xf numFmtId="169" fontId="8" fillId="0" borderId="10" xfId="0" applyNumberFormat="1" applyFont="1" applyBorder="1"/>
    <xf numFmtId="169" fontId="8" fillId="0" borderId="0" xfId="1" applyNumberFormat="1" applyFont="1" applyBorder="1" applyAlignment="1"/>
    <xf numFmtId="9" fontId="8" fillId="0" borderId="10" xfId="0" applyNumberFormat="1" applyFont="1" applyBorder="1"/>
    <xf numFmtId="167" fontId="15" fillId="0" borderId="0" xfId="0" applyNumberFormat="1" applyFont="1"/>
    <xf numFmtId="169" fontId="15" fillId="0" borderId="0" xfId="0" applyNumberFormat="1" applyFont="1"/>
    <xf numFmtId="1" fontId="8" fillId="0" borderId="10" xfId="0" applyNumberFormat="1" applyFont="1" applyBorder="1"/>
    <xf numFmtId="171" fontId="8" fillId="0" borderId="0" xfId="0" applyNumberFormat="1" applyFont="1"/>
    <xf numFmtId="1" fontId="5" fillId="0" borderId="0" xfId="0" applyNumberFormat="1" applyFont="1"/>
    <xf numFmtId="169" fontId="8" fillId="0" borderId="0" xfId="1" applyNumberFormat="1" applyFont="1" applyBorder="1"/>
    <xf numFmtId="171" fontId="5" fillId="0" borderId="0" xfId="0" applyNumberFormat="1" applyFont="1"/>
    <xf numFmtId="0" fontId="5" fillId="0" borderId="5" xfId="0" applyFont="1" applyBorder="1"/>
    <xf numFmtId="169" fontId="5" fillId="0" borderId="0" xfId="1" applyNumberFormat="1" applyFont="1" applyBorder="1"/>
    <xf numFmtId="169" fontId="5" fillId="0" borderId="0" xfId="1" applyNumberFormat="1" applyFont="1"/>
    <xf numFmtId="0" fontId="3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0" borderId="0" xfId="0" applyAlignment="1">
      <alignment horizontal="center"/>
    </xf>
    <xf numFmtId="15" fontId="18" fillId="9" borderId="0" xfId="0" applyNumberFormat="1" applyFont="1" applyFill="1"/>
    <xf numFmtId="0" fontId="8" fillId="9" borderId="0" xfId="0" applyFont="1" applyFill="1"/>
    <xf numFmtId="0" fontId="8" fillId="10" borderId="0" xfId="0" applyFont="1" applyFill="1"/>
    <xf numFmtId="0" fontId="8" fillId="11" borderId="0" xfId="0" applyFont="1" applyFill="1"/>
    <xf numFmtId="172" fontId="8" fillId="9" borderId="0" xfId="0" applyNumberFormat="1" applyFont="1" applyFill="1"/>
    <xf numFmtId="172" fontId="11" fillId="9" borderId="0" xfId="0" applyNumberFormat="1" applyFont="1" applyFill="1"/>
    <xf numFmtId="1" fontId="8" fillId="10" borderId="0" xfId="0" applyNumberFormat="1" applyFont="1" applyFill="1"/>
    <xf numFmtId="0" fontId="5" fillId="0" borderId="4" xfId="0" applyFont="1" applyBorder="1"/>
    <xf numFmtId="0" fontId="5" fillId="0" borderId="6" xfId="0" applyFont="1" applyBorder="1"/>
    <xf numFmtId="172" fontId="8" fillId="0" borderId="8" xfId="0" applyNumberFormat="1" applyFont="1" applyBorder="1"/>
    <xf numFmtId="0" fontId="11" fillId="7" borderId="0" xfId="0" applyFont="1" applyFill="1"/>
    <xf numFmtId="0" fontId="8" fillId="7" borderId="0" xfId="0" applyFont="1" applyFill="1"/>
    <xf numFmtId="2" fontId="8" fillId="0" borderId="8" xfId="0" applyNumberFormat="1" applyFont="1" applyBorder="1"/>
    <xf numFmtId="168" fontId="8" fillId="0" borderId="11" xfId="0" applyNumberFormat="1" applyFont="1" applyBorder="1"/>
    <xf numFmtId="168" fontId="8" fillId="0" borderId="0" xfId="0" applyNumberFormat="1" applyFont="1"/>
    <xf numFmtId="168" fontId="8" fillId="0" borderId="1" xfId="0" applyNumberFormat="1" applyFont="1" applyBorder="1"/>
    <xf numFmtId="168" fontId="8" fillId="0" borderId="1" xfId="0" applyNumberFormat="1" applyFont="1" applyBorder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0" fontId="19" fillId="14" borderId="0" xfId="0" applyFont="1" applyFill="1"/>
    <xf numFmtId="0" fontId="8" fillId="0" borderId="2" xfId="0" applyFont="1" applyBorder="1"/>
    <xf numFmtId="0" fontId="8" fillId="0" borderId="12" xfId="0" applyFont="1" applyBorder="1"/>
    <xf numFmtId="0" fontId="8" fillId="0" borderId="3" xfId="0" applyFont="1" applyBorder="1"/>
    <xf numFmtId="9" fontId="5" fillId="0" borderId="1" xfId="0" applyNumberFormat="1" applyFont="1" applyBorder="1" applyAlignment="1">
      <alignment horizontal="left"/>
    </xf>
    <xf numFmtId="169" fontId="5" fillId="0" borderId="1" xfId="0" applyNumberFormat="1" applyFont="1" applyBorder="1"/>
    <xf numFmtId="9" fontId="5" fillId="0" borderId="1" xfId="0" applyNumberFormat="1" applyFont="1" applyBorder="1"/>
    <xf numFmtId="169" fontId="5" fillId="0" borderId="1" xfId="1" applyNumberFormat="1" applyFont="1" applyBorder="1"/>
    <xf numFmtId="2" fontId="0" fillId="0" borderId="0" xfId="0" applyNumberFormat="1"/>
    <xf numFmtId="0" fontId="21" fillId="12" borderId="1" xfId="0" applyFont="1" applyFill="1" applyBorder="1"/>
    <xf numFmtId="0" fontId="22" fillId="14" borderId="5" xfId="0" applyFont="1" applyFill="1" applyBorder="1"/>
    <xf numFmtId="167" fontId="22" fillId="14" borderId="6" xfId="2" applyNumberFormat="1" applyFont="1" applyFill="1" applyBorder="1"/>
    <xf numFmtId="0" fontId="22" fillId="14" borderId="10" xfId="0" applyFont="1" applyFill="1" applyBorder="1"/>
    <xf numFmtId="0" fontId="19" fillId="14" borderId="4" xfId="0" applyFont="1" applyFill="1" applyBorder="1"/>
    <xf numFmtId="168" fontId="8" fillId="0" borderId="0" xfId="0" applyNumberFormat="1" applyFont="1" applyAlignment="1">
      <alignment horizontal="left"/>
    </xf>
    <xf numFmtId="168" fontId="8" fillId="0" borderId="10" xfId="0" applyNumberFormat="1" applyFont="1" applyBorder="1" applyAlignment="1">
      <alignment horizontal="left"/>
    </xf>
    <xf numFmtId="169" fontId="8" fillId="0" borderId="8" xfId="0" applyNumberFormat="1" applyFont="1" applyBorder="1"/>
    <xf numFmtId="0" fontId="5" fillId="0" borderId="9" xfId="0" applyFont="1" applyBorder="1"/>
    <xf numFmtId="168" fontId="5" fillId="0" borderId="1" xfId="0" applyNumberFormat="1" applyFont="1" applyBorder="1"/>
    <xf numFmtId="0" fontId="8" fillId="0" borderId="7" xfId="0" applyFont="1" applyBorder="1" applyAlignment="1">
      <alignment horizontal="right"/>
    </xf>
    <xf numFmtId="9" fontId="8" fillId="0" borderId="8" xfId="0" applyNumberFormat="1" applyFont="1" applyBorder="1"/>
    <xf numFmtId="9" fontId="8" fillId="0" borderId="11" xfId="0" applyNumberFormat="1" applyFont="1" applyBorder="1"/>
    <xf numFmtId="169" fontId="5" fillId="0" borderId="10" xfId="0" applyNumberFormat="1" applyFont="1" applyBorder="1"/>
    <xf numFmtId="169" fontId="5" fillId="0" borderId="11" xfId="0" applyNumberFormat="1" applyFont="1" applyBorder="1"/>
    <xf numFmtId="0" fontId="5" fillId="0" borderId="6" xfId="0" applyFont="1" applyBorder="1" applyAlignment="1">
      <alignment horizontal="right"/>
    </xf>
    <xf numFmtId="0" fontId="9" fillId="0" borderId="7" xfId="0" applyFont="1" applyBorder="1"/>
    <xf numFmtId="0" fontId="9" fillId="0" borderId="9" xfId="0" applyFont="1" applyBorder="1"/>
    <xf numFmtId="1" fontId="8" fillId="0" borderId="8" xfId="0" applyNumberFormat="1" applyFont="1" applyBorder="1"/>
    <xf numFmtId="1" fontId="8" fillId="0" borderId="11" xfId="0" applyNumberFormat="1" applyFont="1" applyBorder="1"/>
    <xf numFmtId="0" fontId="9" fillId="0" borderId="0" xfId="0" applyFont="1"/>
    <xf numFmtId="172" fontId="8" fillId="0" borderId="0" xfId="0" applyNumberFormat="1" applyFont="1"/>
    <xf numFmtId="172" fontId="8" fillId="7" borderId="0" xfId="0" applyNumberFormat="1" applyFont="1" applyFill="1"/>
    <xf numFmtId="0" fontId="8" fillId="16" borderId="0" xfId="0" applyFont="1" applyFill="1"/>
    <xf numFmtId="167" fontId="8" fillId="17" borderId="0" xfId="2" applyNumberFormat="1" applyFont="1" applyFill="1"/>
    <xf numFmtId="1" fontId="8" fillId="17" borderId="0" xfId="0" applyNumberFormat="1" applyFont="1" applyFill="1"/>
    <xf numFmtId="0" fontId="8" fillId="17" borderId="0" xfId="0" applyFont="1" applyFill="1"/>
    <xf numFmtId="167" fontId="8" fillId="17" borderId="0" xfId="2" applyNumberFormat="1" applyFont="1" applyFill="1" applyBorder="1"/>
    <xf numFmtId="167" fontId="11" fillId="17" borderId="0" xfId="0" applyNumberFormat="1" applyFont="1" applyFill="1"/>
    <xf numFmtId="9" fontId="8" fillId="17" borderId="0" xfId="0" applyNumberFormat="1" applyFont="1" applyFill="1"/>
    <xf numFmtId="0" fontId="19" fillId="18" borderId="0" xfId="0" applyFont="1" applyFill="1"/>
    <xf numFmtId="167" fontId="8" fillId="0" borderId="0" xfId="0" applyNumberFormat="1" applyFont="1" applyAlignment="1">
      <alignment horizontal="center"/>
    </xf>
    <xf numFmtId="0" fontId="5" fillId="0" borderId="10" xfId="0" applyFont="1" applyBorder="1" applyAlignment="1">
      <alignment horizontal="center"/>
    </xf>
    <xf numFmtId="172" fontId="8" fillId="7" borderId="10" xfId="0" applyNumberFormat="1" applyFont="1" applyFill="1" applyBorder="1"/>
    <xf numFmtId="0" fontId="8" fillId="0" borderId="10" xfId="0" applyFont="1" applyBorder="1" applyAlignment="1">
      <alignment horizontal="center"/>
    </xf>
    <xf numFmtId="167" fontId="8" fillId="0" borderId="10" xfId="0" applyNumberFormat="1" applyFont="1" applyBorder="1" applyAlignment="1">
      <alignment horizontal="center"/>
    </xf>
    <xf numFmtId="0" fontId="8" fillId="17" borderId="10" xfId="0" applyFont="1" applyFill="1" applyBorder="1"/>
    <xf numFmtId="9" fontId="8" fillId="17" borderId="10" xfId="0" applyNumberFormat="1" applyFont="1" applyFill="1" applyBorder="1"/>
    <xf numFmtId="167" fontId="8" fillId="17" borderId="10" xfId="0" applyNumberFormat="1" applyFont="1" applyFill="1" applyBorder="1"/>
    <xf numFmtId="170" fontId="8" fillId="0" borderId="10" xfId="0" applyNumberFormat="1" applyFont="1" applyBorder="1"/>
    <xf numFmtId="9" fontId="8" fillId="0" borderId="0" xfId="2" applyFont="1" applyBorder="1"/>
    <xf numFmtId="171" fontId="8" fillId="0" borderId="10" xfId="0" applyNumberFormat="1" applyFont="1" applyBorder="1"/>
    <xf numFmtId="0" fontId="19" fillId="18" borderId="10" xfId="0" applyFont="1" applyFill="1" applyBorder="1"/>
    <xf numFmtId="173" fontId="8" fillId="0" borderId="0" xfId="1" applyNumberFormat="1" applyFont="1"/>
    <xf numFmtId="1" fontId="8" fillId="0" borderId="0" xfId="2" applyNumberFormat="1" applyFont="1"/>
    <xf numFmtId="169" fontId="8" fillId="0" borderId="0" xfId="0" applyNumberFormat="1" applyFont="1" applyAlignment="1">
      <alignment horizontal="center"/>
    </xf>
    <xf numFmtId="169" fontId="8" fillId="0" borderId="10" xfId="0" applyNumberFormat="1" applyFont="1" applyBorder="1" applyAlignment="1">
      <alignment horizontal="center"/>
    </xf>
    <xf numFmtId="169" fontId="5" fillId="0" borderId="0" xfId="0" applyNumberFormat="1" applyFont="1" applyAlignment="1">
      <alignment horizontal="center"/>
    </xf>
    <xf numFmtId="15" fontId="13" fillId="0" borderId="0" xfId="0" applyNumberFormat="1" applyFont="1"/>
    <xf numFmtId="0" fontId="5" fillId="0" borderId="0" xfId="0" applyFont="1" applyAlignment="1">
      <alignment horizontal="center"/>
    </xf>
    <xf numFmtId="169" fontId="5" fillId="0" borderId="5" xfId="0" applyNumberFormat="1" applyFont="1" applyBorder="1"/>
    <xf numFmtId="1" fontId="8" fillId="0" borderId="10" xfId="2" applyNumberFormat="1" applyFont="1" applyBorder="1"/>
    <xf numFmtId="15" fontId="23" fillId="0" borderId="10" xfId="0" applyNumberFormat="1" applyFont="1" applyBorder="1"/>
    <xf numFmtId="17" fontId="8" fillId="12" borderId="0" xfId="0" applyNumberFormat="1" applyFont="1" applyFill="1"/>
    <xf numFmtId="17" fontId="13" fillId="9" borderId="0" xfId="0" applyNumberFormat="1" applyFont="1" applyFill="1"/>
    <xf numFmtId="17" fontId="8" fillId="0" borderId="0" xfId="0" applyNumberFormat="1" applyFont="1"/>
    <xf numFmtId="167" fontId="5" fillId="0" borderId="0" xfId="0" applyNumberFormat="1" applyFont="1"/>
    <xf numFmtId="167" fontId="8" fillId="0" borderId="5" xfId="0" applyNumberFormat="1" applyFont="1" applyBorder="1" applyAlignment="1">
      <alignment horizontal="center"/>
    </xf>
    <xf numFmtId="167" fontId="8" fillId="0" borderId="5" xfId="2" applyNumberFormat="1" applyFont="1" applyBorder="1"/>
    <xf numFmtId="173" fontId="5" fillId="0" borderId="10" xfId="1" applyNumberFormat="1" applyFont="1" applyBorder="1"/>
    <xf numFmtId="170" fontId="5" fillId="0" borderId="10" xfId="0" applyNumberFormat="1" applyFont="1" applyBorder="1"/>
    <xf numFmtId="171" fontId="5" fillId="0" borderId="10" xfId="0" applyNumberFormat="1" applyFont="1" applyBorder="1"/>
    <xf numFmtId="173" fontId="8" fillId="0" borderId="0" xfId="0" applyNumberFormat="1" applyFont="1"/>
    <xf numFmtId="173" fontId="5" fillId="0" borderId="10" xfId="0" applyNumberFormat="1" applyFont="1" applyBorder="1"/>
    <xf numFmtId="169" fontId="8" fillId="17" borderId="0" xfId="0" applyNumberFormat="1" applyFont="1" applyFill="1"/>
    <xf numFmtId="169" fontId="8" fillId="7" borderId="0" xfId="0" applyNumberFormat="1" applyFont="1" applyFill="1"/>
    <xf numFmtId="0" fontId="9" fillId="0" borderId="1" xfId="4" applyFont="1" applyBorder="1" applyAlignment="1">
      <alignment horizontal="center"/>
    </xf>
    <xf numFmtId="167" fontId="8" fillId="0" borderId="0" xfId="2" applyNumberFormat="1" applyFont="1" applyBorder="1"/>
    <xf numFmtId="0" fontId="8" fillId="0" borderId="0" xfId="0" quotePrefix="1" applyFont="1"/>
    <xf numFmtId="0" fontId="18" fillId="10" borderId="0" xfId="0" applyFont="1" applyFill="1"/>
    <xf numFmtId="9" fontId="8" fillId="0" borderId="0" xfId="0" applyNumberFormat="1" applyFont="1" applyAlignment="1">
      <alignment horizontal="center"/>
    </xf>
    <xf numFmtId="17" fontId="8" fillId="0" borderId="10" xfId="0" applyNumberFormat="1" applyFont="1" applyBorder="1"/>
    <xf numFmtId="0" fontId="3" fillId="0" borderId="1" xfId="0" applyFont="1" applyBorder="1"/>
    <xf numFmtId="0" fontId="10" fillId="0" borderId="1" xfId="4" applyFont="1" applyBorder="1" applyAlignment="1">
      <alignment horizontal="left"/>
    </xf>
    <xf numFmtId="0" fontId="10" fillId="0" borderId="1" xfId="4" applyFont="1" applyBorder="1" applyAlignment="1">
      <alignment horizontal="center"/>
    </xf>
    <xf numFmtId="0" fontId="9" fillId="0" borderId="1" xfId="4" applyFont="1" applyBorder="1" applyAlignment="1">
      <alignment horizontal="left"/>
    </xf>
    <xf numFmtId="0" fontId="5" fillId="0" borderId="2" xfId="0" applyFont="1" applyBorder="1"/>
    <xf numFmtId="166" fontId="0" fillId="0" borderId="0" xfId="0" applyNumberFormat="1"/>
    <xf numFmtId="1" fontId="0" fillId="0" borderId="0" xfId="0" applyNumberFormat="1"/>
    <xf numFmtId="0" fontId="10" fillId="0" borderId="2" xfId="4" applyFont="1" applyBorder="1" applyAlignment="1">
      <alignment horizontal="center"/>
    </xf>
    <xf numFmtId="1" fontId="9" fillId="0" borderId="2" xfId="4" applyNumberFormat="1" applyFont="1" applyBorder="1" applyAlignment="1">
      <alignment horizontal="center"/>
    </xf>
    <xf numFmtId="2" fontId="9" fillId="0" borderId="1" xfId="4" applyNumberFormat="1" applyFont="1" applyBorder="1" applyAlignment="1">
      <alignment horizontal="center"/>
    </xf>
    <xf numFmtId="166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15" fontId="25" fillId="9" borderId="0" xfId="0" applyNumberFormat="1" applyFont="1" applyFill="1"/>
    <xf numFmtId="17" fontId="25" fillId="9" borderId="0" xfId="0" applyNumberFormat="1" applyFont="1" applyFill="1"/>
    <xf numFmtId="10" fontId="8" fillId="0" borderId="0" xfId="0" applyNumberFormat="1" applyFont="1"/>
    <xf numFmtId="2" fontId="8" fillId="0" borderId="0" xfId="0" applyNumberFormat="1" applyFont="1"/>
    <xf numFmtId="0" fontId="27" fillId="0" borderId="0" xfId="0" applyFont="1"/>
    <xf numFmtId="17" fontId="8" fillId="0" borderId="1" xfId="0" applyNumberFormat="1" applyFont="1" applyBorder="1"/>
    <xf numFmtId="1" fontId="5" fillId="0" borderId="1" xfId="0" applyNumberFormat="1" applyFont="1" applyBorder="1"/>
    <xf numFmtId="9" fontId="5" fillId="0" borderId="0" xfId="2" applyFont="1" applyAlignment="1">
      <alignment horizontal="center"/>
    </xf>
    <xf numFmtId="1" fontId="0" fillId="0" borderId="1" xfId="0" applyNumberFormat="1" applyBorder="1"/>
    <xf numFmtId="2" fontId="0" fillId="0" borderId="0" xfId="0" applyNumberFormat="1" applyAlignment="1">
      <alignment vertical="center" textRotation="255"/>
    </xf>
    <xf numFmtId="169" fontId="8" fillId="0" borderId="0" xfId="1" applyNumberFormat="1" applyFont="1" applyAlignment="1">
      <alignment horizontal="center"/>
    </xf>
    <xf numFmtId="0" fontId="8" fillId="8" borderId="0" xfId="0" applyFont="1" applyFill="1"/>
    <xf numFmtId="15" fontId="18" fillId="8" borderId="0" xfId="0" applyNumberFormat="1" applyFont="1" applyFill="1"/>
    <xf numFmtId="15" fontId="25" fillId="8" borderId="0" xfId="0" applyNumberFormat="1" applyFont="1" applyFill="1"/>
    <xf numFmtId="17" fontId="25" fillId="8" borderId="0" xfId="0" applyNumberFormat="1" applyFont="1" applyFill="1"/>
    <xf numFmtId="15" fontId="8" fillId="8" borderId="0" xfId="0" applyNumberFormat="1" applyFont="1" applyFill="1"/>
    <xf numFmtId="0" fontId="0" fillId="8" borderId="0" xfId="0" applyFill="1"/>
    <xf numFmtId="17" fontId="8" fillId="8" borderId="0" xfId="0" applyNumberFormat="1" applyFont="1" applyFill="1"/>
    <xf numFmtId="0" fontId="5" fillId="8" borderId="0" xfId="0" applyFont="1" applyFill="1"/>
    <xf numFmtId="1" fontId="5" fillId="8" borderId="0" xfId="0" applyNumberFormat="1" applyFont="1" applyFill="1"/>
    <xf numFmtId="1" fontId="8" fillId="8" borderId="0" xfId="0" applyNumberFormat="1" applyFont="1" applyFill="1"/>
    <xf numFmtId="1" fontId="8" fillId="8" borderId="0" xfId="0" quotePrefix="1" applyNumberFormat="1" applyFont="1" applyFill="1"/>
    <xf numFmtId="166" fontId="5" fillId="8" borderId="0" xfId="0" applyNumberFormat="1" applyFont="1" applyFill="1"/>
    <xf numFmtId="2" fontId="8" fillId="8" borderId="0" xfId="0" applyNumberFormat="1" applyFont="1" applyFill="1"/>
    <xf numFmtId="2" fontId="8" fillId="8" borderId="0" xfId="0" quotePrefix="1" applyNumberFormat="1" applyFont="1" applyFill="1"/>
    <xf numFmtId="0" fontId="5" fillId="8" borderId="0" xfId="0" applyFont="1" applyFill="1" applyAlignment="1">
      <alignment horizontal="center"/>
    </xf>
    <xf numFmtId="174" fontId="8" fillId="8" borderId="0" xfId="0" applyNumberFormat="1" applyFont="1" applyFill="1"/>
    <xf numFmtId="2" fontId="5" fillId="0" borderId="0" xfId="0" applyNumberFormat="1" applyFont="1"/>
    <xf numFmtId="0" fontId="5" fillId="12" borderId="0" xfId="0" applyFont="1" applyFill="1"/>
    <xf numFmtId="0" fontId="8" fillId="8" borderId="10" xfId="0" applyFont="1" applyFill="1" applyBorder="1"/>
    <xf numFmtId="0" fontId="5" fillId="8" borderId="10" xfId="0" applyFont="1" applyFill="1" applyBorder="1"/>
    <xf numFmtId="1" fontId="5" fillId="8" borderId="10" xfId="0" applyNumberFormat="1" applyFont="1" applyFill="1" applyBorder="1"/>
    <xf numFmtId="0" fontId="5" fillId="12" borderId="10" xfId="0" applyFont="1" applyFill="1" applyBorder="1"/>
    <xf numFmtId="0" fontId="8" fillId="12" borderId="10" xfId="0" applyFont="1" applyFill="1" applyBorder="1"/>
    <xf numFmtId="1" fontId="8" fillId="12" borderId="10" xfId="0" applyNumberFormat="1" applyFont="1" applyFill="1" applyBorder="1"/>
    <xf numFmtId="17" fontId="8" fillId="12" borderId="10" xfId="0" applyNumberFormat="1" applyFont="1" applyFill="1" applyBorder="1"/>
    <xf numFmtId="166" fontId="8" fillId="8" borderId="0" xfId="0" applyNumberFormat="1" applyFont="1" applyFill="1"/>
    <xf numFmtId="0" fontId="14" fillId="20" borderId="1" xfId="0" applyFont="1" applyFill="1" applyBorder="1"/>
    <xf numFmtId="176" fontId="8" fillId="0" borderId="0" xfId="0" applyNumberFormat="1" applyFont="1"/>
    <xf numFmtId="10" fontId="8" fillId="0" borderId="0" xfId="2" applyNumberFormat="1" applyFont="1"/>
    <xf numFmtId="9" fontId="0" fillId="0" borderId="0" xfId="0" applyNumberFormat="1" applyAlignment="1">
      <alignment horizontal="center"/>
    </xf>
    <xf numFmtId="17" fontId="2" fillId="0" borderId="0" xfId="0" applyNumberFormat="1" applyFont="1"/>
    <xf numFmtId="0" fontId="2" fillId="0" borderId="0" xfId="0" applyFont="1"/>
    <xf numFmtId="0" fontId="10" fillId="13" borderId="1" xfId="4" applyFont="1" applyFill="1" applyBorder="1"/>
    <xf numFmtId="9" fontId="8" fillId="13" borderId="1" xfId="2" applyFont="1" applyFill="1" applyBorder="1"/>
    <xf numFmtId="2" fontId="8" fillId="13" borderId="1" xfId="0" applyNumberFormat="1" applyFont="1" applyFill="1" applyBorder="1"/>
    <xf numFmtId="0" fontId="9" fillId="13" borderId="1" xfId="4" applyFont="1" applyFill="1" applyBorder="1"/>
    <xf numFmtId="0" fontId="8" fillId="13" borderId="1" xfId="0" applyFont="1" applyFill="1" applyBorder="1"/>
    <xf numFmtId="0" fontId="5" fillId="21" borderId="1" xfId="0" applyFont="1" applyFill="1" applyBorder="1"/>
    <xf numFmtId="9" fontId="8" fillId="22" borderId="1" xfId="2" applyFont="1" applyFill="1" applyBorder="1"/>
    <xf numFmtId="2" fontId="8" fillId="21" borderId="1" xfId="0" applyNumberFormat="1" applyFont="1" applyFill="1" applyBorder="1"/>
    <xf numFmtId="0" fontId="8" fillId="21" borderId="1" xfId="0" applyFont="1" applyFill="1" applyBorder="1"/>
    <xf numFmtId="9" fontId="8" fillId="21" borderId="1" xfId="0" applyNumberFormat="1" applyFont="1" applyFill="1" applyBorder="1"/>
    <xf numFmtId="0" fontId="9" fillId="21" borderId="1" xfId="4" applyFont="1" applyFill="1" applyBorder="1"/>
    <xf numFmtId="0" fontId="5" fillId="23" borderId="1" xfId="0" applyFont="1" applyFill="1" applyBorder="1"/>
    <xf numFmtId="9" fontId="8" fillId="23" borderId="14" xfId="0" applyNumberFormat="1" applyFont="1" applyFill="1" applyBorder="1"/>
    <xf numFmtId="17" fontId="8" fillId="23" borderId="14" xfId="0" applyNumberFormat="1" applyFont="1" applyFill="1" applyBorder="1"/>
    <xf numFmtId="0" fontId="9" fillId="23" borderId="1" xfId="4" applyFont="1" applyFill="1" applyBorder="1"/>
    <xf numFmtId="2" fontId="8" fillId="23" borderId="1" xfId="0" applyNumberFormat="1" applyFont="1" applyFill="1" applyBorder="1"/>
    <xf numFmtId="0" fontId="10" fillId="15" borderId="1" xfId="4" applyFont="1" applyFill="1" applyBorder="1"/>
    <xf numFmtId="9" fontId="8" fillId="15" borderId="1" xfId="2" applyFont="1" applyFill="1" applyBorder="1"/>
    <xf numFmtId="0" fontId="9" fillId="15" borderId="1" xfId="4" applyFont="1" applyFill="1" applyBorder="1"/>
    <xf numFmtId="2" fontId="8" fillId="15" borderId="1" xfId="0" applyNumberFormat="1" applyFont="1" applyFill="1" applyBorder="1"/>
    <xf numFmtId="0" fontId="10" fillId="24" borderId="1" xfId="4" applyFont="1" applyFill="1" applyBorder="1"/>
    <xf numFmtId="9" fontId="8" fillId="24" borderId="1" xfId="2" applyFont="1" applyFill="1" applyBorder="1"/>
    <xf numFmtId="0" fontId="9" fillId="24" borderId="15" xfId="4" applyFont="1" applyFill="1" applyBorder="1"/>
    <xf numFmtId="2" fontId="8" fillId="24" borderId="15" xfId="0" applyNumberFormat="1" applyFont="1" applyFill="1" applyBorder="1"/>
    <xf numFmtId="166" fontId="8" fillId="24" borderId="15" xfId="0" applyNumberFormat="1" applyFont="1" applyFill="1" applyBorder="1"/>
    <xf numFmtId="0" fontId="9" fillId="24" borderId="1" xfId="4" applyFont="1" applyFill="1" applyBorder="1"/>
    <xf numFmtId="2" fontId="8" fillId="24" borderId="1" xfId="0" applyNumberFormat="1" applyFont="1" applyFill="1" applyBorder="1"/>
    <xf numFmtId="166" fontId="8" fillId="24" borderId="1" xfId="0" applyNumberFormat="1" applyFont="1" applyFill="1" applyBorder="1"/>
    <xf numFmtId="2" fontId="5" fillId="24" borderId="1" xfId="0" applyNumberFormat="1" applyFont="1" applyFill="1" applyBorder="1"/>
    <xf numFmtId="0" fontId="10" fillId="25" borderId="1" xfId="4" applyFont="1" applyFill="1" applyBorder="1"/>
    <xf numFmtId="9" fontId="8" fillId="25" borderId="1" xfId="2" applyFont="1" applyFill="1" applyBorder="1"/>
    <xf numFmtId="0" fontId="9" fillId="25" borderId="1" xfId="4" applyFont="1" applyFill="1" applyBorder="1"/>
    <xf numFmtId="2" fontId="8" fillId="25" borderId="1" xfId="0" applyNumberFormat="1" applyFont="1" applyFill="1" applyBorder="1"/>
    <xf numFmtId="0" fontId="10" fillId="26" borderId="1" xfId="4" applyFont="1" applyFill="1" applyBorder="1"/>
    <xf numFmtId="9" fontId="8" fillId="26" borderId="1" xfId="2" applyFont="1" applyFill="1" applyBorder="1"/>
    <xf numFmtId="0" fontId="8" fillId="26" borderId="1" xfId="0" applyFont="1" applyFill="1" applyBorder="1"/>
    <xf numFmtId="1" fontId="8" fillId="26" borderId="1" xfId="0" applyNumberFormat="1" applyFont="1" applyFill="1" applyBorder="1"/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165" fontId="29" fillId="0" borderId="0" xfId="5" applyNumberFormat="1" applyFont="1" applyFill="1" applyBorder="1" applyAlignment="1">
      <alignment horizontal="right" vertical="center" wrapText="1"/>
    </xf>
    <xf numFmtId="0" fontId="32" fillId="10" borderId="0" xfId="0" applyFont="1" applyFill="1"/>
    <xf numFmtId="0" fontId="5" fillId="0" borderId="7" xfId="0" applyFont="1" applyBorder="1"/>
    <xf numFmtId="2" fontId="5" fillId="8" borderId="0" xfId="0" applyNumberFormat="1" applyFont="1" applyFill="1"/>
    <xf numFmtId="0" fontId="5" fillId="27" borderId="1" xfId="0" applyFont="1" applyFill="1" applyBorder="1"/>
    <xf numFmtId="0" fontId="8" fillId="27" borderId="1" xfId="0" applyFont="1" applyFill="1" applyBorder="1"/>
    <xf numFmtId="9" fontId="8" fillId="27" borderId="1" xfId="2" applyFont="1" applyFill="1" applyBorder="1"/>
    <xf numFmtId="0" fontId="9" fillId="27" borderId="1" xfId="4" applyFont="1" applyFill="1" applyBorder="1"/>
    <xf numFmtId="2" fontId="8" fillId="27" borderId="1" xfId="0" applyNumberFormat="1" applyFont="1" applyFill="1" applyBorder="1"/>
    <xf numFmtId="0" fontId="10" fillId="27" borderId="1" xfId="4" applyFont="1" applyFill="1" applyBorder="1"/>
    <xf numFmtId="9" fontId="8" fillId="27" borderId="1" xfId="0" applyNumberFormat="1" applyFont="1" applyFill="1" applyBorder="1"/>
    <xf numFmtId="2" fontId="8" fillId="26" borderId="1" xfId="2" applyNumberFormat="1" applyFont="1" applyFill="1" applyBorder="1"/>
    <xf numFmtId="9" fontId="8" fillId="0" borderId="1" xfId="2" applyFont="1" applyBorder="1"/>
    <xf numFmtId="2" fontId="8" fillId="0" borderId="1" xfId="2" applyNumberFormat="1" applyFont="1" applyBorder="1"/>
    <xf numFmtId="14" fontId="0" fillId="0" borderId="0" xfId="0" applyNumberFormat="1"/>
    <xf numFmtId="0" fontId="0" fillId="0" borderId="22" xfId="0" applyBorder="1"/>
    <xf numFmtId="0" fontId="0" fillId="0" borderId="21" xfId="0" applyBorder="1"/>
    <xf numFmtId="0" fontId="0" fillId="0" borderId="23" xfId="0" applyBorder="1"/>
    <xf numFmtId="0" fontId="0" fillId="28" borderId="17" xfId="0" applyFill="1" applyBorder="1"/>
    <xf numFmtId="0" fontId="0" fillId="28" borderId="18" xfId="0" applyFill="1" applyBorder="1"/>
    <xf numFmtId="0" fontId="3" fillId="21" borderId="24" xfId="0" applyFont="1" applyFill="1" applyBorder="1" applyAlignment="1">
      <alignment horizontal="center"/>
    </xf>
    <xf numFmtId="0" fontId="0" fillId="0" borderId="24" xfId="0" applyBorder="1"/>
    <xf numFmtId="0" fontId="3" fillId="19" borderId="24" xfId="0" applyFont="1" applyFill="1" applyBorder="1"/>
    <xf numFmtId="0" fontId="8" fillId="0" borderId="22" xfId="0" applyFont="1" applyBorder="1"/>
    <xf numFmtId="9" fontId="8" fillId="0" borderId="8" xfId="2" applyFont="1" applyBorder="1"/>
    <xf numFmtId="9" fontId="8" fillId="0" borderId="11" xfId="2" applyFont="1" applyBorder="1"/>
    <xf numFmtId="0" fontId="8" fillId="0" borderId="11" xfId="2" applyNumberFormat="1" applyFont="1" applyBorder="1"/>
    <xf numFmtId="9" fontId="8" fillId="0" borderId="10" xfId="2" applyFont="1" applyBorder="1"/>
    <xf numFmtId="169" fontId="8" fillId="0" borderId="10" xfId="1" applyNumberFormat="1" applyFont="1" applyBorder="1" applyAlignment="1"/>
    <xf numFmtId="166" fontId="8" fillId="0" borderId="10" xfId="0" applyNumberFormat="1" applyFont="1" applyBorder="1"/>
    <xf numFmtId="0" fontId="0" fillId="24" borderId="13" xfId="0" applyFill="1" applyBorder="1"/>
    <xf numFmtId="0" fontId="3" fillId="21" borderId="0" xfId="0" applyFont="1" applyFill="1" applyAlignment="1">
      <alignment horizontal="center"/>
    </xf>
    <xf numFmtId="0" fontId="3" fillId="21" borderId="21" xfId="0" applyFont="1" applyFill="1" applyBorder="1" applyAlignment="1">
      <alignment horizontal="center"/>
    </xf>
    <xf numFmtId="0" fontId="3" fillId="19" borderId="22" xfId="0" applyFont="1" applyFill="1" applyBorder="1"/>
    <xf numFmtId="0" fontId="3" fillId="19" borderId="0" xfId="0" applyFont="1" applyFill="1"/>
    <xf numFmtId="0" fontId="3" fillId="19" borderId="21" xfId="0" applyFont="1" applyFill="1" applyBorder="1"/>
    <xf numFmtId="0" fontId="8" fillId="0" borderId="20" xfId="0" applyFont="1" applyBorder="1"/>
    <xf numFmtId="0" fontId="5" fillId="19" borderId="22" xfId="0" applyFont="1" applyFill="1" applyBorder="1"/>
    <xf numFmtId="0" fontId="5" fillId="19" borderId="0" xfId="0" applyFont="1" applyFill="1"/>
    <xf numFmtId="0" fontId="9" fillId="0" borderId="22" xfId="0" applyFont="1" applyBorder="1"/>
    <xf numFmtId="0" fontId="9" fillId="0" borderId="20" xfId="0" applyFont="1" applyBorder="1"/>
    <xf numFmtId="0" fontId="0" fillId="19" borderId="0" xfId="0" applyFill="1"/>
    <xf numFmtId="0" fontId="5" fillId="0" borderId="22" xfId="0" applyFont="1" applyBorder="1"/>
    <xf numFmtId="1" fontId="8" fillId="0" borderId="0" xfId="0" applyNumberFormat="1" applyFont="1" applyProtection="1">
      <protection locked="0"/>
    </xf>
    <xf numFmtId="168" fontId="5" fillId="0" borderId="0" xfId="0" applyNumberFormat="1" applyFont="1"/>
    <xf numFmtId="2" fontId="8" fillId="21" borderId="14" xfId="0" applyNumberFormat="1" applyFont="1" applyFill="1" applyBorder="1"/>
    <xf numFmtId="2" fontId="5" fillId="25" borderId="1" xfId="0" applyNumberFormat="1" applyFont="1" applyFill="1" applyBorder="1"/>
    <xf numFmtId="43" fontId="8" fillId="8" borderId="0" xfId="1" applyFont="1" applyFill="1"/>
    <xf numFmtId="0" fontId="9" fillId="30" borderId="1" xfId="4" applyFont="1" applyFill="1" applyBorder="1"/>
    <xf numFmtId="2" fontId="8" fillId="30" borderId="1" xfId="0" applyNumberFormat="1" applyFont="1" applyFill="1" applyBorder="1"/>
    <xf numFmtId="0" fontId="8" fillId="30" borderId="1" xfId="0" applyFont="1" applyFill="1" applyBorder="1"/>
    <xf numFmtId="0" fontId="11" fillId="0" borderId="1" xfId="0" applyFont="1" applyBorder="1"/>
    <xf numFmtId="167" fontId="8" fillId="17" borderId="0" xfId="0" applyNumberFormat="1" applyFont="1" applyFill="1"/>
    <xf numFmtId="167" fontId="8" fillId="0" borderId="5" xfId="0" applyNumberFormat="1" applyFont="1" applyBorder="1"/>
    <xf numFmtId="0" fontId="8" fillId="32" borderId="0" xfId="0" applyFont="1" applyFill="1"/>
    <xf numFmtId="0" fontId="8" fillId="32" borderId="10" xfId="0" applyFont="1" applyFill="1" applyBorder="1"/>
    <xf numFmtId="167" fontId="8" fillId="32" borderId="0" xfId="2" applyNumberFormat="1" applyFont="1" applyFill="1" applyBorder="1"/>
    <xf numFmtId="43" fontId="8" fillId="0" borderId="11" xfId="0" applyNumberFormat="1" applyFont="1" applyBorder="1"/>
    <xf numFmtId="0" fontId="8" fillId="0" borderId="15" xfId="0" applyFont="1" applyBorder="1"/>
    <xf numFmtId="9" fontId="0" fillId="0" borderId="0" xfId="2" applyFont="1"/>
    <xf numFmtId="14" fontId="8" fillId="0" borderId="0" xfId="0" applyNumberFormat="1" applyFont="1"/>
    <xf numFmtId="2" fontId="8" fillId="0" borderId="0" xfId="0" quotePrefix="1" applyNumberFormat="1" applyFont="1"/>
    <xf numFmtId="0" fontId="8" fillId="0" borderId="16" xfId="0" applyFont="1" applyBorder="1"/>
    <xf numFmtId="175" fontId="8" fillId="8" borderId="0" xfId="0" applyNumberFormat="1" applyFont="1" applyFill="1"/>
    <xf numFmtId="41" fontId="5" fillId="0" borderId="0" xfId="0" applyNumberFormat="1" applyFont="1"/>
    <xf numFmtId="2" fontId="8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9" fontId="8" fillId="0" borderId="1" xfId="2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0" xfId="0" applyFont="1" applyBorder="1" applyAlignment="1">
      <alignment horizontal="left"/>
    </xf>
    <xf numFmtId="9" fontId="8" fillId="0" borderId="24" xfId="0" applyNumberFormat="1" applyFont="1" applyBorder="1" applyAlignment="1">
      <alignment horizontal="center"/>
    </xf>
    <xf numFmtId="9" fontId="8" fillId="0" borderId="21" xfId="0" applyNumberFormat="1" applyFont="1" applyBorder="1" applyAlignment="1">
      <alignment horizontal="center"/>
    </xf>
    <xf numFmtId="9" fontId="8" fillId="0" borderId="26" xfId="0" applyNumberFormat="1" applyFont="1" applyBorder="1" applyAlignment="1">
      <alignment horizontal="center"/>
    </xf>
    <xf numFmtId="9" fontId="8" fillId="0" borderId="10" xfId="0" applyNumberFormat="1" applyFont="1" applyBorder="1" applyAlignment="1">
      <alignment horizontal="center"/>
    </xf>
    <xf numFmtId="9" fontId="8" fillId="0" borderId="29" xfId="0" applyNumberFormat="1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166" fontId="8" fillId="0" borderId="24" xfId="0" applyNumberFormat="1" applyFont="1" applyBorder="1" applyAlignment="1">
      <alignment horizontal="center"/>
    </xf>
    <xf numFmtId="166" fontId="8" fillId="0" borderId="21" xfId="0" applyNumberFormat="1" applyFont="1" applyBorder="1" applyAlignment="1">
      <alignment horizontal="center"/>
    </xf>
    <xf numFmtId="9" fontId="8" fillId="0" borderId="24" xfId="2" applyFont="1" applyBorder="1" applyAlignment="1">
      <alignment horizontal="center"/>
    </xf>
    <xf numFmtId="9" fontId="8" fillId="0" borderId="0" xfId="2" applyFont="1" applyBorder="1" applyAlignment="1">
      <alignment horizontal="center"/>
    </xf>
    <xf numFmtId="9" fontId="8" fillId="0" borderId="21" xfId="2" applyFont="1" applyBorder="1" applyAlignment="1">
      <alignment horizontal="center"/>
    </xf>
    <xf numFmtId="0" fontId="3" fillId="19" borderId="24" xfId="0" applyFont="1" applyFill="1" applyBorder="1" applyAlignment="1">
      <alignment horizontal="center"/>
    </xf>
    <xf numFmtId="0" fontId="3" fillId="19" borderId="0" xfId="0" applyFont="1" applyFill="1" applyAlignment="1">
      <alignment horizontal="center"/>
    </xf>
    <xf numFmtId="0" fontId="3" fillId="19" borderId="21" xfId="0" applyFont="1" applyFill="1" applyBorder="1" applyAlignment="1">
      <alignment horizontal="center"/>
    </xf>
    <xf numFmtId="9" fontId="5" fillId="19" borderId="24" xfId="0" applyNumberFormat="1" applyFont="1" applyFill="1" applyBorder="1" applyAlignment="1">
      <alignment horizontal="center"/>
    </xf>
    <xf numFmtId="0" fontId="8" fillId="19" borderId="24" xfId="0" applyFont="1" applyFill="1" applyBorder="1" applyAlignment="1">
      <alignment horizontal="center"/>
    </xf>
    <xf numFmtId="0" fontId="0" fillId="19" borderId="0" xfId="0" applyFill="1" applyAlignment="1">
      <alignment horizontal="center"/>
    </xf>
    <xf numFmtId="0" fontId="0" fillId="19" borderId="24" xfId="0" applyFill="1" applyBorder="1" applyAlignment="1">
      <alignment horizontal="center"/>
    </xf>
    <xf numFmtId="0" fontId="0" fillId="19" borderId="21" xfId="0" applyFill="1" applyBorder="1" applyAlignment="1">
      <alignment horizontal="center"/>
    </xf>
    <xf numFmtId="9" fontId="8" fillId="0" borderId="25" xfId="0" applyNumberFormat="1" applyFont="1" applyBorder="1" applyAlignment="1">
      <alignment horizontal="center"/>
    </xf>
    <xf numFmtId="9" fontId="8" fillId="0" borderId="12" xfId="0" applyNumberFormat="1" applyFont="1" applyBorder="1" applyAlignment="1">
      <alignment horizontal="center"/>
    </xf>
    <xf numFmtId="9" fontId="8" fillId="0" borderId="28" xfId="0" applyNumberFormat="1" applyFont="1" applyBorder="1" applyAlignment="1">
      <alignment horizontal="center"/>
    </xf>
    <xf numFmtId="172" fontId="8" fillId="0" borderId="24" xfId="0" applyNumberFormat="1" applyFont="1" applyBorder="1" applyAlignment="1">
      <alignment horizontal="center"/>
    </xf>
    <xf numFmtId="172" fontId="8" fillId="0" borderId="0" xfId="0" applyNumberFormat="1" applyFont="1" applyAlignment="1">
      <alignment horizontal="center"/>
    </xf>
    <xf numFmtId="172" fontId="8" fillId="0" borderId="21" xfId="0" applyNumberFormat="1" applyFont="1" applyBorder="1" applyAlignment="1">
      <alignment horizontal="center"/>
    </xf>
    <xf numFmtId="0" fontId="9" fillId="0" borderId="1" xfId="0" applyFont="1" applyBorder="1"/>
    <xf numFmtId="0" fontId="8" fillId="8" borderId="2" xfId="0" applyFont="1" applyFill="1" applyBorder="1"/>
    <xf numFmtId="0" fontId="8" fillId="8" borderId="12" xfId="0" applyFont="1" applyFill="1" applyBorder="1"/>
    <xf numFmtId="10" fontId="8" fillId="8" borderId="3" xfId="2" applyNumberFormat="1" applyFont="1" applyFill="1" applyBorder="1"/>
    <xf numFmtId="43" fontId="8" fillId="0" borderId="1" xfId="0" applyNumberFormat="1" applyFont="1" applyBorder="1"/>
    <xf numFmtId="0" fontId="5" fillId="0" borderId="1" xfId="0" applyFont="1" applyBorder="1" applyAlignment="1">
      <alignment horizontal="center"/>
    </xf>
    <xf numFmtId="167" fontId="8" fillId="17" borderId="10" xfId="2" applyNumberFormat="1" applyFont="1" applyFill="1" applyBorder="1"/>
    <xf numFmtId="9" fontId="8" fillId="0" borderId="1" xfId="0" applyNumberFormat="1" applyFont="1" applyBorder="1" applyAlignment="1">
      <alignment horizontal="center"/>
    </xf>
    <xf numFmtId="8" fontId="8" fillId="0" borderId="0" xfId="0" applyNumberFormat="1" applyFont="1"/>
    <xf numFmtId="169" fontId="8" fillId="0" borderId="1" xfId="1" applyNumberFormat="1" applyFont="1" applyBorder="1" applyAlignment="1">
      <alignment vertical="center"/>
    </xf>
    <xf numFmtId="0" fontId="5" fillId="34" borderId="1" xfId="0" applyFont="1" applyFill="1" applyBorder="1"/>
    <xf numFmtId="43" fontId="5" fillId="34" borderId="1" xfId="0" applyNumberFormat="1" applyFont="1" applyFill="1" applyBorder="1"/>
    <xf numFmtId="0" fontId="26" fillId="10" borderId="1" xfId="0" applyFont="1" applyFill="1" applyBorder="1"/>
    <xf numFmtId="0" fontId="33" fillId="10" borderId="1" xfId="0" applyFont="1" applyFill="1" applyBorder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center"/>
    </xf>
    <xf numFmtId="0" fontId="26" fillId="3" borderId="0" xfId="0" applyFont="1" applyFill="1"/>
    <xf numFmtId="0" fontId="33" fillId="2" borderId="0" xfId="0" applyFont="1" applyFill="1"/>
    <xf numFmtId="0" fontId="5" fillId="0" borderId="1" xfId="0" quotePrefix="1" applyFont="1" applyBorder="1"/>
    <xf numFmtId="0" fontId="8" fillId="0" borderId="14" xfId="0" applyFont="1" applyBorder="1"/>
    <xf numFmtId="0" fontId="8" fillId="0" borderId="31" xfId="0" applyFont="1" applyBorder="1"/>
    <xf numFmtId="43" fontId="5" fillId="0" borderId="32" xfId="0" applyNumberFormat="1" applyFont="1" applyBorder="1"/>
    <xf numFmtId="0" fontId="8" fillId="0" borderId="32" xfId="0" applyFont="1" applyBorder="1"/>
    <xf numFmtId="0" fontId="8" fillId="0" borderId="30" xfId="0" applyFont="1" applyBorder="1"/>
    <xf numFmtId="43" fontId="8" fillId="0" borderId="1" xfId="1" applyFont="1" applyBorder="1"/>
    <xf numFmtId="169" fontId="0" fillId="0" borderId="1" xfId="1" applyNumberFormat="1" applyFont="1" applyBorder="1"/>
    <xf numFmtId="0" fontId="8" fillId="28" borderId="1" xfId="0" applyFont="1" applyFill="1" applyBorder="1"/>
    <xf numFmtId="0" fontId="8" fillId="23" borderId="1" xfId="0" applyFont="1" applyFill="1" applyBorder="1"/>
    <xf numFmtId="43" fontId="8" fillId="23" borderId="1" xfId="1" applyFont="1" applyFill="1" applyBorder="1"/>
    <xf numFmtId="169" fontId="8" fillId="23" borderId="1" xfId="1" applyNumberFormat="1" applyFont="1" applyFill="1" applyBorder="1"/>
    <xf numFmtId="0" fontId="8" fillId="8" borderId="1" xfId="0" applyFont="1" applyFill="1" applyBorder="1"/>
    <xf numFmtId="0" fontId="8" fillId="21" borderId="0" xfId="0" applyFont="1" applyFill="1"/>
    <xf numFmtId="2" fontId="8" fillId="21" borderId="0" xfId="0" applyNumberFormat="1" applyFont="1" applyFill="1"/>
    <xf numFmtId="43" fontId="8" fillId="28" borderId="1" xfId="0" applyNumberFormat="1" applyFont="1" applyFill="1" applyBorder="1"/>
    <xf numFmtId="9" fontId="8" fillId="8" borderId="0" xfId="2" applyFont="1" applyFill="1"/>
    <xf numFmtId="15" fontId="8" fillId="0" borderId="6" xfId="0" applyNumberFormat="1" applyFont="1" applyBorder="1"/>
    <xf numFmtId="0" fontId="34" fillId="0" borderId="0" xfId="4" applyFont="1"/>
    <xf numFmtId="2" fontId="8" fillId="26" borderId="1" xfId="0" applyNumberFormat="1" applyFont="1" applyFill="1" applyBorder="1"/>
    <xf numFmtId="0" fontId="5" fillId="15" borderId="0" xfId="0" applyFont="1" applyFill="1"/>
    <xf numFmtId="0" fontId="33" fillId="2" borderId="1" xfId="0" applyFont="1" applyFill="1" applyBorder="1"/>
    <xf numFmtId="0" fontId="31" fillId="2" borderId="1" xfId="0" applyFont="1" applyFill="1" applyBorder="1"/>
    <xf numFmtId="0" fontId="8" fillId="0" borderId="4" xfId="4" applyFont="1" applyBorder="1"/>
    <xf numFmtId="169" fontId="8" fillId="0" borderId="6" xfId="1" applyNumberFormat="1" applyFont="1" applyBorder="1"/>
    <xf numFmtId="1" fontId="8" fillId="0" borderId="0" xfId="0" applyNumberFormat="1" applyFont="1" applyAlignment="1">
      <alignment horizontal="left"/>
    </xf>
    <xf numFmtId="0" fontId="8" fillId="35" borderId="0" xfId="0" applyFont="1" applyFill="1"/>
    <xf numFmtId="0" fontId="33" fillId="35" borderId="0" xfId="0" applyFont="1" applyFill="1"/>
    <xf numFmtId="1" fontId="8" fillId="35" borderId="0" xfId="0" applyNumberFormat="1" applyFont="1" applyFill="1" applyAlignment="1">
      <alignment horizontal="left"/>
    </xf>
    <xf numFmtId="0" fontId="26" fillId="0" borderId="0" xfId="0" applyFont="1"/>
    <xf numFmtId="0" fontId="26" fillId="8" borderId="0" xfId="0" applyFont="1" applyFill="1"/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wrapText="1"/>
    </xf>
    <xf numFmtId="0" fontId="33" fillId="2" borderId="0" xfId="0" applyFont="1" applyFill="1" applyAlignment="1">
      <alignment horizontal="left" vertical="top"/>
    </xf>
    <xf numFmtId="0" fontId="33" fillId="35" borderId="0" xfId="0" applyFont="1" applyFill="1" applyAlignment="1">
      <alignment horizontal="left" vertical="top"/>
    </xf>
    <xf numFmtId="0" fontId="5" fillId="0" borderId="0" xfId="0" applyFont="1" applyAlignment="1">
      <alignment vertical="top"/>
    </xf>
    <xf numFmtId="3" fontId="8" fillId="0" borderId="0" xfId="1" applyNumberFormat="1" applyFont="1" applyBorder="1" applyAlignment="1">
      <alignment horizontal="left"/>
    </xf>
    <xf numFmtId="3" fontId="8" fillId="0" borderId="0" xfId="0" applyNumberFormat="1" applyFont="1" applyAlignment="1">
      <alignment horizontal="left"/>
    </xf>
    <xf numFmtId="3" fontId="8" fillId="0" borderId="0" xfId="0" applyNumberFormat="1" applyFont="1"/>
    <xf numFmtId="2" fontId="5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left"/>
    </xf>
    <xf numFmtId="0" fontId="5" fillId="0" borderId="14" xfId="0" applyFont="1" applyBorder="1"/>
    <xf numFmtId="1" fontId="8" fillId="10" borderId="0" xfId="0" applyNumberFormat="1" applyFont="1" applyFill="1" applyAlignment="1">
      <alignment horizontal="left"/>
    </xf>
    <xf numFmtId="15" fontId="36" fillId="9" borderId="0" xfId="0" applyNumberFormat="1" applyFont="1" applyFill="1"/>
    <xf numFmtId="17" fontId="8" fillId="11" borderId="0" xfId="0" applyNumberFormat="1" applyFont="1" applyFill="1"/>
    <xf numFmtId="169" fontId="5" fillId="0" borderId="0" xfId="1" applyNumberFormat="1" applyFont="1" applyAlignment="1">
      <alignment horizontal="center"/>
    </xf>
    <xf numFmtId="17" fontId="8" fillId="0" borderId="1" xfId="0" applyNumberFormat="1" applyFont="1" applyBorder="1" applyAlignment="1">
      <alignment horizontal="center"/>
    </xf>
    <xf numFmtId="166" fontId="8" fillId="0" borderId="0" xfId="1" applyNumberFormat="1" applyFont="1"/>
    <xf numFmtId="4" fontId="8" fillId="0" borderId="0" xfId="0" applyNumberFormat="1" applyFont="1" applyAlignment="1">
      <alignment horizontal="left"/>
    </xf>
    <xf numFmtId="177" fontId="8" fillId="0" borderId="0" xfId="0" applyNumberFormat="1" applyFont="1"/>
    <xf numFmtId="178" fontId="8" fillId="0" borderId="1" xfId="0" applyNumberFormat="1" applyFont="1" applyBorder="1"/>
    <xf numFmtId="1" fontId="5" fillId="0" borderId="0" xfId="0" applyNumberFormat="1" applyFont="1" applyAlignment="1">
      <alignment horizontal="center"/>
    </xf>
    <xf numFmtId="1" fontId="8" fillId="0" borderId="10" xfId="0" applyNumberFormat="1" applyFont="1" applyBorder="1" applyAlignment="1">
      <alignment horizontal="center"/>
    </xf>
    <xf numFmtId="41" fontId="8" fillId="0" borderId="0" xfId="0" applyNumberFormat="1" applyFont="1" applyAlignment="1">
      <alignment horizontal="center"/>
    </xf>
    <xf numFmtId="1" fontId="8" fillId="0" borderId="0" xfId="1" applyNumberFormat="1" applyFont="1" applyAlignment="1">
      <alignment horizontal="center"/>
    </xf>
    <xf numFmtId="1" fontId="8" fillId="0" borderId="10" xfId="1" applyNumberFormat="1" applyFont="1" applyBorder="1" applyAlignment="1">
      <alignment horizontal="center"/>
    </xf>
    <xf numFmtId="9" fontId="8" fillId="0" borderId="0" xfId="2" applyFont="1" applyAlignment="1">
      <alignment horizontal="center"/>
    </xf>
    <xf numFmtId="1" fontId="5" fillId="0" borderId="12" xfId="0" applyNumberFormat="1" applyFont="1" applyBorder="1"/>
    <xf numFmtId="2" fontId="8" fillId="0" borderId="5" xfId="0" applyNumberFormat="1" applyFont="1" applyBorder="1"/>
    <xf numFmtId="1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1" fontId="5" fillId="0" borderId="10" xfId="0" applyNumberFormat="1" applyFont="1" applyBorder="1" applyAlignment="1">
      <alignment horizontal="center"/>
    </xf>
    <xf numFmtId="1" fontId="8" fillId="0" borderId="8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1" fontId="5" fillId="0" borderId="6" xfId="0" applyNumberFormat="1" applyFont="1" applyBorder="1" applyAlignment="1">
      <alignment horizontal="center"/>
    </xf>
    <xf numFmtId="1" fontId="5" fillId="0" borderId="11" xfId="0" applyNumberFormat="1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2" fontId="8" fillId="0" borderId="24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2" fontId="11" fillId="0" borderId="1" xfId="0" applyNumberFormat="1" applyFont="1" applyBorder="1" applyAlignment="1">
      <alignment horizontal="left"/>
    </xf>
    <xf numFmtId="0" fontId="5" fillId="0" borderId="0" xfId="0" applyFont="1" applyAlignment="1">
      <alignment vertical="center"/>
    </xf>
    <xf numFmtId="166" fontId="8" fillId="0" borderId="0" xfId="0" applyNumberFormat="1" applyFont="1" applyAlignment="1">
      <alignment horizontal="left"/>
    </xf>
    <xf numFmtId="1" fontId="5" fillId="0" borderId="0" xfId="0" applyNumberFormat="1" applyFont="1" applyAlignment="1">
      <alignment horizontal="left"/>
    </xf>
    <xf numFmtId="3" fontId="8" fillId="0" borderId="1" xfId="0" applyNumberFormat="1" applyFont="1" applyBorder="1" applyAlignment="1">
      <alignment horizontal="left"/>
    </xf>
    <xf numFmtId="0" fontId="5" fillId="7" borderId="1" xfId="0" applyFont="1" applyFill="1" applyBorder="1"/>
    <xf numFmtId="0" fontId="5" fillId="6" borderId="1" xfId="0" applyFont="1" applyFill="1" applyBorder="1"/>
    <xf numFmtId="0" fontId="5" fillId="6" borderId="1" xfId="0" applyFont="1" applyFill="1" applyBorder="1" applyAlignment="1">
      <alignment vertical="center"/>
    </xf>
    <xf numFmtId="2" fontId="5" fillId="0" borderId="0" xfId="0" applyNumberFormat="1" applyFont="1" applyProtection="1">
      <protection locked="0"/>
    </xf>
    <xf numFmtId="0" fontId="5" fillId="7" borderId="0" xfId="0" applyFont="1" applyFill="1"/>
    <xf numFmtId="9" fontId="8" fillId="0" borderId="1" xfId="2" applyFont="1" applyBorder="1" applyAlignment="1">
      <alignment horizontal="left"/>
    </xf>
    <xf numFmtId="3" fontId="5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1" fontId="8" fillId="0" borderId="0" xfId="2" applyNumberFormat="1" applyFont="1" applyFill="1" applyBorder="1" applyAlignment="1">
      <alignment horizontal="left"/>
    </xf>
    <xf numFmtId="9" fontId="8" fillId="31" borderId="1" xfId="2" applyFont="1" applyFill="1" applyBorder="1" applyAlignment="1">
      <alignment horizontal="left"/>
    </xf>
    <xf numFmtId="0" fontId="5" fillId="0" borderId="16" xfId="0" applyFont="1" applyBorder="1"/>
    <xf numFmtId="3" fontId="5" fillId="0" borderId="0" xfId="0" applyNumberFormat="1" applyFont="1" applyAlignment="1">
      <alignment horizontal="left"/>
    </xf>
    <xf numFmtId="9" fontId="8" fillId="0" borderId="0" xfId="2" applyFont="1" applyBorder="1" applyAlignment="1">
      <alignment horizontal="left"/>
    </xf>
    <xf numFmtId="169" fontId="8" fillId="0" borderId="1" xfId="1" applyNumberFormat="1" applyFont="1" applyFill="1" applyBorder="1"/>
    <xf numFmtId="9" fontId="8" fillId="36" borderId="1" xfId="2" applyFont="1" applyFill="1" applyBorder="1" applyAlignment="1">
      <alignment horizontal="left"/>
    </xf>
    <xf numFmtId="1" fontId="8" fillId="36" borderId="0" xfId="2" applyNumberFormat="1" applyFont="1" applyFill="1" applyBorder="1" applyAlignment="1">
      <alignment horizontal="left"/>
    </xf>
    <xf numFmtId="0" fontId="8" fillId="0" borderId="0" xfId="0" applyFont="1" applyAlignment="1">
      <alignment horizontal="center" vertical="center"/>
    </xf>
    <xf numFmtId="169" fontId="0" fillId="0" borderId="0" xfId="1" applyNumberFormat="1" applyFont="1" applyBorder="1"/>
    <xf numFmtId="169" fontId="8" fillId="36" borderId="1" xfId="1" applyNumberFormat="1" applyFont="1" applyFill="1" applyBorder="1"/>
    <xf numFmtId="169" fontId="8" fillId="0" borderId="0" xfId="1" applyNumberFormat="1" applyFont="1" applyFill="1" applyBorder="1"/>
    <xf numFmtId="9" fontId="8" fillId="36" borderId="0" xfId="0" applyNumberFormat="1" applyFont="1" applyFill="1" applyAlignment="1">
      <alignment horizontal="left"/>
    </xf>
    <xf numFmtId="0" fontId="5" fillId="0" borderId="7" xfId="4" applyFont="1" applyBorder="1"/>
    <xf numFmtId="171" fontId="8" fillId="0" borderId="8" xfId="0" applyNumberFormat="1" applyFont="1" applyBorder="1"/>
    <xf numFmtId="171" fontId="5" fillId="0" borderId="11" xfId="0" applyNumberFormat="1" applyFont="1" applyBorder="1"/>
    <xf numFmtId="169" fontId="5" fillId="0" borderId="8" xfId="1" applyNumberFormat="1" applyFont="1" applyBorder="1"/>
    <xf numFmtId="0" fontId="8" fillId="8" borderId="3" xfId="0" applyFont="1" applyFill="1" applyBorder="1"/>
    <xf numFmtId="2" fontId="8" fillId="0" borderId="2" xfId="0" applyNumberFormat="1" applyFont="1" applyBorder="1" applyAlignment="1">
      <alignment horizontal="left"/>
    </xf>
    <xf numFmtId="2" fontId="5" fillId="0" borderId="2" xfId="0" applyNumberFormat="1" applyFont="1" applyBorder="1" applyAlignment="1">
      <alignment horizontal="left"/>
    </xf>
    <xf numFmtId="166" fontId="8" fillId="0" borderId="2" xfId="0" applyNumberFormat="1" applyFont="1" applyBorder="1" applyAlignment="1">
      <alignment horizontal="left"/>
    </xf>
    <xf numFmtId="165" fontId="9" fillId="0" borderId="0" xfId="0" applyNumberFormat="1" applyFont="1"/>
    <xf numFmtId="1" fontId="9" fillId="0" borderId="0" xfId="0" applyNumberFormat="1" applyFont="1"/>
    <xf numFmtId="0" fontId="11" fillId="0" borderId="6" xfId="0" applyFont="1" applyBorder="1"/>
    <xf numFmtId="2" fontId="11" fillId="0" borderId="8" xfId="0" applyNumberFormat="1" applyFont="1" applyBorder="1"/>
    <xf numFmtId="165" fontId="9" fillId="0" borderId="8" xfId="0" applyNumberFormat="1" applyFont="1" applyBorder="1"/>
    <xf numFmtId="9" fontId="9" fillId="0" borderId="8" xfId="2" applyFont="1" applyBorder="1"/>
    <xf numFmtId="9" fontId="9" fillId="0" borderId="11" xfId="2" applyFont="1" applyBorder="1"/>
    <xf numFmtId="1" fontId="8" fillId="0" borderId="6" xfId="0" applyNumberFormat="1" applyFont="1" applyBorder="1"/>
    <xf numFmtId="9" fontId="8" fillId="0" borderId="8" xfId="2" applyFont="1" applyFill="1" applyBorder="1"/>
    <xf numFmtId="0" fontId="35" fillId="0" borderId="0" xfId="0" applyFont="1"/>
    <xf numFmtId="10" fontId="15" fillId="0" borderId="0" xfId="0" applyNumberFormat="1" applyFont="1"/>
    <xf numFmtId="0" fontId="8" fillId="15" borderId="4" xfId="0" applyFont="1" applyFill="1" applyBorder="1"/>
    <xf numFmtId="0" fontId="8" fillId="15" borderId="5" xfId="0" applyFont="1" applyFill="1" applyBorder="1"/>
    <xf numFmtId="0" fontId="8" fillId="15" borderId="6" xfId="0" applyFont="1" applyFill="1" applyBorder="1"/>
    <xf numFmtId="0" fontId="8" fillId="0" borderId="11" xfId="0" applyFont="1" applyBorder="1"/>
    <xf numFmtId="2" fontId="8" fillId="0" borderId="10" xfId="0" applyNumberFormat="1" applyFont="1" applyBorder="1"/>
    <xf numFmtId="10" fontId="15" fillId="28" borderId="8" xfId="0" applyNumberFormat="1" applyFont="1" applyFill="1" applyBorder="1"/>
    <xf numFmtId="10" fontId="8" fillId="0" borderId="8" xfId="0" applyNumberFormat="1" applyFont="1" applyBorder="1"/>
    <xf numFmtId="0" fontId="8" fillId="0" borderId="11" xfId="0" applyFont="1" applyBorder="1" applyAlignment="1">
      <alignment horizontal="right"/>
    </xf>
    <xf numFmtId="0" fontId="11" fillId="10" borderId="0" xfId="0" applyFont="1" applyFill="1" applyAlignment="1">
      <alignment horizontal="center"/>
    </xf>
    <xf numFmtId="9" fontId="15" fillId="0" borderId="0" xfId="0" applyNumberFormat="1" applyFont="1"/>
    <xf numFmtId="9" fontId="11" fillId="0" borderId="0" xfId="2" applyFont="1" applyBorder="1"/>
    <xf numFmtId="0" fontId="5" fillId="15" borderId="4" xfId="0" applyFont="1" applyFill="1" applyBorder="1"/>
    <xf numFmtId="9" fontId="8" fillId="28" borderId="8" xfId="2" applyFont="1" applyFill="1" applyBorder="1"/>
    <xf numFmtId="166" fontId="11" fillId="0" borderId="8" xfId="0" applyNumberFormat="1" applyFont="1" applyBorder="1"/>
    <xf numFmtId="9" fontId="8" fillId="28" borderId="11" xfId="2" applyFont="1" applyFill="1" applyBorder="1"/>
    <xf numFmtId="2" fontId="8" fillId="28" borderId="8" xfId="0" applyNumberFormat="1" applyFont="1" applyFill="1" applyBorder="1"/>
    <xf numFmtId="1" fontId="9" fillId="0" borderId="11" xfId="0" applyNumberFormat="1" applyFont="1" applyBorder="1"/>
    <xf numFmtId="166" fontId="8" fillId="21" borderId="0" xfId="0" applyNumberFormat="1" applyFont="1" applyFill="1"/>
    <xf numFmtId="0" fontId="26" fillId="33" borderId="0" xfId="0" applyFont="1" applyFill="1"/>
    <xf numFmtId="2" fontId="26" fillId="33" borderId="0" xfId="0" applyNumberFormat="1" applyFont="1" applyFill="1"/>
    <xf numFmtId="166" fontId="26" fillId="33" borderId="0" xfId="0" applyNumberFormat="1" applyFont="1" applyFill="1"/>
    <xf numFmtId="0" fontId="8" fillId="29" borderId="4" xfId="0" applyFont="1" applyFill="1" applyBorder="1"/>
    <xf numFmtId="0" fontId="8" fillId="29" borderId="5" xfId="0" applyFont="1" applyFill="1" applyBorder="1"/>
    <xf numFmtId="17" fontId="8" fillId="29" borderId="5" xfId="0" applyNumberFormat="1" applyFont="1" applyFill="1" applyBorder="1"/>
    <xf numFmtId="17" fontId="8" fillId="29" borderId="6" xfId="0" applyNumberFormat="1" applyFont="1" applyFill="1" applyBorder="1"/>
    <xf numFmtId="0" fontId="8" fillId="21" borderId="7" xfId="0" applyFont="1" applyFill="1" applyBorder="1"/>
    <xf numFmtId="2" fontId="8" fillId="21" borderId="8" xfId="0" applyNumberFormat="1" applyFont="1" applyFill="1" applyBorder="1"/>
    <xf numFmtId="0" fontId="26" fillId="33" borderId="7" xfId="0" applyFont="1" applyFill="1" applyBorder="1"/>
    <xf numFmtId="166" fontId="26" fillId="33" borderId="8" xfId="0" applyNumberFormat="1" applyFont="1" applyFill="1" applyBorder="1"/>
    <xf numFmtId="9" fontId="8" fillId="0" borderId="1" xfId="0" applyNumberFormat="1" applyFont="1" applyBorder="1" applyAlignment="1">
      <alignment horizontal="center" vertical="center"/>
    </xf>
    <xf numFmtId="15" fontId="8" fillId="0" borderId="1" xfId="0" applyNumberFormat="1" applyFont="1" applyBorder="1" applyAlignment="1">
      <alignment horizontal="center"/>
    </xf>
    <xf numFmtId="172" fontId="8" fillId="0" borderId="1" xfId="0" applyNumberFormat="1" applyFont="1" applyBorder="1" applyAlignment="1">
      <alignment horizontal="center"/>
    </xf>
    <xf numFmtId="15" fontId="8" fillId="0" borderId="1" xfId="0" applyNumberFormat="1" applyFont="1" applyBorder="1"/>
    <xf numFmtId="169" fontId="5" fillId="0" borderId="1" xfId="1" applyNumberFormat="1" applyFont="1" applyFill="1" applyBorder="1"/>
    <xf numFmtId="41" fontId="8" fillId="0" borderId="0" xfId="0" applyNumberFormat="1" applyFont="1"/>
    <xf numFmtId="0" fontId="5" fillId="8" borderId="1" xfId="0" applyFont="1" applyFill="1" applyBorder="1"/>
    <xf numFmtId="43" fontId="8" fillId="0" borderId="0" xfId="1" applyFont="1" applyFill="1"/>
    <xf numFmtId="0" fontId="5" fillId="11" borderId="0" xfId="0" applyFont="1" applyFill="1"/>
    <xf numFmtId="1" fontId="5" fillId="0" borderId="0" xfId="0" applyNumberFormat="1" applyFont="1" applyAlignment="1">
      <alignment horizontal="left" vertical="top" wrapText="1"/>
    </xf>
    <xf numFmtId="165" fontId="8" fillId="0" borderId="0" xfId="0" applyNumberFormat="1" applyFont="1"/>
    <xf numFmtId="0" fontId="37" fillId="9" borderId="0" xfId="0" applyFont="1" applyFill="1"/>
    <xf numFmtId="0" fontId="8" fillId="15" borderId="0" xfId="0" applyFont="1" applyFill="1"/>
    <xf numFmtId="166" fontId="8" fillId="0" borderId="8" xfId="0" applyNumberFormat="1" applyFont="1" applyBorder="1"/>
    <xf numFmtId="166" fontId="8" fillId="0" borderId="11" xfId="0" applyNumberFormat="1" applyFont="1" applyBorder="1"/>
    <xf numFmtId="0" fontId="33" fillId="31" borderId="4" xfId="0" applyFont="1" applyFill="1" applyBorder="1"/>
    <xf numFmtId="0" fontId="8" fillId="31" borderId="5" xfId="0" applyFont="1" applyFill="1" applyBorder="1"/>
    <xf numFmtId="0" fontId="8" fillId="31" borderId="6" xfId="0" applyFont="1" applyFill="1" applyBorder="1"/>
    <xf numFmtId="0" fontId="8" fillId="9" borderId="8" xfId="0" applyFont="1" applyFill="1" applyBorder="1"/>
    <xf numFmtId="14" fontId="8" fillId="23" borderId="7" xfId="0" applyNumberFormat="1" applyFont="1" applyFill="1" applyBorder="1"/>
    <xf numFmtId="17" fontId="26" fillId="9" borderId="8" xfId="0" applyNumberFormat="1" applyFont="1" applyFill="1" applyBorder="1"/>
    <xf numFmtId="17" fontId="26" fillId="0" borderId="0" xfId="0" applyNumberFormat="1" applyFont="1"/>
    <xf numFmtId="14" fontId="5" fillId="21" borderId="7" xfId="0" applyNumberFormat="1" applyFont="1" applyFill="1" applyBorder="1"/>
    <xf numFmtId="17" fontId="9" fillId="21" borderId="8" xfId="0" applyNumberFormat="1" applyFont="1" applyFill="1" applyBorder="1"/>
    <xf numFmtId="17" fontId="9" fillId="0" borderId="0" xfId="0" applyNumberFormat="1" applyFont="1"/>
    <xf numFmtId="0" fontId="5" fillId="28" borderId="7" xfId="0" applyFont="1" applyFill="1" applyBorder="1"/>
    <xf numFmtId="1" fontId="8" fillId="28" borderId="8" xfId="0" applyNumberFormat="1" applyFont="1" applyFill="1" applyBorder="1"/>
    <xf numFmtId="0" fontId="5" fillId="21" borderId="7" xfId="0" applyFont="1" applyFill="1" applyBorder="1"/>
    <xf numFmtId="1" fontId="5" fillId="8" borderId="1" xfId="0" applyNumberFormat="1" applyFont="1" applyFill="1" applyBorder="1"/>
    <xf numFmtId="1" fontId="8" fillId="8" borderId="1" xfId="0" applyNumberFormat="1" applyFont="1" applyFill="1" applyBorder="1"/>
    <xf numFmtId="1" fontId="8" fillId="8" borderId="1" xfId="1" applyNumberFormat="1" applyFont="1" applyFill="1" applyBorder="1"/>
    <xf numFmtId="1" fontId="8" fillId="8" borderId="1" xfId="0" quotePrefix="1" applyNumberFormat="1" applyFont="1" applyFill="1" applyBorder="1"/>
    <xf numFmtId="1" fontId="8" fillId="0" borderId="12" xfId="0" applyNumberFormat="1" applyFont="1" applyBorder="1"/>
    <xf numFmtId="1" fontId="8" fillId="0" borderId="3" xfId="0" applyNumberFormat="1" applyFont="1" applyBorder="1"/>
    <xf numFmtId="0" fontId="33" fillId="9" borderId="0" xfId="0" applyFont="1" applyFill="1"/>
    <xf numFmtId="14" fontId="8" fillId="23" borderId="0" xfId="0" applyNumberFormat="1" applyFont="1" applyFill="1"/>
    <xf numFmtId="17" fontId="26" fillId="9" borderId="0" xfId="0" applyNumberFormat="1" applyFont="1" applyFill="1"/>
    <xf numFmtId="14" fontId="8" fillId="21" borderId="0" xfId="0" applyNumberFormat="1" applyFont="1" applyFill="1"/>
    <xf numFmtId="17" fontId="26" fillId="21" borderId="0" xfId="0" applyNumberFormat="1" applyFont="1" applyFill="1"/>
    <xf numFmtId="0" fontId="8" fillId="28" borderId="0" xfId="0" applyFont="1" applyFill="1"/>
    <xf numFmtId="2" fontId="8" fillId="28" borderId="0" xfId="0" applyNumberFormat="1" applyFont="1" applyFill="1"/>
    <xf numFmtId="1" fontId="8" fillId="28" borderId="0" xfId="0" applyNumberFormat="1" applyFont="1" applyFill="1"/>
    <xf numFmtId="1" fontId="9" fillId="0" borderId="8" xfId="0" applyNumberFormat="1" applyFont="1" applyBorder="1"/>
    <xf numFmtId="174" fontId="8" fillId="0" borderId="0" xfId="0" applyNumberFormat="1" applyFont="1"/>
    <xf numFmtId="174" fontId="8" fillId="0" borderId="8" xfId="0" applyNumberFormat="1" applyFont="1" applyBorder="1"/>
    <xf numFmtId="174" fontId="8" fillId="0" borderId="10" xfId="0" applyNumberFormat="1" applyFont="1" applyBorder="1"/>
    <xf numFmtId="174" fontId="8" fillId="0" borderId="11" xfId="0" applyNumberFormat="1" applyFont="1" applyBorder="1"/>
    <xf numFmtId="174" fontId="8" fillId="0" borderId="12" xfId="0" applyNumberFormat="1" applyFont="1" applyBorder="1"/>
    <xf numFmtId="174" fontId="8" fillId="0" borderId="3" xfId="0" applyNumberFormat="1" applyFont="1" applyBorder="1"/>
    <xf numFmtId="10" fontId="8" fillId="0" borderId="0" xfId="2" applyNumberFormat="1" applyFont="1" applyFill="1" applyBorder="1"/>
    <xf numFmtId="166" fontId="8" fillId="28" borderId="0" xfId="0" applyNumberFormat="1" applyFont="1" applyFill="1"/>
    <xf numFmtId="14" fontId="9" fillId="0" borderId="0" xfId="0" applyNumberFormat="1" applyFont="1"/>
    <xf numFmtId="10" fontId="8" fillId="0" borderId="6" xfId="2" applyNumberFormat="1" applyFont="1" applyBorder="1"/>
    <xf numFmtId="10" fontId="8" fillId="0" borderId="11" xfId="0" applyNumberFormat="1" applyFont="1" applyBorder="1"/>
    <xf numFmtId="0" fontId="8" fillId="0" borderId="6" xfId="0" applyFont="1" applyBorder="1"/>
    <xf numFmtId="0" fontId="36" fillId="9" borderId="4" xfId="0" applyFont="1" applyFill="1" applyBorder="1"/>
    <xf numFmtId="0" fontId="8" fillId="22" borderId="7" xfId="0" applyFont="1" applyFill="1" applyBorder="1"/>
    <xf numFmtId="0" fontId="5" fillId="22" borderId="0" xfId="0" applyFont="1" applyFill="1"/>
    <xf numFmtId="0" fontId="8" fillId="17" borderId="7" xfId="0" applyFont="1" applyFill="1" applyBorder="1"/>
    <xf numFmtId="0" fontId="5" fillId="17" borderId="0" xfId="0" applyFont="1" applyFill="1"/>
    <xf numFmtId="0" fontId="5" fillId="17" borderId="8" xfId="0" applyFont="1" applyFill="1" applyBorder="1"/>
    <xf numFmtId="10" fontId="8" fillId="0" borderId="3" xfId="2" applyNumberFormat="1" applyFont="1" applyBorder="1"/>
    <xf numFmtId="2" fontId="5" fillId="0" borderId="8" xfId="0" applyNumberFormat="1" applyFont="1" applyBorder="1"/>
    <xf numFmtId="2" fontId="5" fillId="0" borderId="10" xfId="0" applyNumberFormat="1" applyFont="1" applyBorder="1"/>
    <xf numFmtId="3" fontId="8" fillId="0" borderId="1" xfId="0" applyNumberFormat="1" applyFont="1" applyBorder="1" applyAlignment="1">
      <alignment horizontal="center"/>
    </xf>
    <xf numFmtId="3" fontId="5" fillId="6" borderId="1" xfId="0" applyNumberFormat="1" applyFont="1" applyFill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/>
    </xf>
    <xf numFmtId="2" fontId="5" fillId="6" borderId="1" xfId="0" applyNumberFormat="1" applyFont="1" applyFill="1" applyBorder="1" applyAlignment="1">
      <alignment horizontal="center"/>
    </xf>
    <xf numFmtId="0" fontId="19" fillId="0" borderId="0" xfId="0" applyFont="1"/>
    <xf numFmtId="0" fontId="0" fillId="24" borderId="27" xfId="0" applyFill="1" applyBorder="1" applyAlignment="1">
      <alignment horizontal="center"/>
    </xf>
    <xf numFmtId="0" fontId="0" fillId="24" borderId="13" xfId="0" applyFill="1" applyBorder="1" applyAlignment="1">
      <alignment horizontal="center"/>
    </xf>
    <xf numFmtId="0" fontId="0" fillId="24" borderId="19" xfId="0" applyFill="1" applyBorder="1" applyAlignment="1">
      <alignment horizontal="center"/>
    </xf>
    <xf numFmtId="0" fontId="9" fillId="17" borderId="1" xfId="4" applyFont="1" applyFill="1" applyBorder="1"/>
    <xf numFmtId="2" fontId="8" fillId="17" borderId="1" xfId="0" applyNumberFormat="1" applyFont="1" applyFill="1" applyBorder="1"/>
    <xf numFmtId="165" fontId="8" fillId="27" borderId="1" xfId="0" applyNumberFormat="1" applyFont="1" applyFill="1" applyBorder="1"/>
    <xf numFmtId="166" fontId="8" fillId="27" borderId="1" xfId="0" applyNumberFormat="1" applyFont="1" applyFill="1" applyBorder="1"/>
    <xf numFmtId="166" fontId="8" fillId="26" borderId="1" xfId="0" applyNumberFormat="1" applyFont="1" applyFill="1" applyBorder="1"/>
    <xf numFmtId="166" fontId="8" fillId="26" borderId="1" xfId="2" applyNumberFormat="1" applyFont="1" applyFill="1" applyBorder="1"/>
    <xf numFmtId="166" fontId="8" fillId="17" borderId="1" xfId="0" applyNumberFormat="1" applyFont="1" applyFill="1" applyBorder="1"/>
    <xf numFmtId="1" fontId="9" fillId="0" borderId="1" xfId="4" applyNumberFormat="1" applyFont="1" applyBorder="1" applyAlignment="1">
      <alignment horizontal="center"/>
    </xf>
    <xf numFmtId="2" fontId="9" fillId="0" borderId="0" xfId="0" applyNumberFormat="1" applyFont="1"/>
    <xf numFmtId="168" fontId="8" fillId="0" borderId="1" xfId="0" applyNumberFormat="1" applyFont="1" applyBorder="1" applyAlignment="1">
      <alignment horizontal="center" vertical="center"/>
    </xf>
    <xf numFmtId="2" fontId="8" fillId="0" borderId="0" xfId="2" applyNumberFormat="1" applyFont="1" applyProtection="1">
      <protection locked="0"/>
    </xf>
    <xf numFmtId="10" fontId="5" fillId="0" borderId="12" xfId="2" applyNumberFormat="1" applyFont="1" applyBorder="1" applyAlignment="1">
      <alignment horizontal="center"/>
    </xf>
    <xf numFmtId="0" fontId="5" fillId="0" borderId="12" xfId="0" applyFont="1" applyBorder="1"/>
    <xf numFmtId="10" fontId="5" fillId="0" borderId="12" xfId="0" applyNumberFormat="1" applyFont="1" applyBorder="1" applyAlignment="1">
      <alignment horizontal="center"/>
    </xf>
    <xf numFmtId="10" fontId="5" fillId="0" borderId="3" xfId="0" applyNumberFormat="1" applyFont="1" applyBorder="1" applyAlignment="1">
      <alignment horizontal="center"/>
    </xf>
    <xf numFmtId="1" fontId="5" fillId="0" borderId="12" xfId="2" applyNumberFormat="1" applyFont="1" applyBorder="1" applyAlignment="1">
      <alignment horizontal="center"/>
    </xf>
    <xf numFmtId="1" fontId="5" fillId="0" borderId="12" xfId="0" applyNumberFormat="1" applyFont="1" applyBorder="1" applyAlignment="1">
      <alignment horizontal="center"/>
    </xf>
    <xf numFmtId="1" fontId="5" fillId="0" borderId="3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31" fillId="10" borderId="10" xfId="0" applyFont="1" applyFill="1" applyBorder="1"/>
    <xf numFmtId="179" fontId="8" fillId="0" borderId="0" xfId="0" applyNumberFormat="1" applyFont="1"/>
    <xf numFmtId="165" fontId="8" fillId="0" borderId="1" xfId="0" applyNumberFormat="1" applyFont="1" applyBorder="1"/>
    <xf numFmtId="2" fontId="5" fillId="0" borderId="1" xfId="0" applyNumberFormat="1" applyFont="1" applyBorder="1"/>
    <xf numFmtId="180" fontId="34" fillId="0" borderId="0" xfId="4" applyNumberFormat="1" applyFont="1"/>
    <xf numFmtId="43" fontId="0" fillId="0" borderId="0" xfId="1" applyFont="1" applyAlignment="1">
      <alignment horizontal="center"/>
    </xf>
    <xf numFmtId="166" fontId="5" fillId="0" borderId="0" xfId="0" applyNumberFormat="1" applyFont="1" applyAlignment="1">
      <alignment horizontal="center"/>
    </xf>
    <xf numFmtId="2" fontId="8" fillId="0" borderId="0" xfId="2" applyNumberFormat="1" applyFont="1"/>
    <xf numFmtId="10" fontId="8" fillId="0" borderId="24" xfId="2" applyNumberFormat="1" applyFont="1" applyBorder="1" applyAlignment="1">
      <alignment horizontal="center"/>
    </xf>
    <xf numFmtId="167" fontId="8" fillId="0" borderId="11" xfId="0" applyNumberFormat="1" applyFont="1" applyBorder="1"/>
    <xf numFmtId="0" fontId="0" fillId="2" borderId="0" xfId="0" applyFill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1" fillId="6" borderId="1" xfId="0" applyFont="1" applyFill="1" applyBorder="1" applyAlignment="1">
      <alignment horizontal="center"/>
    </xf>
    <xf numFmtId="0" fontId="21" fillId="15" borderId="1" xfId="0" applyFont="1" applyFill="1" applyBorder="1" applyAlignment="1">
      <alignment horizontal="center"/>
    </xf>
    <xf numFmtId="0" fontId="20" fillId="12" borderId="1" xfId="0" applyFont="1" applyFill="1" applyBorder="1" applyAlignment="1">
      <alignment horizontal="center"/>
    </xf>
    <xf numFmtId="0" fontId="36" fillId="9" borderId="0" xfId="0" applyFont="1" applyFill="1" applyAlignment="1">
      <alignment horizontal="center"/>
    </xf>
    <xf numFmtId="0" fontId="5" fillId="0" borderId="7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8" xfId="0" applyFont="1" applyBorder="1" applyAlignment="1">
      <alignment horizontal="left"/>
    </xf>
    <xf numFmtId="2" fontId="8" fillId="21" borderId="1" xfId="0" applyNumberFormat="1" applyFont="1" applyFill="1" applyBorder="1" applyAlignment="1">
      <alignment horizontal="center"/>
    </xf>
    <xf numFmtId="9" fontId="8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5" fontId="8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4" fillId="13" borderId="0" xfId="4" applyFont="1" applyFill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0" fillId="10" borderId="10" xfId="0" applyFont="1" applyFill="1" applyBorder="1" applyAlignment="1">
      <alignment horizontal="center"/>
    </xf>
    <xf numFmtId="0" fontId="30" fillId="10" borderId="0" xfId="0" applyFont="1" applyFill="1" applyAlignment="1">
      <alignment horizontal="center"/>
    </xf>
    <xf numFmtId="0" fontId="0" fillId="6" borderId="0" xfId="0" applyFill="1" applyAlignment="1">
      <alignment horizontal="center" vertical="center" textRotation="255"/>
    </xf>
    <xf numFmtId="0" fontId="30" fillId="10" borderId="12" xfId="0" applyFont="1" applyFill="1" applyBorder="1" applyAlignment="1">
      <alignment horizontal="center"/>
    </xf>
    <xf numFmtId="0" fontId="5" fillId="22" borderId="0" xfId="0" applyFont="1" applyFill="1" applyAlignment="1">
      <alignment horizontal="center"/>
    </xf>
    <xf numFmtId="0" fontId="5" fillId="22" borderId="8" xfId="0" applyFont="1" applyFill="1" applyBorder="1" applyAlignment="1">
      <alignment horizontal="center"/>
    </xf>
  </cellXfs>
  <cellStyles count="9">
    <cellStyle name="Comma" xfId="1" builtinId="3"/>
    <cellStyle name="Comma 2" xfId="6" xr:uid="{CB3B4514-DBD1-402B-81B5-8143E4F079FF}"/>
    <cellStyle name="Comma 3 2 2 2" xfId="8" xr:uid="{859A2290-BFD7-4B88-BC05-2BEF4CA1FE58}"/>
    <cellStyle name="Normal" xfId="0" builtinId="0"/>
    <cellStyle name="Normal 13" xfId="3" xr:uid="{20111B52-DF4C-4781-83A9-02B1CF8EE25A}"/>
    <cellStyle name="Normal 2" xfId="4" xr:uid="{2A3CDF6D-15BC-499A-AFB3-080B7AFAD21C}"/>
    <cellStyle name="Normal 2 2" xfId="7" xr:uid="{AA431F2B-464E-48BC-A40C-E372D1054C89}"/>
    <cellStyle name="Percent" xfId="2" builtinId="5"/>
    <cellStyle name="Percent 2 2" xfId="5" xr:uid="{82D48DF0-2F5F-431A-AA2F-EB8DF7AD44D4}"/>
  </cellStyles>
  <dxfs count="1357"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206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 patternType="none">
          <bgColor auto="1"/>
        </patternFill>
      </fill>
    </dxf>
    <dxf>
      <font>
        <color rgb="FFFF0000"/>
      </font>
    </dxf>
    <dxf>
      <font>
        <color rgb="FFFF0000"/>
      </font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B050"/>
      </font>
      <fill>
        <patternFill patternType="none">
          <bgColor auto="1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theme="5" tint="-0.24994659260841701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FF0000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theme="5" tint="-0.24994659260841701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theme="5" tint="-0.24994659260841701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theme="5" tint="-0.24994659260841701"/>
      </font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 tint="-0.24994659260841701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00B05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theme="5"/>
      </font>
      <fill>
        <patternFill>
          <bgColor theme="4" tint="-0.499984740745262"/>
        </patternFill>
      </fill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FF0000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FF000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theme="5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theme="5" tint="-0.24994659260841701"/>
      </font>
    </dxf>
    <dxf>
      <font>
        <color theme="5" tint="-0.24994659260841701"/>
      </font>
      <fill>
        <patternFill>
          <bgColor theme="7" tint="0.39994506668294322"/>
        </patternFill>
      </fill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00B050"/>
      </font>
    </dxf>
    <dxf>
      <font>
        <color theme="5"/>
      </font>
      <fill>
        <patternFill>
          <bgColor theme="7" tint="0.39994506668294322"/>
        </patternFill>
      </fill>
    </dxf>
  </dxfs>
  <tableStyles count="0" defaultTableStyle="TableStyleMedium2" defaultPivotStyle="PivotStyleLight16"/>
  <colors>
    <mruColors>
      <color rgb="FF1E4B64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microsoft.com/office/2017/06/relationships/rdRichValueStructure" Target="richData/rdrichvaluestructure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microsoft.com/office/2017/06/relationships/rdRichValue" Target="richData/rdrichvalue.xml"/><Relationship Id="rId30" Type="http://schemas.microsoft.com/office/2017/10/relationships/person" Target="persons/perso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137160</xdr:colOff>
      <xdr:row>4</xdr:row>
      <xdr:rowOff>121920</xdr:rowOff>
    </xdr:from>
    <xdr:to>
      <xdr:col>15</xdr:col>
      <xdr:colOff>312420</xdr:colOff>
      <xdr:row>7</xdr:row>
      <xdr:rowOff>22860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35CB1E6-AD7F-EECB-F5A2-1B74F8739C32}"/>
            </a:ext>
          </a:extLst>
        </xdr:cNvPr>
        <xdr:cNvSpPr txBox="1"/>
      </xdr:nvSpPr>
      <xdr:spPr>
        <a:xfrm>
          <a:off x="4282440" y="853440"/>
          <a:ext cx="6271260" cy="4495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  <a:effectLst>
          <a:glow rad="63500">
            <a:schemeClr val="accent3">
              <a:satMod val="175000"/>
              <a:alpha val="40000"/>
            </a:schemeClr>
          </a:glo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N" sz="2400" kern="1200">
              <a:solidFill>
                <a:srgbClr val="00B0F0"/>
              </a:solidFill>
            </a:rPr>
            <a:t>PROJECT:</a:t>
          </a:r>
          <a:r>
            <a:rPr lang="en-IN" sz="2400" kern="1200" baseline="0">
              <a:solidFill>
                <a:srgbClr val="00B0F0"/>
              </a:solidFill>
            </a:rPr>
            <a:t> 18-Acre NILP+TOD, GURGAON</a:t>
          </a:r>
          <a:endParaRPr lang="en-IN" sz="2400" kern="1200">
            <a:solidFill>
              <a:srgbClr val="00B0F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832</xdr:col>
      <xdr:colOff>0</xdr:colOff>
      <xdr:row>84</xdr:row>
      <xdr:rowOff>0</xdr:rowOff>
    </xdr:from>
    <xdr:to>
      <xdr:col>842</xdr:col>
      <xdr:colOff>472439</xdr:colOff>
      <xdr:row>85</xdr:row>
      <xdr:rowOff>171842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768159-67A6-4AAF-BA8B-55D48643F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9717040" y="9174480"/>
          <a:ext cx="6568439" cy="36996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Sumesh Kumar" id="{0B73D28C-8C70-4C9B-8B43-3FA5E2F08313}" userId="533f1cdfcc3d7ed9" providerId="Windows Live"/>
  <person displayName="Jyoti Singh" id="{25FB7D8C-B1B3-4EDA-980E-565628EEF67C}" userId="6f2288d46bb222ee" providerId="Windows Live"/>
</personList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fb t="e">#N/A</fb>
    <v>16</v>
  </rv>
</rvData>
</file>

<file path=xl/richData/rdrichvaluestructure.xml><?xml version="1.0" encoding="utf-8"?>
<rvStructures xmlns="http://schemas.microsoft.com/office/spreadsheetml/2017/richdata" count="1">
  <s t="_error">
    <k n="errorType" t="i"/>
  </s>
</rvStructure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54" dT="2025-01-25T17:48:30.87" personId="{0B73D28C-8C70-4C9B-8B43-3FA5E2F08313}" id="{A069E2FF-BC20-4BDD-858B-1350A724DD92}">
    <text>Value incl GST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D7" dT="2025-02-14T10:03:49.16" personId="{0B73D28C-8C70-4C9B-8B43-3FA5E2F08313}" id="{9F17418B-AF36-4364-825F-298672C25010}">
    <text>Value coming from assumption is total salable area.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183" dT="2025-01-30T12:39:44.90" personId="{25FB7D8C-B1B3-4EDA-980E-565628EEF67C}" id="{58D62AC1-0F1A-449C-8A2D-4FE8165AA8ED}">
    <text>Interest on license, conversion, IDC, IAC</text>
  </threadedComment>
  <threadedComment ref="B187" dT="2025-02-19T09:22:35.45" personId="{0B73D28C-8C70-4C9B-8B43-3FA5E2F08313}" id="{5944CAAC-FFE9-4098-80C6-90343BAA8719}">
    <text>Building Plan Scrutiny, EC &amp; Fire NOC, Labour Cess, RERA Approval</text>
  </threadedComment>
  <threadedComment ref="B245" dT="2025-01-30T12:39:44.90" personId="{25FB7D8C-B1B3-4EDA-980E-565628EEF67C}" id="{B85C242A-AB90-43C3-8773-449F1CE6E135}">
    <text>Interest on license, conversion, IDC, IAC</text>
  </threadedComment>
  <threadedComment ref="B249" dT="2025-02-19T09:22:35.45" personId="{0B73D28C-8C70-4C9B-8B43-3FA5E2F08313}" id="{37F592D9-B02C-4D50-A733-6640E59338DC}">
    <text>Building Plan Scrutiny, EC &amp; Fire NOC, Labour Cess, RERA Approval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B32" dT="2025-01-30T12:39:44.90" personId="{25FB7D8C-B1B3-4EDA-980E-565628EEF67C}" id="{5ED7616B-2F69-430F-B9AB-6500E233DE5C}">
    <text>Interest on license, conversion, IDC, IAC</text>
  </threadedComment>
  <threadedComment ref="B35" dT="2025-02-19T09:22:35.45" personId="{0B73D28C-8C70-4C9B-8B43-3FA5E2F08313}" id="{3FC80296-0E21-4F4A-B2AA-74E69A5ED984}">
    <text>Building Plan Scrutiny, EC &amp; Fire NOC, Labour Cess, RERA Approval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F76" dT="2025-02-20T04:32:21.14" personId="{0B73D28C-8C70-4C9B-8B43-3FA5E2F08313}" id="{90B9F618-58E3-4FA7-AEC6-DC5C346F969A}">
    <text>This is the per sqft. Of construction area for respective product.</text>
  </threadedComment>
  <threadedComment ref="F77" dT="2025-02-20T04:32:34.72" personId="{0B73D28C-8C70-4C9B-8B43-3FA5E2F08313}" id="{258C3580-3E53-4D3F-9AAF-BCD9C6DA2C16}">
    <text>This is the per sqft. Of construction area for respective product.</text>
  </threadedComment>
  <threadedComment ref="F78" dT="2025-02-20T04:32:38.75" personId="{0B73D28C-8C70-4C9B-8B43-3FA5E2F08313}" id="{82B4A0A1-4987-4310-9E6D-E1EA255F6533}">
    <text>This is the per sqft. Of construction area for respective product.</text>
  </threadedComment>
  <threadedComment ref="F79" dT="2025-02-20T04:32:43.17" personId="{0B73D28C-8C70-4C9B-8B43-3FA5E2F08313}" id="{C71EDE88-C1DC-4E24-8077-0E5E60E478B9}">
    <text>This is the per sqft. Of construction area for respective product.</text>
  </threadedComment>
  <threadedComment ref="F80" dT="2025-02-20T04:32:47.57" personId="{0B73D28C-8C70-4C9B-8B43-3FA5E2F08313}" id="{72F319BD-6C38-467C-9142-679718F4ECAD}">
    <text>This is the per sqft. Of construction area for respective product.</text>
  </threadedComment>
  <threadedComment ref="F81" dT="2025-02-20T04:32:53.10" personId="{0B73D28C-8C70-4C9B-8B43-3FA5E2F08313}" id="{2DB252A7-863F-4B52-B493-1F24C84E7A63}">
    <text>This is the per sqft. Of construction area for respective product.</text>
  </threadedComment>
  <threadedComment ref="F82" dT="2025-02-20T04:32:58.88" personId="{0B73D28C-8C70-4C9B-8B43-3FA5E2F08313}" id="{09028FA1-7F38-46D5-881C-27108A164F35}">
    <text>This is the per sqft. Of construction area for respective product.</text>
  </threadedComment>
  <threadedComment ref="F83" dT="2025-02-20T04:33:03.10" personId="{0B73D28C-8C70-4C9B-8B43-3FA5E2F08313}" id="{3581CCAB-9A02-4363-9881-D5B9BA559F3A}">
    <text>This is the per sqft. Of construction area for respective product.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J4" dT="2025-01-31T04:32:34.03" personId="{25FB7D8C-B1B3-4EDA-980E-565628EEF67C}" id="{DE265E79-0487-44C0-A633-E3288C21A0A2}">
    <text>For this purpose, cost of revenue rasta purchased is also taken as INR 50/ cr instead of 4cr</text>
  </threadedComment>
  <threadedComment ref="B13" dT="2025-01-31T06:56:08.25" personId="{25FB7D8C-B1B3-4EDA-980E-565628EEF67C}" id="{64205EFE-BBDE-4FE6-B478-D819DB21A6C1}">
    <text>Legal Fees, Admin &amp; offices, Contingency, Processing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B10" dT="2025-02-28T10:09:01.71" personId="{0B73D28C-8C70-4C9B-8B43-3FA5E2F08313}" id="{95356253-711F-4551-AFD8-7021543A8F15}">
    <text>Legal Fees, Admin &amp; offices, Contingency, Processing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B5" dT="2025-02-05T10:56:13.35" personId="{0B73D28C-8C70-4C9B-8B43-3FA5E2F08313}" id="{AE4A9980-DFCE-4BFE-B777-05A530397F21}">
    <text>This is the peak of construction requirement.</text>
  </threadedComment>
  <threadedComment ref="B21" dT="2025-02-05T10:56:13.35" personId="{0B73D28C-8C70-4C9B-8B43-3FA5E2F08313}" id="{C6A5B0D5-B852-481B-A344-45071BBF34D9}">
    <text>This is the peak of construction requirement.</text>
  </threadedComment>
  <threadedComment ref="B36" dT="2025-02-05T10:56:13.35" personId="{0B73D28C-8C70-4C9B-8B43-3FA5E2F08313}" id="{3D456DE3-DDC8-46C3-B4E4-BDD3CE2761E6}">
    <text>This is the peak of construction requirement.</text>
  </threadedComment>
  <threadedComment ref="B52" dT="2025-02-05T10:56:13.35" personId="{0B73D28C-8C70-4C9B-8B43-3FA5E2F08313}" id="{74219282-CCD2-4CA6-AE8B-DE88DCF150B0}">
    <text>This is the peak of construction requirement.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B3" dT="2025-02-10T12:02:30.20" personId="{0B73D28C-8C70-4C9B-8B43-3FA5E2F08313}" id="{458EED09-6B89-452E-ACA3-E3EB28D99DC4}">
    <text>Car park realization isn’t taken separately in both model.</text>
  </threadedComment>
  <threadedComment ref="C3" dT="2025-02-10T11:46:56.12" personId="{0B73D28C-8C70-4C9B-8B43-3FA5E2F08313}" id="{4238B523-117A-48EB-AAE3-A6A9049715A7}">
    <text>150 is the EDC IDC Recovery</text>
  </threadedComment>
  <threadedComment ref="K10" dT="2025-02-11T06:20:58.35" personId="{0B73D28C-8C70-4C9B-8B43-3FA5E2F08313}" id="{9F68D6B8-740F-4E32-8CEE-6B7116A69F06}">
    <text>Factor loading on NILP Commercial component was missing.</text>
  </threadedComment>
  <threadedComment ref="K12" dT="2025-02-11T06:17:17.41" personId="{0B73D28C-8C70-4C9B-8B43-3FA5E2F08313}" id="{5D5BD391-1A89-4C31-9DA6-4DCFD0BE5C5F}">
    <text xml:space="preserve"> Still 0.4 Difference is coming because they’ve have calculated TOD commercial costing based on factored price of NILP Commercial</text>
  </threadedComment>
</ThreadedComments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8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71AE9AF-6F53-48F3-BFB5-389C78516FAE}">
  <we:reference id="wa200002311" version="1.2024.9.188" store="en-US" storeType="OMEX"/>
  <we:alternateReferences>
    <we:reference id="wa200002311" version="1.2024.9.188" store="en-US" storeType="OMEX"/>
  </we:alternateReferences>
  <we:properties>
    <we:property name="Office.ForceRefreshCustomFunctionSourceCache" value="true"/>
    <we:property name="Office.ForceRefreshCustomFunctionsCache" value="true"/>
    <we:property name="persist:connectionCollectionReducer" value="&quot;{\&quot;_persist\&quot;:\&quot;{\\\&quot;version\\\&quot;:3,\\\&quot;rehydrated\\\&quot;:true}\&quot;}&quot;"/>
    <we:property name="persist:connectionDatabasesReducer" value="&quot;{\&quot;_persist\&quot;:\&quot;{\\\&quot;version\\\&quot;:-1,\\\&quot;rehydrated\\\&quot;:true}\&quot;}&quot;"/>
    <we:property name="persist:genericInquiriesOptionsReducer" value="&quot;{\&quot;_persist\&quot;:\&quot;{\\\&quot;version\\\&quot;:1,\\\&quot;rehydrated\\\&quot;:true}\&quot;}&quot;"/>
    <we:property name="persist:globalObjectFiltersReducer" value="&quot;{\&quot;_persist\&quot;:\&quot;{\\\&quot;version\\\&quot;:0,\\\&quot;rehydrated\\\&quot;:true}\&quot;}&quot;"/>
    <we:property name="persist:granularBalanceLoadingReducer" value="&quot;{\&quot;_persist\&quot;:\&quot;{\\\&quot;version\\\&quot;:0,\\\&quot;rehydrated\\\&quot;:true}\&quot;}&quot;"/>
    <we:property name="persist:lastRefreshReducer" value="&quot;{\&quot;_persist\&quot;:\&quot;{\\\&quot;version\\\&quot;:-1,\\\&quot;rehydrated\\\&quot;:true}\&quot;}&quot;"/>
    <we:property name="persist:nxOnlyWorkbookOptionsReducer" value="&quot;{\&quot;asyncDataRetrievalForIntacct\&quot;:\&quot;\\\&quot;synchronous\\\&quot;\&quot;,\&quot;numberOfSdkFunctionsPerIntacctRequest\&quot;:\&quot;16\&quot;,\&quot;numberOfConcurrentIntacctRestApiRequests\&quot;:\&quot;8\&quot;,\&quot;globalConcurrencyLimit\&quot;:\&quot;4096\&quot;,\&quot;shouldOnlyLoadBalancesForAccountsSpecifiedInTheWorkbook\&quot;:\&quot;false\&quot;,\&quot;shouldUseDetailedDrilldown\&quot;:\&quot;false\&quot;,\&quot;shouldUseRollupsForGlHistory\&quot;:\&quot;false\&quot;,\&quot;writebackProcessingOrder\&quot;:\&quot;\\\&quot;over-then-down\\\&quot;\&quot;,\&quot;shouldUseSharedMemoryCaches\&quot;:\&quot;false\&quot;,\&quot;_persist\&quot;:\&quot;{\\\&quot;version\\\&quot;:1,\\\&quot;rehydrated\\\&quot;:true}\&quot;}&quot;"/>
    <we:property name="persist:snapshotReducer" value="&quot;{\&quot;_persist\&quot;:\&quot;{\\\&quot;version\\\&quot;:-1,\\\&quot;rehydrated\\\&quot;:true}\&quot;}&quot;"/>
    <we:property name="persist:workbookIdentityReducer" value="&quot;{\&quot;workbookId\&quot;:\&quot;\\\&quot;a753a094-5c2f-447c-bfb9-8850f932a090\\\&quot;\&quot;,\&quot;_persist\&quot;:\&quot;{\\\&quot;version\\\&quot;:-1,\\\&quot;rehydrated\\\&quot;:true}\&quot;}&quot;"/>
    <we:property name="persist:workbookOptionsReducer" value="&quot;{\&quot;shouldIgnoreEntityDoesNotExistError\&quot;:\&quot;{\\\&quot;value\\\&quot;:false}\&quot;,\&quot;shouldRefreshDataOnOpen\&quot;:\&quot;{\\\&quot;value\\\&quot;:false}\&quot;,\&quot;shouldRefreshExternalDataOnRefresh\&quot;:\&quot;{\\\&quot;value\\\&quot;:false}\&quot;,\&quot;isAccountBalanceSignReversed\&quot;:\&quot;{\\\&quot;value\\\&quot;:false}\&quot;,\&quot;blankRangesProcessingMode\&quot;:\&quot;{\\\&quot;value\\\&quot;:\\\&quot;keep-all-blanks\\\&quot;}\&quot;,\&quot;shouldDrilldownToSeparateWorkbook\&quot;:\&quot;{\\\&quot;value\\\&quot;:false}\&quot;,\&quot;_persist\&quot;:\&quot;{\\\&quot;version\\\&quot;:1,\\\&quot;rehydrated\\\&quot;:true}\&quot;}&quot;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 val="1"/>
    </a:ext>
    <a:ext xmlns:a="http://schemas.openxmlformats.org/drawingml/2006/main" uri="{7C84B067-C214-45C3-A712-C9D94CD141B2}">
      <we:customFunctionIdList>
        <we:customFunctionIds>COLLATE</we:customFunctionIds>
        <we:customFunctionIds>CONNECTIONINFO</we:customFunctionIds>
        <we:customFunctionIds>VXTEXTSPLIT</we:customFunctionIds>
        <we:customFunctionIds>UNIQUEBYPATTERN</we:customFunctionIds>
        <we:customFunctionIds>VELIXOVERSION</we:customFunctionIds>
        <we:customFunctionIds>TOTABLE</we:customFunctionIds>
        <we:customFunctionIds>TODAYNV</we:customFunctionIds>
        <we:customFunctionIds>WORKBOOKLASTREFRESHBY</we:customFunctionIds>
        <we:customFunctionIds>WORKBOOKLASTREFRESHDATE</we:customFunctionIds>
        <we:customFunctionIds>WRITEBACKCOMMIT</we:customFunctionIds>
        <we:customFunctionIds>ACCOUNTNAME</we:customFunctionIds>
        <we:customFunctionIds>ACCOUNTBEGINNINGBALANCE</we:customFunctionIds>
        <we:customFunctionIds>ACCOUNTENDINGBALANCE</we:customFunctionIds>
        <we:customFunctionIds>ACCOUNTTURNOVER</we:customFunctionIds>
        <we:customFunctionIds>ACCOUNTTOTALDEBITS</we:customFunctionIds>
        <we:customFunctionIds>ACCOUNTTOTALCREDITS</we:customFunctionIds>
        <we:customFunctionIds>FINANCIALPERIOD</we:customFunctionIds>
        <we:customFunctionIds>FINANCIALPERIODBYDATE</we:customFunctionIds>
        <we:customFunctionIds>FINANCIALPERIODSTARTDATE</we:customFunctionIds>
        <we:customFunctionIds>FINANCIALPERIODENDDATE</we:customFunctionIds>
        <we:customFunctionIds>FINANCIALPERIODLIST</we:customFunctionIds>
        <we:customFunctionIds>FINANCIALPERIODOFFSET</we:customFunctionIds>
        <we:customFunctionIds>GI</we:customFunctionIds>
        <we:customFunctionIds>GIFILTER</we:customFunctionIds>
        <we:customFunctionIds>GILOOKUP</we:customFunctionIds>
        <we:customFunctionIds>GILOOKUPF</we:customFunctionIds>
        <we:customFunctionIds>EXPANDACCOUNTRANGE</we:customFunctionIds>
        <we:customFunctionIds>EXPANDACCOUNTCLASSRANGE</we:customFunctionIds>
        <we:customFunctionIds>EXPANDACCOUNTGROUPRANGE</we:customFunctionIds>
        <we:customFunctionIds>EXPANDBRANCHRANGE</we:customFunctionIds>
        <we:customFunctionIds>EXPANDCOMPANYRANGE</we:customFunctionIds>
        <we:customFunctionIds>EXPANDCOSTCODERANGE</we:customFunctionIds>
        <we:customFunctionIds>EXPANDINVENTORYITEMRANGE</we:customFunctionIds>
        <we:customFunctionIds>EXPANDPROJECTHISTORY</we:customFunctionIds>
        <we:customFunctionIds>EXPANDPROJECTRANGE</we:customFunctionIds>
        <we:customFunctionIds>EXPANDSEGMENTVALUERANGE</we:customFunctionIds>
        <we:customFunctionIds>EXPANDSUBACCOUNTRANGE</we:customFunctionIds>
        <we:customFunctionIds>ACCOUNTSWITHHISTORY</we:customFunctionIds>
        <we:customFunctionIds>ACCOUNTSANDSUBACCOUNTSWITHHISTORY</we:customFunctionIds>
        <we:customFunctionIds>SUBACCOUNTNAME</we:customFunctionIds>
        <we:customFunctionIds>ACCOUNTCLASS</we:customFunctionIds>
        <we:customFunctionIds>BRANCHNAME</we:customFunctionIds>
        <we:customFunctionIds>COMPANYNAME</we:customFunctionIds>
        <we:customFunctionIds>ACCOUNTTYPE</we:customFunctionIds>
        <we:customFunctionIds>ACCOUNTCLASSNAME</we:customFunctionIds>
        <we:customFunctionIds>ACCOUNTCLASSLIST</we:customFunctionIds>
        <we:customFunctionIds>BRANCHLIST</we:customFunctionIds>
        <we:customFunctionIds>ACCOUNTCONSOLIST</we:customFunctionIds>
        <we:customFunctionIds>ACCOUNTGROUPDESCRIPTION</we:customFunctionIds>
        <we:customFunctionIds>COSTCODEDESCRIPTION</we:customFunctionIds>
        <we:customFunctionIds>INVENTORYITEMDESCRIPTION</we:customFunctionIds>
        <we:customFunctionIds>PROJECTDESCRIPTION</we:customFunctionIds>
        <we:customFunctionIds>PROJECTSTARTDATE</we:customFunctionIds>
        <we:customFunctionIds>PROJECTENDDATE</we:customFunctionIds>
        <we:customFunctionIds>PROJECTTASKDESCRIPTION</we:customFunctionIds>
        <we:customFunctionIds>PROJECTTASKSTARTDATE</we:customFunctionIds>
        <we:customFunctionIds>PROJECTTASKENDDATE</we:customFunctionIds>
        <we:customFunctionIds>PROJECTTASKPLANNEDSTARTDATE</we:customFunctionIds>
        <we:customFunctionIds>PROJECTTASKPLANNEDENDDATE</we:customFunctionIds>
        <we:customFunctionIds>PROJECTBEGINNINGAMOUNT</we:customFunctionIds>
        <we:customFunctionIds>PROJECTBEGINNINGQUANTITY</we:customFunctionIds>
        <we:customFunctionIds>PROJECTENDINGAMOUNT</we:customFunctionIds>
        <we:customFunctionIds>PROJECTENDINGQUANTITY</we:customFunctionIds>
        <we:customFunctionIds>PROJECTTURNOVERAMOUNT</we:customFunctionIds>
        <we:customFunctionIds>PROJECTTURNOVERQUANTITY</we:customFunctionIds>
        <we:customFunctionIds>PROJECTBUDGETAMOUNT</we:customFunctionIds>
        <we:customFunctionIds>PROJECTBUDGETQUANTITY</we:customFunctionIds>
        <we:customFunctionIds>PROJECTREVISEDBUDGETAMOUNT</we:customFunctionIds>
        <we:customFunctionIds>PROJECTREVISEDBUDGETQUANTITY</we:customFunctionIds>
        <we:customFunctionIds>PROJECTCHANGEORDERAMOUNT</we:customFunctionIds>
        <we:customFunctionIds>PROJECTCHANGEORDERQUANTITY</we:customFunctionIds>
        <we:customFunctionIds>PROJECTCOMMITTEDCHANGEORDERAMOUNT</we:customFunctionIds>
        <we:customFunctionIds>PROJECTCOMMITTEDCHANGEORDERQUANTITY</we:customFunctionIds>
        <we:customFunctionIds>PROJECTCOMMITTEDAMOUNT</we:customFunctionIds>
        <we:customFunctionIds>PROJECTCOMMITTEDQUANTITY</we:customFunctionIds>
        <we:customFunctionIds>PROJECTCOMMITTEDINVOICEDAMOUNT</we:customFunctionIds>
        <we:customFunctionIds>PROJECTCOMMITTEDINVOICEDQUANTITY</we:customFunctionIds>
        <we:customFunctionIds>PROJECTCOMMITTEDOPENAMOUNT</we:customFunctionIds>
        <we:customFunctionIds>PROJECTCOMMITTEDOPENQUANTITY</we:customFunctionIds>
        <we:customFunctionIds>PROJECTCOMMITTEDRECEIVEDQUANTITY</we:customFunctionIds>
        <we:customFunctionIds>PROJECTREVISEDCOMMITTEDAMOUNT</we:customFunctionIds>
        <we:customFunctionIds>PROJECTREVISEDCOMMITTEDQUANTITY</we:customFunctionIds>
        <we:customFunctionIds>PROJECTCOSTATCOMPLETION</we:customFunctionIds>
        <we:customFunctionIds>PROJECTCOSTTOCOMPLETE</we:customFunctionIds>
        <we:customFunctionIds>PROJECTPENDINGINVOICEAMOUNT</we:customFunctionIds>
        <we:customFunctionIds>PROJECTFORECASTAMOUNT</we:customFunctionIds>
        <we:customFunctionIds>PROJECTFORECASTQUANTITY</we:customFunctionIds>
        <we:customFunctionIds>PROJECTFORECASTREVISEDAMOUNT</we:customFunctionIds>
        <we:customFunctionIds>PROJECTFORECASTREVISEDQUANTITY</we:customFunctionIds>
        <we:customFunctionIds>SEGMENTDESCRIPTION</we:customFunctionIds>
        <we:customFunctionIds>WRITEBACKBUDGET</we:customFunctionIds>
        <we:customFunctionIds>WRITEBACKPROJECTFORECAST</we:customFunctionIds>
        <we:customFunctionIds>WRITEBACK</we:customFunctionIds>
        <we:customFunctionIds>WRITEBACKREFRESHDATA</we:customFunctionIds>
        <we:customFunctionIds>WRITEBACKARGUMENTS</we:customFunctionIds>
        <we:customFunctionIds>GETATTACHMENTS</we:customFunctionIds>
        <we:customFunctionIds>WRITEBACKJOURNAL</we:customFunctionIds>
        <we:customFunctionIds>WRITEBACKPROJECTUPDATEBUDGET</we:customFunctionIds>
        <we:customFunctionIds>SI.EXPANDACCOUNTSINGROUP</we:customFunctionIds>
        <we:customFunctionIds>SI.EXPANDBUDGETRANGE</we:customFunctionIds>
        <we:customFunctionIds>SI.EXPANDCOSTTYPERANGE</we:customFunctionIds>
        <we:customFunctionIds>SI.EXPANDPERIODRANGE</we:customFunctionIds>
        <we:customFunctionIds>SI.EXPANDPROJECTESTIMATERANGE</we:customFunctionIds>
        <we:customFunctionIds>SI.EXPANDTASKRANGE</we:customFunctionIds>
        <we:customFunctionIds>SI.EXPANDTAXDETAILSRANGE</we:customFunctionIds>
        <we:customFunctionIds>SI.EXPANDGLHISTORY</we:customFunctionIds>
        <we:customFunctionIds>SI.EXPANDUDDVALUERANGE</we:customFunctionIds>
        <we:customFunctionIds>SI.DEBITS</we:customFunctionIds>
        <we:customFunctionIds>SI.CREDITS</we:customFunctionIds>
        <we:customFunctionIds>SI.ADJDEBITS</we:customFunctionIds>
        <we:customFunctionIds>SI.ADJCREDITS</we:customFunctionIds>
        <we:customFunctionIds>SI.EXPANDACCOUNTRANGE</we:customFunctionIds>
        <we:customFunctionIds>SI.EXPANDACCOUNTGROUPRANGE</we:customFunctionIds>
        <we:customFunctionIds>SI.OPENINGBALANCE</we:customFunctionIds>
        <we:customFunctionIds>SI.CLOSINGBALANCE</we:customFunctionIds>
        <we:customFunctionIds>SI.TURNOVER</we:customFunctionIds>
        <we:customFunctionIds>SI.BUDGETTURNOVER</we:customFunctionIds>
        <we:customFunctionIds>SI.QUERY</we:customFunctionIds>
        <we:customFunctionIds>SI.XQUERY</we:customFunctionIds>
        <we:customFunctionIds>SI.QUERYFILTER</we:customFunctionIds>
        <we:customFunctionIds>SI.QUERYLOOKUP</we:customFunctionIds>
        <we:customFunctionIds>SI.OBJECTDEFINITION</we:customFunctionIds>
        <we:customFunctionIds>SI.WRITEBACKJOURNAL</we:customFunctionIds>
        <we:customFunctionIds>SI.TAXRATE</we:customFunctionIds>
        <we:customFunctionIds>SI.WRITEBACKPROJECTESTIMATE</we:customFunctionIds>
        <we:customFunctionIds>SI.WRITEBACKBUDGET</we:customFunctionIds>
        <we:customFunctionIds>SI.WRITEBACK</we:customFunctionIds>
        <we:customFunctionIds>SI.WRITEBACKWIP</we:customFunctionIds>
        <we:customFunctionIds>SI.PROJECTESTIMATEAMOUNT</we:customFunctionIds>
        <we:customFunctionIds>SI.PROJECTESTIMATEQUANTITY</we:customFunctionIds>
        <we:customFunctionIds>SI.DIMENSIONS</we:customFunctionIds>
        <we:customFunctionIds>SI.UDDVALUEID</we:customFunctionIds>
        <we:customFunctionIds>SI.EXPANDPROJECTRANGE</we:customFunctionIds>
        <we:customFunctionIds>SI.TRANSACTIONDRILLDOWN</we:customFunctionIds>
        <we:customFunctionIds>SI.BUDGETABLEPERIODBYDATE</we:customFunctionIds>
        <we:customFunctionIds>SI.TASKNAME</we:customFunctionIds>
        <we:customFunctionIds>SI.COSTTYPENAME</we:customFunctionIds>
        <we:customFunctionIds>SI.GETATTACHMENTS</we:customFunctionIds>
        <we:customFunctionIds>SI.GETATTACHMENTSBYID</we:customFunctionIds>
        <we:customFunctionIds>WRITEBACKPROJECTCOSTPROJECTION</we:customFunctionIds>
        <we:customFunctionIds>SI.XEXPANDOBJECTRANGE</we:customFunctionIds>
        <we:customFunctionIds>SI.XOBJECTDEFINITION</we:customFunctionIds>
        <we:customFunctionIds>SI.ACCOUNTNAME</we:customFunctionIds>
        <we:customFunctionIds>SI.CLASSNAME</we:customFunctionIds>
        <we:customFunctionIds>SI.CUSTOMERNAME</we:customFunctionIds>
        <we:customFunctionIds>SI.DEPARTMENTNAME</we:customFunctionIds>
        <we:customFunctionIds>SI.EMPLOYEENAME</we:customFunctionIds>
        <we:customFunctionIds>SI.ITEMNAME</we:customFunctionIds>
        <we:customFunctionIds>SI.LOCATIONNAME</we:customFunctionIds>
        <we:customFunctionIds>SI.PROJECTNAME</we:customFunctionIds>
        <we:customFunctionIds>SI.VENDORNAME</we:customFunctionIds>
        <we:customFunctionIds>SI.WAREHOUSENAME</we:customFunctionIds>
        <we:customFunctionIds>SI.PROJECTESTIMATEDESCRIPTION</we:customFunctionIds>
        <we:customFunctionIds>SI.PROJECTSTATUS</we:customFunctionIds>
        <we:customFunctionIds>SI.PROJECTSTARTDATE</we:customFunctionIds>
        <we:customFunctionIds>SI.PROJECTENDDATE</we:customFunctionIds>
        <we:customFunctionIds>SI.PERIODSTARTDATE</we:customFunctionIds>
        <we:customFunctionIds>SI.PERIODENDDATE</we:customFunctionIds>
        <we:customFunctionIds>SI.USERBOOKDESCRIPTION</we:customFunctionIds>
        <we:customFunctionIds>SI.CONSOLIDATIONBOOKDESCRIPTION</we:customFunctionIds>
        <we:customFunctionIds>SI.EXPANDSTANDARDCOSTTYPERANGE</we:customFunctionIds>
        <we:customFunctionIds>SI.EXPANDCLASSRANGE</we:customFunctionIds>
        <we:customFunctionIds>SI.EXPANDCUSTOMERRANGE</we:customFunctionIds>
        <we:customFunctionIds>SI.EXPANDDEPARTMENTRANGE</we:customFunctionIds>
        <we:customFunctionIds>SI.EXPANDEMPLOYEERANGE</we:customFunctionIds>
        <we:customFunctionIds>SI.EXPANDITEMRANGE</we:customFunctionIds>
        <we:customFunctionIds>SI.EXPANDLOCATIONRANGE</we:customFunctionIds>
        <we:customFunctionIds>SI.EXPANDVENDORRANGE</we:customFunctionIds>
        <we:customFunctionIds>SI.EXPANDWAREHOUSERANGE</we:customFunctionIds>
        <we:customFunctionIds>SI.EXPANDUSERBOOKRANGE</we:customFunctionIds>
        <we:customFunctionIds>SI.EXPANDCONSOLIDATIONBOOKRANGE</we:customFunctionIds>
        <we:customFunctionIds>SI.EXPANDTAXSOLUTIONRANGE</we:customFunctionIds>
        <we:customFunctionIds>SI.EXPANDOBJECTRANGE</we:customFunctionIds>
        <we:customFunctionIds>SI.EXPANDPROJECTESTIMATETYPERANGE</we:customFunctionIds>
        <we:customFunctionIds>SI.EXPANDSTANDARDTASKRANGE</we:customFunctionIds>
      </we:customFunctionIdList>
    </a:ext>
    <a:ext xmlns:a="http://schemas.openxmlformats.org/drawingml/2006/main" uri="{0858819E-0033-43BF-8937-05EC82904868}">
      <we:backgroundApp state="1" runtimeId="VelixoReportsAddin.Url"/>
    </a:ext>
  </we:extLst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Relationship Id="rId4" Type="http://schemas.microsoft.com/office/2017/10/relationships/threadedComment" Target="../threadedComments/threadedComment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Relationship Id="rId5" Type="http://schemas.microsoft.com/office/2017/10/relationships/threadedComment" Target="../threadedComments/threadedComment5.xml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9.bin"/><Relationship Id="rId4" Type="http://schemas.microsoft.com/office/2017/10/relationships/threadedComment" Target="../threadedComments/threadedComment6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0.bin"/><Relationship Id="rId4" Type="http://schemas.microsoft.com/office/2017/10/relationships/threadedComment" Target="../threadedComments/threadedComment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Relationship Id="rId4" Type="http://schemas.microsoft.com/office/2017/10/relationships/threadedComment" Target="../threadedComments/threadedComment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9.xml"/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20CD6-40F0-4172-93E7-4FA69476ECC1}">
  <sheetPr codeName="Sheet1"/>
  <dimension ref="A1:X19"/>
  <sheetViews>
    <sheetView workbookViewId="0">
      <selection activeCell="A15" sqref="A15:B19"/>
    </sheetView>
  </sheetViews>
  <sheetFormatPr defaultRowHeight="14.4" x14ac:dyDescent="0.3"/>
  <cols>
    <col min="1" max="1" width="24.88671875" bestFit="1" customWidth="1"/>
  </cols>
  <sheetData>
    <row r="1" spans="1:24" x14ac:dyDescent="0.3">
      <c r="A1" s="634"/>
      <c r="B1" s="634"/>
      <c r="C1" s="634"/>
      <c r="D1" s="634"/>
      <c r="E1" s="634"/>
      <c r="F1" s="634"/>
      <c r="G1" s="634"/>
      <c r="H1" s="634"/>
      <c r="I1" s="634"/>
      <c r="J1" s="634"/>
      <c r="K1" s="634"/>
      <c r="L1" s="634"/>
      <c r="M1" s="634"/>
      <c r="N1" s="634"/>
      <c r="O1" s="634"/>
      <c r="P1" s="634"/>
      <c r="Q1" s="634"/>
      <c r="R1" s="634"/>
      <c r="S1" s="634"/>
      <c r="T1" s="634"/>
      <c r="U1" s="634"/>
      <c r="V1" s="634"/>
      <c r="W1" s="634"/>
      <c r="X1" s="634"/>
    </row>
    <row r="2" spans="1:24" x14ac:dyDescent="0.3">
      <c r="A2" s="634"/>
      <c r="B2" s="634"/>
      <c r="C2" s="634"/>
      <c r="D2" s="634"/>
      <c r="E2" s="634"/>
      <c r="F2" s="634"/>
      <c r="G2" s="634"/>
      <c r="H2" s="634"/>
      <c r="I2" s="634"/>
      <c r="J2" s="634"/>
      <c r="K2" s="634"/>
      <c r="L2" s="634"/>
      <c r="M2" s="634"/>
      <c r="N2" s="634"/>
      <c r="O2" s="634"/>
      <c r="P2" s="634"/>
      <c r="Q2" s="634"/>
      <c r="R2" s="634"/>
      <c r="S2" s="634"/>
      <c r="T2" s="634"/>
      <c r="U2" s="634"/>
      <c r="V2" s="634"/>
      <c r="W2" s="634"/>
      <c r="X2" s="634"/>
    </row>
    <row r="3" spans="1:24" x14ac:dyDescent="0.3">
      <c r="A3" s="634"/>
      <c r="B3" s="634"/>
      <c r="C3" s="634"/>
      <c r="D3" s="634"/>
      <c r="E3" s="634"/>
      <c r="F3" s="634"/>
      <c r="G3" s="634"/>
      <c r="H3" s="634"/>
      <c r="I3" s="634"/>
      <c r="J3" s="634"/>
      <c r="K3" s="634"/>
      <c r="L3" s="634"/>
      <c r="M3" s="634"/>
      <c r="N3" s="634"/>
      <c r="O3" s="634"/>
      <c r="P3" s="634"/>
      <c r="Q3" s="634"/>
      <c r="R3" s="634"/>
      <c r="S3" s="634"/>
      <c r="T3" s="634"/>
      <c r="U3" s="634"/>
      <c r="V3" s="634"/>
      <c r="W3" s="634"/>
      <c r="X3" s="634"/>
    </row>
    <row r="4" spans="1:24" x14ac:dyDescent="0.3">
      <c r="A4" s="634"/>
      <c r="B4" s="634"/>
      <c r="C4" s="634"/>
      <c r="D4" s="634"/>
      <c r="E4" s="634"/>
      <c r="F4" s="634"/>
      <c r="G4" s="634"/>
      <c r="H4" s="634"/>
      <c r="I4" s="634"/>
      <c r="J4" s="634"/>
      <c r="K4" s="634"/>
      <c r="L4" s="634"/>
      <c r="M4" s="634"/>
      <c r="N4" s="634"/>
      <c r="O4" s="634"/>
      <c r="P4" s="634"/>
      <c r="Q4" s="634"/>
      <c r="R4" s="634"/>
      <c r="S4" s="634"/>
      <c r="T4" s="634"/>
      <c r="U4" s="634"/>
      <c r="V4" s="634"/>
      <c r="W4" s="634"/>
      <c r="X4" s="634"/>
    </row>
    <row r="5" spans="1:24" x14ac:dyDescent="0.3">
      <c r="A5" s="634"/>
      <c r="B5" s="634"/>
      <c r="C5" s="634"/>
      <c r="D5" s="634"/>
      <c r="E5" s="634"/>
      <c r="F5" s="634"/>
      <c r="G5" s="634"/>
      <c r="H5" s="634"/>
      <c r="I5" s="634"/>
      <c r="J5" s="634"/>
      <c r="K5" s="634"/>
      <c r="L5" s="634"/>
      <c r="M5" s="634"/>
      <c r="N5" s="634"/>
      <c r="O5" s="634"/>
      <c r="P5" s="634"/>
      <c r="Q5" s="634"/>
      <c r="R5" s="634"/>
      <c r="S5" s="634"/>
      <c r="T5" s="634"/>
      <c r="U5" s="634"/>
      <c r="V5" s="634"/>
      <c r="W5" s="634"/>
      <c r="X5" s="634"/>
    </row>
    <row r="6" spans="1:24" x14ac:dyDescent="0.3">
      <c r="A6" s="634"/>
      <c r="B6" s="634"/>
      <c r="C6" s="634"/>
      <c r="D6" s="634"/>
      <c r="E6" s="634"/>
      <c r="F6" s="634"/>
      <c r="G6" s="634"/>
      <c r="H6" s="634"/>
      <c r="I6" s="634"/>
      <c r="J6" s="634"/>
      <c r="K6" s="634"/>
      <c r="L6" s="634"/>
      <c r="M6" s="634"/>
      <c r="N6" s="634"/>
      <c r="O6" s="634"/>
      <c r="P6" s="634"/>
      <c r="Q6" s="634"/>
      <c r="R6" s="634"/>
      <c r="S6" s="634"/>
      <c r="T6" s="634"/>
      <c r="U6" s="634"/>
      <c r="V6" s="634"/>
      <c r="W6" s="634"/>
      <c r="X6" s="634"/>
    </row>
    <row r="7" spans="1:24" x14ac:dyDescent="0.3">
      <c r="A7" s="634"/>
      <c r="B7" s="634"/>
      <c r="C7" s="634"/>
      <c r="D7" s="634"/>
      <c r="E7" s="634"/>
      <c r="F7" s="634"/>
      <c r="G7" s="634"/>
      <c r="H7" s="634"/>
      <c r="I7" s="634"/>
      <c r="J7" s="634"/>
      <c r="K7" s="634"/>
      <c r="L7" s="634"/>
      <c r="M7" s="634"/>
      <c r="N7" s="634"/>
      <c r="O7" s="634"/>
      <c r="P7" s="634"/>
      <c r="Q7" s="634"/>
      <c r="R7" s="634"/>
      <c r="S7" s="634"/>
      <c r="T7" s="634"/>
      <c r="U7" s="634"/>
      <c r="V7" s="634"/>
      <c r="W7" s="634"/>
      <c r="X7" s="634"/>
    </row>
    <row r="8" spans="1:24" x14ac:dyDescent="0.3">
      <c r="A8" s="634"/>
      <c r="B8" s="634"/>
      <c r="C8" s="634"/>
      <c r="D8" s="634"/>
      <c r="E8" s="634"/>
      <c r="F8" s="634"/>
      <c r="G8" s="634"/>
      <c r="H8" s="634"/>
      <c r="I8" s="634"/>
      <c r="J8" s="634"/>
      <c r="K8" s="634"/>
      <c r="L8" s="634"/>
      <c r="M8" s="634"/>
      <c r="N8" s="634"/>
      <c r="O8" s="634"/>
      <c r="P8" s="634"/>
      <c r="Q8" s="634"/>
      <c r="R8" s="634"/>
      <c r="S8" s="634"/>
      <c r="T8" s="634"/>
      <c r="U8" s="634"/>
      <c r="V8" s="634"/>
      <c r="W8" s="634"/>
      <c r="X8" s="634"/>
    </row>
    <row r="9" spans="1:24" x14ac:dyDescent="0.3">
      <c r="A9" s="634"/>
      <c r="B9" s="634"/>
      <c r="C9" s="634"/>
      <c r="D9" s="634"/>
      <c r="E9" s="634"/>
      <c r="F9" s="634"/>
      <c r="G9" s="634"/>
      <c r="H9" s="634"/>
      <c r="I9" s="634"/>
      <c r="J9" s="634"/>
      <c r="K9" s="634"/>
      <c r="L9" s="634"/>
      <c r="M9" s="634"/>
      <c r="N9" s="634"/>
      <c r="O9" s="634"/>
      <c r="P9" s="634"/>
      <c r="Q9" s="634"/>
      <c r="R9" s="634"/>
      <c r="S9" s="634"/>
      <c r="T9" s="634"/>
      <c r="U9" s="634"/>
      <c r="V9" s="634"/>
      <c r="W9" s="634"/>
      <c r="X9" s="634"/>
    </row>
    <row r="10" spans="1:24" x14ac:dyDescent="0.3">
      <c r="A10" s="634"/>
      <c r="B10" s="634"/>
      <c r="C10" s="634"/>
      <c r="D10" s="634"/>
      <c r="E10" s="634"/>
      <c r="F10" s="634"/>
      <c r="G10" s="634"/>
      <c r="H10" s="634"/>
      <c r="I10" s="634"/>
      <c r="J10" s="634"/>
      <c r="K10" s="634"/>
      <c r="L10" s="634"/>
      <c r="M10" s="634"/>
      <c r="N10" s="634"/>
      <c r="O10" s="634"/>
      <c r="P10" s="634"/>
      <c r="Q10" s="634"/>
      <c r="R10" s="634"/>
      <c r="S10" s="634"/>
      <c r="T10" s="634"/>
      <c r="U10" s="634"/>
      <c r="V10" s="634"/>
      <c r="W10" s="634"/>
      <c r="X10" s="634"/>
    </row>
    <row r="11" spans="1:24" x14ac:dyDescent="0.3">
      <c r="A11" s="634"/>
      <c r="B11" s="634"/>
      <c r="C11" s="634"/>
      <c r="D11" s="634"/>
      <c r="E11" s="634"/>
      <c r="F11" s="634"/>
      <c r="G11" s="634"/>
      <c r="H11" s="634"/>
      <c r="I11" s="634"/>
      <c r="J11" s="634"/>
      <c r="K11" s="634"/>
      <c r="L11" s="634"/>
      <c r="M11" s="634"/>
      <c r="N11" s="634"/>
      <c r="O11" s="634"/>
      <c r="P11" s="634"/>
      <c r="Q11" s="634"/>
      <c r="R11" s="634"/>
      <c r="S11" s="634"/>
      <c r="T11" s="634"/>
      <c r="U11" s="634"/>
      <c r="V11" s="634"/>
      <c r="W11" s="634"/>
      <c r="X11" s="634"/>
    </row>
    <row r="12" spans="1:24" x14ac:dyDescent="0.3">
      <c r="A12" s="634"/>
      <c r="B12" s="634"/>
      <c r="C12" s="634"/>
      <c r="D12" s="634"/>
      <c r="E12" s="634"/>
      <c r="F12" s="634"/>
      <c r="G12" s="634"/>
      <c r="H12" s="634"/>
      <c r="I12" s="634"/>
      <c r="J12" s="634"/>
      <c r="K12" s="634"/>
      <c r="L12" s="634"/>
      <c r="M12" s="634"/>
      <c r="N12" s="634"/>
      <c r="O12" s="634"/>
      <c r="P12" s="634"/>
      <c r="Q12" s="634"/>
      <c r="R12" s="634"/>
      <c r="S12" s="634"/>
      <c r="T12" s="634"/>
      <c r="U12" s="634"/>
      <c r="V12" s="634"/>
      <c r="W12" s="634"/>
      <c r="X12" s="634"/>
    </row>
    <row r="15" spans="1:24" ht="15.6" x14ac:dyDescent="0.3">
      <c r="A15" s="635" t="s">
        <v>0</v>
      </c>
      <c r="B15" s="636"/>
    </row>
    <row r="16" spans="1:24" x14ac:dyDescent="0.3">
      <c r="A16" s="2" t="s">
        <v>1</v>
      </c>
      <c r="B16" s="3"/>
    </row>
    <row r="17" spans="1:2" x14ac:dyDescent="0.3">
      <c r="A17" s="4" t="s">
        <v>2</v>
      </c>
      <c r="B17" s="5"/>
    </row>
    <row r="18" spans="1:2" x14ac:dyDescent="0.3">
      <c r="A18" s="227" t="s">
        <v>3</v>
      </c>
      <c r="B18" s="227"/>
    </row>
    <row r="19" spans="1:2" x14ac:dyDescent="0.3">
      <c r="A19" s="1" t="s">
        <v>4</v>
      </c>
      <c r="B19" s="6"/>
    </row>
  </sheetData>
  <mergeCells count="2">
    <mergeCell ref="A1:X12"/>
    <mergeCell ref="A15:B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3F1F9-FF01-4303-A6E3-06A0527885DE}">
  <sheetPr>
    <pageSetUpPr fitToPage="1"/>
  </sheetPr>
  <dimension ref="B1:M114"/>
  <sheetViews>
    <sheetView topLeftCell="C6" workbookViewId="0">
      <selection activeCell="D24" sqref="D24"/>
    </sheetView>
  </sheetViews>
  <sheetFormatPr defaultRowHeight="14.4" x14ac:dyDescent="0.3"/>
  <cols>
    <col min="2" max="2" width="27" customWidth="1"/>
    <col min="3" max="3" width="32.77734375" customWidth="1"/>
    <col min="4" max="4" width="23.33203125" customWidth="1"/>
    <col min="5" max="5" width="22.88671875" customWidth="1"/>
    <col min="6" max="6" width="23" customWidth="1"/>
    <col min="7" max="7" width="18.6640625" customWidth="1"/>
    <col min="8" max="8" width="18.44140625" customWidth="1"/>
    <col min="9" max="9" width="21.33203125" customWidth="1"/>
    <col min="10" max="10" width="17" customWidth="1"/>
    <col min="11" max="11" width="16.6640625" customWidth="1"/>
    <col min="12" max="12" width="15.5546875" customWidth="1"/>
    <col min="13" max="13" width="19.109375" customWidth="1"/>
  </cols>
  <sheetData>
    <row r="1" spans="2:13" ht="15" thickBot="1" x14ac:dyDescent="0.35"/>
    <row r="2" spans="2:13" ht="15" thickBot="1" x14ac:dyDescent="0.35">
      <c r="C2" s="290" t="s">
        <v>428</v>
      </c>
      <c r="D2" s="291">
        <v>10</v>
      </c>
      <c r="E2" s="331"/>
      <c r="F2" s="331"/>
    </row>
    <row r="3" spans="2:13" ht="15" thickBot="1" x14ac:dyDescent="0.35"/>
    <row r="4" spans="2:13" x14ac:dyDescent="0.3">
      <c r="B4" s="289"/>
      <c r="C4" s="302" t="s">
        <v>429</v>
      </c>
      <c r="D4" s="602">
        <v>1</v>
      </c>
      <c r="E4" s="603">
        <f>D4+1</f>
        <v>2</v>
      </c>
      <c r="F4" s="602">
        <f>E4+1</f>
        <v>3</v>
      </c>
      <c r="G4" s="603">
        <f>F4+1</f>
        <v>4</v>
      </c>
      <c r="H4" s="602">
        <f>G4+1</f>
        <v>5</v>
      </c>
      <c r="I4" s="603">
        <f t="shared" ref="I4:L4" si="0">H4+1</f>
        <v>6</v>
      </c>
      <c r="J4" s="602">
        <f t="shared" si="0"/>
        <v>7</v>
      </c>
      <c r="K4" s="603">
        <f t="shared" si="0"/>
        <v>8</v>
      </c>
      <c r="L4" s="602">
        <f t="shared" si="0"/>
        <v>9</v>
      </c>
      <c r="M4" s="604">
        <f>L4+1</f>
        <v>10</v>
      </c>
    </row>
    <row r="5" spans="2:13" x14ac:dyDescent="0.3">
      <c r="B5" s="287"/>
      <c r="C5" s="74" t="s">
        <v>430</v>
      </c>
      <c r="D5" s="292" t="s">
        <v>431</v>
      </c>
      <c r="E5" s="303" t="s">
        <v>432</v>
      </c>
      <c r="F5" s="292" t="s">
        <v>433</v>
      </c>
      <c r="G5" s="303" t="s">
        <v>434</v>
      </c>
      <c r="H5" s="292" t="s">
        <v>435</v>
      </c>
      <c r="I5" s="303" t="s">
        <v>436</v>
      </c>
      <c r="J5" s="292" t="s">
        <v>765</v>
      </c>
      <c r="K5" s="303" t="s">
        <v>437</v>
      </c>
      <c r="L5" s="292" t="s">
        <v>438</v>
      </c>
      <c r="M5" s="304" t="s">
        <v>700</v>
      </c>
    </row>
    <row r="6" spans="2:13" ht="15.6" x14ac:dyDescent="0.3">
      <c r="B6" s="287" t="s">
        <v>54</v>
      </c>
      <c r="D6" s="367">
        <v>45444</v>
      </c>
      <c r="E6" s="368">
        <v>45474</v>
      </c>
      <c r="F6" s="367">
        <v>45505</v>
      </c>
      <c r="G6" s="368">
        <v>45536</v>
      </c>
      <c r="H6" s="367">
        <v>45566</v>
      </c>
      <c r="I6" s="368">
        <v>45597</v>
      </c>
      <c r="J6" s="367">
        <v>45627</v>
      </c>
      <c r="K6" s="368">
        <v>45658</v>
      </c>
      <c r="L6" s="367">
        <v>45689</v>
      </c>
      <c r="M6" s="369">
        <v>45748</v>
      </c>
    </row>
    <row r="7" spans="2:13" x14ac:dyDescent="0.3">
      <c r="B7" s="287" t="s">
        <v>121</v>
      </c>
      <c r="D7" s="347">
        <v>5</v>
      </c>
      <c r="E7" s="77">
        <v>5</v>
      </c>
      <c r="F7" s="347">
        <v>5</v>
      </c>
      <c r="G7" s="77">
        <v>5</v>
      </c>
      <c r="H7" s="347">
        <v>5</v>
      </c>
      <c r="I7" s="77">
        <v>5</v>
      </c>
      <c r="J7" s="347">
        <v>5</v>
      </c>
      <c r="K7" s="77">
        <v>5</v>
      </c>
      <c r="L7" s="347">
        <v>5</v>
      </c>
      <c r="M7" s="348">
        <v>5</v>
      </c>
    </row>
    <row r="8" spans="2:13" x14ac:dyDescent="0.3">
      <c r="B8" s="305" t="s">
        <v>439</v>
      </c>
      <c r="C8" s="306"/>
      <c r="D8" s="294"/>
      <c r="E8" s="306"/>
      <c r="F8" s="294"/>
      <c r="G8" s="306"/>
      <c r="H8" s="294"/>
      <c r="I8" s="306"/>
      <c r="J8" s="294"/>
      <c r="K8" s="306"/>
      <c r="L8" s="294"/>
      <c r="M8" s="307"/>
    </row>
    <row r="9" spans="2:13" ht="15.6" x14ac:dyDescent="0.3">
      <c r="B9" s="295" t="s">
        <v>440</v>
      </c>
      <c r="D9" s="364">
        <v>1.25</v>
      </c>
      <c r="E9" s="365">
        <v>1.25</v>
      </c>
      <c r="F9" s="364">
        <v>1.25</v>
      </c>
      <c r="G9" s="365">
        <v>1.25</v>
      </c>
      <c r="H9" s="364">
        <v>1.25</v>
      </c>
      <c r="I9" s="365">
        <v>1.25</v>
      </c>
      <c r="J9" s="364">
        <v>1.25</v>
      </c>
      <c r="K9" s="365">
        <v>1.25</v>
      </c>
      <c r="L9" s="364">
        <v>1.25</v>
      </c>
      <c r="M9" s="366">
        <v>1.25</v>
      </c>
    </row>
    <row r="10" spans="2:13" ht="15.6" x14ac:dyDescent="0.3">
      <c r="B10" s="295" t="s">
        <v>441</v>
      </c>
      <c r="D10" s="364">
        <v>1.5</v>
      </c>
      <c r="E10" s="365">
        <v>1.5</v>
      </c>
      <c r="F10" s="364">
        <v>1.5</v>
      </c>
      <c r="G10" s="365">
        <v>1.5</v>
      </c>
      <c r="H10" s="364">
        <v>1.5</v>
      </c>
      <c r="I10" s="365">
        <v>1.5</v>
      </c>
      <c r="J10" s="364">
        <v>1.5</v>
      </c>
      <c r="K10" s="365">
        <v>1.5</v>
      </c>
      <c r="L10" s="364">
        <v>1.5</v>
      </c>
      <c r="M10" s="366">
        <v>1.5</v>
      </c>
    </row>
    <row r="11" spans="2:13" ht="15.6" x14ac:dyDescent="0.3">
      <c r="B11" s="295" t="s">
        <v>442</v>
      </c>
      <c r="D11" s="364">
        <v>1.25</v>
      </c>
      <c r="E11" s="365">
        <v>1.25</v>
      </c>
      <c r="F11" s="364">
        <v>1.25</v>
      </c>
      <c r="G11" s="365">
        <v>1.25</v>
      </c>
      <c r="H11" s="364">
        <v>1.25</v>
      </c>
      <c r="I11" s="365">
        <v>1.25</v>
      </c>
      <c r="J11" s="364">
        <v>1.25</v>
      </c>
      <c r="K11" s="365">
        <v>1.25</v>
      </c>
      <c r="L11" s="364">
        <v>1.25</v>
      </c>
      <c r="M11" s="366">
        <v>1.25</v>
      </c>
    </row>
    <row r="12" spans="2:13" ht="15.6" x14ac:dyDescent="0.3">
      <c r="B12" s="295" t="s">
        <v>443</v>
      </c>
      <c r="D12" s="364">
        <v>1.5</v>
      </c>
      <c r="E12" s="365">
        <v>1.5</v>
      </c>
      <c r="F12" s="364">
        <v>1.5</v>
      </c>
      <c r="G12" s="365">
        <v>1.5</v>
      </c>
      <c r="H12" s="364">
        <v>1.5</v>
      </c>
      <c r="I12" s="365">
        <v>1.5</v>
      </c>
      <c r="J12" s="364">
        <v>1.5</v>
      </c>
      <c r="K12" s="365">
        <v>1.5</v>
      </c>
      <c r="L12" s="364">
        <v>1.5</v>
      </c>
      <c r="M12" s="366">
        <v>1.5</v>
      </c>
    </row>
    <row r="13" spans="2:13" ht="15.6" x14ac:dyDescent="0.3">
      <c r="B13" s="295" t="s">
        <v>444</v>
      </c>
      <c r="D13" s="364">
        <v>0.42</v>
      </c>
      <c r="E13" s="365">
        <v>0.42</v>
      </c>
      <c r="F13" s="364">
        <v>0.42</v>
      </c>
      <c r="G13" s="365">
        <v>0.42</v>
      </c>
      <c r="H13" s="364">
        <v>0.42</v>
      </c>
      <c r="I13" s="365">
        <v>0.42</v>
      </c>
      <c r="J13" s="364">
        <v>0.42</v>
      </c>
      <c r="K13" s="365">
        <v>0.42</v>
      </c>
      <c r="L13" s="364">
        <v>0.42</v>
      </c>
      <c r="M13" s="366">
        <v>0.35</v>
      </c>
    </row>
    <row r="14" spans="2:13" ht="15.6" x14ac:dyDescent="0.3">
      <c r="B14" s="295" t="s">
        <v>60</v>
      </c>
      <c r="D14" s="364">
        <v>0.6</v>
      </c>
      <c r="E14" s="365">
        <v>0.6</v>
      </c>
      <c r="F14" s="364">
        <v>0.6</v>
      </c>
      <c r="G14" s="365">
        <v>0.6</v>
      </c>
      <c r="H14" s="364">
        <v>0.6</v>
      </c>
      <c r="I14" s="365">
        <v>0.6</v>
      </c>
      <c r="J14" s="364">
        <v>0.6</v>
      </c>
      <c r="K14" s="365">
        <v>0.6</v>
      </c>
      <c r="L14" s="364">
        <v>0.6</v>
      </c>
      <c r="M14" s="366">
        <v>0.35</v>
      </c>
    </row>
    <row r="15" spans="2:13" x14ac:dyDescent="0.3">
      <c r="B15" s="287"/>
      <c r="D15" s="347"/>
      <c r="E15" s="77"/>
      <c r="F15" s="347"/>
      <c r="G15" s="77"/>
      <c r="H15" s="347"/>
      <c r="I15" s="77"/>
      <c r="J15" s="347"/>
      <c r="K15" s="77"/>
      <c r="L15" s="347"/>
      <c r="M15" s="348"/>
    </row>
    <row r="16" spans="2:13" ht="15.6" x14ac:dyDescent="0.3">
      <c r="B16" s="295" t="s">
        <v>49</v>
      </c>
      <c r="D16" s="364">
        <v>0.93262511587715358</v>
      </c>
      <c r="E16" s="365">
        <v>0.93262511587715358</v>
      </c>
      <c r="F16" s="364">
        <v>0.93262511587715358</v>
      </c>
      <c r="G16" s="365">
        <v>0.93262511587715358</v>
      </c>
      <c r="H16" s="364">
        <v>0.93262511587715358</v>
      </c>
      <c r="I16" s="365">
        <v>0.93262511587715358</v>
      </c>
      <c r="J16" s="364">
        <v>0.93262511587715358</v>
      </c>
      <c r="K16" s="365">
        <v>0.93262511587715358</v>
      </c>
      <c r="L16" s="364">
        <v>0.93262511587715358</v>
      </c>
      <c r="M16" s="366">
        <v>0.93262511587715358</v>
      </c>
    </row>
    <row r="17" spans="2:13" ht="15.6" x14ac:dyDescent="0.3">
      <c r="B17" s="295" t="s">
        <v>50</v>
      </c>
      <c r="D17" s="364">
        <v>2.5574884122846454E-2</v>
      </c>
      <c r="E17" s="365">
        <v>2.5574884122846454E-2</v>
      </c>
      <c r="F17" s="364">
        <v>2.5574884122846454E-2</v>
      </c>
      <c r="G17" s="365">
        <v>2.5574884122846454E-2</v>
      </c>
      <c r="H17" s="364">
        <v>2.5574884122846454E-2</v>
      </c>
      <c r="I17" s="365">
        <v>2.5574884122846454E-2</v>
      </c>
      <c r="J17" s="364">
        <v>2.5574884122846454E-2</v>
      </c>
      <c r="K17" s="365">
        <v>2.5574884122846454E-2</v>
      </c>
      <c r="L17" s="364">
        <v>2.5574884122846454E-2</v>
      </c>
      <c r="M17" s="366">
        <v>2.5574884122846454E-2</v>
      </c>
    </row>
    <row r="18" spans="2:13" ht="15.6" x14ac:dyDescent="0.3">
      <c r="B18" s="295" t="s">
        <v>51</v>
      </c>
      <c r="D18" s="364">
        <v>4.1799999999999997E-2</v>
      </c>
      <c r="E18" s="365">
        <v>4.1799999999999997E-2</v>
      </c>
      <c r="F18" s="364">
        <v>4.1799999999999997E-2</v>
      </c>
      <c r="G18" s="365">
        <v>4.1799999999999997E-2</v>
      </c>
      <c r="H18" s="364">
        <v>4.1799999999999997E-2</v>
      </c>
      <c r="I18" s="365">
        <v>4.1799999999999997E-2</v>
      </c>
      <c r="J18" s="364">
        <v>4.1799999999999997E-2</v>
      </c>
      <c r="K18" s="365">
        <v>4.1799999999999997E-2</v>
      </c>
      <c r="L18" s="364">
        <v>4.1799999999999997E-2</v>
      </c>
      <c r="M18" s="366">
        <v>4.1799999999999997E-2</v>
      </c>
    </row>
    <row r="19" spans="2:13" ht="15.6" x14ac:dyDescent="0.3">
      <c r="B19" s="308" t="s">
        <v>70</v>
      </c>
      <c r="D19" s="364">
        <v>0</v>
      </c>
      <c r="E19" s="365">
        <v>0</v>
      </c>
      <c r="F19" s="364">
        <v>0</v>
      </c>
      <c r="G19" s="365">
        <v>0</v>
      </c>
      <c r="H19" s="364">
        <v>0</v>
      </c>
      <c r="I19" s="365">
        <v>0</v>
      </c>
      <c r="J19" s="364">
        <v>0</v>
      </c>
      <c r="K19" s="365">
        <v>0</v>
      </c>
      <c r="L19" s="364">
        <v>0</v>
      </c>
      <c r="M19" s="366">
        <v>0</v>
      </c>
    </row>
    <row r="20" spans="2:13" ht="15.6" x14ac:dyDescent="0.3">
      <c r="B20" s="295" t="s">
        <v>445</v>
      </c>
      <c r="D20" s="293"/>
      <c r="F20" s="293"/>
      <c r="H20" s="293"/>
      <c r="J20" s="293"/>
      <c r="L20" s="293"/>
      <c r="M20" s="288"/>
    </row>
    <row r="21" spans="2:13" ht="15.6" x14ac:dyDescent="0.3">
      <c r="B21" s="295" t="s">
        <v>101</v>
      </c>
      <c r="D21" s="342">
        <v>0</v>
      </c>
      <c r="E21" s="175">
        <v>0</v>
      </c>
      <c r="F21" s="342">
        <v>0</v>
      </c>
      <c r="G21" s="175">
        <v>0</v>
      </c>
      <c r="H21" s="342">
        <v>0</v>
      </c>
      <c r="I21" s="175">
        <v>0</v>
      </c>
      <c r="J21" s="342">
        <v>0</v>
      </c>
      <c r="K21" s="175">
        <v>0</v>
      </c>
      <c r="L21" s="342">
        <v>0</v>
      </c>
      <c r="M21" s="343">
        <v>0</v>
      </c>
    </row>
    <row r="22" spans="2:13" ht="15.6" x14ac:dyDescent="0.3">
      <c r="B22" s="295" t="s">
        <v>116</v>
      </c>
      <c r="D22" s="342">
        <v>0.3</v>
      </c>
      <c r="E22" s="175">
        <v>0.3</v>
      </c>
      <c r="F22" s="342">
        <v>0.3</v>
      </c>
      <c r="G22" s="175">
        <v>0.3</v>
      </c>
      <c r="H22" s="342">
        <v>0.3</v>
      </c>
      <c r="I22" s="175">
        <v>0.3</v>
      </c>
      <c r="J22" s="342">
        <v>0.3</v>
      </c>
      <c r="K22" s="175">
        <v>0.3</v>
      </c>
      <c r="L22" s="342">
        <v>0.3</v>
      </c>
      <c r="M22" s="343">
        <v>0.3</v>
      </c>
    </row>
    <row r="23" spans="2:13" ht="15.6" x14ac:dyDescent="0.3">
      <c r="B23" s="295" t="s">
        <v>102</v>
      </c>
      <c r="D23" s="342">
        <v>0.4</v>
      </c>
      <c r="E23" s="175">
        <v>0.4</v>
      </c>
      <c r="F23" s="342">
        <v>0.4</v>
      </c>
      <c r="G23" s="175">
        <v>0.4</v>
      </c>
      <c r="H23" s="342">
        <v>0.4</v>
      </c>
      <c r="I23" s="175">
        <v>0.4</v>
      </c>
      <c r="J23" s="342">
        <v>0.4</v>
      </c>
      <c r="K23" s="175">
        <v>0.4</v>
      </c>
      <c r="L23" s="342">
        <v>0.4</v>
      </c>
      <c r="M23" s="343">
        <v>0.4</v>
      </c>
    </row>
    <row r="24" spans="2:13" ht="15.6" x14ac:dyDescent="0.3">
      <c r="B24" s="295" t="s">
        <v>117</v>
      </c>
      <c r="D24" s="342">
        <v>0.3</v>
      </c>
      <c r="E24" s="175">
        <v>0.3</v>
      </c>
      <c r="F24" s="342">
        <v>0.3</v>
      </c>
      <c r="G24" s="175">
        <v>0.3</v>
      </c>
      <c r="H24" s="342">
        <v>0.3</v>
      </c>
      <c r="I24" s="175">
        <v>0.3</v>
      </c>
      <c r="J24" s="342">
        <v>0.3</v>
      </c>
      <c r="K24" s="175">
        <v>0.3</v>
      </c>
      <c r="L24" s="342">
        <v>0.3</v>
      </c>
      <c r="M24" s="343">
        <v>0.3</v>
      </c>
    </row>
    <row r="25" spans="2:13" ht="15.6" x14ac:dyDescent="0.3">
      <c r="B25" s="295" t="s">
        <v>65</v>
      </c>
      <c r="D25" s="342">
        <v>0.09</v>
      </c>
      <c r="E25" s="175">
        <v>0.09</v>
      </c>
      <c r="F25" s="342">
        <v>0.09</v>
      </c>
      <c r="G25" s="175">
        <v>0.09</v>
      </c>
      <c r="H25" s="342">
        <v>0.09</v>
      </c>
      <c r="I25" s="175">
        <v>0.09</v>
      </c>
      <c r="J25" s="342">
        <v>0.09</v>
      </c>
      <c r="K25" s="175">
        <v>0.09</v>
      </c>
      <c r="L25" s="342">
        <v>0.09</v>
      </c>
      <c r="M25" s="343">
        <v>0.09</v>
      </c>
    </row>
    <row r="26" spans="2:13" ht="15.6" x14ac:dyDescent="0.3">
      <c r="B26" s="295" t="s">
        <v>104</v>
      </c>
      <c r="D26" s="342">
        <v>0.26830579134478894</v>
      </c>
      <c r="E26" s="175">
        <v>0.26830579134478894</v>
      </c>
      <c r="F26" s="342">
        <v>0.26830579134478894</v>
      </c>
      <c r="G26" s="175">
        <v>0.26830579134478894</v>
      </c>
      <c r="H26" s="342">
        <v>0.26830579134478894</v>
      </c>
      <c r="I26" s="175">
        <v>0.26830579134478894</v>
      </c>
      <c r="J26" s="342">
        <v>0.26830579134478894</v>
      </c>
      <c r="K26" s="175">
        <v>0.26830579134478894</v>
      </c>
      <c r="L26" s="342">
        <v>0.26830579134478894</v>
      </c>
      <c r="M26" s="343">
        <v>0.26830579134478894</v>
      </c>
    </row>
    <row r="27" spans="2:13" ht="15.6" x14ac:dyDescent="0.3">
      <c r="B27" s="308" t="s">
        <v>103</v>
      </c>
      <c r="D27" s="344">
        <v>0.64171000507446374</v>
      </c>
      <c r="E27" s="345">
        <v>0.64171000507446374</v>
      </c>
      <c r="F27" s="344">
        <v>0.64171000507446374</v>
      </c>
      <c r="G27" s="345">
        <v>0.64171000507446374</v>
      </c>
      <c r="H27" s="344">
        <v>0.64171000507446374</v>
      </c>
      <c r="I27" s="345">
        <v>0.64171000507446374</v>
      </c>
      <c r="J27" s="344">
        <v>0.64171000507446374</v>
      </c>
      <c r="K27" s="345">
        <v>0.64171000507446374</v>
      </c>
      <c r="L27" s="344">
        <v>0.64171000507446374</v>
      </c>
      <c r="M27" s="346">
        <v>0.64171000507446374</v>
      </c>
    </row>
    <row r="28" spans="2:13" ht="15.6" x14ac:dyDescent="0.3">
      <c r="B28" s="295" t="s">
        <v>446</v>
      </c>
      <c r="D28" s="347"/>
      <c r="E28" s="77"/>
      <c r="F28" s="347"/>
      <c r="G28" s="77"/>
      <c r="H28" s="347"/>
      <c r="I28" s="77"/>
      <c r="J28" s="347"/>
      <c r="K28" s="77"/>
      <c r="L28" s="347"/>
      <c r="M28" s="348"/>
    </row>
    <row r="29" spans="2:13" ht="15.6" x14ac:dyDescent="0.3">
      <c r="B29" s="295" t="s">
        <v>101</v>
      </c>
      <c r="D29" s="349">
        <v>1200</v>
      </c>
      <c r="E29" s="75">
        <v>1200</v>
      </c>
      <c r="F29" s="349">
        <v>1200</v>
      </c>
      <c r="G29" s="75">
        <v>1200</v>
      </c>
      <c r="H29" s="349">
        <v>1200</v>
      </c>
      <c r="I29" s="75">
        <v>1200</v>
      </c>
      <c r="J29" s="349">
        <v>1200</v>
      </c>
      <c r="K29" s="75">
        <v>1200</v>
      </c>
      <c r="L29" s="349">
        <v>1200</v>
      </c>
      <c r="M29" s="350">
        <v>1200</v>
      </c>
    </row>
    <row r="30" spans="2:13" ht="15.6" x14ac:dyDescent="0.3">
      <c r="B30" s="295" t="s">
        <v>116</v>
      </c>
      <c r="D30" s="349">
        <v>1900</v>
      </c>
      <c r="E30" s="75">
        <v>1900</v>
      </c>
      <c r="F30" s="349">
        <v>1900</v>
      </c>
      <c r="G30" s="75">
        <v>1900</v>
      </c>
      <c r="H30" s="349">
        <v>1900</v>
      </c>
      <c r="I30" s="75">
        <v>1900</v>
      </c>
      <c r="J30" s="349">
        <v>1900</v>
      </c>
      <c r="K30" s="75">
        <v>1900</v>
      </c>
      <c r="L30" s="349">
        <v>1900</v>
      </c>
      <c r="M30" s="350">
        <v>1900</v>
      </c>
    </row>
    <row r="31" spans="2:13" ht="15.6" x14ac:dyDescent="0.3">
      <c r="B31" s="295" t="s">
        <v>102</v>
      </c>
      <c r="D31" s="349">
        <v>2300</v>
      </c>
      <c r="E31" s="75">
        <v>2300</v>
      </c>
      <c r="F31" s="349">
        <v>2300</v>
      </c>
      <c r="G31" s="75">
        <v>2300</v>
      </c>
      <c r="H31" s="349">
        <v>2300</v>
      </c>
      <c r="I31" s="75">
        <v>2300</v>
      </c>
      <c r="J31" s="349">
        <v>2300</v>
      </c>
      <c r="K31" s="75">
        <v>2300</v>
      </c>
      <c r="L31" s="349">
        <v>2300</v>
      </c>
      <c r="M31" s="350">
        <v>2300</v>
      </c>
    </row>
    <row r="32" spans="2:13" ht="15.6" x14ac:dyDescent="0.3">
      <c r="B32" s="295" t="s">
        <v>117</v>
      </c>
      <c r="D32" s="349">
        <v>2900</v>
      </c>
      <c r="E32" s="75">
        <v>2900</v>
      </c>
      <c r="F32" s="349">
        <v>2900</v>
      </c>
      <c r="G32" s="75">
        <v>2900</v>
      </c>
      <c r="H32" s="349">
        <v>2900</v>
      </c>
      <c r="I32" s="75">
        <v>2900</v>
      </c>
      <c r="J32" s="349">
        <v>2900</v>
      </c>
      <c r="K32" s="75">
        <v>2900</v>
      </c>
      <c r="L32" s="349">
        <v>2900</v>
      </c>
      <c r="M32" s="350">
        <v>2900</v>
      </c>
    </row>
    <row r="33" spans="2:13" ht="15.6" x14ac:dyDescent="0.3">
      <c r="B33" s="295" t="s">
        <v>65</v>
      </c>
      <c r="D33" s="349">
        <v>350</v>
      </c>
      <c r="E33" s="75">
        <v>350</v>
      </c>
      <c r="F33" s="349">
        <v>350</v>
      </c>
      <c r="G33" s="75">
        <v>350</v>
      </c>
      <c r="H33" s="349">
        <v>350</v>
      </c>
      <c r="I33" s="75">
        <v>350</v>
      </c>
      <c r="J33" s="349">
        <v>350</v>
      </c>
      <c r="K33" s="75">
        <v>350</v>
      </c>
      <c r="L33" s="349">
        <v>350</v>
      </c>
      <c r="M33" s="350">
        <v>350</v>
      </c>
    </row>
    <row r="34" spans="2:13" ht="15.6" x14ac:dyDescent="0.3">
      <c r="B34" s="295" t="s">
        <v>104</v>
      </c>
      <c r="D34" s="349">
        <v>350</v>
      </c>
      <c r="E34" s="75">
        <v>350</v>
      </c>
      <c r="F34" s="349">
        <v>350</v>
      </c>
      <c r="G34" s="75">
        <v>350</v>
      </c>
      <c r="H34" s="349">
        <v>350</v>
      </c>
      <c r="I34" s="75">
        <v>350</v>
      </c>
      <c r="J34" s="349">
        <v>350</v>
      </c>
      <c r="K34" s="75">
        <v>350</v>
      </c>
      <c r="L34" s="349">
        <v>350</v>
      </c>
      <c r="M34" s="350">
        <v>350</v>
      </c>
    </row>
    <row r="35" spans="2:13" ht="15.6" x14ac:dyDescent="0.3">
      <c r="B35" s="308" t="s">
        <v>103</v>
      </c>
      <c r="D35" s="349">
        <v>350</v>
      </c>
      <c r="E35" s="75">
        <v>350</v>
      </c>
      <c r="F35" s="349">
        <v>350</v>
      </c>
      <c r="G35" s="75">
        <v>350</v>
      </c>
      <c r="H35" s="349">
        <v>350</v>
      </c>
      <c r="I35" s="75">
        <v>350</v>
      </c>
      <c r="J35" s="349">
        <v>350</v>
      </c>
      <c r="K35" s="75">
        <v>350</v>
      </c>
      <c r="L35" s="349">
        <v>350</v>
      </c>
      <c r="M35" s="350">
        <v>350</v>
      </c>
    </row>
    <row r="36" spans="2:13" ht="15.6" x14ac:dyDescent="0.3">
      <c r="B36" s="295" t="s">
        <v>447</v>
      </c>
      <c r="D36" s="347"/>
      <c r="E36" s="77"/>
      <c r="F36" s="347"/>
      <c r="G36" s="77"/>
      <c r="H36" s="347"/>
      <c r="I36" s="77"/>
      <c r="J36" s="347"/>
      <c r="K36" s="77"/>
      <c r="L36" s="347"/>
      <c r="M36" s="348"/>
    </row>
    <row r="37" spans="2:13" ht="15.6" x14ac:dyDescent="0.3">
      <c r="B37" s="295" t="s">
        <v>101</v>
      </c>
      <c r="D37" s="351">
        <v>1</v>
      </c>
      <c r="E37" s="187">
        <v>1</v>
      </c>
      <c r="F37" s="351">
        <v>1</v>
      </c>
      <c r="G37" s="187">
        <v>1</v>
      </c>
      <c r="H37" s="351">
        <v>1</v>
      </c>
      <c r="I37" s="187">
        <v>1</v>
      </c>
      <c r="J37" s="351">
        <v>1</v>
      </c>
      <c r="K37" s="187">
        <v>1</v>
      </c>
      <c r="L37" s="351">
        <v>1</v>
      </c>
      <c r="M37" s="352">
        <v>1</v>
      </c>
    </row>
    <row r="38" spans="2:13" ht="15.6" x14ac:dyDescent="0.3">
      <c r="B38" s="295" t="s">
        <v>116</v>
      </c>
      <c r="D38" s="351">
        <v>2</v>
      </c>
      <c r="E38" s="187">
        <v>2</v>
      </c>
      <c r="F38" s="351">
        <v>2</v>
      </c>
      <c r="G38" s="187">
        <v>2</v>
      </c>
      <c r="H38" s="351">
        <v>2</v>
      </c>
      <c r="I38" s="187">
        <v>2</v>
      </c>
      <c r="J38" s="351">
        <v>2</v>
      </c>
      <c r="K38" s="187">
        <v>2</v>
      </c>
      <c r="L38" s="351">
        <v>2</v>
      </c>
      <c r="M38" s="352">
        <v>2</v>
      </c>
    </row>
    <row r="39" spans="2:13" ht="15.6" x14ac:dyDescent="0.3">
      <c r="B39" s="295" t="s">
        <v>102</v>
      </c>
      <c r="D39" s="351">
        <v>2</v>
      </c>
      <c r="E39" s="187">
        <v>2</v>
      </c>
      <c r="F39" s="351">
        <v>2</v>
      </c>
      <c r="G39" s="187">
        <v>2</v>
      </c>
      <c r="H39" s="351">
        <v>2</v>
      </c>
      <c r="I39" s="187">
        <v>2</v>
      </c>
      <c r="J39" s="351">
        <v>2</v>
      </c>
      <c r="K39" s="187">
        <v>2</v>
      </c>
      <c r="L39" s="351">
        <v>2</v>
      </c>
      <c r="M39" s="352">
        <v>2</v>
      </c>
    </row>
    <row r="40" spans="2:13" ht="15.6" x14ac:dyDescent="0.3">
      <c r="B40" s="295" t="s">
        <v>117</v>
      </c>
      <c r="D40" s="351">
        <v>3</v>
      </c>
      <c r="E40" s="187">
        <v>3</v>
      </c>
      <c r="F40" s="351">
        <v>3</v>
      </c>
      <c r="G40" s="187">
        <v>3</v>
      </c>
      <c r="H40" s="351">
        <v>3</v>
      </c>
      <c r="I40" s="187">
        <v>3</v>
      </c>
      <c r="J40" s="351">
        <v>3</v>
      </c>
      <c r="K40" s="187">
        <v>3</v>
      </c>
      <c r="L40" s="351">
        <v>3</v>
      </c>
      <c r="M40" s="352">
        <v>3</v>
      </c>
    </row>
    <row r="41" spans="2:13" ht="15.6" x14ac:dyDescent="0.3">
      <c r="B41" s="295" t="s">
        <v>65</v>
      </c>
      <c r="D41" s="349">
        <v>1</v>
      </c>
      <c r="E41" s="75">
        <v>1</v>
      </c>
      <c r="F41" s="349">
        <v>1</v>
      </c>
      <c r="G41" s="75">
        <v>1</v>
      </c>
      <c r="H41" s="349">
        <v>1</v>
      </c>
      <c r="I41" s="75">
        <v>1</v>
      </c>
      <c r="J41" s="349">
        <v>1</v>
      </c>
      <c r="K41" s="75">
        <v>1</v>
      </c>
      <c r="L41" s="349">
        <v>1</v>
      </c>
      <c r="M41" s="350">
        <v>1</v>
      </c>
    </row>
    <row r="42" spans="2:13" ht="15.6" x14ac:dyDescent="0.3">
      <c r="B42" s="295" t="s">
        <v>104</v>
      </c>
      <c r="D42" s="349">
        <v>1</v>
      </c>
      <c r="E42" s="75">
        <v>1</v>
      </c>
      <c r="F42" s="349">
        <v>1</v>
      </c>
      <c r="G42" s="75">
        <v>1</v>
      </c>
      <c r="H42" s="349">
        <v>1</v>
      </c>
      <c r="I42" s="75">
        <v>1</v>
      </c>
      <c r="J42" s="349">
        <v>1</v>
      </c>
      <c r="K42" s="75">
        <v>1</v>
      </c>
      <c r="L42" s="349">
        <v>1</v>
      </c>
      <c r="M42" s="350">
        <v>1</v>
      </c>
    </row>
    <row r="43" spans="2:13" ht="15.6" x14ac:dyDescent="0.3">
      <c r="B43" s="308" t="s">
        <v>103</v>
      </c>
      <c r="D43" s="349">
        <v>1</v>
      </c>
      <c r="E43" s="75">
        <v>1</v>
      </c>
      <c r="F43" s="349">
        <v>1</v>
      </c>
      <c r="G43" s="75">
        <v>1</v>
      </c>
      <c r="H43" s="349">
        <v>1</v>
      </c>
      <c r="I43" s="75">
        <v>1</v>
      </c>
      <c r="J43" s="349">
        <v>1</v>
      </c>
      <c r="K43" s="75">
        <v>1</v>
      </c>
      <c r="L43" s="349">
        <v>1</v>
      </c>
      <c r="M43" s="350">
        <v>1</v>
      </c>
    </row>
    <row r="44" spans="2:13" ht="15.6" x14ac:dyDescent="0.3">
      <c r="B44" s="295" t="s">
        <v>448</v>
      </c>
      <c r="D44" s="347"/>
      <c r="E44" s="77"/>
      <c r="F44" s="347"/>
      <c r="G44" s="77"/>
      <c r="H44" s="347"/>
      <c r="I44" s="77"/>
      <c r="J44" s="347"/>
      <c r="K44" s="77"/>
      <c r="L44" s="347"/>
      <c r="M44" s="348"/>
    </row>
    <row r="45" spans="2:13" ht="15.6" x14ac:dyDescent="0.3">
      <c r="B45" s="295" t="s">
        <v>75</v>
      </c>
      <c r="D45" s="353">
        <v>0.25</v>
      </c>
      <c r="E45" s="354">
        <v>0.25</v>
      </c>
      <c r="F45" s="353">
        <v>0.25</v>
      </c>
      <c r="G45" s="354">
        <v>0.25</v>
      </c>
      <c r="H45" s="353">
        <v>0.25</v>
      </c>
      <c r="I45" s="354">
        <v>0.25</v>
      </c>
      <c r="J45" s="353">
        <v>0.25</v>
      </c>
      <c r="K45" s="354">
        <v>0.25</v>
      </c>
      <c r="L45" s="353">
        <v>0.25</v>
      </c>
      <c r="M45" s="355">
        <v>0.25</v>
      </c>
    </row>
    <row r="46" spans="2:13" ht="15.6" x14ac:dyDescent="0.3">
      <c r="B46" s="295" t="s">
        <v>76</v>
      </c>
      <c r="D46" s="353">
        <v>0.3</v>
      </c>
      <c r="E46" s="354">
        <v>0.3</v>
      </c>
      <c r="F46" s="353">
        <v>0.3</v>
      </c>
      <c r="G46" s="354">
        <v>0.3</v>
      </c>
      <c r="H46" s="353">
        <v>0.3</v>
      </c>
      <c r="I46" s="354">
        <v>0.3</v>
      </c>
      <c r="J46" s="353">
        <v>0.3</v>
      </c>
      <c r="K46" s="354">
        <v>0.3</v>
      </c>
      <c r="L46" s="353">
        <v>0.3</v>
      </c>
      <c r="M46" s="355">
        <v>0.3</v>
      </c>
    </row>
    <row r="47" spans="2:13" ht="15.6" x14ac:dyDescent="0.3">
      <c r="B47" s="295" t="s">
        <v>77</v>
      </c>
      <c r="D47" s="344">
        <f>1-SUM(D45:D46)</f>
        <v>0.44999999999999996</v>
      </c>
      <c r="E47" s="345">
        <f t="shared" ref="E47:M47" si="1">1-SUM(E45:E46)</f>
        <v>0.44999999999999996</v>
      </c>
      <c r="F47" s="344">
        <f t="shared" si="1"/>
        <v>0.44999999999999996</v>
      </c>
      <c r="G47" s="345">
        <f t="shared" si="1"/>
        <v>0.44999999999999996</v>
      </c>
      <c r="H47" s="344">
        <f t="shared" si="1"/>
        <v>0.44999999999999996</v>
      </c>
      <c r="I47" s="345">
        <f t="shared" si="1"/>
        <v>0.44999999999999996</v>
      </c>
      <c r="J47" s="344">
        <f t="shared" si="1"/>
        <v>0.44999999999999996</v>
      </c>
      <c r="K47" s="345">
        <f t="shared" si="1"/>
        <v>0.44999999999999996</v>
      </c>
      <c r="L47" s="344">
        <f t="shared" si="1"/>
        <v>0.44999999999999996</v>
      </c>
      <c r="M47" s="346">
        <f t="shared" si="1"/>
        <v>0.44999999999999996</v>
      </c>
    </row>
    <row r="48" spans="2:13" ht="15.6" x14ac:dyDescent="0.3">
      <c r="B48" s="295"/>
      <c r="D48" s="347"/>
      <c r="E48" s="77"/>
      <c r="F48" s="347"/>
      <c r="G48" s="77"/>
      <c r="H48" s="347"/>
      <c r="I48" s="77"/>
      <c r="J48" s="347"/>
      <c r="K48" s="77"/>
      <c r="L48" s="347"/>
      <c r="M48" s="348"/>
    </row>
    <row r="49" spans="2:13" ht="15.6" x14ac:dyDescent="0.3">
      <c r="B49" s="295" t="s">
        <v>449</v>
      </c>
      <c r="D49" s="347"/>
      <c r="E49" s="77"/>
      <c r="F49" s="347"/>
      <c r="G49" s="77"/>
      <c r="H49" s="347"/>
      <c r="I49" s="77"/>
      <c r="J49" s="347"/>
      <c r="K49" s="77"/>
      <c r="L49" s="347"/>
      <c r="M49" s="348"/>
    </row>
    <row r="50" spans="2:13" ht="15.6" x14ac:dyDescent="0.3">
      <c r="B50" s="295" t="s">
        <v>75</v>
      </c>
      <c r="D50" s="353">
        <v>0.25</v>
      </c>
      <c r="E50" s="354">
        <v>0.25</v>
      </c>
      <c r="F50" s="353">
        <v>0.25</v>
      </c>
      <c r="G50" s="354">
        <v>0.25</v>
      </c>
      <c r="H50" s="353">
        <v>0.25</v>
      </c>
      <c r="I50" s="354">
        <v>0.25</v>
      </c>
      <c r="J50" s="353">
        <v>0.25</v>
      </c>
      <c r="K50" s="354">
        <v>0.25</v>
      </c>
      <c r="L50" s="353">
        <v>0.25</v>
      </c>
      <c r="M50" s="355">
        <v>0.25</v>
      </c>
    </row>
    <row r="51" spans="2:13" ht="15.6" x14ac:dyDescent="0.3">
      <c r="B51" s="295" t="s">
        <v>76</v>
      </c>
      <c r="D51" s="353">
        <v>0.3</v>
      </c>
      <c r="E51" s="354">
        <v>0.3</v>
      </c>
      <c r="F51" s="353">
        <v>0.3</v>
      </c>
      <c r="G51" s="354">
        <v>0.3</v>
      </c>
      <c r="H51" s="353">
        <v>0.3</v>
      </c>
      <c r="I51" s="354">
        <v>0.3</v>
      </c>
      <c r="J51" s="353">
        <v>0.3</v>
      </c>
      <c r="K51" s="354">
        <v>0.3</v>
      </c>
      <c r="L51" s="353">
        <v>0.3</v>
      </c>
      <c r="M51" s="355">
        <v>0.3</v>
      </c>
    </row>
    <row r="52" spans="2:13" ht="15.6" x14ac:dyDescent="0.3">
      <c r="B52" s="295" t="s">
        <v>77</v>
      </c>
      <c r="D52" s="344">
        <f>1-SUM(D50:D51)</f>
        <v>0.44999999999999996</v>
      </c>
      <c r="E52" s="345">
        <f t="shared" ref="E52:M52" si="2">1-SUM(E50:E51)</f>
        <v>0.44999999999999996</v>
      </c>
      <c r="F52" s="344">
        <f t="shared" si="2"/>
        <v>0.44999999999999996</v>
      </c>
      <c r="G52" s="345">
        <f t="shared" si="2"/>
        <v>0.44999999999999996</v>
      </c>
      <c r="H52" s="344">
        <f t="shared" si="2"/>
        <v>0.44999999999999996</v>
      </c>
      <c r="I52" s="345">
        <f t="shared" si="2"/>
        <v>0.44999999999999996</v>
      </c>
      <c r="J52" s="344">
        <f t="shared" si="2"/>
        <v>0.44999999999999996</v>
      </c>
      <c r="K52" s="345">
        <f t="shared" si="2"/>
        <v>0.44999999999999996</v>
      </c>
      <c r="L52" s="344">
        <f t="shared" si="2"/>
        <v>0.44999999999999996</v>
      </c>
      <c r="M52" s="346">
        <f t="shared" si="2"/>
        <v>0.44999999999999996</v>
      </c>
    </row>
    <row r="53" spans="2:13" ht="15.6" x14ac:dyDescent="0.3">
      <c r="B53" s="295"/>
      <c r="D53" s="347"/>
      <c r="E53" s="77"/>
      <c r="F53" s="347"/>
      <c r="G53" s="77"/>
      <c r="H53" s="347"/>
      <c r="I53" s="77"/>
      <c r="J53" s="347"/>
      <c r="K53" s="77"/>
      <c r="L53" s="347"/>
      <c r="M53" s="348"/>
    </row>
    <row r="54" spans="2:13" x14ac:dyDescent="0.3">
      <c r="B54" s="305" t="s">
        <v>450</v>
      </c>
      <c r="C54" s="306"/>
      <c r="D54" s="356"/>
      <c r="E54" s="357"/>
      <c r="F54" s="356"/>
      <c r="G54" s="357"/>
      <c r="H54" s="356"/>
      <c r="I54" s="357"/>
      <c r="J54" s="356"/>
      <c r="K54" s="357"/>
      <c r="L54" s="356"/>
      <c r="M54" s="358"/>
    </row>
    <row r="55" spans="2:13" ht="15.6" x14ac:dyDescent="0.3">
      <c r="B55" s="295" t="s">
        <v>68</v>
      </c>
      <c r="C55" s="7"/>
      <c r="D55" s="349">
        <v>15500</v>
      </c>
      <c r="E55" s="75">
        <v>15500</v>
      </c>
      <c r="F55" s="349">
        <v>15500</v>
      </c>
      <c r="G55" s="75">
        <v>15500</v>
      </c>
      <c r="H55" s="349">
        <v>15500</v>
      </c>
      <c r="I55" s="75">
        <v>15500</v>
      </c>
      <c r="J55" s="349">
        <v>15500</v>
      </c>
      <c r="K55" s="75">
        <v>15500</v>
      </c>
      <c r="L55" s="349">
        <v>15500</v>
      </c>
      <c r="M55" s="350">
        <v>22500</v>
      </c>
    </row>
    <row r="56" spans="2:13" ht="15.6" x14ac:dyDescent="0.3">
      <c r="B56" s="295" t="s">
        <v>65</v>
      </c>
      <c r="C56" s="7"/>
      <c r="D56" s="349">
        <v>27000</v>
      </c>
      <c r="E56" s="75">
        <v>27000</v>
      </c>
      <c r="F56" s="349">
        <v>27000</v>
      </c>
      <c r="G56" s="75">
        <v>27000</v>
      </c>
      <c r="H56" s="349">
        <v>27000</v>
      </c>
      <c r="I56" s="75">
        <v>27000</v>
      </c>
      <c r="J56" s="349">
        <v>27000</v>
      </c>
      <c r="K56" s="75">
        <v>27000</v>
      </c>
      <c r="L56" s="349">
        <v>27000</v>
      </c>
      <c r="M56" s="350">
        <v>22500</v>
      </c>
    </row>
    <row r="57" spans="2:13" ht="15.6" x14ac:dyDescent="0.3">
      <c r="B57" s="295" t="s">
        <v>50</v>
      </c>
      <c r="C57" s="7" t="s">
        <v>166</v>
      </c>
      <c r="D57" s="349">
        <v>1100000</v>
      </c>
      <c r="E57" s="75">
        <v>1100000</v>
      </c>
      <c r="F57" s="349">
        <v>1100000</v>
      </c>
      <c r="G57" s="75">
        <v>1100000</v>
      </c>
      <c r="H57" s="349">
        <v>1100000</v>
      </c>
      <c r="I57" s="75">
        <v>1100000</v>
      </c>
      <c r="J57" s="349">
        <v>1100000</v>
      </c>
      <c r="K57" s="75">
        <v>1100000</v>
      </c>
      <c r="L57" s="349">
        <v>1100000</v>
      </c>
      <c r="M57" s="350">
        <v>1100000</v>
      </c>
    </row>
    <row r="58" spans="2:13" ht="15.6" x14ac:dyDescent="0.3">
      <c r="B58" s="295" t="s">
        <v>167</v>
      </c>
      <c r="C58" s="7" t="s">
        <v>166</v>
      </c>
      <c r="D58" s="349">
        <v>1150000</v>
      </c>
      <c r="E58" s="75">
        <v>1150000</v>
      </c>
      <c r="F58" s="349">
        <v>1150000</v>
      </c>
      <c r="G58" s="75">
        <v>1150000</v>
      </c>
      <c r="H58" s="349">
        <v>1150000</v>
      </c>
      <c r="I58" s="75">
        <v>1150000</v>
      </c>
      <c r="J58" s="349">
        <v>1150000</v>
      </c>
      <c r="K58" s="75">
        <v>1150000</v>
      </c>
      <c r="L58" s="349">
        <v>1150000</v>
      </c>
      <c r="M58" s="350">
        <v>1150000</v>
      </c>
    </row>
    <row r="59" spans="2:13" ht="15.6" x14ac:dyDescent="0.3">
      <c r="B59" s="295" t="s">
        <v>171</v>
      </c>
      <c r="C59" s="7" t="s">
        <v>166</v>
      </c>
      <c r="D59" s="349">
        <v>1200000</v>
      </c>
      <c r="E59" s="75">
        <v>1200000</v>
      </c>
      <c r="F59" s="349">
        <v>1200000</v>
      </c>
      <c r="G59" s="75">
        <v>1200000</v>
      </c>
      <c r="H59" s="349">
        <v>1200000</v>
      </c>
      <c r="I59" s="75">
        <v>1200000</v>
      </c>
      <c r="J59" s="349">
        <v>1200000</v>
      </c>
      <c r="K59" s="75">
        <v>1200000</v>
      </c>
      <c r="L59" s="349">
        <v>1200000</v>
      </c>
      <c r="M59" s="350">
        <v>1200000</v>
      </c>
    </row>
    <row r="60" spans="2:13" ht="15.6" x14ac:dyDescent="0.3">
      <c r="B60" s="295" t="s">
        <v>168</v>
      </c>
      <c r="C60" s="7" t="s">
        <v>166</v>
      </c>
      <c r="D60" s="349">
        <v>1000000</v>
      </c>
      <c r="E60" s="75">
        <v>1000000</v>
      </c>
      <c r="F60" s="349">
        <v>1000000</v>
      </c>
      <c r="G60" s="75">
        <v>1000000</v>
      </c>
      <c r="H60" s="349">
        <v>1000000</v>
      </c>
      <c r="I60" s="75">
        <v>1000000</v>
      </c>
      <c r="J60" s="349">
        <v>1000000</v>
      </c>
      <c r="K60" s="75">
        <v>1000000</v>
      </c>
      <c r="L60" s="349">
        <v>1000000</v>
      </c>
      <c r="M60" s="350">
        <v>1000000</v>
      </c>
    </row>
    <row r="61" spans="2:13" ht="15.6" x14ac:dyDescent="0.3">
      <c r="B61" s="295" t="s">
        <v>62</v>
      </c>
      <c r="C61" s="7"/>
      <c r="D61" s="349">
        <v>20000</v>
      </c>
      <c r="E61" s="75">
        <v>27000</v>
      </c>
      <c r="F61" s="349">
        <v>27000</v>
      </c>
      <c r="G61" s="75">
        <v>27000</v>
      </c>
      <c r="H61" s="349">
        <v>27000</v>
      </c>
      <c r="I61" s="75">
        <v>27000</v>
      </c>
      <c r="J61" s="349">
        <v>27000</v>
      </c>
      <c r="K61" s="75">
        <v>27000</v>
      </c>
      <c r="L61" s="349">
        <v>27000</v>
      </c>
      <c r="M61" s="350">
        <v>22500</v>
      </c>
    </row>
    <row r="62" spans="2:13" ht="15.6" x14ac:dyDescent="0.3">
      <c r="B62" s="295" t="s">
        <v>66</v>
      </c>
      <c r="C62" s="7"/>
      <c r="D62" s="342">
        <v>0</v>
      </c>
      <c r="E62" s="175">
        <v>0</v>
      </c>
      <c r="F62" s="342">
        <v>0</v>
      </c>
      <c r="G62" s="175">
        <v>0</v>
      </c>
      <c r="H62" s="342">
        <v>0</v>
      </c>
      <c r="I62" s="175">
        <v>0</v>
      </c>
      <c r="J62" s="342">
        <v>0</v>
      </c>
      <c r="K62" s="175">
        <v>0</v>
      </c>
      <c r="L62" s="342">
        <v>0</v>
      </c>
      <c r="M62" s="343">
        <v>0</v>
      </c>
    </row>
    <row r="63" spans="2:13" ht="15.6" x14ac:dyDescent="0.3">
      <c r="B63" s="309" t="s">
        <v>451</v>
      </c>
      <c r="C63" s="310"/>
      <c r="D63" s="359"/>
      <c r="E63" s="357"/>
      <c r="F63" s="356"/>
      <c r="G63" s="357"/>
      <c r="H63" s="356"/>
      <c r="I63" s="357"/>
      <c r="J63" s="356"/>
      <c r="K63" s="357"/>
      <c r="L63" s="356"/>
      <c r="M63" s="358"/>
    </row>
    <row r="64" spans="2:13" ht="15.6" x14ac:dyDescent="0.3">
      <c r="B64" s="308" t="s">
        <v>67</v>
      </c>
      <c r="C64" s="7"/>
      <c r="D64" s="342">
        <v>0</v>
      </c>
      <c r="E64" s="175">
        <v>0</v>
      </c>
      <c r="F64" s="342">
        <v>0</v>
      </c>
      <c r="G64" s="175">
        <v>0</v>
      </c>
      <c r="H64" s="342">
        <v>0</v>
      </c>
      <c r="I64" s="175">
        <v>0</v>
      </c>
      <c r="J64" s="342">
        <v>0</v>
      </c>
      <c r="K64" s="175">
        <v>0</v>
      </c>
      <c r="L64" s="342">
        <v>0</v>
      </c>
      <c r="M64" s="343">
        <v>0</v>
      </c>
    </row>
    <row r="65" spans="2:13" ht="15.6" x14ac:dyDescent="0.3">
      <c r="B65" s="295" t="s">
        <v>155</v>
      </c>
      <c r="D65" s="349">
        <v>2600</v>
      </c>
      <c r="E65" s="349">
        <v>2600</v>
      </c>
      <c r="F65" s="349">
        <v>3100</v>
      </c>
      <c r="G65" s="75">
        <v>3100</v>
      </c>
      <c r="H65" s="349">
        <v>3100</v>
      </c>
      <c r="I65" s="75">
        <v>3100</v>
      </c>
      <c r="J65" s="349">
        <v>3100</v>
      </c>
      <c r="K65" s="75">
        <v>3100</v>
      </c>
      <c r="L65" s="349">
        <v>3100</v>
      </c>
      <c r="M65" s="350">
        <f>D65*(1+25%)</f>
        <v>3250</v>
      </c>
    </row>
    <row r="66" spans="2:13" ht="15.6" x14ac:dyDescent="0.3">
      <c r="B66" s="311" t="s">
        <v>49</v>
      </c>
      <c r="D66" s="349">
        <v>2400</v>
      </c>
      <c r="E66" s="349">
        <v>2400</v>
      </c>
      <c r="F66" s="349">
        <v>3100</v>
      </c>
      <c r="G66" s="75">
        <v>3100</v>
      </c>
      <c r="H66" s="349">
        <v>3100</v>
      </c>
      <c r="I66" s="75">
        <v>3100</v>
      </c>
      <c r="J66" s="349">
        <v>3100</v>
      </c>
      <c r="K66" s="75">
        <v>3100</v>
      </c>
      <c r="L66" s="349">
        <v>3100</v>
      </c>
      <c r="M66" s="350">
        <f>D66*(1+25%)</f>
        <v>3000</v>
      </c>
    </row>
    <row r="67" spans="2:13" ht="15.6" x14ac:dyDescent="0.3">
      <c r="B67" s="311" t="s">
        <v>69</v>
      </c>
      <c r="D67" s="349">
        <v>1900</v>
      </c>
      <c r="E67" s="349">
        <v>1900</v>
      </c>
      <c r="F67" s="349">
        <v>1900</v>
      </c>
      <c r="G67" s="75">
        <v>1900</v>
      </c>
      <c r="H67" s="349">
        <v>1900</v>
      </c>
      <c r="I67" s="75">
        <v>1900</v>
      </c>
      <c r="J67" s="349">
        <v>1900</v>
      </c>
      <c r="K67" s="75">
        <v>1900</v>
      </c>
      <c r="L67" s="349">
        <v>1900</v>
      </c>
      <c r="M67" s="350">
        <f t="shared" ref="M67:M76" si="3">D67*(1+25%)</f>
        <v>2375</v>
      </c>
    </row>
    <row r="68" spans="2:13" ht="15.6" x14ac:dyDescent="0.3">
      <c r="B68" s="311" t="s">
        <v>50</v>
      </c>
      <c r="D68" s="349">
        <v>6000</v>
      </c>
      <c r="E68" s="349">
        <v>6000</v>
      </c>
      <c r="F68" s="349">
        <v>8000</v>
      </c>
      <c r="G68" s="75">
        <v>8000</v>
      </c>
      <c r="H68" s="349">
        <v>8000</v>
      </c>
      <c r="I68" s="75">
        <v>8000</v>
      </c>
      <c r="J68" s="349">
        <v>8000</v>
      </c>
      <c r="K68" s="75">
        <v>8000</v>
      </c>
      <c r="L68" s="349">
        <v>8000</v>
      </c>
      <c r="M68" s="350">
        <f t="shared" si="3"/>
        <v>7500</v>
      </c>
    </row>
    <row r="69" spans="2:13" ht="15.6" x14ac:dyDescent="0.3">
      <c r="B69" s="311" t="s">
        <v>70</v>
      </c>
      <c r="D69" s="349">
        <v>2200</v>
      </c>
      <c r="E69" s="349">
        <v>2200</v>
      </c>
      <c r="F69" s="349">
        <v>2200</v>
      </c>
      <c r="G69" s="75">
        <v>2200</v>
      </c>
      <c r="H69" s="349">
        <v>2200</v>
      </c>
      <c r="I69" s="75">
        <v>2200</v>
      </c>
      <c r="J69" s="349">
        <v>2200</v>
      </c>
      <c r="K69" s="75">
        <v>2200</v>
      </c>
      <c r="L69" s="349">
        <v>2200</v>
      </c>
      <c r="M69" s="350">
        <f t="shared" si="3"/>
        <v>2750</v>
      </c>
    </row>
    <row r="70" spans="2:13" ht="15.6" x14ac:dyDescent="0.3">
      <c r="B70" s="311" t="s">
        <v>65</v>
      </c>
      <c r="D70" s="349">
        <v>2200</v>
      </c>
      <c r="E70" s="349">
        <v>2200</v>
      </c>
      <c r="F70" s="349">
        <v>2700</v>
      </c>
      <c r="G70" s="75">
        <v>2700</v>
      </c>
      <c r="H70" s="349">
        <v>2700</v>
      </c>
      <c r="I70" s="75">
        <v>2700</v>
      </c>
      <c r="J70" s="349">
        <v>2700</v>
      </c>
      <c r="K70" s="75">
        <v>2700</v>
      </c>
      <c r="L70" s="349">
        <v>2700</v>
      </c>
      <c r="M70" s="350">
        <f t="shared" si="3"/>
        <v>2750</v>
      </c>
    </row>
    <row r="71" spans="2:13" ht="15.6" x14ac:dyDescent="0.3">
      <c r="B71" s="311" t="s">
        <v>62</v>
      </c>
      <c r="D71" s="349">
        <v>2200</v>
      </c>
      <c r="E71" s="349">
        <v>2200</v>
      </c>
      <c r="F71" s="349">
        <v>2700</v>
      </c>
      <c r="G71" s="75">
        <v>2700</v>
      </c>
      <c r="H71" s="349">
        <v>2700</v>
      </c>
      <c r="I71" s="75">
        <v>2700</v>
      </c>
      <c r="J71" s="349">
        <v>2700</v>
      </c>
      <c r="K71" s="75">
        <v>2700</v>
      </c>
      <c r="L71" s="349">
        <v>2700</v>
      </c>
      <c r="M71" s="350">
        <f t="shared" si="3"/>
        <v>2750</v>
      </c>
    </row>
    <row r="72" spans="2:13" ht="15.6" x14ac:dyDescent="0.3">
      <c r="B72" s="311" t="s">
        <v>71</v>
      </c>
      <c r="D72" s="349">
        <v>1900</v>
      </c>
      <c r="E72" s="349">
        <v>1900</v>
      </c>
      <c r="F72" s="349">
        <v>1900</v>
      </c>
      <c r="G72" s="75">
        <v>1900</v>
      </c>
      <c r="H72" s="349">
        <v>1900</v>
      </c>
      <c r="I72" s="75">
        <v>1900</v>
      </c>
      <c r="J72" s="349">
        <v>1900</v>
      </c>
      <c r="K72" s="75">
        <v>1900</v>
      </c>
      <c r="L72" s="349">
        <v>1900</v>
      </c>
      <c r="M72" s="350">
        <f t="shared" si="3"/>
        <v>2375</v>
      </c>
    </row>
    <row r="73" spans="2:13" ht="15.6" x14ac:dyDescent="0.3">
      <c r="B73" s="311" t="s">
        <v>170</v>
      </c>
      <c r="D73" s="349">
        <v>1200</v>
      </c>
      <c r="E73" s="349">
        <v>1200</v>
      </c>
      <c r="F73" s="349">
        <v>1200</v>
      </c>
      <c r="G73" s="75">
        <v>1200</v>
      </c>
      <c r="H73" s="349">
        <v>1200</v>
      </c>
      <c r="I73" s="75">
        <v>1200</v>
      </c>
      <c r="J73" s="349">
        <v>1200</v>
      </c>
      <c r="K73" s="75">
        <v>1200</v>
      </c>
      <c r="L73" s="349">
        <v>1200</v>
      </c>
      <c r="M73" s="350">
        <f t="shared" si="3"/>
        <v>1500</v>
      </c>
    </row>
    <row r="74" spans="2:13" ht="15.6" x14ac:dyDescent="0.3">
      <c r="B74" s="311" t="s">
        <v>169</v>
      </c>
      <c r="D74" s="349">
        <v>2800</v>
      </c>
      <c r="E74" s="349">
        <v>2800</v>
      </c>
      <c r="F74" s="349">
        <v>2800</v>
      </c>
      <c r="G74" s="75">
        <v>2800</v>
      </c>
      <c r="H74" s="349">
        <v>2800</v>
      </c>
      <c r="I74" s="75">
        <v>2800</v>
      </c>
      <c r="J74" s="349">
        <v>2800</v>
      </c>
      <c r="K74" s="75">
        <v>2800</v>
      </c>
      <c r="L74" s="349">
        <v>2800</v>
      </c>
      <c r="M74" s="350">
        <f t="shared" si="3"/>
        <v>3500</v>
      </c>
    </row>
    <row r="75" spans="2:13" ht="15.6" x14ac:dyDescent="0.3">
      <c r="B75" s="311" t="s">
        <v>72</v>
      </c>
      <c r="D75" s="349">
        <v>46</v>
      </c>
      <c r="E75" s="349">
        <v>46</v>
      </c>
      <c r="F75" s="349">
        <v>46</v>
      </c>
      <c r="G75" s="75">
        <v>46</v>
      </c>
      <c r="H75" s="349">
        <v>46</v>
      </c>
      <c r="I75" s="75">
        <v>46</v>
      </c>
      <c r="J75" s="349">
        <v>46</v>
      </c>
      <c r="K75" s="75">
        <v>46</v>
      </c>
      <c r="L75" s="349">
        <v>46</v>
      </c>
      <c r="M75" s="350">
        <f t="shared" si="3"/>
        <v>57.5</v>
      </c>
    </row>
    <row r="76" spans="2:13" ht="15.6" x14ac:dyDescent="0.3">
      <c r="B76" s="312" t="s">
        <v>73</v>
      </c>
      <c r="D76" s="349">
        <v>160</v>
      </c>
      <c r="E76" s="349">
        <v>160</v>
      </c>
      <c r="F76" s="349">
        <v>160</v>
      </c>
      <c r="G76" s="75">
        <v>160</v>
      </c>
      <c r="H76" s="349">
        <v>160</v>
      </c>
      <c r="I76" s="75">
        <v>160</v>
      </c>
      <c r="J76" s="349">
        <v>160</v>
      </c>
      <c r="K76" s="75">
        <v>160</v>
      </c>
      <c r="L76" s="349">
        <v>160</v>
      </c>
      <c r="M76" s="350">
        <f t="shared" si="3"/>
        <v>200</v>
      </c>
    </row>
    <row r="77" spans="2:13" ht="15.6" x14ac:dyDescent="0.3">
      <c r="B77" s="311"/>
      <c r="D77" s="349"/>
      <c r="E77" s="75"/>
      <c r="F77" s="349"/>
      <c r="G77" s="75"/>
      <c r="H77" s="349"/>
      <c r="I77" s="75"/>
      <c r="J77" s="349"/>
      <c r="K77" s="75"/>
      <c r="L77" s="349"/>
      <c r="M77" s="350"/>
    </row>
    <row r="78" spans="2:13" ht="15.6" x14ac:dyDescent="0.3">
      <c r="B78" s="311"/>
      <c r="D78" s="349"/>
      <c r="E78" s="75"/>
      <c r="F78" s="349"/>
      <c r="G78" s="75"/>
      <c r="H78" s="349"/>
      <c r="I78" s="75"/>
      <c r="J78" s="349"/>
      <c r="K78" s="75"/>
      <c r="L78" s="349"/>
      <c r="M78" s="350"/>
    </row>
    <row r="79" spans="2:13" ht="15.6" x14ac:dyDescent="0.3">
      <c r="B79" s="309" t="s">
        <v>293</v>
      </c>
      <c r="C79" s="310"/>
      <c r="D79" s="359"/>
      <c r="E79" s="357"/>
      <c r="F79" s="356"/>
      <c r="G79" s="357"/>
      <c r="H79" s="356"/>
      <c r="I79" s="357"/>
      <c r="J79" s="356"/>
      <c r="K79" s="357"/>
      <c r="L79" s="356"/>
      <c r="M79" s="358"/>
    </row>
    <row r="80" spans="2:13" ht="15.6" x14ac:dyDescent="0.3">
      <c r="B80" s="295" t="s">
        <v>294</v>
      </c>
      <c r="C80" s="28"/>
      <c r="D80" s="444">
        <v>0.3</v>
      </c>
      <c r="E80" s="444">
        <v>0.3</v>
      </c>
      <c r="F80" s="444">
        <v>0.3</v>
      </c>
      <c r="G80" s="444">
        <v>0.3</v>
      </c>
      <c r="H80" s="444">
        <v>0.3</v>
      </c>
      <c r="I80" s="444">
        <v>0.3</v>
      </c>
      <c r="J80" s="444">
        <v>0.3</v>
      </c>
      <c r="K80" s="444">
        <v>0.3</v>
      </c>
      <c r="L80" s="444">
        <v>0.3</v>
      </c>
      <c r="M80" s="444">
        <v>0.3</v>
      </c>
    </row>
    <row r="81" spans="2:13" ht="15.6" x14ac:dyDescent="0.3">
      <c r="B81" s="295" t="s">
        <v>295</v>
      </c>
      <c r="C81" s="28"/>
      <c r="D81" s="444">
        <v>0.7</v>
      </c>
      <c r="E81" s="444">
        <v>0.7</v>
      </c>
      <c r="F81" s="444">
        <v>0.7</v>
      </c>
      <c r="G81" s="444">
        <v>0.7</v>
      </c>
      <c r="H81" s="444">
        <v>0.7</v>
      </c>
      <c r="I81" s="444">
        <v>0.7</v>
      </c>
      <c r="J81" s="444">
        <v>0.7</v>
      </c>
      <c r="K81" s="444">
        <v>0.7</v>
      </c>
      <c r="L81" s="444">
        <v>0.7</v>
      </c>
      <c r="M81" s="444">
        <v>0.7</v>
      </c>
    </row>
    <row r="82" spans="2:13" ht="15.6" x14ac:dyDescent="0.3">
      <c r="B82" s="295"/>
      <c r="C82" s="28"/>
      <c r="D82" s="444"/>
      <c r="E82" s="444"/>
      <c r="F82" s="444"/>
      <c r="G82" s="444"/>
      <c r="H82" s="444"/>
      <c r="I82" s="444"/>
      <c r="J82" s="444"/>
      <c r="K82" s="444"/>
      <c r="L82" s="444"/>
      <c r="M82" s="444"/>
    </row>
    <row r="83" spans="2:13" ht="15.6" x14ac:dyDescent="0.3">
      <c r="B83" s="309" t="s">
        <v>255</v>
      </c>
      <c r="C83" s="310"/>
      <c r="D83" s="359"/>
      <c r="E83" s="357"/>
      <c r="F83" s="356"/>
      <c r="G83" s="357"/>
      <c r="H83" s="356"/>
      <c r="I83" s="357"/>
      <c r="J83" s="356"/>
      <c r="K83" s="357"/>
      <c r="L83" s="356"/>
      <c r="M83" s="358"/>
    </row>
    <row r="84" spans="2:13" ht="15.6" x14ac:dyDescent="0.3">
      <c r="B84" s="295" t="s">
        <v>231</v>
      </c>
      <c r="C84" s="28"/>
      <c r="D84" s="632">
        <v>0.02</v>
      </c>
      <c r="E84" s="632">
        <v>0.02</v>
      </c>
      <c r="F84" s="632">
        <v>0.02</v>
      </c>
      <c r="G84" s="632">
        <v>0.02</v>
      </c>
      <c r="H84" s="632">
        <v>0.02</v>
      </c>
      <c r="I84" s="632">
        <v>0.02</v>
      </c>
      <c r="J84" s="632">
        <v>0.02</v>
      </c>
      <c r="K84" s="632">
        <v>0.02</v>
      </c>
      <c r="L84" s="632">
        <v>0.02</v>
      </c>
      <c r="M84" s="632">
        <v>0.02</v>
      </c>
    </row>
    <row r="85" spans="2:13" ht="15.6" x14ac:dyDescent="0.3">
      <c r="B85" s="295" t="s">
        <v>211</v>
      </c>
      <c r="C85" s="28"/>
      <c r="D85" s="632">
        <v>0.02</v>
      </c>
      <c r="E85" s="632">
        <v>1.4999999999999999E-2</v>
      </c>
      <c r="F85" s="632">
        <v>1.4999999999999999E-2</v>
      </c>
      <c r="G85" s="632">
        <v>1.4999999999999999E-2</v>
      </c>
      <c r="H85" s="632">
        <v>1.4999999999999999E-2</v>
      </c>
      <c r="I85" s="632">
        <v>1.4999999999999999E-2</v>
      </c>
      <c r="J85" s="632">
        <v>1.4999999999999999E-2</v>
      </c>
      <c r="K85" s="632">
        <v>1.4999999999999999E-2</v>
      </c>
      <c r="L85" s="632">
        <v>1.4999999999999999E-2</v>
      </c>
      <c r="M85" s="632">
        <v>0.02</v>
      </c>
    </row>
    <row r="86" spans="2:13" ht="15.6" x14ac:dyDescent="0.3">
      <c r="B86" s="295" t="s">
        <v>210</v>
      </c>
      <c r="C86" s="28"/>
      <c r="D86" s="353">
        <v>4.1000000000000002E-2</v>
      </c>
      <c r="E86" s="353">
        <v>4.1000000000000002E-2</v>
      </c>
      <c r="F86" s="353">
        <v>4.1000000000000002E-2</v>
      </c>
      <c r="G86" s="353">
        <v>4.1000000000000002E-2</v>
      </c>
      <c r="H86" s="353">
        <v>4.1000000000000002E-2</v>
      </c>
      <c r="I86" s="353">
        <v>4.1000000000000002E-2</v>
      </c>
      <c r="J86" s="353">
        <v>4.1000000000000002E-2</v>
      </c>
      <c r="K86" s="353">
        <v>4.1000000000000002E-2</v>
      </c>
      <c r="L86" s="353">
        <v>4.1000000000000002E-2</v>
      </c>
      <c r="M86" s="353">
        <v>0.05</v>
      </c>
    </row>
    <row r="87" spans="2:13" ht="15.6" x14ac:dyDescent="0.3">
      <c r="B87" s="295" t="s">
        <v>72</v>
      </c>
      <c r="C87" s="28"/>
      <c r="D87" s="353">
        <v>0.25</v>
      </c>
      <c r="E87" s="353">
        <v>0.25</v>
      </c>
      <c r="F87" s="353">
        <v>0.25</v>
      </c>
      <c r="G87" s="353">
        <v>0.25</v>
      </c>
      <c r="H87" s="353">
        <v>0.25</v>
      </c>
      <c r="I87" s="353">
        <v>0.25</v>
      </c>
      <c r="J87" s="353">
        <v>0.25</v>
      </c>
      <c r="K87" s="353">
        <v>0.25</v>
      </c>
      <c r="L87" s="353">
        <v>0.25</v>
      </c>
      <c r="M87" s="353">
        <v>0.25</v>
      </c>
    </row>
    <row r="88" spans="2:13" ht="15.6" x14ac:dyDescent="0.3">
      <c r="B88" s="295" t="s">
        <v>232</v>
      </c>
      <c r="C88" s="28"/>
      <c r="D88" s="353">
        <v>0.02</v>
      </c>
      <c r="E88" s="353">
        <v>0.02</v>
      </c>
      <c r="F88" s="353">
        <v>0.02</v>
      </c>
      <c r="G88" s="353">
        <v>0.02</v>
      </c>
      <c r="H88" s="353">
        <v>0.02</v>
      </c>
      <c r="I88" s="353">
        <v>0.02</v>
      </c>
      <c r="J88" s="353">
        <v>0.02</v>
      </c>
      <c r="K88" s="353">
        <v>0.02</v>
      </c>
      <c r="L88" s="353">
        <v>0.02</v>
      </c>
      <c r="M88" s="353">
        <v>0.02</v>
      </c>
    </row>
    <row r="89" spans="2:13" ht="15.6" x14ac:dyDescent="0.3">
      <c r="B89" s="295" t="s">
        <v>233</v>
      </c>
      <c r="C89" s="28"/>
      <c r="D89" s="353">
        <v>1.6999999999999999E-3</v>
      </c>
      <c r="E89" s="353">
        <v>1.6999999999999999E-3</v>
      </c>
      <c r="F89" s="353">
        <v>1.6999999999999999E-3</v>
      </c>
      <c r="G89" s="353">
        <v>1.6999999999999999E-3</v>
      </c>
      <c r="H89" s="353">
        <v>1.6999999999999999E-3</v>
      </c>
      <c r="I89" s="353">
        <v>1.6999999999999999E-3</v>
      </c>
      <c r="J89" s="353">
        <v>1.6999999999999999E-3</v>
      </c>
      <c r="K89" s="353">
        <v>1.6999999999999999E-3</v>
      </c>
      <c r="L89" s="353">
        <v>1.6999999999999999E-3</v>
      </c>
      <c r="M89" s="353">
        <v>1.6999999999999999E-3</v>
      </c>
    </row>
    <row r="90" spans="2:13" ht="15.6" x14ac:dyDescent="0.3">
      <c r="B90" s="295" t="s">
        <v>234</v>
      </c>
      <c r="C90" s="28"/>
      <c r="D90" s="353">
        <v>2.5000000000000001E-2</v>
      </c>
      <c r="E90" s="353">
        <v>2.5000000000000001E-2</v>
      </c>
      <c r="F90" s="353">
        <v>2.5000000000000001E-2</v>
      </c>
      <c r="G90" s="353">
        <v>2.5000000000000001E-2</v>
      </c>
      <c r="H90" s="353">
        <v>2.5000000000000001E-2</v>
      </c>
      <c r="I90" s="353">
        <v>2.5000000000000001E-2</v>
      </c>
      <c r="J90" s="353">
        <v>2.5000000000000001E-2</v>
      </c>
      <c r="K90" s="353">
        <v>2.5000000000000001E-2</v>
      </c>
      <c r="L90" s="353">
        <v>2.5000000000000001E-2</v>
      </c>
      <c r="M90" s="353">
        <v>2.5000000000000001E-2</v>
      </c>
    </row>
    <row r="91" spans="2:13" ht="15.6" x14ac:dyDescent="0.3">
      <c r="B91" s="295" t="s">
        <v>189</v>
      </c>
      <c r="C91" s="28"/>
      <c r="D91" s="353">
        <v>6.4999999999999997E-3</v>
      </c>
      <c r="E91" s="353">
        <v>6.4999999999999997E-3</v>
      </c>
      <c r="F91" s="353">
        <v>6.4999999999999997E-3</v>
      </c>
      <c r="G91" s="353">
        <v>6.4999999999999997E-3</v>
      </c>
      <c r="H91" s="353">
        <v>6.4999999999999997E-3</v>
      </c>
      <c r="I91" s="353">
        <v>6.4999999999999997E-3</v>
      </c>
      <c r="J91" s="353">
        <v>6.4999999999999997E-3</v>
      </c>
      <c r="K91" s="353">
        <v>6.4999999999999997E-3</v>
      </c>
      <c r="L91" s="353">
        <v>6.4999999999999997E-3</v>
      </c>
      <c r="M91" s="353">
        <v>6.4999999999999997E-3</v>
      </c>
    </row>
    <row r="92" spans="2:13" ht="15.6" x14ac:dyDescent="0.3">
      <c r="B92" s="311"/>
      <c r="D92" s="349"/>
      <c r="E92" s="75"/>
      <c r="F92" s="349"/>
      <c r="G92" s="75"/>
      <c r="H92" s="349"/>
      <c r="I92" s="75"/>
      <c r="J92" s="349"/>
      <c r="K92" s="75"/>
      <c r="L92" s="349"/>
      <c r="M92" s="350"/>
    </row>
    <row r="93" spans="2:13" ht="15.6" x14ac:dyDescent="0.3">
      <c r="B93" s="309" t="s">
        <v>452</v>
      </c>
      <c r="C93" s="313"/>
      <c r="D93" s="360"/>
      <c r="E93" s="361"/>
      <c r="F93" s="362"/>
      <c r="G93" s="361"/>
      <c r="H93" s="362"/>
      <c r="I93" s="361"/>
      <c r="J93" s="362"/>
      <c r="K93" s="361"/>
      <c r="L93" s="362"/>
      <c r="M93" s="363"/>
    </row>
    <row r="94" spans="2:13" ht="15.6" x14ac:dyDescent="0.3">
      <c r="B94" s="314" t="s">
        <v>453</v>
      </c>
      <c r="D94" s="349" t="s">
        <v>455</v>
      </c>
      <c r="E94" s="349" t="s">
        <v>764</v>
      </c>
      <c r="F94" s="349" t="s">
        <v>454</v>
      </c>
      <c r="G94" s="349" t="s">
        <v>454</v>
      </c>
      <c r="H94" s="349" t="s">
        <v>455</v>
      </c>
      <c r="I94" s="349" t="s">
        <v>454</v>
      </c>
      <c r="J94" s="349" t="s">
        <v>764</v>
      </c>
      <c r="K94" s="349" t="s">
        <v>454</v>
      </c>
      <c r="L94" s="349" t="s">
        <v>455</v>
      </c>
      <c r="M94" s="349" t="s">
        <v>764</v>
      </c>
    </row>
    <row r="95" spans="2:13" ht="15.6" x14ac:dyDescent="0.3">
      <c r="B95" s="311" t="s">
        <v>454</v>
      </c>
      <c r="D95" s="353">
        <f>IF(D94="DM",D96,IF(D94="DM+Deposit", D96, 0))</f>
        <v>0</v>
      </c>
      <c r="E95" s="353">
        <f>IF(E94="DM",E96,IF(E94="DM+Deposit", E96, 0))</f>
        <v>0.1</v>
      </c>
      <c r="F95" s="353">
        <f t="shared" ref="F95:M95" si="4">IF(F94="DM",F96,IF(F94="DM+Deposit", F96, 0))</f>
        <v>0.1</v>
      </c>
      <c r="G95" s="353">
        <f t="shared" si="4"/>
        <v>0.1</v>
      </c>
      <c r="H95" s="353">
        <f t="shared" si="4"/>
        <v>0</v>
      </c>
      <c r="I95" s="353">
        <f t="shared" si="4"/>
        <v>0.1</v>
      </c>
      <c r="J95" s="353">
        <f>IF(J94="DM",J96,IF(J94="DM+Deposit", J96, 0))</f>
        <v>0.1</v>
      </c>
      <c r="K95" s="353">
        <f t="shared" si="4"/>
        <v>0.1</v>
      </c>
      <c r="L95" s="353">
        <f t="shared" si="4"/>
        <v>0</v>
      </c>
      <c r="M95" s="353">
        <f t="shared" si="4"/>
        <v>0.1</v>
      </c>
    </row>
    <row r="96" spans="2:13" ht="15.6" x14ac:dyDescent="0.3">
      <c r="B96" s="311" t="s">
        <v>456</v>
      </c>
      <c r="D96" s="342">
        <v>0.1</v>
      </c>
      <c r="E96" s="342">
        <v>0.1</v>
      </c>
      <c r="F96" s="342">
        <v>0.1</v>
      </c>
      <c r="G96" s="342">
        <v>0.1</v>
      </c>
      <c r="H96" s="342">
        <v>0.1</v>
      </c>
      <c r="I96" s="342">
        <v>0.1</v>
      </c>
      <c r="J96" s="342">
        <v>0.1</v>
      </c>
      <c r="K96" s="342">
        <v>0.1</v>
      </c>
      <c r="L96" s="342">
        <v>0.1</v>
      </c>
      <c r="M96" s="342">
        <v>0.1</v>
      </c>
    </row>
    <row r="97" spans="2:13" ht="15.6" x14ac:dyDescent="0.3">
      <c r="B97" s="311" t="s">
        <v>455</v>
      </c>
      <c r="D97" s="355">
        <f>IF(D94="JD",D98,0)</f>
        <v>0.6</v>
      </c>
      <c r="E97" s="355">
        <f t="shared" ref="E97:L97" si="5">IF(E94="JD",E98,0)</f>
        <v>0</v>
      </c>
      <c r="F97" s="355">
        <f t="shared" si="5"/>
        <v>0</v>
      </c>
      <c r="G97" s="355">
        <f t="shared" si="5"/>
        <v>0</v>
      </c>
      <c r="H97" s="355">
        <f t="shared" si="5"/>
        <v>0.6</v>
      </c>
      <c r="I97" s="355">
        <f t="shared" si="5"/>
        <v>0</v>
      </c>
      <c r="J97" s="355">
        <f>IF(J94="JD",J98,0)</f>
        <v>0</v>
      </c>
      <c r="K97" s="355">
        <f t="shared" si="5"/>
        <v>0</v>
      </c>
      <c r="L97" s="355">
        <f t="shared" si="5"/>
        <v>0.6</v>
      </c>
      <c r="M97" s="355">
        <f>IF(M94="JD",M98,0)</f>
        <v>0</v>
      </c>
    </row>
    <row r="98" spans="2:13" ht="15.6" x14ac:dyDescent="0.3">
      <c r="B98" s="311" t="s">
        <v>457</v>
      </c>
      <c r="D98" s="342">
        <v>0.6</v>
      </c>
      <c r="E98" s="175">
        <v>0.6</v>
      </c>
      <c r="F98" s="342">
        <v>0.6</v>
      </c>
      <c r="G98" s="175">
        <v>0.6</v>
      </c>
      <c r="H98" s="342">
        <v>0.6</v>
      </c>
      <c r="I98" s="175">
        <v>0.6</v>
      </c>
      <c r="J98" s="342">
        <v>0.6</v>
      </c>
      <c r="K98" s="175">
        <v>0.6</v>
      </c>
      <c r="L98" s="342">
        <v>0.6</v>
      </c>
      <c r="M98" s="343">
        <v>0.65</v>
      </c>
    </row>
    <row r="99" spans="2:13" ht="15.6" x14ac:dyDescent="0.3">
      <c r="B99" s="311" t="s">
        <v>551</v>
      </c>
      <c r="D99" s="456">
        <v>6</v>
      </c>
      <c r="E99" s="456">
        <v>6</v>
      </c>
      <c r="F99" s="456">
        <v>6</v>
      </c>
      <c r="G99" s="456">
        <v>6</v>
      </c>
      <c r="H99" s="456">
        <v>6</v>
      </c>
      <c r="I99" s="456">
        <v>6</v>
      </c>
      <c r="J99" s="456">
        <v>6</v>
      </c>
      <c r="K99" s="456">
        <v>6</v>
      </c>
      <c r="L99" s="456">
        <v>6</v>
      </c>
      <c r="M99" s="456">
        <v>6</v>
      </c>
    </row>
    <row r="100" spans="2:13" ht="15.6" x14ac:dyDescent="0.3">
      <c r="B100" s="311" t="s">
        <v>552</v>
      </c>
      <c r="D100" s="456">
        <v>12</v>
      </c>
      <c r="E100" s="456">
        <v>12</v>
      </c>
      <c r="F100" s="456">
        <v>12</v>
      </c>
      <c r="G100" s="456">
        <v>12</v>
      </c>
      <c r="H100" s="456">
        <v>12</v>
      </c>
      <c r="I100" s="456">
        <v>12</v>
      </c>
      <c r="J100" s="456">
        <v>12</v>
      </c>
      <c r="K100" s="456">
        <v>12</v>
      </c>
      <c r="L100" s="456">
        <v>12</v>
      </c>
      <c r="M100" s="456">
        <v>12</v>
      </c>
    </row>
    <row r="101" spans="2:13" ht="15.6" x14ac:dyDescent="0.3">
      <c r="B101" s="311" t="s">
        <v>458</v>
      </c>
      <c r="D101" s="349">
        <f>IF(D94="JD",D100, IF(D94="DM+Deposit", D99, 0))</f>
        <v>12</v>
      </c>
      <c r="E101" s="349">
        <f t="shared" ref="E101:L101" si="6">IF(E94="JD",E100, IF(E94="DM+Deposit", E99, 0))</f>
        <v>6</v>
      </c>
      <c r="F101" s="349">
        <f t="shared" si="6"/>
        <v>0</v>
      </c>
      <c r="G101" s="349">
        <f t="shared" si="6"/>
        <v>0</v>
      </c>
      <c r="H101" s="349">
        <f t="shared" si="6"/>
        <v>12</v>
      </c>
      <c r="I101" s="349">
        <f t="shared" si="6"/>
        <v>0</v>
      </c>
      <c r="J101" s="349">
        <f t="shared" si="6"/>
        <v>6</v>
      </c>
      <c r="K101" s="349">
        <f t="shared" si="6"/>
        <v>0</v>
      </c>
      <c r="L101" s="349">
        <f t="shared" si="6"/>
        <v>12</v>
      </c>
      <c r="M101" s="349">
        <f>IF(M94="JD",M100, IF(M94="DM+Deposit", M99, 0))</f>
        <v>6</v>
      </c>
    </row>
    <row r="102" spans="2:13" ht="15.6" x14ac:dyDescent="0.3">
      <c r="B102" s="370" t="s">
        <v>142</v>
      </c>
      <c r="C102" s="1"/>
      <c r="D102" s="339">
        <v>0.04</v>
      </c>
      <c r="E102" s="339">
        <v>0.04</v>
      </c>
      <c r="F102" s="339">
        <v>0.04</v>
      </c>
      <c r="G102" s="339">
        <v>0.04</v>
      </c>
      <c r="H102" s="339">
        <v>0.04</v>
      </c>
      <c r="I102" s="339">
        <v>0.04</v>
      </c>
      <c r="J102" s="339">
        <v>0.04</v>
      </c>
      <c r="K102" s="339">
        <v>0.04</v>
      </c>
      <c r="L102" s="339">
        <v>0.04</v>
      </c>
      <c r="M102" s="339">
        <v>0.04</v>
      </c>
    </row>
    <row r="103" spans="2:13" ht="15.6" x14ac:dyDescent="0.3">
      <c r="B103" s="370" t="s">
        <v>143</v>
      </c>
      <c r="C103" s="1"/>
      <c r="D103" s="339">
        <v>0.04</v>
      </c>
      <c r="E103" s="339">
        <v>0.04</v>
      </c>
      <c r="F103" s="339">
        <v>0.04</v>
      </c>
      <c r="G103" s="339">
        <v>0.04</v>
      </c>
      <c r="H103" s="339">
        <v>0.04</v>
      </c>
      <c r="I103" s="339">
        <v>0.04</v>
      </c>
      <c r="J103" s="339">
        <v>0.04</v>
      </c>
      <c r="K103" s="339">
        <v>0.04</v>
      </c>
      <c r="L103" s="339">
        <v>0.04</v>
      </c>
      <c r="M103" s="339">
        <v>0.3</v>
      </c>
    </row>
    <row r="105" spans="2:13" ht="15.6" x14ac:dyDescent="0.3">
      <c r="B105" s="370" t="s">
        <v>536</v>
      </c>
      <c r="C105" s="14" t="s">
        <v>717</v>
      </c>
      <c r="D105" s="15">
        <f>IF(C105="Option I", SUM(RegulatoryPayment!D33:D34), TDR_Potential_Land_Calc!$B$14)</f>
        <v>219.04145999999997</v>
      </c>
      <c r="E105" s="1" t="s">
        <v>714</v>
      </c>
    </row>
    <row r="106" spans="2:13" ht="15.6" x14ac:dyDescent="0.3">
      <c r="B106" s="370" t="s">
        <v>713</v>
      </c>
      <c r="C106" s="14" t="s">
        <v>621</v>
      </c>
      <c r="D106" s="15">
        <f>IF(C106="Option I",  'Assumptions&amp;Data'!D196, 0)</f>
        <v>0</v>
      </c>
      <c r="E106" s="1" t="s">
        <v>715</v>
      </c>
    </row>
    <row r="107" spans="2:13" ht="15.6" x14ac:dyDescent="0.3">
      <c r="B107" s="370" t="s">
        <v>381</v>
      </c>
      <c r="C107" s="14" t="s">
        <v>621</v>
      </c>
      <c r="D107" s="15">
        <f>IF($C$107="Option I",  MonthlyCashflow!$D$51, 0)</f>
        <v>0</v>
      </c>
      <c r="E107" s="1" t="s">
        <v>716</v>
      </c>
    </row>
    <row r="114" spans="5:5" x14ac:dyDescent="0.3">
      <c r="E114" s="183"/>
    </row>
  </sheetData>
  <conditionalFormatting sqref="A1:XFD79 A80:C82 A83:XFD83 A84:C91 E80:XFD82 A92:XFD1048576">
    <cfRule type="expression" dxfId="1356" priority="76">
      <formula>IF(ISNUMBER(FIND("=", _xlfn.FORMULATEXT(A1))), FALSE, ISNUMBER(A1))</formula>
    </cfRule>
  </conditionalFormatting>
  <conditionalFormatting sqref="A1:XFD79 A80:C82 E80:XFD82 A83:XFD83 A84:C91 A92:XFD1048576">
    <cfRule type="expression" dxfId="1355" priority="78">
      <formula>IF(_xlfn.ISFORMULA(A1), ISNUMBER(FIND("!", _xlfn.FORMULATEXT(A1))), FALSE)</formula>
    </cfRule>
    <cfRule type="expression" dxfId="1354" priority="77">
      <formula>IF(_xlfn.ISFORMULA(A1),IF(ISNUMBER(FIND("!",_xlfn.FORMULATEXT(A1))),FALSE, TRUE), FALSE)</formula>
    </cfRule>
  </conditionalFormatting>
  <conditionalFormatting sqref="B16:B53">
    <cfRule type="expression" dxfId="1353" priority="115" stopIfTrue="1">
      <formula>IF(_xlfn.ISFORMULA(B16), NOT(ISNUMBER(SEARCH("!", _xlfn.FORMULATEXT(B16)))), FALSE)</formula>
    </cfRule>
    <cfRule type="expression" dxfId="1352" priority="116">
      <formula>IF(AND(_xlfn.ISFORMULA(B16), ISNUMBER(SEARCH("!", _xlfn.FORMULATEXT(B16)))), TRUE, FALSE)</formula>
    </cfRule>
    <cfRule type="expression" dxfId="1351" priority="117">
      <formula>IF(ISNUMBER(FIND("=", _xlfn.FORMULATEXT(B16))), FALSE, ISNUMBER(B16))</formula>
    </cfRule>
  </conditionalFormatting>
  <conditionalFormatting sqref="B55:B58">
    <cfRule type="expression" dxfId="1350" priority="142" stopIfTrue="1">
      <formula>IF(ISNUMBER(FIND("=", _xlfn.FORMULATEXT(B55))), FALSE, ISNUMBER(B55))</formula>
    </cfRule>
    <cfRule type="expression" dxfId="1349" priority="143" stopIfTrue="1">
      <formula>IF(_xlfn.ISFORMULA(B55),IF(ISNUMBER(FIND("!",_xlfn.FORMULATEXT(B55))),FALSE, TRUE), FALSE)</formula>
    </cfRule>
  </conditionalFormatting>
  <conditionalFormatting sqref="B55:B92">
    <cfRule type="expression" dxfId="1348" priority="144" stopIfTrue="1">
      <formula>IF(_xlfn.ISFORMULA(B55), ISNUMBER(FIND("!", _xlfn.FORMULATEXT(B55))), FALSE)</formula>
    </cfRule>
  </conditionalFormatting>
  <conditionalFormatting sqref="B60 B62:B64">
    <cfRule type="expression" dxfId="1347" priority="140" stopIfTrue="1">
      <formula>IF(_xlfn.ISFORMULA(B60),IF(ISNUMBER(FIND("!",_xlfn.FORMULATEXT(B60))),FALSE, TRUE), FALSE)</formula>
    </cfRule>
    <cfRule type="expression" dxfId="1346" priority="139" stopIfTrue="1">
      <formula>IF(ISNUMBER(FIND("=", _xlfn.FORMULATEXT(B60))), FALSE, ISNUMBER(B60))</formula>
    </cfRule>
    <cfRule type="expression" dxfId="1345" priority="141" stopIfTrue="1">
      <formula>IF(_xlfn.ISFORMULA(B60), ISNUMBER(FIND("!", _xlfn.FORMULATEXT(B60))), FALSE)</formula>
    </cfRule>
  </conditionalFormatting>
  <conditionalFormatting sqref="B66:B103">
    <cfRule type="expression" dxfId="1344" priority="131" stopIfTrue="1">
      <formula>IF(_xlfn.ISFORMULA(B66),IF(ISNUMBER(FIND("!",_xlfn.FORMULATEXT(B66))),FALSE, TRUE), FALSE)</formula>
    </cfRule>
    <cfRule type="expression" dxfId="1343" priority="127" stopIfTrue="1">
      <formula>IF(ISNUMBER(FIND("=", _xlfn.FORMULATEXT(B66))), FALSE, ISNUMBER(B66))</formula>
    </cfRule>
  </conditionalFormatting>
  <conditionalFormatting sqref="B79:B91">
    <cfRule type="expression" dxfId="1342" priority="73" stopIfTrue="1">
      <formula>IF(ISNUMBER(FIND("=", _xlfn.FORMULATEXT(B79))), FALSE, ISNUMBER(B79))</formula>
    </cfRule>
    <cfRule type="expression" dxfId="1341" priority="74" stopIfTrue="1">
      <formula>IF(_xlfn.ISFORMULA(B79),IF(ISNUMBER(FIND("!",_xlfn.FORMULATEXT(B79))),FALSE, TRUE), FALSE)</formula>
    </cfRule>
    <cfRule type="expression" dxfId="1340" priority="75" stopIfTrue="1">
      <formula>IF(_xlfn.ISFORMULA(B79), ISNUMBER(FIND("!", _xlfn.FORMULATEXT(B79))), FALSE)</formula>
    </cfRule>
  </conditionalFormatting>
  <conditionalFormatting sqref="B93:B94">
    <cfRule type="expression" dxfId="1339" priority="132" stopIfTrue="1">
      <formula>IF(ISNUMBER(FIND("=", _xlfn.FORMULATEXT(B93))), FALSE, ISNUMBER(B93))</formula>
    </cfRule>
    <cfRule type="expression" dxfId="1338" priority="129" stopIfTrue="1">
      <formula>IF(_xlfn.ISFORMULA(B93), ISNUMBER(FIND("!", _xlfn.FORMULATEXT(B93))), FALSE)</formula>
    </cfRule>
    <cfRule type="expression" dxfId="1337" priority="128" stopIfTrue="1">
      <formula>IF(_xlfn.ISFORMULA(B93),IF(ISNUMBER(FIND("!",_xlfn.FORMULATEXT(B93))),FALSE, TRUE), FALSE)</formula>
    </cfRule>
  </conditionalFormatting>
  <conditionalFormatting sqref="B105 B95:B103">
    <cfRule type="expression" dxfId="1336" priority="135" stopIfTrue="1">
      <formula>IF(_xlfn.ISFORMULA(B95), ISNUMBER(FIND("!", _xlfn.FORMULATEXT(B95))), FALSE)</formula>
    </cfRule>
  </conditionalFormatting>
  <conditionalFormatting sqref="B105">
    <cfRule type="expression" dxfId="1335" priority="134" stopIfTrue="1">
      <formula>IF(_xlfn.ISFORMULA(B105),IF(ISNUMBER(FIND("!",_xlfn.FORMULATEXT(B105))),FALSE, TRUE), FALSE)</formula>
    </cfRule>
    <cfRule type="expression" dxfId="1334" priority="133" stopIfTrue="1">
      <formula>IF(ISNUMBER(FIND("=", _xlfn.FORMULATEXT(B105))), FALSE, ISNUMBER(B105))</formula>
    </cfRule>
  </conditionalFormatting>
  <conditionalFormatting sqref="B55:M56 B79:D79 B80:C82 B83:M83 B84:D91 C57:M60 E61:M62 D61:D63 C61:C64 D65:D77 E65:M82 D78:M79 E92:M92 D92:D94 D94:M94">
    <cfRule type="expression" dxfId="1333" priority="145" stopIfTrue="1">
      <formula>IF(_xlfn.ISFORMULA(B55), ISNUMBER(FIND("!", _xlfn.FORMULATEXT(B55))), FALSE)</formula>
    </cfRule>
  </conditionalFormatting>
  <conditionalFormatting sqref="B55:M56 C57:M60 B57:B82 E61:M62 D61:D63 C61:C64 D65:D77 E65:M82 D78:M79 B79:D79 B80:C82 B83:M83 B84:D91 B92 E92:M92 D92:D94 D94:M94 B95:B103 B105">
    <cfRule type="expression" dxfId="1332" priority="147" stopIfTrue="1">
      <formula>IF(ISNUMBER(FIND("=", _xlfn.FORMULATEXT(B55))), FALSE, ISNUMBER(B55))</formula>
    </cfRule>
  </conditionalFormatting>
  <conditionalFormatting sqref="B55:M56 C57:M60 B57:B82 E61:M62 D61:D63 C61:C64 D65:D77 E65:M82 D78:M79 B79:D79 B80:C82 B83:M83 B84:D91 E92:M92 D92:D94 D94:M94 B92 B95:B103 B105">
    <cfRule type="expression" dxfId="1331" priority="146" stopIfTrue="1">
      <formula>IF(_xlfn.ISFORMULA(B55),IF(ISNUMBER(FIND("!",_xlfn.FORMULATEXT(B55))),FALSE, TRUE), FALSE)</formula>
    </cfRule>
  </conditionalFormatting>
  <conditionalFormatting sqref="D6:M6">
    <cfRule type="expression" dxfId="1330" priority="113" stopIfTrue="1">
      <formula>IF(_xlfn.ISFORMULA(D6),IF(ISNUMBER(FIND("!",_xlfn.FORMULATEXT(D6))),FALSE, TRUE), FALSE)</formula>
    </cfRule>
    <cfRule type="expression" dxfId="1329" priority="112" stopIfTrue="1">
      <formula>IF(_xlfn.ISFORMULA(D6), ISNUMBER(FIND("!", _xlfn.FORMULATEXT(D6))), FALSE)</formula>
    </cfRule>
    <cfRule type="expression" dxfId="1328" priority="114" stopIfTrue="1">
      <formula>IF(ISNUMBER(FIND("=", _xlfn.FORMULATEXT(D6))), FALSE, ISNUMBER(D6))</formula>
    </cfRule>
  </conditionalFormatting>
  <conditionalFormatting sqref="D9:M14">
    <cfRule type="expression" dxfId="1327" priority="79" stopIfTrue="1">
      <formula>IF(_xlfn.ISFORMULA(D9), ISNUMBER(FIND("!", _xlfn.FORMULATEXT(D9))), FALSE)</formula>
    </cfRule>
    <cfRule type="expression" dxfId="1326" priority="81" stopIfTrue="1">
      <formula>IF(ISNUMBER(FIND("=", _xlfn.FORMULATEXT(D9))), FALSE, ISNUMBER(D9))</formula>
    </cfRule>
    <cfRule type="expression" dxfId="1325" priority="80" stopIfTrue="1">
      <formula>IF(_xlfn.ISFORMULA(D9),IF(ISNUMBER(FIND("!",_xlfn.FORMULATEXT(D9))),FALSE, TRUE), FALSE)</formula>
    </cfRule>
  </conditionalFormatting>
  <conditionalFormatting sqref="D16:M19">
    <cfRule type="expression" dxfId="1324" priority="84" stopIfTrue="1">
      <formula>IF(ISNUMBER(FIND("=", _xlfn.FORMULATEXT(D16))), FALSE, ISNUMBER(D16))</formula>
    </cfRule>
    <cfRule type="expression" dxfId="1323" priority="82" stopIfTrue="1">
      <formula>IF(_xlfn.ISFORMULA(D16), ISNUMBER(FIND("!", _xlfn.FORMULATEXT(D16))), FALSE)</formula>
    </cfRule>
    <cfRule type="expression" dxfId="1322" priority="83" stopIfTrue="1">
      <formula>IF(_xlfn.ISFORMULA(D16),IF(ISNUMBER(FIND("!",_xlfn.FORMULATEXT(D16))),FALSE, TRUE), FALSE)</formula>
    </cfRule>
  </conditionalFormatting>
  <conditionalFormatting sqref="D21:M27">
    <cfRule type="expression" dxfId="1321" priority="99">
      <formula>IF(ISNUMBER(FIND("=", _xlfn.FORMULATEXT(D21))), FALSE, ISNUMBER(D21))</formula>
    </cfRule>
    <cfRule type="expression" dxfId="1320" priority="98">
      <formula>IF(AND(_xlfn.ISFORMULA(D21), ISNUMBER(SEARCH("!", _xlfn.FORMULATEXT(D21)))), TRUE, FALSE)</formula>
    </cfRule>
    <cfRule type="expression" dxfId="1319" priority="97" stopIfTrue="1">
      <formula>IF(_xlfn.ISFORMULA(D21), NOT(ISNUMBER(SEARCH("!", _xlfn.FORMULATEXT(D21)))), FALSE)</formula>
    </cfRule>
  </conditionalFormatting>
  <conditionalFormatting sqref="D29:M35">
    <cfRule type="expression" dxfId="1318" priority="96">
      <formula>IF(ISNUMBER(FIND("=", _xlfn.FORMULATEXT(D29))), FALSE, ISNUMBER(D29))</formula>
    </cfRule>
    <cfRule type="expression" dxfId="1317" priority="94" stopIfTrue="1">
      <formula>IF(_xlfn.ISFORMULA(D29), NOT(ISNUMBER(SEARCH("!", _xlfn.FORMULATEXT(D29)))), FALSE)</formula>
    </cfRule>
    <cfRule type="expression" dxfId="1316" priority="95">
      <formula>IF(AND(_xlfn.ISFORMULA(D29), ISNUMBER(SEARCH("!", _xlfn.FORMULATEXT(D29)))), TRUE, FALSE)</formula>
    </cfRule>
  </conditionalFormatting>
  <conditionalFormatting sqref="D37:M43">
    <cfRule type="expression" dxfId="1315" priority="93">
      <formula>IF(ISNUMBER(FIND("=", _xlfn.FORMULATEXT(D37))), FALSE, ISNUMBER(D37))</formula>
    </cfRule>
    <cfRule type="expression" dxfId="1314" priority="92">
      <formula>IF(AND(_xlfn.ISFORMULA(D37), ISNUMBER(SEARCH("!", _xlfn.FORMULATEXT(D37)))), TRUE, FALSE)</formula>
    </cfRule>
    <cfRule type="expression" dxfId="1313" priority="91" stopIfTrue="1">
      <formula>IF(_xlfn.ISFORMULA(D37), NOT(ISNUMBER(SEARCH("!", _xlfn.FORMULATEXT(D37)))), FALSE)</formula>
    </cfRule>
  </conditionalFormatting>
  <conditionalFormatting sqref="D45:M47">
    <cfRule type="expression" dxfId="1312" priority="90" stopIfTrue="1">
      <formula>IF(ISNUMBER(FIND("=", _xlfn.FORMULATEXT(D45))), FALSE, ISNUMBER(D45))</formula>
    </cfRule>
    <cfRule type="expression" dxfId="1311" priority="89" stopIfTrue="1">
      <formula>IF(_xlfn.ISFORMULA(D45),IF(ISNUMBER(FIND("!",_xlfn.FORMULATEXT(D45))),FALSE, TRUE), FALSE)</formula>
    </cfRule>
    <cfRule type="expression" dxfId="1310" priority="88" stopIfTrue="1">
      <formula>IF(_xlfn.ISFORMULA(D45), ISNUMBER(FIND("!", _xlfn.FORMULATEXT(D45))), FALSE)</formula>
    </cfRule>
  </conditionalFormatting>
  <conditionalFormatting sqref="D50:M52">
    <cfRule type="expression" dxfId="1309" priority="85" stopIfTrue="1">
      <formula>IF(_xlfn.ISFORMULA(D50), ISNUMBER(FIND("!", _xlfn.FORMULATEXT(D50))), FALSE)</formula>
    </cfRule>
    <cfRule type="expression" dxfId="1308" priority="87" stopIfTrue="1">
      <formula>IF(ISNUMBER(FIND("=", _xlfn.FORMULATEXT(D50))), FALSE, ISNUMBER(D50))</formula>
    </cfRule>
    <cfRule type="expression" dxfId="1307" priority="86" stopIfTrue="1">
      <formula>IF(_xlfn.ISFORMULA(D50),IF(ISNUMBER(FIND("!",_xlfn.FORMULATEXT(D50))),FALSE, TRUE), FALSE)</formula>
    </cfRule>
  </conditionalFormatting>
  <conditionalFormatting sqref="D64:M64">
    <cfRule type="expression" dxfId="1306" priority="136" stopIfTrue="1">
      <formula>IF(_xlfn.ISFORMULA(D64), ISNUMBER(FIND("!", _xlfn.FORMULATEXT(D64))), FALSE)</formula>
    </cfRule>
    <cfRule type="expression" dxfId="1305" priority="137" stopIfTrue="1">
      <formula>IF(_xlfn.ISFORMULA(D64),IF(ISNUMBER(FIND("!",_xlfn.FORMULATEXT(D64))),FALSE, TRUE), FALSE)</formula>
    </cfRule>
    <cfRule type="expression" dxfId="1304" priority="138" stopIfTrue="1">
      <formula>IF(ISNUMBER(FIND("=", _xlfn.FORMULATEXT(D64))), FALSE, ISNUMBER(D64))</formula>
    </cfRule>
  </conditionalFormatting>
  <conditionalFormatting sqref="D80:M82">
    <cfRule type="expression" dxfId="1303" priority="72" stopIfTrue="1">
      <formula>IF(ISNUMBER(FIND("=", _xlfn.FORMULATEXT(D80))), FALSE, ISNUMBER(D80))</formula>
    </cfRule>
    <cfRule type="expression" dxfId="1302" priority="70" stopIfTrue="1">
      <formula>IF(_xlfn.ISFORMULA(D80), ISNUMBER(FIND("!", _xlfn.FORMULATEXT(D80))), FALSE)</formula>
    </cfRule>
    <cfRule type="expression" dxfId="1301" priority="71" stopIfTrue="1">
      <formula>IF(_xlfn.ISFORMULA(D80),IF(ISNUMBER(FIND("!",_xlfn.FORMULATEXT(D80))),FALSE, TRUE), FALSE)</formula>
    </cfRule>
  </conditionalFormatting>
  <conditionalFormatting sqref="D84:XFD91">
    <cfRule type="expression" dxfId="1300" priority="1">
      <formula>IF(ISNUMBER(FIND("=", _xlfn.FORMULATEXT(D84))), FALSE, ISNUMBER(D84))</formula>
    </cfRule>
    <cfRule type="expression" dxfId="1299" priority="3">
      <formula>IF(_xlfn.ISFORMULA(D84), ISNUMBER(FIND("!", _xlfn.FORMULATEXT(D84))), FALSE)</formula>
    </cfRule>
    <cfRule type="expression" dxfId="1298" priority="2">
      <formula>IF(_xlfn.ISFORMULA(D84),IF(ISNUMBER(FIND("!",_xlfn.FORMULATEXT(D84))),FALSE, TRUE), FALSE)</formula>
    </cfRule>
  </conditionalFormatting>
  <conditionalFormatting sqref="E84:M91">
    <cfRule type="expression" dxfId="1297" priority="6" stopIfTrue="1">
      <formula>IF(ISNUMBER(FIND("=", _xlfn.FORMULATEXT(E84))), FALSE, ISNUMBER(E84))</formula>
    </cfRule>
    <cfRule type="expression" dxfId="1296" priority="5" stopIfTrue="1">
      <formula>IF(_xlfn.ISFORMULA(E84),IF(ISNUMBER(FIND("!",_xlfn.FORMULATEXT(E84))),FALSE, TRUE), FALSE)</formula>
    </cfRule>
    <cfRule type="expression" dxfId="1295" priority="4" stopIfTrue="1">
      <formula>IF(_xlfn.ISFORMULA(E84), ISNUMBER(FIND("!", _xlfn.FORMULATEXT(E84))), FALSE)</formula>
    </cfRule>
  </conditionalFormatting>
  <dataValidations count="4">
    <dataValidation type="list" allowBlank="1" showInputMessage="1" showErrorMessage="1" sqref="D2" xr:uid="{67108DA4-7B75-4BA9-BF73-FF3F5C4282A4}">
      <formula1>"1, 2, 3, 4, 5, 6, 7, 8, 9, 10"</formula1>
    </dataValidation>
    <dataValidation type="list" allowBlank="1" showInputMessage="1" showErrorMessage="1" sqref="C105:C107" xr:uid="{A46619D1-A1AC-4525-AE15-B7E511102C7A}">
      <formula1>"Option I, Option II"</formula1>
    </dataValidation>
    <dataValidation type="list" allowBlank="1" showInputMessage="1" showErrorMessage="1" sqref="D94:M94" xr:uid="{0776F576-4EAC-45FC-83B1-1A79454D0EA2}">
      <formula1>"JD, DM, Own Development, DM+Deposit"</formula1>
    </dataValidation>
    <dataValidation type="list" allowBlank="1" showInputMessage="1" showErrorMessage="1" sqref="D78:M78" xr:uid="{E49B291B-5AFA-4B65-A1D5-BF3A4F06916F}">
      <formula1>"Yes, No"</formula1>
    </dataValidation>
  </dataValidations>
  <pageMargins left="0.7" right="0.7" top="0.75" bottom="0.75" header="0.3" footer="0.3"/>
  <pageSetup paperSize="9" scale="3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186E0-F947-445D-916E-AE1C87052D17}">
  <sheetPr>
    <pageSetUpPr fitToPage="1"/>
  </sheetPr>
  <dimension ref="A1:ES196"/>
  <sheetViews>
    <sheetView zoomScaleNormal="100" workbookViewId="0">
      <pane xSplit="4" ySplit="18" topLeftCell="E192" activePane="bottomRight" state="frozen"/>
      <selection pane="topRight" activeCell="E1" sqref="E1"/>
      <selection pane="bottomLeft" activeCell="A19" sqref="A19"/>
      <selection pane="bottomRight" activeCell="C203" sqref="C203"/>
    </sheetView>
  </sheetViews>
  <sheetFormatPr defaultColWidth="8.88671875" defaultRowHeight="15.6" x14ac:dyDescent="0.3"/>
  <cols>
    <col min="1" max="1" width="6.109375" style="7" customWidth="1"/>
    <col min="2" max="2" width="44.44140625" style="7" bestFit="1" customWidth="1"/>
    <col min="3" max="3" width="14.6640625" style="7" customWidth="1"/>
    <col min="4" max="4" width="17.109375" style="7" bestFit="1" customWidth="1"/>
    <col min="5" max="5" width="12.33203125" style="7" customWidth="1"/>
    <col min="6" max="6" width="27.109375" style="7" bestFit="1" customWidth="1"/>
    <col min="7" max="7" width="16" style="7" customWidth="1"/>
    <col min="8" max="8" width="18.109375" style="7" bestFit="1" customWidth="1"/>
    <col min="9" max="9" width="15" style="7" customWidth="1"/>
    <col min="10" max="10" width="18.77734375" style="7" bestFit="1" customWidth="1"/>
    <col min="11" max="11" width="17" style="7" bestFit="1" customWidth="1"/>
    <col min="12" max="12" width="16.6640625" style="7" bestFit="1" customWidth="1"/>
    <col min="13" max="13" width="14.77734375" style="7" bestFit="1" customWidth="1"/>
    <col min="14" max="14" width="22.33203125" style="7" bestFit="1" customWidth="1"/>
    <col min="15" max="15" width="13.44140625" style="7" bestFit="1" customWidth="1"/>
    <col min="16" max="149" width="12.44140625" style="7" bestFit="1" customWidth="1"/>
    <col min="150" max="16384" width="8.88671875" style="7"/>
  </cols>
  <sheetData>
    <row r="1" spans="1:149" x14ac:dyDescent="0.3">
      <c r="A1" s="79"/>
      <c r="B1" s="78" t="s">
        <v>120</v>
      </c>
      <c r="C1" s="79"/>
      <c r="D1" s="79"/>
      <c r="E1" s="79"/>
      <c r="F1" s="82" cm="1">
        <f t="array" ref="F1:ES1">TRANSPOSE(EOMONTH(D6, _xlfn.SEQUENCE(144)-1))</f>
        <v>45777</v>
      </c>
      <c r="G1" s="83">
        <v>45808</v>
      </c>
      <c r="H1" s="83">
        <v>45838</v>
      </c>
      <c r="I1" s="83">
        <v>45869</v>
      </c>
      <c r="J1" s="83">
        <v>45900</v>
      </c>
      <c r="K1" s="83">
        <v>45930</v>
      </c>
      <c r="L1" s="83">
        <v>45961</v>
      </c>
      <c r="M1" s="83">
        <v>45991</v>
      </c>
      <c r="N1" s="83">
        <v>46022</v>
      </c>
      <c r="O1" s="83">
        <v>46053</v>
      </c>
      <c r="P1" s="83">
        <v>46081</v>
      </c>
      <c r="Q1" s="83">
        <v>46112</v>
      </c>
      <c r="R1" s="83">
        <v>46142</v>
      </c>
      <c r="S1" s="83">
        <v>46173</v>
      </c>
      <c r="T1" s="83">
        <v>46203</v>
      </c>
      <c r="U1" s="83">
        <v>46234</v>
      </c>
      <c r="V1" s="83">
        <v>46265</v>
      </c>
      <c r="W1" s="83">
        <v>46295</v>
      </c>
      <c r="X1" s="83">
        <v>46326</v>
      </c>
      <c r="Y1" s="83">
        <v>46356</v>
      </c>
      <c r="Z1" s="83">
        <v>46387</v>
      </c>
      <c r="AA1" s="83">
        <v>46418</v>
      </c>
      <c r="AB1" s="83">
        <v>46446</v>
      </c>
      <c r="AC1" s="83">
        <v>46477</v>
      </c>
      <c r="AD1" s="83">
        <v>46507</v>
      </c>
      <c r="AE1" s="83">
        <v>46538</v>
      </c>
      <c r="AF1" s="83">
        <v>46568</v>
      </c>
      <c r="AG1" s="83">
        <v>46599</v>
      </c>
      <c r="AH1" s="83">
        <v>46630</v>
      </c>
      <c r="AI1" s="83">
        <v>46660</v>
      </c>
      <c r="AJ1" s="83">
        <v>46691</v>
      </c>
      <c r="AK1" s="83">
        <v>46721</v>
      </c>
      <c r="AL1" s="83">
        <v>46752</v>
      </c>
      <c r="AM1" s="83">
        <v>46783</v>
      </c>
      <c r="AN1" s="83">
        <v>46812</v>
      </c>
      <c r="AO1" s="83">
        <v>46843</v>
      </c>
      <c r="AP1" s="83">
        <v>46873</v>
      </c>
      <c r="AQ1" s="83">
        <v>46904</v>
      </c>
      <c r="AR1" s="83">
        <v>46934</v>
      </c>
      <c r="AS1" s="83">
        <v>46965</v>
      </c>
      <c r="AT1" s="83">
        <v>46996</v>
      </c>
      <c r="AU1" s="83">
        <v>47026</v>
      </c>
      <c r="AV1" s="83">
        <v>47057</v>
      </c>
      <c r="AW1" s="83">
        <v>47087</v>
      </c>
      <c r="AX1" s="83">
        <v>47118</v>
      </c>
      <c r="AY1" s="83">
        <v>47149</v>
      </c>
      <c r="AZ1" s="83">
        <v>47177</v>
      </c>
      <c r="BA1" s="83">
        <v>47208</v>
      </c>
      <c r="BB1" s="83">
        <v>47238</v>
      </c>
      <c r="BC1" s="83">
        <v>47269</v>
      </c>
      <c r="BD1" s="83">
        <v>47299</v>
      </c>
      <c r="BE1" s="83">
        <v>47330</v>
      </c>
      <c r="BF1" s="83">
        <v>47361</v>
      </c>
      <c r="BG1" s="83">
        <v>47391</v>
      </c>
      <c r="BH1" s="83">
        <v>47422</v>
      </c>
      <c r="BI1" s="83">
        <v>47452</v>
      </c>
      <c r="BJ1" s="83">
        <v>47483</v>
      </c>
      <c r="BK1" s="83">
        <v>47514</v>
      </c>
      <c r="BL1" s="83">
        <v>47542</v>
      </c>
      <c r="BM1" s="83">
        <v>47573</v>
      </c>
      <c r="BN1" s="83">
        <v>47603</v>
      </c>
      <c r="BO1" s="83">
        <v>47634</v>
      </c>
      <c r="BP1" s="83">
        <v>47664</v>
      </c>
      <c r="BQ1" s="83">
        <v>47695</v>
      </c>
      <c r="BR1" s="83">
        <v>47726</v>
      </c>
      <c r="BS1" s="83">
        <v>47756</v>
      </c>
      <c r="BT1" s="83">
        <v>47787</v>
      </c>
      <c r="BU1" s="83">
        <v>47817</v>
      </c>
      <c r="BV1" s="83">
        <v>47848</v>
      </c>
      <c r="BW1" s="83">
        <v>47879</v>
      </c>
      <c r="BX1" s="83">
        <v>47907</v>
      </c>
      <c r="BY1" s="83">
        <v>47938</v>
      </c>
      <c r="BZ1" s="83">
        <v>47968</v>
      </c>
      <c r="CA1" s="83">
        <v>47999</v>
      </c>
      <c r="CB1" s="83">
        <v>48029</v>
      </c>
      <c r="CC1" s="83">
        <v>48060</v>
      </c>
      <c r="CD1" s="83">
        <v>48091</v>
      </c>
      <c r="CE1" s="83">
        <v>48121</v>
      </c>
      <c r="CF1" s="83">
        <v>48152</v>
      </c>
      <c r="CG1" s="83">
        <v>48182</v>
      </c>
      <c r="CH1" s="83">
        <v>48213</v>
      </c>
      <c r="CI1" s="83">
        <v>48244</v>
      </c>
      <c r="CJ1" s="83">
        <v>48273</v>
      </c>
      <c r="CK1" s="83">
        <v>48304</v>
      </c>
      <c r="CL1" s="83">
        <v>48334</v>
      </c>
      <c r="CM1" s="83">
        <v>48365</v>
      </c>
      <c r="CN1" s="83">
        <v>48395</v>
      </c>
      <c r="CO1" s="83">
        <v>48426</v>
      </c>
      <c r="CP1" s="83">
        <v>48457</v>
      </c>
      <c r="CQ1" s="83">
        <v>48487</v>
      </c>
      <c r="CR1" s="83">
        <v>48518</v>
      </c>
      <c r="CS1" s="83">
        <v>48548</v>
      </c>
      <c r="CT1" s="83">
        <v>48579</v>
      </c>
      <c r="CU1" s="83">
        <v>48610</v>
      </c>
      <c r="CV1" s="83">
        <v>48638</v>
      </c>
      <c r="CW1" s="83">
        <v>48669</v>
      </c>
      <c r="CX1" s="83">
        <v>48699</v>
      </c>
      <c r="CY1" s="83">
        <v>48730</v>
      </c>
      <c r="CZ1" s="83">
        <v>48760</v>
      </c>
      <c r="DA1" s="83">
        <v>48791</v>
      </c>
      <c r="DB1" s="83">
        <v>48822</v>
      </c>
      <c r="DC1" s="83">
        <v>48852</v>
      </c>
      <c r="DD1" s="83">
        <v>48883</v>
      </c>
      <c r="DE1" s="83">
        <v>48913</v>
      </c>
      <c r="DF1" s="83">
        <v>48944</v>
      </c>
      <c r="DG1" s="83">
        <v>48975</v>
      </c>
      <c r="DH1" s="83">
        <v>49003</v>
      </c>
      <c r="DI1" s="83">
        <v>49034</v>
      </c>
      <c r="DJ1" s="83">
        <v>49064</v>
      </c>
      <c r="DK1" s="83">
        <v>49095</v>
      </c>
      <c r="DL1" s="83">
        <v>49125</v>
      </c>
      <c r="DM1" s="83">
        <v>49156</v>
      </c>
      <c r="DN1" s="83">
        <v>49187</v>
      </c>
      <c r="DO1" s="83">
        <v>49217</v>
      </c>
      <c r="DP1" s="83">
        <v>49248</v>
      </c>
      <c r="DQ1" s="83">
        <v>49278</v>
      </c>
      <c r="DR1" s="83">
        <v>49309</v>
      </c>
      <c r="DS1" s="83">
        <v>49340</v>
      </c>
      <c r="DT1" s="83">
        <v>49368</v>
      </c>
      <c r="DU1" s="83">
        <v>49399</v>
      </c>
      <c r="DV1" s="83">
        <v>49429</v>
      </c>
      <c r="DW1" s="83">
        <v>49460</v>
      </c>
      <c r="DX1" s="83">
        <v>49490</v>
      </c>
      <c r="DY1" s="83">
        <v>49521</v>
      </c>
      <c r="DZ1" s="83">
        <v>49552</v>
      </c>
      <c r="EA1" s="83">
        <v>49582</v>
      </c>
      <c r="EB1" s="83">
        <v>49613</v>
      </c>
      <c r="EC1" s="83">
        <v>49643</v>
      </c>
      <c r="ED1" s="83">
        <v>49674</v>
      </c>
      <c r="EE1" s="83">
        <v>49705</v>
      </c>
      <c r="EF1" s="83">
        <v>49734</v>
      </c>
      <c r="EG1" s="83">
        <v>49765</v>
      </c>
      <c r="EH1" s="83">
        <v>49795</v>
      </c>
      <c r="EI1" s="83">
        <v>49826</v>
      </c>
      <c r="EJ1" s="83">
        <v>49856</v>
      </c>
      <c r="EK1" s="83">
        <v>49887</v>
      </c>
      <c r="EL1" s="83">
        <v>49918</v>
      </c>
      <c r="EM1" s="83">
        <v>49948</v>
      </c>
      <c r="EN1" s="83">
        <v>49979</v>
      </c>
      <c r="EO1" s="83">
        <v>50009</v>
      </c>
      <c r="EP1" s="83">
        <v>50040</v>
      </c>
      <c r="EQ1" s="83">
        <v>50071</v>
      </c>
      <c r="ER1" s="83">
        <v>50099</v>
      </c>
      <c r="ES1" s="83">
        <v>50130</v>
      </c>
    </row>
    <row r="2" spans="1:149" x14ac:dyDescent="0.3">
      <c r="A2" s="80"/>
      <c r="B2" s="80"/>
      <c r="C2" s="80"/>
      <c r="D2" s="80"/>
      <c r="E2" s="80"/>
      <c r="F2" s="84" cm="1">
        <f t="array" ref="F2:ES2">TRANSPOSE(_xlfn.SEQUENCE(144, 1, 0, 1))</f>
        <v>0</v>
      </c>
      <c r="G2" s="84">
        <v>1</v>
      </c>
      <c r="H2" s="84">
        <v>2</v>
      </c>
      <c r="I2" s="84">
        <v>3</v>
      </c>
      <c r="J2" s="84">
        <v>4</v>
      </c>
      <c r="K2" s="84">
        <v>5</v>
      </c>
      <c r="L2" s="84">
        <v>6</v>
      </c>
      <c r="M2" s="84">
        <v>7</v>
      </c>
      <c r="N2" s="84">
        <v>8</v>
      </c>
      <c r="O2" s="84">
        <v>9</v>
      </c>
      <c r="P2" s="84">
        <v>10</v>
      </c>
      <c r="Q2" s="84">
        <v>11</v>
      </c>
      <c r="R2" s="84">
        <v>12</v>
      </c>
      <c r="S2" s="84">
        <v>13</v>
      </c>
      <c r="T2" s="84">
        <v>14</v>
      </c>
      <c r="U2" s="84">
        <v>15</v>
      </c>
      <c r="V2" s="84">
        <v>16</v>
      </c>
      <c r="W2" s="84">
        <v>17</v>
      </c>
      <c r="X2" s="84">
        <v>18</v>
      </c>
      <c r="Y2" s="84">
        <v>19</v>
      </c>
      <c r="Z2" s="84">
        <v>20</v>
      </c>
      <c r="AA2" s="84">
        <v>21</v>
      </c>
      <c r="AB2" s="84">
        <v>22</v>
      </c>
      <c r="AC2" s="84">
        <v>23</v>
      </c>
      <c r="AD2" s="84">
        <v>24</v>
      </c>
      <c r="AE2" s="84">
        <v>25</v>
      </c>
      <c r="AF2" s="84">
        <v>26</v>
      </c>
      <c r="AG2" s="84">
        <v>27</v>
      </c>
      <c r="AH2" s="84">
        <v>28</v>
      </c>
      <c r="AI2" s="84">
        <v>29</v>
      </c>
      <c r="AJ2" s="84">
        <v>30</v>
      </c>
      <c r="AK2" s="84">
        <v>31</v>
      </c>
      <c r="AL2" s="84">
        <v>32</v>
      </c>
      <c r="AM2" s="84">
        <v>33</v>
      </c>
      <c r="AN2" s="84">
        <v>34</v>
      </c>
      <c r="AO2" s="84">
        <v>35</v>
      </c>
      <c r="AP2" s="84">
        <v>36</v>
      </c>
      <c r="AQ2" s="84">
        <v>37</v>
      </c>
      <c r="AR2" s="84">
        <v>38</v>
      </c>
      <c r="AS2" s="84">
        <v>39</v>
      </c>
      <c r="AT2" s="84">
        <v>40</v>
      </c>
      <c r="AU2" s="84">
        <v>41</v>
      </c>
      <c r="AV2" s="84">
        <v>42</v>
      </c>
      <c r="AW2" s="84">
        <v>43</v>
      </c>
      <c r="AX2" s="84">
        <v>44</v>
      </c>
      <c r="AY2" s="84">
        <v>45</v>
      </c>
      <c r="AZ2" s="84">
        <v>46</v>
      </c>
      <c r="BA2" s="84">
        <v>47</v>
      </c>
      <c r="BB2" s="84">
        <v>48</v>
      </c>
      <c r="BC2" s="84">
        <v>49</v>
      </c>
      <c r="BD2" s="84">
        <v>50</v>
      </c>
      <c r="BE2" s="84">
        <v>51</v>
      </c>
      <c r="BF2" s="84">
        <v>52</v>
      </c>
      <c r="BG2" s="84">
        <v>53</v>
      </c>
      <c r="BH2" s="84">
        <v>54</v>
      </c>
      <c r="BI2" s="84">
        <v>55</v>
      </c>
      <c r="BJ2" s="84">
        <v>56</v>
      </c>
      <c r="BK2" s="84">
        <v>57</v>
      </c>
      <c r="BL2" s="84">
        <v>58</v>
      </c>
      <c r="BM2" s="84">
        <v>59</v>
      </c>
      <c r="BN2" s="84">
        <v>60</v>
      </c>
      <c r="BO2" s="84">
        <v>61</v>
      </c>
      <c r="BP2" s="84">
        <v>62</v>
      </c>
      <c r="BQ2" s="84">
        <v>63</v>
      </c>
      <c r="BR2" s="84">
        <v>64</v>
      </c>
      <c r="BS2" s="84">
        <v>65</v>
      </c>
      <c r="BT2" s="84">
        <v>66</v>
      </c>
      <c r="BU2" s="84">
        <v>67</v>
      </c>
      <c r="BV2" s="84">
        <v>68</v>
      </c>
      <c r="BW2" s="84">
        <v>69</v>
      </c>
      <c r="BX2" s="84">
        <v>70</v>
      </c>
      <c r="BY2" s="84">
        <v>71</v>
      </c>
      <c r="BZ2" s="84">
        <v>72</v>
      </c>
      <c r="CA2" s="84">
        <v>73</v>
      </c>
      <c r="CB2" s="84">
        <v>74</v>
      </c>
      <c r="CC2" s="84">
        <v>75</v>
      </c>
      <c r="CD2" s="84">
        <v>76</v>
      </c>
      <c r="CE2" s="84">
        <v>77</v>
      </c>
      <c r="CF2" s="84">
        <v>78</v>
      </c>
      <c r="CG2" s="84">
        <v>79</v>
      </c>
      <c r="CH2" s="84">
        <v>80</v>
      </c>
      <c r="CI2" s="84">
        <v>81</v>
      </c>
      <c r="CJ2" s="84">
        <v>82</v>
      </c>
      <c r="CK2" s="84">
        <v>83</v>
      </c>
      <c r="CL2" s="84">
        <v>84</v>
      </c>
      <c r="CM2" s="84">
        <v>85</v>
      </c>
      <c r="CN2" s="84">
        <v>86</v>
      </c>
      <c r="CO2" s="84">
        <v>87</v>
      </c>
      <c r="CP2" s="84">
        <v>88</v>
      </c>
      <c r="CQ2" s="84">
        <v>89</v>
      </c>
      <c r="CR2" s="84">
        <v>90</v>
      </c>
      <c r="CS2" s="84">
        <v>91</v>
      </c>
      <c r="CT2" s="84">
        <v>92</v>
      </c>
      <c r="CU2" s="84">
        <v>93</v>
      </c>
      <c r="CV2" s="84">
        <v>94</v>
      </c>
      <c r="CW2" s="84">
        <v>95</v>
      </c>
      <c r="CX2" s="84">
        <v>96</v>
      </c>
      <c r="CY2" s="84">
        <v>97</v>
      </c>
      <c r="CZ2" s="84">
        <v>98</v>
      </c>
      <c r="DA2" s="84">
        <v>99</v>
      </c>
      <c r="DB2" s="84">
        <v>100</v>
      </c>
      <c r="DC2" s="84">
        <v>101</v>
      </c>
      <c r="DD2" s="84">
        <v>102</v>
      </c>
      <c r="DE2" s="84">
        <v>103</v>
      </c>
      <c r="DF2" s="84">
        <v>104</v>
      </c>
      <c r="DG2" s="84">
        <v>105</v>
      </c>
      <c r="DH2" s="84">
        <v>106</v>
      </c>
      <c r="DI2" s="84">
        <v>107</v>
      </c>
      <c r="DJ2" s="84">
        <v>108</v>
      </c>
      <c r="DK2" s="84">
        <v>109</v>
      </c>
      <c r="DL2" s="84">
        <v>110</v>
      </c>
      <c r="DM2" s="84">
        <v>111</v>
      </c>
      <c r="DN2" s="84">
        <v>112</v>
      </c>
      <c r="DO2" s="84">
        <v>113</v>
      </c>
      <c r="DP2" s="84">
        <v>114</v>
      </c>
      <c r="DQ2" s="84">
        <v>115</v>
      </c>
      <c r="DR2" s="84">
        <v>116</v>
      </c>
      <c r="DS2" s="84">
        <v>117</v>
      </c>
      <c r="DT2" s="84">
        <v>118</v>
      </c>
      <c r="DU2" s="84">
        <v>119</v>
      </c>
      <c r="DV2" s="80">
        <v>120</v>
      </c>
      <c r="DW2" s="80">
        <v>121</v>
      </c>
      <c r="DX2" s="80">
        <v>122</v>
      </c>
      <c r="DY2" s="80">
        <v>123</v>
      </c>
      <c r="DZ2" s="80">
        <v>124</v>
      </c>
      <c r="EA2" s="80">
        <v>125</v>
      </c>
      <c r="EB2" s="80">
        <v>126</v>
      </c>
      <c r="EC2" s="80">
        <v>127</v>
      </c>
      <c r="ED2" s="80">
        <v>128</v>
      </c>
      <c r="EE2" s="80">
        <v>129</v>
      </c>
      <c r="EF2" s="80">
        <v>130</v>
      </c>
      <c r="EG2" s="80">
        <v>131</v>
      </c>
      <c r="EH2" s="80">
        <v>132</v>
      </c>
      <c r="EI2" s="80">
        <v>133</v>
      </c>
      <c r="EJ2" s="80">
        <v>134</v>
      </c>
      <c r="EK2" s="80">
        <v>135</v>
      </c>
      <c r="EL2" s="80">
        <v>136</v>
      </c>
      <c r="EM2" s="80">
        <v>137</v>
      </c>
      <c r="EN2" s="80">
        <v>138</v>
      </c>
      <c r="EO2" s="80">
        <v>139</v>
      </c>
      <c r="EP2" s="80">
        <v>140</v>
      </c>
      <c r="EQ2" s="80">
        <v>141</v>
      </c>
      <c r="ER2" s="80">
        <v>142</v>
      </c>
      <c r="ES2" s="80">
        <v>143</v>
      </c>
    </row>
    <row r="3" spans="1:149" x14ac:dyDescent="0.3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</row>
    <row r="5" spans="1:149" x14ac:dyDescent="0.3">
      <c r="B5" s="85" t="s">
        <v>12</v>
      </c>
      <c r="C5" s="71" t="s">
        <v>44</v>
      </c>
      <c r="D5" s="86" t="s">
        <v>52</v>
      </c>
      <c r="N5" s="1" t="s">
        <v>149</v>
      </c>
      <c r="O5" s="198"/>
      <c r="P5" s="14"/>
      <c r="Q5" s="1" t="s">
        <v>151</v>
      </c>
    </row>
    <row r="6" spans="1:149" x14ac:dyDescent="0.3">
      <c r="B6" s="274" t="s">
        <v>54</v>
      </c>
      <c r="C6" s="28"/>
      <c r="D6" s="87">
        <f>IF(Options!$D$2=Options!$D$4,Options!D6,IF(Options!$D$2=Options!$E$4,Options!E6,IF(Options!$D$2=Options!$F$4,Options!F6,IF(Options!$D$2=Options!$G$4,Options!G6,IF(Options!$D$2=Options!$H$4,Options!H6,IF(Options!$D$2=Options!$I$4,Options!I6,IF(Options!$D$2=Options!$J$4,Options!J6,IF(Options!$D$2=Options!$K$4,Options!K6,IF(Options!$D$2=Options!$L$4,Options!L6,IF(Options!$D$2=Options!$M$4,Options!M6,0))))))))))</f>
        <v>45748</v>
      </c>
      <c r="N6" s="1" t="s">
        <v>150</v>
      </c>
      <c r="O6" s="198">
        <f>Schedule!D12/O9</f>
        <v>20.310829978441379</v>
      </c>
      <c r="P6" s="1"/>
      <c r="Q6" s="1"/>
    </row>
    <row r="7" spans="1:149" x14ac:dyDescent="0.3">
      <c r="B7" s="274" t="s">
        <v>477</v>
      </c>
      <c r="C7" s="28"/>
      <c r="D7" s="87">
        <f>EOMONTH(D6, 3)</f>
        <v>45869</v>
      </c>
      <c r="N7" s="1" t="s">
        <v>152</v>
      </c>
      <c r="O7" s="1">
        <v>4</v>
      </c>
      <c r="P7" s="1"/>
      <c r="Q7" s="1"/>
    </row>
    <row r="8" spans="1:149" x14ac:dyDescent="0.3">
      <c r="B8" s="38" t="s">
        <v>53</v>
      </c>
      <c r="C8" s="7" t="s">
        <v>122</v>
      </c>
      <c r="D8" s="87">
        <f>EOMONTH(D6, 6)</f>
        <v>45961</v>
      </c>
      <c r="N8" s="1" t="s">
        <v>153</v>
      </c>
      <c r="O8" s="1">
        <v>15</v>
      </c>
      <c r="P8" s="1"/>
      <c r="Q8" s="1"/>
    </row>
    <row r="9" spans="1:149" x14ac:dyDescent="0.3">
      <c r="B9" s="38" t="s">
        <v>346</v>
      </c>
      <c r="C9" s="7" t="s">
        <v>122</v>
      </c>
      <c r="D9" s="87">
        <f>EOMONTH(D8, 2)</f>
        <v>46022</v>
      </c>
      <c r="E9" s="7" t="s">
        <v>172</v>
      </c>
      <c r="N9" s="1" t="s">
        <v>154</v>
      </c>
      <c r="O9" s="1">
        <f>O8*O7</f>
        <v>60</v>
      </c>
      <c r="P9" s="1"/>
      <c r="Q9" s="1"/>
    </row>
    <row r="10" spans="1:149" x14ac:dyDescent="0.3">
      <c r="B10" s="38" t="s">
        <v>55</v>
      </c>
      <c r="C10" s="7" t="s">
        <v>122</v>
      </c>
      <c r="D10" s="87">
        <f>EOMONTH(D9, D11*12)</f>
        <v>47848</v>
      </c>
      <c r="N10" s="1" t="s">
        <v>155</v>
      </c>
      <c r="O10" s="1">
        <v>2</v>
      </c>
      <c r="P10" s="1"/>
      <c r="Q10" s="1" t="s">
        <v>156</v>
      </c>
    </row>
    <row r="11" spans="1:149" x14ac:dyDescent="0.3">
      <c r="B11" s="38" t="s">
        <v>121</v>
      </c>
      <c r="C11" s="7" t="s">
        <v>123</v>
      </c>
      <c r="D11" s="123">
        <f>IF(Options!$D$2=Options!$D$4,Options!D7,IF(Options!$D$2=Options!$E$4,Options!E7,IF(Options!$D$2=Options!$F$4,Options!F7,IF(Options!$D$2=Options!$G$4,Options!G7,IF(Options!$D$2=Options!$H$4,Options!H7,IF(Options!$D$2=Options!$I$4,Options!I7,IF(Options!$D$2=Options!$J$4,Options!J7,IF(Options!$D$2=Options!$K$4,Options!K7,IF(Options!$D$2=Options!$L$4,Options!L7,IF(Options!$D$2=Options!$M$4,Options!M7,0))))))))))</f>
        <v>5</v>
      </c>
      <c r="N11" s="1" t="s">
        <v>157</v>
      </c>
      <c r="O11" s="1"/>
      <c r="P11" s="1"/>
      <c r="Q11" s="1" t="s">
        <v>158</v>
      </c>
    </row>
    <row r="12" spans="1:149" x14ac:dyDescent="0.3">
      <c r="B12" s="38" t="s">
        <v>56</v>
      </c>
      <c r="C12" s="7" t="s">
        <v>122</v>
      </c>
      <c r="D12" s="87">
        <f>EOMONTH(D9, 12)</f>
        <v>46387</v>
      </c>
      <c r="N12" s="1" t="s">
        <v>159</v>
      </c>
      <c r="O12" s="1" t="s">
        <v>160</v>
      </c>
      <c r="P12" s="1"/>
      <c r="Q12" s="1"/>
    </row>
    <row r="13" spans="1:149" x14ac:dyDescent="0.3">
      <c r="B13" s="38" t="s">
        <v>56</v>
      </c>
      <c r="C13" s="7" t="s">
        <v>122</v>
      </c>
      <c r="D13" s="87">
        <f>EOMONTH(D12, 6)</f>
        <v>46568</v>
      </c>
      <c r="N13" s="1"/>
      <c r="O13" s="1"/>
      <c r="P13" s="1"/>
      <c r="Q13" s="1"/>
    </row>
    <row r="14" spans="1:149" ht="13.8" customHeight="1" x14ac:dyDescent="0.3">
      <c r="B14" s="38" t="s">
        <v>80</v>
      </c>
      <c r="C14" s="7" t="s">
        <v>113</v>
      </c>
      <c r="D14" s="90">
        <v>1.18</v>
      </c>
      <c r="F14" s="332"/>
      <c r="N14" s="1" t="s">
        <v>161</v>
      </c>
      <c r="O14" s="395">
        <f>(H33+H42)*43560*25%</f>
        <v>159949.48859999998</v>
      </c>
      <c r="P14" s="1"/>
      <c r="Q14" s="1"/>
    </row>
    <row r="15" spans="1:149" ht="13.8" customHeight="1" x14ac:dyDescent="0.3">
      <c r="B15" s="38" t="s">
        <v>125</v>
      </c>
      <c r="D15" s="90">
        <v>43560</v>
      </c>
      <c r="N15" s="1"/>
      <c r="O15" s="1" t="s">
        <v>183</v>
      </c>
      <c r="P15" s="1"/>
      <c r="Q15" s="1"/>
    </row>
    <row r="16" spans="1:149" ht="14.4" customHeight="1" x14ac:dyDescent="0.3">
      <c r="B16" s="38" t="s">
        <v>126</v>
      </c>
      <c r="D16" s="90">
        <v>4046.86</v>
      </c>
    </row>
    <row r="17" spans="1:125" ht="13.2" hidden="1" customHeight="1" x14ac:dyDescent="0.3">
      <c r="B17" s="40" t="s">
        <v>127</v>
      </c>
      <c r="C17" s="41"/>
      <c r="D17" s="91">
        <v>10.763999999999999</v>
      </c>
    </row>
    <row r="18" spans="1:125" hidden="1" x14ac:dyDescent="0.3"/>
    <row r="20" spans="1:125" x14ac:dyDescent="0.3">
      <c r="A20" s="88"/>
      <c r="B20" s="89" t="s">
        <v>124</v>
      </c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89"/>
      <c r="AZ20" s="89"/>
      <c r="BA20" s="89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  <c r="BZ20" s="89"/>
      <c r="CA20" s="89"/>
      <c r="CB20" s="89"/>
      <c r="CC20" s="89"/>
      <c r="CD20" s="89"/>
      <c r="CE20" s="89"/>
      <c r="CF20" s="89"/>
      <c r="CG20" s="89"/>
      <c r="CH20" s="89"/>
      <c r="CI20" s="89"/>
      <c r="CJ20" s="89"/>
      <c r="CK20" s="89"/>
      <c r="CL20" s="89"/>
      <c r="CM20" s="89"/>
      <c r="CN20" s="89"/>
      <c r="CO20" s="89"/>
      <c r="CP20" s="89"/>
      <c r="CQ20" s="89"/>
      <c r="CR20" s="89"/>
      <c r="CS20" s="89"/>
      <c r="CT20" s="89"/>
      <c r="CU20" s="89"/>
      <c r="CV20" s="89"/>
      <c r="CW20" s="89"/>
      <c r="CX20" s="89"/>
      <c r="CY20" s="89"/>
      <c r="CZ20" s="89"/>
      <c r="DA20" s="89"/>
      <c r="DB20" s="89"/>
      <c r="DC20" s="89"/>
      <c r="DD20" s="89"/>
      <c r="DE20" s="89"/>
      <c r="DF20" s="89"/>
      <c r="DG20" s="89"/>
      <c r="DH20" s="89"/>
      <c r="DI20" s="89"/>
      <c r="DJ20" s="89"/>
      <c r="DK20" s="89"/>
      <c r="DL20" s="89"/>
      <c r="DM20" s="89"/>
      <c r="DN20" s="89"/>
      <c r="DO20" s="89"/>
      <c r="DP20" s="89"/>
      <c r="DQ20" s="89"/>
      <c r="DR20" s="89"/>
      <c r="DS20" s="89"/>
      <c r="DT20" s="89"/>
      <c r="DU20" s="89"/>
    </row>
    <row r="22" spans="1:125" x14ac:dyDescent="0.3">
      <c r="B22" s="97" t="str">
        <f>IF(D22=1, "Convert sqft. to sqm.","Convert sqm. to sqft.")</f>
        <v>Convert sqft. to sqm.</v>
      </c>
      <c r="C22" s="98"/>
      <c r="D22" s="99">
        <v>1</v>
      </c>
      <c r="G22" s="8" t="s">
        <v>12</v>
      </c>
      <c r="H22" s="14" t="s">
        <v>131</v>
      </c>
      <c r="I22" s="14" t="s">
        <v>132</v>
      </c>
      <c r="K22" s="7" t="s">
        <v>767</v>
      </c>
    </row>
    <row r="23" spans="1:125" x14ac:dyDescent="0.3">
      <c r="G23" s="14" t="s">
        <v>128</v>
      </c>
      <c r="H23" s="94">
        <v>0</v>
      </c>
      <c r="I23" s="94">
        <v>5.4589999999999996</v>
      </c>
    </row>
    <row r="24" spans="1:125" x14ac:dyDescent="0.3">
      <c r="B24" s="109" t="s">
        <v>133</v>
      </c>
      <c r="C24" s="71" t="s">
        <v>134</v>
      </c>
      <c r="D24" s="86" t="str">
        <f>IF(D22=1, "Value (sq.ft.)", "Value sqm.")</f>
        <v>Value (sq.ft.)</v>
      </c>
      <c r="G24" s="14" t="s">
        <v>129</v>
      </c>
      <c r="H24" s="94">
        <v>8.4809999999999999</v>
      </c>
      <c r="I24" s="94">
        <v>2.36</v>
      </c>
    </row>
    <row r="25" spans="1:125" x14ac:dyDescent="0.3">
      <c r="B25" s="38" t="s">
        <v>5</v>
      </c>
      <c r="C25" s="110">
        <f>SUM(H26, I26)</f>
        <v>18.068999999999999</v>
      </c>
      <c r="D25" s="47">
        <f>(C25*D15)/$D$22</f>
        <v>787085.64</v>
      </c>
      <c r="G25" s="14" t="s">
        <v>130</v>
      </c>
      <c r="H25" s="94">
        <v>1.744</v>
      </c>
      <c r="I25" s="94">
        <v>2.5000000000000001E-2</v>
      </c>
    </row>
    <row r="26" spans="1:125" x14ac:dyDescent="0.3">
      <c r="B26" s="38" t="s">
        <v>23</v>
      </c>
      <c r="C26" s="110">
        <f>C25</f>
        <v>18.068999999999999</v>
      </c>
      <c r="D26" s="47">
        <f>(C26*D15)/$D$22</f>
        <v>787085.64</v>
      </c>
      <c r="G26" s="8" t="s">
        <v>10</v>
      </c>
      <c r="H26" s="95">
        <f>SUM(H23:H25)</f>
        <v>10.225</v>
      </c>
      <c r="I26" s="95">
        <f>SUM(I23:I25)+IF(Options!$C$106="Option I", ('Assumptions&amp;Data'!D194/4046.8), 0)</f>
        <v>7.8439999999999994</v>
      </c>
    </row>
    <row r="27" spans="1:125" x14ac:dyDescent="0.3">
      <c r="B27" s="38" t="s">
        <v>27</v>
      </c>
      <c r="C27" s="110">
        <f>H26</f>
        <v>10.225</v>
      </c>
      <c r="D27" s="47">
        <f>(C27*D15)/$D$22</f>
        <v>445401</v>
      </c>
      <c r="H27" s="92"/>
      <c r="I27" s="272"/>
    </row>
    <row r="28" spans="1:125" x14ac:dyDescent="0.3">
      <c r="B28" s="40" t="s">
        <v>25</v>
      </c>
      <c r="C28" s="111">
        <f>I26</f>
        <v>7.8439999999999994</v>
      </c>
      <c r="D28" s="49">
        <f>(C28*D15)/$D$22</f>
        <v>341684.63999999996</v>
      </c>
      <c r="I28" s="228"/>
    </row>
    <row r="29" spans="1:125" x14ac:dyDescent="0.3">
      <c r="D29" s="92"/>
    </row>
    <row r="30" spans="1:125" x14ac:dyDescent="0.3">
      <c r="B30" s="96" t="s">
        <v>140</v>
      </c>
      <c r="C30" s="106"/>
      <c r="D30" s="107">
        <f>IF(Options!$D$2=Options!$D$4,Options!D102,IF(Options!$D$2=Options!$E$4,Options!E102,IF(Options!$D$2=Options!$F$4,Options!F102,IF(Options!$D$2=Options!$G$4,Options!G102,IF(Options!$D$2=Options!$H$4,Options!H102,IF(Options!$D$2=Options!$I$4,Options!I102,IF(Options!$D$2=Options!$J$4,Options!J102,IF(Options!$D$2=Options!$K$4,Options!K102,IF(Options!$D$2=Options!$L$4,Options!L102,IF(Options!$D$2=Options!$M$4,Options!M102,0))))))))))</f>
        <v>0.04</v>
      </c>
      <c r="G30" s="639" t="s">
        <v>8</v>
      </c>
      <c r="H30" s="639"/>
      <c r="I30" s="639"/>
      <c r="J30" s="639"/>
      <c r="K30" s="639"/>
      <c r="L30" s="639"/>
      <c r="M30" s="639"/>
      <c r="N30" s="639"/>
      <c r="O30" s="639"/>
    </row>
    <row r="31" spans="1:125" x14ac:dyDescent="0.3">
      <c r="B31" s="96" t="s">
        <v>141</v>
      </c>
      <c r="C31" s="108"/>
      <c r="D31" s="107">
        <f>IF(Options!$D$2=Options!$D$4,Options!D103,IF(Options!$D$2=Options!$E$4,Options!E103,IF(Options!$D$2=Options!$F$4,Options!F103,IF(Options!$D$2=Options!$G$4,Options!G103,IF(Options!$D$2=Options!$H$4,Options!H103,IF(Options!$D$2=Options!$I$4,Options!I103,IF(Options!$D$2=Options!$J$4,Options!J103,IF(Options!$D$2=Options!$K$4,Options!K103,IF(Options!$D$2=Options!$L$4,Options!L103,IF(Options!$D$2=Options!$M$4,Options!M103,0))))))))))</f>
        <v>0.3</v>
      </c>
      <c r="G31" s="105"/>
      <c r="H31" s="637" t="s">
        <v>64</v>
      </c>
      <c r="I31" s="637"/>
      <c r="J31" s="637"/>
      <c r="K31" s="637"/>
      <c r="L31" s="638" t="s">
        <v>62</v>
      </c>
      <c r="M31" s="638"/>
      <c r="N31" s="638"/>
      <c r="O31" s="638"/>
    </row>
    <row r="32" spans="1:125" x14ac:dyDescent="0.3">
      <c r="G32" s="14"/>
      <c r="H32" s="14" t="s">
        <v>52</v>
      </c>
      <c r="I32" s="14" t="s">
        <v>44</v>
      </c>
      <c r="J32" s="14" t="s">
        <v>139</v>
      </c>
      <c r="K32" s="14" t="s">
        <v>318</v>
      </c>
      <c r="L32" s="14" t="s">
        <v>52</v>
      </c>
      <c r="M32" s="14" t="s">
        <v>44</v>
      </c>
      <c r="N32" s="14" t="s">
        <v>139</v>
      </c>
      <c r="O32" s="14" t="s">
        <v>318</v>
      </c>
    </row>
    <row r="33" spans="2:16" x14ac:dyDescent="0.3">
      <c r="B33" s="8" t="s">
        <v>145</v>
      </c>
      <c r="C33" s="14"/>
      <c r="D33" s="8" t="s">
        <v>165</v>
      </c>
      <c r="G33" s="8" t="s">
        <v>135</v>
      </c>
      <c r="H33" s="11">
        <f>C27*(1-D31)</f>
        <v>7.1574999999999989</v>
      </c>
      <c r="I33" s="14" t="s">
        <v>83</v>
      </c>
      <c r="J33" s="22">
        <f>H33*D16</f>
        <v>28965.400449999997</v>
      </c>
      <c r="K33" s="24">
        <f>J33*$D$17</f>
        <v>311783.57044379995</v>
      </c>
      <c r="L33" s="14">
        <f>C27*D31</f>
        <v>3.0674999999999999</v>
      </c>
      <c r="M33" s="14" t="s">
        <v>83</v>
      </c>
      <c r="N33" s="22">
        <f>L33*D16</f>
        <v>12413.743049999999</v>
      </c>
      <c r="O33" s="15">
        <f>N33*$D$17</f>
        <v>133621.53019019999</v>
      </c>
    </row>
    <row r="34" spans="2:16" x14ac:dyDescent="0.3">
      <c r="B34" s="14" t="s">
        <v>608</v>
      </c>
      <c r="C34" s="114"/>
      <c r="D34" s="22">
        <f>K46</f>
        <v>859413.11873791798</v>
      </c>
      <c r="G34" s="8" t="s">
        <v>136</v>
      </c>
      <c r="H34" s="16">
        <v>2.5</v>
      </c>
      <c r="I34" s="14" t="s">
        <v>111</v>
      </c>
      <c r="J34" s="24">
        <f>J33*H34</f>
        <v>72413.501124999995</v>
      </c>
      <c r="K34" s="24">
        <f t="shared" ref="K34:K36" si="0">J34*$D$17</f>
        <v>779458.92610949988</v>
      </c>
      <c r="L34" s="27">
        <v>2.5</v>
      </c>
      <c r="M34" s="14" t="s">
        <v>111</v>
      </c>
      <c r="N34" s="22">
        <f>N33*L34</f>
        <v>31034.357624999997</v>
      </c>
      <c r="O34" s="15">
        <f>N34*$D$17</f>
        <v>334053.82547549997</v>
      </c>
    </row>
    <row r="35" spans="2:16" x14ac:dyDescent="0.3">
      <c r="B35" s="14" t="s">
        <v>609</v>
      </c>
      <c r="C35" s="14"/>
      <c r="D35" s="22">
        <f>O46</f>
        <v>42642.635662568442</v>
      </c>
      <c r="G35" s="8" t="s">
        <v>137</v>
      </c>
      <c r="H35" s="16">
        <f>IF(Options!$D$2=Options!$D$4,Options!D10,IF(Options!$D$2=Options!$E$4,Options!E10,IF(Options!$D$2=Options!$F$4,Options!F10,IF(Options!$D$2=Options!$G$4,Options!G10,IF(Options!$D$2=Options!$H$4,Options!H10,IF(Options!$D$2=Options!$I$4,Options!I10,IF(Options!$D$2=Options!$J$4,Options!J10,IF(Options!$D$2=Options!$K$4,Options!K10,IF(Options!$D$2=Options!$L$4,Options!L10,IF(Options!$D$2=Options!$M$4,Options!M10,0))))))))))</f>
        <v>1.5</v>
      </c>
      <c r="I35" s="14" t="s">
        <v>111</v>
      </c>
      <c r="J35" s="24">
        <f>J33*H35</f>
        <v>43448.100674999994</v>
      </c>
      <c r="K35" s="24">
        <f t="shared" si="0"/>
        <v>467675.35566569993</v>
      </c>
      <c r="L35" s="27">
        <f>IF(Options!$D$2=Options!$D$4,Options!D12,IF(Options!$D$2=Options!$E$4,Options!E12,IF(Options!$D$2=Options!$F$4,Options!F12,IF(Options!$D$2=Options!$G$4,Options!G12,IF(Options!$D$2=Options!$H$4,Options!H12,IF(Options!$D$2=Options!$I$4,Options!I12,IF(Options!$D$2=Options!$J$4,Options!J12,IF(Options!$D$2=Options!$K$4,Options!K12,IF(Options!$D$2=Options!$L$4,Options!L12,IF(Options!$D$2=Options!$M$4,Options!M12,0))))))))))</f>
        <v>1.5</v>
      </c>
      <c r="M35" s="14" t="s">
        <v>111</v>
      </c>
      <c r="N35" s="22">
        <f>N33*L35</f>
        <v>18620.614575</v>
      </c>
      <c r="O35" s="15">
        <f>N35*$D$17</f>
        <v>200432.29528529997</v>
      </c>
    </row>
    <row r="36" spans="2:16" x14ac:dyDescent="0.3">
      <c r="B36" s="14" t="s">
        <v>610</v>
      </c>
      <c r="C36" s="93"/>
      <c r="D36" s="22">
        <f>K37</f>
        <v>1284548.3102284558</v>
      </c>
      <c r="G36" s="8" t="s">
        <v>138</v>
      </c>
      <c r="H36" s="16">
        <v>0.12</v>
      </c>
      <c r="I36" s="14" t="s">
        <v>111</v>
      </c>
      <c r="J36" s="24">
        <f>J33*H36</f>
        <v>3475.8480539999996</v>
      </c>
      <c r="K36" s="24">
        <f t="shared" si="0"/>
        <v>37414.028453255996</v>
      </c>
      <c r="L36" s="27">
        <v>0.12</v>
      </c>
      <c r="M36" s="14" t="s">
        <v>111</v>
      </c>
      <c r="N36" s="22">
        <f>N33*L36</f>
        <v>1489.6491659999999</v>
      </c>
      <c r="O36" s="15">
        <f>N36*$D$17</f>
        <v>16034.583622823999</v>
      </c>
    </row>
    <row r="37" spans="2:16" x14ac:dyDescent="0.3">
      <c r="B37" s="14" t="s">
        <v>611</v>
      </c>
      <c r="C37" s="93"/>
      <c r="D37" s="22">
        <f>O37</f>
        <v>550520.70438362402</v>
      </c>
      <c r="G37" s="8" t="s">
        <v>10</v>
      </c>
      <c r="H37" s="100">
        <f>SUM(H34:H36)</f>
        <v>4.12</v>
      </c>
      <c r="I37" s="14"/>
      <c r="J37" s="101">
        <f>SUM(J34:J36)</f>
        <v>119337.44985399999</v>
      </c>
      <c r="K37" s="101">
        <f>SUM(K34:K36)</f>
        <v>1284548.3102284558</v>
      </c>
      <c r="L37" s="102">
        <f>SUM(L34:L36)</f>
        <v>4.12</v>
      </c>
      <c r="M37" s="102"/>
      <c r="N37" s="103">
        <f t="shared" ref="N37" si="1">SUM(N34:N36)</f>
        <v>51144.621365999999</v>
      </c>
      <c r="O37" s="103">
        <f>SUM(O34:O36)</f>
        <v>550520.70438362402</v>
      </c>
    </row>
    <row r="38" spans="2:16" x14ac:dyDescent="0.3">
      <c r="B38" s="38"/>
      <c r="D38" s="39"/>
    </row>
    <row r="39" spans="2:16" x14ac:dyDescent="0.3">
      <c r="B39" s="8" t="s">
        <v>695</v>
      </c>
      <c r="C39" s="14"/>
      <c r="D39" s="101">
        <f>D34+D36</f>
        <v>2143961.4289663737</v>
      </c>
      <c r="G39" s="639" t="s">
        <v>29</v>
      </c>
      <c r="H39" s="639"/>
      <c r="I39" s="639"/>
      <c r="J39" s="639"/>
      <c r="K39" s="639"/>
      <c r="L39" s="639"/>
      <c r="M39" s="639"/>
      <c r="N39" s="639"/>
      <c r="O39" s="639"/>
    </row>
    <row r="40" spans="2:16" x14ac:dyDescent="0.3">
      <c r="B40" s="8" t="s">
        <v>144</v>
      </c>
      <c r="C40" s="14"/>
      <c r="D40" s="103">
        <f>D35+D37</f>
        <v>593163.34004619252</v>
      </c>
      <c r="G40" s="105"/>
      <c r="H40" s="637" t="s">
        <v>64</v>
      </c>
      <c r="I40" s="637"/>
      <c r="J40" s="637"/>
      <c r="K40" s="637"/>
      <c r="L40" s="638" t="s">
        <v>62</v>
      </c>
      <c r="M40" s="638"/>
      <c r="N40" s="638"/>
      <c r="O40" s="638"/>
    </row>
    <row r="41" spans="2:16" x14ac:dyDescent="0.3">
      <c r="B41" s="8" t="s">
        <v>10</v>
      </c>
      <c r="C41" s="14"/>
      <c r="D41" s="101">
        <f>SUM(D39:D40)</f>
        <v>2737124.7690125662</v>
      </c>
      <c r="E41" s="53"/>
      <c r="G41" s="14"/>
      <c r="H41" s="14" t="s">
        <v>52</v>
      </c>
      <c r="I41" s="14" t="s">
        <v>44</v>
      </c>
      <c r="J41" s="14" t="s">
        <v>139</v>
      </c>
      <c r="K41" s="14" t="s">
        <v>318</v>
      </c>
      <c r="L41" s="14" t="s">
        <v>52</v>
      </c>
      <c r="M41" s="14" t="s">
        <v>44</v>
      </c>
      <c r="N41" s="14" t="s">
        <v>139</v>
      </c>
      <c r="O41" s="14" t="s">
        <v>318</v>
      </c>
    </row>
    <row r="42" spans="2:16" x14ac:dyDescent="0.3">
      <c r="D42" s="53"/>
      <c r="E42" s="25"/>
      <c r="G42" s="8" t="s">
        <v>135</v>
      </c>
      <c r="H42" s="12">
        <f>C28*(1-D30)</f>
        <v>7.5302399999999992</v>
      </c>
      <c r="I42" s="14" t="s">
        <v>83</v>
      </c>
      <c r="J42" s="22">
        <f>H42*D16</f>
        <v>30473.827046399998</v>
      </c>
      <c r="K42" s="24">
        <f>J42*$D$17</f>
        <v>328020.27432744956</v>
      </c>
      <c r="L42" s="93">
        <f>C28*D30</f>
        <v>0.31375999999999998</v>
      </c>
      <c r="M42" s="14" t="s">
        <v>83</v>
      </c>
      <c r="N42" s="22">
        <f>L42*D16</f>
        <v>1269.7427935999999</v>
      </c>
      <c r="O42" s="15">
        <f>N42*$D$17</f>
        <v>13667.511430310398</v>
      </c>
    </row>
    <row r="43" spans="2:16" x14ac:dyDescent="0.3">
      <c r="B43" s="85" t="s">
        <v>147</v>
      </c>
      <c r="C43" s="71" t="s">
        <v>44</v>
      </c>
      <c r="D43" s="86" t="s">
        <v>52</v>
      </c>
      <c r="G43" s="8" t="s">
        <v>136</v>
      </c>
      <c r="H43" s="16">
        <v>1.25</v>
      </c>
      <c r="I43" s="14" t="s">
        <v>111</v>
      </c>
      <c r="J43" s="24">
        <f>J42*H43</f>
        <v>38092.283808</v>
      </c>
      <c r="K43" s="24">
        <f>J43*$D$17</f>
        <v>410025.34290931199</v>
      </c>
      <c r="L43" s="27">
        <v>1.75</v>
      </c>
      <c r="M43" s="14" t="s">
        <v>111</v>
      </c>
      <c r="N43" s="22">
        <f>N42*L43</f>
        <v>2222.0498887999997</v>
      </c>
      <c r="O43" s="15">
        <f>N43*$D$17</f>
        <v>23918.145003043195</v>
      </c>
    </row>
    <row r="44" spans="2:16" x14ac:dyDescent="0.3">
      <c r="B44" s="38" t="s">
        <v>85</v>
      </c>
      <c r="C44" s="7" t="s">
        <v>136</v>
      </c>
      <c r="D44" s="46">
        <f>D41/C26/D15</f>
        <v>3.4775437765737487</v>
      </c>
      <c r="E44" s="25"/>
      <c r="G44" s="8" t="s">
        <v>137</v>
      </c>
      <c r="H44" s="16">
        <f>IF(Options!$D$2=Options!$D$4,Options!D9,IF(Options!$D$2=Options!$E$4,Options!E9,IF(Options!$D$2=Options!$F$4,Options!F9,IF(Options!$D$2=Options!$G$4,Options!G9,IF(Options!$D$2=Options!$H$4,Options!H9,IF(Options!$D$2=Options!$I$4,Options!I9,IF(Options!$D$2=Options!$J$4,Options!J9,IF(Options!$D$2=Options!$K$4,Options!K9,IF(Options!$D$2=Options!$L$4,Options!L9,IF(Options!$D$2=Options!$M$4,Options!M9,0))))))))))</f>
        <v>1.25</v>
      </c>
      <c r="I44" s="14" t="s">
        <v>111</v>
      </c>
      <c r="J44" s="24">
        <f>J42*H44</f>
        <v>38092.283808</v>
      </c>
      <c r="K44" s="24">
        <f>J44*$D$17</f>
        <v>410025.34290931199</v>
      </c>
      <c r="L44" s="27">
        <f>IF(Options!$D$2=Options!$D$4,Options!D11,IF(Options!$D$2=Options!$E$4,Options!E11,IF(Options!$D$2=Options!$F$4,Options!F11,IF(Options!$D$2=Options!$G$4,Options!G11,IF(Options!$D$2=Options!$H$4,Options!H11,IF(Options!$D$2=Options!$I$4,Options!I11,IF(Options!$D$2=Options!$J$4,Options!J11,IF(Options!$D$2=Options!$K$4,Options!K11,IF(Options!$D$2=Options!$L$4,Options!L11,IF(Options!$D$2=Options!$M$4,Options!M11,0))))))))))</f>
        <v>1.25</v>
      </c>
      <c r="M44" s="14" t="s">
        <v>111</v>
      </c>
      <c r="N44" s="22">
        <f>N42*L44</f>
        <v>1587.178492</v>
      </c>
      <c r="O44" s="15">
        <f>N44*$D$17</f>
        <v>17084.389287888</v>
      </c>
    </row>
    <row r="45" spans="2:16" x14ac:dyDescent="0.3">
      <c r="B45" s="38" t="s">
        <v>11</v>
      </c>
      <c r="C45" s="7" t="s">
        <v>83</v>
      </c>
      <c r="D45" s="46">
        <f>C26</f>
        <v>18.068999999999999</v>
      </c>
      <c r="E45" s="25"/>
      <c r="G45" s="8" t="s">
        <v>138</v>
      </c>
      <c r="H45" s="16">
        <v>0.12</v>
      </c>
      <c r="I45" s="14" t="s">
        <v>111</v>
      </c>
      <c r="J45" s="24">
        <f>J42*H45</f>
        <v>3656.8592455679996</v>
      </c>
      <c r="K45" s="24">
        <f>J45*$D$17</f>
        <v>39362.432919293948</v>
      </c>
      <c r="L45" s="27">
        <v>0.12</v>
      </c>
      <c r="M45" s="14" t="s">
        <v>111</v>
      </c>
      <c r="N45" s="22">
        <f>N42*L45</f>
        <v>152.36913523199999</v>
      </c>
      <c r="O45" s="15">
        <f>N45*$D$17</f>
        <v>1640.1013716372479</v>
      </c>
    </row>
    <row r="46" spans="2:16" x14ac:dyDescent="0.3">
      <c r="B46" s="38" t="s">
        <v>58</v>
      </c>
      <c r="C46" s="7" t="s">
        <v>57</v>
      </c>
      <c r="D46" s="112">
        <f>D45*D44*D15</f>
        <v>2737124.7690125657</v>
      </c>
      <c r="G46" s="8" t="s">
        <v>10</v>
      </c>
      <c r="H46" s="100">
        <f>SUM(H43:H45)</f>
        <v>2.62</v>
      </c>
      <c r="I46" s="14"/>
      <c r="J46" s="101">
        <f>SUM(J43:J45)</f>
        <v>79841.426861568005</v>
      </c>
      <c r="K46" s="101">
        <f>SUM(K43:K45)</f>
        <v>859413.11873791798</v>
      </c>
      <c r="L46" s="102">
        <f>SUM(L43:L45)</f>
        <v>3.12</v>
      </c>
      <c r="M46" s="102"/>
      <c r="N46" s="103">
        <f t="shared" ref="N46" si="2">SUM(N43:N45)</f>
        <v>3961.5975160319999</v>
      </c>
      <c r="O46" s="103">
        <f>SUM(O43:O45)</f>
        <v>42642.635662568442</v>
      </c>
      <c r="P46" s="53"/>
    </row>
    <row r="47" spans="2:16" x14ac:dyDescent="0.3">
      <c r="B47" s="115" t="s">
        <v>146</v>
      </c>
      <c r="C47" s="7" t="s">
        <v>136</v>
      </c>
      <c r="D47" s="116">
        <f>AVERAGE(H43, L43, H34, L34)</f>
        <v>2</v>
      </c>
      <c r="K47" s="53"/>
    </row>
    <row r="48" spans="2:16" x14ac:dyDescent="0.3">
      <c r="B48" s="115" t="s">
        <v>137</v>
      </c>
      <c r="C48" s="7" t="s">
        <v>136</v>
      </c>
      <c r="D48" s="116">
        <f>AVERAGE(H35, L35, H44, L44)</f>
        <v>1.375</v>
      </c>
    </row>
    <row r="49" spans="1:149" x14ac:dyDescent="0.3">
      <c r="B49" s="115" t="s">
        <v>9</v>
      </c>
      <c r="C49" s="7" t="s">
        <v>136</v>
      </c>
      <c r="D49" s="116">
        <v>0.12</v>
      </c>
      <c r="L49" s="625"/>
    </row>
    <row r="50" spans="1:149" x14ac:dyDescent="0.3">
      <c r="B50" s="38" t="s">
        <v>59</v>
      </c>
      <c r="C50" s="7" t="s">
        <v>111</v>
      </c>
      <c r="D50" s="116">
        <f>IF(Options!$D$2=Options!$D$4,Options!D13,IF(Options!$D$2=Options!$E$4,Options!E13,IF(Options!$D$2=Options!$F$4,Options!F13,IF(Options!$D$2=Options!$G$4,Options!G13,IF(Options!$D$2=Options!$H$4,Options!H13,IF(Options!$D$2=Options!$I$4,Options!I13,IF(Options!$D$2=Options!$J$4,Options!J13,IF(Options!$D$2=Options!$K$4,Options!K13,IF(Options!$D$2=Options!$L$4,Options!L13,IF(Options!$D$2=Options!$M$4,Options!M13,0))))))))))</f>
        <v>0.35</v>
      </c>
    </row>
    <row r="51" spans="1:149" x14ac:dyDescent="0.3">
      <c r="B51" s="40" t="s">
        <v>60</v>
      </c>
      <c r="C51" s="41" t="s">
        <v>111</v>
      </c>
      <c r="D51" s="117">
        <f>IF(Options!$D$2=Options!$D$4,Options!D14,IF(Options!$D$2=Options!$E$4,Options!E14,IF(Options!$D$2=Options!$F$4,Options!F14,IF(Options!$D$2=Options!$G$4,Options!G14,IF(Options!$D$2=Options!$H$4,Options!H14,IF(Options!$D$2=Options!$I$4,Options!I14,IF(Options!$D$2=Options!$J$4,Options!J14,IF(Options!$D$2=Options!$K$4,Options!K14,IF(Options!$D$2=Options!$L$4,Options!L14,IF(Options!$D$2=Options!$M$4,Options!M14,0))))))))))</f>
        <v>0.35</v>
      </c>
      <c r="J51" s="53"/>
    </row>
    <row r="53" spans="1:149" x14ac:dyDescent="0.3">
      <c r="B53" s="36"/>
      <c r="C53" s="71" t="s">
        <v>63</v>
      </c>
      <c r="D53" s="86" t="s">
        <v>148</v>
      </c>
      <c r="J53" s="25"/>
    </row>
    <row r="54" spans="1:149" x14ac:dyDescent="0.3">
      <c r="B54" s="38" t="s">
        <v>61</v>
      </c>
      <c r="C54" s="53">
        <f>D54*(1+D50)</f>
        <v>2799845.7032282911</v>
      </c>
      <c r="D54" s="112">
        <f>Schedule!G22</f>
        <v>2073959.7801691045</v>
      </c>
      <c r="F54" s="25"/>
    </row>
    <row r="55" spans="1:149" x14ac:dyDescent="0.3">
      <c r="B55" s="38" t="s">
        <v>701</v>
      </c>
      <c r="C55" s="53"/>
      <c r="D55" s="112">
        <f>Schedule!G23</f>
        <v>70001.648797269241</v>
      </c>
    </row>
    <row r="56" spans="1:149" x14ac:dyDescent="0.3">
      <c r="B56" s="38" t="s">
        <v>699</v>
      </c>
      <c r="C56" s="53">
        <f>D56*(1+D51)</f>
        <v>800770.50906235992</v>
      </c>
      <c r="D56" s="112">
        <f>Schedule!G24</f>
        <v>593163.34004619252</v>
      </c>
      <c r="F56" s="25"/>
    </row>
    <row r="57" spans="1:149" x14ac:dyDescent="0.3">
      <c r="B57" s="113" t="s">
        <v>10</v>
      </c>
      <c r="C57" s="118">
        <f>SUM(C54:C56)</f>
        <v>3600616.2122906512</v>
      </c>
      <c r="D57" s="119">
        <f>SUM(D54:D56)</f>
        <v>2737124.7690125662</v>
      </c>
    </row>
    <row r="58" spans="1:149" x14ac:dyDescent="0.3">
      <c r="F58" s="127">
        <f>F1</f>
        <v>45777</v>
      </c>
      <c r="G58" s="127">
        <f t="shared" ref="G58:AK58" si="3">G1</f>
        <v>45808</v>
      </c>
      <c r="H58" s="127">
        <f t="shared" si="3"/>
        <v>45838</v>
      </c>
      <c r="I58" s="127">
        <f t="shared" si="3"/>
        <v>45869</v>
      </c>
      <c r="J58" s="127">
        <f t="shared" si="3"/>
        <v>45900</v>
      </c>
      <c r="K58" s="127">
        <f t="shared" si="3"/>
        <v>45930</v>
      </c>
      <c r="L58" s="127">
        <f t="shared" si="3"/>
        <v>45961</v>
      </c>
      <c r="M58" s="127">
        <f t="shared" si="3"/>
        <v>45991</v>
      </c>
      <c r="N58" s="127">
        <f t="shared" si="3"/>
        <v>46022</v>
      </c>
      <c r="O58" s="127">
        <f t="shared" si="3"/>
        <v>46053</v>
      </c>
      <c r="P58" s="127">
        <f t="shared" si="3"/>
        <v>46081</v>
      </c>
      <c r="Q58" s="127">
        <f t="shared" si="3"/>
        <v>46112</v>
      </c>
      <c r="R58" s="127">
        <f t="shared" si="3"/>
        <v>46142</v>
      </c>
      <c r="S58" s="127">
        <f t="shared" si="3"/>
        <v>46173</v>
      </c>
      <c r="T58" s="127">
        <f t="shared" si="3"/>
        <v>46203</v>
      </c>
      <c r="U58" s="127">
        <f t="shared" si="3"/>
        <v>46234</v>
      </c>
      <c r="V58" s="127">
        <f t="shared" si="3"/>
        <v>46265</v>
      </c>
      <c r="W58" s="127">
        <f t="shared" si="3"/>
        <v>46295</v>
      </c>
      <c r="X58" s="127">
        <f t="shared" si="3"/>
        <v>46326</v>
      </c>
      <c r="Y58" s="127">
        <f t="shared" si="3"/>
        <v>46356</v>
      </c>
      <c r="Z58" s="127">
        <f t="shared" si="3"/>
        <v>46387</v>
      </c>
      <c r="AA58" s="127">
        <f t="shared" si="3"/>
        <v>46418</v>
      </c>
      <c r="AB58" s="127">
        <f t="shared" si="3"/>
        <v>46446</v>
      </c>
      <c r="AC58" s="127">
        <f t="shared" si="3"/>
        <v>46477</v>
      </c>
      <c r="AD58" s="127">
        <f t="shared" si="3"/>
        <v>46507</v>
      </c>
      <c r="AE58" s="127">
        <f t="shared" si="3"/>
        <v>46538</v>
      </c>
      <c r="AF58" s="127">
        <f t="shared" si="3"/>
        <v>46568</v>
      </c>
      <c r="AG58" s="127">
        <f t="shared" si="3"/>
        <v>46599</v>
      </c>
      <c r="AH58" s="127">
        <f t="shared" si="3"/>
        <v>46630</v>
      </c>
      <c r="AI58" s="127">
        <f t="shared" si="3"/>
        <v>46660</v>
      </c>
      <c r="AJ58" s="127">
        <f t="shared" si="3"/>
        <v>46691</v>
      </c>
      <c r="AK58" s="127">
        <f t="shared" si="3"/>
        <v>46721</v>
      </c>
      <c r="AL58" s="127">
        <f t="shared" ref="AL58:BQ58" si="4">AL1</f>
        <v>46752</v>
      </c>
      <c r="AM58" s="127">
        <f t="shared" si="4"/>
        <v>46783</v>
      </c>
      <c r="AN58" s="127">
        <f t="shared" si="4"/>
        <v>46812</v>
      </c>
      <c r="AO58" s="127">
        <f t="shared" si="4"/>
        <v>46843</v>
      </c>
      <c r="AP58" s="127">
        <f t="shared" si="4"/>
        <v>46873</v>
      </c>
      <c r="AQ58" s="127">
        <f t="shared" si="4"/>
        <v>46904</v>
      </c>
      <c r="AR58" s="127">
        <f t="shared" si="4"/>
        <v>46934</v>
      </c>
      <c r="AS58" s="127">
        <f t="shared" si="4"/>
        <v>46965</v>
      </c>
      <c r="AT58" s="127">
        <f t="shared" si="4"/>
        <v>46996</v>
      </c>
      <c r="AU58" s="127">
        <f t="shared" si="4"/>
        <v>47026</v>
      </c>
      <c r="AV58" s="127">
        <f t="shared" si="4"/>
        <v>47057</v>
      </c>
      <c r="AW58" s="127">
        <f t="shared" si="4"/>
        <v>47087</v>
      </c>
      <c r="AX58" s="127">
        <f t="shared" si="4"/>
        <v>47118</v>
      </c>
      <c r="AY58" s="127">
        <f t="shared" si="4"/>
        <v>47149</v>
      </c>
      <c r="AZ58" s="127">
        <f t="shared" si="4"/>
        <v>47177</v>
      </c>
      <c r="BA58" s="127">
        <f t="shared" si="4"/>
        <v>47208</v>
      </c>
      <c r="BB58" s="127">
        <f t="shared" si="4"/>
        <v>47238</v>
      </c>
      <c r="BC58" s="127">
        <f t="shared" si="4"/>
        <v>47269</v>
      </c>
      <c r="BD58" s="127">
        <f t="shared" si="4"/>
        <v>47299</v>
      </c>
      <c r="BE58" s="127">
        <f t="shared" si="4"/>
        <v>47330</v>
      </c>
      <c r="BF58" s="127">
        <f t="shared" si="4"/>
        <v>47361</v>
      </c>
      <c r="BG58" s="127">
        <f t="shared" si="4"/>
        <v>47391</v>
      </c>
      <c r="BH58" s="127">
        <f t="shared" si="4"/>
        <v>47422</v>
      </c>
      <c r="BI58" s="127">
        <f t="shared" si="4"/>
        <v>47452</v>
      </c>
      <c r="BJ58" s="127">
        <f t="shared" si="4"/>
        <v>47483</v>
      </c>
      <c r="BK58" s="127">
        <f t="shared" si="4"/>
        <v>47514</v>
      </c>
      <c r="BL58" s="127">
        <f t="shared" si="4"/>
        <v>47542</v>
      </c>
      <c r="BM58" s="127">
        <f t="shared" si="4"/>
        <v>47573</v>
      </c>
      <c r="BN58" s="127">
        <f t="shared" si="4"/>
        <v>47603</v>
      </c>
      <c r="BO58" s="127">
        <f t="shared" si="4"/>
        <v>47634</v>
      </c>
      <c r="BP58" s="127">
        <f t="shared" si="4"/>
        <v>47664</v>
      </c>
      <c r="BQ58" s="127">
        <f t="shared" si="4"/>
        <v>47695</v>
      </c>
      <c r="BR58" s="127">
        <f t="shared" ref="BR58:CW58" si="5">BR1</f>
        <v>47726</v>
      </c>
      <c r="BS58" s="127">
        <f t="shared" si="5"/>
        <v>47756</v>
      </c>
      <c r="BT58" s="127">
        <f t="shared" si="5"/>
        <v>47787</v>
      </c>
      <c r="BU58" s="127">
        <f t="shared" si="5"/>
        <v>47817</v>
      </c>
      <c r="BV58" s="127">
        <f t="shared" si="5"/>
        <v>47848</v>
      </c>
      <c r="BW58" s="127">
        <f t="shared" si="5"/>
        <v>47879</v>
      </c>
      <c r="BX58" s="127">
        <f t="shared" si="5"/>
        <v>47907</v>
      </c>
      <c r="BY58" s="127">
        <f t="shared" si="5"/>
        <v>47938</v>
      </c>
      <c r="BZ58" s="127">
        <f t="shared" si="5"/>
        <v>47968</v>
      </c>
      <c r="CA58" s="127">
        <f t="shared" si="5"/>
        <v>47999</v>
      </c>
      <c r="CB58" s="127">
        <f t="shared" si="5"/>
        <v>48029</v>
      </c>
      <c r="CC58" s="127">
        <f t="shared" si="5"/>
        <v>48060</v>
      </c>
      <c r="CD58" s="127">
        <f t="shared" si="5"/>
        <v>48091</v>
      </c>
      <c r="CE58" s="127">
        <f t="shared" si="5"/>
        <v>48121</v>
      </c>
      <c r="CF58" s="127">
        <f t="shared" si="5"/>
        <v>48152</v>
      </c>
      <c r="CG58" s="127">
        <f t="shared" si="5"/>
        <v>48182</v>
      </c>
      <c r="CH58" s="127">
        <f t="shared" si="5"/>
        <v>48213</v>
      </c>
      <c r="CI58" s="127">
        <f t="shared" si="5"/>
        <v>48244</v>
      </c>
      <c r="CJ58" s="127">
        <f t="shared" si="5"/>
        <v>48273</v>
      </c>
      <c r="CK58" s="127">
        <f t="shared" si="5"/>
        <v>48304</v>
      </c>
      <c r="CL58" s="127">
        <f t="shared" si="5"/>
        <v>48334</v>
      </c>
      <c r="CM58" s="127">
        <f t="shared" si="5"/>
        <v>48365</v>
      </c>
      <c r="CN58" s="127">
        <f t="shared" si="5"/>
        <v>48395</v>
      </c>
      <c r="CO58" s="127">
        <f t="shared" si="5"/>
        <v>48426</v>
      </c>
      <c r="CP58" s="127">
        <f t="shared" si="5"/>
        <v>48457</v>
      </c>
      <c r="CQ58" s="127">
        <f t="shared" si="5"/>
        <v>48487</v>
      </c>
      <c r="CR58" s="127">
        <f t="shared" si="5"/>
        <v>48518</v>
      </c>
      <c r="CS58" s="127">
        <f t="shared" si="5"/>
        <v>48548</v>
      </c>
      <c r="CT58" s="127">
        <f t="shared" si="5"/>
        <v>48579</v>
      </c>
      <c r="CU58" s="127">
        <f t="shared" si="5"/>
        <v>48610</v>
      </c>
      <c r="CV58" s="127">
        <f t="shared" si="5"/>
        <v>48638</v>
      </c>
      <c r="CW58" s="127">
        <f t="shared" si="5"/>
        <v>48669</v>
      </c>
      <c r="CX58" s="127">
        <f t="shared" ref="CX58:EC58" si="6">CX1</f>
        <v>48699</v>
      </c>
      <c r="CY58" s="127">
        <f t="shared" si="6"/>
        <v>48730</v>
      </c>
      <c r="CZ58" s="127">
        <f t="shared" si="6"/>
        <v>48760</v>
      </c>
      <c r="DA58" s="127">
        <f t="shared" si="6"/>
        <v>48791</v>
      </c>
      <c r="DB58" s="127">
        <f t="shared" si="6"/>
        <v>48822</v>
      </c>
      <c r="DC58" s="127">
        <f t="shared" si="6"/>
        <v>48852</v>
      </c>
      <c r="DD58" s="127">
        <f t="shared" si="6"/>
        <v>48883</v>
      </c>
      <c r="DE58" s="127">
        <f t="shared" si="6"/>
        <v>48913</v>
      </c>
      <c r="DF58" s="127">
        <f t="shared" si="6"/>
        <v>48944</v>
      </c>
      <c r="DG58" s="127">
        <f t="shared" si="6"/>
        <v>48975</v>
      </c>
      <c r="DH58" s="127">
        <f t="shared" si="6"/>
        <v>49003</v>
      </c>
      <c r="DI58" s="127">
        <f t="shared" si="6"/>
        <v>49034</v>
      </c>
      <c r="DJ58" s="127">
        <f t="shared" si="6"/>
        <v>49064</v>
      </c>
      <c r="DK58" s="127">
        <f t="shared" si="6"/>
        <v>49095</v>
      </c>
      <c r="DL58" s="127">
        <f t="shared" si="6"/>
        <v>49125</v>
      </c>
      <c r="DM58" s="127">
        <f t="shared" si="6"/>
        <v>49156</v>
      </c>
      <c r="DN58" s="127">
        <f t="shared" si="6"/>
        <v>49187</v>
      </c>
      <c r="DO58" s="127">
        <f t="shared" si="6"/>
        <v>49217</v>
      </c>
      <c r="DP58" s="127">
        <f t="shared" si="6"/>
        <v>49248</v>
      </c>
      <c r="DQ58" s="127">
        <f t="shared" si="6"/>
        <v>49278</v>
      </c>
      <c r="DR58" s="127">
        <f t="shared" si="6"/>
        <v>49309</v>
      </c>
      <c r="DS58" s="127">
        <f t="shared" si="6"/>
        <v>49340</v>
      </c>
      <c r="DT58" s="127">
        <f t="shared" si="6"/>
        <v>49368</v>
      </c>
      <c r="DU58" s="127">
        <f t="shared" si="6"/>
        <v>49399</v>
      </c>
      <c r="DV58" s="127">
        <f t="shared" si="6"/>
        <v>49429</v>
      </c>
      <c r="DW58" s="127">
        <f t="shared" si="6"/>
        <v>49460</v>
      </c>
      <c r="DX58" s="127">
        <f t="shared" si="6"/>
        <v>49490</v>
      </c>
      <c r="DY58" s="127">
        <f t="shared" si="6"/>
        <v>49521</v>
      </c>
      <c r="DZ58" s="127">
        <f t="shared" si="6"/>
        <v>49552</v>
      </c>
      <c r="EA58" s="127">
        <f t="shared" si="6"/>
        <v>49582</v>
      </c>
      <c r="EB58" s="127">
        <f t="shared" si="6"/>
        <v>49613</v>
      </c>
      <c r="EC58" s="127">
        <f t="shared" si="6"/>
        <v>49643</v>
      </c>
      <c r="ED58" s="127">
        <f t="shared" ref="ED58:ES58" si="7">ED1</f>
        <v>49674</v>
      </c>
      <c r="EE58" s="127">
        <f t="shared" si="7"/>
        <v>49705</v>
      </c>
      <c r="EF58" s="127">
        <f t="shared" si="7"/>
        <v>49734</v>
      </c>
      <c r="EG58" s="127">
        <f t="shared" si="7"/>
        <v>49765</v>
      </c>
      <c r="EH58" s="127">
        <f t="shared" si="7"/>
        <v>49795</v>
      </c>
      <c r="EI58" s="127">
        <f t="shared" si="7"/>
        <v>49826</v>
      </c>
      <c r="EJ58" s="127">
        <f t="shared" si="7"/>
        <v>49856</v>
      </c>
      <c r="EK58" s="127">
        <f t="shared" si="7"/>
        <v>49887</v>
      </c>
      <c r="EL58" s="127">
        <f t="shared" si="7"/>
        <v>49918</v>
      </c>
      <c r="EM58" s="127">
        <f t="shared" si="7"/>
        <v>49948</v>
      </c>
      <c r="EN58" s="127">
        <f t="shared" si="7"/>
        <v>49979</v>
      </c>
      <c r="EO58" s="127">
        <f t="shared" si="7"/>
        <v>50009</v>
      </c>
      <c r="EP58" s="127">
        <f t="shared" si="7"/>
        <v>50040</v>
      </c>
      <c r="EQ58" s="127">
        <f t="shared" si="7"/>
        <v>50071</v>
      </c>
      <c r="ER58" s="127">
        <f t="shared" si="7"/>
        <v>50099</v>
      </c>
      <c r="ES58" s="127">
        <f t="shared" si="7"/>
        <v>50130</v>
      </c>
    </row>
    <row r="59" spans="1:149" s="126" customFormat="1" x14ac:dyDescent="0.3">
      <c r="A59" s="7"/>
      <c r="B59" s="85" t="s">
        <v>12</v>
      </c>
      <c r="C59" s="37"/>
      <c r="D59" s="120" t="s">
        <v>162</v>
      </c>
      <c r="E59" s="7"/>
      <c r="F59" s="129">
        <f>IF(OR(MONTH(F58)=6, MONTH(F58)=12), $D$67/2, 0)</f>
        <v>0</v>
      </c>
      <c r="G59" s="129">
        <f>IF(OR(MONTH(G58)=6, MONTH(G58)=12), $D$67/2, 0)</f>
        <v>0</v>
      </c>
      <c r="H59" s="129">
        <f t="shared" ref="H59:BS59" si="8">IF(OR(MONTH(H58)=6, MONTH(H58)=12), $D$67/2, 0)</f>
        <v>0</v>
      </c>
      <c r="I59" s="129">
        <f t="shared" si="8"/>
        <v>0</v>
      </c>
      <c r="J59" s="129">
        <f t="shared" si="8"/>
        <v>0</v>
      </c>
      <c r="K59" s="129">
        <f t="shared" si="8"/>
        <v>0</v>
      </c>
      <c r="L59" s="129">
        <f t="shared" si="8"/>
        <v>0</v>
      </c>
      <c r="M59" s="129">
        <f t="shared" si="8"/>
        <v>0</v>
      </c>
      <c r="N59" s="129">
        <f t="shared" si="8"/>
        <v>0</v>
      </c>
      <c r="O59" s="129">
        <f t="shared" si="8"/>
        <v>0</v>
      </c>
      <c r="P59" s="129">
        <f t="shared" si="8"/>
        <v>0</v>
      </c>
      <c r="Q59" s="129">
        <f t="shared" si="8"/>
        <v>0</v>
      </c>
      <c r="R59" s="129">
        <f t="shared" si="8"/>
        <v>0</v>
      </c>
      <c r="S59" s="129">
        <f t="shared" si="8"/>
        <v>0</v>
      </c>
      <c r="T59" s="129">
        <f t="shared" si="8"/>
        <v>0</v>
      </c>
      <c r="U59" s="129">
        <f t="shared" si="8"/>
        <v>0</v>
      </c>
      <c r="V59" s="129">
        <f t="shared" si="8"/>
        <v>0</v>
      </c>
      <c r="W59" s="129">
        <f t="shared" si="8"/>
        <v>0</v>
      </c>
      <c r="X59" s="129">
        <f t="shared" si="8"/>
        <v>0</v>
      </c>
      <c r="Y59" s="129">
        <f t="shared" si="8"/>
        <v>0</v>
      </c>
      <c r="Z59" s="129">
        <f t="shared" si="8"/>
        <v>0</v>
      </c>
      <c r="AA59" s="129">
        <f t="shared" si="8"/>
        <v>0</v>
      </c>
      <c r="AB59" s="129">
        <f t="shared" si="8"/>
        <v>0</v>
      </c>
      <c r="AC59" s="129">
        <f t="shared" si="8"/>
        <v>0</v>
      </c>
      <c r="AD59" s="129">
        <f t="shared" si="8"/>
        <v>0</v>
      </c>
      <c r="AE59" s="129">
        <f t="shared" si="8"/>
        <v>0</v>
      </c>
      <c r="AF59" s="129">
        <f t="shared" si="8"/>
        <v>0</v>
      </c>
      <c r="AG59" s="129">
        <f t="shared" si="8"/>
        <v>0</v>
      </c>
      <c r="AH59" s="129">
        <f t="shared" si="8"/>
        <v>0</v>
      </c>
      <c r="AI59" s="129">
        <f t="shared" si="8"/>
        <v>0</v>
      </c>
      <c r="AJ59" s="129">
        <f t="shared" si="8"/>
        <v>0</v>
      </c>
      <c r="AK59" s="129">
        <f t="shared" si="8"/>
        <v>0</v>
      </c>
      <c r="AL59" s="129">
        <f t="shared" si="8"/>
        <v>0</v>
      </c>
      <c r="AM59" s="129">
        <f t="shared" si="8"/>
        <v>0</v>
      </c>
      <c r="AN59" s="129">
        <f t="shared" si="8"/>
        <v>0</v>
      </c>
      <c r="AO59" s="129">
        <f t="shared" si="8"/>
        <v>0</v>
      </c>
      <c r="AP59" s="129">
        <f t="shared" si="8"/>
        <v>0</v>
      </c>
      <c r="AQ59" s="129">
        <f t="shared" si="8"/>
        <v>0</v>
      </c>
      <c r="AR59" s="129">
        <f t="shared" si="8"/>
        <v>0</v>
      </c>
      <c r="AS59" s="129">
        <f t="shared" si="8"/>
        <v>0</v>
      </c>
      <c r="AT59" s="129">
        <f t="shared" si="8"/>
        <v>0</v>
      </c>
      <c r="AU59" s="129">
        <f t="shared" si="8"/>
        <v>0</v>
      </c>
      <c r="AV59" s="129">
        <f t="shared" si="8"/>
        <v>0</v>
      </c>
      <c r="AW59" s="129">
        <f t="shared" si="8"/>
        <v>0</v>
      </c>
      <c r="AX59" s="129">
        <f t="shared" si="8"/>
        <v>0</v>
      </c>
      <c r="AY59" s="129">
        <f t="shared" si="8"/>
        <v>0</v>
      </c>
      <c r="AZ59" s="129">
        <f t="shared" si="8"/>
        <v>0</v>
      </c>
      <c r="BA59" s="129">
        <f t="shared" si="8"/>
        <v>0</v>
      </c>
      <c r="BB59" s="129">
        <f t="shared" si="8"/>
        <v>0</v>
      </c>
      <c r="BC59" s="129">
        <f t="shared" si="8"/>
        <v>0</v>
      </c>
      <c r="BD59" s="129">
        <f t="shared" si="8"/>
        <v>0</v>
      </c>
      <c r="BE59" s="129">
        <f t="shared" si="8"/>
        <v>0</v>
      </c>
      <c r="BF59" s="129">
        <f t="shared" si="8"/>
        <v>0</v>
      </c>
      <c r="BG59" s="129">
        <f t="shared" si="8"/>
        <v>0</v>
      </c>
      <c r="BH59" s="129">
        <f t="shared" si="8"/>
        <v>0</v>
      </c>
      <c r="BI59" s="129">
        <f t="shared" si="8"/>
        <v>0</v>
      </c>
      <c r="BJ59" s="129">
        <f t="shared" si="8"/>
        <v>0</v>
      </c>
      <c r="BK59" s="129">
        <f t="shared" si="8"/>
        <v>0</v>
      </c>
      <c r="BL59" s="129">
        <f t="shared" si="8"/>
        <v>0</v>
      </c>
      <c r="BM59" s="129">
        <f t="shared" si="8"/>
        <v>0</v>
      </c>
      <c r="BN59" s="129">
        <f t="shared" si="8"/>
        <v>0</v>
      </c>
      <c r="BO59" s="129">
        <f t="shared" si="8"/>
        <v>0</v>
      </c>
      <c r="BP59" s="129">
        <f t="shared" si="8"/>
        <v>0</v>
      </c>
      <c r="BQ59" s="129">
        <f t="shared" si="8"/>
        <v>0</v>
      </c>
      <c r="BR59" s="129">
        <f t="shared" si="8"/>
        <v>0</v>
      </c>
      <c r="BS59" s="129">
        <f t="shared" si="8"/>
        <v>0</v>
      </c>
      <c r="BT59" s="129">
        <f t="shared" ref="BT59:EE59" si="9">IF(OR(MONTH(BT58)=6, MONTH(BT58)=12), $D$67/2, 0)</f>
        <v>0</v>
      </c>
      <c r="BU59" s="129">
        <f t="shared" si="9"/>
        <v>0</v>
      </c>
      <c r="BV59" s="129">
        <f t="shared" si="9"/>
        <v>0</v>
      </c>
      <c r="BW59" s="129">
        <f t="shared" si="9"/>
        <v>0</v>
      </c>
      <c r="BX59" s="129">
        <f t="shared" si="9"/>
        <v>0</v>
      </c>
      <c r="BY59" s="129">
        <f t="shared" si="9"/>
        <v>0</v>
      </c>
      <c r="BZ59" s="129">
        <f t="shared" si="9"/>
        <v>0</v>
      </c>
      <c r="CA59" s="129">
        <f t="shared" si="9"/>
        <v>0</v>
      </c>
      <c r="CB59" s="129">
        <f t="shared" si="9"/>
        <v>0</v>
      </c>
      <c r="CC59" s="129">
        <f t="shared" si="9"/>
        <v>0</v>
      </c>
      <c r="CD59" s="129">
        <f t="shared" si="9"/>
        <v>0</v>
      </c>
      <c r="CE59" s="129">
        <f t="shared" si="9"/>
        <v>0</v>
      </c>
      <c r="CF59" s="129">
        <f t="shared" si="9"/>
        <v>0</v>
      </c>
      <c r="CG59" s="129">
        <f t="shared" si="9"/>
        <v>0</v>
      </c>
      <c r="CH59" s="129">
        <f t="shared" si="9"/>
        <v>0</v>
      </c>
      <c r="CI59" s="129">
        <f t="shared" si="9"/>
        <v>0</v>
      </c>
      <c r="CJ59" s="129">
        <f t="shared" si="9"/>
        <v>0</v>
      </c>
      <c r="CK59" s="129">
        <f t="shared" si="9"/>
        <v>0</v>
      </c>
      <c r="CL59" s="129">
        <f t="shared" si="9"/>
        <v>0</v>
      </c>
      <c r="CM59" s="129">
        <f t="shared" si="9"/>
        <v>0</v>
      </c>
      <c r="CN59" s="129">
        <f t="shared" si="9"/>
        <v>0</v>
      </c>
      <c r="CO59" s="129">
        <f t="shared" si="9"/>
        <v>0</v>
      </c>
      <c r="CP59" s="129">
        <f t="shared" si="9"/>
        <v>0</v>
      </c>
      <c r="CQ59" s="129">
        <f t="shared" si="9"/>
        <v>0</v>
      </c>
      <c r="CR59" s="129">
        <f t="shared" si="9"/>
        <v>0</v>
      </c>
      <c r="CS59" s="129">
        <f t="shared" si="9"/>
        <v>0</v>
      </c>
      <c r="CT59" s="129">
        <f t="shared" si="9"/>
        <v>0</v>
      </c>
      <c r="CU59" s="129">
        <f t="shared" si="9"/>
        <v>0</v>
      </c>
      <c r="CV59" s="129">
        <f t="shared" si="9"/>
        <v>0</v>
      </c>
      <c r="CW59" s="129">
        <f t="shared" si="9"/>
        <v>0</v>
      </c>
      <c r="CX59" s="129">
        <f t="shared" si="9"/>
        <v>0</v>
      </c>
      <c r="CY59" s="129">
        <f t="shared" si="9"/>
        <v>0</v>
      </c>
      <c r="CZ59" s="129">
        <f t="shared" si="9"/>
        <v>0</v>
      </c>
      <c r="DA59" s="129">
        <f t="shared" si="9"/>
        <v>0</v>
      </c>
      <c r="DB59" s="129">
        <f t="shared" si="9"/>
        <v>0</v>
      </c>
      <c r="DC59" s="129">
        <f t="shared" si="9"/>
        <v>0</v>
      </c>
      <c r="DD59" s="129">
        <f t="shared" si="9"/>
        <v>0</v>
      </c>
      <c r="DE59" s="129">
        <f t="shared" si="9"/>
        <v>0</v>
      </c>
      <c r="DF59" s="129">
        <f t="shared" si="9"/>
        <v>0</v>
      </c>
      <c r="DG59" s="129">
        <f t="shared" si="9"/>
        <v>0</v>
      </c>
      <c r="DH59" s="129">
        <f t="shared" si="9"/>
        <v>0</v>
      </c>
      <c r="DI59" s="129">
        <f t="shared" si="9"/>
        <v>0</v>
      </c>
      <c r="DJ59" s="129">
        <f t="shared" si="9"/>
        <v>0</v>
      </c>
      <c r="DK59" s="129">
        <f t="shared" si="9"/>
        <v>0</v>
      </c>
      <c r="DL59" s="129">
        <f t="shared" si="9"/>
        <v>0</v>
      </c>
      <c r="DM59" s="129">
        <f t="shared" si="9"/>
        <v>0</v>
      </c>
      <c r="DN59" s="129">
        <f t="shared" si="9"/>
        <v>0</v>
      </c>
      <c r="DO59" s="129">
        <f t="shared" si="9"/>
        <v>0</v>
      </c>
      <c r="DP59" s="129">
        <f t="shared" si="9"/>
        <v>0</v>
      </c>
      <c r="DQ59" s="129">
        <f t="shared" si="9"/>
        <v>0</v>
      </c>
      <c r="DR59" s="129">
        <f t="shared" si="9"/>
        <v>0</v>
      </c>
      <c r="DS59" s="129">
        <f t="shared" si="9"/>
        <v>0</v>
      </c>
      <c r="DT59" s="129">
        <f t="shared" si="9"/>
        <v>0</v>
      </c>
      <c r="DU59" s="129">
        <f t="shared" si="9"/>
        <v>0</v>
      </c>
      <c r="DV59" s="129">
        <f t="shared" si="9"/>
        <v>0</v>
      </c>
      <c r="DW59" s="129">
        <f t="shared" si="9"/>
        <v>0</v>
      </c>
      <c r="DX59" s="129">
        <f t="shared" si="9"/>
        <v>0</v>
      </c>
      <c r="DY59" s="129">
        <f t="shared" si="9"/>
        <v>0</v>
      </c>
      <c r="DZ59" s="129">
        <f t="shared" si="9"/>
        <v>0</v>
      </c>
      <c r="EA59" s="129">
        <f t="shared" si="9"/>
        <v>0</v>
      </c>
      <c r="EB59" s="129">
        <f t="shared" si="9"/>
        <v>0</v>
      </c>
      <c r="EC59" s="129">
        <f t="shared" si="9"/>
        <v>0</v>
      </c>
      <c r="ED59" s="129">
        <f t="shared" si="9"/>
        <v>0</v>
      </c>
      <c r="EE59" s="129">
        <f t="shared" si="9"/>
        <v>0</v>
      </c>
      <c r="EF59" s="129">
        <f t="shared" ref="EF59:ES59" si="10">IF(OR(MONTH(EF58)=6, MONTH(EF58)=12), $D$67/2, 0)</f>
        <v>0</v>
      </c>
      <c r="EG59" s="129">
        <f t="shared" si="10"/>
        <v>0</v>
      </c>
      <c r="EH59" s="129">
        <f t="shared" si="10"/>
        <v>0</v>
      </c>
      <c r="EI59" s="129">
        <f t="shared" si="10"/>
        <v>0</v>
      </c>
      <c r="EJ59" s="129">
        <f t="shared" si="10"/>
        <v>0</v>
      </c>
      <c r="EK59" s="129">
        <f t="shared" si="10"/>
        <v>0</v>
      </c>
      <c r="EL59" s="129">
        <f t="shared" si="10"/>
        <v>0</v>
      </c>
      <c r="EM59" s="129">
        <f t="shared" si="10"/>
        <v>0</v>
      </c>
      <c r="EN59" s="129">
        <f t="shared" si="10"/>
        <v>0</v>
      </c>
      <c r="EO59" s="129">
        <f t="shared" si="10"/>
        <v>0</v>
      </c>
      <c r="EP59" s="129">
        <f t="shared" si="10"/>
        <v>0</v>
      </c>
      <c r="EQ59" s="129">
        <f t="shared" si="10"/>
        <v>0</v>
      </c>
      <c r="ER59" s="129">
        <f t="shared" si="10"/>
        <v>0</v>
      </c>
      <c r="ES59" s="129">
        <f t="shared" si="10"/>
        <v>0</v>
      </c>
    </row>
    <row r="60" spans="1:149" x14ac:dyDescent="0.3">
      <c r="B60" s="38" t="s">
        <v>68</v>
      </c>
      <c r="D60" s="90">
        <f>IF(Options!$D$2=Options!$D$4,Options!D55,IF(Options!$D$2=Options!$E$4,Options!E55,IF(Options!$D$2=Options!$F$4,Options!F55,IF(Options!$D$2=Options!$G$4,Options!G55,IF(Options!$D$2=Options!$H$4,Options!H55,IF(Options!$D$2=Options!$I$4,Options!I55,IF(Options!$D$2=Options!$J$4,Options!J55,IF(Options!$D$2=Options!$K$4,Options!K55,IF(Options!$D$2=Options!$L$4,Options!L55,IF(Options!$D$2=Options!$M$4,Options!M55,0))))))))))</f>
        <v>22500</v>
      </c>
      <c r="E60" s="128"/>
      <c r="F60" s="130">
        <f>IF(F59&gt;0, $D$60*(1+SUM($F$59:F$59)), MAX($D$60, E60))</f>
        <v>22500</v>
      </c>
      <c r="G60" s="130">
        <f>IF(G59&gt;0, $D$60*(1+SUM($F$59:G$59)), MAX($D$60, F60))</f>
        <v>22500</v>
      </c>
      <c r="H60" s="130">
        <f>IF(H59&gt;0, $D$60*(1+SUM($F$59:H$59)), MAX($D$60, G60))</f>
        <v>22500</v>
      </c>
      <c r="I60" s="130">
        <f>IF(I59&gt;0, $D$60*(1+SUM($F$59:I$59)), MAX($D$60, H60))</f>
        <v>22500</v>
      </c>
      <c r="J60" s="130">
        <f>IF(J59&gt;0, $D$60*(1+SUM($F$59:J$59)), MAX($D$60, I60))</f>
        <v>22500</v>
      </c>
      <c r="K60" s="130">
        <f>IF(K59&gt;0, $D$60*(1+SUM($F$59:K$59)), MAX($D$60, J60))</f>
        <v>22500</v>
      </c>
      <c r="L60" s="130">
        <f>IF(L59&gt;0, $D$60*(1+SUM($F$59:L$59)), MAX($D$60, K60))</f>
        <v>22500</v>
      </c>
      <c r="M60" s="130">
        <f>IF(M59&gt;0, $D$60*(1+SUM($F$59:M$59)), MAX($D$60, L60))</f>
        <v>22500</v>
      </c>
      <c r="N60" s="130">
        <f>IF(N59&gt;0, $D$60*(1+SUM($F$59:N$59)), MAX($D$60, M60))</f>
        <v>22500</v>
      </c>
      <c r="O60" s="130">
        <f>IF(O59&gt;0, $D$60*(1+SUM($F$59:O$59)), MAX($D$60, N60))</f>
        <v>22500</v>
      </c>
      <c r="P60" s="130">
        <f>IF(P59&gt;0, $D$60*(1+SUM($F$59:P$59)), MAX($D$60, O60))</f>
        <v>22500</v>
      </c>
      <c r="Q60" s="130">
        <f>IF(Q59&gt;0, $D$60*(1+SUM($F$59:Q$59)), MAX($D$60, P60))</f>
        <v>22500</v>
      </c>
      <c r="R60" s="130">
        <f>IF(R59&gt;0, $D$60*(1+SUM($F$59:R$59)), MAX($D$60, Q60))</f>
        <v>22500</v>
      </c>
      <c r="S60" s="130">
        <f>IF(S59&gt;0, $D$60*(1+SUM($F$59:S$59)), MAX($D$60, R60))</f>
        <v>22500</v>
      </c>
      <c r="T60" s="130">
        <f>IF(T59&gt;0, $D$60*(1+SUM($F$59:T$59)), MAX($D$60, S60))</f>
        <v>22500</v>
      </c>
      <c r="U60" s="130">
        <f>IF(U59&gt;0, $D$60*(1+SUM($F$59:U$59)), MAX($D$60, T60))</f>
        <v>22500</v>
      </c>
      <c r="V60" s="130">
        <f>IF(V59&gt;0, $D$60*(1+SUM($F$59:V$59)), MAX($D$60, U60))</f>
        <v>22500</v>
      </c>
      <c r="W60" s="130">
        <f>IF(W59&gt;0, $D$60*(1+SUM($F$59:W$59)), MAX($D$60, V60))</f>
        <v>22500</v>
      </c>
      <c r="X60" s="130">
        <f>IF(X59&gt;0, $D$60*(1+SUM($F$59:X$59)), MAX($D$60, W60))</f>
        <v>22500</v>
      </c>
      <c r="Y60" s="130">
        <f>IF(Y59&gt;0, $D$60*(1+SUM($F$59:Y$59)), MAX($D$60, X60))</f>
        <v>22500</v>
      </c>
      <c r="Z60" s="130">
        <f>IF(Z59&gt;0, $D$60*(1+SUM($F$59:Z$59)), MAX($D$60, Y60))</f>
        <v>22500</v>
      </c>
      <c r="AA60" s="130">
        <f>IF(AA59&gt;0, $D$60*(1+SUM($F$59:AA$59)), MAX($D$60, Z60))</f>
        <v>22500</v>
      </c>
      <c r="AB60" s="130">
        <f>IF(AB59&gt;0, $D$60*(1+SUM($F$59:AB$59)), MAX($D$60, AA60))</f>
        <v>22500</v>
      </c>
      <c r="AC60" s="130">
        <f>IF(AC59&gt;0, $D$60*(1+SUM($F$59:AC$59)), MAX($D$60, AB60))</f>
        <v>22500</v>
      </c>
      <c r="AD60" s="130">
        <f>IF(AD59&gt;0, $D$60*(1+SUM($F$59:AD$59)), MAX($D$60, AC60))</f>
        <v>22500</v>
      </c>
      <c r="AE60" s="130">
        <f>IF(AE59&gt;0, $D$60*(1+SUM($F$59:AE$59)), MAX($D$60, AD60))</f>
        <v>22500</v>
      </c>
      <c r="AF60" s="130">
        <f>IF(AF59&gt;0, $D$60*(1+SUM($F$59:AF$59)), MAX($D$60, AE60))</f>
        <v>22500</v>
      </c>
      <c r="AG60" s="130">
        <f>IF(AG59&gt;0, $D$60*(1+SUM($F$59:AG$59)), MAX($D$60, AF60))</f>
        <v>22500</v>
      </c>
      <c r="AH60" s="130">
        <f>IF(AH59&gt;0, $D$60*(1+SUM($F$59:AH$59)), MAX($D$60, AG60))</f>
        <v>22500</v>
      </c>
      <c r="AI60" s="130">
        <f>IF(AI59&gt;0, $D$60*(1+SUM($F$59:AI$59)), MAX($D$60, AH60))</f>
        <v>22500</v>
      </c>
      <c r="AJ60" s="130">
        <f>IF(AJ59&gt;0, $D$60*(1+SUM($F$59:AJ$59)), MAX($D$60, AI60))</f>
        <v>22500</v>
      </c>
      <c r="AK60" s="130">
        <f>IF(AK59&gt;0, $D$60*(1+SUM($F$59:AK$59)), MAX($D$60, AJ60))</f>
        <v>22500</v>
      </c>
      <c r="AL60" s="130">
        <f>IF(AL59&gt;0, $D$60*(1+SUM($F$59:AL$59)), MAX($D$60, AK60))</f>
        <v>22500</v>
      </c>
      <c r="AM60" s="130">
        <f>IF(AM59&gt;0, $D$60*(1+SUM($F$59:AM$59)), MAX($D$60, AL60))</f>
        <v>22500</v>
      </c>
      <c r="AN60" s="130">
        <f>IF(AN59&gt;0, $D$60*(1+SUM($F$59:AN$59)), MAX($D$60, AM60))</f>
        <v>22500</v>
      </c>
      <c r="AO60" s="130">
        <f>IF(AO59&gt;0, $D$60*(1+SUM($F$59:AO$59)), MAX($D$60, AN60))</f>
        <v>22500</v>
      </c>
      <c r="AP60" s="130">
        <f>IF(AP59&gt;0, $D$60*(1+SUM($F$59:AP$59)), MAX($D$60, AO60))</f>
        <v>22500</v>
      </c>
      <c r="AQ60" s="130">
        <f>IF(AQ59&gt;0, $D$60*(1+SUM($F$59:AQ$59)), MAX($D$60, AP60))</f>
        <v>22500</v>
      </c>
      <c r="AR60" s="130">
        <f>IF(AR59&gt;0, $D$60*(1+SUM($F$59:AR$59)), MAX($D$60, AQ60))</f>
        <v>22500</v>
      </c>
      <c r="AS60" s="130">
        <f>IF(AS59&gt;0, $D$60*(1+SUM($F$59:AS$59)), MAX($D$60, AR60))</f>
        <v>22500</v>
      </c>
      <c r="AT60" s="130">
        <f>IF(AT59&gt;0, $D$60*(1+SUM($F$59:AT$59)), MAX($D$60, AS60))</f>
        <v>22500</v>
      </c>
      <c r="AU60" s="130">
        <f>IF(AU59&gt;0, $D$60*(1+SUM($F$59:AU$59)), MAX($D$60, AT60))</f>
        <v>22500</v>
      </c>
      <c r="AV60" s="130">
        <f>IF(AV59&gt;0, $D$60*(1+SUM($F$59:AV$59)), MAX($D$60, AU60))</f>
        <v>22500</v>
      </c>
      <c r="AW60" s="130">
        <f>IF(AW59&gt;0, $D$60*(1+SUM($F$59:AW$59)), MAX($D$60, AV60))</f>
        <v>22500</v>
      </c>
      <c r="AX60" s="130">
        <f>IF(AX59&gt;0, $D$60*(1+SUM($F$59:AX$59)), MAX($D$60, AW60))</f>
        <v>22500</v>
      </c>
      <c r="AY60" s="130">
        <f>IF(AY59&gt;0, $D$60*(1+SUM($F$59:AY$59)), MAX($D$60, AX60))</f>
        <v>22500</v>
      </c>
      <c r="AZ60" s="130">
        <f>IF(AZ59&gt;0, $D$60*(1+SUM($F$59:AZ$59)), MAX($D$60, AY60))</f>
        <v>22500</v>
      </c>
      <c r="BA60" s="130">
        <f>IF(BA59&gt;0, $D$60*(1+SUM($F$59:BA$59)), MAX($D$60, AZ60))</f>
        <v>22500</v>
      </c>
      <c r="BB60" s="130">
        <f>IF(BB59&gt;0, $D$60*(1+SUM($F$59:BB$59)), MAX($D$60, BA60))</f>
        <v>22500</v>
      </c>
      <c r="BC60" s="130">
        <f>IF(BC59&gt;0, $D$60*(1+SUM($F$59:BC$59)), MAX($D$60, BB60))</f>
        <v>22500</v>
      </c>
      <c r="BD60" s="130">
        <f>IF(BD59&gt;0, $D$60*(1+SUM($F$59:BD$59)), MAX($D$60, BC60))</f>
        <v>22500</v>
      </c>
      <c r="BE60" s="130">
        <f>IF(BE59&gt;0, $D$60*(1+SUM($F$59:BE$59)), MAX($D$60, BD60))</f>
        <v>22500</v>
      </c>
      <c r="BF60" s="130">
        <f>IF(BF59&gt;0, $D$60*(1+SUM($F$59:BF$59)), MAX($D$60, BE60))</f>
        <v>22500</v>
      </c>
      <c r="BG60" s="130">
        <f>IF(BG59&gt;0, $D$60*(1+SUM($F$59:BG$59)), MAX($D$60, BF60))</f>
        <v>22500</v>
      </c>
      <c r="BH60" s="130">
        <f>IF(BH59&gt;0, $D$60*(1+SUM($F$59:BH$59)), MAX($D$60, BG60))</f>
        <v>22500</v>
      </c>
      <c r="BI60" s="130">
        <f>IF(BI59&gt;0, $D$60*(1+SUM($F$59:BI$59)), MAX($D$60, BH60))</f>
        <v>22500</v>
      </c>
      <c r="BJ60" s="130">
        <f>IF(BJ59&gt;0, $D$60*(1+SUM($F$59:BJ$59)), MAX($D$60, BI60))</f>
        <v>22500</v>
      </c>
      <c r="BK60" s="130">
        <f>IF(BK59&gt;0, $D$60*(1+SUM($F$59:BK$59)), MAX($D$60, BJ60))</f>
        <v>22500</v>
      </c>
      <c r="BL60" s="130">
        <f>IF(BL59&gt;0, $D$60*(1+SUM($F$59:BL$59)), MAX($D$60, BK60))</f>
        <v>22500</v>
      </c>
      <c r="BM60" s="130">
        <f>IF(BM59&gt;0, $D$60*(1+SUM($F$59:BM$59)), MAX($D$60, BL60))</f>
        <v>22500</v>
      </c>
      <c r="BN60" s="130">
        <f>IF(BN59&gt;0, $D$60*(1+SUM($F$59:BN$59)), MAX($D$60, BM60))</f>
        <v>22500</v>
      </c>
      <c r="BO60" s="130">
        <f>IF(BO59&gt;0, $D$60*(1+SUM($F$59:BO$59)), MAX($D$60, BN60))</f>
        <v>22500</v>
      </c>
      <c r="BP60" s="130">
        <f>IF(BP59&gt;0, $D$60*(1+SUM($F$59:BP$59)), MAX($D$60, BO60))</f>
        <v>22500</v>
      </c>
      <c r="BQ60" s="130">
        <f>IF(BQ59&gt;0, $D$60*(1+SUM($F$59:BQ$59)), MAX($D$60, BP60))</f>
        <v>22500</v>
      </c>
      <c r="BR60" s="130">
        <f>IF(BR59&gt;0, $D$60*(1+SUM($F$59:BR$59)), MAX($D$60, BQ60))</f>
        <v>22500</v>
      </c>
      <c r="BS60" s="130">
        <f>IF(BS59&gt;0, $D$60*(1+SUM($F$59:BS$59)), MAX($D$60, BR60))</f>
        <v>22500</v>
      </c>
      <c r="BT60" s="130">
        <f>IF(BT59&gt;0, $D$60*(1+SUM($F$59:BT$59)), MAX($D$60, BS60))</f>
        <v>22500</v>
      </c>
      <c r="BU60" s="130">
        <f>IF(BU59&gt;0, $D$60*(1+SUM($F$59:BU$59)), MAX($D$60, BT60))</f>
        <v>22500</v>
      </c>
      <c r="BV60" s="130">
        <f>IF(BV59&gt;0, $D$60*(1+SUM($F$59:BV$59)), MAX($D$60, BU60))</f>
        <v>22500</v>
      </c>
      <c r="BW60" s="130">
        <f>IF(BW59&gt;0, $D$60*(1+SUM($F$59:BW$59)), MAX($D$60, BV60))</f>
        <v>22500</v>
      </c>
      <c r="BX60" s="130">
        <f>IF(BX59&gt;0, $D$60*(1+SUM($F$59:BX$59)), MAX($D$60, BW60))</f>
        <v>22500</v>
      </c>
      <c r="BY60" s="130">
        <f>IF(BY59&gt;0, $D$60*(1+SUM($F$59:BY$59)), MAX($D$60, BX60))</f>
        <v>22500</v>
      </c>
      <c r="BZ60" s="130">
        <f>IF(BZ59&gt;0, $D$60*(1+SUM($F$59:BZ$59)), MAX($D$60, BY60))</f>
        <v>22500</v>
      </c>
      <c r="CA60" s="130">
        <f>IF(CA59&gt;0, $D$60*(1+SUM($F$59:CA$59)), MAX($D$60, BZ60))</f>
        <v>22500</v>
      </c>
      <c r="CB60" s="130">
        <f>IF(CB59&gt;0, $D$60*(1+SUM($F$59:CB$59)), MAX($D$60, CA60))</f>
        <v>22500</v>
      </c>
      <c r="CC60" s="130">
        <f>IF(CC59&gt;0, $D$60*(1+SUM($F$59:CC$59)), MAX($D$60, CB60))</f>
        <v>22500</v>
      </c>
      <c r="CD60" s="130">
        <f>IF(CD59&gt;0, $D$60*(1+SUM($F$59:CD$59)), MAX($D$60, CC60))</f>
        <v>22500</v>
      </c>
      <c r="CE60" s="130">
        <f>IF(CE59&gt;0, $D$60*(1+SUM($F$59:CE$59)), MAX($D$60, CD60))</f>
        <v>22500</v>
      </c>
      <c r="CF60" s="130">
        <f>IF(CF59&gt;0, $D$60*(1+SUM($F$59:CF$59)), MAX($D$60, CE60))</f>
        <v>22500</v>
      </c>
      <c r="CG60" s="130">
        <f>IF(CG59&gt;0, $D$60*(1+SUM($F$59:CG$59)), MAX($D$60, CF60))</f>
        <v>22500</v>
      </c>
      <c r="CH60" s="130">
        <f>IF(CH59&gt;0, $D$60*(1+SUM($F$59:CH$59)), MAX($D$60, CG60))</f>
        <v>22500</v>
      </c>
      <c r="CI60" s="130">
        <f>IF(CI59&gt;0, $D$60*(1+SUM($F$59:CI$59)), MAX($D$60, CH60))</f>
        <v>22500</v>
      </c>
      <c r="CJ60" s="130">
        <f>IF(CJ59&gt;0, $D$60*(1+SUM($F$59:CJ$59)), MAX($D$60, CI60))</f>
        <v>22500</v>
      </c>
      <c r="CK60" s="130">
        <f>IF(CK59&gt;0, $D$60*(1+SUM($F$59:CK$59)), MAX($D$60, CJ60))</f>
        <v>22500</v>
      </c>
      <c r="CL60" s="130">
        <f>IF(CL59&gt;0, $D$60*(1+SUM($F$59:CL$59)), MAX($D$60, CK60))</f>
        <v>22500</v>
      </c>
      <c r="CM60" s="130">
        <f>IF(CM59&gt;0, $D$60*(1+SUM($F$59:CM$59)), MAX($D$60, CL60))</f>
        <v>22500</v>
      </c>
      <c r="CN60" s="130">
        <f>IF(CN59&gt;0, $D$60*(1+SUM($F$59:CN$59)), MAX($D$60, CM60))</f>
        <v>22500</v>
      </c>
      <c r="CO60" s="130">
        <f>IF(CO59&gt;0, $D$60*(1+SUM($F$59:CO$59)), MAX($D$60, CN60))</f>
        <v>22500</v>
      </c>
      <c r="CP60" s="130">
        <f>IF(CP59&gt;0, $D$60*(1+SUM($F$59:CP$59)), MAX($D$60, CO60))</f>
        <v>22500</v>
      </c>
      <c r="CQ60" s="130">
        <f>IF(CQ59&gt;0, $D$60*(1+SUM($F$59:CQ$59)), MAX($D$60, CP60))</f>
        <v>22500</v>
      </c>
      <c r="CR60" s="130">
        <f>IF(CR59&gt;0, $D$60*(1+SUM($F$59:CR$59)), MAX($D$60, CQ60))</f>
        <v>22500</v>
      </c>
      <c r="CS60" s="130">
        <f>IF(CS59&gt;0, $D$60*(1+SUM($F$59:CS$59)), MAX($D$60, CR60))</f>
        <v>22500</v>
      </c>
      <c r="CT60" s="130">
        <f>IF(CT59&gt;0, $D$60*(1+SUM($F$59:CT$59)), MAX($D$60, CS60))</f>
        <v>22500</v>
      </c>
      <c r="CU60" s="130">
        <f>IF(CU59&gt;0, $D$60*(1+SUM($F$59:CU$59)), MAX($D$60, CT60))</f>
        <v>22500</v>
      </c>
      <c r="CV60" s="130">
        <f>IF(CV59&gt;0, $D$60*(1+SUM($F$59:CV$59)), MAX($D$60, CU60))</f>
        <v>22500</v>
      </c>
      <c r="CW60" s="130">
        <f>IF(CW59&gt;0, $D$60*(1+SUM($F$59:CW$59)), MAX($D$60, CV60))</f>
        <v>22500</v>
      </c>
      <c r="CX60" s="130">
        <f>IF(CX59&gt;0, $D$60*(1+SUM($F$59:CX$59)), MAX($D$60, CW60))</f>
        <v>22500</v>
      </c>
      <c r="CY60" s="130">
        <f>IF(CY59&gt;0, $D$60*(1+SUM($F$59:CY$59)), MAX($D$60, CX60))</f>
        <v>22500</v>
      </c>
      <c r="CZ60" s="130">
        <f>IF(CZ59&gt;0, $D$60*(1+SUM($F$59:CZ$59)), MAX($D$60, CY60))</f>
        <v>22500</v>
      </c>
      <c r="DA60" s="130">
        <f>IF(DA59&gt;0, $D$60*(1+SUM($F$59:DA$59)), MAX($D$60, CZ60))</f>
        <v>22500</v>
      </c>
      <c r="DB60" s="130">
        <f>IF(DB59&gt;0, $D$60*(1+SUM($F$59:DB$59)), MAX($D$60, DA60))</f>
        <v>22500</v>
      </c>
      <c r="DC60" s="130">
        <f>IF(DC59&gt;0, $D$60*(1+SUM($F$59:DC$59)), MAX($D$60, DB60))</f>
        <v>22500</v>
      </c>
      <c r="DD60" s="130">
        <f>IF(DD59&gt;0, $D$60*(1+SUM($F$59:DD$59)), MAX($D$60, DC60))</f>
        <v>22500</v>
      </c>
      <c r="DE60" s="130">
        <f>IF(DE59&gt;0, $D$60*(1+SUM($F$59:DE$59)), MAX($D$60, DD60))</f>
        <v>22500</v>
      </c>
      <c r="DF60" s="130">
        <f>IF(DF59&gt;0, $D$60*(1+SUM($F$59:DF$59)), MAX($D$60, DE60))</f>
        <v>22500</v>
      </c>
      <c r="DG60" s="130">
        <f>IF(DG59&gt;0, $D$60*(1+SUM($F$59:DG$59)), MAX($D$60, DF60))</f>
        <v>22500</v>
      </c>
      <c r="DH60" s="130">
        <f>IF(DH59&gt;0, $D$60*(1+SUM($F$59:DH$59)), MAX($D$60, DG60))</f>
        <v>22500</v>
      </c>
      <c r="DI60" s="130">
        <f>IF(DI59&gt;0, $D$60*(1+SUM($F$59:DI$59)), MAX($D$60, DH60))</f>
        <v>22500</v>
      </c>
      <c r="DJ60" s="130">
        <f>IF(DJ59&gt;0, $D$60*(1+SUM($F$59:DJ$59)), MAX($D$60, DI60))</f>
        <v>22500</v>
      </c>
      <c r="DK60" s="130">
        <f>IF(DK59&gt;0, $D$60*(1+SUM($F$59:DK$59)), MAX($D$60, DJ60))</f>
        <v>22500</v>
      </c>
      <c r="DL60" s="130">
        <f>IF(DL59&gt;0, $D$60*(1+SUM($F$59:DL$59)), MAX($D$60, DK60))</f>
        <v>22500</v>
      </c>
      <c r="DM60" s="130">
        <f>IF(DM59&gt;0, $D$60*(1+SUM($F$59:DM$59)), MAX($D$60, DL60))</f>
        <v>22500</v>
      </c>
      <c r="DN60" s="130">
        <f>IF(DN59&gt;0, $D$60*(1+SUM($F$59:DN$59)), MAX($D$60, DM60))</f>
        <v>22500</v>
      </c>
      <c r="DO60" s="130">
        <f>IF(DO59&gt;0, $D$60*(1+SUM($F$59:DO$59)), MAX($D$60, DN60))</f>
        <v>22500</v>
      </c>
      <c r="DP60" s="130">
        <f>IF(DP59&gt;0, $D$60*(1+SUM($F$59:DP$59)), MAX($D$60, DO60))</f>
        <v>22500</v>
      </c>
      <c r="DQ60" s="130">
        <f>IF(DQ59&gt;0, $D$60*(1+SUM($F$59:DQ$59)), MAX($D$60, DP60))</f>
        <v>22500</v>
      </c>
      <c r="DR60" s="130">
        <f>IF(DR59&gt;0, $D$60*(1+SUM($F$59:DR$59)), MAX($D$60, DQ60))</f>
        <v>22500</v>
      </c>
      <c r="DS60" s="130">
        <f>IF(DS59&gt;0, $D$60*(1+SUM($F$59:DS$59)), MAX($D$60, DR60))</f>
        <v>22500</v>
      </c>
      <c r="DT60" s="130">
        <f>IF(DT59&gt;0, $D$60*(1+SUM($F$59:DT$59)), MAX($D$60, DS60))</f>
        <v>22500</v>
      </c>
      <c r="DU60" s="130">
        <f>IF(DU59&gt;0, $D$60*(1+SUM($F$59:DU$59)), MAX($D$60, DT60))</f>
        <v>22500</v>
      </c>
      <c r="DV60" s="130">
        <f>IF(DV59&gt;0, $D$60*(1+SUM($F$59:DV$59)), MAX($D$60, DU60))</f>
        <v>22500</v>
      </c>
      <c r="DW60" s="130">
        <f>IF(DW59&gt;0, $D$60*(1+SUM($F$59:DW$59)), MAX($D$60, DV60))</f>
        <v>22500</v>
      </c>
      <c r="DX60" s="130">
        <f>IF(DX59&gt;0, $D$60*(1+SUM($F$59:DX$59)), MAX($D$60, DW60))</f>
        <v>22500</v>
      </c>
      <c r="DY60" s="130">
        <f>IF(DY59&gt;0, $D$60*(1+SUM($F$59:DY$59)), MAX($D$60, DX60))</f>
        <v>22500</v>
      </c>
      <c r="DZ60" s="130">
        <f>IF(DZ59&gt;0, $D$60*(1+SUM($F$59:DZ$59)), MAX($D$60, DY60))</f>
        <v>22500</v>
      </c>
      <c r="EA60" s="130">
        <f>IF(EA59&gt;0, $D$60*(1+SUM($F$59:EA$59)), MAX($D$60, DZ60))</f>
        <v>22500</v>
      </c>
      <c r="EB60" s="130">
        <f>IF(EB59&gt;0, $D$60*(1+SUM($F$59:EB$59)), MAX($D$60, EA60))</f>
        <v>22500</v>
      </c>
      <c r="EC60" s="130">
        <f>IF(EC59&gt;0, $D$60*(1+SUM($F$59:EC$59)), MAX($D$60, EB60))</f>
        <v>22500</v>
      </c>
      <c r="ED60" s="130">
        <f>IF(ED59&gt;0, $D$60*(1+SUM($F$59:ED$59)), MAX($D$60, EC60))</f>
        <v>22500</v>
      </c>
      <c r="EE60" s="130">
        <f>IF(EE59&gt;0, $D$60*(1+SUM($F$59:EE$59)), MAX($D$60, ED60))</f>
        <v>22500</v>
      </c>
      <c r="EF60" s="130">
        <f>IF(EF59&gt;0, $D$60*(1+SUM($F$59:EF$59)), MAX($D$60, EE60))</f>
        <v>22500</v>
      </c>
      <c r="EG60" s="130">
        <f>IF(EG59&gt;0, $D$60*(1+SUM($F$59:EG$59)), MAX($D$60, EF60))</f>
        <v>22500</v>
      </c>
      <c r="EH60" s="130">
        <f>IF(EH59&gt;0, $D$60*(1+SUM($F$59:EH$59)), MAX($D$60, EG60))</f>
        <v>22500</v>
      </c>
      <c r="EI60" s="130">
        <f>IF(EI59&gt;0, $D$60*(1+SUM($F$59:EI$59)), MAX($D$60, EH60))</f>
        <v>22500</v>
      </c>
      <c r="EJ60" s="130">
        <f>IF(EJ59&gt;0, $D$60*(1+SUM($F$59:EJ$59)), MAX($D$60, EI60))</f>
        <v>22500</v>
      </c>
      <c r="EK60" s="130">
        <f>IF(EK59&gt;0, $D$60*(1+SUM($F$59:EK$59)), MAX($D$60, EJ60))</f>
        <v>22500</v>
      </c>
      <c r="EL60" s="130">
        <f>IF(EL59&gt;0, $D$60*(1+SUM($F$59:EL$59)), MAX($D$60, EK60))</f>
        <v>22500</v>
      </c>
      <c r="EM60" s="130">
        <f>IF(EM59&gt;0, $D$60*(1+SUM($F$59:EM$59)), MAX($D$60, EL60))</f>
        <v>22500</v>
      </c>
      <c r="EN60" s="130">
        <f>IF(EN59&gt;0, $D$60*(1+SUM($F$59:EN$59)), MAX($D$60, EM60))</f>
        <v>22500</v>
      </c>
      <c r="EO60" s="130">
        <f>IF(EO59&gt;0, $D$60*(1+SUM($F$59:EO$59)), MAX($D$60, EN60))</f>
        <v>22500</v>
      </c>
      <c r="EP60" s="130">
        <f>IF(EP59&gt;0, $D$60*(1+SUM($F$59:EP$59)), MAX($D$60, EO60))</f>
        <v>22500</v>
      </c>
      <c r="EQ60" s="130">
        <f>IF(EQ59&gt;0, $D$60*(1+SUM($F$59:EQ$59)), MAX($D$60, EP60))</f>
        <v>22500</v>
      </c>
      <c r="ER60" s="130">
        <f>IF(ER59&gt;0, $D$60*(1+SUM($F$59:ER$59)), MAX($D$60, EQ60))</f>
        <v>22500</v>
      </c>
      <c r="ES60" s="130">
        <f>IF(ES59&gt;0, $D$60*(1+SUM($F$59:ES$59)), MAX($D$60, ER60))</f>
        <v>22500</v>
      </c>
    </row>
    <row r="61" spans="1:149" x14ac:dyDescent="0.3">
      <c r="B61" s="38" t="s">
        <v>65</v>
      </c>
      <c r="D61" s="90">
        <f>IF(Options!$D$2=Options!$D$4,Options!D56,IF(Options!$D$2=Options!$E$4,Options!E56,IF(Options!$D$2=Options!$F$4,Options!F56,IF(Options!$D$2=Options!$G$4,Options!G56,IF(Options!$D$2=Options!$H$4,Options!H56,IF(Options!$D$2=Options!$I$4,Options!I56,IF(Options!$D$2=Options!$J$4,Options!J56,IF(Options!$D$2=Options!$K$4,Options!K56,IF(Options!$D$2=Options!$L$4,Options!L56,IF(Options!$D$2=Options!$M$4,Options!M56,0))))))))))</f>
        <v>22500</v>
      </c>
      <c r="E61" s="128"/>
      <c r="F61" s="131">
        <f>IF(F60&gt;0, $D$61*(1+SUM($F$59:F$59)), MAX($D$61, E61))</f>
        <v>22500</v>
      </c>
      <c r="G61" s="131">
        <f>IF(G60&gt;0, $D$61*(1+SUM($F$59:G$59)), MAX($D$61, F61))</f>
        <v>22500</v>
      </c>
      <c r="H61" s="131">
        <f>IF(H60&gt;0, $D$61*(1+SUM($F$59:H$59)), MAX($D$61, G61))</f>
        <v>22500</v>
      </c>
      <c r="I61" s="131">
        <f>IF(I60&gt;0, $D$61*(1+SUM($F$59:I$59)), MAX($D$61, H61))</f>
        <v>22500</v>
      </c>
      <c r="J61" s="131">
        <f>IF(J60&gt;0, $D$61*(1+SUM($F$59:J$59)), MAX($D$61, I61))</f>
        <v>22500</v>
      </c>
      <c r="K61" s="131">
        <f>IF(K60&gt;0, $D$61*(1+SUM($F$59:K$59)), MAX($D$61, J61))</f>
        <v>22500</v>
      </c>
      <c r="L61" s="131">
        <f>IF(L60&gt;0, $D$61*(1+SUM($F$59:L$59)), MAX($D$61, K61))</f>
        <v>22500</v>
      </c>
      <c r="M61" s="131">
        <f>IF(M60&gt;0, $D$61*(1+SUM($F$59:M$59)), MAX($D$61, L61))</f>
        <v>22500</v>
      </c>
      <c r="N61" s="131">
        <f>IF(N60&gt;0, $D$61*(1+SUM($F$59:N$59)), MAX($D$61, M61))</f>
        <v>22500</v>
      </c>
      <c r="O61" s="131">
        <f>IF(O60&gt;0, $D$61*(1+SUM($F$59:O$59)), MAX($D$61, N61))</f>
        <v>22500</v>
      </c>
      <c r="P61" s="131">
        <f>IF(P60&gt;0, $D$61*(1+SUM($F$59:P$59)), MAX($D$61, O61))</f>
        <v>22500</v>
      </c>
      <c r="Q61" s="131">
        <f>IF(Q60&gt;0, $D$61*(1+SUM($F$59:Q$59)), MAX($D$61, P61))</f>
        <v>22500</v>
      </c>
      <c r="R61" s="131">
        <f>IF(R60&gt;0, $D$61*(1+SUM($F$59:R$59)), MAX($D$61, Q61))</f>
        <v>22500</v>
      </c>
      <c r="S61" s="131">
        <f>IF(S60&gt;0, $D$61*(1+SUM($F$59:S$59)), MAX($D$61, R61))</f>
        <v>22500</v>
      </c>
      <c r="T61" s="131">
        <f>IF(T60&gt;0, $D$61*(1+SUM($F$59:T$59)), MAX($D$61, S61))</f>
        <v>22500</v>
      </c>
      <c r="U61" s="131">
        <f>IF(U60&gt;0, $D$61*(1+SUM($F$59:U$59)), MAX($D$61, T61))</f>
        <v>22500</v>
      </c>
      <c r="V61" s="131">
        <f>IF(V60&gt;0, $D$61*(1+SUM($F$59:V$59)), MAX($D$61, U61))</f>
        <v>22500</v>
      </c>
      <c r="W61" s="131">
        <f>IF(W60&gt;0, $D$61*(1+SUM($F$59:W$59)), MAX($D$61, V61))</f>
        <v>22500</v>
      </c>
      <c r="X61" s="131">
        <f>IF(X60&gt;0, $D$61*(1+SUM($F$59:X$59)), MAX($D$61, W61))</f>
        <v>22500</v>
      </c>
      <c r="Y61" s="131">
        <f>IF(Y60&gt;0, $D$61*(1+SUM($F$59:Y$59)), MAX($D$61, X61))</f>
        <v>22500</v>
      </c>
      <c r="Z61" s="131">
        <f>IF(Z60&gt;0, $D$61*(1+SUM($F$59:Z$59)), MAX($D$61, Y61))</f>
        <v>22500</v>
      </c>
      <c r="AA61" s="131">
        <f>IF(AA60&gt;0, $D$61*(1+SUM($F$59:AA$59)), MAX($D$61, Z61))</f>
        <v>22500</v>
      </c>
      <c r="AB61" s="131">
        <f>IF(AB60&gt;0, $D$61*(1+SUM($F$59:AB$59)), MAX($D$61, AA61))</f>
        <v>22500</v>
      </c>
      <c r="AC61" s="131">
        <f>IF(AC60&gt;0, $D$61*(1+SUM($F$59:AC$59)), MAX($D$61, AB61))</f>
        <v>22500</v>
      </c>
      <c r="AD61" s="131">
        <f>IF(AD60&gt;0, $D$61*(1+SUM($F$59:AD$59)), MAX($D$61, AC61))</f>
        <v>22500</v>
      </c>
      <c r="AE61" s="131">
        <f>IF(AE60&gt;0, $D$61*(1+SUM($F$59:AE$59)), MAX($D$61, AD61))</f>
        <v>22500</v>
      </c>
      <c r="AF61" s="131">
        <f>IF(AF60&gt;0, $D$61*(1+SUM($F$59:AF$59)), MAX($D$61, AE61))</f>
        <v>22500</v>
      </c>
      <c r="AG61" s="131">
        <f>IF(AG60&gt;0, $D$61*(1+SUM($F$59:AG$59)), MAX($D$61, AF61))</f>
        <v>22500</v>
      </c>
      <c r="AH61" s="131">
        <f>IF(AH60&gt;0, $D$61*(1+SUM($F$59:AH$59)), MAX($D$61, AG61))</f>
        <v>22500</v>
      </c>
      <c r="AI61" s="131">
        <f>IF(AI60&gt;0, $D$61*(1+SUM($F$59:AI$59)), MAX($D$61, AH61))</f>
        <v>22500</v>
      </c>
      <c r="AJ61" s="131">
        <f>IF(AJ60&gt;0, $D$61*(1+SUM($F$59:AJ$59)), MAX($D$61, AI61))</f>
        <v>22500</v>
      </c>
      <c r="AK61" s="131">
        <f>IF(AK60&gt;0, $D$61*(1+SUM($F$59:AK$59)), MAX($D$61, AJ61))</f>
        <v>22500</v>
      </c>
      <c r="AL61" s="131">
        <f>IF(AL60&gt;0, $D$61*(1+SUM($F$59:AL$59)), MAX($D$61, AK61))</f>
        <v>22500</v>
      </c>
      <c r="AM61" s="131">
        <f>IF(AM60&gt;0, $D$61*(1+SUM($F$59:AM$59)), MAX($D$61, AL61))</f>
        <v>22500</v>
      </c>
      <c r="AN61" s="131">
        <f>IF(AN60&gt;0, $D$61*(1+SUM($F$59:AN$59)), MAX($D$61, AM61))</f>
        <v>22500</v>
      </c>
      <c r="AO61" s="131">
        <f>IF(AO60&gt;0, $D$61*(1+SUM($F$59:AO$59)), MAX($D$61, AN61))</f>
        <v>22500</v>
      </c>
      <c r="AP61" s="131">
        <f>IF(AP60&gt;0, $D$61*(1+SUM($F$59:AP$59)), MAX($D$61, AO61))</f>
        <v>22500</v>
      </c>
      <c r="AQ61" s="131">
        <f>IF(AQ60&gt;0, $D$61*(1+SUM($F$59:AQ$59)), MAX($D$61, AP61))</f>
        <v>22500</v>
      </c>
      <c r="AR61" s="131">
        <f>IF(AR60&gt;0, $D$61*(1+SUM($F$59:AR$59)), MAX($D$61, AQ61))</f>
        <v>22500</v>
      </c>
      <c r="AS61" s="131">
        <f>IF(AS60&gt;0, $D$61*(1+SUM($F$59:AS$59)), MAX($D$61, AR61))</f>
        <v>22500</v>
      </c>
      <c r="AT61" s="131">
        <f>IF(AT60&gt;0, $D$61*(1+SUM($F$59:AT$59)), MAX($D$61, AS61))</f>
        <v>22500</v>
      </c>
      <c r="AU61" s="131">
        <f>IF(AU60&gt;0, $D$61*(1+SUM($F$59:AU$59)), MAX($D$61, AT61))</f>
        <v>22500</v>
      </c>
      <c r="AV61" s="131">
        <f>IF(AV60&gt;0, $D$61*(1+SUM($F$59:AV$59)), MAX($D$61, AU61))</f>
        <v>22500</v>
      </c>
      <c r="AW61" s="131">
        <f>IF(AW60&gt;0, $D$61*(1+SUM($F$59:AW$59)), MAX($D$61, AV61))</f>
        <v>22500</v>
      </c>
      <c r="AX61" s="131">
        <f>IF(AX60&gt;0, $D$61*(1+SUM($F$59:AX$59)), MAX($D$61, AW61))</f>
        <v>22500</v>
      </c>
      <c r="AY61" s="131">
        <f>IF(AY60&gt;0, $D$61*(1+SUM($F$59:AY$59)), MAX($D$61, AX61))</f>
        <v>22500</v>
      </c>
      <c r="AZ61" s="131">
        <f>IF(AZ60&gt;0, $D$61*(1+SUM($F$59:AZ$59)), MAX($D$61, AY61))</f>
        <v>22500</v>
      </c>
      <c r="BA61" s="131">
        <f>IF(BA60&gt;0, $D$61*(1+SUM($F$59:BA$59)), MAX($D$61, AZ61))</f>
        <v>22500</v>
      </c>
      <c r="BB61" s="131">
        <f>IF(BB60&gt;0, $D$61*(1+SUM($F$59:BB$59)), MAX($D$61, BA61))</f>
        <v>22500</v>
      </c>
      <c r="BC61" s="131">
        <f>IF(BC60&gt;0, $D$61*(1+SUM($F$59:BC$59)), MAX($D$61, BB61))</f>
        <v>22500</v>
      </c>
      <c r="BD61" s="131">
        <f>IF(BD60&gt;0, $D$61*(1+SUM($F$59:BD$59)), MAX($D$61, BC61))</f>
        <v>22500</v>
      </c>
      <c r="BE61" s="131">
        <f>IF(BE60&gt;0, $D$61*(1+SUM($F$59:BE$59)), MAX($D$61, BD61))</f>
        <v>22500</v>
      </c>
      <c r="BF61" s="131">
        <f>IF(BF60&gt;0, $D$61*(1+SUM($F$59:BF$59)), MAX($D$61, BE61))</f>
        <v>22500</v>
      </c>
      <c r="BG61" s="131">
        <f>IF(BG60&gt;0, $D$61*(1+SUM($F$59:BG$59)), MAX($D$61, BF61))</f>
        <v>22500</v>
      </c>
      <c r="BH61" s="131">
        <f>IF(BH60&gt;0, $D$61*(1+SUM($F$59:BH$59)), MAX($D$61, BG61))</f>
        <v>22500</v>
      </c>
      <c r="BI61" s="131">
        <f>IF(BI60&gt;0, $D$61*(1+SUM($F$59:BI$59)), MAX($D$61, BH61))</f>
        <v>22500</v>
      </c>
      <c r="BJ61" s="131">
        <f>IF(BJ60&gt;0, $D$61*(1+SUM($F$59:BJ$59)), MAX($D$61, BI61))</f>
        <v>22500</v>
      </c>
      <c r="BK61" s="131">
        <f>IF(BK60&gt;0, $D$61*(1+SUM($F$59:BK$59)), MAX($D$61, BJ61))</f>
        <v>22500</v>
      </c>
      <c r="BL61" s="131">
        <f>IF(BL60&gt;0, $D$61*(1+SUM($F$59:BL$59)), MAX($D$61, BK61))</f>
        <v>22500</v>
      </c>
      <c r="BM61" s="131">
        <f>IF(BM60&gt;0, $D$61*(1+SUM($F$59:BM$59)), MAX($D$61, BL61))</f>
        <v>22500</v>
      </c>
      <c r="BN61" s="131">
        <f>IF(BN60&gt;0, $D$61*(1+SUM($F$59:BN$59)), MAX($D$61, BM61))</f>
        <v>22500</v>
      </c>
      <c r="BO61" s="131">
        <f>IF(BO60&gt;0, $D$61*(1+SUM($F$59:BO$59)), MAX($D$61, BN61))</f>
        <v>22500</v>
      </c>
      <c r="BP61" s="131">
        <f>IF(BP60&gt;0, $D$61*(1+SUM($F$59:BP$59)), MAX($D$61, BO61))</f>
        <v>22500</v>
      </c>
      <c r="BQ61" s="131">
        <f>IF(BQ60&gt;0, $D$61*(1+SUM($F$59:BQ$59)), MAX($D$61, BP61))</f>
        <v>22500</v>
      </c>
      <c r="BR61" s="131">
        <f>IF(BR60&gt;0, $D$61*(1+SUM($F$59:BR$59)), MAX($D$61, BQ61))</f>
        <v>22500</v>
      </c>
      <c r="BS61" s="131">
        <f>IF(BS60&gt;0, $D$61*(1+SUM($F$59:BS$59)), MAX($D$61, BR61))</f>
        <v>22500</v>
      </c>
      <c r="BT61" s="131">
        <f>IF(BT60&gt;0, $D$61*(1+SUM($F$59:BT$59)), MAX($D$61, BS61))</f>
        <v>22500</v>
      </c>
      <c r="BU61" s="131">
        <f>IF(BU60&gt;0, $D$61*(1+SUM($F$59:BU$59)), MAX($D$61, BT61))</f>
        <v>22500</v>
      </c>
      <c r="BV61" s="131">
        <f>IF(BV60&gt;0, $D$61*(1+SUM($F$59:BV$59)), MAX($D$61, BU61))</f>
        <v>22500</v>
      </c>
      <c r="BW61" s="131">
        <f>IF(BW60&gt;0, $D$61*(1+SUM($F$59:BW$59)), MAX($D$61, BV61))</f>
        <v>22500</v>
      </c>
      <c r="BX61" s="131">
        <f>IF(BX60&gt;0, $D$61*(1+SUM($F$59:BX$59)), MAX($D$61, BW61))</f>
        <v>22500</v>
      </c>
      <c r="BY61" s="131">
        <f>IF(BY60&gt;0, $D$61*(1+SUM($F$59:BY$59)), MAX($D$61, BX61))</f>
        <v>22500</v>
      </c>
      <c r="BZ61" s="131">
        <f>IF(BZ60&gt;0, $D$61*(1+SUM($F$59:BZ$59)), MAX($D$61, BY61))</f>
        <v>22500</v>
      </c>
      <c r="CA61" s="131">
        <f>IF(CA60&gt;0, $D$61*(1+SUM($F$59:CA$59)), MAX($D$61, BZ61))</f>
        <v>22500</v>
      </c>
      <c r="CB61" s="131">
        <f>IF(CB60&gt;0, $D$61*(1+SUM($F$59:CB$59)), MAX($D$61, CA61))</f>
        <v>22500</v>
      </c>
      <c r="CC61" s="131">
        <f>IF(CC60&gt;0, $D$61*(1+SUM($F$59:CC$59)), MAX($D$61, CB61))</f>
        <v>22500</v>
      </c>
      <c r="CD61" s="131">
        <f>IF(CD60&gt;0, $D$61*(1+SUM($F$59:CD$59)), MAX($D$61, CC61))</f>
        <v>22500</v>
      </c>
      <c r="CE61" s="131">
        <f>IF(CE60&gt;0, $D$61*(1+SUM($F$59:CE$59)), MAX($D$61, CD61))</f>
        <v>22500</v>
      </c>
      <c r="CF61" s="131">
        <f>IF(CF60&gt;0, $D$61*(1+SUM($F$59:CF$59)), MAX($D$61, CE61))</f>
        <v>22500</v>
      </c>
      <c r="CG61" s="131">
        <f>IF(CG60&gt;0, $D$61*(1+SUM($F$59:CG$59)), MAX($D$61, CF61))</f>
        <v>22500</v>
      </c>
      <c r="CH61" s="131">
        <f>IF(CH60&gt;0, $D$61*(1+SUM($F$59:CH$59)), MAX($D$61, CG61))</f>
        <v>22500</v>
      </c>
      <c r="CI61" s="131">
        <f>IF(CI60&gt;0, $D$61*(1+SUM($F$59:CI$59)), MAX($D$61, CH61))</f>
        <v>22500</v>
      </c>
      <c r="CJ61" s="131">
        <f>IF(CJ60&gt;0, $D$61*(1+SUM($F$59:CJ$59)), MAX($D$61, CI61))</f>
        <v>22500</v>
      </c>
      <c r="CK61" s="131">
        <f>IF(CK60&gt;0, $D$61*(1+SUM($F$59:CK$59)), MAX($D$61, CJ61))</f>
        <v>22500</v>
      </c>
      <c r="CL61" s="131">
        <f>IF(CL60&gt;0, $D$61*(1+SUM($F$59:CL$59)), MAX($D$61, CK61))</f>
        <v>22500</v>
      </c>
      <c r="CM61" s="131">
        <f>IF(CM60&gt;0, $D$61*(1+SUM($F$59:CM$59)), MAX($D$61, CL61))</f>
        <v>22500</v>
      </c>
      <c r="CN61" s="131">
        <f>IF(CN60&gt;0, $D$61*(1+SUM($F$59:CN$59)), MAX($D$61, CM61))</f>
        <v>22500</v>
      </c>
      <c r="CO61" s="131">
        <f>IF(CO60&gt;0, $D$61*(1+SUM($F$59:CO$59)), MAX($D$61, CN61))</f>
        <v>22500</v>
      </c>
      <c r="CP61" s="131">
        <f>IF(CP60&gt;0, $D$61*(1+SUM($F$59:CP$59)), MAX($D$61, CO61))</f>
        <v>22500</v>
      </c>
      <c r="CQ61" s="131">
        <f>IF(CQ60&gt;0, $D$61*(1+SUM($F$59:CQ$59)), MAX($D$61, CP61))</f>
        <v>22500</v>
      </c>
      <c r="CR61" s="131">
        <f>IF(CR60&gt;0, $D$61*(1+SUM($F$59:CR$59)), MAX($D$61, CQ61))</f>
        <v>22500</v>
      </c>
      <c r="CS61" s="131">
        <f>IF(CS60&gt;0, $D$61*(1+SUM($F$59:CS$59)), MAX($D$61, CR61))</f>
        <v>22500</v>
      </c>
      <c r="CT61" s="131">
        <f>IF(CT60&gt;0, $D$61*(1+SUM($F$59:CT$59)), MAX($D$61, CS61))</f>
        <v>22500</v>
      </c>
      <c r="CU61" s="131">
        <f>IF(CU60&gt;0, $D$61*(1+SUM($F$59:CU$59)), MAX($D$61, CT61))</f>
        <v>22500</v>
      </c>
      <c r="CV61" s="131">
        <f>IF(CV60&gt;0, $D$61*(1+SUM($F$59:CV$59)), MAX($D$61, CU61))</f>
        <v>22500</v>
      </c>
      <c r="CW61" s="131">
        <f>IF(CW60&gt;0, $D$61*(1+SUM($F$59:CW$59)), MAX($D$61, CV61))</f>
        <v>22500</v>
      </c>
      <c r="CX61" s="131">
        <f>IF(CX60&gt;0, $D$61*(1+SUM($F$59:CX$59)), MAX($D$61, CW61))</f>
        <v>22500</v>
      </c>
      <c r="CY61" s="131">
        <f>IF(CY60&gt;0, $D$61*(1+SUM($F$59:CY$59)), MAX($D$61, CX61))</f>
        <v>22500</v>
      </c>
      <c r="CZ61" s="131">
        <f>IF(CZ60&gt;0, $D$61*(1+SUM($F$59:CZ$59)), MAX($D$61, CY61))</f>
        <v>22500</v>
      </c>
      <c r="DA61" s="131">
        <f>IF(DA60&gt;0, $D$61*(1+SUM($F$59:DA$59)), MAX($D$61, CZ61))</f>
        <v>22500</v>
      </c>
      <c r="DB61" s="131">
        <f>IF(DB60&gt;0, $D$61*(1+SUM($F$59:DB$59)), MAX($D$61, DA61))</f>
        <v>22500</v>
      </c>
      <c r="DC61" s="131">
        <f>IF(DC60&gt;0, $D$61*(1+SUM($F$59:DC$59)), MAX($D$61, DB61))</f>
        <v>22500</v>
      </c>
      <c r="DD61" s="131">
        <f>IF(DD60&gt;0, $D$61*(1+SUM($F$59:DD$59)), MAX($D$61, DC61))</f>
        <v>22500</v>
      </c>
      <c r="DE61" s="131">
        <f>IF(DE60&gt;0, $D$61*(1+SUM($F$59:DE$59)), MAX($D$61, DD61))</f>
        <v>22500</v>
      </c>
      <c r="DF61" s="131">
        <f>IF(DF60&gt;0, $D$61*(1+SUM($F$59:DF$59)), MAX($D$61, DE61))</f>
        <v>22500</v>
      </c>
      <c r="DG61" s="131">
        <f>IF(DG60&gt;0, $D$61*(1+SUM($F$59:DG$59)), MAX($D$61, DF61))</f>
        <v>22500</v>
      </c>
      <c r="DH61" s="131">
        <f>IF(DH60&gt;0, $D$61*(1+SUM($F$59:DH$59)), MAX($D$61, DG61))</f>
        <v>22500</v>
      </c>
      <c r="DI61" s="131">
        <f>IF(DI60&gt;0, $D$61*(1+SUM($F$59:DI$59)), MAX($D$61, DH61))</f>
        <v>22500</v>
      </c>
      <c r="DJ61" s="131">
        <f>IF(DJ60&gt;0, $D$61*(1+SUM($F$59:DJ$59)), MAX($D$61, DI61))</f>
        <v>22500</v>
      </c>
      <c r="DK61" s="131">
        <f>IF(DK60&gt;0, $D$61*(1+SUM($F$59:DK$59)), MAX($D$61, DJ61))</f>
        <v>22500</v>
      </c>
      <c r="DL61" s="131">
        <f>IF(DL60&gt;0, $D$61*(1+SUM($F$59:DL$59)), MAX($D$61, DK61))</f>
        <v>22500</v>
      </c>
      <c r="DM61" s="131">
        <f>IF(DM60&gt;0, $D$61*(1+SUM($F$59:DM$59)), MAX($D$61, DL61))</f>
        <v>22500</v>
      </c>
      <c r="DN61" s="131">
        <f>IF(DN60&gt;0, $D$61*(1+SUM($F$59:DN$59)), MAX($D$61, DM61))</f>
        <v>22500</v>
      </c>
      <c r="DO61" s="131">
        <f>IF(DO60&gt;0, $D$61*(1+SUM($F$59:DO$59)), MAX($D$61, DN61))</f>
        <v>22500</v>
      </c>
      <c r="DP61" s="131">
        <f>IF(DP60&gt;0, $D$61*(1+SUM($F$59:DP$59)), MAX($D$61, DO61))</f>
        <v>22500</v>
      </c>
      <c r="DQ61" s="131">
        <f>IF(DQ60&gt;0, $D$61*(1+SUM($F$59:DQ$59)), MAX($D$61, DP61))</f>
        <v>22500</v>
      </c>
      <c r="DR61" s="131">
        <f>IF(DR60&gt;0, $D$61*(1+SUM($F$59:DR$59)), MAX($D$61, DQ61))</f>
        <v>22500</v>
      </c>
      <c r="DS61" s="131">
        <f>IF(DS60&gt;0, $D$61*(1+SUM($F$59:DS$59)), MAX($D$61, DR61))</f>
        <v>22500</v>
      </c>
      <c r="DT61" s="131">
        <f>IF(DT60&gt;0, $D$61*(1+SUM($F$59:DT$59)), MAX($D$61, DS61))</f>
        <v>22500</v>
      </c>
      <c r="DU61" s="131">
        <f>IF(DU60&gt;0, $D$61*(1+SUM($F$59:DU$59)), MAX($D$61, DT61))</f>
        <v>22500</v>
      </c>
      <c r="DV61" s="131">
        <f>IF(DV60&gt;0, $D$61*(1+SUM($F$59:DV$59)), MAX($D$61, DU61))</f>
        <v>22500</v>
      </c>
      <c r="DW61" s="131">
        <f>IF(DW60&gt;0, $D$61*(1+SUM($F$59:DW$59)), MAX($D$61, DV61))</f>
        <v>22500</v>
      </c>
      <c r="DX61" s="131">
        <f>IF(DX60&gt;0, $D$61*(1+SUM($F$59:DX$59)), MAX($D$61, DW61))</f>
        <v>22500</v>
      </c>
      <c r="DY61" s="131">
        <f>IF(DY60&gt;0, $D$61*(1+SUM($F$59:DY$59)), MAX($D$61, DX61))</f>
        <v>22500</v>
      </c>
      <c r="DZ61" s="131">
        <f>IF(DZ60&gt;0, $D$61*(1+SUM($F$59:DZ$59)), MAX($D$61, DY61))</f>
        <v>22500</v>
      </c>
      <c r="EA61" s="131">
        <f>IF(EA60&gt;0, $D$61*(1+SUM($F$59:EA$59)), MAX($D$61, DZ61))</f>
        <v>22500</v>
      </c>
      <c r="EB61" s="131">
        <f>IF(EB60&gt;0, $D$61*(1+SUM($F$59:EB$59)), MAX($D$61, EA61))</f>
        <v>22500</v>
      </c>
      <c r="EC61" s="131">
        <f>IF(EC60&gt;0, $D$61*(1+SUM($F$59:EC$59)), MAX($D$61, EB61))</f>
        <v>22500</v>
      </c>
      <c r="ED61" s="131">
        <f>IF(ED60&gt;0, $D$61*(1+SUM($F$59:ED$59)), MAX($D$61, EC61))</f>
        <v>22500</v>
      </c>
      <c r="EE61" s="131">
        <f>IF(EE60&gt;0, $D$61*(1+SUM($F$59:EE$59)), MAX($D$61, ED61))</f>
        <v>22500</v>
      </c>
      <c r="EF61" s="131">
        <f>IF(EF60&gt;0, $D$61*(1+SUM($F$59:EF$59)), MAX($D$61, EE61))</f>
        <v>22500</v>
      </c>
      <c r="EG61" s="131">
        <f>IF(EG60&gt;0, $D$61*(1+SUM($F$59:EG$59)), MAX($D$61, EF61))</f>
        <v>22500</v>
      </c>
      <c r="EH61" s="131">
        <f>IF(EH60&gt;0, $D$61*(1+SUM($F$59:EH$59)), MAX($D$61, EG61))</f>
        <v>22500</v>
      </c>
      <c r="EI61" s="131">
        <f>IF(EI60&gt;0, $D$61*(1+SUM($F$59:EI$59)), MAX($D$61, EH61))</f>
        <v>22500</v>
      </c>
      <c r="EJ61" s="131">
        <f>IF(EJ60&gt;0, $D$61*(1+SUM($F$59:EJ$59)), MAX($D$61, EI61))</f>
        <v>22500</v>
      </c>
      <c r="EK61" s="131">
        <f>IF(EK60&gt;0, $D$61*(1+SUM($F$59:EK$59)), MAX($D$61, EJ61))</f>
        <v>22500</v>
      </c>
      <c r="EL61" s="131">
        <f>IF(EL60&gt;0, $D$61*(1+SUM($F$59:EL$59)), MAX($D$61, EK61))</f>
        <v>22500</v>
      </c>
      <c r="EM61" s="131">
        <f>IF(EM60&gt;0, $D$61*(1+SUM($F$59:EM$59)), MAX($D$61, EL61))</f>
        <v>22500</v>
      </c>
      <c r="EN61" s="131">
        <f>IF(EN60&gt;0, $D$61*(1+SUM($F$59:EN$59)), MAX($D$61, EM61))</f>
        <v>22500</v>
      </c>
      <c r="EO61" s="131">
        <f>IF(EO60&gt;0, $D$61*(1+SUM($F$59:EO$59)), MAX($D$61, EN61))</f>
        <v>22500</v>
      </c>
      <c r="EP61" s="131">
        <f>IF(EP60&gt;0, $D$61*(1+SUM($F$59:EP$59)), MAX($D$61, EO61))</f>
        <v>22500</v>
      </c>
      <c r="EQ61" s="131">
        <f>IF(EQ60&gt;0, $D$61*(1+SUM($F$59:EQ$59)), MAX($D$61, EP61))</f>
        <v>22500</v>
      </c>
      <c r="ER61" s="131">
        <f>IF(ER60&gt;0, $D$61*(1+SUM($F$59:ER$59)), MAX($D$61, EQ61))</f>
        <v>22500</v>
      </c>
      <c r="ES61" s="131">
        <f>IF(ES60&gt;0, $D$61*(1+SUM($F$59:ES$59)), MAX($D$61, ER61))</f>
        <v>22500</v>
      </c>
    </row>
    <row r="62" spans="1:149" hidden="1" x14ac:dyDescent="0.3">
      <c r="B62" s="38" t="s">
        <v>50</v>
      </c>
      <c r="C62" s="7" t="s">
        <v>166</v>
      </c>
      <c r="D62" s="90">
        <f>IF(Options!$D$2=Options!$D$4,Options!D57,IF(Options!$D$2=Options!$E$4,Options!E57,IF(Options!$D$2=Options!$F$4,Options!F57,IF(Options!$D$2=Options!$G$4,Options!G57,IF(Options!$D$2=Options!$H$4,Options!H57,IF(Options!$D$2=Options!$I$4,Options!I57,IF(Options!$D$2=Options!$J$4,Options!J57,IF(Options!$D$2=Options!$K$4,Options!K57,IF(Options!$D$2=Options!$L$4,Options!L57,IF(Options!$D$2=Options!$M$4,Options!M57,0))))))))))</f>
        <v>1100000</v>
      </c>
      <c r="F62" s="131"/>
      <c r="G62" s="131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  <c r="AZ62" s="131"/>
      <c r="BA62" s="131"/>
      <c r="BB62" s="131"/>
      <c r="BC62" s="131"/>
      <c r="BD62" s="131"/>
      <c r="BE62" s="131"/>
      <c r="BF62" s="131"/>
      <c r="BG62" s="131"/>
      <c r="BH62" s="131"/>
      <c r="BI62" s="131"/>
      <c r="BJ62" s="131"/>
      <c r="BK62" s="131"/>
      <c r="BL62" s="131"/>
      <c r="BM62" s="131"/>
      <c r="BN62" s="131"/>
      <c r="BO62" s="131"/>
      <c r="BP62" s="131"/>
      <c r="BQ62" s="131"/>
      <c r="BR62" s="131"/>
      <c r="BS62" s="131"/>
      <c r="BT62" s="131"/>
      <c r="BU62" s="131"/>
      <c r="BV62" s="131"/>
      <c r="BW62" s="131"/>
      <c r="BX62" s="131"/>
      <c r="BY62" s="131"/>
      <c r="BZ62" s="131"/>
      <c r="CA62" s="131"/>
      <c r="CB62" s="131"/>
      <c r="CC62" s="131"/>
      <c r="CD62" s="131"/>
      <c r="CE62" s="131"/>
      <c r="CF62" s="131"/>
      <c r="CG62" s="131"/>
      <c r="CH62" s="131"/>
      <c r="CI62" s="131"/>
      <c r="CJ62" s="131"/>
      <c r="CK62" s="131"/>
      <c r="CL62" s="131"/>
      <c r="CM62" s="131"/>
      <c r="CN62" s="131"/>
      <c r="CO62" s="131"/>
      <c r="CP62" s="131"/>
      <c r="CQ62" s="131"/>
      <c r="CR62" s="131"/>
      <c r="CS62" s="131"/>
      <c r="CT62" s="131"/>
      <c r="CU62" s="131"/>
      <c r="CV62" s="131"/>
      <c r="CW62" s="131"/>
      <c r="CX62" s="131"/>
      <c r="CY62" s="131"/>
      <c r="CZ62" s="131"/>
      <c r="DA62" s="131"/>
      <c r="DB62" s="131"/>
      <c r="DC62" s="131"/>
      <c r="DD62" s="131"/>
      <c r="DE62" s="131"/>
      <c r="DF62" s="131"/>
      <c r="DG62" s="131"/>
      <c r="DH62" s="131"/>
      <c r="DI62" s="131"/>
      <c r="DJ62" s="131"/>
      <c r="DK62" s="131"/>
      <c r="DL62" s="131"/>
      <c r="DM62" s="131"/>
      <c r="DN62" s="131"/>
      <c r="DO62" s="131"/>
      <c r="DP62" s="131"/>
      <c r="DQ62" s="131"/>
      <c r="DR62" s="131"/>
      <c r="DS62" s="131"/>
      <c r="DT62" s="131"/>
      <c r="DU62" s="131"/>
      <c r="DV62" s="131"/>
      <c r="DW62" s="131"/>
      <c r="DX62" s="131"/>
      <c r="DY62" s="131"/>
      <c r="DZ62" s="131"/>
      <c r="EA62" s="131"/>
      <c r="EB62" s="131"/>
      <c r="EC62" s="131"/>
      <c r="ED62" s="131"/>
      <c r="EE62" s="131"/>
      <c r="EF62" s="131"/>
      <c r="EG62" s="131"/>
      <c r="EH62" s="131"/>
      <c r="EI62" s="131"/>
      <c r="EJ62" s="131"/>
      <c r="EK62" s="131"/>
      <c r="EL62" s="131"/>
      <c r="EM62" s="131"/>
      <c r="EN62" s="131"/>
      <c r="EO62" s="131"/>
      <c r="EP62" s="131"/>
      <c r="EQ62" s="131"/>
      <c r="ER62" s="131"/>
      <c r="ES62" s="131"/>
    </row>
    <row r="63" spans="1:149" hidden="1" x14ac:dyDescent="0.3">
      <c r="B63" s="38" t="s">
        <v>167</v>
      </c>
      <c r="C63" s="7" t="s">
        <v>166</v>
      </c>
      <c r="D63" s="90">
        <f>IF(Options!$D$2=Options!$D$4,Options!D58,IF(Options!$D$2=Options!$E$4,Options!E58,IF(Options!$D$2=Options!$F$4,Options!F58,IF(Options!$D$2=Options!$G$4,Options!G58,IF(Options!$D$2=Options!$H$4,Options!H58,IF(Options!$D$2=Options!$I$4,Options!I58,IF(Options!$D$2=Options!$J$4,Options!J58,IF(Options!$D$2=Options!$K$4,Options!K58,IF(Options!$D$2=Options!$L$4,Options!L58,IF(Options!$D$2=Options!$M$4,Options!M58,0))))))))))</f>
        <v>1150000</v>
      </c>
      <c r="F63" s="131"/>
      <c r="G63" s="131"/>
      <c r="H63" s="131"/>
      <c r="I63" s="131"/>
      <c r="J63" s="131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31"/>
      <c r="Z63" s="131"/>
      <c r="AA63" s="131"/>
      <c r="AB63" s="131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  <c r="AZ63" s="131"/>
      <c r="BA63" s="131"/>
      <c r="BB63" s="131"/>
      <c r="BC63" s="131"/>
      <c r="BD63" s="131"/>
      <c r="BE63" s="131"/>
      <c r="BF63" s="131"/>
      <c r="BG63" s="131"/>
      <c r="BH63" s="131"/>
      <c r="BI63" s="131"/>
      <c r="BJ63" s="131"/>
      <c r="BK63" s="131"/>
      <c r="BL63" s="131"/>
      <c r="BM63" s="131"/>
      <c r="BN63" s="131"/>
      <c r="BO63" s="131"/>
      <c r="BP63" s="131"/>
      <c r="BQ63" s="131"/>
      <c r="BR63" s="131"/>
      <c r="BS63" s="131"/>
      <c r="BT63" s="131"/>
      <c r="BU63" s="131"/>
      <c r="BV63" s="131"/>
      <c r="BW63" s="131"/>
      <c r="BX63" s="131"/>
      <c r="BY63" s="131"/>
      <c r="BZ63" s="131"/>
      <c r="CA63" s="131"/>
      <c r="CB63" s="131"/>
      <c r="CC63" s="131"/>
      <c r="CD63" s="131"/>
      <c r="CE63" s="131"/>
      <c r="CF63" s="131"/>
      <c r="CG63" s="131"/>
      <c r="CH63" s="131"/>
      <c r="CI63" s="131"/>
      <c r="CJ63" s="131"/>
      <c r="CK63" s="131"/>
      <c r="CL63" s="131"/>
      <c r="CM63" s="131"/>
      <c r="CN63" s="131"/>
      <c r="CO63" s="131"/>
      <c r="CP63" s="131"/>
      <c r="CQ63" s="131"/>
      <c r="CR63" s="131"/>
      <c r="CS63" s="131"/>
      <c r="CT63" s="131"/>
      <c r="CU63" s="131"/>
      <c r="CV63" s="131"/>
      <c r="CW63" s="131"/>
      <c r="CX63" s="131"/>
      <c r="CY63" s="131"/>
      <c r="CZ63" s="131"/>
      <c r="DA63" s="131"/>
      <c r="DB63" s="131"/>
      <c r="DC63" s="131"/>
      <c r="DD63" s="131"/>
      <c r="DE63" s="131"/>
      <c r="DF63" s="131"/>
      <c r="DG63" s="131"/>
      <c r="DH63" s="131"/>
      <c r="DI63" s="131"/>
      <c r="DJ63" s="131"/>
      <c r="DK63" s="131"/>
      <c r="DL63" s="131"/>
      <c r="DM63" s="131"/>
      <c r="DN63" s="131"/>
      <c r="DO63" s="131"/>
      <c r="DP63" s="131"/>
      <c r="DQ63" s="131"/>
      <c r="DR63" s="131"/>
      <c r="DS63" s="131"/>
      <c r="DT63" s="131"/>
      <c r="DU63" s="131"/>
      <c r="DV63" s="131"/>
      <c r="DW63" s="131"/>
      <c r="DX63" s="131"/>
      <c r="DY63" s="131"/>
      <c r="DZ63" s="131"/>
      <c r="EA63" s="131"/>
      <c r="EB63" s="131"/>
      <c r="EC63" s="131"/>
      <c r="ED63" s="131"/>
      <c r="EE63" s="131"/>
      <c r="EF63" s="131"/>
      <c r="EG63" s="131"/>
      <c r="EH63" s="131"/>
      <c r="EI63" s="131"/>
      <c r="EJ63" s="131"/>
      <c r="EK63" s="131"/>
      <c r="EL63" s="131"/>
      <c r="EM63" s="131"/>
      <c r="EN63" s="131"/>
      <c r="EO63" s="131"/>
      <c r="EP63" s="131"/>
      <c r="EQ63" s="131"/>
      <c r="ER63" s="131"/>
      <c r="ES63" s="131"/>
    </row>
    <row r="64" spans="1:149" hidden="1" x14ac:dyDescent="0.3">
      <c r="B64" s="38" t="s">
        <v>171</v>
      </c>
      <c r="C64" s="7" t="s">
        <v>166</v>
      </c>
      <c r="D64" s="90">
        <f>IF(Options!$D$2=Options!$D$4,Options!D59,IF(Options!$D$2=Options!$E$4,Options!E59,IF(Options!$D$2=Options!$F$4,Options!F59,IF(Options!$D$2=Options!$G$4,Options!G59,IF(Options!$D$2=Options!$H$4,Options!H59,IF(Options!$D$2=Options!$I$4,Options!I59,IF(Options!$D$2=Options!$J$4,Options!J59,IF(Options!$D$2=Options!$K$4,Options!K59,IF(Options!$D$2=Options!$L$4,Options!L59,IF(Options!$D$2=Options!$M$4,Options!M59,0))))))))))</f>
        <v>1200000</v>
      </c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131"/>
      <c r="AA64" s="131"/>
      <c r="AB64" s="131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  <c r="AZ64" s="131"/>
      <c r="BA64" s="131"/>
      <c r="BB64" s="131"/>
      <c r="BC64" s="131"/>
      <c r="BD64" s="131"/>
      <c r="BE64" s="131"/>
      <c r="BF64" s="131"/>
      <c r="BG64" s="131"/>
      <c r="BH64" s="131"/>
      <c r="BI64" s="131"/>
      <c r="BJ64" s="131"/>
      <c r="BK64" s="131"/>
      <c r="BL64" s="131"/>
      <c r="BM64" s="131"/>
      <c r="BN64" s="131"/>
      <c r="BO64" s="131"/>
      <c r="BP64" s="131"/>
      <c r="BQ64" s="131"/>
      <c r="BR64" s="131"/>
      <c r="BS64" s="131"/>
      <c r="BT64" s="131"/>
      <c r="BU64" s="131"/>
      <c r="BV64" s="131"/>
      <c r="BW64" s="131"/>
      <c r="BX64" s="131"/>
      <c r="BY64" s="131"/>
      <c r="BZ64" s="131"/>
      <c r="CA64" s="131"/>
      <c r="CB64" s="131"/>
      <c r="CC64" s="131"/>
      <c r="CD64" s="131"/>
      <c r="CE64" s="131"/>
      <c r="CF64" s="131"/>
      <c r="CG64" s="131"/>
      <c r="CH64" s="131"/>
      <c r="CI64" s="131"/>
      <c r="CJ64" s="131"/>
      <c r="CK64" s="131"/>
      <c r="CL64" s="131"/>
      <c r="CM64" s="131"/>
      <c r="CN64" s="131"/>
      <c r="CO64" s="131"/>
      <c r="CP64" s="131"/>
      <c r="CQ64" s="131"/>
      <c r="CR64" s="131"/>
      <c r="CS64" s="131"/>
      <c r="CT64" s="131"/>
      <c r="CU64" s="131"/>
      <c r="CV64" s="131"/>
      <c r="CW64" s="131"/>
      <c r="CX64" s="131"/>
      <c r="CY64" s="131"/>
      <c r="CZ64" s="131"/>
      <c r="DA64" s="131"/>
      <c r="DB64" s="131"/>
      <c r="DC64" s="131"/>
      <c r="DD64" s="131"/>
      <c r="DE64" s="131"/>
      <c r="DF64" s="131"/>
      <c r="DG64" s="131"/>
      <c r="DH64" s="131"/>
      <c r="DI64" s="131"/>
      <c r="DJ64" s="131"/>
      <c r="DK64" s="131"/>
      <c r="DL64" s="131"/>
      <c r="DM64" s="131"/>
      <c r="DN64" s="131"/>
      <c r="DO64" s="131"/>
      <c r="DP64" s="131"/>
      <c r="DQ64" s="131"/>
      <c r="DR64" s="131"/>
      <c r="DS64" s="131"/>
      <c r="DT64" s="131"/>
      <c r="DU64" s="131"/>
      <c r="DV64" s="131"/>
      <c r="DW64" s="131"/>
      <c r="DX64" s="131"/>
      <c r="DY64" s="131"/>
      <c r="DZ64" s="131"/>
      <c r="EA64" s="131"/>
      <c r="EB64" s="131"/>
      <c r="EC64" s="131"/>
      <c r="ED64" s="131"/>
      <c r="EE64" s="131"/>
      <c r="EF64" s="131"/>
      <c r="EG64" s="131"/>
      <c r="EH64" s="131"/>
      <c r="EI64" s="131"/>
      <c r="EJ64" s="131"/>
      <c r="EK64" s="131"/>
      <c r="EL64" s="131"/>
      <c r="EM64" s="131"/>
      <c r="EN64" s="131"/>
      <c r="EO64" s="131"/>
      <c r="EP64" s="131"/>
      <c r="EQ64" s="131"/>
      <c r="ER64" s="131"/>
      <c r="ES64" s="131"/>
    </row>
    <row r="65" spans="1:149" hidden="1" x14ac:dyDescent="0.3">
      <c r="B65" s="38" t="s">
        <v>168</v>
      </c>
      <c r="C65" s="7" t="s">
        <v>166</v>
      </c>
      <c r="D65" s="90">
        <f>IF(Options!$D$2=Options!$D$4,Options!D60,IF(Options!$D$2=Options!$E$4,Options!E60,IF(Options!$D$2=Options!$F$4,Options!F60,IF(Options!$D$2=Options!$G$4,Options!G60,IF(Options!$D$2=Options!$H$4,Options!H60,IF(Options!$D$2=Options!$I$4,Options!I60,IF(Options!$D$2=Options!$J$4,Options!J60,IF(Options!$D$2=Options!$K$4,Options!K60,IF(Options!$D$2=Options!$L$4,Options!L60,IF(Options!$D$2=Options!$M$4,Options!M60,0))))))))))</f>
        <v>1000000</v>
      </c>
      <c r="F65" s="131"/>
      <c r="G65" s="131"/>
      <c r="H65" s="131"/>
      <c r="I65" s="131"/>
      <c r="J65" s="131"/>
      <c r="K65" s="131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131"/>
      <c r="AA65" s="131"/>
      <c r="AB65" s="131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  <c r="AZ65" s="131"/>
      <c r="BA65" s="131"/>
      <c r="BB65" s="131"/>
      <c r="BC65" s="131"/>
      <c r="BD65" s="131"/>
      <c r="BE65" s="131"/>
      <c r="BF65" s="131"/>
      <c r="BG65" s="131"/>
      <c r="BH65" s="131"/>
      <c r="BI65" s="131"/>
      <c r="BJ65" s="131"/>
      <c r="BK65" s="131"/>
      <c r="BL65" s="131"/>
      <c r="BM65" s="131"/>
      <c r="BN65" s="131"/>
      <c r="BO65" s="131"/>
      <c r="BP65" s="131"/>
      <c r="BQ65" s="131"/>
      <c r="BR65" s="131"/>
      <c r="BS65" s="131"/>
      <c r="BT65" s="131"/>
      <c r="BU65" s="131"/>
      <c r="BV65" s="131"/>
      <c r="BW65" s="131"/>
      <c r="BX65" s="131"/>
      <c r="BY65" s="131"/>
      <c r="BZ65" s="131"/>
      <c r="CA65" s="131"/>
      <c r="CB65" s="131"/>
      <c r="CC65" s="131"/>
      <c r="CD65" s="131"/>
      <c r="CE65" s="131"/>
      <c r="CF65" s="131"/>
      <c r="CG65" s="131"/>
      <c r="CH65" s="131"/>
      <c r="CI65" s="131"/>
      <c r="CJ65" s="131"/>
      <c r="CK65" s="131"/>
      <c r="CL65" s="131"/>
      <c r="CM65" s="131"/>
      <c r="CN65" s="131"/>
      <c r="CO65" s="131"/>
      <c r="CP65" s="131"/>
      <c r="CQ65" s="131"/>
      <c r="CR65" s="131"/>
      <c r="CS65" s="131"/>
      <c r="CT65" s="131"/>
      <c r="CU65" s="131"/>
      <c r="CV65" s="131"/>
      <c r="CW65" s="131"/>
      <c r="CX65" s="131"/>
      <c r="CY65" s="131"/>
      <c r="CZ65" s="131"/>
      <c r="DA65" s="131"/>
      <c r="DB65" s="131"/>
      <c r="DC65" s="131"/>
      <c r="DD65" s="131"/>
      <c r="DE65" s="131"/>
      <c r="DF65" s="131"/>
      <c r="DG65" s="131"/>
      <c r="DH65" s="131"/>
      <c r="DI65" s="131"/>
      <c r="DJ65" s="131"/>
      <c r="DK65" s="131"/>
      <c r="DL65" s="131"/>
      <c r="DM65" s="131"/>
      <c r="DN65" s="131"/>
      <c r="DO65" s="131"/>
      <c r="DP65" s="131"/>
      <c r="DQ65" s="131"/>
      <c r="DR65" s="131"/>
      <c r="DS65" s="131"/>
      <c r="DT65" s="131"/>
      <c r="DU65" s="131"/>
      <c r="DV65" s="131"/>
      <c r="DW65" s="131"/>
      <c r="DX65" s="131"/>
      <c r="DY65" s="131"/>
      <c r="DZ65" s="131"/>
      <c r="EA65" s="131"/>
      <c r="EB65" s="131"/>
      <c r="EC65" s="131"/>
      <c r="ED65" s="131"/>
      <c r="EE65" s="131"/>
      <c r="EF65" s="131"/>
      <c r="EG65" s="131"/>
      <c r="EH65" s="131"/>
      <c r="EI65" s="131"/>
      <c r="EJ65" s="131"/>
      <c r="EK65" s="131"/>
      <c r="EL65" s="131"/>
      <c r="EM65" s="131"/>
      <c r="EN65" s="131"/>
      <c r="EO65" s="131"/>
      <c r="EP65" s="131"/>
      <c r="EQ65" s="131"/>
      <c r="ER65" s="131"/>
      <c r="ES65" s="131"/>
    </row>
    <row r="66" spans="1:149" x14ac:dyDescent="0.3">
      <c r="B66" s="38" t="s">
        <v>62</v>
      </c>
      <c r="D66" s="90">
        <f>IF(Options!$D$2=Options!$D$4,Options!D61,IF(Options!$D$2=Options!$E$4,Options!E61,IF(Options!$D$2=Options!$F$4,Options!F61,IF(Options!$D$2=Options!$G$4,Options!G61,IF(Options!$D$2=Options!$H$4,Options!H61,IF(Options!$D$2=Options!$I$4,Options!I61,IF(Options!$D$2=Options!$J$4,Options!J61,IF(Options!$D$2=Options!$K$4,Options!K61,IF(Options!$D$2=Options!$L$4,Options!L61,IF(Options!$D$2=Options!$M$4,Options!M61,0))))))))))</f>
        <v>22500</v>
      </c>
      <c r="E66" s="128"/>
      <c r="F66" s="131">
        <f>IF(F59&gt;0, $D$66*(1+SUM($F$59:F$59)), MAX($D$66, E66))</f>
        <v>22500</v>
      </c>
      <c r="G66" s="131">
        <f>IF(G59&gt;0, $D$66*(1+SUM($F$59:G$59)), MAX($D$66, F66))</f>
        <v>22500</v>
      </c>
      <c r="H66" s="131">
        <f>IF(H59&gt;0, $D$66*(1+SUM($F$59:H$59)), MAX($D$66, G66))</f>
        <v>22500</v>
      </c>
      <c r="I66" s="131">
        <f>IF(I59&gt;0, $D$66*(1+SUM($F$59:I$59)), MAX($D$66, H66))</f>
        <v>22500</v>
      </c>
      <c r="J66" s="131">
        <f>IF(J59&gt;0, $D$66*(1+SUM($F$59:J$59)), MAX($D$66, I66))</f>
        <v>22500</v>
      </c>
      <c r="K66" s="131">
        <f>IF(K59&gt;0, $D$66*(1+SUM($F$59:K$59)), MAX($D$66, J66))</f>
        <v>22500</v>
      </c>
      <c r="L66" s="131">
        <f>IF(L59&gt;0, $D$66*(1+SUM($F$59:L$59)), MAX($D$66, K66))</f>
        <v>22500</v>
      </c>
      <c r="M66" s="131">
        <f>IF(M59&gt;0, $D$66*(1+SUM($F$59:M$59)), MAX($D$66, L66))</f>
        <v>22500</v>
      </c>
      <c r="N66" s="131">
        <f>IF(N59&gt;0, $D$66*(1+SUM($F$59:N$59)), MAX($D$66, M66))</f>
        <v>22500</v>
      </c>
      <c r="O66" s="131">
        <f>IF(O59&gt;0, $D$66*(1+SUM($F$59:O$59)), MAX($D$66, N66))</f>
        <v>22500</v>
      </c>
      <c r="P66" s="131">
        <f>IF(P59&gt;0, $D$66*(1+SUM($F$59:P$59)), MAX($D$66, O66))</f>
        <v>22500</v>
      </c>
      <c r="Q66" s="131">
        <f>IF(Q59&gt;0, $D$66*(1+SUM($F$59:Q$59)), MAX($D$66, P66))</f>
        <v>22500</v>
      </c>
      <c r="R66" s="131">
        <f>IF(R59&gt;0, $D$66*(1+SUM($F$59:R$59)), MAX($D$66, Q66))</f>
        <v>22500</v>
      </c>
      <c r="S66" s="131">
        <f>IF(S59&gt;0, $D$66*(1+SUM($F$59:S$59)), MAX($D$66, R66))</f>
        <v>22500</v>
      </c>
      <c r="T66" s="131">
        <f>IF(T59&gt;0, $D$66*(1+SUM($F$59:T$59)), MAX($D$66, S66))</f>
        <v>22500</v>
      </c>
      <c r="U66" s="131">
        <f>IF(U59&gt;0, $D$66*(1+SUM($F$59:U$59)), MAX($D$66, T66))</f>
        <v>22500</v>
      </c>
      <c r="V66" s="131">
        <f>IF(V59&gt;0, $D$66*(1+SUM($F$59:V$59)), MAX($D$66, U66))</f>
        <v>22500</v>
      </c>
      <c r="W66" s="131">
        <f>IF(W59&gt;0, $D$66*(1+SUM($F$59:W$59)), MAX($D$66, V66))</f>
        <v>22500</v>
      </c>
      <c r="X66" s="131">
        <f>IF(X59&gt;0, $D$66*(1+SUM($F$59:X$59)), MAX($D$66, W66))</f>
        <v>22500</v>
      </c>
      <c r="Y66" s="131">
        <f>IF(Y59&gt;0, $D$66*(1+SUM($F$59:Y$59)), MAX($D$66, X66))</f>
        <v>22500</v>
      </c>
      <c r="Z66" s="131">
        <f>IF(Z59&gt;0, $D$66*(1+SUM($F$59:Z$59)), MAX($D$66, Y66))</f>
        <v>22500</v>
      </c>
      <c r="AA66" s="131">
        <f>IF(AA59&gt;0, $D$66*(1+SUM($F$59:AA$59)), MAX($D$66, Z66))</f>
        <v>22500</v>
      </c>
      <c r="AB66" s="131">
        <f>IF(AB59&gt;0, $D$66*(1+SUM($F$59:AB$59)), MAX($D$66, AA66))</f>
        <v>22500</v>
      </c>
      <c r="AC66" s="131">
        <f>IF(AC59&gt;0, $D$66*(1+SUM($F$59:AC$59)), MAX($D$66, AB66))</f>
        <v>22500</v>
      </c>
      <c r="AD66" s="131">
        <f>IF(AD59&gt;0, $D$66*(1+SUM($F$59:AD$59)), MAX($D$66, AC66))</f>
        <v>22500</v>
      </c>
      <c r="AE66" s="131">
        <f>IF(AE59&gt;0, $D$66*(1+SUM($F$59:AE$59)), MAX($D$66, AD66))</f>
        <v>22500</v>
      </c>
      <c r="AF66" s="131">
        <f>IF(AF59&gt;0, $D$66*(1+SUM($F$59:AF$59)), MAX($D$66, AE66))</f>
        <v>22500</v>
      </c>
      <c r="AG66" s="131">
        <f>IF(AG59&gt;0, $D$66*(1+SUM($F$59:AG$59)), MAX($D$66, AF66))</f>
        <v>22500</v>
      </c>
      <c r="AH66" s="131">
        <f>IF(AH59&gt;0, $D$66*(1+SUM($F$59:AH$59)), MAX($D$66, AG66))</f>
        <v>22500</v>
      </c>
      <c r="AI66" s="131">
        <f>IF(AI59&gt;0, $D$66*(1+SUM($F$59:AI$59)), MAX($D$66, AH66))</f>
        <v>22500</v>
      </c>
      <c r="AJ66" s="131">
        <f>IF(AJ59&gt;0, $D$66*(1+SUM($F$59:AJ$59)), MAX($D$66, AI66))</f>
        <v>22500</v>
      </c>
      <c r="AK66" s="131">
        <f>IF(AK59&gt;0, $D$66*(1+SUM($F$59:AK$59)), MAX($D$66, AJ66))</f>
        <v>22500</v>
      </c>
      <c r="AL66" s="131">
        <f>IF(AL59&gt;0, $D$66*(1+SUM($F$59:AL$59)), MAX($D$66, AK66))</f>
        <v>22500</v>
      </c>
      <c r="AM66" s="131">
        <f>IF(AM59&gt;0, $D$66*(1+SUM($F$59:AM$59)), MAX($D$66, AL66))</f>
        <v>22500</v>
      </c>
      <c r="AN66" s="131">
        <f>IF(AN59&gt;0, $D$66*(1+SUM($F$59:AN$59)), MAX($D$66, AM66))</f>
        <v>22500</v>
      </c>
      <c r="AO66" s="131">
        <f>IF(AO59&gt;0, $D$66*(1+SUM($F$59:AO$59)), MAX($D$66, AN66))</f>
        <v>22500</v>
      </c>
      <c r="AP66" s="131">
        <f>IF(AP59&gt;0, $D$66*(1+SUM($F$59:AP$59)), MAX($D$66, AO66))</f>
        <v>22500</v>
      </c>
      <c r="AQ66" s="131">
        <f>IF(AQ59&gt;0, $D$66*(1+SUM($F$59:AQ$59)), MAX($D$66, AP66))</f>
        <v>22500</v>
      </c>
      <c r="AR66" s="131">
        <f>IF(AR59&gt;0, $D$66*(1+SUM($F$59:AR$59)), MAX($D$66, AQ66))</f>
        <v>22500</v>
      </c>
      <c r="AS66" s="131">
        <f>IF(AS59&gt;0, $D$66*(1+SUM($F$59:AS$59)), MAX($D$66, AR66))</f>
        <v>22500</v>
      </c>
      <c r="AT66" s="131">
        <f>IF(AT59&gt;0, $D$66*(1+SUM($F$59:AT$59)), MAX($D$66, AS66))</f>
        <v>22500</v>
      </c>
      <c r="AU66" s="131">
        <f>IF(AU59&gt;0, $D$66*(1+SUM($F$59:AU$59)), MAX($D$66, AT66))</f>
        <v>22500</v>
      </c>
      <c r="AV66" s="131">
        <f>IF(AV59&gt;0, $D$66*(1+SUM($F$59:AV$59)), MAX($D$66, AU66))</f>
        <v>22500</v>
      </c>
      <c r="AW66" s="131">
        <f>IF(AW59&gt;0, $D$66*(1+SUM($F$59:AW$59)), MAX($D$66, AV66))</f>
        <v>22500</v>
      </c>
      <c r="AX66" s="131">
        <f>IF(AX59&gt;0, $D$66*(1+SUM($F$59:AX$59)), MAX($D$66, AW66))</f>
        <v>22500</v>
      </c>
      <c r="AY66" s="131">
        <f>IF(AY59&gt;0, $D$66*(1+SUM($F$59:AY$59)), MAX($D$66, AX66))</f>
        <v>22500</v>
      </c>
      <c r="AZ66" s="131">
        <f>IF(AZ59&gt;0, $D$66*(1+SUM($F$59:AZ$59)), MAX($D$66, AY66))</f>
        <v>22500</v>
      </c>
      <c r="BA66" s="131">
        <f>IF(BA59&gt;0, $D$66*(1+SUM($F$59:BA$59)), MAX($D$66, AZ66))</f>
        <v>22500</v>
      </c>
      <c r="BB66" s="131">
        <f>IF(BB59&gt;0, $D$66*(1+SUM($F$59:BB$59)), MAX($D$66, BA66))</f>
        <v>22500</v>
      </c>
      <c r="BC66" s="131">
        <f>IF(BC59&gt;0, $D$66*(1+SUM($F$59:BC$59)), MAX($D$66, BB66))</f>
        <v>22500</v>
      </c>
      <c r="BD66" s="131">
        <f>IF(BD59&gt;0, $D$66*(1+SUM($F$59:BD$59)), MAX($D$66, BC66))</f>
        <v>22500</v>
      </c>
      <c r="BE66" s="131">
        <f>IF(BE59&gt;0, $D$66*(1+SUM($F$59:BE$59)), MAX($D$66, BD66))</f>
        <v>22500</v>
      </c>
      <c r="BF66" s="131">
        <f>IF(BF59&gt;0, $D$66*(1+SUM($F$59:BF$59)), MAX($D$66, BE66))</f>
        <v>22500</v>
      </c>
      <c r="BG66" s="131">
        <f>IF(BG59&gt;0, $D$66*(1+SUM($F$59:BG$59)), MAX($D$66, BF66))</f>
        <v>22500</v>
      </c>
      <c r="BH66" s="131">
        <f>IF(BH59&gt;0, $D$66*(1+SUM($F$59:BH$59)), MAX($D$66, BG66))</f>
        <v>22500</v>
      </c>
      <c r="BI66" s="131">
        <f>IF(BI59&gt;0, $D$66*(1+SUM($F$59:BI$59)), MAX($D$66, BH66))</f>
        <v>22500</v>
      </c>
      <c r="BJ66" s="131">
        <f>IF(BJ59&gt;0, $D$66*(1+SUM($F$59:BJ$59)), MAX($D$66, BI66))</f>
        <v>22500</v>
      </c>
      <c r="BK66" s="131">
        <f>IF(BK59&gt;0, $D$66*(1+SUM($F$59:BK$59)), MAX($D$66, BJ66))</f>
        <v>22500</v>
      </c>
      <c r="BL66" s="131">
        <f>IF(BL59&gt;0, $D$66*(1+SUM($F$59:BL$59)), MAX($D$66, BK66))</f>
        <v>22500</v>
      </c>
      <c r="BM66" s="131">
        <f>IF(BM59&gt;0, $D$66*(1+SUM($F$59:BM$59)), MAX($D$66, BL66))</f>
        <v>22500</v>
      </c>
      <c r="BN66" s="131">
        <f>IF(BN59&gt;0, $D$66*(1+SUM($F$59:BN$59)), MAX($D$66, BM66))</f>
        <v>22500</v>
      </c>
      <c r="BO66" s="131">
        <f>IF(BO59&gt;0, $D$66*(1+SUM($F$59:BO$59)), MAX($D$66, BN66))</f>
        <v>22500</v>
      </c>
      <c r="BP66" s="131">
        <f>IF(BP59&gt;0, $D$66*(1+SUM($F$59:BP$59)), MAX($D$66, BO66))</f>
        <v>22500</v>
      </c>
      <c r="BQ66" s="131">
        <f>IF(BQ59&gt;0, $D$66*(1+SUM($F$59:BQ$59)), MAX($D$66, BP66))</f>
        <v>22500</v>
      </c>
      <c r="BR66" s="131">
        <f>IF(BR59&gt;0, $D$66*(1+SUM($F$59:BR$59)), MAX($D$66, BQ66))</f>
        <v>22500</v>
      </c>
      <c r="BS66" s="131">
        <f>IF(BS59&gt;0, $D$66*(1+SUM($F$59:BS$59)), MAX($D$66, BR66))</f>
        <v>22500</v>
      </c>
      <c r="BT66" s="131">
        <f>IF(BT59&gt;0, $D$66*(1+SUM($F$59:BT$59)), MAX($D$66, BS66))</f>
        <v>22500</v>
      </c>
      <c r="BU66" s="131">
        <f>IF(BU59&gt;0, $D$66*(1+SUM($F$59:BU$59)), MAX($D$66, BT66))</f>
        <v>22500</v>
      </c>
      <c r="BV66" s="131">
        <f>IF(BV59&gt;0, $D$66*(1+SUM($F$59:BV$59)), MAX($D$66, BU66))</f>
        <v>22500</v>
      </c>
      <c r="BW66" s="131">
        <f>IF(BW59&gt;0, $D$66*(1+SUM($F$59:BW$59)), MAX($D$66, BV66))</f>
        <v>22500</v>
      </c>
      <c r="BX66" s="131">
        <f>IF(BX59&gt;0, $D$66*(1+SUM($F$59:BX$59)), MAX($D$66, BW66))</f>
        <v>22500</v>
      </c>
      <c r="BY66" s="131">
        <f>IF(BY59&gt;0, $D$66*(1+SUM($F$59:BY$59)), MAX($D$66, BX66))</f>
        <v>22500</v>
      </c>
      <c r="BZ66" s="131">
        <f>IF(BZ59&gt;0, $D$66*(1+SUM($F$59:BZ$59)), MAX($D$66, BY66))</f>
        <v>22500</v>
      </c>
      <c r="CA66" s="131">
        <f>IF(CA59&gt;0, $D$66*(1+SUM($F$59:CA$59)), MAX($D$66, BZ66))</f>
        <v>22500</v>
      </c>
      <c r="CB66" s="131">
        <f>IF(CB59&gt;0, $D$66*(1+SUM($F$59:CB$59)), MAX($D$66, CA66))</f>
        <v>22500</v>
      </c>
      <c r="CC66" s="131">
        <f>IF(CC59&gt;0, $D$66*(1+SUM($F$59:CC$59)), MAX($D$66, CB66))</f>
        <v>22500</v>
      </c>
      <c r="CD66" s="131">
        <f>IF(CD59&gt;0, $D$66*(1+SUM($F$59:CD$59)), MAX($D$66, CC66))</f>
        <v>22500</v>
      </c>
      <c r="CE66" s="131">
        <f>IF(CE59&gt;0, $D$66*(1+SUM($F$59:CE$59)), MAX($D$66, CD66))</f>
        <v>22500</v>
      </c>
      <c r="CF66" s="131">
        <f>IF(CF59&gt;0, $D$66*(1+SUM($F$59:CF$59)), MAX($D$66, CE66))</f>
        <v>22500</v>
      </c>
      <c r="CG66" s="131">
        <f>IF(CG59&gt;0, $D$66*(1+SUM($F$59:CG$59)), MAX($D$66, CF66))</f>
        <v>22500</v>
      </c>
      <c r="CH66" s="131">
        <f>IF(CH59&gt;0, $D$66*(1+SUM($F$59:CH$59)), MAX($D$66, CG66))</f>
        <v>22500</v>
      </c>
      <c r="CI66" s="131">
        <f>IF(CI59&gt;0, $D$66*(1+SUM($F$59:CI$59)), MAX($D$66, CH66))</f>
        <v>22500</v>
      </c>
      <c r="CJ66" s="131">
        <f>IF(CJ59&gt;0, $D$66*(1+SUM($F$59:CJ$59)), MAX($D$66, CI66))</f>
        <v>22500</v>
      </c>
      <c r="CK66" s="131">
        <f>IF(CK59&gt;0, $D$66*(1+SUM($F$59:CK$59)), MAX($D$66, CJ66))</f>
        <v>22500</v>
      </c>
      <c r="CL66" s="131">
        <f>IF(CL59&gt;0, $D$66*(1+SUM($F$59:CL$59)), MAX($D$66, CK66))</f>
        <v>22500</v>
      </c>
      <c r="CM66" s="131">
        <f>IF(CM59&gt;0, $D$66*(1+SUM($F$59:CM$59)), MAX($D$66, CL66))</f>
        <v>22500</v>
      </c>
      <c r="CN66" s="131">
        <f>IF(CN59&gt;0, $D$66*(1+SUM($F$59:CN$59)), MAX($D$66, CM66))</f>
        <v>22500</v>
      </c>
      <c r="CO66" s="131">
        <f>IF(CO59&gt;0, $D$66*(1+SUM($F$59:CO$59)), MAX($D$66, CN66))</f>
        <v>22500</v>
      </c>
      <c r="CP66" s="131">
        <f>IF(CP59&gt;0, $D$66*(1+SUM($F$59:CP$59)), MAX($D$66, CO66))</f>
        <v>22500</v>
      </c>
      <c r="CQ66" s="131">
        <f>IF(CQ59&gt;0, $D$66*(1+SUM($F$59:CQ$59)), MAX($D$66, CP66))</f>
        <v>22500</v>
      </c>
      <c r="CR66" s="131">
        <f>IF(CR59&gt;0, $D$66*(1+SUM($F$59:CR$59)), MAX($D$66, CQ66))</f>
        <v>22500</v>
      </c>
      <c r="CS66" s="131">
        <f>IF(CS59&gt;0, $D$66*(1+SUM($F$59:CS$59)), MAX($D$66, CR66))</f>
        <v>22500</v>
      </c>
      <c r="CT66" s="131">
        <f>IF(CT59&gt;0, $D$66*(1+SUM($F$59:CT$59)), MAX($D$66, CS66))</f>
        <v>22500</v>
      </c>
      <c r="CU66" s="131">
        <f>IF(CU59&gt;0, $D$66*(1+SUM($F$59:CU$59)), MAX($D$66, CT66))</f>
        <v>22500</v>
      </c>
      <c r="CV66" s="131">
        <f>IF(CV59&gt;0, $D$66*(1+SUM($F$59:CV$59)), MAX($D$66, CU66))</f>
        <v>22500</v>
      </c>
      <c r="CW66" s="131">
        <f>IF(CW59&gt;0, $D$66*(1+SUM($F$59:CW$59)), MAX($D$66, CV66))</f>
        <v>22500</v>
      </c>
      <c r="CX66" s="131">
        <f>IF(CX59&gt;0, $D$66*(1+SUM($F$59:CX$59)), MAX($D$66, CW66))</f>
        <v>22500</v>
      </c>
      <c r="CY66" s="131">
        <f>IF(CY59&gt;0, $D$66*(1+SUM($F$59:CY$59)), MAX($D$66, CX66))</f>
        <v>22500</v>
      </c>
      <c r="CZ66" s="131">
        <f>IF(CZ59&gt;0, $D$66*(1+SUM($F$59:CZ$59)), MAX($D$66, CY66))</f>
        <v>22500</v>
      </c>
      <c r="DA66" s="131">
        <f>IF(DA59&gt;0, $D$66*(1+SUM($F$59:DA$59)), MAX($D$66, CZ66))</f>
        <v>22500</v>
      </c>
      <c r="DB66" s="131">
        <f>IF(DB59&gt;0, $D$66*(1+SUM($F$59:DB$59)), MAX($D$66, DA66))</f>
        <v>22500</v>
      </c>
      <c r="DC66" s="131">
        <f>IF(DC59&gt;0, $D$66*(1+SUM($F$59:DC$59)), MAX($D$66, DB66))</f>
        <v>22500</v>
      </c>
      <c r="DD66" s="131">
        <f>IF(DD59&gt;0, $D$66*(1+SUM($F$59:DD$59)), MAX($D$66, DC66))</f>
        <v>22500</v>
      </c>
      <c r="DE66" s="131">
        <f>IF(DE59&gt;0, $D$66*(1+SUM($F$59:DE$59)), MAX($D$66, DD66))</f>
        <v>22500</v>
      </c>
      <c r="DF66" s="131">
        <f>IF(DF59&gt;0, $D$66*(1+SUM($F$59:DF$59)), MAX($D$66, DE66))</f>
        <v>22500</v>
      </c>
      <c r="DG66" s="131">
        <f>IF(DG59&gt;0, $D$66*(1+SUM($F$59:DG$59)), MAX($D$66, DF66))</f>
        <v>22500</v>
      </c>
      <c r="DH66" s="131">
        <f>IF(DH59&gt;0, $D$66*(1+SUM($F$59:DH$59)), MAX($D$66, DG66))</f>
        <v>22500</v>
      </c>
      <c r="DI66" s="131">
        <f>IF(DI59&gt;0, $D$66*(1+SUM($F$59:DI$59)), MAX($D$66, DH66))</f>
        <v>22500</v>
      </c>
      <c r="DJ66" s="131">
        <f>IF(DJ59&gt;0, $D$66*(1+SUM($F$59:DJ$59)), MAX($D$66, DI66))</f>
        <v>22500</v>
      </c>
      <c r="DK66" s="131">
        <f>IF(DK59&gt;0, $D$66*(1+SUM($F$59:DK$59)), MAX($D$66, DJ66))</f>
        <v>22500</v>
      </c>
      <c r="DL66" s="131">
        <f>IF(DL59&gt;0, $D$66*(1+SUM($F$59:DL$59)), MAX($D$66, DK66))</f>
        <v>22500</v>
      </c>
      <c r="DM66" s="131">
        <f>IF(DM59&gt;0, $D$66*(1+SUM($F$59:DM$59)), MAX($D$66, DL66))</f>
        <v>22500</v>
      </c>
      <c r="DN66" s="131">
        <f>IF(DN59&gt;0, $D$66*(1+SUM($F$59:DN$59)), MAX($D$66, DM66))</f>
        <v>22500</v>
      </c>
      <c r="DO66" s="131">
        <f>IF(DO59&gt;0, $D$66*(1+SUM($F$59:DO$59)), MAX($D$66, DN66))</f>
        <v>22500</v>
      </c>
      <c r="DP66" s="131">
        <f>IF(DP59&gt;0, $D$66*(1+SUM($F$59:DP$59)), MAX($D$66, DO66))</f>
        <v>22500</v>
      </c>
      <c r="DQ66" s="131">
        <f>IF(DQ59&gt;0, $D$66*(1+SUM($F$59:DQ$59)), MAX($D$66, DP66))</f>
        <v>22500</v>
      </c>
      <c r="DR66" s="131">
        <f>IF(DR59&gt;0, $D$66*(1+SUM($F$59:DR$59)), MAX($D$66, DQ66))</f>
        <v>22500</v>
      </c>
      <c r="DS66" s="131">
        <f>IF(DS59&gt;0, $D$66*(1+SUM($F$59:DS$59)), MAX($D$66, DR66))</f>
        <v>22500</v>
      </c>
      <c r="DT66" s="131">
        <f>IF(DT59&gt;0, $D$66*(1+SUM($F$59:DT$59)), MAX($D$66, DS66))</f>
        <v>22500</v>
      </c>
      <c r="DU66" s="131">
        <f>IF(DU59&gt;0, $D$66*(1+SUM($F$59:DU$59)), MAX($D$66, DT66))</f>
        <v>22500</v>
      </c>
      <c r="DV66" s="131">
        <f>IF(DV59&gt;0, $D$66*(1+SUM($F$59:DV$59)), MAX($D$66, DU66))</f>
        <v>22500</v>
      </c>
      <c r="DW66" s="131">
        <f>IF(DW59&gt;0, $D$66*(1+SUM($F$59:DW$59)), MAX($D$66, DV66))</f>
        <v>22500</v>
      </c>
      <c r="DX66" s="131">
        <f>IF(DX59&gt;0, $D$66*(1+SUM($F$59:DX$59)), MAX($D$66, DW66))</f>
        <v>22500</v>
      </c>
      <c r="DY66" s="131">
        <f>IF(DY59&gt;0, $D$66*(1+SUM($F$59:DY$59)), MAX($D$66, DX66))</f>
        <v>22500</v>
      </c>
      <c r="DZ66" s="131">
        <f>IF(DZ59&gt;0, $D$66*(1+SUM($F$59:DZ$59)), MAX($D$66, DY66))</f>
        <v>22500</v>
      </c>
      <c r="EA66" s="131">
        <f>IF(EA59&gt;0, $D$66*(1+SUM($F$59:EA$59)), MAX($D$66, DZ66))</f>
        <v>22500</v>
      </c>
      <c r="EB66" s="131">
        <f>IF(EB59&gt;0, $D$66*(1+SUM($F$59:EB$59)), MAX($D$66, EA66))</f>
        <v>22500</v>
      </c>
      <c r="EC66" s="131">
        <f>IF(EC59&gt;0, $D$66*(1+SUM($F$59:EC$59)), MAX($D$66, EB66))</f>
        <v>22500</v>
      </c>
      <c r="ED66" s="131">
        <f>IF(ED59&gt;0, $D$66*(1+SUM($F$59:ED$59)), MAX($D$66, EC66))</f>
        <v>22500</v>
      </c>
      <c r="EE66" s="131">
        <f>IF(EE59&gt;0, $D$66*(1+SUM($F$59:EE$59)), MAX($D$66, ED66))</f>
        <v>22500</v>
      </c>
      <c r="EF66" s="131">
        <f>IF(EF59&gt;0, $D$66*(1+SUM($F$59:EF$59)), MAX($D$66, EE66))</f>
        <v>22500</v>
      </c>
      <c r="EG66" s="131">
        <f>IF(EG59&gt;0, $D$66*(1+SUM($F$59:EG$59)), MAX($D$66, EF66))</f>
        <v>22500</v>
      </c>
      <c r="EH66" s="131">
        <f>IF(EH59&gt;0, $D$66*(1+SUM($F$59:EH$59)), MAX($D$66, EG66))</f>
        <v>22500</v>
      </c>
      <c r="EI66" s="131">
        <f>IF(EI59&gt;0, $D$66*(1+SUM($F$59:EI$59)), MAX($D$66, EH66))</f>
        <v>22500</v>
      </c>
      <c r="EJ66" s="131">
        <f>IF(EJ59&gt;0, $D$66*(1+SUM($F$59:EJ$59)), MAX($D$66, EI66))</f>
        <v>22500</v>
      </c>
      <c r="EK66" s="131">
        <f>IF(EK59&gt;0, $D$66*(1+SUM($F$59:EK$59)), MAX($D$66, EJ66))</f>
        <v>22500</v>
      </c>
      <c r="EL66" s="131">
        <f>IF(EL59&gt;0, $D$66*(1+SUM($F$59:EL$59)), MAX($D$66, EK66))</f>
        <v>22500</v>
      </c>
      <c r="EM66" s="131">
        <f>IF(EM59&gt;0, $D$66*(1+SUM($F$59:EM$59)), MAX($D$66, EL66))</f>
        <v>22500</v>
      </c>
      <c r="EN66" s="131">
        <f>IF(EN59&gt;0, $D$66*(1+SUM($F$59:EN$59)), MAX($D$66, EM66))</f>
        <v>22500</v>
      </c>
      <c r="EO66" s="131">
        <f>IF(EO59&gt;0, $D$66*(1+SUM($F$59:EO$59)), MAX($D$66, EN66))</f>
        <v>22500</v>
      </c>
      <c r="EP66" s="131">
        <f>IF(EP59&gt;0, $D$66*(1+SUM($F$59:EP$59)), MAX($D$66, EO66))</f>
        <v>22500</v>
      </c>
      <c r="EQ66" s="131">
        <f>IF(EQ59&gt;0, $D$66*(1+SUM($F$59:EQ$59)), MAX($D$66, EP66))</f>
        <v>22500</v>
      </c>
      <c r="ER66" s="131">
        <f>IF(ER59&gt;0, $D$66*(1+SUM($F$59:ER$59)), MAX($D$66, EQ66))</f>
        <v>22500</v>
      </c>
      <c r="ES66" s="131">
        <f>IF(ES59&gt;0, $D$66*(1+SUM($F$59:ES$59)), MAX($D$66, ER66))</f>
        <v>22500</v>
      </c>
    </row>
    <row r="67" spans="1:149" x14ac:dyDescent="0.3">
      <c r="B67" s="38" t="s">
        <v>66</v>
      </c>
      <c r="D67" s="296">
        <f>IF(Options!$D$2=Options!$D$4,Options!D62,IF(Options!$D$2=Options!$E$4,Options!E62,IF(Options!$D$2=Options!$F$4,Options!F62,IF(Options!$D$2=Options!$G$4,Options!G62,IF(Options!$D$2=Options!$H$4,Options!H62,IF(Options!$D$2=Options!$I$4,Options!I62,IF(Options!$D$2=Options!$J$4,Options!J62,IF(Options!$D$2=Options!$K$4,Options!K62,IF(Options!$D$2=Options!$L$4,Options!L62,IF(Options!$D$2=Options!$M$4,Options!M62,0))))))))))</f>
        <v>0</v>
      </c>
    </row>
    <row r="68" spans="1:149" x14ac:dyDescent="0.3">
      <c r="B68" s="40" t="s">
        <v>67</v>
      </c>
      <c r="C68" s="41"/>
      <c r="D68" s="297">
        <f>IF(Options!$D$2=Options!$D$4,Options!D64,IF(Options!$D$2=Options!$E$4,Options!E64,IF(Options!$D$2=Options!$F$4,Options!F64,IF(Options!$D$2=Options!$G$4,Options!G64,IF(Options!$D$2=Options!$H$4,Options!H64,IF(Options!$D$2=Options!$I$4,Options!I64,IF(Options!$D$2=Options!$J$4,Options!J64,IF(Options!$D$2=Options!$K$4,Options!K64,IF(Options!$D$2=Options!$L$4,Options!L64,IF(Options!$D$2=Options!$M$4,Options!M64,0))))))))))</f>
        <v>0</v>
      </c>
    </row>
    <row r="69" spans="1:149" x14ac:dyDescent="0.3">
      <c r="D69" s="298"/>
      <c r="F69" s="127">
        <f t="shared" ref="F69:AK69" si="11">F1</f>
        <v>45777</v>
      </c>
      <c r="G69" s="127">
        <f t="shared" si="11"/>
        <v>45808</v>
      </c>
      <c r="H69" s="127">
        <f t="shared" si="11"/>
        <v>45838</v>
      </c>
      <c r="I69" s="127">
        <f t="shared" si="11"/>
        <v>45869</v>
      </c>
      <c r="J69" s="127">
        <f t="shared" si="11"/>
        <v>45900</v>
      </c>
      <c r="K69" s="127">
        <f t="shared" si="11"/>
        <v>45930</v>
      </c>
      <c r="L69" s="127">
        <f t="shared" si="11"/>
        <v>45961</v>
      </c>
      <c r="M69" s="127">
        <f t="shared" si="11"/>
        <v>45991</v>
      </c>
      <c r="N69" s="127">
        <f t="shared" si="11"/>
        <v>46022</v>
      </c>
      <c r="O69" s="127">
        <f t="shared" si="11"/>
        <v>46053</v>
      </c>
      <c r="P69" s="127">
        <f t="shared" si="11"/>
        <v>46081</v>
      </c>
      <c r="Q69" s="127">
        <f t="shared" si="11"/>
        <v>46112</v>
      </c>
      <c r="R69" s="127">
        <f t="shared" si="11"/>
        <v>46142</v>
      </c>
      <c r="S69" s="127">
        <f t="shared" si="11"/>
        <v>46173</v>
      </c>
      <c r="T69" s="127">
        <f t="shared" si="11"/>
        <v>46203</v>
      </c>
      <c r="U69" s="127">
        <f t="shared" si="11"/>
        <v>46234</v>
      </c>
      <c r="V69" s="127">
        <f t="shared" si="11"/>
        <v>46265</v>
      </c>
      <c r="W69" s="127">
        <f t="shared" si="11"/>
        <v>46295</v>
      </c>
      <c r="X69" s="127">
        <f t="shared" si="11"/>
        <v>46326</v>
      </c>
      <c r="Y69" s="127">
        <f t="shared" si="11"/>
        <v>46356</v>
      </c>
      <c r="Z69" s="127">
        <f t="shared" si="11"/>
        <v>46387</v>
      </c>
      <c r="AA69" s="127">
        <f t="shared" si="11"/>
        <v>46418</v>
      </c>
      <c r="AB69" s="127">
        <f t="shared" si="11"/>
        <v>46446</v>
      </c>
      <c r="AC69" s="127">
        <f t="shared" si="11"/>
        <v>46477</v>
      </c>
      <c r="AD69" s="127">
        <f t="shared" si="11"/>
        <v>46507</v>
      </c>
      <c r="AE69" s="127">
        <f t="shared" si="11"/>
        <v>46538</v>
      </c>
      <c r="AF69" s="127">
        <f t="shared" si="11"/>
        <v>46568</v>
      </c>
      <c r="AG69" s="127">
        <f t="shared" si="11"/>
        <v>46599</v>
      </c>
      <c r="AH69" s="127">
        <f t="shared" si="11"/>
        <v>46630</v>
      </c>
      <c r="AI69" s="127">
        <f t="shared" si="11"/>
        <v>46660</v>
      </c>
      <c r="AJ69" s="127">
        <f t="shared" si="11"/>
        <v>46691</v>
      </c>
      <c r="AK69" s="127">
        <f t="shared" si="11"/>
        <v>46721</v>
      </c>
      <c r="AL69" s="127">
        <f t="shared" ref="AL69:BQ69" si="12">AL1</f>
        <v>46752</v>
      </c>
      <c r="AM69" s="127">
        <f t="shared" si="12"/>
        <v>46783</v>
      </c>
      <c r="AN69" s="127">
        <f t="shared" si="12"/>
        <v>46812</v>
      </c>
      <c r="AO69" s="127">
        <f t="shared" si="12"/>
        <v>46843</v>
      </c>
      <c r="AP69" s="127">
        <f t="shared" si="12"/>
        <v>46873</v>
      </c>
      <c r="AQ69" s="127">
        <f t="shared" si="12"/>
        <v>46904</v>
      </c>
      <c r="AR69" s="127">
        <f t="shared" si="12"/>
        <v>46934</v>
      </c>
      <c r="AS69" s="127">
        <f t="shared" si="12"/>
        <v>46965</v>
      </c>
      <c r="AT69" s="127">
        <f t="shared" si="12"/>
        <v>46996</v>
      </c>
      <c r="AU69" s="127">
        <f t="shared" si="12"/>
        <v>47026</v>
      </c>
      <c r="AV69" s="127">
        <f t="shared" si="12"/>
        <v>47057</v>
      </c>
      <c r="AW69" s="127">
        <f t="shared" si="12"/>
        <v>47087</v>
      </c>
      <c r="AX69" s="127">
        <f t="shared" si="12"/>
        <v>47118</v>
      </c>
      <c r="AY69" s="127">
        <f t="shared" si="12"/>
        <v>47149</v>
      </c>
      <c r="AZ69" s="127">
        <f t="shared" si="12"/>
        <v>47177</v>
      </c>
      <c r="BA69" s="127">
        <f t="shared" si="12"/>
        <v>47208</v>
      </c>
      <c r="BB69" s="127">
        <f t="shared" si="12"/>
        <v>47238</v>
      </c>
      <c r="BC69" s="127">
        <f t="shared" si="12"/>
        <v>47269</v>
      </c>
      <c r="BD69" s="127">
        <f t="shared" si="12"/>
        <v>47299</v>
      </c>
      <c r="BE69" s="127">
        <f t="shared" si="12"/>
        <v>47330</v>
      </c>
      <c r="BF69" s="127">
        <f t="shared" si="12"/>
        <v>47361</v>
      </c>
      <c r="BG69" s="127">
        <f t="shared" si="12"/>
        <v>47391</v>
      </c>
      <c r="BH69" s="127">
        <f t="shared" si="12"/>
        <v>47422</v>
      </c>
      <c r="BI69" s="127">
        <f t="shared" si="12"/>
        <v>47452</v>
      </c>
      <c r="BJ69" s="127">
        <f t="shared" si="12"/>
        <v>47483</v>
      </c>
      <c r="BK69" s="127">
        <f t="shared" si="12"/>
        <v>47514</v>
      </c>
      <c r="BL69" s="127">
        <f t="shared" si="12"/>
        <v>47542</v>
      </c>
      <c r="BM69" s="127">
        <f t="shared" si="12"/>
        <v>47573</v>
      </c>
      <c r="BN69" s="127">
        <f t="shared" si="12"/>
        <v>47603</v>
      </c>
      <c r="BO69" s="127">
        <f t="shared" si="12"/>
        <v>47634</v>
      </c>
      <c r="BP69" s="127">
        <f t="shared" si="12"/>
        <v>47664</v>
      </c>
      <c r="BQ69" s="127">
        <f t="shared" si="12"/>
        <v>47695</v>
      </c>
      <c r="BR69" s="127">
        <f t="shared" ref="BR69:CW69" si="13">BR1</f>
        <v>47726</v>
      </c>
      <c r="BS69" s="127">
        <f t="shared" si="13"/>
        <v>47756</v>
      </c>
      <c r="BT69" s="127">
        <f t="shared" si="13"/>
        <v>47787</v>
      </c>
      <c r="BU69" s="127">
        <f t="shared" si="13"/>
        <v>47817</v>
      </c>
      <c r="BV69" s="127">
        <f t="shared" si="13"/>
        <v>47848</v>
      </c>
      <c r="BW69" s="127">
        <f t="shared" si="13"/>
        <v>47879</v>
      </c>
      <c r="BX69" s="127">
        <f t="shared" si="13"/>
        <v>47907</v>
      </c>
      <c r="BY69" s="127">
        <f t="shared" si="13"/>
        <v>47938</v>
      </c>
      <c r="BZ69" s="127">
        <f t="shared" si="13"/>
        <v>47968</v>
      </c>
      <c r="CA69" s="127">
        <f t="shared" si="13"/>
        <v>47999</v>
      </c>
      <c r="CB69" s="127">
        <f t="shared" si="13"/>
        <v>48029</v>
      </c>
      <c r="CC69" s="127">
        <f t="shared" si="13"/>
        <v>48060</v>
      </c>
      <c r="CD69" s="127">
        <f t="shared" si="13"/>
        <v>48091</v>
      </c>
      <c r="CE69" s="127">
        <f t="shared" si="13"/>
        <v>48121</v>
      </c>
      <c r="CF69" s="127">
        <f t="shared" si="13"/>
        <v>48152</v>
      </c>
      <c r="CG69" s="127">
        <f t="shared" si="13"/>
        <v>48182</v>
      </c>
      <c r="CH69" s="127">
        <f t="shared" si="13"/>
        <v>48213</v>
      </c>
      <c r="CI69" s="127">
        <f t="shared" si="13"/>
        <v>48244</v>
      </c>
      <c r="CJ69" s="127">
        <f t="shared" si="13"/>
        <v>48273</v>
      </c>
      <c r="CK69" s="127">
        <f t="shared" si="13"/>
        <v>48304</v>
      </c>
      <c r="CL69" s="127">
        <f t="shared" si="13"/>
        <v>48334</v>
      </c>
      <c r="CM69" s="127">
        <f t="shared" si="13"/>
        <v>48365</v>
      </c>
      <c r="CN69" s="127">
        <f t="shared" si="13"/>
        <v>48395</v>
      </c>
      <c r="CO69" s="127">
        <f t="shared" si="13"/>
        <v>48426</v>
      </c>
      <c r="CP69" s="127">
        <f t="shared" si="13"/>
        <v>48457</v>
      </c>
      <c r="CQ69" s="127">
        <f t="shared" si="13"/>
        <v>48487</v>
      </c>
      <c r="CR69" s="127">
        <f t="shared" si="13"/>
        <v>48518</v>
      </c>
      <c r="CS69" s="127">
        <f t="shared" si="13"/>
        <v>48548</v>
      </c>
      <c r="CT69" s="127">
        <f t="shared" si="13"/>
        <v>48579</v>
      </c>
      <c r="CU69" s="127">
        <f t="shared" si="13"/>
        <v>48610</v>
      </c>
      <c r="CV69" s="127">
        <f t="shared" si="13"/>
        <v>48638</v>
      </c>
      <c r="CW69" s="127">
        <f t="shared" si="13"/>
        <v>48669</v>
      </c>
      <c r="CX69" s="127">
        <f t="shared" ref="CX69:EC69" si="14">CX1</f>
        <v>48699</v>
      </c>
      <c r="CY69" s="127">
        <f t="shared" si="14"/>
        <v>48730</v>
      </c>
      <c r="CZ69" s="127">
        <f t="shared" si="14"/>
        <v>48760</v>
      </c>
      <c r="DA69" s="127">
        <f t="shared" si="14"/>
        <v>48791</v>
      </c>
      <c r="DB69" s="127">
        <f t="shared" si="14"/>
        <v>48822</v>
      </c>
      <c r="DC69" s="127">
        <f t="shared" si="14"/>
        <v>48852</v>
      </c>
      <c r="DD69" s="127">
        <f t="shared" si="14"/>
        <v>48883</v>
      </c>
      <c r="DE69" s="127">
        <f t="shared" si="14"/>
        <v>48913</v>
      </c>
      <c r="DF69" s="127">
        <f t="shared" si="14"/>
        <v>48944</v>
      </c>
      <c r="DG69" s="127">
        <f t="shared" si="14"/>
        <v>48975</v>
      </c>
      <c r="DH69" s="127">
        <f t="shared" si="14"/>
        <v>49003</v>
      </c>
      <c r="DI69" s="127">
        <f t="shared" si="14"/>
        <v>49034</v>
      </c>
      <c r="DJ69" s="127">
        <f t="shared" si="14"/>
        <v>49064</v>
      </c>
      <c r="DK69" s="127">
        <f t="shared" si="14"/>
        <v>49095</v>
      </c>
      <c r="DL69" s="127">
        <f t="shared" si="14"/>
        <v>49125</v>
      </c>
      <c r="DM69" s="127">
        <f t="shared" si="14"/>
        <v>49156</v>
      </c>
      <c r="DN69" s="127">
        <f t="shared" si="14"/>
        <v>49187</v>
      </c>
      <c r="DO69" s="127">
        <f t="shared" si="14"/>
        <v>49217</v>
      </c>
      <c r="DP69" s="127">
        <f t="shared" si="14"/>
        <v>49248</v>
      </c>
      <c r="DQ69" s="127">
        <f t="shared" si="14"/>
        <v>49278</v>
      </c>
      <c r="DR69" s="127">
        <f t="shared" si="14"/>
        <v>49309</v>
      </c>
      <c r="DS69" s="127">
        <f t="shared" si="14"/>
        <v>49340</v>
      </c>
      <c r="DT69" s="127">
        <f t="shared" si="14"/>
        <v>49368</v>
      </c>
      <c r="DU69" s="127">
        <f t="shared" si="14"/>
        <v>49399</v>
      </c>
      <c r="DV69" s="127">
        <f t="shared" si="14"/>
        <v>49429</v>
      </c>
      <c r="DW69" s="127">
        <f t="shared" si="14"/>
        <v>49460</v>
      </c>
      <c r="DX69" s="127">
        <f t="shared" si="14"/>
        <v>49490</v>
      </c>
      <c r="DY69" s="127">
        <f t="shared" si="14"/>
        <v>49521</v>
      </c>
      <c r="DZ69" s="127">
        <f t="shared" si="14"/>
        <v>49552</v>
      </c>
      <c r="EA69" s="127">
        <f t="shared" si="14"/>
        <v>49582</v>
      </c>
      <c r="EB69" s="127">
        <f t="shared" si="14"/>
        <v>49613</v>
      </c>
      <c r="EC69" s="127">
        <f t="shared" si="14"/>
        <v>49643</v>
      </c>
      <c r="ED69" s="127">
        <f t="shared" ref="ED69:ES69" si="15">ED1</f>
        <v>49674</v>
      </c>
      <c r="EE69" s="127">
        <f t="shared" si="15"/>
        <v>49705</v>
      </c>
      <c r="EF69" s="127">
        <f t="shared" si="15"/>
        <v>49734</v>
      </c>
      <c r="EG69" s="127">
        <f t="shared" si="15"/>
        <v>49765</v>
      </c>
      <c r="EH69" s="127">
        <f t="shared" si="15"/>
        <v>49795</v>
      </c>
      <c r="EI69" s="127">
        <f t="shared" si="15"/>
        <v>49826</v>
      </c>
      <c r="EJ69" s="127">
        <f t="shared" si="15"/>
        <v>49856</v>
      </c>
      <c r="EK69" s="127">
        <f t="shared" si="15"/>
        <v>49887</v>
      </c>
      <c r="EL69" s="127">
        <f t="shared" si="15"/>
        <v>49918</v>
      </c>
      <c r="EM69" s="127">
        <f t="shared" si="15"/>
        <v>49948</v>
      </c>
      <c r="EN69" s="127">
        <f t="shared" si="15"/>
        <v>49979</v>
      </c>
      <c r="EO69" s="127">
        <f t="shared" si="15"/>
        <v>50009</v>
      </c>
      <c r="EP69" s="127">
        <f t="shared" si="15"/>
        <v>50040</v>
      </c>
      <c r="EQ69" s="127">
        <f t="shared" si="15"/>
        <v>50071</v>
      </c>
      <c r="ER69" s="127">
        <f t="shared" si="15"/>
        <v>50099</v>
      </c>
      <c r="ES69" s="127">
        <f t="shared" si="15"/>
        <v>50130</v>
      </c>
    </row>
    <row r="70" spans="1:149" s="126" customFormat="1" x14ac:dyDescent="0.3">
      <c r="A70" s="7"/>
      <c r="B70" s="85" t="s">
        <v>15</v>
      </c>
      <c r="C70" s="71" t="s">
        <v>163</v>
      </c>
      <c r="D70" s="86" t="s">
        <v>164</v>
      </c>
      <c r="E70" s="7"/>
      <c r="F70" s="129">
        <f t="shared" ref="F70:AK70" si="16">IF(OR(MONTH(F69)=6, MONTH(F69)=12), $D$68/2, 0)</f>
        <v>0</v>
      </c>
      <c r="G70" s="129">
        <f t="shared" si="16"/>
        <v>0</v>
      </c>
      <c r="H70" s="129">
        <f t="shared" si="16"/>
        <v>0</v>
      </c>
      <c r="I70" s="129">
        <f t="shared" si="16"/>
        <v>0</v>
      </c>
      <c r="J70" s="129">
        <f t="shared" si="16"/>
        <v>0</v>
      </c>
      <c r="K70" s="129">
        <f t="shared" si="16"/>
        <v>0</v>
      </c>
      <c r="L70" s="129">
        <f t="shared" si="16"/>
        <v>0</v>
      </c>
      <c r="M70" s="129">
        <f t="shared" si="16"/>
        <v>0</v>
      </c>
      <c r="N70" s="129">
        <f t="shared" si="16"/>
        <v>0</v>
      </c>
      <c r="O70" s="129">
        <f t="shared" si="16"/>
        <v>0</v>
      </c>
      <c r="P70" s="129">
        <f t="shared" si="16"/>
        <v>0</v>
      </c>
      <c r="Q70" s="129">
        <f t="shared" si="16"/>
        <v>0</v>
      </c>
      <c r="R70" s="129">
        <f t="shared" si="16"/>
        <v>0</v>
      </c>
      <c r="S70" s="129">
        <f t="shared" si="16"/>
        <v>0</v>
      </c>
      <c r="T70" s="129">
        <f t="shared" si="16"/>
        <v>0</v>
      </c>
      <c r="U70" s="129">
        <f t="shared" si="16"/>
        <v>0</v>
      </c>
      <c r="V70" s="129">
        <f t="shared" si="16"/>
        <v>0</v>
      </c>
      <c r="W70" s="129">
        <f t="shared" si="16"/>
        <v>0</v>
      </c>
      <c r="X70" s="129">
        <f t="shared" si="16"/>
        <v>0</v>
      </c>
      <c r="Y70" s="129">
        <f t="shared" si="16"/>
        <v>0</v>
      </c>
      <c r="Z70" s="129">
        <f t="shared" si="16"/>
        <v>0</v>
      </c>
      <c r="AA70" s="129">
        <f t="shared" si="16"/>
        <v>0</v>
      </c>
      <c r="AB70" s="129">
        <f t="shared" si="16"/>
        <v>0</v>
      </c>
      <c r="AC70" s="129">
        <f t="shared" si="16"/>
        <v>0</v>
      </c>
      <c r="AD70" s="129">
        <f t="shared" si="16"/>
        <v>0</v>
      </c>
      <c r="AE70" s="129">
        <f t="shared" si="16"/>
        <v>0</v>
      </c>
      <c r="AF70" s="129">
        <f t="shared" si="16"/>
        <v>0</v>
      </c>
      <c r="AG70" s="129">
        <f t="shared" si="16"/>
        <v>0</v>
      </c>
      <c r="AH70" s="129">
        <f t="shared" si="16"/>
        <v>0</v>
      </c>
      <c r="AI70" s="129">
        <f t="shared" si="16"/>
        <v>0</v>
      </c>
      <c r="AJ70" s="129">
        <f t="shared" si="16"/>
        <v>0</v>
      </c>
      <c r="AK70" s="129">
        <f t="shared" si="16"/>
        <v>0</v>
      </c>
      <c r="AL70" s="129">
        <f t="shared" ref="AL70:BQ70" si="17">IF(OR(MONTH(AL69)=6, MONTH(AL69)=12), $D$68/2, 0)</f>
        <v>0</v>
      </c>
      <c r="AM70" s="129">
        <f t="shared" si="17"/>
        <v>0</v>
      </c>
      <c r="AN70" s="129">
        <f t="shared" si="17"/>
        <v>0</v>
      </c>
      <c r="AO70" s="129">
        <f t="shared" si="17"/>
        <v>0</v>
      </c>
      <c r="AP70" s="129">
        <f t="shared" si="17"/>
        <v>0</v>
      </c>
      <c r="AQ70" s="129">
        <f t="shared" si="17"/>
        <v>0</v>
      </c>
      <c r="AR70" s="129">
        <f t="shared" si="17"/>
        <v>0</v>
      </c>
      <c r="AS70" s="129">
        <f t="shared" si="17"/>
        <v>0</v>
      </c>
      <c r="AT70" s="129">
        <f t="shared" si="17"/>
        <v>0</v>
      </c>
      <c r="AU70" s="129">
        <f t="shared" si="17"/>
        <v>0</v>
      </c>
      <c r="AV70" s="129">
        <f t="shared" si="17"/>
        <v>0</v>
      </c>
      <c r="AW70" s="129">
        <f t="shared" si="17"/>
        <v>0</v>
      </c>
      <c r="AX70" s="129">
        <f t="shared" si="17"/>
        <v>0</v>
      </c>
      <c r="AY70" s="129">
        <f t="shared" si="17"/>
        <v>0</v>
      </c>
      <c r="AZ70" s="129">
        <f t="shared" si="17"/>
        <v>0</v>
      </c>
      <c r="BA70" s="129">
        <f t="shared" si="17"/>
        <v>0</v>
      </c>
      <c r="BB70" s="129">
        <f t="shared" si="17"/>
        <v>0</v>
      </c>
      <c r="BC70" s="129">
        <f t="shared" si="17"/>
        <v>0</v>
      </c>
      <c r="BD70" s="129">
        <f t="shared" si="17"/>
        <v>0</v>
      </c>
      <c r="BE70" s="129">
        <f t="shared" si="17"/>
        <v>0</v>
      </c>
      <c r="BF70" s="129">
        <f t="shared" si="17"/>
        <v>0</v>
      </c>
      <c r="BG70" s="129">
        <f t="shared" si="17"/>
        <v>0</v>
      </c>
      <c r="BH70" s="129">
        <f t="shared" si="17"/>
        <v>0</v>
      </c>
      <c r="BI70" s="129">
        <f t="shared" si="17"/>
        <v>0</v>
      </c>
      <c r="BJ70" s="129">
        <f t="shared" si="17"/>
        <v>0</v>
      </c>
      <c r="BK70" s="129">
        <f t="shared" si="17"/>
        <v>0</v>
      </c>
      <c r="BL70" s="129">
        <f t="shared" si="17"/>
        <v>0</v>
      </c>
      <c r="BM70" s="129">
        <f t="shared" si="17"/>
        <v>0</v>
      </c>
      <c r="BN70" s="129">
        <f t="shared" si="17"/>
        <v>0</v>
      </c>
      <c r="BO70" s="129">
        <f t="shared" si="17"/>
        <v>0</v>
      </c>
      <c r="BP70" s="129">
        <f t="shared" si="17"/>
        <v>0</v>
      </c>
      <c r="BQ70" s="129">
        <f t="shared" si="17"/>
        <v>0</v>
      </c>
      <c r="BR70" s="129">
        <f t="shared" ref="BR70:CW70" si="18">IF(OR(MONTH(BR69)=6, MONTH(BR69)=12), $D$68/2, 0)</f>
        <v>0</v>
      </c>
      <c r="BS70" s="129">
        <f t="shared" si="18"/>
        <v>0</v>
      </c>
      <c r="BT70" s="129">
        <f t="shared" si="18"/>
        <v>0</v>
      </c>
      <c r="BU70" s="129">
        <f t="shared" si="18"/>
        <v>0</v>
      </c>
      <c r="BV70" s="129">
        <f t="shared" si="18"/>
        <v>0</v>
      </c>
      <c r="BW70" s="129">
        <f t="shared" si="18"/>
        <v>0</v>
      </c>
      <c r="BX70" s="129">
        <f t="shared" si="18"/>
        <v>0</v>
      </c>
      <c r="BY70" s="129">
        <f t="shared" si="18"/>
        <v>0</v>
      </c>
      <c r="BZ70" s="129">
        <f t="shared" si="18"/>
        <v>0</v>
      </c>
      <c r="CA70" s="129">
        <f t="shared" si="18"/>
        <v>0</v>
      </c>
      <c r="CB70" s="129">
        <f t="shared" si="18"/>
        <v>0</v>
      </c>
      <c r="CC70" s="129">
        <f t="shared" si="18"/>
        <v>0</v>
      </c>
      <c r="CD70" s="129">
        <f t="shared" si="18"/>
        <v>0</v>
      </c>
      <c r="CE70" s="129">
        <f t="shared" si="18"/>
        <v>0</v>
      </c>
      <c r="CF70" s="129">
        <f t="shared" si="18"/>
        <v>0</v>
      </c>
      <c r="CG70" s="129">
        <f t="shared" si="18"/>
        <v>0</v>
      </c>
      <c r="CH70" s="129">
        <f t="shared" si="18"/>
        <v>0</v>
      </c>
      <c r="CI70" s="129">
        <f t="shared" si="18"/>
        <v>0</v>
      </c>
      <c r="CJ70" s="129">
        <f t="shared" si="18"/>
        <v>0</v>
      </c>
      <c r="CK70" s="129">
        <f t="shared" si="18"/>
        <v>0</v>
      </c>
      <c r="CL70" s="129">
        <f t="shared" si="18"/>
        <v>0</v>
      </c>
      <c r="CM70" s="129">
        <f t="shared" si="18"/>
        <v>0</v>
      </c>
      <c r="CN70" s="129">
        <f t="shared" si="18"/>
        <v>0</v>
      </c>
      <c r="CO70" s="129">
        <f t="shared" si="18"/>
        <v>0</v>
      </c>
      <c r="CP70" s="129">
        <f t="shared" si="18"/>
        <v>0</v>
      </c>
      <c r="CQ70" s="129">
        <f t="shared" si="18"/>
        <v>0</v>
      </c>
      <c r="CR70" s="129">
        <f t="shared" si="18"/>
        <v>0</v>
      </c>
      <c r="CS70" s="129">
        <f t="shared" si="18"/>
        <v>0</v>
      </c>
      <c r="CT70" s="129">
        <f t="shared" si="18"/>
        <v>0</v>
      </c>
      <c r="CU70" s="129">
        <f t="shared" si="18"/>
        <v>0</v>
      </c>
      <c r="CV70" s="129">
        <f t="shared" si="18"/>
        <v>0</v>
      </c>
      <c r="CW70" s="129">
        <f t="shared" si="18"/>
        <v>0</v>
      </c>
      <c r="CX70" s="129">
        <f t="shared" ref="CX70:EC70" si="19">IF(OR(MONTH(CX69)=6, MONTH(CX69)=12), $D$68/2, 0)</f>
        <v>0</v>
      </c>
      <c r="CY70" s="129">
        <f t="shared" si="19"/>
        <v>0</v>
      </c>
      <c r="CZ70" s="129">
        <f t="shared" si="19"/>
        <v>0</v>
      </c>
      <c r="DA70" s="129">
        <f t="shared" si="19"/>
        <v>0</v>
      </c>
      <c r="DB70" s="129">
        <f t="shared" si="19"/>
        <v>0</v>
      </c>
      <c r="DC70" s="129">
        <f t="shared" si="19"/>
        <v>0</v>
      </c>
      <c r="DD70" s="129">
        <f t="shared" si="19"/>
        <v>0</v>
      </c>
      <c r="DE70" s="129">
        <f t="shared" si="19"/>
        <v>0</v>
      </c>
      <c r="DF70" s="129">
        <f t="shared" si="19"/>
        <v>0</v>
      </c>
      <c r="DG70" s="129">
        <f t="shared" si="19"/>
        <v>0</v>
      </c>
      <c r="DH70" s="129">
        <f t="shared" si="19"/>
        <v>0</v>
      </c>
      <c r="DI70" s="129">
        <f t="shared" si="19"/>
        <v>0</v>
      </c>
      <c r="DJ70" s="129">
        <f t="shared" si="19"/>
        <v>0</v>
      </c>
      <c r="DK70" s="129">
        <f t="shared" si="19"/>
        <v>0</v>
      </c>
      <c r="DL70" s="129">
        <f t="shared" si="19"/>
        <v>0</v>
      </c>
      <c r="DM70" s="129">
        <f t="shared" si="19"/>
        <v>0</v>
      </c>
      <c r="DN70" s="129">
        <f t="shared" si="19"/>
        <v>0</v>
      </c>
      <c r="DO70" s="129">
        <f t="shared" si="19"/>
        <v>0</v>
      </c>
      <c r="DP70" s="129">
        <f t="shared" si="19"/>
        <v>0</v>
      </c>
      <c r="DQ70" s="129">
        <f t="shared" si="19"/>
        <v>0</v>
      </c>
      <c r="DR70" s="129">
        <f t="shared" si="19"/>
        <v>0</v>
      </c>
      <c r="DS70" s="129">
        <f t="shared" si="19"/>
        <v>0</v>
      </c>
      <c r="DT70" s="129">
        <f t="shared" si="19"/>
        <v>0</v>
      </c>
      <c r="DU70" s="129">
        <f t="shared" si="19"/>
        <v>0</v>
      </c>
      <c r="DV70" s="129">
        <f t="shared" si="19"/>
        <v>0</v>
      </c>
      <c r="DW70" s="129">
        <f t="shared" si="19"/>
        <v>0</v>
      </c>
      <c r="DX70" s="129">
        <f t="shared" si="19"/>
        <v>0</v>
      </c>
      <c r="DY70" s="129">
        <f t="shared" si="19"/>
        <v>0</v>
      </c>
      <c r="DZ70" s="129">
        <f t="shared" si="19"/>
        <v>0</v>
      </c>
      <c r="EA70" s="129">
        <f t="shared" si="19"/>
        <v>0</v>
      </c>
      <c r="EB70" s="129">
        <f t="shared" si="19"/>
        <v>0</v>
      </c>
      <c r="EC70" s="129">
        <f t="shared" si="19"/>
        <v>0</v>
      </c>
      <c r="ED70" s="129">
        <f t="shared" ref="ED70:ES70" si="20">IF(OR(MONTH(ED69)=6, MONTH(ED69)=12), $D$68/2, 0)</f>
        <v>0</v>
      </c>
      <c r="EE70" s="129">
        <f t="shared" si="20"/>
        <v>0</v>
      </c>
      <c r="EF70" s="129">
        <f t="shared" si="20"/>
        <v>0</v>
      </c>
      <c r="EG70" s="129">
        <f t="shared" si="20"/>
        <v>0</v>
      </c>
      <c r="EH70" s="129">
        <f t="shared" si="20"/>
        <v>0</v>
      </c>
      <c r="EI70" s="129">
        <f t="shared" si="20"/>
        <v>0</v>
      </c>
      <c r="EJ70" s="129">
        <f t="shared" si="20"/>
        <v>0</v>
      </c>
      <c r="EK70" s="129">
        <f t="shared" si="20"/>
        <v>0</v>
      </c>
      <c r="EL70" s="129">
        <f t="shared" si="20"/>
        <v>0</v>
      </c>
      <c r="EM70" s="129">
        <f t="shared" si="20"/>
        <v>0</v>
      </c>
      <c r="EN70" s="129">
        <f t="shared" si="20"/>
        <v>0</v>
      </c>
      <c r="EO70" s="129">
        <f t="shared" si="20"/>
        <v>0</v>
      </c>
      <c r="EP70" s="129">
        <f t="shared" si="20"/>
        <v>0</v>
      </c>
      <c r="EQ70" s="129">
        <f t="shared" si="20"/>
        <v>0</v>
      </c>
      <c r="ER70" s="129">
        <f t="shared" si="20"/>
        <v>0</v>
      </c>
      <c r="ES70" s="129">
        <f t="shared" si="20"/>
        <v>0</v>
      </c>
    </row>
    <row r="71" spans="1:149" x14ac:dyDescent="0.3">
      <c r="B71" s="38" t="s">
        <v>155</v>
      </c>
      <c r="C71" s="76">
        <f>IF(Options!$D$2=Options!$D$4,Options!D65,IF(Options!$D$2=Options!$E$4,Options!E65,IF(Options!$D$2=Options!$F$4,Options!F65,IF(Options!$D$2=Options!$G$4,Options!G65,IF(Options!$D$2=Options!$H$4,Options!H65,IF(Options!$D$2=Options!$I$4,Options!I65,IF(Options!$D$2=Options!$J$4,Options!J65,IF(Options!$D$2=Options!$K$4,Options!K65,IF(Options!$D$2=Options!$L$4,Options!L65,IF(Options!$D$2=Options!$M$4,Options!M65,0))))))))))</f>
        <v>3250</v>
      </c>
      <c r="D71" s="123">
        <f>C71*$D$14</f>
        <v>3835</v>
      </c>
      <c r="E71" s="128"/>
      <c r="F71" s="130">
        <f>IF(F70&gt;0, $D$71*(1+SUM($F$70:F70)), MAX($D$71, E71))</f>
        <v>3835</v>
      </c>
      <c r="G71" s="130">
        <f>IF(G70&gt;0, $D$71*(1+SUM($F$70:G70)), MAX($D$71, F71))</f>
        <v>3835</v>
      </c>
      <c r="H71" s="130">
        <f>IF(H70&gt;0, $D$71*(1+SUM($F$70:H70)), MAX($D$71, G71))</f>
        <v>3835</v>
      </c>
      <c r="I71" s="130">
        <f>IF(I70&gt;0, $D$71*(1+SUM($F$70:I70)), MAX($D$71, H71))</f>
        <v>3835</v>
      </c>
      <c r="J71" s="130">
        <f>IF(J70&gt;0, $D$71*(1+SUM($F$70:J70)), MAX($D$71, I71))</f>
        <v>3835</v>
      </c>
      <c r="K71" s="130">
        <f>IF(K70&gt;0, $D$71*(1+SUM($F$70:K70)), MAX($D$71, J71))</f>
        <v>3835</v>
      </c>
      <c r="L71" s="130">
        <f>IF(L70&gt;0, $D$71*(1+SUM($F$70:L70)), MAX($D$71, K71))</f>
        <v>3835</v>
      </c>
      <c r="M71" s="130">
        <f>IF(M70&gt;0, $D$71*(1+SUM($F$70:M70)), MAX($D$71, L71))</f>
        <v>3835</v>
      </c>
      <c r="N71" s="130">
        <f>IF(N70&gt;0, $D$71*(1+SUM($F$70:N70)), MAX($D$71, M71))</f>
        <v>3835</v>
      </c>
      <c r="O71" s="130">
        <f>IF(O70&gt;0, $D$71*(1+SUM($F$70:O70)), MAX($D$71, N71))</f>
        <v>3835</v>
      </c>
      <c r="P71" s="130">
        <f>IF(P70&gt;0, $D$71*(1+SUM($F$70:P70)), MAX($D$71, O71))</f>
        <v>3835</v>
      </c>
      <c r="Q71" s="130">
        <f>IF(Q70&gt;0, $D$71*(1+SUM($F$70:Q70)), MAX($D$71, P71))</f>
        <v>3835</v>
      </c>
      <c r="R71" s="130">
        <f>IF(R70&gt;0, $D$71*(1+SUM($F$70:R70)), MAX($D$71, Q71))</f>
        <v>3835</v>
      </c>
      <c r="S71" s="130">
        <f>IF(S70&gt;0, $D$71*(1+SUM($F$70:S70)), MAX($D$71, R71))</f>
        <v>3835</v>
      </c>
      <c r="T71" s="130">
        <f>IF(T70&gt;0, $D$71*(1+SUM($F$70:T70)), MAX($D$71, S71))</f>
        <v>3835</v>
      </c>
      <c r="U71" s="130">
        <f>IF(U70&gt;0, $D$71*(1+SUM($F$70:U70)), MAX($D$71, T71))</f>
        <v>3835</v>
      </c>
      <c r="V71" s="130">
        <f>IF(V70&gt;0, $D$71*(1+SUM($F$70:V70)), MAX($D$71, U71))</f>
        <v>3835</v>
      </c>
      <c r="W71" s="130">
        <f>IF(W70&gt;0, $D$71*(1+SUM($F$70:W70)), MAX($D$71, V71))</f>
        <v>3835</v>
      </c>
      <c r="X71" s="130">
        <f>IF(X70&gt;0, $D$71*(1+SUM($F$70:X70)), MAX($D$71, W71))</f>
        <v>3835</v>
      </c>
      <c r="Y71" s="130">
        <f>IF(Y70&gt;0, $D$71*(1+SUM($F$70:Y70)), MAX($D$71, X71))</f>
        <v>3835</v>
      </c>
      <c r="Z71" s="130">
        <f>IF(Z70&gt;0, $D$71*(1+SUM($F$70:Z70)), MAX($D$71, Y71))</f>
        <v>3835</v>
      </c>
      <c r="AA71" s="130">
        <f>IF(AA70&gt;0, $D$71*(1+SUM($F$70:AA70)), MAX($D$71, Z71))</f>
        <v>3835</v>
      </c>
      <c r="AB71" s="130">
        <f>IF(AB70&gt;0, $D$71*(1+SUM($F$70:AB70)), MAX($D$71, AA71))</f>
        <v>3835</v>
      </c>
      <c r="AC71" s="130">
        <f>IF(AC70&gt;0, $D$71*(1+SUM($F$70:AC70)), MAX($D$71, AB71))</f>
        <v>3835</v>
      </c>
      <c r="AD71" s="130">
        <f>IF(AD70&gt;0, $D$71*(1+SUM($F$70:AD70)), MAX($D$71, AC71))</f>
        <v>3835</v>
      </c>
      <c r="AE71" s="130">
        <f>IF(AE70&gt;0, $D$71*(1+SUM($F$70:AE70)), MAX($D$71, AD71))</f>
        <v>3835</v>
      </c>
      <c r="AF71" s="130">
        <f>IF(AF70&gt;0, $D$71*(1+SUM($F$70:AF70)), MAX($D$71, AE71))</f>
        <v>3835</v>
      </c>
      <c r="AG71" s="130">
        <f>IF(AG70&gt;0, $D$71*(1+SUM($F$70:AG70)), MAX($D$71, AF71))</f>
        <v>3835</v>
      </c>
      <c r="AH71" s="130">
        <f>IF(AH70&gt;0, $D$71*(1+SUM($F$70:AH70)), MAX($D$71, AG71))</f>
        <v>3835</v>
      </c>
      <c r="AI71" s="130">
        <f>IF(AI70&gt;0, $D$71*(1+SUM($F$70:AI70)), MAX($D$71, AH71))</f>
        <v>3835</v>
      </c>
      <c r="AJ71" s="130">
        <f>IF(AJ70&gt;0, $D$71*(1+SUM($F$70:AJ70)), MAX($D$71, AI71))</f>
        <v>3835</v>
      </c>
      <c r="AK71" s="130">
        <f>IF(AK70&gt;0, $D$71*(1+SUM($F$70:AK70)), MAX($D$71, AJ71))</f>
        <v>3835</v>
      </c>
      <c r="AL71" s="130">
        <f>IF(AL70&gt;0, $D$71*(1+SUM($F$70:AL70)), MAX($D$71, AK71))</f>
        <v>3835</v>
      </c>
      <c r="AM71" s="130">
        <f>IF(AM70&gt;0, $D$71*(1+SUM($F$70:AM70)), MAX($D$71, AL71))</f>
        <v>3835</v>
      </c>
      <c r="AN71" s="130">
        <f>IF(AN70&gt;0, $D$71*(1+SUM($F$70:AN70)), MAX($D$71, AM71))</f>
        <v>3835</v>
      </c>
      <c r="AO71" s="130">
        <f>IF(AO70&gt;0, $D$71*(1+SUM($F$70:AO70)), MAX($D$71, AN71))</f>
        <v>3835</v>
      </c>
      <c r="AP71" s="130">
        <f>IF(AP70&gt;0, $D$71*(1+SUM($F$70:AP70)), MAX($D$71, AO71))</f>
        <v>3835</v>
      </c>
      <c r="AQ71" s="130">
        <f>IF(AQ70&gt;0, $D$71*(1+SUM($F$70:AQ70)), MAX($D$71, AP71))</f>
        <v>3835</v>
      </c>
      <c r="AR71" s="130">
        <f>IF(AR70&gt;0, $D$71*(1+SUM($F$70:AR70)), MAX($D$71, AQ71))</f>
        <v>3835</v>
      </c>
      <c r="AS71" s="130">
        <f>IF(AS70&gt;0, $D$71*(1+SUM($F$70:AS70)), MAX($D$71, AR71))</f>
        <v>3835</v>
      </c>
      <c r="AT71" s="130">
        <f>IF(AT70&gt;0, $D$71*(1+SUM($F$70:AT70)), MAX($D$71, AS71))</f>
        <v>3835</v>
      </c>
      <c r="AU71" s="130">
        <f>IF(AU70&gt;0, $D$71*(1+SUM($F$70:AU70)), MAX($D$71, AT71))</f>
        <v>3835</v>
      </c>
      <c r="AV71" s="130">
        <f>IF(AV70&gt;0, $D$71*(1+SUM($F$70:AV70)), MAX($D$71, AU71))</f>
        <v>3835</v>
      </c>
      <c r="AW71" s="130">
        <f>IF(AW70&gt;0, $D$71*(1+SUM($F$70:AW70)), MAX($D$71, AV71))</f>
        <v>3835</v>
      </c>
      <c r="AX71" s="130">
        <f>IF(AX70&gt;0, $D$71*(1+SUM($F$70:AX70)), MAX($D$71, AW71))</f>
        <v>3835</v>
      </c>
      <c r="AY71" s="130">
        <f>IF(AY70&gt;0, $D$71*(1+SUM($F$70:AY70)), MAX($D$71, AX71))</f>
        <v>3835</v>
      </c>
      <c r="AZ71" s="130">
        <f>IF(AZ70&gt;0, $D$71*(1+SUM($F$70:AZ70)), MAX($D$71, AY71))</f>
        <v>3835</v>
      </c>
      <c r="BA71" s="130">
        <f>IF(BA70&gt;0, $D$71*(1+SUM($F$70:BA70)), MAX($D$71, AZ71))</f>
        <v>3835</v>
      </c>
      <c r="BB71" s="130">
        <f>IF(BB70&gt;0, $D$71*(1+SUM($F$70:BB70)), MAX($D$71, BA71))</f>
        <v>3835</v>
      </c>
      <c r="BC71" s="130">
        <f>IF(BC70&gt;0, $D$71*(1+SUM($F$70:BC70)), MAX($D$71, BB71))</f>
        <v>3835</v>
      </c>
      <c r="BD71" s="130">
        <f>IF(BD70&gt;0, $D$71*(1+SUM($F$70:BD70)), MAX($D$71, BC71))</f>
        <v>3835</v>
      </c>
      <c r="BE71" s="130">
        <f>IF(BE70&gt;0, $D$71*(1+SUM($F$70:BE70)), MAX($D$71, BD71))</f>
        <v>3835</v>
      </c>
      <c r="BF71" s="130">
        <f>IF(BF70&gt;0, $D$71*(1+SUM($F$70:BF70)), MAX($D$71, BE71))</f>
        <v>3835</v>
      </c>
      <c r="BG71" s="130">
        <f>IF(BG70&gt;0, $D$71*(1+SUM($F$70:BG70)), MAX($D$71, BF71))</f>
        <v>3835</v>
      </c>
      <c r="BH71" s="130">
        <f>IF(BH70&gt;0, $D$71*(1+SUM($F$70:BH70)), MAX($D$71, BG71))</f>
        <v>3835</v>
      </c>
      <c r="BI71" s="130">
        <f>IF(BI70&gt;0, $D$71*(1+SUM($F$70:BI70)), MAX($D$71, BH71))</f>
        <v>3835</v>
      </c>
      <c r="BJ71" s="130">
        <f>IF(BJ70&gt;0, $D$71*(1+SUM($F$70:BJ70)), MAX($D$71, BI71))</f>
        <v>3835</v>
      </c>
      <c r="BK71" s="130">
        <f>IF(BK70&gt;0, $D$71*(1+SUM($F$70:BK70)), MAX($D$71, BJ71))</f>
        <v>3835</v>
      </c>
      <c r="BL71" s="130">
        <f>IF(BL70&gt;0, $D$71*(1+SUM($F$70:BL70)), MAX($D$71, BK71))</f>
        <v>3835</v>
      </c>
      <c r="BM71" s="130">
        <f>IF(BM70&gt;0, $D$71*(1+SUM($F$70:BM70)), MAX($D$71, BL71))</f>
        <v>3835</v>
      </c>
      <c r="BN71" s="130">
        <f>IF(BN70&gt;0, $D$71*(1+SUM($F$70:BN70)), MAX($D$71, BM71))</f>
        <v>3835</v>
      </c>
      <c r="BO71" s="130">
        <f>IF(BO70&gt;0, $D$71*(1+SUM($F$70:BO70)), MAX($D$71, BN71))</f>
        <v>3835</v>
      </c>
      <c r="BP71" s="130">
        <f>IF(BP70&gt;0, $D$71*(1+SUM($F$70:BP70)), MAX($D$71, BO71))</f>
        <v>3835</v>
      </c>
      <c r="BQ71" s="130">
        <f>IF(BQ70&gt;0, $D$71*(1+SUM($F$70:BQ70)), MAX($D$71, BP71))</f>
        <v>3835</v>
      </c>
      <c r="BR71" s="130">
        <f>IF(BR70&gt;0, $D$71*(1+SUM($F$70:BR70)), MAX($D$71, BQ71))</f>
        <v>3835</v>
      </c>
      <c r="BS71" s="130">
        <f>IF(BS70&gt;0, $D$71*(1+SUM($F$70:BS70)), MAX($D$71, BR71))</f>
        <v>3835</v>
      </c>
      <c r="BT71" s="130">
        <f>IF(BT70&gt;0, $D$71*(1+SUM($F$70:BT70)), MAX($D$71, BS71))</f>
        <v>3835</v>
      </c>
      <c r="BU71" s="130">
        <f>IF(BU70&gt;0, $D$71*(1+SUM($F$70:BU70)), MAX($D$71, BT71))</f>
        <v>3835</v>
      </c>
      <c r="BV71" s="130">
        <f>IF(BV70&gt;0, $D$71*(1+SUM($F$70:BV70)), MAX($D$71, BU71))</f>
        <v>3835</v>
      </c>
      <c r="BW71" s="130">
        <f>IF(BW70&gt;0, $D$71*(1+SUM($F$70:BW70)), MAX($D$71, BV71))</f>
        <v>3835</v>
      </c>
      <c r="BX71" s="130">
        <f>IF(BX70&gt;0, $D$71*(1+SUM($F$70:BX70)), MAX($D$71, BW71))</f>
        <v>3835</v>
      </c>
      <c r="BY71" s="130">
        <f>IF(BY70&gt;0, $D$71*(1+SUM($F$70:BY70)), MAX($D$71, BX71))</f>
        <v>3835</v>
      </c>
      <c r="BZ71" s="130">
        <f>IF(BZ70&gt;0, $D$71*(1+SUM($F$70:BZ70)), MAX($D$71, BY71))</f>
        <v>3835</v>
      </c>
      <c r="CA71" s="130">
        <f>IF(CA70&gt;0, $D$71*(1+SUM($F$70:CA70)), MAX($D$71, BZ71))</f>
        <v>3835</v>
      </c>
      <c r="CB71" s="130">
        <f>IF(CB70&gt;0, $D$71*(1+SUM($F$70:CB70)), MAX($D$71, CA71))</f>
        <v>3835</v>
      </c>
      <c r="CC71" s="130">
        <f>IF(CC70&gt;0, $D$71*(1+SUM($F$70:CC70)), MAX($D$71, CB71))</f>
        <v>3835</v>
      </c>
      <c r="CD71" s="130">
        <f>IF(CD70&gt;0, $D$71*(1+SUM($F$70:CD70)), MAX($D$71, CC71))</f>
        <v>3835</v>
      </c>
      <c r="CE71" s="130">
        <f>IF(CE70&gt;0, $D$71*(1+SUM($F$70:CE70)), MAX($D$71, CD71))</f>
        <v>3835</v>
      </c>
      <c r="CF71" s="130">
        <f>IF(CF70&gt;0, $D$71*(1+SUM($F$70:CF70)), MAX($D$71, CE71))</f>
        <v>3835</v>
      </c>
      <c r="CG71" s="130">
        <f>IF(CG70&gt;0, $D$71*(1+SUM($F$70:CG70)), MAX($D$71, CF71))</f>
        <v>3835</v>
      </c>
      <c r="CH71" s="130">
        <f>IF(CH70&gt;0, $D$71*(1+SUM($F$70:CH70)), MAX($D$71, CG71))</f>
        <v>3835</v>
      </c>
      <c r="CI71" s="130">
        <f>IF(CI70&gt;0, $D$71*(1+SUM($F$70:CI70)), MAX($D$71, CH71))</f>
        <v>3835</v>
      </c>
      <c r="CJ71" s="130">
        <f>IF(CJ70&gt;0, $D$71*(1+SUM($F$70:CJ70)), MAX($D$71, CI71))</f>
        <v>3835</v>
      </c>
      <c r="CK71" s="130">
        <f>IF(CK70&gt;0, $D$71*(1+SUM($F$70:CK70)), MAX($D$71, CJ71))</f>
        <v>3835</v>
      </c>
      <c r="CL71" s="130">
        <f>IF(CL70&gt;0, $D$71*(1+SUM($F$70:CL70)), MAX($D$71, CK71))</f>
        <v>3835</v>
      </c>
      <c r="CM71" s="130">
        <f>IF(CM70&gt;0, $D$71*(1+SUM($F$70:CM70)), MAX($D$71, CL71))</f>
        <v>3835</v>
      </c>
      <c r="CN71" s="130">
        <f>IF(CN70&gt;0, $D$71*(1+SUM($F$70:CN70)), MAX($D$71, CM71))</f>
        <v>3835</v>
      </c>
      <c r="CO71" s="130">
        <f>IF(CO70&gt;0, $D$71*(1+SUM($F$70:CO70)), MAX($D$71, CN71))</f>
        <v>3835</v>
      </c>
      <c r="CP71" s="130">
        <f>IF(CP70&gt;0, $D$71*(1+SUM($F$70:CP70)), MAX($D$71, CO71))</f>
        <v>3835</v>
      </c>
      <c r="CQ71" s="130">
        <f>IF(CQ70&gt;0, $D$71*(1+SUM($F$70:CQ70)), MAX($D$71, CP71))</f>
        <v>3835</v>
      </c>
      <c r="CR71" s="130">
        <f>IF(CR70&gt;0, $D$71*(1+SUM($F$70:CR70)), MAX($D$71, CQ71))</f>
        <v>3835</v>
      </c>
      <c r="CS71" s="130">
        <f>IF(CS70&gt;0, $D$71*(1+SUM($F$70:CS70)), MAX($D$71, CR71))</f>
        <v>3835</v>
      </c>
      <c r="CT71" s="130">
        <f>IF(CT70&gt;0, $D$71*(1+SUM($F$70:CT70)), MAX($D$71, CS71))</f>
        <v>3835</v>
      </c>
      <c r="CU71" s="130">
        <f>IF(CU70&gt;0, $D$71*(1+SUM($F$70:CU70)), MAX($D$71, CT71))</f>
        <v>3835</v>
      </c>
      <c r="CV71" s="130">
        <f>IF(CV70&gt;0, $D$71*(1+SUM($F$70:CV70)), MAX($D$71, CU71))</f>
        <v>3835</v>
      </c>
      <c r="CW71" s="130">
        <f>IF(CW70&gt;0, $D$71*(1+SUM($F$70:CW70)), MAX($D$71, CV71))</f>
        <v>3835</v>
      </c>
      <c r="CX71" s="130">
        <f>IF(CX70&gt;0, $D$71*(1+SUM($F$70:CX70)), MAX($D$71, CW71))</f>
        <v>3835</v>
      </c>
      <c r="CY71" s="130">
        <f>IF(CY70&gt;0, $D$71*(1+SUM($F$70:CY70)), MAX($D$71, CX71))</f>
        <v>3835</v>
      </c>
      <c r="CZ71" s="130">
        <f>IF(CZ70&gt;0, $D$71*(1+SUM($F$70:CZ70)), MAX($D$71, CY71))</f>
        <v>3835</v>
      </c>
      <c r="DA71" s="130">
        <f>IF(DA70&gt;0, $D$71*(1+SUM($F$70:DA70)), MAX($D$71, CZ71))</f>
        <v>3835</v>
      </c>
      <c r="DB71" s="130">
        <f>IF(DB70&gt;0, $D$71*(1+SUM($F$70:DB70)), MAX($D$71, DA71))</f>
        <v>3835</v>
      </c>
      <c r="DC71" s="130">
        <f>IF(DC70&gt;0, $D$71*(1+SUM($F$70:DC70)), MAX($D$71, DB71))</f>
        <v>3835</v>
      </c>
      <c r="DD71" s="130">
        <f>IF(DD70&gt;0, $D$71*(1+SUM($F$70:DD70)), MAX($D$71, DC71))</f>
        <v>3835</v>
      </c>
      <c r="DE71" s="130">
        <f>IF(DE70&gt;0, $D$71*(1+SUM($F$70:DE70)), MAX($D$71, DD71))</f>
        <v>3835</v>
      </c>
      <c r="DF71" s="130">
        <f>IF(DF70&gt;0, $D$71*(1+SUM($F$70:DF70)), MAX($D$71, DE71))</f>
        <v>3835</v>
      </c>
      <c r="DG71" s="130">
        <f>IF(DG70&gt;0, $D$71*(1+SUM($F$70:DG70)), MAX($D$71, DF71))</f>
        <v>3835</v>
      </c>
      <c r="DH71" s="130">
        <f>IF(DH70&gt;0, $D$71*(1+SUM($F$70:DH70)), MAX($D$71, DG71))</f>
        <v>3835</v>
      </c>
      <c r="DI71" s="130">
        <f>IF(DI70&gt;0, $D$71*(1+SUM($F$70:DI70)), MAX($D$71, DH71))</f>
        <v>3835</v>
      </c>
      <c r="DJ71" s="130">
        <f>IF(DJ70&gt;0, $D$71*(1+SUM($F$70:DJ70)), MAX($D$71, DI71))</f>
        <v>3835</v>
      </c>
      <c r="DK71" s="130">
        <f>IF(DK70&gt;0, $D$71*(1+SUM($F$70:DK70)), MAX($D$71, DJ71))</f>
        <v>3835</v>
      </c>
      <c r="DL71" s="130">
        <f>IF(DL70&gt;0, $D$71*(1+SUM($F$70:DL70)), MAX($D$71, DK71))</f>
        <v>3835</v>
      </c>
      <c r="DM71" s="130">
        <f>IF(DM70&gt;0, $D$71*(1+SUM($F$70:DM70)), MAX($D$71, DL71))</f>
        <v>3835</v>
      </c>
      <c r="DN71" s="130">
        <f>IF(DN70&gt;0, $D$71*(1+SUM($F$70:DN70)), MAX($D$71, DM71))</f>
        <v>3835</v>
      </c>
      <c r="DO71" s="130">
        <f>IF(DO70&gt;0, $D$71*(1+SUM($F$70:DO70)), MAX($D$71, DN71))</f>
        <v>3835</v>
      </c>
      <c r="DP71" s="130">
        <f>IF(DP70&gt;0, $D$71*(1+SUM($F$70:DP70)), MAX($D$71, DO71))</f>
        <v>3835</v>
      </c>
      <c r="DQ71" s="130">
        <f>IF(DQ70&gt;0, $D$71*(1+SUM($F$70:DQ70)), MAX($D$71, DP71))</f>
        <v>3835</v>
      </c>
      <c r="DR71" s="130">
        <f>IF(DR70&gt;0, $D$71*(1+SUM($F$70:DR70)), MAX($D$71, DQ71))</f>
        <v>3835</v>
      </c>
      <c r="DS71" s="130">
        <f>IF(DS70&gt;0, $D$71*(1+SUM($F$70:DS70)), MAX($D$71, DR71))</f>
        <v>3835</v>
      </c>
      <c r="DT71" s="130">
        <f>IF(DT70&gt;0, $D$71*(1+SUM($F$70:DT70)), MAX($D$71, DS71))</f>
        <v>3835</v>
      </c>
      <c r="DU71" s="130">
        <f>IF(DU70&gt;0, $D$71*(1+SUM($F$70:DU70)), MAX($D$71, DT71))</f>
        <v>3835</v>
      </c>
      <c r="DV71" s="130">
        <f>IF(DV70&gt;0, $D$71*(1+SUM($F$70:DV70)), MAX($D$71, DU71))</f>
        <v>3835</v>
      </c>
      <c r="DW71" s="130">
        <f>IF(DW70&gt;0, $D$71*(1+SUM($F$70:DW70)), MAX($D$71, DV71))</f>
        <v>3835</v>
      </c>
      <c r="DX71" s="130">
        <f>IF(DX70&gt;0, $D$71*(1+SUM($F$70:DX70)), MAX($D$71, DW71))</f>
        <v>3835</v>
      </c>
      <c r="DY71" s="130">
        <f>IF(DY70&gt;0, $D$71*(1+SUM($F$70:DY70)), MAX($D$71, DX71))</f>
        <v>3835</v>
      </c>
      <c r="DZ71" s="130">
        <f>IF(DZ70&gt;0, $D$71*(1+SUM($F$70:DZ70)), MAX($D$71, DY71))</f>
        <v>3835</v>
      </c>
      <c r="EA71" s="130">
        <f>IF(EA70&gt;0, $D$71*(1+SUM($F$70:EA70)), MAX($D$71, DZ71))</f>
        <v>3835</v>
      </c>
      <c r="EB71" s="130">
        <f>IF(EB70&gt;0, $D$71*(1+SUM($F$70:EB70)), MAX($D$71, EA71))</f>
        <v>3835</v>
      </c>
      <c r="EC71" s="130">
        <f>IF(EC70&gt;0, $D$71*(1+SUM($F$70:EC70)), MAX($D$71, EB71))</f>
        <v>3835</v>
      </c>
      <c r="ED71" s="130">
        <f>IF(ED70&gt;0, $D$71*(1+SUM($F$70:ED70)), MAX($D$71, EC71))</f>
        <v>3835</v>
      </c>
      <c r="EE71" s="130">
        <f>IF(EE70&gt;0, $D$71*(1+SUM($F$70:EE70)), MAX($D$71, ED71))</f>
        <v>3835</v>
      </c>
      <c r="EF71" s="130">
        <f>IF(EF70&gt;0, $D$71*(1+SUM($F$70:EF70)), MAX($D$71, EE71))</f>
        <v>3835</v>
      </c>
      <c r="EG71" s="130">
        <f>IF(EG70&gt;0, $D$71*(1+SUM($F$70:EG70)), MAX($D$71, EF71))</f>
        <v>3835</v>
      </c>
      <c r="EH71" s="130">
        <f>IF(EH70&gt;0, $D$71*(1+SUM($F$70:EH70)), MAX($D$71, EG71))</f>
        <v>3835</v>
      </c>
      <c r="EI71" s="130">
        <f>IF(EI70&gt;0, $D$71*(1+SUM($F$70:EI70)), MAX($D$71, EH71))</f>
        <v>3835</v>
      </c>
      <c r="EJ71" s="130">
        <f>IF(EJ70&gt;0, $D$71*(1+SUM($F$70:EJ70)), MAX($D$71, EI71))</f>
        <v>3835</v>
      </c>
      <c r="EK71" s="130">
        <f>IF(EK70&gt;0, $D$71*(1+SUM($F$70:EK70)), MAX($D$71, EJ71))</f>
        <v>3835</v>
      </c>
      <c r="EL71" s="130">
        <f>IF(EL70&gt;0, $D$71*(1+SUM($F$70:EL70)), MAX($D$71, EK71))</f>
        <v>3835</v>
      </c>
      <c r="EM71" s="130">
        <f>IF(EM70&gt;0, $D$71*(1+SUM($F$70:EM70)), MAX($D$71, EL71))</f>
        <v>3835</v>
      </c>
      <c r="EN71" s="130">
        <f>IF(EN70&gt;0, $D$71*(1+SUM($F$70:EN70)), MAX($D$71, EM71))</f>
        <v>3835</v>
      </c>
      <c r="EO71" s="130">
        <f>IF(EO70&gt;0, $D$71*(1+SUM($F$70:EO70)), MAX($D$71, EN71))</f>
        <v>3835</v>
      </c>
      <c r="EP71" s="130">
        <f>IF(EP70&gt;0, $D$71*(1+SUM($F$70:EP70)), MAX($D$71, EO71))</f>
        <v>3835</v>
      </c>
      <c r="EQ71" s="130">
        <f>IF(EQ70&gt;0, $D$71*(1+SUM($F$70:EQ70)), MAX($D$71, EP71))</f>
        <v>3835</v>
      </c>
      <c r="ER71" s="130">
        <f>IF(ER70&gt;0, $D$71*(1+SUM($F$70:ER70)), MAX($D$71, EQ71))</f>
        <v>3835</v>
      </c>
      <c r="ES71" s="130">
        <f>IF(ES70&gt;0, $D$71*(1+SUM($F$70:ES70)), MAX($D$71, ER71))</f>
        <v>3835</v>
      </c>
    </row>
    <row r="72" spans="1:149" x14ac:dyDescent="0.3">
      <c r="B72" s="121" t="s">
        <v>49</v>
      </c>
      <c r="C72" s="76">
        <f>IF(Options!$D$2=Options!$D$4,Options!D66,IF(Options!$D$2=Options!$E$4,Options!E66,IF(Options!$D$2=Options!$F$4,Options!F66,IF(Options!$D$2=Options!$G$4,Options!G66,IF(Options!$D$2=Options!$H$4,Options!H66,IF(Options!$D$2=Options!$I$4,Options!I66,IF(Options!$D$2=Options!$J$4,Options!J66,IF(Options!$D$2=Options!$K$4,Options!K66,IF(Options!$D$2=Options!$L$4,Options!L66,IF(Options!$D$2=Options!$M$4,Options!M66,0))))))))))</f>
        <v>3000</v>
      </c>
      <c r="D72" s="123">
        <f t="shared" ref="D72:D82" si="21">C72*$D$14</f>
        <v>3540</v>
      </c>
      <c r="E72" s="128"/>
      <c r="F72" s="130">
        <f>IF(F70&gt;0, $D$72*(1+SUM($F$70:F70)), MAX($D$72, E72))</f>
        <v>3540</v>
      </c>
      <c r="G72" s="130">
        <f>IF(G70&gt;0, $D$72*(1+SUM($F$70:G70)), MAX($D$72, F72))</f>
        <v>3540</v>
      </c>
      <c r="H72" s="130">
        <f>IF(H70&gt;0, $D$72*(1+SUM($F$70:H70)), MAX($D$72, G72))</f>
        <v>3540</v>
      </c>
      <c r="I72" s="130">
        <f>IF(I70&gt;0, $D$72*(1+SUM($F$70:I70)), MAX($D$72, H72))</f>
        <v>3540</v>
      </c>
      <c r="J72" s="130">
        <f>IF(J70&gt;0, $D$72*(1+SUM($F$70:J70)), MAX($D$72, I72))</f>
        <v>3540</v>
      </c>
      <c r="K72" s="130">
        <f>IF(K70&gt;0, $D$72*(1+SUM($F$70:K70)), MAX($D$72, J72))</f>
        <v>3540</v>
      </c>
      <c r="L72" s="130">
        <f>IF(L70&gt;0, $D$72*(1+SUM($F$70:L70)), MAX($D$72, K72))</f>
        <v>3540</v>
      </c>
      <c r="M72" s="130">
        <f>IF(M70&gt;0, $D$72*(1+SUM($F$70:M70)), MAX($D$72, L72))</f>
        <v>3540</v>
      </c>
      <c r="N72" s="130">
        <f>IF(N70&gt;0, $D$72*(1+SUM($F$70:N70)), MAX($D$72, M72))</f>
        <v>3540</v>
      </c>
      <c r="O72" s="130">
        <f>IF(O70&gt;0, $D$72*(1+SUM($F$70:O70)), MAX($D$72, N72))</f>
        <v>3540</v>
      </c>
      <c r="P72" s="130">
        <f>IF(P70&gt;0, $D$72*(1+SUM($F$70:P70)), MAX($D$72, O72))</f>
        <v>3540</v>
      </c>
      <c r="Q72" s="130">
        <f>IF(Q70&gt;0, $D$72*(1+SUM($F$70:Q70)), MAX($D$72, P72))</f>
        <v>3540</v>
      </c>
      <c r="R72" s="130">
        <f>IF(R70&gt;0, $D$72*(1+SUM($F$70:R70)), MAX($D$72, Q72))</f>
        <v>3540</v>
      </c>
      <c r="S72" s="130">
        <f>IF(S70&gt;0, $D$72*(1+SUM($F$70:S70)), MAX($D$72, R72))</f>
        <v>3540</v>
      </c>
      <c r="T72" s="130">
        <f>IF(T70&gt;0, $D$72*(1+SUM($F$70:T70)), MAX($D$72, S72))</f>
        <v>3540</v>
      </c>
      <c r="U72" s="130">
        <f>IF(U70&gt;0, $D$72*(1+SUM($F$70:U70)), MAX($D$72, T72))</f>
        <v>3540</v>
      </c>
      <c r="V72" s="130">
        <f>IF(V70&gt;0, $D$72*(1+SUM($F$70:V70)), MAX($D$72, U72))</f>
        <v>3540</v>
      </c>
      <c r="W72" s="130">
        <f>IF(W70&gt;0, $D$72*(1+SUM($F$70:W70)), MAX($D$72, V72))</f>
        <v>3540</v>
      </c>
      <c r="X72" s="130">
        <f>IF(X70&gt;0, $D$72*(1+SUM($F$70:X70)), MAX($D$72, W72))</f>
        <v>3540</v>
      </c>
      <c r="Y72" s="130">
        <f>IF(Y70&gt;0, $D$72*(1+SUM($F$70:Y70)), MAX($D$72, X72))</f>
        <v>3540</v>
      </c>
      <c r="Z72" s="130">
        <f>IF(Z70&gt;0, $D$72*(1+SUM($F$70:Z70)), MAX($D$72, Y72))</f>
        <v>3540</v>
      </c>
      <c r="AA72" s="130">
        <f>IF(AA70&gt;0, $D$72*(1+SUM($F$70:AA70)), MAX($D$72, Z72))</f>
        <v>3540</v>
      </c>
      <c r="AB72" s="130">
        <f>IF(AB70&gt;0, $D$72*(1+SUM($F$70:AB70)), MAX($D$72, AA72))</f>
        <v>3540</v>
      </c>
      <c r="AC72" s="130">
        <f>IF(AC70&gt;0, $D$72*(1+SUM($F$70:AC70)), MAX($D$72, AB72))</f>
        <v>3540</v>
      </c>
      <c r="AD72" s="130">
        <f>IF(AD70&gt;0, $D$72*(1+SUM($F$70:AD70)), MAX($D$72, AC72))</f>
        <v>3540</v>
      </c>
      <c r="AE72" s="130">
        <f>IF(AE70&gt;0, $D$72*(1+SUM($F$70:AE70)), MAX($D$72, AD72))</f>
        <v>3540</v>
      </c>
      <c r="AF72" s="130">
        <f>IF(AF70&gt;0, $D$72*(1+SUM($F$70:AF70)), MAX($D$72, AE72))</f>
        <v>3540</v>
      </c>
      <c r="AG72" s="130">
        <f>IF(AG70&gt;0, $D$72*(1+SUM($F$70:AG70)), MAX($D$72, AF72))</f>
        <v>3540</v>
      </c>
      <c r="AH72" s="130">
        <f>IF(AH70&gt;0, $D$72*(1+SUM($F$70:AH70)), MAX($D$72, AG72))</f>
        <v>3540</v>
      </c>
      <c r="AI72" s="130">
        <f>IF(AI70&gt;0, $D$72*(1+SUM($F$70:AI70)), MAX($D$72, AH72))</f>
        <v>3540</v>
      </c>
      <c r="AJ72" s="130">
        <f>IF(AJ70&gt;0, $D$72*(1+SUM($F$70:AJ70)), MAX($D$72, AI72))</f>
        <v>3540</v>
      </c>
      <c r="AK72" s="130">
        <f>IF(AK70&gt;0, $D$72*(1+SUM($F$70:AK70)), MAX($D$72, AJ72))</f>
        <v>3540</v>
      </c>
      <c r="AL72" s="130">
        <f>IF(AL70&gt;0, $D$72*(1+SUM($F$70:AL70)), MAX($D$72, AK72))</f>
        <v>3540</v>
      </c>
      <c r="AM72" s="130">
        <f>IF(AM70&gt;0, $D$72*(1+SUM($F$70:AM70)), MAX($D$72, AL72))</f>
        <v>3540</v>
      </c>
      <c r="AN72" s="130">
        <f>IF(AN70&gt;0, $D$72*(1+SUM($F$70:AN70)), MAX($D$72, AM72))</f>
        <v>3540</v>
      </c>
      <c r="AO72" s="130">
        <f>IF(AO70&gt;0, $D$72*(1+SUM($F$70:AO70)), MAX($D$72, AN72))</f>
        <v>3540</v>
      </c>
      <c r="AP72" s="130">
        <f>IF(AP70&gt;0, $D$72*(1+SUM($F$70:AP70)), MAX($D$72, AO72))</f>
        <v>3540</v>
      </c>
      <c r="AQ72" s="130">
        <f>IF(AQ70&gt;0, $D$72*(1+SUM($F$70:AQ70)), MAX($D$72, AP72))</f>
        <v>3540</v>
      </c>
      <c r="AR72" s="130">
        <f>IF(AR70&gt;0, $D$72*(1+SUM($F$70:AR70)), MAX($D$72, AQ72))</f>
        <v>3540</v>
      </c>
      <c r="AS72" s="130">
        <f>IF(AS70&gt;0, $D$72*(1+SUM($F$70:AS70)), MAX($D$72, AR72))</f>
        <v>3540</v>
      </c>
      <c r="AT72" s="130">
        <f>IF(AT70&gt;0, $D$72*(1+SUM($F$70:AT70)), MAX($D$72, AS72))</f>
        <v>3540</v>
      </c>
      <c r="AU72" s="130">
        <f>IF(AU70&gt;0, $D$72*(1+SUM($F$70:AU70)), MAX($D$72, AT72))</f>
        <v>3540</v>
      </c>
      <c r="AV72" s="130">
        <f>IF(AV70&gt;0, $D$72*(1+SUM($F$70:AV70)), MAX($D$72, AU72))</f>
        <v>3540</v>
      </c>
      <c r="AW72" s="130">
        <f>IF(AW70&gt;0, $D$72*(1+SUM($F$70:AW70)), MAX($D$72, AV72))</f>
        <v>3540</v>
      </c>
      <c r="AX72" s="130">
        <f>IF(AX70&gt;0, $D$72*(1+SUM($F$70:AX70)), MAX($D$72, AW72))</f>
        <v>3540</v>
      </c>
      <c r="AY72" s="130">
        <f>IF(AY70&gt;0, $D$72*(1+SUM($F$70:AY70)), MAX($D$72, AX72))</f>
        <v>3540</v>
      </c>
      <c r="AZ72" s="130">
        <f>IF(AZ70&gt;0, $D$72*(1+SUM($F$70:AZ70)), MAX($D$72, AY72))</f>
        <v>3540</v>
      </c>
      <c r="BA72" s="130">
        <f>IF(BA70&gt;0, $D$72*(1+SUM($F$70:BA70)), MAX($D$72, AZ72))</f>
        <v>3540</v>
      </c>
      <c r="BB72" s="130">
        <f>IF(BB70&gt;0, $D$72*(1+SUM($F$70:BB70)), MAX($D$72, BA72))</f>
        <v>3540</v>
      </c>
      <c r="BC72" s="130">
        <f>IF(BC70&gt;0, $D$72*(1+SUM($F$70:BC70)), MAX($D$72, BB72))</f>
        <v>3540</v>
      </c>
      <c r="BD72" s="130">
        <f>IF(BD70&gt;0, $D$72*(1+SUM($F$70:BD70)), MAX($D$72, BC72))</f>
        <v>3540</v>
      </c>
      <c r="BE72" s="130">
        <f>IF(BE70&gt;0, $D$72*(1+SUM($F$70:BE70)), MAX($D$72, BD72))</f>
        <v>3540</v>
      </c>
      <c r="BF72" s="130">
        <f>IF(BF70&gt;0, $D$72*(1+SUM($F$70:BF70)), MAX($D$72, BE72))</f>
        <v>3540</v>
      </c>
      <c r="BG72" s="130">
        <f>IF(BG70&gt;0, $D$72*(1+SUM($F$70:BG70)), MAX($D$72, BF72))</f>
        <v>3540</v>
      </c>
      <c r="BH72" s="130">
        <f>IF(BH70&gt;0, $D$72*(1+SUM($F$70:BH70)), MAX($D$72, BG72))</f>
        <v>3540</v>
      </c>
      <c r="BI72" s="130">
        <f>IF(BI70&gt;0, $D$72*(1+SUM($F$70:BI70)), MAX($D$72, BH72))</f>
        <v>3540</v>
      </c>
      <c r="BJ72" s="130">
        <f>IF(BJ70&gt;0, $D$72*(1+SUM($F$70:BJ70)), MAX($D$72, BI72))</f>
        <v>3540</v>
      </c>
      <c r="BK72" s="130">
        <f>IF(BK70&gt;0, $D$72*(1+SUM($F$70:BK70)), MAX($D$72, BJ72))</f>
        <v>3540</v>
      </c>
      <c r="BL72" s="130">
        <f>IF(BL70&gt;0, $D$72*(1+SUM($F$70:BL70)), MAX($D$72, BK72))</f>
        <v>3540</v>
      </c>
      <c r="BM72" s="130">
        <f>IF(BM70&gt;0, $D$72*(1+SUM($F$70:BM70)), MAX($D$72, BL72))</f>
        <v>3540</v>
      </c>
      <c r="BN72" s="130">
        <f>IF(BN70&gt;0, $D$72*(1+SUM($F$70:BN70)), MAX($D$72, BM72))</f>
        <v>3540</v>
      </c>
      <c r="BO72" s="130">
        <f>IF(BO70&gt;0, $D$72*(1+SUM($F$70:BO70)), MAX($D$72, BN72))</f>
        <v>3540</v>
      </c>
      <c r="BP72" s="130">
        <f>IF(BP70&gt;0, $D$72*(1+SUM($F$70:BP70)), MAX($D$72, BO72))</f>
        <v>3540</v>
      </c>
      <c r="BQ72" s="130">
        <f>IF(BQ70&gt;0, $D$72*(1+SUM($F$70:BQ70)), MAX($D$72, BP72))</f>
        <v>3540</v>
      </c>
      <c r="BR72" s="130">
        <f>IF(BR70&gt;0, $D$72*(1+SUM($F$70:BR70)), MAX($D$72, BQ72))</f>
        <v>3540</v>
      </c>
      <c r="BS72" s="130">
        <f>IF(BS70&gt;0, $D$72*(1+SUM($F$70:BS70)), MAX($D$72, BR72))</f>
        <v>3540</v>
      </c>
      <c r="BT72" s="130">
        <f>IF(BT70&gt;0, $D$72*(1+SUM($F$70:BT70)), MAX($D$72, BS72))</f>
        <v>3540</v>
      </c>
      <c r="BU72" s="130">
        <f>IF(BU70&gt;0, $D$72*(1+SUM($F$70:BU70)), MAX($D$72, BT72))</f>
        <v>3540</v>
      </c>
      <c r="BV72" s="130">
        <f>IF(BV70&gt;0, $D$72*(1+SUM($F$70:BV70)), MAX($D$72, BU72))</f>
        <v>3540</v>
      </c>
      <c r="BW72" s="130">
        <f>IF(BW70&gt;0, $D$72*(1+SUM($F$70:BW70)), MAX($D$72, BV72))</f>
        <v>3540</v>
      </c>
      <c r="BX72" s="130">
        <f>IF(BX70&gt;0, $D$72*(1+SUM($F$70:BX70)), MAX($D$72, BW72))</f>
        <v>3540</v>
      </c>
      <c r="BY72" s="130">
        <f>IF(BY70&gt;0, $D$72*(1+SUM($F$70:BY70)), MAX($D$72, BX72))</f>
        <v>3540</v>
      </c>
      <c r="BZ72" s="130">
        <f>IF(BZ70&gt;0, $D$72*(1+SUM($F$70:BZ70)), MAX($D$72, BY72))</f>
        <v>3540</v>
      </c>
      <c r="CA72" s="130">
        <f>IF(CA70&gt;0, $D$72*(1+SUM($F$70:CA70)), MAX($D$72, BZ72))</f>
        <v>3540</v>
      </c>
      <c r="CB72" s="130">
        <f>IF(CB70&gt;0, $D$72*(1+SUM($F$70:CB70)), MAX($D$72, CA72))</f>
        <v>3540</v>
      </c>
      <c r="CC72" s="130">
        <f>IF(CC70&gt;0, $D$72*(1+SUM($F$70:CC70)), MAX($D$72, CB72))</f>
        <v>3540</v>
      </c>
      <c r="CD72" s="130">
        <f>IF(CD70&gt;0, $D$72*(1+SUM($F$70:CD70)), MAX($D$72, CC72))</f>
        <v>3540</v>
      </c>
      <c r="CE72" s="130">
        <f>IF(CE70&gt;0, $D$72*(1+SUM($F$70:CE70)), MAX($D$72, CD72))</f>
        <v>3540</v>
      </c>
      <c r="CF72" s="130">
        <f>IF(CF70&gt;0, $D$72*(1+SUM($F$70:CF70)), MAX($D$72, CE72))</f>
        <v>3540</v>
      </c>
      <c r="CG72" s="130">
        <f>IF(CG70&gt;0, $D$72*(1+SUM($F$70:CG70)), MAX($D$72, CF72))</f>
        <v>3540</v>
      </c>
      <c r="CH72" s="130">
        <f>IF(CH70&gt;0, $D$72*(1+SUM($F$70:CH70)), MAX($D$72, CG72))</f>
        <v>3540</v>
      </c>
      <c r="CI72" s="130">
        <f>IF(CI70&gt;0, $D$72*(1+SUM($F$70:CI70)), MAX($D$72, CH72))</f>
        <v>3540</v>
      </c>
      <c r="CJ72" s="130">
        <f>IF(CJ70&gt;0, $D$72*(1+SUM($F$70:CJ70)), MAX($D$72, CI72))</f>
        <v>3540</v>
      </c>
      <c r="CK72" s="130">
        <f>IF(CK70&gt;0, $D$72*(1+SUM($F$70:CK70)), MAX($D$72, CJ72))</f>
        <v>3540</v>
      </c>
      <c r="CL72" s="130">
        <f>IF(CL70&gt;0, $D$72*(1+SUM($F$70:CL70)), MAX($D$72, CK72))</f>
        <v>3540</v>
      </c>
      <c r="CM72" s="130">
        <f>IF(CM70&gt;0, $D$72*(1+SUM($F$70:CM70)), MAX($D$72, CL72))</f>
        <v>3540</v>
      </c>
      <c r="CN72" s="130">
        <f>IF(CN70&gt;0, $D$72*(1+SUM($F$70:CN70)), MAX($D$72, CM72))</f>
        <v>3540</v>
      </c>
      <c r="CO72" s="130">
        <f>IF(CO70&gt;0, $D$72*(1+SUM($F$70:CO70)), MAX($D$72, CN72))</f>
        <v>3540</v>
      </c>
      <c r="CP72" s="130">
        <f>IF(CP70&gt;0, $D$72*(1+SUM($F$70:CP70)), MAX($D$72, CO72))</f>
        <v>3540</v>
      </c>
      <c r="CQ72" s="130">
        <f>IF(CQ70&gt;0, $D$72*(1+SUM($F$70:CQ70)), MAX($D$72, CP72))</f>
        <v>3540</v>
      </c>
      <c r="CR72" s="130">
        <f>IF(CR70&gt;0, $D$72*(1+SUM($F$70:CR70)), MAX($D$72, CQ72))</f>
        <v>3540</v>
      </c>
      <c r="CS72" s="130">
        <f>IF(CS70&gt;0, $D$72*(1+SUM($F$70:CS70)), MAX($D$72, CR72))</f>
        <v>3540</v>
      </c>
      <c r="CT72" s="130">
        <f>IF(CT70&gt;0, $D$72*(1+SUM($F$70:CT70)), MAX($D$72, CS72))</f>
        <v>3540</v>
      </c>
      <c r="CU72" s="130">
        <f>IF(CU70&gt;0, $D$72*(1+SUM($F$70:CU70)), MAX($D$72, CT72))</f>
        <v>3540</v>
      </c>
      <c r="CV72" s="130">
        <f>IF(CV70&gt;0, $D$72*(1+SUM($F$70:CV70)), MAX($D$72, CU72))</f>
        <v>3540</v>
      </c>
      <c r="CW72" s="130">
        <f>IF(CW70&gt;0, $D$72*(1+SUM($F$70:CW70)), MAX($D$72, CV72))</f>
        <v>3540</v>
      </c>
      <c r="CX72" s="130">
        <f>IF(CX70&gt;0, $D$72*(1+SUM($F$70:CX70)), MAX($D$72, CW72))</f>
        <v>3540</v>
      </c>
      <c r="CY72" s="130">
        <f>IF(CY70&gt;0, $D$72*(1+SUM($F$70:CY70)), MAX($D$72, CX72))</f>
        <v>3540</v>
      </c>
      <c r="CZ72" s="130">
        <f>IF(CZ70&gt;0, $D$72*(1+SUM($F$70:CZ70)), MAX($D$72, CY72))</f>
        <v>3540</v>
      </c>
      <c r="DA72" s="130">
        <f>IF(DA70&gt;0, $D$72*(1+SUM($F$70:DA70)), MAX($D$72, CZ72))</f>
        <v>3540</v>
      </c>
      <c r="DB72" s="130">
        <f>IF(DB70&gt;0, $D$72*(1+SUM($F$70:DB70)), MAX($D$72, DA72))</f>
        <v>3540</v>
      </c>
      <c r="DC72" s="130">
        <f>IF(DC70&gt;0, $D$72*(1+SUM($F$70:DC70)), MAX($D$72, DB72))</f>
        <v>3540</v>
      </c>
      <c r="DD72" s="130">
        <f>IF(DD70&gt;0, $D$72*(1+SUM($F$70:DD70)), MAX($D$72, DC72))</f>
        <v>3540</v>
      </c>
      <c r="DE72" s="130">
        <f>IF(DE70&gt;0, $D$72*(1+SUM($F$70:DE70)), MAX($D$72, DD72))</f>
        <v>3540</v>
      </c>
      <c r="DF72" s="130">
        <f>IF(DF70&gt;0, $D$72*(1+SUM($F$70:DF70)), MAX($D$72, DE72))</f>
        <v>3540</v>
      </c>
      <c r="DG72" s="130">
        <f>IF(DG70&gt;0, $D$72*(1+SUM($F$70:DG70)), MAX($D$72, DF72))</f>
        <v>3540</v>
      </c>
      <c r="DH72" s="130">
        <f>IF(DH70&gt;0, $D$72*(1+SUM($F$70:DH70)), MAX($D$72, DG72))</f>
        <v>3540</v>
      </c>
      <c r="DI72" s="130">
        <f>IF(DI70&gt;0, $D$72*(1+SUM($F$70:DI70)), MAX($D$72, DH72))</f>
        <v>3540</v>
      </c>
      <c r="DJ72" s="130">
        <f>IF(DJ70&gt;0, $D$72*(1+SUM($F$70:DJ70)), MAX($D$72, DI72))</f>
        <v>3540</v>
      </c>
      <c r="DK72" s="130">
        <f>IF(DK70&gt;0, $D$72*(1+SUM($F$70:DK70)), MAX($D$72, DJ72))</f>
        <v>3540</v>
      </c>
      <c r="DL72" s="130">
        <f>IF(DL70&gt;0, $D$72*(1+SUM($F$70:DL70)), MAX($D$72, DK72))</f>
        <v>3540</v>
      </c>
      <c r="DM72" s="130">
        <f>IF(DM70&gt;0, $D$72*(1+SUM($F$70:DM70)), MAX($D$72, DL72))</f>
        <v>3540</v>
      </c>
      <c r="DN72" s="130">
        <f>IF(DN70&gt;0, $D$72*(1+SUM($F$70:DN70)), MAX($D$72, DM72))</f>
        <v>3540</v>
      </c>
      <c r="DO72" s="130">
        <f>IF(DO70&gt;0, $D$72*(1+SUM($F$70:DO70)), MAX($D$72, DN72))</f>
        <v>3540</v>
      </c>
      <c r="DP72" s="130">
        <f>IF(DP70&gt;0, $D$72*(1+SUM($F$70:DP70)), MAX($D$72, DO72))</f>
        <v>3540</v>
      </c>
      <c r="DQ72" s="130">
        <f>IF(DQ70&gt;0, $D$72*(1+SUM($F$70:DQ70)), MAX($D$72, DP72))</f>
        <v>3540</v>
      </c>
      <c r="DR72" s="130">
        <f>IF(DR70&gt;0, $D$72*(1+SUM($F$70:DR70)), MAX($D$72, DQ72))</f>
        <v>3540</v>
      </c>
      <c r="DS72" s="130">
        <f>IF(DS70&gt;0, $D$72*(1+SUM($F$70:DS70)), MAX($D$72, DR72))</f>
        <v>3540</v>
      </c>
      <c r="DT72" s="130">
        <f>IF(DT70&gt;0, $D$72*(1+SUM($F$70:DT70)), MAX($D$72, DS72))</f>
        <v>3540</v>
      </c>
      <c r="DU72" s="130">
        <f>IF(DU70&gt;0, $D$72*(1+SUM($F$70:DU70)), MAX($D$72, DT72))</f>
        <v>3540</v>
      </c>
      <c r="DV72" s="130">
        <f>IF(DV70&gt;0, $D$72*(1+SUM($F$70:DV70)), MAX($D$72, DU72))</f>
        <v>3540</v>
      </c>
      <c r="DW72" s="130">
        <f>IF(DW70&gt;0, $D$72*(1+SUM($F$70:DW70)), MAX($D$72, DV72))</f>
        <v>3540</v>
      </c>
      <c r="DX72" s="130">
        <f>IF(DX70&gt;0, $D$72*(1+SUM($F$70:DX70)), MAX($D$72, DW72))</f>
        <v>3540</v>
      </c>
      <c r="DY72" s="130">
        <f>IF(DY70&gt;0, $D$72*(1+SUM($F$70:DY70)), MAX($D$72, DX72))</f>
        <v>3540</v>
      </c>
      <c r="DZ72" s="130">
        <f>IF(DZ70&gt;0, $D$72*(1+SUM($F$70:DZ70)), MAX($D$72, DY72))</f>
        <v>3540</v>
      </c>
      <c r="EA72" s="130">
        <f>IF(EA70&gt;0, $D$72*(1+SUM($F$70:EA70)), MAX($D$72, DZ72))</f>
        <v>3540</v>
      </c>
      <c r="EB72" s="130">
        <f>IF(EB70&gt;0, $D$72*(1+SUM($F$70:EB70)), MAX($D$72, EA72))</f>
        <v>3540</v>
      </c>
      <c r="EC72" s="130">
        <f>IF(EC70&gt;0, $D$72*(1+SUM($F$70:EC70)), MAX($D$72, EB72))</f>
        <v>3540</v>
      </c>
      <c r="ED72" s="130">
        <f>IF(ED70&gt;0, $D$72*(1+SUM($F$70:ED70)), MAX($D$72, EC72))</f>
        <v>3540</v>
      </c>
      <c r="EE72" s="130">
        <f>IF(EE70&gt;0, $D$72*(1+SUM($F$70:EE70)), MAX($D$72, ED72))</f>
        <v>3540</v>
      </c>
      <c r="EF72" s="130">
        <f>IF(EF70&gt;0, $D$72*(1+SUM($F$70:EF70)), MAX($D$72, EE72))</f>
        <v>3540</v>
      </c>
      <c r="EG72" s="130">
        <f>IF(EG70&gt;0, $D$72*(1+SUM($F$70:EG70)), MAX($D$72, EF72))</f>
        <v>3540</v>
      </c>
      <c r="EH72" s="130">
        <f>IF(EH70&gt;0, $D$72*(1+SUM($F$70:EH70)), MAX($D$72, EG72))</f>
        <v>3540</v>
      </c>
      <c r="EI72" s="130">
        <f>IF(EI70&gt;0, $D$72*(1+SUM($F$70:EI70)), MAX($D$72, EH72))</f>
        <v>3540</v>
      </c>
      <c r="EJ72" s="130">
        <f>IF(EJ70&gt;0, $D$72*(1+SUM($F$70:EJ70)), MAX($D$72, EI72))</f>
        <v>3540</v>
      </c>
      <c r="EK72" s="130">
        <f>IF(EK70&gt;0, $D$72*(1+SUM($F$70:EK70)), MAX($D$72, EJ72))</f>
        <v>3540</v>
      </c>
      <c r="EL72" s="130">
        <f>IF(EL70&gt;0, $D$72*(1+SUM($F$70:EL70)), MAX($D$72, EK72))</f>
        <v>3540</v>
      </c>
      <c r="EM72" s="130">
        <f>IF(EM70&gt;0, $D$72*(1+SUM($F$70:EM70)), MAX($D$72, EL72))</f>
        <v>3540</v>
      </c>
      <c r="EN72" s="130">
        <f>IF(EN70&gt;0, $D$72*(1+SUM($F$70:EN70)), MAX($D$72, EM72))</f>
        <v>3540</v>
      </c>
      <c r="EO72" s="130">
        <f>IF(EO70&gt;0, $D$72*(1+SUM($F$70:EO70)), MAX($D$72, EN72))</f>
        <v>3540</v>
      </c>
      <c r="EP72" s="130">
        <f>IF(EP70&gt;0, $D$72*(1+SUM($F$70:EP70)), MAX($D$72, EO72))</f>
        <v>3540</v>
      </c>
      <c r="EQ72" s="130">
        <f>IF(EQ70&gt;0, $D$72*(1+SUM($F$70:EQ70)), MAX($D$72, EP72))</f>
        <v>3540</v>
      </c>
      <c r="ER72" s="130">
        <f>IF(ER70&gt;0, $D$72*(1+SUM($F$70:ER70)), MAX($D$72, EQ72))</f>
        <v>3540</v>
      </c>
      <c r="ES72" s="130">
        <f>IF(ES70&gt;0, $D$72*(1+SUM($F$70:ES70)), MAX($D$72, ER72))</f>
        <v>3540</v>
      </c>
    </row>
    <row r="73" spans="1:149" x14ac:dyDescent="0.3">
      <c r="B73" s="121" t="s">
        <v>69</v>
      </c>
      <c r="C73" s="76">
        <f>IF(Options!$D$2=Options!$D$4,Options!D67,IF(Options!$D$2=Options!$E$4,Options!E67,IF(Options!$D$2=Options!$F$4,Options!F67,IF(Options!$D$2=Options!$G$4,Options!G67,IF(Options!$D$2=Options!$H$4,Options!H67,IF(Options!$D$2=Options!$I$4,Options!I67,IF(Options!$D$2=Options!$J$4,Options!J67,IF(Options!$D$2=Options!$K$4,Options!K67,IF(Options!$D$2=Options!$L$4,Options!L67,IF(Options!$D$2=Options!$M$4,Options!M67,0))))))))))</f>
        <v>2375</v>
      </c>
      <c r="D73" s="123">
        <f t="shared" si="21"/>
        <v>2802.5</v>
      </c>
      <c r="E73" s="128"/>
      <c r="F73" s="130">
        <f>IF($F$70&gt;0, $D$73*(1+SUM($F$70:F70)), MAX($D$73, E73))</f>
        <v>2802.5</v>
      </c>
      <c r="G73" s="130">
        <f>IF(F$70&gt;0, $D$73*(1+SUM($F$70:G70)), MAX($D$73, F73))</f>
        <v>2802.5</v>
      </c>
      <c r="H73" s="130">
        <f>IF(G$70&gt;0, $D$73*(1+SUM($F$70:H70)), MAX($D$73, G73))</f>
        <v>2802.5</v>
      </c>
      <c r="I73" s="130">
        <f>IF(H$70&gt;0, $D$73*(1+SUM($F$70:I70)), MAX($D$73, H73))</f>
        <v>2802.5</v>
      </c>
      <c r="J73" s="130">
        <f>IF(I$70&gt;0, $D$73*(1+SUM($F$70:J70)), MAX($D$73, I73))</f>
        <v>2802.5</v>
      </c>
      <c r="K73" s="130">
        <f>IF(J$70&gt;0, $D$73*(1+SUM($F$70:K70)), MAX($D$73, J73))</f>
        <v>2802.5</v>
      </c>
      <c r="L73" s="130">
        <f>IF(K$70&gt;0, $D$73*(1+SUM($F$70:L70)), MAX($D$73, K73))</f>
        <v>2802.5</v>
      </c>
      <c r="M73" s="130">
        <f>IF(L$70&gt;0, $D$73*(1+SUM($F$70:M70)), MAX($D$73, L73))</f>
        <v>2802.5</v>
      </c>
      <c r="N73" s="130">
        <f>IF(M$70&gt;0, $D$73*(1+SUM($F$70:N70)), MAX($D$73, M73))</f>
        <v>2802.5</v>
      </c>
      <c r="O73" s="130">
        <f>IF(N$70&gt;0, $D$73*(1+SUM($F$70:O70)), MAX($D$73, N73))</f>
        <v>2802.5</v>
      </c>
      <c r="P73" s="130">
        <f>IF(O$70&gt;0, $D$73*(1+SUM($F$70:P70)), MAX($D$73, O73))</f>
        <v>2802.5</v>
      </c>
      <c r="Q73" s="130">
        <f>IF(P$70&gt;0, $D$73*(1+SUM($F$70:Q70)), MAX($D$73, P73))</f>
        <v>2802.5</v>
      </c>
      <c r="R73" s="130">
        <f>IF(Q$70&gt;0, $D$73*(1+SUM($F$70:R70)), MAX($D$73, Q73))</f>
        <v>2802.5</v>
      </c>
      <c r="S73" s="130">
        <f>IF(R$70&gt;0, $D$73*(1+SUM($F$70:S70)), MAX($D$73, R73))</f>
        <v>2802.5</v>
      </c>
      <c r="T73" s="130">
        <f>IF(S$70&gt;0, $D$73*(1+SUM($F$70:T70)), MAX($D$73, S73))</f>
        <v>2802.5</v>
      </c>
      <c r="U73" s="130">
        <f>IF(T$70&gt;0, $D$73*(1+SUM($F$70:U70)), MAX($D$73, T73))</f>
        <v>2802.5</v>
      </c>
      <c r="V73" s="130">
        <f>IF(U$70&gt;0, $D$73*(1+SUM($F$70:V70)), MAX($D$73, U73))</f>
        <v>2802.5</v>
      </c>
      <c r="W73" s="130">
        <f>IF(V$70&gt;0, $D$73*(1+SUM($F$70:W70)), MAX($D$73, V73))</f>
        <v>2802.5</v>
      </c>
      <c r="X73" s="130">
        <f>IF(W$70&gt;0, $D$73*(1+SUM($F$70:X70)), MAX($D$73, W73))</f>
        <v>2802.5</v>
      </c>
      <c r="Y73" s="130">
        <f>IF(X$70&gt;0, $D$73*(1+SUM($F$70:Y70)), MAX($D$73, X73))</f>
        <v>2802.5</v>
      </c>
      <c r="Z73" s="130">
        <f>IF(Y$70&gt;0, $D$73*(1+SUM($F$70:Z70)), MAX($D$73, Y73))</f>
        <v>2802.5</v>
      </c>
      <c r="AA73" s="130">
        <f>IF(Z$70&gt;0, $D$73*(1+SUM($F$70:AA70)), MAX($D$73, Z73))</f>
        <v>2802.5</v>
      </c>
      <c r="AB73" s="130">
        <f>IF(AA$70&gt;0, $D$73*(1+SUM($F$70:AB70)), MAX($D$73, AA73))</f>
        <v>2802.5</v>
      </c>
      <c r="AC73" s="130">
        <f>IF(AB$70&gt;0, $D$73*(1+SUM($F$70:AC70)), MAX($D$73, AB73))</f>
        <v>2802.5</v>
      </c>
      <c r="AD73" s="130">
        <f>IF(AC$70&gt;0, $D$73*(1+SUM($F$70:AD70)), MAX($D$73, AC73))</f>
        <v>2802.5</v>
      </c>
      <c r="AE73" s="130">
        <f>IF(AD$70&gt;0, $D$73*(1+SUM($F$70:AE70)), MAX($D$73, AD73))</f>
        <v>2802.5</v>
      </c>
      <c r="AF73" s="130">
        <f>IF(AE$70&gt;0, $D$73*(1+SUM($F$70:AF70)), MAX($D$73, AE73))</f>
        <v>2802.5</v>
      </c>
      <c r="AG73" s="130">
        <f>IF(AF$70&gt;0, $D$73*(1+SUM($F$70:AG70)), MAX($D$73, AF73))</f>
        <v>2802.5</v>
      </c>
      <c r="AH73" s="130">
        <f>IF(AG$70&gt;0, $D$73*(1+SUM($F$70:AH70)), MAX($D$73, AG73))</f>
        <v>2802.5</v>
      </c>
      <c r="AI73" s="130">
        <f>IF(AH$70&gt;0, $D$73*(1+SUM($F$70:AI70)), MAX($D$73, AH73))</f>
        <v>2802.5</v>
      </c>
      <c r="AJ73" s="130">
        <f>IF(AI$70&gt;0, $D$73*(1+SUM($F$70:AJ70)), MAX($D$73, AI73))</f>
        <v>2802.5</v>
      </c>
      <c r="AK73" s="130">
        <f>IF(AJ$70&gt;0, $D$73*(1+SUM($F$70:AK70)), MAX($D$73, AJ73))</f>
        <v>2802.5</v>
      </c>
      <c r="AL73" s="130">
        <f>IF(AK$70&gt;0, $D$73*(1+SUM($F$70:AL70)), MAX($D$73, AK73))</f>
        <v>2802.5</v>
      </c>
      <c r="AM73" s="130">
        <f>IF(AL$70&gt;0, $D$73*(1+SUM($F$70:AM70)), MAX($D$73, AL73))</f>
        <v>2802.5</v>
      </c>
      <c r="AN73" s="130">
        <f>IF(AM$70&gt;0, $D$73*(1+SUM($F$70:AN70)), MAX($D$73, AM73))</f>
        <v>2802.5</v>
      </c>
      <c r="AO73" s="130">
        <f>IF(AN$70&gt;0, $D$73*(1+SUM($F$70:AO70)), MAX($D$73, AN73))</f>
        <v>2802.5</v>
      </c>
      <c r="AP73" s="130">
        <f>IF(AO$70&gt;0, $D$73*(1+SUM($F$70:AP70)), MAX($D$73, AO73))</f>
        <v>2802.5</v>
      </c>
      <c r="AQ73" s="130">
        <f>IF(AP$70&gt;0, $D$73*(1+SUM($F$70:AQ70)), MAX($D$73, AP73))</f>
        <v>2802.5</v>
      </c>
      <c r="AR73" s="130">
        <f>IF(AQ$70&gt;0, $D$73*(1+SUM($F$70:AR70)), MAX($D$73, AQ73))</f>
        <v>2802.5</v>
      </c>
      <c r="AS73" s="130">
        <f>IF(AR$70&gt;0, $D$73*(1+SUM($F$70:AS70)), MAX($D$73, AR73))</f>
        <v>2802.5</v>
      </c>
      <c r="AT73" s="130">
        <f>IF(AS$70&gt;0, $D$73*(1+SUM($F$70:AT70)), MAX($D$73, AS73))</f>
        <v>2802.5</v>
      </c>
      <c r="AU73" s="130">
        <f>IF(AT$70&gt;0, $D$73*(1+SUM($F$70:AU70)), MAX($D$73, AT73))</f>
        <v>2802.5</v>
      </c>
      <c r="AV73" s="130">
        <f>IF(AU$70&gt;0, $D$73*(1+SUM($F$70:AV70)), MAX($D$73, AU73))</f>
        <v>2802.5</v>
      </c>
      <c r="AW73" s="130">
        <f>IF(AV$70&gt;0, $D$73*(1+SUM($F$70:AW70)), MAX($D$73, AV73))</f>
        <v>2802.5</v>
      </c>
      <c r="AX73" s="130">
        <f>IF(AW$70&gt;0, $D$73*(1+SUM($F$70:AX70)), MAX($D$73, AW73))</f>
        <v>2802.5</v>
      </c>
      <c r="AY73" s="130">
        <f>IF(AX$70&gt;0, $D$73*(1+SUM($F$70:AY70)), MAX($D$73, AX73))</f>
        <v>2802.5</v>
      </c>
      <c r="AZ73" s="130">
        <f>IF(AY$70&gt;0, $D$73*(1+SUM($F$70:AZ70)), MAX($D$73, AY73))</f>
        <v>2802.5</v>
      </c>
      <c r="BA73" s="130">
        <f>IF(AZ$70&gt;0, $D$73*(1+SUM($F$70:BA70)), MAX($D$73, AZ73))</f>
        <v>2802.5</v>
      </c>
      <c r="BB73" s="130">
        <f>IF(BA$70&gt;0, $D$73*(1+SUM($F$70:BB70)), MAX($D$73, BA73))</f>
        <v>2802.5</v>
      </c>
      <c r="BC73" s="130">
        <f>IF(BB$70&gt;0, $D$73*(1+SUM($F$70:BC70)), MAX($D$73, BB73))</f>
        <v>2802.5</v>
      </c>
      <c r="BD73" s="130">
        <f>IF(BC$70&gt;0, $D$73*(1+SUM($F$70:BD70)), MAX($D$73, BC73))</f>
        <v>2802.5</v>
      </c>
      <c r="BE73" s="130">
        <f>IF(BD$70&gt;0, $D$73*(1+SUM($F$70:BE70)), MAX($D$73, BD73))</f>
        <v>2802.5</v>
      </c>
      <c r="BF73" s="130">
        <f>IF(BE$70&gt;0, $D$73*(1+SUM($F$70:BF70)), MAX($D$73, BE73))</f>
        <v>2802.5</v>
      </c>
      <c r="BG73" s="130">
        <f>IF(BF$70&gt;0, $D$73*(1+SUM($F$70:BG70)), MAX($D$73, BF73))</f>
        <v>2802.5</v>
      </c>
      <c r="BH73" s="130">
        <f>IF(BG$70&gt;0, $D$73*(1+SUM($F$70:BH70)), MAX($D$73, BG73))</f>
        <v>2802.5</v>
      </c>
      <c r="BI73" s="130">
        <f>IF(BH$70&gt;0, $D$73*(1+SUM($F$70:BI70)), MAX($D$73, BH73))</f>
        <v>2802.5</v>
      </c>
      <c r="BJ73" s="130">
        <f>IF(BI$70&gt;0, $D$73*(1+SUM($F$70:BJ70)), MAX($D$73, BI73))</f>
        <v>2802.5</v>
      </c>
      <c r="BK73" s="130">
        <f>IF(BJ$70&gt;0, $D$73*(1+SUM($F$70:BK70)), MAX($D$73, BJ73))</f>
        <v>2802.5</v>
      </c>
      <c r="BL73" s="130">
        <f>IF(BK$70&gt;0, $D$73*(1+SUM($F$70:BL70)), MAX($D$73, BK73))</f>
        <v>2802.5</v>
      </c>
      <c r="BM73" s="130">
        <f>IF(BL$70&gt;0, $D$73*(1+SUM($F$70:BM70)), MAX($D$73, BL73))</f>
        <v>2802.5</v>
      </c>
      <c r="BN73" s="130">
        <f>IF(BM$70&gt;0, $D$73*(1+SUM($F$70:BN70)), MAX($D$73, BM73))</f>
        <v>2802.5</v>
      </c>
      <c r="BO73" s="130">
        <f>IF(BN$70&gt;0, $D$73*(1+SUM($F$70:BO70)), MAX($D$73, BN73))</f>
        <v>2802.5</v>
      </c>
      <c r="BP73" s="130">
        <f>IF(BO$70&gt;0, $D$73*(1+SUM($F$70:BP70)), MAX($D$73, BO73))</f>
        <v>2802.5</v>
      </c>
      <c r="BQ73" s="130">
        <f>IF(BP$70&gt;0, $D$73*(1+SUM($F$70:BQ70)), MAX($D$73, BP73))</f>
        <v>2802.5</v>
      </c>
      <c r="BR73" s="130">
        <f>IF(BQ$70&gt;0, $D$73*(1+SUM($F$70:BR70)), MAX($D$73, BQ73))</f>
        <v>2802.5</v>
      </c>
      <c r="BS73" s="130">
        <f>IF(BR$70&gt;0, $D$73*(1+SUM($F$70:BS70)), MAX($D$73, BR73))</f>
        <v>2802.5</v>
      </c>
      <c r="BT73" s="130">
        <f>IF(BS$70&gt;0, $D$73*(1+SUM($F$70:BT70)), MAX($D$73, BS73))</f>
        <v>2802.5</v>
      </c>
      <c r="BU73" s="130">
        <f>IF(BT$70&gt;0, $D$73*(1+SUM($F$70:BU70)), MAX($D$73, BT73))</f>
        <v>2802.5</v>
      </c>
      <c r="BV73" s="130">
        <f>IF(BU$70&gt;0, $D$73*(1+SUM($F$70:BV70)), MAX($D$73, BU73))</f>
        <v>2802.5</v>
      </c>
      <c r="BW73" s="130">
        <f>IF(BV$70&gt;0, $D$73*(1+SUM($F$70:BW70)), MAX($D$73, BV73))</f>
        <v>2802.5</v>
      </c>
      <c r="BX73" s="130">
        <f>IF(BW$70&gt;0, $D$73*(1+SUM($F$70:BX70)), MAX($D$73, BW73))</f>
        <v>2802.5</v>
      </c>
      <c r="BY73" s="130">
        <f>IF(BX$70&gt;0, $D$73*(1+SUM($F$70:BY70)), MAX($D$73, BX73))</f>
        <v>2802.5</v>
      </c>
      <c r="BZ73" s="130">
        <f>IF(BY$70&gt;0, $D$73*(1+SUM($F$70:BZ70)), MAX($D$73, BY73))</f>
        <v>2802.5</v>
      </c>
      <c r="CA73" s="130">
        <f>IF(BZ$70&gt;0, $D$73*(1+SUM($F$70:CA70)), MAX($D$73, BZ73))</f>
        <v>2802.5</v>
      </c>
      <c r="CB73" s="130">
        <f>IF(CA$70&gt;0, $D$73*(1+SUM($F$70:CB70)), MAX($D$73, CA73))</f>
        <v>2802.5</v>
      </c>
      <c r="CC73" s="130">
        <f>IF(CB$70&gt;0, $D$73*(1+SUM($F$70:CC70)), MAX($D$73, CB73))</f>
        <v>2802.5</v>
      </c>
      <c r="CD73" s="130">
        <f>IF(CC$70&gt;0, $D$73*(1+SUM($F$70:CD70)), MAX($D$73, CC73))</f>
        <v>2802.5</v>
      </c>
      <c r="CE73" s="130">
        <f>IF(CD$70&gt;0, $D$73*(1+SUM($F$70:CE70)), MAX($D$73, CD73))</f>
        <v>2802.5</v>
      </c>
      <c r="CF73" s="130">
        <f>IF(CE$70&gt;0, $D$73*(1+SUM($F$70:CF70)), MAX($D$73, CE73))</f>
        <v>2802.5</v>
      </c>
      <c r="CG73" s="130">
        <f>IF(CF$70&gt;0, $D$73*(1+SUM($F$70:CG70)), MAX($D$73, CF73))</f>
        <v>2802.5</v>
      </c>
      <c r="CH73" s="130">
        <f>IF(CG$70&gt;0, $D$73*(1+SUM($F$70:CH70)), MAX($D$73, CG73))</f>
        <v>2802.5</v>
      </c>
      <c r="CI73" s="130">
        <f>IF(CH$70&gt;0, $D$73*(1+SUM($F$70:CI70)), MAX($D$73, CH73))</f>
        <v>2802.5</v>
      </c>
      <c r="CJ73" s="130">
        <f>IF(CI$70&gt;0, $D$73*(1+SUM($F$70:CJ70)), MAX($D$73, CI73))</f>
        <v>2802.5</v>
      </c>
      <c r="CK73" s="130">
        <f>IF(CJ$70&gt;0, $D$73*(1+SUM($F$70:CK70)), MAX($D$73, CJ73))</f>
        <v>2802.5</v>
      </c>
      <c r="CL73" s="130">
        <f>IF(CK$70&gt;0, $D$73*(1+SUM($F$70:CL70)), MAX($D$73, CK73))</f>
        <v>2802.5</v>
      </c>
      <c r="CM73" s="130">
        <f>IF(CL$70&gt;0, $D$73*(1+SUM($F$70:CM70)), MAX($D$73, CL73))</f>
        <v>2802.5</v>
      </c>
      <c r="CN73" s="130">
        <f>IF(CM$70&gt;0, $D$73*(1+SUM($F$70:CN70)), MAX($D$73, CM73))</f>
        <v>2802.5</v>
      </c>
      <c r="CO73" s="130">
        <f>IF(CN$70&gt;0, $D$73*(1+SUM($F$70:CO70)), MAX($D$73, CN73))</f>
        <v>2802.5</v>
      </c>
      <c r="CP73" s="130">
        <f>IF(CO$70&gt;0, $D$73*(1+SUM($F$70:CP70)), MAX($D$73, CO73))</f>
        <v>2802.5</v>
      </c>
      <c r="CQ73" s="130">
        <f>IF(CP$70&gt;0, $D$73*(1+SUM($F$70:CQ70)), MAX($D$73, CP73))</f>
        <v>2802.5</v>
      </c>
      <c r="CR73" s="130">
        <f>IF(CQ$70&gt;0, $D$73*(1+SUM($F$70:CR70)), MAX($D$73, CQ73))</f>
        <v>2802.5</v>
      </c>
      <c r="CS73" s="130">
        <f>IF(CR$70&gt;0, $D$73*(1+SUM($F$70:CS70)), MAX($D$73, CR73))</f>
        <v>2802.5</v>
      </c>
      <c r="CT73" s="130">
        <f>IF(CS$70&gt;0, $D$73*(1+SUM($F$70:CT70)), MAX($D$73, CS73))</f>
        <v>2802.5</v>
      </c>
      <c r="CU73" s="130">
        <f>IF(CT$70&gt;0, $D$73*(1+SUM($F$70:CU70)), MAX($D$73, CT73))</f>
        <v>2802.5</v>
      </c>
      <c r="CV73" s="130">
        <f>IF(CU$70&gt;0, $D$73*(1+SUM($F$70:CV70)), MAX($D$73, CU73))</f>
        <v>2802.5</v>
      </c>
      <c r="CW73" s="130">
        <f>IF(CV$70&gt;0, $D$73*(1+SUM($F$70:CW70)), MAX($D$73, CV73))</f>
        <v>2802.5</v>
      </c>
      <c r="CX73" s="130">
        <f>IF(CW$70&gt;0, $D$73*(1+SUM($F$70:CX70)), MAX($D$73, CW73))</f>
        <v>2802.5</v>
      </c>
      <c r="CY73" s="130">
        <f>IF(CX$70&gt;0, $D$73*(1+SUM($F$70:CY70)), MAX($D$73, CX73))</f>
        <v>2802.5</v>
      </c>
      <c r="CZ73" s="130">
        <f>IF(CY$70&gt;0, $D$73*(1+SUM($F$70:CZ70)), MAX($D$73, CY73))</f>
        <v>2802.5</v>
      </c>
      <c r="DA73" s="130">
        <f>IF(CZ$70&gt;0, $D$73*(1+SUM($F$70:DA70)), MAX($D$73, CZ73))</f>
        <v>2802.5</v>
      </c>
      <c r="DB73" s="130">
        <f>IF(DA$70&gt;0, $D$73*(1+SUM($F$70:DB70)), MAX($D$73, DA73))</f>
        <v>2802.5</v>
      </c>
      <c r="DC73" s="130">
        <f>IF(DB$70&gt;0, $D$73*(1+SUM($F$70:DC70)), MAX($D$73, DB73))</f>
        <v>2802.5</v>
      </c>
      <c r="DD73" s="130">
        <f>IF(DC$70&gt;0, $D$73*(1+SUM($F$70:DD70)), MAX($D$73, DC73))</f>
        <v>2802.5</v>
      </c>
      <c r="DE73" s="130">
        <f>IF(DD$70&gt;0, $D$73*(1+SUM($F$70:DE70)), MAX($D$73, DD73))</f>
        <v>2802.5</v>
      </c>
      <c r="DF73" s="130">
        <f>IF(DE$70&gt;0, $D$73*(1+SUM($F$70:DF70)), MAX($D$73, DE73))</f>
        <v>2802.5</v>
      </c>
      <c r="DG73" s="130">
        <f>IF(DF$70&gt;0, $D$73*(1+SUM($F$70:DG70)), MAX($D$73, DF73))</f>
        <v>2802.5</v>
      </c>
      <c r="DH73" s="130">
        <f>IF(DG$70&gt;0, $D$73*(1+SUM($F$70:DH70)), MAX($D$73, DG73))</f>
        <v>2802.5</v>
      </c>
      <c r="DI73" s="130">
        <f>IF(DH$70&gt;0, $D$73*(1+SUM($F$70:DI70)), MAX($D$73, DH73))</f>
        <v>2802.5</v>
      </c>
      <c r="DJ73" s="130">
        <f>IF(DI$70&gt;0, $D$73*(1+SUM($F$70:DJ70)), MAX($D$73, DI73))</f>
        <v>2802.5</v>
      </c>
      <c r="DK73" s="130">
        <f>IF(DJ$70&gt;0, $D$73*(1+SUM($F$70:DK70)), MAX($D$73, DJ73))</f>
        <v>2802.5</v>
      </c>
      <c r="DL73" s="130">
        <f>IF(DK$70&gt;0, $D$73*(1+SUM($F$70:DL70)), MAX($D$73, DK73))</f>
        <v>2802.5</v>
      </c>
      <c r="DM73" s="130">
        <f>IF(DL$70&gt;0, $D$73*(1+SUM($F$70:DM70)), MAX($D$73, DL73))</f>
        <v>2802.5</v>
      </c>
      <c r="DN73" s="130">
        <f>IF(DM$70&gt;0, $D$73*(1+SUM($F$70:DN70)), MAX($D$73, DM73))</f>
        <v>2802.5</v>
      </c>
      <c r="DO73" s="130">
        <f>IF(DN$70&gt;0, $D$73*(1+SUM($F$70:DO70)), MAX($D$73, DN73))</f>
        <v>2802.5</v>
      </c>
      <c r="DP73" s="130">
        <f>IF(DO$70&gt;0, $D$73*(1+SUM($F$70:DP70)), MAX($D$73, DO73))</f>
        <v>2802.5</v>
      </c>
      <c r="DQ73" s="130">
        <f>IF(DP$70&gt;0, $D$73*(1+SUM($F$70:DQ70)), MAX($D$73, DP73))</f>
        <v>2802.5</v>
      </c>
      <c r="DR73" s="130">
        <f>IF(DQ$70&gt;0, $D$73*(1+SUM($F$70:DR70)), MAX($D$73, DQ73))</f>
        <v>2802.5</v>
      </c>
      <c r="DS73" s="130">
        <f>IF(DR$70&gt;0, $D$73*(1+SUM($F$70:DS70)), MAX($D$73, DR73))</f>
        <v>2802.5</v>
      </c>
      <c r="DT73" s="130">
        <f>IF(DS$70&gt;0, $D$73*(1+SUM($F$70:DT70)), MAX($D$73, DS73))</f>
        <v>2802.5</v>
      </c>
      <c r="DU73" s="130">
        <f>IF(DT$70&gt;0, $D$73*(1+SUM($F$70:DU70)), MAX($D$73, DT73))</f>
        <v>2802.5</v>
      </c>
      <c r="DV73" s="130">
        <f>IF(DU$70&gt;0, $D$73*(1+SUM($F$70:DV70)), MAX($D$73, DU73))</f>
        <v>2802.5</v>
      </c>
      <c r="DW73" s="130">
        <f>IF(DV$70&gt;0, $D$73*(1+SUM($F$70:DW70)), MAX($D$73, DV73))</f>
        <v>2802.5</v>
      </c>
      <c r="DX73" s="130">
        <f>IF(DW$70&gt;0, $D$73*(1+SUM($F$70:DX70)), MAX($D$73, DW73))</f>
        <v>2802.5</v>
      </c>
      <c r="DY73" s="130">
        <f>IF(DX$70&gt;0, $D$73*(1+SUM($F$70:DY70)), MAX($D$73, DX73))</f>
        <v>2802.5</v>
      </c>
      <c r="DZ73" s="130">
        <f>IF(DY$70&gt;0, $D$73*(1+SUM($F$70:DZ70)), MAX($D$73, DY73))</f>
        <v>2802.5</v>
      </c>
      <c r="EA73" s="130">
        <f>IF(DZ$70&gt;0, $D$73*(1+SUM($F$70:EA70)), MAX($D$73, DZ73))</f>
        <v>2802.5</v>
      </c>
      <c r="EB73" s="130">
        <f>IF(EA$70&gt;0, $D$73*(1+SUM($F$70:EB70)), MAX($D$73, EA73))</f>
        <v>2802.5</v>
      </c>
      <c r="EC73" s="130">
        <f>IF(EB$70&gt;0, $D$73*(1+SUM($F$70:EC70)), MAX($D$73, EB73))</f>
        <v>2802.5</v>
      </c>
      <c r="ED73" s="130">
        <f>IF(EC$70&gt;0, $D$73*(1+SUM($F$70:ED70)), MAX($D$73, EC73))</f>
        <v>2802.5</v>
      </c>
      <c r="EE73" s="130">
        <f>IF(ED$70&gt;0, $D$73*(1+SUM($F$70:EE70)), MAX($D$73, ED73))</f>
        <v>2802.5</v>
      </c>
      <c r="EF73" s="130">
        <f>IF(EE$70&gt;0, $D$73*(1+SUM($F$70:EF70)), MAX($D$73, EE73))</f>
        <v>2802.5</v>
      </c>
      <c r="EG73" s="130">
        <f>IF(EF$70&gt;0, $D$73*(1+SUM($F$70:EG70)), MAX($D$73, EF73))</f>
        <v>2802.5</v>
      </c>
      <c r="EH73" s="130">
        <f>IF(EG$70&gt;0, $D$73*(1+SUM($F$70:EH70)), MAX($D$73, EG73))</f>
        <v>2802.5</v>
      </c>
      <c r="EI73" s="130">
        <f>IF(EH$70&gt;0, $D$73*(1+SUM($F$70:EI70)), MAX($D$73, EH73))</f>
        <v>2802.5</v>
      </c>
      <c r="EJ73" s="130">
        <f>IF(EI$70&gt;0, $D$73*(1+SUM($F$70:EJ70)), MAX($D$73, EI73))</f>
        <v>2802.5</v>
      </c>
      <c r="EK73" s="130">
        <f>IF(EJ$70&gt;0, $D$73*(1+SUM($F$70:EK70)), MAX($D$73, EJ73))</f>
        <v>2802.5</v>
      </c>
      <c r="EL73" s="130">
        <f>IF(EK$70&gt;0, $D$73*(1+SUM($F$70:EL70)), MAX($D$73, EK73))</f>
        <v>2802.5</v>
      </c>
      <c r="EM73" s="130">
        <f>IF(EL$70&gt;0, $D$73*(1+SUM($F$70:EM70)), MAX($D$73, EL73))</f>
        <v>2802.5</v>
      </c>
      <c r="EN73" s="130">
        <f>IF(EM$70&gt;0, $D$73*(1+SUM($F$70:EN70)), MAX($D$73, EM73))</f>
        <v>2802.5</v>
      </c>
      <c r="EO73" s="130">
        <f>IF(EN$70&gt;0, $D$73*(1+SUM($F$70:EO70)), MAX($D$73, EN73))</f>
        <v>2802.5</v>
      </c>
      <c r="EP73" s="130">
        <f>IF(EO$70&gt;0, $D$73*(1+SUM($F$70:EP70)), MAX($D$73, EO73))</f>
        <v>2802.5</v>
      </c>
      <c r="EQ73" s="130">
        <f>IF(EP$70&gt;0, $D$73*(1+SUM($F$70:EQ70)), MAX($D$73, EP73))</f>
        <v>2802.5</v>
      </c>
      <c r="ER73" s="130">
        <f>IF(EQ$70&gt;0, $D$73*(1+SUM($F$70:ER70)), MAX($D$73, EQ73))</f>
        <v>2802.5</v>
      </c>
      <c r="ES73" s="130">
        <f>IF(ER$70&gt;0, $D$73*(1+SUM($F$70:ES70)), MAX($D$73, ER73))</f>
        <v>2802.5</v>
      </c>
    </row>
    <row r="74" spans="1:149" x14ac:dyDescent="0.3">
      <c r="B74" s="121" t="s">
        <v>50</v>
      </c>
      <c r="C74" s="76">
        <f>IF(Options!$D$2=Options!$D$4,Options!D68,IF(Options!$D$2=Options!$E$4,Options!E68,IF(Options!$D$2=Options!$F$4,Options!F68,IF(Options!$D$2=Options!$G$4,Options!G68,IF(Options!$D$2=Options!$H$4,Options!H68,IF(Options!$D$2=Options!$I$4,Options!I68,IF(Options!$D$2=Options!$J$4,Options!J68,IF(Options!$D$2=Options!$K$4,Options!K68,IF(Options!$D$2=Options!$L$4,Options!L68,IF(Options!$D$2=Options!$M$4,Options!M68,0))))))))))</f>
        <v>7500</v>
      </c>
      <c r="D74" s="123">
        <f t="shared" si="21"/>
        <v>8850</v>
      </c>
      <c r="E74" s="128"/>
      <c r="F74" s="130">
        <f>IF(F$70&gt;0, $D$74*(1+SUM($F$70:F$70)), MAX($D$74, E74))</f>
        <v>8850</v>
      </c>
      <c r="G74" s="130">
        <f>IF(G$70&gt;0, $D$74*(1+SUM($F$70:G$70)), MAX($D$74, F74))</f>
        <v>8850</v>
      </c>
      <c r="H74" s="130">
        <f>IF(H$70&gt;0, $D$74*(1+SUM($F$70:H$70)), MAX($D$74, G74))</f>
        <v>8850</v>
      </c>
      <c r="I74" s="130">
        <f>IF(I$70&gt;0, $D$74*(1+SUM($F$70:I$70)), MAX($D$74, H74))</f>
        <v>8850</v>
      </c>
      <c r="J74" s="130">
        <f>IF(J$70&gt;0, $D$74*(1+SUM($F$70:J$70)), MAX($D$74, I74))</f>
        <v>8850</v>
      </c>
      <c r="K74" s="130">
        <f>IF(K$70&gt;0, $D$74*(1+SUM($F$70:K$70)), MAX($D$74, J74))</f>
        <v>8850</v>
      </c>
      <c r="L74" s="130">
        <f>IF(L$70&gt;0, $D$74*(1+SUM($F$70:L$70)), MAX($D$74, K74))</f>
        <v>8850</v>
      </c>
      <c r="M74" s="130">
        <f>IF(M$70&gt;0, $D$74*(1+SUM($F$70:M$70)), MAX($D$74, L74))</f>
        <v>8850</v>
      </c>
      <c r="N74" s="130">
        <f>IF(N$70&gt;0, $D$74*(1+SUM($F$70:N$70)), MAX($D$74, M74))</f>
        <v>8850</v>
      </c>
      <c r="O74" s="130">
        <f>IF(O$70&gt;0, $D$74*(1+SUM($F$70:O$70)), MAX($D$74, N74))</f>
        <v>8850</v>
      </c>
      <c r="P74" s="130">
        <f>IF(P$70&gt;0, $D$74*(1+SUM($F$70:P$70)), MAX($D$74, O74))</f>
        <v>8850</v>
      </c>
      <c r="Q74" s="130">
        <f>IF(Q$70&gt;0, $D$74*(1+SUM($F$70:Q$70)), MAX($D$74, P74))</f>
        <v>8850</v>
      </c>
      <c r="R74" s="130">
        <f>IF(R$70&gt;0, $D$74*(1+SUM($F$70:R$70)), MAX($D$74, Q74))</f>
        <v>8850</v>
      </c>
      <c r="S74" s="130">
        <f>IF(S$70&gt;0, $D$74*(1+SUM($F$70:S$70)), MAX($D$74, R74))</f>
        <v>8850</v>
      </c>
      <c r="T74" s="130">
        <f>IF(T$70&gt;0, $D$74*(1+SUM($F$70:T$70)), MAX($D$74, S74))</f>
        <v>8850</v>
      </c>
      <c r="U74" s="130">
        <f>IF(U$70&gt;0, $D$74*(1+SUM($F$70:U$70)), MAX($D$74, T74))</f>
        <v>8850</v>
      </c>
      <c r="V74" s="130">
        <f>IF(V$70&gt;0, $D$74*(1+SUM($F$70:V$70)), MAX($D$74, U74))</f>
        <v>8850</v>
      </c>
      <c r="W74" s="130">
        <f>IF(W$70&gt;0, $D$74*(1+SUM($F$70:W$70)), MAX($D$74, V74))</f>
        <v>8850</v>
      </c>
      <c r="X74" s="130">
        <f>IF(X$70&gt;0, $D$74*(1+SUM($F$70:X$70)), MAX($D$74, W74))</f>
        <v>8850</v>
      </c>
      <c r="Y74" s="130">
        <f>IF(Y$70&gt;0, $D$74*(1+SUM($F$70:Y$70)), MAX($D$74, X74))</f>
        <v>8850</v>
      </c>
      <c r="Z74" s="130">
        <f>IF(Z$70&gt;0, $D$74*(1+SUM($F$70:Z$70)), MAX($D$74, Y74))</f>
        <v>8850</v>
      </c>
      <c r="AA74" s="130">
        <f>IF(AA$70&gt;0, $D$74*(1+SUM($F$70:AA$70)), MAX($D$74, Z74))</f>
        <v>8850</v>
      </c>
      <c r="AB74" s="130">
        <f>IF(AB$70&gt;0, $D$74*(1+SUM($F$70:AB$70)), MAX($D$74, AA74))</f>
        <v>8850</v>
      </c>
      <c r="AC74" s="130">
        <f>IF(AC$70&gt;0, $D$74*(1+SUM($F$70:AC$70)), MAX($D$74, AB74))</f>
        <v>8850</v>
      </c>
      <c r="AD74" s="130">
        <f>IF(AD$70&gt;0, $D$74*(1+SUM($F$70:AD$70)), MAX($D$74, AC74))</f>
        <v>8850</v>
      </c>
      <c r="AE74" s="130">
        <f>IF(AE$70&gt;0, $D$74*(1+SUM($F$70:AE$70)), MAX($D$74, AD74))</f>
        <v>8850</v>
      </c>
      <c r="AF74" s="130">
        <f>IF(AF$70&gt;0, $D$74*(1+SUM($F$70:AF$70)), MAX($D$74, AE74))</f>
        <v>8850</v>
      </c>
      <c r="AG74" s="130">
        <f>IF(AG$70&gt;0, $D$74*(1+SUM($F$70:AG$70)), MAX($D$74, AF74))</f>
        <v>8850</v>
      </c>
      <c r="AH74" s="130">
        <f>IF(AH$70&gt;0, $D$74*(1+SUM($F$70:AH$70)), MAX($D$74, AG74))</f>
        <v>8850</v>
      </c>
      <c r="AI74" s="130">
        <f>IF(AI$70&gt;0, $D$74*(1+SUM($F$70:AI$70)), MAX($D$74, AH74))</f>
        <v>8850</v>
      </c>
      <c r="AJ74" s="130">
        <f>IF(AJ$70&gt;0, $D$74*(1+SUM($F$70:AJ$70)), MAX($D$74, AI74))</f>
        <v>8850</v>
      </c>
      <c r="AK74" s="130">
        <f>IF(AK$70&gt;0, $D$74*(1+SUM($F$70:AK$70)), MAX($D$74, AJ74))</f>
        <v>8850</v>
      </c>
      <c r="AL74" s="130">
        <f>IF(AL$70&gt;0, $D$74*(1+SUM($F$70:AL$70)), MAX($D$74, AK74))</f>
        <v>8850</v>
      </c>
      <c r="AM74" s="130">
        <f>IF(AM$70&gt;0, $D$74*(1+SUM($F$70:AM$70)), MAX($D$74, AL74))</f>
        <v>8850</v>
      </c>
      <c r="AN74" s="130">
        <f>IF(AN$70&gt;0, $D$74*(1+SUM($F$70:AN$70)), MAX($D$74, AM74))</f>
        <v>8850</v>
      </c>
      <c r="AO74" s="130">
        <f>IF(AO$70&gt;0, $D$74*(1+SUM($F$70:AO$70)), MAX($D$74, AN74))</f>
        <v>8850</v>
      </c>
      <c r="AP74" s="130">
        <f>IF(AP$70&gt;0, $D$74*(1+SUM($F$70:AP$70)), MAX($D$74, AO74))</f>
        <v>8850</v>
      </c>
      <c r="AQ74" s="130">
        <f>IF(AQ$70&gt;0, $D$74*(1+SUM($F$70:AQ$70)), MAX($D$74, AP74))</f>
        <v>8850</v>
      </c>
      <c r="AR74" s="130">
        <f>IF(AR$70&gt;0, $D$74*(1+SUM($F$70:AR$70)), MAX($D$74, AQ74))</f>
        <v>8850</v>
      </c>
      <c r="AS74" s="130">
        <f>IF(AS$70&gt;0, $D$74*(1+SUM($F$70:AS$70)), MAX($D$74, AR74))</f>
        <v>8850</v>
      </c>
      <c r="AT74" s="130">
        <f>IF(AT$70&gt;0, $D$74*(1+SUM($F$70:AT$70)), MAX($D$74, AS74))</f>
        <v>8850</v>
      </c>
      <c r="AU74" s="130">
        <f>IF(AU$70&gt;0, $D$74*(1+SUM($F$70:AU$70)), MAX($D$74, AT74))</f>
        <v>8850</v>
      </c>
      <c r="AV74" s="130">
        <f>IF(AV$70&gt;0, $D$74*(1+SUM($F$70:AV$70)), MAX($D$74, AU74))</f>
        <v>8850</v>
      </c>
      <c r="AW74" s="130">
        <f>IF(AW$70&gt;0, $D$74*(1+SUM($F$70:AW$70)), MAX($D$74, AV74))</f>
        <v>8850</v>
      </c>
      <c r="AX74" s="130">
        <f>IF(AX$70&gt;0, $D$74*(1+SUM($F$70:AX$70)), MAX($D$74, AW74))</f>
        <v>8850</v>
      </c>
      <c r="AY74" s="130">
        <f>IF(AY$70&gt;0, $D$74*(1+SUM($F$70:AY$70)), MAX($D$74, AX74))</f>
        <v>8850</v>
      </c>
      <c r="AZ74" s="130">
        <f>IF(AZ$70&gt;0, $D$74*(1+SUM($F$70:AZ$70)), MAX($D$74, AY74))</f>
        <v>8850</v>
      </c>
      <c r="BA74" s="130">
        <f>IF(BA$70&gt;0, $D$74*(1+SUM($F$70:BA$70)), MAX($D$74, AZ74))</f>
        <v>8850</v>
      </c>
      <c r="BB74" s="130">
        <f>IF(BB$70&gt;0, $D$74*(1+SUM($F$70:BB$70)), MAX($D$74, BA74))</f>
        <v>8850</v>
      </c>
      <c r="BC74" s="130">
        <f>IF(BC$70&gt;0, $D$74*(1+SUM($F$70:BC$70)), MAX($D$74, BB74))</f>
        <v>8850</v>
      </c>
      <c r="BD74" s="130">
        <f>IF(BD$70&gt;0, $D$74*(1+SUM($F$70:BD$70)), MAX($D$74, BC74))</f>
        <v>8850</v>
      </c>
      <c r="BE74" s="130">
        <f>IF(BE$70&gt;0, $D$74*(1+SUM($F$70:BE$70)), MAX($D$74, BD74))</f>
        <v>8850</v>
      </c>
      <c r="BF74" s="130">
        <f>IF(BF$70&gt;0, $D$74*(1+SUM($F$70:BF$70)), MAX($D$74, BE74))</f>
        <v>8850</v>
      </c>
      <c r="BG74" s="130">
        <f>IF(BG$70&gt;0, $D$74*(1+SUM($F$70:BG$70)), MAX($D$74, BF74))</f>
        <v>8850</v>
      </c>
      <c r="BH74" s="130">
        <f>IF(BH$70&gt;0, $D$74*(1+SUM($F$70:BH$70)), MAX($D$74, BG74))</f>
        <v>8850</v>
      </c>
      <c r="BI74" s="130">
        <f>IF(BI$70&gt;0, $D$74*(1+SUM($F$70:BI$70)), MAX($D$74, BH74))</f>
        <v>8850</v>
      </c>
      <c r="BJ74" s="130">
        <f>IF(BJ$70&gt;0, $D$74*(1+SUM($F$70:BJ$70)), MAX($D$74, BI74))</f>
        <v>8850</v>
      </c>
      <c r="BK74" s="130">
        <f>IF(BK$70&gt;0, $D$74*(1+SUM($F$70:BK$70)), MAX($D$74, BJ74))</f>
        <v>8850</v>
      </c>
      <c r="BL74" s="130">
        <f>IF(BL$70&gt;0, $D$74*(1+SUM($F$70:BL$70)), MAX($D$74, BK74))</f>
        <v>8850</v>
      </c>
      <c r="BM74" s="130">
        <f>IF(BM$70&gt;0, $D$74*(1+SUM($F$70:BM$70)), MAX($D$74, BL74))</f>
        <v>8850</v>
      </c>
      <c r="BN74" s="130">
        <f>IF(BN$70&gt;0, $D$74*(1+SUM($F$70:BN$70)), MAX($D$74, BM74))</f>
        <v>8850</v>
      </c>
      <c r="BO74" s="130">
        <f>IF(BO$70&gt;0, $D$74*(1+SUM($F$70:BO$70)), MAX($D$74, BN74))</f>
        <v>8850</v>
      </c>
      <c r="BP74" s="130">
        <f>IF(BP$70&gt;0, $D$74*(1+SUM($F$70:BP$70)), MAX($D$74, BO74))</f>
        <v>8850</v>
      </c>
      <c r="BQ74" s="130">
        <f>IF(BQ$70&gt;0, $D$74*(1+SUM($F$70:BQ$70)), MAX($D$74, BP74))</f>
        <v>8850</v>
      </c>
      <c r="BR74" s="130">
        <f>IF(BR$70&gt;0, $D$74*(1+SUM($F$70:BR$70)), MAX($D$74, BQ74))</f>
        <v>8850</v>
      </c>
      <c r="BS74" s="130">
        <f>IF(BS$70&gt;0, $D$74*(1+SUM($F$70:BS$70)), MAX($D$74, BR74))</f>
        <v>8850</v>
      </c>
      <c r="BT74" s="130">
        <f>IF(BT$70&gt;0, $D$74*(1+SUM($F$70:BT$70)), MAX($D$74, BS74))</f>
        <v>8850</v>
      </c>
      <c r="BU74" s="130">
        <f>IF(BU$70&gt;0, $D$74*(1+SUM($F$70:BU$70)), MAX($D$74, BT74))</f>
        <v>8850</v>
      </c>
      <c r="BV74" s="130">
        <f>IF(BV$70&gt;0, $D$74*(1+SUM($F$70:BV$70)), MAX($D$74, BU74))</f>
        <v>8850</v>
      </c>
      <c r="BW74" s="130">
        <f>IF(BW$70&gt;0, $D$74*(1+SUM($F$70:BW$70)), MAX($D$74, BV74))</f>
        <v>8850</v>
      </c>
      <c r="BX74" s="130">
        <f>IF(BX$70&gt;0, $D$74*(1+SUM($F$70:BX$70)), MAX($D$74, BW74))</f>
        <v>8850</v>
      </c>
      <c r="BY74" s="130">
        <f>IF(BY$70&gt;0, $D$74*(1+SUM($F$70:BY$70)), MAX($D$74, BX74))</f>
        <v>8850</v>
      </c>
      <c r="BZ74" s="130">
        <f>IF(BZ$70&gt;0, $D$74*(1+SUM($F$70:BZ$70)), MAX($D$74, BY74))</f>
        <v>8850</v>
      </c>
      <c r="CA74" s="130">
        <f>IF(CA$70&gt;0, $D$74*(1+SUM($F$70:CA$70)), MAX($D$74, BZ74))</f>
        <v>8850</v>
      </c>
      <c r="CB74" s="130">
        <f>IF(CB$70&gt;0, $D$74*(1+SUM($F$70:CB$70)), MAX($D$74, CA74))</f>
        <v>8850</v>
      </c>
      <c r="CC74" s="130">
        <f>IF(CC$70&gt;0, $D$74*(1+SUM($F$70:CC$70)), MAX($D$74, CB74))</f>
        <v>8850</v>
      </c>
      <c r="CD74" s="130">
        <f>IF(CD$70&gt;0, $D$74*(1+SUM($F$70:CD$70)), MAX($D$74, CC74))</f>
        <v>8850</v>
      </c>
      <c r="CE74" s="130">
        <f>IF(CE$70&gt;0, $D$74*(1+SUM($F$70:CE$70)), MAX($D$74, CD74))</f>
        <v>8850</v>
      </c>
      <c r="CF74" s="130">
        <f>IF(CF$70&gt;0, $D$74*(1+SUM($F$70:CF$70)), MAX($D$74, CE74))</f>
        <v>8850</v>
      </c>
      <c r="CG74" s="130">
        <f>IF(CG$70&gt;0, $D$74*(1+SUM($F$70:CG$70)), MAX($D$74, CF74))</f>
        <v>8850</v>
      </c>
      <c r="CH74" s="130">
        <f>IF(CH$70&gt;0, $D$74*(1+SUM($F$70:CH$70)), MAX($D$74, CG74))</f>
        <v>8850</v>
      </c>
      <c r="CI74" s="130">
        <f>IF(CI$70&gt;0, $D$74*(1+SUM($F$70:CI$70)), MAX($D$74, CH74))</f>
        <v>8850</v>
      </c>
      <c r="CJ74" s="130">
        <f>IF(CJ$70&gt;0, $D$74*(1+SUM($F$70:CJ$70)), MAX($D$74, CI74))</f>
        <v>8850</v>
      </c>
      <c r="CK74" s="130">
        <f>IF(CK$70&gt;0, $D$74*(1+SUM($F$70:CK$70)), MAX($D$74, CJ74))</f>
        <v>8850</v>
      </c>
      <c r="CL74" s="130">
        <f>IF(CL$70&gt;0, $D$74*(1+SUM($F$70:CL$70)), MAX($D$74, CK74))</f>
        <v>8850</v>
      </c>
      <c r="CM74" s="130">
        <f>IF(CM$70&gt;0, $D$74*(1+SUM($F$70:CM$70)), MAX($D$74, CL74))</f>
        <v>8850</v>
      </c>
      <c r="CN74" s="130">
        <f>IF(CN$70&gt;0, $D$74*(1+SUM($F$70:CN$70)), MAX($D$74, CM74))</f>
        <v>8850</v>
      </c>
      <c r="CO74" s="130">
        <f>IF(CO$70&gt;0, $D$74*(1+SUM($F$70:CO$70)), MAX($D$74, CN74))</f>
        <v>8850</v>
      </c>
      <c r="CP74" s="130">
        <f>IF(CP$70&gt;0, $D$74*(1+SUM($F$70:CP$70)), MAX($D$74, CO74))</f>
        <v>8850</v>
      </c>
      <c r="CQ74" s="130">
        <f>IF(CQ$70&gt;0, $D$74*(1+SUM($F$70:CQ$70)), MAX($D$74, CP74))</f>
        <v>8850</v>
      </c>
      <c r="CR74" s="130">
        <f>IF(CR$70&gt;0, $D$74*(1+SUM($F$70:CR$70)), MAX($D$74, CQ74))</f>
        <v>8850</v>
      </c>
      <c r="CS74" s="130">
        <f>IF(CS$70&gt;0, $D$74*(1+SUM($F$70:CS$70)), MAX($D$74, CR74))</f>
        <v>8850</v>
      </c>
      <c r="CT74" s="130">
        <f>IF(CT$70&gt;0, $D$74*(1+SUM($F$70:CT$70)), MAX($D$74, CS74))</f>
        <v>8850</v>
      </c>
      <c r="CU74" s="130">
        <f>IF(CU$70&gt;0, $D$74*(1+SUM($F$70:CU$70)), MAX($D$74, CT74))</f>
        <v>8850</v>
      </c>
      <c r="CV74" s="130">
        <f>IF(CV$70&gt;0, $D$74*(1+SUM($F$70:CV$70)), MAX($D$74, CU74))</f>
        <v>8850</v>
      </c>
      <c r="CW74" s="130">
        <f>IF(CW$70&gt;0, $D$74*(1+SUM($F$70:CW$70)), MAX($D$74, CV74))</f>
        <v>8850</v>
      </c>
      <c r="CX74" s="130">
        <f>IF(CX$70&gt;0, $D$74*(1+SUM($F$70:CX$70)), MAX($D$74, CW74))</f>
        <v>8850</v>
      </c>
      <c r="CY74" s="130">
        <f>IF(CY$70&gt;0, $D$74*(1+SUM($F$70:CY$70)), MAX($D$74, CX74))</f>
        <v>8850</v>
      </c>
      <c r="CZ74" s="130">
        <f>IF(CZ$70&gt;0, $D$74*(1+SUM($F$70:CZ$70)), MAX($D$74, CY74))</f>
        <v>8850</v>
      </c>
      <c r="DA74" s="130">
        <f>IF(DA$70&gt;0, $D$74*(1+SUM($F$70:DA$70)), MAX($D$74, CZ74))</f>
        <v>8850</v>
      </c>
      <c r="DB74" s="130">
        <f>IF(DB$70&gt;0, $D$74*(1+SUM($F$70:DB$70)), MAX($D$74, DA74))</f>
        <v>8850</v>
      </c>
      <c r="DC74" s="130">
        <f>IF(DC$70&gt;0, $D$74*(1+SUM($F$70:DC$70)), MAX($D$74, DB74))</f>
        <v>8850</v>
      </c>
      <c r="DD74" s="130">
        <f>IF(DD$70&gt;0, $D$74*(1+SUM($F$70:DD$70)), MAX($D$74, DC74))</f>
        <v>8850</v>
      </c>
      <c r="DE74" s="130">
        <f>IF(DE$70&gt;0, $D$74*(1+SUM($F$70:DE$70)), MAX($D$74, DD74))</f>
        <v>8850</v>
      </c>
      <c r="DF74" s="130">
        <f>IF(DF$70&gt;0, $D$74*(1+SUM($F$70:DF$70)), MAX($D$74, DE74))</f>
        <v>8850</v>
      </c>
      <c r="DG74" s="130">
        <f>IF(DG$70&gt;0, $D$74*(1+SUM($F$70:DG$70)), MAX($D$74, DF74))</f>
        <v>8850</v>
      </c>
      <c r="DH74" s="130">
        <f>IF(DH$70&gt;0, $D$74*(1+SUM($F$70:DH$70)), MAX($D$74, DG74))</f>
        <v>8850</v>
      </c>
      <c r="DI74" s="130">
        <f>IF(DI$70&gt;0, $D$74*(1+SUM($F$70:DI$70)), MAX($D$74, DH74))</f>
        <v>8850</v>
      </c>
      <c r="DJ74" s="130">
        <f>IF(DJ$70&gt;0, $D$74*(1+SUM($F$70:DJ$70)), MAX($D$74, DI74))</f>
        <v>8850</v>
      </c>
      <c r="DK74" s="130">
        <f>IF(DK$70&gt;0, $D$74*(1+SUM($F$70:DK$70)), MAX($D$74, DJ74))</f>
        <v>8850</v>
      </c>
      <c r="DL74" s="130">
        <f>IF(DL$70&gt;0, $D$74*(1+SUM($F$70:DL$70)), MAX($D$74, DK74))</f>
        <v>8850</v>
      </c>
      <c r="DM74" s="130">
        <f>IF(DM$70&gt;0, $D$74*(1+SUM($F$70:DM$70)), MAX($D$74, DL74))</f>
        <v>8850</v>
      </c>
      <c r="DN74" s="130">
        <f>IF(DN$70&gt;0, $D$74*(1+SUM($F$70:DN$70)), MAX($D$74, DM74))</f>
        <v>8850</v>
      </c>
      <c r="DO74" s="130">
        <f>IF(DO$70&gt;0, $D$74*(1+SUM($F$70:DO$70)), MAX($D$74, DN74))</f>
        <v>8850</v>
      </c>
      <c r="DP74" s="130">
        <f>IF(DP$70&gt;0, $D$74*(1+SUM($F$70:DP$70)), MAX($D$74, DO74))</f>
        <v>8850</v>
      </c>
      <c r="DQ74" s="130">
        <f>IF(DQ$70&gt;0, $D$74*(1+SUM($F$70:DQ$70)), MAX($D$74, DP74))</f>
        <v>8850</v>
      </c>
      <c r="DR74" s="130">
        <f>IF(DR$70&gt;0, $D$74*(1+SUM($F$70:DR$70)), MAX($D$74, DQ74))</f>
        <v>8850</v>
      </c>
      <c r="DS74" s="130">
        <f>IF(DS$70&gt;0, $D$74*(1+SUM($F$70:DS$70)), MAX($D$74, DR74))</f>
        <v>8850</v>
      </c>
      <c r="DT74" s="130">
        <f>IF(DT$70&gt;0, $D$74*(1+SUM($F$70:DT$70)), MAX($D$74, DS74))</f>
        <v>8850</v>
      </c>
      <c r="DU74" s="130">
        <f>IF(DU$70&gt;0, $D$74*(1+SUM($F$70:DU$70)), MAX($D$74, DT74))</f>
        <v>8850</v>
      </c>
      <c r="DV74" s="130">
        <f>IF(DV$70&gt;0, $D$74*(1+SUM($F$70:DV$70)), MAX($D$74, DU74))</f>
        <v>8850</v>
      </c>
      <c r="DW74" s="130">
        <f>IF(DW$70&gt;0, $D$74*(1+SUM($F$70:DW$70)), MAX($D$74, DV74))</f>
        <v>8850</v>
      </c>
      <c r="DX74" s="130">
        <f>IF(DX$70&gt;0, $D$74*(1+SUM($F$70:DX$70)), MAX($D$74, DW74))</f>
        <v>8850</v>
      </c>
      <c r="DY74" s="130">
        <f>IF(DY$70&gt;0, $D$74*(1+SUM($F$70:DY$70)), MAX($D$74, DX74))</f>
        <v>8850</v>
      </c>
      <c r="DZ74" s="130">
        <f>IF(DZ$70&gt;0, $D$74*(1+SUM($F$70:DZ$70)), MAX($D$74, DY74))</f>
        <v>8850</v>
      </c>
      <c r="EA74" s="130">
        <f>IF(EA$70&gt;0, $D$74*(1+SUM($F$70:EA$70)), MAX($D$74, DZ74))</f>
        <v>8850</v>
      </c>
      <c r="EB74" s="130">
        <f>IF(EB$70&gt;0, $D$74*(1+SUM($F$70:EB$70)), MAX($D$74, EA74))</f>
        <v>8850</v>
      </c>
      <c r="EC74" s="130">
        <f>IF(EC$70&gt;0, $D$74*(1+SUM($F$70:EC$70)), MAX($D$74, EB74))</f>
        <v>8850</v>
      </c>
      <c r="ED74" s="130">
        <f>IF(ED$70&gt;0, $D$74*(1+SUM($F$70:ED$70)), MAX($D$74, EC74))</f>
        <v>8850</v>
      </c>
      <c r="EE74" s="130">
        <f>IF(EE$70&gt;0, $D$74*(1+SUM($F$70:EE$70)), MAX($D$74, ED74))</f>
        <v>8850</v>
      </c>
      <c r="EF74" s="130">
        <f>IF(EF$70&gt;0, $D$74*(1+SUM($F$70:EF$70)), MAX($D$74, EE74))</f>
        <v>8850</v>
      </c>
      <c r="EG74" s="130">
        <f>IF(EG$70&gt;0, $D$74*(1+SUM($F$70:EG$70)), MAX($D$74, EF74))</f>
        <v>8850</v>
      </c>
      <c r="EH74" s="130">
        <f>IF(EH$70&gt;0, $D$74*(1+SUM($F$70:EH$70)), MAX($D$74, EG74))</f>
        <v>8850</v>
      </c>
      <c r="EI74" s="130">
        <f>IF(EI$70&gt;0, $D$74*(1+SUM($F$70:EI$70)), MAX($D$74, EH74))</f>
        <v>8850</v>
      </c>
      <c r="EJ74" s="130">
        <f>IF(EJ$70&gt;0, $D$74*(1+SUM($F$70:EJ$70)), MAX($D$74, EI74))</f>
        <v>8850</v>
      </c>
      <c r="EK74" s="130">
        <f>IF(EK$70&gt;0, $D$74*(1+SUM($F$70:EK$70)), MAX($D$74, EJ74))</f>
        <v>8850</v>
      </c>
      <c r="EL74" s="130">
        <f>IF(EL$70&gt;0, $D$74*(1+SUM($F$70:EL$70)), MAX($D$74, EK74))</f>
        <v>8850</v>
      </c>
      <c r="EM74" s="130">
        <f>IF(EM$70&gt;0, $D$74*(1+SUM($F$70:EM$70)), MAX($D$74, EL74))</f>
        <v>8850</v>
      </c>
      <c r="EN74" s="130">
        <f>IF(EN$70&gt;0, $D$74*(1+SUM($F$70:EN$70)), MAX($D$74, EM74))</f>
        <v>8850</v>
      </c>
      <c r="EO74" s="130">
        <f>IF(EO$70&gt;0, $D$74*(1+SUM($F$70:EO$70)), MAX($D$74, EN74))</f>
        <v>8850</v>
      </c>
      <c r="EP74" s="130">
        <f>IF(EP$70&gt;0, $D$74*(1+SUM($F$70:EP$70)), MAX($D$74, EO74))</f>
        <v>8850</v>
      </c>
      <c r="EQ74" s="130">
        <f>IF(EQ$70&gt;0, $D$74*(1+SUM($F$70:EQ$70)), MAX($D$74, EP74))</f>
        <v>8850</v>
      </c>
      <c r="ER74" s="130">
        <f>IF(ER$70&gt;0, $D$74*(1+SUM($F$70:ER$70)), MAX($D$74, EQ74))</f>
        <v>8850</v>
      </c>
      <c r="ES74" s="130">
        <f>IF(ES$70&gt;0, $D$74*(1+SUM($F$70:ES$70)), MAX($D$74, ER74))</f>
        <v>8850</v>
      </c>
    </row>
    <row r="75" spans="1:149" x14ac:dyDescent="0.3">
      <c r="B75" s="121" t="s">
        <v>70</v>
      </c>
      <c r="C75" s="76">
        <f>IF(Options!$D$2=Options!$D$4,Options!D69,IF(Options!$D$2=Options!$E$4,Options!E69,IF(Options!$D$2=Options!$F$4,Options!F69,IF(Options!$D$2=Options!$G$4,Options!G69,IF(Options!$D$2=Options!$H$4,Options!H69,IF(Options!$D$2=Options!$I$4,Options!I69,IF(Options!$D$2=Options!$J$4,Options!J69,IF(Options!$D$2=Options!$K$4,Options!K69,IF(Options!$D$2=Options!$L$4,Options!L69,IF(Options!$D$2=Options!$M$4,Options!M69,0))))))))))</f>
        <v>2750</v>
      </c>
      <c r="D75" s="123">
        <f t="shared" si="21"/>
        <v>3245</v>
      </c>
      <c r="E75" s="128"/>
      <c r="F75" s="130">
        <f>IF(F$70&gt;0, $D$75*(1+SUM($F$70:F$70)), MAX($D$75, E75))</f>
        <v>3245</v>
      </c>
      <c r="G75" s="130">
        <f>IF(G$70&gt;0, $D$75*(1+SUM($F$70:G$70)), MAX($D$75, F75))</f>
        <v>3245</v>
      </c>
      <c r="H75" s="130">
        <f>IF(H$70&gt;0, $D$75*(1+SUM($F$70:H$70)), MAX($D$75, G75))</f>
        <v>3245</v>
      </c>
      <c r="I75" s="130">
        <f>IF(I$70&gt;0, $D$75*(1+SUM($F$70:I$70)), MAX($D$75, H75))</f>
        <v>3245</v>
      </c>
      <c r="J75" s="130">
        <f>IF(J$70&gt;0, $D$75*(1+SUM($F$70:J$70)), MAX($D$75, I75))</f>
        <v>3245</v>
      </c>
      <c r="K75" s="130">
        <f>IF(K$70&gt;0, $D$75*(1+SUM($F$70:K$70)), MAX($D$75, J75))</f>
        <v>3245</v>
      </c>
      <c r="L75" s="130">
        <f>IF(L$70&gt;0, $D$75*(1+SUM($F$70:L$70)), MAX($D$75, K75))</f>
        <v>3245</v>
      </c>
      <c r="M75" s="130">
        <f>IF(M$70&gt;0, $D$75*(1+SUM($F$70:M$70)), MAX($D$75, L75))</f>
        <v>3245</v>
      </c>
      <c r="N75" s="130">
        <f>IF(N$70&gt;0, $D$75*(1+SUM($F$70:N$70)), MAX($D$75, M75))</f>
        <v>3245</v>
      </c>
      <c r="O75" s="130">
        <f>IF(O$70&gt;0, $D$75*(1+SUM($F$70:O$70)), MAX($D$75, N75))</f>
        <v>3245</v>
      </c>
      <c r="P75" s="130">
        <f>IF(P$70&gt;0, $D$75*(1+SUM($F$70:P$70)), MAX($D$75, O75))</f>
        <v>3245</v>
      </c>
      <c r="Q75" s="130">
        <f>IF(Q$70&gt;0, $D$75*(1+SUM($F$70:Q$70)), MAX($D$75, P75))</f>
        <v>3245</v>
      </c>
      <c r="R75" s="130">
        <f>IF(R$70&gt;0, $D$75*(1+SUM($F$70:R$70)), MAX($D$75, Q75))</f>
        <v>3245</v>
      </c>
      <c r="S75" s="130">
        <f>IF(S$70&gt;0, $D$75*(1+SUM($F$70:S$70)), MAX($D$75, R75))</f>
        <v>3245</v>
      </c>
      <c r="T75" s="130">
        <f>IF(T$70&gt;0, $D$75*(1+SUM($F$70:T$70)), MAX($D$75, S75))</f>
        <v>3245</v>
      </c>
      <c r="U75" s="130">
        <f>IF(U$70&gt;0, $D$75*(1+SUM($F$70:U$70)), MAX($D$75, T75))</f>
        <v>3245</v>
      </c>
      <c r="V75" s="130">
        <f>IF(V$70&gt;0, $D$75*(1+SUM($F$70:V$70)), MAX($D$75, U75))</f>
        <v>3245</v>
      </c>
      <c r="W75" s="130">
        <f>IF(W$70&gt;0, $D$75*(1+SUM($F$70:W$70)), MAX($D$75, V75))</f>
        <v>3245</v>
      </c>
      <c r="X75" s="130">
        <f>IF(X$70&gt;0, $D$75*(1+SUM($F$70:X$70)), MAX($D$75, W75))</f>
        <v>3245</v>
      </c>
      <c r="Y75" s="130">
        <f>IF(Y$70&gt;0, $D$75*(1+SUM($F$70:Y$70)), MAX($D$75, X75))</f>
        <v>3245</v>
      </c>
      <c r="Z75" s="130">
        <f>IF(Z$70&gt;0, $D$75*(1+SUM($F$70:Z$70)), MAX($D$75, Y75))</f>
        <v>3245</v>
      </c>
      <c r="AA75" s="130">
        <f>IF(AA$70&gt;0, $D$75*(1+SUM($F$70:AA$70)), MAX($D$75, Z75))</f>
        <v>3245</v>
      </c>
      <c r="AB75" s="130">
        <f>IF(AB$70&gt;0, $D$75*(1+SUM($F$70:AB$70)), MAX($D$75, AA75))</f>
        <v>3245</v>
      </c>
      <c r="AC75" s="130">
        <f>IF(AC$70&gt;0, $D$75*(1+SUM($F$70:AC$70)), MAX($D$75, AB75))</f>
        <v>3245</v>
      </c>
      <c r="AD75" s="130">
        <f>IF(AD$70&gt;0, $D$75*(1+SUM($F$70:AD$70)), MAX($D$75, AC75))</f>
        <v>3245</v>
      </c>
      <c r="AE75" s="130">
        <f>IF(AE$70&gt;0, $D$75*(1+SUM($F$70:AE$70)), MAX($D$75, AD75))</f>
        <v>3245</v>
      </c>
      <c r="AF75" s="130">
        <f>IF(AF$70&gt;0, $D$75*(1+SUM($F$70:AF$70)), MAX($D$75, AE75))</f>
        <v>3245</v>
      </c>
      <c r="AG75" s="130">
        <f>IF(AG$70&gt;0, $D$75*(1+SUM($F$70:AG$70)), MAX($D$75, AF75))</f>
        <v>3245</v>
      </c>
      <c r="AH75" s="130">
        <f>IF(AH$70&gt;0, $D$75*(1+SUM($F$70:AH$70)), MAX($D$75, AG75))</f>
        <v>3245</v>
      </c>
      <c r="AI75" s="130">
        <f>IF(AI$70&gt;0, $D$75*(1+SUM($F$70:AI$70)), MAX($D$75, AH75))</f>
        <v>3245</v>
      </c>
      <c r="AJ75" s="130">
        <f>IF(AJ$70&gt;0, $D$75*(1+SUM($F$70:AJ$70)), MAX($D$75, AI75))</f>
        <v>3245</v>
      </c>
      <c r="AK75" s="130">
        <f>IF(AK$70&gt;0, $D$75*(1+SUM($F$70:AK$70)), MAX($D$75, AJ75))</f>
        <v>3245</v>
      </c>
      <c r="AL75" s="130">
        <f>IF(AL$70&gt;0, $D$75*(1+SUM($F$70:AL$70)), MAX($D$75, AK75))</f>
        <v>3245</v>
      </c>
      <c r="AM75" s="130">
        <f>IF(AM$70&gt;0, $D$75*(1+SUM($F$70:AM$70)), MAX($D$75, AL75))</f>
        <v>3245</v>
      </c>
      <c r="AN75" s="130">
        <f>IF(AN$70&gt;0, $D$75*(1+SUM($F$70:AN$70)), MAX($D$75, AM75))</f>
        <v>3245</v>
      </c>
      <c r="AO75" s="130">
        <f>IF(AO$70&gt;0, $D$75*(1+SUM($F$70:AO$70)), MAX($D$75, AN75))</f>
        <v>3245</v>
      </c>
      <c r="AP75" s="130">
        <f>IF(AP$70&gt;0, $D$75*(1+SUM($F$70:AP$70)), MAX($D$75, AO75))</f>
        <v>3245</v>
      </c>
      <c r="AQ75" s="130">
        <f>IF(AQ$70&gt;0, $D$75*(1+SUM($F$70:AQ$70)), MAX($D$75, AP75))</f>
        <v>3245</v>
      </c>
      <c r="AR75" s="130">
        <f>IF(AR$70&gt;0, $D$75*(1+SUM($F$70:AR$70)), MAX($D$75, AQ75))</f>
        <v>3245</v>
      </c>
      <c r="AS75" s="130">
        <f>IF(AS$70&gt;0, $D$75*(1+SUM($F$70:AS$70)), MAX($D$75, AR75))</f>
        <v>3245</v>
      </c>
      <c r="AT75" s="130">
        <f>IF(AT$70&gt;0, $D$75*(1+SUM($F$70:AT$70)), MAX($D$75, AS75))</f>
        <v>3245</v>
      </c>
      <c r="AU75" s="130">
        <f>IF(AU$70&gt;0, $D$75*(1+SUM($F$70:AU$70)), MAX($D$75, AT75))</f>
        <v>3245</v>
      </c>
      <c r="AV75" s="130">
        <f>IF(AV$70&gt;0, $D$75*(1+SUM($F$70:AV$70)), MAX($D$75, AU75))</f>
        <v>3245</v>
      </c>
      <c r="AW75" s="130">
        <f>IF(AW$70&gt;0, $D$75*(1+SUM($F$70:AW$70)), MAX($D$75, AV75))</f>
        <v>3245</v>
      </c>
      <c r="AX75" s="130">
        <f>IF(AX$70&gt;0, $D$75*(1+SUM($F$70:AX$70)), MAX($D$75, AW75))</f>
        <v>3245</v>
      </c>
      <c r="AY75" s="130">
        <f>IF(AY$70&gt;0, $D$75*(1+SUM($F$70:AY$70)), MAX($D$75, AX75))</f>
        <v>3245</v>
      </c>
      <c r="AZ75" s="130">
        <f>IF(AZ$70&gt;0, $D$75*(1+SUM($F$70:AZ$70)), MAX($D$75, AY75))</f>
        <v>3245</v>
      </c>
      <c r="BA75" s="130">
        <f>IF(BA$70&gt;0, $D$75*(1+SUM($F$70:BA$70)), MAX($D$75, AZ75))</f>
        <v>3245</v>
      </c>
      <c r="BB75" s="130">
        <f>IF(BB$70&gt;0, $D$75*(1+SUM($F$70:BB$70)), MAX($D$75, BA75))</f>
        <v>3245</v>
      </c>
      <c r="BC75" s="130">
        <f>IF(BC$70&gt;0, $D$75*(1+SUM($F$70:BC$70)), MAX($D$75, BB75))</f>
        <v>3245</v>
      </c>
      <c r="BD75" s="130">
        <f>IF(BD$70&gt;0, $D$75*(1+SUM($F$70:BD$70)), MAX($D$75, BC75))</f>
        <v>3245</v>
      </c>
      <c r="BE75" s="130">
        <f>IF(BE$70&gt;0, $D$75*(1+SUM($F$70:BE$70)), MAX($D$75, BD75))</f>
        <v>3245</v>
      </c>
      <c r="BF75" s="130">
        <f>IF(BF$70&gt;0, $D$75*(1+SUM($F$70:BF$70)), MAX($D$75, BE75))</f>
        <v>3245</v>
      </c>
      <c r="BG75" s="130">
        <f>IF(BG$70&gt;0, $D$75*(1+SUM($F$70:BG$70)), MAX($D$75, BF75))</f>
        <v>3245</v>
      </c>
      <c r="BH75" s="130">
        <f>IF(BH$70&gt;0, $D$75*(1+SUM($F$70:BH$70)), MAX($D$75, BG75))</f>
        <v>3245</v>
      </c>
      <c r="BI75" s="130">
        <f>IF(BI$70&gt;0, $D$75*(1+SUM($F$70:BI$70)), MAX($D$75, BH75))</f>
        <v>3245</v>
      </c>
      <c r="BJ75" s="130">
        <f>IF(BJ$70&gt;0, $D$75*(1+SUM($F$70:BJ$70)), MAX($D$75, BI75))</f>
        <v>3245</v>
      </c>
      <c r="BK75" s="130">
        <f>IF(BK$70&gt;0, $D$75*(1+SUM($F$70:BK$70)), MAX($D$75, BJ75))</f>
        <v>3245</v>
      </c>
      <c r="BL75" s="130">
        <f>IF(BL$70&gt;0, $D$75*(1+SUM($F$70:BL$70)), MAX($D$75, BK75))</f>
        <v>3245</v>
      </c>
      <c r="BM75" s="130">
        <f>IF(BM$70&gt;0, $D$75*(1+SUM($F$70:BM$70)), MAX($D$75, BL75))</f>
        <v>3245</v>
      </c>
      <c r="BN75" s="130">
        <f>IF(BN$70&gt;0, $D$75*(1+SUM($F$70:BN$70)), MAX($D$75, BM75))</f>
        <v>3245</v>
      </c>
      <c r="BO75" s="130">
        <f>IF(BO$70&gt;0, $D$75*(1+SUM($F$70:BO$70)), MAX($D$75, BN75))</f>
        <v>3245</v>
      </c>
      <c r="BP75" s="130">
        <f>IF(BP$70&gt;0, $D$75*(1+SUM($F$70:BP$70)), MAX($D$75, BO75))</f>
        <v>3245</v>
      </c>
      <c r="BQ75" s="130">
        <f>IF(BQ$70&gt;0, $D$75*(1+SUM($F$70:BQ$70)), MAX($D$75, BP75))</f>
        <v>3245</v>
      </c>
      <c r="BR75" s="130">
        <f>IF(BR$70&gt;0, $D$75*(1+SUM($F$70:BR$70)), MAX($D$75, BQ75))</f>
        <v>3245</v>
      </c>
      <c r="BS75" s="130">
        <f>IF(BS$70&gt;0, $D$75*(1+SUM($F$70:BS$70)), MAX($D$75, BR75))</f>
        <v>3245</v>
      </c>
      <c r="BT75" s="130">
        <f>IF(BT$70&gt;0, $D$75*(1+SUM($F$70:BT$70)), MAX($D$75, BS75))</f>
        <v>3245</v>
      </c>
      <c r="BU75" s="130">
        <f>IF(BU$70&gt;0, $D$75*(1+SUM($F$70:BU$70)), MAX($D$75, BT75))</f>
        <v>3245</v>
      </c>
      <c r="BV75" s="130">
        <f>IF(BV$70&gt;0, $D$75*(1+SUM($F$70:BV$70)), MAX($D$75, BU75))</f>
        <v>3245</v>
      </c>
      <c r="BW75" s="130">
        <f>IF(BW$70&gt;0, $D$75*(1+SUM($F$70:BW$70)), MAX($D$75, BV75))</f>
        <v>3245</v>
      </c>
      <c r="BX75" s="130">
        <f>IF(BX$70&gt;0, $D$75*(1+SUM($F$70:BX$70)), MAX($D$75, BW75))</f>
        <v>3245</v>
      </c>
      <c r="BY75" s="130">
        <f>IF(BY$70&gt;0, $D$75*(1+SUM($F$70:BY$70)), MAX($D$75, BX75))</f>
        <v>3245</v>
      </c>
      <c r="BZ75" s="130">
        <f>IF(BZ$70&gt;0, $D$75*(1+SUM($F$70:BZ$70)), MAX($D$75, BY75))</f>
        <v>3245</v>
      </c>
      <c r="CA75" s="130">
        <f>IF(CA$70&gt;0, $D$75*(1+SUM($F$70:CA$70)), MAX($D$75, BZ75))</f>
        <v>3245</v>
      </c>
      <c r="CB75" s="130">
        <f>IF(CB$70&gt;0, $D$75*(1+SUM($F$70:CB$70)), MAX($D$75, CA75))</f>
        <v>3245</v>
      </c>
      <c r="CC75" s="130">
        <f>IF(CC$70&gt;0, $D$75*(1+SUM($F$70:CC$70)), MAX($D$75, CB75))</f>
        <v>3245</v>
      </c>
      <c r="CD75" s="130">
        <f>IF(CD$70&gt;0, $D$75*(1+SUM($F$70:CD$70)), MAX($D$75, CC75))</f>
        <v>3245</v>
      </c>
      <c r="CE75" s="130">
        <f>IF(CE$70&gt;0, $D$75*(1+SUM($F$70:CE$70)), MAX($D$75, CD75))</f>
        <v>3245</v>
      </c>
      <c r="CF75" s="130">
        <f>IF(CF$70&gt;0, $D$75*(1+SUM($F$70:CF$70)), MAX($D$75, CE75))</f>
        <v>3245</v>
      </c>
      <c r="CG75" s="130">
        <f>IF(CG$70&gt;0, $D$75*(1+SUM($F$70:CG$70)), MAX($D$75, CF75))</f>
        <v>3245</v>
      </c>
      <c r="CH75" s="130">
        <f>IF(CH$70&gt;0, $D$75*(1+SUM($F$70:CH$70)), MAX($D$75, CG75))</f>
        <v>3245</v>
      </c>
      <c r="CI75" s="130">
        <f>IF(CI$70&gt;0, $D$75*(1+SUM($F$70:CI$70)), MAX($D$75, CH75))</f>
        <v>3245</v>
      </c>
      <c r="CJ75" s="130">
        <f>IF(CJ$70&gt;0, $D$75*(1+SUM($F$70:CJ$70)), MAX($D$75, CI75))</f>
        <v>3245</v>
      </c>
      <c r="CK75" s="130">
        <f>IF(CK$70&gt;0, $D$75*(1+SUM($F$70:CK$70)), MAX($D$75, CJ75))</f>
        <v>3245</v>
      </c>
      <c r="CL75" s="130">
        <f>IF(CL$70&gt;0, $D$75*(1+SUM($F$70:CL$70)), MAX($D$75, CK75))</f>
        <v>3245</v>
      </c>
      <c r="CM75" s="130">
        <f>IF(CM$70&gt;0, $D$75*(1+SUM($F$70:CM$70)), MAX($D$75, CL75))</f>
        <v>3245</v>
      </c>
      <c r="CN75" s="130">
        <f>IF(CN$70&gt;0, $D$75*(1+SUM($F$70:CN$70)), MAX($D$75, CM75))</f>
        <v>3245</v>
      </c>
      <c r="CO75" s="130">
        <f>IF(CO$70&gt;0, $D$75*(1+SUM($F$70:CO$70)), MAX($D$75, CN75))</f>
        <v>3245</v>
      </c>
      <c r="CP75" s="130">
        <f>IF(CP$70&gt;0, $D$75*(1+SUM($F$70:CP$70)), MAX($D$75, CO75))</f>
        <v>3245</v>
      </c>
      <c r="CQ75" s="130">
        <f>IF(CQ$70&gt;0, $D$75*(1+SUM($F$70:CQ$70)), MAX($D$75, CP75))</f>
        <v>3245</v>
      </c>
      <c r="CR75" s="130">
        <f>IF(CR$70&gt;0, $D$75*(1+SUM($F$70:CR$70)), MAX($D$75, CQ75))</f>
        <v>3245</v>
      </c>
      <c r="CS75" s="130">
        <f>IF(CS$70&gt;0, $D$75*(1+SUM($F$70:CS$70)), MAX($D$75, CR75))</f>
        <v>3245</v>
      </c>
      <c r="CT75" s="130">
        <f>IF(CT$70&gt;0, $D$75*(1+SUM($F$70:CT$70)), MAX($D$75, CS75))</f>
        <v>3245</v>
      </c>
      <c r="CU75" s="130">
        <f>IF(CU$70&gt;0, $D$75*(1+SUM($F$70:CU$70)), MAX($D$75, CT75))</f>
        <v>3245</v>
      </c>
      <c r="CV75" s="130">
        <f>IF(CV$70&gt;0, $D$75*(1+SUM($F$70:CV$70)), MAX($D$75, CU75))</f>
        <v>3245</v>
      </c>
      <c r="CW75" s="130">
        <f>IF(CW$70&gt;0, $D$75*(1+SUM($F$70:CW$70)), MAX($D$75, CV75))</f>
        <v>3245</v>
      </c>
      <c r="CX75" s="130">
        <f>IF(CX$70&gt;0, $D$75*(1+SUM($F$70:CX$70)), MAX($D$75, CW75))</f>
        <v>3245</v>
      </c>
      <c r="CY75" s="130">
        <f>IF(CY$70&gt;0, $D$75*(1+SUM($F$70:CY$70)), MAX($D$75, CX75))</f>
        <v>3245</v>
      </c>
      <c r="CZ75" s="130">
        <f>IF(CZ$70&gt;0, $D$75*(1+SUM($F$70:CZ$70)), MAX($D$75, CY75))</f>
        <v>3245</v>
      </c>
      <c r="DA75" s="130">
        <f>IF(DA$70&gt;0, $D$75*(1+SUM($F$70:DA$70)), MAX($D$75, CZ75))</f>
        <v>3245</v>
      </c>
      <c r="DB75" s="130">
        <f>IF(DB$70&gt;0, $D$75*(1+SUM($F$70:DB$70)), MAX($D$75, DA75))</f>
        <v>3245</v>
      </c>
      <c r="DC75" s="130">
        <f>IF(DC$70&gt;0, $D$75*(1+SUM($F$70:DC$70)), MAX($D$75, DB75))</f>
        <v>3245</v>
      </c>
      <c r="DD75" s="130">
        <f>IF(DD$70&gt;0, $D$75*(1+SUM($F$70:DD$70)), MAX($D$75, DC75))</f>
        <v>3245</v>
      </c>
      <c r="DE75" s="130">
        <f>IF(DE$70&gt;0, $D$75*(1+SUM($F$70:DE$70)), MAX($D$75, DD75))</f>
        <v>3245</v>
      </c>
      <c r="DF75" s="130">
        <f>IF(DF$70&gt;0, $D$75*(1+SUM($F$70:DF$70)), MAX($D$75, DE75))</f>
        <v>3245</v>
      </c>
      <c r="DG75" s="130">
        <f>IF(DG$70&gt;0, $D$75*(1+SUM($F$70:DG$70)), MAX($D$75, DF75))</f>
        <v>3245</v>
      </c>
      <c r="DH75" s="130">
        <f>IF(DH$70&gt;0, $D$75*(1+SUM($F$70:DH$70)), MAX($D$75, DG75))</f>
        <v>3245</v>
      </c>
      <c r="DI75" s="130">
        <f>IF(DI$70&gt;0, $D$75*(1+SUM($F$70:DI$70)), MAX($D$75, DH75))</f>
        <v>3245</v>
      </c>
      <c r="DJ75" s="130">
        <f>IF(DJ$70&gt;0, $D$75*(1+SUM($F$70:DJ$70)), MAX($D$75, DI75))</f>
        <v>3245</v>
      </c>
      <c r="DK75" s="130">
        <f>IF(DK$70&gt;0, $D$75*(1+SUM($F$70:DK$70)), MAX($D$75, DJ75))</f>
        <v>3245</v>
      </c>
      <c r="DL75" s="130">
        <f>IF(DL$70&gt;0, $D$75*(1+SUM($F$70:DL$70)), MAX($D$75, DK75))</f>
        <v>3245</v>
      </c>
      <c r="DM75" s="130">
        <f>IF(DM$70&gt;0, $D$75*(1+SUM($F$70:DM$70)), MAX($D$75, DL75))</f>
        <v>3245</v>
      </c>
      <c r="DN75" s="130">
        <f>IF(DN$70&gt;0, $D$75*(1+SUM($F$70:DN$70)), MAX($D$75, DM75))</f>
        <v>3245</v>
      </c>
      <c r="DO75" s="130">
        <f>IF(DO$70&gt;0, $D$75*(1+SUM($F$70:DO$70)), MAX($D$75, DN75))</f>
        <v>3245</v>
      </c>
      <c r="DP75" s="130">
        <f>IF(DP$70&gt;0, $D$75*(1+SUM($F$70:DP$70)), MAX($D$75, DO75))</f>
        <v>3245</v>
      </c>
      <c r="DQ75" s="130">
        <f>IF(DQ$70&gt;0, $D$75*(1+SUM($F$70:DQ$70)), MAX($D$75, DP75))</f>
        <v>3245</v>
      </c>
      <c r="DR75" s="130">
        <f>IF(DR$70&gt;0, $D$75*(1+SUM($F$70:DR$70)), MAX($D$75, DQ75))</f>
        <v>3245</v>
      </c>
      <c r="DS75" s="130">
        <f>IF(DS$70&gt;0, $D$75*(1+SUM($F$70:DS$70)), MAX($D$75, DR75))</f>
        <v>3245</v>
      </c>
      <c r="DT75" s="130">
        <f>IF(DT$70&gt;0, $D$75*(1+SUM($F$70:DT$70)), MAX($D$75, DS75))</f>
        <v>3245</v>
      </c>
      <c r="DU75" s="130">
        <f>IF(DU$70&gt;0, $D$75*(1+SUM($F$70:DU$70)), MAX($D$75, DT75))</f>
        <v>3245</v>
      </c>
      <c r="DV75" s="130">
        <f>IF(DV$70&gt;0, $D$75*(1+SUM($F$70:DV$70)), MAX($D$75, DU75))</f>
        <v>3245</v>
      </c>
      <c r="DW75" s="130">
        <f>IF(DW$70&gt;0, $D$75*(1+SUM($F$70:DW$70)), MAX($D$75, DV75))</f>
        <v>3245</v>
      </c>
      <c r="DX75" s="130">
        <f>IF(DX$70&gt;0, $D$75*(1+SUM($F$70:DX$70)), MAX($D$75, DW75))</f>
        <v>3245</v>
      </c>
      <c r="DY75" s="130">
        <f>IF(DY$70&gt;0, $D$75*(1+SUM($F$70:DY$70)), MAX($D$75, DX75))</f>
        <v>3245</v>
      </c>
      <c r="DZ75" s="130">
        <f>IF(DZ$70&gt;0, $D$75*(1+SUM($F$70:DZ$70)), MAX($D$75, DY75))</f>
        <v>3245</v>
      </c>
      <c r="EA75" s="130">
        <f>IF(EA$70&gt;0, $D$75*(1+SUM($F$70:EA$70)), MAX($D$75, DZ75))</f>
        <v>3245</v>
      </c>
      <c r="EB75" s="130">
        <f>IF(EB$70&gt;0, $D$75*(1+SUM($F$70:EB$70)), MAX($D$75, EA75))</f>
        <v>3245</v>
      </c>
      <c r="EC75" s="130">
        <f>IF(EC$70&gt;0, $D$75*(1+SUM($F$70:EC$70)), MAX($D$75, EB75))</f>
        <v>3245</v>
      </c>
      <c r="ED75" s="130">
        <f>IF(ED$70&gt;0, $D$75*(1+SUM($F$70:ED$70)), MAX($D$75, EC75))</f>
        <v>3245</v>
      </c>
      <c r="EE75" s="130">
        <f>IF(EE$70&gt;0, $D$75*(1+SUM($F$70:EE$70)), MAX($D$75, ED75))</f>
        <v>3245</v>
      </c>
      <c r="EF75" s="130">
        <f>IF(EF$70&gt;0, $D$75*(1+SUM($F$70:EF$70)), MAX($D$75, EE75))</f>
        <v>3245</v>
      </c>
      <c r="EG75" s="130">
        <f>IF(EG$70&gt;0, $D$75*(1+SUM($F$70:EG$70)), MAX($D$75, EF75))</f>
        <v>3245</v>
      </c>
      <c r="EH75" s="130">
        <f>IF(EH$70&gt;0, $D$75*(1+SUM($F$70:EH$70)), MAX($D$75, EG75))</f>
        <v>3245</v>
      </c>
      <c r="EI75" s="130">
        <f>IF(EI$70&gt;0, $D$75*(1+SUM($F$70:EI$70)), MAX($D$75, EH75))</f>
        <v>3245</v>
      </c>
      <c r="EJ75" s="130">
        <f>IF(EJ$70&gt;0, $D$75*(1+SUM($F$70:EJ$70)), MAX($D$75, EI75))</f>
        <v>3245</v>
      </c>
      <c r="EK75" s="130">
        <f>IF(EK$70&gt;0, $D$75*(1+SUM($F$70:EK$70)), MAX($D$75, EJ75))</f>
        <v>3245</v>
      </c>
      <c r="EL75" s="130">
        <f>IF(EL$70&gt;0, $D$75*(1+SUM($F$70:EL$70)), MAX($D$75, EK75))</f>
        <v>3245</v>
      </c>
      <c r="EM75" s="130">
        <f>IF(EM$70&gt;0, $D$75*(1+SUM($F$70:EM$70)), MAX($D$75, EL75))</f>
        <v>3245</v>
      </c>
      <c r="EN75" s="130">
        <f>IF(EN$70&gt;0, $D$75*(1+SUM($F$70:EN$70)), MAX($D$75, EM75))</f>
        <v>3245</v>
      </c>
      <c r="EO75" s="130">
        <f>IF(EO$70&gt;0, $D$75*(1+SUM($F$70:EO$70)), MAX($D$75, EN75))</f>
        <v>3245</v>
      </c>
      <c r="EP75" s="130">
        <f>IF(EP$70&gt;0, $D$75*(1+SUM($F$70:EP$70)), MAX($D$75, EO75))</f>
        <v>3245</v>
      </c>
      <c r="EQ75" s="130">
        <f>IF(EQ$70&gt;0, $D$75*(1+SUM($F$70:EQ$70)), MAX($D$75, EP75))</f>
        <v>3245</v>
      </c>
      <c r="ER75" s="130">
        <f>IF(ER$70&gt;0, $D$75*(1+SUM($F$70:ER$70)), MAX($D$75, EQ75))</f>
        <v>3245</v>
      </c>
      <c r="ES75" s="130">
        <f>IF(ES$70&gt;0, $D$75*(1+SUM($F$70:ES$70)), MAX($D$75, ER75))</f>
        <v>3245</v>
      </c>
    </row>
    <row r="76" spans="1:149" x14ac:dyDescent="0.3">
      <c r="B76" s="121" t="s">
        <v>65</v>
      </c>
      <c r="C76" s="76">
        <f>IF(Options!$D$2=Options!$D$4,Options!D70,IF(Options!$D$2=Options!$E$4,Options!E70,IF(Options!$D$2=Options!$F$4,Options!F70,IF(Options!$D$2=Options!$G$4,Options!G70,IF(Options!$D$2=Options!$H$4,Options!H70,IF(Options!$D$2=Options!$I$4,Options!I70,IF(Options!$D$2=Options!$J$4,Options!J70,IF(Options!$D$2=Options!$K$4,Options!K70,IF(Options!$D$2=Options!$L$4,Options!L70,IF(Options!$D$2=Options!$M$4,Options!M70,0))))))))))</f>
        <v>2750</v>
      </c>
      <c r="D76" s="123">
        <f t="shared" si="21"/>
        <v>3245</v>
      </c>
      <c r="E76" s="128"/>
      <c r="F76" s="130">
        <f>IF(F70&gt;0, $D$76*(1+SUM($F$70:F$70)), MAX($D$76, E76))</f>
        <v>3245</v>
      </c>
      <c r="G76" s="130">
        <f>IF(G70&gt;0, $D$76*(1+SUM($F$70:G$70)), MAX($D$76, F76))</f>
        <v>3245</v>
      </c>
      <c r="H76" s="130">
        <f>IF(H70&gt;0, $D$76*(1+SUM($F$70:H$70)), MAX($D$76, G76))</f>
        <v>3245</v>
      </c>
      <c r="I76" s="130">
        <f>IF(I70&gt;0, $D$76*(1+SUM($F$70:I$70)), MAX($D$76, H76))</f>
        <v>3245</v>
      </c>
      <c r="J76" s="130">
        <f>IF(J70&gt;0, $D$76*(1+SUM($F$70:J$70)), MAX($D$76, I76))</f>
        <v>3245</v>
      </c>
      <c r="K76" s="130">
        <f>IF(K70&gt;0, $D$76*(1+SUM($F$70:K$70)), MAX($D$76, J76))</f>
        <v>3245</v>
      </c>
      <c r="L76" s="130">
        <f>IF(L70&gt;0, $D$76*(1+SUM($F$70:L$70)), MAX($D$76, K76))</f>
        <v>3245</v>
      </c>
      <c r="M76" s="130">
        <f>IF(M70&gt;0, $D$76*(1+SUM($F$70:M$70)), MAX($D$76, L76))</f>
        <v>3245</v>
      </c>
      <c r="N76" s="130">
        <f>IF(N70&gt;0, $D$76*(1+SUM($F$70:N$70)), MAX($D$76, M76))</f>
        <v>3245</v>
      </c>
      <c r="O76" s="130">
        <f>IF(O70&gt;0, $D$76*(1+SUM($F$70:O$70)), MAX($D$76, N76))</f>
        <v>3245</v>
      </c>
      <c r="P76" s="130">
        <f>IF(P70&gt;0, $D$76*(1+SUM($F$70:P$70)), MAX($D$76, O76))</f>
        <v>3245</v>
      </c>
      <c r="Q76" s="130">
        <f>IF(Q70&gt;0, $D$76*(1+SUM($F$70:Q$70)), MAX($D$76, P76))</f>
        <v>3245</v>
      </c>
      <c r="R76" s="130">
        <f>IF(R70&gt;0, $D$76*(1+SUM($F$70:R$70)), MAX($D$76, Q76))</f>
        <v>3245</v>
      </c>
      <c r="S76" s="130">
        <f>IF(S70&gt;0, $D$76*(1+SUM($F$70:S$70)), MAX($D$76, R76))</f>
        <v>3245</v>
      </c>
      <c r="T76" s="130">
        <f>IF(T70&gt;0, $D$76*(1+SUM($F$70:T$70)), MAX($D$76, S76))</f>
        <v>3245</v>
      </c>
      <c r="U76" s="130">
        <f>IF(U70&gt;0, $D$76*(1+SUM($F$70:U$70)), MAX($D$76, T76))</f>
        <v>3245</v>
      </c>
      <c r="V76" s="130">
        <f>IF(V70&gt;0, $D$76*(1+SUM($F$70:V$70)), MAX($D$76, U76))</f>
        <v>3245</v>
      </c>
      <c r="W76" s="130">
        <f>IF(W70&gt;0, $D$76*(1+SUM($F$70:W$70)), MAX($D$76, V76))</f>
        <v>3245</v>
      </c>
      <c r="X76" s="130">
        <f>IF(X70&gt;0, $D$76*(1+SUM($F$70:X$70)), MAX($D$76, W76))</f>
        <v>3245</v>
      </c>
      <c r="Y76" s="130">
        <f>IF(Y70&gt;0, $D$76*(1+SUM($F$70:Y$70)), MAX($D$76, X76))</f>
        <v>3245</v>
      </c>
      <c r="Z76" s="130">
        <f>IF(Z70&gt;0, $D$76*(1+SUM($F$70:Z$70)), MAX($D$76, Y76))</f>
        <v>3245</v>
      </c>
      <c r="AA76" s="130">
        <f>IF(AA70&gt;0, $D$76*(1+SUM($F$70:AA$70)), MAX($D$76, Z76))</f>
        <v>3245</v>
      </c>
      <c r="AB76" s="130">
        <f>IF(AB70&gt;0, $D$76*(1+SUM($F$70:AB$70)), MAX($D$76, AA76))</f>
        <v>3245</v>
      </c>
      <c r="AC76" s="130">
        <f>IF(AC70&gt;0, $D$76*(1+SUM($F$70:AC$70)), MAX($D$76, AB76))</f>
        <v>3245</v>
      </c>
      <c r="AD76" s="130">
        <f>IF(AD70&gt;0, $D$76*(1+SUM($F$70:AD$70)), MAX($D$76, AC76))</f>
        <v>3245</v>
      </c>
      <c r="AE76" s="130">
        <f>IF(AE70&gt;0, $D$76*(1+SUM($F$70:AE$70)), MAX($D$76, AD76))</f>
        <v>3245</v>
      </c>
      <c r="AF76" s="130">
        <f>IF(AF70&gt;0, $D$76*(1+SUM($F$70:AF$70)), MAX($D$76, AE76))</f>
        <v>3245</v>
      </c>
      <c r="AG76" s="130">
        <f>IF(AG70&gt;0, $D$76*(1+SUM($F$70:AG$70)), MAX($D$76, AF76))</f>
        <v>3245</v>
      </c>
      <c r="AH76" s="130">
        <f>IF(AH70&gt;0, $D$76*(1+SUM($F$70:AH$70)), MAX($D$76, AG76))</f>
        <v>3245</v>
      </c>
      <c r="AI76" s="130">
        <f>IF(AI70&gt;0, $D$76*(1+SUM($F$70:AI$70)), MAX($D$76, AH76))</f>
        <v>3245</v>
      </c>
      <c r="AJ76" s="130">
        <f>IF(AJ70&gt;0, $D$76*(1+SUM($F$70:AJ$70)), MAX($D$76, AI76))</f>
        <v>3245</v>
      </c>
      <c r="AK76" s="130">
        <f>IF(AK70&gt;0, $D$76*(1+SUM($F$70:AK$70)), MAX($D$76, AJ76))</f>
        <v>3245</v>
      </c>
      <c r="AL76" s="130">
        <f>IF(AL70&gt;0, $D$76*(1+SUM($F$70:AL$70)), MAX($D$76, AK76))</f>
        <v>3245</v>
      </c>
      <c r="AM76" s="130">
        <f>IF(AM70&gt;0, $D$76*(1+SUM($F$70:AM$70)), MAX($D$76, AL76))</f>
        <v>3245</v>
      </c>
      <c r="AN76" s="130">
        <f>IF(AN70&gt;0, $D$76*(1+SUM($F$70:AN$70)), MAX($D$76, AM76))</f>
        <v>3245</v>
      </c>
      <c r="AO76" s="130">
        <f>IF(AO70&gt;0, $D$76*(1+SUM($F$70:AO$70)), MAX($D$76, AN76))</f>
        <v>3245</v>
      </c>
      <c r="AP76" s="130">
        <f>IF(AP70&gt;0, $D$76*(1+SUM($F$70:AP$70)), MAX($D$76, AO76))</f>
        <v>3245</v>
      </c>
      <c r="AQ76" s="130">
        <f>IF(AQ70&gt;0, $D$76*(1+SUM($F$70:AQ$70)), MAX($D$76, AP76))</f>
        <v>3245</v>
      </c>
      <c r="AR76" s="130">
        <f>IF(AR70&gt;0, $D$76*(1+SUM($F$70:AR$70)), MAX($D$76, AQ76))</f>
        <v>3245</v>
      </c>
      <c r="AS76" s="130">
        <f>IF(AS70&gt;0, $D$76*(1+SUM($F$70:AS$70)), MAX($D$76, AR76))</f>
        <v>3245</v>
      </c>
      <c r="AT76" s="130">
        <f>IF(AT70&gt;0, $D$76*(1+SUM($F$70:AT$70)), MAX($D$76, AS76))</f>
        <v>3245</v>
      </c>
      <c r="AU76" s="130">
        <f>IF(AU70&gt;0, $D$76*(1+SUM($F$70:AU$70)), MAX($D$76, AT76))</f>
        <v>3245</v>
      </c>
      <c r="AV76" s="130">
        <f>IF(AV70&gt;0, $D$76*(1+SUM($F$70:AV$70)), MAX($D$76, AU76))</f>
        <v>3245</v>
      </c>
      <c r="AW76" s="130">
        <f>IF(AW70&gt;0, $D$76*(1+SUM($F$70:AW$70)), MAX($D$76, AV76))</f>
        <v>3245</v>
      </c>
      <c r="AX76" s="130">
        <f>IF(AX70&gt;0, $D$76*(1+SUM($F$70:AX$70)), MAX($D$76, AW76))</f>
        <v>3245</v>
      </c>
      <c r="AY76" s="130">
        <f>IF(AY70&gt;0, $D$76*(1+SUM($F$70:AY$70)), MAX($D$76, AX76))</f>
        <v>3245</v>
      </c>
      <c r="AZ76" s="130">
        <f>IF(AZ70&gt;0, $D$76*(1+SUM($F$70:AZ$70)), MAX($D$76, AY76))</f>
        <v>3245</v>
      </c>
      <c r="BA76" s="130">
        <f>IF(BA70&gt;0, $D$76*(1+SUM($F$70:BA$70)), MAX($D$76, AZ76))</f>
        <v>3245</v>
      </c>
      <c r="BB76" s="130">
        <f>IF(BB70&gt;0, $D$76*(1+SUM($F$70:BB$70)), MAX($D$76, BA76))</f>
        <v>3245</v>
      </c>
      <c r="BC76" s="130">
        <f>IF(BC70&gt;0, $D$76*(1+SUM($F$70:BC$70)), MAX($D$76, BB76))</f>
        <v>3245</v>
      </c>
      <c r="BD76" s="130">
        <f>IF(BD70&gt;0, $D$76*(1+SUM($F$70:BD$70)), MAX($D$76, BC76))</f>
        <v>3245</v>
      </c>
      <c r="BE76" s="130">
        <f>IF(BE70&gt;0, $D$76*(1+SUM($F$70:BE$70)), MAX($D$76, BD76))</f>
        <v>3245</v>
      </c>
      <c r="BF76" s="130">
        <f>IF(BF70&gt;0, $D$76*(1+SUM($F$70:BF$70)), MAX($D$76, BE76))</f>
        <v>3245</v>
      </c>
      <c r="BG76" s="130">
        <f>IF(BG70&gt;0, $D$76*(1+SUM($F$70:BG$70)), MAX($D$76, BF76))</f>
        <v>3245</v>
      </c>
      <c r="BH76" s="130">
        <f>IF(BH70&gt;0, $D$76*(1+SUM($F$70:BH$70)), MAX($D$76, BG76))</f>
        <v>3245</v>
      </c>
      <c r="BI76" s="130">
        <f>IF(BI70&gt;0, $D$76*(1+SUM($F$70:BI$70)), MAX($D$76, BH76))</f>
        <v>3245</v>
      </c>
      <c r="BJ76" s="130">
        <f>IF(BJ70&gt;0, $D$76*(1+SUM($F$70:BJ$70)), MAX($D$76, BI76))</f>
        <v>3245</v>
      </c>
      <c r="BK76" s="130">
        <f>IF(BK70&gt;0, $D$76*(1+SUM($F$70:BK$70)), MAX($D$76, BJ76))</f>
        <v>3245</v>
      </c>
      <c r="BL76" s="130">
        <f>IF(BL70&gt;0, $D$76*(1+SUM($F$70:BL$70)), MAX($D$76, BK76))</f>
        <v>3245</v>
      </c>
      <c r="BM76" s="130">
        <f>IF(BM70&gt;0, $D$76*(1+SUM($F$70:BM$70)), MAX($D$76, BL76))</f>
        <v>3245</v>
      </c>
      <c r="BN76" s="130">
        <f>IF(BN70&gt;0, $D$76*(1+SUM($F$70:BN$70)), MAX($D$76, BM76))</f>
        <v>3245</v>
      </c>
      <c r="BO76" s="130">
        <f>IF(BO70&gt;0, $D$76*(1+SUM($F$70:BO$70)), MAX($D$76, BN76))</f>
        <v>3245</v>
      </c>
      <c r="BP76" s="130">
        <f>IF(BP70&gt;0, $D$76*(1+SUM($F$70:BP$70)), MAX($D$76, BO76))</f>
        <v>3245</v>
      </c>
      <c r="BQ76" s="130">
        <f>IF(BQ70&gt;0, $D$76*(1+SUM($F$70:BQ$70)), MAX($D$76, BP76))</f>
        <v>3245</v>
      </c>
      <c r="BR76" s="130">
        <f>IF(BR70&gt;0, $D$76*(1+SUM($F$70:BR$70)), MAX($D$76, BQ76))</f>
        <v>3245</v>
      </c>
      <c r="BS76" s="130">
        <f>IF(BS70&gt;0, $D$76*(1+SUM($F$70:BS$70)), MAX($D$76, BR76))</f>
        <v>3245</v>
      </c>
      <c r="BT76" s="130">
        <f>IF(BT70&gt;0, $D$76*(1+SUM($F$70:BT$70)), MAX($D$76, BS76))</f>
        <v>3245</v>
      </c>
      <c r="BU76" s="130">
        <f>IF(BU70&gt;0, $D$76*(1+SUM($F$70:BU$70)), MAX($D$76, BT76))</f>
        <v>3245</v>
      </c>
      <c r="BV76" s="130">
        <f>IF(BV70&gt;0, $D$76*(1+SUM($F$70:BV$70)), MAX($D$76, BU76))</f>
        <v>3245</v>
      </c>
      <c r="BW76" s="130">
        <f>IF(BW70&gt;0, $D$76*(1+SUM($F$70:BW$70)), MAX($D$76, BV76))</f>
        <v>3245</v>
      </c>
      <c r="BX76" s="130">
        <f>IF(BX70&gt;0, $D$76*(1+SUM($F$70:BX$70)), MAX($D$76, BW76))</f>
        <v>3245</v>
      </c>
      <c r="BY76" s="130">
        <f>IF(BY70&gt;0, $D$76*(1+SUM($F$70:BY$70)), MAX($D$76, BX76))</f>
        <v>3245</v>
      </c>
      <c r="BZ76" s="130">
        <f>IF(BZ70&gt;0, $D$76*(1+SUM($F$70:BZ$70)), MAX($D$76, BY76))</f>
        <v>3245</v>
      </c>
      <c r="CA76" s="130">
        <f>IF(CA70&gt;0, $D$76*(1+SUM($F$70:CA$70)), MAX($D$76, BZ76))</f>
        <v>3245</v>
      </c>
      <c r="CB76" s="130">
        <f>IF(CB70&gt;0, $D$76*(1+SUM($F$70:CB$70)), MAX($D$76, CA76))</f>
        <v>3245</v>
      </c>
      <c r="CC76" s="130">
        <f>IF(CC70&gt;0, $D$76*(1+SUM($F$70:CC$70)), MAX($D$76, CB76))</f>
        <v>3245</v>
      </c>
      <c r="CD76" s="130">
        <f>IF(CD70&gt;0, $D$76*(1+SUM($F$70:CD$70)), MAX($D$76, CC76))</f>
        <v>3245</v>
      </c>
      <c r="CE76" s="130">
        <f>IF(CE70&gt;0, $D$76*(1+SUM($F$70:CE$70)), MAX($D$76, CD76))</f>
        <v>3245</v>
      </c>
      <c r="CF76" s="130">
        <f>IF(CF70&gt;0, $D$76*(1+SUM($F$70:CF$70)), MAX($D$76, CE76))</f>
        <v>3245</v>
      </c>
      <c r="CG76" s="130">
        <f>IF(CG70&gt;0, $D$76*(1+SUM($F$70:CG$70)), MAX($D$76, CF76))</f>
        <v>3245</v>
      </c>
      <c r="CH76" s="130">
        <f>IF(CH70&gt;0, $D$76*(1+SUM($F$70:CH$70)), MAX($D$76, CG76))</f>
        <v>3245</v>
      </c>
      <c r="CI76" s="130">
        <f>IF(CI70&gt;0, $D$76*(1+SUM($F$70:CI$70)), MAX($D$76, CH76))</f>
        <v>3245</v>
      </c>
      <c r="CJ76" s="130">
        <f>IF(CJ70&gt;0, $D$76*(1+SUM($F$70:CJ$70)), MAX($D$76, CI76))</f>
        <v>3245</v>
      </c>
      <c r="CK76" s="130">
        <f>IF(CK70&gt;0, $D$76*(1+SUM($F$70:CK$70)), MAX($D$76, CJ76))</f>
        <v>3245</v>
      </c>
      <c r="CL76" s="130">
        <f>IF(CL70&gt;0, $D$76*(1+SUM($F$70:CL$70)), MAX($D$76, CK76))</f>
        <v>3245</v>
      </c>
      <c r="CM76" s="130">
        <f>IF(CM70&gt;0, $D$76*(1+SUM($F$70:CM$70)), MAX($D$76, CL76))</f>
        <v>3245</v>
      </c>
      <c r="CN76" s="130">
        <f>IF(CN70&gt;0, $D$76*(1+SUM($F$70:CN$70)), MAX($D$76, CM76))</f>
        <v>3245</v>
      </c>
      <c r="CO76" s="130">
        <f>IF(CO70&gt;0, $D$76*(1+SUM($F$70:CO$70)), MAX($D$76, CN76))</f>
        <v>3245</v>
      </c>
      <c r="CP76" s="130">
        <f>IF(CP70&gt;0, $D$76*(1+SUM($F$70:CP$70)), MAX($D$76, CO76))</f>
        <v>3245</v>
      </c>
      <c r="CQ76" s="130">
        <f>IF(CQ70&gt;0, $D$76*(1+SUM($F$70:CQ$70)), MAX($D$76, CP76))</f>
        <v>3245</v>
      </c>
      <c r="CR76" s="130">
        <f>IF(CR70&gt;0, $D$76*(1+SUM($F$70:CR$70)), MAX($D$76, CQ76))</f>
        <v>3245</v>
      </c>
      <c r="CS76" s="130">
        <f>IF(CS70&gt;0, $D$76*(1+SUM($F$70:CS$70)), MAX($D$76, CR76))</f>
        <v>3245</v>
      </c>
      <c r="CT76" s="130">
        <f>IF(CT70&gt;0, $D$76*(1+SUM($F$70:CT$70)), MAX($D$76, CS76))</f>
        <v>3245</v>
      </c>
      <c r="CU76" s="130">
        <f>IF(CU70&gt;0, $D$76*(1+SUM($F$70:CU$70)), MAX($D$76, CT76))</f>
        <v>3245</v>
      </c>
      <c r="CV76" s="130">
        <f>IF(CV70&gt;0, $D$76*(1+SUM($F$70:CV$70)), MAX($D$76, CU76))</f>
        <v>3245</v>
      </c>
      <c r="CW76" s="130">
        <f>IF(CW70&gt;0, $D$76*(1+SUM($F$70:CW$70)), MAX($D$76, CV76))</f>
        <v>3245</v>
      </c>
      <c r="CX76" s="130">
        <f>IF(CX70&gt;0, $D$76*(1+SUM($F$70:CX$70)), MAX($D$76, CW76))</f>
        <v>3245</v>
      </c>
      <c r="CY76" s="130">
        <f>IF(CY70&gt;0, $D$76*(1+SUM($F$70:CY$70)), MAX($D$76, CX76))</f>
        <v>3245</v>
      </c>
      <c r="CZ76" s="130">
        <f>IF(CZ70&gt;0, $D$76*(1+SUM($F$70:CZ$70)), MAX($D$76, CY76))</f>
        <v>3245</v>
      </c>
      <c r="DA76" s="130">
        <f>IF(DA70&gt;0, $D$76*(1+SUM($F$70:DA$70)), MAX($D$76, CZ76))</f>
        <v>3245</v>
      </c>
      <c r="DB76" s="130">
        <f>IF(DB70&gt;0, $D$76*(1+SUM($F$70:DB$70)), MAX($D$76, DA76))</f>
        <v>3245</v>
      </c>
      <c r="DC76" s="130">
        <f>IF(DC70&gt;0, $D$76*(1+SUM($F$70:DC$70)), MAX($D$76, DB76))</f>
        <v>3245</v>
      </c>
      <c r="DD76" s="130">
        <f>IF(DD70&gt;0, $D$76*(1+SUM($F$70:DD$70)), MAX($D$76, DC76))</f>
        <v>3245</v>
      </c>
      <c r="DE76" s="130">
        <f>IF(DE70&gt;0, $D$76*(1+SUM($F$70:DE$70)), MAX($D$76, DD76))</f>
        <v>3245</v>
      </c>
      <c r="DF76" s="130">
        <f>IF(DF70&gt;0, $D$76*(1+SUM($F$70:DF$70)), MAX($D$76, DE76))</f>
        <v>3245</v>
      </c>
      <c r="DG76" s="130">
        <f>IF(DG70&gt;0, $D$76*(1+SUM($F$70:DG$70)), MAX($D$76, DF76))</f>
        <v>3245</v>
      </c>
      <c r="DH76" s="130">
        <f>IF(DH70&gt;0, $D$76*(1+SUM($F$70:DH$70)), MAX($D$76, DG76))</f>
        <v>3245</v>
      </c>
      <c r="DI76" s="130">
        <f>IF(DI70&gt;0, $D$76*(1+SUM($F$70:DI$70)), MAX($D$76, DH76))</f>
        <v>3245</v>
      </c>
      <c r="DJ76" s="130">
        <f>IF(DJ70&gt;0, $D$76*(1+SUM($F$70:DJ$70)), MAX($D$76, DI76))</f>
        <v>3245</v>
      </c>
      <c r="DK76" s="130">
        <f>IF(DK70&gt;0, $D$76*(1+SUM($F$70:DK$70)), MAX($D$76, DJ76))</f>
        <v>3245</v>
      </c>
      <c r="DL76" s="130">
        <f>IF(DL70&gt;0, $D$76*(1+SUM($F$70:DL$70)), MAX($D$76, DK76))</f>
        <v>3245</v>
      </c>
      <c r="DM76" s="130">
        <f>IF(DM70&gt;0, $D$76*(1+SUM($F$70:DM$70)), MAX($D$76, DL76))</f>
        <v>3245</v>
      </c>
      <c r="DN76" s="130">
        <f>IF(DN70&gt;0, $D$76*(1+SUM($F$70:DN$70)), MAX($D$76, DM76))</f>
        <v>3245</v>
      </c>
      <c r="DO76" s="130">
        <f>IF(DO70&gt;0, $D$76*(1+SUM($F$70:DO$70)), MAX($D$76, DN76))</f>
        <v>3245</v>
      </c>
      <c r="DP76" s="130">
        <f>IF(DP70&gt;0, $D$76*(1+SUM($F$70:DP$70)), MAX($D$76, DO76))</f>
        <v>3245</v>
      </c>
      <c r="DQ76" s="130">
        <f>IF(DQ70&gt;0, $D$76*(1+SUM($F$70:DQ$70)), MAX($D$76, DP76))</f>
        <v>3245</v>
      </c>
      <c r="DR76" s="130">
        <f>IF(DR70&gt;0, $D$76*(1+SUM($F$70:DR$70)), MAX($D$76, DQ76))</f>
        <v>3245</v>
      </c>
      <c r="DS76" s="130">
        <f>IF(DS70&gt;0, $D$76*(1+SUM($F$70:DS$70)), MAX($D$76, DR76))</f>
        <v>3245</v>
      </c>
      <c r="DT76" s="130">
        <f>IF(DT70&gt;0, $D$76*(1+SUM($F$70:DT$70)), MAX($D$76, DS76))</f>
        <v>3245</v>
      </c>
      <c r="DU76" s="130">
        <f>IF(DU70&gt;0, $D$76*(1+SUM($F$70:DU$70)), MAX($D$76, DT76))</f>
        <v>3245</v>
      </c>
      <c r="DV76" s="130">
        <f>IF(DV70&gt;0, $D$76*(1+SUM($F$70:DV$70)), MAX($D$76, DU76))</f>
        <v>3245</v>
      </c>
      <c r="DW76" s="130">
        <f>IF(DW70&gt;0, $D$76*(1+SUM($F$70:DW$70)), MAX($D$76, DV76))</f>
        <v>3245</v>
      </c>
      <c r="DX76" s="130">
        <f>IF(DX70&gt;0, $D$76*(1+SUM($F$70:DX$70)), MAX($D$76, DW76))</f>
        <v>3245</v>
      </c>
      <c r="DY76" s="130">
        <f>IF(DY70&gt;0, $D$76*(1+SUM($F$70:DY$70)), MAX($D$76, DX76))</f>
        <v>3245</v>
      </c>
      <c r="DZ76" s="130">
        <f>IF(DZ70&gt;0, $D$76*(1+SUM($F$70:DZ$70)), MAX($D$76, DY76))</f>
        <v>3245</v>
      </c>
      <c r="EA76" s="130">
        <f>IF(EA70&gt;0, $D$76*(1+SUM($F$70:EA$70)), MAX($D$76, DZ76))</f>
        <v>3245</v>
      </c>
      <c r="EB76" s="130">
        <f>IF(EB70&gt;0, $D$76*(1+SUM($F$70:EB$70)), MAX($D$76, EA76))</f>
        <v>3245</v>
      </c>
      <c r="EC76" s="130">
        <f>IF(EC70&gt;0, $D$76*(1+SUM($F$70:EC$70)), MAX($D$76, EB76))</f>
        <v>3245</v>
      </c>
      <c r="ED76" s="130">
        <f>IF(ED70&gt;0, $D$76*(1+SUM($F$70:ED$70)), MAX($D$76, EC76))</f>
        <v>3245</v>
      </c>
      <c r="EE76" s="130">
        <f>IF(EE70&gt;0, $D$76*(1+SUM($F$70:EE$70)), MAX($D$76, ED76))</f>
        <v>3245</v>
      </c>
      <c r="EF76" s="130">
        <f>IF(EF70&gt;0, $D$76*(1+SUM($F$70:EF$70)), MAX($D$76, EE76))</f>
        <v>3245</v>
      </c>
      <c r="EG76" s="130">
        <f>IF(EG70&gt;0, $D$76*(1+SUM($F$70:EG$70)), MAX($D$76, EF76))</f>
        <v>3245</v>
      </c>
      <c r="EH76" s="130">
        <f>IF(EH70&gt;0, $D$76*(1+SUM($F$70:EH$70)), MAX($D$76, EG76))</f>
        <v>3245</v>
      </c>
      <c r="EI76" s="130">
        <f>IF(EI70&gt;0, $D$76*(1+SUM($F$70:EI$70)), MAX($D$76, EH76))</f>
        <v>3245</v>
      </c>
      <c r="EJ76" s="130">
        <f>IF(EJ70&gt;0, $D$76*(1+SUM($F$70:EJ$70)), MAX($D$76, EI76))</f>
        <v>3245</v>
      </c>
      <c r="EK76" s="130">
        <f>IF(EK70&gt;0, $D$76*(1+SUM($F$70:EK$70)), MAX($D$76, EJ76))</f>
        <v>3245</v>
      </c>
      <c r="EL76" s="130">
        <f>IF(EL70&gt;0, $D$76*(1+SUM($F$70:EL$70)), MAX($D$76, EK76))</f>
        <v>3245</v>
      </c>
      <c r="EM76" s="130">
        <f>IF(EM70&gt;0, $D$76*(1+SUM($F$70:EM$70)), MAX($D$76, EL76))</f>
        <v>3245</v>
      </c>
      <c r="EN76" s="130">
        <f>IF(EN70&gt;0, $D$76*(1+SUM($F$70:EN$70)), MAX($D$76, EM76))</f>
        <v>3245</v>
      </c>
      <c r="EO76" s="130">
        <f>IF(EO70&gt;0, $D$76*(1+SUM($F$70:EO$70)), MAX($D$76, EN76))</f>
        <v>3245</v>
      </c>
      <c r="EP76" s="130">
        <f>IF(EP70&gt;0, $D$76*(1+SUM($F$70:EP$70)), MAX($D$76, EO76))</f>
        <v>3245</v>
      </c>
      <c r="EQ76" s="130">
        <f>IF(EQ70&gt;0, $D$76*(1+SUM($F$70:EQ$70)), MAX($D$76, EP76))</f>
        <v>3245</v>
      </c>
      <c r="ER76" s="130">
        <f>IF(ER70&gt;0, $D$76*(1+SUM($F$70:ER$70)), MAX($D$76, EQ76))</f>
        <v>3245</v>
      </c>
      <c r="ES76" s="130">
        <f>IF(ES70&gt;0, $D$76*(1+SUM($F$70:ES$70)), MAX($D$76, ER76))</f>
        <v>3245</v>
      </c>
    </row>
    <row r="77" spans="1:149" x14ac:dyDescent="0.3">
      <c r="B77" s="121" t="s">
        <v>62</v>
      </c>
      <c r="C77" s="76">
        <f>IF(Options!$D$2=Options!$D$4,Options!D71,IF(Options!$D$2=Options!$E$4,Options!E71,IF(Options!$D$2=Options!$F$4,Options!F71,IF(Options!$D$2=Options!$G$4,Options!G71,IF(Options!$D$2=Options!$H$4,Options!H71,IF(Options!$D$2=Options!$I$4,Options!I71,IF(Options!$D$2=Options!$J$4,Options!J71,IF(Options!$D$2=Options!$K$4,Options!K71,IF(Options!$D$2=Options!$L$4,Options!L71,IF(Options!$D$2=Options!$M$4,Options!M71,0))))))))))</f>
        <v>2750</v>
      </c>
      <c r="D77" s="123">
        <f t="shared" si="21"/>
        <v>3245</v>
      </c>
      <c r="E77" s="128"/>
      <c r="F77" s="130">
        <f>IF(F70&gt;0, $D$77*(1+SUM($F$70:F$70)), MAX($D$77, E77))</f>
        <v>3245</v>
      </c>
      <c r="G77" s="130">
        <f>IF(G70&gt;0, $D$77*(1+SUM($F$70:G$70)), MAX($D$77, F77))</f>
        <v>3245</v>
      </c>
      <c r="H77" s="130">
        <f>IF(H70&gt;0, $D$77*(1+SUM($F$70:H$70)), MAX($D$77, G77))</f>
        <v>3245</v>
      </c>
      <c r="I77" s="130">
        <f>IF(I70&gt;0, $D$77*(1+SUM($F$70:I$70)), MAX($D$77, H77))</f>
        <v>3245</v>
      </c>
      <c r="J77" s="130">
        <f>IF(J70&gt;0, $D$77*(1+SUM($F$70:J$70)), MAX($D$77, I77))</f>
        <v>3245</v>
      </c>
      <c r="K77" s="130">
        <f>IF(K70&gt;0, $D$77*(1+SUM($F$70:K$70)), MAX($D$77, J77))</f>
        <v>3245</v>
      </c>
      <c r="L77" s="130">
        <f>IF(L70&gt;0, $D$77*(1+SUM($F$70:L$70)), MAX($D$77, K77))</f>
        <v>3245</v>
      </c>
      <c r="M77" s="130">
        <f>IF(M70&gt;0, $D$77*(1+SUM($F$70:M$70)), MAX($D$77, L77))</f>
        <v>3245</v>
      </c>
      <c r="N77" s="130">
        <f>IF(N70&gt;0, $D$77*(1+SUM($F$70:N$70)), MAX($D$77, M77))</f>
        <v>3245</v>
      </c>
      <c r="O77" s="130">
        <f>IF(O70&gt;0, $D$77*(1+SUM($F$70:O$70)), MAX($D$77, N77))</f>
        <v>3245</v>
      </c>
      <c r="P77" s="130">
        <f>IF(P70&gt;0, $D$77*(1+SUM($F$70:P$70)), MAX($D$77, O77))</f>
        <v>3245</v>
      </c>
      <c r="Q77" s="130">
        <f>IF(Q70&gt;0, $D$77*(1+SUM($F$70:Q$70)), MAX($D$77, P77))</f>
        <v>3245</v>
      </c>
      <c r="R77" s="130">
        <f>IF(R70&gt;0, $D$77*(1+SUM($F$70:R$70)), MAX($D$77, Q77))</f>
        <v>3245</v>
      </c>
      <c r="S77" s="130">
        <f>IF(S70&gt;0, $D$77*(1+SUM($F$70:S$70)), MAX($D$77, R77))</f>
        <v>3245</v>
      </c>
      <c r="T77" s="130">
        <f>IF(T70&gt;0, $D$77*(1+SUM($F$70:T$70)), MAX($D$77, S77))</f>
        <v>3245</v>
      </c>
      <c r="U77" s="130">
        <f>IF(U70&gt;0, $D$77*(1+SUM($F$70:U$70)), MAX($D$77, T77))</f>
        <v>3245</v>
      </c>
      <c r="V77" s="130">
        <f>IF(V70&gt;0, $D$77*(1+SUM($F$70:V$70)), MAX($D$77, U77))</f>
        <v>3245</v>
      </c>
      <c r="W77" s="130">
        <f>IF(W70&gt;0, $D$77*(1+SUM($F$70:W$70)), MAX($D$77, V77))</f>
        <v>3245</v>
      </c>
      <c r="X77" s="130">
        <f>IF(X70&gt;0, $D$77*(1+SUM($F$70:X$70)), MAX($D$77, W77))</f>
        <v>3245</v>
      </c>
      <c r="Y77" s="130">
        <f>IF(Y70&gt;0, $D$77*(1+SUM($F$70:Y$70)), MAX($D$77, X77))</f>
        <v>3245</v>
      </c>
      <c r="Z77" s="130">
        <f>IF(Z70&gt;0, $D$77*(1+SUM($F$70:Z$70)), MAX($D$77, Y77))</f>
        <v>3245</v>
      </c>
      <c r="AA77" s="130">
        <f>IF(AA70&gt;0, $D$77*(1+SUM($F$70:AA$70)), MAX($D$77, Z77))</f>
        <v>3245</v>
      </c>
      <c r="AB77" s="130">
        <f>IF(AB70&gt;0, $D$77*(1+SUM($F$70:AB$70)), MAX($D$77, AA77))</f>
        <v>3245</v>
      </c>
      <c r="AC77" s="130">
        <f>IF(AC70&gt;0, $D$77*(1+SUM($F$70:AC$70)), MAX($D$77, AB77))</f>
        <v>3245</v>
      </c>
      <c r="AD77" s="130">
        <f>IF(AD70&gt;0, $D$77*(1+SUM($F$70:AD$70)), MAX($D$77, AC77))</f>
        <v>3245</v>
      </c>
      <c r="AE77" s="130">
        <f>IF(AE70&gt;0, $D$77*(1+SUM($F$70:AE$70)), MAX($D$77, AD77))</f>
        <v>3245</v>
      </c>
      <c r="AF77" s="130">
        <f>IF(AF70&gt;0, $D$77*(1+SUM($F$70:AF$70)), MAX($D$77, AE77))</f>
        <v>3245</v>
      </c>
      <c r="AG77" s="130">
        <f>IF(AG70&gt;0, $D$77*(1+SUM($F$70:AG$70)), MAX($D$77, AF77))</f>
        <v>3245</v>
      </c>
      <c r="AH77" s="130">
        <f>IF(AH70&gt;0, $D$77*(1+SUM($F$70:AH$70)), MAX($D$77, AG77))</f>
        <v>3245</v>
      </c>
      <c r="AI77" s="130">
        <f>IF(AI70&gt;0, $D$77*(1+SUM($F$70:AI$70)), MAX($D$77, AH77))</f>
        <v>3245</v>
      </c>
      <c r="AJ77" s="130">
        <f>IF(AJ70&gt;0, $D$77*(1+SUM($F$70:AJ$70)), MAX($D$77, AI77))</f>
        <v>3245</v>
      </c>
      <c r="AK77" s="130">
        <f>IF(AK70&gt;0, $D$77*(1+SUM($F$70:AK$70)), MAX($D$77, AJ77))</f>
        <v>3245</v>
      </c>
      <c r="AL77" s="130">
        <f>IF(AL70&gt;0, $D$77*(1+SUM($F$70:AL$70)), MAX($D$77, AK77))</f>
        <v>3245</v>
      </c>
      <c r="AM77" s="130">
        <f>IF(AM70&gt;0, $D$77*(1+SUM($F$70:AM$70)), MAX($D$77, AL77))</f>
        <v>3245</v>
      </c>
      <c r="AN77" s="130">
        <f>IF(AN70&gt;0, $D$77*(1+SUM($F$70:AN$70)), MAX($D$77, AM77))</f>
        <v>3245</v>
      </c>
      <c r="AO77" s="130">
        <f>IF(AO70&gt;0, $D$77*(1+SUM($F$70:AO$70)), MAX($D$77, AN77))</f>
        <v>3245</v>
      </c>
      <c r="AP77" s="130">
        <f>IF(AP70&gt;0, $D$77*(1+SUM($F$70:AP$70)), MAX($D$77, AO77))</f>
        <v>3245</v>
      </c>
      <c r="AQ77" s="130">
        <f>IF(AQ70&gt;0, $D$77*(1+SUM($F$70:AQ$70)), MAX($D$77, AP77))</f>
        <v>3245</v>
      </c>
      <c r="AR77" s="130">
        <f>IF(AR70&gt;0, $D$77*(1+SUM($F$70:AR$70)), MAX($D$77, AQ77))</f>
        <v>3245</v>
      </c>
      <c r="AS77" s="130">
        <f>IF(AS70&gt;0, $D$77*(1+SUM($F$70:AS$70)), MAX($D$77, AR77))</f>
        <v>3245</v>
      </c>
      <c r="AT77" s="130">
        <f>IF(AT70&gt;0, $D$77*(1+SUM($F$70:AT$70)), MAX($D$77, AS77))</f>
        <v>3245</v>
      </c>
      <c r="AU77" s="130">
        <f>IF(AU70&gt;0, $D$77*(1+SUM($F$70:AU$70)), MAX($D$77, AT77))</f>
        <v>3245</v>
      </c>
      <c r="AV77" s="130">
        <f>IF(AV70&gt;0, $D$77*(1+SUM($F$70:AV$70)), MAX($D$77, AU77))</f>
        <v>3245</v>
      </c>
      <c r="AW77" s="130">
        <f>IF(AW70&gt;0, $D$77*(1+SUM($F$70:AW$70)), MAX($D$77, AV77))</f>
        <v>3245</v>
      </c>
      <c r="AX77" s="130">
        <f>IF(AX70&gt;0, $D$77*(1+SUM($F$70:AX$70)), MAX($D$77, AW77))</f>
        <v>3245</v>
      </c>
      <c r="AY77" s="130">
        <f>IF(AY70&gt;0, $D$77*(1+SUM($F$70:AY$70)), MAX($D$77, AX77))</f>
        <v>3245</v>
      </c>
      <c r="AZ77" s="130">
        <f>IF(AZ70&gt;0, $D$77*(1+SUM($F$70:AZ$70)), MAX($D$77, AY77))</f>
        <v>3245</v>
      </c>
      <c r="BA77" s="130">
        <f>IF(BA70&gt;0, $D$77*(1+SUM($F$70:BA$70)), MAX($D$77, AZ77))</f>
        <v>3245</v>
      </c>
      <c r="BB77" s="130">
        <f>IF(BB70&gt;0, $D$77*(1+SUM($F$70:BB$70)), MAX($D$77, BA77))</f>
        <v>3245</v>
      </c>
      <c r="BC77" s="130">
        <f>IF(BC70&gt;0, $D$77*(1+SUM($F$70:BC$70)), MAX($D$77, BB77))</f>
        <v>3245</v>
      </c>
      <c r="BD77" s="130">
        <f>IF(BD70&gt;0, $D$77*(1+SUM($F$70:BD$70)), MAX($D$77, BC77))</f>
        <v>3245</v>
      </c>
      <c r="BE77" s="130">
        <f>IF(BE70&gt;0, $D$77*(1+SUM($F$70:BE$70)), MAX($D$77, BD77))</f>
        <v>3245</v>
      </c>
      <c r="BF77" s="130">
        <f>IF(BF70&gt;0, $D$77*(1+SUM($F$70:BF$70)), MAX($D$77, BE77))</f>
        <v>3245</v>
      </c>
      <c r="BG77" s="130">
        <f>IF(BG70&gt;0, $D$77*(1+SUM($F$70:BG$70)), MAX($D$77, BF77))</f>
        <v>3245</v>
      </c>
      <c r="BH77" s="130">
        <f>IF(BH70&gt;0, $D$77*(1+SUM($F$70:BH$70)), MAX($D$77, BG77))</f>
        <v>3245</v>
      </c>
      <c r="BI77" s="130">
        <f>IF(BI70&gt;0, $D$77*(1+SUM($F$70:BI$70)), MAX($D$77, BH77))</f>
        <v>3245</v>
      </c>
      <c r="BJ77" s="130">
        <f>IF(BJ70&gt;0, $D$77*(1+SUM($F$70:BJ$70)), MAX($D$77, BI77))</f>
        <v>3245</v>
      </c>
      <c r="BK77" s="130">
        <f>IF(BK70&gt;0, $D$77*(1+SUM($F$70:BK$70)), MAX($D$77, BJ77))</f>
        <v>3245</v>
      </c>
      <c r="BL77" s="130">
        <f>IF(BL70&gt;0, $D$77*(1+SUM($F$70:BL$70)), MAX($D$77, BK77))</f>
        <v>3245</v>
      </c>
      <c r="BM77" s="130">
        <f>IF(BM70&gt;0, $D$77*(1+SUM($F$70:BM$70)), MAX($D$77, BL77))</f>
        <v>3245</v>
      </c>
      <c r="BN77" s="130">
        <f>IF(BN70&gt;0, $D$77*(1+SUM($F$70:BN$70)), MAX($D$77, BM77))</f>
        <v>3245</v>
      </c>
      <c r="BO77" s="130">
        <f>IF(BO70&gt;0, $D$77*(1+SUM($F$70:BO$70)), MAX($D$77, BN77))</f>
        <v>3245</v>
      </c>
      <c r="BP77" s="130">
        <f>IF(BP70&gt;0, $D$77*(1+SUM($F$70:BP$70)), MAX($D$77, BO77))</f>
        <v>3245</v>
      </c>
      <c r="BQ77" s="130">
        <f>IF(BQ70&gt;0, $D$77*(1+SUM($F$70:BQ$70)), MAX($D$77, BP77))</f>
        <v>3245</v>
      </c>
      <c r="BR77" s="130">
        <f>IF(BR70&gt;0, $D$77*(1+SUM($F$70:BR$70)), MAX($D$77, BQ77))</f>
        <v>3245</v>
      </c>
      <c r="BS77" s="130">
        <f>IF(BS70&gt;0, $D$77*(1+SUM($F$70:BS$70)), MAX($D$77, BR77))</f>
        <v>3245</v>
      </c>
      <c r="BT77" s="130">
        <f>IF(BT70&gt;0, $D$77*(1+SUM($F$70:BT$70)), MAX($D$77, BS77))</f>
        <v>3245</v>
      </c>
      <c r="BU77" s="130">
        <f>IF(BU70&gt;0, $D$77*(1+SUM($F$70:BU$70)), MAX($D$77, BT77))</f>
        <v>3245</v>
      </c>
      <c r="BV77" s="130">
        <f>IF(BV70&gt;0, $D$77*(1+SUM($F$70:BV$70)), MAX($D$77, BU77))</f>
        <v>3245</v>
      </c>
      <c r="BW77" s="130">
        <f>IF(BW70&gt;0, $D$77*(1+SUM($F$70:BW$70)), MAX($D$77, BV77))</f>
        <v>3245</v>
      </c>
      <c r="BX77" s="130">
        <f>IF(BX70&gt;0, $D$77*(1+SUM($F$70:BX$70)), MAX($D$77, BW77))</f>
        <v>3245</v>
      </c>
      <c r="BY77" s="130">
        <f>IF(BY70&gt;0, $D$77*(1+SUM($F$70:BY$70)), MAX($D$77, BX77))</f>
        <v>3245</v>
      </c>
      <c r="BZ77" s="130">
        <f>IF(BZ70&gt;0, $D$77*(1+SUM($F$70:BZ$70)), MAX($D$77, BY77))</f>
        <v>3245</v>
      </c>
      <c r="CA77" s="130">
        <f>IF(CA70&gt;0, $D$77*(1+SUM($F$70:CA$70)), MAX($D$77, BZ77))</f>
        <v>3245</v>
      </c>
      <c r="CB77" s="130">
        <f>IF(CB70&gt;0, $D$77*(1+SUM($F$70:CB$70)), MAX($D$77, CA77))</f>
        <v>3245</v>
      </c>
      <c r="CC77" s="130">
        <f>IF(CC70&gt;0, $D$77*(1+SUM($F$70:CC$70)), MAX($D$77, CB77))</f>
        <v>3245</v>
      </c>
      <c r="CD77" s="130">
        <f>IF(CD70&gt;0, $D$77*(1+SUM($F$70:CD$70)), MAX($D$77, CC77))</f>
        <v>3245</v>
      </c>
      <c r="CE77" s="130">
        <f>IF(CE70&gt;0, $D$77*(1+SUM($F$70:CE$70)), MAX($D$77, CD77))</f>
        <v>3245</v>
      </c>
      <c r="CF77" s="130">
        <f>IF(CF70&gt;0, $D$77*(1+SUM($F$70:CF$70)), MAX($D$77, CE77))</f>
        <v>3245</v>
      </c>
      <c r="CG77" s="130">
        <f>IF(CG70&gt;0, $D$77*(1+SUM($F$70:CG$70)), MAX($D$77, CF77))</f>
        <v>3245</v>
      </c>
      <c r="CH77" s="130">
        <f>IF(CH70&gt;0, $D$77*(1+SUM($F$70:CH$70)), MAX($D$77, CG77))</f>
        <v>3245</v>
      </c>
      <c r="CI77" s="130">
        <f>IF(CI70&gt;0, $D$77*(1+SUM($F$70:CI$70)), MAX($D$77, CH77))</f>
        <v>3245</v>
      </c>
      <c r="CJ77" s="130">
        <f>IF(CJ70&gt;0, $D$77*(1+SUM($F$70:CJ$70)), MAX($D$77, CI77))</f>
        <v>3245</v>
      </c>
      <c r="CK77" s="130">
        <f>IF(CK70&gt;0, $D$77*(1+SUM($F$70:CK$70)), MAX($D$77, CJ77))</f>
        <v>3245</v>
      </c>
      <c r="CL77" s="130">
        <f>IF(CL70&gt;0, $D$77*(1+SUM($F$70:CL$70)), MAX($D$77, CK77))</f>
        <v>3245</v>
      </c>
      <c r="CM77" s="130">
        <f>IF(CM70&gt;0, $D$77*(1+SUM($F$70:CM$70)), MAX($D$77, CL77))</f>
        <v>3245</v>
      </c>
      <c r="CN77" s="130">
        <f>IF(CN70&gt;0, $D$77*(1+SUM($F$70:CN$70)), MAX($D$77, CM77))</f>
        <v>3245</v>
      </c>
      <c r="CO77" s="130">
        <f>IF(CO70&gt;0, $D$77*(1+SUM($F$70:CO$70)), MAX($D$77, CN77))</f>
        <v>3245</v>
      </c>
      <c r="CP77" s="130">
        <f>IF(CP70&gt;0, $D$77*(1+SUM($F$70:CP$70)), MAX($D$77, CO77))</f>
        <v>3245</v>
      </c>
      <c r="CQ77" s="130">
        <f>IF(CQ70&gt;0, $D$77*(1+SUM($F$70:CQ$70)), MAX($D$77, CP77))</f>
        <v>3245</v>
      </c>
      <c r="CR77" s="130">
        <f>IF(CR70&gt;0, $D$77*(1+SUM($F$70:CR$70)), MAX($D$77, CQ77))</f>
        <v>3245</v>
      </c>
      <c r="CS77" s="130">
        <f>IF(CS70&gt;0, $D$77*(1+SUM($F$70:CS$70)), MAX($D$77, CR77))</f>
        <v>3245</v>
      </c>
      <c r="CT77" s="130">
        <f>IF(CT70&gt;0, $D$77*(1+SUM($F$70:CT$70)), MAX($D$77, CS77))</f>
        <v>3245</v>
      </c>
      <c r="CU77" s="130">
        <f>IF(CU70&gt;0, $D$77*(1+SUM($F$70:CU$70)), MAX($D$77, CT77))</f>
        <v>3245</v>
      </c>
      <c r="CV77" s="130">
        <f>IF(CV70&gt;0, $D$77*(1+SUM($F$70:CV$70)), MAX($D$77, CU77))</f>
        <v>3245</v>
      </c>
      <c r="CW77" s="130">
        <f>IF(CW70&gt;0, $D$77*(1+SUM($F$70:CW$70)), MAX($D$77, CV77))</f>
        <v>3245</v>
      </c>
      <c r="CX77" s="130">
        <f>IF(CX70&gt;0, $D$77*(1+SUM($F$70:CX$70)), MAX($D$77, CW77))</f>
        <v>3245</v>
      </c>
      <c r="CY77" s="130">
        <f>IF(CY70&gt;0, $D$77*(1+SUM($F$70:CY$70)), MAX($D$77, CX77))</f>
        <v>3245</v>
      </c>
      <c r="CZ77" s="130">
        <f>IF(CZ70&gt;0, $D$77*(1+SUM($F$70:CZ$70)), MAX($D$77, CY77))</f>
        <v>3245</v>
      </c>
      <c r="DA77" s="130">
        <f>IF(DA70&gt;0, $D$77*(1+SUM($F$70:DA$70)), MAX($D$77, CZ77))</f>
        <v>3245</v>
      </c>
      <c r="DB77" s="130">
        <f>IF(DB70&gt;0, $D$77*(1+SUM($F$70:DB$70)), MAX($D$77, DA77))</f>
        <v>3245</v>
      </c>
      <c r="DC77" s="130">
        <f>IF(DC70&gt;0, $D$77*(1+SUM($F$70:DC$70)), MAX($D$77, DB77))</f>
        <v>3245</v>
      </c>
      <c r="DD77" s="130">
        <f>IF(DD70&gt;0, $D$77*(1+SUM($F$70:DD$70)), MAX($D$77, DC77))</f>
        <v>3245</v>
      </c>
      <c r="DE77" s="130">
        <f>IF(DE70&gt;0, $D$77*(1+SUM($F$70:DE$70)), MAX($D$77, DD77))</f>
        <v>3245</v>
      </c>
      <c r="DF77" s="130">
        <f>IF(DF70&gt;0, $D$77*(1+SUM($F$70:DF$70)), MAX($D$77, DE77))</f>
        <v>3245</v>
      </c>
      <c r="DG77" s="130">
        <f>IF(DG70&gt;0, $D$77*(1+SUM($F$70:DG$70)), MAX($D$77, DF77))</f>
        <v>3245</v>
      </c>
      <c r="DH77" s="130">
        <f>IF(DH70&gt;0, $D$77*(1+SUM($F$70:DH$70)), MAX($D$77, DG77))</f>
        <v>3245</v>
      </c>
      <c r="DI77" s="130">
        <f>IF(DI70&gt;0, $D$77*(1+SUM($F$70:DI$70)), MAX($D$77, DH77))</f>
        <v>3245</v>
      </c>
      <c r="DJ77" s="130">
        <f>IF(DJ70&gt;0, $D$77*(1+SUM($F$70:DJ$70)), MAX($D$77, DI77))</f>
        <v>3245</v>
      </c>
      <c r="DK77" s="130">
        <f>IF(DK70&gt;0, $D$77*(1+SUM($F$70:DK$70)), MAX($D$77, DJ77))</f>
        <v>3245</v>
      </c>
      <c r="DL77" s="130">
        <f>IF(DL70&gt;0, $D$77*(1+SUM($F$70:DL$70)), MAX($D$77, DK77))</f>
        <v>3245</v>
      </c>
      <c r="DM77" s="130">
        <f>IF(DM70&gt;0, $D$77*(1+SUM($F$70:DM$70)), MAX($D$77, DL77))</f>
        <v>3245</v>
      </c>
      <c r="DN77" s="130">
        <f>IF(DN70&gt;0, $D$77*(1+SUM($F$70:DN$70)), MAX($D$77, DM77))</f>
        <v>3245</v>
      </c>
      <c r="DO77" s="130">
        <f>IF(DO70&gt;0, $D$77*(1+SUM($F$70:DO$70)), MAX($D$77, DN77))</f>
        <v>3245</v>
      </c>
      <c r="DP77" s="130">
        <f>IF(DP70&gt;0, $D$77*(1+SUM($F$70:DP$70)), MAX($D$77, DO77))</f>
        <v>3245</v>
      </c>
      <c r="DQ77" s="130">
        <f>IF(DQ70&gt;0, $D$77*(1+SUM($F$70:DQ$70)), MAX($D$77, DP77))</f>
        <v>3245</v>
      </c>
      <c r="DR77" s="130">
        <f>IF(DR70&gt;0, $D$77*(1+SUM($F$70:DR$70)), MAX($D$77, DQ77))</f>
        <v>3245</v>
      </c>
      <c r="DS77" s="130">
        <f>IF(DS70&gt;0, $D$77*(1+SUM($F$70:DS$70)), MAX($D$77, DR77))</f>
        <v>3245</v>
      </c>
      <c r="DT77" s="130">
        <f>IF(DT70&gt;0, $D$77*(1+SUM($F$70:DT$70)), MAX($D$77, DS77))</f>
        <v>3245</v>
      </c>
      <c r="DU77" s="130">
        <f>IF(DU70&gt;0, $D$77*(1+SUM($F$70:DU$70)), MAX($D$77, DT77))</f>
        <v>3245</v>
      </c>
      <c r="DV77" s="130">
        <f>IF(DV70&gt;0, $D$77*(1+SUM($F$70:DV$70)), MAX($D$77, DU77))</f>
        <v>3245</v>
      </c>
      <c r="DW77" s="130">
        <f>IF(DW70&gt;0, $D$77*(1+SUM($F$70:DW$70)), MAX($D$77, DV77))</f>
        <v>3245</v>
      </c>
      <c r="DX77" s="130">
        <f>IF(DX70&gt;0, $D$77*(1+SUM($F$70:DX$70)), MAX($D$77, DW77))</f>
        <v>3245</v>
      </c>
      <c r="DY77" s="130">
        <f>IF(DY70&gt;0, $D$77*(1+SUM($F$70:DY$70)), MAX($D$77, DX77))</f>
        <v>3245</v>
      </c>
      <c r="DZ77" s="130">
        <f>IF(DZ70&gt;0, $D$77*(1+SUM($F$70:DZ$70)), MAX($D$77, DY77))</f>
        <v>3245</v>
      </c>
      <c r="EA77" s="130">
        <f>IF(EA70&gt;0, $D$77*(1+SUM($F$70:EA$70)), MAX($D$77, DZ77))</f>
        <v>3245</v>
      </c>
      <c r="EB77" s="130">
        <f>IF(EB70&gt;0, $D$77*(1+SUM($F$70:EB$70)), MAX($D$77, EA77))</f>
        <v>3245</v>
      </c>
      <c r="EC77" s="130">
        <f>IF(EC70&gt;0, $D$77*(1+SUM($F$70:EC$70)), MAX($D$77, EB77))</f>
        <v>3245</v>
      </c>
      <c r="ED77" s="130">
        <f>IF(ED70&gt;0, $D$77*(1+SUM($F$70:ED$70)), MAX($D$77, EC77))</f>
        <v>3245</v>
      </c>
      <c r="EE77" s="130">
        <f>IF(EE70&gt;0, $D$77*(1+SUM($F$70:EE$70)), MAX($D$77, ED77))</f>
        <v>3245</v>
      </c>
      <c r="EF77" s="130">
        <f>IF(EF70&gt;0, $D$77*(1+SUM($F$70:EF$70)), MAX($D$77, EE77))</f>
        <v>3245</v>
      </c>
      <c r="EG77" s="130">
        <f>IF(EG70&gt;0, $D$77*(1+SUM($F$70:EG$70)), MAX($D$77, EF77))</f>
        <v>3245</v>
      </c>
      <c r="EH77" s="130">
        <f>IF(EH70&gt;0, $D$77*(1+SUM($F$70:EH$70)), MAX($D$77, EG77))</f>
        <v>3245</v>
      </c>
      <c r="EI77" s="130">
        <f>IF(EI70&gt;0, $D$77*(1+SUM($F$70:EI$70)), MAX($D$77, EH77))</f>
        <v>3245</v>
      </c>
      <c r="EJ77" s="130">
        <f>IF(EJ70&gt;0, $D$77*(1+SUM($F$70:EJ$70)), MAX($D$77, EI77))</f>
        <v>3245</v>
      </c>
      <c r="EK77" s="130">
        <f>IF(EK70&gt;0, $D$77*(1+SUM($F$70:EK$70)), MAX($D$77, EJ77))</f>
        <v>3245</v>
      </c>
      <c r="EL77" s="130">
        <f>IF(EL70&gt;0, $D$77*(1+SUM($F$70:EL$70)), MAX($D$77, EK77))</f>
        <v>3245</v>
      </c>
      <c r="EM77" s="130">
        <f>IF(EM70&gt;0, $D$77*(1+SUM($F$70:EM$70)), MAX($D$77, EL77))</f>
        <v>3245</v>
      </c>
      <c r="EN77" s="130">
        <f>IF(EN70&gt;0, $D$77*(1+SUM($F$70:EN$70)), MAX($D$77, EM77))</f>
        <v>3245</v>
      </c>
      <c r="EO77" s="130">
        <f>IF(EO70&gt;0, $D$77*(1+SUM($F$70:EO$70)), MAX($D$77, EN77))</f>
        <v>3245</v>
      </c>
      <c r="EP77" s="130">
        <f>IF(EP70&gt;0, $D$77*(1+SUM($F$70:EP$70)), MAX($D$77, EO77))</f>
        <v>3245</v>
      </c>
      <c r="EQ77" s="130">
        <f>IF(EQ70&gt;0, $D$77*(1+SUM($F$70:EQ$70)), MAX($D$77, EP77))</f>
        <v>3245</v>
      </c>
      <c r="ER77" s="130">
        <f>IF(ER70&gt;0, $D$77*(1+SUM($F$70:ER$70)), MAX($D$77, EQ77))</f>
        <v>3245</v>
      </c>
      <c r="ES77" s="130">
        <f>IF(ES70&gt;0, $D$77*(1+SUM($F$70:ES$70)), MAX($D$77, ER77))</f>
        <v>3245</v>
      </c>
    </row>
    <row r="78" spans="1:149" x14ac:dyDescent="0.3">
      <c r="B78" s="121" t="s">
        <v>71</v>
      </c>
      <c r="C78" s="76">
        <f>IF(Options!$D$2=Options!$D$4,Options!D72,IF(Options!$D$2=Options!$E$4,Options!E72,IF(Options!$D$2=Options!$F$4,Options!F72,IF(Options!$D$2=Options!$G$4,Options!G72,IF(Options!$D$2=Options!$H$4,Options!H72,IF(Options!$D$2=Options!$I$4,Options!I72,IF(Options!$D$2=Options!$J$4,Options!J72,IF(Options!$D$2=Options!$K$4,Options!K72,IF(Options!$D$2=Options!$L$4,Options!L72,IF(Options!$D$2=Options!$M$4,Options!M72,0))))))))))</f>
        <v>2375</v>
      </c>
      <c r="D78" s="123">
        <f>C78*$D$14</f>
        <v>2802.5</v>
      </c>
      <c r="E78" s="128"/>
      <c r="F78" s="130">
        <f>IF(F$70&gt;0, $D$78*(1+SUM($F$70:F$70)), MAX($D$78, E78))</f>
        <v>2802.5</v>
      </c>
      <c r="G78" s="130">
        <f>IF(G$70&gt;0, $D$78*(1+SUM($F$70:G$70)), MAX($D$78, F78))</f>
        <v>2802.5</v>
      </c>
      <c r="H78" s="130">
        <f>IF(H$70&gt;0, $D$78*(1+SUM($F$70:H$70)), MAX($D$78, G78))</f>
        <v>2802.5</v>
      </c>
      <c r="I78" s="130">
        <f>IF(I$70&gt;0, $D$78*(1+SUM($F$70:I$70)), MAX($D$78, H78))</f>
        <v>2802.5</v>
      </c>
      <c r="J78" s="130">
        <f>IF(J$70&gt;0, $D$78*(1+SUM($F$70:J$70)), MAX($D$78, I78))</f>
        <v>2802.5</v>
      </c>
      <c r="K78" s="130">
        <f>IF(K$70&gt;0, $D$78*(1+SUM($F$70:K$70)), MAX($D$78, J78))</f>
        <v>2802.5</v>
      </c>
      <c r="L78" s="130">
        <f>IF(L$70&gt;0, $D$78*(1+SUM($F$70:L$70)), MAX($D$78, K78))</f>
        <v>2802.5</v>
      </c>
      <c r="M78" s="130">
        <f>IF(M$70&gt;0, $D$78*(1+SUM($F$70:M$70)), MAX($D$78, L78))</f>
        <v>2802.5</v>
      </c>
      <c r="N78" s="130">
        <f>IF(N$70&gt;0, $D$78*(1+SUM($F$70:N$70)), MAX($D$78, M78))</f>
        <v>2802.5</v>
      </c>
      <c r="O78" s="130">
        <f>IF(O$70&gt;0, $D$78*(1+SUM($F$70:O$70)), MAX($D$78, N78))</f>
        <v>2802.5</v>
      </c>
      <c r="P78" s="130">
        <f>IF(P$70&gt;0, $D$78*(1+SUM($F$70:P$70)), MAX($D$78, O78))</f>
        <v>2802.5</v>
      </c>
      <c r="Q78" s="130">
        <f>IF(Q$70&gt;0, $D$78*(1+SUM($F$70:Q$70)), MAX($D$78, P78))</f>
        <v>2802.5</v>
      </c>
      <c r="R78" s="130">
        <f>IF(R$70&gt;0, $D$78*(1+SUM($F$70:R$70)), MAX($D$78, Q78))</f>
        <v>2802.5</v>
      </c>
      <c r="S78" s="130">
        <f>IF(S$70&gt;0, $D$78*(1+SUM($F$70:S$70)), MAX($D$78, R78))</f>
        <v>2802.5</v>
      </c>
      <c r="T78" s="130">
        <f>IF(T$70&gt;0, $D$78*(1+SUM($F$70:T$70)), MAX($D$78, S78))</f>
        <v>2802.5</v>
      </c>
      <c r="U78" s="130">
        <f>IF(U$70&gt;0, $D$78*(1+SUM($F$70:U$70)), MAX($D$78, T78))</f>
        <v>2802.5</v>
      </c>
      <c r="V78" s="130">
        <f>IF(V$70&gt;0, $D$78*(1+SUM($F$70:V$70)), MAX($D$78, U78))</f>
        <v>2802.5</v>
      </c>
      <c r="W78" s="130">
        <f>IF(W$70&gt;0, $D$78*(1+SUM($F$70:W$70)), MAX($D$78, V78))</f>
        <v>2802.5</v>
      </c>
      <c r="X78" s="130">
        <f>IF(X$70&gt;0, $D$78*(1+SUM($F$70:X$70)), MAX($D$78, W78))</f>
        <v>2802.5</v>
      </c>
      <c r="Y78" s="130">
        <f>IF(Y$70&gt;0, $D$78*(1+SUM($F$70:Y$70)), MAX($D$78, X78))</f>
        <v>2802.5</v>
      </c>
      <c r="Z78" s="130">
        <f>IF(Z$70&gt;0, $D$78*(1+SUM($F$70:Z$70)), MAX($D$78, Y78))</f>
        <v>2802.5</v>
      </c>
      <c r="AA78" s="130">
        <f>IF(AA$70&gt;0, $D$78*(1+SUM($F$70:AA$70)), MAX($D$78, Z78))</f>
        <v>2802.5</v>
      </c>
      <c r="AB78" s="130">
        <f>IF(AB$70&gt;0, $D$78*(1+SUM($F$70:AB$70)), MAX($D$78, AA78))</f>
        <v>2802.5</v>
      </c>
      <c r="AC78" s="130">
        <f>IF(AC$70&gt;0, $D$78*(1+SUM($F$70:AC$70)), MAX($D$78, AB78))</f>
        <v>2802.5</v>
      </c>
      <c r="AD78" s="130">
        <f>IF(AD$70&gt;0, $D$78*(1+SUM($F$70:AD$70)), MAX($D$78, AC78))</f>
        <v>2802.5</v>
      </c>
      <c r="AE78" s="130">
        <f>IF(AE$70&gt;0, $D$78*(1+SUM($F$70:AE$70)), MAX($D$78, AD78))</f>
        <v>2802.5</v>
      </c>
      <c r="AF78" s="130">
        <f>IF(AF$70&gt;0, $D$78*(1+SUM($F$70:AF$70)), MAX($D$78, AE78))</f>
        <v>2802.5</v>
      </c>
      <c r="AG78" s="130">
        <f>IF(AG$70&gt;0, $D$78*(1+SUM($F$70:AG$70)), MAX($D$78, AF78))</f>
        <v>2802.5</v>
      </c>
      <c r="AH78" s="130">
        <f>IF(AH$70&gt;0, $D$78*(1+SUM($F$70:AH$70)), MAX($D$78, AG78))</f>
        <v>2802.5</v>
      </c>
      <c r="AI78" s="130">
        <f>IF(AI$70&gt;0, $D$78*(1+SUM($F$70:AI$70)), MAX($D$78, AH78))</f>
        <v>2802.5</v>
      </c>
      <c r="AJ78" s="130">
        <f>IF(AJ$70&gt;0, $D$78*(1+SUM($F$70:AJ$70)), MAX($D$78, AI78))</f>
        <v>2802.5</v>
      </c>
      <c r="AK78" s="130">
        <f>IF(AK$70&gt;0, $D$78*(1+SUM($F$70:AK$70)), MAX($D$78, AJ78))</f>
        <v>2802.5</v>
      </c>
      <c r="AL78" s="130">
        <f>IF(AL$70&gt;0, $D$78*(1+SUM($F$70:AL$70)), MAX($D$78, AK78))</f>
        <v>2802.5</v>
      </c>
      <c r="AM78" s="130">
        <f>IF(AM$70&gt;0, $D$78*(1+SUM($F$70:AM$70)), MAX($D$78, AL78))</f>
        <v>2802.5</v>
      </c>
      <c r="AN78" s="130">
        <f>IF(AN$70&gt;0, $D$78*(1+SUM($F$70:AN$70)), MAX($D$78, AM78))</f>
        <v>2802.5</v>
      </c>
      <c r="AO78" s="130">
        <f>IF(AO$70&gt;0, $D$78*(1+SUM($F$70:AO$70)), MAX($D$78, AN78))</f>
        <v>2802.5</v>
      </c>
      <c r="AP78" s="130">
        <f>IF(AP$70&gt;0, $D$78*(1+SUM($F$70:AP$70)), MAX($D$78, AO78))</f>
        <v>2802.5</v>
      </c>
      <c r="AQ78" s="130">
        <f>IF(AQ$70&gt;0, $D$78*(1+SUM($F$70:AQ$70)), MAX($D$78, AP78))</f>
        <v>2802.5</v>
      </c>
      <c r="AR78" s="130">
        <f>IF(AR$70&gt;0, $D$78*(1+SUM($F$70:AR$70)), MAX($D$78, AQ78))</f>
        <v>2802.5</v>
      </c>
      <c r="AS78" s="130">
        <f>IF(AS$70&gt;0, $D$78*(1+SUM($F$70:AS$70)), MAX($D$78, AR78))</f>
        <v>2802.5</v>
      </c>
      <c r="AT78" s="130">
        <f>IF(AT$70&gt;0, $D$78*(1+SUM($F$70:AT$70)), MAX($D$78, AS78))</f>
        <v>2802.5</v>
      </c>
      <c r="AU78" s="130">
        <f>IF(AU$70&gt;0, $D$78*(1+SUM($F$70:AU$70)), MAX($D$78, AT78))</f>
        <v>2802.5</v>
      </c>
      <c r="AV78" s="130">
        <f>IF(AV$70&gt;0, $D$78*(1+SUM($F$70:AV$70)), MAX($D$78, AU78))</f>
        <v>2802.5</v>
      </c>
      <c r="AW78" s="130">
        <f>IF(AW$70&gt;0, $D$78*(1+SUM($F$70:AW$70)), MAX($D$78, AV78))</f>
        <v>2802.5</v>
      </c>
      <c r="AX78" s="130">
        <f>IF(AX$70&gt;0, $D$78*(1+SUM($F$70:AX$70)), MAX($D$78, AW78))</f>
        <v>2802.5</v>
      </c>
      <c r="AY78" s="130">
        <f>IF(AY$70&gt;0, $D$78*(1+SUM($F$70:AY$70)), MAX($D$78, AX78))</f>
        <v>2802.5</v>
      </c>
      <c r="AZ78" s="130">
        <f>IF(AZ$70&gt;0, $D$78*(1+SUM($F$70:AZ$70)), MAX($D$78, AY78))</f>
        <v>2802.5</v>
      </c>
      <c r="BA78" s="130">
        <f>IF(BA$70&gt;0, $D$78*(1+SUM($F$70:BA$70)), MAX($D$78, AZ78))</f>
        <v>2802.5</v>
      </c>
      <c r="BB78" s="130">
        <f>IF(BB$70&gt;0, $D$78*(1+SUM($F$70:BB$70)), MAX($D$78, BA78))</f>
        <v>2802.5</v>
      </c>
      <c r="BC78" s="130">
        <f>IF(BC$70&gt;0, $D$78*(1+SUM($F$70:BC$70)), MAX($D$78, BB78))</f>
        <v>2802.5</v>
      </c>
      <c r="BD78" s="130">
        <f>IF(BD$70&gt;0, $D$78*(1+SUM($F$70:BD$70)), MAX($D$78, BC78))</f>
        <v>2802.5</v>
      </c>
      <c r="BE78" s="130">
        <f>IF(BE$70&gt;0, $D$78*(1+SUM($F$70:BE$70)), MAX($D$78, BD78))</f>
        <v>2802.5</v>
      </c>
      <c r="BF78" s="130">
        <f>IF(BF$70&gt;0, $D$78*(1+SUM($F$70:BF$70)), MAX($D$78, BE78))</f>
        <v>2802.5</v>
      </c>
      <c r="BG78" s="130">
        <f>IF(BG$70&gt;0, $D$78*(1+SUM($F$70:BG$70)), MAX($D$78, BF78))</f>
        <v>2802.5</v>
      </c>
      <c r="BH78" s="130">
        <f>IF(BH$70&gt;0, $D$78*(1+SUM($F$70:BH$70)), MAX($D$78, BG78))</f>
        <v>2802.5</v>
      </c>
      <c r="BI78" s="130">
        <f>IF(BI$70&gt;0, $D$78*(1+SUM($F$70:BI$70)), MAX($D$78, BH78))</f>
        <v>2802.5</v>
      </c>
      <c r="BJ78" s="130">
        <f>IF(BJ$70&gt;0, $D$78*(1+SUM($F$70:BJ$70)), MAX($D$78, BI78))</f>
        <v>2802.5</v>
      </c>
      <c r="BK78" s="130">
        <f>IF(BK$70&gt;0, $D$78*(1+SUM($F$70:BK$70)), MAX($D$78, BJ78))</f>
        <v>2802.5</v>
      </c>
      <c r="BL78" s="130">
        <f>IF(BL$70&gt;0, $D$78*(1+SUM($F$70:BL$70)), MAX($D$78, BK78))</f>
        <v>2802.5</v>
      </c>
      <c r="BM78" s="130">
        <f>IF(BM$70&gt;0, $D$78*(1+SUM($F$70:BM$70)), MAX($D$78, BL78))</f>
        <v>2802.5</v>
      </c>
      <c r="BN78" s="130">
        <f>IF(BN$70&gt;0, $D$78*(1+SUM($F$70:BN$70)), MAX($D$78, BM78))</f>
        <v>2802.5</v>
      </c>
      <c r="BO78" s="130">
        <f>IF(BO$70&gt;0, $D$78*(1+SUM($F$70:BO$70)), MAX($D$78, BN78))</f>
        <v>2802.5</v>
      </c>
      <c r="BP78" s="130">
        <f>IF(BP$70&gt;0, $D$78*(1+SUM($F$70:BP$70)), MAX($D$78, BO78))</f>
        <v>2802.5</v>
      </c>
      <c r="BQ78" s="130">
        <f>IF(BQ$70&gt;0, $D$78*(1+SUM($F$70:BQ$70)), MAX($D$78, BP78))</f>
        <v>2802.5</v>
      </c>
      <c r="BR78" s="130">
        <f>IF(BR$70&gt;0, $D$78*(1+SUM($F$70:BR$70)), MAX($D$78, BQ78))</f>
        <v>2802.5</v>
      </c>
      <c r="BS78" s="130">
        <f>IF(BS$70&gt;0, $D$78*(1+SUM($F$70:BS$70)), MAX($D$78, BR78))</f>
        <v>2802.5</v>
      </c>
      <c r="BT78" s="130">
        <f>IF(BT$70&gt;0, $D$78*(1+SUM($F$70:BT$70)), MAX($D$78, BS78))</f>
        <v>2802.5</v>
      </c>
      <c r="BU78" s="130">
        <f>IF(BU$70&gt;0, $D$78*(1+SUM($F$70:BU$70)), MAX($D$78, BT78))</f>
        <v>2802.5</v>
      </c>
      <c r="BV78" s="130">
        <f>IF(BV$70&gt;0, $D$78*(1+SUM($F$70:BV$70)), MAX($D$78, BU78))</f>
        <v>2802.5</v>
      </c>
      <c r="BW78" s="130">
        <f>IF(BW$70&gt;0, $D$78*(1+SUM($F$70:BW$70)), MAX($D$78, BV78))</f>
        <v>2802.5</v>
      </c>
      <c r="BX78" s="130">
        <f>IF(BX$70&gt;0, $D$78*(1+SUM($F$70:BX$70)), MAX($D$78, BW78))</f>
        <v>2802.5</v>
      </c>
      <c r="BY78" s="130">
        <f>IF(BY$70&gt;0, $D$78*(1+SUM($F$70:BY$70)), MAX($D$78, BX78))</f>
        <v>2802.5</v>
      </c>
      <c r="BZ78" s="130">
        <f>IF(BZ$70&gt;0, $D$78*(1+SUM($F$70:BZ$70)), MAX($D$78, BY78))</f>
        <v>2802.5</v>
      </c>
      <c r="CA78" s="130">
        <f>IF(CA$70&gt;0, $D$78*(1+SUM($F$70:CA$70)), MAX($D$78, BZ78))</f>
        <v>2802.5</v>
      </c>
      <c r="CB78" s="130">
        <f>IF(CB$70&gt;0, $D$78*(1+SUM($F$70:CB$70)), MAX($D$78, CA78))</f>
        <v>2802.5</v>
      </c>
      <c r="CC78" s="130">
        <f>IF(CC$70&gt;0, $D$78*(1+SUM($F$70:CC$70)), MAX($D$78, CB78))</f>
        <v>2802.5</v>
      </c>
      <c r="CD78" s="130">
        <f>IF(CD$70&gt;0, $D$78*(1+SUM($F$70:CD$70)), MAX($D$78, CC78))</f>
        <v>2802.5</v>
      </c>
      <c r="CE78" s="130">
        <f>IF(CE$70&gt;0, $D$78*(1+SUM($F$70:CE$70)), MAX($D$78, CD78))</f>
        <v>2802.5</v>
      </c>
      <c r="CF78" s="130">
        <f>IF(CF$70&gt;0, $D$78*(1+SUM($F$70:CF$70)), MAX($D$78, CE78))</f>
        <v>2802.5</v>
      </c>
      <c r="CG78" s="130">
        <f>IF(CG$70&gt;0, $D$78*(1+SUM($F$70:CG$70)), MAX($D$78, CF78))</f>
        <v>2802.5</v>
      </c>
      <c r="CH78" s="130">
        <f>IF(CH$70&gt;0, $D$78*(1+SUM($F$70:CH$70)), MAX($D$78, CG78))</f>
        <v>2802.5</v>
      </c>
      <c r="CI78" s="130">
        <f>IF(CI$70&gt;0, $D$78*(1+SUM($F$70:CI$70)), MAX($D$78, CH78))</f>
        <v>2802.5</v>
      </c>
      <c r="CJ78" s="130">
        <f>IF(CJ$70&gt;0, $D$78*(1+SUM($F$70:CJ$70)), MAX($D$78, CI78))</f>
        <v>2802.5</v>
      </c>
      <c r="CK78" s="130">
        <f>IF(CK$70&gt;0, $D$78*(1+SUM($F$70:CK$70)), MAX($D$78, CJ78))</f>
        <v>2802.5</v>
      </c>
      <c r="CL78" s="130">
        <f>IF(CL$70&gt;0, $D$78*(1+SUM($F$70:CL$70)), MAX($D$78, CK78))</f>
        <v>2802.5</v>
      </c>
      <c r="CM78" s="130">
        <f>IF(CM$70&gt;0, $D$78*(1+SUM($F$70:CM$70)), MAX($D$78, CL78))</f>
        <v>2802.5</v>
      </c>
      <c r="CN78" s="130">
        <f>IF(CN$70&gt;0, $D$78*(1+SUM($F$70:CN$70)), MAX($D$78, CM78))</f>
        <v>2802.5</v>
      </c>
      <c r="CO78" s="130">
        <f>IF(CO$70&gt;0, $D$78*(1+SUM($F$70:CO$70)), MAX($D$78, CN78))</f>
        <v>2802.5</v>
      </c>
      <c r="CP78" s="130">
        <f>IF(CP$70&gt;0, $D$78*(1+SUM($F$70:CP$70)), MAX($D$78, CO78))</f>
        <v>2802.5</v>
      </c>
      <c r="CQ78" s="130">
        <f>IF(CQ$70&gt;0, $D$78*(1+SUM($F$70:CQ$70)), MAX($D$78, CP78))</f>
        <v>2802.5</v>
      </c>
      <c r="CR78" s="130">
        <f>IF(CR$70&gt;0, $D$78*(1+SUM($F$70:CR$70)), MAX($D$78, CQ78))</f>
        <v>2802.5</v>
      </c>
      <c r="CS78" s="130">
        <f>IF(CS$70&gt;0, $D$78*(1+SUM($F$70:CS$70)), MAX($D$78, CR78))</f>
        <v>2802.5</v>
      </c>
      <c r="CT78" s="130">
        <f>IF(CT$70&gt;0, $D$78*(1+SUM($F$70:CT$70)), MAX($D$78, CS78))</f>
        <v>2802.5</v>
      </c>
      <c r="CU78" s="130">
        <f>IF(CU$70&gt;0, $D$78*(1+SUM($F$70:CU$70)), MAX($D$78, CT78))</f>
        <v>2802.5</v>
      </c>
      <c r="CV78" s="130">
        <f>IF(CV$70&gt;0, $D$78*(1+SUM($F$70:CV$70)), MAX($D$78, CU78))</f>
        <v>2802.5</v>
      </c>
      <c r="CW78" s="130">
        <f>IF(CW$70&gt;0, $D$78*(1+SUM($F$70:CW$70)), MAX($D$78, CV78))</f>
        <v>2802.5</v>
      </c>
      <c r="CX78" s="130">
        <f>IF(CX$70&gt;0, $D$78*(1+SUM($F$70:CX$70)), MAX($D$78, CW78))</f>
        <v>2802.5</v>
      </c>
      <c r="CY78" s="130">
        <f>IF(CY$70&gt;0, $D$78*(1+SUM($F$70:CY$70)), MAX($D$78, CX78))</f>
        <v>2802.5</v>
      </c>
      <c r="CZ78" s="130">
        <f>IF(CZ$70&gt;0, $D$78*(1+SUM($F$70:CZ$70)), MAX($D$78, CY78))</f>
        <v>2802.5</v>
      </c>
      <c r="DA78" s="130">
        <f>IF(DA$70&gt;0, $D$78*(1+SUM($F$70:DA$70)), MAX($D$78, CZ78))</f>
        <v>2802.5</v>
      </c>
      <c r="DB78" s="130">
        <f>IF(DB$70&gt;0, $D$78*(1+SUM($F$70:DB$70)), MAX($D$78, DA78))</f>
        <v>2802.5</v>
      </c>
      <c r="DC78" s="130">
        <f>IF(DC$70&gt;0, $D$78*(1+SUM($F$70:DC$70)), MAX($D$78, DB78))</f>
        <v>2802.5</v>
      </c>
      <c r="DD78" s="130">
        <f>IF(DD$70&gt;0, $D$78*(1+SUM($F$70:DD$70)), MAX($D$78, DC78))</f>
        <v>2802.5</v>
      </c>
      <c r="DE78" s="130">
        <f>IF(DE$70&gt;0, $D$78*(1+SUM($F$70:DE$70)), MAX($D$78, DD78))</f>
        <v>2802.5</v>
      </c>
      <c r="DF78" s="130">
        <f>IF(DF$70&gt;0, $D$78*(1+SUM($F$70:DF$70)), MAX($D$78, DE78))</f>
        <v>2802.5</v>
      </c>
      <c r="DG78" s="130">
        <f>IF(DG$70&gt;0, $D$78*(1+SUM($F$70:DG$70)), MAX($D$78, DF78))</f>
        <v>2802.5</v>
      </c>
      <c r="DH78" s="130">
        <f>IF(DH$70&gt;0, $D$78*(1+SUM($F$70:DH$70)), MAX($D$78, DG78))</f>
        <v>2802.5</v>
      </c>
      <c r="DI78" s="130">
        <f>IF(DI$70&gt;0, $D$78*(1+SUM($F$70:DI$70)), MAX($D$78, DH78))</f>
        <v>2802.5</v>
      </c>
      <c r="DJ78" s="130">
        <f>IF(DJ$70&gt;0, $D$78*(1+SUM($F$70:DJ$70)), MAX($D$78, DI78))</f>
        <v>2802.5</v>
      </c>
      <c r="DK78" s="130">
        <f>IF(DK$70&gt;0, $D$78*(1+SUM($F$70:DK$70)), MAX($D$78, DJ78))</f>
        <v>2802.5</v>
      </c>
      <c r="DL78" s="130">
        <f>IF(DL$70&gt;0, $D$78*(1+SUM($F$70:DL$70)), MAX($D$78, DK78))</f>
        <v>2802.5</v>
      </c>
      <c r="DM78" s="130">
        <f>IF(DM$70&gt;0, $D$78*(1+SUM($F$70:DM$70)), MAX($D$78, DL78))</f>
        <v>2802.5</v>
      </c>
      <c r="DN78" s="130">
        <f>IF(DN$70&gt;0, $D$78*(1+SUM($F$70:DN$70)), MAX($D$78, DM78))</f>
        <v>2802.5</v>
      </c>
      <c r="DO78" s="130">
        <f>IF(DO$70&gt;0, $D$78*(1+SUM($F$70:DO$70)), MAX($D$78, DN78))</f>
        <v>2802.5</v>
      </c>
      <c r="DP78" s="130">
        <f>IF(DP$70&gt;0, $D$78*(1+SUM($F$70:DP$70)), MAX($D$78, DO78))</f>
        <v>2802.5</v>
      </c>
      <c r="DQ78" s="130">
        <f>IF(DQ$70&gt;0, $D$78*(1+SUM($F$70:DQ$70)), MAX($D$78, DP78))</f>
        <v>2802.5</v>
      </c>
      <c r="DR78" s="130">
        <f>IF(DR$70&gt;0, $D$78*(1+SUM($F$70:DR$70)), MAX($D$78, DQ78))</f>
        <v>2802.5</v>
      </c>
      <c r="DS78" s="130">
        <f>IF(DS$70&gt;0, $D$78*(1+SUM($F$70:DS$70)), MAX($D$78, DR78))</f>
        <v>2802.5</v>
      </c>
      <c r="DT78" s="130">
        <f>IF(DT$70&gt;0, $D$78*(1+SUM($F$70:DT$70)), MAX($D$78, DS78))</f>
        <v>2802.5</v>
      </c>
      <c r="DU78" s="130">
        <f>IF(DU$70&gt;0, $D$78*(1+SUM($F$70:DU$70)), MAX($D$78, DT78))</f>
        <v>2802.5</v>
      </c>
      <c r="DV78" s="130">
        <f>IF(DV$70&gt;0, $D$78*(1+SUM($F$70:DV$70)), MAX($D$78, DU78))</f>
        <v>2802.5</v>
      </c>
      <c r="DW78" s="130">
        <f>IF(DW$70&gt;0, $D$78*(1+SUM($F$70:DW$70)), MAX($D$78, DV78))</f>
        <v>2802.5</v>
      </c>
      <c r="DX78" s="130">
        <f>IF(DX$70&gt;0, $D$78*(1+SUM($F$70:DX$70)), MAX($D$78, DW78))</f>
        <v>2802.5</v>
      </c>
      <c r="DY78" s="130">
        <f>IF(DY$70&gt;0, $D$78*(1+SUM($F$70:DY$70)), MAX($D$78, DX78))</f>
        <v>2802.5</v>
      </c>
      <c r="DZ78" s="130">
        <f>IF(DZ$70&gt;0, $D$78*(1+SUM($F$70:DZ$70)), MAX($D$78, DY78))</f>
        <v>2802.5</v>
      </c>
      <c r="EA78" s="130">
        <f>IF(EA$70&gt;0, $D$78*(1+SUM($F$70:EA$70)), MAX($D$78, DZ78))</f>
        <v>2802.5</v>
      </c>
      <c r="EB78" s="130">
        <f>IF(EB$70&gt;0, $D$78*(1+SUM($F$70:EB$70)), MAX($D$78, EA78))</f>
        <v>2802.5</v>
      </c>
      <c r="EC78" s="130">
        <f>IF(EC$70&gt;0, $D$78*(1+SUM($F$70:EC$70)), MAX($D$78, EB78))</f>
        <v>2802.5</v>
      </c>
      <c r="ED78" s="130">
        <f>IF(ED$70&gt;0, $D$78*(1+SUM($F$70:ED$70)), MAX($D$78, EC78))</f>
        <v>2802.5</v>
      </c>
      <c r="EE78" s="130">
        <f>IF(EE$70&gt;0, $D$78*(1+SUM($F$70:EE$70)), MAX($D$78, ED78))</f>
        <v>2802.5</v>
      </c>
      <c r="EF78" s="130">
        <f>IF(EF$70&gt;0, $D$78*(1+SUM($F$70:EF$70)), MAX($D$78, EE78))</f>
        <v>2802.5</v>
      </c>
      <c r="EG78" s="130">
        <f>IF(EG$70&gt;0, $D$78*(1+SUM($F$70:EG$70)), MAX($D$78, EF78))</f>
        <v>2802.5</v>
      </c>
      <c r="EH78" s="130">
        <f>IF(EH$70&gt;0, $D$78*(1+SUM($F$70:EH$70)), MAX($D$78, EG78))</f>
        <v>2802.5</v>
      </c>
      <c r="EI78" s="130">
        <f>IF(EI$70&gt;0, $D$78*(1+SUM($F$70:EI$70)), MAX($D$78, EH78))</f>
        <v>2802.5</v>
      </c>
      <c r="EJ78" s="130">
        <f>IF(EJ$70&gt;0, $D$78*(1+SUM($F$70:EJ$70)), MAX($D$78, EI78))</f>
        <v>2802.5</v>
      </c>
      <c r="EK78" s="130">
        <f>IF(EK$70&gt;0, $D$78*(1+SUM($F$70:EK$70)), MAX($D$78, EJ78))</f>
        <v>2802.5</v>
      </c>
      <c r="EL78" s="130">
        <f>IF(EL$70&gt;0, $D$78*(1+SUM($F$70:EL$70)), MAX($D$78, EK78))</f>
        <v>2802.5</v>
      </c>
      <c r="EM78" s="130">
        <f>IF(EM$70&gt;0, $D$78*(1+SUM($F$70:EM$70)), MAX($D$78, EL78))</f>
        <v>2802.5</v>
      </c>
      <c r="EN78" s="130">
        <f>IF(EN$70&gt;0, $D$78*(1+SUM($F$70:EN$70)), MAX($D$78, EM78))</f>
        <v>2802.5</v>
      </c>
      <c r="EO78" s="130">
        <f>IF(EO$70&gt;0, $D$78*(1+SUM($F$70:EO$70)), MAX($D$78, EN78))</f>
        <v>2802.5</v>
      </c>
      <c r="EP78" s="130">
        <f>IF(EP$70&gt;0, $D$78*(1+SUM($F$70:EP$70)), MAX($D$78, EO78))</f>
        <v>2802.5</v>
      </c>
      <c r="EQ78" s="130">
        <f>IF(EQ$70&gt;0, $D$78*(1+SUM($F$70:EQ$70)), MAX($D$78, EP78))</f>
        <v>2802.5</v>
      </c>
      <c r="ER78" s="130">
        <f>IF(ER$70&gt;0, $D$78*(1+SUM($F$70:ER$70)), MAX($D$78, EQ78))</f>
        <v>2802.5</v>
      </c>
      <c r="ES78" s="130">
        <f>IF(ES$70&gt;0, $D$78*(1+SUM($F$70:ES$70)), MAX($D$78, ER78))</f>
        <v>2802.5</v>
      </c>
    </row>
    <row r="79" spans="1:149" x14ac:dyDescent="0.3">
      <c r="B79" s="121" t="s">
        <v>170</v>
      </c>
      <c r="C79" s="76">
        <f>IF(Options!$D$2=Options!$D$4,Options!D73,IF(Options!$D$2=Options!$E$4,Options!E73,IF(Options!$D$2=Options!$F$4,Options!F73,IF(Options!$D$2=Options!$G$4,Options!G73,IF(Options!$D$2=Options!$H$4,Options!H73,IF(Options!$D$2=Options!$I$4,Options!I73,IF(Options!$D$2=Options!$J$4,Options!J73,IF(Options!$D$2=Options!$K$4,Options!K73,IF(Options!$D$2=Options!$L$4,Options!L73,IF(Options!$D$2=Options!$M$4,Options!M73,0))))))))))</f>
        <v>1500</v>
      </c>
      <c r="D79" s="123">
        <f t="shared" si="21"/>
        <v>1770</v>
      </c>
      <c r="E79" s="128"/>
      <c r="F79" s="130">
        <f>IF(F$70&gt;0, $D$79*(1+SUM($F$70:F$70)), MAX($D$79, E79))</f>
        <v>1770</v>
      </c>
      <c r="G79" s="130">
        <f>IF(G$70&gt;0, $D$79*(1+SUM($F$70:G$70)), MAX($D$79, F79))</f>
        <v>1770</v>
      </c>
      <c r="H79" s="130">
        <f>IF(H$70&gt;0, $D$79*(1+SUM($F$70:H$70)), MAX($D$79, G79))</f>
        <v>1770</v>
      </c>
      <c r="I79" s="130">
        <f>IF(I$70&gt;0, $D$79*(1+SUM($F$70:I$70)), MAX($D$79, H79))</f>
        <v>1770</v>
      </c>
      <c r="J79" s="130">
        <f>IF(J$70&gt;0, $D$79*(1+SUM($F$70:J$70)), MAX($D$79, I79))</f>
        <v>1770</v>
      </c>
      <c r="K79" s="130">
        <f>IF(K$70&gt;0, $D$79*(1+SUM($F$70:K$70)), MAX($D$79, J79))</f>
        <v>1770</v>
      </c>
      <c r="L79" s="130">
        <f>IF(L$70&gt;0, $D$79*(1+SUM($F$70:L$70)), MAX($D$79, K79))</f>
        <v>1770</v>
      </c>
      <c r="M79" s="130">
        <f>IF(M$70&gt;0, $D$79*(1+SUM($F$70:M$70)), MAX($D$79, L79))</f>
        <v>1770</v>
      </c>
      <c r="N79" s="130">
        <f>IF(N$70&gt;0, $D$79*(1+SUM($F$70:N$70)), MAX($D$79, M79))</f>
        <v>1770</v>
      </c>
      <c r="O79" s="130">
        <f>IF(O$70&gt;0, $D$79*(1+SUM($F$70:O$70)), MAX($D$79, N79))</f>
        <v>1770</v>
      </c>
      <c r="P79" s="130">
        <f>IF(P$70&gt;0, $D$79*(1+SUM($F$70:P$70)), MAX($D$79, O79))</f>
        <v>1770</v>
      </c>
      <c r="Q79" s="130">
        <f>IF(Q$70&gt;0, $D$79*(1+SUM($F$70:Q$70)), MAX($D$79, P79))</f>
        <v>1770</v>
      </c>
      <c r="R79" s="130">
        <f>IF(R$70&gt;0, $D$79*(1+SUM($F$70:R$70)), MAX($D$79, Q79))</f>
        <v>1770</v>
      </c>
      <c r="S79" s="130">
        <f>IF(S$70&gt;0, $D$79*(1+SUM($F$70:S$70)), MAX($D$79, R79))</f>
        <v>1770</v>
      </c>
      <c r="T79" s="130">
        <f>IF(T$70&gt;0, $D$79*(1+SUM($F$70:T$70)), MAX($D$79, S79))</f>
        <v>1770</v>
      </c>
      <c r="U79" s="130">
        <f>IF(U$70&gt;0, $D$79*(1+SUM($F$70:U$70)), MAX($D$79, T79))</f>
        <v>1770</v>
      </c>
      <c r="V79" s="130">
        <f>IF(V$70&gt;0, $D$79*(1+SUM($F$70:V$70)), MAX($D$79, U79))</f>
        <v>1770</v>
      </c>
      <c r="W79" s="130">
        <f>IF(W$70&gt;0, $D$79*(1+SUM($F$70:W$70)), MAX($D$79, V79))</f>
        <v>1770</v>
      </c>
      <c r="X79" s="130">
        <f>IF(X$70&gt;0, $D$79*(1+SUM($F$70:X$70)), MAX($D$79, W79))</f>
        <v>1770</v>
      </c>
      <c r="Y79" s="130">
        <f>IF(Y$70&gt;0, $D$79*(1+SUM($F$70:Y$70)), MAX($D$79, X79))</f>
        <v>1770</v>
      </c>
      <c r="Z79" s="130">
        <f>IF(Z$70&gt;0, $D$79*(1+SUM($F$70:Z$70)), MAX($D$79, Y79))</f>
        <v>1770</v>
      </c>
      <c r="AA79" s="130">
        <f>IF(AA$70&gt;0, $D$79*(1+SUM($F$70:AA$70)), MAX($D$79, Z79))</f>
        <v>1770</v>
      </c>
      <c r="AB79" s="130">
        <f>IF(AB$70&gt;0, $D$79*(1+SUM($F$70:AB$70)), MAX($D$79, AA79))</f>
        <v>1770</v>
      </c>
      <c r="AC79" s="130">
        <f>IF(AC$70&gt;0, $D$79*(1+SUM($F$70:AC$70)), MAX($D$79, AB79))</f>
        <v>1770</v>
      </c>
      <c r="AD79" s="130">
        <f>IF(AD$70&gt;0, $D$79*(1+SUM($F$70:AD$70)), MAX($D$79, AC79))</f>
        <v>1770</v>
      </c>
      <c r="AE79" s="130">
        <f>IF(AE$70&gt;0, $D$79*(1+SUM($F$70:AE$70)), MAX($D$79, AD79))</f>
        <v>1770</v>
      </c>
      <c r="AF79" s="130">
        <f>IF(AF$70&gt;0, $D$79*(1+SUM($F$70:AF$70)), MAX($D$79, AE79))</f>
        <v>1770</v>
      </c>
      <c r="AG79" s="130">
        <f>IF(AG$70&gt;0, $D$79*(1+SUM($F$70:AG$70)), MAX($D$79, AF79))</f>
        <v>1770</v>
      </c>
      <c r="AH79" s="130">
        <f>IF(AH$70&gt;0, $D$79*(1+SUM($F$70:AH$70)), MAX($D$79, AG79))</f>
        <v>1770</v>
      </c>
      <c r="AI79" s="130">
        <f>IF(AI$70&gt;0, $D$79*(1+SUM($F$70:AI$70)), MAX($D$79, AH79))</f>
        <v>1770</v>
      </c>
      <c r="AJ79" s="130">
        <f>IF(AJ$70&gt;0, $D$79*(1+SUM($F$70:AJ$70)), MAX($D$79, AI79))</f>
        <v>1770</v>
      </c>
      <c r="AK79" s="130">
        <f>IF(AK$70&gt;0, $D$79*(1+SUM($F$70:AK$70)), MAX($D$79, AJ79))</f>
        <v>1770</v>
      </c>
      <c r="AL79" s="130">
        <f>IF(AL$70&gt;0, $D$79*(1+SUM($F$70:AL$70)), MAX($D$79, AK79))</f>
        <v>1770</v>
      </c>
      <c r="AM79" s="130">
        <f>IF(AM$70&gt;0, $D$79*(1+SUM($F$70:AM$70)), MAX($D$79, AL79))</f>
        <v>1770</v>
      </c>
      <c r="AN79" s="130">
        <f>IF(AN$70&gt;0, $D$79*(1+SUM($F$70:AN$70)), MAX($D$79, AM79))</f>
        <v>1770</v>
      </c>
      <c r="AO79" s="130">
        <f>IF(AO$70&gt;0, $D$79*(1+SUM($F$70:AO$70)), MAX($D$79, AN79))</f>
        <v>1770</v>
      </c>
      <c r="AP79" s="130">
        <f>IF(AP$70&gt;0, $D$79*(1+SUM($F$70:AP$70)), MAX($D$79, AO79))</f>
        <v>1770</v>
      </c>
      <c r="AQ79" s="130">
        <f>IF(AQ$70&gt;0, $D$79*(1+SUM($F$70:AQ$70)), MAX($D$79, AP79))</f>
        <v>1770</v>
      </c>
      <c r="AR79" s="130">
        <f>IF(AR$70&gt;0, $D$79*(1+SUM($F$70:AR$70)), MAX($D$79, AQ79))</f>
        <v>1770</v>
      </c>
      <c r="AS79" s="130">
        <f>IF(AS$70&gt;0, $D$79*(1+SUM($F$70:AS$70)), MAX($D$79, AR79))</f>
        <v>1770</v>
      </c>
      <c r="AT79" s="130">
        <f>IF(AT$70&gt;0, $D$79*(1+SUM($F$70:AT$70)), MAX($D$79, AS79))</f>
        <v>1770</v>
      </c>
      <c r="AU79" s="130">
        <f>IF(AU$70&gt;0, $D$79*(1+SUM($F$70:AU$70)), MAX($D$79, AT79))</f>
        <v>1770</v>
      </c>
      <c r="AV79" s="130">
        <f>IF(AV$70&gt;0, $D$79*(1+SUM($F$70:AV$70)), MAX($D$79, AU79))</f>
        <v>1770</v>
      </c>
      <c r="AW79" s="130">
        <f>IF(AW$70&gt;0, $D$79*(1+SUM($F$70:AW$70)), MAX($D$79, AV79))</f>
        <v>1770</v>
      </c>
      <c r="AX79" s="130">
        <f>IF(AX$70&gt;0, $D$79*(1+SUM($F$70:AX$70)), MAX($D$79, AW79))</f>
        <v>1770</v>
      </c>
      <c r="AY79" s="130">
        <f>IF(AY$70&gt;0, $D$79*(1+SUM($F$70:AY$70)), MAX($D$79, AX79))</f>
        <v>1770</v>
      </c>
      <c r="AZ79" s="130">
        <f>IF(AZ$70&gt;0, $D$79*(1+SUM($F$70:AZ$70)), MAX($D$79, AY79))</f>
        <v>1770</v>
      </c>
      <c r="BA79" s="130">
        <f>IF(BA$70&gt;0, $D$79*(1+SUM($F$70:BA$70)), MAX($D$79, AZ79))</f>
        <v>1770</v>
      </c>
      <c r="BB79" s="130">
        <f>IF(BB$70&gt;0, $D$79*(1+SUM($F$70:BB$70)), MAX($D$79, BA79))</f>
        <v>1770</v>
      </c>
      <c r="BC79" s="130">
        <f>IF(BC$70&gt;0, $D$79*(1+SUM($F$70:BC$70)), MAX($D$79, BB79))</f>
        <v>1770</v>
      </c>
      <c r="BD79" s="130">
        <f>IF(BD$70&gt;0, $D$79*(1+SUM($F$70:BD$70)), MAX($D$79, BC79))</f>
        <v>1770</v>
      </c>
      <c r="BE79" s="130">
        <f>IF(BE$70&gt;0, $D$79*(1+SUM($F$70:BE$70)), MAX($D$79, BD79))</f>
        <v>1770</v>
      </c>
      <c r="BF79" s="130">
        <f>IF(BF$70&gt;0, $D$79*(1+SUM($F$70:BF$70)), MAX($D$79, BE79))</f>
        <v>1770</v>
      </c>
      <c r="BG79" s="130">
        <f>IF(BG$70&gt;0, $D$79*(1+SUM($F$70:BG$70)), MAX($D$79, BF79))</f>
        <v>1770</v>
      </c>
      <c r="BH79" s="130">
        <f>IF(BH$70&gt;0, $D$79*(1+SUM($F$70:BH$70)), MAX($D$79, BG79))</f>
        <v>1770</v>
      </c>
      <c r="BI79" s="130">
        <f>IF(BI$70&gt;0, $D$79*(1+SUM($F$70:BI$70)), MAX($D$79, BH79))</f>
        <v>1770</v>
      </c>
      <c r="BJ79" s="130">
        <f>IF(BJ$70&gt;0, $D$79*(1+SUM($F$70:BJ$70)), MAX($D$79, BI79))</f>
        <v>1770</v>
      </c>
      <c r="BK79" s="130">
        <f>IF(BK$70&gt;0, $D$79*(1+SUM($F$70:BK$70)), MAX($D$79, BJ79))</f>
        <v>1770</v>
      </c>
      <c r="BL79" s="130">
        <f>IF(BL$70&gt;0, $D$79*(1+SUM($F$70:BL$70)), MAX($D$79, BK79))</f>
        <v>1770</v>
      </c>
      <c r="BM79" s="130">
        <f>IF(BM$70&gt;0, $D$79*(1+SUM($F$70:BM$70)), MAX($D$79, BL79))</f>
        <v>1770</v>
      </c>
      <c r="BN79" s="130">
        <f>IF(BN$70&gt;0, $D$79*(1+SUM($F$70:BN$70)), MAX($D$79, BM79))</f>
        <v>1770</v>
      </c>
      <c r="BO79" s="130">
        <f>IF(BO$70&gt;0, $D$79*(1+SUM($F$70:BO$70)), MAX($D$79, BN79))</f>
        <v>1770</v>
      </c>
      <c r="BP79" s="130">
        <f>IF(BP$70&gt;0, $D$79*(1+SUM($F$70:BP$70)), MAX($D$79, BO79))</f>
        <v>1770</v>
      </c>
      <c r="BQ79" s="130">
        <f>IF(BQ$70&gt;0, $D$79*(1+SUM($F$70:BQ$70)), MAX($D$79, BP79))</f>
        <v>1770</v>
      </c>
      <c r="BR79" s="130">
        <f>IF(BR$70&gt;0, $D$79*(1+SUM($F$70:BR$70)), MAX($D$79, BQ79))</f>
        <v>1770</v>
      </c>
      <c r="BS79" s="130">
        <f>IF(BS$70&gt;0, $D$79*(1+SUM($F$70:BS$70)), MAX($D$79, BR79))</f>
        <v>1770</v>
      </c>
      <c r="BT79" s="130">
        <f>IF(BT$70&gt;0, $D$79*(1+SUM($F$70:BT$70)), MAX($D$79, BS79))</f>
        <v>1770</v>
      </c>
      <c r="BU79" s="130">
        <f>IF(BU$70&gt;0, $D$79*(1+SUM($F$70:BU$70)), MAX($D$79, BT79))</f>
        <v>1770</v>
      </c>
      <c r="BV79" s="130">
        <f>IF(BV$70&gt;0, $D$79*(1+SUM($F$70:BV$70)), MAX($D$79, BU79))</f>
        <v>1770</v>
      </c>
      <c r="BW79" s="130">
        <f>IF(BW$70&gt;0, $D$79*(1+SUM($F$70:BW$70)), MAX($D$79, BV79))</f>
        <v>1770</v>
      </c>
      <c r="BX79" s="130">
        <f>IF(BX$70&gt;0, $D$79*(1+SUM($F$70:BX$70)), MAX($D$79, BW79))</f>
        <v>1770</v>
      </c>
      <c r="BY79" s="130">
        <f>IF(BY$70&gt;0, $D$79*(1+SUM($F$70:BY$70)), MAX($D$79, BX79))</f>
        <v>1770</v>
      </c>
      <c r="BZ79" s="130">
        <f>IF(BZ$70&gt;0, $D$79*(1+SUM($F$70:BZ$70)), MAX($D$79, BY79))</f>
        <v>1770</v>
      </c>
      <c r="CA79" s="130">
        <f>IF(CA$70&gt;0, $D$79*(1+SUM($F$70:CA$70)), MAX($D$79, BZ79))</f>
        <v>1770</v>
      </c>
      <c r="CB79" s="130">
        <f>IF(CB$70&gt;0, $D$79*(1+SUM($F$70:CB$70)), MAX($D$79, CA79))</f>
        <v>1770</v>
      </c>
      <c r="CC79" s="130">
        <f>IF(CC$70&gt;0, $D$79*(1+SUM($F$70:CC$70)), MAX($D$79, CB79))</f>
        <v>1770</v>
      </c>
      <c r="CD79" s="130">
        <f>IF(CD$70&gt;0, $D$79*(1+SUM($F$70:CD$70)), MAX($D$79, CC79))</f>
        <v>1770</v>
      </c>
      <c r="CE79" s="130">
        <f>IF(CE$70&gt;0, $D$79*(1+SUM($F$70:CE$70)), MAX($D$79, CD79))</f>
        <v>1770</v>
      </c>
      <c r="CF79" s="130">
        <f>IF(CF$70&gt;0, $D$79*(1+SUM($F$70:CF$70)), MAX($D$79, CE79))</f>
        <v>1770</v>
      </c>
      <c r="CG79" s="130">
        <f>IF(CG$70&gt;0, $D$79*(1+SUM($F$70:CG$70)), MAX($D$79, CF79))</f>
        <v>1770</v>
      </c>
      <c r="CH79" s="130">
        <f>IF(CH$70&gt;0, $D$79*(1+SUM($F$70:CH$70)), MAX($D$79, CG79))</f>
        <v>1770</v>
      </c>
      <c r="CI79" s="130">
        <f>IF(CI$70&gt;0, $D$79*(1+SUM($F$70:CI$70)), MAX($D$79, CH79))</f>
        <v>1770</v>
      </c>
      <c r="CJ79" s="130">
        <f>IF(CJ$70&gt;0, $D$79*(1+SUM($F$70:CJ$70)), MAX($D$79, CI79))</f>
        <v>1770</v>
      </c>
      <c r="CK79" s="130">
        <f>IF(CK$70&gt;0, $D$79*(1+SUM($F$70:CK$70)), MAX($D$79, CJ79))</f>
        <v>1770</v>
      </c>
      <c r="CL79" s="130">
        <f>IF(CL$70&gt;0, $D$79*(1+SUM($F$70:CL$70)), MAX($D$79, CK79))</f>
        <v>1770</v>
      </c>
      <c r="CM79" s="130">
        <f>IF(CM$70&gt;0, $D$79*(1+SUM($F$70:CM$70)), MAX($D$79, CL79))</f>
        <v>1770</v>
      </c>
      <c r="CN79" s="130">
        <f>IF(CN$70&gt;0, $D$79*(1+SUM($F$70:CN$70)), MAX($D$79, CM79))</f>
        <v>1770</v>
      </c>
      <c r="CO79" s="130">
        <f>IF(CO$70&gt;0, $D$79*(1+SUM($F$70:CO$70)), MAX($D$79, CN79))</f>
        <v>1770</v>
      </c>
      <c r="CP79" s="130">
        <f>IF(CP$70&gt;0, $D$79*(1+SUM($F$70:CP$70)), MAX($D$79, CO79))</f>
        <v>1770</v>
      </c>
      <c r="CQ79" s="130">
        <f>IF(CQ$70&gt;0, $D$79*(1+SUM($F$70:CQ$70)), MAX($D$79, CP79))</f>
        <v>1770</v>
      </c>
      <c r="CR79" s="130">
        <f>IF(CR$70&gt;0, $D$79*(1+SUM($F$70:CR$70)), MAX($D$79, CQ79))</f>
        <v>1770</v>
      </c>
      <c r="CS79" s="130">
        <f>IF(CS$70&gt;0, $D$79*(1+SUM($F$70:CS$70)), MAX($D$79, CR79))</f>
        <v>1770</v>
      </c>
      <c r="CT79" s="130">
        <f>IF(CT$70&gt;0, $D$79*(1+SUM($F$70:CT$70)), MAX($D$79, CS79))</f>
        <v>1770</v>
      </c>
      <c r="CU79" s="130">
        <f>IF(CU$70&gt;0, $D$79*(1+SUM($F$70:CU$70)), MAX($D$79, CT79))</f>
        <v>1770</v>
      </c>
      <c r="CV79" s="130">
        <f>IF(CV$70&gt;0, $D$79*(1+SUM($F$70:CV$70)), MAX($D$79, CU79))</f>
        <v>1770</v>
      </c>
      <c r="CW79" s="130">
        <f>IF(CW$70&gt;0, $D$79*(1+SUM($F$70:CW$70)), MAX($D$79, CV79))</f>
        <v>1770</v>
      </c>
      <c r="CX79" s="130">
        <f>IF(CX$70&gt;0, $D$79*(1+SUM($F$70:CX$70)), MAX($D$79, CW79))</f>
        <v>1770</v>
      </c>
      <c r="CY79" s="130">
        <f>IF(CY$70&gt;0, $D$79*(1+SUM($F$70:CY$70)), MAX($D$79, CX79))</f>
        <v>1770</v>
      </c>
      <c r="CZ79" s="130">
        <f>IF(CZ$70&gt;0, $D$79*(1+SUM($F$70:CZ$70)), MAX($D$79, CY79))</f>
        <v>1770</v>
      </c>
      <c r="DA79" s="130">
        <f>IF(DA$70&gt;0, $D$79*(1+SUM($F$70:DA$70)), MAX($D$79, CZ79))</f>
        <v>1770</v>
      </c>
      <c r="DB79" s="130">
        <f>IF(DB$70&gt;0, $D$79*(1+SUM($F$70:DB$70)), MAX($D$79, DA79))</f>
        <v>1770</v>
      </c>
      <c r="DC79" s="130">
        <f>IF(DC$70&gt;0, $D$79*(1+SUM($F$70:DC$70)), MAX($D$79, DB79))</f>
        <v>1770</v>
      </c>
      <c r="DD79" s="130">
        <f>IF(DD$70&gt;0, $D$79*(1+SUM($F$70:DD$70)), MAX($D$79, DC79))</f>
        <v>1770</v>
      </c>
      <c r="DE79" s="130">
        <f>IF(DE$70&gt;0, $D$79*(1+SUM($F$70:DE$70)), MAX($D$79, DD79))</f>
        <v>1770</v>
      </c>
      <c r="DF79" s="130">
        <f>IF(DF$70&gt;0, $D$79*(1+SUM($F$70:DF$70)), MAX($D$79, DE79))</f>
        <v>1770</v>
      </c>
      <c r="DG79" s="130">
        <f>IF(DG$70&gt;0, $D$79*(1+SUM($F$70:DG$70)), MAX($D$79, DF79))</f>
        <v>1770</v>
      </c>
      <c r="DH79" s="130">
        <f>IF(DH$70&gt;0, $D$79*(1+SUM($F$70:DH$70)), MAX($D$79, DG79))</f>
        <v>1770</v>
      </c>
      <c r="DI79" s="130">
        <f>IF(DI$70&gt;0, $D$79*(1+SUM($F$70:DI$70)), MAX($D$79, DH79))</f>
        <v>1770</v>
      </c>
      <c r="DJ79" s="130">
        <f>IF(DJ$70&gt;0, $D$79*(1+SUM($F$70:DJ$70)), MAX($D$79, DI79))</f>
        <v>1770</v>
      </c>
      <c r="DK79" s="130">
        <f>IF(DK$70&gt;0, $D$79*(1+SUM($F$70:DK$70)), MAX($D$79, DJ79))</f>
        <v>1770</v>
      </c>
      <c r="DL79" s="130">
        <f>IF(DL$70&gt;0, $D$79*(1+SUM($F$70:DL$70)), MAX($D$79, DK79))</f>
        <v>1770</v>
      </c>
      <c r="DM79" s="130">
        <f>IF(DM$70&gt;0, $D$79*(1+SUM($F$70:DM$70)), MAX($D$79, DL79))</f>
        <v>1770</v>
      </c>
      <c r="DN79" s="130">
        <f>IF(DN$70&gt;0, $D$79*(1+SUM($F$70:DN$70)), MAX($D$79, DM79))</f>
        <v>1770</v>
      </c>
      <c r="DO79" s="130">
        <f>IF(DO$70&gt;0, $D$79*(1+SUM($F$70:DO$70)), MAX($D$79, DN79))</f>
        <v>1770</v>
      </c>
      <c r="DP79" s="130">
        <f>IF(DP$70&gt;0, $D$79*(1+SUM($F$70:DP$70)), MAX($D$79, DO79))</f>
        <v>1770</v>
      </c>
      <c r="DQ79" s="130">
        <f>IF(DQ$70&gt;0, $D$79*(1+SUM($F$70:DQ$70)), MAX($D$79, DP79))</f>
        <v>1770</v>
      </c>
      <c r="DR79" s="130">
        <f>IF(DR$70&gt;0, $D$79*(1+SUM($F$70:DR$70)), MAX($D$79, DQ79))</f>
        <v>1770</v>
      </c>
      <c r="DS79" s="130">
        <f>IF(DS$70&gt;0, $D$79*(1+SUM($F$70:DS$70)), MAX($D$79, DR79))</f>
        <v>1770</v>
      </c>
      <c r="DT79" s="130">
        <f>IF(DT$70&gt;0, $D$79*(1+SUM($F$70:DT$70)), MAX($D$79, DS79))</f>
        <v>1770</v>
      </c>
      <c r="DU79" s="130">
        <f>IF(DU$70&gt;0, $D$79*(1+SUM($F$70:DU$70)), MAX($D$79, DT79))</f>
        <v>1770</v>
      </c>
      <c r="DV79" s="130">
        <f>IF(DV$70&gt;0, $D$79*(1+SUM($F$70:DV$70)), MAX($D$79, DU79))</f>
        <v>1770</v>
      </c>
      <c r="DW79" s="130">
        <f>IF(DW$70&gt;0, $D$79*(1+SUM($F$70:DW$70)), MAX($D$79, DV79))</f>
        <v>1770</v>
      </c>
      <c r="DX79" s="130">
        <f>IF(DX$70&gt;0, $D$79*(1+SUM($F$70:DX$70)), MAX($D$79, DW79))</f>
        <v>1770</v>
      </c>
      <c r="DY79" s="130">
        <f>IF(DY$70&gt;0, $D$79*(1+SUM($F$70:DY$70)), MAX($D$79, DX79))</f>
        <v>1770</v>
      </c>
      <c r="DZ79" s="130">
        <f>IF(DZ$70&gt;0, $D$79*(1+SUM($F$70:DZ$70)), MAX($D$79, DY79))</f>
        <v>1770</v>
      </c>
      <c r="EA79" s="130">
        <f>IF(EA$70&gt;0, $D$79*(1+SUM($F$70:EA$70)), MAX($D$79, DZ79))</f>
        <v>1770</v>
      </c>
      <c r="EB79" s="130">
        <f>IF(EB$70&gt;0, $D$79*(1+SUM($F$70:EB$70)), MAX($D$79, EA79))</f>
        <v>1770</v>
      </c>
      <c r="EC79" s="130">
        <f>IF(EC$70&gt;0, $D$79*(1+SUM($F$70:EC$70)), MAX($D$79, EB79))</f>
        <v>1770</v>
      </c>
      <c r="ED79" s="130">
        <f>IF(ED$70&gt;0, $D$79*(1+SUM($F$70:ED$70)), MAX($D$79, EC79))</f>
        <v>1770</v>
      </c>
      <c r="EE79" s="130">
        <f>IF(EE$70&gt;0, $D$79*(1+SUM($F$70:EE$70)), MAX($D$79, ED79))</f>
        <v>1770</v>
      </c>
      <c r="EF79" s="130">
        <f>IF(EF$70&gt;0, $D$79*(1+SUM($F$70:EF$70)), MAX($D$79, EE79))</f>
        <v>1770</v>
      </c>
      <c r="EG79" s="130">
        <f>IF(EG$70&gt;0, $D$79*(1+SUM($F$70:EG$70)), MAX($D$79, EF79))</f>
        <v>1770</v>
      </c>
      <c r="EH79" s="130">
        <f>IF(EH$70&gt;0, $D$79*(1+SUM($F$70:EH$70)), MAX($D$79, EG79))</f>
        <v>1770</v>
      </c>
      <c r="EI79" s="130">
        <f>IF(EI$70&gt;0, $D$79*(1+SUM($F$70:EI$70)), MAX($D$79, EH79))</f>
        <v>1770</v>
      </c>
      <c r="EJ79" s="130">
        <f>IF(EJ$70&gt;0, $D$79*(1+SUM($F$70:EJ$70)), MAX($D$79, EI79))</f>
        <v>1770</v>
      </c>
      <c r="EK79" s="130">
        <f>IF(EK$70&gt;0, $D$79*(1+SUM($F$70:EK$70)), MAX($D$79, EJ79))</f>
        <v>1770</v>
      </c>
      <c r="EL79" s="130">
        <f>IF(EL$70&gt;0, $D$79*(1+SUM($F$70:EL$70)), MAX($D$79, EK79))</f>
        <v>1770</v>
      </c>
      <c r="EM79" s="130">
        <f>IF(EM$70&gt;0, $D$79*(1+SUM($F$70:EM$70)), MAX($D$79, EL79))</f>
        <v>1770</v>
      </c>
      <c r="EN79" s="130">
        <f>IF(EN$70&gt;0, $D$79*(1+SUM($F$70:EN$70)), MAX($D$79, EM79))</f>
        <v>1770</v>
      </c>
      <c r="EO79" s="130">
        <f>IF(EO$70&gt;0, $D$79*(1+SUM($F$70:EO$70)), MAX($D$79, EN79))</f>
        <v>1770</v>
      </c>
      <c r="EP79" s="130">
        <f>IF(EP$70&gt;0, $D$79*(1+SUM($F$70:EP$70)), MAX($D$79, EO79))</f>
        <v>1770</v>
      </c>
      <c r="EQ79" s="130">
        <f>IF(EQ$70&gt;0, $D$79*(1+SUM($F$70:EQ$70)), MAX($D$79, EP79))</f>
        <v>1770</v>
      </c>
      <c r="ER79" s="130">
        <f>IF(ER$70&gt;0, $D$79*(1+SUM($F$70:ER$70)), MAX($D$79, EQ79))</f>
        <v>1770</v>
      </c>
      <c r="ES79" s="130">
        <f>IF(ES$70&gt;0, $D$79*(1+SUM($F$70:ES$70)), MAX($D$79, ER79))</f>
        <v>1770</v>
      </c>
    </row>
    <row r="80" spans="1:149" x14ac:dyDescent="0.3">
      <c r="B80" s="121" t="s">
        <v>169</v>
      </c>
      <c r="C80" s="76">
        <f>IF(Options!$D$2=Options!$D$4,Options!D74,IF(Options!$D$2=Options!$E$4,Options!E74,IF(Options!$D$2=Options!$F$4,Options!F74,IF(Options!$D$2=Options!$G$4,Options!G74,IF(Options!$D$2=Options!$H$4,Options!H74,IF(Options!$D$2=Options!$I$4,Options!I74,IF(Options!$D$2=Options!$J$4,Options!J74,IF(Options!$D$2=Options!$K$4,Options!K74,IF(Options!$D$2=Options!$L$4,Options!L74,IF(Options!$D$2=Options!$M$4,Options!M74,0))))))))))</f>
        <v>3500</v>
      </c>
      <c r="D80" s="123">
        <f t="shared" si="21"/>
        <v>4130</v>
      </c>
      <c r="E80" s="128"/>
      <c r="F80" s="130">
        <f>IF(F$70&gt;0, $D$80*(1+SUM($F$70:F$70)), MAX($D$80, E80))</f>
        <v>4130</v>
      </c>
      <c r="G80" s="130">
        <f>IF(G$70&gt;0, $D$80*(1+SUM($F$70:G$70)), MAX($D$80, F80))</f>
        <v>4130</v>
      </c>
      <c r="H80" s="130">
        <f>IF(H$70&gt;0, $D$80*(1+SUM($F$70:H$70)), MAX($D$80, G80))</f>
        <v>4130</v>
      </c>
      <c r="I80" s="130">
        <f>IF(I$70&gt;0, $D$80*(1+SUM($F$70:I$70)), MAX($D$80, H80))</f>
        <v>4130</v>
      </c>
      <c r="J80" s="130">
        <f>IF(J$70&gt;0, $D$80*(1+SUM($F$70:J$70)), MAX($D$80, I80))</f>
        <v>4130</v>
      </c>
      <c r="K80" s="130">
        <f>IF(K$70&gt;0, $D$80*(1+SUM($F$70:K$70)), MAX($D$80, J80))</f>
        <v>4130</v>
      </c>
      <c r="L80" s="130">
        <f>IF(L$70&gt;0, $D$80*(1+SUM($F$70:L$70)), MAX($D$80, K80))</f>
        <v>4130</v>
      </c>
      <c r="M80" s="130">
        <f>IF(M$70&gt;0, $D$80*(1+SUM($F$70:M$70)), MAX($D$80, L80))</f>
        <v>4130</v>
      </c>
      <c r="N80" s="130">
        <f>IF(N$70&gt;0, $D$80*(1+SUM($F$70:N$70)), MAX($D$80, M80))</f>
        <v>4130</v>
      </c>
      <c r="O80" s="130">
        <f>IF(O$70&gt;0, $D$80*(1+SUM($F$70:O$70)), MAX($D$80, N80))</f>
        <v>4130</v>
      </c>
      <c r="P80" s="130">
        <f>IF(P$70&gt;0, $D$80*(1+SUM($F$70:P$70)), MAX($D$80, O80))</f>
        <v>4130</v>
      </c>
      <c r="Q80" s="130">
        <f>IF(Q$70&gt;0, $D$80*(1+SUM($F$70:Q$70)), MAX($D$80, P80))</f>
        <v>4130</v>
      </c>
      <c r="R80" s="130">
        <f>IF(R$70&gt;0, $D$80*(1+SUM($F$70:R$70)), MAX($D$80, Q80))</f>
        <v>4130</v>
      </c>
      <c r="S80" s="130">
        <f>IF(S$70&gt;0, $D$80*(1+SUM($F$70:S$70)), MAX($D$80, R80))</f>
        <v>4130</v>
      </c>
      <c r="T80" s="130">
        <f>IF(T$70&gt;0, $D$80*(1+SUM($F$70:T$70)), MAX($D$80, S80))</f>
        <v>4130</v>
      </c>
      <c r="U80" s="130">
        <f>IF(U$70&gt;0, $D$80*(1+SUM($F$70:U$70)), MAX($D$80, T80))</f>
        <v>4130</v>
      </c>
      <c r="V80" s="130">
        <f>IF(V$70&gt;0, $D$80*(1+SUM($F$70:V$70)), MAX($D$80, U80))</f>
        <v>4130</v>
      </c>
      <c r="W80" s="130">
        <f>IF(W$70&gt;0, $D$80*(1+SUM($F$70:W$70)), MAX($D$80, V80))</f>
        <v>4130</v>
      </c>
      <c r="X80" s="130">
        <f>IF(X$70&gt;0, $D$80*(1+SUM($F$70:X$70)), MAX($D$80, W80))</f>
        <v>4130</v>
      </c>
      <c r="Y80" s="130">
        <f>IF(Y$70&gt;0, $D$80*(1+SUM($F$70:Y$70)), MAX($D$80, X80))</f>
        <v>4130</v>
      </c>
      <c r="Z80" s="130">
        <f>IF(Z$70&gt;0, $D$80*(1+SUM($F$70:Z$70)), MAX($D$80, Y80))</f>
        <v>4130</v>
      </c>
      <c r="AA80" s="130">
        <f>IF(AA$70&gt;0, $D$80*(1+SUM($F$70:AA$70)), MAX($D$80, Z80))</f>
        <v>4130</v>
      </c>
      <c r="AB80" s="130">
        <f>IF(AB$70&gt;0, $D$80*(1+SUM($F$70:AB$70)), MAX($D$80, AA80))</f>
        <v>4130</v>
      </c>
      <c r="AC80" s="130">
        <f>IF(AC$70&gt;0, $D$80*(1+SUM($F$70:AC$70)), MAX($D$80, AB80))</f>
        <v>4130</v>
      </c>
      <c r="AD80" s="130">
        <f>IF(AD$70&gt;0, $D$80*(1+SUM($F$70:AD$70)), MAX($D$80, AC80))</f>
        <v>4130</v>
      </c>
      <c r="AE80" s="130">
        <f>IF(AE$70&gt;0, $D$80*(1+SUM($F$70:AE$70)), MAX($D$80, AD80))</f>
        <v>4130</v>
      </c>
      <c r="AF80" s="130">
        <f>IF(AF$70&gt;0, $D$80*(1+SUM($F$70:AF$70)), MAX($D$80, AE80))</f>
        <v>4130</v>
      </c>
      <c r="AG80" s="130">
        <f>IF(AG$70&gt;0, $D$80*(1+SUM($F$70:AG$70)), MAX($D$80, AF80))</f>
        <v>4130</v>
      </c>
      <c r="AH80" s="130">
        <f>IF(AH$70&gt;0, $D$80*(1+SUM($F$70:AH$70)), MAX($D$80, AG80))</f>
        <v>4130</v>
      </c>
      <c r="AI80" s="130">
        <f>IF(AI$70&gt;0, $D$80*(1+SUM($F$70:AI$70)), MAX($D$80, AH80))</f>
        <v>4130</v>
      </c>
      <c r="AJ80" s="130">
        <f>IF(AJ$70&gt;0, $D$80*(1+SUM($F$70:AJ$70)), MAX($D$80, AI80))</f>
        <v>4130</v>
      </c>
      <c r="AK80" s="130">
        <f>IF(AK$70&gt;0, $D$80*(1+SUM($F$70:AK$70)), MAX($D$80, AJ80))</f>
        <v>4130</v>
      </c>
      <c r="AL80" s="130">
        <f>IF(AL$70&gt;0, $D$80*(1+SUM($F$70:AL$70)), MAX($D$80, AK80))</f>
        <v>4130</v>
      </c>
      <c r="AM80" s="130">
        <f>IF(AM$70&gt;0, $D$80*(1+SUM($F$70:AM$70)), MAX($D$80, AL80))</f>
        <v>4130</v>
      </c>
      <c r="AN80" s="130">
        <f>IF(AN$70&gt;0, $D$80*(1+SUM($F$70:AN$70)), MAX($D$80, AM80))</f>
        <v>4130</v>
      </c>
      <c r="AO80" s="130">
        <f>IF(AO$70&gt;0, $D$80*(1+SUM($F$70:AO$70)), MAX($D$80, AN80))</f>
        <v>4130</v>
      </c>
      <c r="AP80" s="130">
        <f>IF(AP$70&gt;0, $D$80*(1+SUM($F$70:AP$70)), MAX($D$80, AO80))</f>
        <v>4130</v>
      </c>
      <c r="AQ80" s="130">
        <f>IF(AQ$70&gt;0, $D$80*(1+SUM($F$70:AQ$70)), MAX($D$80, AP80))</f>
        <v>4130</v>
      </c>
      <c r="AR80" s="130">
        <f>IF(AR$70&gt;0, $D$80*(1+SUM($F$70:AR$70)), MAX($D$80, AQ80))</f>
        <v>4130</v>
      </c>
      <c r="AS80" s="130">
        <f>IF(AS$70&gt;0, $D$80*(1+SUM($F$70:AS$70)), MAX($D$80, AR80))</f>
        <v>4130</v>
      </c>
      <c r="AT80" s="130">
        <f>IF(AT$70&gt;0, $D$80*(1+SUM($F$70:AT$70)), MAX($D$80, AS80))</f>
        <v>4130</v>
      </c>
      <c r="AU80" s="130">
        <f>IF(AU$70&gt;0, $D$80*(1+SUM($F$70:AU$70)), MAX($D$80, AT80))</f>
        <v>4130</v>
      </c>
      <c r="AV80" s="130">
        <f>IF(AV$70&gt;0, $D$80*(1+SUM($F$70:AV$70)), MAX($D$80, AU80))</f>
        <v>4130</v>
      </c>
      <c r="AW80" s="130">
        <f>IF(AW$70&gt;0, $D$80*(1+SUM($F$70:AW$70)), MAX($D$80, AV80))</f>
        <v>4130</v>
      </c>
      <c r="AX80" s="130">
        <f>IF(AX$70&gt;0, $D$80*(1+SUM($F$70:AX$70)), MAX($D$80, AW80))</f>
        <v>4130</v>
      </c>
      <c r="AY80" s="130">
        <f>IF(AY$70&gt;0, $D$80*(1+SUM($F$70:AY$70)), MAX($D$80, AX80))</f>
        <v>4130</v>
      </c>
      <c r="AZ80" s="130">
        <f>IF(AZ$70&gt;0, $D$80*(1+SUM($F$70:AZ$70)), MAX($D$80, AY80))</f>
        <v>4130</v>
      </c>
      <c r="BA80" s="130">
        <f>IF(BA$70&gt;0, $D$80*(1+SUM($F$70:BA$70)), MAX($D$80, AZ80))</f>
        <v>4130</v>
      </c>
      <c r="BB80" s="130">
        <f>IF(BB$70&gt;0, $D$80*(1+SUM($F$70:BB$70)), MAX($D$80, BA80))</f>
        <v>4130</v>
      </c>
      <c r="BC80" s="130">
        <f>IF(BC$70&gt;0, $D$80*(1+SUM($F$70:BC$70)), MAX($D$80, BB80))</f>
        <v>4130</v>
      </c>
      <c r="BD80" s="130">
        <f>IF(BD$70&gt;0, $D$80*(1+SUM($F$70:BD$70)), MAX($D$80, BC80))</f>
        <v>4130</v>
      </c>
      <c r="BE80" s="130">
        <f>IF(BE$70&gt;0, $D$80*(1+SUM($F$70:BE$70)), MAX($D$80, BD80))</f>
        <v>4130</v>
      </c>
      <c r="BF80" s="130">
        <f>IF(BF$70&gt;0, $D$80*(1+SUM($F$70:BF$70)), MAX($D$80, BE80))</f>
        <v>4130</v>
      </c>
      <c r="BG80" s="130">
        <f>IF(BG$70&gt;0, $D$80*(1+SUM($F$70:BG$70)), MAX($D$80, BF80))</f>
        <v>4130</v>
      </c>
      <c r="BH80" s="130">
        <f>IF(BH$70&gt;0, $D$80*(1+SUM($F$70:BH$70)), MAX($D$80, BG80))</f>
        <v>4130</v>
      </c>
      <c r="BI80" s="130">
        <f>IF(BI$70&gt;0, $D$80*(1+SUM($F$70:BI$70)), MAX($D$80, BH80))</f>
        <v>4130</v>
      </c>
      <c r="BJ80" s="130">
        <f>IF(BJ$70&gt;0, $D$80*(1+SUM($F$70:BJ$70)), MAX($D$80, BI80))</f>
        <v>4130</v>
      </c>
      <c r="BK80" s="130">
        <f>IF(BK$70&gt;0, $D$80*(1+SUM($F$70:BK$70)), MAX($D$80, BJ80))</f>
        <v>4130</v>
      </c>
      <c r="BL80" s="130">
        <f>IF(BL$70&gt;0, $D$80*(1+SUM($F$70:BL$70)), MAX($D$80, BK80))</f>
        <v>4130</v>
      </c>
      <c r="BM80" s="130">
        <f>IF(BM$70&gt;0, $D$80*(1+SUM($F$70:BM$70)), MAX($D$80, BL80))</f>
        <v>4130</v>
      </c>
      <c r="BN80" s="130">
        <f>IF(BN$70&gt;0, $D$80*(1+SUM($F$70:BN$70)), MAX($D$80, BM80))</f>
        <v>4130</v>
      </c>
      <c r="BO80" s="130">
        <f>IF(BO$70&gt;0, $D$80*(1+SUM($F$70:BO$70)), MAX($D$80, BN80))</f>
        <v>4130</v>
      </c>
      <c r="BP80" s="130">
        <f>IF(BP$70&gt;0, $D$80*(1+SUM($F$70:BP$70)), MAX($D$80, BO80))</f>
        <v>4130</v>
      </c>
      <c r="BQ80" s="130">
        <f>IF(BQ$70&gt;0, $D$80*(1+SUM($F$70:BQ$70)), MAX($D$80, BP80))</f>
        <v>4130</v>
      </c>
      <c r="BR80" s="130">
        <f>IF(BR$70&gt;0, $D$80*(1+SUM($F$70:BR$70)), MAX($D$80, BQ80))</f>
        <v>4130</v>
      </c>
      <c r="BS80" s="130">
        <f>IF(BS$70&gt;0, $D$80*(1+SUM($F$70:BS$70)), MAX($D$80, BR80))</f>
        <v>4130</v>
      </c>
      <c r="BT80" s="130">
        <f>IF(BT$70&gt;0, $D$80*(1+SUM($F$70:BT$70)), MAX($D$80, BS80))</f>
        <v>4130</v>
      </c>
      <c r="BU80" s="130">
        <f>IF(BU$70&gt;0, $D$80*(1+SUM($F$70:BU$70)), MAX($D$80, BT80))</f>
        <v>4130</v>
      </c>
      <c r="BV80" s="130">
        <f>IF(BV$70&gt;0, $D$80*(1+SUM($F$70:BV$70)), MAX($D$80, BU80))</f>
        <v>4130</v>
      </c>
      <c r="BW80" s="130">
        <f>IF(BW$70&gt;0, $D$80*(1+SUM($F$70:BW$70)), MAX($D$80, BV80))</f>
        <v>4130</v>
      </c>
      <c r="BX80" s="130">
        <f>IF(BX$70&gt;0, $D$80*(1+SUM($F$70:BX$70)), MAX($D$80, BW80))</f>
        <v>4130</v>
      </c>
      <c r="BY80" s="130">
        <f>IF(BY$70&gt;0, $D$80*(1+SUM($F$70:BY$70)), MAX($D$80, BX80))</f>
        <v>4130</v>
      </c>
      <c r="BZ80" s="130">
        <f>IF(BZ$70&gt;0, $D$80*(1+SUM($F$70:BZ$70)), MAX($D$80, BY80))</f>
        <v>4130</v>
      </c>
      <c r="CA80" s="130">
        <f>IF(CA$70&gt;0, $D$80*(1+SUM($F$70:CA$70)), MAX($D$80, BZ80))</f>
        <v>4130</v>
      </c>
      <c r="CB80" s="130">
        <f>IF(CB$70&gt;0, $D$80*(1+SUM($F$70:CB$70)), MAX($D$80, CA80))</f>
        <v>4130</v>
      </c>
      <c r="CC80" s="130">
        <f>IF(CC$70&gt;0, $D$80*(1+SUM($F$70:CC$70)), MAX($D$80, CB80))</f>
        <v>4130</v>
      </c>
      <c r="CD80" s="130">
        <f>IF(CD$70&gt;0, $D$80*(1+SUM($F$70:CD$70)), MAX($D$80, CC80))</f>
        <v>4130</v>
      </c>
      <c r="CE80" s="130">
        <f>IF(CE$70&gt;0, $D$80*(1+SUM($F$70:CE$70)), MAX($D$80, CD80))</f>
        <v>4130</v>
      </c>
      <c r="CF80" s="130">
        <f>IF(CF$70&gt;0, $D$80*(1+SUM($F$70:CF$70)), MAX($D$80, CE80))</f>
        <v>4130</v>
      </c>
      <c r="CG80" s="130">
        <f>IF(CG$70&gt;0, $D$80*(1+SUM($F$70:CG$70)), MAX($D$80, CF80))</f>
        <v>4130</v>
      </c>
      <c r="CH80" s="130">
        <f>IF(CH$70&gt;0, $D$80*(1+SUM($F$70:CH$70)), MAX($D$80, CG80))</f>
        <v>4130</v>
      </c>
      <c r="CI80" s="130">
        <f>IF(CI$70&gt;0, $D$80*(1+SUM($F$70:CI$70)), MAX($D$80, CH80))</f>
        <v>4130</v>
      </c>
      <c r="CJ80" s="130">
        <f>IF(CJ$70&gt;0, $D$80*(1+SUM($F$70:CJ$70)), MAX($D$80, CI80))</f>
        <v>4130</v>
      </c>
      <c r="CK80" s="130">
        <f>IF(CK$70&gt;0, $D$80*(1+SUM($F$70:CK$70)), MAX($D$80, CJ80))</f>
        <v>4130</v>
      </c>
      <c r="CL80" s="130">
        <f>IF(CL$70&gt;0, $D$80*(1+SUM($F$70:CL$70)), MAX($D$80, CK80))</f>
        <v>4130</v>
      </c>
      <c r="CM80" s="130">
        <f>IF(CM$70&gt;0, $D$80*(1+SUM($F$70:CM$70)), MAX($D$80, CL80))</f>
        <v>4130</v>
      </c>
      <c r="CN80" s="130">
        <f>IF(CN$70&gt;0, $D$80*(1+SUM($F$70:CN$70)), MAX($D$80, CM80))</f>
        <v>4130</v>
      </c>
      <c r="CO80" s="130">
        <f>IF(CO$70&gt;0, $D$80*(1+SUM($F$70:CO$70)), MAX($D$80, CN80))</f>
        <v>4130</v>
      </c>
      <c r="CP80" s="130">
        <f>IF(CP$70&gt;0, $D$80*(1+SUM($F$70:CP$70)), MAX($D$80, CO80))</f>
        <v>4130</v>
      </c>
      <c r="CQ80" s="130">
        <f>IF(CQ$70&gt;0, $D$80*(1+SUM($F$70:CQ$70)), MAX($D$80, CP80))</f>
        <v>4130</v>
      </c>
      <c r="CR80" s="130">
        <f>IF(CR$70&gt;0, $D$80*(1+SUM($F$70:CR$70)), MAX($D$80, CQ80))</f>
        <v>4130</v>
      </c>
      <c r="CS80" s="130">
        <f>IF(CS$70&gt;0, $D$80*(1+SUM($F$70:CS$70)), MAX($D$80, CR80))</f>
        <v>4130</v>
      </c>
      <c r="CT80" s="130">
        <f>IF(CT$70&gt;0, $D$80*(1+SUM($F$70:CT$70)), MAX($D$80, CS80))</f>
        <v>4130</v>
      </c>
      <c r="CU80" s="130">
        <f>IF(CU$70&gt;0, $D$80*(1+SUM($F$70:CU$70)), MAX($D$80, CT80))</f>
        <v>4130</v>
      </c>
      <c r="CV80" s="130">
        <f>IF(CV$70&gt;0, $D$80*(1+SUM($F$70:CV$70)), MAX($D$80, CU80))</f>
        <v>4130</v>
      </c>
      <c r="CW80" s="130">
        <f>IF(CW$70&gt;0, $D$80*(1+SUM($F$70:CW$70)), MAX($D$80, CV80))</f>
        <v>4130</v>
      </c>
      <c r="CX80" s="130">
        <f>IF(CX$70&gt;0, $D$80*(1+SUM($F$70:CX$70)), MAX($D$80, CW80))</f>
        <v>4130</v>
      </c>
      <c r="CY80" s="130">
        <f>IF(CY$70&gt;0, $D$80*(1+SUM($F$70:CY$70)), MAX($D$80, CX80))</f>
        <v>4130</v>
      </c>
      <c r="CZ80" s="130">
        <f>IF(CZ$70&gt;0, $D$80*(1+SUM($F$70:CZ$70)), MAX($D$80, CY80))</f>
        <v>4130</v>
      </c>
      <c r="DA80" s="130">
        <f>IF(DA$70&gt;0, $D$80*(1+SUM($F$70:DA$70)), MAX($D$80, CZ80))</f>
        <v>4130</v>
      </c>
      <c r="DB80" s="130">
        <f>IF(DB$70&gt;0, $D$80*(1+SUM($F$70:DB$70)), MAX($D$80, DA80))</f>
        <v>4130</v>
      </c>
      <c r="DC80" s="130">
        <f>IF(DC$70&gt;0, $D$80*(1+SUM($F$70:DC$70)), MAX($D$80, DB80))</f>
        <v>4130</v>
      </c>
      <c r="DD80" s="130">
        <f>IF(DD$70&gt;0, $D$80*(1+SUM($F$70:DD$70)), MAX($D$80, DC80))</f>
        <v>4130</v>
      </c>
      <c r="DE80" s="130">
        <f>IF(DE$70&gt;0, $D$80*(1+SUM($F$70:DE$70)), MAX($D$80, DD80))</f>
        <v>4130</v>
      </c>
      <c r="DF80" s="130">
        <f>IF(DF$70&gt;0, $D$80*(1+SUM($F$70:DF$70)), MAX($D$80, DE80))</f>
        <v>4130</v>
      </c>
      <c r="DG80" s="130">
        <f>IF(DG$70&gt;0, $D$80*(1+SUM($F$70:DG$70)), MAX($D$80, DF80))</f>
        <v>4130</v>
      </c>
      <c r="DH80" s="130">
        <f>IF(DH$70&gt;0, $D$80*(1+SUM($F$70:DH$70)), MAX($D$80, DG80))</f>
        <v>4130</v>
      </c>
      <c r="DI80" s="130">
        <f>IF(DI$70&gt;0, $D$80*(1+SUM($F$70:DI$70)), MAX($D$80, DH80))</f>
        <v>4130</v>
      </c>
      <c r="DJ80" s="130">
        <f>IF(DJ$70&gt;0, $D$80*(1+SUM($F$70:DJ$70)), MAX($D$80, DI80))</f>
        <v>4130</v>
      </c>
      <c r="DK80" s="130">
        <f>IF(DK$70&gt;0, $D$80*(1+SUM($F$70:DK$70)), MAX($D$80, DJ80))</f>
        <v>4130</v>
      </c>
      <c r="DL80" s="130">
        <f>IF(DL$70&gt;0, $D$80*(1+SUM($F$70:DL$70)), MAX($D$80, DK80))</f>
        <v>4130</v>
      </c>
      <c r="DM80" s="130">
        <f>IF(DM$70&gt;0, $D$80*(1+SUM($F$70:DM$70)), MAX($D$80, DL80))</f>
        <v>4130</v>
      </c>
      <c r="DN80" s="130">
        <f>IF(DN$70&gt;0, $D$80*(1+SUM($F$70:DN$70)), MAX($D$80, DM80))</f>
        <v>4130</v>
      </c>
      <c r="DO80" s="130">
        <f>IF(DO$70&gt;0, $D$80*(1+SUM($F$70:DO$70)), MAX($D$80, DN80))</f>
        <v>4130</v>
      </c>
      <c r="DP80" s="130">
        <f>IF(DP$70&gt;0, $D$80*(1+SUM($F$70:DP$70)), MAX($D$80, DO80))</f>
        <v>4130</v>
      </c>
      <c r="DQ80" s="130">
        <f>IF(DQ$70&gt;0, $D$80*(1+SUM($F$70:DQ$70)), MAX($D$80, DP80))</f>
        <v>4130</v>
      </c>
      <c r="DR80" s="130">
        <f>IF(DR$70&gt;0, $D$80*(1+SUM($F$70:DR$70)), MAX($D$80, DQ80))</f>
        <v>4130</v>
      </c>
      <c r="DS80" s="130">
        <f>IF(DS$70&gt;0, $D$80*(1+SUM($F$70:DS$70)), MAX($D$80, DR80))</f>
        <v>4130</v>
      </c>
      <c r="DT80" s="130">
        <f>IF(DT$70&gt;0, $D$80*(1+SUM($F$70:DT$70)), MAX($D$80, DS80))</f>
        <v>4130</v>
      </c>
      <c r="DU80" s="130">
        <f>IF(DU$70&gt;0, $D$80*(1+SUM($F$70:DU$70)), MAX($D$80, DT80))</f>
        <v>4130</v>
      </c>
      <c r="DV80" s="130">
        <f>IF(DV$70&gt;0, $D$80*(1+SUM($F$70:DV$70)), MAX($D$80, DU80))</f>
        <v>4130</v>
      </c>
      <c r="DW80" s="130">
        <f>IF(DW$70&gt;0, $D$80*(1+SUM($F$70:DW$70)), MAX($D$80, DV80))</f>
        <v>4130</v>
      </c>
      <c r="DX80" s="130">
        <f>IF(DX$70&gt;0, $D$80*(1+SUM($F$70:DX$70)), MAX($D$80, DW80))</f>
        <v>4130</v>
      </c>
      <c r="DY80" s="130">
        <f>IF(DY$70&gt;0, $D$80*(1+SUM($F$70:DY$70)), MAX($D$80, DX80))</f>
        <v>4130</v>
      </c>
      <c r="DZ80" s="130">
        <f>IF(DZ$70&gt;0, $D$80*(1+SUM($F$70:DZ$70)), MAX($D$80, DY80))</f>
        <v>4130</v>
      </c>
      <c r="EA80" s="130">
        <f>IF(EA$70&gt;0, $D$80*(1+SUM($F$70:EA$70)), MAX($D$80, DZ80))</f>
        <v>4130</v>
      </c>
      <c r="EB80" s="130">
        <f>IF(EB$70&gt;0, $D$80*(1+SUM($F$70:EB$70)), MAX($D$80, EA80))</f>
        <v>4130</v>
      </c>
      <c r="EC80" s="130">
        <f>IF(EC$70&gt;0, $D$80*(1+SUM($F$70:EC$70)), MAX($D$80, EB80))</f>
        <v>4130</v>
      </c>
      <c r="ED80" s="130">
        <f>IF(ED$70&gt;0, $D$80*(1+SUM($F$70:ED$70)), MAX($D$80, EC80))</f>
        <v>4130</v>
      </c>
      <c r="EE80" s="130">
        <f>IF(EE$70&gt;0, $D$80*(1+SUM($F$70:EE$70)), MAX($D$80, ED80))</f>
        <v>4130</v>
      </c>
      <c r="EF80" s="130">
        <f>IF(EF$70&gt;0, $D$80*(1+SUM($F$70:EF$70)), MAX($D$80, EE80))</f>
        <v>4130</v>
      </c>
      <c r="EG80" s="130">
        <f>IF(EG$70&gt;0, $D$80*(1+SUM($F$70:EG$70)), MAX($D$80, EF80))</f>
        <v>4130</v>
      </c>
      <c r="EH80" s="130">
        <f>IF(EH$70&gt;0, $D$80*(1+SUM($F$70:EH$70)), MAX($D$80, EG80))</f>
        <v>4130</v>
      </c>
      <c r="EI80" s="130">
        <f>IF(EI$70&gt;0, $D$80*(1+SUM($F$70:EI$70)), MAX($D$80, EH80))</f>
        <v>4130</v>
      </c>
      <c r="EJ80" s="130">
        <f>IF(EJ$70&gt;0, $D$80*(1+SUM($F$70:EJ$70)), MAX($D$80, EI80))</f>
        <v>4130</v>
      </c>
      <c r="EK80" s="130">
        <f>IF(EK$70&gt;0, $D$80*(1+SUM($F$70:EK$70)), MAX($D$80, EJ80))</f>
        <v>4130</v>
      </c>
      <c r="EL80" s="130">
        <f>IF(EL$70&gt;0, $D$80*(1+SUM($F$70:EL$70)), MAX($D$80, EK80))</f>
        <v>4130</v>
      </c>
      <c r="EM80" s="130">
        <f>IF(EM$70&gt;0, $D$80*(1+SUM($F$70:EM$70)), MAX($D$80, EL80))</f>
        <v>4130</v>
      </c>
      <c r="EN80" s="130">
        <f>IF(EN$70&gt;0, $D$80*(1+SUM($F$70:EN$70)), MAX($D$80, EM80))</f>
        <v>4130</v>
      </c>
      <c r="EO80" s="130">
        <f>IF(EO$70&gt;0, $D$80*(1+SUM($F$70:EO$70)), MAX($D$80, EN80))</f>
        <v>4130</v>
      </c>
      <c r="EP80" s="130">
        <f>IF(EP$70&gt;0, $D$80*(1+SUM($F$70:EP$70)), MAX($D$80, EO80))</f>
        <v>4130</v>
      </c>
      <c r="EQ80" s="130">
        <f>IF(EQ$70&gt;0, $D$80*(1+SUM($F$70:EQ$70)), MAX($D$80, EP80))</f>
        <v>4130</v>
      </c>
      <c r="ER80" s="130">
        <f>IF(ER$70&gt;0, $D$80*(1+SUM($F$70:ER$70)), MAX($D$80, EQ80))</f>
        <v>4130</v>
      </c>
      <c r="ES80" s="130">
        <f>IF(ES$70&gt;0, $D$80*(1+SUM($F$70:ES$70)), MAX($D$80, ER80))</f>
        <v>4130</v>
      </c>
    </row>
    <row r="81" spans="2:149" x14ac:dyDescent="0.3">
      <c r="B81" s="121" t="s">
        <v>72</v>
      </c>
      <c r="C81" s="76">
        <f>IF(Options!$D$2=Options!$D$4,Options!D75,IF(Options!$D$2=Options!$E$4,Options!E75,IF(Options!$D$2=Options!$F$4,Options!F75,IF(Options!$D$2=Options!$G$4,Options!G75,IF(Options!$D$2=Options!$H$4,Options!H75,IF(Options!$D$2=Options!$I$4,Options!I75,IF(Options!$D$2=Options!$J$4,Options!J75,IF(Options!$D$2=Options!$K$4,Options!K75,IF(Options!$D$2=Options!$L$4,Options!L75,IF(Options!$D$2=Options!$M$4,Options!M75,0))))))))))</f>
        <v>57.5</v>
      </c>
      <c r="D81" s="123">
        <f t="shared" si="21"/>
        <v>67.849999999999994</v>
      </c>
      <c r="E81" s="128"/>
      <c r="F81" s="130">
        <f>IF(F70&gt;0, $D$81*(1+SUM($F$70:F$70)), MAX($D$81, E81))</f>
        <v>67.849999999999994</v>
      </c>
      <c r="G81" s="130">
        <f>IF(G70&gt;0, $D$81*(1+SUM($F$70:G$70)), MAX($D$81, F81))</f>
        <v>67.849999999999994</v>
      </c>
      <c r="H81" s="130">
        <f>IF(H70&gt;0, $D$81*(1+SUM($F$70:H$70)), MAX($D$81, G81))</f>
        <v>67.849999999999994</v>
      </c>
      <c r="I81" s="130">
        <f>IF(I70&gt;0, $D$81*(1+SUM($F$70:I$70)), MAX($D$81, H81))</f>
        <v>67.849999999999994</v>
      </c>
      <c r="J81" s="130">
        <f>IF(J70&gt;0, $D$81*(1+SUM($F$70:J$70)), MAX($D$81, I81))</f>
        <v>67.849999999999994</v>
      </c>
      <c r="K81" s="130">
        <f>IF(K70&gt;0, $D$81*(1+SUM($F$70:K$70)), MAX($D$81, J81))</f>
        <v>67.849999999999994</v>
      </c>
      <c r="L81" s="130">
        <f>IF(L70&gt;0, $D$81*(1+SUM($F$70:L$70)), MAX($D$81, K81))</f>
        <v>67.849999999999994</v>
      </c>
      <c r="M81" s="130">
        <f>IF(M70&gt;0, $D$81*(1+SUM($F$70:M$70)), MAX($D$81, L81))</f>
        <v>67.849999999999994</v>
      </c>
      <c r="N81" s="130">
        <f>IF(N70&gt;0, $D$81*(1+SUM($F$70:N$70)), MAX($D$81, M81))</f>
        <v>67.849999999999994</v>
      </c>
      <c r="O81" s="130">
        <f>IF(O70&gt;0, $D$81*(1+SUM($F$70:O$70)), MAX($D$81, N81))</f>
        <v>67.849999999999994</v>
      </c>
      <c r="P81" s="130">
        <f>IF(P70&gt;0, $D$81*(1+SUM($F$70:P$70)), MAX($D$81, O81))</f>
        <v>67.849999999999994</v>
      </c>
      <c r="Q81" s="130">
        <f>IF(Q70&gt;0, $D$81*(1+SUM($F$70:Q$70)), MAX($D$81, P81))</f>
        <v>67.849999999999994</v>
      </c>
      <c r="R81" s="130">
        <f>IF(R70&gt;0, $D$81*(1+SUM($F$70:R$70)), MAX($D$81, Q81))</f>
        <v>67.849999999999994</v>
      </c>
      <c r="S81" s="130">
        <f>IF(S70&gt;0, $D$81*(1+SUM($F$70:S$70)), MAX($D$81, R81))</f>
        <v>67.849999999999994</v>
      </c>
      <c r="T81" s="130">
        <f>IF(T70&gt;0, $D$81*(1+SUM($F$70:T$70)), MAX($D$81, S81))</f>
        <v>67.849999999999994</v>
      </c>
      <c r="U81" s="130">
        <f>IF(U70&gt;0, $D$81*(1+SUM($F$70:U$70)), MAX($D$81, T81))</f>
        <v>67.849999999999994</v>
      </c>
      <c r="V81" s="130">
        <f>IF(V70&gt;0, $D$81*(1+SUM($F$70:V$70)), MAX($D$81, U81))</f>
        <v>67.849999999999994</v>
      </c>
      <c r="W81" s="130">
        <f>IF(W70&gt;0, $D$81*(1+SUM($F$70:W$70)), MAX($D$81, V81))</f>
        <v>67.849999999999994</v>
      </c>
      <c r="X81" s="130">
        <f>IF(X70&gt;0, $D$81*(1+SUM($F$70:X$70)), MAX($D$81, W81))</f>
        <v>67.849999999999994</v>
      </c>
      <c r="Y81" s="130">
        <f>IF(Y70&gt;0, $D$81*(1+SUM($F$70:Y$70)), MAX($D$81, X81))</f>
        <v>67.849999999999994</v>
      </c>
      <c r="Z81" s="130">
        <f>IF(Z70&gt;0, $D$81*(1+SUM($F$70:Z$70)), MAX($D$81, Y81))</f>
        <v>67.849999999999994</v>
      </c>
      <c r="AA81" s="130">
        <f>IF(AA70&gt;0, $D$81*(1+SUM($F$70:AA$70)), MAX($D$81, Z81))</f>
        <v>67.849999999999994</v>
      </c>
      <c r="AB81" s="130">
        <f>IF(AB70&gt;0, $D$81*(1+SUM($F$70:AB$70)), MAX($D$81, AA81))</f>
        <v>67.849999999999994</v>
      </c>
      <c r="AC81" s="130">
        <f>IF(AC70&gt;0, $D$81*(1+SUM($F$70:AC$70)), MAX($D$81, AB81))</f>
        <v>67.849999999999994</v>
      </c>
      <c r="AD81" s="130">
        <f>IF(AD70&gt;0, $D$81*(1+SUM($F$70:AD$70)), MAX($D$81, AC81))</f>
        <v>67.849999999999994</v>
      </c>
      <c r="AE81" s="130">
        <f>IF(AE70&gt;0, $D$81*(1+SUM($F$70:AE$70)), MAX($D$81, AD81))</f>
        <v>67.849999999999994</v>
      </c>
      <c r="AF81" s="130">
        <f>IF(AF70&gt;0, $D$81*(1+SUM($F$70:AF$70)), MAX($D$81, AE81))</f>
        <v>67.849999999999994</v>
      </c>
      <c r="AG81" s="130">
        <f>IF(AG70&gt;0, $D$81*(1+SUM($F$70:AG$70)), MAX($D$81, AF81))</f>
        <v>67.849999999999994</v>
      </c>
      <c r="AH81" s="130">
        <f>IF(AH70&gt;0, $D$81*(1+SUM($F$70:AH$70)), MAX($D$81, AG81))</f>
        <v>67.849999999999994</v>
      </c>
      <c r="AI81" s="130">
        <f>IF(AI70&gt;0, $D$81*(1+SUM($F$70:AI$70)), MAX($D$81, AH81))</f>
        <v>67.849999999999994</v>
      </c>
      <c r="AJ81" s="130">
        <f>IF(AJ70&gt;0, $D$81*(1+SUM($F$70:AJ$70)), MAX($D$81, AI81))</f>
        <v>67.849999999999994</v>
      </c>
      <c r="AK81" s="130">
        <f>IF(AK70&gt;0, $D$81*(1+SUM($F$70:AK$70)), MAX($D$81, AJ81))</f>
        <v>67.849999999999994</v>
      </c>
      <c r="AL81" s="130">
        <f>IF(AL70&gt;0, $D$81*(1+SUM($F$70:AL$70)), MAX($D$81, AK81))</f>
        <v>67.849999999999994</v>
      </c>
      <c r="AM81" s="130">
        <f>IF(AM70&gt;0, $D$81*(1+SUM($F$70:AM$70)), MAX($D$81, AL81))</f>
        <v>67.849999999999994</v>
      </c>
      <c r="AN81" s="130">
        <f>IF(AN70&gt;0, $D$81*(1+SUM($F$70:AN$70)), MAX($D$81, AM81))</f>
        <v>67.849999999999994</v>
      </c>
      <c r="AO81" s="130">
        <f>IF(AO70&gt;0, $D$81*(1+SUM($F$70:AO$70)), MAX($D$81, AN81))</f>
        <v>67.849999999999994</v>
      </c>
      <c r="AP81" s="130">
        <f>IF(AP70&gt;0, $D$81*(1+SUM($F$70:AP$70)), MAX($D$81, AO81))</f>
        <v>67.849999999999994</v>
      </c>
      <c r="AQ81" s="130">
        <f>IF(AQ70&gt;0, $D$81*(1+SUM($F$70:AQ$70)), MAX($D$81, AP81))</f>
        <v>67.849999999999994</v>
      </c>
      <c r="AR81" s="130">
        <f>IF(AR70&gt;0, $D$81*(1+SUM($F$70:AR$70)), MAX($D$81, AQ81))</f>
        <v>67.849999999999994</v>
      </c>
      <c r="AS81" s="130">
        <f>IF(AS70&gt;0, $D$81*(1+SUM($F$70:AS$70)), MAX($D$81, AR81))</f>
        <v>67.849999999999994</v>
      </c>
      <c r="AT81" s="130">
        <f>IF(AT70&gt;0, $D$81*(1+SUM($F$70:AT$70)), MAX($D$81, AS81))</f>
        <v>67.849999999999994</v>
      </c>
      <c r="AU81" s="130">
        <f>IF(AU70&gt;0, $D$81*(1+SUM($F$70:AU$70)), MAX($D$81, AT81))</f>
        <v>67.849999999999994</v>
      </c>
      <c r="AV81" s="130">
        <f>IF(AV70&gt;0, $D$81*(1+SUM($F$70:AV$70)), MAX($D$81, AU81))</f>
        <v>67.849999999999994</v>
      </c>
      <c r="AW81" s="130">
        <f>IF(AW70&gt;0, $D$81*(1+SUM($F$70:AW$70)), MAX($D$81, AV81))</f>
        <v>67.849999999999994</v>
      </c>
      <c r="AX81" s="130">
        <f>IF(AX70&gt;0, $D$81*(1+SUM($F$70:AX$70)), MAX($D$81, AW81))</f>
        <v>67.849999999999994</v>
      </c>
      <c r="AY81" s="130">
        <f>IF(AY70&gt;0, $D$81*(1+SUM($F$70:AY$70)), MAX($D$81, AX81))</f>
        <v>67.849999999999994</v>
      </c>
      <c r="AZ81" s="130">
        <f>IF(AZ70&gt;0, $D$81*(1+SUM($F$70:AZ$70)), MAX($D$81, AY81))</f>
        <v>67.849999999999994</v>
      </c>
      <c r="BA81" s="130">
        <f>IF(BA70&gt;0, $D$81*(1+SUM($F$70:BA$70)), MAX($D$81, AZ81))</f>
        <v>67.849999999999994</v>
      </c>
      <c r="BB81" s="130">
        <f>IF(BB70&gt;0, $D$81*(1+SUM($F$70:BB$70)), MAX($D$81, BA81))</f>
        <v>67.849999999999994</v>
      </c>
      <c r="BC81" s="130">
        <f>IF(BC70&gt;0, $D$81*(1+SUM($F$70:BC$70)), MAX($D$81, BB81))</f>
        <v>67.849999999999994</v>
      </c>
      <c r="BD81" s="130">
        <f>IF(BD70&gt;0, $D$81*(1+SUM($F$70:BD$70)), MAX($D$81, BC81))</f>
        <v>67.849999999999994</v>
      </c>
      <c r="BE81" s="130">
        <f>IF(BE70&gt;0, $D$81*(1+SUM($F$70:BE$70)), MAX($D$81, BD81))</f>
        <v>67.849999999999994</v>
      </c>
      <c r="BF81" s="130">
        <f>IF(BF70&gt;0, $D$81*(1+SUM($F$70:BF$70)), MAX($D$81, BE81))</f>
        <v>67.849999999999994</v>
      </c>
      <c r="BG81" s="130">
        <f>IF(BG70&gt;0, $D$81*(1+SUM($F$70:BG$70)), MAX($D$81, BF81))</f>
        <v>67.849999999999994</v>
      </c>
      <c r="BH81" s="130">
        <f>IF(BH70&gt;0, $D$81*(1+SUM($F$70:BH$70)), MAX($D$81, BG81))</f>
        <v>67.849999999999994</v>
      </c>
      <c r="BI81" s="130">
        <f>IF(BI70&gt;0, $D$81*(1+SUM($F$70:BI$70)), MAX($D$81, BH81))</f>
        <v>67.849999999999994</v>
      </c>
      <c r="BJ81" s="130">
        <f>IF(BJ70&gt;0, $D$81*(1+SUM($F$70:BJ$70)), MAX($D$81, BI81))</f>
        <v>67.849999999999994</v>
      </c>
      <c r="BK81" s="130">
        <f>IF(BK70&gt;0, $D$81*(1+SUM($F$70:BK$70)), MAX($D$81, BJ81))</f>
        <v>67.849999999999994</v>
      </c>
      <c r="BL81" s="130">
        <f>IF(BL70&gt;0, $D$81*(1+SUM($F$70:BL$70)), MAX($D$81, BK81))</f>
        <v>67.849999999999994</v>
      </c>
      <c r="BM81" s="130">
        <f>IF(BM70&gt;0, $D$81*(1+SUM($F$70:BM$70)), MAX($D$81, BL81))</f>
        <v>67.849999999999994</v>
      </c>
      <c r="BN81" s="130">
        <f>IF(BN70&gt;0, $D$81*(1+SUM($F$70:BN$70)), MAX($D$81, BM81))</f>
        <v>67.849999999999994</v>
      </c>
      <c r="BO81" s="130">
        <f>IF(BO70&gt;0, $D$81*(1+SUM($F$70:BO$70)), MAX($D$81, BN81))</f>
        <v>67.849999999999994</v>
      </c>
      <c r="BP81" s="130">
        <f>IF(BP70&gt;0, $D$81*(1+SUM($F$70:BP$70)), MAX($D$81, BO81))</f>
        <v>67.849999999999994</v>
      </c>
      <c r="BQ81" s="130">
        <f>IF(BQ70&gt;0, $D$81*(1+SUM($F$70:BQ$70)), MAX($D$81, BP81))</f>
        <v>67.849999999999994</v>
      </c>
      <c r="BR81" s="130">
        <f>IF(BR70&gt;0, $D$81*(1+SUM($F$70:BR$70)), MAX($D$81, BQ81))</f>
        <v>67.849999999999994</v>
      </c>
      <c r="BS81" s="130">
        <f>IF(BS70&gt;0, $D$81*(1+SUM($F$70:BS$70)), MAX($D$81, BR81))</f>
        <v>67.849999999999994</v>
      </c>
      <c r="BT81" s="130">
        <f>IF(BT70&gt;0, $D$81*(1+SUM($F$70:BT$70)), MAX($D$81, BS81))</f>
        <v>67.849999999999994</v>
      </c>
      <c r="BU81" s="130">
        <f>IF(BU70&gt;0, $D$81*(1+SUM($F$70:BU$70)), MAX($D$81, BT81))</f>
        <v>67.849999999999994</v>
      </c>
      <c r="BV81" s="130">
        <f>IF(BV70&gt;0, $D$81*(1+SUM($F$70:BV$70)), MAX($D$81, BU81))</f>
        <v>67.849999999999994</v>
      </c>
      <c r="BW81" s="130">
        <f>IF(BW70&gt;0, $D$81*(1+SUM($F$70:BW$70)), MAX($D$81, BV81))</f>
        <v>67.849999999999994</v>
      </c>
      <c r="BX81" s="130">
        <f>IF(BX70&gt;0, $D$81*(1+SUM($F$70:BX$70)), MAX($D$81, BW81))</f>
        <v>67.849999999999994</v>
      </c>
      <c r="BY81" s="130">
        <f>IF(BY70&gt;0, $D$81*(1+SUM($F$70:BY$70)), MAX($D$81, BX81))</f>
        <v>67.849999999999994</v>
      </c>
      <c r="BZ81" s="130">
        <f>IF(BZ70&gt;0, $D$81*(1+SUM($F$70:BZ$70)), MAX($D$81, BY81))</f>
        <v>67.849999999999994</v>
      </c>
      <c r="CA81" s="130">
        <f>IF(CA70&gt;0, $D$81*(1+SUM($F$70:CA$70)), MAX($D$81, BZ81))</f>
        <v>67.849999999999994</v>
      </c>
      <c r="CB81" s="130">
        <f>IF(CB70&gt;0, $D$81*(1+SUM($F$70:CB$70)), MAX($D$81, CA81))</f>
        <v>67.849999999999994</v>
      </c>
      <c r="CC81" s="130">
        <f>IF(CC70&gt;0, $D$81*(1+SUM($F$70:CC$70)), MAX($D$81, CB81))</f>
        <v>67.849999999999994</v>
      </c>
      <c r="CD81" s="130">
        <f>IF(CD70&gt;0, $D$81*(1+SUM($F$70:CD$70)), MAX($D$81, CC81))</f>
        <v>67.849999999999994</v>
      </c>
      <c r="CE81" s="130">
        <f>IF(CE70&gt;0, $D$81*(1+SUM($F$70:CE$70)), MAX($D$81, CD81))</f>
        <v>67.849999999999994</v>
      </c>
      <c r="CF81" s="130">
        <f>IF(CF70&gt;0, $D$81*(1+SUM($F$70:CF$70)), MAX($D$81, CE81))</f>
        <v>67.849999999999994</v>
      </c>
      <c r="CG81" s="130">
        <f>IF(CG70&gt;0, $D$81*(1+SUM($F$70:CG$70)), MAX($D$81, CF81))</f>
        <v>67.849999999999994</v>
      </c>
      <c r="CH81" s="130">
        <f>IF(CH70&gt;0, $D$81*(1+SUM($F$70:CH$70)), MAX($D$81, CG81))</f>
        <v>67.849999999999994</v>
      </c>
      <c r="CI81" s="130">
        <f>IF(CI70&gt;0, $D$81*(1+SUM($F$70:CI$70)), MAX($D$81, CH81))</f>
        <v>67.849999999999994</v>
      </c>
      <c r="CJ81" s="130">
        <f>IF(CJ70&gt;0, $D$81*(1+SUM($F$70:CJ$70)), MAX($D$81, CI81))</f>
        <v>67.849999999999994</v>
      </c>
      <c r="CK81" s="130">
        <f>IF(CK70&gt;0, $D$81*(1+SUM($F$70:CK$70)), MAX($D$81, CJ81))</f>
        <v>67.849999999999994</v>
      </c>
      <c r="CL81" s="130">
        <f>IF(CL70&gt;0, $D$81*(1+SUM($F$70:CL$70)), MAX($D$81, CK81))</f>
        <v>67.849999999999994</v>
      </c>
      <c r="CM81" s="130">
        <f>IF(CM70&gt;0, $D$81*(1+SUM($F$70:CM$70)), MAX($D$81, CL81))</f>
        <v>67.849999999999994</v>
      </c>
      <c r="CN81" s="130">
        <f>IF(CN70&gt;0, $D$81*(1+SUM($F$70:CN$70)), MAX($D$81, CM81))</f>
        <v>67.849999999999994</v>
      </c>
      <c r="CO81" s="130">
        <f>IF(CO70&gt;0, $D$81*(1+SUM($F$70:CO$70)), MAX($D$81, CN81))</f>
        <v>67.849999999999994</v>
      </c>
      <c r="CP81" s="130">
        <f>IF(CP70&gt;0, $D$81*(1+SUM($F$70:CP$70)), MAX($D$81, CO81))</f>
        <v>67.849999999999994</v>
      </c>
      <c r="CQ81" s="130">
        <f>IF(CQ70&gt;0, $D$81*(1+SUM($F$70:CQ$70)), MAX($D$81, CP81))</f>
        <v>67.849999999999994</v>
      </c>
      <c r="CR81" s="130">
        <f>IF(CR70&gt;0, $D$81*(1+SUM($F$70:CR$70)), MAX($D$81, CQ81))</f>
        <v>67.849999999999994</v>
      </c>
      <c r="CS81" s="130">
        <f>IF(CS70&gt;0, $D$81*(1+SUM($F$70:CS$70)), MAX($D$81, CR81))</f>
        <v>67.849999999999994</v>
      </c>
      <c r="CT81" s="130">
        <f>IF(CT70&gt;0, $D$81*(1+SUM($F$70:CT$70)), MAX($D$81, CS81))</f>
        <v>67.849999999999994</v>
      </c>
      <c r="CU81" s="130">
        <f>IF(CU70&gt;0, $D$81*(1+SUM($F$70:CU$70)), MAX($D$81, CT81))</f>
        <v>67.849999999999994</v>
      </c>
      <c r="CV81" s="130">
        <f>IF(CV70&gt;0, $D$81*(1+SUM($F$70:CV$70)), MAX($D$81, CU81))</f>
        <v>67.849999999999994</v>
      </c>
      <c r="CW81" s="130">
        <f>IF(CW70&gt;0, $D$81*(1+SUM($F$70:CW$70)), MAX($D$81, CV81))</f>
        <v>67.849999999999994</v>
      </c>
      <c r="CX81" s="130">
        <f>IF(CX70&gt;0, $D$81*(1+SUM($F$70:CX$70)), MAX($D$81, CW81))</f>
        <v>67.849999999999994</v>
      </c>
      <c r="CY81" s="130">
        <f>IF(CY70&gt;0, $D$81*(1+SUM($F$70:CY$70)), MAX($D$81, CX81))</f>
        <v>67.849999999999994</v>
      </c>
      <c r="CZ81" s="130">
        <f>IF(CZ70&gt;0, $D$81*(1+SUM($F$70:CZ$70)), MAX($D$81, CY81))</f>
        <v>67.849999999999994</v>
      </c>
      <c r="DA81" s="130">
        <f>IF(DA70&gt;0, $D$81*(1+SUM($F$70:DA$70)), MAX($D$81, CZ81))</f>
        <v>67.849999999999994</v>
      </c>
      <c r="DB81" s="130">
        <f>IF(DB70&gt;0, $D$81*(1+SUM($F$70:DB$70)), MAX($D$81, DA81))</f>
        <v>67.849999999999994</v>
      </c>
      <c r="DC81" s="130">
        <f>IF(DC70&gt;0, $D$81*(1+SUM($F$70:DC$70)), MAX($D$81, DB81))</f>
        <v>67.849999999999994</v>
      </c>
      <c r="DD81" s="130">
        <f>IF(DD70&gt;0, $D$81*(1+SUM($F$70:DD$70)), MAX($D$81, DC81))</f>
        <v>67.849999999999994</v>
      </c>
      <c r="DE81" s="130">
        <f>IF(DE70&gt;0, $D$81*(1+SUM($F$70:DE$70)), MAX($D$81, DD81))</f>
        <v>67.849999999999994</v>
      </c>
      <c r="DF81" s="130">
        <f>IF(DF70&gt;0, $D$81*(1+SUM($F$70:DF$70)), MAX($D$81, DE81))</f>
        <v>67.849999999999994</v>
      </c>
      <c r="DG81" s="130">
        <f>IF(DG70&gt;0, $D$81*(1+SUM($F$70:DG$70)), MAX($D$81, DF81))</f>
        <v>67.849999999999994</v>
      </c>
      <c r="DH81" s="130">
        <f>IF(DH70&gt;0, $D$81*(1+SUM($F$70:DH$70)), MAX($D$81, DG81))</f>
        <v>67.849999999999994</v>
      </c>
      <c r="DI81" s="130">
        <f>IF(DI70&gt;0, $D$81*(1+SUM($F$70:DI$70)), MAX($D$81, DH81))</f>
        <v>67.849999999999994</v>
      </c>
      <c r="DJ81" s="130">
        <f>IF(DJ70&gt;0, $D$81*(1+SUM($F$70:DJ$70)), MAX($D$81, DI81))</f>
        <v>67.849999999999994</v>
      </c>
      <c r="DK81" s="130">
        <f>IF(DK70&gt;0, $D$81*(1+SUM($F$70:DK$70)), MAX($D$81, DJ81))</f>
        <v>67.849999999999994</v>
      </c>
      <c r="DL81" s="130">
        <f>IF(DL70&gt;0, $D$81*(1+SUM($F$70:DL$70)), MAX($D$81, DK81))</f>
        <v>67.849999999999994</v>
      </c>
      <c r="DM81" s="130">
        <f>IF(DM70&gt;0, $D$81*(1+SUM($F$70:DM$70)), MAX($D$81, DL81))</f>
        <v>67.849999999999994</v>
      </c>
      <c r="DN81" s="130">
        <f>IF(DN70&gt;0, $D$81*(1+SUM($F$70:DN$70)), MAX($D$81, DM81))</f>
        <v>67.849999999999994</v>
      </c>
      <c r="DO81" s="130">
        <f>IF(DO70&gt;0, $D$81*(1+SUM($F$70:DO$70)), MAX($D$81, DN81))</f>
        <v>67.849999999999994</v>
      </c>
      <c r="DP81" s="130">
        <f>IF(DP70&gt;0, $D$81*(1+SUM($F$70:DP$70)), MAX($D$81, DO81))</f>
        <v>67.849999999999994</v>
      </c>
      <c r="DQ81" s="130">
        <f>IF(DQ70&gt;0, $D$81*(1+SUM($F$70:DQ$70)), MAX($D$81, DP81))</f>
        <v>67.849999999999994</v>
      </c>
      <c r="DR81" s="130">
        <f>IF(DR70&gt;0, $D$81*(1+SUM($F$70:DR$70)), MAX($D$81, DQ81))</f>
        <v>67.849999999999994</v>
      </c>
      <c r="DS81" s="130">
        <f>IF(DS70&gt;0, $D$81*(1+SUM($F$70:DS$70)), MAX($D$81, DR81))</f>
        <v>67.849999999999994</v>
      </c>
      <c r="DT81" s="130">
        <f>IF(DT70&gt;0, $D$81*(1+SUM($F$70:DT$70)), MAX($D$81, DS81))</f>
        <v>67.849999999999994</v>
      </c>
      <c r="DU81" s="130">
        <f>IF(DU70&gt;0, $D$81*(1+SUM($F$70:DU$70)), MAX($D$81, DT81))</f>
        <v>67.849999999999994</v>
      </c>
      <c r="DV81" s="130">
        <f>IF(DV70&gt;0, $D$81*(1+SUM($F$70:DV$70)), MAX($D$81, DU81))</f>
        <v>67.849999999999994</v>
      </c>
      <c r="DW81" s="130">
        <f>IF(DW70&gt;0, $D$81*(1+SUM($F$70:DW$70)), MAX($D$81, DV81))</f>
        <v>67.849999999999994</v>
      </c>
      <c r="DX81" s="130">
        <f>IF(DX70&gt;0, $D$81*(1+SUM($F$70:DX$70)), MAX($D$81, DW81))</f>
        <v>67.849999999999994</v>
      </c>
      <c r="DY81" s="130">
        <f>IF(DY70&gt;0, $D$81*(1+SUM($F$70:DY$70)), MAX($D$81, DX81))</f>
        <v>67.849999999999994</v>
      </c>
      <c r="DZ81" s="130">
        <f>IF(DZ70&gt;0, $D$81*(1+SUM($F$70:DZ$70)), MAX($D$81, DY81))</f>
        <v>67.849999999999994</v>
      </c>
      <c r="EA81" s="130">
        <f>IF(EA70&gt;0, $D$81*(1+SUM($F$70:EA$70)), MAX($D$81, DZ81))</f>
        <v>67.849999999999994</v>
      </c>
      <c r="EB81" s="130">
        <f>IF(EB70&gt;0, $D$81*(1+SUM($F$70:EB$70)), MAX($D$81, EA81))</f>
        <v>67.849999999999994</v>
      </c>
      <c r="EC81" s="130">
        <f>IF(EC70&gt;0, $D$81*(1+SUM($F$70:EC$70)), MAX($D$81, EB81))</f>
        <v>67.849999999999994</v>
      </c>
      <c r="ED81" s="130">
        <f>IF(ED70&gt;0, $D$81*(1+SUM($F$70:ED$70)), MAX($D$81, EC81))</f>
        <v>67.849999999999994</v>
      </c>
      <c r="EE81" s="130">
        <f>IF(EE70&gt;0, $D$81*(1+SUM($F$70:EE$70)), MAX($D$81, ED81))</f>
        <v>67.849999999999994</v>
      </c>
      <c r="EF81" s="130">
        <f>IF(EF70&gt;0, $D$81*(1+SUM($F$70:EF$70)), MAX($D$81, EE81))</f>
        <v>67.849999999999994</v>
      </c>
      <c r="EG81" s="130">
        <f>IF(EG70&gt;0, $D$81*(1+SUM($F$70:EG$70)), MAX($D$81, EF81))</f>
        <v>67.849999999999994</v>
      </c>
      <c r="EH81" s="130">
        <f>IF(EH70&gt;0, $D$81*(1+SUM($F$70:EH$70)), MAX($D$81, EG81))</f>
        <v>67.849999999999994</v>
      </c>
      <c r="EI81" s="130">
        <f>IF(EI70&gt;0, $D$81*(1+SUM($F$70:EI$70)), MAX($D$81, EH81))</f>
        <v>67.849999999999994</v>
      </c>
      <c r="EJ81" s="130">
        <f>IF(EJ70&gt;0, $D$81*(1+SUM($F$70:EJ$70)), MAX($D$81, EI81))</f>
        <v>67.849999999999994</v>
      </c>
      <c r="EK81" s="130">
        <f>IF(EK70&gt;0, $D$81*(1+SUM($F$70:EK$70)), MAX($D$81, EJ81))</f>
        <v>67.849999999999994</v>
      </c>
      <c r="EL81" s="130">
        <f>IF(EL70&gt;0, $D$81*(1+SUM($F$70:EL$70)), MAX($D$81, EK81))</f>
        <v>67.849999999999994</v>
      </c>
      <c r="EM81" s="130">
        <f>IF(EM70&gt;0, $D$81*(1+SUM($F$70:EM$70)), MAX($D$81, EL81))</f>
        <v>67.849999999999994</v>
      </c>
      <c r="EN81" s="130">
        <f>IF(EN70&gt;0, $D$81*(1+SUM($F$70:EN$70)), MAX($D$81, EM81))</f>
        <v>67.849999999999994</v>
      </c>
      <c r="EO81" s="130">
        <f>IF(EO70&gt;0, $D$81*(1+SUM($F$70:EO$70)), MAX($D$81, EN81))</f>
        <v>67.849999999999994</v>
      </c>
      <c r="EP81" s="130">
        <f>IF(EP70&gt;0, $D$81*(1+SUM($F$70:EP$70)), MAX($D$81, EO81))</f>
        <v>67.849999999999994</v>
      </c>
      <c r="EQ81" s="130">
        <f>IF(EQ70&gt;0, $D$81*(1+SUM($F$70:EQ$70)), MAX($D$81, EP81))</f>
        <v>67.849999999999994</v>
      </c>
      <c r="ER81" s="130">
        <f>IF(ER70&gt;0, $D$81*(1+SUM($F$70:ER$70)), MAX($D$81, EQ81))</f>
        <v>67.849999999999994</v>
      </c>
      <c r="ES81" s="130">
        <f>IF(ES70&gt;0, $D$81*(1+SUM($F$70:ES$70)), MAX($D$81, ER81))</f>
        <v>67.849999999999994</v>
      </c>
    </row>
    <row r="82" spans="2:149" x14ac:dyDescent="0.3">
      <c r="B82" s="122" t="s">
        <v>73</v>
      </c>
      <c r="C82" s="341">
        <f>IF(Options!$D$2=Options!$D$4,Options!D76,IF(Options!$D$2=Options!$E$4,Options!E76,IF(Options!$D$2=Options!$F$4,Options!F76,IF(Options!$D$2=Options!$G$4,Options!G76,IF(Options!$D$2=Options!$H$4,Options!H76,IF(Options!$D$2=Options!$I$4,Options!I76,IF(Options!$D$2=Options!$J$4,Options!J76,IF(Options!$D$2=Options!$K$4,Options!K76,IF(Options!$D$2=Options!$L$4,Options!L76,IF(Options!$D$2=Options!$M$4,Options!M76,0))))))))))</f>
        <v>200</v>
      </c>
      <c r="D82" s="124">
        <f t="shared" si="21"/>
        <v>236</v>
      </c>
      <c r="E82" s="128"/>
      <c r="F82" s="130">
        <f>IF(F70&gt;0, $D$82*(1+SUM($F$70:F$70)), MAX($D$82, E82))</f>
        <v>236</v>
      </c>
      <c r="G82" s="130">
        <f>IF(G70&gt;0, $D$82*(1+SUM($F$70:G$70)), MAX($D$82, F82))</f>
        <v>236</v>
      </c>
      <c r="H82" s="130">
        <f>IF(H70&gt;0, $D$82*(1+SUM($F$70:H$70)), MAX($D$82, G82))</f>
        <v>236</v>
      </c>
      <c r="I82" s="130">
        <f>IF(I70&gt;0, $D$82*(1+SUM($F$70:I$70)), MAX($D$82, H82))</f>
        <v>236</v>
      </c>
      <c r="J82" s="130">
        <f>IF(J70&gt;0, $D$82*(1+SUM($F$70:J$70)), MAX($D$82, I82))</f>
        <v>236</v>
      </c>
      <c r="K82" s="130">
        <f>IF(K70&gt;0, $D$82*(1+SUM($F$70:K$70)), MAX($D$82, J82))</f>
        <v>236</v>
      </c>
      <c r="L82" s="130">
        <f>IF(L70&gt;0, $D$82*(1+SUM($F$70:L$70)), MAX($D$82, K82))</f>
        <v>236</v>
      </c>
      <c r="M82" s="130">
        <f>IF(M70&gt;0, $D$82*(1+SUM($F$70:M$70)), MAX($D$82, L82))</f>
        <v>236</v>
      </c>
      <c r="N82" s="130">
        <f>IF(N70&gt;0, $D$82*(1+SUM($F$70:N$70)), MAX($D$82, M82))</f>
        <v>236</v>
      </c>
      <c r="O82" s="130">
        <f>IF(O70&gt;0, $D$82*(1+SUM($F$70:O$70)), MAX($D$82, N82))</f>
        <v>236</v>
      </c>
      <c r="P82" s="130">
        <f>IF(P70&gt;0, $D$82*(1+SUM($F$70:P$70)), MAX($D$82, O82))</f>
        <v>236</v>
      </c>
      <c r="Q82" s="130">
        <f>IF(Q70&gt;0, $D$82*(1+SUM($F$70:Q$70)), MAX($D$82, P82))</f>
        <v>236</v>
      </c>
      <c r="R82" s="130">
        <f>IF(R70&gt;0, $D$82*(1+SUM($F$70:R$70)), MAX($D$82, Q82))</f>
        <v>236</v>
      </c>
      <c r="S82" s="130">
        <f>IF(S70&gt;0, $D$82*(1+SUM($F$70:S$70)), MAX($D$82, R82))</f>
        <v>236</v>
      </c>
      <c r="T82" s="130">
        <f>IF(T70&gt;0, $D$82*(1+SUM($F$70:T$70)), MAX($D$82, S82))</f>
        <v>236</v>
      </c>
      <c r="U82" s="130">
        <f>IF(U70&gt;0, $D$82*(1+SUM($F$70:U$70)), MAX($D$82, T82))</f>
        <v>236</v>
      </c>
      <c r="V82" s="130">
        <f>IF(V70&gt;0, $D$82*(1+SUM($F$70:V$70)), MAX($D$82, U82))</f>
        <v>236</v>
      </c>
      <c r="W82" s="130">
        <f>IF(W70&gt;0, $D$82*(1+SUM($F$70:W$70)), MAX($D$82, V82))</f>
        <v>236</v>
      </c>
      <c r="X82" s="130">
        <f>IF(X70&gt;0, $D$82*(1+SUM($F$70:X$70)), MAX($D$82, W82))</f>
        <v>236</v>
      </c>
      <c r="Y82" s="130">
        <f>IF(Y70&gt;0, $D$82*(1+SUM($F$70:Y$70)), MAX($D$82, X82))</f>
        <v>236</v>
      </c>
      <c r="Z82" s="130">
        <f>IF(Z70&gt;0, $D$82*(1+SUM($F$70:Z$70)), MAX($D$82, Y82))</f>
        <v>236</v>
      </c>
      <c r="AA82" s="130">
        <f>IF(AA70&gt;0, $D$82*(1+SUM($F$70:AA$70)), MAX($D$82, Z82))</f>
        <v>236</v>
      </c>
      <c r="AB82" s="130">
        <f>IF(AB70&gt;0, $D$82*(1+SUM($F$70:AB$70)), MAX($D$82, AA82))</f>
        <v>236</v>
      </c>
      <c r="AC82" s="130">
        <f>IF(AC70&gt;0, $D$82*(1+SUM($F$70:AC$70)), MAX($D$82, AB82))</f>
        <v>236</v>
      </c>
      <c r="AD82" s="130">
        <f>IF(AD70&gt;0, $D$82*(1+SUM($F$70:AD$70)), MAX($D$82, AC82))</f>
        <v>236</v>
      </c>
      <c r="AE82" s="130">
        <f>IF(AE70&gt;0, $D$82*(1+SUM($F$70:AE$70)), MAX($D$82, AD82))</f>
        <v>236</v>
      </c>
      <c r="AF82" s="130">
        <f>IF(AF70&gt;0, $D$82*(1+SUM($F$70:AF$70)), MAX($D$82, AE82))</f>
        <v>236</v>
      </c>
      <c r="AG82" s="130">
        <f>IF(AG70&gt;0, $D$82*(1+SUM($F$70:AG$70)), MAX($D$82, AF82))</f>
        <v>236</v>
      </c>
      <c r="AH82" s="130">
        <f>IF(AH70&gt;0, $D$82*(1+SUM($F$70:AH$70)), MAX($D$82, AG82))</f>
        <v>236</v>
      </c>
      <c r="AI82" s="130">
        <f>IF(AI70&gt;0, $D$82*(1+SUM($F$70:AI$70)), MAX($D$82, AH82))</f>
        <v>236</v>
      </c>
      <c r="AJ82" s="130">
        <f>IF(AJ70&gt;0, $D$82*(1+SUM($F$70:AJ$70)), MAX($D$82, AI82))</f>
        <v>236</v>
      </c>
      <c r="AK82" s="130">
        <f>IF(AK70&gt;0, $D$82*(1+SUM($F$70:AK$70)), MAX($D$82, AJ82))</f>
        <v>236</v>
      </c>
      <c r="AL82" s="130">
        <f>IF(AL70&gt;0, $D$82*(1+SUM($F$70:AL$70)), MAX($D$82, AK82))</f>
        <v>236</v>
      </c>
      <c r="AM82" s="130">
        <f>IF(AM70&gt;0, $D$82*(1+SUM($F$70:AM$70)), MAX($D$82, AL82))</f>
        <v>236</v>
      </c>
      <c r="AN82" s="130">
        <f>IF(AN70&gt;0, $D$82*(1+SUM($F$70:AN$70)), MAX($D$82, AM82))</f>
        <v>236</v>
      </c>
      <c r="AO82" s="130">
        <f>IF(AO70&gt;0, $D$82*(1+SUM($F$70:AO$70)), MAX($D$82, AN82))</f>
        <v>236</v>
      </c>
      <c r="AP82" s="130">
        <f>IF(AP70&gt;0, $D$82*(1+SUM($F$70:AP$70)), MAX($D$82, AO82))</f>
        <v>236</v>
      </c>
      <c r="AQ82" s="130">
        <f>IF(AQ70&gt;0, $D$82*(1+SUM($F$70:AQ$70)), MAX($D$82, AP82))</f>
        <v>236</v>
      </c>
      <c r="AR82" s="130">
        <f>IF(AR70&gt;0, $D$82*(1+SUM($F$70:AR$70)), MAX($D$82, AQ82))</f>
        <v>236</v>
      </c>
      <c r="AS82" s="130">
        <f>IF(AS70&gt;0, $D$82*(1+SUM($F$70:AS$70)), MAX($D$82, AR82))</f>
        <v>236</v>
      </c>
      <c r="AT82" s="130">
        <f>IF(AT70&gt;0, $D$82*(1+SUM($F$70:AT$70)), MAX($D$82, AS82))</f>
        <v>236</v>
      </c>
      <c r="AU82" s="130">
        <f>IF(AU70&gt;0, $D$82*(1+SUM($F$70:AU$70)), MAX($D$82, AT82))</f>
        <v>236</v>
      </c>
      <c r="AV82" s="130">
        <f>IF(AV70&gt;0, $D$82*(1+SUM($F$70:AV$70)), MAX($D$82, AU82))</f>
        <v>236</v>
      </c>
      <c r="AW82" s="130">
        <f>IF(AW70&gt;0, $D$82*(1+SUM($F$70:AW$70)), MAX($D$82, AV82))</f>
        <v>236</v>
      </c>
      <c r="AX82" s="130">
        <f>IF(AX70&gt;0, $D$82*(1+SUM($F$70:AX$70)), MAX($D$82, AW82))</f>
        <v>236</v>
      </c>
      <c r="AY82" s="130">
        <f>IF(AY70&gt;0, $D$82*(1+SUM($F$70:AY$70)), MAX($D$82, AX82))</f>
        <v>236</v>
      </c>
      <c r="AZ82" s="130">
        <f>IF(AZ70&gt;0, $D$82*(1+SUM($F$70:AZ$70)), MAX($D$82, AY82))</f>
        <v>236</v>
      </c>
      <c r="BA82" s="130">
        <f>IF(BA70&gt;0, $D$82*(1+SUM($F$70:BA$70)), MAX($D$82, AZ82))</f>
        <v>236</v>
      </c>
      <c r="BB82" s="130">
        <f>IF(BB70&gt;0, $D$82*(1+SUM($F$70:BB$70)), MAX($D$82, BA82))</f>
        <v>236</v>
      </c>
      <c r="BC82" s="130">
        <f>IF(BC70&gt;0, $D$82*(1+SUM($F$70:BC$70)), MAX($D$82, BB82))</f>
        <v>236</v>
      </c>
      <c r="BD82" s="130">
        <f>IF(BD70&gt;0, $D$82*(1+SUM($F$70:BD$70)), MAX($D$82, BC82))</f>
        <v>236</v>
      </c>
      <c r="BE82" s="130">
        <f>IF(BE70&gt;0, $D$82*(1+SUM($F$70:BE$70)), MAX($D$82, BD82))</f>
        <v>236</v>
      </c>
      <c r="BF82" s="130">
        <f>IF(BF70&gt;0, $D$82*(1+SUM($F$70:BF$70)), MAX($D$82, BE82))</f>
        <v>236</v>
      </c>
      <c r="BG82" s="130">
        <f>IF(BG70&gt;0, $D$82*(1+SUM($F$70:BG$70)), MAX($D$82, BF82))</f>
        <v>236</v>
      </c>
      <c r="BH82" s="130">
        <f>IF(BH70&gt;0, $D$82*(1+SUM($F$70:BH$70)), MAX($D$82, BG82))</f>
        <v>236</v>
      </c>
      <c r="BI82" s="130">
        <f>IF(BI70&gt;0, $D$82*(1+SUM($F$70:BI$70)), MAX($D$82, BH82))</f>
        <v>236</v>
      </c>
      <c r="BJ82" s="130">
        <f>IF(BJ70&gt;0, $D$82*(1+SUM($F$70:BJ$70)), MAX($D$82, BI82))</f>
        <v>236</v>
      </c>
      <c r="BK82" s="130">
        <f>IF(BK70&gt;0, $D$82*(1+SUM($F$70:BK$70)), MAX($D$82, BJ82))</f>
        <v>236</v>
      </c>
      <c r="BL82" s="130">
        <f>IF(BL70&gt;0, $D$82*(1+SUM($F$70:BL$70)), MAX($D$82, BK82))</f>
        <v>236</v>
      </c>
      <c r="BM82" s="130">
        <f>IF(BM70&gt;0, $D$82*(1+SUM($F$70:BM$70)), MAX($D$82, BL82))</f>
        <v>236</v>
      </c>
      <c r="BN82" s="130">
        <f>IF(BN70&gt;0, $D$82*(1+SUM($F$70:BN$70)), MAX($D$82, BM82))</f>
        <v>236</v>
      </c>
      <c r="BO82" s="130">
        <f>IF(BO70&gt;0, $D$82*(1+SUM($F$70:BO$70)), MAX($D$82, BN82))</f>
        <v>236</v>
      </c>
      <c r="BP82" s="130">
        <f>IF(BP70&gt;0, $D$82*(1+SUM($F$70:BP$70)), MAX($D$82, BO82))</f>
        <v>236</v>
      </c>
      <c r="BQ82" s="130">
        <f>IF(BQ70&gt;0, $D$82*(1+SUM($F$70:BQ$70)), MAX($D$82, BP82))</f>
        <v>236</v>
      </c>
      <c r="BR82" s="130">
        <f>IF(BR70&gt;0, $D$82*(1+SUM($F$70:BR$70)), MAX($D$82, BQ82))</f>
        <v>236</v>
      </c>
      <c r="BS82" s="130">
        <f>IF(BS70&gt;0, $D$82*(1+SUM($F$70:BS$70)), MAX($D$82, BR82))</f>
        <v>236</v>
      </c>
      <c r="BT82" s="130">
        <f>IF(BT70&gt;0, $D$82*(1+SUM($F$70:BT$70)), MAX($D$82, BS82))</f>
        <v>236</v>
      </c>
      <c r="BU82" s="130">
        <f>IF(BU70&gt;0, $D$82*(1+SUM($F$70:BU$70)), MAX($D$82, BT82))</f>
        <v>236</v>
      </c>
      <c r="BV82" s="130">
        <f>IF(BV70&gt;0, $D$82*(1+SUM($F$70:BV$70)), MAX($D$82, BU82))</f>
        <v>236</v>
      </c>
      <c r="BW82" s="130">
        <f>IF(BW70&gt;0, $D$82*(1+SUM($F$70:BW$70)), MAX($D$82, BV82))</f>
        <v>236</v>
      </c>
      <c r="BX82" s="130">
        <f>IF(BX70&gt;0, $D$82*(1+SUM($F$70:BX$70)), MAX($D$82, BW82))</f>
        <v>236</v>
      </c>
      <c r="BY82" s="130">
        <f>IF(BY70&gt;0, $D$82*(1+SUM($F$70:BY$70)), MAX($D$82, BX82))</f>
        <v>236</v>
      </c>
      <c r="BZ82" s="130">
        <f>IF(BZ70&gt;0, $D$82*(1+SUM($F$70:BZ$70)), MAX($D$82, BY82))</f>
        <v>236</v>
      </c>
      <c r="CA82" s="130">
        <f>IF(CA70&gt;0, $D$82*(1+SUM($F$70:CA$70)), MAX($D$82, BZ82))</f>
        <v>236</v>
      </c>
      <c r="CB82" s="130">
        <f>IF(CB70&gt;0, $D$82*(1+SUM($F$70:CB$70)), MAX($D$82, CA82))</f>
        <v>236</v>
      </c>
      <c r="CC82" s="130">
        <f>IF(CC70&gt;0, $D$82*(1+SUM($F$70:CC$70)), MAX($D$82, CB82))</f>
        <v>236</v>
      </c>
      <c r="CD82" s="130">
        <f>IF(CD70&gt;0, $D$82*(1+SUM($F$70:CD$70)), MAX($D$82, CC82))</f>
        <v>236</v>
      </c>
      <c r="CE82" s="130">
        <f>IF(CE70&gt;0, $D$82*(1+SUM($F$70:CE$70)), MAX($D$82, CD82))</f>
        <v>236</v>
      </c>
      <c r="CF82" s="130">
        <f>IF(CF70&gt;0, $D$82*(1+SUM($F$70:CF$70)), MAX($D$82, CE82))</f>
        <v>236</v>
      </c>
      <c r="CG82" s="130">
        <f>IF(CG70&gt;0, $D$82*(1+SUM($F$70:CG$70)), MAX($D$82, CF82))</f>
        <v>236</v>
      </c>
      <c r="CH82" s="130">
        <f>IF(CH70&gt;0, $D$82*(1+SUM($F$70:CH$70)), MAX($D$82, CG82))</f>
        <v>236</v>
      </c>
      <c r="CI82" s="130">
        <f>IF(CI70&gt;0, $D$82*(1+SUM($F$70:CI$70)), MAX($D$82, CH82))</f>
        <v>236</v>
      </c>
      <c r="CJ82" s="130">
        <f>IF(CJ70&gt;0, $D$82*(1+SUM($F$70:CJ$70)), MAX($D$82, CI82))</f>
        <v>236</v>
      </c>
      <c r="CK82" s="130">
        <f>IF(CK70&gt;0, $D$82*(1+SUM($F$70:CK$70)), MAX($D$82, CJ82))</f>
        <v>236</v>
      </c>
      <c r="CL82" s="130">
        <f>IF(CL70&gt;0, $D$82*(1+SUM($F$70:CL$70)), MAX($D$82, CK82))</f>
        <v>236</v>
      </c>
      <c r="CM82" s="130">
        <f>IF(CM70&gt;0, $D$82*(1+SUM($F$70:CM$70)), MAX($D$82, CL82))</f>
        <v>236</v>
      </c>
      <c r="CN82" s="130">
        <f>IF(CN70&gt;0, $D$82*(1+SUM($F$70:CN$70)), MAX($D$82, CM82))</f>
        <v>236</v>
      </c>
      <c r="CO82" s="130">
        <f>IF(CO70&gt;0, $D$82*(1+SUM($F$70:CO$70)), MAX($D$82, CN82))</f>
        <v>236</v>
      </c>
      <c r="CP82" s="130">
        <f>IF(CP70&gt;0, $D$82*(1+SUM($F$70:CP$70)), MAX($D$82, CO82))</f>
        <v>236</v>
      </c>
      <c r="CQ82" s="130">
        <f>IF(CQ70&gt;0, $D$82*(1+SUM($F$70:CQ$70)), MAX($D$82, CP82))</f>
        <v>236</v>
      </c>
      <c r="CR82" s="130">
        <f>IF(CR70&gt;0, $D$82*(1+SUM($F$70:CR$70)), MAX($D$82, CQ82))</f>
        <v>236</v>
      </c>
      <c r="CS82" s="130">
        <f>IF(CS70&gt;0, $D$82*(1+SUM($F$70:CS$70)), MAX($D$82, CR82))</f>
        <v>236</v>
      </c>
      <c r="CT82" s="130">
        <f>IF(CT70&gt;0, $D$82*(1+SUM($F$70:CT$70)), MAX($D$82, CS82))</f>
        <v>236</v>
      </c>
      <c r="CU82" s="130">
        <f>IF(CU70&gt;0, $D$82*(1+SUM($F$70:CU$70)), MAX($D$82, CT82))</f>
        <v>236</v>
      </c>
      <c r="CV82" s="130">
        <f>IF(CV70&gt;0, $D$82*(1+SUM($F$70:CV$70)), MAX($D$82, CU82))</f>
        <v>236</v>
      </c>
      <c r="CW82" s="130">
        <f>IF(CW70&gt;0, $D$82*(1+SUM($F$70:CW$70)), MAX($D$82, CV82))</f>
        <v>236</v>
      </c>
      <c r="CX82" s="130">
        <f>IF(CX70&gt;0, $D$82*(1+SUM($F$70:CX$70)), MAX($D$82, CW82))</f>
        <v>236</v>
      </c>
      <c r="CY82" s="130">
        <f>IF(CY70&gt;0, $D$82*(1+SUM($F$70:CY$70)), MAX($D$82, CX82))</f>
        <v>236</v>
      </c>
      <c r="CZ82" s="130">
        <f>IF(CZ70&gt;0, $D$82*(1+SUM($F$70:CZ$70)), MAX($D$82, CY82))</f>
        <v>236</v>
      </c>
      <c r="DA82" s="130">
        <f>IF(DA70&gt;0, $D$82*(1+SUM($F$70:DA$70)), MAX($D$82, CZ82))</f>
        <v>236</v>
      </c>
      <c r="DB82" s="130">
        <f>IF(DB70&gt;0, $D$82*(1+SUM($F$70:DB$70)), MAX($D$82, DA82))</f>
        <v>236</v>
      </c>
      <c r="DC82" s="130">
        <f>IF(DC70&gt;0, $D$82*(1+SUM($F$70:DC$70)), MAX($D$82, DB82))</f>
        <v>236</v>
      </c>
      <c r="DD82" s="130">
        <f>IF(DD70&gt;0, $D$82*(1+SUM($F$70:DD$70)), MAX($D$82, DC82))</f>
        <v>236</v>
      </c>
      <c r="DE82" s="130">
        <f>IF(DE70&gt;0, $D$82*(1+SUM($F$70:DE$70)), MAX($D$82, DD82))</f>
        <v>236</v>
      </c>
      <c r="DF82" s="130">
        <f>IF(DF70&gt;0, $D$82*(1+SUM($F$70:DF$70)), MAX($D$82, DE82))</f>
        <v>236</v>
      </c>
      <c r="DG82" s="130">
        <f>IF(DG70&gt;0, $D$82*(1+SUM($F$70:DG$70)), MAX($D$82, DF82))</f>
        <v>236</v>
      </c>
      <c r="DH82" s="130">
        <f>IF(DH70&gt;0, $D$82*(1+SUM($F$70:DH$70)), MAX($D$82, DG82))</f>
        <v>236</v>
      </c>
      <c r="DI82" s="130">
        <f>IF(DI70&gt;0, $D$82*(1+SUM($F$70:DI$70)), MAX($D$82, DH82))</f>
        <v>236</v>
      </c>
      <c r="DJ82" s="130">
        <f>IF(DJ70&gt;0, $D$82*(1+SUM($F$70:DJ$70)), MAX($D$82, DI82))</f>
        <v>236</v>
      </c>
      <c r="DK82" s="130">
        <f>IF(DK70&gt;0, $D$82*(1+SUM($F$70:DK$70)), MAX($D$82, DJ82))</f>
        <v>236</v>
      </c>
      <c r="DL82" s="130">
        <f>IF(DL70&gt;0, $D$82*(1+SUM($F$70:DL$70)), MAX($D$82, DK82))</f>
        <v>236</v>
      </c>
      <c r="DM82" s="130">
        <f>IF(DM70&gt;0, $D$82*(1+SUM($F$70:DM$70)), MAX($D$82, DL82))</f>
        <v>236</v>
      </c>
      <c r="DN82" s="130">
        <f>IF(DN70&gt;0, $D$82*(1+SUM($F$70:DN$70)), MAX($D$82, DM82))</f>
        <v>236</v>
      </c>
      <c r="DO82" s="130">
        <f>IF(DO70&gt;0, $D$82*(1+SUM($F$70:DO$70)), MAX($D$82, DN82))</f>
        <v>236</v>
      </c>
      <c r="DP82" s="130">
        <f>IF(DP70&gt;0, $D$82*(1+SUM($F$70:DP$70)), MAX($D$82, DO82))</f>
        <v>236</v>
      </c>
      <c r="DQ82" s="130">
        <f>IF(DQ70&gt;0, $D$82*(1+SUM($F$70:DQ$70)), MAX($D$82, DP82))</f>
        <v>236</v>
      </c>
      <c r="DR82" s="130">
        <f>IF(DR70&gt;0, $D$82*(1+SUM($F$70:DR$70)), MAX($D$82, DQ82))</f>
        <v>236</v>
      </c>
      <c r="DS82" s="130">
        <f>IF(DS70&gt;0, $D$82*(1+SUM($F$70:DS$70)), MAX($D$82, DR82))</f>
        <v>236</v>
      </c>
      <c r="DT82" s="130">
        <f>IF(DT70&gt;0, $D$82*(1+SUM($F$70:DT$70)), MAX($D$82, DS82))</f>
        <v>236</v>
      </c>
      <c r="DU82" s="130">
        <f>IF(DU70&gt;0, $D$82*(1+SUM($F$70:DU$70)), MAX($D$82, DT82))</f>
        <v>236</v>
      </c>
      <c r="DV82" s="130">
        <f>IF(DV70&gt;0, $D$82*(1+SUM($F$70:DV$70)), MAX($D$82, DU82))</f>
        <v>236</v>
      </c>
      <c r="DW82" s="130">
        <f>IF(DW70&gt;0, $D$82*(1+SUM($F$70:DW$70)), MAX($D$82, DV82))</f>
        <v>236</v>
      </c>
      <c r="DX82" s="130">
        <f>IF(DX70&gt;0, $D$82*(1+SUM($F$70:DX$70)), MAX($D$82, DW82))</f>
        <v>236</v>
      </c>
      <c r="DY82" s="130">
        <f>IF(DY70&gt;0, $D$82*(1+SUM($F$70:DY$70)), MAX($D$82, DX82))</f>
        <v>236</v>
      </c>
      <c r="DZ82" s="130">
        <f>IF(DZ70&gt;0, $D$82*(1+SUM($F$70:DZ$70)), MAX($D$82, DY82))</f>
        <v>236</v>
      </c>
      <c r="EA82" s="130">
        <f>IF(EA70&gt;0, $D$82*(1+SUM($F$70:EA$70)), MAX($D$82, DZ82))</f>
        <v>236</v>
      </c>
      <c r="EB82" s="130">
        <f>IF(EB70&gt;0, $D$82*(1+SUM($F$70:EB$70)), MAX($D$82, EA82))</f>
        <v>236</v>
      </c>
      <c r="EC82" s="130">
        <f>IF(EC70&gt;0, $D$82*(1+SUM($F$70:EC$70)), MAX($D$82, EB82))</f>
        <v>236</v>
      </c>
      <c r="ED82" s="130">
        <f>IF(ED70&gt;0, $D$82*(1+SUM($F$70:ED$70)), MAX($D$82, EC82))</f>
        <v>236</v>
      </c>
      <c r="EE82" s="130">
        <f>IF(EE70&gt;0, $D$82*(1+SUM($F$70:EE$70)), MAX($D$82, ED82))</f>
        <v>236</v>
      </c>
      <c r="EF82" s="130">
        <f>IF(EF70&gt;0, $D$82*(1+SUM($F$70:EF$70)), MAX($D$82, EE82))</f>
        <v>236</v>
      </c>
      <c r="EG82" s="130">
        <f>IF(EG70&gt;0, $D$82*(1+SUM($F$70:EG$70)), MAX($D$82, EF82))</f>
        <v>236</v>
      </c>
      <c r="EH82" s="130">
        <f>IF(EH70&gt;0, $D$82*(1+SUM($F$70:EH$70)), MAX($D$82, EG82))</f>
        <v>236</v>
      </c>
      <c r="EI82" s="130">
        <f>IF(EI70&gt;0, $D$82*(1+SUM($F$70:EI$70)), MAX($D$82, EH82))</f>
        <v>236</v>
      </c>
      <c r="EJ82" s="130">
        <f>IF(EJ70&gt;0, $D$82*(1+SUM($F$70:EJ$70)), MAX($D$82, EI82))</f>
        <v>236</v>
      </c>
      <c r="EK82" s="130">
        <f>IF(EK70&gt;0, $D$82*(1+SUM($F$70:EK$70)), MAX($D$82, EJ82))</f>
        <v>236</v>
      </c>
      <c r="EL82" s="130">
        <f>IF(EL70&gt;0, $D$82*(1+SUM($F$70:EL$70)), MAX($D$82, EK82))</f>
        <v>236</v>
      </c>
      <c r="EM82" s="130">
        <f>IF(EM70&gt;0, $D$82*(1+SUM($F$70:EM$70)), MAX($D$82, EL82))</f>
        <v>236</v>
      </c>
      <c r="EN82" s="130">
        <f>IF(EN70&gt;0, $D$82*(1+SUM($F$70:EN$70)), MAX($D$82, EM82))</f>
        <v>236</v>
      </c>
      <c r="EO82" s="130">
        <f>IF(EO70&gt;0, $D$82*(1+SUM($F$70:EO$70)), MAX($D$82, EN82))</f>
        <v>236</v>
      </c>
      <c r="EP82" s="130">
        <f>IF(EP70&gt;0, $D$82*(1+SUM($F$70:EP$70)), MAX($D$82, EO82))</f>
        <v>236</v>
      </c>
      <c r="EQ82" s="130">
        <f>IF(EQ70&gt;0, $D$82*(1+SUM($F$70:EQ$70)), MAX($D$82, EP82))</f>
        <v>236</v>
      </c>
      <c r="ER82" s="130">
        <f>IF(ER70&gt;0, $D$82*(1+SUM($F$70:ER$70)), MAX($D$82, EQ82))</f>
        <v>236</v>
      </c>
      <c r="ES82" s="130">
        <f>IF(ES70&gt;0, $D$82*(1+SUM($F$70:ES$70)), MAX($D$82, ER82))</f>
        <v>236</v>
      </c>
    </row>
    <row r="83" spans="2:149" x14ac:dyDescent="0.3">
      <c r="B83" s="125"/>
      <c r="C83" s="76"/>
      <c r="D83" s="45"/>
    </row>
    <row r="85" spans="2:149" x14ac:dyDescent="0.3">
      <c r="B85" s="135" t="s">
        <v>173</v>
      </c>
    </row>
    <row r="86" spans="2:149" x14ac:dyDescent="0.3">
      <c r="B86" s="137" t="s">
        <v>74</v>
      </c>
      <c r="C86" s="57"/>
      <c r="D86" s="137" t="s">
        <v>10</v>
      </c>
      <c r="E86" s="41"/>
      <c r="F86" s="138">
        <f t="shared" ref="F86:AK86" si="22">F1</f>
        <v>45777</v>
      </c>
      <c r="G86" s="138">
        <f t="shared" si="22"/>
        <v>45808</v>
      </c>
      <c r="H86" s="138">
        <f t="shared" si="22"/>
        <v>45838</v>
      </c>
      <c r="I86" s="138">
        <f t="shared" si="22"/>
        <v>45869</v>
      </c>
      <c r="J86" s="138">
        <f t="shared" si="22"/>
        <v>45900</v>
      </c>
      <c r="K86" s="138">
        <f t="shared" si="22"/>
        <v>45930</v>
      </c>
      <c r="L86" s="138">
        <f t="shared" si="22"/>
        <v>45961</v>
      </c>
      <c r="M86" s="138">
        <f t="shared" si="22"/>
        <v>45991</v>
      </c>
      <c r="N86" s="138">
        <f t="shared" si="22"/>
        <v>46022</v>
      </c>
      <c r="O86" s="138">
        <f t="shared" si="22"/>
        <v>46053</v>
      </c>
      <c r="P86" s="138">
        <f t="shared" si="22"/>
        <v>46081</v>
      </c>
      <c r="Q86" s="138">
        <f t="shared" si="22"/>
        <v>46112</v>
      </c>
      <c r="R86" s="138">
        <f t="shared" si="22"/>
        <v>46142</v>
      </c>
      <c r="S86" s="138">
        <f t="shared" si="22"/>
        <v>46173</v>
      </c>
      <c r="T86" s="138">
        <f t="shared" si="22"/>
        <v>46203</v>
      </c>
      <c r="U86" s="138">
        <f t="shared" si="22"/>
        <v>46234</v>
      </c>
      <c r="V86" s="138">
        <f t="shared" si="22"/>
        <v>46265</v>
      </c>
      <c r="W86" s="138">
        <f t="shared" si="22"/>
        <v>46295</v>
      </c>
      <c r="X86" s="138">
        <f t="shared" si="22"/>
        <v>46326</v>
      </c>
      <c r="Y86" s="138">
        <f t="shared" si="22"/>
        <v>46356</v>
      </c>
      <c r="Z86" s="138">
        <f t="shared" si="22"/>
        <v>46387</v>
      </c>
      <c r="AA86" s="138">
        <f t="shared" si="22"/>
        <v>46418</v>
      </c>
      <c r="AB86" s="138">
        <f t="shared" si="22"/>
        <v>46446</v>
      </c>
      <c r="AC86" s="138">
        <f t="shared" si="22"/>
        <v>46477</v>
      </c>
      <c r="AD86" s="138">
        <f t="shared" si="22"/>
        <v>46507</v>
      </c>
      <c r="AE86" s="138">
        <f t="shared" si="22"/>
        <v>46538</v>
      </c>
      <c r="AF86" s="138">
        <f t="shared" si="22"/>
        <v>46568</v>
      </c>
      <c r="AG86" s="138">
        <f t="shared" si="22"/>
        <v>46599</v>
      </c>
      <c r="AH86" s="138">
        <f t="shared" si="22"/>
        <v>46630</v>
      </c>
      <c r="AI86" s="138">
        <f t="shared" si="22"/>
        <v>46660</v>
      </c>
      <c r="AJ86" s="138">
        <f t="shared" si="22"/>
        <v>46691</v>
      </c>
      <c r="AK86" s="138">
        <f t="shared" si="22"/>
        <v>46721</v>
      </c>
      <c r="AL86" s="138">
        <f t="shared" ref="AL86:BQ86" si="23">AL1</f>
        <v>46752</v>
      </c>
      <c r="AM86" s="138">
        <f t="shared" si="23"/>
        <v>46783</v>
      </c>
      <c r="AN86" s="138">
        <f t="shared" si="23"/>
        <v>46812</v>
      </c>
      <c r="AO86" s="138">
        <f t="shared" si="23"/>
        <v>46843</v>
      </c>
      <c r="AP86" s="138">
        <f t="shared" si="23"/>
        <v>46873</v>
      </c>
      <c r="AQ86" s="138">
        <f t="shared" si="23"/>
        <v>46904</v>
      </c>
      <c r="AR86" s="138">
        <f t="shared" si="23"/>
        <v>46934</v>
      </c>
      <c r="AS86" s="138">
        <f t="shared" si="23"/>
        <v>46965</v>
      </c>
      <c r="AT86" s="138">
        <f t="shared" si="23"/>
        <v>46996</v>
      </c>
      <c r="AU86" s="138">
        <f t="shared" si="23"/>
        <v>47026</v>
      </c>
      <c r="AV86" s="138">
        <f t="shared" si="23"/>
        <v>47057</v>
      </c>
      <c r="AW86" s="138">
        <f t="shared" si="23"/>
        <v>47087</v>
      </c>
      <c r="AX86" s="138">
        <f t="shared" si="23"/>
        <v>47118</v>
      </c>
      <c r="AY86" s="138">
        <f t="shared" si="23"/>
        <v>47149</v>
      </c>
      <c r="AZ86" s="138">
        <f t="shared" si="23"/>
        <v>47177</v>
      </c>
      <c r="BA86" s="138">
        <f t="shared" si="23"/>
        <v>47208</v>
      </c>
      <c r="BB86" s="138">
        <f t="shared" si="23"/>
        <v>47238</v>
      </c>
      <c r="BC86" s="138">
        <f t="shared" si="23"/>
        <v>47269</v>
      </c>
      <c r="BD86" s="138">
        <f t="shared" si="23"/>
        <v>47299</v>
      </c>
      <c r="BE86" s="138">
        <f t="shared" si="23"/>
        <v>47330</v>
      </c>
      <c r="BF86" s="138">
        <f t="shared" si="23"/>
        <v>47361</v>
      </c>
      <c r="BG86" s="138">
        <f t="shared" si="23"/>
        <v>47391</v>
      </c>
      <c r="BH86" s="138">
        <f t="shared" si="23"/>
        <v>47422</v>
      </c>
      <c r="BI86" s="138">
        <f t="shared" si="23"/>
        <v>47452</v>
      </c>
      <c r="BJ86" s="138">
        <f t="shared" si="23"/>
        <v>47483</v>
      </c>
      <c r="BK86" s="138">
        <f t="shared" si="23"/>
        <v>47514</v>
      </c>
      <c r="BL86" s="138">
        <f t="shared" si="23"/>
        <v>47542</v>
      </c>
      <c r="BM86" s="138">
        <f t="shared" si="23"/>
        <v>47573</v>
      </c>
      <c r="BN86" s="138">
        <f t="shared" si="23"/>
        <v>47603</v>
      </c>
      <c r="BO86" s="138">
        <f t="shared" si="23"/>
        <v>47634</v>
      </c>
      <c r="BP86" s="138">
        <f t="shared" si="23"/>
        <v>47664</v>
      </c>
      <c r="BQ86" s="138">
        <f t="shared" si="23"/>
        <v>47695</v>
      </c>
      <c r="BR86" s="138">
        <f t="shared" ref="BR86:CW86" si="24">BR1</f>
        <v>47726</v>
      </c>
      <c r="BS86" s="138">
        <f t="shared" si="24"/>
        <v>47756</v>
      </c>
      <c r="BT86" s="138">
        <f t="shared" si="24"/>
        <v>47787</v>
      </c>
      <c r="BU86" s="138">
        <f t="shared" si="24"/>
        <v>47817</v>
      </c>
      <c r="BV86" s="138">
        <f t="shared" si="24"/>
        <v>47848</v>
      </c>
      <c r="BW86" s="138">
        <f t="shared" si="24"/>
        <v>47879</v>
      </c>
      <c r="BX86" s="138">
        <f t="shared" si="24"/>
        <v>47907</v>
      </c>
      <c r="BY86" s="138">
        <f t="shared" si="24"/>
        <v>47938</v>
      </c>
      <c r="BZ86" s="138">
        <f t="shared" si="24"/>
        <v>47968</v>
      </c>
      <c r="CA86" s="138">
        <f t="shared" si="24"/>
        <v>47999</v>
      </c>
      <c r="CB86" s="138">
        <f t="shared" si="24"/>
        <v>48029</v>
      </c>
      <c r="CC86" s="138">
        <f t="shared" si="24"/>
        <v>48060</v>
      </c>
      <c r="CD86" s="138">
        <f t="shared" si="24"/>
        <v>48091</v>
      </c>
      <c r="CE86" s="138">
        <f t="shared" si="24"/>
        <v>48121</v>
      </c>
      <c r="CF86" s="138">
        <f t="shared" si="24"/>
        <v>48152</v>
      </c>
      <c r="CG86" s="138">
        <f t="shared" si="24"/>
        <v>48182</v>
      </c>
      <c r="CH86" s="138">
        <f t="shared" si="24"/>
        <v>48213</v>
      </c>
      <c r="CI86" s="138">
        <f t="shared" si="24"/>
        <v>48244</v>
      </c>
      <c r="CJ86" s="138">
        <f t="shared" si="24"/>
        <v>48273</v>
      </c>
      <c r="CK86" s="138">
        <f t="shared" si="24"/>
        <v>48304</v>
      </c>
      <c r="CL86" s="138">
        <f t="shared" si="24"/>
        <v>48334</v>
      </c>
      <c r="CM86" s="138">
        <f t="shared" si="24"/>
        <v>48365</v>
      </c>
      <c r="CN86" s="138">
        <f t="shared" si="24"/>
        <v>48395</v>
      </c>
      <c r="CO86" s="138">
        <f t="shared" si="24"/>
        <v>48426</v>
      </c>
      <c r="CP86" s="138">
        <f t="shared" si="24"/>
        <v>48457</v>
      </c>
      <c r="CQ86" s="138">
        <f t="shared" si="24"/>
        <v>48487</v>
      </c>
      <c r="CR86" s="138">
        <f t="shared" si="24"/>
        <v>48518</v>
      </c>
      <c r="CS86" s="138">
        <f t="shared" si="24"/>
        <v>48548</v>
      </c>
      <c r="CT86" s="138">
        <f t="shared" si="24"/>
        <v>48579</v>
      </c>
      <c r="CU86" s="138">
        <f t="shared" si="24"/>
        <v>48610</v>
      </c>
      <c r="CV86" s="138">
        <f t="shared" si="24"/>
        <v>48638</v>
      </c>
      <c r="CW86" s="138">
        <f t="shared" si="24"/>
        <v>48669</v>
      </c>
      <c r="CX86" s="138">
        <f t="shared" ref="CX86:EC86" si="25">CX1</f>
        <v>48699</v>
      </c>
      <c r="CY86" s="138">
        <f t="shared" si="25"/>
        <v>48730</v>
      </c>
      <c r="CZ86" s="138">
        <f t="shared" si="25"/>
        <v>48760</v>
      </c>
      <c r="DA86" s="138">
        <f t="shared" si="25"/>
        <v>48791</v>
      </c>
      <c r="DB86" s="138">
        <f t="shared" si="25"/>
        <v>48822</v>
      </c>
      <c r="DC86" s="138">
        <f t="shared" si="25"/>
        <v>48852</v>
      </c>
      <c r="DD86" s="138">
        <f t="shared" si="25"/>
        <v>48883</v>
      </c>
      <c r="DE86" s="138">
        <f t="shared" si="25"/>
        <v>48913</v>
      </c>
      <c r="DF86" s="138">
        <f t="shared" si="25"/>
        <v>48944</v>
      </c>
      <c r="DG86" s="138">
        <f t="shared" si="25"/>
        <v>48975</v>
      </c>
      <c r="DH86" s="138">
        <f t="shared" si="25"/>
        <v>49003</v>
      </c>
      <c r="DI86" s="138">
        <f t="shared" si="25"/>
        <v>49034</v>
      </c>
      <c r="DJ86" s="138">
        <f t="shared" si="25"/>
        <v>49064</v>
      </c>
      <c r="DK86" s="138">
        <f t="shared" si="25"/>
        <v>49095</v>
      </c>
      <c r="DL86" s="138">
        <f t="shared" si="25"/>
        <v>49125</v>
      </c>
      <c r="DM86" s="138">
        <f t="shared" si="25"/>
        <v>49156</v>
      </c>
      <c r="DN86" s="138">
        <f t="shared" si="25"/>
        <v>49187</v>
      </c>
      <c r="DO86" s="138">
        <f t="shared" si="25"/>
        <v>49217</v>
      </c>
      <c r="DP86" s="138">
        <f t="shared" si="25"/>
        <v>49248</v>
      </c>
      <c r="DQ86" s="138">
        <f t="shared" si="25"/>
        <v>49278</v>
      </c>
      <c r="DR86" s="138">
        <f t="shared" si="25"/>
        <v>49309</v>
      </c>
      <c r="DS86" s="138">
        <f t="shared" si="25"/>
        <v>49340</v>
      </c>
      <c r="DT86" s="138">
        <f t="shared" si="25"/>
        <v>49368</v>
      </c>
      <c r="DU86" s="138">
        <f t="shared" si="25"/>
        <v>49399</v>
      </c>
      <c r="DV86" s="138">
        <f t="shared" si="25"/>
        <v>49429</v>
      </c>
      <c r="DW86" s="138">
        <f t="shared" si="25"/>
        <v>49460</v>
      </c>
      <c r="DX86" s="138">
        <f t="shared" si="25"/>
        <v>49490</v>
      </c>
      <c r="DY86" s="138">
        <f t="shared" si="25"/>
        <v>49521</v>
      </c>
      <c r="DZ86" s="138">
        <f t="shared" si="25"/>
        <v>49552</v>
      </c>
      <c r="EA86" s="138">
        <f t="shared" si="25"/>
        <v>49582</v>
      </c>
      <c r="EB86" s="138">
        <f t="shared" si="25"/>
        <v>49613</v>
      </c>
      <c r="EC86" s="138">
        <f t="shared" si="25"/>
        <v>49643</v>
      </c>
      <c r="ED86" s="138">
        <f t="shared" ref="ED86:ES86" si="26">ED1</f>
        <v>49674</v>
      </c>
      <c r="EE86" s="138">
        <f t="shared" si="26"/>
        <v>49705</v>
      </c>
      <c r="EF86" s="138">
        <f t="shared" si="26"/>
        <v>49734</v>
      </c>
      <c r="EG86" s="138">
        <f t="shared" si="26"/>
        <v>49765</v>
      </c>
      <c r="EH86" s="138">
        <f t="shared" si="26"/>
        <v>49795</v>
      </c>
      <c r="EI86" s="138">
        <f t="shared" si="26"/>
        <v>49826</v>
      </c>
      <c r="EJ86" s="138">
        <f t="shared" si="26"/>
        <v>49856</v>
      </c>
      <c r="EK86" s="138">
        <f t="shared" si="26"/>
        <v>49887</v>
      </c>
      <c r="EL86" s="138">
        <f t="shared" si="26"/>
        <v>49918</v>
      </c>
      <c r="EM86" s="138">
        <f t="shared" si="26"/>
        <v>49948</v>
      </c>
      <c r="EN86" s="138">
        <f t="shared" si="26"/>
        <v>49979</v>
      </c>
      <c r="EO86" s="138">
        <f t="shared" si="26"/>
        <v>50009</v>
      </c>
      <c r="EP86" s="138">
        <f t="shared" si="26"/>
        <v>50040</v>
      </c>
      <c r="EQ86" s="138">
        <f t="shared" si="26"/>
        <v>50071</v>
      </c>
      <c r="ER86" s="138">
        <f t="shared" si="26"/>
        <v>50099</v>
      </c>
      <c r="ES86" s="138">
        <f t="shared" si="26"/>
        <v>50130</v>
      </c>
    </row>
    <row r="87" spans="2:149" x14ac:dyDescent="0.3">
      <c r="B87" s="75" t="s">
        <v>75</v>
      </c>
      <c r="C87" s="75" t="s">
        <v>111</v>
      </c>
      <c r="D87" s="136">
        <f>SUM(N87:ES87)</f>
        <v>1</v>
      </c>
      <c r="F87" s="326"/>
      <c r="G87" s="326"/>
      <c r="H87" s="326"/>
      <c r="I87" s="326"/>
      <c r="J87" s="326"/>
      <c r="K87" s="326"/>
      <c r="N87" s="328">
        <v>7.4999999999999997E-2</v>
      </c>
      <c r="O87" s="328">
        <v>7.4999999999999997E-2</v>
      </c>
      <c r="P87" s="328">
        <v>7.4999999999999997E-2</v>
      </c>
      <c r="Q87" s="132">
        <v>0.05</v>
      </c>
      <c r="R87" s="132">
        <v>0.05</v>
      </c>
      <c r="S87" s="132">
        <v>0.05</v>
      </c>
      <c r="T87" s="132">
        <v>0.05</v>
      </c>
      <c r="U87" s="132">
        <v>0.03</v>
      </c>
      <c r="V87" s="132">
        <v>0.03</v>
      </c>
      <c r="W87" s="132">
        <v>0.03</v>
      </c>
      <c r="X87" s="132">
        <v>0.03</v>
      </c>
      <c r="Y87" s="132">
        <v>0.03</v>
      </c>
      <c r="Z87" s="132">
        <v>0.03</v>
      </c>
      <c r="AA87" s="132">
        <v>0.03</v>
      </c>
      <c r="AB87" s="132">
        <v>0.03</v>
      </c>
      <c r="AC87" s="132">
        <v>0.03</v>
      </c>
      <c r="AD87" s="132">
        <v>0.03</v>
      </c>
      <c r="AE87" s="132">
        <v>0.03</v>
      </c>
      <c r="AF87" s="132">
        <v>0.03</v>
      </c>
      <c r="AG87" s="132">
        <v>0.03</v>
      </c>
      <c r="AH87" s="132">
        <v>0.03</v>
      </c>
      <c r="AI87" s="132">
        <v>0.03</v>
      </c>
      <c r="AJ87" s="132">
        <v>7.0000000000000007E-2</v>
      </c>
      <c r="AK87" s="132">
        <v>0.03</v>
      </c>
      <c r="AL87" s="324">
        <f>1-SUM(N87:AK87)</f>
        <v>2.4999999999999689E-2</v>
      </c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  <c r="AZ87" s="131"/>
      <c r="BA87" s="131"/>
      <c r="BB87" s="131"/>
      <c r="BC87" s="131"/>
      <c r="BD87" s="131"/>
      <c r="BE87" s="131"/>
      <c r="BF87" s="131"/>
      <c r="BG87" s="131"/>
      <c r="BH87" s="131"/>
      <c r="BI87" s="131"/>
      <c r="BJ87" s="131"/>
      <c r="BK87" s="131"/>
      <c r="BL87" s="131"/>
      <c r="BM87" s="131"/>
      <c r="BN87" s="131"/>
      <c r="BO87" s="131"/>
      <c r="BP87" s="131"/>
      <c r="BQ87" s="131"/>
      <c r="BR87" s="131"/>
      <c r="BS87" s="131"/>
      <c r="BT87" s="131"/>
      <c r="BU87" s="131"/>
      <c r="BV87" s="131"/>
      <c r="BW87" s="131"/>
      <c r="BX87" s="131"/>
      <c r="BY87" s="131"/>
      <c r="BZ87" s="131"/>
      <c r="CA87" s="131"/>
      <c r="CB87" s="131"/>
      <c r="CC87" s="131"/>
      <c r="CD87" s="131"/>
      <c r="CE87" s="131"/>
      <c r="CF87" s="131"/>
      <c r="CG87" s="131"/>
      <c r="CH87" s="131"/>
      <c r="CI87" s="131"/>
      <c r="CJ87" s="131"/>
      <c r="CK87" s="131"/>
      <c r="CL87" s="131"/>
      <c r="CM87" s="131"/>
      <c r="CN87" s="131"/>
      <c r="CO87" s="131"/>
      <c r="CP87" s="131"/>
      <c r="CQ87" s="131"/>
      <c r="CR87" s="131"/>
      <c r="CS87" s="131"/>
      <c r="CT87" s="131"/>
      <c r="CU87" s="131"/>
      <c r="CV87" s="131"/>
      <c r="CW87" s="131"/>
      <c r="CX87" s="131"/>
      <c r="CY87" s="131"/>
      <c r="CZ87" s="131"/>
      <c r="DA87" s="131"/>
      <c r="DB87" s="131"/>
      <c r="DC87" s="131"/>
      <c r="DD87" s="131"/>
      <c r="DE87" s="131"/>
      <c r="DF87" s="131"/>
      <c r="DG87" s="131"/>
      <c r="DH87" s="131"/>
      <c r="DI87" s="131"/>
      <c r="DJ87" s="131"/>
      <c r="DK87" s="131"/>
      <c r="DL87" s="131"/>
      <c r="DM87" s="131"/>
      <c r="DN87" s="131"/>
      <c r="DO87" s="131"/>
      <c r="DP87" s="131"/>
      <c r="DQ87" s="131"/>
      <c r="DR87" s="131"/>
      <c r="DS87" s="131"/>
      <c r="DT87" s="131"/>
      <c r="DU87" s="131"/>
      <c r="DV87" s="131"/>
      <c r="DW87" s="131"/>
      <c r="DX87" s="131"/>
      <c r="DY87" s="131"/>
      <c r="DZ87" s="131"/>
      <c r="EA87" s="131"/>
      <c r="EB87" s="131"/>
      <c r="EC87" s="131"/>
      <c r="ED87" s="131"/>
      <c r="EE87" s="131"/>
      <c r="EF87" s="131"/>
      <c r="EG87" s="131"/>
      <c r="EH87" s="131"/>
      <c r="EI87" s="131"/>
      <c r="EJ87" s="131"/>
      <c r="EK87" s="131"/>
      <c r="EL87" s="131"/>
      <c r="EM87" s="131"/>
      <c r="EN87" s="131"/>
      <c r="EO87" s="131"/>
      <c r="EP87" s="131"/>
      <c r="EQ87" s="131"/>
      <c r="ER87" s="131"/>
      <c r="ES87" s="131"/>
    </row>
    <row r="88" spans="2:149" x14ac:dyDescent="0.3">
      <c r="B88" s="75" t="s">
        <v>76</v>
      </c>
      <c r="C88" s="75" t="s">
        <v>111</v>
      </c>
      <c r="D88" s="136">
        <f>SUM(L88:ES88)</f>
        <v>1</v>
      </c>
      <c r="F88" s="326"/>
      <c r="G88" s="326"/>
      <c r="H88" s="326"/>
      <c r="I88" s="326"/>
      <c r="J88" s="326"/>
      <c r="K88" s="326"/>
      <c r="L88" s="326"/>
      <c r="M88" s="131"/>
      <c r="N88" s="131"/>
      <c r="O88" s="131"/>
      <c r="P88" s="131"/>
      <c r="Q88" s="131"/>
      <c r="R88" s="131"/>
      <c r="S88" s="131"/>
      <c r="T88" s="131"/>
      <c r="U88" s="131"/>
      <c r="V88" s="134"/>
      <c r="W88" s="131"/>
      <c r="X88" s="131"/>
      <c r="Y88" s="328"/>
      <c r="Z88" s="328">
        <v>7.4999999999999997E-2</v>
      </c>
      <c r="AA88" s="328">
        <v>7.4999999999999997E-2</v>
      </c>
      <c r="AB88" s="328">
        <v>7.4999999999999997E-2</v>
      </c>
      <c r="AC88" s="132">
        <v>0.05</v>
      </c>
      <c r="AD88" s="132">
        <v>0.05</v>
      </c>
      <c r="AE88" s="132">
        <v>0.05</v>
      </c>
      <c r="AF88" s="132">
        <v>0.05</v>
      </c>
      <c r="AG88" s="132">
        <v>0.03</v>
      </c>
      <c r="AH88" s="132">
        <v>0.03</v>
      </c>
      <c r="AI88" s="132">
        <v>0.03</v>
      </c>
      <c r="AJ88" s="132">
        <v>0.03</v>
      </c>
      <c r="AK88" s="132">
        <v>0.03</v>
      </c>
      <c r="AL88" s="132">
        <v>0.03</v>
      </c>
      <c r="AM88" s="132">
        <v>0.03</v>
      </c>
      <c r="AN88" s="132">
        <v>0.03</v>
      </c>
      <c r="AO88" s="132">
        <v>0.03</v>
      </c>
      <c r="AP88" s="132">
        <v>0.03</v>
      </c>
      <c r="AQ88" s="132">
        <v>0.03</v>
      </c>
      <c r="AR88" s="132">
        <v>0.03</v>
      </c>
      <c r="AS88" s="132">
        <v>0.03</v>
      </c>
      <c r="AT88" s="132">
        <v>0.03</v>
      </c>
      <c r="AU88" s="132">
        <v>0.03</v>
      </c>
      <c r="AV88" s="132">
        <v>7.0000000000000007E-2</v>
      </c>
      <c r="AW88" s="132">
        <v>0.03</v>
      </c>
      <c r="AX88" s="324">
        <f>1-SUM(Z88:AW88)</f>
        <v>2.4999999999999689E-2</v>
      </c>
      <c r="AY88" s="131"/>
      <c r="AZ88" s="131"/>
      <c r="BA88" s="131"/>
      <c r="BB88" s="131"/>
      <c r="BC88" s="131"/>
      <c r="BD88" s="131"/>
      <c r="BE88" s="131"/>
      <c r="BF88" s="131"/>
      <c r="BG88" s="131"/>
      <c r="BH88" s="131"/>
      <c r="BI88" s="131"/>
      <c r="BJ88" s="131"/>
      <c r="BK88" s="131"/>
      <c r="BL88" s="131"/>
      <c r="BM88" s="131"/>
      <c r="BN88" s="131"/>
      <c r="BO88" s="131"/>
      <c r="BP88" s="131"/>
      <c r="BQ88" s="131"/>
      <c r="BR88" s="131"/>
      <c r="BS88" s="131"/>
      <c r="BT88" s="131"/>
      <c r="BU88" s="131"/>
      <c r="BV88" s="131"/>
      <c r="BW88" s="131"/>
      <c r="BX88" s="131"/>
      <c r="BY88" s="131"/>
      <c r="BZ88" s="131"/>
      <c r="CA88" s="131"/>
      <c r="CB88" s="131"/>
      <c r="CC88" s="131"/>
      <c r="CD88" s="131"/>
      <c r="CE88" s="131"/>
      <c r="CF88" s="131"/>
      <c r="CG88" s="131"/>
      <c r="CH88" s="131"/>
      <c r="CI88" s="131"/>
      <c r="CJ88" s="131"/>
      <c r="CK88" s="131"/>
      <c r="CL88" s="131"/>
      <c r="CM88" s="131"/>
      <c r="CN88" s="131"/>
      <c r="CO88" s="131"/>
      <c r="CP88" s="131"/>
      <c r="CQ88" s="131"/>
      <c r="CR88" s="131"/>
      <c r="CS88" s="131"/>
      <c r="CT88" s="131"/>
      <c r="CU88" s="131"/>
      <c r="CV88" s="131"/>
      <c r="CW88" s="131"/>
      <c r="CX88" s="131"/>
      <c r="CY88" s="131"/>
      <c r="CZ88" s="131"/>
      <c r="DA88" s="131"/>
      <c r="DB88" s="131"/>
      <c r="DC88" s="131"/>
      <c r="DD88" s="131"/>
      <c r="DE88" s="131"/>
      <c r="DF88" s="131"/>
      <c r="DG88" s="131"/>
      <c r="DH88" s="131"/>
      <c r="DI88" s="131"/>
      <c r="DJ88" s="131"/>
      <c r="DK88" s="131"/>
      <c r="DL88" s="131"/>
      <c r="DM88" s="131"/>
      <c r="DN88" s="131"/>
      <c r="DO88" s="131"/>
      <c r="DP88" s="131"/>
      <c r="DQ88" s="131"/>
      <c r="DR88" s="131"/>
      <c r="DS88" s="131"/>
      <c r="DT88" s="131"/>
      <c r="DU88" s="131"/>
      <c r="DV88" s="131"/>
      <c r="DW88" s="131"/>
      <c r="DX88" s="131"/>
      <c r="DY88" s="131"/>
      <c r="DZ88" s="131"/>
      <c r="EA88" s="131"/>
      <c r="EB88" s="131"/>
      <c r="EC88" s="131"/>
      <c r="ED88" s="131"/>
      <c r="EE88" s="131"/>
      <c r="EF88" s="131"/>
      <c r="EG88" s="131"/>
      <c r="EH88" s="131"/>
      <c r="EI88" s="131"/>
      <c r="EJ88" s="131"/>
      <c r="EK88" s="131"/>
      <c r="EL88" s="131"/>
      <c r="EM88" s="131"/>
      <c r="EN88" s="131"/>
      <c r="EO88" s="131"/>
      <c r="EP88" s="131"/>
      <c r="EQ88" s="131"/>
      <c r="ER88" s="131"/>
      <c r="ES88" s="131"/>
    </row>
    <row r="89" spans="2:149" x14ac:dyDescent="0.3">
      <c r="B89" s="139" t="s">
        <v>77</v>
      </c>
      <c r="C89" s="139" t="s">
        <v>111</v>
      </c>
      <c r="D89" s="140">
        <f>SUM(L89:ES89)</f>
        <v>1</v>
      </c>
      <c r="E89" s="41"/>
      <c r="F89" s="326"/>
      <c r="G89" s="326"/>
      <c r="H89" s="326"/>
      <c r="I89" s="326"/>
      <c r="J89" s="326"/>
      <c r="K89" s="326"/>
      <c r="L89" s="326"/>
      <c r="M89" s="131"/>
      <c r="N89" s="131"/>
      <c r="O89" s="131"/>
      <c r="P89" s="131"/>
      <c r="Q89" s="131"/>
      <c r="R89" s="134"/>
      <c r="S89" s="131"/>
      <c r="T89" s="131"/>
      <c r="U89" s="131"/>
      <c r="V89" s="131"/>
      <c r="W89" s="131"/>
      <c r="X89" s="131"/>
      <c r="Y89" s="131"/>
      <c r="Z89" s="131"/>
      <c r="AA89" s="131"/>
      <c r="AB89" s="131"/>
      <c r="AC89" s="131"/>
      <c r="AD89" s="131"/>
      <c r="AE89" s="131"/>
      <c r="AF89" s="131"/>
      <c r="AG89" s="131"/>
      <c r="AH89" s="131"/>
      <c r="AI89" s="131"/>
      <c r="AJ89" s="131"/>
      <c r="AK89" s="132">
        <v>0</v>
      </c>
      <c r="AL89" s="328">
        <v>7.4999999999999997E-2</v>
      </c>
      <c r="AM89" s="328">
        <v>7.4999999999999997E-2</v>
      </c>
      <c r="AN89" s="328">
        <v>7.4999999999999997E-2</v>
      </c>
      <c r="AO89" s="132">
        <v>0.05</v>
      </c>
      <c r="AP89" s="132">
        <v>0.05</v>
      </c>
      <c r="AQ89" s="132">
        <v>0.05</v>
      </c>
      <c r="AR89" s="132">
        <v>0.05</v>
      </c>
      <c r="AS89" s="132">
        <v>0.03</v>
      </c>
      <c r="AT89" s="132">
        <v>0.03</v>
      </c>
      <c r="AU89" s="132">
        <v>0.03</v>
      </c>
      <c r="AV89" s="132">
        <v>0.03</v>
      </c>
      <c r="AW89" s="132">
        <v>0.03</v>
      </c>
      <c r="AX89" s="132">
        <v>0.03</v>
      </c>
      <c r="AY89" s="132">
        <v>0.03</v>
      </c>
      <c r="AZ89" s="132">
        <v>0.03</v>
      </c>
      <c r="BA89" s="132">
        <v>0.03</v>
      </c>
      <c r="BB89" s="132">
        <v>0.03</v>
      </c>
      <c r="BC89" s="132">
        <v>0.03</v>
      </c>
      <c r="BD89" s="132">
        <v>0.03</v>
      </c>
      <c r="BE89" s="132">
        <v>0.03</v>
      </c>
      <c r="BF89" s="132">
        <v>0.03</v>
      </c>
      <c r="BG89" s="132">
        <v>0.03</v>
      </c>
      <c r="BH89" s="132">
        <v>7.0000000000000007E-2</v>
      </c>
      <c r="BI89" s="132">
        <v>0.03</v>
      </c>
      <c r="BJ89" s="324">
        <f>1-SUM(AL89:BI89)</f>
        <v>2.4999999999999689E-2</v>
      </c>
      <c r="BK89" s="131"/>
      <c r="BL89" s="131"/>
      <c r="BM89" s="131"/>
      <c r="BN89" s="131"/>
      <c r="BO89" s="131"/>
      <c r="BP89" s="131"/>
      <c r="BQ89" s="131"/>
      <c r="BR89" s="131"/>
      <c r="BS89" s="131"/>
      <c r="BT89" s="131"/>
      <c r="BU89" s="131"/>
      <c r="BV89" s="131"/>
      <c r="BW89" s="131"/>
      <c r="BX89" s="131"/>
      <c r="BY89" s="131"/>
      <c r="BZ89" s="131"/>
      <c r="CA89" s="131"/>
      <c r="CB89" s="131"/>
      <c r="CC89" s="131"/>
      <c r="CD89" s="131"/>
      <c r="CE89" s="131"/>
      <c r="CF89" s="131"/>
      <c r="CG89" s="131"/>
      <c r="CH89" s="131"/>
      <c r="CI89" s="131"/>
      <c r="CJ89" s="131"/>
      <c r="CK89" s="131"/>
      <c r="CL89" s="131"/>
      <c r="CM89" s="131"/>
      <c r="CN89" s="131"/>
      <c r="CO89" s="131"/>
      <c r="CP89" s="131"/>
      <c r="CQ89" s="131"/>
      <c r="CR89" s="131"/>
      <c r="CS89" s="131"/>
      <c r="CT89" s="131"/>
      <c r="CU89" s="131"/>
      <c r="CV89" s="131"/>
      <c r="CW89" s="131"/>
      <c r="CX89" s="131"/>
      <c r="CY89" s="131"/>
      <c r="CZ89" s="131"/>
      <c r="DA89" s="131"/>
      <c r="DB89" s="131"/>
      <c r="DC89" s="131"/>
      <c r="DD89" s="131"/>
      <c r="DE89" s="131"/>
      <c r="DF89" s="131"/>
      <c r="DG89" s="131"/>
      <c r="DH89" s="131"/>
      <c r="DI89" s="131"/>
      <c r="DJ89" s="131"/>
      <c r="DK89" s="131"/>
      <c r="DL89" s="131"/>
      <c r="DM89" s="131"/>
      <c r="DN89" s="131"/>
      <c r="DO89" s="131"/>
      <c r="DP89" s="131"/>
      <c r="DQ89" s="131"/>
      <c r="DR89" s="131"/>
      <c r="DS89" s="131"/>
      <c r="DT89" s="131"/>
      <c r="DU89" s="131"/>
      <c r="DV89" s="131"/>
      <c r="DW89" s="131"/>
      <c r="DX89" s="131"/>
      <c r="DY89" s="131"/>
      <c r="DZ89" s="131"/>
      <c r="EA89" s="131"/>
      <c r="EB89" s="131"/>
      <c r="EC89" s="131"/>
      <c r="ED89" s="131"/>
      <c r="EE89" s="131"/>
      <c r="EF89" s="131"/>
      <c r="EG89" s="131"/>
      <c r="EH89" s="131"/>
      <c r="EI89" s="131"/>
      <c r="EJ89" s="131"/>
      <c r="EK89" s="131"/>
      <c r="EL89" s="131"/>
      <c r="EM89" s="131"/>
      <c r="EN89" s="131"/>
      <c r="EO89" s="131"/>
      <c r="EP89" s="131"/>
      <c r="EQ89" s="131"/>
      <c r="ER89" s="131"/>
      <c r="ES89" s="131"/>
    </row>
    <row r="90" spans="2:149" x14ac:dyDescent="0.3">
      <c r="F90" s="325">
        <f>SUM(F87:F89)</f>
        <v>0</v>
      </c>
      <c r="G90" s="325">
        <f t="shared" ref="G90:BR90" si="27">SUM(G87:G89)</f>
        <v>0</v>
      </c>
      <c r="H90" s="325">
        <f t="shared" si="27"/>
        <v>0</v>
      </c>
      <c r="I90" s="325">
        <f t="shared" si="27"/>
        <v>0</v>
      </c>
      <c r="J90" s="325">
        <f t="shared" si="27"/>
        <v>0</v>
      </c>
      <c r="K90" s="325">
        <f t="shared" si="27"/>
        <v>0</v>
      </c>
      <c r="L90" s="325">
        <f t="shared" si="27"/>
        <v>0</v>
      </c>
      <c r="M90" s="325">
        <f t="shared" si="27"/>
        <v>0</v>
      </c>
      <c r="N90" s="325">
        <f t="shared" si="27"/>
        <v>7.4999999999999997E-2</v>
      </c>
      <c r="O90" s="325">
        <f t="shared" si="27"/>
        <v>7.4999999999999997E-2</v>
      </c>
      <c r="P90" s="325">
        <f t="shared" si="27"/>
        <v>7.4999999999999997E-2</v>
      </c>
      <c r="Q90" s="325">
        <f t="shared" si="27"/>
        <v>0.05</v>
      </c>
      <c r="R90" s="325">
        <f t="shared" si="27"/>
        <v>0.05</v>
      </c>
      <c r="S90" s="325">
        <f t="shared" si="27"/>
        <v>0.05</v>
      </c>
      <c r="T90" s="325">
        <f t="shared" si="27"/>
        <v>0.05</v>
      </c>
      <c r="U90" s="325">
        <f t="shared" si="27"/>
        <v>0.03</v>
      </c>
      <c r="V90" s="325">
        <f t="shared" si="27"/>
        <v>0.03</v>
      </c>
      <c r="W90" s="325">
        <f t="shared" si="27"/>
        <v>0.03</v>
      </c>
      <c r="X90" s="325">
        <f t="shared" si="27"/>
        <v>0.03</v>
      </c>
      <c r="Y90" s="325">
        <f>SUM(Y87:Y89)</f>
        <v>0.03</v>
      </c>
      <c r="Z90" s="325">
        <f>SUM(Z87:Z89)</f>
        <v>0.105</v>
      </c>
      <c r="AA90" s="325">
        <f t="shared" si="27"/>
        <v>0.105</v>
      </c>
      <c r="AB90" s="325">
        <f t="shared" si="27"/>
        <v>0.105</v>
      </c>
      <c r="AC90" s="325">
        <f t="shared" si="27"/>
        <v>0.08</v>
      </c>
      <c r="AD90" s="325">
        <f t="shared" si="27"/>
        <v>0.08</v>
      </c>
      <c r="AE90" s="325">
        <f t="shared" si="27"/>
        <v>0.08</v>
      </c>
      <c r="AF90" s="325">
        <f t="shared" si="27"/>
        <v>0.08</v>
      </c>
      <c r="AG90" s="325">
        <f t="shared" si="27"/>
        <v>0.06</v>
      </c>
      <c r="AH90" s="325">
        <f t="shared" si="27"/>
        <v>0.06</v>
      </c>
      <c r="AI90" s="325">
        <f t="shared" si="27"/>
        <v>0.06</v>
      </c>
      <c r="AJ90" s="325">
        <f t="shared" si="27"/>
        <v>0.1</v>
      </c>
      <c r="AK90" s="325">
        <f t="shared" si="27"/>
        <v>0.06</v>
      </c>
      <c r="AL90" s="325">
        <f t="shared" si="27"/>
        <v>0.12999999999999967</v>
      </c>
      <c r="AM90" s="325">
        <f t="shared" si="27"/>
        <v>0.105</v>
      </c>
      <c r="AN90" s="325">
        <f t="shared" si="27"/>
        <v>0.105</v>
      </c>
      <c r="AO90" s="325">
        <f t="shared" si="27"/>
        <v>0.08</v>
      </c>
      <c r="AP90" s="325">
        <f t="shared" si="27"/>
        <v>0.08</v>
      </c>
      <c r="AQ90" s="325">
        <f t="shared" si="27"/>
        <v>0.08</v>
      </c>
      <c r="AR90" s="325">
        <f t="shared" si="27"/>
        <v>0.08</v>
      </c>
      <c r="AS90" s="325">
        <f t="shared" si="27"/>
        <v>0.06</v>
      </c>
      <c r="AT90" s="325">
        <f t="shared" si="27"/>
        <v>0.06</v>
      </c>
      <c r="AU90" s="325">
        <f t="shared" si="27"/>
        <v>0.06</v>
      </c>
      <c r="AV90" s="325">
        <f t="shared" si="27"/>
        <v>0.1</v>
      </c>
      <c r="AW90" s="325">
        <f t="shared" si="27"/>
        <v>0.06</v>
      </c>
      <c r="AX90" s="325">
        <f t="shared" si="27"/>
        <v>5.4999999999999688E-2</v>
      </c>
      <c r="AY90" s="325">
        <f t="shared" si="27"/>
        <v>0.03</v>
      </c>
      <c r="AZ90" s="325">
        <f t="shared" si="27"/>
        <v>0.03</v>
      </c>
      <c r="BA90" s="325">
        <f t="shared" si="27"/>
        <v>0.03</v>
      </c>
      <c r="BB90" s="325">
        <f t="shared" si="27"/>
        <v>0.03</v>
      </c>
      <c r="BC90" s="325">
        <f t="shared" si="27"/>
        <v>0.03</v>
      </c>
      <c r="BD90" s="325">
        <f t="shared" si="27"/>
        <v>0.03</v>
      </c>
      <c r="BE90" s="325">
        <f t="shared" si="27"/>
        <v>0.03</v>
      </c>
      <c r="BF90" s="325">
        <f t="shared" si="27"/>
        <v>0.03</v>
      </c>
      <c r="BG90" s="325">
        <f t="shared" si="27"/>
        <v>0.03</v>
      </c>
      <c r="BH90" s="325">
        <f t="shared" si="27"/>
        <v>7.0000000000000007E-2</v>
      </c>
      <c r="BI90" s="325">
        <f t="shared" si="27"/>
        <v>0.03</v>
      </c>
      <c r="BJ90" s="325">
        <f>SUM(BJ87:BJ89)</f>
        <v>2.4999999999999689E-2</v>
      </c>
      <c r="BK90" s="325">
        <f t="shared" si="27"/>
        <v>0</v>
      </c>
      <c r="BL90" s="325">
        <f t="shared" si="27"/>
        <v>0</v>
      </c>
      <c r="BM90" s="325">
        <f t="shared" si="27"/>
        <v>0</v>
      </c>
      <c r="BN90" s="325">
        <f t="shared" si="27"/>
        <v>0</v>
      </c>
      <c r="BO90" s="325">
        <f t="shared" si="27"/>
        <v>0</v>
      </c>
      <c r="BP90" s="325">
        <f t="shared" si="27"/>
        <v>0</v>
      </c>
      <c r="BQ90" s="325">
        <f t="shared" si="27"/>
        <v>0</v>
      </c>
      <c r="BR90" s="325">
        <f t="shared" si="27"/>
        <v>0</v>
      </c>
      <c r="BS90" s="325">
        <f t="shared" ref="BS90:ED90" si="28">SUM(BS87:BS89)</f>
        <v>0</v>
      </c>
      <c r="BT90" s="325">
        <f t="shared" si="28"/>
        <v>0</v>
      </c>
      <c r="BU90" s="325">
        <f t="shared" si="28"/>
        <v>0</v>
      </c>
      <c r="BV90" s="325">
        <f t="shared" si="28"/>
        <v>0</v>
      </c>
      <c r="BW90" s="325">
        <f t="shared" si="28"/>
        <v>0</v>
      </c>
      <c r="BX90" s="325">
        <f t="shared" si="28"/>
        <v>0</v>
      </c>
      <c r="BY90" s="325">
        <f t="shared" si="28"/>
        <v>0</v>
      </c>
      <c r="BZ90" s="325">
        <f t="shared" si="28"/>
        <v>0</v>
      </c>
      <c r="CA90" s="325">
        <f t="shared" si="28"/>
        <v>0</v>
      </c>
      <c r="CB90" s="325">
        <f t="shared" si="28"/>
        <v>0</v>
      </c>
      <c r="CC90" s="325">
        <f t="shared" si="28"/>
        <v>0</v>
      </c>
      <c r="CD90" s="325">
        <f t="shared" si="28"/>
        <v>0</v>
      </c>
      <c r="CE90" s="325">
        <f t="shared" si="28"/>
        <v>0</v>
      </c>
      <c r="CF90" s="325">
        <f t="shared" si="28"/>
        <v>0</v>
      </c>
      <c r="CG90" s="325">
        <f t="shared" si="28"/>
        <v>0</v>
      </c>
      <c r="CH90" s="325">
        <f t="shared" si="28"/>
        <v>0</v>
      </c>
      <c r="CI90" s="325">
        <f t="shared" si="28"/>
        <v>0</v>
      </c>
      <c r="CJ90" s="325">
        <f t="shared" si="28"/>
        <v>0</v>
      </c>
      <c r="CK90" s="325">
        <f t="shared" si="28"/>
        <v>0</v>
      </c>
      <c r="CL90" s="325">
        <f t="shared" si="28"/>
        <v>0</v>
      </c>
      <c r="CM90" s="325">
        <f t="shared" si="28"/>
        <v>0</v>
      </c>
      <c r="CN90" s="325">
        <f t="shared" si="28"/>
        <v>0</v>
      </c>
      <c r="CO90" s="325">
        <f t="shared" si="28"/>
        <v>0</v>
      </c>
      <c r="CP90" s="325">
        <f t="shared" si="28"/>
        <v>0</v>
      </c>
      <c r="CQ90" s="325">
        <f t="shared" si="28"/>
        <v>0</v>
      </c>
      <c r="CR90" s="325">
        <f t="shared" si="28"/>
        <v>0</v>
      </c>
      <c r="CS90" s="325">
        <f t="shared" si="28"/>
        <v>0</v>
      </c>
      <c r="CT90" s="325">
        <f t="shared" si="28"/>
        <v>0</v>
      </c>
      <c r="CU90" s="325">
        <f t="shared" si="28"/>
        <v>0</v>
      </c>
      <c r="CV90" s="325">
        <f t="shared" si="28"/>
        <v>0</v>
      </c>
      <c r="CW90" s="325">
        <f t="shared" si="28"/>
        <v>0</v>
      </c>
      <c r="CX90" s="325">
        <f t="shared" si="28"/>
        <v>0</v>
      </c>
      <c r="CY90" s="325">
        <f t="shared" si="28"/>
        <v>0</v>
      </c>
      <c r="CZ90" s="325">
        <f t="shared" si="28"/>
        <v>0</v>
      </c>
      <c r="DA90" s="325">
        <f t="shared" si="28"/>
        <v>0</v>
      </c>
      <c r="DB90" s="325">
        <f t="shared" si="28"/>
        <v>0</v>
      </c>
      <c r="DC90" s="325">
        <f t="shared" si="28"/>
        <v>0</v>
      </c>
      <c r="DD90" s="325">
        <f t="shared" si="28"/>
        <v>0</v>
      </c>
      <c r="DE90" s="325">
        <f t="shared" si="28"/>
        <v>0</v>
      </c>
      <c r="DF90" s="325">
        <f t="shared" si="28"/>
        <v>0</v>
      </c>
      <c r="DG90" s="325">
        <f t="shared" si="28"/>
        <v>0</v>
      </c>
      <c r="DH90" s="325">
        <f t="shared" si="28"/>
        <v>0</v>
      </c>
      <c r="DI90" s="325">
        <f t="shared" si="28"/>
        <v>0</v>
      </c>
      <c r="DJ90" s="325">
        <f t="shared" si="28"/>
        <v>0</v>
      </c>
      <c r="DK90" s="325">
        <f t="shared" si="28"/>
        <v>0</v>
      </c>
      <c r="DL90" s="325">
        <f t="shared" si="28"/>
        <v>0</v>
      </c>
      <c r="DM90" s="325">
        <f t="shared" si="28"/>
        <v>0</v>
      </c>
      <c r="DN90" s="325">
        <f t="shared" si="28"/>
        <v>0</v>
      </c>
      <c r="DO90" s="325">
        <f t="shared" si="28"/>
        <v>0</v>
      </c>
      <c r="DP90" s="325">
        <f t="shared" si="28"/>
        <v>0</v>
      </c>
      <c r="DQ90" s="325">
        <f t="shared" si="28"/>
        <v>0</v>
      </c>
      <c r="DR90" s="325">
        <f t="shared" si="28"/>
        <v>0</v>
      </c>
      <c r="DS90" s="325">
        <f t="shared" si="28"/>
        <v>0</v>
      </c>
      <c r="DT90" s="325">
        <f t="shared" si="28"/>
        <v>0</v>
      </c>
      <c r="DU90" s="325">
        <f t="shared" si="28"/>
        <v>0</v>
      </c>
      <c r="DV90" s="325">
        <f t="shared" si="28"/>
        <v>0</v>
      </c>
      <c r="DW90" s="325">
        <f t="shared" si="28"/>
        <v>0</v>
      </c>
      <c r="DX90" s="325">
        <f t="shared" si="28"/>
        <v>0</v>
      </c>
      <c r="DY90" s="325">
        <f t="shared" si="28"/>
        <v>0</v>
      </c>
      <c r="DZ90" s="325">
        <f t="shared" si="28"/>
        <v>0</v>
      </c>
      <c r="EA90" s="325">
        <f t="shared" si="28"/>
        <v>0</v>
      </c>
      <c r="EB90" s="325">
        <f t="shared" si="28"/>
        <v>0</v>
      </c>
      <c r="EC90" s="325">
        <f t="shared" si="28"/>
        <v>0</v>
      </c>
      <c r="ED90" s="325">
        <f t="shared" si="28"/>
        <v>0</v>
      </c>
      <c r="EE90" s="325">
        <f t="shared" ref="EE90:ES90" si="29">SUM(EE87:EE89)</f>
        <v>0</v>
      </c>
      <c r="EF90" s="325">
        <f t="shared" si="29"/>
        <v>0</v>
      </c>
      <c r="EG90" s="325">
        <f t="shared" si="29"/>
        <v>0</v>
      </c>
      <c r="EH90" s="325">
        <f t="shared" si="29"/>
        <v>0</v>
      </c>
      <c r="EI90" s="325">
        <f t="shared" si="29"/>
        <v>0</v>
      </c>
      <c r="EJ90" s="325">
        <f t="shared" si="29"/>
        <v>0</v>
      </c>
      <c r="EK90" s="325">
        <f t="shared" si="29"/>
        <v>0</v>
      </c>
      <c r="EL90" s="325">
        <f t="shared" si="29"/>
        <v>0</v>
      </c>
      <c r="EM90" s="325">
        <f t="shared" si="29"/>
        <v>0</v>
      </c>
      <c r="EN90" s="325">
        <f t="shared" si="29"/>
        <v>0</v>
      </c>
      <c r="EO90" s="325">
        <f t="shared" si="29"/>
        <v>0</v>
      </c>
      <c r="EP90" s="325">
        <f t="shared" si="29"/>
        <v>0</v>
      </c>
      <c r="EQ90" s="325">
        <f t="shared" si="29"/>
        <v>0</v>
      </c>
      <c r="ER90" s="325">
        <f t="shared" si="29"/>
        <v>0</v>
      </c>
      <c r="ES90" s="325">
        <f t="shared" si="29"/>
        <v>0</v>
      </c>
    </row>
    <row r="92" spans="2:149" x14ac:dyDescent="0.3">
      <c r="B92" s="135" t="s">
        <v>174</v>
      </c>
    </row>
    <row r="93" spans="2:149" x14ac:dyDescent="0.3">
      <c r="B93" s="137" t="s">
        <v>74</v>
      </c>
      <c r="C93" s="57"/>
      <c r="D93" s="137" t="s">
        <v>10</v>
      </c>
      <c r="E93" s="41"/>
      <c r="F93" s="138">
        <f t="shared" ref="F93:AK93" si="30">F1</f>
        <v>45777</v>
      </c>
      <c r="G93" s="138">
        <f t="shared" si="30"/>
        <v>45808</v>
      </c>
      <c r="H93" s="138">
        <f t="shared" si="30"/>
        <v>45838</v>
      </c>
      <c r="I93" s="138">
        <f t="shared" si="30"/>
        <v>45869</v>
      </c>
      <c r="J93" s="138">
        <f t="shared" si="30"/>
        <v>45900</v>
      </c>
      <c r="K93" s="138">
        <f t="shared" si="30"/>
        <v>45930</v>
      </c>
      <c r="L93" s="138">
        <f t="shared" si="30"/>
        <v>45961</v>
      </c>
      <c r="M93" s="138">
        <f t="shared" si="30"/>
        <v>45991</v>
      </c>
      <c r="N93" s="138">
        <f t="shared" si="30"/>
        <v>46022</v>
      </c>
      <c r="O93" s="138">
        <f t="shared" si="30"/>
        <v>46053</v>
      </c>
      <c r="P93" s="138">
        <f t="shared" si="30"/>
        <v>46081</v>
      </c>
      <c r="Q93" s="138">
        <f t="shared" si="30"/>
        <v>46112</v>
      </c>
      <c r="R93" s="138">
        <f t="shared" si="30"/>
        <v>46142</v>
      </c>
      <c r="S93" s="138">
        <f t="shared" si="30"/>
        <v>46173</v>
      </c>
      <c r="T93" s="138">
        <f t="shared" si="30"/>
        <v>46203</v>
      </c>
      <c r="U93" s="138">
        <f t="shared" si="30"/>
        <v>46234</v>
      </c>
      <c r="V93" s="138">
        <f t="shared" si="30"/>
        <v>46265</v>
      </c>
      <c r="W93" s="138">
        <f t="shared" si="30"/>
        <v>46295</v>
      </c>
      <c r="X93" s="138">
        <f t="shared" si="30"/>
        <v>46326</v>
      </c>
      <c r="Y93" s="138">
        <f t="shared" si="30"/>
        <v>46356</v>
      </c>
      <c r="Z93" s="138">
        <f t="shared" si="30"/>
        <v>46387</v>
      </c>
      <c r="AA93" s="138">
        <f t="shared" si="30"/>
        <v>46418</v>
      </c>
      <c r="AB93" s="138">
        <f t="shared" si="30"/>
        <v>46446</v>
      </c>
      <c r="AC93" s="138">
        <f t="shared" si="30"/>
        <v>46477</v>
      </c>
      <c r="AD93" s="138">
        <f t="shared" si="30"/>
        <v>46507</v>
      </c>
      <c r="AE93" s="138">
        <f t="shared" si="30"/>
        <v>46538</v>
      </c>
      <c r="AF93" s="138">
        <f t="shared" si="30"/>
        <v>46568</v>
      </c>
      <c r="AG93" s="138">
        <f t="shared" si="30"/>
        <v>46599</v>
      </c>
      <c r="AH93" s="138">
        <f t="shared" si="30"/>
        <v>46630</v>
      </c>
      <c r="AI93" s="138">
        <f t="shared" si="30"/>
        <v>46660</v>
      </c>
      <c r="AJ93" s="138">
        <f t="shared" si="30"/>
        <v>46691</v>
      </c>
      <c r="AK93" s="138">
        <f t="shared" si="30"/>
        <v>46721</v>
      </c>
      <c r="AL93" s="138">
        <f t="shared" ref="AL93:BQ93" si="31">AL1</f>
        <v>46752</v>
      </c>
      <c r="AM93" s="138">
        <f t="shared" si="31"/>
        <v>46783</v>
      </c>
      <c r="AN93" s="138">
        <f t="shared" si="31"/>
        <v>46812</v>
      </c>
      <c r="AO93" s="138">
        <f t="shared" si="31"/>
        <v>46843</v>
      </c>
      <c r="AP93" s="138">
        <f t="shared" si="31"/>
        <v>46873</v>
      </c>
      <c r="AQ93" s="138">
        <f t="shared" si="31"/>
        <v>46904</v>
      </c>
      <c r="AR93" s="138">
        <f t="shared" si="31"/>
        <v>46934</v>
      </c>
      <c r="AS93" s="138">
        <f t="shared" si="31"/>
        <v>46965</v>
      </c>
      <c r="AT93" s="138">
        <f t="shared" si="31"/>
        <v>46996</v>
      </c>
      <c r="AU93" s="138">
        <f t="shared" si="31"/>
        <v>47026</v>
      </c>
      <c r="AV93" s="138">
        <f t="shared" si="31"/>
        <v>47057</v>
      </c>
      <c r="AW93" s="138">
        <f t="shared" si="31"/>
        <v>47087</v>
      </c>
      <c r="AX93" s="138">
        <f t="shared" si="31"/>
        <v>47118</v>
      </c>
      <c r="AY93" s="138">
        <f t="shared" si="31"/>
        <v>47149</v>
      </c>
      <c r="AZ93" s="138">
        <f t="shared" si="31"/>
        <v>47177</v>
      </c>
      <c r="BA93" s="138">
        <f t="shared" si="31"/>
        <v>47208</v>
      </c>
      <c r="BB93" s="138">
        <f t="shared" si="31"/>
        <v>47238</v>
      </c>
      <c r="BC93" s="138">
        <f t="shared" si="31"/>
        <v>47269</v>
      </c>
      <c r="BD93" s="138">
        <f t="shared" si="31"/>
        <v>47299</v>
      </c>
      <c r="BE93" s="138">
        <f t="shared" si="31"/>
        <v>47330</v>
      </c>
      <c r="BF93" s="138">
        <f t="shared" si="31"/>
        <v>47361</v>
      </c>
      <c r="BG93" s="138">
        <f t="shared" si="31"/>
        <v>47391</v>
      </c>
      <c r="BH93" s="138">
        <f t="shared" si="31"/>
        <v>47422</v>
      </c>
      <c r="BI93" s="138">
        <f t="shared" si="31"/>
        <v>47452</v>
      </c>
      <c r="BJ93" s="138">
        <f t="shared" si="31"/>
        <v>47483</v>
      </c>
      <c r="BK93" s="138">
        <f t="shared" si="31"/>
        <v>47514</v>
      </c>
      <c r="BL93" s="138">
        <f t="shared" si="31"/>
        <v>47542</v>
      </c>
      <c r="BM93" s="138">
        <f t="shared" si="31"/>
        <v>47573</v>
      </c>
      <c r="BN93" s="138">
        <f t="shared" si="31"/>
        <v>47603</v>
      </c>
      <c r="BO93" s="138">
        <f t="shared" si="31"/>
        <v>47634</v>
      </c>
      <c r="BP93" s="138">
        <f t="shared" si="31"/>
        <v>47664</v>
      </c>
      <c r="BQ93" s="138">
        <f t="shared" si="31"/>
        <v>47695</v>
      </c>
      <c r="BR93" s="138">
        <f t="shared" ref="BR93:CW93" si="32">BR1</f>
        <v>47726</v>
      </c>
      <c r="BS93" s="138">
        <f t="shared" si="32"/>
        <v>47756</v>
      </c>
      <c r="BT93" s="138">
        <f t="shared" si="32"/>
        <v>47787</v>
      </c>
      <c r="BU93" s="138">
        <f t="shared" si="32"/>
        <v>47817</v>
      </c>
      <c r="BV93" s="138">
        <f t="shared" si="32"/>
        <v>47848</v>
      </c>
      <c r="BW93" s="138">
        <f t="shared" si="32"/>
        <v>47879</v>
      </c>
      <c r="BX93" s="138">
        <f t="shared" si="32"/>
        <v>47907</v>
      </c>
      <c r="BY93" s="138">
        <f t="shared" si="32"/>
        <v>47938</v>
      </c>
      <c r="BZ93" s="138">
        <f t="shared" si="32"/>
        <v>47968</v>
      </c>
      <c r="CA93" s="138">
        <f t="shared" si="32"/>
        <v>47999</v>
      </c>
      <c r="CB93" s="138">
        <f t="shared" si="32"/>
        <v>48029</v>
      </c>
      <c r="CC93" s="138">
        <f t="shared" si="32"/>
        <v>48060</v>
      </c>
      <c r="CD93" s="138">
        <f t="shared" si="32"/>
        <v>48091</v>
      </c>
      <c r="CE93" s="138">
        <f t="shared" si="32"/>
        <v>48121</v>
      </c>
      <c r="CF93" s="138">
        <f t="shared" si="32"/>
        <v>48152</v>
      </c>
      <c r="CG93" s="138">
        <f t="shared" si="32"/>
        <v>48182</v>
      </c>
      <c r="CH93" s="138">
        <f t="shared" si="32"/>
        <v>48213</v>
      </c>
      <c r="CI93" s="138">
        <f t="shared" si="32"/>
        <v>48244</v>
      </c>
      <c r="CJ93" s="138">
        <f t="shared" si="32"/>
        <v>48273</v>
      </c>
      <c r="CK93" s="138">
        <f t="shared" si="32"/>
        <v>48304</v>
      </c>
      <c r="CL93" s="138">
        <f t="shared" si="32"/>
        <v>48334</v>
      </c>
      <c r="CM93" s="138">
        <f t="shared" si="32"/>
        <v>48365</v>
      </c>
      <c r="CN93" s="138">
        <f t="shared" si="32"/>
        <v>48395</v>
      </c>
      <c r="CO93" s="138">
        <f t="shared" si="32"/>
        <v>48426</v>
      </c>
      <c r="CP93" s="138">
        <f t="shared" si="32"/>
        <v>48457</v>
      </c>
      <c r="CQ93" s="138">
        <f t="shared" si="32"/>
        <v>48487</v>
      </c>
      <c r="CR93" s="138">
        <f t="shared" si="32"/>
        <v>48518</v>
      </c>
      <c r="CS93" s="138">
        <f t="shared" si="32"/>
        <v>48548</v>
      </c>
      <c r="CT93" s="138">
        <f t="shared" si="32"/>
        <v>48579</v>
      </c>
      <c r="CU93" s="138">
        <f t="shared" si="32"/>
        <v>48610</v>
      </c>
      <c r="CV93" s="138">
        <f t="shared" si="32"/>
        <v>48638</v>
      </c>
      <c r="CW93" s="138">
        <f t="shared" si="32"/>
        <v>48669</v>
      </c>
      <c r="CX93" s="138">
        <f t="shared" ref="CX93:EC93" si="33">CX1</f>
        <v>48699</v>
      </c>
      <c r="CY93" s="138">
        <f t="shared" si="33"/>
        <v>48730</v>
      </c>
      <c r="CZ93" s="138">
        <f t="shared" si="33"/>
        <v>48760</v>
      </c>
      <c r="DA93" s="138">
        <f t="shared" si="33"/>
        <v>48791</v>
      </c>
      <c r="DB93" s="138">
        <f t="shared" si="33"/>
        <v>48822</v>
      </c>
      <c r="DC93" s="138">
        <f t="shared" si="33"/>
        <v>48852</v>
      </c>
      <c r="DD93" s="138">
        <f t="shared" si="33"/>
        <v>48883</v>
      </c>
      <c r="DE93" s="138">
        <f t="shared" si="33"/>
        <v>48913</v>
      </c>
      <c r="DF93" s="138">
        <f t="shared" si="33"/>
        <v>48944</v>
      </c>
      <c r="DG93" s="138">
        <f t="shared" si="33"/>
        <v>48975</v>
      </c>
      <c r="DH93" s="138">
        <f t="shared" si="33"/>
        <v>49003</v>
      </c>
      <c r="DI93" s="138">
        <f t="shared" si="33"/>
        <v>49034</v>
      </c>
      <c r="DJ93" s="138">
        <f t="shared" si="33"/>
        <v>49064</v>
      </c>
      <c r="DK93" s="138">
        <f t="shared" si="33"/>
        <v>49095</v>
      </c>
      <c r="DL93" s="138">
        <f t="shared" si="33"/>
        <v>49125</v>
      </c>
      <c r="DM93" s="138">
        <f t="shared" si="33"/>
        <v>49156</v>
      </c>
      <c r="DN93" s="138">
        <f t="shared" si="33"/>
        <v>49187</v>
      </c>
      <c r="DO93" s="138">
        <f t="shared" si="33"/>
        <v>49217</v>
      </c>
      <c r="DP93" s="138">
        <f t="shared" si="33"/>
        <v>49248</v>
      </c>
      <c r="DQ93" s="138">
        <f t="shared" si="33"/>
        <v>49278</v>
      </c>
      <c r="DR93" s="138">
        <f t="shared" si="33"/>
        <v>49309</v>
      </c>
      <c r="DS93" s="138">
        <f t="shared" si="33"/>
        <v>49340</v>
      </c>
      <c r="DT93" s="138">
        <f t="shared" si="33"/>
        <v>49368</v>
      </c>
      <c r="DU93" s="138">
        <f t="shared" si="33"/>
        <v>49399</v>
      </c>
      <c r="DV93" s="138">
        <f t="shared" si="33"/>
        <v>49429</v>
      </c>
      <c r="DW93" s="138">
        <f t="shared" si="33"/>
        <v>49460</v>
      </c>
      <c r="DX93" s="138">
        <f t="shared" si="33"/>
        <v>49490</v>
      </c>
      <c r="DY93" s="138">
        <f t="shared" si="33"/>
        <v>49521</v>
      </c>
      <c r="DZ93" s="138">
        <f t="shared" si="33"/>
        <v>49552</v>
      </c>
      <c r="EA93" s="138">
        <f t="shared" si="33"/>
        <v>49582</v>
      </c>
      <c r="EB93" s="138">
        <f t="shared" si="33"/>
        <v>49613</v>
      </c>
      <c r="EC93" s="138">
        <f t="shared" si="33"/>
        <v>49643</v>
      </c>
      <c r="ED93" s="138">
        <f t="shared" ref="ED93:ES93" si="34">ED1</f>
        <v>49674</v>
      </c>
      <c r="EE93" s="138">
        <f t="shared" si="34"/>
        <v>49705</v>
      </c>
      <c r="EF93" s="138">
        <f t="shared" si="34"/>
        <v>49734</v>
      </c>
      <c r="EG93" s="138">
        <f t="shared" si="34"/>
        <v>49765</v>
      </c>
      <c r="EH93" s="138">
        <f t="shared" si="34"/>
        <v>49795</v>
      </c>
      <c r="EI93" s="138">
        <f t="shared" si="34"/>
        <v>49826</v>
      </c>
      <c r="EJ93" s="138">
        <f t="shared" si="34"/>
        <v>49856</v>
      </c>
      <c r="EK93" s="138">
        <f t="shared" si="34"/>
        <v>49887</v>
      </c>
      <c r="EL93" s="138">
        <f t="shared" si="34"/>
        <v>49918</v>
      </c>
      <c r="EM93" s="138">
        <f t="shared" si="34"/>
        <v>49948</v>
      </c>
      <c r="EN93" s="138">
        <f t="shared" si="34"/>
        <v>49979</v>
      </c>
      <c r="EO93" s="138">
        <f t="shared" si="34"/>
        <v>50009</v>
      </c>
      <c r="EP93" s="138">
        <f t="shared" si="34"/>
        <v>50040</v>
      </c>
      <c r="EQ93" s="138">
        <f t="shared" si="34"/>
        <v>50071</v>
      </c>
      <c r="ER93" s="138">
        <f t="shared" si="34"/>
        <v>50099</v>
      </c>
      <c r="ES93" s="138">
        <f t="shared" si="34"/>
        <v>50130</v>
      </c>
    </row>
    <row r="94" spans="2:149" x14ac:dyDescent="0.3">
      <c r="B94" s="75" t="s">
        <v>75</v>
      </c>
      <c r="C94" s="75" t="s">
        <v>111</v>
      </c>
      <c r="D94" s="136">
        <f>SUM(N94:ES94)</f>
        <v>1</v>
      </c>
      <c r="F94" s="326"/>
      <c r="G94" s="326"/>
      <c r="H94" s="326"/>
      <c r="I94" s="326"/>
      <c r="J94" s="326"/>
      <c r="K94" s="326"/>
      <c r="L94" s="326"/>
      <c r="M94" s="326"/>
      <c r="N94" s="132">
        <v>2.5000000000000001E-2</v>
      </c>
      <c r="O94" s="132">
        <v>2.5000000000000001E-2</v>
      </c>
      <c r="P94" s="132">
        <v>2.5000000000000001E-2</v>
      </c>
      <c r="Q94" s="132">
        <v>2.5000000000000001E-2</v>
      </c>
      <c r="R94" s="132">
        <v>2.5000000000000001E-2</v>
      </c>
      <c r="S94" s="132">
        <v>2.5000000000000001E-2</v>
      </c>
      <c r="T94" s="132">
        <v>2.5000000000000001E-2</v>
      </c>
      <c r="U94" s="132">
        <v>2.5000000000000001E-2</v>
      </c>
      <c r="V94" s="132">
        <v>2.5000000000000001E-2</v>
      </c>
      <c r="W94" s="132">
        <v>2.5000000000000001E-2</v>
      </c>
      <c r="X94" s="132">
        <v>2.5000000000000001E-2</v>
      </c>
      <c r="Y94" s="132">
        <v>2.5000000000000001E-2</v>
      </c>
      <c r="Z94" s="132">
        <v>2.5000000000000001E-2</v>
      </c>
      <c r="AA94" s="132">
        <v>2.5000000000000001E-2</v>
      </c>
      <c r="AB94" s="132">
        <v>0.03</v>
      </c>
      <c r="AC94" s="132">
        <v>0.03</v>
      </c>
      <c r="AD94" s="132">
        <v>0.03</v>
      </c>
      <c r="AE94" s="132">
        <v>0.03</v>
      </c>
      <c r="AF94" s="132">
        <v>0.03</v>
      </c>
      <c r="AG94" s="132">
        <v>0.03</v>
      </c>
      <c r="AH94" s="132">
        <v>0.03</v>
      </c>
      <c r="AI94" s="132">
        <v>0.03</v>
      </c>
      <c r="AJ94" s="132">
        <v>0.03</v>
      </c>
      <c r="AK94" s="132">
        <v>0.03</v>
      </c>
      <c r="AL94" s="132">
        <v>0.03</v>
      </c>
      <c r="AM94" s="132">
        <v>0.03</v>
      </c>
      <c r="AN94" s="132">
        <v>0.03</v>
      </c>
      <c r="AO94" s="132">
        <v>0.03</v>
      </c>
      <c r="AP94" s="134">
        <v>0.05</v>
      </c>
      <c r="AQ94" s="134">
        <v>0.05</v>
      </c>
      <c r="AR94" s="134">
        <v>0.05</v>
      </c>
      <c r="AS94" s="133">
        <v>0.05</v>
      </c>
      <c r="AT94" s="324">
        <f>1-SUM(N94:AS94)</f>
        <v>2.9999999999999472E-2</v>
      </c>
      <c r="AU94" s="131"/>
      <c r="AV94" s="131"/>
      <c r="AW94" s="131"/>
      <c r="AX94" s="131"/>
      <c r="AY94" s="131"/>
      <c r="AZ94" s="131"/>
      <c r="BA94" s="131"/>
      <c r="BB94" s="131"/>
      <c r="BC94" s="131"/>
      <c r="BD94" s="131"/>
      <c r="BE94" s="131"/>
      <c r="BF94" s="131"/>
      <c r="BG94" s="131"/>
      <c r="BH94" s="131"/>
      <c r="BI94" s="131"/>
      <c r="BJ94" s="131"/>
      <c r="BK94" s="131"/>
      <c r="BL94" s="131"/>
      <c r="BM94" s="131"/>
      <c r="BN94" s="131"/>
      <c r="BO94" s="131"/>
      <c r="BP94" s="131"/>
      <c r="BQ94" s="131"/>
      <c r="BR94" s="131"/>
      <c r="BS94" s="131"/>
      <c r="BT94" s="131"/>
      <c r="BU94" s="131"/>
      <c r="BV94" s="131"/>
      <c r="BW94" s="131"/>
      <c r="BX94" s="131"/>
      <c r="BY94" s="131"/>
      <c r="BZ94" s="131"/>
      <c r="CA94" s="131"/>
      <c r="CB94" s="131"/>
      <c r="CC94" s="131"/>
      <c r="CD94" s="131"/>
      <c r="CE94" s="131"/>
      <c r="CF94" s="131"/>
      <c r="CG94" s="131"/>
      <c r="CH94" s="131"/>
      <c r="CI94" s="131"/>
      <c r="CJ94" s="131"/>
      <c r="CK94" s="131"/>
      <c r="CL94" s="131"/>
      <c r="CM94" s="131"/>
      <c r="CN94" s="131"/>
      <c r="CO94" s="131"/>
      <c r="CP94" s="131"/>
      <c r="CQ94" s="131"/>
      <c r="CR94" s="131"/>
      <c r="CS94" s="131"/>
      <c r="CT94" s="131"/>
      <c r="CU94" s="131"/>
      <c r="CV94" s="131"/>
      <c r="CW94" s="131"/>
      <c r="CX94" s="131"/>
      <c r="CY94" s="131"/>
      <c r="CZ94" s="131"/>
      <c r="DA94" s="131"/>
      <c r="DB94" s="131"/>
      <c r="DC94" s="131"/>
      <c r="DD94" s="131"/>
      <c r="DE94" s="131"/>
      <c r="DF94" s="131"/>
      <c r="DG94" s="131"/>
      <c r="DH94" s="131"/>
      <c r="DI94" s="131"/>
      <c r="DJ94" s="131"/>
      <c r="DK94" s="131"/>
      <c r="DL94" s="131"/>
      <c r="DM94" s="131"/>
      <c r="DN94" s="131"/>
      <c r="DO94" s="131"/>
      <c r="DP94" s="131"/>
      <c r="DQ94" s="131"/>
      <c r="DR94" s="131"/>
      <c r="DS94" s="131"/>
      <c r="DT94" s="131"/>
      <c r="DU94" s="131"/>
      <c r="DV94" s="131"/>
      <c r="DW94" s="131"/>
      <c r="DX94" s="131"/>
      <c r="DY94" s="131"/>
      <c r="DZ94" s="131"/>
      <c r="EA94" s="131"/>
      <c r="EB94" s="131"/>
      <c r="EC94" s="131"/>
      <c r="ED94" s="131"/>
      <c r="EE94" s="131"/>
      <c r="EF94" s="131"/>
      <c r="EG94" s="131"/>
      <c r="EH94" s="131"/>
      <c r="EI94" s="131"/>
      <c r="EJ94" s="131"/>
      <c r="EK94" s="131"/>
      <c r="EL94" s="131"/>
      <c r="EM94" s="131"/>
      <c r="EN94" s="131"/>
      <c r="EO94" s="131"/>
      <c r="EP94" s="131"/>
      <c r="EQ94" s="131"/>
      <c r="ER94" s="131"/>
      <c r="ES94" s="131"/>
    </row>
    <row r="95" spans="2:149" x14ac:dyDescent="0.3">
      <c r="B95" s="75" t="s">
        <v>76</v>
      </c>
      <c r="C95" s="75" t="s">
        <v>111</v>
      </c>
      <c r="D95" s="136">
        <f>SUM(L95:ES95)</f>
        <v>1</v>
      </c>
      <c r="F95" s="326"/>
      <c r="G95" s="326"/>
      <c r="H95" s="326"/>
      <c r="I95" s="326"/>
      <c r="J95" s="326"/>
      <c r="K95" s="326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4"/>
      <c r="W95" s="131"/>
      <c r="X95" s="131"/>
      <c r="Z95" s="132">
        <v>2.5000000000000001E-2</v>
      </c>
      <c r="AA95" s="132">
        <v>2.5000000000000001E-2</v>
      </c>
      <c r="AB95" s="132">
        <v>2.5000000000000001E-2</v>
      </c>
      <c r="AC95" s="132">
        <v>2.5000000000000001E-2</v>
      </c>
      <c r="AD95" s="132">
        <v>2.5000000000000001E-2</v>
      </c>
      <c r="AE95" s="132">
        <v>2.5000000000000001E-2</v>
      </c>
      <c r="AF95" s="132">
        <v>2.5000000000000001E-2</v>
      </c>
      <c r="AG95" s="132">
        <v>2.5000000000000001E-2</v>
      </c>
      <c r="AH95" s="132">
        <v>2.5000000000000001E-2</v>
      </c>
      <c r="AI95" s="132">
        <v>2.5000000000000001E-2</v>
      </c>
      <c r="AJ95" s="132">
        <v>2.5000000000000001E-2</v>
      </c>
      <c r="AK95" s="132">
        <v>2.5000000000000001E-2</v>
      </c>
      <c r="AL95" s="132">
        <v>2.5000000000000001E-2</v>
      </c>
      <c r="AM95" s="132">
        <v>2.5000000000000001E-2</v>
      </c>
      <c r="AN95" s="132">
        <v>0.03</v>
      </c>
      <c r="AO95" s="132">
        <v>0.03</v>
      </c>
      <c r="AP95" s="132">
        <v>0.03</v>
      </c>
      <c r="AQ95" s="132">
        <v>0.03</v>
      </c>
      <c r="AR95" s="132">
        <v>0.03</v>
      </c>
      <c r="AS95" s="132">
        <v>0.03</v>
      </c>
      <c r="AT95" s="132">
        <v>0.03</v>
      </c>
      <c r="AU95" s="132">
        <v>0.03</v>
      </c>
      <c r="AV95" s="132">
        <v>0.03</v>
      </c>
      <c r="AW95" s="132">
        <v>0.03</v>
      </c>
      <c r="AX95" s="132">
        <v>0.03</v>
      </c>
      <c r="AY95" s="132">
        <v>0.03</v>
      </c>
      <c r="AZ95" s="132">
        <v>0.03</v>
      </c>
      <c r="BA95" s="132">
        <v>0.03</v>
      </c>
      <c r="BB95" s="134">
        <v>0.05</v>
      </c>
      <c r="BC95" s="134">
        <v>0.05</v>
      </c>
      <c r="BD95" s="134">
        <v>0.05</v>
      </c>
      <c r="BE95" s="133">
        <v>0.05</v>
      </c>
      <c r="BF95" s="324">
        <f>1-SUM(Z95:BE95)</f>
        <v>2.9999999999999472E-2</v>
      </c>
      <c r="BG95" s="131"/>
      <c r="BH95" s="131"/>
      <c r="BI95" s="131"/>
      <c r="BJ95" s="131"/>
      <c r="BK95" s="131"/>
      <c r="BL95" s="131"/>
      <c r="BM95" s="131"/>
      <c r="BN95" s="131"/>
      <c r="BO95" s="131"/>
      <c r="BP95" s="131"/>
      <c r="BQ95" s="131"/>
      <c r="BR95" s="131"/>
      <c r="BS95" s="131"/>
      <c r="BT95" s="131"/>
      <c r="BU95" s="131"/>
      <c r="BV95" s="131"/>
      <c r="BW95" s="131"/>
      <c r="BX95" s="131"/>
      <c r="BY95" s="131"/>
      <c r="BZ95" s="131"/>
      <c r="CA95" s="131"/>
      <c r="CB95" s="131"/>
      <c r="CC95" s="131"/>
      <c r="CD95" s="131"/>
      <c r="CE95" s="131"/>
      <c r="CF95" s="131"/>
      <c r="CG95" s="131"/>
      <c r="CH95" s="131"/>
      <c r="CI95" s="131"/>
      <c r="CJ95" s="131"/>
      <c r="CK95" s="131"/>
      <c r="CL95" s="131"/>
      <c r="CM95" s="131"/>
      <c r="CN95" s="131"/>
      <c r="CO95" s="131"/>
      <c r="CP95" s="131"/>
      <c r="CQ95" s="131"/>
      <c r="CR95" s="131"/>
      <c r="CS95" s="131"/>
      <c r="CT95" s="131"/>
      <c r="CU95" s="131"/>
      <c r="CV95" s="131"/>
      <c r="CW95" s="131"/>
      <c r="CX95" s="131"/>
      <c r="CY95" s="131"/>
      <c r="CZ95" s="131"/>
      <c r="DA95" s="131"/>
      <c r="DB95" s="131"/>
      <c r="DC95" s="131"/>
      <c r="DD95" s="131"/>
      <c r="DE95" s="131"/>
      <c r="DF95" s="131"/>
      <c r="DG95" s="131"/>
      <c r="DH95" s="131"/>
      <c r="DI95" s="131"/>
      <c r="DJ95" s="131"/>
      <c r="DK95" s="131"/>
      <c r="DL95" s="131"/>
      <c r="DM95" s="131"/>
      <c r="DN95" s="131"/>
      <c r="DO95" s="131"/>
      <c r="DP95" s="131"/>
      <c r="DQ95" s="131"/>
      <c r="DR95" s="131"/>
      <c r="DS95" s="131"/>
      <c r="DT95" s="131"/>
      <c r="DU95" s="131"/>
      <c r="DV95" s="131"/>
      <c r="DW95" s="131"/>
      <c r="DX95" s="131"/>
      <c r="DY95" s="131"/>
      <c r="DZ95" s="131"/>
      <c r="EA95" s="131"/>
      <c r="EB95" s="131"/>
      <c r="EC95" s="131"/>
      <c r="ED95" s="131"/>
      <c r="EE95" s="131"/>
      <c r="EF95" s="131"/>
      <c r="EG95" s="131"/>
      <c r="EH95" s="131"/>
      <c r="EI95" s="131"/>
      <c r="EJ95" s="131"/>
      <c r="EK95" s="131"/>
      <c r="EL95" s="131"/>
      <c r="EM95" s="131"/>
      <c r="EN95" s="131"/>
      <c r="EO95" s="131"/>
      <c r="EP95" s="131"/>
      <c r="EQ95" s="131"/>
      <c r="ER95" s="131"/>
      <c r="ES95" s="131"/>
    </row>
    <row r="96" spans="2:149" x14ac:dyDescent="0.3">
      <c r="B96" s="139" t="s">
        <v>77</v>
      </c>
      <c r="C96" s="139" t="s">
        <v>111</v>
      </c>
      <c r="D96" s="140">
        <f>SUM(L96:ES96)</f>
        <v>1</v>
      </c>
      <c r="E96" s="41"/>
      <c r="F96" s="327"/>
      <c r="G96" s="327"/>
      <c r="H96" s="327"/>
      <c r="I96" s="327"/>
      <c r="J96" s="327"/>
      <c r="K96" s="327"/>
      <c r="L96" s="141"/>
      <c r="M96" s="141"/>
      <c r="N96" s="141"/>
      <c r="O96" s="141"/>
      <c r="P96" s="141"/>
      <c r="Q96" s="141"/>
      <c r="R96" s="142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2"/>
      <c r="AL96" s="376">
        <v>2.5000000000000001E-2</v>
      </c>
      <c r="AM96" s="376">
        <v>2.5000000000000001E-2</v>
      </c>
      <c r="AN96" s="376">
        <v>2.5000000000000001E-2</v>
      </c>
      <c r="AO96" s="376">
        <v>2.5000000000000001E-2</v>
      </c>
      <c r="AP96" s="376">
        <v>2.5000000000000001E-2</v>
      </c>
      <c r="AQ96" s="376">
        <v>2.5000000000000001E-2</v>
      </c>
      <c r="AR96" s="376">
        <v>2.5000000000000001E-2</v>
      </c>
      <c r="AS96" s="376">
        <v>2.5000000000000001E-2</v>
      </c>
      <c r="AT96" s="376">
        <v>2.5000000000000001E-2</v>
      </c>
      <c r="AU96" s="376">
        <v>2.5000000000000001E-2</v>
      </c>
      <c r="AV96" s="376">
        <v>2.5000000000000001E-2</v>
      </c>
      <c r="AW96" s="376">
        <v>2.5000000000000001E-2</v>
      </c>
      <c r="AX96" s="376">
        <v>2.5000000000000001E-2</v>
      </c>
      <c r="AY96" s="376">
        <v>2.5000000000000001E-2</v>
      </c>
      <c r="AZ96" s="376">
        <v>2.5000000000000001E-2</v>
      </c>
      <c r="BA96" s="376">
        <v>2.5000000000000001E-2</v>
      </c>
      <c r="BB96" s="376">
        <v>2.5000000000000001E-2</v>
      </c>
      <c r="BC96" s="376">
        <v>2.5000000000000001E-2</v>
      </c>
      <c r="BD96" s="376">
        <v>2.5000000000000001E-2</v>
      </c>
      <c r="BE96" s="376">
        <v>2.5000000000000001E-2</v>
      </c>
      <c r="BF96" s="376">
        <v>2.5000000000000001E-2</v>
      </c>
      <c r="BG96" s="376">
        <v>2.5000000000000001E-2</v>
      </c>
      <c r="BH96" s="376">
        <v>2.5000000000000001E-2</v>
      </c>
      <c r="BI96" s="376">
        <v>2.5000000000000001E-2</v>
      </c>
      <c r="BJ96" s="376">
        <v>0.03</v>
      </c>
      <c r="BK96" s="376">
        <v>0.03</v>
      </c>
      <c r="BL96" s="376">
        <v>0.03</v>
      </c>
      <c r="BM96" s="376">
        <v>0.03</v>
      </c>
      <c r="BN96" s="376">
        <v>0.03</v>
      </c>
      <c r="BO96" s="376">
        <v>0.03</v>
      </c>
      <c r="BP96" s="376">
        <v>0.03</v>
      </c>
      <c r="BQ96" s="376">
        <v>0.03</v>
      </c>
      <c r="BR96" s="376">
        <v>0.03</v>
      </c>
      <c r="BS96" s="376">
        <v>0.03</v>
      </c>
      <c r="BT96" s="376">
        <v>0.03</v>
      </c>
      <c r="BU96" s="376">
        <v>0.03</v>
      </c>
      <c r="BV96" s="143">
        <f>1-SUM(AL96:BU96)</f>
        <v>3.999999999999948E-2</v>
      </c>
      <c r="BW96" s="141"/>
      <c r="BX96" s="141"/>
      <c r="BY96" s="141"/>
      <c r="BZ96" s="141"/>
      <c r="CA96" s="141"/>
      <c r="CB96" s="141"/>
      <c r="CC96" s="141"/>
      <c r="CD96" s="141"/>
      <c r="CE96" s="141"/>
      <c r="CF96" s="141"/>
      <c r="CG96" s="141"/>
      <c r="CH96" s="141"/>
      <c r="CI96" s="141"/>
      <c r="CJ96" s="141"/>
      <c r="CK96" s="141"/>
      <c r="CL96" s="141"/>
      <c r="CM96" s="141"/>
      <c r="CN96" s="141"/>
      <c r="CO96" s="141"/>
      <c r="CP96" s="141"/>
      <c r="CQ96" s="141"/>
      <c r="CR96" s="141"/>
      <c r="CS96" s="141"/>
      <c r="CT96" s="141"/>
      <c r="CU96" s="141"/>
      <c r="CV96" s="141"/>
      <c r="CW96" s="141"/>
      <c r="CX96" s="141"/>
      <c r="CY96" s="141"/>
      <c r="CZ96" s="141"/>
      <c r="DA96" s="141"/>
      <c r="DB96" s="141"/>
      <c r="DC96" s="141"/>
      <c r="DD96" s="141"/>
      <c r="DE96" s="141"/>
      <c r="DF96" s="141"/>
      <c r="DG96" s="141"/>
      <c r="DH96" s="141"/>
      <c r="DI96" s="141"/>
      <c r="DJ96" s="141"/>
      <c r="DK96" s="141"/>
      <c r="DL96" s="141"/>
      <c r="DM96" s="141"/>
      <c r="DN96" s="141"/>
      <c r="DO96" s="141"/>
      <c r="DP96" s="141"/>
      <c r="DQ96" s="141"/>
      <c r="DR96" s="141"/>
      <c r="DS96" s="141"/>
      <c r="DT96" s="141"/>
      <c r="DU96" s="141"/>
      <c r="DV96" s="141"/>
      <c r="DW96" s="141"/>
      <c r="DX96" s="141"/>
      <c r="DY96" s="141"/>
      <c r="DZ96" s="141"/>
      <c r="EA96" s="141"/>
      <c r="EB96" s="141"/>
      <c r="EC96" s="141"/>
      <c r="ED96" s="141"/>
      <c r="EE96" s="141"/>
      <c r="EF96" s="141"/>
      <c r="EG96" s="141"/>
      <c r="EH96" s="141"/>
      <c r="EI96" s="141"/>
      <c r="EJ96" s="141"/>
      <c r="EK96" s="141"/>
      <c r="EL96" s="141"/>
      <c r="EM96" s="141"/>
      <c r="EN96" s="141"/>
      <c r="EO96" s="141"/>
      <c r="EP96" s="141"/>
      <c r="EQ96" s="141"/>
      <c r="ER96" s="141"/>
      <c r="ES96" s="141"/>
    </row>
    <row r="97" spans="2:149" x14ac:dyDescent="0.3">
      <c r="D97" s="136">
        <f>SUM(F97:ES97)</f>
        <v>2.9999999999999973</v>
      </c>
      <c r="F97" s="54">
        <f>SUM(F94:F96)</f>
        <v>0</v>
      </c>
      <c r="G97" s="54">
        <f t="shared" ref="G97:BR97" si="35">SUM(G94:G96)</f>
        <v>0</v>
      </c>
      <c r="H97" s="54">
        <f t="shared" si="35"/>
        <v>0</v>
      </c>
      <c r="I97" s="54">
        <f t="shared" si="35"/>
        <v>0</v>
      </c>
      <c r="J97" s="54">
        <f t="shared" si="35"/>
        <v>0</v>
      </c>
      <c r="K97" s="54">
        <f t="shared" si="35"/>
        <v>0</v>
      </c>
      <c r="L97" s="54">
        <f t="shared" si="35"/>
        <v>0</v>
      </c>
      <c r="M97" s="54">
        <f t="shared" si="35"/>
        <v>0</v>
      </c>
      <c r="N97" s="54">
        <f t="shared" si="35"/>
        <v>2.5000000000000001E-2</v>
      </c>
      <c r="O97" s="54">
        <f t="shared" si="35"/>
        <v>2.5000000000000001E-2</v>
      </c>
      <c r="P97" s="54">
        <f t="shared" si="35"/>
        <v>2.5000000000000001E-2</v>
      </c>
      <c r="Q97" s="54">
        <f t="shared" si="35"/>
        <v>2.5000000000000001E-2</v>
      </c>
      <c r="R97" s="54">
        <f t="shared" si="35"/>
        <v>2.5000000000000001E-2</v>
      </c>
      <c r="S97" s="54">
        <f t="shared" si="35"/>
        <v>2.5000000000000001E-2</v>
      </c>
      <c r="T97" s="54">
        <f t="shared" si="35"/>
        <v>2.5000000000000001E-2</v>
      </c>
      <c r="U97" s="54">
        <f t="shared" si="35"/>
        <v>2.5000000000000001E-2</v>
      </c>
      <c r="V97" s="54">
        <f t="shared" si="35"/>
        <v>2.5000000000000001E-2</v>
      </c>
      <c r="W97" s="54">
        <f t="shared" si="35"/>
        <v>2.5000000000000001E-2</v>
      </c>
      <c r="X97" s="54">
        <f t="shared" si="35"/>
        <v>2.5000000000000001E-2</v>
      </c>
      <c r="Y97" s="54">
        <f t="shared" si="35"/>
        <v>2.5000000000000001E-2</v>
      </c>
      <c r="Z97" s="54">
        <f t="shared" si="35"/>
        <v>0.05</v>
      </c>
      <c r="AA97" s="54">
        <f t="shared" si="35"/>
        <v>0.05</v>
      </c>
      <c r="AB97" s="54">
        <f t="shared" si="35"/>
        <v>5.5E-2</v>
      </c>
      <c r="AC97" s="54">
        <f>SUM(AC94:AC96)</f>
        <v>5.5E-2</v>
      </c>
      <c r="AD97" s="54">
        <f>SUM(AD94:AD96)</f>
        <v>5.5E-2</v>
      </c>
      <c r="AE97" s="54">
        <f t="shared" si="35"/>
        <v>5.5E-2</v>
      </c>
      <c r="AF97" s="54">
        <f t="shared" si="35"/>
        <v>5.5E-2</v>
      </c>
      <c r="AG97" s="54">
        <f t="shared" ref="AG97:AO97" si="36">SUM(AG94:AG96)</f>
        <v>5.5E-2</v>
      </c>
      <c r="AH97" s="54">
        <f t="shared" si="36"/>
        <v>5.5E-2</v>
      </c>
      <c r="AI97" s="54">
        <f t="shared" si="36"/>
        <v>5.5E-2</v>
      </c>
      <c r="AJ97" s="54">
        <f t="shared" si="36"/>
        <v>5.5E-2</v>
      </c>
      <c r="AK97" s="54">
        <f t="shared" si="36"/>
        <v>5.5E-2</v>
      </c>
      <c r="AL97" s="54">
        <f t="shared" si="36"/>
        <v>0.08</v>
      </c>
      <c r="AM97" s="54">
        <f t="shared" si="36"/>
        <v>0.08</v>
      </c>
      <c r="AN97" s="54">
        <f t="shared" si="36"/>
        <v>8.4999999999999992E-2</v>
      </c>
      <c r="AO97" s="54">
        <f t="shared" si="36"/>
        <v>8.4999999999999992E-2</v>
      </c>
      <c r="AP97" s="54">
        <f t="shared" si="35"/>
        <v>0.10500000000000001</v>
      </c>
      <c r="AQ97" s="54">
        <f t="shared" si="35"/>
        <v>0.10500000000000001</v>
      </c>
      <c r="AR97" s="54">
        <f t="shared" si="35"/>
        <v>0.10500000000000001</v>
      </c>
      <c r="AS97" s="54">
        <f>SUM(AS94:AS96)</f>
        <v>0.10500000000000001</v>
      </c>
      <c r="AT97" s="54">
        <f t="shared" si="35"/>
        <v>8.4999999999999465E-2</v>
      </c>
      <c r="AU97" s="54">
        <f t="shared" si="35"/>
        <v>5.5E-2</v>
      </c>
      <c r="AV97" s="54">
        <f t="shared" si="35"/>
        <v>5.5E-2</v>
      </c>
      <c r="AW97" s="54">
        <f t="shared" si="35"/>
        <v>5.5E-2</v>
      </c>
      <c r="AX97" s="54">
        <f t="shared" si="35"/>
        <v>5.5E-2</v>
      </c>
      <c r="AY97" s="54">
        <f t="shared" si="35"/>
        <v>5.5E-2</v>
      </c>
      <c r="AZ97" s="54">
        <f t="shared" si="35"/>
        <v>5.5E-2</v>
      </c>
      <c r="BA97" s="54">
        <f t="shared" si="35"/>
        <v>5.5E-2</v>
      </c>
      <c r="BB97" s="54">
        <f t="shared" si="35"/>
        <v>7.5000000000000011E-2</v>
      </c>
      <c r="BC97" s="54">
        <f t="shared" si="35"/>
        <v>7.5000000000000011E-2</v>
      </c>
      <c r="BD97" s="54">
        <f t="shared" si="35"/>
        <v>7.5000000000000011E-2</v>
      </c>
      <c r="BE97" s="54">
        <f t="shared" ref="BE97:BJ97" si="37">SUM(BE94:BE96)</f>
        <v>7.5000000000000011E-2</v>
      </c>
      <c r="BF97" s="54">
        <f t="shared" si="37"/>
        <v>5.4999999999999473E-2</v>
      </c>
      <c r="BG97" s="54">
        <f t="shared" si="37"/>
        <v>2.5000000000000001E-2</v>
      </c>
      <c r="BH97" s="54">
        <f t="shared" si="37"/>
        <v>2.5000000000000001E-2</v>
      </c>
      <c r="BI97" s="54">
        <f t="shared" si="37"/>
        <v>2.5000000000000001E-2</v>
      </c>
      <c r="BJ97" s="54">
        <f t="shared" si="37"/>
        <v>0.03</v>
      </c>
      <c r="BK97" s="54">
        <f t="shared" si="35"/>
        <v>0.03</v>
      </c>
      <c r="BL97" s="54">
        <f t="shared" si="35"/>
        <v>0.03</v>
      </c>
      <c r="BM97" s="54">
        <f t="shared" si="35"/>
        <v>0.03</v>
      </c>
      <c r="BN97" s="54">
        <f t="shared" si="35"/>
        <v>0.03</v>
      </c>
      <c r="BO97" s="54">
        <f t="shared" si="35"/>
        <v>0.03</v>
      </c>
      <c r="BP97" s="54">
        <f t="shared" si="35"/>
        <v>0.03</v>
      </c>
      <c r="BQ97" s="54">
        <f t="shared" si="35"/>
        <v>0.03</v>
      </c>
      <c r="BR97" s="54">
        <f t="shared" si="35"/>
        <v>0.03</v>
      </c>
      <c r="BS97" s="54">
        <f t="shared" ref="BS97:ED97" si="38">SUM(BS94:BS96)</f>
        <v>0.03</v>
      </c>
      <c r="BT97" s="54">
        <f t="shared" si="38"/>
        <v>0.03</v>
      </c>
      <c r="BU97" s="54">
        <f t="shared" si="38"/>
        <v>0.03</v>
      </c>
      <c r="BV97" s="54">
        <f t="shared" si="38"/>
        <v>3.999999999999948E-2</v>
      </c>
      <c r="BW97" s="54">
        <f t="shared" si="38"/>
        <v>0</v>
      </c>
      <c r="BX97" s="54">
        <f t="shared" si="38"/>
        <v>0</v>
      </c>
      <c r="BY97" s="54">
        <f t="shared" si="38"/>
        <v>0</v>
      </c>
      <c r="BZ97" s="54">
        <f t="shared" si="38"/>
        <v>0</v>
      </c>
      <c r="CA97" s="54">
        <f t="shared" si="38"/>
        <v>0</v>
      </c>
      <c r="CB97" s="54">
        <f t="shared" si="38"/>
        <v>0</v>
      </c>
      <c r="CC97" s="54">
        <f t="shared" si="38"/>
        <v>0</v>
      </c>
      <c r="CD97" s="54">
        <f t="shared" si="38"/>
        <v>0</v>
      </c>
      <c r="CE97" s="54">
        <f t="shared" si="38"/>
        <v>0</v>
      </c>
      <c r="CF97" s="54">
        <f t="shared" si="38"/>
        <v>0</v>
      </c>
      <c r="CG97" s="54">
        <f t="shared" si="38"/>
        <v>0</v>
      </c>
      <c r="CH97" s="54">
        <f t="shared" si="38"/>
        <v>0</v>
      </c>
      <c r="CI97" s="54">
        <f t="shared" si="38"/>
        <v>0</v>
      </c>
      <c r="CJ97" s="54">
        <f t="shared" si="38"/>
        <v>0</v>
      </c>
      <c r="CK97" s="54">
        <f t="shared" si="38"/>
        <v>0</v>
      </c>
      <c r="CL97" s="54">
        <f t="shared" si="38"/>
        <v>0</v>
      </c>
      <c r="CM97" s="54">
        <f t="shared" si="38"/>
        <v>0</v>
      </c>
      <c r="CN97" s="54">
        <f t="shared" si="38"/>
        <v>0</v>
      </c>
      <c r="CO97" s="54">
        <f t="shared" si="38"/>
        <v>0</v>
      </c>
      <c r="CP97" s="54">
        <f t="shared" si="38"/>
        <v>0</v>
      </c>
      <c r="CQ97" s="54">
        <f t="shared" si="38"/>
        <v>0</v>
      </c>
      <c r="CR97" s="54">
        <f t="shared" si="38"/>
        <v>0</v>
      </c>
      <c r="CS97" s="54">
        <f t="shared" si="38"/>
        <v>0</v>
      </c>
      <c r="CT97" s="54">
        <f t="shared" si="38"/>
        <v>0</v>
      </c>
      <c r="CU97" s="54">
        <f t="shared" si="38"/>
        <v>0</v>
      </c>
      <c r="CV97" s="54">
        <f t="shared" si="38"/>
        <v>0</v>
      </c>
      <c r="CW97" s="54">
        <f t="shared" si="38"/>
        <v>0</v>
      </c>
      <c r="CX97" s="54">
        <f t="shared" si="38"/>
        <v>0</v>
      </c>
      <c r="CY97" s="54">
        <f t="shared" si="38"/>
        <v>0</v>
      </c>
      <c r="CZ97" s="54">
        <f t="shared" si="38"/>
        <v>0</v>
      </c>
      <c r="DA97" s="54">
        <f t="shared" si="38"/>
        <v>0</v>
      </c>
      <c r="DB97" s="54">
        <f t="shared" si="38"/>
        <v>0</v>
      </c>
      <c r="DC97" s="54">
        <f t="shared" si="38"/>
        <v>0</v>
      </c>
      <c r="DD97" s="54">
        <f t="shared" si="38"/>
        <v>0</v>
      </c>
      <c r="DE97" s="54">
        <f t="shared" si="38"/>
        <v>0</v>
      </c>
      <c r="DF97" s="54">
        <f t="shared" si="38"/>
        <v>0</v>
      </c>
      <c r="DG97" s="54">
        <f t="shared" si="38"/>
        <v>0</v>
      </c>
      <c r="DH97" s="54">
        <f t="shared" si="38"/>
        <v>0</v>
      </c>
      <c r="DI97" s="54">
        <f t="shared" si="38"/>
        <v>0</v>
      </c>
      <c r="DJ97" s="54">
        <f t="shared" si="38"/>
        <v>0</v>
      </c>
      <c r="DK97" s="54">
        <f t="shared" si="38"/>
        <v>0</v>
      </c>
      <c r="DL97" s="54">
        <f t="shared" si="38"/>
        <v>0</v>
      </c>
      <c r="DM97" s="54">
        <f t="shared" si="38"/>
        <v>0</v>
      </c>
      <c r="DN97" s="54">
        <f t="shared" si="38"/>
        <v>0</v>
      </c>
      <c r="DO97" s="54">
        <f t="shared" si="38"/>
        <v>0</v>
      </c>
      <c r="DP97" s="54">
        <f t="shared" si="38"/>
        <v>0</v>
      </c>
      <c r="DQ97" s="54">
        <f t="shared" si="38"/>
        <v>0</v>
      </c>
      <c r="DR97" s="54">
        <f t="shared" si="38"/>
        <v>0</v>
      </c>
      <c r="DS97" s="54">
        <f t="shared" si="38"/>
        <v>0</v>
      </c>
      <c r="DT97" s="54">
        <f t="shared" si="38"/>
        <v>0</v>
      </c>
      <c r="DU97" s="54">
        <f t="shared" si="38"/>
        <v>0</v>
      </c>
      <c r="DV97" s="54">
        <f t="shared" si="38"/>
        <v>0</v>
      </c>
      <c r="DW97" s="54">
        <f t="shared" si="38"/>
        <v>0</v>
      </c>
      <c r="DX97" s="54">
        <f t="shared" si="38"/>
        <v>0</v>
      </c>
      <c r="DY97" s="54">
        <f t="shared" si="38"/>
        <v>0</v>
      </c>
      <c r="DZ97" s="54">
        <f t="shared" si="38"/>
        <v>0</v>
      </c>
      <c r="EA97" s="54">
        <f t="shared" si="38"/>
        <v>0</v>
      </c>
      <c r="EB97" s="54">
        <f t="shared" si="38"/>
        <v>0</v>
      </c>
      <c r="EC97" s="54">
        <f t="shared" si="38"/>
        <v>0</v>
      </c>
      <c r="ED97" s="54">
        <f t="shared" si="38"/>
        <v>0</v>
      </c>
      <c r="EE97" s="54">
        <f t="shared" ref="EE97:ES97" si="39">SUM(EE94:EE96)</f>
        <v>0</v>
      </c>
      <c r="EF97" s="54">
        <f t="shared" si="39"/>
        <v>0</v>
      </c>
      <c r="EG97" s="54">
        <f t="shared" si="39"/>
        <v>0</v>
      </c>
      <c r="EH97" s="54">
        <f t="shared" si="39"/>
        <v>0</v>
      </c>
      <c r="EI97" s="54">
        <f t="shared" si="39"/>
        <v>0</v>
      </c>
      <c r="EJ97" s="54">
        <f t="shared" si="39"/>
        <v>0</v>
      </c>
      <c r="EK97" s="54">
        <f t="shared" si="39"/>
        <v>0</v>
      </c>
      <c r="EL97" s="54">
        <f t="shared" si="39"/>
        <v>0</v>
      </c>
      <c r="EM97" s="54">
        <f t="shared" si="39"/>
        <v>0</v>
      </c>
      <c r="EN97" s="54">
        <f t="shared" si="39"/>
        <v>0</v>
      </c>
      <c r="EO97" s="54">
        <f t="shared" si="39"/>
        <v>0</v>
      </c>
      <c r="EP97" s="54">
        <f t="shared" si="39"/>
        <v>0</v>
      </c>
      <c r="EQ97" s="54">
        <f t="shared" si="39"/>
        <v>0</v>
      </c>
      <c r="ER97" s="54">
        <f t="shared" si="39"/>
        <v>0</v>
      </c>
      <c r="ES97" s="54">
        <f t="shared" si="39"/>
        <v>0</v>
      </c>
    </row>
    <row r="98" spans="2:149" x14ac:dyDescent="0.3"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  <c r="BI98" s="54"/>
      <c r="BJ98" s="54"/>
      <c r="BK98" s="54"/>
      <c r="BL98" s="54"/>
      <c r="BM98" s="54"/>
      <c r="BN98" s="54"/>
      <c r="BO98" s="54"/>
      <c r="BP98" s="54"/>
      <c r="BQ98" s="54"/>
      <c r="BR98" s="54"/>
      <c r="BS98" s="54"/>
      <c r="BT98" s="54"/>
      <c r="BU98" s="54"/>
      <c r="BV98" s="54"/>
      <c r="BW98" s="54"/>
      <c r="BX98" s="54"/>
      <c r="BY98" s="54"/>
      <c r="BZ98" s="54"/>
      <c r="CA98" s="54"/>
      <c r="CB98" s="54"/>
      <c r="CC98" s="54"/>
      <c r="CD98" s="54"/>
      <c r="CE98" s="54"/>
      <c r="CF98" s="54"/>
      <c r="CG98" s="54"/>
      <c r="CH98" s="54"/>
      <c r="CI98" s="54"/>
      <c r="CJ98" s="54"/>
      <c r="CK98" s="54"/>
      <c r="CL98" s="54"/>
      <c r="CM98" s="54"/>
      <c r="CN98" s="54"/>
      <c r="CO98" s="54"/>
      <c r="CP98" s="54"/>
      <c r="CQ98" s="54"/>
      <c r="CR98" s="54"/>
      <c r="CS98" s="54"/>
      <c r="CT98" s="54"/>
      <c r="CU98" s="54"/>
      <c r="CV98" s="54"/>
      <c r="CW98" s="54"/>
      <c r="CX98" s="54"/>
      <c r="CY98" s="54"/>
      <c r="CZ98" s="54"/>
      <c r="DA98" s="54"/>
      <c r="DB98" s="54"/>
      <c r="DC98" s="54"/>
      <c r="DD98" s="54"/>
      <c r="DE98" s="54"/>
      <c r="DF98" s="54"/>
      <c r="DG98" s="54"/>
      <c r="DH98" s="54"/>
      <c r="DI98" s="54"/>
      <c r="DJ98" s="54"/>
      <c r="DK98" s="54"/>
      <c r="DL98" s="54"/>
      <c r="DM98" s="54"/>
      <c r="DN98" s="54"/>
      <c r="DO98" s="54"/>
      <c r="DP98" s="54"/>
      <c r="DQ98" s="54"/>
      <c r="DR98" s="54"/>
      <c r="DS98" s="54"/>
      <c r="DT98" s="54"/>
      <c r="DU98" s="54"/>
      <c r="DV98" s="54"/>
      <c r="DW98" s="54"/>
      <c r="DX98" s="54"/>
      <c r="DY98" s="54"/>
      <c r="DZ98" s="54"/>
      <c r="EA98" s="54"/>
      <c r="EB98" s="54"/>
      <c r="EC98" s="54"/>
      <c r="ED98" s="54"/>
      <c r="EE98" s="54"/>
      <c r="EF98" s="54"/>
      <c r="EG98" s="54"/>
      <c r="EH98" s="54"/>
      <c r="EI98" s="54"/>
      <c r="EJ98" s="54"/>
      <c r="EK98" s="54"/>
      <c r="EL98" s="54"/>
      <c r="EM98" s="54"/>
      <c r="EN98" s="54"/>
      <c r="EO98" s="54"/>
      <c r="EP98" s="54"/>
      <c r="EQ98" s="54"/>
      <c r="ER98" s="54"/>
      <c r="ES98" s="54"/>
    </row>
    <row r="99" spans="2:149" x14ac:dyDescent="0.3">
      <c r="B99" s="147" t="s">
        <v>176</v>
      </c>
      <c r="C99" s="41"/>
      <c r="D99" s="41"/>
      <c r="E99" s="41"/>
      <c r="F99" s="41" t="str" cm="1">
        <f t="array" ref="F99:L99">TRANSPOSE(Schedule!B31:B37)</f>
        <v>2 BHK</v>
      </c>
      <c r="G99" s="41" t="str">
        <v xml:space="preserve">3 BHK </v>
      </c>
      <c r="H99" s="41" t="str">
        <v>3 BHK + S</v>
      </c>
      <c r="I99" s="41" t="str">
        <v>4 BHK  + S</v>
      </c>
      <c r="J99" s="41" t="str">
        <v>Retail</v>
      </c>
      <c r="K99" s="41" t="str">
        <v>Commercial NILP</v>
      </c>
      <c r="L99" s="41" t="str">
        <v>Commercial TOD</v>
      </c>
    </row>
    <row r="100" spans="2:149" x14ac:dyDescent="0.3">
      <c r="B100" s="7" t="s">
        <v>108</v>
      </c>
      <c r="F100" s="52">
        <f>IF(Options!$D$2=Options!$D$4,Options!D50,IF(Options!$D$2=Options!$E$4,Options!E50,IF(Options!$D$2=Options!$F$4,Options!F50,IF(Options!$D$2=Options!$G$4,Options!G50,IF(Options!$D$2=Options!$H$4,Options!H50,IF(Options!$D$2=Options!$I$4,Options!I50,IF(Options!$D$2=Options!$J$4,Options!J50,IF(Options!$D$2=Options!$K$4,Options!K50,IF(Options!$D$2=Options!$L$4,Options!L50,IF(Options!$D$2=Options!$M$4,Options!M50,0))))))))))</f>
        <v>0.25</v>
      </c>
      <c r="G100" s="52">
        <f>F100</f>
        <v>0.25</v>
      </c>
      <c r="H100" s="52">
        <f t="shared" ref="H100:J100" si="40">G100</f>
        <v>0.25</v>
      </c>
      <c r="I100" s="52">
        <f t="shared" si="40"/>
        <v>0.25</v>
      </c>
      <c r="J100" s="52">
        <f t="shared" si="40"/>
        <v>0.25</v>
      </c>
      <c r="K100" s="52">
        <f>J100</f>
        <v>0.25</v>
      </c>
      <c r="L100" s="52">
        <f t="shared" ref="L100" si="41">K100</f>
        <v>0.25</v>
      </c>
      <c r="M100" s="145"/>
      <c r="N100" s="145"/>
    </row>
    <row r="101" spans="2:149" x14ac:dyDescent="0.3">
      <c r="B101" s="7" t="s">
        <v>109</v>
      </c>
      <c r="F101" s="52">
        <f>IF(Options!$D$2=Options!$D$4,Options!D51,IF(Options!$D$2=Options!$E$4,Options!E51,IF(Options!$D$2=Options!$F$4,Options!F51,IF(Options!$D$2=Options!$G$4,Options!G51,IF(Options!$D$2=Options!$H$4,Options!H51,IF(Options!$D$2=Options!$I$4,Options!I51,IF(Options!$D$2=Options!$J$4,Options!J51,IF(Options!$D$2=Options!$K$4,Options!K51,IF(Options!$D$2=Options!$L$4,Options!L51,IF(Options!$D$2=Options!$M$4,Options!M51,0))))))))))</f>
        <v>0.3</v>
      </c>
      <c r="G101" s="52">
        <f t="shared" ref="G101:J102" si="42">F101</f>
        <v>0.3</v>
      </c>
      <c r="H101" s="52">
        <f t="shared" si="42"/>
        <v>0.3</v>
      </c>
      <c r="I101" s="52">
        <f t="shared" si="42"/>
        <v>0.3</v>
      </c>
      <c r="J101" s="52">
        <f t="shared" si="42"/>
        <v>0.3</v>
      </c>
      <c r="K101" s="52">
        <f t="shared" ref="K101:L101" si="43">J101</f>
        <v>0.3</v>
      </c>
      <c r="L101" s="52">
        <f t="shared" si="43"/>
        <v>0.3</v>
      </c>
      <c r="M101" s="145"/>
      <c r="N101" s="145"/>
    </row>
    <row r="102" spans="2:149" x14ac:dyDescent="0.3">
      <c r="B102" s="41" t="s">
        <v>110</v>
      </c>
      <c r="C102" s="41"/>
      <c r="D102" s="41"/>
      <c r="E102" s="41"/>
      <c r="F102" s="299">
        <f>IF(Options!$D$2=Options!$D$4,Options!D52,IF(Options!$D$2=Options!$E$4,Options!E52,IF(Options!$D$2=Options!$F$4,Options!F52,IF(Options!$D$2=Options!$G$4,Options!G52,IF(Options!$D$2=Options!$H$4,Options!H52,IF(Options!$D$2=Options!$I$4,Options!I52,IF(Options!$D$2=Options!$J$4,Options!J52,IF(Options!$D$2=Options!$K$4,Options!K52,IF(Options!$D$2=Options!$L$4,Options!L52,IF(Options!$D$2=Options!$M$4,Options!M52,0))))))))))</f>
        <v>0.44999999999999996</v>
      </c>
      <c r="G102" s="299">
        <f t="shared" si="42"/>
        <v>0.44999999999999996</v>
      </c>
      <c r="H102" s="299">
        <f t="shared" si="42"/>
        <v>0.44999999999999996</v>
      </c>
      <c r="I102" s="299">
        <f t="shared" si="42"/>
        <v>0.44999999999999996</v>
      </c>
      <c r="J102" s="299">
        <f t="shared" si="42"/>
        <v>0.44999999999999996</v>
      </c>
      <c r="K102" s="299">
        <f t="shared" ref="K102:L102" si="44">J102</f>
        <v>0.44999999999999996</v>
      </c>
      <c r="L102" s="299">
        <f t="shared" si="44"/>
        <v>0.44999999999999996</v>
      </c>
      <c r="M102" s="30"/>
      <c r="N102" s="30"/>
    </row>
    <row r="103" spans="2:149" x14ac:dyDescent="0.3">
      <c r="F103" s="30">
        <f>SUM(F100:F102)</f>
        <v>1</v>
      </c>
      <c r="G103" s="30">
        <f t="shared" ref="G103:L103" si="45">SUM(G100:G102)</f>
        <v>1</v>
      </c>
      <c r="H103" s="30">
        <f t="shared" si="45"/>
        <v>1</v>
      </c>
      <c r="I103" s="30">
        <f t="shared" si="45"/>
        <v>1</v>
      </c>
      <c r="J103" s="30">
        <f t="shared" si="45"/>
        <v>1</v>
      </c>
      <c r="K103" s="30">
        <f t="shared" si="45"/>
        <v>1</v>
      </c>
      <c r="L103" s="30">
        <f t="shared" si="45"/>
        <v>1</v>
      </c>
      <c r="M103" s="30"/>
      <c r="N103" s="30"/>
    </row>
    <row r="104" spans="2:149" x14ac:dyDescent="0.3">
      <c r="F104" s="30"/>
      <c r="G104" s="30"/>
      <c r="H104" s="30"/>
      <c r="I104" s="30"/>
      <c r="J104" s="30"/>
      <c r="K104" s="30"/>
      <c r="L104" s="30"/>
    </row>
    <row r="105" spans="2:149" x14ac:dyDescent="0.3">
      <c r="B105" s="147" t="s">
        <v>177</v>
      </c>
      <c r="C105" s="41"/>
      <c r="D105" s="137" t="s">
        <v>10</v>
      </c>
      <c r="E105" s="41"/>
      <c r="F105" s="41" t="str" cm="1">
        <f t="array" ref="F105:L105">TRANSPOSE(Schedule!B31:B37)</f>
        <v>2 BHK</v>
      </c>
      <c r="G105" s="41" t="str">
        <v xml:space="preserve">3 BHK </v>
      </c>
      <c r="H105" s="41" t="str">
        <v>3 BHK + S</v>
      </c>
      <c r="I105" s="41" t="str">
        <v>4 BHK  + S</v>
      </c>
      <c r="J105" s="41" t="str">
        <v>Retail</v>
      </c>
      <c r="K105" s="41" t="str">
        <v>Commercial NILP</v>
      </c>
      <c r="L105" s="41" t="str">
        <v>Commercial TOD</v>
      </c>
    </row>
    <row r="106" spans="2:149" x14ac:dyDescent="0.3">
      <c r="B106" s="7" t="s">
        <v>108</v>
      </c>
      <c r="C106" s="53"/>
      <c r="D106" s="150">
        <f>SUM(F106:M106)</f>
        <v>900157.21539933444</v>
      </c>
      <c r="F106" s="51">
        <f>F100*$F$109</f>
        <v>0</v>
      </c>
      <c r="G106" s="51">
        <f>G100*$G$109</f>
        <v>209988.42774212183</v>
      </c>
      <c r="H106" s="51">
        <f>H100*$H$109</f>
        <v>279984.57032282912</v>
      </c>
      <c r="I106" s="51">
        <f>I100*$I$109</f>
        <v>209988.42774212183</v>
      </c>
      <c r="J106" s="51">
        <f>J100*$J$109</f>
        <v>18017.336453903099</v>
      </c>
      <c r="K106" s="51">
        <f>K100*$K$109</f>
        <v>53712.841279886488</v>
      </c>
      <c r="L106" s="51">
        <f>L100*$L$109</f>
        <v>128465.61185847198</v>
      </c>
      <c r="M106" s="69"/>
    </row>
    <row r="107" spans="2:149" x14ac:dyDescent="0.3">
      <c r="B107" s="7" t="s">
        <v>109</v>
      </c>
      <c r="D107" s="150">
        <f>SUM(F107:M107)</f>
        <v>1080188.6584792011</v>
      </c>
      <c r="F107" s="51">
        <f>F101*$F$109</f>
        <v>0</v>
      </c>
      <c r="G107" s="51">
        <f t="shared" ref="G107:G108" si="46">G101*$G$109</f>
        <v>251986.11329054617</v>
      </c>
      <c r="H107" s="51">
        <f t="shared" ref="H107:H108" si="47">H101*$H$109</f>
        <v>335981.48438739491</v>
      </c>
      <c r="I107" s="51">
        <f t="shared" ref="I107:I108" si="48">I101*$I$109</f>
        <v>251986.11329054617</v>
      </c>
      <c r="J107" s="51">
        <f t="shared" ref="J107:J108" si="49">J101*$J$109</f>
        <v>21620.803744683719</v>
      </c>
      <c r="K107" s="51">
        <f t="shared" ref="K107:K108" si="50">K101*$K$109</f>
        <v>64455.409535863786</v>
      </c>
      <c r="L107" s="51">
        <f t="shared" ref="L107:L108" si="51">L101*$L$109</f>
        <v>154158.73423016636</v>
      </c>
      <c r="M107" s="69"/>
    </row>
    <row r="108" spans="2:149" x14ac:dyDescent="0.3">
      <c r="B108" s="41" t="s">
        <v>110</v>
      </c>
      <c r="C108" s="41"/>
      <c r="D108" s="151">
        <f>SUM(F108:M108)</f>
        <v>1620282.9877188015</v>
      </c>
      <c r="E108" s="41"/>
      <c r="F108" s="59">
        <f>F102*$F$109</f>
        <v>0</v>
      </c>
      <c r="G108" s="59">
        <f t="shared" si="46"/>
        <v>377979.16993581923</v>
      </c>
      <c r="H108" s="59">
        <f t="shared" si="47"/>
        <v>503972.2265810924</v>
      </c>
      <c r="I108" s="59">
        <f t="shared" si="48"/>
        <v>377979.16993581923</v>
      </c>
      <c r="J108" s="59">
        <f t="shared" si="49"/>
        <v>32431.205617025575</v>
      </c>
      <c r="K108" s="59">
        <f t="shared" si="50"/>
        <v>96683.114303795664</v>
      </c>
      <c r="L108" s="59">
        <f t="shared" si="51"/>
        <v>231238.10134524954</v>
      </c>
      <c r="M108" s="69"/>
    </row>
    <row r="109" spans="2:149" x14ac:dyDescent="0.3">
      <c r="D109" s="152">
        <f>SUM(D106:D108)</f>
        <v>3600628.8615973368</v>
      </c>
      <c r="F109" s="72" cm="1">
        <f t="array" ref="F109:L109">TRANSPOSE(Schedule!G31:G37)</f>
        <v>0</v>
      </c>
      <c r="G109" s="72">
        <v>839953.71096848731</v>
      </c>
      <c r="H109" s="72">
        <v>1119938.2812913165</v>
      </c>
      <c r="I109" s="72">
        <v>839953.71096848731</v>
      </c>
      <c r="J109" s="72">
        <v>72069.345815612396</v>
      </c>
      <c r="K109" s="72">
        <v>214851.36511954595</v>
      </c>
      <c r="L109" s="72">
        <v>513862.44743388792</v>
      </c>
      <c r="M109" s="72"/>
    </row>
    <row r="110" spans="2:149" x14ac:dyDescent="0.3">
      <c r="F110" s="30"/>
      <c r="G110" s="30"/>
      <c r="H110" s="30"/>
      <c r="I110" s="30"/>
      <c r="J110" s="30"/>
      <c r="K110" s="30"/>
      <c r="L110" s="30"/>
    </row>
    <row r="111" spans="2:149" x14ac:dyDescent="0.3">
      <c r="B111" s="147" t="s">
        <v>175</v>
      </c>
      <c r="C111" s="41"/>
      <c r="D111" s="41"/>
      <c r="E111" s="41"/>
      <c r="F111" s="41" t="str" cm="1">
        <f t="array" ref="F111:L111">TRANSPOSE(Schedule!B31:B37)</f>
        <v>2 BHK</v>
      </c>
      <c r="G111" s="41" t="str">
        <v xml:space="preserve">3 BHK </v>
      </c>
      <c r="H111" s="41" t="str">
        <v>3 BHK + S</v>
      </c>
      <c r="I111" s="41" t="str">
        <v>4 BHK  + S</v>
      </c>
      <c r="J111" s="41" t="str">
        <v>Retail</v>
      </c>
      <c r="K111" s="41" t="str">
        <v>Commercial NILP</v>
      </c>
      <c r="L111" s="41" t="str">
        <v>Commercial TOD</v>
      </c>
      <c r="M111" s="41" t="s">
        <v>114</v>
      </c>
      <c r="N111" s="41" t="s">
        <v>50</v>
      </c>
    </row>
    <row r="112" spans="2:149" x14ac:dyDescent="0.3">
      <c r="B112" s="7" t="s">
        <v>108</v>
      </c>
      <c r="F112" s="52">
        <f>IF(Options!$D$2=Options!$D$4,Options!D45,IF(Options!$D$2=Options!$E$4,Options!E45,IF(Options!$D$2=Options!$F$4,Options!F45,IF(Options!$D$2=Options!$G$4,Options!G45,IF(Options!$D$2=Options!$H$4,Options!H45,IF(Options!$D$2=Options!$I$4,Options!I45,IF(Options!$D$2=Options!$J$4,Options!J45,IF(Options!$D$2=Options!$K$4,Options!K45,IF(Options!$D$2=Options!$L$4,Options!L45,IF(Options!$D$2=Options!$M$4,Options!M45,0))))))))))</f>
        <v>0.25</v>
      </c>
      <c r="G112" s="52">
        <f>F112</f>
        <v>0.25</v>
      </c>
      <c r="H112" s="52">
        <f t="shared" ref="H112:I112" si="52">G112</f>
        <v>0.25</v>
      </c>
      <c r="I112" s="52">
        <f t="shared" si="52"/>
        <v>0.25</v>
      </c>
      <c r="J112" s="52">
        <f t="shared" ref="J112:M114" si="53">I112</f>
        <v>0.25</v>
      </c>
      <c r="K112" s="52">
        <f t="shared" si="53"/>
        <v>0.25</v>
      </c>
      <c r="L112" s="52">
        <f t="shared" si="53"/>
        <v>0.25</v>
      </c>
      <c r="M112" s="52">
        <f t="shared" si="53"/>
        <v>0.25</v>
      </c>
      <c r="N112" s="52">
        <v>1</v>
      </c>
    </row>
    <row r="113" spans="2:14" x14ac:dyDescent="0.3">
      <c r="B113" s="7" t="s">
        <v>109</v>
      </c>
      <c r="F113" s="52">
        <f>IF(Options!$D$2=Options!$D$4,Options!D46,IF(Options!$D$2=Options!$E$4,Options!E46,IF(Options!$D$2=Options!$F$4,Options!F46,IF(Options!$D$2=Options!$G$4,Options!G46,IF(Options!$D$2=Options!$H$4,Options!H46,IF(Options!$D$2=Options!$I$4,Options!I46,IF(Options!$D$2=Options!$J$4,Options!J46,IF(Options!$D$2=Options!$K$4,Options!K46,IF(Options!$D$2=Options!$L$4,Options!L46,IF(Options!$D$2=Options!$M$4,Options!M46,0))))))))))</f>
        <v>0.3</v>
      </c>
      <c r="G113" s="52">
        <f t="shared" ref="G113:I114" si="54">F113</f>
        <v>0.3</v>
      </c>
      <c r="H113" s="52">
        <f t="shared" si="54"/>
        <v>0.3</v>
      </c>
      <c r="I113" s="52">
        <f t="shared" si="54"/>
        <v>0.3</v>
      </c>
      <c r="J113" s="52">
        <f t="shared" si="53"/>
        <v>0.3</v>
      </c>
      <c r="K113" s="52">
        <f t="shared" si="53"/>
        <v>0.3</v>
      </c>
      <c r="L113" s="52">
        <f t="shared" si="53"/>
        <v>0.3</v>
      </c>
      <c r="M113" s="52">
        <f t="shared" si="53"/>
        <v>0.3</v>
      </c>
      <c r="N113" s="52">
        <v>0</v>
      </c>
    </row>
    <row r="114" spans="2:14" x14ac:dyDescent="0.3">
      <c r="B114" s="41" t="s">
        <v>110</v>
      </c>
      <c r="C114" s="41"/>
      <c r="D114" s="41"/>
      <c r="E114" s="41"/>
      <c r="F114" s="299">
        <f>IF(Options!$D$2=Options!$D$4,Options!D47,IF(Options!$D$2=Options!$E$4,Options!E47,IF(Options!$D$2=Options!$F$4,Options!F47,IF(Options!$D$2=Options!$G$4,Options!G47,IF(Options!$D$2=Options!$H$4,Options!H47,IF(Options!$D$2=Options!$I$4,Options!I47,IF(Options!$D$2=Options!$J$4,Options!J47,IF(Options!$D$2=Options!$K$4,Options!K47,IF(Options!$D$2=Options!$L$4,Options!L47,IF(Options!$D$2=Options!$M$4,Options!M47,0))))))))))</f>
        <v>0.44999999999999996</v>
      </c>
      <c r="G114" s="299">
        <f t="shared" si="54"/>
        <v>0.44999999999999996</v>
      </c>
      <c r="H114" s="299">
        <f t="shared" si="54"/>
        <v>0.44999999999999996</v>
      </c>
      <c r="I114" s="299">
        <f t="shared" si="54"/>
        <v>0.44999999999999996</v>
      </c>
      <c r="J114" s="63">
        <f t="shared" si="53"/>
        <v>0.44999999999999996</v>
      </c>
      <c r="K114" s="63">
        <f t="shared" si="53"/>
        <v>0.44999999999999996</v>
      </c>
      <c r="L114" s="63">
        <f t="shared" si="53"/>
        <v>0.44999999999999996</v>
      </c>
      <c r="M114" s="63">
        <f t="shared" si="53"/>
        <v>0.44999999999999996</v>
      </c>
      <c r="N114" s="63">
        <v>0</v>
      </c>
    </row>
    <row r="115" spans="2:14" x14ac:dyDescent="0.3">
      <c r="F115" s="30">
        <f>SUM(F112:F114)</f>
        <v>1</v>
      </c>
      <c r="G115" s="30">
        <f t="shared" ref="G115" si="55">SUM(G112:G114)</f>
        <v>1</v>
      </c>
      <c r="H115" s="30">
        <f t="shared" ref="H115" si="56">SUM(H112:H114)</f>
        <v>1</v>
      </c>
      <c r="I115" s="30">
        <f>SUM(I112:I114)</f>
        <v>1</v>
      </c>
      <c r="J115" s="30">
        <f t="shared" ref="J115:K115" si="57">SUM(J112:J114)</f>
        <v>1</v>
      </c>
      <c r="K115" s="30">
        <f t="shared" si="57"/>
        <v>1</v>
      </c>
      <c r="L115" s="30">
        <f t="shared" ref="L115:N115" si="58">SUM(L112:L114)</f>
        <v>1</v>
      </c>
      <c r="M115" s="30">
        <f t="shared" si="58"/>
        <v>1</v>
      </c>
      <c r="N115" s="30">
        <f t="shared" si="58"/>
        <v>1</v>
      </c>
    </row>
    <row r="117" spans="2:14" x14ac:dyDescent="0.3">
      <c r="B117" s="147" t="s">
        <v>175</v>
      </c>
      <c r="C117" s="41"/>
      <c r="D117" s="137" t="s">
        <v>10</v>
      </c>
      <c r="E117" s="41"/>
      <c r="F117" s="41" t="str" cm="1">
        <f t="array" ref="F117:L117">TRANSPOSE(Schedule!B31:B37)</f>
        <v>2 BHK</v>
      </c>
      <c r="G117" s="41" t="str">
        <v xml:space="preserve">3 BHK </v>
      </c>
      <c r="H117" s="41" t="str">
        <v>3 BHK + S</v>
      </c>
      <c r="I117" s="41" t="str">
        <v>4 BHK  + S</v>
      </c>
      <c r="J117" s="41" t="str">
        <v>Retail</v>
      </c>
      <c r="K117" s="41" t="str">
        <v>Commercial NILP</v>
      </c>
      <c r="L117" s="41" t="str">
        <v>Commercial TOD</v>
      </c>
      <c r="M117" s="41" t="s">
        <v>114</v>
      </c>
      <c r="N117" s="41" t="s">
        <v>50</v>
      </c>
    </row>
    <row r="118" spans="2:14" x14ac:dyDescent="0.3">
      <c r="B118" s="7" t="s">
        <v>108</v>
      </c>
      <c r="D118" s="150">
        <f>SUM(F118:N118)</f>
        <v>1467993.4792496869</v>
      </c>
      <c r="F118" s="51">
        <f>F112*$F$121</f>
        <v>0</v>
      </c>
      <c r="G118" s="51">
        <f>G112*$G$121</f>
        <v>197389.12207759451</v>
      </c>
      <c r="H118" s="51">
        <f>H112*$H$121</f>
        <v>263185.49610345939</v>
      </c>
      <c r="I118" s="51">
        <f>I112*$I$121</f>
        <v>197389.12207759451</v>
      </c>
      <c r="J118" s="51">
        <f>J112*$J$121</f>
        <v>18017.336453903099</v>
      </c>
      <c r="K118" s="51">
        <f>K112*$K$121</f>
        <v>53712.841279886488</v>
      </c>
      <c r="L118" s="51">
        <f>L112*$L$121</f>
        <v>128465.61185847198</v>
      </c>
      <c r="M118" s="51">
        <f>M112*$M$121</f>
        <v>532832.13572178083</v>
      </c>
      <c r="N118" s="51">
        <f>N112*$N$121</f>
        <v>77001.813676996171</v>
      </c>
    </row>
    <row r="119" spans="2:14" x14ac:dyDescent="0.3">
      <c r="B119" s="7" t="s">
        <v>109</v>
      </c>
      <c r="D119" s="150">
        <f>SUM(F119:N119)</f>
        <v>1669189.9986872291</v>
      </c>
      <c r="F119" s="51">
        <f t="shared" ref="F119:F120" si="59">F113*$F$121</f>
        <v>0</v>
      </c>
      <c r="G119" s="51">
        <f t="shared" ref="G119:G120" si="60">G113*$G$121</f>
        <v>236866.94649311341</v>
      </c>
      <c r="H119" s="51">
        <f t="shared" ref="H119:H120" si="61">H113*$H$121</f>
        <v>315822.59532415128</v>
      </c>
      <c r="I119" s="51">
        <f t="shared" ref="I119:I120" si="62">I113*$I$121</f>
        <v>236866.94649311341</v>
      </c>
      <c r="J119" s="51">
        <f t="shared" ref="J119:J120" si="63">J113*$J$121</f>
        <v>21620.803744683719</v>
      </c>
      <c r="K119" s="51">
        <f t="shared" ref="K119:K120" si="64">K113*$K$121</f>
        <v>64455.409535863786</v>
      </c>
      <c r="L119" s="51">
        <f t="shared" ref="L119:L120" si="65">L113*$L$121</f>
        <v>154158.73423016636</v>
      </c>
      <c r="M119" s="51">
        <f t="shared" ref="M119:M120" si="66">M113*$M$121</f>
        <v>639398.56286613701</v>
      </c>
      <c r="N119" s="51">
        <f t="shared" ref="N119:N120" si="67">N113*$N$121</f>
        <v>0</v>
      </c>
    </row>
    <row r="120" spans="2:14" x14ac:dyDescent="0.3">
      <c r="B120" s="41" t="s">
        <v>110</v>
      </c>
      <c r="C120" s="41"/>
      <c r="D120" s="151">
        <f>SUM(F120:N120)</f>
        <v>2503784.9980308432</v>
      </c>
      <c r="E120" s="41"/>
      <c r="F120" s="59">
        <f t="shared" si="59"/>
        <v>0</v>
      </c>
      <c r="G120" s="59">
        <f t="shared" si="60"/>
        <v>355300.41973967006</v>
      </c>
      <c r="H120" s="59">
        <f t="shared" si="61"/>
        <v>473733.89298622683</v>
      </c>
      <c r="I120" s="59">
        <f t="shared" si="62"/>
        <v>355300.41973967006</v>
      </c>
      <c r="J120" s="59">
        <f t="shared" si="63"/>
        <v>32431.205617025575</v>
      </c>
      <c r="K120" s="59">
        <f t="shared" si="64"/>
        <v>96683.114303795664</v>
      </c>
      <c r="L120" s="59">
        <f t="shared" si="65"/>
        <v>231238.10134524954</v>
      </c>
      <c r="M120" s="59">
        <f t="shared" si="66"/>
        <v>959097.84429920535</v>
      </c>
      <c r="N120" s="59">
        <f t="shared" si="67"/>
        <v>0</v>
      </c>
    </row>
    <row r="121" spans="2:14" x14ac:dyDescent="0.3">
      <c r="D121" s="152">
        <f>SUM(D118:D120)</f>
        <v>5640968.4759677593</v>
      </c>
      <c r="F121" s="73" cm="1">
        <f t="array" ref="F121:L121">TRANSPOSE(Schedule!N31:N37)</f>
        <v>0</v>
      </c>
      <c r="G121" s="73">
        <v>789556.48831037804</v>
      </c>
      <c r="H121" s="73">
        <v>1052741.9844138375</v>
      </c>
      <c r="I121" s="73">
        <v>789556.48831037804</v>
      </c>
      <c r="J121" s="73">
        <v>72069.345815612396</v>
      </c>
      <c r="K121" s="73">
        <v>214851.36511954595</v>
      </c>
      <c r="L121" s="73">
        <v>513862.44743388792</v>
      </c>
      <c r="M121" s="73">
        <f>Schedule!L38</f>
        <v>2131328.5428871233</v>
      </c>
      <c r="N121" s="68">
        <f>Schedule!K23</f>
        <v>77001.813676996171</v>
      </c>
    </row>
    <row r="122" spans="2:14" x14ac:dyDescent="0.3">
      <c r="D122" s="152"/>
      <c r="F122" s="73"/>
      <c r="G122" s="73"/>
      <c r="H122" s="73"/>
      <c r="I122" s="73"/>
      <c r="J122" s="73"/>
      <c r="K122" s="73"/>
      <c r="L122" s="73"/>
      <c r="M122" s="73"/>
      <c r="N122" s="68"/>
    </row>
    <row r="123" spans="2:14" x14ac:dyDescent="0.3">
      <c r="B123" s="147" t="s">
        <v>184</v>
      </c>
      <c r="D123" s="154" t="s">
        <v>10</v>
      </c>
      <c r="F123" s="7" t="str" cm="1">
        <f t="array" ref="F123:L123">TRANSPOSE(Schedule!B31:B37)</f>
        <v>2 BHK</v>
      </c>
      <c r="G123" s="7" t="str">
        <v xml:space="preserve">3 BHK </v>
      </c>
      <c r="H123" s="7" t="str">
        <v>3 BHK + S</v>
      </c>
      <c r="I123" s="7" t="str">
        <v>4 BHK  + S</v>
      </c>
      <c r="J123" s="7" t="str">
        <v>Retail</v>
      </c>
      <c r="K123" s="7" t="str">
        <v>Commercial NILP</v>
      </c>
      <c r="L123" s="7" t="str">
        <v>Commercial TOD</v>
      </c>
    </row>
    <row r="124" spans="2:14" x14ac:dyDescent="0.3">
      <c r="B124" s="7" t="s">
        <v>108</v>
      </c>
      <c r="D124" s="150">
        <f>SUM(F124:L124)</f>
        <v>876.65041994022522</v>
      </c>
      <c r="F124" s="53">
        <f>F118/Schedule!$H$31</f>
        <v>0</v>
      </c>
      <c r="G124" s="53">
        <f>G106/Schedule!$H$32</f>
        <v>110.52022512743254</v>
      </c>
      <c r="H124" s="53">
        <f>H106/Schedule!$H$33</f>
        <v>121.73242187949093</v>
      </c>
      <c r="I124" s="53">
        <f>I106/Schedule!$H$34</f>
        <v>72.409802669697186</v>
      </c>
      <c r="J124" s="53">
        <f>J106/Schedule!$H$35</f>
        <v>51.478104154008854</v>
      </c>
      <c r="K124" s="53">
        <f>K106/Schedule!$H$36</f>
        <v>153.46526079967569</v>
      </c>
      <c r="L124" s="53">
        <f>L106/Schedule!$H$37</f>
        <v>367.04460530991997</v>
      </c>
    </row>
    <row r="125" spans="2:14" x14ac:dyDescent="0.3">
      <c r="B125" s="7" t="s">
        <v>109</v>
      </c>
      <c r="D125" s="150">
        <f>SUM(F125:L125)</f>
        <v>1051.9805039282701</v>
      </c>
      <c r="F125" s="53">
        <f>F119/Schedule!$H$31</f>
        <v>0</v>
      </c>
      <c r="G125" s="53">
        <f>G107/Schedule!$H$32</f>
        <v>132.62427015291902</v>
      </c>
      <c r="H125" s="53">
        <f>H107/Schedule!$H$33</f>
        <v>146.07890625538909</v>
      </c>
      <c r="I125" s="53">
        <f>I107/Schedule!$H$34</f>
        <v>86.891763203636614</v>
      </c>
      <c r="J125" s="53">
        <f>J107/Schedule!$H$35</f>
        <v>61.773724984810627</v>
      </c>
      <c r="K125" s="53">
        <f>K107/Schedule!$H$36</f>
        <v>184.15831295961081</v>
      </c>
      <c r="L125" s="53">
        <f>L107/Schedule!$H$37</f>
        <v>440.45352637190388</v>
      </c>
    </row>
    <row r="126" spans="2:14" x14ac:dyDescent="0.3">
      <c r="B126" s="41" t="s">
        <v>110</v>
      </c>
      <c r="C126" s="41"/>
      <c r="D126" s="151">
        <f>SUM(F126:L126)</f>
        <v>1577.9707558924051</v>
      </c>
      <c r="E126" s="41"/>
      <c r="F126" s="53">
        <f>F120/Schedule!$H$31</f>
        <v>0</v>
      </c>
      <c r="G126" s="53">
        <f>G108/Schedule!$H$32</f>
        <v>198.93640522937855</v>
      </c>
      <c r="H126" s="53">
        <f>H108/Schedule!$H$33</f>
        <v>219.11835938308366</v>
      </c>
      <c r="I126" s="53">
        <f>I108/Schedule!$H$34</f>
        <v>130.33764480545491</v>
      </c>
      <c r="J126" s="53">
        <f>J108/Schedule!$H$35</f>
        <v>92.660587477215927</v>
      </c>
      <c r="K126" s="53">
        <f>K108/Schedule!$H$36</f>
        <v>276.2374694394162</v>
      </c>
      <c r="L126" s="53">
        <f>L108/Schedule!$H$37</f>
        <v>660.68028955785587</v>
      </c>
    </row>
    <row r="127" spans="2:14" x14ac:dyDescent="0.3">
      <c r="D127" s="152">
        <f>SUM(F127:L127)</f>
        <v>3506.6016797609</v>
      </c>
      <c r="F127" s="155">
        <f>SUM(F124:F126)</f>
        <v>0</v>
      </c>
      <c r="G127" s="155">
        <f t="shared" ref="G127:L127" si="68">SUM(G124:G126)</f>
        <v>442.0809005097301</v>
      </c>
      <c r="H127" s="155">
        <f t="shared" si="68"/>
        <v>486.92968751796366</v>
      </c>
      <c r="I127" s="155">
        <f t="shared" si="68"/>
        <v>289.63921067878869</v>
      </c>
      <c r="J127" s="155">
        <f t="shared" si="68"/>
        <v>205.91241661603542</v>
      </c>
      <c r="K127" s="155">
        <f t="shared" si="68"/>
        <v>613.86104319870265</v>
      </c>
      <c r="L127" s="155">
        <f t="shared" si="68"/>
        <v>1468.1784212396797</v>
      </c>
    </row>
    <row r="128" spans="2:14" x14ac:dyDescent="0.3">
      <c r="D128" s="152"/>
      <c r="F128" s="23"/>
      <c r="G128" s="23"/>
      <c r="H128" s="23"/>
      <c r="I128" s="23"/>
      <c r="J128" s="23"/>
      <c r="K128" s="23"/>
      <c r="L128" s="23"/>
    </row>
    <row r="129" spans="2:149" x14ac:dyDescent="0.3">
      <c r="D129" s="152"/>
      <c r="F129" s="23"/>
      <c r="G129" s="23"/>
      <c r="H129" s="23"/>
      <c r="I129" s="23"/>
      <c r="J129" s="23"/>
      <c r="K129" s="23"/>
      <c r="L129" s="23"/>
    </row>
    <row r="130" spans="2:149" x14ac:dyDescent="0.3">
      <c r="B130" s="147" t="s">
        <v>190</v>
      </c>
      <c r="D130" s="152"/>
      <c r="F130" s="23"/>
      <c r="G130" s="23"/>
      <c r="H130" s="23"/>
      <c r="I130" s="23"/>
      <c r="J130" s="23"/>
      <c r="K130" s="23"/>
      <c r="L130" s="23"/>
    </row>
    <row r="131" spans="2:149" x14ac:dyDescent="0.3">
      <c r="B131" s="28" t="s">
        <v>12</v>
      </c>
      <c r="D131" s="152"/>
      <c r="F131" s="138">
        <f t="shared" ref="F131:AK131" si="69">F1</f>
        <v>45777</v>
      </c>
      <c r="G131" s="138">
        <f t="shared" si="69"/>
        <v>45808</v>
      </c>
      <c r="H131" s="138">
        <f t="shared" si="69"/>
        <v>45838</v>
      </c>
      <c r="I131" s="138">
        <f t="shared" si="69"/>
        <v>45869</v>
      </c>
      <c r="J131" s="138">
        <f t="shared" si="69"/>
        <v>45900</v>
      </c>
      <c r="K131" s="138">
        <f t="shared" si="69"/>
        <v>45930</v>
      </c>
      <c r="L131" s="138">
        <f t="shared" si="69"/>
        <v>45961</v>
      </c>
      <c r="M131" s="138">
        <f t="shared" si="69"/>
        <v>45991</v>
      </c>
      <c r="N131" s="138">
        <f t="shared" si="69"/>
        <v>46022</v>
      </c>
      <c r="O131" s="138">
        <f t="shared" si="69"/>
        <v>46053</v>
      </c>
      <c r="P131" s="138">
        <f t="shared" si="69"/>
        <v>46081</v>
      </c>
      <c r="Q131" s="138">
        <f t="shared" si="69"/>
        <v>46112</v>
      </c>
      <c r="R131" s="138">
        <f t="shared" si="69"/>
        <v>46142</v>
      </c>
      <c r="S131" s="138">
        <f t="shared" si="69"/>
        <v>46173</v>
      </c>
      <c r="T131" s="138">
        <f t="shared" si="69"/>
        <v>46203</v>
      </c>
      <c r="U131" s="138">
        <f t="shared" si="69"/>
        <v>46234</v>
      </c>
      <c r="V131" s="138">
        <f t="shared" si="69"/>
        <v>46265</v>
      </c>
      <c r="W131" s="138">
        <f t="shared" si="69"/>
        <v>46295</v>
      </c>
      <c r="X131" s="138">
        <f t="shared" si="69"/>
        <v>46326</v>
      </c>
      <c r="Y131" s="138">
        <f t="shared" si="69"/>
        <v>46356</v>
      </c>
      <c r="Z131" s="138">
        <f t="shared" si="69"/>
        <v>46387</v>
      </c>
      <c r="AA131" s="138">
        <f t="shared" si="69"/>
        <v>46418</v>
      </c>
      <c r="AB131" s="138">
        <f t="shared" si="69"/>
        <v>46446</v>
      </c>
      <c r="AC131" s="138">
        <f t="shared" si="69"/>
        <v>46477</v>
      </c>
      <c r="AD131" s="138">
        <f t="shared" si="69"/>
        <v>46507</v>
      </c>
      <c r="AE131" s="138">
        <f t="shared" si="69"/>
        <v>46538</v>
      </c>
      <c r="AF131" s="138">
        <f t="shared" si="69"/>
        <v>46568</v>
      </c>
      <c r="AG131" s="138">
        <f t="shared" si="69"/>
        <v>46599</v>
      </c>
      <c r="AH131" s="138">
        <f t="shared" si="69"/>
        <v>46630</v>
      </c>
      <c r="AI131" s="138">
        <f t="shared" si="69"/>
        <v>46660</v>
      </c>
      <c r="AJ131" s="138">
        <f t="shared" si="69"/>
        <v>46691</v>
      </c>
      <c r="AK131" s="138">
        <f t="shared" si="69"/>
        <v>46721</v>
      </c>
      <c r="AL131" s="138">
        <f t="shared" ref="AL131:BQ131" si="70">AL1</f>
        <v>46752</v>
      </c>
      <c r="AM131" s="138">
        <f t="shared" si="70"/>
        <v>46783</v>
      </c>
      <c r="AN131" s="138">
        <f t="shared" si="70"/>
        <v>46812</v>
      </c>
      <c r="AO131" s="138">
        <f t="shared" si="70"/>
        <v>46843</v>
      </c>
      <c r="AP131" s="138">
        <f t="shared" si="70"/>
        <v>46873</v>
      </c>
      <c r="AQ131" s="138">
        <f t="shared" si="70"/>
        <v>46904</v>
      </c>
      <c r="AR131" s="138">
        <f t="shared" si="70"/>
        <v>46934</v>
      </c>
      <c r="AS131" s="138">
        <f t="shared" si="70"/>
        <v>46965</v>
      </c>
      <c r="AT131" s="138">
        <f t="shared" si="70"/>
        <v>46996</v>
      </c>
      <c r="AU131" s="138">
        <f t="shared" si="70"/>
        <v>47026</v>
      </c>
      <c r="AV131" s="138">
        <f t="shared" si="70"/>
        <v>47057</v>
      </c>
      <c r="AW131" s="138">
        <f t="shared" si="70"/>
        <v>47087</v>
      </c>
      <c r="AX131" s="138">
        <f t="shared" si="70"/>
        <v>47118</v>
      </c>
      <c r="AY131" s="138">
        <f t="shared" si="70"/>
        <v>47149</v>
      </c>
      <c r="AZ131" s="138">
        <f t="shared" si="70"/>
        <v>47177</v>
      </c>
      <c r="BA131" s="138">
        <f t="shared" si="70"/>
        <v>47208</v>
      </c>
      <c r="BB131" s="138">
        <f t="shared" si="70"/>
        <v>47238</v>
      </c>
      <c r="BC131" s="138">
        <f t="shared" si="70"/>
        <v>47269</v>
      </c>
      <c r="BD131" s="138">
        <f t="shared" si="70"/>
        <v>47299</v>
      </c>
      <c r="BE131" s="138">
        <f t="shared" si="70"/>
        <v>47330</v>
      </c>
      <c r="BF131" s="138">
        <f t="shared" si="70"/>
        <v>47361</v>
      </c>
      <c r="BG131" s="138">
        <f t="shared" si="70"/>
        <v>47391</v>
      </c>
      <c r="BH131" s="138">
        <f t="shared" si="70"/>
        <v>47422</v>
      </c>
      <c r="BI131" s="138">
        <f t="shared" si="70"/>
        <v>47452</v>
      </c>
      <c r="BJ131" s="138">
        <f t="shared" si="70"/>
        <v>47483</v>
      </c>
      <c r="BK131" s="138">
        <f t="shared" si="70"/>
        <v>47514</v>
      </c>
      <c r="BL131" s="138">
        <f t="shared" si="70"/>
        <v>47542</v>
      </c>
      <c r="BM131" s="138">
        <f t="shared" si="70"/>
        <v>47573</v>
      </c>
      <c r="BN131" s="138">
        <f t="shared" si="70"/>
        <v>47603</v>
      </c>
      <c r="BO131" s="138">
        <f t="shared" si="70"/>
        <v>47634</v>
      </c>
      <c r="BP131" s="138">
        <f t="shared" si="70"/>
        <v>47664</v>
      </c>
      <c r="BQ131" s="138">
        <f t="shared" si="70"/>
        <v>47695</v>
      </c>
      <c r="BR131" s="138">
        <f t="shared" ref="BR131:CW131" si="71">BR1</f>
        <v>47726</v>
      </c>
      <c r="BS131" s="138">
        <f t="shared" si="71"/>
        <v>47756</v>
      </c>
      <c r="BT131" s="138">
        <f t="shared" si="71"/>
        <v>47787</v>
      </c>
      <c r="BU131" s="138">
        <f t="shared" si="71"/>
        <v>47817</v>
      </c>
      <c r="BV131" s="138">
        <f t="shared" si="71"/>
        <v>47848</v>
      </c>
      <c r="BW131" s="138">
        <f t="shared" si="71"/>
        <v>47879</v>
      </c>
      <c r="BX131" s="138">
        <f t="shared" si="71"/>
        <v>47907</v>
      </c>
      <c r="BY131" s="138">
        <f t="shared" si="71"/>
        <v>47938</v>
      </c>
      <c r="BZ131" s="138">
        <f t="shared" si="71"/>
        <v>47968</v>
      </c>
      <c r="CA131" s="138">
        <f t="shared" si="71"/>
        <v>47999</v>
      </c>
      <c r="CB131" s="138">
        <f t="shared" si="71"/>
        <v>48029</v>
      </c>
      <c r="CC131" s="138">
        <f t="shared" si="71"/>
        <v>48060</v>
      </c>
      <c r="CD131" s="138">
        <f t="shared" si="71"/>
        <v>48091</v>
      </c>
      <c r="CE131" s="138">
        <f t="shared" si="71"/>
        <v>48121</v>
      </c>
      <c r="CF131" s="138">
        <f t="shared" si="71"/>
        <v>48152</v>
      </c>
      <c r="CG131" s="138">
        <f t="shared" si="71"/>
        <v>48182</v>
      </c>
      <c r="CH131" s="138">
        <f t="shared" si="71"/>
        <v>48213</v>
      </c>
      <c r="CI131" s="138">
        <f t="shared" si="71"/>
        <v>48244</v>
      </c>
      <c r="CJ131" s="138">
        <f t="shared" si="71"/>
        <v>48273</v>
      </c>
      <c r="CK131" s="138">
        <f t="shared" si="71"/>
        <v>48304</v>
      </c>
      <c r="CL131" s="138">
        <f t="shared" si="71"/>
        <v>48334</v>
      </c>
      <c r="CM131" s="138">
        <f t="shared" si="71"/>
        <v>48365</v>
      </c>
      <c r="CN131" s="138">
        <f t="shared" si="71"/>
        <v>48395</v>
      </c>
      <c r="CO131" s="138">
        <f t="shared" si="71"/>
        <v>48426</v>
      </c>
      <c r="CP131" s="138">
        <f t="shared" si="71"/>
        <v>48457</v>
      </c>
      <c r="CQ131" s="138">
        <f t="shared" si="71"/>
        <v>48487</v>
      </c>
      <c r="CR131" s="138">
        <f t="shared" si="71"/>
        <v>48518</v>
      </c>
      <c r="CS131" s="138">
        <f t="shared" si="71"/>
        <v>48548</v>
      </c>
      <c r="CT131" s="138">
        <f t="shared" si="71"/>
        <v>48579</v>
      </c>
      <c r="CU131" s="138">
        <f t="shared" si="71"/>
        <v>48610</v>
      </c>
      <c r="CV131" s="138">
        <f t="shared" si="71"/>
        <v>48638</v>
      </c>
      <c r="CW131" s="138">
        <f t="shared" si="71"/>
        <v>48669</v>
      </c>
      <c r="CX131" s="138">
        <f t="shared" ref="CX131:EC131" si="72">CX1</f>
        <v>48699</v>
      </c>
      <c r="CY131" s="138">
        <f t="shared" si="72"/>
        <v>48730</v>
      </c>
      <c r="CZ131" s="138">
        <f t="shared" si="72"/>
        <v>48760</v>
      </c>
      <c r="DA131" s="138">
        <f t="shared" si="72"/>
        <v>48791</v>
      </c>
      <c r="DB131" s="138">
        <f t="shared" si="72"/>
        <v>48822</v>
      </c>
      <c r="DC131" s="138">
        <f t="shared" si="72"/>
        <v>48852</v>
      </c>
      <c r="DD131" s="138">
        <f t="shared" si="72"/>
        <v>48883</v>
      </c>
      <c r="DE131" s="138">
        <f t="shared" si="72"/>
        <v>48913</v>
      </c>
      <c r="DF131" s="138">
        <f t="shared" si="72"/>
        <v>48944</v>
      </c>
      <c r="DG131" s="138">
        <f t="shared" si="72"/>
        <v>48975</v>
      </c>
      <c r="DH131" s="138">
        <f t="shared" si="72"/>
        <v>49003</v>
      </c>
      <c r="DI131" s="138">
        <f t="shared" si="72"/>
        <v>49034</v>
      </c>
      <c r="DJ131" s="138">
        <f t="shared" si="72"/>
        <v>49064</v>
      </c>
      <c r="DK131" s="138">
        <f t="shared" si="72"/>
        <v>49095</v>
      </c>
      <c r="DL131" s="138">
        <f t="shared" si="72"/>
        <v>49125</v>
      </c>
      <c r="DM131" s="138">
        <f t="shared" si="72"/>
        <v>49156</v>
      </c>
      <c r="DN131" s="138">
        <f t="shared" si="72"/>
        <v>49187</v>
      </c>
      <c r="DO131" s="138">
        <f t="shared" si="72"/>
        <v>49217</v>
      </c>
      <c r="DP131" s="138">
        <f t="shared" si="72"/>
        <v>49248</v>
      </c>
      <c r="DQ131" s="138">
        <f t="shared" si="72"/>
        <v>49278</v>
      </c>
      <c r="DR131" s="138">
        <f t="shared" si="72"/>
        <v>49309</v>
      </c>
      <c r="DS131" s="138">
        <f t="shared" si="72"/>
        <v>49340</v>
      </c>
      <c r="DT131" s="138">
        <f t="shared" si="72"/>
        <v>49368</v>
      </c>
      <c r="DU131" s="138">
        <f t="shared" si="72"/>
        <v>49399</v>
      </c>
      <c r="DV131" s="138">
        <f t="shared" si="72"/>
        <v>49429</v>
      </c>
      <c r="DW131" s="138">
        <f t="shared" si="72"/>
        <v>49460</v>
      </c>
      <c r="DX131" s="138">
        <f t="shared" si="72"/>
        <v>49490</v>
      </c>
      <c r="DY131" s="138">
        <f t="shared" si="72"/>
        <v>49521</v>
      </c>
      <c r="DZ131" s="138">
        <f t="shared" si="72"/>
        <v>49552</v>
      </c>
      <c r="EA131" s="138">
        <f t="shared" si="72"/>
        <v>49582</v>
      </c>
      <c r="EB131" s="138">
        <f t="shared" si="72"/>
        <v>49613</v>
      </c>
      <c r="EC131" s="138">
        <f t="shared" si="72"/>
        <v>49643</v>
      </c>
      <c r="ED131" s="138">
        <f t="shared" ref="ED131:ES131" si="73">ED1</f>
        <v>49674</v>
      </c>
      <c r="EE131" s="138">
        <f t="shared" si="73"/>
        <v>49705</v>
      </c>
      <c r="EF131" s="138">
        <f t="shared" si="73"/>
        <v>49734</v>
      </c>
      <c r="EG131" s="138">
        <f t="shared" si="73"/>
        <v>49765</v>
      </c>
      <c r="EH131" s="138">
        <f t="shared" si="73"/>
        <v>49795</v>
      </c>
      <c r="EI131" s="138">
        <f t="shared" si="73"/>
        <v>49826</v>
      </c>
      <c r="EJ131" s="138">
        <f t="shared" si="73"/>
        <v>49856</v>
      </c>
      <c r="EK131" s="138">
        <f t="shared" si="73"/>
        <v>49887</v>
      </c>
      <c r="EL131" s="138">
        <f t="shared" si="73"/>
        <v>49918</v>
      </c>
      <c r="EM131" s="138">
        <f t="shared" si="73"/>
        <v>49948</v>
      </c>
      <c r="EN131" s="138">
        <f t="shared" si="73"/>
        <v>49979</v>
      </c>
      <c r="EO131" s="138">
        <f t="shared" si="73"/>
        <v>50009</v>
      </c>
      <c r="EP131" s="138">
        <f t="shared" si="73"/>
        <v>50040</v>
      </c>
      <c r="EQ131" s="138">
        <f t="shared" si="73"/>
        <v>50071</v>
      </c>
      <c r="ER131" s="138">
        <f t="shared" si="73"/>
        <v>50099</v>
      </c>
      <c r="ES131" s="138">
        <f t="shared" si="73"/>
        <v>50130</v>
      </c>
    </row>
    <row r="132" spans="2:149" x14ac:dyDescent="0.3">
      <c r="B132" s="7" t="s">
        <v>191</v>
      </c>
      <c r="D132" s="152"/>
      <c r="F132" s="169" t="b">
        <f>IF(OR(MONTH(F131)=3,MONTH(F131)=6, MONTH(F131)=9, MONTH(F131)=12), TRUE, FALSE)</f>
        <v>0</v>
      </c>
      <c r="G132" s="169" t="b">
        <f>IF(OR(MONTH(G131)=3,MONTH(G131)=6, MONTH(G131)=9, MONTH(G131)=12), TRUE, FALSE)</f>
        <v>0</v>
      </c>
      <c r="H132" s="169" t="b">
        <f t="shared" ref="H132:BS132" si="74">IF(OR(MONTH(H131)=3,MONTH(H131)=6, MONTH(H131)=9, MONTH(H131)=12), TRUE, FALSE)</f>
        <v>1</v>
      </c>
      <c r="I132" s="169" t="b">
        <f t="shared" si="74"/>
        <v>0</v>
      </c>
      <c r="J132" s="169" t="b">
        <f t="shared" si="74"/>
        <v>0</v>
      </c>
      <c r="K132" s="169" t="b">
        <f t="shared" si="74"/>
        <v>1</v>
      </c>
      <c r="L132" s="169" t="b">
        <f t="shared" si="74"/>
        <v>0</v>
      </c>
      <c r="M132" s="169" t="b">
        <f t="shared" si="74"/>
        <v>0</v>
      </c>
      <c r="N132" s="169" t="b">
        <f t="shared" si="74"/>
        <v>1</v>
      </c>
      <c r="O132" s="169" t="b">
        <f t="shared" si="74"/>
        <v>0</v>
      </c>
      <c r="P132" s="169" t="b">
        <f t="shared" si="74"/>
        <v>0</v>
      </c>
      <c r="Q132" s="169" t="b">
        <f t="shared" si="74"/>
        <v>1</v>
      </c>
      <c r="R132" s="169" t="b">
        <f t="shared" si="74"/>
        <v>0</v>
      </c>
      <c r="S132" s="169" t="b">
        <f t="shared" si="74"/>
        <v>0</v>
      </c>
      <c r="T132" s="169" t="b">
        <f t="shared" si="74"/>
        <v>1</v>
      </c>
      <c r="U132" s="169" t="b">
        <f t="shared" si="74"/>
        <v>0</v>
      </c>
      <c r="V132" s="169" t="b">
        <f t="shared" si="74"/>
        <v>0</v>
      </c>
      <c r="W132" s="169" t="b">
        <f t="shared" si="74"/>
        <v>1</v>
      </c>
      <c r="X132" s="169" t="b">
        <f t="shared" si="74"/>
        <v>0</v>
      </c>
      <c r="Y132" s="169" t="b">
        <f t="shared" si="74"/>
        <v>0</v>
      </c>
      <c r="Z132" s="169" t="b">
        <f t="shared" si="74"/>
        <v>1</v>
      </c>
      <c r="AA132" s="169" t="b">
        <f t="shared" si="74"/>
        <v>0</v>
      </c>
      <c r="AB132" s="169" t="b">
        <f t="shared" si="74"/>
        <v>0</v>
      </c>
      <c r="AC132" s="169" t="b">
        <f t="shared" si="74"/>
        <v>1</v>
      </c>
      <c r="AD132" s="169" t="b">
        <f t="shared" si="74"/>
        <v>0</v>
      </c>
      <c r="AE132" s="169" t="b">
        <f t="shared" si="74"/>
        <v>0</v>
      </c>
      <c r="AF132" s="169" t="b">
        <f t="shared" si="74"/>
        <v>1</v>
      </c>
      <c r="AG132" s="169" t="b">
        <f t="shared" si="74"/>
        <v>0</v>
      </c>
      <c r="AH132" s="169" t="b">
        <f t="shared" si="74"/>
        <v>0</v>
      </c>
      <c r="AI132" s="169" t="b">
        <f t="shared" si="74"/>
        <v>1</v>
      </c>
      <c r="AJ132" s="169" t="b">
        <f t="shared" si="74"/>
        <v>0</v>
      </c>
      <c r="AK132" s="169" t="b">
        <f t="shared" si="74"/>
        <v>0</v>
      </c>
      <c r="AL132" s="169" t="b">
        <f t="shared" si="74"/>
        <v>1</v>
      </c>
      <c r="AM132" s="169" t="b">
        <f t="shared" si="74"/>
        <v>0</v>
      </c>
      <c r="AN132" s="169" t="b">
        <f t="shared" si="74"/>
        <v>0</v>
      </c>
      <c r="AO132" s="169" t="b">
        <f t="shared" si="74"/>
        <v>1</v>
      </c>
      <c r="AP132" s="169" t="b">
        <f t="shared" si="74"/>
        <v>0</v>
      </c>
      <c r="AQ132" s="169" t="b">
        <f t="shared" si="74"/>
        <v>0</v>
      </c>
      <c r="AR132" s="169" t="b">
        <f t="shared" si="74"/>
        <v>1</v>
      </c>
      <c r="AS132" s="169" t="b">
        <f t="shared" si="74"/>
        <v>0</v>
      </c>
      <c r="AT132" s="169" t="b">
        <f t="shared" si="74"/>
        <v>0</v>
      </c>
      <c r="AU132" s="169" t="b">
        <f t="shared" si="74"/>
        <v>1</v>
      </c>
      <c r="AV132" s="169" t="b">
        <f t="shared" si="74"/>
        <v>0</v>
      </c>
      <c r="AW132" s="169" t="b">
        <f t="shared" si="74"/>
        <v>0</v>
      </c>
      <c r="AX132" s="169" t="b">
        <f t="shared" si="74"/>
        <v>1</v>
      </c>
      <c r="AY132" s="169" t="b">
        <f t="shared" si="74"/>
        <v>0</v>
      </c>
      <c r="AZ132" s="169" t="b">
        <f t="shared" si="74"/>
        <v>0</v>
      </c>
      <c r="BA132" s="169" t="b">
        <f t="shared" si="74"/>
        <v>1</v>
      </c>
      <c r="BB132" s="169" t="b">
        <f t="shared" si="74"/>
        <v>0</v>
      </c>
      <c r="BC132" s="169" t="b">
        <f t="shared" si="74"/>
        <v>0</v>
      </c>
      <c r="BD132" s="169" t="b">
        <f t="shared" si="74"/>
        <v>1</v>
      </c>
      <c r="BE132" s="169" t="b">
        <f t="shared" si="74"/>
        <v>0</v>
      </c>
      <c r="BF132" s="169" t="b">
        <f t="shared" si="74"/>
        <v>0</v>
      </c>
      <c r="BG132" s="169" t="b">
        <f t="shared" si="74"/>
        <v>1</v>
      </c>
      <c r="BH132" s="169" t="b">
        <f t="shared" si="74"/>
        <v>0</v>
      </c>
      <c r="BI132" s="169" t="b">
        <f t="shared" si="74"/>
        <v>0</v>
      </c>
      <c r="BJ132" s="169" t="b">
        <f t="shared" si="74"/>
        <v>1</v>
      </c>
      <c r="BK132" s="169" t="b">
        <f t="shared" si="74"/>
        <v>0</v>
      </c>
      <c r="BL132" s="169" t="b">
        <f t="shared" si="74"/>
        <v>0</v>
      </c>
      <c r="BM132" s="169" t="b">
        <f t="shared" si="74"/>
        <v>1</v>
      </c>
      <c r="BN132" s="169" t="b">
        <f t="shared" si="74"/>
        <v>0</v>
      </c>
      <c r="BO132" s="169" t="b">
        <f t="shared" si="74"/>
        <v>0</v>
      </c>
      <c r="BP132" s="169" t="b">
        <f t="shared" si="74"/>
        <v>1</v>
      </c>
      <c r="BQ132" s="169" t="b">
        <f t="shared" si="74"/>
        <v>0</v>
      </c>
      <c r="BR132" s="169" t="b">
        <f t="shared" si="74"/>
        <v>0</v>
      </c>
      <c r="BS132" s="169" t="b">
        <f t="shared" si="74"/>
        <v>1</v>
      </c>
      <c r="BT132" s="169" t="b">
        <f t="shared" ref="BT132:EE132" si="75">IF(OR(MONTH(BT131)=3,MONTH(BT131)=6, MONTH(BT131)=9, MONTH(BT131)=12), TRUE, FALSE)</f>
        <v>0</v>
      </c>
      <c r="BU132" s="169" t="b">
        <f t="shared" si="75"/>
        <v>0</v>
      </c>
      <c r="BV132" s="169" t="b">
        <f t="shared" si="75"/>
        <v>1</v>
      </c>
      <c r="BW132" s="169" t="b">
        <f t="shared" si="75"/>
        <v>0</v>
      </c>
      <c r="BX132" s="169" t="b">
        <f t="shared" si="75"/>
        <v>0</v>
      </c>
      <c r="BY132" s="169" t="b">
        <f t="shared" si="75"/>
        <v>1</v>
      </c>
      <c r="BZ132" s="169" t="b">
        <f t="shared" si="75"/>
        <v>0</v>
      </c>
      <c r="CA132" s="169" t="b">
        <f t="shared" si="75"/>
        <v>0</v>
      </c>
      <c r="CB132" s="169" t="b">
        <f t="shared" si="75"/>
        <v>1</v>
      </c>
      <c r="CC132" s="169" t="b">
        <f t="shared" si="75"/>
        <v>0</v>
      </c>
      <c r="CD132" s="169" t="b">
        <f t="shared" si="75"/>
        <v>0</v>
      </c>
      <c r="CE132" s="169" t="b">
        <f t="shared" si="75"/>
        <v>1</v>
      </c>
      <c r="CF132" s="169" t="b">
        <f t="shared" si="75"/>
        <v>0</v>
      </c>
      <c r="CG132" s="169" t="b">
        <f t="shared" si="75"/>
        <v>0</v>
      </c>
      <c r="CH132" s="169" t="b">
        <f t="shared" si="75"/>
        <v>1</v>
      </c>
      <c r="CI132" s="169" t="b">
        <f t="shared" si="75"/>
        <v>0</v>
      </c>
      <c r="CJ132" s="169" t="b">
        <f t="shared" si="75"/>
        <v>0</v>
      </c>
      <c r="CK132" s="169" t="b">
        <f t="shared" si="75"/>
        <v>1</v>
      </c>
      <c r="CL132" s="169" t="b">
        <f t="shared" si="75"/>
        <v>0</v>
      </c>
      <c r="CM132" s="169" t="b">
        <f t="shared" si="75"/>
        <v>0</v>
      </c>
      <c r="CN132" s="169" t="b">
        <f t="shared" si="75"/>
        <v>1</v>
      </c>
      <c r="CO132" s="169" t="b">
        <f t="shared" si="75"/>
        <v>0</v>
      </c>
      <c r="CP132" s="169" t="b">
        <f t="shared" si="75"/>
        <v>0</v>
      </c>
      <c r="CQ132" s="169" t="b">
        <f t="shared" si="75"/>
        <v>1</v>
      </c>
      <c r="CR132" s="169" t="b">
        <f t="shared" si="75"/>
        <v>0</v>
      </c>
      <c r="CS132" s="169" t="b">
        <f t="shared" si="75"/>
        <v>0</v>
      </c>
      <c r="CT132" s="169" t="b">
        <f t="shared" si="75"/>
        <v>1</v>
      </c>
      <c r="CU132" s="169" t="b">
        <f t="shared" si="75"/>
        <v>0</v>
      </c>
      <c r="CV132" s="169" t="b">
        <f t="shared" si="75"/>
        <v>0</v>
      </c>
      <c r="CW132" s="169" t="b">
        <f t="shared" si="75"/>
        <v>1</v>
      </c>
      <c r="CX132" s="169" t="b">
        <f t="shared" si="75"/>
        <v>0</v>
      </c>
      <c r="CY132" s="169" t="b">
        <f t="shared" si="75"/>
        <v>0</v>
      </c>
      <c r="CZ132" s="169" t="b">
        <f t="shared" si="75"/>
        <v>1</v>
      </c>
      <c r="DA132" s="169" t="b">
        <f t="shared" si="75"/>
        <v>0</v>
      </c>
      <c r="DB132" s="169" t="b">
        <f t="shared" si="75"/>
        <v>0</v>
      </c>
      <c r="DC132" s="169" t="b">
        <f t="shared" si="75"/>
        <v>1</v>
      </c>
      <c r="DD132" s="169" t="b">
        <f t="shared" si="75"/>
        <v>0</v>
      </c>
      <c r="DE132" s="169" t="b">
        <f t="shared" si="75"/>
        <v>0</v>
      </c>
      <c r="DF132" s="169" t="b">
        <f t="shared" si="75"/>
        <v>1</v>
      </c>
      <c r="DG132" s="169" t="b">
        <f t="shared" si="75"/>
        <v>0</v>
      </c>
      <c r="DH132" s="169" t="b">
        <f t="shared" si="75"/>
        <v>0</v>
      </c>
      <c r="DI132" s="169" t="b">
        <f t="shared" si="75"/>
        <v>1</v>
      </c>
      <c r="DJ132" s="169" t="b">
        <f t="shared" si="75"/>
        <v>0</v>
      </c>
      <c r="DK132" s="169" t="b">
        <f t="shared" si="75"/>
        <v>0</v>
      </c>
      <c r="DL132" s="169" t="b">
        <f t="shared" si="75"/>
        <v>1</v>
      </c>
      <c r="DM132" s="169" t="b">
        <f t="shared" si="75"/>
        <v>0</v>
      </c>
      <c r="DN132" s="169" t="b">
        <f t="shared" si="75"/>
        <v>0</v>
      </c>
      <c r="DO132" s="169" t="b">
        <f t="shared" si="75"/>
        <v>1</v>
      </c>
      <c r="DP132" s="169" t="b">
        <f t="shared" si="75"/>
        <v>0</v>
      </c>
      <c r="DQ132" s="169" t="b">
        <f t="shared" si="75"/>
        <v>0</v>
      </c>
      <c r="DR132" s="169" t="b">
        <f t="shared" si="75"/>
        <v>1</v>
      </c>
      <c r="DS132" s="169" t="b">
        <f t="shared" si="75"/>
        <v>0</v>
      </c>
      <c r="DT132" s="169" t="b">
        <f t="shared" si="75"/>
        <v>0</v>
      </c>
      <c r="DU132" s="169" t="b">
        <f t="shared" si="75"/>
        <v>1</v>
      </c>
      <c r="DV132" s="169" t="b">
        <f t="shared" si="75"/>
        <v>0</v>
      </c>
      <c r="DW132" s="169" t="b">
        <f t="shared" si="75"/>
        <v>0</v>
      </c>
      <c r="DX132" s="169" t="b">
        <f t="shared" si="75"/>
        <v>1</v>
      </c>
      <c r="DY132" s="169" t="b">
        <f t="shared" si="75"/>
        <v>0</v>
      </c>
      <c r="DZ132" s="169" t="b">
        <f t="shared" si="75"/>
        <v>0</v>
      </c>
      <c r="EA132" s="169" t="b">
        <f t="shared" si="75"/>
        <v>1</v>
      </c>
      <c r="EB132" s="169" t="b">
        <f t="shared" si="75"/>
        <v>0</v>
      </c>
      <c r="EC132" s="169" t="b">
        <f t="shared" si="75"/>
        <v>0</v>
      </c>
      <c r="ED132" s="169" t="b">
        <f t="shared" si="75"/>
        <v>1</v>
      </c>
      <c r="EE132" s="169" t="b">
        <f t="shared" si="75"/>
        <v>0</v>
      </c>
      <c r="EF132" s="169" t="b">
        <f t="shared" ref="EF132:ER132" si="76">IF(OR(MONTH(EF131)=3,MONTH(EF131)=6, MONTH(EF131)=9, MONTH(EF131)=12), TRUE, FALSE)</f>
        <v>0</v>
      </c>
      <c r="EG132" s="169" t="b">
        <f t="shared" si="76"/>
        <v>1</v>
      </c>
      <c r="EH132" s="169" t="b">
        <f t="shared" si="76"/>
        <v>0</v>
      </c>
      <c r="EI132" s="169" t="b">
        <f t="shared" si="76"/>
        <v>0</v>
      </c>
      <c r="EJ132" s="169" t="b">
        <f t="shared" si="76"/>
        <v>1</v>
      </c>
      <c r="EK132" s="169" t="b">
        <f t="shared" si="76"/>
        <v>0</v>
      </c>
      <c r="EL132" s="169" t="b">
        <f t="shared" si="76"/>
        <v>0</v>
      </c>
      <c r="EM132" s="169" t="b">
        <f t="shared" si="76"/>
        <v>1</v>
      </c>
      <c r="EN132" s="169" t="b">
        <f t="shared" si="76"/>
        <v>0</v>
      </c>
      <c r="EO132" s="169" t="b">
        <f t="shared" si="76"/>
        <v>0</v>
      </c>
      <c r="EP132" s="169" t="b">
        <f t="shared" si="76"/>
        <v>1</v>
      </c>
      <c r="EQ132" s="169" t="b">
        <f t="shared" si="76"/>
        <v>0</v>
      </c>
      <c r="ER132" s="169" t="b">
        <f t="shared" si="76"/>
        <v>0</v>
      </c>
      <c r="ES132" s="169" t="b">
        <f>IF(OR(MONTH(ES131)=3,MONTH(ES131)=6, MONTH(ES131)=9, MONTH(ES131)=12), TRUE, FALSE)</f>
        <v>1</v>
      </c>
    </row>
    <row r="133" spans="2:149" x14ac:dyDescent="0.3">
      <c r="D133" s="152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</row>
    <row r="134" spans="2:149" x14ac:dyDescent="0.3">
      <c r="B134" s="147" t="s">
        <v>293</v>
      </c>
      <c r="D134" s="152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</row>
    <row r="135" spans="2:149" x14ac:dyDescent="0.3">
      <c r="B135" s="7" t="s">
        <v>294</v>
      </c>
      <c r="C135" s="7" t="s">
        <v>111</v>
      </c>
      <c r="D135" s="197">
        <f>IF(Options!$D$2=Options!$D$4,Options!D80,IF(Options!$D$2=Options!$E$4,Options!E80,IF(Options!$D$2=Options!$F$4,Options!F80,IF(Options!$D$2=Options!$G$4,Options!G80,IF(Options!$D$2=Options!$H$4,Options!H80,IF(Options!$D$2=Options!$I$4,Options!I80,IF(Options!$D$2=Options!$J$4,Options!J80,IF(Options!$D$2=Options!$K$4,Options!K80,IF(Options!$D$2=Options!$L$4,Options!L80,IF(Options!$D$2=Options!$M$4,Options!M80,0))))))))))</f>
        <v>0.3</v>
      </c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</row>
    <row r="136" spans="2:149" x14ac:dyDescent="0.3">
      <c r="B136" s="7" t="s">
        <v>295</v>
      </c>
      <c r="C136" s="7" t="s">
        <v>111</v>
      </c>
      <c r="D136" s="197">
        <f>IF(Options!$D$2=Options!$D$4,Options!D81,IF(Options!$D$2=Options!$E$4,Options!E81,IF(Options!$D$2=Options!$F$4,Options!F81,IF(Options!$D$2=Options!$G$4,Options!G81,IF(Options!$D$2=Options!$H$4,Options!H81,IF(Options!$D$2=Options!$I$4,Options!I81,IF(Options!$D$2=Options!$J$4,Options!J81,IF(Options!$D$2=Options!$K$4,Options!K81,IF(Options!$D$2=Options!$L$4,Options!L81,IF(Options!$D$2=Options!$M$4,Options!M81,0))))))))))</f>
        <v>0.7</v>
      </c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</row>
    <row r="137" spans="2:149" x14ac:dyDescent="0.3">
      <c r="D137" s="152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</row>
    <row r="138" spans="2:149" x14ac:dyDescent="0.3">
      <c r="D138" s="152"/>
      <c r="F138" s="23"/>
      <c r="G138" s="23"/>
      <c r="H138" s="23"/>
      <c r="I138" s="23"/>
      <c r="J138" s="23"/>
      <c r="K138" s="23"/>
      <c r="L138" s="23"/>
    </row>
    <row r="139" spans="2:149" x14ac:dyDescent="0.3">
      <c r="B139" s="147" t="s">
        <v>193</v>
      </c>
      <c r="D139" s="152"/>
      <c r="F139" s="170" t="s">
        <v>194</v>
      </c>
      <c r="G139" s="170" t="s">
        <v>195</v>
      </c>
      <c r="H139" s="170" t="s">
        <v>196</v>
      </c>
      <c r="I139" s="170" t="s">
        <v>197</v>
      </c>
      <c r="J139" s="170" t="s">
        <v>198</v>
      </c>
      <c r="K139" s="23"/>
      <c r="L139" s="23"/>
    </row>
    <row r="140" spans="2:149" x14ac:dyDescent="0.3">
      <c r="B140" s="601" t="s">
        <v>763</v>
      </c>
      <c r="D140" s="152"/>
      <c r="F140" s="53"/>
      <c r="G140" s="53"/>
      <c r="H140" s="53"/>
      <c r="I140" s="53"/>
      <c r="J140" s="53"/>
      <c r="K140" s="53"/>
      <c r="L140" s="23"/>
    </row>
    <row r="141" spans="2:149" x14ac:dyDescent="0.3">
      <c r="B141" s="7" t="s">
        <v>108</v>
      </c>
      <c r="D141" s="152"/>
      <c r="F141" s="126" cm="1">
        <f t="array" ref="F141">INDEX($F$93:$ES$93, MATCH(TRUE, F94:ES94&lt;&gt;0, 0))</f>
        <v>46022</v>
      </c>
      <c r="G141" s="53">
        <v>40</v>
      </c>
      <c r="H141" s="126">
        <f>EOMONTH(F141, G141)</f>
        <v>47238</v>
      </c>
      <c r="I141" s="53">
        <v>36</v>
      </c>
      <c r="J141" s="126">
        <f>EOMONTH(F141, I141)</f>
        <v>47118</v>
      </c>
      <c r="K141" s="23"/>
      <c r="L141" s="23"/>
    </row>
    <row r="142" spans="2:149" x14ac:dyDescent="0.3">
      <c r="B142" s="7" t="s">
        <v>109</v>
      </c>
      <c r="D142" s="152"/>
      <c r="F142" s="126" cm="1">
        <f t="array" ref="F142">INDEX($F$93:$ES$93, MATCH(TRUE, F95:ES95&lt;&gt;0, 0))</f>
        <v>46387</v>
      </c>
      <c r="G142" s="53">
        <v>40</v>
      </c>
      <c r="H142" s="126">
        <f>EOMONTH(F142, G142)</f>
        <v>47603</v>
      </c>
      <c r="I142" s="53">
        <v>36</v>
      </c>
      <c r="J142" s="126">
        <f>EOMONTH(F142, I142)</f>
        <v>47483</v>
      </c>
      <c r="K142" s="23"/>
      <c r="L142" s="23"/>
    </row>
    <row r="143" spans="2:149" x14ac:dyDescent="0.3">
      <c r="B143" s="7" t="s">
        <v>110</v>
      </c>
      <c r="D143" s="152"/>
      <c r="F143" s="126" cm="1">
        <f t="array" ref="F143">INDEX($F$93:$ES$93, MATCH(TRUE, F96:ES96&lt;&gt;0, 0))</f>
        <v>46752</v>
      </c>
      <c r="G143" s="53">
        <v>40</v>
      </c>
      <c r="H143" s="126">
        <f>EOMONTH(F143, G143)</f>
        <v>47968</v>
      </c>
      <c r="I143" s="53">
        <v>33</v>
      </c>
      <c r="J143" s="126">
        <f>EOMONTH(F143, I143)</f>
        <v>47756</v>
      </c>
      <c r="K143" s="23"/>
      <c r="L143" s="23"/>
    </row>
    <row r="144" spans="2:149" x14ac:dyDescent="0.3">
      <c r="D144" s="152"/>
      <c r="F144" s="126"/>
      <c r="G144" s="53"/>
      <c r="H144" s="126"/>
      <c r="I144" s="23"/>
      <c r="J144" s="23"/>
      <c r="K144" s="23"/>
      <c r="L144" s="23"/>
    </row>
    <row r="145" spans="1:12" x14ac:dyDescent="0.3">
      <c r="D145" s="152"/>
      <c r="F145" s="126"/>
      <c r="G145" s="53"/>
      <c r="H145" s="126"/>
      <c r="I145" s="23"/>
      <c r="J145" s="23"/>
      <c r="K145" s="23"/>
      <c r="L145" s="23"/>
    </row>
    <row r="146" spans="1:12" x14ac:dyDescent="0.3">
      <c r="B146" s="147" t="s">
        <v>255</v>
      </c>
      <c r="D146" s="152"/>
      <c r="F146" s="126"/>
      <c r="G146" s="53"/>
      <c r="H146" s="126"/>
      <c r="I146" s="23"/>
      <c r="J146" s="23"/>
      <c r="K146" s="23"/>
      <c r="L146" s="23"/>
    </row>
    <row r="147" spans="1:12" x14ac:dyDescent="0.3">
      <c r="B147" s="28" t="s">
        <v>12</v>
      </c>
      <c r="D147" s="152"/>
      <c r="F147" s="23"/>
      <c r="G147" s="23"/>
      <c r="H147" s="23"/>
      <c r="I147" s="23"/>
      <c r="J147" s="23"/>
      <c r="K147" s="23"/>
      <c r="L147" s="23"/>
    </row>
    <row r="148" spans="1:12" x14ac:dyDescent="0.3">
      <c r="A148" s="7" t="s">
        <v>333</v>
      </c>
      <c r="B148" s="7" t="s">
        <v>231</v>
      </c>
      <c r="C148" s="192">
        <f>IF(Options!$D$2=Options!$D$4,Options!D84,IF(Options!$D$2=Options!$E$4,Options!E84,IF(Options!$D$2=Options!$F$4,Options!F84,IF(Options!$D$2=Options!$G$4,Options!G84,IF(Options!$D$2=Options!$H$4,Options!H84,IF(Options!$D$2=Options!$I$4,Options!I84,IF(Options!$D$2=Options!$J$4,Options!J84,IF(Options!$D$2=Options!$K$4,Options!K84,IF(Options!$D$2=Options!$L$4,Options!L84,IF(Options!$D$2=Options!$M$4,Options!M84,0))))))))))</f>
        <v>0.02</v>
      </c>
      <c r="D148" s="7" t="s">
        <v>192</v>
      </c>
    </row>
    <row r="149" spans="1:12" x14ac:dyDescent="0.3">
      <c r="A149" s="7" t="s">
        <v>333</v>
      </c>
      <c r="B149" s="7" t="s">
        <v>72</v>
      </c>
      <c r="C149" s="192">
        <f>IF(Options!$D$2=Options!$D$4,Options!D87,IF(Options!$D$2=Options!$E$4,Options!E87,IF(Options!$D$2=Options!$F$4,Options!F87,IF(Options!$D$2=Options!$G$4,Options!G87,IF(Options!$D$2=Options!$H$4,Options!H87,IF(Options!$D$2=Options!$I$4,Options!I87,IF(Options!$D$2=Options!$J$4,Options!J87,IF(Options!$D$2=Options!$K$4,Options!K87,IF(Options!$D$2=Options!$L$4,Options!L87,IF(Options!$D$2=Options!$M$4,Options!M87,0))))))))))</f>
        <v>0.25</v>
      </c>
      <c r="D149" s="7" t="s">
        <v>331</v>
      </c>
    </row>
    <row r="150" spans="1:12" x14ac:dyDescent="0.3">
      <c r="A150" s="7" t="s">
        <v>333</v>
      </c>
      <c r="B150" s="7" t="s">
        <v>232</v>
      </c>
      <c r="C150" s="192">
        <f>IF(Options!$D$2=Options!$D$4,Options!D88,IF(Options!$D$2=Options!$E$4,Options!E88,IF(Options!$D$2=Options!$F$4,Options!F88,IF(Options!$D$2=Options!$G$4,Options!G88,IF(Options!$D$2=Options!$H$4,Options!H88,IF(Options!$D$2=Options!$I$4,Options!I88,IF(Options!$D$2=Options!$J$4,Options!J88,IF(Options!$D$2=Options!$K$4,Options!K88,IF(Options!$D$2=Options!$L$4,Options!L88,IF(Options!$D$2=Options!$M$4,Options!M88,0))))))))))</f>
        <v>0.02</v>
      </c>
      <c r="D150" s="7" t="s">
        <v>332</v>
      </c>
    </row>
    <row r="151" spans="1:12" x14ac:dyDescent="0.3">
      <c r="A151" s="7" t="s">
        <v>333</v>
      </c>
      <c r="B151" s="7" t="s">
        <v>233</v>
      </c>
      <c r="C151" s="192">
        <f>IF(Options!$D$2=Options!$D$4,Options!D89,IF(Options!$D$2=Options!$E$4,Options!E89,IF(Options!$D$2=Options!$F$4,Options!F89,IF(Options!$D$2=Options!$G$4,Options!G89,IF(Options!$D$2=Options!$H$4,Options!H89,IF(Options!$D$2=Options!$I$4,Options!I89,IF(Options!$D$2=Options!$J$4,Options!J89,IF(Options!$D$2=Options!$K$4,Options!K89,IF(Options!$D$2=Options!$L$4,Options!L89,IF(Options!$D$2=Options!$M$4,Options!M89,0))))))))))</f>
        <v>1.6999999999999999E-3</v>
      </c>
      <c r="D151" s="7" t="s">
        <v>192</v>
      </c>
    </row>
    <row r="152" spans="1:12" x14ac:dyDescent="0.3">
      <c r="A152" s="7" t="s">
        <v>333</v>
      </c>
      <c r="B152" s="7" t="s">
        <v>234</v>
      </c>
      <c r="C152" s="192">
        <f>IF(Options!$D$2=Options!$D$4,Options!D90,IF(Options!$D$2=Options!$E$4,Options!E90,IF(Options!$D$2=Options!$F$4,Options!F90,IF(Options!$D$2=Options!$G$4,Options!G90,IF(Options!$D$2=Options!$H$4,Options!H90,IF(Options!$D$2=Options!$I$4,Options!I90,IF(Options!$D$2=Options!$J$4,Options!J90,IF(Options!$D$2=Options!$K$4,Options!K90,IF(Options!$D$2=Options!$L$4,Options!L90,IF(Options!$D$2=Options!$M$4,Options!M90,0))))))))))</f>
        <v>2.5000000000000001E-2</v>
      </c>
      <c r="D152" s="7" t="s">
        <v>192</v>
      </c>
    </row>
    <row r="153" spans="1:12" x14ac:dyDescent="0.3">
      <c r="A153" s="7" t="s">
        <v>333</v>
      </c>
      <c r="B153" s="7" t="s">
        <v>189</v>
      </c>
      <c r="C153" s="192">
        <f>IF(Options!$D$2=Options!$D$4,Options!D91,IF(Options!$D$2=Options!$E$4,Options!E91,IF(Options!$D$2=Options!$F$4,Options!F91,IF(Options!$D$2=Options!$G$4,Options!G91,IF(Options!$D$2=Options!$H$4,Options!H91,IF(Options!$D$2=Options!$I$4,Options!I91,IF(Options!$D$2=Options!$J$4,Options!J91,IF(Options!$D$2=Options!$K$4,Options!K91,IF(Options!$D$2=Options!$L$4,Options!L91,IF(Options!$D$2=Options!$M$4,Options!M91,0))))))))))</f>
        <v>6.4999999999999997E-3</v>
      </c>
      <c r="D153" s="7" t="s">
        <v>192</v>
      </c>
      <c r="E153" s="7" t="s">
        <v>97</v>
      </c>
    </row>
    <row r="154" spans="1:12" x14ac:dyDescent="0.3">
      <c r="A154" s="7" t="s">
        <v>333</v>
      </c>
      <c r="B154" s="7" t="s">
        <v>334</v>
      </c>
      <c r="C154" s="192">
        <f>IF(OR(_xlfn.XLOOKUP(Options!$D$2, Options!$D$4:$M$4, Options!$D$94:$M$94)="DM", _xlfn.XLOOKUP(Options!$D$2, Options!$D$4:$M$4, Options!$D$94:$M$94)="DM+Deposit"), _xlfn.XLOOKUP(Options!$D$2, Options!$D$4:$M$4, Options!$D$95:$M$95), 0%)*D14</f>
        <v>0.11799999999999999</v>
      </c>
      <c r="D154" s="7" t="s">
        <v>192</v>
      </c>
    </row>
    <row r="155" spans="1:12" x14ac:dyDescent="0.3">
      <c r="A155" s="7" t="s">
        <v>333</v>
      </c>
      <c r="B155" s="7" t="s">
        <v>211</v>
      </c>
      <c r="C155" s="192">
        <f>IF(Options!$D$2=Options!$D$4,Options!D85,IF(Options!$D$2=Options!$E$4,Options!E85,IF(Options!$D$2=Options!$F$4,Options!F85,IF(Options!$D$2=Options!$G$4,Options!G85,IF(Options!$D$2=Options!$H$4,Options!H85,IF(Options!$D$2=Options!$I$4,Options!I85,IF(Options!$D$2=Options!$J$4,Options!J85,IF(Options!$D$2=Options!$K$4,Options!K85,IF(Options!$D$2=Options!$L$4,Options!L85,IF(Options!$D$2=Options!$M$4,Options!M85,0))))))))))</f>
        <v>0.02</v>
      </c>
      <c r="D155" s="7" t="s">
        <v>332</v>
      </c>
    </row>
    <row r="156" spans="1:12" x14ac:dyDescent="0.3">
      <c r="A156" s="7" t="s">
        <v>333</v>
      </c>
      <c r="B156" s="7" t="s">
        <v>210</v>
      </c>
      <c r="C156" s="192">
        <f>IF(Options!$D$2=Options!$D$4,Options!D86,IF(Options!$D$2=Options!$E$4,Options!E86,IF(Options!$D$2=Options!$F$4,Options!F86,IF(Options!$D$2=Options!$G$4,Options!G86,IF(Options!$D$2=Options!$H$4,Options!H86,IF(Options!$D$2=Options!$I$4,Options!I86,IF(Options!$D$2=Options!$J$4,Options!J86,IF(Options!$D$2=Options!$K$4,Options!K86,IF(Options!$D$2=Options!$L$4,Options!L86,IF(Options!$D$2=Options!$M$4,Options!M86,0))))))))))</f>
        <v>0.05</v>
      </c>
      <c r="D156" s="7" t="s">
        <v>332</v>
      </c>
    </row>
    <row r="157" spans="1:12" x14ac:dyDescent="0.3">
      <c r="C157" s="192"/>
    </row>
    <row r="158" spans="1:12" x14ac:dyDescent="0.3">
      <c r="B158" s="147" t="s">
        <v>259</v>
      </c>
    </row>
    <row r="159" spans="1:12" x14ac:dyDescent="0.3">
      <c r="D159" s="28" t="s">
        <v>49</v>
      </c>
      <c r="E159" s="28" t="s">
        <v>70</v>
      </c>
    </row>
    <row r="160" spans="1:12" x14ac:dyDescent="0.3">
      <c r="B160" s="7" t="s">
        <v>256</v>
      </c>
      <c r="D160" s="45">
        <f>Schedule!C47</f>
        <v>1218.6497987064827</v>
      </c>
      <c r="E160" s="45">
        <f>D160*10%</f>
        <v>121.86497987064827</v>
      </c>
    </row>
    <row r="161" spans="2:12" x14ac:dyDescent="0.3">
      <c r="B161" s="7" t="s">
        <v>257</v>
      </c>
      <c r="D161" s="7">
        <v>5</v>
      </c>
      <c r="E161" s="7">
        <v>2</v>
      </c>
    </row>
    <row r="162" spans="2:12" x14ac:dyDescent="0.3">
      <c r="B162" s="7" t="s">
        <v>258</v>
      </c>
      <c r="D162" s="45">
        <f>D160*D161</f>
        <v>6093.2489935324138</v>
      </c>
      <c r="E162" s="45">
        <f>E160*E161</f>
        <v>243.72995974129654</v>
      </c>
    </row>
    <row r="163" spans="2:12" x14ac:dyDescent="0.3">
      <c r="B163" s="28" t="s">
        <v>702</v>
      </c>
      <c r="C163" s="28"/>
      <c r="D163" s="68">
        <f>D162+E162</f>
        <v>6336.9789532737104</v>
      </c>
      <c r="E163" s="45"/>
    </row>
    <row r="165" spans="2:12" x14ac:dyDescent="0.3">
      <c r="B165" s="7" t="s">
        <v>260</v>
      </c>
      <c r="C165" s="7" t="s">
        <v>262</v>
      </c>
      <c r="D165" s="7">
        <v>430</v>
      </c>
      <c r="E165" s="173" t="s">
        <v>317</v>
      </c>
      <c r="L165" s="7">
        <f>580/5</f>
        <v>116</v>
      </c>
    </row>
    <row r="166" spans="2:12" x14ac:dyDescent="0.3">
      <c r="B166" s="7" t="s">
        <v>261</v>
      </c>
      <c r="C166" s="7" t="s">
        <v>262</v>
      </c>
      <c r="D166" s="7">
        <v>300</v>
      </c>
      <c r="E166" s="173" t="s">
        <v>317</v>
      </c>
    </row>
    <row r="167" spans="2:12" x14ac:dyDescent="0.3">
      <c r="B167" s="7" t="s">
        <v>263</v>
      </c>
      <c r="C167" s="7" t="s">
        <v>262</v>
      </c>
      <c r="D167" s="7">
        <f>D165+150</f>
        <v>580</v>
      </c>
      <c r="E167" s="7" t="s">
        <v>265</v>
      </c>
    </row>
    <row r="168" spans="2:12" x14ac:dyDescent="0.3">
      <c r="B168" s="7" t="s">
        <v>264</v>
      </c>
      <c r="C168" s="7" t="s">
        <v>262</v>
      </c>
      <c r="D168" s="7">
        <f>D166+125</f>
        <v>425</v>
      </c>
      <c r="E168" s="7" t="s">
        <v>266</v>
      </c>
    </row>
    <row r="169" spans="2:12" ht="18" x14ac:dyDescent="0.35">
      <c r="D169" s="194"/>
    </row>
    <row r="170" spans="2:12" x14ac:dyDescent="0.3">
      <c r="B170" s="7" t="s">
        <v>267</v>
      </c>
      <c r="C170" s="7" t="s">
        <v>269</v>
      </c>
      <c r="D170" s="92">
        <f>H26-L33</f>
        <v>7.1574999999999998</v>
      </c>
    </row>
    <row r="171" spans="2:12" x14ac:dyDescent="0.3">
      <c r="B171" s="7" t="s">
        <v>268</v>
      </c>
      <c r="C171" s="7" t="s">
        <v>269</v>
      </c>
      <c r="D171" s="92">
        <f>I26-L42</f>
        <v>7.5302399999999992</v>
      </c>
    </row>
    <row r="172" spans="2:12" ht="18" x14ac:dyDescent="0.35">
      <c r="D172" s="194"/>
    </row>
    <row r="173" spans="2:12" x14ac:dyDescent="0.3">
      <c r="B173" s="7" t="s">
        <v>260</v>
      </c>
      <c r="C173" s="7" t="s">
        <v>113</v>
      </c>
      <c r="D173" s="45">
        <f>D170*D165</f>
        <v>3077.7249999999999</v>
      </c>
    </row>
    <row r="174" spans="2:12" x14ac:dyDescent="0.3">
      <c r="B174" s="7" t="s">
        <v>261</v>
      </c>
      <c r="C174" s="7" t="s">
        <v>113</v>
      </c>
      <c r="D174" s="45">
        <f>D171*D166</f>
        <v>2259.0719999999997</v>
      </c>
    </row>
    <row r="175" spans="2:12" x14ac:dyDescent="0.3">
      <c r="B175" s="28" t="s">
        <v>319</v>
      </c>
      <c r="C175" s="28" t="s">
        <v>113</v>
      </c>
      <c r="D175" s="68">
        <f>D173+D174</f>
        <v>5336.7969999999996</v>
      </c>
    </row>
    <row r="176" spans="2:12" x14ac:dyDescent="0.3">
      <c r="B176" s="7" t="s">
        <v>260</v>
      </c>
      <c r="C176" s="28"/>
      <c r="D176" s="45">
        <f>D170*D167</f>
        <v>4151.3499999999995</v>
      </c>
    </row>
    <row r="177" spans="2:5" x14ac:dyDescent="0.3">
      <c r="B177" s="7" t="s">
        <v>261</v>
      </c>
      <c r="C177" s="28"/>
      <c r="D177" s="45">
        <f>D171*D168</f>
        <v>3200.3519999999999</v>
      </c>
    </row>
    <row r="178" spans="2:5" x14ac:dyDescent="0.3">
      <c r="B178" s="28" t="s">
        <v>703</v>
      </c>
      <c r="D178" s="68">
        <f>SUM(D176:D177)</f>
        <v>7351.7019999999993</v>
      </c>
    </row>
    <row r="180" spans="2:5" x14ac:dyDescent="0.3">
      <c r="B180" s="147" t="s">
        <v>303</v>
      </c>
    </row>
    <row r="182" spans="2:5" x14ac:dyDescent="0.3">
      <c r="B182" s="7" t="s">
        <v>304</v>
      </c>
      <c r="C182" s="7" t="s">
        <v>305</v>
      </c>
      <c r="D182" s="543">
        <v>3.85</v>
      </c>
    </row>
    <row r="183" spans="2:5" x14ac:dyDescent="0.3">
      <c r="B183" s="7" t="s">
        <v>704</v>
      </c>
      <c r="D183" s="30">
        <v>0.1</v>
      </c>
    </row>
    <row r="184" spans="2:5" x14ac:dyDescent="0.3">
      <c r="B184" s="7" t="s">
        <v>306</v>
      </c>
      <c r="C184" s="7" t="s">
        <v>83</v>
      </c>
      <c r="D184" s="92">
        <f>D170*D183</f>
        <v>0.71575</v>
      </c>
      <c r="E184" s="7" t="s">
        <v>310</v>
      </c>
    </row>
    <row r="185" spans="2:5" x14ac:dyDescent="0.3">
      <c r="B185" s="7" t="s">
        <v>307</v>
      </c>
      <c r="C185" s="7" t="s">
        <v>83</v>
      </c>
      <c r="D185" s="92">
        <f>D171*D183</f>
        <v>0.75302399999999992</v>
      </c>
    </row>
    <row r="186" spans="2:5" x14ac:dyDescent="0.3">
      <c r="B186" s="7" t="s">
        <v>705</v>
      </c>
      <c r="C186" s="7" t="s">
        <v>83</v>
      </c>
      <c r="D186" s="92">
        <f>D184+D185</f>
        <v>1.4687739999999998</v>
      </c>
    </row>
    <row r="187" spans="2:5" x14ac:dyDescent="0.3">
      <c r="B187" s="7" t="s">
        <v>308</v>
      </c>
      <c r="C187" s="7" t="s">
        <v>84</v>
      </c>
      <c r="D187" s="7">
        <v>3</v>
      </c>
    </row>
    <row r="189" spans="2:5" x14ac:dyDescent="0.3">
      <c r="B189" s="7" t="s">
        <v>309</v>
      </c>
      <c r="D189" s="50">
        <f>D186*D182*D187</f>
        <v>16.964339699999996</v>
      </c>
    </row>
    <row r="191" spans="2:5" x14ac:dyDescent="0.3">
      <c r="B191" s="147" t="s">
        <v>708</v>
      </c>
    </row>
    <row r="193" spans="2:5" x14ac:dyDescent="0.3">
      <c r="B193" s="7" t="s">
        <v>712</v>
      </c>
      <c r="C193" s="76" t="s">
        <v>465</v>
      </c>
      <c r="D193" s="50">
        <v>4</v>
      </c>
      <c r="E193" s="7" t="s">
        <v>709</v>
      </c>
    </row>
    <row r="194" spans="2:5" x14ac:dyDescent="0.3">
      <c r="B194" s="7" t="s">
        <v>467</v>
      </c>
      <c r="C194" s="76" t="s">
        <v>459</v>
      </c>
      <c r="D194" s="7">
        <v>1000</v>
      </c>
    </row>
    <row r="195" spans="2:5" x14ac:dyDescent="0.3">
      <c r="B195" s="7" t="s">
        <v>710</v>
      </c>
      <c r="C195" s="76" t="s">
        <v>122</v>
      </c>
      <c r="D195" s="160">
        <v>45748</v>
      </c>
    </row>
    <row r="196" spans="2:5" x14ac:dyDescent="0.3">
      <c r="B196" s="7" t="s">
        <v>711</v>
      </c>
      <c r="D196" s="193">
        <f>D194/4046.85*D193</f>
        <v>0.98842309450560317</v>
      </c>
    </row>
  </sheetData>
  <mergeCells count="6">
    <mergeCell ref="H40:K40"/>
    <mergeCell ref="L40:O40"/>
    <mergeCell ref="H31:K31"/>
    <mergeCell ref="L31:O31"/>
    <mergeCell ref="G30:O30"/>
    <mergeCell ref="G39:O39"/>
  </mergeCells>
  <phoneticPr fontId="12" type="noConversion"/>
  <conditionalFormatting sqref="A21 E21 A24:B24 E24 B30:B31">
    <cfRule type="expression" dxfId="1294" priority="120">
      <formula>IF(ISNUMBER(FIND("=", _xlfn.FORMULATEXT(A21))), FALSE, ISNUMBER(A21))</formula>
    </cfRule>
    <cfRule type="expression" dxfId="1293" priority="118">
      <formula>IF(_xlfn.ISFORMULA(XEZ5), ISNUMBER(FIND("!", _xlfn.FORMULATEXT(XEZ5))), FALSE)</formula>
    </cfRule>
    <cfRule type="expression" dxfId="1292" priority="119">
      <formula>IF(_xlfn.ISFORMULA(XEZ5),IF(ISNUMBER(FIND("!",_xlfn.FORMULATEXT(XEZ5))),FALSE, TRUE), FALSE)</formula>
    </cfRule>
  </conditionalFormatting>
  <conditionalFormatting sqref="A22 E22">
    <cfRule type="expression" dxfId="1291" priority="102">
      <formula>IF(ISNUMBER(FIND("=", _xlfn.FORMULATEXT(A22))), FALSE, ISNUMBER(A22))</formula>
    </cfRule>
    <cfRule type="expression" dxfId="1290" priority="101">
      <formula>IF(_xlfn.ISFORMULA(XEZ8),IF(ISNUMBER(FIND("!",_xlfn.FORMULATEXT(XEZ8))),FALSE, TRUE), FALSE)</formula>
    </cfRule>
    <cfRule type="expression" dxfId="1289" priority="100">
      <formula>IF(_xlfn.ISFORMULA(XEZ8), ISNUMBER(FIND("!", _xlfn.FORMULATEXT(XEZ8))), FALSE)</formula>
    </cfRule>
  </conditionalFormatting>
  <conditionalFormatting sqref="A23:B23 E23">
    <cfRule type="expression" dxfId="1288" priority="126">
      <formula>IF(ISNUMBER(FIND("=", _xlfn.FORMULATEXT(A23))), FALSE, ISNUMBER(A23))</formula>
    </cfRule>
    <cfRule type="expression" dxfId="1287" priority="124">
      <formula>IF(_xlfn.ISFORMULA(XEZ8), ISNUMBER(FIND("!", _xlfn.FORMULATEXT(XEZ8))), FALSE)</formula>
    </cfRule>
    <cfRule type="expression" dxfId="1286" priority="125">
      <formula>IF(_xlfn.ISFORMULA(XEZ8),IF(ISNUMBER(FIND("!",_xlfn.FORMULATEXT(XEZ8))),FALSE, TRUE), FALSE)</formula>
    </cfRule>
  </conditionalFormatting>
  <conditionalFormatting sqref="A27:E28 B22 C25 E25 A25:B26 D26:E26">
    <cfRule type="expression" dxfId="1285" priority="112">
      <formula>IF(_xlfn.ISFORMULA(XEZ5), ISNUMBER(FIND("!", _xlfn.FORMULATEXT(XEZ5))), FALSE)</formula>
    </cfRule>
  </conditionalFormatting>
  <conditionalFormatting sqref="A5:O5 Q5:XFD5 N6:Q15 B59:B63 B65 B67:B68 B70 B72:B83 H86:CF86 B86:B89 N87:XFD87 L88:XFD89 N94:XFD94 L95:X95 Z95:XFD95 L96:XFD96">
    <cfRule type="expression" dxfId="1284" priority="51" stopIfTrue="1">
      <formula>IF(_xlfn.ISFORMULA(A5), ISNUMBER(FIND("!", _xlfn.FORMULATEXT(A5))), FALSE)</formula>
    </cfRule>
  </conditionalFormatting>
  <conditionalFormatting sqref="A1:XFD4 A148:E156 A6:XFD6 A17:XFD86 A87:E89 A90:XFD93 A94:E96 A97:XFD147 A157:XFD190 B191:XFD191 A7:M16 R7:XFD16 G148:XFD153 H154:XFD156 A191:A195 C192:XFD192 E193:XFD195 A196:B196 D196 F196:XFD199 A197:D199 E199 A200:XFD1048576">
    <cfRule type="expression" dxfId="1283" priority="58" stopIfTrue="1">
      <formula>IF(_xlfn.ISFORMULA(A1), ISNUMBER(FIND("!", _xlfn.FORMULATEXT(A1))), FALSE)</formula>
    </cfRule>
  </conditionalFormatting>
  <conditionalFormatting sqref="A1:XFD4 A5:O5 Q5:XFD5 A6:XFD6 N7:Q15 A7:M16 R7:XFD16 A17:XFD86 N87:XFD87 A87:E89 L88:XFD89 A90:XFD93 N94:XFD94 A94:E96 L95:X95 Z95:XFD95 L96:XFD96 A97:XFD147 G148:XFD153 A148:E156 H154:XFD156 A157:XFD190 B191:XFD191 A191:A195 C192:XFD192 E193:XFD195 A196:B196 D196 F196:XFD199 A197:D199 E199 A200:XFD1048576">
    <cfRule type="expression" dxfId="1282" priority="60" stopIfTrue="1">
      <formula>IF(ISNUMBER(FIND("=", _xlfn.FORMULATEXT(A1))), FALSE, ISNUMBER(A1))</formula>
    </cfRule>
  </conditionalFormatting>
  <conditionalFormatting sqref="A1:XFD4 A6:XFD6 A7:M16 R7:XFD16 A17:XFD86 A87:E89 A90:XFD93 A94:E96 A97:XFD147 G148:XFD153 A148:E156 H154:XFD156 A157:XFD190 B191:XFD191 A191:A195 C192:XFD192 E193:XFD195 A196:B196 D196 F196:XFD199 A197:D199 E199 A200:XFD1048576 A5:O5 Q5:XFD5 N7:Q15 N87:XFD87 L88:XFD89 N94:XFD94 L95:X95 Z95:XFD95 L96:XFD96">
    <cfRule type="expression" dxfId="1281" priority="59" stopIfTrue="1">
      <formula>IF(_xlfn.ISFORMULA(A1),IF(ISNUMBER(FIND("!",_xlfn.FORMULATEXT(A1))),FALSE, TRUE), FALSE)</formula>
    </cfRule>
  </conditionalFormatting>
  <conditionalFormatting sqref="B1 B148:B153 B155:B156">
    <cfRule type="expression" dxfId="1280" priority="55" stopIfTrue="1">
      <formula>IF(_xlfn.ISFORMULA(B1), NOT(ISNUMBER(SEARCH("!", _xlfn.FORMULATEXT(B1)))), FALSE)</formula>
    </cfRule>
    <cfRule type="expression" dxfId="1279" priority="56">
      <formula>IF(AND(_xlfn.ISFORMULA(B1), ISNUMBER(SEARCH("!", _xlfn.FORMULATEXT(B1)))), TRUE, FALSE)</formula>
    </cfRule>
    <cfRule type="expression" dxfId="1278" priority="57">
      <formula>IF(ISNUMBER(FIND("=", _xlfn.FORMULATEXT(B1))), FALSE, ISNUMBER(B1))</formula>
    </cfRule>
  </conditionalFormatting>
  <conditionalFormatting sqref="B22 C25 E25 A25:B26 D26:E26 A27:E28">
    <cfRule type="expression" dxfId="1277" priority="113">
      <formula>IF(_xlfn.ISFORMULA(XEZ5),IF(ISNUMBER(FIND("!",_xlfn.FORMULATEXT(XEZ5))),FALSE, TRUE), FALSE)</formula>
    </cfRule>
    <cfRule type="expression" dxfId="1276" priority="114">
      <formula>IF(ISNUMBER(FIND("=", _xlfn.FORMULATEXT(A22))), FALSE, ISNUMBER(A22))</formula>
    </cfRule>
  </conditionalFormatting>
  <conditionalFormatting sqref="B27 A29 C29:E29">
    <cfRule type="expression" dxfId="1275" priority="107">
      <formula>IF(_xlfn.ISFORMULA(#REF!),IF(ISNUMBER(FIND("!",_xlfn.FORMULATEXT(#REF!))),FALSE, TRUE), FALSE)</formula>
    </cfRule>
    <cfRule type="expression" dxfId="1274" priority="106">
      <formula>IF(_xlfn.ISFORMULA(#REF!), ISNUMBER(FIND("!", _xlfn.FORMULATEXT(#REF!))), FALSE)</formula>
    </cfRule>
    <cfRule type="expression" dxfId="1273" priority="108">
      <formula>IF(ISNUMBER(FIND("=", _xlfn.FORMULATEXT(A27))), FALSE, ISNUMBER(A27))</formula>
    </cfRule>
  </conditionalFormatting>
  <conditionalFormatting sqref="B158">
    <cfRule type="expression" dxfId="1272" priority="24" stopIfTrue="1">
      <formula>IF(ISNUMBER(FIND("=", _xlfn.FORMULATEXT(B158))), FALSE, ISNUMBER(B158))</formula>
    </cfRule>
    <cfRule type="expression" dxfId="1271" priority="22" stopIfTrue="1">
      <formula>IF(_xlfn.ISFORMULA(B158), ISNUMBER(FIND("!", _xlfn.FORMULATEXT(B158))), FALSE)</formula>
    </cfRule>
    <cfRule type="expression" dxfId="1270" priority="23" stopIfTrue="1">
      <formula>IF(_xlfn.ISFORMULA(B158),IF(ISNUMBER(FIND("!",_xlfn.FORMULATEXT(B158))),FALSE, TRUE), FALSE)</formula>
    </cfRule>
  </conditionalFormatting>
  <conditionalFormatting sqref="B180">
    <cfRule type="expression" dxfId="1269" priority="21" stopIfTrue="1">
      <formula>IF(ISNUMBER(FIND("=", _xlfn.FORMULATEXT(B180))), FALSE, ISNUMBER(B180))</formula>
    </cfRule>
    <cfRule type="expression" dxfId="1268" priority="20" stopIfTrue="1">
      <formula>IF(_xlfn.ISFORMULA(B180),IF(ISNUMBER(FIND("!",_xlfn.FORMULATEXT(B180))),FALSE, TRUE), FALSE)</formula>
    </cfRule>
    <cfRule type="expression" dxfId="1267" priority="19" stopIfTrue="1">
      <formula>IF(_xlfn.ISFORMULA(B180), ISNUMBER(FIND("!", _xlfn.FORMULATEXT(B180))), FALSE)</formula>
    </cfRule>
  </conditionalFormatting>
  <conditionalFormatting sqref="B191">
    <cfRule type="expression" dxfId="1266" priority="7" stopIfTrue="1">
      <formula>IF(_xlfn.ISFORMULA(B191), ISNUMBER(FIND("!", _xlfn.FORMULATEXT(B191))), FALSE)</formula>
    </cfRule>
    <cfRule type="expression" dxfId="1265" priority="9" stopIfTrue="1">
      <formula>IF(ISNUMBER(FIND("=", _xlfn.FORMULATEXT(B191))), FALSE, ISNUMBER(B191))</formula>
    </cfRule>
    <cfRule type="expression" dxfId="1264" priority="8" stopIfTrue="1">
      <formula>IF(_xlfn.ISFORMULA(B191),IF(ISNUMBER(FIND("!",_xlfn.FORMULATEXT(B191))),FALSE, TRUE), FALSE)</formula>
    </cfRule>
  </conditionalFormatting>
  <conditionalFormatting sqref="C165:C177">
    <cfRule type="expression" dxfId="1263" priority="29" stopIfTrue="1">
      <formula>IF(_xlfn.ISFORMULA(C165),IF(ISNUMBER(FIND("!",_xlfn.FORMULATEXT(C165))),FALSE, TRUE), FALSE)</formula>
    </cfRule>
    <cfRule type="expression" dxfId="1262" priority="28" stopIfTrue="1">
      <formula>IF(_xlfn.ISFORMULA(C165), ISNUMBER(FIND("!", _xlfn.FORMULATEXT(C165))), FALSE)</formula>
    </cfRule>
    <cfRule type="expression" dxfId="1261" priority="30" stopIfTrue="1">
      <formula>IF(ISNUMBER(FIND("=", _xlfn.FORMULATEXT(C165))), FALSE, ISNUMBER(C165))</formula>
    </cfRule>
  </conditionalFormatting>
  <conditionalFormatting sqref="C193:C194 B193:B195 D193:D195 E198">
    <cfRule type="expression" dxfId="1260" priority="10">
      <formula>IF(_xlfn.ISFORMULA(B193), NOT(ISNUMBER(SEARCH("!", _xlfn.FORMULATEXT(B193)))), FALSE)</formula>
    </cfRule>
    <cfRule type="expression" dxfId="1259" priority="11">
      <formula>IF(AND(_xlfn.ISFORMULA(B193), ISNUMBER(SEARCH("!", _xlfn.FORMULATEXT(B193)))), TRUE, FALSE)</formula>
    </cfRule>
    <cfRule type="expression" dxfId="1258" priority="12">
      <formula>IF(ISNUMBER(FIND("=", _xlfn.FORMULATEXT(B193))), FALSE, ISNUMBER(B193))</formula>
    </cfRule>
  </conditionalFormatting>
  <conditionalFormatting sqref="C24:D24">
    <cfRule type="expression" dxfId="1257" priority="193">
      <formula>IF(_xlfn.ISFORMULA(XFB5), ISNUMBER(FIND("!", _xlfn.FORMULATEXT(XFB5))), FALSE)</formula>
    </cfRule>
    <cfRule type="expression" dxfId="1256" priority="194">
      <formula>IF(_xlfn.ISFORMULA(XFB5),IF(ISNUMBER(FIND("!",_xlfn.FORMULATEXT(XFB5))),FALSE, TRUE), FALSE)</formula>
    </cfRule>
    <cfRule type="expression" dxfId="1255" priority="195">
      <formula>IF(ISNUMBER(FIND("=", _xlfn.FORMULATEXT(C24))), FALSE, ISNUMBER(C24))</formula>
    </cfRule>
  </conditionalFormatting>
  <conditionalFormatting sqref="F148:F153">
    <cfRule type="expression" dxfId="1254" priority="4" stopIfTrue="1">
      <formula>IF(_xlfn.ISFORMULA(F148), NOT(ISNUMBER(SEARCH("!", _xlfn.FORMULATEXT(F148)))), FALSE)</formula>
    </cfRule>
    <cfRule type="expression" dxfId="1253" priority="6">
      <formula>IF(ISNUMBER(FIND("=", _xlfn.FORMULATEXT(F148))), FALSE, ISNUMBER(F148))</formula>
    </cfRule>
    <cfRule type="expression" dxfId="1252" priority="5">
      <formula>IF(AND(_xlfn.ISFORMULA(F148), ISNUMBER(SEARCH("!", _xlfn.FORMULATEXT(F148)))), TRUE, FALSE)</formula>
    </cfRule>
  </conditionalFormatting>
  <conditionalFormatting sqref="H93:CF93 B93:B96">
    <cfRule type="expression" dxfId="1251" priority="39" stopIfTrue="1">
      <formula>IF(_xlfn.ISFORMULA(B93), ISNUMBER(FIND("!", _xlfn.FORMULATEXT(B93))), FALSE)</formula>
    </cfRule>
    <cfRule type="expression" dxfId="1250" priority="38" stopIfTrue="1">
      <formula>IF(_xlfn.ISFORMULA(B93),IF(ISNUMBER(FIND("!",_xlfn.FORMULATEXT(B93))),FALSE, TRUE), FALSE)</formula>
    </cfRule>
    <cfRule type="expression" dxfId="1249" priority="37" stopIfTrue="1">
      <formula>IF(ISNUMBER(FIND("=", _xlfn.FORMULATEXT(B93))), FALSE, ISNUMBER(B93))</formula>
    </cfRule>
  </conditionalFormatting>
  <conditionalFormatting sqref="H131:CF131">
    <cfRule type="expression" dxfId="1248" priority="33" stopIfTrue="1">
      <formula>IF(_xlfn.ISFORMULA(H131), ISNUMBER(FIND("!", _xlfn.FORMULATEXT(H131))), FALSE)</formula>
    </cfRule>
    <cfRule type="expression" dxfId="1247" priority="31" stopIfTrue="1">
      <formula>IF(ISNUMBER(FIND("=", _xlfn.FORMULATEXT(H131))), FALSE, ISNUMBER(H131))</formula>
    </cfRule>
    <cfRule type="expression" dxfId="1246" priority="32" stopIfTrue="1">
      <formula>IF(_xlfn.ISFORMULA(H131),IF(ISNUMBER(FIND("!",_xlfn.FORMULATEXT(H131))),FALSE, TRUE), FALSE)</formula>
    </cfRule>
  </conditionalFormatting>
  <conditionalFormatting sqref="N5:O5 Q5 N6:Q15 B59:B63 B65 B67:B68 B70 B72:B83 H86:CF86 B86:B89 N87:CI87 L88:CI89 N94:CC94 L95:X95 Z95:CC95 L96:CC96">
    <cfRule type="expression" dxfId="1245" priority="50" stopIfTrue="1">
      <formula>IF(_xlfn.ISFORMULA(B5),IF(ISNUMBER(FIND("!",_xlfn.FORMULATEXT(B5))),FALSE, TRUE), FALSE)</formula>
    </cfRule>
    <cfRule type="expression" dxfId="1244" priority="49" stopIfTrue="1">
      <formula>IF(ISNUMBER(FIND("=", _xlfn.FORMULATEXT(B5))), FALSE, ISNUMBER(B5))</formula>
    </cfRule>
  </conditionalFormatting>
  <dataValidations count="1">
    <dataValidation type="list" allowBlank="1" showInputMessage="1" showErrorMessage="1" sqref="D22" xr:uid="{7D3710A6-641F-4E02-8122-0CB46D872E95}">
      <formula1>"1, 10.764"</formula1>
    </dataValidation>
  </dataValidations>
  <pageMargins left="0.7" right="0.7" top="0.75" bottom="0.75" header="0.3" footer="0.3"/>
  <pageSetup paperSize="9" scale="10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93FE8-61FC-4808-99AE-F00D06899535}">
  <sheetPr codeName="Sheet3"/>
  <dimension ref="A1:HC240"/>
  <sheetViews>
    <sheetView tabSelected="1" zoomScale="99" zoomScaleNormal="99" workbookViewId="0">
      <pane xSplit="5" ySplit="8" topLeftCell="F228" activePane="bottomRight" state="frozen"/>
      <selection pane="topRight" activeCell="G1" sqref="G1"/>
      <selection pane="bottomLeft" activeCell="A13" sqref="A13"/>
      <selection pane="bottomRight" activeCell="C247" sqref="C247"/>
    </sheetView>
  </sheetViews>
  <sheetFormatPr defaultColWidth="8.88671875" defaultRowHeight="15.6" x14ac:dyDescent="0.3"/>
  <cols>
    <col min="1" max="1" width="7" style="7" customWidth="1"/>
    <col min="2" max="2" width="37.109375" style="7" customWidth="1"/>
    <col min="3" max="3" width="30.109375" style="7" customWidth="1"/>
    <col min="4" max="5" width="15.109375" style="7" customWidth="1"/>
    <col min="6" max="6" width="22.88671875" style="7" bestFit="1" customWidth="1"/>
    <col min="7" max="7" width="20.109375" style="7" bestFit="1" customWidth="1"/>
    <col min="8" max="8" width="21.77734375" style="7" bestFit="1" customWidth="1"/>
    <col min="9" max="9" width="20.5546875" style="7" bestFit="1" customWidth="1"/>
    <col min="10" max="11" width="26.5546875" style="7" bestFit="1" customWidth="1"/>
    <col min="12" max="12" width="21.44140625" style="7" bestFit="1" customWidth="1"/>
    <col min="13" max="13" width="15.77734375" style="7" bestFit="1" customWidth="1"/>
    <col min="14" max="14" width="24.6640625" style="7" bestFit="1" customWidth="1"/>
    <col min="15" max="15" width="16.6640625" style="7" customWidth="1"/>
    <col min="16" max="17" width="26.109375" style="7" bestFit="1" customWidth="1"/>
    <col min="18" max="18" width="21.44140625" style="7" bestFit="1" customWidth="1"/>
    <col min="19" max="20" width="17.44140625" style="7" bestFit="1" customWidth="1"/>
    <col min="21" max="23" width="12.77734375" style="7" bestFit="1" customWidth="1"/>
    <col min="24" max="25" width="12.44140625" style="7" bestFit="1" customWidth="1"/>
    <col min="26" max="26" width="13.6640625" style="7" bestFit="1" customWidth="1"/>
    <col min="27" max="28" width="12.44140625" style="7" bestFit="1" customWidth="1"/>
    <col min="29" max="29" width="13.6640625" style="7" bestFit="1" customWidth="1"/>
    <col min="30" max="30" width="12.44140625" style="7" bestFit="1" customWidth="1"/>
    <col min="31" max="32" width="13.6640625" style="7" bestFit="1" customWidth="1"/>
    <col min="33" max="33" width="12.44140625" style="7" bestFit="1" customWidth="1"/>
    <col min="34" max="35" width="12.77734375" style="7" bestFit="1" customWidth="1"/>
    <col min="36" max="37" width="13.6640625" style="7" bestFit="1" customWidth="1"/>
    <col min="38" max="38" width="12.77734375" style="7" bestFit="1" customWidth="1"/>
    <col min="39" max="40" width="13.6640625" style="7" bestFit="1" customWidth="1"/>
    <col min="41" max="41" width="12.77734375" style="7" bestFit="1" customWidth="1"/>
    <col min="42" max="42" width="13.6640625" style="7" bestFit="1" customWidth="1"/>
    <col min="43" max="44" width="12.77734375" style="7" bestFit="1" customWidth="1"/>
    <col min="45" max="48" width="13.6640625" style="7" bestFit="1" customWidth="1"/>
    <col min="49" max="49" width="12.44140625" style="7" bestFit="1" customWidth="1"/>
    <col min="50" max="50" width="13.6640625" style="7" bestFit="1" customWidth="1"/>
    <col min="51" max="51" width="12.44140625" style="7" bestFit="1" customWidth="1"/>
    <col min="52" max="52" width="13.6640625" style="7" bestFit="1" customWidth="1"/>
    <col min="53" max="54" width="12.44140625" style="7" bestFit="1" customWidth="1"/>
    <col min="55" max="57" width="13.6640625" style="7" bestFit="1" customWidth="1"/>
    <col min="58" max="59" width="12.44140625" style="7" bestFit="1" customWidth="1"/>
    <col min="60" max="60" width="13.6640625" style="7" bestFit="1" customWidth="1"/>
    <col min="61" max="61" width="12.44140625" style="7" bestFit="1" customWidth="1"/>
    <col min="62" max="62" width="13.6640625" style="7" bestFit="1" customWidth="1"/>
    <col min="63" max="63" width="12.44140625" style="7" bestFit="1" customWidth="1"/>
    <col min="64" max="64" width="13.6640625" style="7" bestFit="1" customWidth="1"/>
    <col min="65" max="65" width="12.44140625" style="7" bestFit="1" customWidth="1"/>
    <col min="66" max="67" width="13.6640625" style="7" bestFit="1" customWidth="1"/>
    <col min="68" max="69" width="12.44140625" style="7" bestFit="1" customWidth="1"/>
    <col min="70" max="71" width="13.6640625" style="7" bestFit="1" customWidth="1"/>
    <col min="72" max="76" width="12.44140625" style="7" bestFit="1" customWidth="1"/>
    <col min="77" max="77" width="13.6640625" style="7" bestFit="1" customWidth="1"/>
    <col min="78" max="78" width="12.44140625" style="7" bestFit="1" customWidth="1"/>
    <col min="79" max="79" width="13.6640625" style="7" bestFit="1" customWidth="1"/>
    <col min="80" max="80" width="12.44140625" style="7" bestFit="1" customWidth="1"/>
    <col min="81" max="81" width="13.6640625" style="7" bestFit="1" customWidth="1"/>
    <col min="82" max="171" width="12.44140625" style="7" bestFit="1" customWidth="1"/>
    <col min="172" max="172" width="10.109375" style="7" bestFit="1" customWidth="1"/>
    <col min="173" max="16384" width="8.88671875" style="7"/>
  </cols>
  <sheetData>
    <row r="1" spans="1:211" customFormat="1" x14ac:dyDescent="0.3">
      <c r="A1" s="44"/>
      <c r="B1" s="33" t="s">
        <v>119</v>
      </c>
      <c r="C1" s="32"/>
      <c r="D1" s="32"/>
      <c r="E1" s="32"/>
      <c r="F1" s="159">
        <f>'Assumptions&amp;Data'!D6</f>
        <v>45748</v>
      </c>
      <c r="G1" s="159">
        <f>EOMONTH(F1, 1)</f>
        <v>45808</v>
      </c>
      <c r="H1" s="159">
        <f t="shared" ref="H1:L1" si="0">EOMONTH(G1, 1)</f>
        <v>45838</v>
      </c>
      <c r="I1" s="159">
        <f t="shared" si="0"/>
        <v>45869</v>
      </c>
      <c r="J1" s="159">
        <f t="shared" si="0"/>
        <v>45900</v>
      </c>
      <c r="K1" s="159">
        <f t="shared" si="0"/>
        <v>45930</v>
      </c>
      <c r="L1" s="159">
        <f t="shared" si="0"/>
        <v>45961</v>
      </c>
      <c r="M1" s="159">
        <f>EOMONTH(L1, 1)</f>
        <v>45991</v>
      </c>
      <c r="N1" s="159">
        <f t="shared" ref="N1:BY1" si="1">EOMONTH(M1, 1)</f>
        <v>46022</v>
      </c>
      <c r="O1" s="159">
        <f t="shared" si="1"/>
        <v>46053</v>
      </c>
      <c r="P1" s="159">
        <f t="shared" si="1"/>
        <v>46081</v>
      </c>
      <c r="Q1" s="159">
        <f t="shared" si="1"/>
        <v>46112</v>
      </c>
      <c r="R1" s="159">
        <f t="shared" si="1"/>
        <v>46142</v>
      </c>
      <c r="S1" s="159">
        <f t="shared" si="1"/>
        <v>46173</v>
      </c>
      <c r="T1" s="159">
        <f t="shared" si="1"/>
        <v>46203</v>
      </c>
      <c r="U1" s="159">
        <f t="shared" si="1"/>
        <v>46234</v>
      </c>
      <c r="V1" s="159">
        <f t="shared" si="1"/>
        <v>46265</v>
      </c>
      <c r="W1" s="159">
        <f t="shared" si="1"/>
        <v>46295</v>
      </c>
      <c r="X1" s="159">
        <f t="shared" si="1"/>
        <v>46326</v>
      </c>
      <c r="Y1" s="159">
        <f t="shared" si="1"/>
        <v>46356</v>
      </c>
      <c r="Z1" s="159">
        <f t="shared" si="1"/>
        <v>46387</v>
      </c>
      <c r="AA1" s="159">
        <f t="shared" si="1"/>
        <v>46418</v>
      </c>
      <c r="AB1" s="159">
        <f t="shared" si="1"/>
        <v>46446</v>
      </c>
      <c r="AC1" s="159">
        <f t="shared" si="1"/>
        <v>46477</v>
      </c>
      <c r="AD1" s="159">
        <f t="shared" si="1"/>
        <v>46507</v>
      </c>
      <c r="AE1" s="159">
        <f t="shared" si="1"/>
        <v>46538</v>
      </c>
      <c r="AF1" s="159">
        <f t="shared" si="1"/>
        <v>46568</v>
      </c>
      <c r="AG1" s="159">
        <f t="shared" si="1"/>
        <v>46599</v>
      </c>
      <c r="AH1" s="159">
        <f t="shared" si="1"/>
        <v>46630</v>
      </c>
      <c r="AI1" s="159">
        <f t="shared" si="1"/>
        <v>46660</v>
      </c>
      <c r="AJ1" s="159">
        <f t="shared" si="1"/>
        <v>46691</v>
      </c>
      <c r="AK1" s="159">
        <f t="shared" si="1"/>
        <v>46721</v>
      </c>
      <c r="AL1" s="159">
        <f t="shared" si="1"/>
        <v>46752</v>
      </c>
      <c r="AM1" s="159">
        <f t="shared" si="1"/>
        <v>46783</v>
      </c>
      <c r="AN1" s="159">
        <f t="shared" si="1"/>
        <v>46812</v>
      </c>
      <c r="AO1" s="159">
        <f t="shared" si="1"/>
        <v>46843</v>
      </c>
      <c r="AP1" s="159">
        <f t="shared" si="1"/>
        <v>46873</v>
      </c>
      <c r="AQ1" s="159">
        <f t="shared" si="1"/>
        <v>46904</v>
      </c>
      <c r="AR1" s="159">
        <f t="shared" si="1"/>
        <v>46934</v>
      </c>
      <c r="AS1" s="159">
        <f t="shared" si="1"/>
        <v>46965</v>
      </c>
      <c r="AT1" s="159">
        <f t="shared" si="1"/>
        <v>46996</v>
      </c>
      <c r="AU1" s="159">
        <f t="shared" si="1"/>
        <v>47026</v>
      </c>
      <c r="AV1" s="159">
        <f t="shared" si="1"/>
        <v>47057</v>
      </c>
      <c r="AW1" s="159">
        <f t="shared" si="1"/>
        <v>47087</v>
      </c>
      <c r="AX1" s="159">
        <f t="shared" si="1"/>
        <v>47118</v>
      </c>
      <c r="AY1" s="159">
        <f t="shared" si="1"/>
        <v>47149</v>
      </c>
      <c r="AZ1" s="159">
        <f t="shared" si="1"/>
        <v>47177</v>
      </c>
      <c r="BA1" s="159">
        <f t="shared" si="1"/>
        <v>47208</v>
      </c>
      <c r="BB1" s="159">
        <f t="shared" si="1"/>
        <v>47238</v>
      </c>
      <c r="BC1" s="159">
        <f t="shared" si="1"/>
        <v>47269</v>
      </c>
      <c r="BD1" s="159">
        <f t="shared" si="1"/>
        <v>47299</v>
      </c>
      <c r="BE1" s="159">
        <f t="shared" si="1"/>
        <v>47330</v>
      </c>
      <c r="BF1" s="159">
        <f t="shared" si="1"/>
        <v>47361</v>
      </c>
      <c r="BG1" s="159">
        <f t="shared" si="1"/>
        <v>47391</v>
      </c>
      <c r="BH1" s="159">
        <f t="shared" si="1"/>
        <v>47422</v>
      </c>
      <c r="BI1" s="159">
        <f t="shared" si="1"/>
        <v>47452</v>
      </c>
      <c r="BJ1" s="159">
        <f t="shared" si="1"/>
        <v>47483</v>
      </c>
      <c r="BK1" s="159">
        <f t="shared" si="1"/>
        <v>47514</v>
      </c>
      <c r="BL1" s="159">
        <f t="shared" si="1"/>
        <v>47542</v>
      </c>
      <c r="BM1" s="159">
        <f t="shared" si="1"/>
        <v>47573</v>
      </c>
      <c r="BN1" s="159">
        <f t="shared" si="1"/>
        <v>47603</v>
      </c>
      <c r="BO1" s="159">
        <f t="shared" si="1"/>
        <v>47634</v>
      </c>
      <c r="BP1" s="159">
        <f t="shared" si="1"/>
        <v>47664</v>
      </c>
      <c r="BQ1" s="159">
        <f t="shared" si="1"/>
        <v>47695</v>
      </c>
      <c r="BR1" s="159">
        <f t="shared" si="1"/>
        <v>47726</v>
      </c>
      <c r="BS1" s="159">
        <f t="shared" si="1"/>
        <v>47756</v>
      </c>
      <c r="BT1" s="159">
        <f t="shared" si="1"/>
        <v>47787</v>
      </c>
      <c r="BU1" s="159">
        <f t="shared" si="1"/>
        <v>47817</v>
      </c>
      <c r="BV1" s="159">
        <f t="shared" si="1"/>
        <v>47848</v>
      </c>
      <c r="BW1" s="159">
        <f t="shared" si="1"/>
        <v>47879</v>
      </c>
      <c r="BX1" s="159">
        <f t="shared" si="1"/>
        <v>47907</v>
      </c>
      <c r="BY1" s="159">
        <f t="shared" si="1"/>
        <v>47938</v>
      </c>
      <c r="BZ1" s="159">
        <f t="shared" ref="BZ1:EK1" si="2">EOMONTH(BY1, 1)</f>
        <v>47968</v>
      </c>
      <c r="CA1" s="159">
        <f t="shared" si="2"/>
        <v>47999</v>
      </c>
      <c r="CB1" s="159">
        <f t="shared" si="2"/>
        <v>48029</v>
      </c>
      <c r="CC1" s="159">
        <f t="shared" si="2"/>
        <v>48060</v>
      </c>
      <c r="CD1" s="159">
        <f t="shared" si="2"/>
        <v>48091</v>
      </c>
      <c r="CE1" s="159">
        <f t="shared" si="2"/>
        <v>48121</v>
      </c>
      <c r="CF1" s="159">
        <f t="shared" si="2"/>
        <v>48152</v>
      </c>
      <c r="CG1" s="159">
        <f t="shared" si="2"/>
        <v>48182</v>
      </c>
      <c r="CH1" s="159">
        <f t="shared" si="2"/>
        <v>48213</v>
      </c>
      <c r="CI1" s="159">
        <f t="shared" si="2"/>
        <v>48244</v>
      </c>
      <c r="CJ1" s="159">
        <f t="shared" si="2"/>
        <v>48273</v>
      </c>
      <c r="CK1" s="159">
        <f t="shared" si="2"/>
        <v>48304</v>
      </c>
      <c r="CL1" s="159">
        <f t="shared" si="2"/>
        <v>48334</v>
      </c>
      <c r="CM1" s="159">
        <f t="shared" si="2"/>
        <v>48365</v>
      </c>
      <c r="CN1" s="159">
        <f t="shared" si="2"/>
        <v>48395</v>
      </c>
      <c r="CO1" s="159">
        <f t="shared" si="2"/>
        <v>48426</v>
      </c>
      <c r="CP1" s="159">
        <f t="shared" si="2"/>
        <v>48457</v>
      </c>
      <c r="CQ1" s="159">
        <f t="shared" si="2"/>
        <v>48487</v>
      </c>
      <c r="CR1" s="159">
        <f t="shared" si="2"/>
        <v>48518</v>
      </c>
      <c r="CS1" s="159">
        <f t="shared" si="2"/>
        <v>48548</v>
      </c>
      <c r="CT1" s="159">
        <f t="shared" si="2"/>
        <v>48579</v>
      </c>
      <c r="CU1" s="159">
        <f t="shared" si="2"/>
        <v>48610</v>
      </c>
      <c r="CV1" s="159">
        <f t="shared" si="2"/>
        <v>48638</v>
      </c>
      <c r="CW1" s="159">
        <f t="shared" si="2"/>
        <v>48669</v>
      </c>
      <c r="CX1" s="159">
        <f t="shared" si="2"/>
        <v>48699</v>
      </c>
      <c r="CY1" s="159">
        <f t="shared" si="2"/>
        <v>48730</v>
      </c>
      <c r="CZ1" s="159">
        <f t="shared" si="2"/>
        <v>48760</v>
      </c>
      <c r="DA1" s="159">
        <f t="shared" si="2"/>
        <v>48791</v>
      </c>
      <c r="DB1" s="159">
        <f t="shared" si="2"/>
        <v>48822</v>
      </c>
      <c r="DC1" s="159">
        <f t="shared" si="2"/>
        <v>48852</v>
      </c>
      <c r="DD1" s="159">
        <f t="shared" si="2"/>
        <v>48883</v>
      </c>
      <c r="DE1" s="159">
        <f t="shared" si="2"/>
        <v>48913</v>
      </c>
      <c r="DF1" s="159">
        <f t="shared" si="2"/>
        <v>48944</v>
      </c>
      <c r="DG1" s="159">
        <f t="shared" si="2"/>
        <v>48975</v>
      </c>
      <c r="DH1" s="159">
        <f t="shared" si="2"/>
        <v>49003</v>
      </c>
      <c r="DI1" s="159">
        <f t="shared" si="2"/>
        <v>49034</v>
      </c>
      <c r="DJ1" s="159">
        <f t="shared" si="2"/>
        <v>49064</v>
      </c>
      <c r="DK1" s="159">
        <f t="shared" si="2"/>
        <v>49095</v>
      </c>
      <c r="DL1" s="159">
        <f t="shared" si="2"/>
        <v>49125</v>
      </c>
      <c r="DM1" s="159">
        <f t="shared" si="2"/>
        <v>49156</v>
      </c>
      <c r="DN1" s="159">
        <f t="shared" si="2"/>
        <v>49187</v>
      </c>
      <c r="DO1" s="159">
        <f t="shared" si="2"/>
        <v>49217</v>
      </c>
      <c r="DP1" s="159">
        <f t="shared" si="2"/>
        <v>49248</v>
      </c>
      <c r="DQ1" s="159">
        <f t="shared" si="2"/>
        <v>49278</v>
      </c>
      <c r="DR1" s="159">
        <f t="shared" si="2"/>
        <v>49309</v>
      </c>
      <c r="DS1" s="159">
        <f t="shared" si="2"/>
        <v>49340</v>
      </c>
      <c r="DT1" s="159">
        <f t="shared" si="2"/>
        <v>49368</v>
      </c>
      <c r="DU1" s="159">
        <f t="shared" si="2"/>
        <v>49399</v>
      </c>
      <c r="DV1" s="159">
        <f t="shared" si="2"/>
        <v>49429</v>
      </c>
      <c r="DW1" s="159">
        <f t="shared" si="2"/>
        <v>49460</v>
      </c>
      <c r="DX1" s="159">
        <f t="shared" si="2"/>
        <v>49490</v>
      </c>
      <c r="DY1" s="159">
        <f t="shared" si="2"/>
        <v>49521</v>
      </c>
      <c r="DZ1" s="159">
        <f t="shared" si="2"/>
        <v>49552</v>
      </c>
      <c r="EA1" s="159">
        <f t="shared" si="2"/>
        <v>49582</v>
      </c>
      <c r="EB1" s="159">
        <f t="shared" si="2"/>
        <v>49613</v>
      </c>
      <c r="EC1" s="159">
        <f t="shared" si="2"/>
        <v>49643</v>
      </c>
      <c r="ED1" s="159">
        <f t="shared" si="2"/>
        <v>49674</v>
      </c>
      <c r="EE1" s="159">
        <f t="shared" si="2"/>
        <v>49705</v>
      </c>
      <c r="EF1" s="159">
        <f t="shared" si="2"/>
        <v>49734</v>
      </c>
      <c r="EG1" s="159">
        <f t="shared" si="2"/>
        <v>49765</v>
      </c>
      <c r="EH1" s="159">
        <f t="shared" si="2"/>
        <v>49795</v>
      </c>
      <c r="EI1" s="159">
        <f t="shared" si="2"/>
        <v>49826</v>
      </c>
      <c r="EJ1" s="159">
        <f t="shared" si="2"/>
        <v>49856</v>
      </c>
      <c r="EK1" s="159">
        <f t="shared" si="2"/>
        <v>49887</v>
      </c>
      <c r="EL1" s="159">
        <f t="shared" ref="EL1:FO1" si="3">EOMONTH(EK1, 1)</f>
        <v>49918</v>
      </c>
      <c r="EM1" s="159">
        <f t="shared" si="3"/>
        <v>49948</v>
      </c>
      <c r="EN1" s="159">
        <f t="shared" si="3"/>
        <v>49979</v>
      </c>
      <c r="EO1" s="159">
        <f t="shared" si="3"/>
        <v>50009</v>
      </c>
      <c r="EP1" s="159">
        <f t="shared" si="3"/>
        <v>50040</v>
      </c>
      <c r="EQ1" s="159">
        <f t="shared" si="3"/>
        <v>50071</v>
      </c>
      <c r="ER1" s="159">
        <f t="shared" si="3"/>
        <v>50099</v>
      </c>
      <c r="ES1" s="159">
        <f t="shared" si="3"/>
        <v>50130</v>
      </c>
      <c r="ET1" s="159">
        <f t="shared" si="3"/>
        <v>50160</v>
      </c>
      <c r="EU1" s="159">
        <f t="shared" si="3"/>
        <v>50191</v>
      </c>
      <c r="EV1" s="159">
        <f t="shared" si="3"/>
        <v>50221</v>
      </c>
      <c r="EW1" s="159">
        <f t="shared" si="3"/>
        <v>50252</v>
      </c>
      <c r="EX1" s="159">
        <f t="shared" si="3"/>
        <v>50283</v>
      </c>
      <c r="EY1" s="159">
        <f t="shared" si="3"/>
        <v>50313</v>
      </c>
      <c r="EZ1" s="159">
        <f t="shared" si="3"/>
        <v>50344</v>
      </c>
      <c r="FA1" s="159">
        <f t="shared" si="3"/>
        <v>50374</v>
      </c>
      <c r="FB1" s="159">
        <f t="shared" si="3"/>
        <v>50405</v>
      </c>
      <c r="FC1" s="159">
        <f t="shared" si="3"/>
        <v>50436</v>
      </c>
      <c r="FD1" s="159">
        <f t="shared" si="3"/>
        <v>50464</v>
      </c>
      <c r="FE1" s="159">
        <f t="shared" si="3"/>
        <v>50495</v>
      </c>
      <c r="FF1" s="159">
        <f t="shared" si="3"/>
        <v>50525</v>
      </c>
      <c r="FG1" s="159">
        <f t="shared" si="3"/>
        <v>50556</v>
      </c>
      <c r="FH1" s="159">
        <f t="shared" si="3"/>
        <v>50586</v>
      </c>
      <c r="FI1" s="159">
        <f t="shared" si="3"/>
        <v>50617</v>
      </c>
      <c r="FJ1" s="159">
        <f t="shared" si="3"/>
        <v>50648</v>
      </c>
      <c r="FK1" s="159">
        <f t="shared" si="3"/>
        <v>50678</v>
      </c>
      <c r="FL1" s="159">
        <f t="shared" si="3"/>
        <v>50709</v>
      </c>
      <c r="FM1" s="159">
        <f t="shared" si="3"/>
        <v>50739</v>
      </c>
      <c r="FN1" s="159">
        <f t="shared" si="3"/>
        <v>50770</v>
      </c>
      <c r="FO1" s="159">
        <f t="shared" si="3"/>
        <v>50801</v>
      </c>
      <c r="FP1" s="7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</row>
    <row r="2" spans="1:211" customFormat="1" ht="14.4" x14ac:dyDescent="0.3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</row>
    <row r="3" spans="1:211" customFormat="1" ht="14.4" x14ac:dyDescent="0.3">
      <c r="A3" s="35"/>
      <c r="B3" s="35" t="s">
        <v>12</v>
      </c>
      <c r="C3" s="35" t="s">
        <v>78</v>
      </c>
      <c r="D3" s="35" t="s">
        <v>10</v>
      </c>
      <c r="E3" s="35" t="s">
        <v>79</v>
      </c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</row>
    <row r="4" spans="1:211" customFormat="1" ht="14.4" x14ac:dyDescent="0.3"/>
    <row r="5" spans="1:211" customFormat="1" ht="14.4" x14ac:dyDescent="0.3"/>
    <row r="6" spans="1:211" x14ac:dyDescent="0.3">
      <c r="B6" s="36" t="s">
        <v>54</v>
      </c>
      <c r="C6" s="37"/>
      <c r="D6" s="405">
        <f>'Assumptions&amp;Data'!D6</f>
        <v>45748</v>
      </c>
      <c r="H6" s="31"/>
    </row>
    <row r="7" spans="1:211" x14ac:dyDescent="0.3">
      <c r="A7" s="7">
        <v>0</v>
      </c>
      <c r="B7" s="40" t="s">
        <v>382</v>
      </c>
      <c r="C7" s="41" t="s">
        <v>383</v>
      </c>
      <c r="D7" s="329">
        <f>(RegulatoryPayment!B62+RegulatoryPayment!B59+RegulatoryPayment!B74+RegulatoryPayment!B76)*10^7/'Assumptions&amp;Data'!$C$57</f>
        <v>504.81135555013816</v>
      </c>
    </row>
    <row r="10" spans="1:211" customFormat="1" x14ac:dyDescent="0.3">
      <c r="A10" s="42"/>
      <c r="B10" s="43" t="s">
        <v>668</v>
      </c>
      <c r="C10" s="43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</row>
    <row r="12" spans="1:211" x14ac:dyDescent="0.3">
      <c r="B12" s="411" t="s">
        <v>178</v>
      </c>
      <c r="C12" s="37" t="s">
        <v>113</v>
      </c>
      <c r="D12" s="412">
        <f>SUM(I31:I34)</f>
        <v>1218.6497987064827</v>
      </c>
    </row>
    <row r="13" spans="1:211" x14ac:dyDescent="0.3">
      <c r="B13" s="48" t="s">
        <v>179</v>
      </c>
      <c r="C13" s="7" t="s">
        <v>113</v>
      </c>
      <c r="D13" s="47">
        <f>SUM(I35:I37)</f>
        <v>2287.9518810544182</v>
      </c>
    </row>
    <row r="14" spans="1:211" x14ac:dyDescent="0.3">
      <c r="B14" s="485" t="s">
        <v>707</v>
      </c>
      <c r="D14" s="488">
        <f>SUM(D12:D13)</f>
        <v>3506.6016797609009</v>
      </c>
    </row>
    <row r="15" spans="1:211" x14ac:dyDescent="0.3">
      <c r="B15" s="38" t="s">
        <v>180</v>
      </c>
      <c r="C15" s="7" t="s">
        <v>113</v>
      </c>
      <c r="D15" s="47">
        <f>SUM(M31:M34)</f>
        <v>2726.9388080917543</v>
      </c>
    </row>
    <row r="16" spans="1:211" x14ac:dyDescent="0.3">
      <c r="B16" s="38" t="s">
        <v>181</v>
      </c>
      <c r="C16" s="7" t="s">
        <v>113</v>
      </c>
      <c r="D16" s="486">
        <f>SUM(M35:M37)</f>
        <v>2287.9518810544182</v>
      </c>
      <c r="I16" s="53"/>
    </row>
    <row r="17" spans="1:171" x14ac:dyDescent="0.3">
      <c r="B17" s="113" t="s">
        <v>706</v>
      </c>
      <c r="C17" s="41"/>
      <c r="D17" s="487">
        <f>SUM(D15:D16)</f>
        <v>5014.890689146172</v>
      </c>
      <c r="I17" s="53"/>
    </row>
    <row r="19" spans="1:171" customFormat="1" x14ac:dyDescent="0.3">
      <c r="A19" s="42"/>
      <c r="B19" s="43" t="s">
        <v>99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</row>
    <row r="21" spans="1:171" x14ac:dyDescent="0.3">
      <c r="B21" s="57" t="s">
        <v>86</v>
      </c>
      <c r="C21" s="41"/>
      <c r="D21" s="41"/>
      <c r="E21" s="41"/>
      <c r="F21" s="41" t="s">
        <v>96</v>
      </c>
      <c r="G21" s="41" t="s">
        <v>669</v>
      </c>
      <c r="H21" s="41" t="s">
        <v>670</v>
      </c>
      <c r="I21" s="41" t="s">
        <v>87</v>
      </c>
      <c r="J21" s="41" t="s">
        <v>88</v>
      </c>
      <c r="K21" s="41" t="s">
        <v>89</v>
      </c>
    </row>
    <row r="22" spans="1:171" x14ac:dyDescent="0.3">
      <c r="B22" s="7" t="s">
        <v>49</v>
      </c>
      <c r="F22" s="229">
        <f>IF(Options!$D$2=Options!$D$4,Options!D16,IF(Options!$D$2=Options!$E$4,Options!E16,IF(Options!$D$2=Options!$F$4,Options!F16,IF(Options!$D$2=Options!$G$4,Options!G16,IF(Options!$D$2=Options!$H$4,Options!H16,IF(Options!$D$2=Options!$I$4,Options!I16,IF(Options!$D$2=Options!$J$4,Options!J16,IF(Options!$D$2=Options!$K$4,Options!K16,IF(Options!$D$2=Options!$L$4,Options!L16,IF(Options!$D$2=Options!$M$4,Options!M16,0))))))))))</f>
        <v>0.93262511587715358</v>
      </c>
      <c r="G22" s="53">
        <f>'Assumptions&amp;Data'!D39-Schedule!G23</f>
        <v>2073959.7801691045</v>
      </c>
      <c r="H22" s="30">
        <f>'Assumptions&amp;Data'!D50</f>
        <v>0.35</v>
      </c>
      <c r="I22" s="53">
        <f>'Assumptions&amp;Data'!C54</f>
        <v>2799845.7032282911</v>
      </c>
      <c r="J22" s="30">
        <v>0.94</v>
      </c>
      <c r="K22" s="53">
        <f>I22*J22</f>
        <v>2631854.9610345936</v>
      </c>
    </row>
    <row r="23" spans="1:171" x14ac:dyDescent="0.3">
      <c r="B23" s="7" t="s">
        <v>50</v>
      </c>
      <c r="F23" s="229">
        <f>IF(Options!$D$2=Options!$D$4,Options!D17,IF(Options!$D$2=Options!$E$4,Options!E17,IF(Options!$D$2=Options!$F$4,Options!F17,IF(Options!$D$2=Options!$G$4,Options!G17,IF(Options!$D$2=Options!$H$4,Options!H17,IF(Options!$D$2=Options!$I$4,Options!I17,IF(Options!$D$2=Options!$J$4,Options!J17,IF(Options!$D$2=Options!$K$4,Options!K17,IF(Options!$D$2=Options!$L$4,Options!L17,IF(Options!$D$2=Options!$M$4,Options!M17,0))))))))))</f>
        <v>2.5574884122846454E-2</v>
      </c>
      <c r="G23" s="53">
        <f>F23*'Assumptions&amp;Data'!$D$46</f>
        <v>70001.648797269241</v>
      </c>
      <c r="I23" s="53"/>
      <c r="J23" s="30">
        <v>1.1000000000000001</v>
      </c>
      <c r="K23" s="53">
        <f>G23*J23</f>
        <v>77001.813676996171</v>
      </c>
    </row>
    <row r="24" spans="1:171" x14ac:dyDescent="0.3">
      <c r="B24" s="7" t="s">
        <v>51</v>
      </c>
      <c r="F24" s="229">
        <f>IF(Options!$D$2=Options!$D$4,Options!D18,IF(Options!$D$2=Options!$E$4,Options!E18,IF(Options!$D$2=Options!$F$4,Options!F18,IF(Options!$D$2=Options!$G$4,Options!G18,IF(Options!$D$2=Options!$H$4,Options!H18,IF(Options!$D$2=Options!$I$4,Options!I18,IF(Options!$D$2=Options!$J$4,Options!J18,IF(Options!$D$2=Options!$K$4,Options!K18,IF(Options!$D$2=Options!$L$4,Options!L18,IF(Options!$D$2=Options!$M$4,Options!M18,0))))))))))</f>
        <v>4.1799999999999997E-2</v>
      </c>
      <c r="G24" s="51">
        <f>'Assumptions&amp;Data'!D40</f>
        <v>593163.34004619252</v>
      </c>
      <c r="H24" s="30">
        <f>'Assumptions&amp;Data'!D51</f>
        <v>0.35</v>
      </c>
      <c r="I24" s="53">
        <f>'Assumptions&amp;Data'!C56</f>
        <v>800770.50906235992</v>
      </c>
      <c r="J24" s="30">
        <v>1</v>
      </c>
      <c r="K24" s="53">
        <f>I24*J24</f>
        <v>800770.50906235992</v>
      </c>
    </row>
    <row r="25" spans="1:171" x14ac:dyDescent="0.3">
      <c r="B25" s="41" t="s">
        <v>70</v>
      </c>
      <c r="C25" s="41"/>
      <c r="D25" s="41"/>
      <c r="E25" s="41"/>
      <c r="F25" s="58">
        <v>0</v>
      </c>
      <c r="G25" s="60">
        <v>0</v>
      </c>
      <c r="H25" s="41"/>
      <c r="I25" s="61">
        <f>G25*(1+H25)</f>
        <v>0</v>
      </c>
      <c r="J25" s="60">
        <v>0</v>
      </c>
      <c r="K25" s="61">
        <f>I25*J25</f>
        <v>0</v>
      </c>
    </row>
    <row r="26" spans="1:171" x14ac:dyDescent="0.3">
      <c r="F26" s="64"/>
      <c r="G26" s="65">
        <f>SUM(G22:G24)</f>
        <v>2737124.7690125662</v>
      </c>
      <c r="H26" s="23"/>
      <c r="I26" s="23">
        <f>SUM(I22:I25)</f>
        <v>3600616.2122906512</v>
      </c>
      <c r="J26" s="28"/>
      <c r="K26" s="23">
        <f>SUM(K22:K25)</f>
        <v>3509627.2837739498</v>
      </c>
      <c r="L26" s="53"/>
    </row>
    <row r="27" spans="1:171" x14ac:dyDescent="0.3">
      <c r="G27" s="631"/>
      <c r="I27" s="7" t="s">
        <v>97</v>
      </c>
      <c r="J27" s="53"/>
    </row>
    <row r="28" spans="1:171" customFormat="1" x14ac:dyDescent="0.3">
      <c r="A28" s="42"/>
      <c r="B28" s="43" t="s">
        <v>98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</row>
    <row r="30" spans="1:171" x14ac:dyDescent="0.3">
      <c r="B30" s="57" t="s">
        <v>100</v>
      </c>
      <c r="C30" s="41"/>
      <c r="D30" s="41"/>
      <c r="E30" s="41"/>
      <c r="F30" s="41" t="s">
        <v>105</v>
      </c>
      <c r="G30" s="41" t="s">
        <v>106</v>
      </c>
      <c r="H30" s="41" t="s">
        <v>90</v>
      </c>
      <c r="I30" s="41" t="s">
        <v>91</v>
      </c>
      <c r="J30" s="41" t="s">
        <v>92</v>
      </c>
      <c r="K30" s="41" t="s">
        <v>93</v>
      </c>
      <c r="L30" s="41" t="s">
        <v>94</v>
      </c>
      <c r="M30" s="41" t="s">
        <v>107</v>
      </c>
      <c r="N30" s="41" t="s">
        <v>182</v>
      </c>
      <c r="O30" s="41" t="s">
        <v>95</v>
      </c>
    </row>
    <row r="31" spans="1:171" x14ac:dyDescent="0.3">
      <c r="B31" s="7" t="s">
        <v>101</v>
      </c>
      <c r="D31" s="53">
        <f>I31</f>
        <v>0</v>
      </c>
      <c r="F31" s="30">
        <f>IF(Options!$D$2=Options!$D$4,Options!D21,IF(Options!$D$2=Options!$E$4,Options!E21,IF(Options!$D$2=Options!$F$4,Options!F21,IF(Options!$D$2=Options!$G$4,Options!G21,IF(Options!$D$2=Options!$H$4,Options!H21,IF(Options!$D$2=Options!$I$4,Options!I21,IF(Options!$D$2=Options!$J$4,Options!J21,IF(Options!$D$2=Options!$K$4,Options!K21,IF(Options!$D$2=Options!$L$4,Options!L21,IF(Options!$D$2=Options!$M$4,Options!M21,0))))))))))</f>
        <v>0</v>
      </c>
      <c r="G31" s="53">
        <f>$I$22*F31</f>
        <v>0</v>
      </c>
      <c r="H31" s="7">
        <f>IF(Options!$D$2=Options!$D$4,Options!D29,IF(Options!$D$2=Options!$E$4,Options!E29,IF(Options!$D$2=Options!$F$4,Options!F29,IF(Options!$D$2=Options!$G$4,Options!G29,IF(Options!$D$2=Options!$H$4,Options!H29,IF(Options!$D$2=Options!$I$4,Options!I29,IF(Options!$D$2=Options!$J$4,Options!J29,IF(Options!$D$2=Options!$K$4,Options!K29,IF(Options!$D$2=Options!$L$4,Options!L29,IF(Options!$D$2=Options!$M$4,Options!M29,0))))))))))</f>
        <v>1200</v>
      </c>
      <c r="I31" s="53">
        <f>G31/H31</f>
        <v>0</v>
      </c>
      <c r="J31" s="50">
        <f>IF(Options!$D$2=Options!$D$4,Options!D37,IF(Options!$D$2=Options!$E$4,Options!E37,IF(Options!$D$2=Options!$F$4,Options!F37,IF(Options!$D$2=Options!$G$4,Options!G37,IF(Options!$D$2=Options!$H$4,Options!H37,IF(Options!$D$2=Options!$I$4,Options!I37,IF(Options!$D$2=Options!$J$4,Options!J37,IF(Options!$D$2=Options!$K$4,Options!K37,IF(Options!$D$2=Options!$L$4,Options!L37,IF(Options!$D$2=Options!$M$4,Options!M37,0))))))))))</f>
        <v>1</v>
      </c>
      <c r="K31" s="55">
        <v>425</v>
      </c>
      <c r="L31" s="55">
        <f>K31*M31</f>
        <v>0</v>
      </c>
      <c r="M31" s="67">
        <f>I31*J31</f>
        <v>0</v>
      </c>
      <c r="N31" s="67">
        <f>F31*$K$22</f>
        <v>0</v>
      </c>
      <c r="O31" s="55">
        <f>N31+L31</f>
        <v>0</v>
      </c>
    </row>
    <row r="32" spans="1:171" x14ac:dyDescent="0.3">
      <c r="B32" s="7" t="s">
        <v>116</v>
      </c>
      <c r="D32" s="53">
        <f>I32</f>
        <v>442.08090050973016</v>
      </c>
      <c r="F32" s="30">
        <f>IF(Options!$D$2=Options!$D$4,Options!D22,IF(Options!$D$2=Options!$E$4,Options!E22,IF(Options!$D$2=Options!$F$4,Options!F22,IF(Options!$D$2=Options!$G$4,Options!G22,IF(Options!$D$2=Options!$H$4,Options!H22,IF(Options!$D$2=Options!$I$4,Options!I22,IF(Options!$D$2=Options!$J$4,Options!J22,IF(Options!$D$2=Options!$K$4,Options!K22,IF(Options!$D$2=Options!$L$4,Options!L22,IF(Options!$D$2=Options!$M$4,Options!M22,0))))))))))</f>
        <v>0.3</v>
      </c>
      <c r="G32" s="53">
        <f>$I$22*F32</f>
        <v>839953.71096848731</v>
      </c>
      <c r="H32" s="7">
        <f>IF(Options!$D$2=Options!$D$4,Options!D30,IF(Options!$D$2=Options!$E$4,Options!E30,IF(Options!$D$2=Options!$F$4,Options!F30,IF(Options!$D$2=Options!$G$4,Options!G30,IF(Options!$D$2=Options!$H$4,Options!H30,IF(Options!$D$2=Options!$I$4,Options!I30,IF(Options!$D$2=Options!$J$4,Options!J30,IF(Options!$D$2=Options!$K$4,Options!K30,IF(Options!$D$2=Options!$L$4,Options!L30,IF(Options!$D$2=Options!$M$4,Options!M30,0))))))))))</f>
        <v>1900</v>
      </c>
      <c r="I32" s="53">
        <f>G32/H32</f>
        <v>442.08090050973016</v>
      </c>
      <c r="J32" s="50">
        <f>IF(Options!$D$2=Options!$D$4,Options!D38,IF(Options!$D$2=Options!$E$4,Options!E38,IF(Options!$D$2=Options!$F$4,Options!F38,IF(Options!$D$2=Options!$G$4,Options!G38,IF(Options!$D$2=Options!$H$4,Options!H38,IF(Options!$D$2=Options!$I$4,Options!I38,IF(Options!$D$2=Options!$J$4,Options!J38,IF(Options!$D$2=Options!$K$4,Options!K38,IF(Options!$D$2=Options!$L$4,Options!L38,IF(Options!$D$2=Options!$M$4,Options!M38,0))))))))))</f>
        <v>2</v>
      </c>
      <c r="K32" s="55">
        <v>425</v>
      </c>
      <c r="L32" s="55">
        <f t="shared" ref="L32:L36" si="4">K32*M32</f>
        <v>375768.76543327066</v>
      </c>
      <c r="M32" s="67">
        <f t="shared" ref="M32:M36" si="5">I32*J32</f>
        <v>884.16180101946031</v>
      </c>
      <c r="N32" s="67">
        <f>F32*$K$22</f>
        <v>789556.48831037804</v>
      </c>
      <c r="O32" s="55">
        <f t="shared" ref="O32:O37" si="6">N32+L32</f>
        <v>1165325.2537436488</v>
      </c>
    </row>
    <row r="33" spans="1:176" x14ac:dyDescent="0.3">
      <c r="B33" s="7" t="s">
        <v>102</v>
      </c>
      <c r="D33" s="53">
        <f>I33</f>
        <v>486.92968751796371</v>
      </c>
      <c r="F33" s="30">
        <f>IF(Options!$D$2=Options!$D$4,Options!D23,IF(Options!$D$2=Options!$E$4,Options!E23,IF(Options!$D$2=Options!$F$4,Options!F23,IF(Options!$D$2=Options!$G$4,Options!G23,IF(Options!$D$2=Options!$H$4,Options!H23,IF(Options!$D$2=Options!$I$4,Options!I23,IF(Options!$D$2=Options!$J$4,Options!J23,IF(Options!$D$2=Options!$K$4,Options!K23,IF(Options!$D$2=Options!$L$4,Options!L23,IF(Options!$D$2=Options!$M$4,Options!M23,0))))))))))</f>
        <v>0.4</v>
      </c>
      <c r="G33" s="53">
        <f>$I$22*F33</f>
        <v>1119938.2812913165</v>
      </c>
      <c r="H33" s="7">
        <f>IF(Options!$D$2=Options!$D$4,Options!D31,IF(Options!$D$2=Options!$E$4,Options!E31,IF(Options!$D$2=Options!$F$4,Options!F31,IF(Options!$D$2=Options!$G$4,Options!G31,IF(Options!$D$2=Options!$H$4,Options!H31,IF(Options!$D$2=Options!$I$4,Options!I31,IF(Options!$D$2=Options!$J$4,Options!J31,IF(Options!$D$2=Options!$K$4,Options!K31,IF(Options!$D$2=Options!$L$4,Options!L31,IF(Options!$D$2=Options!$M$4,Options!M31,0))))))))))</f>
        <v>2300</v>
      </c>
      <c r="I33" s="53">
        <f>G33/H33</f>
        <v>486.92968751796371</v>
      </c>
      <c r="J33" s="50">
        <f>IF(Options!$D$2=Options!$D$4,Options!D39,IF(Options!$D$2=Options!$E$4,Options!E39,IF(Options!$D$2=Options!$F$4,Options!F39,IF(Options!$D$2=Options!$G$4,Options!G39,IF(Options!$D$2=Options!$H$4,Options!H39,IF(Options!$D$2=Options!$I$4,Options!I39,IF(Options!$D$2=Options!$J$4,Options!J39,IF(Options!$D$2=Options!$K$4,Options!K39,IF(Options!$D$2=Options!$L$4,Options!L39,IF(Options!$D$2=Options!$M$4,Options!M39,0))))))))))</f>
        <v>2</v>
      </c>
      <c r="K33" s="55">
        <v>425</v>
      </c>
      <c r="L33" s="55">
        <f t="shared" si="4"/>
        <v>413890.23439026915</v>
      </c>
      <c r="M33" s="67">
        <f t="shared" si="5"/>
        <v>973.85937503592743</v>
      </c>
      <c r="N33" s="67">
        <f t="shared" ref="N33:N34" si="7">F33*$K$22</f>
        <v>1052741.9844138375</v>
      </c>
      <c r="O33" s="55">
        <f t="shared" si="6"/>
        <v>1466632.2188041066</v>
      </c>
      <c r="P33" s="53"/>
    </row>
    <row r="34" spans="1:176" x14ac:dyDescent="0.3">
      <c r="B34" s="7" t="s">
        <v>117</v>
      </c>
      <c r="D34" s="53">
        <f t="shared" ref="D34:D37" si="8">I34</f>
        <v>289.63921067878874</v>
      </c>
      <c r="F34" s="30">
        <f>IF(Options!$D$2=Options!$D$4,Options!D24,IF(Options!$D$2=Options!$E$4,Options!E24,IF(Options!$D$2=Options!$F$4,Options!F24,IF(Options!$D$2=Options!$G$4,Options!G24,IF(Options!$D$2=Options!$H$4,Options!H24,IF(Options!$D$2=Options!$I$4,Options!I24,IF(Options!$D$2=Options!$J$4,Options!J24,IF(Options!$D$2=Options!$K$4,Options!K24,IF(Options!$D$2=Options!$L$4,Options!L24,IF(Options!$D$2=Options!$M$4,Options!M24,0))))))))))</f>
        <v>0.3</v>
      </c>
      <c r="G34" s="53">
        <f t="shared" ref="G34" si="9">$I$22*F34</f>
        <v>839953.71096848731</v>
      </c>
      <c r="H34" s="7">
        <f>IF(Options!$D$2=Options!$D$4,Options!D32,IF(Options!$D$2=Options!$E$4,Options!E32,IF(Options!$D$2=Options!$F$4,Options!F32,IF(Options!$D$2=Options!$G$4,Options!G32,IF(Options!$D$2=Options!$H$4,Options!H32,IF(Options!$D$2=Options!$I$4,Options!I32,IF(Options!$D$2=Options!$J$4,Options!J32,IF(Options!$D$2=Options!$K$4,Options!K32,IF(Options!$D$2=Options!$L$4,Options!L32,IF(Options!$D$2=Options!$M$4,Options!M32,0))))))))))</f>
        <v>2900</v>
      </c>
      <c r="I34" s="53">
        <f t="shared" ref="I34:I37" si="10">G34/H34</f>
        <v>289.63921067878874</v>
      </c>
      <c r="J34" s="50">
        <f>IF(Options!$D$2=Options!$D$4,Options!D40,IF(Options!$D$2=Options!$E$4,Options!E40,IF(Options!$D$2=Options!$F$4,Options!F40,IF(Options!$D$2=Options!$G$4,Options!G40,IF(Options!$D$2=Options!$H$4,Options!H40,IF(Options!$D$2=Options!$I$4,Options!I40,IF(Options!$D$2=Options!$J$4,Options!J40,IF(Options!$D$2=Options!$K$4,Options!K40,IF(Options!$D$2=Options!$L$4,Options!L40,IF(Options!$D$2=Options!$M$4,Options!M40,0))))))))))</f>
        <v>3</v>
      </c>
      <c r="K34" s="55">
        <v>425</v>
      </c>
      <c r="L34" s="55">
        <f t="shared" si="4"/>
        <v>369289.99361545569</v>
      </c>
      <c r="M34" s="67">
        <f t="shared" si="5"/>
        <v>868.91763203636629</v>
      </c>
      <c r="N34" s="67">
        <f t="shared" si="7"/>
        <v>789556.48831037804</v>
      </c>
      <c r="O34" s="55">
        <f t="shared" si="6"/>
        <v>1158846.4819258337</v>
      </c>
      <c r="P34" s="53"/>
    </row>
    <row r="35" spans="1:176" x14ac:dyDescent="0.3">
      <c r="B35" s="7" t="s">
        <v>65</v>
      </c>
      <c r="D35" s="53">
        <f>I35</f>
        <v>205.91241661603542</v>
      </c>
      <c r="F35" s="30">
        <f>IF(Options!$D$2=Options!$D$4,Options!D25,IF(Options!$D$2=Options!$E$4,Options!E25,IF(Options!$D$2=Options!$F$4,Options!F25,IF(Options!$D$2=Options!$G$4,Options!G25,IF(Options!$D$2=Options!$H$4,Options!H25,IF(Options!$D$2=Options!$I$4,Options!I25,IF(Options!$D$2=Options!$J$4,Options!J25,IF(Options!$D$2=Options!$K$4,Options!K25,IF(Options!$D$2=Options!$L$4,Options!L25,IF(Options!$D$2=Options!$M$4,Options!M25,0))))))))))</f>
        <v>0.09</v>
      </c>
      <c r="G35" s="62">
        <f>F35*$I$24</f>
        <v>72069.345815612396</v>
      </c>
      <c r="H35" s="7">
        <f>IF(Options!$D$2=Options!$D$4,Options!D33,IF(Options!$D$2=Options!$E$4,Options!E33,IF(Options!$D$2=Options!$F$4,Options!F33,IF(Options!$D$2=Options!$G$4,Options!G33,IF(Options!$D$2=Options!$H$4,Options!H33,IF(Options!$D$2=Options!$I$4,Options!I33,IF(Options!$D$2=Options!$J$4,Options!J33,IF(Options!$D$2=Options!$K$4,Options!K33,IF(Options!$D$2=Options!$L$4,Options!L33,IF(Options!$D$2=Options!$M$4,Options!M33,0))))))))))</f>
        <v>350</v>
      </c>
      <c r="I35" s="53">
        <f t="shared" si="10"/>
        <v>205.91241661603542</v>
      </c>
      <c r="J35" s="50">
        <f>IF(Options!$D$2=Options!$D$4,Options!D41,IF(Options!$D$2=Options!$E$4,Options!E41,IF(Options!$D$2=Options!$F$4,Options!F41,IF(Options!$D$2=Options!$G$4,Options!G41,IF(Options!$D$2=Options!$H$4,Options!H41,IF(Options!$D$2=Options!$I$4,Options!I41,IF(Options!$D$2=Options!$J$4,Options!J41,IF(Options!$D$2=Options!$K$4,Options!K41,IF(Options!$D$2=Options!$L$4,Options!L41,IF(Options!$D$2=Options!$M$4,Options!M41,0))))))))))</f>
        <v>1</v>
      </c>
      <c r="K35" s="55">
        <v>425</v>
      </c>
      <c r="L35" s="55">
        <f>K35*M35</f>
        <v>87512.777061815053</v>
      </c>
      <c r="M35" s="67">
        <f>I35*J35</f>
        <v>205.91241661603542</v>
      </c>
      <c r="N35" s="67">
        <f>G35</f>
        <v>72069.345815612396</v>
      </c>
      <c r="O35" s="55">
        <f t="shared" si="6"/>
        <v>159582.12287742744</v>
      </c>
      <c r="P35" s="53"/>
    </row>
    <row r="36" spans="1:176" x14ac:dyDescent="0.3">
      <c r="B36" s="7" t="s">
        <v>104</v>
      </c>
      <c r="D36" s="53">
        <f t="shared" si="8"/>
        <v>613.86104319870276</v>
      </c>
      <c r="F36" s="30">
        <f>IF(Options!$D$2=Options!$D$4,Options!D26,IF(Options!$D$2=Options!$E$4,Options!E26,IF(Options!$D$2=Options!$F$4,Options!F26,IF(Options!$D$2=Options!$G$4,Options!G26,IF(Options!$D$2=Options!$H$4,Options!H26,IF(Options!$D$2=Options!$I$4,Options!I26,IF(Options!$D$2=Options!$J$4,Options!J26,IF(Options!$D$2=Options!$K$4,Options!K26,IF(Options!$D$2=Options!$L$4,Options!L26,IF(Options!$D$2=Options!$M$4,Options!M26,0))))))))))</f>
        <v>0.26830579134478894</v>
      </c>
      <c r="G36" s="62">
        <f>F36*$I$24</f>
        <v>214851.36511954595</v>
      </c>
      <c r="H36" s="7">
        <f>IF(Options!$D$2=Options!$D$4,Options!D34,IF(Options!$D$2=Options!$E$4,Options!E34,IF(Options!$D$2=Options!$F$4,Options!F34,IF(Options!$D$2=Options!$G$4,Options!G34,IF(Options!$D$2=Options!$H$4,Options!H34,IF(Options!$D$2=Options!$I$4,Options!I34,IF(Options!$D$2=Options!$J$4,Options!J34,IF(Options!$D$2=Options!$K$4,Options!K34,IF(Options!$D$2=Options!$L$4,Options!L34,IF(Options!$D$2=Options!$M$4,Options!M34,0))))))))))</f>
        <v>350</v>
      </c>
      <c r="I36" s="53">
        <f t="shared" si="10"/>
        <v>613.86104319870276</v>
      </c>
      <c r="J36" s="50">
        <f>IF(Options!$D$2=Options!$D$4,Options!D42,IF(Options!$D$2=Options!$E$4,Options!E42,IF(Options!$D$2=Options!$F$4,Options!F42,IF(Options!$D$2=Options!$G$4,Options!G42,IF(Options!$D$2=Options!$H$4,Options!H42,IF(Options!$D$2=Options!$I$4,Options!I42,IF(Options!$D$2=Options!$J$4,Options!J42,IF(Options!$D$2=Options!$K$4,Options!K42,IF(Options!$D$2=Options!$L$4,Options!L42,IF(Options!$D$2=Options!$M$4,Options!M42,0))))))))))</f>
        <v>1</v>
      </c>
      <c r="K36" s="55">
        <v>425</v>
      </c>
      <c r="L36" s="55">
        <f t="shared" si="4"/>
        <v>260890.94335944866</v>
      </c>
      <c r="M36" s="67">
        <f t="shared" si="5"/>
        <v>613.86104319870276</v>
      </c>
      <c r="N36" s="67">
        <f>G36</f>
        <v>214851.36511954595</v>
      </c>
      <c r="O36" s="55">
        <f t="shared" si="6"/>
        <v>475742.30847899464</v>
      </c>
      <c r="P36" s="53"/>
    </row>
    <row r="37" spans="1:176" x14ac:dyDescent="0.3">
      <c r="B37" s="41" t="s">
        <v>103</v>
      </c>
      <c r="C37" s="41"/>
      <c r="D37" s="61">
        <f t="shared" si="8"/>
        <v>1468.1784212396799</v>
      </c>
      <c r="E37" s="41"/>
      <c r="F37" s="63">
        <f>IF(Options!$D$2=Options!$D$4,Options!D27,IF(Options!$D$2=Options!$E$4,Options!E27,IF(Options!$D$2=Options!$F$4,Options!F27,IF(Options!$D$2=Options!$G$4,Options!G27,IF(Options!$D$2=Options!$H$4,Options!H27,IF(Options!$D$2=Options!$I$4,Options!I27,IF(Options!$D$2=Options!$J$4,Options!J27,IF(Options!$D$2=Options!$K$4,Options!K27,IF(Options!$D$2=Options!$L$4,Options!L27,IF(Options!$D$2=Options!$M$4,Options!M27,0))))))))))</f>
        <v>0.64171000507446374</v>
      </c>
      <c r="G37" s="300">
        <f>F37*$I$24</f>
        <v>513862.44743388792</v>
      </c>
      <c r="H37" s="41">
        <f>IF(Options!$D$2=Options!$D$4,Options!D35,IF(Options!$D$2=Options!$E$4,Options!E35,IF(Options!$D$2=Options!$F$4,Options!F35,IF(Options!$D$2=Options!$G$4,Options!G35,IF(Options!$D$2=Options!$H$4,Options!H35,IF(Options!$D$2=Options!$I$4,Options!I35,IF(Options!$D$2=Options!$J$4,Options!J35,IF(Options!$D$2=Options!$K$4,Options!K35,IF(Options!$D$2=Options!$L$4,Options!L35,IF(Options!$D$2=Options!$M$4,Options!M35,0))))))))))</f>
        <v>350</v>
      </c>
      <c r="I37" s="61">
        <f t="shared" si="10"/>
        <v>1468.1784212396799</v>
      </c>
      <c r="J37" s="301">
        <f>IF(Options!$D$2=Options!$D$4,Options!D43,IF(Options!$D$2=Options!$E$4,Options!E43,IF(Options!$D$2=Options!$F$4,Options!F43,IF(Options!$D$2=Options!$G$4,Options!G43,IF(Options!$D$2=Options!$H$4,Options!H43,IF(Options!$D$2=Options!$I$4,Options!I43,IF(Options!$D$2=Options!$J$4,Options!J43,IF(Options!$D$2=Options!$K$4,Options!K43,IF(Options!$D$2=Options!$L$4,Options!L43,IF(Options!$D$2=Options!$M$4,Options!M43,0))))))))))</f>
        <v>1</v>
      </c>
      <c r="K37" s="144">
        <v>425</v>
      </c>
      <c r="L37" s="144">
        <f>K37*M37</f>
        <v>623975.82902686391</v>
      </c>
      <c r="M37" s="146">
        <f>I37</f>
        <v>1468.1784212396799</v>
      </c>
      <c r="N37" s="146">
        <f>G37</f>
        <v>513862.44743388792</v>
      </c>
      <c r="O37" s="144">
        <f t="shared" si="6"/>
        <v>1137838.2764607519</v>
      </c>
    </row>
    <row r="38" spans="1:176" x14ac:dyDescent="0.3">
      <c r="D38" s="23">
        <f>SUM(D31:D37)</f>
        <v>3506.6016797609009</v>
      </c>
      <c r="G38" s="23">
        <f>SUM(G31:G37)</f>
        <v>3600628.8615973378</v>
      </c>
      <c r="I38" s="23"/>
      <c r="L38" s="70">
        <f>SUM(L31:L37)</f>
        <v>2131328.5428871233</v>
      </c>
      <c r="M38" s="70">
        <f>SUM(M31:M37)</f>
        <v>5014.890689146172</v>
      </c>
      <c r="N38" s="68"/>
      <c r="O38" s="70">
        <f>SUM(O31:O37)</f>
        <v>5563966.6622907631</v>
      </c>
    </row>
    <row r="39" spans="1:176" x14ac:dyDescent="0.3">
      <c r="B39" s="74" t="s">
        <v>115</v>
      </c>
      <c r="D39" s="23"/>
      <c r="G39" s="23"/>
      <c r="I39" s="23"/>
      <c r="L39" s="70"/>
      <c r="M39" s="68"/>
      <c r="N39" s="68"/>
      <c r="O39" s="70"/>
    </row>
    <row r="40" spans="1:176" x14ac:dyDescent="0.3">
      <c r="G40" s="53"/>
      <c r="O40" s="67"/>
    </row>
    <row r="41" spans="1:176" customFormat="1" x14ac:dyDescent="0.3">
      <c r="A41" s="42"/>
      <c r="B41" s="43" t="s">
        <v>185</v>
      </c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</row>
    <row r="42" spans="1:176" x14ac:dyDescent="0.3">
      <c r="G42" s="53"/>
    </row>
    <row r="43" spans="1:176" x14ac:dyDescent="0.3">
      <c r="B43" s="57" t="s">
        <v>12</v>
      </c>
      <c r="C43" s="137" t="s">
        <v>10</v>
      </c>
      <c r="D43" s="57"/>
      <c r="E43" s="57"/>
      <c r="F43" s="157">
        <f>F1</f>
        <v>45748</v>
      </c>
      <c r="G43" s="157">
        <f>EOMONTH(F43, 1)</f>
        <v>45808</v>
      </c>
      <c r="H43" s="157">
        <f t="shared" ref="H43:BS43" si="11">EOMONTH(G43, 1)</f>
        <v>45838</v>
      </c>
      <c r="I43" s="157">
        <f t="shared" si="11"/>
        <v>45869</v>
      </c>
      <c r="J43" s="157">
        <f t="shared" si="11"/>
        <v>45900</v>
      </c>
      <c r="K43" s="157">
        <f t="shared" si="11"/>
        <v>45930</v>
      </c>
      <c r="L43" s="157">
        <f t="shared" si="11"/>
        <v>45961</v>
      </c>
      <c r="M43" s="157">
        <f t="shared" si="11"/>
        <v>45991</v>
      </c>
      <c r="N43" s="157">
        <f t="shared" si="11"/>
        <v>46022</v>
      </c>
      <c r="O43" s="157">
        <f t="shared" si="11"/>
        <v>46053</v>
      </c>
      <c r="P43" s="157">
        <f t="shared" si="11"/>
        <v>46081</v>
      </c>
      <c r="Q43" s="157">
        <f t="shared" si="11"/>
        <v>46112</v>
      </c>
      <c r="R43" s="157">
        <f t="shared" si="11"/>
        <v>46142</v>
      </c>
      <c r="S43" s="157">
        <f t="shared" si="11"/>
        <v>46173</v>
      </c>
      <c r="T43" s="157">
        <f t="shared" si="11"/>
        <v>46203</v>
      </c>
      <c r="U43" s="157">
        <f t="shared" si="11"/>
        <v>46234</v>
      </c>
      <c r="V43" s="157">
        <f t="shared" si="11"/>
        <v>46265</v>
      </c>
      <c r="W43" s="157">
        <f t="shared" si="11"/>
        <v>46295</v>
      </c>
      <c r="X43" s="157">
        <f t="shared" si="11"/>
        <v>46326</v>
      </c>
      <c r="Y43" s="157">
        <f t="shared" si="11"/>
        <v>46356</v>
      </c>
      <c r="Z43" s="157">
        <f t="shared" si="11"/>
        <v>46387</v>
      </c>
      <c r="AA43" s="157">
        <f t="shared" si="11"/>
        <v>46418</v>
      </c>
      <c r="AB43" s="157">
        <f t="shared" si="11"/>
        <v>46446</v>
      </c>
      <c r="AC43" s="157">
        <f t="shared" si="11"/>
        <v>46477</v>
      </c>
      <c r="AD43" s="157">
        <f t="shared" si="11"/>
        <v>46507</v>
      </c>
      <c r="AE43" s="157">
        <f t="shared" si="11"/>
        <v>46538</v>
      </c>
      <c r="AF43" s="157">
        <f t="shared" si="11"/>
        <v>46568</v>
      </c>
      <c r="AG43" s="157">
        <f t="shared" si="11"/>
        <v>46599</v>
      </c>
      <c r="AH43" s="157">
        <f t="shared" si="11"/>
        <v>46630</v>
      </c>
      <c r="AI43" s="157">
        <f t="shared" si="11"/>
        <v>46660</v>
      </c>
      <c r="AJ43" s="157">
        <f t="shared" si="11"/>
        <v>46691</v>
      </c>
      <c r="AK43" s="157">
        <f t="shared" si="11"/>
        <v>46721</v>
      </c>
      <c r="AL43" s="157">
        <f t="shared" si="11"/>
        <v>46752</v>
      </c>
      <c r="AM43" s="157">
        <f t="shared" si="11"/>
        <v>46783</v>
      </c>
      <c r="AN43" s="157">
        <f t="shared" si="11"/>
        <v>46812</v>
      </c>
      <c r="AO43" s="157">
        <f t="shared" si="11"/>
        <v>46843</v>
      </c>
      <c r="AP43" s="157">
        <f t="shared" si="11"/>
        <v>46873</v>
      </c>
      <c r="AQ43" s="157">
        <f t="shared" si="11"/>
        <v>46904</v>
      </c>
      <c r="AR43" s="157">
        <f t="shared" si="11"/>
        <v>46934</v>
      </c>
      <c r="AS43" s="157">
        <f t="shared" si="11"/>
        <v>46965</v>
      </c>
      <c r="AT43" s="157">
        <f t="shared" si="11"/>
        <v>46996</v>
      </c>
      <c r="AU43" s="157">
        <f t="shared" si="11"/>
        <v>47026</v>
      </c>
      <c r="AV43" s="157">
        <f t="shared" si="11"/>
        <v>47057</v>
      </c>
      <c r="AW43" s="157">
        <f t="shared" si="11"/>
        <v>47087</v>
      </c>
      <c r="AX43" s="157">
        <f t="shared" si="11"/>
        <v>47118</v>
      </c>
      <c r="AY43" s="157">
        <f t="shared" si="11"/>
        <v>47149</v>
      </c>
      <c r="AZ43" s="157">
        <f t="shared" si="11"/>
        <v>47177</v>
      </c>
      <c r="BA43" s="157">
        <f t="shared" si="11"/>
        <v>47208</v>
      </c>
      <c r="BB43" s="157">
        <f t="shared" si="11"/>
        <v>47238</v>
      </c>
      <c r="BC43" s="157">
        <f t="shared" si="11"/>
        <v>47269</v>
      </c>
      <c r="BD43" s="157">
        <f t="shared" si="11"/>
        <v>47299</v>
      </c>
      <c r="BE43" s="157">
        <f t="shared" si="11"/>
        <v>47330</v>
      </c>
      <c r="BF43" s="157">
        <f t="shared" si="11"/>
        <v>47361</v>
      </c>
      <c r="BG43" s="157">
        <f t="shared" si="11"/>
        <v>47391</v>
      </c>
      <c r="BH43" s="157">
        <f t="shared" si="11"/>
        <v>47422</v>
      </c>
      <c r="BI43" s="157">
        <f t="shared" si="11"/>
        <v>47452</v>
      </c>
      <c r="BJ43" s="157">
        <f t="shared" si="11"/>
        <v>47483</v>
      </c>
      <c r="BK43" s="157">
        <f t="shared" si="11"/>
        <v>47514</v>
      </c>
      <c r="BL43" s="157">
        <f t="shared" si="11"/>
        <v>47542</v>
      </c>
      <c r="BM43" s="157">
        <f t="shared" si="11"/>
        <v>47573</v>
      </c>
      <c r="BN43" s="157">
        <f t="shared" si="11"/>
        <v>47603</v>
      </c>
      <c r="BO43" s="157">
        <f t="shared" si="11"/>
        <v>47634</v>
      </c>
      <c r="BP43" s="157">
        <f t="shared" si="11"/>
        <v>47664</v>
      </c>
      <c r="BQ43" s="157">
        <f t="shared" si="11"/>
        <v>47695</v>
      </c>
      <c r="BR43" s="157">
        <f t="shared" si="11"/>
        <v>47726</v>
      </c>
      <c r="BS43" s="157">
        <f t="shared" si="11"/>
        <v>47756</v>
      </c>
      <c r="BT43" s="157">
        <f t="shared" ref="BT43:EE43" si="12">EOMONTH(BS43, 1)</f>
        <v>47787</v>
      </c>
      <c r="BU43" s="157">
        <f t="shared" si="12"/>
        <v>47817</v>
      </c>
      <c r="BV43" s="157">
        <f t="shared" si="12"/>
        <v>47848</v>
      </c>
      <c r="BW43" s="157">
        <f t="shared" si="12"/>
        <v>47879</v>
      </c>
      <c r="BX43" s="157">
        <f t="shared" si="12"/>
        <v>47907</v>
      </c>
      <c r="BY43" s="157">
        <f t="shared" si="12"/>
        <v>47938</v>
      </c>
      <c r="BZ43" s="157">
        <f t="shared" si="12"/>
        <v>47968</v>
      </c>
      <c r="CA43" s="157">
        <f t="shared" si="12"/>
        <v>47999</v>
      </c>
      <c r="CB43" s="157">
        <f t="shared" si="12"/>
        <v>48029</v>
      </c>
      <c r="CC43" s="157">
        <f t="shared" si="12"/>
        <v>48060</v>
      </c>
      <c r="CD43" s="157">
        <f t="shared" si="12"/>
        <v>48091</v>
      </c>
      <c r="CE43" s="157">
        <f t="shared" si="12"/>
        <v>48121</v>
      </c>
      <c r="CF43" s="157">
        <f t="shared" si="12"/>
        <v>48152</v>
      </c>
      <c r="CG43" s="157">
        <f t="shared" si="12"/>
        <v>48182</v>
      </c>
      <c r="CH43" s="157">
        <f t="shared" si="12"/>
        <v>48213</v>
      </c>
      <c r="CI43" s="157">
        <f t="shared" si="12"/>
        <v>48244</v>
      </c>
      <c r="CJ43" s="157">
        <f t="shared" si="12"/>
        <v>48273</v>
      </c>
      <c r="CK43" s="157">
        <f t="shared" si="12"/>
        <v>48304</v>
      </c>
      <c r="CL43" s="157">
        <f t="shared" si="12"/>
        <v>48334</v>
      </c>
      <c r="CM43" s="157">
        <f t="shared" si="12"/>
        <v>48365</v>
      </c>
      <c r="CN43" s="157">
        <f t="shared" si="12"/>
        <v>48395</v>
      </c>
      <c r="CO43" s="157">
        <f t="shared" si="12"/>
        <v>48426</v>
      </c>
      <c r="CP43" s="157">
        <f t="shared" si="12"/>
        <v>48457</v>
      </c>
      <c r="CQ43" s="157">
        <f t="shared" si="12"/>
        <v>48487</v>
      </c>
      <c r="CR43" s="157">
        <f t="shared" si="12"/>
        <v>48518</v>
      </c>
      <c r="CS43" s="157">
        <f t="shared" si="12"/>
        <v>48548</v>
      </c>
      <c r="CT43" s="157">
        <f t="shared" si="12"/>
        <v>48579</v>
      </c>
      <c r="CU43" s="157">
        <f t="shared" si="12"/>
        <v>48610</v>
      </c>
      <c r="CV43" s="157">
        <f t="shared" si="12"/>
        <v>48638</v>
      </c>
      <c r="CW43" s="157">
        <f t="shared" si="12"/>
        <v>48669</v>
      </c>
      <c r="CX43" s="157">
        <f t="shared" si="12"/>
        <v>48699</v>
      </c>
      <c r="CY43" s="157">
        <f t="shared" si="12"/>
        <v>48730</v>
      </c>
      <c r="CZ43" s="157">
        <f t="shared" si="12"/>
        <v>48760</v>
      </c>
      <c r="DA43" s="157">
        <f t="shared" si="12"/>
        <v>48791</v>
      </c>
      <c r="DB43" s="157">
        <f t="shared" si="12"/>
        <v>48822</v>
      </c>
      <c r="DC43" s="157">
        <f t="shared" si="12"/>
        <v>48852</v>
      </c>
      <c r="DD43" s="157">
        <f t="shared" si="12"/>
        <v>48883</v>
      </c>
      <c r="DE43" s="157">
        <f t="shared" si="12"/>
        <v>48913</v>
      </c>
      <c r="DF43" s="157">
        <f t="shared" si="12"/>
        <v>48944</v>
      </c>
      <c r="DG43" s="157">
        <f t="shared" si="12"/>
        <v>48975</v>
      </c>
      <c r="DH43" s="157">
        <f t="shared" si="12"/>
        <v>49003</v>
      </c>
      <c r="DI43" s="157">
        <f t="shared" si="12"/>
        <v>49034</v>
      </c>
      <c r="DJ43" s="157">
        <f t="shared" si="12"/>
        <v>49064</v>
      </c>
      <c r="DK43" s="157">
        <f t="shared" si="12"/>
        <v>49095</v>
      </c>
      <c r="DL43" s="157">
        <f t="shared" si="12"/>
        <v>49125</v>
      </c>
      <c r="DM43" s="157">
        <f t="shared" si="12"/>
        <v>49156</v>
      </c>
      <c r="DN43" s="157">
        <f t="shared" si="12"/>
        <v>49187</v>
      </c>
      <c r="DO43" s="157">
        <f t="shared" si="12"/>
        <v>49217</v>
      </c>
      <c r="DP43" s="157">
        <f t="shared" si="12"/>
        <v>49248</v>
      </c>
      <c r="DQ43" s="157">
        <f t="shared" si="12"/>
        <v>49278</v>
      </c>
      <c r="DR43" s="157">
        <f t="shared" si="12"/>
        <v>49309</v>
      </c>
      <c r="DS43" s="157">
        <f t="shared" si="12"/>
        <v>49340</v>
      </c>
      <c r="DT43" s="157">
        <f t="shared" si="12"/>
        <v>49368</v>
      </c>
      <c r="DU43" s="157">
        <f t="shared" si="12"/>
        <v>49399</v>
      </c>
      <c r="DV43" s="157">
        <f t="shared" si="12"/>
        <v>49429</v>
      </c>
      <c r="DW43" s="157">
        <f t="shared" si="12"/>
        <v>49460</v>
      </c>
      <c r="DX43" s="157">
        <f t="shared" si="12"/>
        <v>49490</v>
      </c>
      <c r="DY43" s="157">
        <f t="shared" si="12"/>
        <v>49521</v>
      </c>
      <c r="DZ43" s="157">
        <f t="shared" si="12"/>
        <v>49552</v>
      </c>
      <c r="EA43" s="157">
        <f t="shared" si="12"/>
        <v>49582</v>
      </c>
      <c r="EB43" s="157">
        <f t="shared" si="12"/>
        <v>49613</v>
      </c>
      <c r="EC43" s="157">
        <f t="shared" si="12"/>
        <v>49643</v>
      </c>
      <c r="ED43" s="157">
        <f t="shared" si="12"/>
        <v>49674</v>
      </c>
      <c r="EE43" s="157">
        <f t="shared" si="12"/>
        <v>49705</v>
      </c>
      <c r="EF43" s="157">
        <f t="shared" ref="EF43:FO43" si="13">EOMONTH(EE43, 1)</f>
        <v>49734</v>
      </c>
      <c r="EG43" s="157">
        <f t="shared" si="13"/>
        <v>49765</v>
      </c>
      <c r="EH43" s="157">
        <f t="shared" si="13"/>
        <v>49795</v>
      </c>
      <c r="EI43" s="157">
        <f t="shared" si="13"/>
        <v>49826</v>
      </c>
      <c r="EJ43" s="157">
        <f t="shared" si="13"/>
        <v>49856</v>
      </c>
      <c r="EK43" s="157">
        <f t="shared" si="13"/>
        <v>49887</v>
      </c>
      <c r="EL43" s="157">
        <f t="shared" si="13"/>
        <v>49918</v>
      </c>
      <c r="EM43" s="157">
        <f t="shared" si="13"/>
        <v>49948</v>
      </c>
      <c r="EN43" s="157">
        <f t="shared" si="13"/>
        <v>49979</v>
      </c>
      <c r="EO43" s="157">
        <f t="shared" si="13"/>
        <v>50009</v>
      </c>
      <c r="EP43" s="157">
        <f t="shared" si="13"/>
        <v>50040</v>
      </c>
      <c r="EQ43" s="157">
        <f t="shared" si="13"/>
        <v>50071</v>
      </c>
      <c r="ER43" s="157">
        <f t="shared" si="13"/>
        <v>50099</v>
      </c>
      <c r="ES43" s="157">
        <f t="shared" si="13"/>
        <v>50130</v>
      </c>
      <c r="ET43" s="157">
        <f t="shared" si="13"/>
        <v>50160</v>
      </c>
      <c r="EU43" s="157">
        <f t="shared" si="13"/>
        <v>50191</v>
      </c>
      <c r="EV43" s="157">
        <f t="shared" si="13"/>
        <v>50221</v>
      </c>
      <c r="EW43" s="157">
        <f t="shared" si="13"/>
        <v>50252</v>
      </c>
      <c r="EX43" s="157">
        <f t="shared" si="13"/>
        <v>50283</v>
      </c>
      <c r="EY43" s="157">
        <f t="shared" si="13"/>
        <v>50313</v>
      </c>
      <c r="EZ43" s="157">
        <f t="shared" si="13"/>
        <v>50344</v>
      </c>
      <c r="FA43" s="157">
        <f t="shared" si="13"/>
        <v>50374</v>
      </c>
      <c r="FB43" s="157">
        <f t="shared" si="13"/>
        <v>50405</v>
      </c>
      <c r="FC43" s="157">
        <f t="shared" si="13"/>
        <v>50436</v>
      </c>
      <c r="FD43" s="157">
        <f t="shared" si="13"/>
        <v>50464</v>
      </c>
      <c r="FE43" s="157">
        <f t="shared" si="13"/>
        <v>50495</v>
      </c>
      <c r="FF43" s="157">
        <f t="shared" si="13"/>
        <v>50525</v>
      </c>
      <c r="FG43" s="157">
        <f t="shared" si="13"/>
        <v>50556</v>
      </c>
      <c r="FH43" s="157">
        <f t="shared" si="13"/>
        <v>50586</v>
      </c>
      <c r="FI43" s="157">
        <f t="shared" si="13"/>
        <v>50617</v>
      </c>
      <c r="FJ43" s="157">
        <f t="shared" si="13"/>
        <v>50648</v>
      </c>
      <c r="FK43" s="157">
        <f t="shared" si="13"/>
        <v>50678</v>
      </c>
      <c r="FL43" s="157">
        <f t="shared" si="13"/>
        <v>50709</v>
      </c>
      <c r="FM43" s="157">
        <f t="shared" si="13"/>
        <v>50739</v>
      </c>
      <c r="FN43" s="157">
        <f t="shared" si="13"/>
        <v>50770</v>
      </c>
      <c r="FO43" s="157">
        <f t="shared" si="13"/>
        <v>50801</v>
      </c>
      <c r="FP43" s="153"/>
      <c r="FQ43" s="153"/>
      <c r="FR43" s="153"/>
      <c r="FS43" s="153"/>
      <c r="FT43" s="153"/>
    </row>
    <row r="44" spans="1:176" x14ac:dyDescent="0.3">
      <c r="B44" s="7" t="s">
        <v>75</v>
      </c>
      <c r="C44" s="45">
        <f>SUM(F44:FO44)</f>
        <v>304.6624496766205</v>
      </c>
      <c r="F44" s="149">
        <f>('Assumptions&amp;Data'!$F$124*'Assumptions&amp;Data'!N87)+('Assumptions&amp;Data'!$G$124*'Assumptions&amp;Data'!N87)+('Assumptions&amp;Data'!$H$124*'Assumptions&amp;Data'!N87)+('Assumptions&amp;Data'!$I$124*'Assumptions&amp;Data'!N87)</f>
        <v>22.849683725746551</v>
      </c>
      <c r="G44" s="149">
        <f>('Assumptions&amp;Data'!$F$124*'Assumptions&amp;Data'!O87)+('Assumptions&amp;Data'!$G$124*'Assumptions&amp;Data'!O87)+('Assumptions&amp;Data'!$H$124*'Assumptions&amp;Data'!O87)+('Assumptions&amp;Data'!$I$124*'Assumptions&amp;Data'!O87)</f>
        <v>22.849683725746551</v>
      </c>
      <c r="H44" s="149">
        <f>('Assumptions&amp;Data'!$F$124*'Assumptions&amp;Data'!P87)+('Assumptions&amp;Data'!$G$124*'Assumptions&amp;Data'!P87)+('Assumptions&amp;Data'!$H$124*'Assumptions&amp;Data'!P87)+('Assumptions&amp;Data'!$I$124*'Assumptions&amp;Data'!P87)</f>
        <v>22.849683725746551</v>
      </c>
      <c r="I44" s="149">
        <f>('Assumptions&amp;Data'!$F$124*'Assumptions&amp;Data'!Q87)+('Assumptions&amp;Data'!$G$124*'Assumptions&amp;Data'!Q87)+('Assumptions&amp;Data'!$H$124*'Assumptions&amp;Data'!Q87)+('Assumptions&amp;Data'!$I$124*'Assumptions&amp;Data'!Q87)</f>
        <v>15.233122483831034</v>
      </c>
      <c r="J44" s="149">
        <f>('Assumptions&amp;Data'!$F$124*'Assumptions&amp;Data'!R87)+('Assumptions&amp;Data'!$G$124*'Assumptions&amp;Data'!R87)+('Assumptions&amp;Data'!$H$124*'Assumptions&amp;Data'!R87)+('Assumptions&amp;Data'!$I$124*'Assumptions&amp;Data'!R87)</f>
        <v>15.233122483831034</v>
      </c>
      <c r="K44" s="149">
        <f>('Assumptions&amp;Data'!$F$124*'Assumptions&amp;Data'!S87)+('Assumptions&amp;Data'!$G$124*'Assumptions&amp;Data'!S87)+('Assumptions&amp;Data'!$H$124*'Assumptions&amp;Data'!S87)+('Assumptions&amp;Data'!$I$124*'Assumptions&amp;Data'!S87)</f>
        <v>15.233122483831034</v>
      </c>
      <c r="L44" s="149">
        <f>('Assumptions&amp;Data'!$F$124*'Assumptions&amp;Data'!T87)+('Assumptions&amp;Data'!$G$124*'Assumptions&amp;Data'!T87)+('Assumptions&amp;Data'!$H$124*'Assumptions&amp;Data'!T87)+('Assumptions&amp;Data'!$I$124*'Assumptions&amp;Data'!T87)</f>
        <v>15.233122483831034</v>
      </c>
      <c r="M44" s="149">
        <f>('Assumptions&amp;Data'!$F$124*'Assumptions&amp;Data'!U87)+('Assumptions&amp;Data'!$G$124*'Assumptions&amp;Data'!U87)+('Assumptions&amp;Data'!$H$124*'Assumptions&amp;Data'!U87)+('Assumptions&amp;Data'!$I$124*'Assumptions&amp;Data'!U87)</f>
        <v>9.1398734902986192</v>
      </c>
      <c r="N44" s="149">
        <f>('Assumptions&amp;Data'!$F$124*'Assumptions&amp;Data'!V87)+('Assumptions&amp;Data'!$G$124*'Assumptions&amp;Data'!V87)+('Assumptions&amp;Data'!$H$124*'Assumptions&amp;Data'!V87)+('Assumptions&amp;Data'!$I$124*'Assumptions&amp;Data'!V87)</f>
        <v>9.1398734902986192</v>
      </c>
      <c r="O44" s="149">
        <f>('Assumptions&amp;Data'!$F$124*'Assumptions&amp;Data'!W87)+('Assumptions&amp;Data'!$G$124*'Assumptions&amp;Data'!W87)+('Assumptions&amp;Data'!$H$124*'Assumptions&amp;Data'!W87)+('Assumptions&amp;Data'!$I$124*'Assumptions&amp;Data'!W87)</f>
        <v>9.1398734902986192</v>
      </c>
      <c r="P44" s="149">
        <f>('Assumptions&amp;Data'!$F$124*'Assumptions&amp;Data'!X87)+('Assumptions&amp;Data'!$G$124*'Assumptions&amp;Data'!X87)+('Assumptions&amp;Data'!$H$124*'Assumptions&amp;Data'!X87)+('Assumptions&amp;Data'!$I$124*'Assumptions&amp;Data'!X87)</f>
        <v>9.1398734902986192</v>
      </c>
      <c r="Q44" s="149">
        <f>('Assumptions&amp;Data'!$F$124*'Assumptions&amp;Data'!Y87)+('Assumptions&amp;Data'!$G$124*'Assumptions&amp;Data'!Y87)+('Assumptions&amp;Data'!$H$124*'Assumptions&amp;Data'!Y87)+('Assumptions&amp;Data'!$I$124*'Assumptions&amp;Data'!Y87)</f>
        <v>9.1398734902986192</v>
      </c>
      <c r="R44" s="149">
        <f>('Assumptions&amp;Data'!$F$124*'Assumptions&amp;Data'!Z87)+('Assumptions&amp;Data'!$G$124*'Assumptions&amp;Data'!Z87)+('Assumptions&amp;Data'!$H$124*'Assumptions&amp;Data'!Z87)+('Assumptions&amp;Data'!$I$124*'Assumptions&amp;Data'!Z87)</f>
        <v>9.1398734902986192</v>
      </c>
      <c r="S44" s="149">
        <f>('Assumptions&amp;Data'!$F$124*'Assumptions&amp;Data'!AA87)+('Assumptions&amp;Data'!$G$124*'Assumptions&amp;Data'!AA87)+('Assumptions&amp;Data'!$H$124*'Assumptions&amp;Data'!AA87)+('Assumptions&amp;Data'!$I$124*'Assumptions&amp;Data'!AA87)</f>
        <v>9.1398734902986192</v>
      </c>
      <c r="T44" s="149">
        <f>('Assumptions&amp;Data'!$F$124*'Assumptions&amp;Data'!AB87)+('Assumptions&amp;Data'!$G$124*'Assumptions&amp;Data'!AB87)+('Assumptions&amp;Data'!$H$124*'Assumptions&amp;Data'!AB87)+('Assumptions&amp;Data'!$I$124*'Assumptions&amp;Data'!AB87)</f>
        <v>9.1398734902986192</v>
      </c>
      <c r="U44" s="149">
        <f>('Assumptions&amp;Data'!$F$124*'Assumptions&amp;Data'!AC87)+('Assumptions&amp;Data'!$G$124*'Assumptions&amp;Data'!AC87)+('Assumptions&amp;Data'!$H$124*'Assumptions&amp;Data'!AC87)+('Assumptions&amp;Data'!$I$124*'Assumptions&amp;Data'!AC87)</f>
        <v>9.1398734902986192</v>
      </c>
      <c r="V44" s="149">
        <f>('Assumptions&amp;Data'!$F$124*'Assumptions&amp;Data'!AD87)+('Assumptions&amp;Data'!$G$124*'Assumptions&amp;Data'!AD87)+('Assumptions&amp;Data'!$H$124*'Assumptions&amp;Data'!AD87)+('Assumptions&amp;Data'!$I$124*'Assumptions&amp;Data'!AD87)</f>
        <v>9.1398734902986192</v>
      </c>
      <c r="W44" s="149">
        <f>('Assumptions&amp;Data'!$F$124*'Assumptions&amp;Data'!AE87)+('Assumptions&amp;Data'!$G$124*'Assumptions&amp;Data'!AE87)+('Assumptions&amp;Data'!$H$124*'Assumptions&amp;Data'!AE87)+('Assumptions&amp;Data'!$I$124*'Assumptions&amp;Data'!AE87)</f>
        <v>9.1398734902986192</v>
      </c>
      <c r="X44" s="149">
        <f>('Assumptions&amp;Data'!$F$124*'Assumptions&amp;Data'!AF87)+('Assumptions&amp;Data'!$G$124*'Assumptions&amp;Data'!AF87)+('Assumptions&amp;Data'!$H$124*'Assumptions&amp;Data'!AF87)+('Assumptions&amp;Data'!$I$124*'Assumptions&amp;Data'!AF87)</f>
        <v>9.1398734902986192</v>
      </c>
      <c r="Y44" s="149">
        <f>('Assumptions&amp;Data'!$F$124*'Assumptions&amp;Data'!AG87)+('Assumptions&amp;Data'!$G$124*'Assumptions&amp;Data'!AG87)+('Assumptions&amp;Data'!$H$124*'Assumptions&amp;Data'!AG87)+('Assumptions&amp;Data'!$I$124*'Assumptions&amp;Data'!AG87)</f>
        <v>9.1398734902986192</v>
      </c>
      <c r="Z44" s="149">
        <f>('Assumptions&amp;Data'!$F$124*'Assumptions&amp;Data'!AH87)+('Assumptions&amp;Data'!$G$124*'Assumptions&amp;Data'!AH87)+('Assumptions&amp;Data'!$H$124*'Assumptions&amp;Data'!AH87)+('Assumptions&amp;Data'!$I$124*'Assumptions&amp;Data'!AH87)</f>
        <v>9.1398734902986192</v>
      </c>
      <c r="AA44" s="149">
        <f>('Assumptions&amp;Data'!$F$124*'Assumptions&amp;Data'!AI87)+('Assumptions&amp;Data'!$G$124*'Assumptions&amp;Data'!AI87)+('Assumptions&amp;Data'!$H$124*'Assumptions&amp;Data'!AI87)+('Assumptions&amp;Data'!$I$124*'Assumptions&amp;Data'!AI87)</f>
        <v>9.1398734902986192</v>
      </c>
      <c r="AB44" s="149">
        <f>('Assumptions&amp;Data'!$F$124*'Assumptions&amp;Data'!AJ87)+('Assumptions&amp;Data'!$G$124*'Assumptions&amp;Data'!AJ87)+('Assumptions&amp;Data'!$H$124*'Assumptions&amp;Data'!AJ87)+('Assumptions&amp;Data'!$I$124*'Assumptions&amp;Data'!AJ87)</f>
        <v>21.326371477363448</v>
      </c>
      <c r="AC44" s="149">
        <f>('Assumptions&amp;Data'!$F$124*'Assumptions&amp;Data'!AK87)+('Assumptions&amp;Data'!$G$124*'Assumptions&amp;Data'!AK87)+('Assumptions&amp;Data'!$H$124*'Assumptions&amp;Data'!AK87)+('Assumptions&amp;Data'!$I$124*'Assumptions&amp;Data'!AK87)</f>
        <v>9.1398734902986192</v>
      </c>
      <c r="AD44" s="149">
        <f>('Assumptions&amp;Data'!$F$124*'Assumptions&amp;Data'!AL87)+('Assumptions&amp;Data'!$G$124*'Assumptions&amp;Data'!AL87)+('Assumptions&amp;Data'!$H$124*'Assumptions&amp;Data'!AL87)+('Assumptions&amp;Data'!$I$124*'Assumptions&amp;Data'!AL87)</f>
        <v>7.6165612419154218</v>
      </c>
      <c r="AE44" s="149">
        <f>('Assumptions&amp;Data'!$F$124*'Assumptions&amp;Data'!AM87)+('Assumptions&amp;Data'!$G$124*'Assumptions&amp;Data'!AM87)+('Assumptions&amp;Data'!$H$124*'Assumptions&amp;Data'!AM87)+('Assumptions&amp;Data'!$I$124*'Assumptions&amp;Data'!AM87)</f>
        <v>0</v>
      </c>
      <c r="AF44" s="149">
        <f>('Assumptions&amp;Data'!$F$124*'Assumptions&amp;Data'!AN87)+('Assumptions&amp;Data'!$G$124*'Assumptions&amp;Data'!AN87)+('Assumptions&amp;Data'!$H$124*'Assumptions&amp;Data'!AN87)+('Assumptions&amp;Data'!$I$124*'Assumptions&amp;Data'!AN87)</f>
        <v>0</v>
      </c>
      <c r="AG44" s="149">
        <f>('Assumptions&amp;Data'!$F$124*'Assumptions&amp;Data'!AO87)+('Assumptions&amp;Data'!$G$124*'Assumptions&amp;Data'!AO87)+('Assumptions&amp;Data'!$H$124*'Assumptions&amp;Data'!AO87)+('Assumptions&amp;Data'!$I$124*'Assumptions&amp;Data'!AO87)</f>
        <v>0</v>
      </c>
      <c r="AH44" s="149">
        <f>('Assumptions&amp;Data'!$F$124*'Assumptions&amp;Data'!AP87)+('Assumptions&amp;Data'!$G$124*'Assumptions&amp;Data'!AP87)+('Assumptions&amp;Data'!$H$124*'Assumptions&amp;Data'!AP87)+('Assumptions&amp;Data'!$I$124*'Assumptions&amp;Data'!AP87)</f>
        <v>0</v>
      </c>
      <c r="AI44" s="149">
        <f>('Assumptions&amp;Data'!$F$124*'Assumptions&amp;Data'!AQ87)+('Assumptions&amp;Data'!$G$124*'Assumptions&amp;Data'!AQ87)+('Assumptions&amp;Data'!$H$124*'Assumptions&amp;Data'!AQ87)+('Assumptions&amp;Data'!$I$124*'Assumptions&amp;Data'!AQ87)</f>
        <v>0</v>
      </c>
      <c r="AJ44" s="149">
        <f>('Assumptions&amp;Data'!$F$124*'Assumptions&amp;Data'!AR87)+('Assumptions&amp;Data'!$G$124*'Assumptions&amp;Data'!AR87)+('Assumptions&amp;Data'!$H$124*'Assumptions&amp;Data'!AR87)+('Assumptions&amp;Data'!$I$124*'Assumptions&amp;Data'!AR87)</f>
        <v>0</v>
      </c>
      <c r="AK44" s="149">
        <f>('Assumptions&amp;Data'!$F$124*'Assumptions&amp;Data'!AS87)+('Assumptions&amp;Data'!$G$124*'Assumptions&amp;Data'!AS87)+('Assumptions&amp;Data'!$H$124*'Assumptions&amp;Data'!AS87)+('Assumptions&amp;Data'!$I$124*'Assumptions&amp;Data'!AS87)</f>
        <v>0</v>
      </c>
      <c r="AL44" s="149">
        <f>('Assumptions&amp;Data'!$F$124*'Assumptions&amp;Data'!AT87)+('Assumptions&amp;Data'!$G$124*'Assumptions&amp;Data'!AT87)+('Assumptions&amp;Data'!$H$124*'Assumptions&amp;Data'!AT87)+('Assumptions&amp;Data'!$I$124*'Assumptions&amp;Data'!AT87)</f>
        <v>0</v>
      </c>
      <c r="AM44" s="149">
        <f>('Assumptions&amp;Data'!$F$124*'Assumptions&amp;Data'!AU87)+('Assumptions&amp;Data'!$G$124*'Assumptions&amp;Data'!AU87)+('Assumptions&amp;Data'!$H$124*'Assumptions&amp;Data'!AU87)+('Assumptions&amp;Data'!$I$124*'Assumptions&amp;Data'!AU87)</f>
        <v>0</v>
      </c>
      <c r="AN44" s="149">
        <f>('Assumptions&amp;Data'!$F$124*'Assumptions&amp;Data'!AV87)+('Assumptions&amp;Data'!$G$124*'Assumptions&amp;Data'!AV87)+('Assumptions&amp;Data'!$H$124*'Assumptions&amp;Data'!AV87)+('Assumptions&amp;Data'!$I$124*'Assumptions&amp;Data'!AV87)</f>
        <v>0</v>
      </c>
      <c r="AO44" s="149">
        <f>('Assumptions&amp;Data'!$F$124*'Assumptions&amp;Data'!AW87)+('Assumptions&amp;Data'!$G$124*'Assumptions&amp;Data'!AW87)+('Assumptions&amp;Data'!$H$124*'Assumptions&amp;Data'!AW87)+('Assumptions&amp;Data'!$I$124*'Assumptions&amp;Data'!AW87)</f>
        <v>0</v>
      </c>
      <c r="AP44" s="149">
        <f>('Assumptions&amp;Data'!$F$124*'Assumptions&amp;Data'!AX87)+('Assumptions&amp;Data'!$G$124*'Assumptions&amp;Data'!AX87)+('Assumptions&amp;Data'!$H$124*'Assumptions&amp;Data'!AX87)+('Assumptions&amp;Data'!$I$124*'Assumptions&amp;Data'!AX87)</f>
        <v>0</v>
      </c>
      <c r="AQ44" s="149">
        <f>('Assumptions&amp;Data'!$F$124*'Assumptions&amp;Data'!AY87)+('Assumptions&amp;Data'!$G$124*'Assumptions&amp;Data'!AY87)+('Assumptions&amp;Data'!$H$124*'Assumptions&amp;Data'!AY87)+('Assumptions&amp;Data'!$I$124*'Assumptions&amp;Data'!AY87)</f>
        <v>0</v>
      </c>
      <c r="AR44" s="149">
        <f>('Assumptions&amp;Data'!$F$124*'Assumptions&amp;Data'!AZ87)+('Assumptions&amp;Data'!$G$124*'Assumptions&amp;Data'!AZ87)+('Assumptions&amp;Data'!$H$124*'Assumptions&amp;Data'!AZ87)+('Assumptions&amp;Data'!$I$124*'Assumptions&amp;Data'!AZ87)</f>
        <v>0</v>
      </c>
      <c r="AS44" s="149">
        <f>('Assumptions&amp;Data'!$F$124*'Assumptions&amp;Data'!BA87)+('Assumptions&amp;Data'!$G$124*'Assumptions&amp;Data'!BA87)+('Assumptions&amp;Data'!$H$124*'Assumptions&amp;Data'!BA87)+('Assumptions&amp;Data'!$I$124*'Assumptions&amp;Data'!BA87)</f>
        <v>0</v>
      </c>
      <c r="AT44" s="149">
        <f>('Assumptions&amp;Data'!$F$124*'Assumptions&amp;Data'!BB87)+('Assumptions&amp;Data'!$G$124*'Assumptions&amp;Data'!BB87)+('Assumptions&amp;Data'!$H$124*'Assumptions&amp;Data'!BB87)+('Assumptions&amp;Data'!$I$124*'Assumptions&amp;Data'!BB87)</f>
        <v>0</v>
      </c>
      <c r="AU44" s="149">
        <f>('Assumptions&amp;Data'!$F$124*'Assumptions&amp;Data'!BC87)+('Assumptions&amp;Data'!$G$124*'Assumptions&amp;Data'!BC87)+('Assumptions&amp;Data'!$H$124*'Assumptions&amp;Data'!BC87)+('Assumptions&amp;Data'!$I$124*'Assumptions&amp;Data'!BC87)</f>
        <v>0</v>
      </c>
      <c r="AV44" s="149">
        <f>('Assumptions&amp;Data'!$F$124*'Assumptions&amp;Data'!BD87)+('Assumptions&amp;Data'!$G$124*'Assumptions&amp;Data'!BD87)+('Assumptions&amp;Data'!$H$124*'Assumptions&amp;Data'!BD87)+('Assumptions&amp;Data'!$I$124*'Assumptions&amp;Data'!BD87)</f>
        <v>0</v>
      </c>
      <c r="AW44" s="149">
        <f>('Assumptions&amp;Data'!$F$124*'Assumptions&amp;Data'!BE87)+('Assumptions&amp;Data'!$G$124*'Assumptions&amp;Data'!BE87)+('Assumptions&amp;Data'!$H$124*'Assumptions&amp;Data'!BE87)+('Assumptions&amp;Data'!$I$124*'Assumptions&amp;Data'!BE87)</f>
        <v>0</v>
      </c>
      <c r="AX44" s="149">
        <f>('Assumptions&amp;Data'!$F$124*'Assumptions&amp;Data'!BF87)+('Assumptions&amp;Data'!$G$124*'Assumptions&amp;Data'!BF87)+('Assumptions&amp;Data'!$H$124*'Assumptions&amp;Data'!BF87)+('Assumptions&amp;Data'!$I$124*'Assumptions&amp;Data'!BF87)</f>
        <v>0</v>
      </c>
      <c r="AY44" s="149">
        <f>('Assumptions&amp;Data'!$F$124*'Assumptions&amp;Data'!BG87)+('Assumptions&amp;Data'!$G$124*'Assumptions&amp;Data'!BG87)+('Assumptions&amp;Data'!$H$124*'Assumptions&amp;Data'!BG87)+('Assumptions&amp;Data'!$I$124*'Assumptions&amp;Data'!BG87)</f>
        <v>0</v>
      </c>
      <c r="AZ44" s="149">
        <f>('Assumptions&amp;Data'!$F$124*'Assumptions&amp;Data'!BH87)+('Assumptions&amp;Data'!$G$124*'Assumptions&amp;Data'!BH87)+('Assumptions&amp;Data'!$H$124*'Assumptions&amp;Data'!BH87)+('Assumptions&amp;Data'!$I$124*'Assumptions&amp;Data'!BH87)</f>
        <v>0</v>
      </c>
      <c r="BA44" s="149">
        <f>('Assumptions&amp;Data'!$F$124*'Assumptions&amp;Data'!BI87)+('Assumptions&amp;Data'!$G$124*'Assumptions&amp;Data'!BI87)+('Assumptions&amp;Data'!$H$124*'Assumptions&amp;Data'!BI87)+('Assumptions&amp;Data'!$I$124*'Assumptions&amp;Data'!BI87)</f>
        <v>0</v>
      </c>
      <c r="BB44" s="149">
        <f>('Assumptions&amp;Data'!$F$124*'Assumptions&amp;Data'!BJ87)+('Assumptions&amp;Data'!$G$124*'Assumptions&amp;Data'!BJ87)+('Assumptions&amp;Data'!$H$124*'Assumptions&amp;Data'!BJ87)+('Assumptions&amp;Data'!$I$124*'Assumptions&amp;Data'!BJ87)</f>
        <v>0</v>
      </c>
      <c r="BC44" s="149">
        <f>('Assumptions&amp;Data'!$F$124*'Assumptions&amp;Data'!BK87)+('Assumptions&amp;Data'!$G$124*'Assumptions&amp;Data'!BK87)+('Assumptions&amp;Data'!$H$124*'Assumptions&amp;Data'!BK87)+('Assumptions&amp;Data'!$I$124*'Assumptions&amp;Data'!BK87)</f>
        <v>0</v>
      </c>
      <c r="BD44" s="149">
        <f>('Assumptions&amp;Data'!$F$124*'Assumptions&amp;Data'!BL87)+('Assumptions&amp;Data'!$G$124*'Assumptions&amp;Data'!BL87)+('Assumptions&amp;Data'!$H$124*'Assumptions&amp;Data'!BL87)+('Assumptions&amp;Data'!$I$124*'Assumptions&amp;Data'!BL87)</f>
        <v>0</v>
      </c>
      <c r="BE44" s="149">
        <f>('Assumptions&amp;Data'!$F$124*'Assumptions&amp;Data'!BM87)+('Assumptions&amp;Data'!$G$124*'Assumptions&amp;Data'!BM87)+('Assumptions&amp;Data'!$H$124*'Assumptions&amp;Data'!BM87)+('Assumptions&amp;Data'!$I$124*'Assumptions&amp;Data'!BM87)</f>
        <v>0</v>
      </c>
      <c r="BF44" s="149">
        <f>('Assumptions&amp;Data'!$F$124*'Assumptions&amp;Data'!BN87)+('Assumptions&amp;Data'!$G$124*'Assumptions&amp;Data'!BN87)+('Assumptions&amp;Data'!$H$124*'Assumptions&amp;Data'!BN87)+('Assumptions&amp;Data'!$I$124*'Assumptions&amp;Data'!BN87)</f>
        <v>0</v>
      </c>
      <c r="BG44" s="149">
        <f>('Assumptions&amp;Data'!$F$124*'Assumptions&amp;Data'!BO87)+('Assumptions&amp;Data'!$G$124*'Assumptions&amp;Data'!BO87)+('Assumptions&amp;Data'!$H$124*'Assumptions&amp;Data'!BO87)+('Assumptions&amp;Data'!$I$124*'Assumptions&amp;Data'!BO87)</f>
        <v>0</v>
      </c>
      <c r="BH44" s="149">
        <f>('Assumptions&amp;Data'!$F$124*'Assumptions&amp;Data'!BP87)+('Assumptions&amp;Data'!$G$124*'Assumptions&amp;Data'!BP87)+('Assumptions&amp;Data'!$H$124*'Assumptions&amp;Data'!BP87)+('Assumptions&amp;Data'!$I$124*'Assumptions&amp;Data'!BP87)</f>
        <v>0</v>
      </c>
      <c r="BI44" s="149">
        <f>('Assumptions&amp;Data'!$F$124*'Assumptions&amp;Data'!BQ87)+('Assumptions&amp;Data'!$G$124*'Assumptions&amp;Data'!BQ87)+('Assumptions&amp;Data'!$H$124*'Assumptions&amp;Data'!BQ87)+('Assumptions&amp;Data'!$I$124*'Assumptions&amp;Data'!BQ87)</f>
        <v>0</v>
      </c>
      <c r="BJ44" s="149">
        <f>('Assumptions&amp;Data'!$F$124*'Assumptions&amp;Data'!BR87)+('Assumptions&amp;Data'!$G$124*'Assumptions&amp;Data'!BR87)+('Assumptions&amp;Data'!$H$124*'Assumptions&amp;Data'!BR87)+('Assumptions&amp;Data'!$I$124*'Assumptions&amp;Data'!BR87)</f>
        <v>0</v>
      </c>
      <c r="BK44" s="149">
        <f>('Assumptions&amp;Data'!$F$124*'Assumptions&amp;Data'!BS87)+('Assumptions&amp;Data'!$G$124*'Assumptions&amp;Data'!BS87)+('Assumptions&amp;Data'!$H$124*'Assumptions&amp;Data'!BS87)+('Assumptions&amp;Data'!$I$124*'Assumptions&amp;Data'!BS87)</f>
        <v>0</v>
      </c>
      <c r="BL44" s="149">
        <f>('Assumptions&amp;Data'!$F$124*'Assumptions&amp;Data'!BT87)+('Assumptions&amp;Data'!$G$124*'Assumptions&amp;Data'!BT87)+('Assumptions&amp;Data'!$H$124*'Assumptions&amp;Data'!BT87)+('Assumptions&amp;Data'!$I$124*'Assumptions&amp;Data'!BT87)</f>
        <v>0</v>
      </c>
      <c r="BM44" s="149">
        <f>('Assumptions&amp;Data'!$F$124*'Assumptions&amp;Data'!BU87)+('Assumptions&amp;Data'!$G$124*'Assumptions&amp;Data'!BU87)+('Assumptions&amp;Data'!$H$124*'Assumptions&amp;Data'!BU87)+('Assumptions&amp;Data'!$I$124*'Assumptions&amp;Data'!BU87)</f>
        <v>0</v>
      </c>
      <c r="BN44" s="149">
        <f>('Assumptions&amp;Data'!$F$124*'Assumptions&amp;Data'!BV87)+('Assumptions&amp;Data'!$G$124*'Assumptions&amp;Data'!BV87)+('Assumptions&amp;Data'!$H$124*'Assumptions&amp;Data'!BV87)+('Assumptions&amp;Data'!$I$124*'Assumptions&amp;Data'!BV87)</f>
        <v>0</v>
      </c>
      <c r="BO44" s="149">
        <f>('Assumptions&amp;Data'!$F$124*'Assumptions&amp;Data'!BW87)+('Assumptions&amp;Data'!$G$124*'Assumptions&amp;Data'!BW87)+('Assumptions&amp;Data'!$H$124*'Assumptions&amp;Data'!BW87)+('Assumptions&amp;Data'!$I$124*'Assumptions&amp;Data'!BW87)</f>
        <v>0</v>
      </c>
      <c r="BP44" s="149">
        <f>('Assumptions&amp;Data'!$F$124*'Assumptions&amp;Data'!BX87)+('Assumptions&amp;Data'!$G$124*'Assumptions&amp;Data'!BX87)+('Assumptions&amp;Data'!$H$124*'Assumptions&amp;Data'!BX87)+('Assumptions&amp;Data'!$I$124*'Assumptions&amp;Data'!BX87)</f>
        <v>0</v>
      </c>
      <c r="BQ44" s="149">
        <f>('Assumptions&amp;Data'!$F$124*'Assumptions&amp;Data'!BY87)+('Assumptions&amp;Data'!$G$124*'Assumptions&amp;Data'!BY87)+('Assumptions&amp;Data'!$H$124*'Assumptions&amp;Data'!BY87)+('Assumptions&amp;Data'!$I$124*'Assumptions&amp;Data'!BY87)</f>
        <v>0</v>
      </c>
      <c r="BR44" s="149">
        <f>('Assumptions&amp;Data'!$F$124*'Assumptions&amp;Data'!BZ87)+('Assumptions&amp;Data'!$G$124*'Assumptions&amp;Data'!BZ87)+('Assumptions&amp;Data'!$H$124*'Assumptions&amp;Data'!BZ87)+('Assumptions&amp;Data'!$I$124*'Assumptions&amp;Data'!BZ87)</f>
        <v>0</v>
      </c>
      <c r="BS44" s="149">
        <f>('Assumptions&amp;Data'!$F$124*'Assumptions&amp;Data'!CA87)+('Assumptions&amp;Data'!$G$124*'Assumptions&amp;Data'!CA87)+('Assumptions&amp;Data'!$H$124*'Assumptions&amp;Data'!CA87)+('Assumptions&amp;Data'!$I$124*'Assumptions&amp;Data'!CA87)</f>
        <v>0</v>
      </c>
      <c r="BT44" s="149">
        <f>('Assumptions&amp;Data'!$F$124*'Assumptions&amp;Data'!CB87)+('Assumptions&amp;Data'!$G$124*'Assumptions&amp;Data'!CB87)+('Assumptions&amp;Data'!$H$124*'Assumptions&amp;Data'!CB87)+('Assumptions&amp;Data'!$I$124*'Assumptions&amp;Data'!CB87)</f>
        <v>0</v>
      </c>
      <c r="BU44" s="149">
        <f>('Assumptions&amp;Data'!$F$124*'Assumptions&amp;Data'!CC87)+('Assumptions&amp;Data'!$G$124*'Assumptions&amp;Data'!CC87)+('Assumptions&amp;Data'!$H$124*'Assumptions&amp;Data'!CC87)+('Assumptions&amp;Data'!$I$124*'Assumptions&amp;Data'!CC87)</f>
        <v>0</v>
      </c>
      <c r="BV44" s="149">
        <f>('Assumptions&amp;Data'!$F$124*'Assumptions&amp;Data'!CD87)+('Assumptions&amp;Data'!$G$124*'Assumptions&amp;Data'!CD87)+('Assumptions&amp;Data'!$H$124*'Assumptions&amp;Data'!CD87)+('Assumptions&amp;Data'!$I$124*'Assumptions&amp;Data'!CD87)</f>
        <v>0</v>
      </c>
      <c r="BW44" s="149">
        <f>('Assumptions&amp;Data'!$F$124*'Assumptions&amp;Data'!CE87)+('Assumptions&amp;Data'!$G$124*'Assumptions&amp;Data'!CE87)+('Assumptions&amp;Data'!$H$124*'Assumptions&amp;Data'!CE87)+('Assumptions&amp;Data'!$I$124*'Assumptions&amp;Data'!CE87)</f>
        <v>0</v>
      </c>
      <c r="BX44" s="149">
        <f>('Assumptions&amp;Data'!$F$124*'Assumptions&amp;Data'!CF87)+('Assumptions&amp;Data'!$G$124*'Assumptions&amp;Data'!CF87)+('Assumptions&amp;Data'!$H$124*'Assumptions&amp;Data'!CF87)+('Assumptions&amp;Data'!$I$124*'Assumptions&amp;Data'!CF87)</f>
        <v>0</v>
      </c>
      <c r="BY44" s="149">
        <f>('Assumptions&amp;Data'!$F$124*'Assumptions&amp;Data'!CG87)+('Assumptions&amp;Data'!$G$124*'Assumptions&amp;Data'!CG87)+('Assumptions&amp;Data'!$H$124*'Assumptions&amp;Data'!CG87)+('Assumptions&amp;Data'!$I$124*'Assumptions&amp;Data'!CG87)</f>
        <v>0</v>
      </c>
      <c r="BZ44" s="149">
        <f>('Assumptions&amp;Data'!$F$124*'Assumptions&amp;Data'!CH87)+('Assumptions&amp;Data'!$G$124*'Assumptions&amp;Data'!CH87)+('Assumptions&amp;Data'!$H$124*'Assumptions&amp;Data'!CH87)+('Assumptions&amp;Data'!$I$124*'Assumptions&amp;Data'!CH87)</f>
        <v>0</v>
      </c>
      <c r="CA44" s="149">
        <f>('Assumptions&amp;Data'!$F$124*'Assumptions&amp;Data'!CI87)+('Assumptions&amp;Data'!$G$124*'Assumptions&amp;Data'!CI87)+('Assumptions&amp;Data'!$H$124*'Assumptions&amp;Data'!CI87)+('Assumptions&amp;Data'!$I$124*'Assumptions&amp;Data'!CI87)</f>
        <v>0</v>
      </c>
      <c r="CB44" s="149">
        <f>('Assumptions&amp;Data'!$F$124*'Assumptions&amp;Data'!CJ87)+('Assumptions&amp;Data'!$G$124*'Assumptions&amp;Data'!CJ87)+('Assumptions&amp;Data'!$H$124*'Assumptions&amp;Data'!CJ87)+('Assumptions&amp;Data'!$I$124*'Assumptions&amp;Data'!CJ87)</f>
        <v>0</v>
      </c>
      <c r="CC44" s="149">
        <f>('Assumptions&amp;Data'!$F$124*'Assumptions&amp;Data'!CK87)+('Assumptions&amp;Data'!$G$124*'Assumptions&amp;Data'!CK87)+('Assumptions&amp;Data'!$H$124*'Assumptions&amp;Data'!CK87)+('Assumptions&amp;Data'!$I$124*'Assumptions&amp;Data'!CK87)</f>
        <v>0</v>
      </c>
      <c r="CD44" s="149">
        <f>('Assumptions&amp;Data'!$F$124*'Assumptions&amp;Data'!CL87)+('Assumptions&amp;Data'!$G$124*'Assumptions&amp;Data'!CL87)+('Assumptions&amp;Data'!$H$124*'Assumptions&amp;Data'!CL87)+('Assumptions&amp;Data'!$I$124*'Assumptions&amp;Data'!CL87)</f>
        <v>0</v>
      </c>
      <c r="CE44" s="149">
        <f>('Assumptions&amp;Data'!$F$124*'Assumptions&amp;Data'!CM87)+('Assumptions&amp;Data'!$G$124*'Assumptions&amp;Data'!CM87)+('Assumptions&amp;Data'!$H$124*'Assumptions&amp;Data'!CM87)+('Assumptions&amp;Data'!$I$124*'Assumptions&amp;Data'!CM87)</f>
        <v>0</v>
      </c>
      <c r="CF44" s="149">
        <f>('Assumptions&amp;Data'!$F$124*'Assumptions&amp;Data'!CN87)+('Assumptions&amp;Data'!$G$124*'Assumptions&amp;Data'!CN87)+('Assumptions&amp;Data'!$H$124*'Assumptions&amp;Data'!CN87)+('Assumptions&amp;Data'!$I$124*'Assumptions&amp;Data'!CN87)</f>
        <v>0</v>
      </c>
      <c r="CG44" s="149">
        <f>('Assumptions&amp;Data'!$F$124*'Assumptions&amp;Data'!CO87)+('Assumptions&amp;Data'!$G$124*'Assumptions&amp;Data'!CO87)+('Assumptions&amp;Data'!$H$124*'Assumptions&amp;Data'!CO87)+('Assumptions&amp;Data'!$I$124*'Assumptions&amp;Data'!CO87)</f>
        <v>0</v>
      </c>
      <c r="CH44" s="149">
        <f>('Assumptions&amp;Data'!$F$124*'Assumptions&amp;Data'!CP87)+('Assumptions&amp;Data'!$G$124*'Assumptions&amp;Data'!CP87)+('Assumptions&amp;Data'!$H$124*'Assumptions&amp;Data'!CP87)+('Assumptions&amp;Data'!$I$124*'Assumptions&amp;Data'!CP87)</f>
        <v>0</v>
      </c>
      <c r="CI44" s="149">
        <f>('Assumptions&amp;Data'!$F$124*'Assumptions&amp;Data'!CQ87)+('Assumptions&amp;Data'!$G$124*'Assumptions&amp;Data'!CQ87)+('Assumptions&amp;Data'!$H$124*'Assumptions&amp;Data'!CQ87)+('Assumptions&amp;Data'!$I$124*'Assumptions&amp;Data'!CQ87)</f>
        <v>0</v>
      </c>
      <c r="CJ44" s="149">
        <f>('Assumptions&amp;Data'!$F$124*'Assumptions&amp;Data'!CR87)+('Assumptions&amp;Data'!$G$124*'Assumptions&amp;Data'!CR87)+('Assumptions&amp;Data'!$H$124*'Assumptions&amp;Data'!CR87)+('Assumptions&amp;Data'!$I$124*'Assumptions&amp;Data'!CR87)</f>
        <v>0</v>
      </c>
      <c r="CK44" s="149">
        <f>('Assumptions&amp;Data'!$F$124*'Assumptions&amp;Data'!CS87)+('Assumptions&amp;Data'!$G$124*'Assumptions&amp;Data'!CS87)+('Assumptions&amp;Data'!$H$124*'Assumptions&amp;Data'!CS87)+('Assumptions&amp;Data'!$I$124*'Assumptions&amp;Data'!CS87)</f>
        <v>0</v>
      </c>
      <c r="CL44" s="149">
        <f>('Assumptions&amp;Data'!$F$124*'Assumptions&amp;Data'!CT87)+('Assumptions&amp;Data'!$G$124*'Assumptions&amp;Data'!CT87)+('Assumptions&amp;Data'!$H$124*'Assumptions&amp;Data'!CT87)+('Assumptions&amp;Data'!$I$124*'Assumptions&amp;Data'!CT87)</f>
        <v>0</v>
      </c>
      <c r="CM44" s="149">
        <f>('Assumptions&amp;Data'!$F$124*'Assumptions&amp;Data'!CU87)+('Assumptions&amp;Data'!$G$124*'Assumptions&amp;Data'!CU87)+('Assumptions&amp;Data'!$H$124*'Assumptions&amp;Data'!CU87)+('Assumptions&amp;Data'!$I$124*'Assumptions&amp;Data'!CU87)</f>
        <v>0</v>
      </c>
      <c r="CN44" s="149">
        <f>('Assumptions&amp;Data'!$F$124*'Assumptions&amp;Data'!CV87)+('Assumptions&amp;Data'!$G$124*'Assumptions&amp;Data'!CV87)+('Assumptions&amp;Data'!$H$124*'Assumptions&amp;Data'!CV87)+('Assumptions&amp;Data'!$I$124*'Assumptions&amp;Data'!CV87)</f>
        <v>0</v>
      </c>
      <c r="CO44" s="149">
        <f>('Assumptions&amp;Data'!$F$124*'Assumptions&amp;Data'!CW87)+('Assumptions&amp;Data'!$G$124*'Assumptions&amp;Data'!CW87)+('Assumptions&amp;Data'!$H$124*'Assumptions&amp;Data'!CW87)+('Assumptions&amp;Data'!$I$124*'Assumptions&amp;Data'!CW87)</f>
        <v>0</v>
      </c>
      <c r="CP44" s="149">
        <f>('Assumptions&amp;Data'!$F$124*'Assumptions&amp;Data'!CX87)+('Assumptions&amp;Data'!$G$124*'Assumptions&amp;Data'!CX87)+('Assumptions&amp;Data'!$H$124*'Assumptions&amp;Data'!CX87)+('Assumptions&amp;Data'!$I$124*'Assumptions&amp;Data'!CX87)</f>
        <v>0</v>
      </c>
      <c r="CQ44" s="149">
        <f>('Assumptions&amp;Data'!$F$124*'Assumptions&amp;Data'!CY87)+('Assumptions&amp;Data'!$G$124*'Assumptions&amp;Data'!CY87)+('Assumptions&amp;Data'!$H$124*'Assumptions&amp;Data'!CY87)+('Assumptions&amp;Data'!$I$124*'Assumptions&amp;Data'!CY87)</f>
        <v>0</v>
      </c>
      <c r="CR44" s="149">
        <f>('Assumptions&amp;Data'!$F$124*'Assumptions&amp;Data'!CZ87)+('Assumptions&amp;Data'!$G$124*'Assumptions&amp;Data'!CZ87)+('Assumptions&amp;Data'!$H$124*'Assumptions&amp;Data'!CZ87)+('Assumptions&amp;Data'!$I$124*'Assumptions&amp;Data'!CZ87)</f>
        <v>0</v>
      </c>
      <c r="CS44" s="149">
        <f>('Assumptions&amp;Data'!$F$124*'Assumptions&amp;Data'!DA87)+('Assumptions&amp;Data'!$G$124*'Assumptions&amp;Data'!DA87)+('Assumptions&amp;Data'!$H$124*'Assumptions&amp;Data'!DA87)+('Assumptions&amp;Data'!$I$124*'Assumptions&amp;Data'!DA87)</f>
        <v>0</v>
      </c>
      <c r="CT44" s="149">
        <f>('Assumptions&amp;Data'!$F$124*'Assumptions&amp;Data'!DB87)+('Assumptions&amp;Data'!$G$124*'Assumptions&amp;Data'!DB87)+('Assumptions&amp;Data'!$H$124*'Assumptions&amp;Data'!DB87)+('Assumptions&amp;Data'!$I$124*'Assumptions&amp;Data'!DB87)</f>
        <v>0</v>
      </c>
      <c r="CU44" s="149">
        <f>('Assumptions&amp;Data'!$F$124*'Assumptions&amp;Data'!DC87)+('Assumptions&amp;Data'!$G$124*'Assumptions&amp;Data'!DC87)+('Assumptions&amp;Data'!$H$124*'Assumptions&amp;Data'!DC87)+('Assumptions&amp;Data'!$I$124*'Assumptions&amp;Data'!DC87)</f>
        <v>0</v>
      </c>
      <c r="CV44" s="149">
        <f>('Assumptions&amp;Data'!$F$124*'Assumptions&amp;Data'!DD87)+('Assumptions&amp;Data'!$G$124*'Assumptions&amp;Data'!DD87)+('Assumptions&amp;Data'!$H$124*'Assumptions&amp;Data'!DD87)+('Assumptions&amp;Data'!$I$124*'Assumptions&amp;Data'!DD87)</f>
        <v>0</v>
      </c>
      <c r="CW44" s="149">
        <f>('Assumptions&amp;Data'!$F$124*'Assumptions&amp;Data'!DE87)+('Assumptions&amp;Data'!$G$124*'Assumptions&amp;Data'!DE87)+('Assumptions&amp;Data'!$H$124*'Assumptions&amp;Data'!DE87)+('Assumptions&amp;Data'!$I$124*'Assumptions&amp;Data'!DE87)</f>
        <v>0</v>
      </c>
      <c r="CX44" s="149">
        <f>('Assumptions&amp;Data'!$F$124*'Assumptions&amp;Data'!DF87)+('Assumptions&amp;Data'!$G$124*'Assumptions&amp;Data'!DF87)+('Assumptions&amp;Data'!$H$124*'Assumptions&amp;Data'!DF87)+('Assumptions&amp;Data'!$I$124*'Assumptions&amp;Data'!DF87)</f>
        <v>0</v>
      </c>
      <c r="CY44" s="149">
        <f>('Assumptions&amp;Data'!$F$124*'Assumptions&amp;Data'!DG87)+('Assumptions&amp;Data'!$G$124*'Assumptions&amp;Data'!DG87)+('Assumptions&amp;Data'!$H$124*'Assumptions&amp;Data'!DG87)+('Assumptions&amp;Data'!$I$124*'Assumptions&amp;Data'!DG87)</f>
        <v>0</v>
      </c>
      <c r="CZ44" s="149">
        <f>('Assumptions&amp;Data'!$F$124*'Assumptions&amp;Data'!DH87)+('Assumptions&amp;Data'!$G$124*'Assumptions&amp;Data'!DH87)+('Assumptions&amp;Data'!$H$124*'Assumptions&amp;Data'!DH87)+('Assumptions&amp;Data'!$I$124*'Assumptions&amp;Data'!DH87)</f>
        <v>0</v>
      </c>
      <c r="DA44" s="149">
        <f>('Assumptions&amp;Data'!$F$124*'Assumptions&amp;Data'!DI87)+('Assumptions&amp;Data'!$G$124*'Assumptions&amp;Data'!DI87)+('Assumptions&amp;Data'!$H$124*'Assumptions&amp;Data'!DI87)+('Assumptions&amp;Data'!$I$124*'Assumptions&amp;Data'!DI87)</f>
        <v>0</v>
      </c>
      <c r="DB44" s="149">
        <f>('Assumptions&amp;Data'!$F$124*'Assumptions&amp;Data'!DJ87)+('Assumptions&amp;Data'!$G$124*'Assumptions&amp;Data'!DJ87)+('Assumptions&amp;Data'!$H$124*'Assumptions&amp;Data'!DJ87)+('Assumptions&amp;Data'!$I$124*'Assumptions&amp;Data'!DJ87)</f>
        <v>0</v>
      </c>
      <c r="DC44" s="149">
        <f>('Assumptions&amp;Data'!$F$124*'Assumptions&amp;Data'!DK87)+('Assumptions&amp;Data'!$G$124*'Assumptions&amp;Data'!DK87)+('Assumptions&amp;Data'!$H$124*'Assumptions&amp;Data'!DK87)+('Assumptions&amp;Data'!$I$124*'Assumptions&amp;Data'!DK87)</f>
        <v>0</v>
      </c>
      <c r="DD44" s="149">
        <f>('Assumptions&amp;Data'!$F$124*'Assumptions&amp;Data'!DL87)+('Assumptions&amp;Data'!$G$124*'Assumptions&amp;Data'!DL87)+('Assumptions&amp;Data'!$H$124*'Assumptions&amp;Data'!DL87)+('Assumptions&amp;Data'!$I$124*'Assumptions&amp;Data'!DL87)</f>
        <v>0</v>
      </c>
      <c r="DE44" s="149">
        <f>('Assumptions&amp;Data'!$F$124*'Assumptions&amp;Data'!DM87)+('Assumptions&amp;Data'!$G$124*'Assumptions&amp;Data'!DM87)+('Assumptions&amp;Data'!$H$124*'Assumptions&amp;Data'!DM87)+('Assumptions&amp;Data'!$I$124*'Assumptions&amp;Data'!DM87)</f>
        <v>0</v>
      </c>
      <c r="DF44" s="149">
        <f>('Assumptions&amp;Data'!$F$124*'Assumptions&amp;Data'!DN87)+('Assumptions&amp;Data'!$G$124*'Assumptions&amp;Data'!DN87)+('Assumptions&amp;Data'!$H$124*'Assumptions&amp;Data'!DN87)+('Assumptions&amp;Data'!$I$124*'Assumptions&amp;Data'!DN87)</f>
        <v>0</v>
      </c>
      <c r="DG44" s="149">
        <f>('Assumptions&amp;Data'!$F$124*'Assumptions&amp;Data'!DO87)+('Assumptions&amp;Data'!$G$124*'Assumptions&amp;Data'!DO87)+('Assumptions&amp;Data'!$H$124*'Assumptions&amp;Data'!DO87)+('Assumptions&amp;Data'!$I$124*'Assumptions&amp;Data'!DO87)</f>
        <v>0</v>
      </c>
      <c r="DH44" s="149">
        <f>('Assumptions&amp;Data'!$F$124*'Assumptions&amp;Data'!DP87)+('Assumptions&amp;Data'!$G$124*'Assumptions&amp;Data'!DP87)+('Assumptions&amp;Data'!$H$124*'Assumptions&amp;Data'!DP87)+('Assumptions&amp;Data'!$I$124*'Assumptions&amp;Data'!DP87)</f>
        <v>0</v>
      </c>
      <c r="DI44" s="149">
        <f>('Assumptions&amp;Data'!$F$124*'Assumptions&amp;Data'!DQ87)+('Assumptions&amp;Data'!$G$124*'Assumptions&amp;Data'!DQ87)+('Assumptions&amp;Data'!$H$124*'Assumptions&amp;Data'!DQ87)+('Assumptions&amp;Data'!$I$124*'Assumptions&amp;Data'!DQ87)</f>
        <v>0</v>
      </c>
      <c r="DJ44" s="149">
        <f>('Assumptions&amp;Data'!$F$124*'Assumptions&amp;Data'!DR87)+('Assumptions&amp;Data'!$G$124*'Assumptions&amp;Data'!DR87)+('Assumptions&amp;Data'!$H$124*'Assumptions&amp;Data'!DR87)+('Assumptions&amp;Data'!$I$124*'Assumptions&amp;Data'!DR87)</f>
        <v>0</v>
      </c>
      <c r="DK44" s="149">
        <f>('Assumptions&amp;Data'!$F$124*'Assumptions&amp;Data'!DS87)+('Assumptions&amp;Data'!$G$124*'Assumptions&amp;Data'!DS87)+('Assumptions&amp;Data'!$H$124*'Assumptions&amp;Data'!DS87)+('Assumptions&amp;Data'!$I$124*'Assumptions&amp;Data'!DS87)</f>
        <v>0</v>
      </c>
      <c r="DL44" s="149">
        <f>('Assumptions&amp;Data'!$F$124*'Assumptions&amp;Data'!DT87)+('Assumptions&amp;Data'!$G$124*'Assumptions&amp;Data'!DT87)+('Assumptions&amp;Data'!$H$124*'Assumptions&amp;Data'!DT87)+('Assumptions&amp;Data'!$I$124*'Assumptions&amp;Data'!DT87)</f>
        <v>0</v>
      </c>
      <c r="DM44" s="149">
        <f>('Assumptions&amp;Data'!$F$124*'Assumptions&amp;Data'!DU87)+('Assumptions&amp;Data'!$G$124*'Assumptions&amp;Data'!DU87)+('Assumptions&amp;Data'!$H$124*'Assumptions&amp;Data'!DU87)+('Assumptions&amp;Data'!$I$124*'Assumptions&amp;Data'!DU87)</f>
        <v>0</v>
      </c>
      <c r="DN44" s="149">
        <f>('Assumptions&amp;Data'!$F$124*'Assumptions&amp;Data'!DV87)+('Assumptions&amp;Data'!$G$124*'Assumptions&amp;Data'!DV87)+('Assumptions&amp;Data'!$H$124*'Assumptions&amp;Data'!DV87)+('Assumptions&amp;Data'!$I$124*'Assumptions&amp;Data'!DV87)</f>
        <v>0</v>
      </c>
      <c r="DO44" s="149">
        <f>('Assumptions&amp;Data'!$F$124*'Assumptions&amp;Data'!DW87)+('Assumptions&amp;Data'!$G$124*'Assumptions&amp;Data'!DW87)+('Assumptions&amp;Data'!$H$124*'Assumptions&amp;Data'!DW87)+('Assumptions&amp;Data'!$I$124*'Assumptions&amp;Data'!DW87)</f>
        <v>0</v>
      </c>
      <c r="DP44" s="149">
        <f>('Assumptions&amp;Data'!$F$124*'Assumptions&amp;Data'!DX87)+('Assumptions&amp;Data'!$G$124*'Assumptions&amp;Data'!DX87)+('Assumptions&amp;Data'!$H$124*'Assumptions&amp;Data'!DX87)+('Assumptions&amp;Data'!$I$124*'Assumptions&amp;Data'!DX87)</f>
        <v>0</v>
      </c>
      <c r="DQ44" s="149">
        <f>('Assumptions&amp;Data'!$F$124*'Assumptions&amp;Data'!DY87)+('Assumptions&amp;Data'!$G$124*'Assumptions&amp;Data'!DY87)+('Assumptions&amp;Data'!$H$124*'Assumptions&amp;Data'!DY87)+('Assumptions&amp;Data'!$I$124*'Assumptions&amp;Data'!DY87)</f>
        <v>0</v>
      </c>
      <c r="DR44" s="149">
        <f>('Assumptions&amp;Data'!$F$124*'Assumptions&amp;Data'!DZ87)+('Assumptions&amp;Data'!$G$124*'Assumptions&amp;Data'!DZ87)+('Assumptions&amp;Data'!$H$124*'Assumptions&amp;Data'!DZ87)+('Assumptions&amp;Data'!$I$124*'Assumptions&amp;Data'!DZ87)</f>
        <v>0</v>
      </c>
      <c r="DS44" s="149">
        <f>('Assumptions&amp;Data'!$F$124*'Assumptions&amp;Data'!EA87)+('Assumptions&amp;Data'!$G$124*'Assumptions&amp;Data'!EA87)+('Assumptions&amp;Data'!$H$124*'Assumptions&amp;Data'!EA87)+('Assumptions&amp;Data'!$I$124*'Assumptions&amp;Data'!EA87)</f>
        <v>0</v>
      </c>
      <c r="DT44" s="149">
        <f>('Assumptions&amp;Data'!$F$124*'Assumptions&amp;Data'!EB87)+('Assumptions&amp;Data'!$G$124*'Assumptions&amp;Data'!EB87)+('Assumptions&amp;Data'!$H$124*'Assumptions&amp;Data'!EB87)+('Assumptions&amp;Data'!$I$124*'Assumptions&amp;Data'!EB87)</f>
        <v>0</v>
      </c>
      <c r="DU44" s="149">
        <f>('Assumptions&amp;Data'!$F$124*'Assumptions&amp;Data'!EC87)+('Assumptions&amp;Data'!$G$124*'Assumptions&amp;Data'!EC87)+('Assumptions&amp;Data'!$H$124*'Assumptions&amp;Data'!EC87)+('Assumptions&amp;Data'!$I$124*'Assumptions&amp;Data'!EC87)</f>
        <v>0</v>
      </c>
      <c r="DV44" s="149">
        <f>('Assumptions&amp;Data'!$F$124*'Assumptions&amp;Data'!ED87)+('Assumptions&amp;Data'!$G$124*'Assumptions&amp;Data'!ED87)+('Assumptions&amp;Data'!$H$124*'Assumptions&amp;Data'!ED87)+('Assumptions&amp;Data'!$I$124*'Assumptions&amp;Data'!ED87)</f>
        <v>0</v>
      </c>
      <c r="DW44" s="149">
        <f>('Assumptions&amp;Data'!$F$124*'Assumptions&amp;Data'!EE87)+('Assumptions&amp;Data'!$G$124*'Assumptions&amp;Data'!EE87)+('Assumptions&amp;Data'!$H$124*'Assumptions&amp;Data'!EE87)+('Assumptions&amp;Data'!$I$124*'Assumptions&amp;Data'!EE87)</f>
        <v>0</v>
      </c>
      <c r="DX44" s="149">
        <f>('Assumptions&amp;Data'!$F$124*'Assumptions&amp;Data'!EF87)+('Assumptions&amp;Data'!$G$124*'Assumptions&amp;Data'!EF87)+('Assumptions&amp;Data'!$H$124*'Assumptions&amp;Data'!EF87)+('Assumptions&amp;Data'!$I$124*'Assumptions&amp;Data'!EF87)</f>
        <v>0</v>
      </c>
      <c r="DY44" s="149">
        <f>('Assumptions&amp;Data'!$F$124*'Assumptions&amp;Data'!EG87)+('Assumptions&amp;Data'!$G$124*'Assumptions&amp;Data'!EG87)+('Assumptions&amp;Data'!$H$124*'Assumptions&amp;Data'!EG87)+('Assumptions&amp;Data'!$I$124*'Assumptions&amp;Data'!EG87)</f>
        <v>0</v>
      </c>
      <c r="DZ44" s="149">
        <f>('Assumptions&amp;Data'!$F$124*'Assumptions&amp;Data'!EH87)+('Assumptions&amp;Data'!$G$124*'Assumptions&amp;Data'!EH87)+('Assumptions&amp;Data'!$H$124*'Assumptions&amp;Data'!EH87)+('Assumptions&amp;Data'!$I$124*'Assumptions&amp;Data'!EH87)</f>
        <v>0</v>
      </c>
      <c r="EA44" s="149">
        <f>('Assumptions&amp;Data'!$F$124*'Assumptions&amp;Data'!EI87)+('Assumptions&amp;Data'!$G$124*'Assumptions&amp;Data'!EI87)+('Assumptions&amp;Data'!$H$124*'Assumptions&amp;Data'!EI87)+('Assumptions&amp;Data'!$I$124*'Assumptions&amp;Data'!EI87)</f>
        <v>0</v>
      </c>
      <c r="EB44" s="149">
        <f>('Assumptions&amp;Data'!$F$124*'Assumptions&amp;Data'!EJ87)+('Assumptions&amp;Data'!$G$124*'Assumptions&amp;Data'!EJ87)+('Assumptions&amp;Data'!$H$124*'Assumptions&amp;Data'!EJ87)+('Assumptions&amp;Data'!$I$124*'Assumptions&amp;Data'!EJ87)</f>
        <v>0</v>
      </c>
      <c r="EC44" s="149">
        <f>('Assumptions&amp;Data'!$F$124*'Assumptions&amp;Data'!EK87)+('Assumptions&amp;Data'!$G$124*'Assumptions&amp;Data'!EK87)+('Assumptions&amp;Data'!$H$124*'Assumptions&amp;Data'!EK87)+('Assumptions&amp;Data'!$I$124*'Assumptions&amp;Data'!EK87)</f>
        <v>0</v>
      </c>
      <c r="ED44" s="149">
        <f>('Assumptions&amp;Data'!$F$124*'Assumptions&amp;Data'!EL87)+('Assumptions&amp;Data'!$G$124*'Assumptions&amp;Data'!EL87)+('Assumptions&amp;Data'!$H$124*'Assumptions&amp;Data'!EL87)+('Assumptions&amp;Data'!$I$124*'Assumptions&amp;Data'!EL87)</f>
        <v>0</v>
      </c>
      <c r="EE44" s="149">
        <f>('Assumptions&amp;Data'!$F$124*'Assumptions&amp;Data'!EM87)+('Assumptions&amp;Data'!$G$124*'Assumptions&amp;Data'!EM87)+('Assumptions&amp;Data'!$H$124*'Assumptions&amp;Data'!EM87)+('Assumptions&amp;Data'!$I$124*'Assumptions&amp;Data'!EM87)</f>
        <v>0</v>
      </c>
      <c r="EF44" s="149">
        <f>('Assumptions&amp;Data'!$F$124*'Assumptions&amp;Data'!EN87)+('Assumptions&amp;Data'!$G$124*'Assumptions&amp;Data'!EN87)+('Assumptions&amp;Data'!$H$124*'Assumptions&amp;Data'!EN87)+('Assumptions&amp;Data'!$I$124*'Assumptions&amp;Data'!EN87)</f>
        <v>0</v>
      </c>
      <c r="EG44" s="149">
        <f>('Assumptions&amp;Data'!$F$124*'Assumptions&amp;Data'!EO87)+('Assumptions&amp;Data'!$G$124*'Assumptions&amp;Data'!EO87)+('Assumptions&amp;Data'!$H$124*'Assumptions&amp;Data'!EO87)+('Assumptions&amp;Data'!$I$124*'Assumptions&amp;Data'!EO87)</f>
        <v>0</v>
      </c>
      <c r="EH44" s="149">
        <f>('Assumptions&amp;Data'!$F$124*'Assumptions&amp;Data'!EP87)+('Assumptions&amp;Data'!$G$124*'Assumptions&amp;Data'!EP87)+('Assumptions&amp;Data'!$H$124*'Assumptions&amp;Data'!EP87)+('Assumptions&amp;Data'!$I$124*'Assumptions&amp;Data'!EP87)</f>
        <v>0</v>
      </c>
      <c r="EI44" s="149">
        <f>('Assumptions&amp;Data'!$F$124*'Assumptions&amp;Data'!EQ87)+('Assumptions&amp;Data'!$G$124*'Assumptions&amp;Data'!EQ87)+('Assumptions&amp;Data'!$H$124*'Assumptions&amp;Data'!EQ87)+('Assumptions&amp;Data'!$I$124*'Assumptions&amp;Data'!EQ87)</f>
        <v>0</v>
      </c>
      <c r="EJ44" s="149">
        <f>('Assumptions&amp;Data'!$F$124*'Assumptions&amp;Data'!ER87)+('Assumptions&amp;Data'!$G$124*'Assumptions&amp;Data'!ER87)+('Assumptions&amp;Data'!$H$124*'Assumptions&amp;Data'!ER87)+('Assumptions&amp;Data'!$I$124*'Assumptions&amp;Data'!ER87)</f>
        <v>0</v>
      </c>
      <c r="EK44" s="149">
        <f>('Assumptions&amp;Data'!$F$124*'Assumptions&amp;Data'!ES87)+('Assumptions&amp;Data'!$G$124*'Assumptions&amp;Data'!ES87)+('Assumptions&amp;Data'!$H$124*'Assumptions&amp;Data'!ES87)+('Assumptions&amp;Data'!$I$124*'Assumptions&amp;Data'!ES87)</f>
        <v>0</v>
      </c>
      <c r="EL44" s="149">
        <f>('Assumptions&amp;Data'!$F$124*'Assumptions&amp;Data'!ET87)+('Assumptions&amp;Data'!$G$124*'Assumptions&amp;Data'!ET87)+('Assumptions&amp;Data'!$H$124*'Assumptions&amp;Data'!ET87)+('Assumptions&amp;Data'!$I$124*'Assumptions&amp;Data'!ET87)</f>
        <v>0</v>
      </c>
      <c r="EM44" s="149">
        <f>('Assumptions&amp;Data'!$F$124*'Assumptions&amp;Data'!EU87)+('Assumptions&amp;Data'!$G$124*'Assumptions&amp;Data'!EU87)+('Assumptions&amp;Data'!$H$124*'Assumptions&amp;Data'!EU87)+('Assumptions&amp;Data'!$I$124*'Assumptions&amp;Data'!EU87)</f>
        <v>0</v>
      </c>
      <c r="EN44" s="149">
        <f>('Assumptions&amp;Data'!$F$124*'Assumptions&amp;Data'!EV87)+('Assumptions&amp;Data'!$G$124*'Assumptions&amp;Data'!EV87)+('Assumptions&amp;Data'!$H$124*'Assumptions&amp;Data'!EV87)+('Assumptions&amp;Data'!$I$124*'Assumptions&amp;Data'!EV87)</f>
        <v>0</v>
      </c>
      <c r="EO44" s="149">
        <f>('Assumptions&amp;Data'!$F$124*'Assumptions&amp;Data'!EW87)+('Assumptions&amp;Data'!$G$124*'Assumptions&amp;Data'!EW87)+('Assumptions&amp;Data'!$H$124*'Assumptions&amp;Data'!EW87)+('Assumptions&amp;Data'!$I$124*'Assumptions&amp;Data'!EW87)</f>
        <v>0</v>
      </c>
      <c r="EP44" s="149">
        <f>('Assumptions&amp;Data'!$F$124*'Assumptions&amp;Data'!EX87)+('Assumptions&amp;Data'!$G$124*'Assumptions&amp;Data'!EX87)+('Assumptions&amp;Data'!$H$124*'Assumptions&amp;Data'!EX87)+('Assumptions&amp;Data'!$I$124*'Assumptions&amp;Data'!EX87)</f>
        <v>0</v>
      </c>
      <c r="EQ44" s="149">
        <f>('Assumptions&amp;Data'!$F$124*'Assumptions&amp;Data'!EY87)+('Assumptions&amp;Data'!$G$124*'Assumptions&amp;Data'!EY87)+('Assumptions&amp;Data'!$H$124*'Assumptions&amp;Data'!EY87)+('Assumptions&amp;Data'!$I$124*'Assumptions&amp;Data'!EY87)</f>
        <v>0</v>
      </c>
      <c r="ER44" s="149">
        <f>('Assumptions&amp;Data'!$F$124*'Assumptions&amp;Data'!EZ87)+('Assumptions&amp;Data'!$G$124*'Assumptions&amp;Data'!EZ87)+('Assumptions&amp;Data'!$H$124*'Assumptions&amp;Data'!EZ87)+('Assumptions&amp;Data'!$I$124*'Assumptions&amp;Data'!EZ87)</f>
        <v>0</v>
      </c>
      <c r="ES44" s="149">
        <f>('Assumptions&amp;Data'!$F$124*'Assumptions&amp;Data'!FA87)+('Assumptions&amp;Data'!$G$124*'Assumptions&amp;Data'!FA87)+('Assumptions&amp;Data'!$H$124*'Assumptions&amp;Data'!FA87)+('Assumptions&amp;Data'!$I$124*'Assumptions&amp;Data'!FA87)</f>
        <v>0</v>
      </c>
      <c r="ET44" s="149">
        <f>('Assumptions&amp;Data'!$F$124*'Assumptions&amp;Data'!FB87)+('Assumptions&amp;Data'!$G$124*'Assumptions&amp;Data'!FB87)+('Assumptions&amp;Data'!$H$124*'Assumptions&amp;Data'!FB87)+('Assumptions&amp;Data'!$I$124*'Assumptions&amp;Data'!FB87)</f>
        <v>0</v>
      </c>
      <c r="EU44" s="149">
        <f>('Assumptions&amp;Data'!$F$124*'Assumptions&amp;Data'!FC87)+('Assumptions&amp;Data'!$G$124*'Assumptions&amp;Data'!FC87)+('Assumptions&amp;Data'!$H$124*'Assumptions&amp;Data'!FC87)+('Assumptions&amp;Data'!$I$124*'Assumptions&amp;Data'!FC87)</f>
        <v>0</v>
      </c>
      <c r="EV44" s="149">
        <f>('Assumptions&amp;Data'!$F$124*'Assumptions&amp;Data'!FD87)+('Assumptions&amp;Data'!$G$124*'Assumptions&amp;Data'!FD87)+('Assumptions&amp;Data'!$H$124*'Assumptions&amp;Data'!FD87)+('Assumptions&amp;Data'!$I$124*'Assumptions&amp;Data'!FD87)</f>
        <v>0</v>
      </c>
      <c r="EW44" s="149">
        <f>('Assumptions&amp;Data'!$F$124*'Assumptions&amp;Data'!FE87)+('Assumptions&amp;Data'!$G$124*'Assumptions&amp;Data'!FE87)+('Assumptions&amp;Data'!$H$124*'Assumptions&amp;Data'!FE87)+('Assumptions&amp;Data'!$I$124*'Assumptions&amp;Data'!FE87)</f>
        <v>0</v>
      </c>
      <c r="EX44" s="149">
        <f>('Assumptions&amp;Data'!$F$124*'Assumptions&amp;Data'!FF87)+('Assumptions&amp;Data'!$G$124*'Assumptions&amp;Data'!FF87)+('Assumptions&amp;Data'!$H$124*'Assumptions&amp;Data'!FF87)+('Assumptions&amp;Data'!$I$124*'Assumptions&amp;Data'!FF87)</f>
        <v>0</v>
      </c>
      <c r="EY44" s="149">
        <f>('Assumptions&amp;Data'!$F$124*'Assumptions&amp;Data'!FG87)+('Assumptions&amp;Data'!$G$124*'Assumptions&amp;Data'!FG87)+('Assumptions&amp;Data'!$H$124*'Assumptions&amp;Data'!FG87)+('Assumptions&amp;Data'!$I$124*'Assumptions&amp;Data'!FG87)</f>
        <v>0</v>
      </c>
      <c r="EZ44" s="149">
        <f>('Assumptions&amp;Data'!$F$124*'Assumptions&amp;Data'!FH87)+('Assumptions&amp;Data'!$G$124*'Assumptions&amp;Data'!FH87)+('Assumptions&amp;Data'!$H$124*'Assumptions&amp;Data'!FH87)+('Assumptions&amp;Data'!$I$124*'Assumptions&amp;Data'!FH87)</f>
        <v>0</v>
      </c>
      <c r="FA44" s="149">
        <f>('Assumptions&amp;Data'!$F$124*'Assumptions&amp;Data'!FI87)+('Assumptions&amp;Data'!$G$124*'Assumptions&amp;Data'!FI87)+('Assumptions&amp;Data'!$H$124*'Assumptions&amp;Data'!FI87)+('Assumptions&amp;Data'!$I$124*'Assumptions&amp;Data'!FI87)</f>
        <v>0</v>
      </c>
      <c r="FB44" s="149">
        <f>('Assumptions&amp;Data'!$F$124*'Assumptions&amp;Data'!FJ87)+('Assumptions&amp;Data'!$G$124*'Assumptions&amp;Data'!FJ87)+('Assumptions&amp;Data'!$H$124*'Assumptions&amp;Data'!FJ87)+('Assumptions&amp;Data'!$I$124*'Assumptions&amp;Data'!FJ87)</f>
        <v>0</v>
      </c>
      <c r="FC44" s="149">
        <f>('Assumptions&amp;Data'!$F$124*'Assumptions&amp;Data'!FK87)+('Assumptions&amp;Data'!$G$124*'Assumptions&amp;Data'!FK87)+('Assumptions&amp;Data'!$H$124*'Assumptions&amp;Data'!FK87)+('Assumptions&amp;Data'!$I$124*'Assumptions&amp;Data'!FK87)</f>
        <v>0</v>
      </c>
      <c r="FD44" s="149">
        <f>('Assumptions&amp;Data'!$F$124*'Assumptions&amp;Data'!FL87)+('Assumptions&amp;Data'!$G$124*'Assumptions&amp;Data'!FL87)+('Assumptions&amp;Data'!$H$124*'Assumptions&amp;Data'!FL87)+('Assumptions&amp;Data'!$I$124*'Assumptions&amp;Data'!FL87)</f>
        <v>0</v>
      </c>
      <c r="FE44" s="149">
        <f>('Assumptions&amp;Data'!$F$124*'Assumptions&amp;Data'!FM87)+('Assumptions&amp;Data'!$G$124*'Assumptions&amp;Data'!FM87)+('Assumptions&amp;Data'!$H$124*'Assumptions&amp;Data'!FM87)+('Assumptions&amp;Data'!$I$124*'Assumptions&amp;Data'!FM87)</f>
        <v>0</v>
      </c>
      <c r="FF44" s="149">
        <f>('Assumptions&amp;Data'!$F$124*'Assumptions&amp;Data'!FN87)+('Assumptions&amp;Data'!$G$124*'Assumptions&amp;Data'!FN87)+('Assumptions&amp;Data'!$H$124*'Assumptions&amp;Data'!FN87)+('Assumptions&amp;Data'!$I$124*'Assumptions&amp;Data'!FN87)</f>
        <v>0</v>
      </c>
      <c r="FG44" s="149">
        <f>('Assumptions&amp;Data'!$F$124*'Assumptions&amp;Data'!FO87)+('Assumptions&amp;Data'!$G$124*'Assumptions&amp;Data'!FO87)+('Assumptions&amp;Data'!$H$124*'Assumptions&amp;Data'!FO87)+('Assumptions&amp;Data'!$I$124*'Assumptions&amp;Data'!FO87)</f>
        <v>0</v>
      </c>
      <c r="FH44" s="149">
        <f>('Assumptions&amp;Data'!$F$124*'Assumptions&amp;Data'!FP87)+('Assumptions&amp;Data'!$G$124*'Assumptions&amp;Data'!FP87)+('Assumptions&amp;Data'!$H$124*'Assumptions&amp;Data'!FP87)+('Assumptions&amp;Data'!$I$124*'Assumptions&amp;Data'!FP87)</f>
        <v>0</v>
      </c>
      <c r="FI44" s="149">
        <f>('Assumptions&amp;Data'!$F$124*'Assumptions&amp;Data'!FQ87)+('Assumptions&amp;Data'!$G$124*'Assumptions&amp;Data'!FQ87)+('Assumptions&amp;Data'!$H$124*'Assumptions&amp;Data'!FQ87)+('Assumptions&amp;Data'!$I$124*'Assumptions&amp;Data'!FQ87)</f>
        <v>0</v>
      </c>
      <c r="FJ44" s="149">
        <f>('Assumptions&amp;Data'!$F$124*'Assumptions&amp;Data'!FR87)+('Assumptions&amp;Data'!$G$124*'Assumptions&amp;Data'!FR87)+('Assumptions&amp;Data'!$H$124*'Assumptions&amp;Data'!FR87)+('Assumptions&amp;Data'!$I$124*'Assumptions&amp;Data'!FR87)</f>
        <v>0</v>
      </c>
      <c r="FK44" s="149">
        <f>('Assumptions&amp;Data'!$F$124*'Assumptions&amp;Data'!FS87)+('Assumptions&amp;Data'!$G$124*'Assumptions&amp;Data'!FS87)+('Assumptions&amp;Data'!$H$124*'Assumptions&amp;Data'!FS87)+('Assumptions&amp;Data'!$I$124*'Assumptions&amp;Data'!FS87)</f>
        <v>0</v>
      </c>
      <c r="FL44" s="149">
        <f>('Assumptions&amp;Data'!$F$124*'Assumptions&amp;Data'!FT87)+('Assumptions&amp;Data'!$G$124*'Assumptions&amp;Data'!FT87)+('Assumptions&amp;Data'!$H$124*'Assumptions&amp;Data'!FT87)+('Assumptions&amp;Data'!$I$124*'Assumptions&amp;Data'!FT87)</f>
        <v>0</v>
      </c>
      <c r="FM44" s="149">
        <f>('Assumptions&amp;Data'!$F$124*'Assumptions&amp;Data'!FU87)+('Assumptions&amp;Data'!$G$124*'Assumptions&amp;Data'!FU87)+('Assumptions&amp;Data'!$H$124*'Assumptions&amp;Data'!FU87)+('Assumptions&amp;Data'!$I$124*'Assumptions&amp;Data'!FU87)</f>
        <v>0</v>
      </c>
      <c r="FN44" s="149">
        <f>('Assumptions&amp;Data'!$F$124*'Assumptions&amp;Data'!FV87)+('Assumptions&amp;Data'!$G$124*'Assumptions&amp;Data'!FV87)+('Assumptions&amp;Data'!$H$124*'Assumptions&amp;Data'!FV87)+('Assumptions&amp;Data'!$I$124*'Assumptions&amp;Data'!FV87)</f>
        <v>0</v>
      </c>
      <c r="FO44" s="149">
        <f>('Assumptions&amp;Data'!$F$124*'Assumptions&amp;Data'!FW87)+('Assumptions&amp;Data'!$G$124*'Assumptions&amp;Data'!FW87)+('Assumptions&amp;Data'!$H$124*'Assumptions&amp;Data'!FW87)+('Assumptions&amp;Data'!$I$124*'Assumptions&amp;Data'!FW87)</f>
        <v>0</v>
      </c>
    </row>
    <row r="45" spans="1:176" x14ac:dyDescent="0.3">
      <c r="B45" s="7" t="s">
        <v>76</v>
      </c>
      <c r="C45" s="45">
        <f>SUM(F45:FO45)</f>
        <v>365.59493961194471</v>
      </c>
      <c r="F45" s="149">
        <f>('Assumptions&amp;Data'!$F$125*'Assumptions&amp;Data'!L88)+('Assumptions&amp;Data'!$G$125*'Assumptions&amp;Data'!L88)+('Assumptions&amp;Data'!$H$125*'Assumptions&amp;Data'!L88)+('Assumptions&amp;Data'!$I$125*'Assumptions&amp;Data'!L88)</f>
        <v>0</v>
      </c>
      <c r="G45" s="149">
        <f>('Assumptions&amp;Data'!$F$125*'Assumptions&amp;Data'!M88)+('Assumptions&amp;Data'!$G$125*'Assumptions&amp;Data'!M88)+('Assumptions&amp;Data'!$H$125*'Assumptions&amp;Data'!M88)+('Assumptions&amp;Data'!$I$125*'Assumptions&amp;Data'!M88)</f>
        <v>0</v>
      </c>
      <c r="H45" s="149">
        <f>('Assumptions&amp;Data'!$F$125*'Assumptions&amp;Data'!N88)+('Assumptions&amp;Data'!$G$125*'Assumptions&amp;Data'!N88)+('Assumptions&amp;Data'!$H$125*'Assumptions&amp;Data'!N88)+('Assumptions&amp;Data'!$I$125*'Assumptions&amp;Data'!N88)</f>
        <v>0</v>
      </c>
      <c r="I45" s="149">
        <f>('Assumptions&amp;Data'!$F$125*'Assumptions&amp;Data'!O88)+('Assumptions&amp;Data'!$G$125*'Assumptions&amp;Data'!O88)+('Assumptions&amp;Data'!$H$125*'Assumptions&amp;Data'!O88)+('Assumptions&amp;Data'!$I$125*'Assumptions&amp;Data'!O88)</f>
        <v>0</v>
      </c>
      <c r="J45" s="149">
        <f>('Assumptions&amp;Data'!$F$125*'Assumptions&amp;Data'!P88)+('Assumptions&amp;Data'!$G$125*'Assumptions&amp;Data'!P88)+('Assumptions&amp;Data'!$H$125*'Assumptions&amp;Data'!P88)+('Assumptions&amp;Data'!$I$125*'Assumptions&amp;Data'!P88)</f>
        <v>0</v>
      </c>
      <c r="K45" s="149">
        <f>('Assumptions&amp;Data'!$F$125*'Assumptions&amp;Data'!Q88)+('Assumptions&amp;Data'!$G$125*'Assumptions&amp;Data'!Q88)+('Assumptions&amp;Data'!$H$125*'Assumptions&amp;Data'!Q88)+('Assumptions&amp;Data'!$I$125*'Assumptions&amp;Data'!Q88)</f>
        <v>0</v>
      </c>
      <c r="L45" s="149">
        <f>('Assumptions&amp;Data'!$F$125*'Assumptions&amp;Data'!R88)+('Assumptions&amp;Data'!$G$125*'Assumptions&amp;Data'!R88)+('Assumptions&amp;Data'!$H$125*'Assumptions&amp;Data'!R88)+('Assumptions&amp;Data'!$I$125*'Assumptions&amp;Data'!R88)</f>
        <v>0</v>
      </c>
      <c r="M45" s="149">
        <f>('Assumptions&amp;Data'!$F$125*'Assumptions&amp;Data'!S88)+('Assumptions&amp;Data'!$G$125*'Assumptions&amp;Data'!S88)+('Assumptions&amp;Data'!$H$125*'Assumptions&amp;Data'!S88)+('Assumptions&amp;Data'!$I$125*'Assumptions&amp;Data'!S88)</f>
        <v>0</v>
      </c>
      <c r="N45" s="149">
        <f>('Assumptions&amp;Data'!$F$125*'Assumptions&amp;Data'!T88)+('Assumptions&amp;Data'!$G$125*'Assumptions&amp;Data'!T88)+('Assumptions&amp;Data'!$H$125*'Assumptions&amp;Data'!T88)+('Assumptions&amp;Data'!$I$125*'Assumptions&amp;Data'!T88)</f>
        <v>0</v>
      </c>
      <c r="O45" s="149">
        <f>('Assumptions&amp;Data'!$F$125*'Assumptions&amp;Data'!U88)+('Assumptions&amp;Data'!$G$125*'Assumptions&amp;Data'!U88)+('Assumptions&amp;Data'!$H$125*'Assumptions&amp;Data'!U88)+('Assumptions&amp;Data'!$I$125*'Assumptions&amp;Data'!U88)</f>
        <v>0</v>
      </c>
      <c r="P45" s="149">
        <f>('Assumptions&amp;Data'!$F$125*'Assumptions&amp;Data'!V88)+('Assumptions&amp;Data'!$G$125*'Assumptions&amp;Data'!V88)+('Assumptions&amp;Data'!$H$125*'Assumptions&amp;Data'!V88)+('Assumptions&amp;Data'!$I$125*'Assumptions&amp;Data'!V88)</f>
        <v>0</v>
      </c>
      <c r="Q45" s="149">
        <f>('Assumptions&amp;Data'!$F$125*'Assumptions&amp;Data'!W88)+('Assumptions&amp;Data'!$G$125*'Assumptions&amp;Data'!W88)+('Assumptions&amp;Data'!$H$125*'Assumptions&amp;Data'!W88)+('Assumptions&amp;Data'!$I$125*'Assumptions&amp;Data'!W88)</f>
        <v>0</v>
      </c>
      <c r="R45" s="149">
        <f>('Assumptions&amp;Data'!$F$125*'Assumptions&amp;Data'!X88)+('Assumptions&amp;Data'!$G$125*'Assumptions&amp;Data'!X88)+('Assumptions&amp;Data'!$H$125*'Assumptions&amp;Data'!X88)+('Assumptions&amp;Data'!$I$125*'Assumptions&amp;Data'!X88)</f>
        <v>0</v>
      </c>
      <c r="S45" s="149">
        <f>('Assumptions&amp;Data'!$F$125*'Assumptions&amp;Data'!Y88)+('Assumptions&amp;Data'!$G$125*'Assumptions&amp;Data'!Y88)+('Assumptions&amp;Data'!$H$125*'Assumptions&amp;Data'!Y88)+('Assumptions&amp;Data'!$I$125*'Assumptions&amp;Data'!Y88)</f>
        <v>0</v>
      </c>
      <c r="T45" s="149">
        <f>('Assumptions&amp;Data'!$F$125*'Assumptions&amp;Data'!Z88)+('Assumptions&amp;Data'!$G$125*'Assumptions&amp;Data'!Z88)+('Assumptions&amp;Data'!$H$125*'Assumptions&amp;Data'!Z88)+('Assumptions&amp;Data'!$I$125*'Assumptions&amp;Data'!Z88)</f>
        <v>27.419620470895854</v>
      </c>
      <c r="U45" s="149">
        <f>('Assumptions&amp;Data'!$F$125*'Assumptions&amp;Data'!AA88)+('Assumptions&amp;Data'!$G$125*'Assumptions&amp;Data'!AA88)+('Assumptions&amp;Data'!$H$125*'Assumptions&amp;Data'!AA88)+('Assumptions&amp;Data'!$I$125*'Assumptions&amp;Data'!AA88)</f>
        <v>27.419620470895854</v>
      </c>
      <c r="V45" s="149">
        <f>('Assumptions&amp;Data'!$F$125*'Assumptions&amp;Data'!AB88)+('Assumptions&amp;Data'!$G$125*'Assumptions&amp;Data'!AB88)+('Assumptions&amp;Data'!$H$125*'Assumptions&amp;Data'!AB88)+('Assumptions&amp;Data'!$I$125*'Assumptions&amp;Data'!AB88)</f>
        <v>27.419620470895854</v>
      </c>
      <c r="W45" s="149">
        <f>('Assumptions&amp;Data'!$F$125*'Assumptions&amp;Data'!AC88)+('Assumptions&amp;Data'!$G$125*'Assumptions&amp;Data'!AC88)+('Assumptions&amp;Data'!$H$125*'Assumptions&amp;Data'!AC88)+('Assumptions&amp;Data'!$I$125*'Assumptions&amp;Data'!AC88)</f>
        <v>18.279746980597238</v>
      </c>
      <c r="X45" s="149">
        <f>('Assumptions&amp;Data'!$F$125*'Assumptions&amp;Data'!AD88)+('Assumptions&amp;Data'!$G$125*'Assumptions&amp;Data'!AD88)+('Assumptions&amp;Data'!$H$125*'Assumptions&amp;Data'!AD88)+('Assumptions&amp;Data'!$I$125*'Assumptions&amp;Data'!AD88)</f>
        <v>18.279746980597238</v>
      </c>
      <c r="Y45" s="149">
        <f>('Assumptions&amp;Data'!$F$125*'Assumptions&amp;Data'!AE88)+('Assumptions&amp;Data'!$G$125*'Assumptions&amp;Data'!AE88)+('Assumptions&amp;Data'!$H$125*'Assumptions&amp;Data'!AE88)+('Assumptions&amp;Data'!$I$125*'Assumptions&amp;Data'!AE88)</f>
        <v>18.279746980597238</v>
      </c>
      <c r="Z45" s="149">
        <f>('Assumptions&amp;Data'!$F$125*'Assumptions&amp;Data'!AF88)+('Assumptions&amp;Data'!$G$125*'Assumptions&amp;Data'!AF88)+('Assumptions&amp;Data'!$H$125*'Assumptions&amp;Data'!AF88)+('Assumptions&amp;Data'!$I$125*'Assumptions&amp;Data'!AF88)</f>
        <v>18.279746980597238</v>
      </c>
      <c r="AA45" s="149">
        <f>('Assumptions&amp;Data'!$F$125*'Assumptions&amp;Data'!AG88)+('Assumptions&amp;Data'!$G$125*'Assumptions&amp;Data'!AG88)+('Assumptions&amp;Data'!$H$125*'Assumptions&amp;Data'!AG88)+('Assumptions&amp;Data'!$I$125*'Assumptions&amp;Data'!AG88)</f>
        <v>10.967848188358341</v>
      </c>
      <c r="AB45" s="149">
        <f>('Assumptions&amp;Data'!$F$125*'Assumptions&amp;Data'!AH88)+('Assumptions&amp;Data'!$G$125*'Assumptions&amp;Data'!AH88)+('Assumptions&amp;Data'!$H$125*'Assumptions&amp;Data'!AH88)+('Assumptions&amp;Data'!$I$125*'Assumptions&amp;Data'!AH88)</f>
        <v>10.967848188358341</v>
      </c>
      <c r="AC45" s="149">
        <f>('Assumptions&amp;Data'!$F$125*'Assumptions&amp;Data'!AI88)+('Assumptions&amp;Data'!$G$125*'Assumptions&amp;Data'!AI88)+('Assumptions&amp;Data'!$H$125*'Assumptions&amp;Data'!AI88)+('Assumptions&amp;Data'!$I$125*'Assumptions&amp;Data'!AI88)</f>
        <v>10.967848188358341</v>
      </c>
      <c r="AD45" s="149">
        <f>('Assumptions&amp;Data'!$F$125*'Assumptions&amp;Data'!AJ88)+('Assumptions&amp;Data'!$G$125*'Assumptions&amp;Data'!AJ88)+('Assumptions&amp;Data'!$H$125*'Assumptions&amp;Data'!AJ88)+('Assumptions&amp;Data'!$I$125*'Assumptions&amp;Data'!AJ88)</f>
        <v>10.967848188358341</v>
      </c>
      <c r="AE45" s="149">
        <f>('Assumptions&amp;Data'!$F$125*'Assumptions&amp;Data'!AK88)+('Assumptions&amp;Data'!$G$125*'Assumptions&amp;Data'!AK88)+('Assumptions&amp;Data'!$H$125*'Assumptions&amp;Data'!AK88)+('Assumptions&amp;Data'!$I$125*'Assumptions&amp;Data'!AK88)</f>
        <v>10.967848188358341</v>
      </c>
      <c r="AF45" s="149">
        <f>('Assumptions&amp;Data'!$F$125*'Assumptions&amp;Data'!AL88)+('Assumptions&amp;Data'!$G$125*'Assumptions&amp;Data'!AL88)+('Assumptions&amp;Data'!$H$125*'Assumptions&amp;Data'!AL88)+('Assumptions&amp;Data'!$I$125*'Assumptions&amp;Data'!AL88)</f>
        <v>10.967848188358341</v>
      </c>
      <c r="AG45" s="149">
        <f>('Assumptions&amp;Data'!$F$125*'Assumptions&amp;Data'!AM88)+('Assumptions&amp;Data'!$G$125*'Assumptions&amp;Data'!AM88)+('Assumptions&amp;Data'!$H$125*'Assumptions&amp;Data'!AM88)+('Assumptions&amp;Data'!$I$125*'Assumptions&amp;Data'!AM88)</f>
        <v>10.967848188358341</v>
      </c>
      <c r="AH45" s="149">
        <f>('Assumptions&amp;Data'!$F$125*'Assumptions&amp;Data'!AN88)+('Assumptions&amp;Data'!$G$125*'Assumptions&amp;Data'!AN88)+('Assumptions&amp;Data'!$H$125*'Assumptions&amp;Data'!AN88)+('Assumptions&amp;Data'!$I$125*'Assumptions&amp;Data'!AN88)</f>
        <v>10.967848188358341</v>
      </c>
      <c r="AI45" s="149">
        <f>('Assumptions&amp;Data'!$F$125*'Assumptions&amp;Data'!AO88)+('Assumptions&amp;Data'!$G$125*'Assumptions&amp;Data'!AO88)+('Assumptions&amp;Data'!$H$125*'Assumptions&amp;Data'!AO88)+('Assumptions&amp;Data'!$I$125*'Assumptions&amp;Data'!AO88)</f>
        <v>10.967848188358341</v>
      </c>
      <c r="AJ45" s="149">
        <f>('Assumptions&amp;Data'!$F$125*'Assumptions&amp;Data'!AP88)+('Assumptions&amp;Data'!$G$125*'Assumptions&amp;Data'!AP88)+('Assumptions&amp;Data'!$H$125*'Assumptions&amp;Data'!AP88)+('Assumptions&amp;Data'!$I$125*'Assumptions&amp;Data'!AP88)</f>
        <v>10.967848188358341</v>
      </c>
      <c r="AK45" s="149">
        <f>('Assumptions&amp;Data'!$F$125*'Assumptions&amp;Data'!AQ88)+('Assumptions&amp;Data'!$G$125*'Assumptions&amp;Data'!AQ88)+('Assumptions&amp;Data'!$H$125*'Assumptions&amp;Data'!AQ88)+('Assumptions&amp;Data'!$I$125*'Assumptions&amp;Data'!AQ88)</f>
        <v>10.967848188358341</v>
      </c>
      <c r="AL45" s="149">
        <f>('Assumptions&amp;Data'!$F$125*'Assumptions&amp;Data'!AR88)+('Assumptions&amp;Data'!$G$125*'Assumptions&amp;Data'!AR88)+('Assumptions&amp;Data'!$H$125*'Assumptions&amp;Data'!AR88)+('Assumptions&amp;Data'!$I$125*'Assumptions&amp;Data'!AR88)</f>
        <v>10.967848188358341</v>
      </c>
      <c r="AM45" s="149">
        <f>('Assumptions&amp;Data'!$F$125*'Assumptions&amp;Data'!AS88)+('Assumptions&amp;Data'!$G$125*'Assumptions&amp;Data'!AS88)+('Assumptions&amp;Data'!$H$125*'Assumptions&amp;Data'!AS88)+('Assumptions&amp;Data'!$I$125*'Assumptions&amp;Data'!AS88)</f>
        <v>10.967848188358341</v>
      </c>
      <c r="AN45" s="149">
        <f>('Assumptions&amp;Data'!$F$125*'Assumptions&amp;Data'!AT88)+('Assumptions&amp;Data'!$G$125*'Assumptions&amp;Data'!AT88)+('Assumptions&amp;Data'!$H$125*'Assumptions&amp;Data'!AT88)+('Assumptions&amp;Data'!$I$125*'Assumptions&amp;Data'!AT88)</f>
        <v>10.967848188358341</v>
      </c>
      <c r="AO45" s="149">
        <f>('Assumptions&amp;Data'!$F$125*'Assumptions&amp;Data'!AU88)+('Assumptions&amp;Data'!$G$125*'Assumptions&amp;Data'!AU88)+('Assumptions&amp;Data'!$H$125*'Assumptions&amp;Data'!AU88)+('Assumptions&amp;Data'!$I$125*'Assumptions&amp;Data'!AU88)</f>
        <v>10.967848188358341</v>
      </c>
      <c r="AP45" s="149">
        <f>('Assumptions&amp;Data'!$F$125*'Assumptions&amp;Data'!AV88)+('Assumptions&amp;Data'!$G$125*'Assumptions&amp;Data'!AV88)+('Assumptions&amp;Data'!$H$125*'Assumptions&amp;Data'!AV88)+('Assumptions&amp;Data'!$I$125*'Assumptions&amp;Data'!AV88)</f>
        <v>25.591645772836134</v>
      </c>
      <c r="AQ45" s="149">
        <f>('Assumptions&amp;Data'!$F$125*'Assumptions&amp;Data'!AW88)+('Assumptions&amp;Data'!$G$125*'Assumptions&amp;Data'!AW88)+('Assumptions&amp;Data'!$H$125*'Assumptions&amp;Data'!AW88)+('Assumptions&amp;Data'!$I$125*'Assumptions&amp;Data'!AW88)</f>
        <v>10.967848188358341</v>
      </c>
      <c r="AR45" s="149">
        <f>('Assumptions&amp;Data'!$F$125*'Assumptions&amp;Data'!AX88)+('Assumptions&amp;Data'!$G$125*'Assumptions&amp;Data'!AX88)+('Assumptions&amp;Data'!$H$125*'Assumptions&amp;Data'!AX88)+('Assumptions&amp;Data'!$I$125*'Assumptions&amp;Data'!AX88)</f>
        <v>9.1398734902985055</v>
      </c>
      <c r="AS45" s="149">
        <f>('Assumptions&amp;Data'!$F$125*'Assumptions&amp;Data'!AY88)+('Assumptions&amp;Data'!$G$125*'Assumptions&amp;Data'!AY88)+('Assumptions&amp;Data'!$H$125*'Assumptions&amp;Data'!AY88)+('Assumptions&amp;Data'!$I$125*'Assumptions&amp;Data'!AY88)</f>
        <v>0</v>
      </c>
      <c r="AT45" s="149">
        <f>('Assumptions&amp;Data'!$F$125*'Assumptions&amp;Data'!AZ88)+('Assumptions&amp;Data'!$G$125*'Assumptions&amp;Data'!AZ88)+('Assumptions&amp;Data'!$H$125*'Assumptions&amp;Data'!AZ88)+('Assumptions&amp;Data'!$I$125*'Assumptions&amp;Data'!AZ88)</f>
        <v>0</v>
      </c>
      <c r="AU45" s="149">
        <f>('Assumptions&amp;Data'!$F$125*'Assumptions&amp;Data'!BA88)+('Assumptions&amp;Data'!$G$125*'Assumptions&amp;Data'!BA88)+('Assumptions&amp;Data'!$H$125*'Assumptions&amp;Data'!BA88)+('Assumptions&amp;Data'!$I$125*'Assumptions&amp;Data'!BA88)</f>
        <v>0</v>
      </c>
      <c r="AV45" s="149">
        <f>('Assumptions&amp;Data'!$F$125*'Assumptions&amp;Data'!BB88)+('Assumptions&amp;Data'!$G$125*'Assumptions&amp;Data'!BB88)+('Assumptions&amp;Data'!$H$125*'Assumptions&amp;Data'!BB88)+('Assumptions&amp;Data'!$I$125*'Assumptions&amp;Data'!BB88)</f>
        <v>0</v>
      </c>
      <c r="AW45" s="149">
        <f>('Assumptions&amp;Data'!$F$125*'Assumptions&amp;Data'!BC88)+('Assumptions&amp;Data'!$G$125*'Assumptions&amp;Data'!BC88)+('Assumptions&amp;Data'!$H$125*'Assumptions&amp;Data'!BC88)+('Assumptions&amp;Data'!$I$125*'Assumptions&amp;Data'!BC88)</f>
        <v>0</v>
      </c>
      <c r="AX45" s="149">
        <f>('Assumptions&amp;Data'!$F$125*'Assumptions&amp;Data'!BD88)+('Assumptions&amp;Data'!$G$125*'Assumptions&amp;Data'!BD88)+('Assumptions&amp;Data'!$H$125*'Assumptions&amp;Data'!BD88)+('Assumptions&amp;Data'!$I$125*'Assumptions&amp;Data'!BD88)</f>
        <v>0</v>
      </c>
      <c r="AY45" s="149">
        <f>('Assumptions&amp;Data'!$F$125*'Assumptions&amp;Data'!BE88)+('Assumptions&amp;Data'!$G$125*'Assumptions&amp;Data'!BE88)+('Assumptions&amp;Data'!$H$125*'Assumptions&amp;Data'!BE88)+('Assumptions&amp;Data'!$I$125*'Assumptions&amp;Data'!BE88)</f>
        <v>0</v>
      </c>
      <c r="AZ45" s="149">
        <f>('Assumptions&amp;Data'!$F$125*'Assumptions&amp;Data'!BF88)+('Assumptions&amp;Data'!$G$125*'Assumptions&amp;Data'!BF88)+('Assumptions&amp;Data'!$H$125*'Assumptions&amp;Data'!BF88)+('Assumptions&amp;Data'!$I$125*'Assumptions&amp;Data'!BF88)</f>
        <v>0</v>
      </c>
      <c r="BA45" s="149">
        <f>('Assumptions&amp;Data'!$F$125*'Assumptions&amp;Data'!BG88)+('Assumptions&amp;Data'!$G$125*'Assumptions&amp;Data'!BG88)+('Assumptions&amp;Data'!$H$125*'Assumptions&amp;Data'!BG88)+('Assumptions&amp;Data'!$I$125*'Assumptions&amp;Data'!BG88)</f>
        <v>0</v>
      </c>
      <c r="BB45" s="149">
        <f>('Assumptions&amp;Data'!$F$125*'Assumptions&amp;Data'!BH88)+('Assumptions&amp;Data'!$G$125*'Assumptions&amp;Data'!BH88)+('Assumptions&amp;Data'!$H$125*'Assumptions&amp;Data'!BH88)+('Assumptions&amp;Data'!$I$125*'Assumptions&amp;Data'!BH88)</f>
        <v>0</v>
      </c>
      <c r="BC45" s="149">
        <f>('Assumptions&amp;Data'!$F$125*'Assumptions&amp;Data'!BI88)+('Assumptions&amp;Data'!$G$125*'Assumptions&amp;Data'!BI88)+('Assumptions&amp;Data'!$H$125*'Assumptions&amp;Data'!BI88)+('Assumptions&amp;Data'!$I$125*'Assumptions&amp;Data'!BI88)</f>
        <v>0</v>
      </c>
      <c r="BD45" s="149">
        <f>('Assumptions&amp;Data'!$F$125*'Assumptions&amp;Data'!BJ88)+('Assumptions&amp;Data'!$G$125*'Assumptions&amp;Data'!BJ88)+('Assumptions&amp;Data'!$H$125*'Assumptions&amp;Data'!BJ88)+('Assumptions&amp;Data'!$I$125*'Assumptions&amp;Data'!BJ88)</f>
        <v>0</v>
      </c>
      <c r="BE45" s="149">
        <f>('Assumptions&amp;Data'!$F$125*'Assumptions&amp;Data'!BK88)+('Assumptions&amp;Data'!$G$125*'Assumptions&amp;Data'!BK88)+('Assumptions&amp;Data'!$H$125*'Assumptions&amp;Data'!BK88)+('Assumptions&amp;Data'!$I$125*'Assumptions&amp;Data'!BK88)</f>
        <v>0</v>
      </c>
      <c r="BF45" s="149">
        <f>('Assumptions&amp;Data'!$F$125*'Assumptions&amp;Data'!BL88)+('Assumptions&amp;Data'!$G$125*'Assumptions&amp;Data'!BL88)+('Assumptions&amp;Data'!$H$125*'Assumptions&amp;Data'!BL88)+('Assumptions&amp;Data'!$I$125*'Assumptions&amp;Data'!BL88)</f>
        <v>0</v>
      </c>
      <c r="BG45" s="149">
        <f>('Assumptions&amp;Data'!$F$125*'Assumptions&amp;Data'!BM88)+('Assumptions&amp;Data'!$G$125*'Assumptions&amp;Data'!BM88)+('Assumptions&amp;Data'!$H$125*'Assumptions&amp;Data'!BM88)+('Assumptions&amp;Data'!$I$125*'Assumptions&amp;Data'!BM88)</f>
        <v>0</v>
      </c>
      <c r="BH45" s="149">
        <f>('Assumptions&amp;Data'!$F$125*'Assumptions&amp;Data'!BN88)+('Assumptions&amp;Data'!$G$125*'Assumptions&amp;Data'!BN88)+('Assumptions&amp;Data'!$H$125*'Assumptions&amp;Data'!BN88)+('Assumptions&amp;Data'!$I$125*'Assumptions&amp;Data'!BN88)</f>
        <v>0</v>
      </c>
      <c r="BI45" s="149">
        <f>('Assumptions&amp;Data'!$F$125*'Assumptions&amp;Data'!BO88)+('Assumptions&amp;Data'!$G$125*'Assumptions&amp;Data'!BO88)+('Assumptions&amp;Data'!$H$125*'Assumptions&amp;Data'!BO88)+('Assumptions&amp;Data'!$I$125*'Assumptions&amp;Data'!BO88)</f>
        <v>0</v>
      </c>
      <c r="BJ45" s="149">
        <f>('Assumptions&amp;Data'!$F$125*'Assumptions&amp;Data'!BP88)+('Assumptions&amp;Data'!$G$125*'Assumptions&amp;Data'!BP88)+('Assumptions&amp;Data'!$H$125*'Assumptions&amp;Data'!BP88)+('Assumptions&amp;Data'!$I$125*'Assumptions&amp;Data'!BP88)</f>
        <v>0</v>
      </c>
      <c r="BK45" s="149">
        <f>('Assumptions&amp;Data'!$F$125*'Assumptions&amp;Data'!BQ88)+('Assumptions&amp;Data'!$G$125*'Assumptions&amp;Data'!BQ88)+('Assumptions&amp;Data'!$H$125*'Assumptions&amp;Data'!BQ88)+('Assumptions&amp;Data'!$I$125*'Assumptions&amp;Data'!BQ88)</f>
        <v>0</v>
      </c>
      <c r="BL45" s="149">
        <f>('Assumptions&amp;Data'!$F$125*'Assumptions&amp;Data'!BR88)+('Assumptions&amp;Data'!$G$125*'Assumptions&amp;Data'!BR88)+('Assumptions&amp;Data'!$H$125*'Assumptions&amp;Data'!BR88)+('Assumptions&amp;Data'!$I$125*'Assumptions&amp;Data'!BR88)</f>
        <v>0</v>
      </c>
      <c r="BM45" s="149">
        <f>('Assumptions&amp;Data'!$F$125*'Assumptions&amp;Data'!BS88)+('Assumptions&amp;Data'!$G$125*'Assumptions&amp;Data'!BS88)+('Assumptions&amp;Data'!$H$125*'Assumptions&amp;Data'!BS88)+('Assumptions&amp;Data'!$I$125*'Assumptions&amp;Data'!BS88)</f>
        <v>0</v>
      </c>
      <c r="BN45" s="149">
        <f>('Assumptions&amp;Data'!$F$125*'Assumptions&amp;Data'!BT88)+('Assumptions&amp;Data'!$G$125*'Assumptions&amp;Data'!BT88)+('Assumptions&amp;Data'!$H$125*'Assumptions&amp;Data'!BT88)+('Assumptions&amp;Data'!$I$125*'Assumptions&amp;Data'!BT88)</f>
        <v>0</v>
      </c>
      <c r="BO45" s="149">
        <f>('Assumptions&amp;Data'!$F$125*'Assumptions&amp;Data'!BU88)+('Assumptions&amp;Data'!$G$125*'Assumptions&amp;Data'!BU88)+('Assumptions&amp;Data'!$H$125*'Assumptions&amp;Data'!BU88)+('Assumptions&amp;Data'!$I$125*'Assumptions&amp;Data'!BU88)</f>
        <v>0</v>
      </c>
      <c r="BP45" s="149">
        <f>('Assumptions&amp;Data'!$F$125*'Assumptions&amp;Data'!BV88)+('Assumptions&amp;Data'!$G$125*'Assumptions&amp;Data'!BV88)+('Assumptions&amp;Data'!$H$125*'Assumptions&amp;Data'!BV88)+('Assumptions&amp;Data'!$I$125*'Assumptions&amp;Data'!BV88)</f>
        <v>0</v>
      </c>
      <c r="BQ45" s="149">
        <f>('Assumptions&amp;Data'!$F$125*'Assumptions&amp;Data'!BW88)+('Assumptions&amp;Data'!$G$125*'Assumptions&amp;Data'!BW88)+('Assumptions&amp;Data'!$H$125*'Assumptions&amp;Data'!BW88)+('Assumptions&amp;Data'!$I$125*'Assumptions&amp;Data'!BW88)</f>
        <v>0</v>
      </c>
      <c r="BR45" s="149">
        <f>('Assumptions&amp;Data'!$F$125*'Assumptions&amp;Data'!BX88)+('Assumptions&amp;Data'!$G$125*'Assumptions&amp;Data'!BX88)+('Assumptions&amp;Data'!$H$125*'Assumptions&amp;Data'!BX88)+('Assumptions&amp;Data'!$I$125*'Assumptions&amp;Data'!BX88)</f>
        <v>0</v>
      </c>
      <c r="BS45" s="149">
        <f>('Assumptions&amp;Data'!$F$125*'Assumptions&amp;Data'!BY88)+('Assumptions&amp;Data'!$G$125*'Assumptions&amp;Data'!BY88)+('Assumptions&amp;Data'!$H$125*'Assumptions&amp;Data'!BY88)+('Assumptions&amp;Data'!$I$125*'Assumptions&amp;Data'!BY88)</f>
        <v>0</v>
      </c>
      <c r="BT45" s="149">
        <f>('Assumptions&amp;Data'!$F$125*'Assumptions&amp;Data'!BZ88)+('Assumptions&amp;Data'!$G$125*'Assumptions&amp;Data'!BZ88)+('Assumptions&amp;Data'!$H$125*'Assumptions&amp;Data'!BZ88)+('Assumptions&amp;Data'!$I$125*'Assumptions&amp;Data'!BZ88)</f>
        <v>0</v>
      </c>
      <c r="BU45" s="149">
        <f>('Assumptions&amp;Data'!$F$125*'Assumptions&amp;Data'!CA88)+('Assumptions&amp;Data'!$G$125*'Assumptions&amp;Data'!CA88)+('Assumptions&amp;Data'!$H$125*'Assumptions&amp;Data'!CA88)+('Assumptions&amp;Data'!$I$125*'Assumptions&amp;Data'!CA88)</f>
        <v>0</v>
      </c>
      <c r="BV45" s="149">
        <f>('Assumptions&amp;Data'!$F$125*'Assumptions&amp;Data'!CB88)+('Assumptions&amp;Data'!$G$125*'Assumptions&amp;Data'!CB88)+('Assumptions&amp;Data'!$H$125*'Assumptions&amp;Data'!CB88)+('Assumptions&amp;Data'!$I$125*'Assumptions&amp;Data'!CB88)</f>
        <v>0</v>
      </c>
      <c r="BW45" s="149">
        <f>('Assumptions&amp;Data'!$F$125*'Assumptions&amp;Data'!CC88)+('Assumptions&amp;Data'!$G$125*'Assumptions&amp;Data'!CC88)+('Assumptions&amp;Data'!$H$125*'Assumptions&amp;Data'!CC88)+('Assumptions&amp;Data'!$I$125*'Assumptions&amp;Data'!CC88)</f>
        <v>0</v>
      </c>
      <c r="BX45" s="149">
        <f>('Assumptions&amp;Data'!$F$125*'Assumptions&amp;Data'!CD88)+('Assumptions&amp;Data'!$G$125*'Assumptions&amp;Data'!CD88)+('Assumptions&amp;Data'!$H$125*'Assumptions&amp;Data'!CD88)+('Assumptions&amp;Data'!$I$125*'Assumptions&amp;Data'!CD88)</f>
        <v>0</v>
      </c>
      <c r="BY45" s="149">
        <f>('Assumptions&amp;Data'!$F$125*'Assumptions&amp;Data'!CE88)+('Assumptions&amp;Data'!$G$125*'Assumptions&amp;Data'!CE88)+('Assumptions&amp;Data'!$H$125*'Assumptions&amp;Data'!CE88)+('Assumptions&amp;Data'!$I$125*'Assumptions&amp;Data'!CE88)</f>
        <v>0</v>
      </c>
      <c r="BZ45" s="149">
        <f>('Assumptions&amp;Data'!$F$125*'Assumptions&amp;Data'!CF88)+('Assumptions&amp;Data'!$G$125*'Assumptions&amp;Data'!CF88)+('Assumptions&amp;Data'!$H$125*'Assumptions&amp;Data'!CF88)+('Assumptions&amp;Data'!$I$125*'Assumptions&amp;Data'!CF88)</f>
        <v>0</v>
      </c>
      <c r="CA45" s="149">
        <f>('Assumptions&amp;Data'!$F$125*'Assumptions&amp;Data'!CG88)+('Assumptions&amp;Data'!$G$125*'Assumptions&amp;Data'!CG88)+('Assumptions&amp;Data'!$H$125*'Assumptions&amp;Data'!CG88)+('Assumptions&amp;Data'!$I$125*'Assumptions&amp;Data'!CG88)</f>
        <v>0</v>
      </c>
      <c r="CB45" s="149">
        <f>('Assumptions&amp;Data'!$F$125*'Assumptions&amp;Data'!CH88)+('Assumptions&amp;Data'!$G$125*'Assumptions&amp;Data'!CH88)+('Assumptions&amp;Data'!$H$125*'Assumptions&amp;Data'!CH88)+('Assumptions&amp;Data'!$I$125*'Assumptions&amp;Data'!CH88)</f>
        <v>0</v>
      </c>
      <c r="CC45" s="149">
        <f>('Assumptions&amp;Data'!$F$125*'Assumptions&amp;Data'!CI88)+('Assumptions&amp;Data'!$G$125*'Assumptions&amp;Data'!CI88)+('Assumptions&amp;Data'!$H$125*'Assumptions&amp;Data'!CI88)+('Assumptions&amp;Data'!$I$125*'Assumptions&amp;Data'!CI88)</f>
        <v>0</v>
      </c>
      <c r="CD45" s="149">
        <f>('Assumptions&amp;Data'!$F$125*'Assumptions&amp;Data'!CJ88)+('Assumptions&amp;Data'!$G$125*'Assumptions&amp;Data'!CJ88)+('Assumptions&amp;Data'!$H$125*'Assumptions&amp;Data'!CJ88)+('Assumptions&amp;Data'!$I$125*'Assumptions&amp;Data'!CJ88)</f>
        <v>0</v>
      </c>
      <c r="CE45" s="149">
        <f>('Assumptions&amp;Data'!$F$125*'Assumptions&amp;Data'!CK88)+('Assumptions&amp;Data'!$G$125*'Assumptions&amp;Data'!CK88)+('Assumptions&amp;Data'!$H$125*'Assumptions&amp;Data'!CK88)+('Assumptions&amp;Data'!$I$125*'Assumptions&amp;Data'!CK88)</f>
        <v>0</v>
      </c>
      <c r="CF45" s="149">
        <f>('Assumptions&amp;Data'!$F$125*'Assumptions&amp;Data'!CL88)+('Assumptions&amp;Data'!$G$125*'Assumptions&amp;Data'!CL88)+('Assumptions&amp;Data'!$H$125*'Assumptions&amp;Data'!CL88)+('Assumptions&amp;Data'!$I$125*'Assumptions&amp;Data'!CL88)</f>
        <v>0</v>
      </c>
      <c r="CG45" s="149">
        <f>('Assumptions&amp;Data'!$F$125*'Assumptions&amp;Data'!CM88)+('Assumptions&amp;Data'!$G$125*'Assumptions&amp;Data'!CM88)+('Assumptions&amp;Data'!$H$125*'Assumptions&amp;Data'!CM88)+('Assumptions&amp;Data'!$I$125*'Assumptions&amp;Data'!CM88)</f>
        <v>0</v>
      </c>
      <c r="CH45" s="149">
        <f>('Assumptions&amp;Data'!$F$125*'Assumptions&amp;Data'!CN88)+('Assumptions&amp;Data'!$G$125*'Assumptions&amp;Data'!CN88)+('Assumptions&amp;Data'!$H$125*'Assumptions&amp;Data'!CN88)+('Assumptions&amp;Data'!$I$125*'Assumptions&amp;Data'!CN88)</f>
        <v>0</v>
      </c>
      <c r="CI45" s="149">
        <f>('Assumptions&amp;Data'!$F$125*'Assumptions&amp;Data'!CO88)+('Assumptions&amp;Data'!$G$125*'Assumptions&amp;Data'!CO88)+('Assumptions&amp;Data'!$H$125*'Assumptions&amp;Data'!CO88)+('Assumptions&amp;Data'!$I$125*'Assumptions&amp;Data'!CO88)</f>
        <v>0</v>
      </c>
      <c r="CJ45" s="149">
        <f>('Assumptions&amp;Data'!$F$125*'Assumptions&amp;Data'!CP88)+('Assumptions&amp;Data'!$G$125*'Assumptions&amp;Data'!CP88)+('Assumptions&amp;Data'!$H$125*'Assumptions&amp;Data'!CP88)+('Assumptions&amp;Data'!$I$125*'Assumptions&amp;Data'!CP88)</f>
        <v>0</v>
      </c>
      <c r="CK45" s="149">
        <f>('Assumptions&amp;Data'!$F$125*'Assumptions&amp;Data'!CQ88)+('Assumptions&amp;Data'!$G$125*'Assumptions&amp;Data'!CQ88)+('Assumptions&amp;Data'!$H$125*'Assumptions&amp;Data'!CQ88)+('Assumptions&amp;Data'!$I$125*'Assumptions&amp;Data'!CQ88)</f>
        <v>0</v>
      </c>
      <c r="CL45" s="149">
        <f>('Assumptions&amp;Data'!$F$125*'Assumptions&amp;Data'!CR88)+('Assumptions&amp;Data'!$G$125*'Assumptions&amp;Data'!CR88)+('Assumptions&amp;Data'!$H$125*'Assumptions&amp;Data'!CR88)+('Assumptions&amp;Data'!$I$125*'Assumptions&amp;Data'!CR88)</f>
        <v>0</v>
      </c>
      <c r="CM45" s="149">
        <f>('Assumptions&amp;Data'!$F$125*'Assumptions&amp;Data'!CS88)+('Assumptions&amp;Data'!$G$125*'Assumptions&amp;Data'!CS88)+('Assumptions&amp;Data'!$H$125*'Assumptions&amp;Data'!CS88)+('Assumptions&amp;Data'!$I$125*'Assumptions&amp;Data'!CS88)</f>
        <v>0</v>
      </c>
      <c r="CN45" s="149">
        <f>('Assumptions&amp;Data'!$F$125*'Assumptions&amp;Data'!CT88)+('Assumptions&amp;Data'!$G$125*'Assumptions&amp;Data'!CT88)+('Assumptions&amp;Data'!$H$125*'Assumptions&amp;Data'!CT88)+('Assumptions&amp;Data'!$I$125*'Assumptions&amp;Data'!CT88)</f>
        <v>0</v>
      </c>
      <c r="CO45" s="149">
        <f>('Assumptions&amp;Data'!$F$125*'Assumptions&amp;Data'!CU88)+('Assumptions&amp;Data'!$G$125*'Assumptions&amp;Data'!CU88)+('Assumptions&amp;Data'!$H$125*'Assumptions&amp;Data'!CU88)+('Assumptions&amp;Data'!$I$125*'Assumptions&amp;Data'!CU88)</f>
        <v>0</v>
      </c>
      <c r="CP45" s="149">
        <f>('Assumptions&amp;Data'!$F$125*'Assumptions&amp;Data'!CV88)+('Assumptions&amp;Data'!$G$125*'Assumptions&amp;Data'!CV88)+('Assumptions&amp;Data'!$H$125*'Assumptions&amp;Data'!CV88)+('Assumptions&amp;Data'!$I$125*'Assumptions&amp;Data'!CV88)</f>
        <v>0</v>
      </c>
      <c r="CQ45" s="149">
        <f>('Assumptions&amp;Data'!$F$125*'Assumptions&amp;Data'!CW88)+('Assumptions&amp;Data'!$G$125*'Assumptions&amp;Data'!CW88)+('Assumptions&amp;Data'!$H$125*'Assumptions&amp;Data'!CW88)+('Assumptions&amp;Data'!$I$125*'Assumptions&amp;Data'!CW88)</f>
        <v>0</v>
      </c>
      <c r="CR45" s="149">
        <f>('Assumptions&amp;Data'!$F$125*'Assumptions&amp;Data'!CX88)+('Assumptions&amp;Data'!$G$125*'Assumptions&amp;Data'!CX88)+('Assumptions&amp;Data'!$H$125*'Assumptions&amp;Data'!CX88)+('Assumptions&amp;Data'!$I$125*'Assumptions&amp;Data'!CX88)</f>
        <v>0</v>
      </c>
      <c r="CS45" s="149">
        <f>('Assumptions&amp;Data'!$F$125*'Assumptions&amp;Data'!CY88)+('Assumptions&amp;Data'!$G$125*'Assumptions&amp;Data'!CY88)+('Assumptions&amp;Data'!$H$125*'Assumptions&amp;Data'!CY88)+('Assumptions&amp;Data'!$I$125*'Assumptions&amp;Data'!CY88)</f>
        <v>0</v>
      </c>
      <c r="CT45" s="149">
        <f>('Assumptions&amp;Data'!$F$125*'Assumptions&amp;Data'!CZ88)+('Assumptions&amp;Data'!$G$125*'Assumptions&amp;Data'!CZ88)+('Assumptions&amp;Data'!$H$125*'Assumptions&amp;Data'!CZ88)+('Assumptions&amp;Data'!$I$125*'Assumptions&amp;Data'!CZ88)</f>
        <v>0</v>
      </c>
      <c r="CU45" s="149">
        <f>('Assumptions&amp;Data'!$F$125*'Assumptions&amp;Data'!DA88)+('Assumptions&amp;Data'!$G$125*'Assumptions&amp;Data'!DA88)+('Assumptions&amp;Data'!$H$125*'Assumptions&amp;Data'!DA88)+('Assumptions&amp;Data'!$I$125*'Assumptions&amp;Data'!DA88)</f>
        <v>0</v>
      </c>
      <c r="CV45" s="149">
        <f>('Assumptions&amp;Data'!$F$125*'Assumptions&amp;Data'!DB88)+('Assumptions&amp;Data'!$G$125*'Assumptions&amp;Data'!DB88)+('Assumptions&amp;Data'!$H$125*'Assumptions&amp;Data'!DB88)+('Assumptions&amp;Data'!$I$125*'Assumptions&amp;Data'!DB88)</f>
        <v>0</v>
      </c>
      <c r="CW45" s="149">
        <f>('Assumptions&amp;Data'!$F$125*'Assumptions&amp;Data'!DC88)+('Assumptions&amp;Data'!$G$125*'Assumptions&amp;Data'!DC88)+('Assumptions&amp;Data'!$H$125*'Assumptions&amp;Data'!DC88)+('Assumptions&amp;Data'!$I$125*'Assumptions&amp;Data'!DC88)</f>
        <v>0</v>
      </c>
      <c r="CX45" s="149">
        <f>('Assumptions&amp;Data'!$F$125*'Assumptions&amp;Data'!DD88)+('Assumptions&amp;Data'!$G$125*'Assumptions&amp;Data'!DD88)+('Assumptions&amp;Data'!$H$125*'Assumptions&amp;Data'!DD88)+('Assumptions&amp;Data'!$I$125*'Assumptions&amp;Data'!DD88)</f>
        <v>0</v>
      </c>
      <c r="CY45" s="149">
        <f>('Assumptions&amp;Data'!$F$125*'Assumptions&amp;Data'!DE88)+('Assumptions&amp;Data'!$G$125*'Assumptions&amp;Data'!DE88)+('Assumptions&amp;Data'!$H$125*'Assumptions&amp;Data'!DE88)+('Assumptions&amp;Data'!$I$125*'Assumptions&amp;Data'!DE88)</f>
        <v>0</v>
      </c>
      <c r="CZ45" s="149">
        <f>('Assumptions&amp;Data'!$F$125*'Assumptions&amp;Data'!DF88)+('Assumptions&amp;Data'!$G$125*'Assumptions&amp;Data'!DF88)+('Assumptions&amp;Data'!$H$125*'Assumptions&amp;Data'!DF88)+('Assumptions&amp;Data'!$I$125*'Assumptions&amp;Data'!DF88)</f>
        <v>0</v>
      </c>
      <c r="DA45" s="149">
        <f>('Assumptions&amp;Data'!$F$125*'Assumptions&amp;Data'!DG88)+('Assumptions&amp;Data'!$G$125*'Assumptions&amp;Data'!DG88)+('Assumptions&amp;Data'!$H$125*'Assumptions&amp;Data'!DG88)+('Assumptions&amp;Data'!$I$125*'Assumptions&amp;Data'!DG88)</f>
        <v>0</v>
      </c>
      <c r="DB45" s="149">
        <f>('Assumptions&amp;Data'!$F$125*'Assumptions&amp;Data'!DH88)+('Assumptions&amp;Data'!$G$125*'Assumptions&amp;Data'!DH88)+('Assumptions&amp;Data'!$H$125*'Assumptions&amp;Data'!DH88)+('Assumptions&amp;Data'!$I$125*'Assumptions&amp;Data'!DH88)</f>
        <v>0</v>
      </c>
      <c r="DC45" s="149">
        <f>('Assumptions&amp;Data'!$F$125*'Assumptions&amp;Data'!DI88)+('Assumptions&amp;Data'!$G$125*'Assumptions&amp;Data'!DI88)+('Assumptions&amp;Data'!$H$125*'Assumptions&amp;Data'!DI88)+('Assumptions&amp;Data'!$I$125*'Assumptions&amp;Data'!DI88)</f>
        <v>0</v>
      </c>
      <c r="DD45" s="149">
        <f>('Assumptions&amp;Data'!$F$125*'Assumptions&amp;Data'!DJ88)+('Assumptions&amp;Data'!$G$125*'Assumptions&amp;Data'!DJ88)+('Assumptions&amp;Data'!$H$125*'Assumptions&amp;Data'!DJ88)+('Assumptions&amp;Data'!$I$125*'Assumptions&amp;Data'!DJ88)</f>
        <v>0</v>
      </c>
      <c r="DE45" s="149">
        <f>('Assumptions&amp;Data'!$F$125*'Assumptions&amp;Data'!DK88)+('Assumptions&amp;Data'!$G$125*'Assumptions&amp;Data'!DK88)+('Assumptions&amp;Data'!$H$125*'Assumptions&amp;Data'!DK88)+('Assumptions&amp;Data'!$I$125*'Assumptions&amp;Data'!DK88)</f>
        <v>0</v>
      </c>
      <c r="DF45" s="149">
        <f>('Assumptions&amp;Data'!$F$125*'Assumptions&amp;Data'!DL88)+('Assumptions&amp;Data'!$G$125*'Assumptions&amp;Data'!DL88)+('Assumptions&amp;Data'!$H$125*'Assumptions&amp;Data'!DL88)+('Assumptions&amp;Data'!$I$125*'Assumptions&amp;Data'!DL88)</f>
        <v>0</v>
      </c>
      <c r="DG45" s="149">
        <f>('Assumptions&amp;Data'!$F$125*'Assumptions&amp;Data'!DM88)+('Assumptions&amp;Data'!$G$125*'Assumptions&amp;Data'!DM88)+('Assumptions&amp;Data'!$H$125*'Assumptions&amp;Data'!DM88)+('Assumptions&amp;Data'!$I$125*'Assumptions&amp;Data'!DM88)</f>
        <v>0</v>
      </c>
      <c r="DH45" s="149">
        <f>('Assumptions&amp;Data'!$F$125*'Assumptions&amp;Data'!DN88)+('Assumptions&amp;Data'!$G$125*'Assumptions&amp;Data'!DN88)+('Assumptions&amp;Data'!$H$125*'Assumptions&amp;Data'!DN88)+('Assumptions&amp;Data'!$I$125*'Assumptions&amp;Data'!DN88)</f>
        <v>0</v>
      </c>
      <c r="DI45" s="149">
        <f>('Assumptions&amp;Data'!$F$125*'Assumptions&amp;Data'!DO88)+('Assumptions&amp;Data'!$G$125*'Assumptions&amp;Data'!DO88)+('Assumptions&amp;Data'!$H$125*'Assumptions&amp;Data'!DO88)+('Assumptions&amp;Data'!$I$125*'Assumptions&amp;Data'!DO88)</f>
        <v>0</v>
      </c>
      <c r="DJ45" s="149">
        <f>('Assumptions&amp;Data'!$F$125*'Assumptions&amp;Data'!DP88)+('Assumptions&amp;Data'!$G$125*'Assumptions&amp;Data'!DP88)+('Assumptions&amp;Data'!$H$125*'Assumptions&amp;Data'!DP88)+('Assumptions&amp;Data'!$I$125*'Assumptions&amp;Data'!DP88)</f>
        <v>0</v>
      </c>
      <c r="DK45" s="149">
        <f>('Assumptions&amp;Data'!$F$125*'Assumptions&amp;Data'!DQ88)+('Assumptions&amp;Data'!$G$125*'Assumptions&amp;Data'!DQ88)+('Assumptions&amp;Data'!$H$125*'Assumptions&amp;Data'!DQ88)+('Assumptions&amp;Data'!$I$125*'Assumptions&amp;Data'!DQ88)</f>
        <v>0</v>
      </c>
      <c r="DL45" s="149">
        <f>('Assumptions&amp;Data'!$F$125*'Assumptions&amp;Data'!DR88)+('Assumptions&amp;Data'!$G$125*'Assumptions&amp;Data'!DR88)+('Assumptions&amp;Data'!$H$125*'Assumptions&amp;Data'!DR88)+('Assumptions&amp;Data'!$I$125*'Assumptions&amp;Data'!DR88)</f>
        <v>0</v>
      </c>
      <c r="DM45" s="149">
        <f>('Assumptions&amp;Data'!$F$125*'Assumptions&amp;Data'!DS88)+('Assumptions&amp;Data'!$G$125*'Assumptions&amp;Data'!DS88)+('Assumptions&amp;Data'!$H$125*'Assumptions&amp;Data'!DS88)+('Assumptions&amp;Data'!$I$125*'Assumptions&amp;Data'!DS88)</f>
        <v>0</v>
      </c>
      <c r="DN45" s="149">
        <f>('Assumptions&amp;Data'!$F$125*'Assumptions&amp;Data'!DT88)+('Assumptions&amp;Data'!$G$125*'Assumptions&amp;Data'!DT88)+('Assumptions&amp;Data'!$H$125*'Assumptions&amp;Data'!DT88)+('Assumptions&amp;Data'!$I$125*'Assumptions&amp;Data'!DT88)</f>
        <v>0</v>
      </c>
      <c r="DO45" s="149">
        <f>('Assumptions&amp;Data'!$F$125*'Assumptions&amp;Data'!DU88)+('Assumptions&amp;Data'!$G$125*'Assumptions&amp;Data'!DU88)+('Assumptions&amp;Data'!$H$125*'Assumptions&amp;Data'!DU88)+('Assumptions&amp;Data'!$I$125*'Assumptions&amp;Data'!DU88)</f>
        <v>0</v>
      </c>
      <c r="DP45" s="149">
        <f>('Assumptions&amp;Data'!$F$125*'Assumptions&amp;Data'!DV88)+('Assumptions&amp;Data'!$G$125*'Assumptions&amp;Data'!DV88)+('Assumptions&amp;Data'!$H$125*'Assumptions&amp;Data'!DV88)+('Assumptions&amp;Data'!$I$125*'Assumptions&amp;Data'!DV88)</f>
        <v>0</v>
      </c>
      <c r="DQ45" s="149">
        <f>('Assumptions&amp;Data'!$F$125*'Assumptions&amp;Data'!DW88)+('Assumptions&amp;Data'!$G$125*'Assumptions&amp;Data'!DW88)+('Assumptions&amp;Data'!$H$125*'Assumptions&amp;Data'!DW88)+('Assumptions&amp;Data'!$I$125*'Assumptions&amp;Data'!DW88)</f>
        <v>0</v>
      </c>
      <c r="DR45" s="149">
        <f>('Assumptions&amp;Data'!$F$125*'Assumptions&amp;Data'!DX88)+('Assumptions&amp;Data'!$G$125*'Assumptions&amp;Data'!DX88)+('Assumptions&amp;Data'!$H$125*'Assumptions&amp;Data'!DX88)+('Assumptions&amp;Data'!$I$125*'Assumptions&amp;Data'!DX88)</f>
        <v>0</v>
      </c>
      <c r="DS45" s="149">
        <f>('Assumptions&amp;Data'!$F$125*'Assumptions&amp;Data'!DY88)+('Assumptions&amp;Data'!$G$125*'Assumptions&amp;Data'!DY88)+('Assumptions&amp;Data'!$H$125*'Assumptions&amp;Data'!DY88)+('Assumptions&amp;Data'!$I$125*'Assumptions&amp;Data'!DY88)</f>
        <v>0</v>
      </c>
      <c r="DT45" s="149">
        <f>('Assumptions&amp;Data'!$F$125*'Assumptions&amp;Data'!DZ88)+('Assumptions&amp;Data'!$G$125*'Assumptions&amp;Data'!DZ88)+('Assumptions&amp;Data'!$H$125*'Assumptions&amp;Data'!DZ88)+('Assumptions&amp;Data'!$I$125*'Assumptions&amp;Data'!DZ88)</f>
        <v>0</v>
      </c>
      <c r="DU45" s="149">
        <f>('Assumptions&amp;Data'!$F$125*'Assumptions&amp;Data'!EA88)+('Assumptions&amp;Data'!$G$125*'Assumptions&amp;Data'!EA88)+('Assumptions&amp;Data'!$H$125*'Assumptions&amp;Data'!EA88)+('Assumptions&amp;Data'!$I$125*'Assumptions&amp;Data'!EA88)</f>
        <v>0</v>
      </c>
      <c r="DV45" s="149">
        <f>('Assumptions&amp;Data'!$F$125*'Assumptions&amp;Data'!EB88)+('Assumptions&amp;Data'!$G$125*'Assumptions&amp;Data'!EB88)+('Assumptions&amp;Data'!$H$125*'Assumptions&amp;Data'!EB88)+('Assumptions&amp;Data'!$I$125*'Assumptions&amp;Data'!EB88)</f>
        <v>0</v>
      </c>
      <c r="DW45" s="149">
        <f>('Assumptions&amp;Data'!$F$125*'Assumptions&amp;Data'!EC88)+('Assumptions&amp;Data'!$G$125*'Assumptions&amp;Data'!EC88)+('Assumptions&amp;Data'!$H$125*'Assumptions&amp;Data'!EC88)+('Assumptions&amp;Data'!$I$125*'Assumptions&amp;Data'!EC88)</f>
        <v>0</v>
      </c>
      <c r="DX45" s="149">
        <f>('Assumptions&amp;Data'!$F$125*'Assumptions&amp;Data'!ED88)+('Assumptions&amp;Data'!$G$125*'Assumptions&amp;Data'!ED88)+('Assumptions&amp;Data'!$H$125*'Assumptions&amp;Data'!ED88)+('Assumptions&amp;Data'!$I$125*'Assumptions&amp;Data'!ED88)</f>
        <v>0</v>
      </c>
      <c r="DY45" s="149">
        <f>('Assumptions&amp;Data'!$F$125*'Assumptions&amp;Data'!EE88)+('Assumptions&amp;Data'!$G$125*'Assumptions&amp;Data'!EE88)+('Assumptions&amp;Data'!$H$125*'Assumptions&amp;Data'!EE88)+('Assumptions&amp;Data'!$I$125*'Assumptions&amp;Data'!EE88)</f>
        <v>0</v>
      </c>
      <c r="DZ45" s="149">
        <f>('Assumptions&amp;Data'!$F$125*'Assumptions&amp;Data'!EF88)+('Assumptions&amp;Data'!$G$125*'Assumptions&amp;Data'!EF88)+('Assumptions&amp;Data'!$H$125*'Assumptions&amp;Data'!EF88)+('Assumptions&amp;Data'!$I$125*'Assumptions&amp;Data'!EF88)</f>
        <v>0</v>
      </c>
      <c r="EA45" s="149">
        <f>('Assumptions&amp;Data'!$F$125*'Assumptions&amp;Data'!EG88)+('Assumptions&amp;Data'!$G$125*'Assumptions&amp;Data'!EG88)+('Assumptions&amp;Data'!$H$125*'Assumptions&amp;Data'!EG88)+('Assumptions&amp;Data'!$I$125*'Assumptions&amp;Data'!EG88)</f>
        <v>0</v>
      </c>
      <c r="EB45" s="149">
        <f>('Assumptions&amp;Data'!$F$125*'Assumptions&amp;Data'!EH88)+('Assumptions&amp;Data'!$G$125*'Assumptions&amp;Data'!EH88)+('Assumptions&amp;Data'!$H$125*'Assumptions&amp;Data'!EH88)+('Assumptions&amp;Data'!$I$125*'Assumptions&amp;Data'!EH88)</f>
        <v>0</v>
      </c>
      <c r="EC45" s="149">
        <f>('Assumptions&amp;Data'!$F$125*'Assumptions&amp;Data'!EI88)+('Assumptions&amp;Data'!$G$125*'Assumptions&amp;Data'!EI88)+('Assumptions&amp;Data'!$H$125*'Assumptions&amp;Data'!EI88)+('Assumptions&amp;Data'!$I$125*'Assumptions&amp;Data'!EI88)</f>
        <v>0</v>
      </c>
      <c r="ED45" s="149">
        <f>('Assumptions&amp;Data'!$F$125*'Assumptions&amp;Data'!EJ88)+('Assumptions&amp;Data'!$G$125*'Assumptions&amp;Data'!EJ88)+('Assumptions&amp;Data'!$H$125*'Assumptions&amp;Data'!EJ88)+('Assumptions&amp;Data'!$I$125*'Assumptions&amp;Data'!EJ88)</f>
        <v>0</v>
      </c>
      <c r="EE45" s="149">
        <f>('Assumptions&amp;Data'!$F$125*'Assumptions&amp;Data'!EK88)+('Assumptions&amp;Data'!$G$125*'Assumptions&amp;Data'!EK88)+('Assumptions&amp;Data'!$H$125*'Assumptions&amp;Data'!EK88)+('Assumptions&amp;Data'!$I$125*'Assumptions&amp;Data'!EK88)</f>
        <v>0</v>
      </c>
      <c r="EF45" s="149">
        <f>('Assumptions&amp;Data'!$F$125*'Assumptions&amp;Data'!EL88)+('Assumptions&amp;Data'!$G$125*'Assumptions&amp;Data'!EL88)+('Assumptions&amp;Data'!$H$125*'Assumptions&amp;Data'!EL88)+('Assumptions&amp;Data'!$I$125*'Assumptions&amp;Data'!EL88)</f>
        <v>0</v>
      </c>
      <c r="EG45" s="149">
        <f>('Assumptions&amp;Data'!$F$125*'Assumptions&amp;Data'!EM88)+('Assumptions&amp;Data'!$G$125*'Assumptions&amp;Data'!EM88)+('Assumptions&amp;Data'!$H$125*'Assumptions&amp;Data'!EM88)+('Assumptions&amp;Data'!$I$125*'Assumptions&amp;Data'!EM88)</f>
        <v>0</v>
      </c>
      <c r="EH45" s="149">
        <f>('Assumptions&amp;Data'!$F$125*'Assumptions&amp;Data'!EN88)+('Assumptions&amp;Data'!$G$125*'Assumptions&amp;Data'!EN88)+('Assumptions&amp;Data'!$H$125*'Assumptions&amp;Data'!EN88)+('Assumptions&amp;Data'!$I$125*'Assumptions&amp;Data'!EN88)</f>
        <v>0</v>
      </c>
      <c r="EI45" s="149">
        <f>('Assumptions&amp;Data'!$F$125*'Assumptions&amp;Data'!EO88)+('Assumptions&amp;Data'!$G$125*'Assumptions&amp;Data'!EO88)+('Assumptions&amp;Data'!$H$125*'Assumptions&amp;Data'!EO88)+('Assumptions&amp;Data'!$I$125*'Assumptions&amp;Data'!EO88)</f>
        <v>0</v>
      </c>
      <c r="EJ45" s="149">
        <f>('Assumptions&amp;Data'!$F$125*'Assumptions&amp;Data'!EP88)+('Assumptions&amp;Data'!$G$125*'Assumptions&amp;Data'!EP88)+('Assumptions&amp;Data'!$H$125*'Assumptions&amp;Data'!EP88)+('Assumptions&amp;Data'!$I$125*'Assumptions&amp;Data'!EP88)</f>
        <v>0</v>
      </c>
      <c r="EK45" s="149">
        <f>('Assumptions&amp;Data'!$F$125*'Assumptions&amp;Data'!EQ88)+('Assumptions&amp;Data'!$G$125*'Assumptions&amp;Data'!EQ88)+('Assumptions&amp;Data'!$H$125*'Assumptions&amp;Data'!EQ88)+('Assumptions&amp;Data'!$I$125*'Assumptions&amp;Data'!EQ88)</f>
        <v>0</v>
      </c>
      <c r="EL45" s="149">
        <f>('Assumptions&amp;Data'!$F$125*'Assumptions&amp;Data'!ER88)+('Assumptions&amp;Data'!$G$125*'Assumptions&amp;Data'!ER88)+('Assumptions&amp;Data'!$H$125*'Assumptions&amp;Data'!ER88)+('Assumptions&amp;Data'!$I$125*'Assumptions&amp;Data'!ER88)</f>
        <v>0</v>
      </c>
      <c r="EM45" s="149">
        <f>('Assumptions&amp;Data'!$F$125*'Assumptions&amp;Data'!ES88)+('Assumptions&amp;Data'!$G$125*'Assumptions&amp;Data'!ES88)+('Assumptions&amp;Data'!$H$125*'Assumptions&amp;Data'!ES88)+('Assumptions&amp;Data'!$I$125*'Assumptions&amp;Data'!ES88)</f>
        <v>0</v>
      </c>
      <c r="EN45" s="149">
        <f>('Assumptions&amp;Data'!$F$125*'Assumptions&amp;Data'!ET88)+('Assumptions&amp;Data'!$G$125*'Assumptions&amp;Data'!ET88)+('Assumptions&amp;Data'!$H$125*'Assumptions&amp;Data'!ET88)+('Assumptions&amp;Data'!$I$125*'Assumptions&amp;Data'!ET88)</f>
        <v>0</v>
      </c>
      <c r="EO45" s="149">
        <f>('Assumptions&amp;Data'!$F$125*'Assumptions&amp;Data'!EU88)+('Assumptions&amp;Data'!$G$125*'Assumptions&amp;Data'!EU88)+('Assumptions&amp;Data'!$H$125*'Assumptions&amp;Data'!EU88)+('Assumptions&amp;Data'!$I$125*'Assumptions&amp;Data'!EU88)</f>
        <v>0</v>
      </c>
      <c r="EP45" s="149">
        <f>('Assumptions&amp;Data'!$F$125*'Assumptions&amp;Data'!EV88)+('Assumptions&amp;Data'!$G$125*'Assumptions&amp;Data'!EV88)+('Assumptions&amp;Data'!$H$125*'Assumptions&amp;Data'!EV88)+('Assumptions&amp;Data'!$I$125*'Assumptions&amp;Data'!EV88)</f>
        <v>0</v>
      </c>
      <c r="EQ45" s="149">
        <f>('Assumptions&amp;Data'!$F$125*'Assumptions&amp;Data'!EW88)+('Assumptions&amp;Data'!$G$125*'Assumptions&amp;Data'!EW88)+('Assumptions&amp;Data'!$H$125*'Assumptions&amp;Data'!EW88)+('Assumptions&amp;Data'!$I$125*'Assumptions&amp;Data'!EW88)</f>
        <v>0</v>
      </c>
      <c r="ER45" s="149">
        <f>('Assumptions&amp;Data'!$F$125*'Assumptions&amp;Data'!EX88)+('Assumptions&amp;Data'!$G$125*'Assumptions&amp;Data'!EX88)+('Assumptions&amp;Data'!$H$125*'Assumptions&amp;Data'!EX88)+('Assumptions&amp;Data'!$I$125*'Assumptions&amp;Data'!EX88)</f>
        <v>0</v>
      </c>
      <c r="ES45" s="149">
        <f>('Assumptions&amp;Data'!$F$125*'Assumptions&amp;Data'!EY88)+('Assumptions&amp;Data'!$G$125*'Assumptions&amp;Data'!EY88)+('Assumptions&amp;Data'!$H$125*'Assumptions&amp;Data'!EY88)+('Assumptions&amp;Data'!$I$125*'Assumptions&amp;Data'!EY88)</f>
        <v>0</v>
      </c>
      <c r="ET45" s="149">
        <f>('Assumptions&amp;Data'!$F$125*'Assumptions&amp;Data'!EZ88)+('Assumptions&amp;Data'!$G$125*'Assumptions&amp;Data'!EZ88)+('Assumptions&amp;Data'!$H$125*'Assumptions&amp;Data'!EZ88)+('Assumptions&amp;Data'!$I$125*'Assumptions&amp;Data'!EZ88)</f>
        <v>0</v>
      </c>
      <c r="EU45" s="149">
        <f>('Assumptions&amp;Data'!$F$125*'Assumptions&amp;Data'!FA88)+('Assumptions&amp;Data'!$G$125*'Assumptions&amp;Data'!FA88)+('Assumptions&amp;Data'!$H$125*'Assumptions&amp;Data'!FA88)+('Assumptions&amp;Data'!$I$125*'Assumptions&amp;Data'!FA88)</f>
        <v>0</v>
      </c>
      <c r="EV45" s="149">
        <f>('Assumptions&amp;Data'!$F$125*'Assumptions&amp;Data'!FB88)+('Assumptions&amp;Data'!$G$125*'Assumptions&amp;Data'!FB88)+('Assumptions&amp;Data'!$H$125*'Assumptions&amp;Data'!FB88)+('Assumptions&amp;Data'!$I$125*'Assumptions&amp;Data'!FB88)</f>
        <v>0</v>
      </c>
      <c r="EW45" s="149">
        <f>('Assumptions&amp;Data'!$F$125*'Assumptions&amp;Data'!FC88)+('Assumptions&amp;Data'!$G$125*'Assumptions&amp;Data'!FC88)+('Assumptions&amp;Data'!$H$125*'Assumptions&amp;Data'!FC88)+('Assumptions&amp;Data'!$I$125*'Assumptions&amp;Data'!FC88)</f>
        <v>0</v>
      </c>
      <c r="EX45" s="149">
        <f>('Assumptions&amp;Data'!$F$125*'Assumptions&amp;Data'!FD88)+('Assumptions&amp;Data'!$G$125*'Assumptions&amp;Data'!FD88)+('Assumptions&amp;Data'!$H$125*'Assumptions&amp;Data'!FD88)+('Assumptions&amp;Data'!$I$125*'Assumptions&amp;Data'!FD88)</f>
        <v>0</v>
      </c>
      <c r="EY45" s="149">
        <f>('Assumptions&amp;Data'!$F$125*'Assumptions&amp;Data'!FE88)+('Assumptions&amp;Data'!$G$125*'Assumptions&amp;Data'!FE88)+('Assumptions&amp;Data'!$H$125*'Assumptions&amp;Data'!FE88)+('Assumptions&amp;Data'!$I$125*'Assumptions&amp;Data'!FE88)</f>
        <v>0</v>
      </c>
      <c r="EZ45" s="149">
        <f>('Assumptions&amp;Data'!$F$125*'Assumptions&amp;Data'!FF88)+('Assumptions&amp;Data'!$G$125*'Assumptions&amp;Data'!FF88)+('Assumptions&amp;Data'!$H$125*'Assumptions&amp;Data'!FF88)+('Assumptions&amp;Data'!$I$125*'Assumptions&amp;Data'!FF88)</f>
        <v>0</v>
      </c>
      <c r="FA45" s="149">
        <f>('Assumptions&amp;Data'!$F$125*'Assumptions&amp;Data'!FG88)+('Assumptions&amp;Data'!$G$125*'Assumptions&amp;Data'!FG88)+('Assumptions&amp;Data'!$H$125*'Assumptions&amp;Data'!FG88)+('Assumptions&amp;Data'!$I$125*'Assumptions&amp;Data'!FG88)</f>
        <v>0</v>
      </c>
      <c r="FB45" s="149">
        <f>('Assumptions&amp;Data'!$F$125*'Assumptions&amp;Data'!FH88)+('Assumptions&amp;Data'!$G$125*'Assumptions&amp;Data'!FH88)+('Assumptions&amp;Data'!$H$125*'Assumptions&amp;Data'!FH88)+('Assumptions&amp;Data'!$I$125*'Assumptions&amp;Data'!FH88)</f>
        <v>0</v>
      </c>
      <c r="FC45" s="149">
        <f>('Assumptions&amp;Data'!$F$125*'Assumptions&amp;Data'!FI88)+('Assumptions&amp;Data'!$G$125*'Assumptions&amp;Data'!FI88)+('Assumptions&amp;Data'!$H$125*'Assumptions&amp;Data'!FI88)+('Assumptions&amp;Data'!$I$125*'Assumptions&amp;Data'!FI88)</f>
        <v>0</v>
      </c>
      <c r="FD45" s="149">
        <f>('Assumptions&amp;Data'!$F$125*'Assumptions&amp;Data'!FJ88)+('Assumptions&amp;Data'!$G$125*'Assumptions&amp;Data'!FJ88)+('Assumptions&amp;Data'!$H$125*'Assumptions&amp;Data'!FJ88)+('Assumptions&amp;Data'!$I$125*'Assumptions&amp;Data'!FJ88)</f>
        <v>0</v>
      </c>
      <c r="FE45" s="149">
        <f>('Assumptions&amp;Data'!$F$125*'Assumptions&amp;Data'!FK88)+('Assumptions&amp;Data'!$G$125*'Assumptions&amp;Data'!FK88)+('Assumptions&amp;Data'!$H$125*'Assumptions&amp;Data'!FK88)+('Assumptions&amp;Data'!$I$125*'Assumptions&amp;Data'!FK88)</f>
        <v>0</v>
      </c>
      <c r="FF45" s="149">
        <f>('Assumptions&amp;Data'!$F$125*'Assumptions&amp;Data'!FL88)+('Assumptions&amp;Data'!$G$125*'Assumptions&amp;Data'!FL88)+('Assumptions&amp;Data'!$H$125*'Assumptions&amp;Data'!FL88)+('Assumptions&amp;Data'!$I$125*'Assumptions&amp;Data'!FL88)</f>
        <v>0</v>
      </c>
      <c r="FG45" s="149">
        <f>('Assumptions&amp;Data'!$F$125*'Assumptions&amp;Data'!FM88)+('Assumptions&amp;Data'!$G$125*'Assumptions&amp;Data'!FM88)+('Assumptions&amp;Data'!$H$125*'Assumptions&amp;Data'!FM88)+('Assumptions&amp;Data'!$I$125*'Assumptions&amp;Data'!FM88)</f>
        <v>0</v>
      </c>
      <c r="FH45" s="149">
        <f>('Assumptions&amp;Data'!$F$125*'Assumptions&amp;Data'!FN88)+('Assumptions&amp;Data'!$G$125*'Assumptions&amp;Data'!FN88)+('Assumptions&amp;Data'!$H$125*'Assumptions&amp;Data'!FN88)+('Assumptions&amp;Data'!$I$125*'Assumptions&amp;Data'!FN88)</f>
        <v>0</v>
      </c>
      <c r="FI45" s="149">
        <f>('Assumptions&amp;Data'!$F$125*'Assumptions&amp;Data'!FO88)+('Assumptions&amp;Data'!$G$125*'Assumptions&amp;Data'!FO88)+('Assumptions&amp;Data'!$H$125*'Assumptions&amp;Data'!FO88)+('Assumptions&amp;Data'!$I$125*'Assumptions&amp;Data'!FO88)</f>
        <v>0</v>
      </c>
      <c r="FJ45" s="149">
        <f>('Assumptions&amp;Data'!$F$125*'Assumptions&amp;Data'!FP88)+('Assumptions&amp;Data'!$G$125*'Assumptions&amp;Data'!FP88)+('Assumptions&amp;Data'!$H$125*'Assumptions&amp;Data'!FP88)+('Assumptions&amp;Data'!$I$125*'Assumptions&amp;Data'!FP88)</f>
        <v>0</v>
      </c>
      <c r="FK45" s="149">
        <f>('Assumptions&amp;Data'!$F$125*'Assumptions&amp;Data'!FQ88)+('Assumptions&amp;Data'!$G$125*'Assumptions&amp;Data'!FQ88)+('Assumptions&amp;Data'!$H$125*'Assumptions&amp;Data'!FQ88)+('Assumptions&amp;Data'!$I$125*'Assumptions&amp;Data'!FQ88)</f>
        <v>0</v>
      </c>
      <c r="FL45" s="149">
        <f>('Assumptions&amp;Data'!$F$125*'Assumptions&amp;Data'!FR88)+('Assumptions&amp;Data'!$G$125*'Assumptions&amp;Data'!FR88)+('Assumptions&amp;Data'!$H$125*'Assumptions&amp;Data'!FR88)+('Assumptions&amp;Data'!$I$125*'Assumptions&amp;Data'!FR88)</f>
        <v>0</v>
      </c>
      <c r="FM45" s="149">
        <f>('Assumptions&amp;Data'!$F$125*'Assumptions&amp;Data'!FS88)+('Assumptions&amp;Data'!$G$125*'Assumptions&amp;Data'!FS88)+('Assumptions&amp;Data'!$H$125*'Assumptions&amp;Data'!FS88)+('Assumptions&amp;Data'!$I$125*'Assumptions&amp;Data'!FS88)</f>
        <v>0</v>
      </c>
      <c r="FN45" s="149">
        <f>('Assumptions&amp;Data'!$F$125*'Assumptions&amp;Data'!FT88)+('Assumptions&amp;Data'!$G$125*'Assumptions&amp;Data'!FT88)+('Assumptions&amp;Data'!$H$125*'Assumptions&amp;Data'!FT88)+('Assumptions&amp;Data'!$I$125*'Assumptions&amp;Data'!FT88)</f>
        <v>0</v>
      </c>
      <c r="FO45" s="149">
        <f>('Assumptions&amp;Data'!$F$125*'Assumptions&amp;Data'!FU88)+('Assumptions&amp;Data'!$G$125*'Assumptions&amp;Data'!FU88)+('Assumptions&amp;Data'!$H$125*'Assumptions&amp;Data'!FU88)+('Assumptions&amp;Data'!$I$125*'Assumptions&amp;Data'!FU88)</f>
        <v>0</v>
      </c>
    </row>
    <row r="46" spans="1:176" x14ac:dyDescent="0.3">
      <c r="B46" s="41" t="s">
        <v>77</v>
      </c>
      <c r="C46" s="66">
        <f>SUM(F46:FO46)</f>
        <v>548.39240941791672</v>
      </c>
      <c r="D46" s="41"/>
      <c r="E46" s="41"/>
      <c r="F46" s="156">
        <f>('Assumptions&amp;Data'!$F$126*'Assumptions&amp;Data'!L89)+('Assumptions&amp;Data'!$G$126*'Assumptions&amp;Data'!L89)+('Assumptions&amp;Data'!$H$126*'Assumptions&amp;Data'!L89)+('Assumptions&amp;Data'!$I$126*'Assumptions&amp;Data'!L89)</f>
        <v>0</v>
      </c>
      <c r="G46" s="156">
        <f>('Assumptions&amp;Data'!$F$126*'Assumptions&amp;Data'!M89)+('Assumptions&amp;Data'!$G$126*'Assumptions&amp;Data'!M89)+('Assumptions&amp;Data'!$H$126*'Assumptions&amp;Data'!M89)+('Assumptions&amp;Data'!$I$126*'Assumptions&amp;Data'!M89)</f>
        <v>0</v>
      </c>
      <c r="H46" s="156">
        <f>('Assumptions&amp;Data'!$F$126*'Assumptions&amp;Data'!N89)+('Assumptions&amp;Data'!$G$126*'Assumptions&amp;Data'!N89)+('Assumptions&amp;Data'!$H$126*'Assumptions&amp;Data'!N89)+('Assumptions&amp;Data'!$I$126*'Assumptions&amp;Data'!N89)</f>
        <v>0</v>
      </c>
      <c r="I46" s="156">
        <f>('Assumptions&amp;Data'!$F$126*'Assumptions&amp;Data'!O89)+('Assumptions&amp;Data'!$G$126*'Assumptions&amp;Data'!O89)+('Assumptions&amp;Data'!$H$126*'Assumptions&amp;Data'!O89)+('Assumptions&amp;Data'!$I$126*'Assumptions&amp;Data'!O89)</f>
        <v>0</v>
      </c>
      <c r="J46" s="156">
        <f>('Assumptions&amp;Data'!$F$126*'Assumptions&amp;Data'!P89)+('Assumptions&amp;Data'!$G$126*'Assumptions&amp;Data'!P89)+('Assumptions&amp;Data'!$H$126*'Assumptions&amp;Data'!P89)+('Assumptions&amp;Data'!$I$126*'Assumptions&amp;Data'!P89)</f>
        <v>0</v>
      </c>
      <c r="K46" s="156">
        <f>('Assumptions&amp;Data'!$F$126*'Assumptions&amp;Data'!Q89)+('Assumptions&amp;Data'!$G$126*'Assumptions&amp;Data'!Q89)+('Assumptions&amp;Data'!$H$126*'Assumptions&amp;Data'!Q89)+('Assumptions&amp;Data'!$I$126*'Assumptions&amp;Data'!Q89)</f>
        <v>0</v>
      </c>
      <c r="L46" s="156">
        <f>('Assumptions&amp;Data'!$F$126*'Assumptions&amp;Data'!R89)+('Assumptions&amp;Data'!$G$126*'Assumptions&amp;Data'!R89)+('Assumptions&amp;Data'!$H$126*'Assumptions&amp;Data'!R89)+('Assumptions&amp;Data'!$I$126*'Assumptions&amp;Data'!R89)</f>
        <v>0</v>
      </c>
      <c r="M46" s="156">
        <f>('Assumptions&amp;Data'!$F$126*'Assumptions&amp;Data'!S89)+('Assumptions&amp;Data'!$G$126*'Assumptions&amp;Data'!S89)+('Assumptions&amp;Data'!$H$126*'Assumptions&amp;Data'!S89)+('Assumptions&amp;Data'!$I$126*'Assumptions&amp;Data'!S89)</f>
        <v>0</v>
      </c>
      <c r="N46" s="156">
        <f>('Assumptions&amp;Data'!$F$126*'Assumptions&amp;Data'!T89)+('Assumptions&amp;Data'!$G$126*'Assumptions&amp;Data'!T89)+('Assumptions&amp;Data'!$H$126*'Assumptions&amp;Data'!T89)+('Assumptions&amp;Data'!$I$126*'Assumptions&amp;Data'!T89)</f>
        <v>0</v>
      </c>
      <c r="O46" s="156">
        <f>('Assumptions&amp;Data'!$F$126*'Assumptions&amp;Data'!U89)+('Assumptions&amp;Data'!$G$126*'Assumptions&amp;Data'!U89)+('Assumptions&amp;Data'!$H$126*'Assumptions&amp;Data'!U89)+('Assumptions&amp;Data'!$I$126*'Assumptions&amp;Data'!U89)</f>
        <v>0</v>
      </c>
      <c r="P46" s="156">
        <f>('Assumptions&amp;Data'!$F$126*'Assumptions&amp;Data'!V89)+('Assumptions&amp;Data'!$G$126*'Assumptions&amp;Data'!V89)+('Assumptions&amp;Data'!$H$126*'Assumptions&amp;Data'!V89)+('Assumptions&amp;Data'!$I$126*'Assumptions&amp;Data'!V89)</f>
        <v>0</v>
      </c>
      <c r="Q46" s="156">
        <f>('Assumptions&amp;Data'!$F$126*'Assumptions&amp;Data'!W89)+('Assumptions&amp;Data'!$G$126*'Assumptions&amp;Data'!W89)+('Assumptions&amp;Data'!$H$126*'Assumptions&amp;Data'!W89)+('Assumptions&amp;Data'!$I$126*'Assumptions&amp;Data'!W89)</f>
        <v>0</v>
      </c>
      <c r="R46" s="156">
        <f>('Assumptions&amp;Data'!$F$126*'Assumptions&amp;Data'!X89)+('Assumptions&amp;Data'!$G$126*'Assumptions&amp;Data'!X89)+('Assumptions&amp;Data'!$H$126*'Assumptions&amp;Data'!X89)+('Assumptions&amp;Data'!$I$126*'Assumptions&amp;Data'!X89)</f>
        <v>0</v>
      </c>
      <c r="S46" s="156">
        <f>('Assumptions&amp;Data'!$F$126*'Assumptions&amp;Data'!Y89)+('Assumptions&amp;Data'!$G$126*'Assumptions&amp;Data'!Y89)+('Assumptions&amp;Data'!$H$126*'Assumptions&amp;Data'!Y89)+('Assumptions&amp;Data'!$I$126*'Assumptions&amp;Data'!Y89)</f>
        <v>0</v>
      </c>
      <c r="T46" s="156">
        <f>('Assumptions&amp;Data'!$F$126*'Assumptions&amp;Data'!Z89)+('Assumptions&amp;Data'!$G$126*'Assumptions&amp;Data'!Z89)+('Assumptions&amp;Data'!$H$126*'Assumptions&amp;Data'!Z89)+('Assumptions&amp;Data'!$I$126*'Assumptions&amp;Data'!Z89)</f>
        <v>0</v>
      </c>
      <c r="U46" s="156">
        <f>('Assumptions&amp;Data'!$F$126*'Assumptions&amp;Data'!AA89)+('Assumptions&amp;Data'!$G$126*'Assumptions&amp;Data'!AA89)+('Assumptions&amp;Data'!$H$126*'Assumptions&amp;Data'!AA89)+('Assumptions&amp;Data'!$I$126*'Assumptions&amp;Data'!AA89)</f>
        <v>0</v>
      </c>
      <c r="V46" s="156">
        <f>('Assumptions&amp;Data'!$F$126*'Assumptions&amp;Data'!AB89)+('Assumptions&amp;Data'!$G$126*'Assumptions&amp;Data'!AB89)+('Assumptions&amp;Data'!$H$126*'Assumptions&amp;Data'!AB89)+('Assumptions&amp;Data'!$I$126*'Assumptions&amp;Data'!AB89)</f>
        <v>0</v>
      </c>
      <c r="W46" s="156">
        <f>('Assumptions&amp;Data'!$F$126*'Assumptions&amp;Data'!AC89)+('Assumptions&amp;Data'!$G$126*'Assumptions&amp;Data'!AC89)+('Assumptions&amp;Data'!$H$126*'Assumptions&amp;Data'!AC89)+('Assumptions&amp;Data'!$I$126*'Assumptions&amp;Data'!AC89)</f>
        <v>0</v>
      </c>
      <c r="X46" s="156">
        <f>('Assumptions&amp;Data'!$F$126*'Assumptions&amp;Data'!AD89)+('Assumptions&amp;Data'!$G$126*'Assumptions&amp;Data'!AD89)+('Assumptions&amp;Data'!$H$126*'Assumptions&amp;Data'!AD89)+('Assumptions&amp;Data'!$I$126*'Assumptions&amp;Data'!AD89)</f>
        <v>0</v>
      </c>
      <c r="Y46" s="156">
        <f>('Assumptions&amp;Data'!$F$126*'Assumptions&amp;Data'!AE89)+('Assumptions&amp;Data'!$G$126*'Assumptions&amp;Data'!AE89)+('Assumptions&amp;Data'!$H$126*'Assumptions&amp;Data'!AE89)+('Assumptions&amp;Data'!$I$126*'Assumptions&amp;Data'!AE89)</f>
        <v>0</v>
      </c>
      <c r="Z46" s="156">
        <f>('Assumptions&amp;Data'!$F$126*'Assumptions&amp;Data'!AF89)+('Assumptions&amp;Data'!$G$126*'Assumptions&amp;Data'!AF89)+('Assumptions&amp;Data'!$H$126*'Assumptions&amp;Data'!AF89)+('Assumptions&amp;Data'!$I$126*'Assumptions&amp;Data'!AF89)</f>
        <v>0</v>
      </c>
      <c r="AA46" s="156">
        <f>('Assumptions&amp;Data'!$F$126*'Assumptions&amp;Data'!AG89)+('Assumptions&amp;Data'!$G$126*'Assumptions&amp;Data'!AG89)+('Assumptions&amp;Data'!$H$126*'Assumptions&amp;Data'!AG89)+('Assumptions&amp;Data'!$I$126*'Assumptions&amp;Data'!AG89)</f>
        <v>0</v>
      </c>
      <c r="AB46" s="156">
        <f>('Assumptions&amp;Data'!$F$126*'Assumptions&amp;Data'!AH89)+('Assumptions&amp;Data'!$G$126*'Assumptions&amp;Data'!AH89)+('Assumptions&amp;Data'!$H$126*'Assumptions&amp;Data'!AH89)+('Assumptions&amp;Data'!$I$126*'Assumptions&amp;Data'!AH89)</f>
        <v>0</v>
      </c>
      <c r="AC46" s="156">
        <f>('Assumptions&amp;Data'!$F$126*'Assumptions&amp;Data'!AI89)+('Assumptions&amp;Data'!$G$126*'Assumptions&amp;Data'!AI89)+('Assumptions&amp;Data'!$H$126*'Assumptions&amp;Data'!AI89)+('Assumptions&amp;Data'!$I$126*'Assumptions&amp;Data'!AI89)</f>
        <v>0</v>
      </c>
      <c r="AD46" s="156">
        <f>('Assumptions&amp;Data'!$F$126*'Assumptions&amp;Data'!AJ89)+('Assumptions&amp;Data'!$G$126*'Assumptions&amp;Data'!AJ89)+('Assumptions&amp;Data'!$H$126*'Assumptions&amp;Data'!AJ89)+('Assumptions&amp;Data'!$I$126*'Assumptions&amp;Data'!AJ89)</f>
        <v>0</v>
      </c>
      <c r="AE46" s="156">
        <f>('Assumptions&amp;Data'!$F$126*'Assumptions&amp;Data'!AK89)+('Assumptions&amp;Data'!$G$126*'Assumptions&amp;Data'!AK89)+('Assumptions&amp;Data'!$H$126*'Assumptions&amp;Data'!AK89)+('Assumptions&amp;Data'!$I$126*'Assumptions&amp;Data'!AK89)</f>
        <v>0</v>
      </c>
      <c r="AF46" s="156">
        <f>('Assumptions&amp;Data'!$F$126*'Assumptions&amp;Data'!AL89)+('Assumptions&amp;Data'!$G$126*'Assumptions&amp;Data'!AL89)+('Assumptions&amp;Data'!$H$126*'Assumptions&amp;Data'!AL89)+('Assumptions&amp;Data'!$I$126*'Assumptions&amp;Data'!AL89)</f>
        <v>41.129430706343783</v>
      </c>
      <c r="AG46" s="156">
        <f>('Assumptions&amp;Data'!$F$126*'Assumptions&amp;Data'!AM89)+('Assumptions&amp;Data'!$G$126*'Assumptions&amp;Data'!AM89)+('Assumptions&amp;Data'!$H$126*'Assumptions&amp;Data'!AM89)+('Assumptions&amp;Data'!$I$126*'Assumptions&amp;Data'!AM89)</f>
        <v>41.129430706343783</v>
      </c>
      <c r="AH46" s="156">
        <f>('Assumptions&amp;Data'!$F$126*'Assumptions&amp;Data'!AN89)+('Assumptions&amp;Data'!$G$126*'Assumptions&amp;Data'!AN89)+('Assumptions&amp;Data'!$H$126*'Assumptions&amp;Data'!AN89)+('Assumptions&amp;Data'!$I$126*'Assumptions&amp;Data'!AN89)</f>
        <v>41.129430706343783</v>
      </c>
      <c r="AI46" s="156">
        <f>('Assumptions&amp;Data'!$F$126*'Assumptions&amp;Data'!AO89)+('Assumptions&amp;Data'!$G$126*'Assumptions&amp;Data'!AO89)+('Assumptions&amp;Data'!$H$126*'Assumptions&amp;Data'!AO89)+('Assumptions&amp;Data'!$I$126*'Assumptions&amp;Data'!AO89)</f>
        <v>27.419620470895861</v>
      </c>
      <c r="AJ46" s="156">
        <f>('Assumptions&amp;Data'!$F$126*'Assumptions&amp;Data'!AP89)+('Assumptions&amp;Data'!$G$126*'Assumptions&amp;Data'!AP89)+('Assumptions&amp;Data'!$H$126*'Assumptions&amp;Data'!AP89)+('Assumptions&amp;Data'!$I$126*'Assumptions&amp;Data'!AP89)</f>
        <v>27.419620470895861</v>
      </c>
      <c r="AK46" s="156">
        <f>('Assumptions&amp;Data'!$F$126*'Assumptions&amp;Data'!AQ89)+('Assumptions&amp;Data'!$G$126*'Assumptions&amp;Data'!AQ89)+('Assumptions&amp;Data'!$H$126*'Assumptions&amp;Data'!AQ89)+('Assumptions&amp;Data'!$I$126*'Assumptions&amp;Data'!AQ89)</f>
        <v>27.419620470895861</v>
      </c>
      <c r="AL46" s="156">
        <f>('Assumptions&amp;Data'!$F$126*'Assumptions&amp;Data'!AR89)+('Assumptions&amp;Data'!$G$126*'Assumptions&amp;Data'!AR89)+('Assumptions&amp;Data'!$H$126*'Assumptions&amp;Data'!AR89)+('Assumptions&amp;Data'!$I$126*'Assumptions&amp;Data'!AR89)</f>
        <v>27.419620470895861</v>
      </c>
      <c r="AM46" s="156">
        <f>('Assumptions&amp;Data'!$F$126*'Assumptions&amp;Data'!AS89)+('Assumptions&amp;Data'!$G$126*'Assumptions&amp;Data'!AS89)+('Assumptions&amp;Data'!$H$126*'Assumptions&amp;Data'!AS89)+('Assumptions&amp;Data'!$I$126*'Assumptions&amp;Data'!AS89)</f>
        <v>16.451772282537512</v>
      </c>
      <c r="AN46" s="156">
        <f>('Assumptions&amp;Data'!$F$126*'Assumptions&amp;Data'!AT89)+('Assumptions&amp;Data'!$G$126*'Assumptions&amp;Data'!AT89)+('Assumptions&amp;Data'!$H$126*'Assumptions&amp;Data'!AT89)+('Assumptions&amp;Data'!$I$126*'Assumptions&amp;Data'!AT89)</f>
        <v>16.451772282537512</v>
      </c>
      <c r="AO46" s="156">
        <f>('Assumptions&amp;Data'!$F$126*'Assumptions&amp;Data'!AU89)+('Assumptions&amp;Data'!$G$126*'Assumptions&amp;Data'!AU89)+('Assumptions&amp;Data'!$H$126*'Assumptions&amp;Data'!AU89)+('Assumptions&amp;Data'!$I$126*'Assumptions&amp;Data'!AU89)</f>
        <v>16.451772282537512</v>
      </c>
      <c r="AP46" s="156">
        <f>('Assumptions&amp;Data'!$F$126*'Assumptions&amp;Data'!AV89)+('Assumptions&amp;Data'!$G$126*'Assumptions&amp;Data'!AV89)+('Assumptions&amp;Data'!$H$126*'Assumptions&amp;Data'!AV89)+('Assumptions&amp;Data'!$I$126*'Assumptions&amp;Data'!AV89)</f>
        <v>16.451772282537512</v>
      </c>
      <c r="AQ46" s="156">
        <f>('Assumptions&amp;Data'!$F$126*'Assumptions&amp;Data'!AW89)+('Assumptions&amp;Data'!$G$126*'Assumptions&amp;Data'!AW89)+('Assumptions&amp;Data'!$H$126*'Assumptions&amp;Data'!AW89)+('Assumptions&amp;Data'!$I$126*'Assumptions&amp;Data'!AW89)</f>
        <v>16.451772282537512</v>
      </c>
      <c r="AR46" s="156">
        <f>('Assumptions&amp;Data'!$F$126*'Assumptions&amp;Data'!AX89)+('Assumptions&amp;Data'!$G$126*'Assumptions&amp;Data'!AX89)+('Assumptions&amp;Data'!$H$126*'Assumptions&amp;Data'!AX89)+('Assumptions&amp;Data'!$I$126*'Assumptions&amp;Data'!AX89)</f>
        <v>16.451772282537512</v>
      </c>
      <c r="AS46" s="156">
        <f>('Assumptions&amp;Data'!$F$126*'Assumptions&amp;Data'!AY89)+('Assumptions&amp;Data'!$G$126*'Assumptions&amp;Data'!AY89)+('Assumptions&amp;Data'!$H$126*'Assumptions&amp;Data'!AY89)+('Assumptions&amp;Data'!$I$126*'Assumptions&amp;Data'!AY89)</f>
        <v>16.451772282537512</v>
      </c>
      <c r="AT46" s="156">
        <f>('Assumptions&amp;Data'!$F$126*'Assumptions&amp;Data'!AZ89)+('Assumptions&amp;Data'!$G$126*'Assumptions&amp;Data'!AZ89)+('Assumptions&amp;Data'!$H$126*'Assumptions&amp;Data'!AZ89)+('Assumptions&amp;Data'!$I$126*'Assumptions&amp;Data'!AZ89)</f>
        <v>16.451772282537512</v>
      </c>
      <c r="AU46" s="156">
        <f>('Assumptions&amp;Data'!$F$126*'Assumptions&amp;Data'!BA89)+('Assumptions&amp;Data'!$G$126*'Assumptions&amp;Data'!BA89)+('Assumptions&amp;Data'!$H$126*'Assumptions&amp;Data'!BA89)+('Assumptions&amp;Data'!$I$126*'Assumptions&amp;Data'!BA89)</f>
        <v>16.451772282537512</v>
      </c>
      <c r="AV46" s="156">
        <f>('Assumptions&amp;Data'!$F$126*'Assumptions&amp;Data'!BB89)+('Assumptions&amp;Data'!$G$126*'Assumptions&amp;Data'!BB89)+('Assumptions&amp;Data'!$H$126*'Assumptions&amp;Data'!BB89)+('Assumptions&amp;Data'!$I$126*'Assumptions&amp;Data'!BB89)</f>
        <v>16.451772282537512</v>
      </c>
      <c r="AW46" s="156">
        <f>('Assumptions&amp;Data'!$F$126*'Assumptions&amp;Data'!BC89)+('Assumptions&amp;Data'!$G$126*'Assumptions&amp;Data'!BC89)+('Assumptions&amp;Data'!$H$126*'Assumptions&amp;Data'!BC89)+('Assumptions&amp;Data'!$I$126*'Assumptions&amp;Data'!BC89)</f>
        <v>16.451772282537512</v>
      </c>
      <c r="AX46" s="156">
        <f>('Assumptions&amp;Data'!$F$126*'Assumptions&amp;Data'!BD89)+('Assumptions&amp;Data'!$G$126*'Assumptions&amp;Data'!BD89)+('Assumptions&amp;Data'!$H$126*'Assumptions&amp;Data'!BD89)+('Assumptions&amp;Data'!$I$126*'Assumptions&amp;Data'!BD89)</f>
        <v>16.451772282537512</v>
      </c>
      <c r="AY46" s="156">
        <f>('Assumptions&amp;Data'!$F$126*'Assumptions&amp;Data'!BE89)+('Assumptions&amp;Data'!$G$126*'Assumptions&amp;Data'!BE89)+('Assumptions&amp;Data'!$H$126*'Assumptions&amp;Data'!BE89)+('Assumptions&amp;Data'!$I$126*'Assumptions&amp;Data'!BE89)</f>
        <v>16.451772282537512</v>
      </c>
      <c r="AZ46" s="156">
        <f>('Assumptions&amp;Data'!$F$126*'Assumptions&amp;Data'!BF89)+('Assumptions&amp;Data'!$G$126*'Assumptions&amp;Data'!BF89)+('Assumptions&amp;Data'!$H$126*'Assumptions&amp;Data'!BF89)+('Assumptions&amp;Data'!$I$126*'Assumptions&amp;Data'!BF89)</f>
        <v>16.451772282537512</v>
      </c>
      <c r="BA46" s="156">
        <f>('Assumptions&amp;Data'!$F$126*'Assumptions&amp;Data'!BG89)+('Assumptions&amp;Data'!$G$126*'Assumptions&amp;Data'!BG89)+('Assumptions&amp;Data'!$H$126*'Assumptions&amp;Data'!BG89)+('Assumptions&amp;Data'!$I$126*'Assumptions&amp;Data'!BG89)</f>
        <v>16.451772282537512</v>
      </c>
      <c r="BB46" s="156">
        <f>('Assumptions&amp;Data'!$F$126*'Assumptions&amp;Data'!BH89)+('Assumptions&amp;Data'!$G$126*'Assumptions&amp;Data'!BH89)+('Assumptions&amp;Data'!$H$126*'Assumptions&amp;Data'!BH89)+('Assumptions&amp;Data'!$I$126*'Assumptions&amp;Data'!BH89)</f>
        <v>38.387468659254203</v>
      </c>
      <c r="BC46" s="156">
        <f>('Assumptions&amp;Data'!$F$126*'Assumptions&amp;Data'!BI89)+('Assumptions&amp;Data'!$G$126*'Assumptions&amp;Data'!BI89)+('Assumptions&amp;Data'!$H$126*'Assumptions&amp;Data'!BI89)+('Assumptions&amp;Data'!$I$126*'Assumptions&amp;Data'!BI89)</f>
        <v>16.451772282537512</v>
      </c>
      <c r="BD46" s="156">
        <f>('Assumptions&amp;Data'!$F$126*'Assumptions&amp;Data'!BJ89)+('Assumptions&amp;Data'!$G$126*'Assumptions&amp;Data'!BJ89)+('Assumptions&amp;Data'!$H$126*'Assumptions&amp;Data'!BJ89)+('Assumptions&amp;Data'!$I$126*'Assumptions&amp;Data'!BJ89)</f>
        <v>13.709810235447758</v>
      </c>
      <c r="BE46" s="156">
        <f>('Assumptions&amp;Data'!$F$126*'Assumptions&amp;Data'!BK89)+('Assumptions&amp;Data'!$G$126*'Assumptions&amp;Data'!BK89)+('Assumptions&amp;Data'!$H$126*'Assumptions&amp;Data'!BK89)+('Assumptions&amp;Data'!$I$126*'Assumptions&amp;Data'!BK89)</f>
        <v>0</v>
      </c>
      <c r="BF46" s="156">
        <f>('Assumptions&amp;Data'!$F$126*'Assumptions&amp;Data'!BL89)+('Assumptions&amp;Data'!$G$126*'Assumptions&amp;Data'!BL89)+('Assumptions&amp;Data'!$H$126*'Assumptions&amp;Data'!BL89)+('Assumptions&amp;Data'!$I$126*'Assumptions&amp;Data'!BL89)</f>
        <v>0</v>
      </c>
      <c r="BG46" s="156">
        <f>('Assumptions&amp;Data'!$F$126*'Assumptions&amp;Data'!BM89)+('Assumptions&amp;Data'!$G$126*'Assumptions&amp;Data'!BM89)+('Assumptions&amp;Data'!$H$126*'Assumptions&amp;Data'!BM89)+('Assumptions&amp;Data'!$I$126*'Assumptions&amp;Data'!BM89)</f>
        <v>0</v>
      </c>
      <c r="BH46" s="156">
        <f>('Assumptions&amp;Data'!$F$126*'Assumptions&amp;Data'!BN89)+('Assumptions&amp;Data'!$G$126*'Assumptions&amp;Data'!BN89)+('Assumptions&amp;Data'!$H$126*'Assumptions&amp;Data'!BN89)+('Assumptions&amp;Data'!$I$126*'Assumptions&amp;Data'!BN89)</f>
        <v>0</v>
      </c>
      <c r="BI46" s="156">
        <f>('Assumptions&amp;Data'!$F$126*'Assumptions&amp;Data'!BO89)+('Assumptions&amp;Data'!$G$126*'Assumptions&amp;Data'!BO89)+('Assumptions&amp;Data'!$H$126*'Assumptions&amp;Data'!BO89)+('Assumptions&amp;Data'!$I$126*'Assumptions&amp;Data'!BO89)</f>
        <v>0</v>
      </c>
      <c r="BJ46" s="156">
        <f>('Assumptions&amp;Data'!$F$126*'Assumptions&amp;Data'!BP89)+('Assumptions&amp;Data'!$G$126*'Assumptions&amp;Data'!BP89)+('Assumptions&amp;Data'!$H$126*'Assumptions&amp;Data'!BP89)+('Assumptions&amp;Data'!$I$126*'Assumptions&amp;Data'!BP89)</f>
        <v>0</v>
      </c>
      <c r="BK46" s="156">
        <f>('Assumptions&amp;Data'!$F$126*'Assumptions&amp;Data'!BQ89)+('Assumptions&amp;Data'!$G$126*'Assumptions&amp;Data'!BQ89)+('Assumptions&amp;Data'!$H$126*'Assumptions&amp;Data'!BQ89)+('Assumptions&amp;Data'!$I$126*'Assumptions&amp;Data'!BQ89)</f>
        <v>0</v>
      </c>
      <c r="BL46" s="156">
        <f>('Assumptions&amp;Data'!$F$126*'Assumptions&amp;Data'!BR89)+('Assumptions&amp;Data'!$G$126*'Assumptions&amp;Data'!BR89)+('Assumptions&amp;Data'!$H$126*'Assumptions&amp;Data'!BR89)+('Assumptions&amp;Data'!$I$126*'Assumptions&amp;Data'!BR89)</f>
        <v>0</v>
      </c>
      <c r="BM46" s="156">
        <f>('Assumptions&amp;Data'!$F$126*'Assumptions&amp;Data'!BS89)+('Assumptions&amp;Data'!$G$126*'Assumptions&amp;Data'!BS89)+('Assumptions&amp;Data'!$H$126*'Assumptions&amp;Data'!BS89)+('Assumptions&amp;Data'!$I$126*'Assumptions&amp;Data'!BS89)</f>
        <v>0</v>
      </c>
      <c r="BN46" s="156">
        <f>('Assumptions&amp;Data'!$F$126*'Assumptions&amp;Data'!BT89)+('Assumptions&amp;Data'!$G$126*'Assumptions&amp;Data'!BT89)+('Assumptions&amp;Data'!$H$126*'Assumptions&amp;Data'!BT89)+('Assumptions&amp;Data'!$I$126*'Assumptions&amp;Data'!BT89)</f>
        <v>0</v>
      </c>
      <c r="BO46" s="156">
        <f>('Assumptions&amp;Data'!$F$126*'Assumptions&amp;Data'!BU89)+('Assumptions&amp;Data'!$G$126*'Assumptions&amp;Data'!BU89)+('Assumptions&amp;Data'!$H$126*'Assumptions&amp;Data'!BU89)+('Assumptions&amp;Data'!$I$126*'Assumptions&amp;Data'!BU89)</f>
        <v>0</v>
      </c>
      <c r="BP46" s="156">
        <f>('Assumptions&amp;Data'!$F$126*'Assumptions&amp;Data'!BV89)+('Assumptions&amp;Data'!$G$126*'Assumptions&amp;Data'!BV89)+('Assumptions&amp;Data'!$H$126*'Assumptions&amp;Data'!BV89)+('Assumptions&amp;Data'!$I$126*'Assumptions&amp;Data'!BV89)</f>
        <v>0</v>
      </c>
      <c r="BQ46" s="156">
        <f>('Assumptions&amp;Data'!$F$126*'Assumptions&amp;Data'!BW89)+('Assumptions&amp;Data'!$G$126*'Assumptions&amp;Data'!BW89)+('Assumptions&amp;Data'!$H$126*'Assumptions&amp;Data'!BW89)+('Assumptions&amp;Data'!$I$126*'Assumptions&amp;Data'!BW89)</f>
        <v>0</v>
      </c>
      <c r="BR46" s="156">
        <f>('Assumptions&amp;Data'!$F$126*'Assumptions&amp;Data'!BX89)+('Assumptions&amp;Data'!$G$126*'Assumptions&amp;Data'!BX89)+('Assumptions&amp;Data'!$H$126*'Assumptions&amp;Data'!BX89)+('Assumptions&amp;Data'!$I$126*'Assumptions&amp;Data'!BX89)</f>
        <v>0</v>
      </c>
      <c r="BS46" s="156">
        <f>('Assumptions&amp;Data'!$F$126*'Assumptions&amp;Data'!BY89)+('Assumptions&amp;Data'!$G$126*'Assumptions&amp;Data'!BY89)+('Assumptions&amp;Data'!$H$126*'Assumptions&amp;Data'!BY89)+('Assumptions&amp;Data'!$I$126*'Assumptions&amp;Data'!BY89)</f>
        <v>0</v>
      </c>
      <c r="BT46" s="156">
        <f>('Assumptions&amp;Data'!$F$126*'Assumptions&amp;Data'!BZ89)+('Assumptions&amp;Data'!$G$126*'Assumptions&amp;Data'!BZ89)+('Assumptions&amp;Data'!$H$126*'Assumptions&amp;Data'!BZ89)+('Assumptions&amp;Data'!$I$126*'Assumptions&amp;Data'!BZ89)</f>
        <v>0</v>
      </c>
      <c r="BU46" s="156">
        <f>('Assumptions&amp;Data'!$F$126*'Assumptions&amp;Data'!CA89)+('Assumptions&amp;Data'!$G$126*'Assumptions&amp;Data'!CA89)+('Assumptions&amp;Data'!$H$126*'Assumptions&amp;Data'!CA89)+('Assumptions&amp;Data'!$I$126*'Assumptions&amp;Data'!CA89)</f>
        <v>0</v>
      </c>
      <c r="BV46" s="156">
        <f>('Assumptions&amp;Data'!$F$126*'Assumptions&amp;Data'!CB89)+('Assumptions&amp;Data'!$G$126*'Assumptions&amp;Data'!CB89)+('Assumptions&amp;Data'!$H$126*'Assumptions&amp;Data'!CB89)+('Assumptions&amp;Data'!$I$126*'Assumptions&amp;Data'!CB89)</f>
        <v>0</v>
      </c>
      <c r="BW46" s="156">
        <f>('Assumptions&amp;Data'!$F$126*'Assumptions&amp;Data'!CC89)+('Assumptions&amp;Data'!$G$126*'Assumptions&amp;Data'!CC89)+('Assumptions&amp;Data'!$H$126*'Assumptions&amp;Data'!CC89)+('Assumptions&amp;Data'!$I$126*'Assumptions&amp;Data'!CC89)</f>
        <v>0</v>
      </c>
      <c r="BX46" s="156">
        <f>('Assumptions&amp;Data'!$F$126*'Assumptions&amp;Data'!CD89)+('Assumptions&amp;Data'!$G$126*'Assumptions&amp;Data'!CD89)+('Assumptions&amp;Data'!$H$126*'Assumptions&amp;Data'!CD89)+('Assumptions&amp;Data'!$I$126*'Assumptions&amp;Data'!CD89)</f>
        <v>0</v>
      </c>
      <c r="BY46" s="156">
        <f>('Assumptions&amp;Data'!$F$126*'Assumptions&amp;Data'!CE89)+('Assumptions&amp;Data'!$G$126*'Assumptions&amp;Data'!CE89)+('Assumptions&amp;Data'!$H$126*'Assumptions&amp;Data'!CE89)+('Assumptions&amp;Data'!$I$126*'Assumptions&amp;Data'!CE89)</f>
        <v>0</v>
      </c>
      <c r="BZ46" s="156">
        <f>('Assumptions&amp;Data'!$F$126*'Assumptions&amp;Data'!CF89)+('Assumptions&amp;Data'!$G$126*'Assumptions&amp;Data'!CF89)+('Assumptions&amp;Data'!$H$126*'Assumptions&amp;Data'!CF89)+('Assumptions&amp;Data'!$I$126*'Assumptions&amp;Data'!CF89)</f>
        <v>0</v>
      </c>
      <c r="CA46" s="156">
        <f>('Assumptions&amp;Data'!$F$126*'Assumptions&amp;Data'!CG89)+('Assumptions&amp;Data'!$G$126*'Assumptions&amp;Data'!CG89)+('Assumptions&amp;Data'!$H$126*'Assumptions&amp;Data'!CG89)+('Assumptions&amp;Data'!$I$126*'Assumptions&amp;Data'!CG89)</f>
        <v>0</v>
      </c>
      <c r="CB46" s="156">
        <f>('Assumptions&amp;Data'!$F$126*'Assumptions&amp;Data'!CH89)+('Assumptions&amp;Data'!$G$126*'Assumptions&amp;Data'!CH89)+('Assumptions&amp;Data'!$H$126*'Assumptions&amp;Data'!CH89)+('Assumptions&amp;Data'!$I$126*'Assumptions&amp;Data'!CH89)</f>
        <v>0</v>
      </c>
      <c r="CC46" s="156">
        <f>('Assumptions&amp;Data'!$F$126*'Assumptions&amp;Data'!CI89)+('Assumptions&amp;Data'!$G$126*'Assumptions&amp;Data'!CI89)+('Assumptions&amp;Data'!$H$126*'Assumptions&amp;Data'!CI89)+('Assumptions&amp;Data'!$I$126*'Assumptions&amp;Data'!CI89)</f>
        <v>0</v>
      </c>
      <c r="CD46" s="156">
        <f>('Assumptions&amp;Data'!$F$126*'Assumptions&amp;Data'!CJ89)+('Assumptions&amp;Data'!$G$126*'Assumptions&amp;Data'!CJ89)+('Assumptions&amp;Data'!$H$126*'Assumptions&amp;Data'!CJ89)+('Assumptions&amp;Data'!$I$126*'Assumptions&amp;Data'!CJ89)</f>
        <v>0</v>
      </c>
      <c r="CE46" s="156">
        <f>('Assumptions&amp;Data'!$F$126*'Assumptions&amp;Data'!CK89)+('Assumptions&amp;Data'!$G$126*'Assumptions&amp;Data'!CK89)+('Assumptions&amp;Data'!$H$126*'Assumptions&amp;Data'!CK89)+('Assumptions&amp;Data'!$I$126*'Assumptions&amp;Data'!CK89)</f>
        <v>0</v>
      </c>
      <c r="CF46" s="156">
        <f>('Assumptions&amp;Data'!$F$126*'Assumptions&amp;Data'!CL89)+('Assumptions&amp;Data'!$G$126*'Assumptions&amp;Data'!CL89)+('Assumptions&amp;Data'!$H$126*'Assumptions&amp;Data'!CL89)+('Assumptions&amp;Data'!$I$126*'Assumptions&amp;Data'!CL89)</f>
        <v>0</v>
      </c>
      <c r="CG46" s="156">
        <f>('Assumptions&amp;Data'!$F$126*'Assumptions&amp;Data'!CM89)+('Assumptions&amp;Data'!$G$126*'Assumptions&amp;Data'!CM89)+('Assumptions&amp;Data'!$H$126*'Assumptions&amp;Data'!CM89)+('Assumptions&amp;Data'!$I$126*'Assumptions&amp;Data'!CM89)</f>
        <v>0</v>
      </c>
      <c r="CH46" s="156">
        <f>('Assumptions&amp;Data'!$F$126*'Assumptions&amp;Data'!CN89)+('Assumptions&amp;Data'!$G$126*'Assumptions&amp;Data'!CN89)+('Assumptions&amp;Data'!$H$126*'Assumptions&amp;Data'!CN89)+('Assumptions&amp;Data'!$I$126*'Assumptions&amp;Data'!CN89)</f>
        <v>0</v>
      </c>
      <c r="CI46" s="156">
        <f>('Assumptions&amp;Data'!$F$126*'Assumptions&amp;Data'!CO89)+('Assumptions&amp;Data'!$G$126*'Assumptions&amp;Data'!CO89)+('Assumptions&amp;Data'!$H$126*'Assumptions&amp;Data'!CO89)+('Assumptions&amp;Data'!$I$126*'Assumptions&amp;Data'!CO89)</f>
        <v>0</v>
      </c>
      <c r="CJ46" s="156">
        <f>('Assumptions&amp;Data'!$F$126*'Assumptions&amp;Data'!CP89)+('Assumptions&amp;Data'!$G$126*'Assumptions&amp;Data'!CP89)+('Assumptions&amp;Data'!$H$126*'Assumptions&amp;Data'!CP89)+('Assumptions&amp;Data'!$I$126*'Assumptions&amp;Data'!CP89)</f>
        <v>0</v>
      </c>
      <c r="CK46" s="156">
        <f>('Assumptions&amp;Data'!$F$126*'Assumptions&amp;Data'!CQ89)+('Assumptions&amp;Data'!$G$126*'Assumptions&amp;Data'!CQ89)+('Assumptions&amp;Data'!$H$126*'Assumptions&amp;Data'!CQ89)+('Assumptions&amp;Data'!$I$126*'Assumptions&amp;Data'!CQ89)</f>
        <v>0</v>
      </c>
      <c r="CL46" s="156">
        <f>('Assumptions&amp;Data'!$F$126*'Assumptions&amp;Data'!CR89)+('Assumptions&amp;Data'!$G$126*'Assumptions&amp;Data'!CR89)+('Assumptions&amp;Data'!$H$126*'Assumptions&amp;Data'!CR89)+('Assumptions&amp;Data'!$I$126*'Assumptions&amp;Data'!CR89)</f>
        <v>0</v>
      </c>
      <c r="CM46" s="156">
        <f>('Assumptions&amp;Data'!$F$126*'Assumptions&amp;Data'!CS89)+('Assumptions&amp;Data'!$G$126*'Assumptions&amp;Data'!CS89)+('Assumptions&amp;Data'!$H$126*'Assumptions&amp;Data'!CS89)+('Assumptions&amp;Data'!$I$126*'Assumptions&amp;Data'!CS89)</f>
        <v>0</v>
      </c>
      <c r="CN46" s="156">
        <f>('Assumptions&amp;Data'!$F$126*'Assumptions&amp;Data'!CT89)+('Assumptions&amp;Data'!$G$126*'Assumptions&amp;Data'!CT89)+('Assumptions&amp;Data'!$H$126*'Assumptions&amp;Data'!CT89)+('Assumptions&amp;Data'!$I$126*'Assumptions&amp;Data'!CT89)</f>
        <v>0</v>
      </c>
      <c r="CO46" s="156">
        <f>('Assumptions&amp;Data'!$F$126*'Assumptions&amp;Data'!CU89)+('Assumptions&amp;Data'!$G$126*'Assumptions&amp;Data'!CU89)+('Assumptions&amp;Data'!$H$126*'Assumptions&amp;Data'!CU89)+('Assumptions&amp;Data'!$I$126*'Assumptions&amp;Data'!CU89)</f>
        <v>0</v>
      </c>
      <c r="CP46" s="156">
        <f>('Assumptions&amp;Data'!$F$126*'Assumptions&amp;Data'!CV89)+('Assumptions&amp;Data'!$G$126*'Assumptions&amp;Data'!CV89)+('Assumptions&amp;Data'!$H$126*'Assumptions&amp;Data'!CV89)+('Assumptions&amp;Data'!$I$126*'Assumptions&amp;Data'!CV89)</f>
        <v>0</v>
      </c>
      <c r="CQ46" s="156">
        <f>('Assumptions&amp;Data'!$F$126*'Assumptions&amp;Data'!CW89)+('Assumptions&amp;Data'!$G$126*'Assumptions&amp;Data'!CW89)+('Assumptions&amp;Data'!$H$126*'Assumptions&amp;Data'!CW89)+('Assumptions&amp;Data'!$I$126*'Assumptions&amp;Data'!CW89)</f>
        <v>0</v>
      </c>
      <c r="CR46" s="156">
        <f>('Assumptions&amp;Data'!$F$126*'Assumptions&amp;Data'!CX89)+('Assumptions&amp;Data'!$G$126*'Assumptions&amp;Data'!CX89)+('Assumptions&amp;Data'!$H$126*'Assumptions&amp;Data'!CX89)+('Assumptions&amp;Data'!$I$126*'Assumptions&amp;Data'!CX89)</f>
        <v>0</v>
      </c>
      <c r="CS46" s="156">
        <f>('Assumptions&amp;Data'!$F$126*'Assumptions&amp;Data'!CY89)+('Assumptions&amp;Data'!$G$126*'Assumptions&amp;Data'!CY89)+('Assumptions&amp;Data'!$H$126*'Assumptions&amp;Data'!CY89)+('Assumptions&amp;Data'!$I$126*'Assumptions&amp;Data'!CY89)</f>
        <v>0</v>
      </c>
      <c r="CT46" s="156">
        <f>('Assumptions&amp;Data'!$F$126*'Assumptions&amp;Data'!CZ89)+('Assumptions&amp;Data'!$G$126*'Assumptions&amp;Data'!CZ89)+('Assumptions&amp;Data'!$H$126*'Assumptions&amp;Data'!CZ89)+('Assumptions&amp;Data'!$I$126*'Assumptions&amp;Data'!CZ89)</f>
        <v>0</v>
      </c>
      <c r="CU46" s="156">
        <f>('Assumptions&amp;Data'!$F$126*'Assumptions&amp;Data'!DA89)+('Assumptions&amp;Data'!$G$126*'Assumptions&amp;Data'!DA89)+('Assumptions&amp;Data'!$H$126*'Assumptions&amp;Data'!DA89)+('Assumptions&amp;Data'!$I$126*'Assumptions&amp;Data'!DA89)</f>
        <v>0</v>
      </c>
      <c r="CV46" s="156">
        <f>('Assumptions&amp;Data'!$F$126*'Assumptions&amp;Data'!DB89)+('Assumptions&amp;Data'!$G$126*'Assumptions&amp;Data'!DB89)+('Assumptions&amp;Data'!$H$126*'Assumptions&amp;Data'!DB89)+('Assumptions&amp;Data'!$I$126*'Assumptions&amp;Data'!DB89)</f>
        <v>0</v>
      </c>
      <c r="CW46" s="156">
        <f>('Assumptions&amp;Data'!$F$126*'Assumptions&amp;Data'!DC89)+('Assumptions&amp;Data'!$G$126*'Assumptions&amp;Data'!DC89)+('Assumptions&amp;Data'!$H$126*'Assumptions&amp;Data'!DC89)+('Assumptions&amp;Data'!$I$126*'Assumptions&amp;Data'!DC89)</f>
        <v>0</v>
      </c>
      <c r="CX46" s="156">
        <f>('Assumptions&amp;Data'!$F$126*'Assumptions&amp;Data'!DD89)+('Assumptions&amp;Data'!$G$126*'Assumptions&amp;Data'!DD89)+('Assumptions&amp;Data'!$H$126*'Assumptions&amp;Data'!DD89)+('Assumptions&amp;Data'!$I$126*'Assumptions&amp;Data'!DD89)</f>
        <v>0</v>
      </c>
      <c r="CY46" s="156">
        <f>('Assumptions&amp;Data'!$F$126*'Assumptions&amp;Data'!DE89)+('Assumptions&amp;Data'!$G$126*'Assumptions&amp;Data'!DE89)+('Assumptions&amp;Data'!$H$126*'Assumptions&amp;Data'!DE89)+('Assumptions&amp;Data'!$I$126*'Assumptions&amp;Data'!DE89)</f>
        <v>0</v>
      </c>
      <c r="CZ46" s="156">
        <f>('Assumptions&amp;Data'!$F$126*'Assumptions&amp;Data'!DF89)+('Assumptions&amp;Data'!$G$126*'Assumptions&amp;Data'!DF89)+('Assumptions&amp;Data'!$H$126*'Assumptions&amp;Data'!DF89)+('Assumptions&amp;Data'!$I$126*'Assumptions&amp;Data'!DF89)</f>
        <v>0</v>
      </c>
      <c r="DA46" s="156">
        <f>('Assumptions&amp;Data'!$F$126*'Assumptions&amp;Data'!DG89)+('Assumptions&amp;Data'!$G$126*'Assumptions&amp;Data'!DG89)+('Assumptions&amp;Data'!$H$126*'Assumptions&amp;Data'!DG89)+('Assumptions&amp;Data'!$I$126*'Assumptions&amp;Data'!DG89)</f>
        <v>0</v>
      </c>
      <c r="DB46" s="156">
        <f>('Assumptions&amp;Data'!$F$126*'Assumptions&amp;Data'!DH89)+('Assumptions&amp;Data'!$G$126*'Assumptions&amp;Data'!DH89)+('Assumptions&amp;Data'!$H$126*'Assumptions&amp;Data'!DH89)+('Assumptions&amp;Data'!$I$126*'Assumptions&amp;Data'!DH89)</f>
        <v>0</v>
      </c>
      <c r="DC46" s="156">
        <f>('Assumptions&amp;Data'!$F$126*'Assumptions&amp;Data'!DI89)+('Assumptions&amp;Data'!$G$126*'Assumptions&amp;Data'!DI89)+('Assumptions&amp;Data'!$H$126*'Assumptions&amp;Data'!DI89)+('Assumptions&amp;Data'!$I$126*'Assumptions&amp;Data'!DI89)</f>
        <v>0</v>
      </c>
      <c r="DD46" s="156">
        <f>('Assumptions&amp;Data'!$F$126*'Assumptions&amp;Data'!DJ89)+('Assumptions&amp;Data'!$G$126*'Assumptions&amp;Data'!DJ89)+('Assumptions&amp;Data'!$H$126*'Assumptions&amp;Data'!DJ89)+('Assumptions&amp;Data'!$I$126*'Assumptions&amp;Data'!DJ89)</f>
        <v>0</v>
      </c>
      <c r="DE46" s="156">
        <f>('Assumptions&amp;Data'!$F$126*'Assumptions&amp;Data'!DK89)+('Assumptions&amp;Data'!$G$126*'Assumptions&amp;Data'!DK89)+('Assumptions&amp;Data'!$H$126*'Assumptions&amp;Data'!DK89)+('Assumptions&amp;Data'!$I$126*'Assumptions&amp;Data'!DK89)</f>
        <v>0</v>
      </c>
      <c r="DF46" s="156">
        <f>('Assumptions&amp;Data'!$F$126*'Assumptions&amp;Data'!DL89)+('Assumptions&amp;Data'!$G$126*'Assumptions&amp;Data'!DL89)+('Assumptions&amp;Data'!$H$126*'Assumptions&amp;Data'!DL89)+('Assumptions&amp;Data'!$I$126*'Assumptions&amp;Data'!DL89)</f>
        <v>0</v>
      </c>
      <c r="DG46" s="156">
        <f>('Assumptions&amp;Data'!$F$126*'Assumptions&amp;Data'!DM89)+('Assumptions&amp;Data'!$G$126*'Assumptions&amp;Data'!DM89)+('Assumptions&amp;Data'!$H$126*'Assumptions&amp;Data'!DM89)+('Assumptions&amp;Data'!$I$126*'Assumptions&amp;Data'!DM89)</f>
        <v>0</v>
      </c>
      <c r="DH46" s="156">
        <f>('Assumptions&amp;Data'!$F$126*'Assumptions&amp;Data'!DN89)+('Assumptions&amp;Data'!$G$126*'Assumptions&amp;Data'!DN89)+('Assumptions&amp;Data'!$H$126*'Assumptions&amp;Data'!DN89)+('Assumptions&amp;Data'!$I$126*'Assumptions&amp;Data'!DN89)</f>
        <v>0</v>
      </c>
      <c r="DI46" s="156">
        <f>('Assumptions&amp;Data'!$F$126*'Assumptions&amp;Data'!DO89)+('Assumptions&amp;Data'!$G$126*'Assumptions&amp;Data'!DO89)+('Assumptions&amp;Data'!$H$126*'Assumptions&amp;Data'!DO89)+('Assumptions&amp;Data'!$I$126*'Assumptions&amp;Data'!DO89)</f>
        <v>0</v>
      </c>
      <c r="DJ46" s="156">
        <f>('Assumptions&amp;Data'!$F$126*'Assumptions&amp;Data'!DP89)+('Assumptions&amp;Data'!$G$126*'Assumptions&amp;Data'!DP89)+('Assumptions&amp;Data'!$H$126*'Assumptions&amp;Data'!DP89)+('Assumptions&amp;Data'!$I$126*'Assumptions&amp;Data'!DP89)</f>
        <v>0</v>
      </c>
      <c r="DK46" s="156">
        <f>('Assumptions&amp;Data'!$F$126*'Assumptions&amp;Data'!DQ89)+('Assumptions&amp;Data'!$G$126*'Assumptions&amp;Data'!DQ89)+('Assumptions&amp;Data'!$H$126*'Assumptions&amp;Data'!DQ89)+('Assumptions&amp;Data'!$I$126*'Assumptions&amp;Data'!DQ89)</f>
        <v>0</v>
      </c>
      <c r="DL46" s="156">
        <f>('Assumptions&amp;Data'!$F$126*'Assumptions&amp;Data'!DR89)+('Assumptions&amp;Data'!$G$126*'Assumptions&amp;Data'!DR89)+('Assumptions&amp;Data'!$H$126*'Assumptions&amp;Data'!DR89)+('Assumptions&amp;Data'!$I$126*'Assumptions&amp;Data'!DR89)</f>
        <v>0</v>
      </c>
      <c r="DM46" s="156">
        <f>('Assumptions&amp;Data'!$F$126*'Assumptions&amp;Data'!DS89)+('Assumptions&amp;Data'!$G$126*'Assumptions&amp;Data'!DS89)+('Assumptions&amp;Data'!$H$126*'Assumptions&amp;Data'!DS89)+('Assumptions&amp;Data'!$I$126*'Assumptions&amp;Data'!DS89)</f>
        <v>0</v>
      </c>
      <c r="DN46" s="156">
        <f>('Assumptions&amp;Data'!$F$126*'Assumptions&amp;Data'!DT89)+('Assumptions&amp;Data'!$G$126*'Assumptions&amp;Data'!DT89)+('Assumptions&amp;Data'!$H$126*'Assumptions&amp;Data'!DT89)+('Assumptions&amp;Data'!$I$126*'Assumptions&amp;Data'!DT89)</f>
        <v>0</v>
      </c>
      <c r="DO46" s="156">
        <f>('Assumptions&amp;Data'!$F$126*'Assumptions&amp;Data'!DU89)+('Assumptions&amp;Data'!$G$126*'Assumptions&amp;Data'!DU89)+('Assumptions&amp;Data'!$H$126*'Assumptions&amp;Data'!DU89)+('Assumptions&amp;Data'!$I$126*'Assumptions&amp;Data'!DU89)</f>
        <v>0</v>
      </c>
      <c r="DP46" s="156">
        <f>('Assumptions&amp;Data'!$F$126*'Assumptions&amp;Data'!DV89)+('Assumptions&amp;Data'!$G$126*'Assumptions&amp;Data'!DV89)+('Assumptions&amp;Data'!$H$126*'Assumptions&amp;Data'!DV89)+('Assumptions&amp;Data'!$I$126*'Assumptions&amp;Data'!DV89)</f>
        <v>0</v>
      </c>
      <c r="DQ46" s="156">
        <f>('Assumptions&amp;Data'!$F$126*'Assumptions&amp;Data'!DW89)+('Assumptions&amp;Data'!$G$126*'Assumptions&amp;Data'!DW89)+('Assumptions&amp;Data'!$H$126*'Assumptions&amp;Data'!DW89)+('Assumptions&amp;Data'!$I$126*'Assumptions&amp;Data'!DW89)</f>
        <v>0</v>
      </c>
      <c r="DR46" s="156">
        <f>('Assumptions&amp;Data'!$F$126*'Assumptions&amp;Data'!DX89)+('Assumptions&amp;Data'!$G$126*'Assumptions&amp;Data'!DX89)+('Assumptions&amp;Data'!$H$126*'Assumptions&amp;Data'!DX89)+('Assumptions&amp;Data'!$I$126*'Assumptions&amp;Data'!DX89)</f>
        <v>0</v>
      </c>
      <c r="DS46" s="156">
        <f>('Assumptions&amp;Data'!$F$126*'Assumptions&amp;Data'!DY89)+('Assumptions&amp;Data'!$G$126*'Assumptions&amp;Data'!DY89)+('Assumptions&amp;Data'!$H$126*'Assumptions&amp;Data'!DY89)+('Assumptions&amp;Data'!$I$126*'Assumptions&amp;Data'!DY89)</f>
        <v>0</v>
      </c>
      <c r="DT46" s="156">
        <f>('Assumptions&amp;Data'!$F$126*'Assumptions&amp;Data'!DZ89)+('Assumptions&amp;Data'!$G$126*'Assumptions&amp;Data'!DZ89)+('Assumptions&amp;Data'!$H$126*'Assumptions&amp;Data'!DZ89)+('Assumptions&amp;Data'!$I$126*'Assumptions&amp;Data'!DZ89)</f>
        <v>0</v>
      </c>
      <c r="DU46" s="156">
        <f>('Assumptions&amp;Data'!$F$126*'Assumptions&amp;Data'!EA89)+('Assumptions&amp;Data'!$G$126*'Assumptions&amp;Data'!EA89)+('Assumptions&amp;Data'!$H$126*'Assumptions&amp;Data'!EA89)+('Assumptions&amp;Data'!$I$126*'Assumptions&amp;Data'!EA89)</f>
        <v>0</v>
      </c>
      <c r="DV46" s="156">
        <f>('Assumptions&amp;Data'!$F$126*'Assumptions&amp;Data'!EB89)+('Assumptions&amp;Data'!$G$126*'Assumptions&amp;Data'!EB89)+('Assumptions&amp;Data'!$H$126*'Assumptions&amp;Data'!EB89)+('Assumptions&amp;Data'!$I$126*'Assumptions&amp;Data'!EB89)</f>
        <v>0</v>
      </c>
      <c r="DW46" s="156">
        <f>('Assumptions&amp;Data'!$F$126*'Assumptions&amp;Data'!EC89)+('Assumptions&amp;Data'!$G$126*'Assumptions&amp;Data'!EC89)+('Assumptions&amp;Data'!$H$126*'Assumptions&amp;Data'!EC89)+('Assumptions&amp;Data'!$I$126*'Assumptions&amp;Data'!EC89)</f>
        <v>0</v>
      </c>
      <c r="DX46" s="156">
        <f>('Assumptions&amp;Data'!$F$126*'Assumptions&amp;Data'!ED89)+('Assumptions&amp;Data'!$G$126*'Assumptions&amp;Data'!ED89)+('Assumptions&amp;Data'!$H$126*'Assumptions&amp;Data'!ED89)+('Assumptions&amp;Data'!$I$126*'Assumptions&amp;Data'!ED89)</f>
        <v>0</v>
      </c>
      <c r="DY46" s="156">
        <f>('Assumptions&amp;Data'!$F$126*'Assumptions&amp;Data'!EE89)+('Assumptions&amp;Data'!$G$126*'Assumptions&amp;Data'!EE89)+('Assumptions&amp;Data'!$H$126*'Assumptions&amp;Data'!EE89)+('Assumptions&amp;Data'!$I$126*'Assumptions&amp;Data'!EE89)</f>
        <v>0</v>
      </c>
      <c r="DZ46" s="156">
        <f>('Assumptions&amp;Data'!$F$126*'Assumptions&amp;Data'!EF89)+('Assumptions&amp;Data'!$G$126*'Assumptions&amp;Data'!EF89)+('Assumptions&amp;Data'!$H$126*'Assumptions&amp;Data'!EF89)+('Assumptions&amp;Data'!$I$126*'Assumptions&amp;Data'!EF89)</f>
        <v>0</v>
      </c>
      <c r="EA46" s="156">
        <f>('Assumptions&amp;Data'!$F$126*'Assumptions&amp;Data'!EG89)+('Assumptions&amp;Data'!$G$126*'Assumptions&amp;Data'!EG89)+('Assumptions&amp;Data'!$H$126*'Assumptions&amp;Data'!EG89)+('Assumptions&amp;Data'!$I$126*'Assumptions&amp;Data'!EG89)</f>
        <v>0</v>
      </c>
      <c r="EB46" s="156">
        <f>('Assumptions&amp;Data'!$F$126*'Assumptions&amp;Data'!EH89)+('Assumptions&amp;Data'!$G$126*'Assumptions&amp;Data'!EH89)+('Assumptions&amp;Data'!$H$126*'Assumptions&amp;Data'!EH89)+('Assumptions&amp;Data'!$I$126*'Assumptions&amp;Data'!EH89)</f>
        <v>0</v>
      </c>
      <c r="EC46" s="156">
        <f>('Assumptions&amp;Data'!$F$126*'Assumptions&amp;Data'!EI89)+('Assumptions&amp;Data'!$G$126*'Assumptions&amp;Data'!EI89)+('Assumptions&amp;Data'!$H$126*'Assumptions&amp;Data'!EI89)+('Assumptions&amp;Data'!$I$126*'Assumptions&amp;Data'!EI89)</f>
        <v>0</v>
      </c>
      <c r="ED46" s="156">
        <f>('Assumptions&amp;Data'!$F$126*'Assumptions&amp;Data'!EJ89)+('Assumptions&amp;Data'!$G$126*'Assumptions&amp;Data'!EJ89)+('Assumptions&amp;Data'!$H$126*'Assumptions&amp;Data'!EJ89)+('Assumptions&amp;Data'!$I$126*'Assumptions&amp;Data'!EJ89)</f>
        <v>0</v>
      </c>
      <c r="EE46" s="156">
        <f>('Assumptions&amp;Data'!$F$126*'Assumptions&amp;Data'!EK89)+('Assumptions&amp;Data'!$G$126*'Assumptions&amp;Data'!EK89)+('Assumptions&amp;Data'!$H$126*'Assumptions&amp;Data'!EK89)+('Assumptions&amp;Data'!$I$126*'Assumptions&amp;Data'!EK89)</f>
        <v>0</v>
      </c>
      <c r="EF46" s="156">
        <f>('Assumptions&amp;Data'!$F$126*'Assumptions&amp;Data'!EL89)+('Assumptions&amp;Data'!$G$126*'Assumptions&amp;Data'!EL89)+('Assumptions&amp;Data'!$H$126*'Assumptions&amp;Data'!EL89)+('Assumptions&amp;Data'!$I$126*'Assumptions&amp;Data'!EL89)</f>
        <v>0</v>
      </c>
      <c r="EG46" s="156">
        <f>('Assumptions&amp;Data'!$F$126*'Assumptions&amp;Data'!EM89)+('Assumptions&amp;Data'!$G$126*'Assumptions&amp;Data'!EM89)+('Assumptions&amp;Data'!$H$126*'Assumptions&amp;Data'!EM89)+('Assumptions&amp;Data'!$I$126*'Assumptions&amp;Data'!EM89)</f>
        <v>0</v>
      </c>
      <c r="EH46" s="156">
        <f>('Assumptions&amp;Data'!$F$126*'Assumptions&amp;Data'!EN89)+('Assumptions&amp;Data'!$G$126*'Assumptions&amp;Data'!EN89)+('Assumptions&amp;Data'!$H$126*'Assumptions&amp;Data'!EN89)+('Assumptions&amp;Data'!$I$126*'Assumptions&amp;Data'!EN89)</f>
        <v>0</v>
      </c>
      <c r="EI46" s="156">
        <f>('Assumptions&amp;Data'!$F$126*'Assumptions&amp;Data'!EO89)+('Assumptions&amp;Data'!$G$126*'Assumptions&amp;Data'!EO89)+('Assumptions&amp;Data'!$H$126*'Assumptions&amp;Data'!EO89)+('Assumptions&amp;Data'!$I$126*'Assumptions&amp;Data'!EO89)</f>
        <v>0</v>
      </c>
      <c r="EJ46" s="156">
        <f>('Assumptions&amp;Data'!$F$126*'Assumptions&amp;Data'!EP89)+('Assumptions&amp;Data'!$G$126*'Assumptions&amp;Data'!EP89)+('Assumptions&amp;Data'!$H$126*'Assumptions&amp;Data'!EP89)+('Assumptions&amp;Data'!$I$126*'Assumptions&amp;Data'!EP89)</f>
        <v>0</v>
      </c>
      <c r="EK46" s="156">
        <f>('Assumptions&amp;Data'!$F$126*'Assumptions&amp;Data'!EQ89)+('Assumptions&amp;Data'!$G$126*'Assumptions&amp;Data'!EQ89)+('Assumptions&amp;Data'!$H$126*'Assumptions&amp;Data'!EQ89)+('Assumptions&amp;Data'!$I$126*'Assumptions&amp;Data'!EQ89)</f>
        <v>0</v>
      </c>
      <c r="EL46" s="156">
        <f>('Assumptions&amp;Data'!$F$126*'Assumptions&amp;Data'!ER89)+('Assumptions&amp;Data'!$G$126*'Assumptions&amp;Data'!ER89)+('Assumptions&amp;Data'!$H$126*'Assumptions&amp;Data'!ER89)+('Assumptions&amp;Data'!$I$126*'Assumptions&amp;Data'!ER89)</f>
        <v>0</v>
      </c>
      <c r="EM46" s="156">
        <f>('Assumptions&amp;Data'!$F$126*'Assumptions&amp;Data'!ES89)+('Assumptions&amp;Data'!$G$126*'Assumptions&amp;Data'!ES89)+('Assumptions&amp;Data'!$H$126*'Assumptions&amp;Data'!ES89)+('Assumptions&amp;Data'!$I$126*'Assumptions&amp;Data'!ES89)</f>
        <v>0</v>
      </c>
      <c r="EN46" s="156">
        <f>('Assumptions&amp;Data'!$F$126*'Assumptions&amp;Data'!ET89)+('Assumptions&amp;Data'!$G$126*'Assumptions&amp;Data'!ET89)+('Assumptions&amp;Data'!$H$126*'Assumptions&amp;Data'!ET89)+('Assumptions&amp;Data'!$I$126*'Assumptions&amp;Data'!ET89)</f>
        <v>0</v>
      </c>
      <c r="EO46" s="156">
        <f>('Assumptions&amp;Data'!$F$126*'Assumptions&amp;Data'!EU89)+('Assumptions&amp;Data'!$G$126*'Assumptions&amp;Data'!EU89)+('Assumptions&amp;Data'!$H$126*'Assumptions&amp;Data'!EU89)+('Assumptions&amp;Data'!$I$126*'Assumptions&amp;Data'!EU89)</f>
        <v>0</v>
      </c>
      <c r="EP46" s="156">
        <f>('Assumptions&amp;Data'!$F$126*'Assumptions&amp;Data'!EV89)+('Assumptions&amp;Data'!$G$126*'Assumptions&amp;Data'!EV89)+('Assumptions&amp;Data'!$H$126*'Assumptions&amp;Data'!EV89)+('Assumptions&amp;Data'!$I$126*'Assumptions&amp;Data'!EV89)</f>
        <v>0</v>
      </c>
      <c r="EQ46" s="156">
        <f>('Assumptions&amp;Data'!$F$126*'Assumptions&amp;Data'!EW89)+('Assumptions&amp;Data'!$G$126*'Assumptions&amp;Data'!EW89)+('Assumptions&amp;Data'!$H$126*'Assumptions&amp;Data'!EW89)+('Assumptions&amp;Data'!$I$126*'Assumptions&amp;Data'!EW89)</f>
        <v>0</v>
      </c>
      <c r="ER46" s="156">
        <f>('Assumptions&amp;Data'!$F$126*'Assumptions&amp;Data'!EX89)+('Assumptions&amp;Data'!$G$126*'Assumptions&amp;Data'!EX89)+('Assumptions&amp;Data'!$H$126*'Assumptions&amp;Data'!EX89)+('Assumptions&amp;Data'!$I$126*'Assumptions&amp;Data'!EX89)</f>
        <v>0</v>
      </c>
      <c r="ES46" s="156">
        <f>('Assumptions&amp;Data'!$F$126*'Assumptions&amp;Data'!EY89)+('Assumptions&amp;Data'!$G$126*'Assumptions&amp;Data'!EY89)+('Assumptions&amp;Data'!$H$126*'Assumptions&amp;Data'!EY89)+('Assumptions&amp;Data'!$I$126*'Assumptions&amp;Data'!EY89)</f>
        <v>0</v>
      </c>
      <c r="ET46" s="156">
        <f>('Assumptions&amp;Data'!$F$126*'Assumptions&amp;Data'!EZ89)+('Assumptions&amp;Data'!$G$126*'Assumptions&amp;Data'!EZ89)+('Assumptions&amp;Data'!$H$126*'Assumptions&amp;Data'!EZ89)+('Assumptions&amp;Data'!$I$126*'Assumptions&amp;Data'!EZ89)</f>
        <v>0</v>
      </c>
      <c r="EU46" s="156">
        <f>('Assumptions&amp;Data'!$F$126*'Assumptions&amp;Data'!FA89)+('Assumptions&amp;Data'!$G$126*'Assumptions&amp;Data'!FA89)+('Assumptions&amp;Data'!$H$126*'Assumptions&amp;Data'!FA89)+('Assumptions&amp;Data'!$I$126*'Assumptions&amp;Data'!FA89)</f>
        <v>0</v>
      </c>
      <c r="EV46" s="156">
        <f>('Assumptions&amp;Data'!$F$126*'Assumptions&amp;Data'!FB89)+('Assumptions&amp;Data'!$G$126*'Assumptions&amp;Data'!FB89)+('Assumptions&amp;Data'!$H$126*'Assumptions&amp;Data'!FB89)+('Assumptions&amp;Data'!$I$126*'Assumptions&amp;Data'!FB89)</f>
        <v>0</v>
      </c>
      <c r="EW46" s="156">
        <f>('Assumptions&amp;Data'!$F$126*'Assumptions&amp;Data'!FC89)+('Assumptions&amp;Data'!$G$126*'Assumptions&amp;Data'!FC89)+('Assumptions&amp;Data'!$H$126*'Assumptions&amp;Data'!FC89)+('Assumptions&amp;Data'!$I$126*'Assumptions&amp;Data'!FC89)</f>
        <v>0</v>
      </c>
      <c r="EX46" s="156">
        <f>('Assumptions&amp;Data'!$F$126*'Assumptions&amp;Data'!FD89)+('Assumptions&amp;Data'!$G$126*'Assumptions&amp;Data'!FD89)+('Assumptions&amp;Data'!$H$126*'Assumptions&amp;Data'!FD89)+('Assumptions&amp;Data'!$I$126*'Assumptions&amp;Data'!FD89)</f>
        <v>0</v>
      </c>
      <c r="EY46" s="156">
        <f>('Assumptions&amp;Data'!$F$126*'Assumptions&amp;Data'!FE89)+('Assumptions&amp;Data'!$G$126*'Assumptions&amp;Data'!FE89)+('Assumptions&amp;Data'!$H$126*'Assumptions&amp;Data'!FE89)+('Assumptions&amp;Data'!$I$126*'Assumptions&amp;Data'!FE89)</f>
        <v>0</v>
      </c>
      <c r="EZ46" s="156">
        <f>('Assumptions&amp;Data'!$F$126*'Assumptions&amp;Data'!FF89)+('Assumptions&amp;Data'!$G$126*'Assumptions&amp;Data'!FF89)+('Assumptions&amp;Data'!$H$126*'Assumptions&amp;Data'!FF89)+('Assumptions&amp;Data'!$I$126*'Assumptions&amp;Data'!FF89)</f>
        <v>0</v>
      </c>
      <c r="FA46" s="156">
        <f>('Assumptions&amp;Data'!$F$126*'Assumptions&amp;Data'!FG89)+('Assumptions&amp;Data'!$G$126*'Assumptions&amp;Data'!FG89)+('Assumptions&amp;Data'!$H$126*'Assumptions&amp;Data'!FG89)+('Assumptions&amp;Data'!$I$126*'Assumptions&amp;Data'!FG89)</f>
        <v>0</v>
      </c>
      <c r="FB46" s="156">
        <f>('Assumptions&amp;Data'!$F$126*'Assumptions&amp;Data'!FH89)+('Assumptions&amp;Data'!$G$126*'Assumptions&amp;Data'!FH89)+('Assumptions&amp;Data'!$H$126*'Assumptions&amp;Data'!FH89)+('Assumptions&amp;Data'!$I$126*'Assumptions&amp;Data'!FH89)</f>
        <v>0</v>
      </c>
      <c r="FC46" s="156">
        <f>('Assumptions&amp;Data'!$F$126*'Assumptions&amp;Data'!FI89)+('Assumptions&amp;Data'!$G$126*'Assumptions&amp;Data'!FI89)+('Assumptions&amp;Data'!$H$126*'Assumptions&amp;Data'!FI89)+('Assumptions&amp;Data'!$I$126*'Assumptions&amp;Data'!FI89)</f>
        <v>0</v>
      </c>
      <c r="FD46" s="156">
        <f>('Assumptions&amp;Data'!$F$126*'Assumptions&amp;Data'!FJ89)+('Assumptions&amp;Data'!$G$126*'Assumptions&amp;Data'!FJ89)+('Assumptions&amp;Data'!$H$126*'Assumptions&amp;Data'!FJ89)+('Assumptions&amp;Data'!$I$126*'Assumptions&amp;Data'!FJ89)</f>
        <v>0</v>
      </c>
      <c r="FE46" s="156">
        <f>('Assumptions&amp;Data'!$F$126*'Assumptions&amp;Data'!FK89)+('Assumptions&amp;Data'!$G$126*'Assumptions&amp;Data'!FK89)+('Assumptions&amp;Data'!$H$126*'Assumptions&amp;Data'!FK89)+('Assumptions&amp;Data'!$I$126*'Assumptions&amp;Data'!FK89)</f>
        <v>0</v>
      </c>
      <c r="FF46" s="156">
        <f>('Assumptions&amp;Data'!$F$126*'Assumptions&amp;Data'!FL89)+('Assumptions&amp;Data'!$G$126*'Assumptions&amp;Data'!FL89)+('Assumptions&amp;Data'!$H$126*'Assumptions&amp;Data'!FL89)+('Assumptions&amp;Data'!$I$126*'Assumptions&amp;Data'!FL89)</f>
        <v>0</v>
      </c>
      <c r="FG46" s="156">
        <f>('Assumptions&amp;Data'!$F$126*'Assumptions&amp;Data'!FM89)+('Assumptions&amp;Data'!$G$126*'Assumptions&amp;Data'!FM89)+('Assumptions&amp;Data'!$H$126*'Assumptions&amp;Data'!FM89)+('Assumptions&amp;Data'!$I$126*'Assumptions&amp;Data'!FM89)</f>
        <v>0</v>
      </c>
      <c r="FH46" s="156">
        <f>('Assumptions&amp;Data'!$F$126*'Assumptions&amp;Data'!FN89)+('Assumptions&amp;Data'!$G$126*'Assumptions&amp;Data'!FN89)+('Assumptions&amp;Data'!$H$126*'Assumptions&amp;Data'!FN89)+('Assumptions&amp;Data'!$I$126*'Assumptions&amp;Data'!FN89)</f>
        <v>0</v>
      </c>
      <c r="FI46" s="156">
        <f>('Assumptions&amp;Data'!$F$126*'Assumptions&amp;Data'!FO89)+('Assumptions&amp;Data'!$G$126*'Assumptions&amp;Data'!FO89)+('Assumptions&amp;Data'!$H$126*'Assumptions&amp;Data'!FO89)+('Assumptions&amp;Data'!$I$126*'Assumptions&amp;Data'!FO89)</f>
        <v>0</v>
      </c>
      <c r="FJ46" s="156">
        <f>('Assumptions&amp;Data'!$F$126*'Assumptions&amp;Data'!FP89)+('Assumptions&amp;Data'!$G$126*'Assumptions&amp;Data'!FP89)+('Assumptions&amp;Data'!$H$126*'Assumptions&amp;Data'!FP89)+('Assumptions&amp;Data'!$I$126*'Assumptions&amp;Data'!FP89)</f>
        <v>0</v>
      </c>
      <c r="FK46" s="156">
        <f>('Assumptions&amp;Data'!$F$126*'Assumptions&amp;Data'!FQ89)+('Assumptions&amp;Data'!$G$126*'Assumptions&amp;Data'!FQ89)+('Assumptions&amp;Data'!$H$126*'Assumptions&amp;Data'!FQ89)+('Assumptions&amp;Data'!$I$126*'Assumptions&amp;Data'!FQ89)</f>
        <v>0</v>
      </c>
      <c r="FL46" s="156">
        <f>('Assumptions&amp;Data'!$F$126*'Assumptions&amp;Data'!FR89)+('Assumptions&amp;Data'!$G$126*'Assumptions&amp;Data'!FR89)+('Assumptions&amp;Data'!$H$126*'Assumptions&amp;Data'!FR89)+('Assumptions&amp;Data'!$I$126*'Assumptions&amp;Data'!FR89)</f>
        <v>0</v>
      </c>
      <c r="FM46" s="156">
        <f>('Assumptions&amp;Data'!$F$126*'Assumptions&amp;Data'!FS89)+('Assumptions&amp;Data'!$G$126*'Assumptions&amp;Data'!FS89)+('Assumptions&amp;Data'!$H$126*'Assumptions&amp;Data'!FS89)+('Assumptions&amp;Data'!$I$126*'Assumptions&amp;Data'!FS89)</f>
        <v>0</v>
      </c>
      <c r="FN46" s="156">
        <f>('Assumptions&amp;Data'!$F$126*'Assumptions&amp;Data'!FT89)+('Assumptions&amp;Data'!$G$126*'Assumptions&amp;Data'!FT89)+('Assumptions&amp;Data'!$H$126*'Assumptions&amp;Data'!FT89)+('Assumptions&amp;Data'!$I$126*'Assumptions&amp;Data'!FT89)</f>
        <v>0</v>
      </c>
      <c r="FO46" s="156">
        <f>('Assumptions&amp;Data'!$F$126*'Assumptions&amp;Data'!FU89)+('Assumptions&amp;Data'!$G$126*'Assumptions&amp;Data'!FU89)+('Assumptions&amp;Data'!$H$126*'Assumptions&amp;Data'!FU89)+('Assumptions&amp;Data'!$I$126*'Assumptions&amp;Data'!FU89)</f>
        <v>0</v>
      </c>
    </row>
    <row r="47" spans="1:176" x14ac:dyDescent="0.3">
      <c r="C47" s="45">
        <f>SUM(F47:FO47)</f>
        <v>1218.6497987064827</v>
      </c>
      <c r="F47" s="67">
        <f>SUM(F44:F46)</f>
        <v>22.849683725746551</v>
      </c>
      <c r="G47" s="67">
        <f>SUM(G44:G46)</f>
        <v>22.849683725746551</v>
      </c>
      <c r="H47" s="67">
        <f t="shared" ref="H47:BR47" si="14">SUM(H44:H46)</f>
        <v>22.849683725746551</v>
      </c>
      <c r="I47" s="67">
        <f t="shared" si="14"/>
        <v>15.233122483831034</v>
      </c>
      <c r="J47" s="67">
        <f t="shared" si="14"/>
        <v>15.233122483831034</v>
      </c>
      <c r="K47" s="67">
        <f t="shared" si="14"/>
        <v>15.233122483831034</v>
      </c>
      <c r="L47" s="67">
        <f t="shared" si="14"/>
        <v>15.233122483831034</v>
      </c>
      <c r="M47" s="67">
        <f t="shared" si="14"/>
        <v>9.1398734902986192</v>
      </c>
      <c r="N47" s="67">
        <f t="shared" si="14"/>
        <v>9.1398734902986192</v>
      </c>
      <c r="O47" s="67">
        <f t="shared" si="14"/>
        <v>9.1398734902986192</v>
      </c>
      <c r="P47" s="67">
        <f t="shared" si="14"/>
        <v>9.1398734902986192</v>
      </c>
      <c r="Q47" s="67">
        <f t="shared" si="14"/>
        <v>9.1398734902986192</v>
      </c>
      <c r="R47" s="67">
        <f t="shared" si="14"/>
        <v>9.1398734902986192</v>
      </c>
      <c r="S47" s="67">
        <f t="shared" si="14"/>
        <v>9.1398734902986192</v>
      </c>
      <c r="T47" s="67">
        <f t="shared" si="14"/>
        <v>36.559493961194477</v>
      </c>
      <c r="U47" s="67">
        <f t="shared" si="14"/>
        <v>36.559493961194477</v>
      </c>
      <c r="V47" s="67">
        <f t="shared" si="14"/>
        <v>36.559493961194477</v>
      </c>
      <c r="W47" s="67">
        <f t="shared" si="14"/>
        <v>27.419620470895858</v>
      </c>
      <c r="X47" s="67">
        <f t="shared" si="14"/>
        <v>27.419620470895858</v>
      </c>
      <c r="Y47" s="67">
        <f t="shared" si="14"/>
        <v>27.419620470895858</v>
      </c>
      <c r="Z47" s="67">
        <f t="shared" si="14"/>
        <v>27.419620470895858</v>
      </c>
      <c r="AA47" s="67">
        <f t="shared" si="14"/>
        <v>20.107721678656958</v>
      </c>
      <c r="AB47" s="67">
        <f t="shared" si="14"/>
        <v>32.294219665721791</v>
      </c>
      <c r="AC47" s="67">
        <f t="shared" si="14"/>
        <v>20.107721678656958</v>
      </c>
      <c r="AD47" s="67">
        <f t="shared" si="14"/>
        <v>18.584409430273762</v>
      </c>
      <c r="AE47" s="67">
        <f t="shared" si="14"/>
        <v>10.967848188358341</v>
      </c>
      <c r="AF47" s="67">
        <f t="shared" si="14"/>
        <v>52.097278894702121</v>
      </c>
      <c r="AG47" s="67">
        <f t="shared" si="14"/>
        <v>52.097278894702121</v>
      </c>
      <c r="AH47" s="67">
        <f t="shared" si="14"/>
        <v>52.097278894702121</v>
      </c>
      <c r="AI47" s="67">
        <f t="shared" si="14"/>
        <v>38.387468659254203</v>
      </c>
      <c r="AJ47" s="67">
        <f t="shared" si="14"/>
        <v>38.387468659254203</v>
      </c>
      <c r="AK47" s="67">
        <f t="shared" si="14"/>
        <v>38.387468659254203</v>
      </c>
      <c r="AL47" s="67">
        <f t="shared" si="14"/>
        <v>38.387468659254203</v>
      </c>
      <c r="AM47" s="67">
        <f t="shared" si="14"/>
        <v>27.41962047089585</v>
      </c>
      <c r="AN47" s="67">
        <f t="shared" si="14"/>
        <v>27.41962047089585</v>
      </c>
      <c r="AO47" s="67">
        <f t="shared" si="14"/>
        <v>27.41962047089585</v>
      </c>
      <c r="AP47" s="67">
        <f t="shared" si="14"/>
        <v>42.04341805537365</v>
      </c>
      <c r="AQ47" s="67">
        <f t="shared" si="14"/>
        <v>27.41962047089585</v>
      </c>
      <c r="AR47" s="67">
        <f t="shared" si="14"/>
        <v>25.591645772836017</v>
      </c>
      <c r="AS47" s="67">
        <f t="shared" si="14"/>
        <v>16.451772282537512</v>
      </c>
      <c r="AT47" s="67">
        <f t="shared" si="14"/>
        <v>16.451772282537512</v>
      </c>
      <c r="AU47" s="67">
        <f t="shared" si="14"/>
        <v>16.451772282537512</v>
      </c>
      <c r="AV47" s="67">
        <f t="shared" si="14"/>
        <v>16.451772282537512</v>
      </c>
      <c r="AW47" s="67">
        <f t="shared" si="14"/>
        <v>16.451772282537512</v>
      </c>
      <c r="AX47" s="67">
        <f t="shared" si="14"/>
        <v>16.451772282537512</v>
      </c>
      <c r="AY47" s="67">
        <f t="shared" si="14"/>
        <v>16.451772282537512</v>
      </c>
      <c r="AZ47" s="67">
        <f t="shared" si="14"/>
        <v>16.451772282537512</v>
      </c>
      <c r="BA47" s="67">
        <f t="shared" si="14"/>
        <v>16.451772282537512</v>
      </c>
      <c r="BB47" s="67">
        <f t="shared" si="14"/>
        <v>38.387468659254203</v>
      </c>
      <c r="BC47" s="67">
        <f t="shared" si="14"/>
        <v>16.451772282537512</v>
      </c>
      <c r="BD47" s="67">
        <f t="shared" si="14"/>
        <v>13.709810235447758</v>
      </c>
      <c r="BE47" s="67">
        <f t="shared" si="14"/>
        <v>0</v>
      </c>
      <c r="BF47" s="67">
        <f t="shared" si="14"/>
        <v>0</v>
      </c>
      <c r="BG47" s="67">
        <f t="shared" si="14"/>
        <v>0</v>
      </c>
      <c r="BH47" s="67">
        <f t="shared" si="14"/>
        <v>0</v>
      </c>
      <c r="BI47" s="67">
        <f t="shared" si="14"/>
        <v>0</v>
      </c>
      <c r="BJ47" s="67">
        <f t="shared" si="14"/>
        <v>0</v>
      </c>
      <c r="BK47" s="67">
        <f t="shared" si="14"/>
        <v>0</v>
      </c>
      <c r="BL47" s="67">
        <f t="shared" si="14"/>
        <v>0</v>
      </c>
      <c r="BM47" s="67">
        <f t="shared" si="14"/>
        <v>0</v>
      </c>
      <c r="BN47" s="67">
        <f t="shared" si="14"/>
        <v>0</v>
      </c>
      <c r="BO47" s="67">
        <f t="shared" si="14"/>
        <v>0</v>
      </c>
      <c r="BP47" s="67">
        <f t="shared" si="14"/>
        <v>0</v>
      </c>
      <c r="BQ47" s="67">
        <f t="shared" si="14"/>
        <v>0</v>
      </c>
      <c r="BR47" s="67">
        <f t="shared" si="14"/>
        <v>0</v>
      </c>
      <c r="BS47" s="67">
        <f t="shared" ref="BS47:ED47" si="15">SUM(BS44:BS46)</f>
        <v>0</v>
      </c>
      <c r="BT47" s="67">
        <f t="shared" si="15"/>
        <v>0</v>
      </c>
      <c r="BU47" s="67">
        <f t="shared" si="15"/>
        <v>0</v>
      </c>
      <c r="BV47" s="67">
        <f t="shared" si="15"/>
        <v>0</v>
      </c>
      <c r="BW47" s="67">
        <f t="shared" si="15"/>
        <v>0</v>
      </c>
      <c r="BX47" s="67">
        <f t="shared" si="15"/>
        <v>0</v>
      </c>
      <c r="BY47" s="67">
        <f t="shared" si="15"/>
        <v>0</v>
      </c>
      <c r="BZ47" s="67">
        <f t="shared" si="15"/>
        <v>0</v>
      </c>
      <c r="CA47" s="67">
        <f t="shared" si="15"/>
        <v>0</v>
      </c>
      <c r="CB47" s="67">
        <f t="shared" si="15"/>
        <v>0</v>
      </c>
      <c r="CC47" s="67">
        <f t="shared" si="15"/>
        <v>0</v>
      </c>
      <c r="CD47" s="67">
        <f t="shared" si="15"/>
        <v>0</v>
      </c>
      <c r="CE47" s="67">
        <f t="shared" si="15"/>
        <v>0</v>
      </c>
      <c r="CF47" s="67">
        <f t="shared" si="15"/>
        <v>0</v>
      </c>
      <c r="CG47" s="67">
        <f t="shared" si="15"/>
        <v>0</v>
      </c>
      <c r="CH47" s="67">
        <f t="shared" si="15"/>
        <v>0</v>
      </c>
      <c r="CI47" s="67">
        <f t="shared" si="15"/>
        <v>0</v>
      </c>
      <c r="CJ47" s="67">
        <f t="shared" si="15"/>
        <v>0</v>
      </c>
      <c r="CK47" s="67">
        <f t="shared" si="15"/>
        <v>0</v>
      </c>
      <c r="CL47" s="67">
        <f t="shared" si="15"/>
        <v>0</v>
      </c>
      <c r="CM47" s="67">
        <f t="shared" si="15"/>
        <v>0</v>
      </c>
      <c r="CN47" s="67">
        <f t="shared" si="15"/>
        <v>0</v>
      </c>
      <c r="CO47" s="67">
        <f t="shared" si="15"/>
        <v>0</v>
      </c>
      <c r="CP47" s="67">
        <f t="shared" si="15"/>
        <v>0</v>
      </c>
      <c r="CQ47" s="67">
        <f t="shared" si="15"/>
        <v>0</v>
      </c>
      <c r="CR47" s="67">
        <f t="shared" si="15"/>
        <v>0</v>
      </c>
      <c r="CS47" s="67">
        <f t="shared" si="15"/>
        <v>0</v>
      </c>
      <c r="CT47" s="67">
        <f t="shared" si="15"/>
        <v>0</v>
      </c>
      <c r="CU47" s="67">
        <f t="shared" si="15"/>
        <v>0</v>
      </c>
      <c r="CV47" s="67">
        <f t="shared" si="15"/>
        <v>0</v>
      </c>
      <c r="CW47" s="67">
        <f t="shared" si="15"/>
        <v>0</v>
      </c>
      <c r="CX47" s="67">
        <f t="shared" si="15"/>
        <v>0</v>
      </c>
      <c r="CY47" s="67">
        <f t="shared" si="15"/>
        <v>0</v>
      </c>
      <c r="CZ47" s="67">
        <f t="shared" si="15"/>
        <v>0</v>
      </c>
      <c r="DA47" s="67">
        <f t="shared" si="15"/>
        <v>0</v>
      </c>
      <c r="DB47" s="67">
        <f t="shared" si="15"/>
        <v>0</v>
      </c>
      <c r="DC47" s="67">
        <f t="shared" si="15"/>
        <v>0</v>
      </c>
      <c r="DD47" s="67">
        <f t="shared" si="15"/>
        <v>0</v>
      </c>
      <c r="DE47" s="67">
        <f t="shared" si="15"/>
        <v>0</v>
      </c>
      <c r="DF47" s="67">
        <f t="shared" si="15"/>
        <v>0</v>
      </c>
      <c r="DG47" s="67">
        <f t="shared" si="15"/>
        <v>0</v>
      </c>
      <c r="DH47" s="67">
        <f t="shared" si="15"/>
        <v>0</v>
      </c>
      <c r="DI47" s="67">
        <f t="shared" si="15"/>
        <v>0</v>
      </c>
      <c r="DJ47" s="67">
        <f t="shared" si="15"/>
        <v>0</v>
      </c>
      <c r="DK47" s="67">
        <f t="shared" si="15"/>
        <v>0</v>
      </c>
      <c r="DL47" s="67">
        <f t="shared" si="15"/>
        <v>0</v>
      </c>
      <c r="DM47" s="67">
        <f t="shared" si="15"/>
        <v>0</v>
      </c>
      <c r="DN47" s="67">
        <f t="shared" si="15"/>
        <v>0</v>
      </c>
      <c r="DO47" s="67">
        <f t="shared" si="15"/>
        <v>0</v>
      </c>
      <c r="DP47" s="67">
        <f t="shared" si="15"/>
        <v>0</v>
      </c>
      <c r="DQ47" s="67">
        <f t="shared" si="15"/>
        <v>0</v>
      </c>
      <c r="DR47" s="67">
        <f t="shared" si="15"/>
        <v>0</v>
      </c>
      <c r="DS47" s="67">
        <f t="shared" si="15"/>
        <v>0</v>
      </c>
      <c r="DT47" s="67">
        <f t="shared" si="15"/>
        <v>0</v>
      </c>
      <c r="DU47" s="67">
        <f t="shared" si="15"/>
        <v>0</v>
      </c>
      <c r="DV47" s="67">
        <f t="shared" si="15"/>
        <v>0</v>
      </c>
      <c r="DW47" s="67">
        <f t="shared" si="15"/>
        <v>0</v>
      </c>
      <c r="DX47" s="67">
        <f t="shared" si="15"/>
        <v>0</v>
      </c>
      <c r="DY47" s="67">
        <f t="shared" si="15"/>
        <v>0</v>
      </c>
      <c r="DZ47" s="67">
        <f t="shared" si="15"/>
        <v>0</v>
      </c>
      <c r="EA47" s="67">
        <f t="shared" si="15"/>
        <v>0</v>
      </c>
      <c r="EB47" s="67">
        <f t="shared" si="15"/>
        <v>0</v>
      </c>
      <c r="EC47" s="67">
        <f t="shared" si="15"/>
        <v>0</v>
      </c>
      <c r="ED47" s="67">
        <f t="shared" si="15"/>
        <v>0</v>
      </c>
      <c r="EE47" s="67">
        <f t="shared" ref="EE47:FO47" si="16">SUM(EE44:EE46)</f>
        <v>0</v>
      </c>
      <c r="EF47" s="67">
        <f t="shared" si="16"/>
        <v>0</v>
      </c>
      <c r="EG47" s="67">
        <f t="shared" si="16"/>
        <v>0</v>
      </c>
      <c r="EH47" s="67">
        <f t="shared" si="16"/>
        <v>0</v>
      </c>
      <c r="EI47" s="67">
        <f t="shared" si="16"/>
        <v>0</v>
      </c>
      <c r="EJ47" s="67">
        <f t="shared" si="16"/>
        <v>0</v>
      </c>
      <c r="EK47" s="67">
        <f t="shared" si="16"/>
        <v>0</v>
      </c>
      <c r="EL47" s="67">
        <f t="shared" si="16"/>
        <v>0</v>
      </c>
      <c r="EM47" s="67">
        <f t="shared" si="16"/>
        <v>0</v>
      </c>
      <c r="EN47" s="67">
        <f t="shared" si="16"/>
        <v>0</v>
      </c>
      <c r="EO47" s="67">
        <f t="shared" si="16"/>
        <v>0</v>
      </c>
      <c r="EP47" s="67">
        <f t="shared" si="16"/>
        <v>0</v>
      </c>
      <c r="EQ47" s="67">
        <f t="shared" si="16"/>
        <v>0</v>
      </c>
      <c r="ER47" s="67">
        <f t="shared" si="16"/>
        <v>0</v>
      </c>
      <c r="ES47" s="67">
        <f t="shared" si="16"/>
        <v>0</v>
      </c>
      <c r="ET47" s="67">
        <f t="shared" si="16"/>
        <v>0</v>
      </c>
      <c r="EU47" s="67">
        <f t="shared" si="16"/>
        <v>0</v>
      </c>
      <c r="EV47" s="67">
        <f t="shared" si="16"/>
        <v>0</v>
      </c>
      <c r="EW47" s="67">
        <f t="shared" si="16"/>
        <v>0</v>
      </c>
      <c r="EX47" s="67">
        <f t="shared" si="16"/>
        <v>0</v>
      </c>
      <c r="EY47" s="67">
        <f t="shared" si="16"/>
        <v>0</v>
      </c>
      <c r="EZ47" s="67">
        <f t="shared" si="16"/>
        <v>0</v>
      </c>
      <c r="FA47" s="67">
        <f t="shared" si="16"/>
        <v>0</v>
      </c>
      <c r="FB47" s="67">
        <f t="shared" si="16"/>
        <v>0</v>
      </c>
      <c r="FC47" s="67">
        <f t="shared" si="16"/>
        <v>0</v>
      </c>
      <c r="FD47" s="67">
        <f t="shared" si="16"/>
        <v>0</v>
      </c>
      <c r="FE47" s="67">
        <f t="shared" si="16"/>
        <v>0</v>
      </c>
      <c r="FF47" s="67">
        <f t="shared" si="16"/>
        <v>0</v>
      </c>
      <c r="FG47" s="67">
        <f t="shared" si="16"/>
        <v>0</v>
      </c>
      <c r="FH47" s="67">
        <f t="shared" si="16"/>
        <v>0</v>
      </c>
      <c r="FI47" s="67">
        <f t="shared" si="16"/>
        <v>0</v>
      </c>
      <c r="FJ47" s="67">
        <f t="shared" si="16"/>
        <v>0</v>
      </c>
      <c r="FK47" s="67">
        <f t="shared" si="16"/>
        <v>0</v>
      </c>
      <c r="FL47" s="67">
        <f t="shared" si="16"/>
        <v>0</v>
      </c>
      <c r="FM47" s="67">
        <f t="shared" si="16"/>
        <v>0</v>
      </c>
      <c r="FN47" s="67">
        <f t="shared" si="16"/>
        <v>0</v>
      </c>
      <c r="FO47" s="67">
        <f t="shared" si="16"/>
        <v>0</v>
      </c>
    </row>
    <row r="48" spans="1:176" x14ac:dyDescent="0.3">
      <c r="C48" s="45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  <c r="CJ48" s="67"/>
      <c r="CK48" s="67"/>
      <c r="CL48" s="67"/>
      <c r="CM48" s="67"/>
      <c r="CN48" s="67"/>
      <c r="CO48" s="67"/>
      <c r="CP48" s="67"/>
      <c r="CQ48" s="67"/>
      <c r="CR48" s="67"/>
      <c r="CS48" s="67"/>
      <c r="CT48" s="67"/>
      <c r="CU48" s="67"/>
      <c r="CV48" s="67"/>
      <c r="CW48" s="67"/>
      <c r="CX48" s="67"/>
      <c r="CY48" s="67"/>
      <c r="CZ48" s="67"/>
      <c r="DA48" s="67"/>
      <c r="DB48" s="67"/>
      <c r="DC48" s="67"/>
      <c r="DD48" s="67"/>
      <c r="DE48" s="67"/>
      <c r="DF48" s="67"/>
      <c r="DG48" s="67"/>
      <c r="DH48" s="67"/>
      <c r="DI48" s="67"/>
      <c r="DJ48" s="67"/>
      <c r="DK48" s="67"/>
      <c r="DL48" s="67"/>
      <c r="DM48" s="67"/>
      <c r="DN48" s="67"/>
      <c r="DO48" s="67"/>
      <c r="DP48" s="67"/>
      <c r="DQ48" s="67"/>
      <c r="DR48" s="67"/>
      <c r="DS48" s="67"/>
      <c r="DT48" s="67"/>
      <c r="DU48" s="67"/>
      <c r="DV48" s="67"/>
      <c r="DW48" s="67"/>
      <c r="DX48" s="67"/>
      <c r="DY48" s="67"/>
      <c r="DZ48" s="67"/>
      <c r="EA48" s="67"/>
      <c r="EB48" s="67"/>
      <c r="EC48" s="67"/>
      <c r="ED48" s="67"/>
      <c r="EE48" s="67"/>
      <c r="EF48" s="67"/>
      <c r="EG48" s="67"/>
      <c r="EH48" s="67"/>
      <c r="EI48" s="67"/>
      <c r="EJ48" s="67"/>
      <c r="EK48" s="67"/>
      <c r="EL48" s="67"/>
      <c r="EM48" s="67"/>
      <c r="EN48" s="67"/>
      <c r="EO48" s="67"/>
      <c r="EP48" s="67"/>
      <c r="EQ48" s="67"/>
      <c r="ER48" s="67"/>
      <c r="ES48" s="67"/>
      <c r="ET48" s="67"/>
      <c r="EU48" s="67"/>
      <c r="EV48" s="67"/>
      <c r="EW48" s="67"/>
      <c r="EX48" s="67"/>
      <c r="EY48" s="67"/>
      <c r="EZ48" s="67"/>
      <c r="FA48" s="67"/>
      <c r="FB48" s="67"/>
      <c r="FC48" s="67"/>
      <c r="FD48" s="67"/>
      <c r="FE48" s="67"/>
      <c r="FF48" s="67"/>
      <c r="FG48" s="67"/>
      <c r="FH48" s="67"/>
      <c r="FI48" s="67"/>
      <c r="FJ48" s="67"/>
      <c r="FK48" s="67"/>
      <c r="FL48" s="67"/>
      <c r="FM48" s="67"/>
      <c r="FN48" s="67"/>
      <c r="FO48" s="67"/>
    </row>
    <row r="49" spans="1:176" customFormat="1" x14ac:dyDescent="0.3">
      <c r="A49" s="42"/>
      <c r="B49" s="43" t="s">
        <v>186</v>
      </c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</row>
    <row r="50" spans="1:176" x14ac:dyDescent="0.3">
      <c r="G50" s="53"/>
    </row>
    <row r="51" spans="1:176" x14ac:dyDescent="0.3">
      <c r="B51" s="57" t="s">
        <v>12</v>
      </c>
      <c r="C51" s="137" t="s">
        <v>10</v>
      </c>
      <c r="D51" s="57"/>
      <c r="E51" s="57"/>
      <c r="F51" s="157">
        <f>F1</f>
        <v>45748</v>
      </c>
      <c r="G51" s="157">
        <f>EOMONTH(F51, 1)</f>
        <v>45808</v>
      </c>
      <c r="H51" s="157">
        <f t="shared" ref="H51:BS51" si="17">EOMONTH(G51, 1)</f>
        <v>45838</v>
      </c>
      <c r="I51" s="157">
        <f t="shared" si="17"/>
        <v>45869</v>
      </c>
      <c r="J51" s="157">
        <f t="shared" si="17"/>
        <v>45900</v>
      </c>
      <c r="K51" s="157">
        <f t="shared" si="17"/>
        <v>45930</v>
      </c>
      <c r="L51" s="157">
        <f t="shared" si="17"/>
        <v>45961</v>
      </c>
      <c r="M51" s="157">
        <f t="shared" si="17"/>
        <v>45991</v>
      </c>
      <c r="N51" s="157">
        <f t="shared" si="17"/>
        <v>46022</v>
      </c>
      <c r="O51" s="157">
        <f t="shared" si="17"/>
        <v>46053</v>
      </c>
      <c r="P51" s="157">
        <f t="shared" si="17"/>
        <v>46081</v>
      </c>
      <c r="Q51" s="157">
        <f t="shared" si="17"/>
        <v>46112</v>
      </c>
      <c r="R51" s="157">
        <f t="shared" si="17"/>
        <v>46142</v>
      </c>
      <c r="S51" s="157">
        <f t="shared" si="17"/>
        <v>46173</v>
      </c>
      <c r="T51" s="157">
        <f t="shared" si="17"/>
        <v>46203</v>
      </c>
      <c r="U51" s="157">
        <f t="shared" si="17"/>
        <v>46234</v>
      </c>
      <c r="V51" s="157">
        <f t="shared" si="17"/>
        <v>46265</v>
      </c>
      <c r="W51" s="157">
        <f t="shared" si="17"/>
        <v>46295</v>
      </c>
      <c r="X51" s="157">
        <f t="shared" si="17"/>
        <v>46326</v>
      </c>
      <c r="Y51" s="157">
        <f t="shared" si="17"/>
        <v>46356</v>
      </c>
      <c r="Z51" s="157">
        <f t="shared" si="17"/>
        <v>46387</v>
      </c>
      <c r="AA51" s="157">
        <f t="shared" si="17"/>
        <v>46418</v>
      </c>
      <c r="AB51" s="157">
        <f t="shared" si="17"/>
        <v>46446</v>
      </c>
      <c r="AC51" s="157">
        <f t="shared" si="17"/>
        <v>46477</v>
      </c>
      <c r="AD51" s="157">
        <f t="shared" si="17"/>
        <v>46507</v>
      </c>
      <c r="AE51" s="157">
        <f t="shared" si="17"/>
        <v>46538</v>
      </c>
      <c r="AF51" s="157">
        <f t="shared" si="17"/>
        <v>46568</v>
      </c>
      <c r="AG51" s="157">
        <f t="shared" si="17"/>
        <v>46599</v>
      </c>
      <c r="AH51" s="157">
        <f t="shared" si="17"/>
        <v>46630</v>
      </c>
      <c r="AI51" s="157">
        <f t="shared" si="17"/>
        <v>46660</v>
      </c>
      <c r="AJ51" s="157">
        <f t="shared" si="17"/>
        <v>46691</v>
      </c>
      <c r="AK51" s="157">
        <f t="shared" si="17"/>
        <v>46721</v>
      </c>
      <c r="AL51" s="157">
        <f t="shared" si="17"/>
        <v>46752</v>
      </c>
      <c r="AM51" s="157">
        <f t="shared" si="17"/>
        <v>46783</v>
      </c>
      <c r="AN51" s="157">
        <f t="shared" si="17"/>
        <v>46812</v>
      </c>
      <c r="AO51" s="157">
        <f t="shared" si="17"/>
        <v>46843</v>
      </c>
      <c r="AP51" s="157">
        <f t="shared" si="17"/>
        <v>46873</v>
      </c>
      <c r="AQ51" s="157">
        <f t="shared" si="17"/>
        <v>46904</v>
      </c>
      <c r="AR51" s="157">
        <f t="shared" si="17"/>
        <v>46934</v>
      </c>
      <c r="AS51" s="157">
        <f t="shared" si="17"/>
        <v>46965</v>
      </c>
      <c r="AT51" s="157">
        <f t="shared" si="17"/>
        <v>46996</v>
      </c>
      <c r="AU51" s="157">
        <f t="shared" si="17"/>
        <v>47026</v>
      </c>
      <c r="AV51" s="157">
        <f t="shared" si="17"/>
        <v>47057</v>
      </c>
      <c r="AW51" s="157">
        <f t="shared" si="17"/>
        <v>47087</v>
      </c>
      <c r="AX51" s="157">
        <f t="shared" si="17"/>
        <v>47118</v>
      </c>
      <c r="AY51" s="157">
        <f t="shared" si="17"/>
        <v>47149</v>
      </c>
      <c r="AZ51" s="157">
        <f t="shared" si="17"/>
        <v>47177</v>
      </c>
      <c r="BA51" s="157">
        <f t="shared" si="17"/>
        <v>47208</v>
      </c>
      <c r="BB51" s="157">
        <f t="shared" si="17"/>
        <v>47238</v>
      </c>
      <c r="BC51" s="157">
        <f t="shared" si="17"/>
        <v>47269</v>
      </c>
      <c r="BD51" s="157">
        <f t="shared" si="17"/>
        <v>47299</v>
      </c>
      <c r="BE51" s="157">
        <f t="shared" si="17"/>
        <v>47330</v>
      </c>
      <c r="BF51" s="157">
        <f t="shared" si="17"/>
        <v>47361</v>
      </c>
      <c r="BG51" s="157">
        <f t="shared" si="17"/>
        <v>47391</v>
      </c>
      <c r="BH51" s="157">
        <f t="shared" si="17"/>
        <v>47422</v>
      </c>
      <c r="BI51" s="157">
        <f t="shared" si="17"/>
        <v>47452</v>
      </c>
      <c r="BJ51" s="157">
        <f t="shared" si="17"/>
        <v>47483</v>
      </c>
      <c r="BK51" s="157">
        <f t="shared" si="17"/>
        <v>47514</v>
      </c>
      <c r="BL51" s="157">
        <f t="shared" si="17"/>
        <v>47542</v>
      </c>
      <c r="BM51" s="157">
        <f t="shared" si="17"/>
        <v>47573</v>
      </c>
      <c r="BN51" s="157">
        <f t="shared" si="17"/>
        <v>47603</v>
      </c>
      <c r="BO51" s="157">
        <f t="shared" si="17"/>
        <v>47634</v>
      </c>
      <c r="BP51" s="157">
        <f t="shared" si="17"/>
        <v>47664</v>
      </c>
      <c r="BQ51" s="157">
        <f t="shared" si="17"/>
        <v>47695</v>
      </c>
      <c r="BR51" s="157">
        <f t="shared" si="17"/>
        <v>47726</v>
      </c>
      <c r="BS51" s="157">
        <f t="shared" si="17"/>
        <v>47756</v>
      </c>
      <c r="BT51" s="157">
        <f t="shared" ref="BT51:EE51" si="18">EOMONTH(BS51, 1)</f>
        <v>47787</v>
      </c>
      <c r="BU51" s="157">
        <f t="shared" si="18"/>
        <v>47817</v>
      </c>
      <c r="BV51" s="157">
        <f t="shared" si="18"/>
        <v>47848</v>
      </c>
      <c r="BW51" s="157">
        <f t="shared" si="18"/>
        <v>47879</v>
      </c>
      <c r="BX51" s="157">
        <f t="shared" si="18"/>
        <v>47907</v>
      </c>
      <c r="BY51" s="157">
        <f t="shared" si="18"/>
        <v>47938</v>
      </c>
      <c r="BZ51" s="157">
        <f t="shared" si="18"/>
        <v>47968</v>
      </c>
      <c r="CA51" s="157">
        <f t="shared" si="18"/>
        <v>47999</v>
      </c>
      <c r="CB51" s="157">
        <f t="shared" si="18"/>
        <v>48029</v>
      </c>
      <c r="CC51" s="157">
        <f t="shared" si="18"/>
        <v>48060</v>
      </c>
      <c r="CD51" s="157">
        <f t="shared" si="18"/>
        <v>48091</v>
      </c>
      <c r="CE51" s="157">
        <f t="shared" si="18"/>
        <v>48121</v>
      </c>
      <c r="CF51" s="157">
        <f t="shared" si="18"/>
        <v>48152</v>
      </c>
      <c r="CG51" s="157">
        <f t="shared" si="18"/>
        <v>48182</v>
      </c>
      <c r="CH51" s="157">
        <f t="shared" si="18"/>
        <v>48213</v>
      </c>
      <c r="CI51" s="157">
        <f t="shared" si="18"/>
        <v>48244</v>
      </c>
      <c r="CJ51" s="157">
        <f t="shared" si="18"/>
        <v>48273</v>
      </c>
      <c r="CK51" s="157">
        <f t="shared" si="18"/>
        <v>48304</v>
      </c>
      <c r="CL51" s="157">
        <f t="shared" si="18"/>
        <v>48334</v>
      </c>
      <c r="CM51" s="157">
        <f t="shared" si="18"/>
        <v>48365</v>
      </c>
      <c r="CN51" s="157">
        <f t="shared" si="18"/>
        <v>48395</v>
      </c>
      <c r="CO51" s="157">
        <f t="shared" si="18"/>
        <v>48426</v>
      </c>
      <c r="CP51" s="157">
        <f t="shared" si="18"/>
        <v>48457</v>
      </c>
      <c r="CQ51" s="157">
        <f t="shared" si="18"/>
        <v>48487</v>
      </c>
      <c r="CR51" s="157">
        <f t="shared" si="18"/>
        <v>48518</v>
      </c>
      <c r="CS51" s="157">
        <f t="shared" si="18"/>
        <v>48548</v>
      </c>
      <c r="CT51" s="157">
        <f t="shared" si="18"/>
        <v>48579</v>
      </c>
      <c r="CU51" s="157">
        <f t="shared" si="18"/>
        <v>48610</v>
      </c>
      <c r="CV51" s="157">
        <f t="shared" si="18"/>
        <v>48638</v>
      </c>
      <c r="CW51" s="157">
        <f t="shared" si="18"/>
        <v>48669</v>
      </c>
      <c r="CX51" s="157">
        <f t="shared" si="18"/>
        <v>48699</v>
      </c>
      <c r="CY51" s="157">
        <f t="shared" si="18"/>
        <v>48730</v>
      </c>
      <c r="CZ51" s="157">
        <f t="shared" si="18"/>
        <v>48760</v>
      </c>
      <c r="DA51" s="157">
        <f t="shared" si="18"/>
        <v>48791</v>
      </c>
      <c r="DB51" s="157">
        <f t="shared" si="18"/>
        <v>48822</v>
      </c>
      <c r="DC51" s="157">
        <f t="shared" si="18"/>
        <v>48852</v>
      </c>
      <c r="DD51" s="157">
        <f t="shared" si="18"/>
        <v>48883</v>
      </c>
      <c r="DE51" s="157">
        <f t="shared" si="18"/>
        <v>48913</v>
      </c>
      <c r="DF51" s="157">
        <f t="shared" si="18"/>
        <v>48944</v>
      </c>
      <c r="DG51" s="157">
        <f t="shared" si="18"/>
        <v>48975</v>
      </c>
      <c r="DH51" s="157">
        <f t="shared" si="18"/>
        <v>49003</v>
      </c>
      <c r="DI51" s="157">
        <f t="shared" si="18"/>
        <v>49034</v>
      </c>
      <c r="DJ51" s="157">
        <f t="shared" si="18"/>
        <v>49064</v>
      </c>
      <c r="DK51" s="157">
        <f t="shared" si="18"/>
        <v>49095</v>
      </c>
      <c r="DL51" s="157">
        <f t="shared" si="18"/>
        <v>49125</v>
      </c>
      <c r="DM51" s="157">
        <f t="shared" si="18"/>
        <v>49156</v>
      </c>
      <c r="DN51" s="157">
        <f t="shared" si="18"/>
        <v>49187</v>
      </c>
      <c r="DO51" s="157">
        <f t="shared" si="18"/>
        <v>49217</v>
      </c>
      <c r="DP51" s="157">
        <f t="shared" si="18"/>
        <v>49248</v>
      </c>
      <c r="DQ51" s="157">
        <f t="shared" si="18"/>
        <v>49278</v>
      </c>
      <c r="DR51" s="157">
        <f t="shared" si="18"/>
        <v>49309</v>
      </c>
      <c r="DS51" s="157">
        <f t="shared" si="18"/>
        <v>49340</v>
      </c>
      <c r="DT51" s="157">
        <f t="shared" si="18"/>
        <v>49368</v>
      </c>
      <c r="DU51" s="157">
        <f t="shared" si="18"/>
        <v>49399</v>
      </c>
      <c r="DV51" s="157">
        <f t="shared" si="18"/>
        <v>49429</v>
      </c>
      <c r="DW51" s="157">
        <f t="shared" si="18"/>
        <v>49460</v>
      </c>
      <c r="DX51" s="157">
        <f t="shared" si="18"/>
        <v>49490</v>
      </c>
      <c r="DY51" s="157">
        <f t="shared" si="18"/>
        <v>49521</v>
      </c>
      <c r="DZ51" s="157">
        <f t="shared" si="18"/>
        <v>49552</v>
      </c>
      <c r="EA51" s="157">
        <f t="shared" si="18"/>
        <v>49582</v>
      </c>
      <c r="EB51" s="157">
        <f t="shared" si="18"/>
        <v>49613</v>
      </c>
      <c r="EC51" s="157">
        <f t="shared" si="18"/>
        <v>49643</v>
      </c>
      <c r="ED51" s="157">
        <f t="shared" si="18"/>
        <v>49674</v>
      </c>
      <c r="EE51" s="157">
        <f t="shared" si="18"/>
        <v>49705</v>
      </c>
      <c r="EF51" s="157">
        <f t="shared" ref="EF51:FO51" si="19">EOMONTH(EE51, 1)</f>
        <v>49734</v>
      </c>
      <c r="EG51" s="157">
        <f t="shared" si="19"/>
        <v>49765</v>
      </c>
      <c r="EH51" s="157">
        <f t="shared" si="19"/>
        <v>49795</v>
      </c>
      <c r="EI51" s="157">
        <f t="shared" si="19"/>
        <v>49826</v>
      </c>
      <c r="EJ51" s="157">
        <f t="shared" si="19"/>
        <v>49856</v>
      </c>
      <c r="EK51" s="157">
        <f t="shared" si="19"/>
        <v>49887</v>
      </c>
      <c r="EL51" s="157">
        <f t="shared" si="19"/>
        <v>49918</v>
      </c>
      <c r="EM51" s="157">
        <f t="shared" si="19"/>
        <v>49948</v>
      </c>
      <c r="EN51" s="157">
        <f t="shared" si="19"/>
        <v>49979</v>
      </c>
      <c r="EO51" s="157">
        <f t="shared" si="19"/>
        <v>50009</v>
      </c>
      <c r="EP51" s="157">
        <f t="shared" si="19"/>
        <v>50040</v>
      </c>
      <c r="EQ51" s="157">
        <f t="shared" si="19"/>
        <v>50071</v>
      </c>
      <c r="ER51" s="157">
        <f t="shared" si="19"/>
        <v>50099</v>
      </c>
      <c r="ES51" s="157">
        <f t="shared" si="19"/>
        <v>50130</v>
      </c>
      <c r="ET51" s="157">
        <f t="shared" si="19"/>
        <v>50160</v>
      </c>
      <c r="EU51" s="157">
        <f t="shared" si="19"/>
        <v>50191</v>
      </c>
      <c r="EV51" s="157">
        <f t="shared" si="19"/>
        <v>50221</v>
      </c>
      <c r="EW51" s="157">
        <f t="shared" si="19"/>
        <v>50252</v>
      </c>
      <c r="EX51" s="157">
        <f t="shared" si="19"/>
        <v>50283</v>
      </c>
      <c r="EY51" s="157">
        <f t="shared" si="19"/>
        <v>50313</v>
      </c>
      <c r="EZ51" s="157">
        <f t="shared" si="19"/>
        <v>50344</v>
      </c>
      <c r="FA51" s="157">
        <f t="shared" si="19"/>
        <v>50374</v>
      </c>
      <c r="FB51" s="157">
        <f t="shared" si="19"/>
        <v>50405</v>
      </c>
      <c r="FC51" s="157">
        <f t="shared" si="19"/>
        <v>50436</v>
      </c>
      <c r="FD51" s="157">
        <f t="shared" si="19"/>
        <v>50464</v>
      </c>
      <c r="FE51" s="157">
        <f t="shared" si="19"/>
        <v>50495</v>
      </c>
      <c r="FF51" s="157">
        <f t="shared" si="19"/>
        <v>50525</v>
      </c>
      <c r="FG51" s="157">
        <f t="shared" si="19"/>
        <v>50556</v>
      </c>
      <c r="FH51" s="157">
        <f t="shared" si="19"/>
        <v>50586</v>
      </c>
      <c r="FI51" s="157">
        <f t="shared" si="19"/>
        <v>50617</v>
      </c>
      <c r="FJ51" s="157">
        <f t="shared" si="19"/>
        <v>50648</v>
      </c>
      <c r="FK51" s="157">
        <f t="shared" si="19"/>
        <v>50678</v>
      </c>
      <c r="FL51" s="157">
        <f t="shared" si="19"/>
        <v>50709</v>
      </c>
      <c r="FM51" s="157">
        <f t="shared" si="19"/>
        <v>50739</v>
      </c>
      <c r="FN51" s="157">
        <f t="shared" si="19"/>
        <v>50770</v>
      </c>
      <c r="FO51" s="157">
        <f t="shared" si="19"/>
        <v>50801</v>
      </c>
      <c r="FP51" s="153"/>
      <c r="FQ51" s="153"/>
      <c r="FR51" s="153"/>
      <c r="FS51" s="153"/>
      <c r="FT51" s="153"/>
    </row>
    <row r="52" spans="1:176" x14ac:dyDescent="0.3">
      <c r="B52" s="7" t="s">
        <v>75</v>
      </c>
      <c r="C52" s="45">
        <f>SUM(F52:FO52)</f>
        <v>571.98797026360398</v>
      </c>
      <c r="F52" s="149">
        <f>('Assumptions&amp;Data'!$J$124*'Assumptions&amp;Data'!N87)+('Assumptions&amp;Data'!$K$124*'Assumptions&amp;Data'!N87)+('Assumptions&amp;Data'!$L$124*'Assumptions&amp;Data'!N87)</f>
        <v>42.899097769770336</v>
      </c>
      <c r="G52" s="149">
        <f>('Assumptions&amp;Data'!$J$124*'Assumptions&amp;Data'!O87)+('Assumptions&amp;Data'!$K$124*'Assumptions&amp;Data'!O87)+('Assumptions&amp;Data'!$L$124*'Assumptions&amp;Data'!O87)</f>
        <v>42.899097769770336</v>
      </c>
      <c r="H52" s="149">
        <f>('Assumptions&amp;Data'!$J$124*'Assumptions&amp;Data'!P87)+('Assumptions&amp;Data'!$K$124*'Assumptions&amp;Data'!P87)+('Assumptions&amp;Data'!$L$124*'Assumptions&amp;Data'!P87)</f>
        <v>42.899097769770336</v>
      </c>
      <c r="I52" s="149">
        <f>('Assumptions&amp;Data'!$J$124*'Assumptions&amp;Data'!Q87)+('Assumptions&amp;Data'!$K$124*'Assumptions&amp;Data'!Q87)+('Assumptions&amp;Data'!$L$124*'Assumptions&amp;Data'!Q87)</f>
        <v>28.599398513180226</v>
      </c>
      <c r="J52" s="149">
        <f>('Assumptions&amp;Data'!$J$124*'Assumptions&amp;Data'!R87)+('Assumptions&amp;Data'!$K$124*'Assumptions&amp;Data'!R87)+('Assumptions&amp;Data'!$L$124*'Assumptions&amp;Data'!R87)</f>
        <v>28.599398513180226</v>
      </c>
      <c r="K52" s="149">
        <f>('Assumptions&amp;Data'!$J$124*'Assumptions&amp;Data'!S87)+('Assumptions&amp;Data'!$K$124*'Assumptions&amp;Data'!S87)+('Assumptions&amp;Data'!$L$124*'Assumptions&amp;Data'!S87)</f>
        <v>28.599398513180226</v>
      </c>
      <c r="L52" s="149">
        <f>('Assumptions&amp;Data'!$J$124*'Assumptions&amp;Data'!T87)+('Assumptions&amp;Data'!$K$124*'Assumptions&amp;Data'!T87)+('Assumptions&amp;Data'!$L$124*'Assumptions&amp;Data'!T87)</f>
        <v>28.599398513180226</v>
      </c>
      <c r="M52" s="149">
        <f>('Assumptions&amp;Data'!$J$124*'Assumptions&amp;Data'!U87)+('Assumptions&amp;Data'!$K$124*'Assumptions&amp;Data'!U87)+('Assumptions&amp;Data'!$L$124*'Assumptions&amp;Data'!U87)</f>
        <v>17.159639107908134</v>
      </c>
      <c r="N52" s="149">
        <f>('Assumptions&amp;Data'!$J$124*'Assumptions&amp;Data'!V87)+('Assumptions&amp;Data'!$K$124*'Assumptions&amp;Data'!V87)+('Assumptions&amp;Data'!$L$124*'Assumptions&amp;Data'!V87)</f>
        <v>17.159639107908134</v>
      </c>
      <c r="O52" s="149">
        <f>('Assumptions&amp;Data'!$J$124*'Assumptions&amp;Data'!W87)+('Assumptions&amp;Data'!$K$124*'Assumptions&amp;Data'!W87)+('Assumptions&amp;Data'!$L$124*'Assumptions&amp;Data'!W87)</f>
        <v>17.159639107908134</v>
      </c>
      <c r="P52" s="149">
        <f>('Assumptions&amp;Data'!$J$124*'Assumptions&amp;Data'!X87)+('Assumptions&amp;Data'!$K$124*'Assumptions&amp;Data'!X87)+('Assumptions&amp;Data'!$L$124*'Assumptions&amp;Data'!X87)</f>
        <v>17.159639107908134</v>
      </c>
      <c r="Q52" s="149">
        <f>('Assumptions&amp;Data'!$J$124*'Assumptions&amp;Data'!Y87)+('Assumptions&amp;Data'!$K$124*'Assumptions&amp;Data'!Y87)+('Assumptions&amp;Data'!$L$124*'Assumptions&amp;Data'!Y87)</f>
        <v>17.159639107908134</v>
      </c>
      <c r="R52" s="149">
        <f>('Assumptions&amp;Data'!$J$124*'Assumptions&amp;Data'!Z87)+('Assumptions&amp;Data'!$K$124*'Assumptions&amp;Data'!Z87)+('Assumptions&amp;Data'!$L$124*'Assumptions&amp;Data'!Z87)</f>
        <v>17.159639107908134</v>
      </c>
      <c r="S52" s="149">
        <f>('Assumptions&amp;Data'!$J$124*'Assumptions&amp;Data'!AA87)+('Assumptions&amp;Data'!$K$124*'Assumptions&amp;Data'!AA87)+('Assumptions&amp;Data'!$L$124*'Assumptions&amp;Data'!AA87)</f>
        <v>17.159639107908134</v>
      </c>
      <c r="T52" s="149">
        <f>('Assumptions&amp;Data'!$J$124*'Assumptions&amp;Data'!AB87)+('Assumptions&amp;Data'!$K$124*'Assumptions&amp;Data'!AB87)+('Assumptions&amp;Data'!$L$124*'Assumptions&amp;Data'!AB87)</f>
        <v>17.159639107908134</v>
      </c>
      <c r="U52" s="149">
        <f>('Assumptions&amp;Data'!$J$124*'Assumptions&amp;Data'!AC87)+('Assumptions&amp;Data'!$K$124*'Assumptions&amp;Data'!AC87)+('Assumptions&amp;Data'!$L$124*'Assumptions&amp;Data'!AC87)</f>
        <v>17.159639107908134</v>
      </c>
      <c r="V52" s="149">
        <f>('Assumptions&amp;Data'!$J$124*'Assumptions&amp;Data'!AD87)+('Assumptions&amp;Data'!$K$124*'Assumptions&amp;Data'!AD87)+('Assumptions&amp;Data'!$L$124*'Assumptions&amp;Data'!AD87)</f>
        <v>17.159639107908134</v>
      </c>
      <c r="W52" s="149">
        <f>('Assumptions&amp;Data'!$J$124*'Assumptions&amp;Data'!AE87)+('Assumptions&amp;Data'!$K$124*'Assumptions&amp;Data'!AE87)+('Assumptions&amp;Data'!$L$124*'Assumptions&amp;Data'!AE87)</f>
        <v>17.159639107908134</v>
      </c>
      <c r="X52" s="149">
        <f>('Assumptions&amp;Data'!$J$124*'Assumptions&amp;Data'!AF87)+('Assumptions&amp;Data'!$K$124*'Assumptions&amp;Data'!AF87)+('Assumptions&amp;Data'!$L$124*'Assumptions&amp;Data'!AF87)</f>
        <v>17.159639107908134</v>
      </c>
      <c r="Y52" s="149">
        <f>('Assumptions&amp;Data'!$J$124*'Assumptions&amp;Data'!AG87)+('Assumptions&amp;Data'!$K$124*'Assumptions&amp;Data'!AG87)+('Assumptions&amp;Data'!$L$124*'Assumptions&amp;Data'!AG87)</f>
        <v>17.159639107908134</v>
      </c>
      <c r="Z52" s="149">
        <f>('Assumptions&amp;Data'!$J$124*'Assumptions&amp;Data'!AH87)+('Assumptions&amp;Data'!$K$124*'Assumptions&amp;Data'!AH87)+('Assumptions&amp;Data'!$L$124*'Assumptions&amp;Data'!AH87)</f>
        <v>17.159639107908134</v>
      </c>
      <c r="AA52" s="149">
        <f>('Assumptions&amp;Data'!$J$124*'Assumptions&amp;Data'!AI87)+('Assumptions&amp;Data'!$K$124*'Assumptions&amp;Data'!AI87)+('Assumptions&amp;Data'!$L$124*'Assumptions&amp;Data'!AI87)</f>
        <v>17.159639107908134</v>
      </c>
      <c r="AB52" s="149">
        <f>('Assumptions&amp;Data'!$J$124*'Assumptions&amp;Data'!AJ87)+('Assumptions&amp;Data'!$K$124*'Assumptions&amp;Data'!AJ87)+('Assumptions&amp;Data'!$L$124*'Assumptions&amp;Data'!AJ87)</f>
        <v>40.039157918452318</v>
      </c>
      <c r="AC52" s="149">
        <f>('Assumptions&amp;Data'!$J$124*'Assumptions&amp;Data'!AK87)+('Assumptions&amp;Data'!$K$124*'Assumptions&amp;Data'!AK87)+('Assumptions&amp;Data'!$L$124*'Assumptions&amp;Data'!AK87)</f>
        <v>17.159639107908134</v>
      </c>
      <c r="AD52" s="149">
        <f>('Assumptions&amp;Data'!$J$124*'Assumptions&amp;Data'!AL87)+('Assumptions&amp;Data'!$K$124*'Assumptions&amp;Data'!AL87)+('Assumptions&amp;Data'!$L$124*'Assumptions&amp;Data'!AL87)</f>
        <v>14.299699256589935</v>
      </c>
      <c r="AE52" s="149">
        <f>('Assumptions&amp;Data'!$J$124*'Assumptions&amp;Data'!AM87)+('Assumptions&amp;Data'!$K$124*'Assumptions&amp;Data'!AM87)+('Assumptions&amp;Data'!$L$124*'Assumptions&amp;Data'!AM87)</f>
        <v>0</v>
      </c>
      <c r="AF52" s="149">
        <f>('Assumptions&amp;Data'!$J$124*'Assumptions&amp;Data'!AN87)+('Assumptions&amp;Data'!$K$124*'Assumptions&amp;Data'!AN87)+('Assumptions&amp;Data'!$L$124*'Assumptions&amp;Data'!AN87)</f>
        <v>0</v>
      </c>
      <c r="AG52" s="149">
        <f>('Assumptions&amp;Data'!$J$124*'Assumptions&amp;Data'!AO87)+('Assumptions&amp;Data'!$K$124*'Assumptions&amp;Data'!AO87)+('Assumptions&amp;Data'!$L$124*'Assumptions&amp;Data'!AO87)</f>
        <v>0</v>
      </c>
      <c r="AH52" s="149">
        <f>('Assumptions&amp;Data'!$J$124*'Assumptions&amp;Data'!AP87)+('Assumptions&amp;Data'!$K$124*'Assumptions&amp;Data'!AP87)+('Assumptions&amp;Data'!$L$124*'Assumptions&amp;Data'!AP87)</f>
        <v>0</v>
      </c>
      <c r="AI52" s="149">
        <f>('Assumptions&amp;Data'!$J$124*'Assumptions&amp;Data'!AQ87)+('Assumptions&amp;Data'!$K$124*'Assumptions&amp;Data'!AQ87)+('Assumptions&amp;Data'!$L$124*'Assumptions&amp;Data'!AQ87)</f>
        <v>0</v>
      </c>
      <c r="AJ52" s="149">
        <f>('Assumptions&amp;Data'!$J$124*'Assumptions&amp;Data'!AR87)+('Assumptions&amp;Data'!$K$124*'Assumptions&amp;Data'!AR87)+('Assumptions&amp;Data'!$L$124*'Assumptions&amp;Data'!AR87)</f>
        <v>0</v>
      </c>
      <c r="AK52" s="149">
        <f>('Assumptions&amp;Data'!$J$124*'Assumptions&amp;Data'!AS87)+('Assumptions&amp;Data'!$K$124*'Assumptions&amp;Data'!AS87)+('Assumptions&amp;Data'!$L$124*'Assumptions&amp;Data'!AS87)</f>
        <v>0</v>
      </c>
      <c r="AL52" s="149">
        <f>('Assumptions&amp;Data'!$J$124*'Assumptions&amp;Data'!AT87)+('Assumptions&amp;Data'!$K$124*'Assumptions&amp;Data'!AT87)+('Assumptions&amp;Data'!$L$124*'Assumptions&amp;Data'!AT87)</f>
        <v>0</v>
      </c>
      <c r="AM52" s="149">
        <f>('Assumptions&amp;Data'!$J$124*'Assumptions&amp;Data'!AU87)+('Assumptions&amp;Data'!$K$124*'Assumptions&amp;Data'!AU87)+('Assumptions&amp;Data'!$L$124*'Assumptions&amp;Data'!AU87)</f>
        <v>0</v>
      </c>
      <c r="AN52" s="149">
        <f>('Assumptions&amp;Data'!$J$124*'Assumptions&amp;Data'!AV87)+('Assumptions&amp;Data'!$K$124*'Assumptions&amp;Data'!AV87)+('Assumptions&amp;Data'!$L$124*'Assumptions&amp;Data'!AV87)</f>
        <v>0</v>
      </c>
      <c r="AO52" s="149">
        <f>('Assumptions&amp;Data'!$J$124*'Assumptions&amp;Data'!AW87)+('Assumptions&amp;Data'!$K$124*'Assumptions&amp;Data'!AW87)+('Assumptions&amp;Data'!$L$124*'Assumptions&amp;Data'!AW87)</f>
        <v>0</v>
      </c>
      <c r="AP52" s="149">
        <f>('Assumptions&amp;Data'!$J$124*'Assumptions&amp;Data'!AX87)+('Assumptions&amp;Data'!$K$124*'Assumptions&amp;Data'!AX87)+('Assumptions&amp;Data'!$L$124*'Assumptions&amp;Data'!AX87)</f>
        <v>0</v>
      </c>
      <c r="AQ52" s="149">
        <f>('Assumptions&amp;Data'!$J$124*'Assumptions&amp;Data'!AY87)+('Assumptions&amp;Data'!$K$124*'Assumptions&amp;Data'!AY87)+('Assumptions&amp;Data'!$L$124*'Assumptions&amp;Data'!AY87)</f>
        <v>0</v>
      </c>
      <c r="AR52" s="149">
        <f>('Assumptions&amp;Data'!$J$124*'Assumptions&amp;Data'!AZ87)+('Assumptions&amp;Data'!$K$124*'Assumptions&amp;Data'!AZ87)+('Assumptions&amp;Data'!$L$124*'Assumptions&amp;Data'!AZ87)</f>
        <v>0</v>
      </c>
      <c r="AS52" s="149">
        <f>('Assumptions&amp;Data'!$J$124*'Assumptions&amp;Data'!BA87)+('Assumptions&amp;Data'!$K$124*'Assumptions&amp;Data'!BA87)+('Assumptions&amp;Data'!$L$124*'Assumptions&amp;Data'!BA87)</f>
        <v>0</v>
      </c>
      <c r="AT52" s="149">
        <f>('Assumptions&amp;Data'!$J$124*'Assumptions&amp;Data'!BB87)+('Assumptions&amp;Data'!$K$124*'Assumptions&amp;Data'!BB87)+('Assumptions&amp;Data'!$L$124*'Assumptions&amp;Data'!BB87)</f>
        <v>0</v>
      </c>
      <c r="AU52" s="149">
        <f>('Assumptions&amp;Data'!$J$124*'Assumptions&amp;Data'!BC87)+('Assumptions&amp;Data'!$K$124*'Assumptions&amp;Data'!BC87)+('Assumptions&amp;Data'!$L$124*'Assumptions&amp;Data'!BC87)</f>
        <v>0</v>
      </c>
      <c r="AV52" s="149">
        <f>('Assumptions&amp;Data'!$J$124*'Assumptions&amp;Data'!BD87)+('Assumptions&amp;Data'!$K$124*'Assumptions&amp;Data'!BD87)+('Assumptions&amp;Data'!$L$124*'Assumptions&amp;Data'!BD87)</f>
        <v>0</v>
      </c>
      <c r="AW52" s="149">
        <f>('Assumptions&amp;Data'!$J$124*'Assumptions&amp;Data'!BE87)+('Assumptions&amp;Data'!$K$124*'Assumptions&amp;Data'!BE87)+('Assumptions&amp;Data'!$L$124*'Assumptions&amp;Data'!BE87)</f>
        <v>0</v>
      </c>
      <c r="AX52" s="149">
        <f>('Assumptions&amp;Data'!$J$124*'Assumptions&amp;Data'!BF87)+('Assumptions&amp;Data'!$K$124*'Assumptions&amp;Data'!BF87)+('Assumptions&amp;Data'!$L$124*'Assumptions&amp;Data'!BF87)</f>
        <v>0</v>
      </c>
      <c r="AY52" s="149">
        <f>('Assumptions&amp;Data'!$J$124*'Assumptions&amp;Data'!BG87)+('Assumptions&amp;Data'!$K$124*'Assumptions&amp;Data'!BG87)+('Assumptions&amp;Data'!$L$124*'Assumptions&amp;Data'!BG87)</f>
        <v>0</v>
      </c>
      <c r="AZ52" s="149">
        <f>('Assumptions&amp;Data'!$J$124*'Assumptions&amp;Data'!BH87)+('Assumptions&amp;Data'!$K$124*'Assumptions&amp;Data'!BH87)+('Assumptions&amp;Data'!$L$124*'Assumptions&amp;Data'!BH87)</f>
        <v>0</v>
      </c>
      <c r="BA52" s="149">
        <f>('Assumptions&amp;Data'!$J$124*'Assumptions&amp;Data'!BI87)+('Assumptions&amp;Data'!$K$124*'Assumptions&amp;Data'!BI87)+('Assumptions&amp;Data'!$L$124*'Assumptions&amp;Data'!BI87)</f>
        <v>0</v>
      </c>
      <c r="BB52" s="149">
        <f>('Assumptions&amp;Data'!$J$124*'Assumptions&amp;Data'!BJ87)+('Assumptions&amp;Data'!$K$124*'Assumptions&amp;Data'!BJ87)+('Assumptions&amp;Data'!$L$124*'Assumptions&amp;Data'!BJ87)</f>
        <v>0</v>
      </c>
      <c r="BC52" s="149">
        <f>('Assumptions&amp;Data'!$J$124*'Assumptions&amp;Data'!BK87)+('Assumptions&amp;Data'!$K$124*'Assumptions&amp;Data'!BK87)+('Assumptions&amp;Data'!$L$124*'Assumptions&amp;Data'!BK87)</f>
        <v>0</v>
      </c>
      <c r="BD52" s="149">
        <f>('Assumptions&amp;Data'!$J$124*'Assumptions&amp;Data'!BL87)+('Assumptions&amp;Data'!$K$124*'Assumptions&amp;Data'!BL87)+('Assumptions&amp;Data'!$L$124*'Assumptions&amp;Data'!BL87)</f>
        <v>0</v>
      </c>
      <c r="BE52" s="149">
        <f>('Assumptions&amp;Data'!$J$124*'Assumptions&amp;Data'!BM87)+('Assumptions&amp;Data'!$K$124*'Assumptions&amp;Data'!BM87)+('Assumptions&amp;Data'!$L$124*'Assumptions&amp;Data'!BM87)</f>
        <v>0</v>
      </c>
      <c r="BF52" s="149">
        <f>('Assumptions&amp;Data'!$J$124*'Assumptions&amp;Data'!BN87)+('Assumptions&amp;Data'!$K$124*'Assumptions&amp;Data'!BN87)+('Assumptions&amp;Data'!$L$124*'Assumptions&amp;Data'!BN87)</f>
        <v>0</v>
      </c>
      <c r="BG52" s="149">
        <f>('Assumptions&amp;Data'!$J$124*'Assumptions&amp;Data'!BO87)+('Assumptions&amp;Data'!$K$124*'Assumptions&amp;Data'!BO87)+('Assumptions&amp;Data'!$L$124*'Assumptions&amp;Data'!BO87)</f>
        <v>0</v>
      </c>
      <c r="BH52" s="149">
        <f>('Assumptions&amp;Data'!$J$124*'Assumptions&amp;Data'!BP87)+('Assumptions&amp;Data'!$K$124*'Assumptions&amp;Data'!BP87)+('Assumptions&amp;Data'!$L$124*'Assumptions&amp;Data'!BP87)</f>
        <v>0</v>
      </c>
      <c r="BI52" s="149">
        <f>('Assumptions&amp;Data'!$J$124*'Assumptions&amp;Data'!BQ87)+('Assumptions&amp;Data'!$K$124*'Assumptions&amp;Data'!BQ87)+('Assumptions&amp;Data'!$L$124*'Assumptions&amp;Data'!BQ87)</f>
        <v>0</v>
      </c>
      <c r="BJ52" s="149">
        <f>('Assumptions&amp;Data'!$J$124*'Assumptions&amp;Data'!BR87)+('Assumptions&amp;Data'!$K$124*'Assumptions&amp;Data'!BR87)+('Assumptions&amp;Data'!$L$124*'Assumptions&amp;Data'!BR87)</f>
        <v>0</v>
      </c>
      <c r="BK52" s="149">
        <f>('Assumptions&amp;Data'!$J$124*'Assumptions&amp;Data'!BS87)+('Assumptions&amp;Data'!$K$124*'Assumptions&amp;Data'!BS87)+('Assumptions&amp;Data'!$L$124*'Assumptions&amp;Data'!BS87)</f>
        <v>0</v>
      </c>
      <c r="BL52" s="149">
        <f>('Assumptions&amp;Data'!$J$124*'Assumptions&amp;Data'!BT87)+('Assumptions&amp;Data'!$K$124*'Assumptions&amp;Data'!BT87)+('Assumptions&amp;Data'!$L$124*'Assumptions&amp;Data'!BT87)</f>
        <v>0</v>
      </c>
      <c r="BM52" s="149">
        <f>('Assumptions&amp;Data'!$J$124*'Assumptions&amp;Data'!BU87)+('Assumptions&amp;Data'!$K$124*'Assumptions&amp;Data'!BU87)+('Assumptions&amp;Data'!$L$124*'Assumptions&amp;Data'!BU87)</f>
        <v>0</v>
      </c>
      <c r="BN52" s="149">
        <f>('Assumptions&amp;Data'!$J$124*'Assumptions&amp;Data'!BV87)+('Assumptions&amp;Data'!$K$124*'Assumptions&amp;Data'!BV87)+('Assumptions&amp;Data'!$L$124*'Assumptions&amp;Data'!BV87)</f>
        <v>0</v>
      </c>
      <c r="BO52" s="149">
        <f>('Assumptions&amp;Data'!$J$124*'Assumptions&amp;Data'!BW87)+('Assumptions&amp;Data'!$K$124*'Assumptions&amp;Data'!BW87)+('Assumptions&amp;Data'!$L$124*'Assumptions&amp;Data'!BW87)</f>
        <v>0</v>
      </c>
      <c r="BP52" s="149">
        <f>('Assumptions&amp;Data'!$J$124*'Assumptions&amp;Data'!BX87)+('Assumptions&amp;Data'!$K$124*'Assumptions&amp;Data'!BX87)+('Assumptions&amp;Data'!$L$124*'Assumptions&amp;Data'!BX87)</f>
        <v>0</v>
      </c>
      <c r="BQ52" s="149">
        <f>('Assumptions&amp;Data'!$J$124*'Assumptions&amp;Data'!BY87)+('Assumptions&amp;Data'!$K$124*'Assumptions&amp;Data'!BY87)+('Assumptions&amp;Data'!$L$124*'Assumptions&amp;Data'!BY87)</f>
        <v>0</v>
      </c>
      <c r="BR52" s="149">
        <f>('Assumptions&amp;Data'!$J$124*'Assumptions&amp;Data'!BZ87)+('Assumptions&amp;Data'!$K$124*'Assumptions&amp;Data'!BZ87)+('Assumptions&amp;Data'!$L$124*'Assumptions&amp;Data'!BZ87)</f>
        <v>0</v>
      </c>
      <c r="BS52" s="149">
        <f>('Assumptions&amp;Data'!$J$124*'Assumptions&amp;Data'!CA87)+('Assumptions&amp;Data'!$K$124*'Assumptions&amp;Data'!CA87)+('Assumptions&amp;Data'!$L$124*'Assumptions&amp;Data'!CA87)</f>
        <v>0</v>
      </c>
      <c r="BT52" s="149">
        <f>('Assumptions&amp;Data'!$J$124*'Assumptions&amp;Data'!CB87)+('Assumptions&amp;Data'!$K$124*'Assumptions&amp;Data'!CB87)+('Assumptions&amp;Data'!$L$124*'Assumptions&amp;Data'!CB87)</f>
        <v>0</v>
      </c>
      <c r="BU52" s="149">
        <f>('Assumptions&amp;Data'!$J$124*'Assumptions&amp;Data'!CC87)+('Assumptions&amp;Data'!$K$124*'Assumptions&amp;Data'!CC87)+('Assumptions&amp;Data'!$L$124*'Assumptions&amp;Data'!CC87)</f>
        <v>0</v>
      </c>
      <c r="BV52" s="149">
        <f>('Assumptions&amp;Data'!$J$124*'Assumptions&amp;Data'!CD87)+('Assumptions&amp;Data'!$K$124*'Assumptions&amp;Data'!CD87)+('Assumptions&amp;Data'!$L$124*'Assumptions&amp;Data'!CD87)</f>
        <v>0</v>
      </c>
      <c r="BW52" s="149">
        <f>('Assumptions&amp;Data'!$J$124*'Assumptions&amp;Data'!CE87)+('Assumptions&amp;Data'!$K$124*'Assumptions&amp;Data'!CE87)+('Assumptions&amp;Data'!$L$124*'Assumptions&amp;Data'!CE87)</f>
        <v>0</v>
      </c>
      <c r="BX52" s="149">
        <f>('Assumptions&amp;Data'!$J$124*'Assumptions&amp;Data'!CF87)+('Assumptions&amp;Data'!$K$124*'Assumptions&amp;Data'!CF87)+('Assumptions&amp;Data'!$L$124*'Assumptions&amp;Data'!CF87)</f>
        <v>0</v>
      </c>
      <c r="BY52" s="149">
        <f>('Assumptions&amp;Data'!$J$124*'Assumptions&amp;Data'!CG87)+('Assumptions&amp;Data'!$K$124*'Assumptions&amp;Data'!CG87)+('Assumptions&amp;Data'!$L$124*'Assumptions&amp;Data'!CG87)</f>
        <v>0</v>
      </c>
      <c r="BZ52" s="149">
        <f>('Assumptions&amp;Data'!$J$124*'Assumptions&amp;Data'!CH87)+('Assumptions&amp;Data'!$K$124*'Assumptions&amp;Data'!CH87)+('Assumptions&amp;Data'!$L$124*'Assumptions&amp;Data'!CH87)</f>
        <v>0</v>
      </c>
      <c r="CA52" s="149">
        <f>('Assumptions&amp;Data'!$J$124*'Assumptions&amp;Data'!CI87)+('Assumptions&amp;Data'!$K$124*'Assumptions&amp;Data'!CI87)+('Assumptions&amp;Data'!$L$124*'Assumptions&amp;Data'!CI87)</f>
        <v>0</v>
      </c>
      <c r="CB52" s="149">
        <f>('Assumptions&amp;Data'!$J$124*'Assumptions&amp;Data'!CJ87)+('Assumptions&amp;Data'!$K$124*'Assumptions&amp;Data'!CJ87)+('Assumptions&amp;Data'!$L$124*'Assumptions&amp;Data'!CJ87)</f>
        <v>0</v>
      </c>
      <c r="CC52" s="149">
        <f>('Assumptions&amp;Data'!$J$124*'Assumptions&amp;Data'!CK87)+('Assumptions&amp;Data'!$K$124*'Assumptions&amp;Data'!CK87)+('Assumptions&amp;Data'!$L$124*'Assumptions&amp;Data'!CK87)</f>
        <v>0</v>
      </c>
      <c r="CD52" s="149">
        <f>('Assumptions&amp;Data'!$J$124*'Assumptions&amp;Data'!CL87)+('Assumptions&amp;Data'!$K$124*'Assumptions&amp;Data'!CL87)+('Assumptions&amp;Data'!$L$124*'Assumptions&amp;Data'!CL87)</f>
        <v>0</v>
      </c>
      <c r="CE52" s="149">
        <f>('Assumptions&amp;Data'!$J$124*'Assumptions&amp;Data'!CM87)+('Assumptions&amp;Data'!$K$124*'Assumptions&amp;Data'!CM87)+('Assumptions&amp;Data'!$L$124*'Assumptions&amp;Data'!CM87)</f>
        <v>0</v>
      </c>
      <c r="CF52" s="149">
        <f>('Assumptions&amp;Data'!$J$124*'Assumptions&amp;Data'!CN87)+('Assumptions&amp;Data'!$K$124*'Assumptions&amp;Data'!CN87)+('Assumptions&amp;Data'!$L$124*'Assumptions&amp;Data'!CN87)</f>
        <v>0</v>
      </c>
      <c r="CG52" s="149">
        <f>('Assumptions&amp;Data'!$J$124*'Assumptions&amp;Data'!CO87)+('Assumptions&amp;Data'!$K$124*'Assumptions&amp;Data'!CO87)+('Assumptions&amp;Data'!$L$124*'Assumptions&amp;Data'!CO87)</f>
        <v>0</v>
      </c>
      <c r="CH52" s="149">
        <f>('Assumptions&amp;Data'!$J$124*'Assumptions&amp;Data'!CP87)+('Assumptions&amp;Data'!$K$124*'Assumptions&amp;Data'!CP87)+('Assumptions&amp;Data'!$L$124*'Assumptions&amp;Data'!CP87)</f>
        <v>0</v>
      </c>
      <c r="CI52" s="149">
        <f>('Assumptions&amp;Data'!$J$124*'Assumptions&amp;Data'!CQ87)+('Assumptions&amp;Data'!$K$124*'Assumptions&amp;Data'!CQ87)+('Assumptions&amp;Data'!$L$124*'Assumptions&amp;Data'!CQ87)</f>
        <v>0</v>
      </c>
      <c r="CJ52" s="149">
        <f>('Assumptions&amp;Data'!$J$124*'Assumptions&amp;Data'!CR87)+('Assumptions&amp;Data'!$K$124*'Assumptions&amp;Data'!CR87)+('Assumptions&amp;Data'!$L$124*'Assumptions&amp;Data'!CR87)</f>
        <v>0</v>
      </c>
      <c r="CK52" s="149">
        <f>('Assumptions&amp;Data'!$J$124*'Assumptions&amp;Data'!CS87)+('Assumptions&amp;Data'!$K$124*'Assumptions&amp;Data'!CS87)+('Assumptions&amp;Data'!$L$124*'Assumptions&amp;Data'!CS87)</f>
        <v>0</v>
      </c>
      <c r="CL52" s="149">
        <f>('Assumptions&amp;Data'!$J$124*'Assumptions&amp;Data'!CT87)+('Assumptions&amp;Data'!$K$124*'Assumptions&amp;Data'!CT87)+('Assumptions&amp;Data'!$L$124*'Assumptions&amp;Data'!CT87)</f>
        <v>0</v>
      </c>
      <c r="CM52" s="149">
        <f>('Assumptions&amp;Data'!$J$124*'Assumptions&amp;Data'!CU87)+('Assumptions&amp;Data'!$K$124*'Assumptions&amp;Data'!CU87)+('Assumptions&amp;Data'!$L$124*'Assumptions&amp;Data'!CU87)</f>
        <v>0</v>
      </c>
      <c r="CN52" s="149">
        <f>('Assumptions&amp;Data'!$J$124*'Assumptions&amp;Data'!CV87)+('Assumptions&amp;Data'!$K$124*'Assumptions&amp;Data'!CV87)+('Assumptions&amp;Data'!$L$124*'Assumptions&amp;Data'!CV87)</f>
        <v>0</v>
      </c>
      <c r="CO52" s="149">
        <f>('Assumptions&amp;Data'!$J$124*'Assumptions&amp;Data'!CW87)+('Assumptions&amp;Data'!$K$124*'Assumptions&amp;Data'!CW87)+('Assumptions&amp;Data'!$L$124*'Assumptions&amp;Data'!CW87)</f>
        <v>0</v>
      </c>
      <c r="CP52" s="149">
        <f>('Assumptions&amp;Data'!$J$124*'Assumptions&amp;Data'!CX87)+('Assumptions&amp;Data'!$K$124*'Assumptions&amp;Data'!CX87)+('Assumptions&amp;Data'!$L$124*'Assumptions&amp;Data'!CX87)</f>
        <v>0</v>
      </c>
      <c r="CQ52" s="149">
        <f>('Assumptions&amp;Data'!$J$124*'Assumptions&amp;Data'!CY87)+('Assumptions&amp;Data'!$K$124*'Assumptions&amp;Data'!CY87)+('Assumptions&amp;Data'!$L$124*'Assumptions&amp;Data'!CY87)</f>
        <v>0</v>
      </c>
      <c r="CR52" s="149">
        <f>('Assumptions&amp;Data'!$J$124*'Assumptions&amp;Data'!CZ87)+('Assumptions&amp;Data'!$K$124*'Assumptions&amp;Data'!CZ87)+('Assumptions&amp;Data'!$L$124*'Assumptions&amp;Data'!CZ87)</f>
        <v>0</v>
      </c>
      <c r="CS52" s="149">
        <f>('Assumptions&amp;Data'!$J$124*'Assumptions&amp;Data'!DA87)+('Assumptions&amp;Data'!$K$124*'Assumptions&amp;Data'!DA87)+('Assumptions&amp;Data'!$L$124*'Assumptions&amp;Data'!DA87)</f>
        <v>0</v>
      </c>
      <c r="CT52" s="149">
        <f>('Assumptions&amp;Data'!$J$124*'Assumptions&amp;Data'!DB87)+('Assumptions&amp;Data'!$K$124*'Assumptions&amp;Data'!DB87)+('Assumptions&amp;Data'!$L$124*'Assumptions&amp;Data'!DB87)</f>
        <v>0</v>
      </c>
      <c r="CU52" s="149">
        <f>('Assumptions&amp;Data'!$J$124*'Assumptions&amp;Data'!DC87)+('Assumptions&amp;Data'!$K$124*'Assumptions&amp;Data'!DC87)+('Assumptions&amp;Data'!$L$124*'Assumptions&amp;Data'!DC87)</f>
        <v>0</v>
      </c>
      <c r="CV52" s="149">
        <f>('Assumptions&amp;Data'!$J$124*'Assumptions&amp;Data'!DD87)+('Assumptions&amp;Data'!$K$124*'Assumptions&amp;Data'!DD87)+('Assumptions&amp;Data'!$L$124*'Assumptions&amp;Data'!DD87)</f>
        <v>0</v>
      </c>
      <c r="CW52" s="149">
        <f>('Assumptions&amp;Data'!$J$124*'Assumptions&amp;Data'!DE87)+('Assumptions&amp;Data'!$K$124*'Assumptions&amp;Data'!DE87)+('Assumptions&amp;Data'!$L$124*'Assumptions&amp;Data'!DE87)</f>
        <v>0</v>
      </c>
      <c r="CX52" s="149">
        <f>('Assumptions&amp;Data'!$J$124*'Assumptions&amp;Data'!DF87)+('Assumptions&amp;Data'!$K$124*'Assumptions&amp;Data'!DF87)+('Assumptions&amp;Data'!$L$124*'Assumptions&amp;Data'!DF87)</f>
        <v>0</v>
      </c>
      <c r="CY52" s="149">
        <f>('Assumptions&amp;Data'!$J$124*'Assumptions&amp;Data'!DG87)+('Assumptions&amp;Data'!$K$124*'Assumptions&amp;Data'!DG87)+('Assumptions&amp;Data'!$L$124*'Assumptions&amp;Data'!DG87)</f>
        <v>0</v>
      </c>
      <c r="CZ52" s="149">
        <f>('Assumptions&amp;Data'!$J$124*'Assumptions&amp;Data'!DH87)+('Assumptions&amp;Data'!$K$124*'Assumptions&amp;Data'!DH87)+('Assumptions&amp;Data'!$L$124*'Assumptions&amp;Data'!DH87)</f>
        <v>0</v>
      </c>
      <c r="DA52" s="149">
        <f>('Assumptions&amp;Data'!$J$124*'Assumptions&amp;Data'!DI87)+('Assumptions&amp;Data'!$K$124*'Assumptions&amp;Data'!DI87)+('Assumptions&amp;Data'!$L$124*'Assumptions&amp;Data'!DI87)</f>
        <v>0</v>
      </c>
      <c r="DB52" s="149">
        <f>('Assumptions&amp;Data'!$J$124*'Assumptions&amp;Data'!DJ87)+('Assumptions&amp;Data'!$K$124*'Assumptions&amp;Data'!DJ87)+('Assumptions&amp;Data'!$L$124*'Assumptions&amp;Data'!DJ87)</f>
        <v>0</v>
      </c>
      <c r="DC52" s="149">
        <f>('Assumptions&amp;Data'!$J$124*'Assumptions&amp;Data'!DK87)+('Assumptions&amp;Data'!$K$124*'Assumptions&amp;Data'!DK87)+('Assumptions&amp;Data'!$L$124*'Assumptions&amp;Data'!DK87)</f>
        <v>0</v>
      </c>
      <c r="DD52" s="149">
        <f>('Assumptions&amp;Data'!$J$124*'Assumptions&amp;Data'!DL87)+('Assumptions&amp;Data'!$K$124*'Assumptions&amp;Data'!DL87)+('Assumptions&amp;Data'!$L$124*'Assumptions&amp;Data'!DL87)</f>
        <v>0</v>
      </c>
      <c r="DE52" s="149">
        <f>('Assumptions&amp;Data'!$J$124*'Assumptions&amp;Data'!DM87)+('Assumptions&amp;Data'!$K$124*'Assumptions&amp;Data'!DM87)+('Assumptions&amp;Data'!$L$124*'Assumptions&amp;Data'!DM87)</f>
        <v>0</v>
      </c>
      <c r="DF52" s="149">
        <f>('Assumptions&amp;Data'!$J$124*'Assumptions&amp;Data'!DN87)+('Assumptions&amp;Data'!$K$124*'Assumptions&amp;Data'!DN87)+('Assumptions&amp;Data'!$L$124*'Assumptions&amp;Data'!DN87)</f>
        <v>0</v>
      </c>
      <c r="DG52" s="149">
        <f>('Assumptions&amp;Data'!$J$124*'Assumptions&amp;Data'!DO87)+('Assumptions&amp;Data'!$K$124*'Assumptions&amp;Data'!DO87)+('Assumptions&amp;Data'!$L$124*'Assumptions&amp;Data'!DO87)</f>
        <v>0</v>
      </c>
      <c r="DH52" s="149">
        <f>('Assumptions&amp;Data'!$J$124*'Assumptions&amp;Data'!DP87)+('Assumptions&amp;Data'!$K$124*'Assumptions&amp;Data'!DP87)+('Assumptions&amp;Data'!$L$124*'Assumptions&amp;Data'!DP87)</f>
        <v>0</v>
      </c>
      <c r="DI52" s="149">
        <f>('Assumptions&amp;Data'!$J$124*'Assumptions&amp;Data'!DQ87)+('Assumptions&amp;Data'!$K$124*'Assumptions&amp;Data'!DQ87)+('Assumptions&amp;Data'!$L$124*'Assumptions&amp;Data'!DQ87)</f>
        <v>0</v>
      </c>
      <c r="DJ52" s="149">
        <f>('Assumptions&amp;Data'!$J$124*'Assumptions&amp;Data'!DR87)+('Assumptions&amp;Data'!$K$124*'Assumptions&amp;Data'!DR87)+('Assumptions&amp;Data'!$L$124*'Assumptions&amp;Data'!DR87)</f>
        <v>0</v>
      </c>
      <c r="DK52" s="149">
        <f>('Assumptions&amp;Data'!$J$124*'Assumptions&amp;Data'!DS87)+('Assumptions&amp;Data'!$K$124*'Assumptions&amp;Data'!DS87)+('Assumptions&amp;Data'!$L$124*'Assumptions&amp;Data'!DS87)</f>
        <v>0</v>
      </c>
      <c r="DL52" s="149">
        <f>('Assumptions&amp;Data'!$J$124*'Assumptions&amp;Data'!DT87)+('Assumptions&amp;Data'!$K$124*'Assumptions&amp;Data'!DT87)+('Assumptions&amp;Data'!$L$124*'Assumptions&amp;Data'!DT87)</f>
        <v>0</v>
      </c>
      <c r="DM52" s="149">
        <f>('Assumptions&amp;Data'!$J$124*'Assumptions&amp;Data'!DU87)+('Assumptions&amp;Data'!$K$124*'Assumptions&amp;Data'!DU87)+('Assumptions&amp;Data'!$L$124*'Assumptions&amp;Data'!DU87)</f>
        <v>0</v>
      </c>
      <c r="DN52" s="149">
        <f>('Assumptions&amp;Data'!$J$124*'Assumptions&amp;Data'!DV87)+('Assumptions&amp;Data'!$K$124*'Assumptions&amp;Data'!DV87)+('Assumptions&amp;Data'!$L$124*'Assumptions&amp;Data'!DV87)</f>
        <v>0</v>
      </c>
      <c r="DO52" s="149">
        <f>('Assumptions&amp;Data'!$J$124*'Assumptions&amp;Data'!DW87)+('Assumptions&amp;Data'!$K$124*'Assumptions&amp;Data'!DW87)+('Assumptions&amp;Data'!$L$124*'Assumptions&amp;Data'!DW87)</f>
        <v>0</v>
      </c>
      <c r="DP52" s="149">
        <f>('Assumptions&amp;Data'!$J$124*'Assumptions&amp;Data'!DX87)+('Assumptions&amp;Data'!$K$124*'Assumptions&amp;Data'!DX87)+('Assumptions&amp;Data'!$L$124*'Assumptions&amp;Data'!DX87)</f>
        <v>0</v>
      </c>
      <c r="DQ52" s="149">
        <f>('Assumptions&amp;Data'!$J$124*'Assumptions&amp;Data'!DY87)+('Assumptions&amp;Data'!$K$124*'Assumptions&amp;Data'!DY87)+('Assumptions&amp;Data'!$L$124*'Assumptions&amp;Data'!DY87)</f>
        <v>0</v>
      </c>
      <c r="DR52" s="149">
        <f>('Assumptions&amp;Data'!$J$124*'Assumptions&amp;Data'!DZ87)+('Assumptions&amp;Data'!$K$124*'Assumptions&amp;Data'!DZ87)+('Assumptions&amp;Data'!$L$124*'Assumptions&amp;Data'!DZ87)</f>
        <v>0</v>
      </c>
      <c r="DS52" s="149">
        <f>('Assumptions&amp;Data'!$J$124*'Assumptions&amp;Data'!EA87)+('Assumptions&amp;Data'!$K$124*'Assumptions&amp;Data'!EA87)+('Assumptions&amp;Data'!$L$124*'Assumptions&amp;Data'!EA87)</f>
        <v>0</v>
      </c>
      <c r="DT52" s="149">
        <f>('Assumptions&amp;Data'!$J$124*'Assumptions&amp;Data'!EB87)+('Assumptions&amp;Data'!$K$124*'Assumptions&amp;Data'!EB87)+('Assumptions&amp;Data'!$L$124*'Assumptions&amp;Data'!EB87)</f>
        <v>0</v>
      </c>
      <c r="DU52" s="149">
        <f>('Assumptions&amp;Data'!$J$124*'Assumptions&amp;Data'!EC87)+('Assumptions&amp;Data'!$K$124*'Assumptions&amp;Data'!EC87)+('Assumptions&amp;Data'!$L$124*'Assumptions&amp;Data'!EC87)</f>
        <v>0</v>
      </c>
      <c r="DV52" s="149">
        <f>('Assumptions&amp;Data'!$J$124*'Assumptions&amp;Data'!ED87)+('Assumptions&amp;Data'!$K$124*'Assumptions&amp;Data'!ED87)+('Assumptions&amp;Data'!$L$124*'Assumptions&amp;Data'!ED87)</f>
        <v>0</v>
      </c>
      <c r="DW52" s="149">
        <f>('Assumptions&amp;Data'!$J$124*'Assumptions&amp;Data'!EE87)+('Assumptions&amp;Data'!$K$124*'Assumptions&amp;Data'!EE87)+('Assumptions&amp;Data'!$L$124*'Assumptions&amp;Data'!EE87)</f>
        <v>0</v>
      </c>
      <c r="DX52" s="149">
        <f>('Assumptions&amp;Data'!$J$124*'Assumptions&amp;Data'!EF87)+('Assumptions&amp;Data'!$K$124*'Assumptions&amp;Data'!EF87)+('Assumptions&amp;Data'!$L$124*'Assumptions&amp;Data'!EF87)</f>
        <v>0</v>
      </c>
      <c r="DY52" s="149">
        <f>('Assumptions&amp;Data'!$J$124*'Assumptions&amp;Data'!EG87)+('Assumptions&amp;Data'!$K$124*'Assumptions&amp;Data'!EG87)+('Assumptions&amp;Data'!$L$124*'Assumptions&amp;Data'!EG87)</f>
        <v>0</v>
      </c>
      <c r="DZ52" s="149">
        <f>('Assumptions&amp;Data'!$J$124*'Assumptions&amp;Data'!EH87)+('Assumptions&amp;Data'!$K$124*'Assumptions&amp;Data'!EH87)+('Assumptions&amp;Data'!$L$124*'Assumptions&amp;Data'!EH87)</f>
        <v>0</v>
      </c>
      <c r="EA52" s="149">
        <f>('Assumptions&amp;Data'!$J$124*'Assumptions&amp;Data'!EI87)+('Assumptions&amp;Data'!$K$124*'Assumptions&amp;Data'!EI87)+('Assumptions&amp;Data'!$L$124*'Assumptions&amp;Data'!EI87)</f>
        <v>0</v>
      </c>
      <c r="EB52" s="149">
        <f>('Assumptions&amp;Data'!$J$124*'Assumptions&amp;Data'!EJ87)+('Assumptions&amp;Data'!$K$124*'Assumptions&amp;Data'!EJ87)+('Assumptions&amp;Data'!$L$124*'Assumptions&amp;Data'!EJ87)</f>
        <v>0</v>
      </c>
      <c r="EC52" s="149">
        <f>('Assumptions&amp;Data'!$J$124*'Assumptions&amp;Data'!EK87)+('Assumptions&amp;Data'!$K$124*'Assumptions&amp;Data'!EK87)+('Assumptions&amp;Data'!$L$124*'Assumptions&amp;Data'!EK87)</f>
        <v>0</v>
      </c>
      <c r="ED52" s="149">
        <f>('Assumptions&amp;Data'!$J$124*'Assumptions&amp;Data'!EL87)+('Assumptions&amp;Data'!$K$124*'Assumptions&amp;Data'!EL87)+('Assumptions&amp;Data'!$L$124*'Assumptions&amp;Data'!EL87)</f>
        <v>0</v>
      </c>
      <c r="EE52" s="149">
        <f>('Assumptions&amp;Data'!$J$124*'Assumptions&amp;Data'!EM87)+('Assumptions&amp;Data'!$K$124*'Assumptions&amp;Data'!EM87)+('Assumptions&amp;Data'!$L$124*'Assumptions&amp;Data'!EM87)</f>
        <v>0</v>
      </c>
      <c r="EF52" s="149">
        <f>('Assumptions&amp;Data'!$J$124*'Assumptions&amp;Data'!EN87)+('Assumptions&amp;Data'!$K$124*'Assumptions&amp;Data'!EN87)+('Assumptions&amp;Data'!$L$124*'Assumptions&amp;Data'!EN87)</f>
        <v>0</v>
      </c>
      <c r="EG52" s="149">
        <f>('Assumptions&amp;Data'!$J$124*'Assumptions&amp;Data'!EO87)+('Assumptions&amp;Data'!$K$124*'Assumptions&amp;Data'!EO87)+('Assumptions&amp;Data'!$L$124*'Assumptions&amp;Data'!EO87)</f>
        <v>0</v>
      </c>
      <c r="EH52" s="149">
        <f>('Assumptions&amp;Data'!$J$124*'Assumptions&amp;Data'!EP87)+('Assumptions&amp;Data'!$K$124*'Assumptions&amp;Data'!EP87)+('Assumptions&amp;Data'!$L$124*'Assumptions&amp;Data'!EP87)</f>
        <v>0</v>
      </c>
      <c r="EI52" s="149">
        <f>('Assumptions&amp;Data'!$J$124*'Assumptions&amp;Data'!EQ87)+('Assumptions&amp;Data'!$K$124*'Assumptions&amp;Data'!EQ87)+('Assumptions&amp;Data'!$L$124*'Assumptions&amp;Data'!EQ87)</f>
        <v>0</v>
      </c>
      <c r="EJ52" s="149">
        <f>('Assumptions&amp;Data'!$J$124*'Assumptions&amp;Data'!ER87)+('Assumptions&amp;Data'!$K$124*'Assumptions&amp;Data'!ER87)+('Assumptions&amp;Data'!$L$124*'Assumptions&amp;Data'!ER87)</f>
        <v>0</v>
      </c>
      <c r="EK52" s="149">
        <f>('Assumptions&amp;Data'!$J$124*'Assumptions&amp;Data'!ES87)+('Assumptions&amp;Data'!$K$124*'Assumptions&amp;Data'!ES87)+('Assumptions&amp;Data'!$L$124*'Assumptions&amp;Data'!ES87)</f>
        <v>0</v>
      </c>
      <c r="EL52" s="149">
        <f>('Assumptions&amp;Data'!$J$124*'Assumptions&amp;Data'!ET87)+('Assumptions&amp;Data'!$K$124*'Assumptions&amp;Data'!ET87)+('Assumptions&amp;Data'!$L$124*'Assumptions&amp;Data'!ET87)</f>
        <v>0</v>
      </c>
      <c r="EM52" s="149">
        <f>('Assumptions&amp;Data'!$J$124*'Assumptions&amp;Data'!EU87)+('Assumptions&amp;Data'!$K$124*'Assumptions&amp;Data'!EU87)+('Assumptions&amp;Data'!$L$124*'Assumptions&amp;Data'!EU87)</f>
        <v>0</v>
      </c>
      <c r="EN52" s="149">
        <f>('Assumptions&amp;Data'!$J$124*'Assumptions&amp;Data'!EV87)+('Assumptions&amp;Data'!$K$124*'Assumptions&amp;Data'!EV87)+('Assumptions&amp;Data'!$L$124*'Assumptions&amp;Data'!EV87)</f>
        <v>0</v>
      </c>
      <c r="EO52" s="149">
        <f>('Assumptions&amp;Data'!$J$124*'Assumptions&amp;Data'!EW87)+('Assumptions&amp;Data'!$K$124*'Assumptions&amp;Data'!EW87)+('Assumptions&amp;Data'!$L$124*'Assumptions&amp;Data'!EW87)</f>
        <v>0</v>
      </c>
      <c r="EP52" s="149">
        <f>('Assumptions&amp;Data'!$J$124*'Assumptions&amp;Data'!EX87)+('Assumptions&amp;Data'!$K$124*'Assumptions&amp;Data'!EX87)+('Assumptions&amp;Data'!$L$124*'Assumptions&amp;Data'!EX87)</f>
        <v>0</v>
      </c>
      <c r="EQ52" s="149">
        <f>('Assumptions&amp;Data'!$J$124*'Assumptions&amp;Data'!EY87)+('Assumptions&amp;Data'!$K$124*'Assumptions&amp;Data'!EY87)+('Assumptions&amp;Data'!$L$124*'Assumptions&amp;Data'!EY87)</f>
        <v>0</v>
      </c>
      <c r="ER52" s="149">
        <f>('Assumptions&amp;Data'!$J$124*'Assumptions&amp;Data'!EZ87)+('Assumptions&amp;Data'!$K$124*'Assumptions&amp;Data'!EZ87)+('Assumptions&amp;Data'!$L$124*'Assumptions&amp;Data'!EZ87)</f>
        <v>0</v>
      </c>
      <c r="ES52" s="149">
        <f>('Assumptions&amp;Data'!$J$124*'Assumptions&amp;Data'!FA87)+('Assumptions&amp;Data'!$K$124*'Assumptions&amp;Data'!FA87)+('Assumptions&amp;Data'!$L$124*'Assumptions&amp;Data'!FA87)</f>
        <v>0</v>
      </c>
      <c r="ET52" s="149">
        <f>('Assumptions&amp;Data'!$J$124*'Assumptions&amp;Data'!FB87)+('Assumptions&amp;Data'!$K$124*'Assumptions&amp;Data'!FB87)+('Assumptions&amp;Data'!$L$124*'Assumptions&amp;Data'!FB87)</f>
        <v>0</v>
      </c>
      <c r="EU52" s="149">
        <f>('Assumptions&amp;Data'!$J$124*'Assumptions&amp;Data'!FC87)+('Assumptions&amp;Data'!$K$124*'Assumptions&amp;Data'!FC87)+('Assumptions&amp;Data'!$L$124*'Assumptions&amp;Data'!FC87)</f>
        <v>0</v>
      </c>
      <c r="EV52" s="149">
        <f>('Assumptions&amp;Data'!$J$124*'Assumptions&amp;Data'!FD87)+('Assumptions&amp;Data'!$K$124*'Assumptions&amp;Data'!FD87)+('Assumptions&amp;Data'!$L$124*'Assumptions&amp;Data'!FD87)</f>
        <v>0</v>
      </c>
      <c r="EW52" s="149">
        <f>('Assumptions&amp;Data'!$J$124*'Assumptions&amp;Data'!FE87)+('Assumptions&amp;Data'!$K$124*'Assumptions&amp;Data'!FE87)+('Assumptions&amp;Data'!$L$124*'Assumptions&amp;Data'!FE87)</f>
        <v>0</v>
      </c>
      <c r="EX52" s="149">
        <f>('Assumptions&amp;Data'!$J$124*'Assumptions&amp;Data'!FF87)+('Assumptions&amp;Data'!$K$124*'Assumptions&amp;Data'!FF87)+('Assumptions&amp;Data'!$L$124*'Assumptions&amp;Data'!FF87)</f>
        <v>0</v>
      </c>
      <c r="EY52" s="149">
        <f>('Assumptions&amp;Data'!$J$124*'Assumptions&amp;Data'!FG87)+('Assumptions&amp;Data'!$K$124*'Assumptions&amp;Data'!FG87)+('Assumptions&amp;Data'!$L$124*'Assumptions&amp;Data'!FG87)</f>
        <v>0</v>
      </c>
      <c r="EZ52" s="149">
        <f>('Assumptions&amp;Data'!$J$124*'Assumptions&amp;Data'!FH87)+('Assumptions&amp;Data'!$K$124*'Assumptions&amp;Data'!FH87)+('Assumptions&amp;Data'!$L$124*'Assumptions&amp;Data'!FH87)</f>
        <v>0</v>
      </c>
      <c r="FA52" s="149">
        <f>('Assumptions&amp;Data'!$J$124*'Assumptions&amp;Data'!FI87)+('Assumptions&amp;Data'!$K$124*'Assumptions&amp;Data'!FI87)+('Assumptions&amp;Data'!$L$124*'Assumptions&amp;Data'!FI87)</f>
        <v>0</v>
      </c>
      <c r="FB52" s="149">
        <f>('Assumptions&amp;Data'!$J$124*'Assumptions&amp;Data'!FJ87)+('Assumptions&amp;Data'!$K$124*'Assumptions&amp;Data'!FJ87)+('Assumptions&amp;Data'!$L$124*'Assumptions&amp;Data'!FJ87)</f>
        <v>0</v>
      </c>
      <c r="FC52" s="149">
        <f>('Assumptions&amp;Data'!$J$124*'Assumptions&amp;Data'!FK87)+('Assumptions&amp;Data'!$K$124*'Assumptions&amp;Data'!FK87)+('Assumptions&amp;Data'!$L$124*'Assumptions&amp;Data'!FK87)</f>
        <v>0</v>
      </c>
      <c r="FD52" s="149">
        <f>('Assumptions&amp;Data'!$J$124*'Assumptions&amp;Data'!FL87)+('Assumptions&amp;Data'!$K$124*'Assumptions&amp;Data'!FL87)+('Assumptions&amp;Data'!$L$124*'Assumptions&amp;Data'!FL87)</f>
        <v>0</v>
      </c>
      <c r="FE52" s="149">
        <f>('Assumptions&amp;Data'!$J$124*'Assumptions&amp;Data'!FM87)+('Assumptions&amp;Data'!$K$124*'Assumptions&amp;Data'!FM87)+('Assumptions&amp;Data'!$L$124*'Assumptions&amp;Data'!FM87)</f>
        <v>0</v>
      </c>
      <c r="FF52" s="149">
        <f>('Assumptions&amp;Data'!$J$124*'Assumptions&amp;Data'!FN87)+('Assumptions&amp;Data'!$K$124*'Assumptions&amp;Data'!FN87)+('Assumptions&amp;Data'!$L$124*'Assumptions&amp;Data'!FN87)</f>
        <v>0</v>
      </c>
      <c r="FG52" s="149">
        <f>('Assumptions&amp;Data'!$J$124*'Assumptions&amp;Data'!FO87)+('Assumptions&amp;Data'!$K$124*'Assumptions&amp;Data'!FO87)+('Assumptions&amp;Data'!$L$124*'Assumptions&amp;Data'!FO87)</f>
        <v>0</v>
      </c>
      <c r="FH52" s="149">
        <f>('Assumptions&amp;Data'!$J$124*'Assumptions&amp;Data'!FP87)+('Assumptions&amp;Data'!$K$124*'Assumptions&amp;Data'!FP87)+('Assumptions&amp;Data'!$L$124*'Assumptions&amp;Data'!FP87)</f>
        <v>0</v>
      </c>
      <c r="FI52" s="149">
        <f>('Assumptions&amp;Data'!$J$124*'Assumptions&amp;Data'!FQ87)+('Assumptions&amp;Data'!$K$124*'Assumptions&amp;Data'!FQ87)+('Assumptions&amp;Data'!$L$124*'Assumptions&amp;Data'!FQ87)</f>
        <v>0</v>
      </c>
      <c r="FJ52" s="149">
        <f>('Assumptions&amp;Data'!$J$124*'Assumptions&amp;Data'!FR87)+('Assumptions&amp;Data'!$K$124*'Assumptions&amp;Data'!FR87)+('Assumptions&amp;Data'!$L$124*'Assumptions&amp;Data'!FR87)</f>
        <v>0</v>
      </c>
      <c r="FK52" s="149">
        <f>('Assumptions&amp;Data'!$J$124*'Assumptions&amp;Data'!FS87)+('Assumptions&amp;Data'!$K$124*'Assumptions&amp;Data'!FS87)+('Assumptions&amp;Data'!$L$124*'Assumptions&amp;Data'!FS87)</f>
        <v>0</v>
      </c>
      <c r="FL52" s="149">
        <f>('Assumptions&amp;Data'!$J$124*'Assumptions&amp;Data'!FT87)+('Assumptions&amp;Data'!$K$124*'Assumptions&amp;Data'!FT87)+('Assumptions&amp;Data'!$L$124*'Assumptions&amp;Data'!FT87)</f>
        <v>0</v>
      </c>
      <c r="FM52" s="149">
        <f>('Assumptions&amp;Data'!$J$124*'Assumptions&amp;Data'!FU87)+('Assumptions&amp;Data'!$K$124*'Assumptions&amp;Data'!FU87)+('Assumptions&amp;Data'!$L$124*'Assumptions&amp;Data'!FU87)</f>
        <v>0</v>
      </c>
      <c r="FN52" s="149">
        <f>('Assumptions&amp;Data'!$J$124*'Assumptions&amp;Data'!FV87)+('Assumptions&amp;Data'!$K$124*'Assumptions&amp;Data'!FV87)+('Assumptions&amp;Data'!$L$124*'Assumptions&amp;Data'!FV87)</f>
        <v>0</v>
      </c>
      <c r="FO52" s="149">
        <f>('Assumptions&amp;Data'!$J$124*'Assumptions&amp;Data'!FW87)+('Assumptions&amp;Data'!$K$124*'Assumptions&amp;Data'!FW87)+('Assumptions&amp;Data'!$L$124*'Assumptions&amp;Data'!FW87)</f>
        <v>0</v>
      </c>
    </row>
    <row r="53" spans="1:176" x14ac:dyDescent="0.3">
      <c r="B53" s="7" t="s">
        <v>76</v>
      </c>
      <c r="C53" s="45">
        <f>SUM(F53:FO53)</f>
        <v>686.38556431632526</v>
      </c>
      <c r="F53" s="149">
        <f>('Assumptions&amp;Data'!$J$125*'Assumptions&amp;Data'!L88)+('Assumptions&amp;Data'!$K$125*'Assumptions&amp;Data'!L88)+('Assumptions&amp;Data'!$L$125*'Assumptions&amp;Data'!L88)</f>
        <v>0</v>
      </c>
      <c r="G53" s="149">
        <f>('Assumptions&amp;Data'!$J$125*'Assumptions&amp;Data'!M88)+('Assumptions&amp;Data'!$K$125*'Assumptions&amp;Data'!M88)+('Assumptions&amp;Data'!$L$125*'Assumptions&amp;Data'!M88)</f>
        <v>0</v>
      </c>
      <c r="H53" s="149">
        <f>('Assumptions&amp;Data'!$J$125*'Assumptions&amp;Data'!N88)+('Assumptions&amp;Data'!$K$125*'Assumptions&amp;Data'!N88)+('Assumptions&amp;Data'!$L$125*'Assumptions&amp;Data'!N88)</f>
        <v>0</v>
      </c>
      <c r="I53" s="149">
        <f>('Assumptions&amp;Data'!$J$125*'Assumptions&amp;Data'!O88)+('Assumptions&amp;Data'!$K$125*'Assumptions&amp;Data'!O88)+('Assumptions&amp;Data'!$L$125*'Assumptions&amp;Data'!O88)</f>
        <v>0</v>
      </c>
      <c r="J53" s="149">
        <f>('Assumptions&amp;Data'!$J$125*'Assumptions&amp;Data'!P88)+('Assumptions&amp;Data'!$K$125*'Assumptions&amp;Data'!P88)+('Assumptions&amp;Data'!$L$125*'Assumptions&amp;Data'!P88)</f>
        <v>0</v>
      </c>
      <c r="K53" s="149">
        <f>('Assumptions&amp;Data'!$J$125*'Assumptions&amp;Data'!Q88)+('Assumptions&amp;Data'!$K$125*'Assumptions&amp;Data'!Q88)+('Assumptions&amp;Data'!$L$125*'Assumptions&amp;Data'!Q88)</f>
        <v>0</v>
      </c>
      <c r="L53" s="149">
        <f>('Assumptions&amp;Data'!$J$125*'Assumptions&amp;Data'!R88)+('Assumptions&amp;Data'!$K$125*'Assumptions&amp;Data'!R88)+('Assumptions&amp;Data'!$L$125*'Assumptions&amp;Data'!R88)</f>
        <v>0</v>
      </c>
      <c r="M53" s="149">
        <f>('Assumptions&amp;Data'!$J$125*'Assumptions&amp;Data'!S88)+('Assumptions&amp;Data'!$K$125*'Assumptions&amp;Data'!S88)+('Assumptions&amp;Data'!$L$125*'Assumptions&amp;Data'!S88)</f>
        <v>0</v>
      </c>
      <c r="N53" s="149">
        <f>('Assumptions&amp;Data'!$J$125*'Assumptions&amp;Data'!T88)+('Assumptions&amp;Data'!$K$125*'Assumptions&amp;Data'!T88)+('Assumptions&amp;Data'!$L$125*'Assumptions&amp;Data'!T88)</f>
        <v>0</v>
      </c>
      <c r="O53" s="149">
        <f>('Assumptions&amp;Data'!$J$125*'Assumptions&amp;Data'!U88)+('Assumptions&amp;Data'!$K$125*'Assumptions&amp;Data'!U88)+('Assumptions&amp;Data'!$L$125*'Assumptions&amp;Data'!U88)</f>
        <v>0</v>
      </c>
      <c r="P53" s="149">
        <f>('Assumptions&amp;Data'!$J$125*'Assumptions&amp;Data'!V88)+('Assumptions&amp;Data'!$K$125*'Assumptions&amp;Data'!V88)+('Assumptions&amp;Data'!$L$125*'Assumptions&amp;Data'!V88)</f>
        <v>0</v>
      </c>
      <c r="Q53" s="149">
        <f>('Assumptions&amp;Data'!$J$125*'Assumptions&amp;Data'!W88)+('Assumptions&amp;Data'!$K$125*'Assumptions&amp;Data'!W88)+('Assumptions&amp;Data'!$L$125*'Assumptions&amp;Data'!W88)</f>
        <v>0</v>
      </c>
      <c r="R53" s="149">
        <f>('Assumptions&amp;Data'!$J$125*'Assumptions&amp;Data'!X88)+('Assumptions&amp;Data'!$K$125*'Assumptions&amp;Data'!X88)+('Assumptions&amp;Data'!$L$125*'Assumptions&amp;Data'!X88)</f>
        <v>0</v>
      </c>
      <c r="S53" s="149">
        <f>('Assumptions&amp;Data'!$J$125*'Assumptions&amp;Data'!Y88)+('Assumptions&amp;Data'!$K$125*'Assumptions&amp;Data'!Y88)+('Assumptions&amp;Data'!$L$125*'Assumptions&amp;Data'!Y88)</f>
        <v>0</v>
      </c>
      <c r="T53" s="149">
        <f>('Assumptions&amp;Data'!$J$125*'Assumptions&amp;Data'!Z88)+('Assumptions&amp;Data'!$K$125*'Assumptions&amp;Data'!Z88)+('Assumptions&amp;Data'!$L$125*'Assumptions&amp;Data'!Z88)</f>
        <v>51.478917323724396</v>
      </c>
      <c r="U53" s="149">
        <f>('Assumptions&amp;Data'!$J$125*'Assumptions&amp;Data'!AA88)+('Assumptions&amp;Data'!$K$125*'Assumptions&amp;Data'!AA88)+('Assumptions&amp;Data'!$L$125*'Assumptions&amp;Data'!AA88)</f>
        <v>51.478917323724396</v>
      </c>
      <c r="V53" s="149">
        <f>('Assumptions&amp;Data'!$J$125*'Assumptions&amp;Data'!AB88)+('Assumptions&amp;Data'!$K$125*'Assumptions&amp;Data'!AB88)+('Assumptions&amp;Data'!$L$125*'Assumptions&amp;Data'!AB88)</f>
        <v>51.478917323724396</v>
      </c>
      <c r="W53" s="149">
        <f>('Assumptions&amp;Data'!$J$125*'Assumptions&amp;Data'!AC88)+('Assumptions&amp;Data'!$K$125*'Assumptions&amp;Data'!AC88)+('Assumptions&amp;Data'!$L$125*'Assumptions&amp;Data'!AC88)</f>
        <v>34.319278215816269</v>
      </c>
      <c r="X53" s="149">
        <f>('Assumptions&amp;Data'!$J$125*'Assumptions&amp;Data'!AD88)+('Assumptions&amp;Data'!$K$125*'Assumptions&amp;Data'!AD88)+('Assumptions&amp;Data'!$L$125*'Assumptions&amp;Data'!AD88)</f>
        <v>34.319278215816269</v>
      </c>
      <c r="Y53" s="149">
        <f>('Assumptions&amp;Data'!$J$125*'Assumptions&amp;Data'!AE88)+('Assumptions&amp;Data'!$K$125*'Assumptions&amp;Data'!AE88)+('Assumptions&amp;Data'!$L$125*'Assumptions&amp;Data'!AE88)</f>
        <v>34.319278215816269</v>
      </c>
      <c r="Z53" s="149">
        <f>('Assumptions&amp;Data'!$J$125*'Assumptions&amp;Data'!AF88)+('Assumptions&amp;Data'!$K$125*'Assumptions&amp;Data'!AF88)+('Assumptions&amp;Data'!$L$125*'Assumptions&amp;Data'!AF88)</f>
        <v>34.319278215816269</v>
      </c>
      <c r="AA53" s="149">
        <f>('Assumptions&amp;Data'!$J$125*'Assumptions&amp;Data'!AG88)+('Assumptions&amp;Data'!$K$125*'Assumptions&amp;Data'!AG88)+('Assumptions&amp;Data'!$L$125*'Assumptions&amp;Data'!AG88)</f>
        <v>20.591566929489758</v>
      </c>
      <c r="AB53" s="149">
        <f>('Assumptions&amp;Data'!$J$125*'Assumptions&amp;Data'!AH88)+('Assumptions&amp;Data'!$K$125*'Assumptions&amp;Data'!AH88)+('Assumptions&amp;Data'!$L$125*'Assumptions&amp;Data'!AH88)</f>
        <v>20.591566929489758</v>
      </c>
      <c r="AC53" s="149">
        <f>('Assumptions&amp;Data'!$J$125*'Assumptions&amp;Data'!AI88)+('Assumptions&amp;Data'!$K$125*'Assumptions&amp;Data'!AI88)+('Assumptions&amp;Data'!$L$125*'Assumptions&amp;Data'!AI88)</f>
        <v>20.591566929489758</v>
      </c>
      <c r="AD53" s="149">
        <f>('Assumptions&amp;Data'!$J$125*'Assumptions&amp;Data'!AJ88)+('Assumptions&amp;Data'!$K$125*'Assumptions&amp;Data'!AJ88)+('Assumptions&amp;Data'!$L$125*'Assumptions&amp;Data'!AJ88)</f>
        <v>20.591566929489758</v>
      </c>
      <c r="AE53" s="149">
        <f>('Assumptions&amp;Data'!$J$125*'Assumptions&amp;Data'!AK88)+('Assumptions&amp;Data'!$K$125*'Assumptions&amp;Data'!AK88)+('Assumptions&amp;Data'!$L$125*'Assumptions&amp;Data'!AK88)</f>
        <v>20.591566929489758</v>
      </c>
      <c r="AF53" s="149">
        <f>('Assumptions&amp;Data'!$J$125*'Assumptions&amp;Data'!AL88)+('Assumptions&amp;Data'!$K$125*'Assumptions&amp;Data'!AL88)+('Assumptions&amp;Data'!$L$125*'Assumptions&amp;Data'!AL88)</f>
        <v>20.591566929489758</v>
      </c>
      <c r="AG53" s="149">
        <f>('Assumptions&amp;Data'!$J$125*'Assumptions&amp;Data'!AM88)+('Assumptions&amp;Data'!$K$125*'Assumptions&amp;Data'!AM88)+('Assumptions&amp;Data'!$L$125*'Assumptions&amp;Data'!AM88)</f>
        <v>20.591566929489758</v>
      </c>
      <c r="AH53" s="149">
        <f>('Assumptions&amp;Data'!$J$125*'Assumptions&amp;Data'!AN88)+('Assumptions&amp;Data'!$K$125*'Assumptions&amp;Data'!AN88)+('Assumptions&amp;Data'!$L$125*'Assumptions&amp;Data'!AN88)</f>
        <v>20.591566929489758</v>
      </c>
      <c r="AI53" s="149">
        <f>('Assumptions&amp;Data'!$J$125*'Assumptions&amp;Data'!AO88)+('Assumptions&amp;Data'!$K$125*'Assumptions&amp;Data'!AO88)+('Assumptions&amp;Data'!$L$125*'Assumptions&amp;Data'!AO88)</f>
        <v>20.591566929489758</v>
      </c>
      <c r="AJ53" s="149">
        <f>('Assumptions&amp;Data'!$J$125*'Assumptions&amp;Data'!AP88)+('Assumptions&amp;Data'!$K$125*'Assumptions&amp;Data'!AP88)+('Assumptions&amp;Data'!$L$125*'Assumptions&amp;Data'!AP88)</f>
        <v>20.591566929489758</v>
      </c>
      <c r="AK53" s="149">
        <f>('Assumptions&amp;Data'!$J$125*'Assumptions&amp;Data'!AQ88)+('Assumptions&amp;Data'!$K$125*'Assumptions&amp;Data'!AQ88)+('Assumptions&amp;Data'!$L$125*'Assumptions&amp;Data'!AQ88)</f>
        <v>20.591566929489758</v>
      </c>
      <c r="AL53" s="149">
        <f>('Assumptions&amp;Data'!$J$125*'Assumptions&amp;Data'!AR88)+('Assumptions&amp;Data'!$K$125*'Assumptions&amp;Data'!AR88)+('Assumptions&amp;Data'!$L$125*'Assumptions&amp;Data'!AR88)</f>
        <v>20.591566929489758</v>
      </c>
      <c r="AM53" s="149">
        <f>('Assumptions&amp;Data'!$J$125*'Assumptions&amp;Data'!AS88)+('Assumptions&amp;Data'!$K$125*'Assumptions&amp;Data'!AS88)+('Assumptions&amp;Data'!$L$125*'Assumptions&amp;Data'!AS88)</f>
        <v>20.591566929489758</v>
      </c>
      <c r="AN53" s="149">
        <f>('Assumptions&amp;Data'!$J$125*'Assumptions&amp;Data'!AT88)+('Assumptions&amp;Data'!$K$125*'Assumptions&amp;Data'!AT88)+('Assumptions&amp;Data'!$L$125*'Assumptions&amp;Data'!AT88)</f>
        <v>20.591566929489758</v>
      </c>
      <c r="AO53" s="149">
        <f>('Assumptions&amp;Data'!$J$125*'Assumptions&amp;Data'!AU88)+('Assumptions&amp;Data'!$K$125*'Assumptions&amp;Data'!AU88)+('Assumptions&amp;Data'!$L$125*'Assumptions&amp;Data'!AU88)</f>
        <v>20.591566929489758</v>
      </c>
      <c r="AP53" s="149">
        <f>('Assumptions&amp;Data'!$J$125*'Assumptions&amp;Data'!AV88)+('Assumptions&amp;Data'!$K$125*'Assumptions&amp;Data'!AV88)+('Assumptions&amp;Data'!$L$125*'Assumptions&amp;Data'!AV88)</f>
        <v>48.046989502142779</v>
      </c>
      <c r="AQ53" s="149">
        <f>('Assumptions&amp;Data'!$J$125*'Assumptions&amp;Data'!AW88)+('Assumptions&amp;Data'!$K$125*'Assumptions&amp;Data'!AW88)+('Assumptions&amp;Data'!$L$125*'Assumptions&amp;Data'!AW88)</f>
        <v>20.591566929489758</v>
      </c>
      <c r="AR53" s="149">
        <f>('Assumptions&amp;Data'!$J$125*'Assumptions&amp;Data'!AX88)+('Assumptions&amp;Data'!$K$125*'Assumptions&amp;Data'!AX88)+('Assumptions&amp;Data'!$L$125*'Assumptions&amp;Data'!AX88)</f>
        <v>17.159639107907921</v>
      </c>
      <c r="AS53" s="149">
        <f>('Assumptions&amp;Data'!$J$125*'Assumptions&amp;Data'!AY88)+('Assumptions&amp;Data'!$K$125*'Assumptions&amp;Data'!AY88)+('Assumptions&amp;Data'!$L$125*'Assumptions&amp;Data'!AY88)</f>
        <v>0</v>
      </c>
      <c r="AT53" s="149">
        <f>('Assumptions&amp;Data'!$J$125*'Assumptions&amp;Data'!AZ88)+('Assumptions&amp;Data'!$K$125*'Assumptions&amp;Data'!AZ88)+('Assumptions&amp;Data'!$L$125*'Assumptions&amp;Data'!AZ88)</f>
        <v>0</v>
      </c>
      <c r="AU53" s="149">
        <f>('Assumptions&amp;Data'!$J$125*'Assumptions&amp;Data'!BA88)+('Assumptions&amp;Data'!$K$125*'Assumptions&amp;Data'!BA88)+('Assumptions&amp;Data'!$L$125*'Assumptions&amp;Data'!BA88)</f>
        <v>0</v>
      </c>
      <c r="AV53" s="149">
        <f>('Assumptions&amp;Data'!$J$125*'Assumptions&amp;Data'!BB88)+('Assumptions&amp;Data'!$K$125*'Assumptions&amp;Data'!BB88)+('Assumptions&amp;Data'!$L$125*'Assumptions&amp;Data'!BB88)</f>
        <v>0</v>
      </c>
      <c r="AW53" s="149">
        <f>('Assumptions&amp;Data'!$J$125*'Assumptions&amp;Data'!BC88)+('Assumptions&amp;Data'!$K$125*'Assumptions&amp;Data'!BC88)+('Assumptions&amp;Data'!$L$125*'Assumptions&amp;Data'!BC88)</f>
        <v>0</v>
      </c>
      <c r="AX53" s="149">
        <f>('Assumptions&amp;Data'!$J$125*'Assumptions&amp;Data'!BD88)+('Assumptions&amp;Data'!$K$125*'Assumptions&amp;Data'!BD88)+('Assumptions&amp;Data'!$L$125*'Assumptions&amp;Data'!BD88)</f>
        <v>0</v>
      </c>
      <c r="AY53" s="149">
        <f>('Assumptions&amp;Data'!$J$125*'Assumptions&amp;Data'!BE88)+('Assumptions&amp;Data'!$K$125*'Assumptions&amp;Data'!BE88)+('Assumptions&amp;Data'!$L$125*'Assumptions&amp;Data'!BE88)</f>
        <v>0</v>
      </c>
      <c r="AZ53" s="149">
        <f>('Assumptions&amp;Data'!$J$125*'Assumptions&amp;Data'!BF88)+('Assumptions&amp;Data'!$K$125*'Assumptions&amp;Data'!BF88)+('Assumptions&amp;Data'!$L$125*'Assumptions&amp;Data'!BF88)</f>
        <v>0</v>
      </c>
      <c r="BA53" s="149">
        <f>('Assumptions&amp;Data'!$J$125*'Assumptions&amp;Data'!BG88)+('Assumptions&amp;Data'!$K$125*'Assumptions&amp;Data'!BG88)+('Assumptions&amp;Data'!$L$125*'Assumptions&amp;Data'!BG88)</f>
        <v>0</v>
      </c>
      <c r="BB53" s="149">
        <f>('Assumptions&amp;Data'!$J$125*'Assumptions&amp;Data'!BH88)+('Assumptions&amp;Data'!$K$125*'Assumptions&amp;Data'!BH88)+('Assumptions&amp;Data'!$L$125*'Assumptions&amp;Data'!BH88)</f>
        <v>0</v>
      </c>
      <c r="BC53" s="149">
        <f>('Assumptions&amp;Data'!$J$125*'Assumptions&amp;Data'!BI88)+('Assumptions&amp;Data'!$K$125*'Assumptions&amp;Data'!BI88)+('Assumptions&amp;Data'!$L$125*'Assumptions&amp;Data'!BI88)</f>
        <v>0</v>
      </c>
      <c r="BD53" s="149">
        <f>('Assumptions&amp;Data'!$J$125*'Assumptions&amp;Data'!BJ88)+('Assumptions&amp;Data'!$K$125*'Assumptions&amp;Data'!BJ88)+('Assumptions&amp;Data'!$L$125*'Assumptions&amp;Data'!BJ88)</f>
        <v>0</v>
      </c>
      <c r="BE53" s="149">
        <f>('Assumptions&amp;Data'!$J$125*'Assumptions&amp;Data'!BK88)+('Assumptions&amp;Data'!$K$125*'Assumptions&amp;Data'!BK88)+('Assumptions&amp;Data'!$L$125*'Assumptions&amp;Data'!BK88)</f>
        <v>0</v>
      </c>
      <c r="BF53" s="149">
        <f>('Assumptions&amp;Data'!$J$125*'Assumptions&amp;Data'!BL88)+('Assumptions&amp;Data'!$K$125*'Assumptions&amp;Data'!BL88)+('Assumptions&amp;Data'!$L$125*'Assumptions&amp;Data'!BL88)</f>
        <v>0</v>
      </c>
      <c r="BG53" s="149">
        <f>('Assumptions&amp;Data'!$J$125*'Assumptions&amp;Data'!BM88)+('Assumptions&amp;Data'!$K$125*'Assumptions&amp;Data'!BM88)+('Assumptions&amp;Data'!$L$125*'Assumptions&amp;Data'!BM88)</f>
        <v>0</v>
      </c>
      <c r="BH53" s="149">
        <f>('Assumptions&amp;Data'!$J$125*'Assumptions&amp;Data'!BN88)+('Assumptions&amp;Data'!$K$125*'Assumptions&amp;Data'!BN88)+('Assumptions&amp;Data'!$L$125*'Assumptions&amp;Data'!BN88)</f>
        <v>0</v>
      </c>
      <c r="BI53" s="149">
        <f>('Assumptions&amp;Data'!$J$125*'Assumptions&amp;Data'!BO88)+('Assumptions&amp;Data'!$K$125*'Assumptions&amp;Data'!BO88)+('Assumptions&amp;Data'!$L$125*'Assumptions&amp;Data'!BO88)</f>
        <v>0</v>
      </c>
      <c r="BJ53" s="149">
        <f>('Assumptions&amp;Data'!$J$125*'Assumptions&amp;Data'!BP88)+('Assumptions&amp;Data'!$K$125*'Assumptions&amp;Data'!BP88)+('Assumptions&amp;Data'!$L$125*'Assumptions&amp;Data'!BP88)</f>
        <v>0</v>
      </c>
      <c r="BK53" s="149">
        <f>('Assumptions&amp;Data'!$J$125*'Assumptions&amp;Data'!BQ88)+('Assumptions&amp;Data'!$K$125*'Assumptions&amp;Data'!BQ88)+('Assumptions&amp;Data'!$L$125*'Assumptions&amp;Data'!BQ88)</f>
        <v>0</v>
      </c>
      <c r="BL53" s="149">
        <f>('Assumptions&amp;Data'!$J$125*'Assumptions&amp;Data'!BR88)+('Assumptions&amp;Data'!$K$125*'Assumptions&amp;Data'!BR88)+('Assumptions&amp;Data'!$L$125*'Assumptions&amp;Data'!BR88)</f>
        <v>0</v>
      </c>
      <c r="BM53" s="149">
        <f>('Assumptions&amp;Data'!$J$125*'Assumptions&amp;Data'!BS88)+('Assumptions&amp;Data'!$K$125*'Assumptions&amp;Data'!BS88)+('Assumptions&amp;Data'!$L$125*'Assumptions&amp;Data'!BS88)</f>
        <v>0</v>
      </c>
      <c r="BN53" s="149">
        <f>('Assumptions&amp;Data'!$J$125*'Assumptions&amp;Data'!BT88)+('Assumptions&amp;Data'!$K$125*'Assumptions&amp;Data'!BT88)+('Assumptions&amp;Data'!$L$125*'Assumptions&amp;Data'!BT88)</f>
        <v>0</v>
      </c>
      <c r="BO53" s="149">
        <f>('Assumptions&amp;Data'!$J$125*'Assumptions&amp;Data'!BU88)+('Assumptions&amp;Data'!$K$125*'Assumptions&amp;Data'!BU88)+('Assumptions&amp;Data'!$L$125*'Assumptions&amp;Data'!BU88)</f>
        <v>0</v>
      </c>
      <c r="BP53" s="149">
        <f>('Assumptions&amp;Data'!$J$125*'Assumptions&amp;Data'!BV88)+('Assumptions&amp;Data'!$K$125*'Assumptions&amp;Data'!BV88)+('Assumptions&amp;Data'!$L$125*'Assumptions&amp;Data'!BV88)</f>
        <v>0</v>
      </c>
      <c r="BQ53" s="149">
        <f>('Assumptions&amp;Data'!$J$125*'Assumptions&amp;Data'!BW88)+('Assumptions&amp;Data'!$K$125*'Assumptions&amp;Data'!BW88)+('Assumptions&amp;Data'!$L$125*'Assumptions&amp;Data'!BW88)</f>
        <v>0</v>
      </c>
      <c r="BR53" s="149">
        <f>('Assumptions&amp;Data'!$J$125*'Assumptions&amp;Data'!BX88)+('Assumptions&amp;Data'!$K$125*'Assumptions&amp;Data'!BX88)+('Assumptions&amp;Data'!$L$125*'Assumptions&amp;Data'!BX88)</f>
        <v>0</v>
      </c>
      <c r="BS53" s="149">
        <f>('Assumptions&amp;Data'!$J$125*'Assumptions&amp;Data'!BY88)+('Assumptions&amp;Data'!$K$125*'Assumptions&amp;Data'!BY88)+('Assumptions&amp;Data'!$L$125*'Assumptions&amp;Data'!BY88)</f>
        <v>0</v>
      </c>
      <c r="BT53" s="149">
        <f>('Assumptions&amp;Data'!$J$125*'Assumptions&amp;Data'!BZ88)+('Assumptions&amp;Data'!$K$125*'Assumptions&amp;Data'!BZ88)+('Assumptions&amp;Data'!$L$125*'Assumptions&amp;Data'!BZ88)</f>
        <v>0</v>
      </c>
      <c r="BU53" s="149">
        <f>('Assumptions&amp;Data'!$J$125*'Assumptions&amp;Data'!CA88)+('Assumptions&amp;Data'!$K$125*'Assumptions&amp;Data'!CA88)+('Assumptions&amp;Data'!$L$125*'Assumptions&amp;Data'!CA88)</f>
        <v>0</v>
      </c>
      <c r="BV53" s="149">
        <f>('Assumptions&amp;Data'!$J$125*'Assumptions&amp;Data'!CB88)+('Assumptions&amp;Data'!$K$125*'Assumptions&amp;Data'!CB88)+('Assumptions&amp;Data'!$L$125*'Assumptions&amp;Data'!CB88)</f>
        <v>0</v>
      </c>
      <c r="BW53" s="149">
        <f>('Assumptions&amp;Data'!$J$125*'Assumptions&amp;Data'!CC88)+('Assumptions&amp;Data'!$K$125*'Assumptions&amp;Data'!CC88)+('Assumptions&amp;Data'!$L$125*'Assumptions&amp;Data'!CC88)</f>
        <v>0</v>
      </c>
      <c r="BX53" s="149">
        <f>('Assumptions&amp;Data'!$J$125*'Assumptions&amp;Data'!CD88)+('Assumptions&amp;Data'!$K$125*'Assumptions&amp;Data'!CD88)+('Assumptions&amp;Data'!$L$125*'Assumptions&amp;Data'!CD88)</f>
        <v>0</v>
      </c>
      <c r="BY53" s="149">
        <f>('Assumptions&amp;Data'!$J$125*'Assumptions&amp;Data'!CE88)+('Assumptions&amp;Data'!$K$125*'Assumptions&amp;Data'!CE88)+('Assumptions&amp;Data'!$L$125*'Assumptions&amp;Data'!CE88)</f>
        <v>0</v>
      </c>
      <c r="BZ53" s="149">
        <f>('Assumptions&amp;Data'!$J$125*'Assumptions&amp;Data'!CF88)+('Assumptions&amp;Data'!$K$125*'Assumptions&amp;Data'!CF88)+('Assumptions&amp;Data'!$L$125*'Assumptions&amp;Data'!CF88)</f>
        <v>0</v>
      </c>
      <c r="CA53" s="149">
        <f>('Assumptions&amp;Data'!$J$125*'Assumptions&amp;Data'!CG88)+('Assumptions&amp;Data'!$K$125*'Assumptions&amp;Data'!CG88)+('Assumptions&amp;Data'!$L$125*'Assumptions&amp;Data'!CG88)</f>
        <v>0</v>
      </c>
      <c r="CB53" s="149">
        <f>('Assumptions&amp;Data'!$J$125*'Assumptions&amp;Data'!CH88)+('Assumptions&amp;Data'!$K$125*'Assumptions&amp;Data'!CH88)+('Assumptions&amp;Data'!$L$125*'Assumptions&amp;Data'!CH88)</f>
        <v>0</v>
      </c>
      <c r="CC53" s="149">
        <f>('Assumptions&amp;Data'!$J$125*'Assumptions&amp;Data'!CI88)+('Assumptions&amp;Data'!$K$125*'Assumptions&amp;Data'!CI88)+('Assumptions&amp;Data'!$L$125*'Assumptions&amp;Data'!CI88)</f>
        <v>0</v>
      </c>
      <c r="CD53" s="149">
        <f>('Assumptions&amp;Data'!$J$125*'Assumptions&amp;Data'!CJ88)+('Assumptions&amp;Data'!$K$125*'Assumptions&amp;Data'!CJ88)+('Assumptions&amp;Data'!$L$125*'Assumptions&amp;Data'!CJ88)</f>
        <v>0</v>
      </c>
      <c r="CE53" s="149">
        <f>('Assumptions&amp;Data'!$J$125*'Assumptions&amp;Data'!CK88)+('Assumptions&amp;Data'!$K$125*'Assumptions&amp;Data'!CK88)+('Assumptions&amp;Data'!$L$125*'Assumptions&amp;Data'!CK88)</f>
        <v>0</v>
      </c>
      <c r="CF53" s="149">
        <f>('Assumptions&amp;Data'!$J$125*'Assumptions&amp;Data'!CL88)+('Assumptions&amp;Data'!$K$125*'Assumptions&amp;Data'!CL88)+('Assumptions&amp;Data'!$L$125*'Assumptions&amp;Data'!CL88)</f>
        <v>0</v>
      </c>
      <c r="CG53" s="149">
        <f>('Assumptions&amp;Data'!$J$125*'Assumptions&amp;Data'!CM88)+('Assumptions&amp;Data'!$K$125*'Assumptions&amp;Data'!CM88)+('Assumptions&amp;Data'!$L$125*'Assumptions&amp;Data'!CM88)</f>
        <v>0</v>
      </c>
      <c r="CH53" s="149">
        <f>('Assumptions&amp;Data'!$J$125*'Assumptions&amp;Data'!CN88)+('Assumptions&amp;Data'!$K$125*'Assumptions&amp;Data'!CN88)+('Assumptions&amp;Data'!$L$125*'Assumptions&amp;Data'!CN88)</f>
        <v>0</v>
      </c>
      <c r="CI53" s="149">
        <f>('Assumptions&amp;Data'!$J$125*'Assumptions&amp;Data'!CO88)+('Assumptions&amp;Data'!$K$125*'Assumptions&amp;Data'!CO88)+('Assumptions&amp;Data'!$L$125*'Assumptions&amp;Data'!CO88)</f>
        <v>0</v>
      </c>
      <c r="CJ53" s="149">
        <f>('Assumptions&amp;Data'!$J$125*'Assumptions&amp;Data'!CP88)+('Assumptions&amp;Data'!$K$125*'Assumptions&amp;Data'!CP88)+('Assumptions&amp;Data'!$L$125*'Assumptions&amp;Data'!CP88)</f>
        <v>0</v>
      </c>
      <c r="CK53" s="149">
        <f>('Assumptions&amp;Data'!$J$125*'Assumptions&amp;Data'!CQ88)+('Assumptions&amp;Data'!$K$125*'Assumptions&amp;Data'!CQ88)+('Assumptions&amp;Data'!$L$125*'Assumptions&amp;Data'!CQ88)</f>
        <v>0</v>
      </c>
      <c r="CL53" s="149">
        <f>('Assumptions&amp;Data'!$J$125*'Assumptions&amp;Data'!CR88)+('Assumptions&amp;Data'!$K$125*'Assumptions&amp;Data'!CR88)+('Assumptions&amp;Data'!$L$125*'Assumptions&amp;Data'!CR88)</f>
        <v>0</v>
      </c>
      <c r="CM53" s="149">
        <f>('Assumptions&amp;Data'!$J$125*'Assumptions&amp;Data'!CS88)+('Assumptions&amp;Data'!$K$125*'Assumptions&amp;Data'!CS88)+('Assumptions&amp;Data'!$L$125*'Assumptions&amp;Data'!CS88)</f>
        <v>0</v>
      </c>
      <c r="CN53" s="149">
        <f>('Assumptions&amp;Data'!$J$125*'Assumptions&amp;Data'!CT88)+('Assumptions&amp;Data'!$K$125*'Assumptions&amp;Data'!CT88)+('Assumptions&amp;Data'!$L$125*'Assumptions&amp;Data'!CT88)</f>
        <v>0</v>
      </c>
      <c r="CO53" s="149">
        <f>('Assumptions&amp;Data'!$J$125*'Assumptions&amp;Data'!CU88)+('Assumptions&amp;Data'!$K$125*'Assumptions&amp;Data'!CU88)+('Assumptions&amp;Data'!$L$125*'Assumptions&amp;Data'!CU88)</f>
        <v>0</v>
      </c>
      <c r="CP53" s="149">
        <f>('Assumptions&amp;Data'!$J$125*'Assumptions&amp;Data'!CV88)+('Assumptions&amp;Data'!$K$125*'Assumptions&amp;Data'!CV88)+('Assumptions&amp;Data'!$L$125*'Assumptions&amp;Data'!CV88)</f>
        <v>0</v>
      </c>
      <c r="CQ53" s="149">
        <f>('Assumptions&amp;Data'!$J$125*'Assumptions&amp;Data'!CW88)+('Assumptions&amp;Data'!$K$125*'Assumptions&amp;Data'!CW88)+('Assumptions&amp;Data'!$L$125*'Assumptions&amp;Data'!CW88)</f>
        <v>0</v>
      </c>
      <c r="CR53" s="149">
        <f>('Assumptions&amp;Data'!$J$125*'Assumptions&amp;Data'!CX88)+('Assumptions&amp;Data'!$K$125*'Assumptions&amp;Data'!CX88)+('Assumptions&amp;Data'!$L$125*'Assumptions&amp;Data'!CX88)</f>
        <v>0</v>
      </c>
      <c r="CS53" s="149">
        <f>('Assumptions&amp;Data'!$J$125*'Assumptions&amp;Data'!CY88)+('Assumptions&amp;Data'!$K$125*'Assumptions&amp;Data'!CY88)+('Assumptions&amp;Data'!$L$125*'Assumptions&amp;Data'!CY88)</f>
        <v>0</v>
      </c>
      <c r="CT53" s="149">
        <f>('Assumptions&amp;Data'!$J$125*'Assumptions&amp;Data'!CZ88)+('Assumptions&amp;Data'!$K$125*'Assumptions&amp;Data'!CZ88)+('Assumptions&amp;Data'!$L$125*'Assumptions&amp;Data'!CZ88)</f>
        <v>0</v>
      </c>
      <c r="CU53" s="149">
        <f>('Assumptions&amp;Data'!$J$125*'Assumptions&amp;Data'!DA88)+('Assumptions&amp;Data'!$K$125*'Assumptions&amp;Data'!DA88)+('Assumptions&amp;Data'!$L$125*'Assumptions&amp;Data'!DA88)</f>
        <v>0</v>
      </c>
      <c r="CV53" s="149">
        <f>('Assumptions&amp;Data'!$J$125*'Assumptions&amp;Data'!DB88)+('Assumptions&amp;Data'!$K$125*'Assumptions&amp;Data'!DB88)+('Assumptions&amp;Data'!$L$125*'Assumptions&amp;Data'!DB88)</f>
        <v>0</v>
      </c>
      <c r="CW53" s="149">
        <f>('Assumptions&amp;Data'!$J$125*'Assumptions&amp;Data'!DC88)+('Assumptions&amp;Data'!$K$125*'Assumptions&amp;Data'!DC88)+('Assumptions&amp;Data'!$L$125*'Assumptions&amp;Data'!DC88)</f>
        <v>0</v>
      </c>
      <c r="CX53" s="149">
        <f>('Assumptions&amp;Data'!$J$125*'Assumptions&amp;Data'!DD88)+('Assumptions&amp;Data'!$K$125*'Assumptions&amp;Data'!DD88)+('Assumptions&amp;Data'!$L$125*'Assumptions&amp;Data'!DD88)</f>
        <v>0</v>
      </c>
      <c r="CY53" s="149">
        <f>('Assumptions&amp;Data'!$J$125*'Assumptions&amp;Data'!DE88)+('Assumptions&amp;Data'!$K$125*'Assumptions&amp;Data'!DE88)+('Assumptions&amp;Data'!$L$125*'Assumptions&amp;Data'!DE88)</f>
        <v>0</v>
      </c>
      <c r="CZ53" s="149">
        <f>('Assumptions&amp;Data'!$J$125*'Assumptions&amp;Data'!DF88)+('Assumptions&amp;Data'!$K$125*'Assumptions&amp;Data'!DF88)+('Assumptions&amp;Data'!$L$125*'Assumptions&amp;Data'!DF88)</f>
        <v>0</v>
      </c>
      <c r="DA53" s="149">
        <f>('Assumptions&amp;Data'!$J$125*'Assumptions&amp;Data'!DG88)+('Assumptions&amp;Data'!$K$125*'Assumptions&amp;Data'!DG88)+('Assumptions&amp;Data'!$L$125*'Assumptions&amp;Data'!DG88)</f>
        <v>0</v>
      </c>
      <c r="DB53" s="149">
        <f>('Assumptions&amp;Data'!$J$125*'Assumptions&amp;Data'!DH88)+('Assumptions&amp;Data'!$K$125*'Assumptions&amp;Data'!DH88)+('Assumptions&amp;Data'!$L$125*'Assumptions&amp;Data'!DH88)</f>
        <v>0</v>
      </c>
      <c r="DC53" s="149">
        <f>('Assumptions&amp;Data'!$J$125*'Assumptions&amp;Data'!DI88)+('Assumptions&amp;Data'!$K$125*'Assumptions&amp;Data'!DI88)+('Assumptions&amp;Data'!$L$125*'Assumptions&amp;Data'!DI88)</f>
        <v>0</v>
      </c>
      <c r="DD53" s="149">
        <f>('Assumptions&amp;Data'!$J$125*'Assumptions&amp;Data'!DJ88)+('Assumptions&amp;Data'!$K$125*'Assumptions&amp;Data'!DJ88)+('Assumptions&amp;Data'!$L$125*'Assumptions&amp;Data'!DJ88)</f>
        <v>0</v>
      </c>
      <c r="DE53" s="149">
        <f>('Assumptions&amp;Data'!$J$125*'Assumptions&amp;Data'!DK88)+('Assumptions&amp;Data'!$K$125*'Assumptions&amp;Data'!DK88)+('Assumptions&amp;Data'!$L$125*'Assumptions&amp;Data'!DK88)</f>
        <v>0</v>
      </c>
      <c r="DF53" s="149">
        <f>('Assumptions&amp;Data'!$J$125*'Assumptions&amp;Data'!DL88)+('Assumptions&amp;Data'!$K$125*'Assumptions&amp;Data'!DL88)+('Assumptions&amp;Data'!$L$125*'Assumptions&amp;Data'!DL88)</f>
        <v>0</v>
      </c>
      <c r="DG53" s="149">
        <f>('Assumptions&amp;Data'!$J$125*'Assumptions&amp;Data'!DM88)+('Assumptions&amp;Data'!$K$125*'Assumptions&amp;Data'!DM88)+('Assumptions&amp;Data'!$L$125*'Assumptions&amp;Data'!DM88)</f>
        <v>0</v>
      </c>
      <c r="DH53" s="149">
        <f>('Assumptions&amp;Data'!$J$125*'Assumptions&amp;Data'!DN88)+('Assumptions&amp;Data'!$K$125*'Assumptions&amp;Data'!DN88)+('Assumptions&amp;Data'!$L$125*'Assumptions&amp;Data'!DN88)</f>
        <v>0</v>
      </c>
      <c r="DI53" s="149">
        <f>('Assumptions&amp;Data'!$J$125*'Assumptions&amp;Data'!DO88)+('Assumptions&amp;Data'!$K$125*'Assumptions&amp;Data'!DO88)+('Assumptions&amp;Data'!$L$125*'Assumptions&amp;Data'!DO88)</f>
        <v>0</v>
      </c>
      <c r="DJ53" s="149">
        <f>('Assumptions&amp;Data'!$J$125*'Assumptions&amp;Data'!DP88)+('Assumptions&amp;Data'!$K$125*'Assumptions&amp;Data'!DP88)+('Assumptions&amp;Data'!$L$125*'Assumptions&amp;Data'!DP88)</f>
        <v>0</v>
      </c>
      <c r="DK53" s="149">
        <f>('Assumptions&amp;Data'!$J$125*'Assumptions&amp;Data'!DQ88)+('Assumptions&amp;Data'!$K$125*'Assumptions&amp;Data'!DQ88)+('Assumptions&amp;Data'!$L$125*'Assumptions&amp;Data'!DQ88)</f>
        <v>0</v>
      </c>
      <c r="DL53" s="149">
        <f>('Assumptions&amp;Data'!$J$125*'Assumptions&amp;Data'!DR88)+('Assumptions&amp;Data'!$K$125*'Assumptions&amp;Data'!DR88)+('Assumptions&amp;Data'!$L$125*'Assumptions&amp;Data'!DR88)</f>
        <v>0</v>
      </c>
      <c r="DM53" s="149">
        <f>('Assumptions&amp;Data'!$J$125*'Assumptions&amp;Data'!DS88)+('Assumptions&amp;Data'!$K$125*'Assumptions&amp;Data'!DS88)+('Assumptions&amp;Data'!$L$125*'Assumptions&amp;Data'!DS88)</f>
        <v>0</v>
      </c>
      <c r="DN53" s="149">
        <f>('Assumptions&amp;Data'!$J$125*'Assumptions&amp;Data'!DT88)+('Assumptions&amp;Data'!$K$125*'Assumptions&amp;Data'!DT88)+('Assumptions&amp;Data'!$L$125*'Assumptions&amp;Data'!DT88)</f>
        <v>0</v>
      </c>
      <c r="DO53" s="149">
        <f>('Assumptions&amp;Data'!$J$125*'Assumptions&amp;Data'!DU88)+('Assumptions&amp;Data'!$K$125*'Assumptions&amp;Data'!DU88)+('Assumptions&amp;Data'!$L$125*'Assumptions&amp;Data'!DU88)</f>
        <v>0</v>
      </c>
      <c r="DP53" s="149">
        <f>('Assumptions&amp;Data'!$J$125*'Assumptions&amp;Data'!DV88)+('Assumptions&amp;Data'!$K$125*'Assumptions&amp;Data'!DV88)+('Assumptions&amp;Data'!$L$125*'Assumptions&amp;Data'!DV88)</f>
        <v>0</v>
      </c>
      <c r="DQ53" s="149">
        <f>('Assumptions&amp;Data'!$J$125*'Assumptions&amp;Data'!DW88)+('Assumptions&amp;Data'!$K$125*'Assumptions&amp;Data'!DW88)+('Assumptions&amp;Data'!$L$125*'Assumptions&amp;Data'!DW88)</f>
        <v>0</v>
      </c>
      <c r="DR53" s="149">
        <f>('Assumptions&amp;Data'!$J$125*'Assumptions&amp;Data'!DX88)+('Assumptions&amp;Data'!$K$125*'Assumptions&amp;Data'!DX88)+('Assumptions&amp;Data'!$L$125*'Assumptions&amp;Data'!DX88)</f>
        <v>0</v>
      </c>
      <c r="DS53" s="149">
        <f>('Assumptions&amp;Data'!$J$125*'Assumptions&amp;Data'!DY88)+('Assumptions&amp;Data'!$K$125*'Assumptions&amp;Data'!DY88)+('Assumptions&amp;Data'!$L$125*'Assumptions&amp;Data'!DY88)</f>
        <v>0</v>
      </c>
      <c r="DT53" s="149">
        <f>('Assumptions&amp;Data'!$J$125*'Assumptions&amp;Data'!DZ88)+('Assumptions&amp;Data'!$K$125*'Assumptions&amp;Data'!DZ88)+('Assumptions&amp;Data'!$L$125*'Assumptions&amp;Data'!DZ88)</f>
        <v>0</v>
      </c>
      <c r="DU53" s="149">
        <f>('Assumptions&amp;Data'!$J$125*'Assumptions&amp;Data'!EA88)+('Assumptions&amp;Data'!$K$125*'Assumptions&amp;Data'!EA88)+('Assumptions&amp;Data'!$L$125*'Assumptions&amp;Data'!EA88)</f>
        <v>0</v>
      </c>
      <c r="DV53" s="149">
        <f>('Assumptions&amp;Data'!$J$125*'Assumptions&amp;Data'!EB88)+('Assumptions&amp;Data'!$K$125*'Assumptions&amp;Data'!EB88)+('Assumptions&amp;Data'!$L$125*'Assumptions&amp;Data'!EB88)</f>
        <v>0</v>
      </c>
      <c r="DW53" s="149">
        <f>('Assumptions&amp;Data'!$J$125*'Assumptions&amp;Data'!EC88)+('Assumptions&amp;Data'!$K$125*'Assumptions&amp;Data'!EC88)+('Assumptions&amp;Data'!$L$125*'Assumptions&amp;Data'!EC88)</f>
        <v>0</v>
      </c>
      <c r="DX53" s="149">
        <f>('Assumptions&amp;Data'!$J$125*'Assumptions&amp;Data'!ED88)+('Assumptions&amp;Data'!$K$125*'Assumptions&amp;Data'!ED88)+('Assumptions&amp;Data'!$L$125*'Assumptions&amp;Data'!ED88)</f>
        <v>0</v>
      </c>
      <c r="DY53" s="149">
        <f>('Assumptions&amp;Data'!$J$125*'Assumptions&amp;Data'!EE88)+('Assumptions&amp;Data'!$K$125*'Assumptions&amp;Data'!EE88)+('Assumptions&amp;Data'!$L$125*'Assumptions&amp;Data'!EE88)</f>
        <v>0</v>
      </c>
      <c r="DZ53" s="149">
        <f>('Assumptions&amp;Data'!$J$125*'Assumptions&amp;Data'!EF88)+('Assumptions&amp;Data'!$K$125*'Assumptions&amp;Data'!EF88)+('Assumptions&amp;Data'!$L$125*'Assumptions&amp;Data'!EF88)</f>
        <v>0</v>
      </c>
      <c r="EA53" s="149">
        <f>('Assumptions&amp;Data'!$J$125*'Assumptions&amp;Data'!EG88)+('Assumptions&amp;Data'!$K$125*'Assumptions&amp;Data'!EG88)+('Assumptions&amp;Data'!$L$125*'Assumptions&amp;Data'!EG88)</f>
        <v>0</v>
      </c>
      <c r="EB53" s="149">
        <f>('Assumptions&amp;Data'!$J$125*'Assumptions&amp;Data'!EH88)+('Assumptions&amp;Data'!$K$125*'Assumptions&amp;Data'!EH88)+('Assumptions&amp;Data'!$L$125*'Assumptions&amp;Data'!EH88)</f>
        <v>0</v>
      </c>
      <c r="EC53" s="149">
        <f>('Assumptions&amp;Data'!$J$125*'Assumptions&amp;Data'!EI88)+('Assumptions&amp;Data'!$K$125*'Assumptions&amp;Data'!EI88)+('Assumptions&amp;Data'!$L$125*'Assumptions&amp;Data'!EI88)</f>
        <v>0</v>
      </c>
      <c r="ED53" s="149">
        <f>('Assumptions&amp;Data'!$J$125*'Assumptions&amp;Data'!EJ88)+('Assumptions&amp;Data'!$K$125*'Assumptions&amp;Data'!EJ88)+('Assumptions&amp;Data'!$L$125*'Assumptions&amp;Data'!EJ88)</f>
        <v>0</v>
      </c>
      <c r="EE53" s="149">
        <f>('Assumptions&amp;Data'!$J$125*'Assumptions&amp;Data'!EK88)+('Assumptions&amp;Data'!$K$125*'Assumptions&amp;Data'!EK88)+('Assumptions&amp;Data'!$L$125*'Assumptions&amp;Data'!EK88)</f>
        <v>0</v>
      </c>
      <c r="EF53" s="149">
        <f>('Assumptions&amp;Data'!$J$125*'Assumptions&amp;Data'!EL88)+('Assumptions&amp;Data'!$K$125*'Assumptions&amp;Data'!EL88)+('Assumptions&amp;Data'!$L$125*'Assumptions&amp;Data'!EL88)</f>
        <v>0</v>
      </c>
      <c r="EG53" s="149">
        <f>('Assumptions&amp;Data'!$J$125*'Assumptions&amp;Data'!EM88)+('Assumptions&amp;Data'!$K$125*'Assumptions&amp;Data'!EM88)+('Assumptions&amp;Data'!$L$125*'Assumptions&amp;Data'!EM88)</f>
        <v>0</v>
      </c>
      <c r="EH53" s="149">
        <f>('Assumptions&amp;Data'!$J$125*'Assumptions&amp;Data'!EN88)+('Assumptions&amp;Data'!$K$125*'Assumptions&amp;Data'!EN88)+('Assumptions&amp;Data'!$L$125*'Assumptions&amp;Data'!EN88)</f>
        <v>0</v>
      </c>
      <c r="EI53" s="149">
        <f>('Assumptions&amp;Data'!$J$125*'Assumptions&amp;Data'!EO88)+('Assumptions&amp;Data'!$K$125*'Assumptions&amp;Data'!EO88)+('Assumptions&amp;Data'!$L$125*'Assumptions&amp;Data'!EO88)</f>
        <v>0</v>
      </c>
      <c r="EJ53" s="149">
        <f>('Assumptions&amp;Data'!$J$125*'Assumptions&amp;Data'!EP88)+('Assumptions&amp;Data'!$K$125*'Assumptions&amp;Data'!EP88)+('Assumptions&amp;Data'!$L$125*'Assumptions&amp;Data'!EP88)</f>
        <v>0</v>
      </c>
      <c r="EK53" s="149">
        <f>('Assumptions&amp;Data'!$J$125*'Assumptions&amp;Data'!EQ88)+('Assumptions&amp;Data'!$K$125*'Assumptions&amp;Data'!EQ88)+('Assumptions&amp;Data'!$L$125*'Assumptions&amp;Data'!EQ88)</f>
        <v>0</v>
      </c>
      <c r="EL53" s="149">
        <f>('Assumptions&amp;Data'!$J$125*'Assumptions&amp;Data'!ER88)+('Assumptions&amp;Data'!$K$125*'Assumptions&amp;Data'!ER88)+('Assumptions&amp;Data'!$L$125*'Assumptions&amp;Data'!ER88)</f>
        <v>0</v>
      </c>
      <c r="EM53" s="149">
        <f>('Assumptions&amp;Data'!$J$125*'Assumptions&amp;Data'!ES88)+('Assumptions&amp;Data'!$K$125*'Assumptions&amp;Data'!ES88)+('Assumptions&amp;Data'!$L$125*'Assumptions&amp;Data'!ES88)</f>
        <v>0</v>
      </c>
      <c r="EN53" s="149">
        <f>('Assumptions&amp;Data'!$J$125*'Assumptions&amp;Data'!ET88)+('Assumptions&amp;Data'!$K$125*'Assumptions&amp;Data'!ET88)+('Assumptions&amp;Data'!$L$125*'Assumptions&amp;Data'!ET88)</f>
        <v>0</v>
      </c>
      <c r="EO53" s="149">
        <f>('Assumptions&amp;Data'!$J$125*'Assumptions&amp;Data'!EU88)+('Assumptions&amp;Data'!$K$125*'Assumptions&amp;Data'!EU88)+('Assumptions&amp;Data'!$L$125*'Assumptions&amp;Data'!EU88)</f>
        <v>0</v>
      </c>
      <c r="EP53" s="149">
        <f>('Assumptions&amp;Data'!$J$125*'Assumptions&amp;Data'!EV88)+('Assumptions&amp;Data'!$K$125*'Assumptions&amp;Data'!EV88)+('Assumptions&amp;Data'!$L$125*'Assumptions&amp;Data'!EV88)</f>
        <v>0</v>
      </c>
      <c r="EQ53" s="149">
        <f>('Assumptions&amp;Data'!$J$125*'Assumptions&amp;Data'!EW88)+('Assumptions&amp;Data'!$K$125*'Assumptions&amp;Data'!EW88)+('Assumptions&amp;Data'!$L$125*'Assumptions&amp;Data'!EW88)</f>
        <v>0</v>
      </c>
      <c r="ER53" s="149">
        <f>('Assumptions&amp;Data'!$J$125*'Assumptions&amp;Data'!EX88)+('Assumptions&amp;Data'!$K$125*'Assumptions&amp;Data'!EX88)+('Assumptions&amp;Data'!$L$125*'Assumptions&amp;Data'!EX88)</f>
        <v>0</v>
      </c>
      <c r="ES53" s="149">
        <f>('Assumptions&amp;Data'!$J$125*'Assumptions&amp;Data'!EY88)+('Assumptions&amp;Data'!$K$125*'Assumptions&amp;Data'!EY88)+('Assumptions&amp;Data'!$L$125*'Assumptions&amp;Data'!EY88)</f>
        <v>0</v>
      </c>
      <c r="ET53" s="149">
        <f>('Assumptions&amp;Data'!$J$125*'Assumptions&amp;Data'!EZ88)+('Assumptions&amp;Data'!$K$125*'Assumptions&amp;Data'!EZ88)+('Assumptions&amp;Data'!$L$125*'Assumptions&amp;Data'!EZ88)</f>
        <v>0</v>
      </c>
      <c r="EU53" s="149">
        <f>('Assumptions&amp;Data'!$J$125*'Assumptions&amp;Data'!FA88)+('Assumptions&amp;Data'!$K$125*'Assumptions&amp;Data'!FA88)+('Assumptions&amp;Data'!$L$125*'Assumptions&amp;Data'!FA88)</f>
        <v>0</v>
      </c>
      <c r="EV53" s="149">
        <f>('Assumptions&amp;Data'!$J$125*'Assumptions&amp;Data'!FB88)+('Assumptions&amp;Data'!$K$125*'Assumptions&amp;Data'!FB88)+('Assumptions&amp;Data'!$L$125*'Assumptions&amp;Data'!FB88)</f>
        <v>0</v>
      </c>
      <c r="EW53" s="149">
        <f>('Assumptions&amp;Data'!$J$125*'Assumptions&amp;Data'!FC88)+('Assumptions&amp;Data'!$K$125*'Assumptions&amp;Data'!FC88)+('Assumptions&amp;Data'!$L$125*'Assumptions&amp;Data'!FC88)</f>
        <v>0</v>
      </c>
      <c r="EX53" s="149">
        <f>('Assumptions&amp;Data'!$J$125*'Assumptions&amp;Data'!FD88)+('Assumptions&amp;Data'!$K$125*'Assumptions&amp;Data'!FD88)+('Assumptions&amp;Data'!$L$125*'Assumptions&amp;Data'!FD88)</f>
        <v>0</v>
      </c>
      <c r="EY53" s="149">
        <f>('Assumptions&amp;Data'!$J$125*'Assumptions&amp;Data'!FE88)+('Assumptions&amp;Data'!$K$125*'Assumptions&amp;Data'!FE88)+('Assumptions&amp;Data'!$L$125*'Assumptions&amp;Data'!FE88)</f>
        <v>0</v>
      </c>
      <c r="EZ53" s="149">
        <f>('Assumptions&amp;Data'!$J$125*'Assumptions&amp;Data'!FF88)+('Assumptions&amp;Data'!$K$125*'Assumptions&amp;Data'!FF88)+('Assumptions&amp;Data'!$L$125*'Assumptions&amp;Data'!FF88)</f>
        <v>0</v>
      </c>
      <c r="FA53" s="149">
        <f>('Assumptions&amp;Data'!$J$125*'Assumptions&amp;Data'!FG88)+('Assumptions&amp;Data'!$K$125*'Assumptions&amp;Data'!FG88)+('Assumptions&amp;Data'!$L$125*'Assumptions&amp;Data'!FG88)</f>
        <v>0</v>
      </c>
      <c r="FB53" s="149">
        <f>('Assumptions&amp;Data'!$J$125*'Assumptions&amp;Data'!FH88)+('Assumptions&amp;Data'!$K$125*'Assumptions&amp;Data'!FH88)+('Assumptions&amp;Data'!$L$125*'Assumptions&amp;Data'!FH88)</f>
        <v>0</v>
      </c>
      <c r="FC53" s="149">
        <f>('Assumptions&amp;Data'!$J$125*'Assumptions&amp;Data'!FI88)+('Assumptions&amp;Data'!$K$125*'Assumptions&amp;Data'!FI88)+('Assumptions&amp;Data'!$L$125*'Assumptions&amp;Data'!FI88)</f>
        <v>0</v>
      </c>
      <c r="FD53" s="149">
        <f>('Assumptions&amp;Data'!$J$125*'Assumptions&amp;Data'!FJ88)+('Assumptions&amp;Data'!$K$125*'Assumptions&amp;Data'!FJ88)+('Assumptions&amp;Data'!$L$125*'Assumptions&amp;Data'!FJ88)</f>
        <v>0</v>
      </c>
      <c r="FE53" s="149">
        <f>('Assumptions&amp;Data'!$J$125*'Assumptions&amp;Data'!FK88)+('Assumptions&amp;Data'!$K$125*'Assumptions&amp;Data'!FK88)+('Assumptions&amp;Data'!$L$125*'Assumptions&amp;Data'!FK88)</f>
        <v>0</v>
      </c>
      <c r="FF53" s="149">
        <f>('Assumptions&amp;Data'!$J$125*'Assumptions&amp;Data'!FL88)+('Assumptions&amp;Data'!$K$125*'Assumptions&amp;Data'!FL88)+('Assumptions&amp;Data'!$L$125*'Assumptions&amp;Data'!FL88)</f>
        <v>0</v>
      </c>
      <c r="FG53" s="149">
        <f>('Assumptions&amp;Data'!$J$125*'Assumptions&amp;Data'!FM88)+('Assumptions&amp;Data'!$K$125*'Assumptions&amp;Data'!FM88)+('Assumptions&amp;Data'!$L$125*'Assumptions&amp;Data'!FM88)</f>
        <v>0</v>
      </c>
      <c r="FH53" s="149">
        <f>('Assumptions&amp;Data'!$J$125*'Assumptions&amp;Data'!FN88)+('Assumptions&amp;Data'!$K$125*'Assumptions&amp;Data'!FN88)+('Assumptions&amp;Data'!$L$125*'Assumptions&amp;Data'!FN88)</f>
        <v>0</v>
      </c>
      <c r="FI53" s="149">
        <f>('Assumptions&amp;Data'!$J$125*'Assumptions&amp;Data'!FO88)+('Assumptions&amp;Data'!$K$125*'Assumptions&amp;Data'!FO88)+('Assumptions&amp;Data'!$L$125*'Assumptions&amp;Data'!FO88)</f>
        <v>0</v>
      </c>
      <c r="FJ53" s="149">
        <f>('Assumptions&amp;Data'!$J$125*'Assumptions&amp;Data'!FP88)+('Assumptions&amp;Data'!$K$125*'Assumptions&amp;Data'!FP88)+('Assumptions&amp;Data'!$L$125*'Assumptions&amp;Data'!FP88)</f>
        <v>0</v>
      </c>
      <c r="FK53" s="149">
        <f>('Assumptions&amp;Data'!$J$125*'Assumptions&amp;Data'!FQ88)+('Assumptions&amp;Data'!$K$125*'Assumptions&amp;Data'!FQ88)+('Assumptions&amp;Data'!$L$125*'Assumptions&amp;Data'!FQ88)</f>
        <v>0</v>
      </c>
      <c r="FL53" s="149">
        <f>('Assumptions&amp;Data'!$J$125*'Assumptions&amp;Data'!FR88)+('Assumptions&amp;Data'!$K$125*'Assumptions&amp;Data'!FR88)+('Assumptions&amp;Data'!$L$125*'Assumptions&amp;Data'!FR88)</f>
        <v>0</v>
      </c>
      <c r="FM53" s="149">
        <f>('Assumptions&amp;Data'!$J$125*'Assumptions&amp;Data'!FS88)+('Assumptions&amp;Data'!$K$125*'Assumptions&amp;Data'!FS88)+('Assumptions&amp;Data'!$L$125*'Assumptions&amp;Data'!FS88)</f>
        <v>0</v>
      </c>
      <c r="FN53" s="149">
        <f>('Assumptions&amp;Data'!$J$125*'Assumptions&amp;Data'!FT88)+('Assumptions&amp;Data'!$K$125*'Assumptions&amp;Data'!FT88)+('Assumptions&amp;Data'!$L$125*'Assumptions&amp;Data'!FT88)</f>
        <v>0</v>
      </c>
      <c r="FO53" s="149">
        <f>('Assumptions&amp;Data'!$J$125*'Assumptions&amp;Data'!FU88)+('Assumptions&amp;Data'!$K$125*'Assumptions&amp;Data'!FU88)+('Assumptions&amp;Data'!$L$125*'Assumptions&amp;Data'!FU88)</f>
        <v>0</v>
      </c>
    </row>
    <row r="54" spans="1:176" x14ac:dyDescent="0.3">
      <c r="B54" s="41" t="s">
        <v>77</v>
      </c>
      <c r="C54" s="66">
        <f>SUM(F54:FO54)</f>
        <v>1029.5783464744882</v>
      </c>
      <c r="D54" s="41"/>
      <c r="E54" s="41"/>
      <c r="F54" s="156">
        <f>('Assumptions&amp;Data'!$J$126*'Assumptions&amp;Data'!L89)+('Assumptions&amp;Data'!$K$126*'Assumptions&amp;Data'!L89)+('Assumptions&amp;Data'!$L$126*'Assumptions&amp;Data'!L89)</f>
        <v>0</v>
      </c>
      <c r="G54" s="156">
        <f>('Assumptions&amp;Data'!$J$126*'Assumptions&amp;Data'!M89)+('Assumptions&amp;Data'!$K$126*'Assumptions&amp;Data'!M89)+('Assumptions&amp;Data'!$L$126*'Assumptions&amp;Data'!M89)</f>
        <v>0</v>
      </c>
      <c r="H54" s="156">
        <f>('Assumptions&amp;Data'!$J$126*'Assumptions&amp;Data'!N89)+('Assumptions&amp;Data'!$K$126*'Assumptions&amp;Data'!N89)+('Assumptions&amp;Data'!$L$126*'Assumptions&amp;Data'!N89)</f>
        <v>0</v>
      </c>
      <c r="I54" s="156">
        <f>('Assumptions&amp;Data'!$J$126*'Assumptions&amp;Data'!O89)+('Assumptions&amp;Data'!$K$126*'Assumptions&amp;Data'!O89)+('Assumptions&amp;Data'!$L$126*'Assumptions&amp;Data'!O89)</f>
        <v>0</v>
      </c>
      <c r="J54" s="156">
        <f>('Assumptions&amp;Data'!$J$126*'Assumptions&amp;Data'!P89)+('Assumptions&amp;Data'!$K$126*'Assumptions&amp;Data'!P89)+('Assumptions&amp;Data'!$L$126*'Assumptions&amp;Data'!P89)</f>
        <v>0</v>
      </c>
      <c r="K54" s="156">
        <f>('Assumptions&amp;Data'!$J$126*'Assumptions&amp;Data'!Q89)+('Assumptions&amp;Data'!$K$126*'Assumptions&amp;Data'!Q89)+('Assumptions&amp;Data'!$L$126*'Assumptions&amp;Data'!Q89)</f>
        <v>0</v>
      </c>
      <c r="L54" s="156">
        <f>('Assumptions&amp;Data'!$J$126*'Assumptions&amp;Data'!R89)+('Assumptions&amp;Data'!$K$126*'Assumptions&amp;Data'!R89)+('Assumptions&amp;Data'!$L$126*'Assumptions&amp;Data'!R89)</f>
        <v>0</v>
      </c>
      <c r="M54" s="156">
        <f>('Assumptions&amp;Data'!$J$126*'Assumptions&amp;Data'!S89)+('Assumptions&amp;Data'!$K$126*'Assumptions&amp;Data'!S89)+('Assumptions&amp;Data'!$L$126*'Assumptions&amp;Data'!S89)</f>
        <v>0</v>
      </c>
      <c r="N54" s="156">
        <f>('Assumptions&amp;Data'!$J$126*'Assumptions&amp;Data'!T89)+('Assumptions&amp;Data'!$K$126*'Assumptions&amp;Data'!T89)+('Assumptions&amp;Data'!$L$126*'Assumptions&amp;Data'!T89)</f>
        <v>0</v>
      </c>
      <c r="O54" s="156">
        <f>('Assumptions&amp;Data'!$J$126*'Assumptions&amp;Data'!U89)+('Assumptions&amp;Data'!$K$126*'Assumptions&amp;Data'!U89)+('Assumptions&amp;Data'!$L$126*'Assumptions&amp;Data'!U89)</f>
        <v>0</v>
      </c>
      <c r="P54" s="156">
        <f>('Assumptions&amp;Data'!$J$126*'Assumptions&amp;Data'!V89)+('Assumptions&amp;Data'!$K$126*'Assumptions&amp;Data'!V89)+('Assumptions&amp;Data'!$L$126*'Assumptions&amp;Data'!V89)</f>
        <v>0</v>
      </c>
      <c r="Q54" s="156">
        <f>('Assumptions&amp;Data'!$J$126*'Assumptions&amp;Data'!W89)+('Assumptions&amp;Data'!$K$126*'Assumptions&amp;Data'!W89)+('Assumptions&amp;Data'!$L$126*'Assumptions&amp;Data'!W89)</f>
        <v>0</v>
      </c>
      <c r="R54" s="156">
        <f>('Assumptions&amp;Data'!$J$126*'Assumptions&amp;Data'!X89)+('Assumptions&amp;Data'!$K$126*'Assumptions&amp;Data'!X89)+('Assumptions&amp;Data'!$L$126*'Assumptions&amp;Data'!X89)</f>
        <v>0</v>
      </c>
      <c r="S54" s="156">
        <f>('Assumptions&amp;Data'!$J$126*'Assumptions&amp;Data'!Y89)+('Assumptions&amp;Data'!$K$126*'Assumptions&amp;Data'!Y89)+('Assumptions&amp;Data'!$L$126*'Assumptions&amp;Data'!Y89)</f>
        <v>0</v>
      </c>
      <c r="T54" s="156">
        <f>('Assumptions&amp;Data'!$J$126*'Assumptions&amp;Data'!Z89)+('Assumptions&amp;Data'!$K$126*'Assumptions&amp;Data'!Z89)+('Assumptions&amp;Data'!$L$126*'Assumptions&amp;Data'!Z89)</f>
        <v>0</v>
      </c>
      <c r="U54" s="156">
        <f>('Assumptions&amp;Data'!$J$126*'Assumptions&amp;Data'!AA89)+('Assumptions&amp;Data'!$K$126*'Assumptions&amp;Data'!AA89)+('Assumptions&amp;Data'!$L$126*'Assumptions&amp;Data'!AA89)</f>
        <v>0</v>
      </c>
      <c r="V54" s="156">
        <f>('Assumptions&amp;Data'!$J$126*'Assumptions&amp;Data'!AB89)+('Assumptions&amp;Data'!$K$126*'Assumptions&amp;Data'!AB89)+('Assumptions&amp;Data'!$L$126*'Assumptions&amp;Data'!AB89)</f>
        <v>0</v>
      </c>
      <c r="W54" s="156">
        <f>('Assumptions&amp;Data'!$J$126*'Assumptions&amp;Data'!AC89)+('Assumptions&amp;Data'!$K$126*'Assumptions&amp;Data'!AC89)+('Assumptions&amp;Data'!$L$126*'Assumptions&amp;Data'!AC89)</f>
        <v>0</v>
      </c>
      <c r="X54" s="156">
        <f>('Assumptions&amp;Data'!$J$126*'Assumptions&amp;Data'!AD89)+('Assumptions&amp;Data'!$K$126*'Assumptions&amp;Data'!AD89)+('Assumptions&amp;Data'!$L$126*'Assumptions&amp;Data'!AD89)</f>
        <v>0</v>
      </c>
      <c r="Y54" s="156">
        <f>('Assumptions&amp;Data'!$J$126*'Assumptions&amp;Data'!AE89)+('Assumptions&amp;Data'!$K$126*'Assumptions&amp;Data'!AE89)+('Assumptions&amp;Data'!$L$126*'Assumptions&amp;Data'!AE89)</f>
        <v>0</v>
      </c>
      <c r="Z54" s="156">
        <f>('Assumptions&amp;Data'!$J$126*'Assumptions&amp;Data'!AF89)+('Assumptions&amp;Data'!$K$126*'Assumptions&amp;Data'!AF89)+('Assumptions&amp;Data'!$L$126*'Assumptions&amp;Data'!AF89)</f>
        <v>0</v>
      </c>
      <c r="AA54" s="156">
        <f>('Assumptions&amp;Data'!$J$126*'Assumptions&amp;Data'!AG89)+('Assumptions&amp;Data'!$K$126*'Assumptions&amp;Data'!AG89)+('Assumptions&amp;Data'!$L$126*'Assumptions&amp;Data'!AG89)</f>
        <v>0</v>
      </c>
      <c r="AB54" s="156">
        <f>('Assumptions&amp;Data'!$J$126*'Assumptions&amp;Data'!AH89)+('Assumptions&amp;Data'!$K$126*'Assumptions&amp;Data'!AH89)+('Assumptions&amp;Data'!$L$126*'Assumptions&amp;Data'!AH89)</f>
        <v>0</v>
      </c>
      <c r="AC54" s="156">
        <f>('Assumptions&amp;Data'!$J$126*'Assumptions&amp;Data'!AI89)+('Assumptions&amp;Data'!$K$126*'Assumptions&amp;Data'!AI89)+('Assumptions&amp;Data'!$L$126*'Assumptions&amp;Data'!AI89)</f>
        <v>0</v>
      </c>
      <c r="AD54" s="156">
        <f>('Assumptions&amp;Data'!$J$126*'Assumptions&amp;Data'!AJ89)+('Assumptions&amp;Data'!$K$126*'Assumptions&amp;Data'!AJ89)+('Assumptions&amp;Data'!$L$126*'Assumptions&amp;Data'!AJ89)</f>
        <v>0</v>
      </c>
      <c r="AE54" s="156">
        <f>('Assumptions&amp;Data'!$J$126*'Assumptions&amp;Data'!AK89)+('Assumptions&amp;Data'!$K$126*'Assumptions&amp;Data'!AK89)+('Assumptions&amp;Data'!$L$126*'Assumptions&amp;Data'!AK89)</f>
        <v>0</v>
      </c>
      <c r="AF54" s="156">
        <f>('Assumptions&amp;Data'!$J$126*'Assumptions&amp;Data'!AL89)+('Assumptions&amp;Data'!$K$126*'Assumptions&amp;Data'!AL89)+('Assumptions&amp;Data'!$L$126*'Assumptions&amp;Data'!AL89)</f>
        <v>77.21837598558659</v>
      </c>
      <c r="AG54" s="156">
        <f>('Assumptions&amp;Data'!$J$126*'Assumptions&amp;Data'!AM89)+('Assumptions&amp;Data'!$K$126*'Assumptions&amp;Data'!AM89)+('Assumptions&amp;Data'!$L$126*'Assumptions&amp;Data'!AM89)</f>
        <v>77.21837598558659</v>
      </c>
      <c r="AH54" s="156">
        <f>('Assumptions&amp;Data'!$J$126*'Assumptions&amp;Data'!AN89)+('Assumptions&amp;Data'!$K$126*'Assumptions&amp;Data'!AN89)+('Assumptions&amp;Data'!$L$126*'Assumptions&amp;Data'!AN89)</f>
        <v>77.21837598558659</v>
      </c>
      <c r="AI54" s="156">
        <f>('Assumptions&amp;Data'!$J$126*'Assumptions&amp;Data'!AO89)+('Assumptions&amp;Data'!$K$126*'Assumptions&amp;Data'!AO89)+('Assumptions&amp;Data'!$L$126*'Assumptions&amp;Data'!AO89)</f>
        <v>51.478917323724403</v>
      </c>
      <c r="AJ54" s="156">
        <f>('Assumptions&amp;Data'!$J$126*'Assumptions&amp;Data'!AP89)+('Assumptions&amp;Data'!$K$126*'Assumptions&amp;Data'!AP89)+('Assumptions&amp;Data'!$L$126*'Assumptions&amp;Data'!AP89)</f>
        <v>51.478917323724403</v>
      </c>
      <c r="AK54" s="156">
        <f>('Assumptions&amp;Data'!$J$126*'Assumptions&amp;Data'!AQ89)+('Assumptions&amp;Data'!$K$126*'Assumptions&amp;Data'!AQ89)+('Assumptions&amp;Data'!$L$126*'Assumptions&amp;Data'!AQ89)</f>
        <v>51.478917323724403</v>
      </c>
      <c r="AL54" s="156">
        <f>('Assumptions&amp;Data'!$J$126*'Assumptions&amp;Data'!AR89)+('Assumptions&amp;Data'!$K$126*'Assumptions&amp;Data'!AR89)+('Assumptions&amp;Data'!$L$126*'Assumptions&amp;Data'!AR89)</f>
        <v>51.478917323724403</v>
      </c>
      <c r="AM54" s="156">
        <f>('Assumptions&amp;Data'!$J$126*'Assumptions&amp;Data'!AS89)+('Assumptions&amp;Data'!$K$126*'Assumptions&amp;Data'!AS89)+('Assumptions&amp;Data'!$L$126*'Assumptions&amp;Data'!AS89)</f>
        <v>30.887350394234637</v>
      </c>
      <c r="AN54" s="156">
        <f>('Assumptions&amp;Data'!$J$126*'Assumptions&amp;Data'!AT89)+('Assumptions&amp;Data'!$K$126*'Assumptions&amp;Data'!AT89)+('Assumptions&amp;Data'!$L$126*'Assumptions&amp;Data'!AT89)</f>
        <v>30.887350394234637</v>
      </c>
      <c r="AO54" s="156">
        <f>('Assumptions&amp;Data'!$J$126*'Assumptions&amp;Data'!AU89)+('Assumptions&amp;Data'!$K$126*'Assumptions&amp;Data'!AU89)+('Assumptions&amp;Data'!$L$126*'Assumptions&amp;Data'!AU89)</f>
        <v>30.887350394234637</v>
      </c>
      <c r="AP54" s="156">
        <f>('Assumptions&amp;Data'!$J$126*'Assumptions&amp;Data'!AV89)+('Assumptions&amp;Data'!$K$126*'Assumptions&amp;Data'!AV89)+('Assumptions&amp;Data'!$L$126*'Assumptions&amp;Data'!AV89)</f>
        <v>30.887350394234637</v>
      </c>
      <c r="AQ54" s="156">
        <f>('Assumptions&amp;Data'!$J$126*'Assumptions&amp;Data'!AW89)+('Assumptions&amp;Data'!$K$126*'Assumptions&amp;Data'!AW89)+('Assumptions&amp;Data'!$L$126*'Assumptions&amp;Data'!AW89)</f>
        <v>30.887350394234637</v>
      </c>
      <c r="AR54" s="156">
        <f>('Assumptions&amp;Data'!$J$126*'Assumptions&amp;Data'!AX89)+('Assumptions&amp;Data'!$K$126*'Assumptions&amp;Data'!AX89)+('Assumptions&amp;Data'!$L$126*'Assumptions&amp;Data'!AX89)</f>
        <v>30.887350394234637</v>
      </c>
      <c r="AS54" s="156">
        <f>('Assumptions&amp;Data'!$J$126*'Assumptions&amp;Data'!AY89)+('Assumptions&amp;Data'!$K$126*'Assumptions&amp;Data'!AY89)+('Assumptions&amp;Data'!$L$126*'Assumptions&amp;Data'!AY89)</f>
        <v>30.887350394234637</v>
      </c>
      <c r="AT54" s="156">
        <f>('Assumptions&amp;Data'!$J$126*'Assumptions&amp;Data'!AZ89)+('Assumptions&amp;Data'!$K$126*'Assumptions&amp;Data'!AZ89)+('Assumptions&amp;Data'!$L$126*'Assumptions&amp;Data'!AZ89)</f>
        <v>30.887350394234637</v>
      </c>
      <c r="AU54" s="156">
        <f>('Assumptions&amp;Data'!$J$126*'Assumptions&amp;Data'!BA89)+('Assumptions&amp;Data'!$K$126*'Assumptions&amp;Data'!BA89)+('Assumptions&amp;Data'!$L$126*'Assumptions&amp;Data'!BA89)</f>
        <v>30.887350394234637</v>
      </c>
      <c r="AV54" s="156">
        <f>('Assumptions&amp;Data'!$J$126*'Assumptions&amp;Data'!BB89)+('Assumptions&amp;Data'!$K$126*'Assumptions&amp;Data'!BB89)+('Assumptions&amp;Data'!$L$126*'Assumptions&amp;Data'!BB89)</f>
        <v>30.887350394234637</v>
      </c>
      <c r="AW54" s="156">
        <f>('Assumptions&amp;Data'!$J$126*'Assumptions&amp;Data'!BC89)+('Assumptions&amp;Data'!$K$126*'Assumptions&amp;Data'!BC89)+('Assumptions&amp;Data'!$L$126*'Assumptions&amp;Data'!BC89)</f>
        <v>30.887350394234637</v>
      </c>
      <c r="AX54" s="156">
        <f>('Assumptions&amp;Data'!$J$126*'Assumptions&amp;Data'!BD89)+('Assumptions&amp;Data'!$K$126*'Assumptions&amp;Data'!BD89)+('Assumptions&amp;Data'!$L$126*'Assumptions&amp;Data'!BD89)</f>
        <v>30.887350394234637</v>
      </c>
      <c r="AY54" s="156">
        <f>('Assumptions&amp;Data'!$J$126*'Assumptions&amp;Data'!BE89)+('Assumptions&amp;Data'!$K$126*'Assumptions&amp;Data'!BE89)+('Assumptions&amp;Data'!$L$126*'Assumptions&amp;Data'!BE89)</f>
        <v>30.887350394234637</v>
      </c>
      <c r="AZ54" s="156">
        <f>('Assumptions&amp;Data'!$J$126*'Assumptions&amp;Data'!BF89)+('Assumptions&amp;Data'!$K$126*'Assumptions&amp;Data'!BF89)+('Assumptions&amp;Data'!$L$126*'Assumptions&amp;Data'!BF89)</f>
        <v>30.887350394234637</v>
      </c>
      <c r="BA54" s="156">
        <f>('Assumptions&amp;Data'!$J$126*'Assumptions&amp;Data'!BG89)+('Assumptions&amp;Data'!$K$126*'Assumptions&amp;Data'!BG89)+('Assumptions&amp;Data'!$L$126*'Assumptions&amp;Data'!BG89)</f>
        <v>30.887350394234637</v>
      </c>
      <c r="BB54" s="156">
        <f>('Assumptions&amp;Data'!$J$126*'Assumptions&amp;Data'!BH89)+('Assumptions&amp;Data'!$K$126*'Assumptions&amp;Data'!BH89)+('Assumptions&amp;Data'!$L$126*'Assumptions&amp;Data'!BH89)</f>
        <v>72.070484253214175</v>
      </c>
      <c r="BC54" s="156">
        <f>('Assumptions&amp;Data'!$J$126*'Assumptions&amp;Data'!BI89)+('Assumptions&amp;Data'!$K$126*'Assumptions&amp;Data'!BI89)+('Assumptions&amp;Data'!$L$126*'Assumptions&amp;Data'!BI89)</f>
        <v>30.887350394234637</v>
      </c>
      <c r="BD54" s="156">
        <f>('Assumptions&amp;Data'!$J$126*'Assumptions&amp;Data'!BJ89)+('Assumptions&amp;Data'!$K$126*'Assumptions&amp;Data'!BJ89)+('Assumptions&amp;Data'!$L$126*'Assumptions&amp;Data'!BJ89)</f>
        <v>25.739458661861882</v>
      </c>
      <c r="BE54" s="156">
        <f>('Assumptions&amp;Data'!$J$126*'Assumptions&amp;Data'!BK89)+('Assumptions&amp;Data'!$K$126*'Assumptions&amp;Data'!BK89)+('Assumptions&amp;Data'!$L$126*'Assumptions&amp;Data'!BK89)</f>
        <v>0</v>
      </c>
      <c r="BF54" s="156">
        <f>('Assumptions&amp;Data'!$J$126*'Assumptions&amp;Data'!BL89)+('Assumptions&amp;Data'!$K$126*'Assumptions&amp;Data'!BL89)+('Assumptions&amp;Data'!$L$126*'Assumptions&amp;Data'!BL89)</f>
        <v>0</v>
      </c>
      <c r="BG54" s="156">
        <f>('Assumptions&amp;Data'!$J$126*'Assumptions&amp;Data'!BM89)+('Assumptions&amp;Data'!$K$126*'Assumptions&amp;Data'!BM89)+('Assumptions&amp;Data'!$L$126*'Assumptions&amp;Data'!BM89)</f>
        <v>0</v>
      </c>
      <c r="BH54" s="156">
        <f>('Assumptions&amp;Data'!$J$126*'Assumptions&amp;Data'!BN89)+('Assumptions&amp;Data'!$K$126*'Assumptions&amp;Data'!BN89)+('Assumptions&amp;Data'!$L$126*'Assumptions&amp;Data'!BN89)</f>
        <v>0</v>
      </c>
      <c r="BI54" s="156">
        <f>('Assumptions&amp;Data'!$J$126*'Assumptions&amp;Data'!BO89)+('Assumptions&amp;Data'!$K$126*'Assumptions&amp;Data'!BO89)+('Assumptions&amp;Data'!$L$126*'Assumptions&amp;Data'!BO89)</f>
        <v>0</v>
      </c>
      <c r="BJ54" s="156">
        <f>('Assumptions&amp;Data'!$J$126*'Assumptions&amp;Data'!BP89)+('Assumptions&amp;Data'!$K$126*'Assumptions&amp;Data'!BP89)+('Assumptions&amp;Data'!$L$126*'Assumptions&amp;Data'!BP89)</f>
        <v>0</v>
      </c>
      <c r="BK54" s="156">
        <f>('Assumptions&amp;Data'!$J$126*'Assumptions&amp;Data'!BQ89)+('Assumptions&amp;Data'!$K$126*'Assumptions&amp;Data'!BQ89)+('Assumptions&amp;Data'!$L$126*'Assumptions&amp;Data'!BQ89)</f>
        <v>0</v>
      </c>
      <c r="BL54" s="156">
        <f>('Assumptions&amp;Data'!$J$126*'Assumptions&amp;Data'!BR89)+('Assumptions&amp;Data'!$K$126*'Assumptions&amp;Data'!BR89)+('Assumptions&amp;Data'!$L$126*'Assumptions&amp;Data'!BR89)</f>
        <v>0</v>
      </c>
      <c r="BM54" s="156">
        <f>('Assumptions&amp;Data'!$J$126*'Assumptions&amp;Data'!BS89)+('Assumptions&amp;Data'!$K$126*'Assumptions&amp;Data'!BS89)+('Assumptions&amp;Data'!$L$126*'Assumptions&amp;Data'!BS89)</f>
        <v>0</v>
      </c>
      <c r="BN54" s="156">
        <f>('Assumptions&amp;Data'!$J$126*'Assumptions&amp;Data'!BT89)+('Assumptions&amp;Data'!$K$126*'Assumptions&amp;Data'!BT89)+('Assumptions&amp;Data'!$L$126*'Assumptions&amp;Data'!BT89)</f>
        <v>0</v>
      </c>
      <c r="BO54" s="156">
        <f>('Assumptions&amp;Data'!$J$126*'Assumptions&amp;Data'!BU89)+('Assumptions&amp;Data'!$K$126*'Assumptions&amp;Data'!BU89)+('Assumptions&amp;Data'!$L$126*'Assumptions&amp;Data'!BU89)</f>
        <v>0</v>
      </c>
      <c r="BP54" s="156">
        <f>('Assumptions&amp;Data'!$J$126*'Assumptions&amp;Data'!BV89)+('Assumptions&amp;Data'!$K$126*'Assumptions&amp;Data'!BV89)+('Assumptions&amp;Data'!$L$126*'Assumptions&amp;Data'!BV89)</f>
        <v>0</v>
      </c>
      <c r="BQ54" s="156">
        <f>('Assumptions&amp;Data'!$J$126*'Assumptions&amp;Data'!BW89)+('Assumptions&amp;Data'!$K$126*'Assumptions&amp;Data'!BW89)+('Assumptions&amp;Data'!$L$126*'Assumptions&amp;Data'!BW89)</f>
        <v>0</v>
      </c>
      <c r="BR54" s="156">
        <f>('Assumptions&amp;Data'!$J$126*'Assumptions&amp;Data'!BX89)+('Assumptions&amp;Data'!$K$126*'Assumptions&amp;Data'!BX89)+('Assumptions&amp;Data'!$L$126*'Assumptions&amp;Data'!BX89)</f>
        <v>0</v>
      </c>
      <c r="BS54" s="156">
        <f>('Assumptions&amp;Data'!$J$126*'Assumptions&amp;Data'!BY89)+('Assumptions&amp;Data'!$K$126*'Assumptions&amp;Data'!BY89)+('Assumptions&amp;Data'!$L$126*'Assumptions&amp;Data'!BY89)</f>
        <v>0</v>
      </c>
      <c r="BT54" s="156">
        <f>('Assumptions&amp;Data'!$J$126*'Assumptions&amp;Data'!BZ89)+('Assumptions&amp;Data'!$K$126*'Assumptions&amp;Data'!BZ89)+('Assumptions&amp;Data'!$L$126*'Assumptions&amp;Data'!BZ89)</f>
        <v>0</v>
      </c>
      <c r="BU54" s="156">
        <f>('Assumptions&amp;Data'!$J$126*'Assumptions&amp;Data'!CA89)+('Assumptions&amp;Data'!$K$126*'Assumptions&amp;Data'!CA89)+('Assumptions&amp;Data'!$L$126*'Assumptions&amp;Data'!CA89)</f>
        <v>0</v>
      </c>
      <c r="BV54" s="156">
        <f>('Assumptions&amp;Data'!$J$126*'Assumptions&amp;Data'!CB89)+('Assumptions&amp;Data'!$K$126*'Assumptions&amp;Data'!CB89)+('Assumptions&amp;Data'!$L$126*'Assumptions&amp;Data'!CB89)</f>
        <v>0</v>
      </c>
      <c r="BW54" s="156">
        <f>('Assumptions&amp;Data'!$J$126*'Assumptions&amp;Data'!CC89)+('Assumptions&amp;Data'!$K$126*'Assumptions&amp;Data'!CC89)+('Assumptions&amp;Data'!$L$126*'Assumptions&amp;Data'!CC89)</f>
        <v>0</v>
      </c>
      <c r="BX54" s="156">
        <f>('Assumptions&amp;Data'!$J$126*'Assumptions&amp;Data'!CD89)+('Assumptions&amp;Data'!$K$126*'Assumptions&amp;Data'!CD89)+('Assumptions&amp;Data'!$L$126*'Assumptions&amp;Data'!CD89)</f>
        <v>0</v>
      </c>
      <c r="BY54" s="156">
        <f>('Assumptions&amp;Data'!$J$126*'Assumptions&amp;Data'!CE89)+('Assumptions&amp;Data'!$K$126*'Assumptions&amp;Data'!CE89)+('Assumptions&amp;Data'!$L$126*'Assumptions&amp;Data'!CE89)</f>
        <v>0</v>
      </c>
      <c r="BZ54" s="156">
        <f>('Assumptions&amp;Data'!$J$126*'Assumptions&amp;Data'!CF89)+('Assumptions&amp;Data'!$K$126*'Assumptions&amp;Data'!CF89)+('Assumptions&amp;Data'!$L$126*'Assumptions&amp;Data'!CF89)</f>
        <v>0</v>
      </c>
      <c r="CA54" s="156">
        <f>('Assumptions&amp;Data'!$J$126*'Assumptions&amp;Data'!CG89)+('Assumptions&amp;Data'!$K$126*'Assumptions&amp;Data'!CG89)+('Assumptions&amp;Data'!$L$126*'Assumptions&amp;Data'!CG89)</f>
        <v>0</v>
      </c>
      <c r="CB54" s="156">
        <f>('Assumptions&amp;Data'!$J$126*'Assumptions&amp;Data'!CH89)+('Assumptions&amp;Data'!$K$126*'Assumptions&amp;Data'!CH89)+('Assumptions&amp;Data'!$L$126*'Assumptions&amp;Data'!CH89)</f>
        <v>0</v>
      </c>
      <c r="CC54" s="156">
        <f>('Assumptions&amp;Data'!$J$126*'Assumptions&amp;Data'!CI89)+('Assumptions&amp;Data'!$K$126*'Assumptions&amp;Data'!CI89)+('Assumptions&amp;Data'!$L$126*'Assumptions&amp;Data'!CI89)</f>
        <v>0</v>
      </c>
      <c r="CD54" s="156">
        <f>('Assumptions&amp;Data'!$J$126*'Assumptions&amp;Data'!CJ89)+('Assumptions&amp;Data'!$K$126*'Assumptions&amp;Data'!CJ89)+('Assumptions&amp;Data'!$L$126*'Assumptions&amp;Data'!CJ89)</f>
        <v>0</v>
      </c>
      <c r="CE54" s="156">
        <f>('Assumptions&amp;Data'!$J$126*'Assumptions&amp;Data'!CK89)+('Assumptions&amp;Data'!$K$126*'Assumptions&amp;Data'!CK89)+('Assumptions&amp;Data'!$L$126*'Assumptions&amp;Data'!CK89)</f>
        <v>0</v>
      </c>
      <c r="CF54" s="156">
        <f>('Assumptions&amp;Data'!$J$126*'Assumptions&amp;Data'!CL89)+('Assumptions&amp;Data'!$K$126*'Assumptions&amp;Data'!CL89)+('Assumptions&amp;Data'!$L$126*'Assumptions&amp;Data'!CL89)</f>
        <v>0</v>
      </c>
      <c r="CG54" s="156">
        <f>('Assumptions&amp;Data'!$J$126*'Assumptions&amp;Data'!CM89)+('Assumptions&amp;Data'!$K$126*'Assumptions&amp;Data'!CM89)+('Assumptions&amp;Data'!$L$126*'Assumptions&amp;Data'!CM89)</f>
        <v>0</v>
      </c>
      <c r="CH54" s="156">
        <f>('Assumptions&amp;Data'!$J$126*'Assumptions&amp;Data'!CN89)+('Assumptions&amp;Data'!$K$126*'Assumptions&amp;Data'!CN89)+('Assumptions&amp;Data'!$L$126*'Assumptions&amp;Data'!CN89)</f>
        <v>0</v>
      </c>
      <c r="CI54" s="156">
        <f>('Assumptions&amp;Data'!$J$126*'Assumptions&amp;Data'!CO89)+('Assumptions&amp;Data'!$K$126*'Assumptions&amp;Data'!CO89)+('Assumptions&amp;Data'!$L$126*'Assumptions&amp;Data'!CO89)</f>
        <v>0</v>
      </c>
      <c r="CJ54" s="156">
        <f>('Assumptions&amp;Data'!$J$126*'Assumptions&amp;Data'!CP89)+('Assumptions&amp;Data'!$K$126*'Assumptions&amp;Data'!CP89)+('Assumptions&amp;Data'!$L$126*'Assumptions&amp;Data'!CP89)</f>
        <v>0</v>
      </c>
      <c r="CK54" s="156">
        <f>('Assumptions&amp;Data'!$J$126*'Assumptions&amp;Data'!CQ89)+('Assumptions&amp;Data'!$K$126*'Assumptions&amp;Data'!CQ89)+('Assumptions&amp;Data'!$L$126*'Assumptions&amp;Data'!CQ89)</f>
        <v>0</v>
      </c>
      <c r="CL54" s="156">
        <f>('Assumptions&amp;Data'!$J$126*'Assumptions&amp;Data'!CR89)+('Assumptions&amp;Data'!$K$126*'Assumptions&amp;Data'!CR89)+('Assumptions&amp;Data'!$L$126*'Assumptions&amp;Data'!CR89)</f>
        <v>0</v>
      </c>
      <c r="CM54" s="156">
        <f>('Assumptions&amp;Data'!$J$126*'Assumptions&amp;Data'!CS89)+('Assumptions&amp;Data'!$K$126*'Assumptions&amp;Data'!CS89)+('Assumptions&amp;Data'!$L$126*'Assumptions&amp;Data'!CS89)</f>
        <v>0</v>
      </c>
      <c r="CN54" s="156">
        <f>('Assumptions&amp;Data'!$J$126*'Assumptions&amp;Data'!CT89)+('Assumptions&amp;Data'!$K$126*'Assumptions&amp;Data'!CT89)+('Assumptions&amp;Data'!$L$126*'Assumptions&amp;Data'!CT89)</f>
        <v>0</v>
      </c>
      <c r="CO54" s="156">
        <f>('Assumptions&amp;Data'!$J$126*'Assumptions&amp;Data'!CU89)+('Assumptions&amp;Data'!$K$126*'Assumptions&amp;Data'!CU89)+('Assumptions&amp;Data'!$L$126*'Assumptions&amp;Data'!CU89)</f>
        <v>0</v>
      </c>
      <c r="CP54" s="156">
        <f>('Assumptions&amp;Data'!$J$126*'Assumptions&amp;Data'!CV89)+('Assumptions&amp;Data'!$K$126*'Assumptions&amp;Data'!CV89)+('Assumptions&amp;Data'!$L$126*'Assumptions&amp;Data'!CV89)</f>
        <v>0</v>
      </c>
      <c r="CQ54" s="156">
        <f>('Assumptions&amp;Data'!$J$126*'Assumptions&amp;Data'!CW89)+('Assumptions&amp;Data'!$K$126*'Assumptions&amp;Data'!CW89)+('Assumptions&amp;Data'!$L$126*'Assumptions&amp;Data'!CW89)</f>
        <v>0</v>
      </c>
      <c r="CR54" s="156">
        <f>('Assumptions&amp;Data'!$J$126*'Assumptions&amp;Data'!CX89)+('Assumptions&amp;Data'!$K$126*'Assumptions&amp;Data'!CX89)+('Assumptions&amp;Data'!$L$126*'Assumptions&amp;Data'!CX89)</f>
        <v>0</v>
      </c>
      <c r="CS54" s="156">
        <f>('Assumptions&amp;Data'!$J$126*'Assumptions&amp;Data'!CY89)+('Assumptions&amp;Data'!$K$126*'Assumptions&amp;Data'!CY89)+('Assumptions&amp;Data'!$L$126*'Assumptions&amp;Data'!CY89)</f>
        <v>0</v>
      </c>
      <c r="CT54" s="156">
        <f>('Assumptions&amp;Data'!$J$126*'Assumptions&amp;Data'!CZ89)+('Assumptions&amp;Data'!$K$126*'Assumptions&amp;Data'!CZ89)+('Assumptions&amp;Data'!$L$126*'Assumptions&amp;Data'!CZ89)</f>
        <v>0</v>
      </c>
      <c r="CU54" s="156">
        <f>('Assumptions&amp;Data'!$J$126*'Assumptions&amp;Data'!DA89)+('Assumptions&amp;Data'!$K$126*'Assumptions&amp;Data'!DA89)+('Assumptions&amp;Data'!$L$126*'Assumptions&amp;Data'!DA89)</f>
        <v>0</v>
      </c>
      <c r="CV54" s="156">
        <f>('Assumptions&amp;Data'!$J$126*'Assumptions&amp;Data'!DB89)+('Assumptions&amp;Data'!$K$126*'Assumptions&amp;Data'!DB89)+('Assumptions&amp;Data'!$L$126*'Assumptions&amp;Data'!DB89)</f>
        <v>0</v>
      </c>
      <c r="CW54" s="156">
        <f>('Assumptions&amp;Data'!$J$126*'Assumptions&amp;Data'!DC89)+('Assumptions&amp;Data'!$K$126*'Assumptions&amp;Data'!DC89)+('Assumptions&amp;Data'!$L$126*'Assumptions&amp;Data'!DC89)</f>
        <v>0</v>
      </c>
      <c r="CX54" s="156">
        <f>('Assumptions&amp;Data'!$J$126*'Assumptions&amp;Data'!DD89)+('Assumptions&amp;Data'!$K$126*'Assumptions&amp;Data'!DD89)+('Assumptions&amp;Data'!$L$126*'Assumptions&amp;Data'!DD89)</f>
        <v>0</v>
      </c>
      <c r="CY54" s="156">
        <f>('Assumptions&amp;Data'!$J$126*'Assumptions&amp;Data'!DE89)+('Assumptions&amp;Data'!$K$126*'Assumptions&amp;Data'!DE89)+('Assumptions&amp;Data'!$L$126*'Assumptions&amp;Data'!DE89)</f>
        <v>0</v>
      </c>
      <c r="CZ54" s="156">
        <f>('Assumptions&amp;Data'!$J$126*'Assumptions&amp;Data'!DF89)+('Assumptions&amp;Data'!$K$126*'Assumptions&amp;Data'!DF89)+('Assumptions&amp;Data'!$L$126*'Assumptions&amp;Data'!DF89)</f>
        <v>0</v>
      </c>
      <c r="DA54" s="156">
        <f>('Assumptions&amp;Data'!$J$126*'Assumptions&amp;Data'!DG89)+('Assumptions&amp;Data'!$K$126*'Assumptions&amp;Data'!DG89)+('Assumptions&amp;Data'!$L$126*'Assumptions&amp;Data'!DG89)</f>
        <v>0</v>
      </c>
      <c r="DB54" s="156">
        <f>('Assumptions&amp;Data'!$J$126*'Assumptions&amp;Data'!DH89)+('Assumptions&amp;Data'!$K$126*'Assumptions&amp;Data'!DH89)+('Assumptions&amp;Data'!$L$126*'Assumptions&amp;Data'!DH89)</f>
        <v>0</v>
      </c>
      <c r="DC54" s="156">
        <f>('Assumptions&amp;Data'!$J$126*'Assumptions&amp;Data'!DI89)+('Assumptions&amp;Data'!$K$126*'Assumptions&amp;Data'!DI89)+('Assumptions&amp;Data'!$L$126*'Assumptions&amp;Data'!DI89)</f>
        <v>0</v>
      </c>
      <c r="DD54" s="156">
        <f>('Assumptions&amp;Data'!$J$126*'Assumptions&amp;Data'!DJ89)+('Assumptions&amp;Data'!$K$126*'Assumptions&amp;Data'!DJ89)+('Assumptions&amp;Data'!$L$126*'Assumptions&amp;Data'!DJ89)</f>
        <v>0</v>
      </c>
      <c r="DE54" s="156">
        <f>('Assumptions&amp;Data'!$J$126*'Assumptions&amp;Data'!DK89)+('Assumptions&amp;Data'!$K$126*'Assumptions&amp;Data'!DK89)+('Assumptions&amp;Data'!$L$126*'Assumptions&amp;Data'!DK89)</f>
        <v>0</v>
      </c>
      <c r="DF54" s="156">
        <f>('Assumptions&amp;Data'!$J$126*'Assumptions&amp;Data'!DL89)+('Assumptions&amp;Data'!$K$126*'Assumptions&amp;Data'!DL89)+('Assumptions&amp;Data'!$L$126*'Assumptions&amp;Data'!DL89)</f>
        <v>0</v>
      </c>
      <c r="DG54" s="156">
        <f>('Assumptions&amp;Data'!$J$126*'Assumptions&amp;Data'!DM89)+('Assumptions&amp;Data'!$K$126*'Assumptions&amp;Data'!DM89)+('Assumptions&amp;Data'!$L$126*'Assumptions&amp;Data'!DM89)</f>
        <v>0</v>
      </c>
      <c r="DH54" s="156">
        <f>('Assumptions&amp;Data'!$J$126*'Assumptions&amp;Data'!DN89)+('Assumptions&amp;Data'!$K$126*'Assumptions&amp;Data'!DN89)+('Assumptions&amp;Data'!$L$126*'Assumptions&amp;Data'!DN89)</f>
        <v>0</v>
      </c>
      <c r="DI54" s="156">
        <f>('Assumptions&amp;Data'!$J$126*'Assumptions&amp;Data'!DO89)+('Assumptions&amp;Data'!$K$126*'Assumptions&amp;Data'!DO89)+('Assumptions&amp;Data'!$L$126*'Assumptions&amp;Data'!DO89)</f>
        <v>0</v>
      </c>
      <c r="DJ54" s="156">
        <f>('Assumptions&amp;Data'!$J$126*'Assumptions&amp;Data'!DP89)+('Assumptions&amp;Data'!$K$126*'Assumptions&amp;Data'!DP89)+('Assumptions&amp;Data'!$L$126*'Assumptions&amp;Data'!DP89)</f>
        <v>0</v>
      </c>
      <c r="DK54" s="156">
        <f>('Assumptions&amp;Data'!$J$126*'Assumptions&amp;Data'!DQ89)+('Assumptions&amp;Data'!$K$126*'Assumptions&amp;Data'!DQ89)+('Assumptions&amp;Data'!$L$126*'Assumptions&amp;Data'!DQ89)</f>
        <v>0</v>
      </c>
      <c r="DL54" s="156">
        <f>('Assumptions&amp;Data'!$J$126*'Assumptions&amp;Data'!DR89)+('Assumptions&amp;Data'!$K$126*'Assumptions&amp;Data'!DR89)+('Assumptions&amp;Data'!$L$126*'Assumptions&amp;Data'!DR89)</f>
        <v>0</v>
      </c>
      <c r="DM54" s="156">
        <f>('Assumptions&amp;Data'!$J$126*'Assumptions&amp;Data'!DS89)+('Assumptions&amp;Data'!$K$126*'Assumptions&amp;Data'!DS89)+('Assumptions&amp;Data'!$L$126*'Assumptions&amp;Data'!DS89)</f>
        <v>0</v>
      </c>
      <c r="DN54" s="156">
        <f>('Assumptions&amp;Data'!$J$126*'Assumptions&amp;Data'!DT89)+('Assumptions&amp;Data'!$K$126*'Assumptions&amp;Data'!DT89)+('Assumptions&amp;Data'!$L$126*'Assumptions&amp;Data'!DT89)</f>
        <v>0</v>
      </c>
      <c r="DO54" s="156">
        <f>('Assumptions&amp;Data'!$J$126*'Assumptions&amp;Data'!DU89)+('Assumptions&amp;Data'!$K$126*'Assumptions&amp;Data'!DU89)+('Assumptions&amp;Data'!$L$126*'Assumptions&amp;Data'!DU89)</f>
        <v>0</v>
      </c>
      <c r="DP54" s="156">
        <f>('Assumptions&amp;Data'!$J$126*'Assumptions&amp;Data'!DV89)+('Assumptions&amp;Data'!$K$126*'Assumptions&amp;Data'!DV89)+('Assumptions&amp;Data'!$L$126*'Assumptions&amp;Data'!DV89)</f>
        <v>0</v>
      </c>
      <c r="DQ54" s="156">
        <f>('Assumptions&amp;Data'!$J$126*'Assumptions&amp;Data'!DW89)+('Assumptions&amp;Data'!$K$126*'Assumptions&amp;Data'!DW89)+('Assumptions&amp;Data'!$L$126*'Assumptions&amp;Data'!DW89)</f>
        <v>0</v>
      </c>
      <c r="DR54" s="156">
        <f>('Assumptions&amp;Data'!$J$126*'Assumptions&amp;Data'!DX89)+('Assumptions&amp;Data'!$K$126*'Assumptions&amp;Data'!DX89)+('Assumptions&amp;Data'!$L$126*'Assumptions&amp;Data'!DX89)</f>
        <v>0</v>
      </c>
      <c r="DS54" s="156">
        <f>('Assumptions&amp;Data'!$J$126*'Assumptions&amp;Data'!DY89)+('Assumptions&amp;Data'!$K$126*'Assumptions&amp;Data'!DY89)+('Assumptions&amp;Data'!$L$126*'Assumptions&amp;Data'!DY89)</f>
        <v>0</v>
      </c>
      <c r="DT54" s="156">
        <f>('Assumptions&amp;Data'!$J$126*'Assumptions&amp;Data'!DZ89)+('Assumptions&amp;Data'!$K$126*'Assumptions&amp;Data'!DZ89)+('Assumptions&amp;Data'!$L$126*'Assumptions&amp;Data'!DZ89)</f>
        <v>0</v>
      </c>
      <c r="DU54" s="156">
        <f>('Assumptions&amp;Data'!$J$126*'Assumptions&amp;Data'!EA89)+('Assumptions&amp;Data'!$K$126*'Assumptions&amp;Data'!EA89)+('Assumptions&amp;Data'!$L$126*'Assumptions&amp;Data'!EA89)</f>
        <v>0</v>
      </c>
      <c r="DV54" s="156">
        <f>('Assumptions&amp;Data'!$J$126*'Assumptions&amp;Data'!EB89)+('Assumptions&amp;Data'!$K$126*'Assumptions&amp;Data'!EB89)+('Assumptions&amp;Data'!$L$126*'Assumptions&amp;Data'!EB89)</f>
        <v>0</v>
      </c>
      <c r="DW54" s="156">
        <f>('Assumptions&amp;Data'!$J$126*'Assumptions&amp;Data'!EC89)+('Assumptions&amp;Data'!$K$126*'Assumptions&amp;Data'!EC89)+('Assumptions&amp;Data'!$L$126*'Assumptions&amp;Data'!EC89)</f>
        <v>0</v>
      </c>
      <c r="DX54" s="156">
        <f>('Assumptions&amp;Data'!$J$126*'Assumptions&amp;Data'!ED89)+('Assumptions&amp;Data'!$K$126*'Assumptions&amp;Data'!ED89)+('Assumptions&amp;Data'!$L$126*'Assumptions&amp;Data'!ED89)</f>
        <v>0</v>
      </c>
      <c r="DY54" s="156">
        <f>('Assumptions&amp;Data'!$J$126*'Assumptions&amp;Data'!EE89)+('Assumptions&amp;Data'!$K$126*'Assumptions&amp;Data'!EE89)+('Assumptions&amp;Data'!$L$126*'Assumptions&amp;Data'!EE89)</f>
        <v>0</v>
      </c>
      <c r="DZ54" s="156">
        <f>('Assumptions&amp;Data'!$J$126*'Assumptions&amp;Data'!EF89)+('Assumptions&amp;Data'!$K$126*'Assumptions&amp;Data'!EF89)+('Assumptions&amp;Data'!$L$126*'Assumptions&amp;Data'!EF89)</f>
        <v>0</v>
      </c>
      <c r="EA54" s="156">
        <f>('Assumptions&amp;Data'!$J$126*'Assumptions&amp;Data'!EG89)+('Assumptions&amp;Data'!$K$126*'Assumptions&amp;Data'!EG89)+('Assumptions&amp;Data'!$L$126*'Assumptions&amp;Data'!EG89)</f>
        <v>0</v>
      </c>
      <c r="EB54" s="156">
        <f>('Assumptions&amp;Data'!$J$126*'Assumptions&amp;Data'!EH89)+('Assumptions&amp;Data'!$K$126*'Assumptions&amp;Data'!EH89)+('Assumptions&amp;Data'!$L$126*'Assumptions&amp;Data'!EH89)</f>
        <v>0</v>
      </c>
      <c r="EC54" s="156">
        <f>('Assumptions&amp;Data'!$J$126*'Assumptions&amp;Data'!EI89)+('Assumptions&amp;Data'!$K$126*'Assumptions&amp;Data'!EI89)+('Assumptions&amp;Data'!$L$126*'Assumptions&amp;Data'!EI89)</f>
        <v>0</v>
      </c>
      <c r="ED54" s="156">
        <f>('Assumptions&amp;Data'!$J$126*'Assumptions&amp;Data'!EJ89)+('Assumptions&amp;Data'!$K$126*'Assumptions&amp;Data'!EJ89)+('Assumptions&amp;Data'!$L$126*'Assumptions&amp;Data'!EJ89)</f>
        <v>0</v>
      </c>
      <c r="EE54" s="156">
        <f>('Assumptions&amp;Data'!$J$126*'Assumptions&amp;Data'!EK89)+('Assumptions&amp;Data'!$K$126*'Assumptions&amp;Data'!EK89)+('Assumptions&amp;Data'!$L$126*'Assumptions&amp;Data'!EK89)</f>
        <v>0</v>
      </c>
      <c r="EF54" s="156">
        <f>('Assumptions&amp;Data'!$J$126*'Assumptions&amp;Data'!EL89)+('Assumptions&amp;Data'!$K$126*'Assumptions&amp;Data'!EL89)+('Assumptions&amp;Data'!$L$126*'Assumptions&amp;Data'!EL89)</f>
        <v>0</v>
      </c>
      <c r="EG54" s="156">
        <f>('Assumptions&amp;Data'!$J$126*'Assumptions&amp;Data'!EM89)+('Assumptions&amp;Data'!$K$126*'Assumptions&amp;Data'!EM89)+('Assumptions&amp;Data'!$L$126*'Assumptions&amp;Data'!EM89)</f>
        <v>0</v>
      </c>
      <c r="EH54" s="156">
        <f>('Assumptions&amp;Data'!$J$126*'Assumptions&amp;Data'!EN89)+('Assumptions&amp;Data'!$K$126*'Assumptions&amp;Data'!EN89)+('Assumptions&amp;Data'!$L$126*'Assumptions&amp;Data'!EN89)</f>
        <v>0</v>
      </c>
      <c r="EI54" s="156">
        <f>('Assumptions&amp;Data'!$J$126*'Assumptions&amp;Data'!EO89)+('Assumptions&amp;Data'!$K$126*'Assumptions&amp;Data'!EO89)+('Assumptions&amp;Data'!$L$126*'Assumptions&amp;Data'!EO89)</f>
        <v>0</v>
      </c>
      <c r="EJ54" s="156">
        <f>('Assumptions&amp;Data'!$J$126*'Assumptions&amp;Data'!EP89)+('Assumptions&amp;Data'!$K$126*'Assumptions&amp;Data'!EP89)+('Assumptions&amp;Data'!$L$126*'Assumptions&amp;Data'!EP89)</f>
        <v>0</v>
      </c>
      <c r="EK54" s="156">
        <f>('Assumptions&amp;Data'!$J$126*'Assumptions&amp;Data'!EQ89)+('Assumptions&amp;Data'!$K$126*'Assumptions&amp;Data'!EQ89)+('Assumptions&amp;Data'!$L$126*'Assumptions&amp;Data'!EQ89)</f>
        <v>0</v>
      </c>
      <c r="EL54" s="156">
        <f>('Assumptions&amp;Data'!$J$126*'Assumptions&amp;Data'!ER89)+('Assumptions&amp;Data'!$K$126*'Assumptions&amp;Data'!ER89)+('Assumptions&amp;Data'!$L$126*'Assumptions&amp;Data'!ER89)</f>
        <v>0</v>
      </c>
      <c r="EM54" s="156">
        <f>('Assumptions&amp;Data'!$J$126*'Assumptions&amp;Data'!ES89)+('Assumptions&amp;Data'!$K$126*'Assumptions&amp;Data'!ES89)+('Assumptions&amp;Data'!$L$126*'Assumptions&amp;Data'!ES89)</f>
        <v>0</v>
      </c>
      <c r="EN54" s="156">
        <f>('Assumptions&amp;Data'!$J$126*'Assumptions&amp;Data'!ET89)+('Assumptions&amp;Data'!$K$126*'Assumptions&amp;Data'!ET89)+('Assumptions&amp;Data'!$L$126*'Assumptions&amp;Data'!ET89)</f>
        <v>0</v>
      </c>
      <c r="EO54" s="156">
        <f>('Assumptions&amp;Data'!$J$126*'Assumptions&amp;Data'!EU89)+('Assumptions&amp;Data'!$K$126*'Assumptions&amp;Data'!EU89)+('Assumptions&amp;Data'!$L$126*'Assumptions&amp;Data'!EU89)</f>
        <v>0</v>
      </c>
      <c r="EP54" s="156">
        <f>('Assumptions&amp;Data'!$J$126*'Assumptions&amp;Data'!EV89)+('Assumptions&amp;Data'!$K$126*'Assumptions&amp;Data'!EV89)+('Assumptions&amp;Data'!$L$126*'Assumptions&amp;Data'!EV89)</f>
        <v>0</v>
      </c>
      <c r="EQ54" s="156">
        <f>('Assumptions&amp;Data'!$J$126*'Assumptions&amp;Data'!EW89)+('Assumptions&amp;Data'!$K$126*'Assumptions&amp;Data'!EW89)+('Assumptions&amp;Data'!$L$126*'Assumptions&amp;Data'!EW89)</f>
        <v>0</v>
      </c>
      <c r="ER54" s="156">
        <f>('Assumptions&amp;Data'!$J$126*'Assumptions&amp;Data'!EX89)+('Assumptions&amp;Data'!$K$126*'Assumptions&amp;Data'!EX89)+('Assumptions&amp;Data'!$L$126*'Assumptions&amp;Data'!EX89)</f>
        <v>0</v>
      </c>
      <c r="ES54" s="156">
        <f>('Assumptions&amp;Data'!$J$126*'Assumptions&amp;Data'!EY89)+('Assumptions&amp;Data'!$K$126*'Assumptions&amp;Data'!EY89)+('Assumptions&amp;Data'!$L$126*'Assumptions&amp;Data'!EY89)</f>
        <v>0</v>
      </c>
      <c r="ET54" s="156">
        <f>('Assumptions&amp;Data'!$J$126*'Assumptions&amp;Data'!EZ89)+('Assumptions&amp;Data'!$K$126*'Assumptions&amp;Data'!EZ89)+('Assumptions&amp;Data'!$L$126*'Assumptions&amp;Data'!EZ89)</f>
        <v>0</v>
      </c>
      <c r="EU54" s="156">
        <f>('Assumptions&amp;Data'!$J$126*'Assumptions&amp;Data'!FA89)+('Assumptions&amp;Data'!$K$126*'Assumptions&amp;Data'!FA89)+('Assumptions&amp;Data'!$L$126*'Assumptions&amp;Data'!FA89)</f>
        <v>0</v>
      </c>
      <c r="EV54" s="156">
        <f>('Assumptions&amp;Data'!$J$126*'Assumptions&amp;Data'!FB89)+('Assumptions&amp;Data'!$K$126*'Assumptions&amp;Data'!FB89)+('Assumptions&amp;Data'!$L$126*'Assumptions&amp;Data'!FB89)</f>
        <v>0</v>
      </c>
      <c r="EW54" s="156">
        <f>('Assumptions&amp;Data'!$J$126*'Assumptions&amp;Data'!FC89)+('Assumptions&amp;Data'!$K$126*'Assumptions&amp;Data'!FC89)+('Assumptions&amp;Data'!$L$126*'Assumptions&amp;Data'!FC89)</f>
        <v>0</v>
      </c>
      <c r="EX54" s="156">
        <f>('Assumptions&amp;Data'!$J$126*'Assumptions&amp;Data'!FD89)+('Assumptions&amp;Data'!$K$126*'Assumptions&amp;Data'!FD89)+('Assumptions&amp;Data'!$L$126*'Assumptions&amp;Data'!FD89)</f>
        <v>0</v>
      </c>
      <c r="EY54" s="156">
        <f>('Assumptions&amp;Data'!$J$126*'Assumptions&amp;Data'!FE89)+('Assumptions&amp;Data'!$K$126*'Assumptions&amp;Data'!FE89)+('Assumptions&amp;Data'!$L$126*'Assumptions&amp;Data'!FE89)</f>
        <v>0</v>
      </c>
      <c r="EZ54" s="156">
        <f>('Assumptions&amp;Data'!$J$126*'Assumptions&amp;Data'!FF89)+('Assumptions&amp;Data'!$K$126*'Assumptions&amp;Data'!FF89)+('Assumptions&amp;Data'!$L$126*'Assumptions&amp;Data'!FF89)</f>
        <v>0</v>
      </c>
      <c r="FA54" s="156">
        <f>('Assumptions&amp;Data'!$J$126*'Assumptions&amp;Data'!FG89)+('Assumptions&amp;Data'!$K$126*'Assumptions&amp;Data'!FG89)+('Assumptions&amp;Data'!$L$126*'Assumptions&amp;Data'!FG89)</f>
        <v>0</v>
      </c>
      <c r="FB54" s="156">
        <f>('Assumptions&amp;Data'!$J$126*'Assumptions&amp;Data'!FH89)+('Assumptions&amp;Data'!$K$126*'Assumptions&amp;Data'!FH89)+('Assumptions&amp;Data'!$L$126*'Assumptions&amp;Data'!FH89)</f>
        <v>0</v>
      </c>
      <c r="FC54" s="156">
        <f>('Assumptions&amp;Data'!$J$126*'Assumptions&amp;Data'!FI89)+('Assumptions&amp;Data'!$K$126*'Assumptions&amp;Data'!FI89)+('Assumptions&amp;Data'!$L$126*'Assumptions&amp;Data'!FI89)</f>
        <v>0</v>
      </c>
      <c r="FD54" s="156">
        <f>('Assumptions&amp;Data'!$J$126*'Assumptions&amp;Data'!FJ89)+('Assumptions&amp;Data'!$K$126*'Assumptions&amp;Data'!FJ89)+('Assumptions&amp;Data'!$L$126*'Assumptions&amp;Data'!FJ89)</f>
        <v>0</v>
      </c>
      <c r="FE54" s="156">
        <f>('Assumptions&amp;Data'!$J$126*'Assumptions&amp;Data'!FK89)+('Assumptions&amp;Data'!$K$126*'Assumptions&amp;Data'!FK89)+('Assumptions&amp;Data'!$L$126*'Assumptions&amp;Data'!FK89)</f>
        <v>0</v>
      </c>
      <c r="FF54" s="156">
        <f>('Assumptions&amp;Data'!$J$126*'Assumptions&amp;Data'!FL89)+('Assumptions&amp;Data'!$K$126*'Assumptions&amp;Data'!FL89)+('Assumptions&amp;Data'!$L$126*'Assumptions&amp;Data'!FL89)</f>
        <v>0</v>
      </c>
      <c r="FG54" s="156">
        <f>('Assumptions&amp;Data'!$J$126*'Assumptions&amp;Data'!FM89)+('Assumptions&amp;Data'!$K$126*'Assumptions&amp;Data'!FM89)+('Assumptions&amp;Data'!$L$126*'Assumptions&amp;Data'!FM89)</f>
        <v>0</v>
      </c>
      <c r="FH54" s="156">
        <f>('Assumptions&amp;Data'!$J$126*'Assumptions&amp;Data'!FN89)+('Assumptions&amp;Data'!$K$126*'Assumptions&amp;Data'!FN89)+('Assumptions&amp;Data'!$L$126*'Assumptions&amp;Data'!FN89)</f>
        <v>0</v>
      </c>
      <c r="FI54" s="156">
        <f>('Assumptions&amp;Data'!$J$126*'Assumptions&amp;Data'!FO89)+('Assumptions&amp;Data'!$K$126*'Assumptions&amp;Data'!FO89)+('Assumptions&amp;Data'!$L$126*'Assumptions&amp;Data'!FO89)</f>
        <v>0</v>
      </c>
      <c r="FJ54" s="156">
        <f>('Assumptions&amp;Data'!$J$126*'Assumptions&amp;Data'!FP89)+('Assumptions&amp;Data'!$K$126*'Assumptions&amp;Data'!FP89)+('Assumptions&amp;Data'!$L$126*'Assumptions&amp;Data'!FP89)</f>
        <v>0</v>
      </c>
      <c r="FK54" s="156">
        <f>('Assumptions&amp;Data'!$J$126*'Assumptions&amp;Data'!FQ89)+('Assumptions&amp;Data'!$K$126*'Assumptions&amp;Data'!FQ89)+('Assumptions&amp;Data'!$L$126*'Assumptions&amp;Data'!FQ89)</f>
        <v>0</v>
      </c>
      <c r="FL54" s="156">
        <f>('Assumptions&amp;Data'!$J$126*'Assumptions&amp;Data'!FR89)+('Assumptions&amp;Data'!$K$126*'Assumptions&amp;Data'!FR89)+('Assumptions&amp;Data'!$L$126*'Assumptions&amp;Data'!FR89)</f>
        <v>0</v>
      </c>
      <c r="FM54" s="156">
        <f>('Assumptions&amp;Data'!$J$126*'Assumptions&amp;Data'!FS89)+('Assumptions&amp;Data'!$K$126*'Assumptions&amp;Data'!FS89)+('Assumptions&amp;Data'!$L$126*'Assumptions&amp;Data'!FS89)</f>
        <v>0</v>
      </c>
      <c r="FN54" s="156">
        <f>('Assumptions&amp;Data'!$J$126*'Assumptions&amp;Data'!FT89)+('Assumptions&amp;Data'!$K$126*'Assumptions&amp;Data'!FT89)+('Assumptions&amp;Data'!$L$126*'Assumptions&amp;Data'!FT89)</f>
        <v>0</v>
      </c>
      <c r="FO54" s="156">
        <f>('Assumptions&amp;Data'!$J$126*'Assumptions&amp;Data'!FU89)+('Assumptions&amp;Data'!$K$126*'Assumptions&amp;Data'!FU89)+('Assumptions&amp;Data'!$L$126*'Assumptions&amp;Data'!FU89)</f>
        <v>0</v>
      </c>
    </row>
    <row r="55" spans="1:176" x14ac:dyDescent="0.3">
      <c r="C55" s="45">
        <f>SUM(F55:FO55)</f>
        <v>2287.9518810544159</v>
      </c>
      <c r="F55" s="67">
        <f>SUM(F52:F54)</f>
        <v>42.899097769770336</v>
      </c>
      <c r="G55" s="67">
        <f>SUM(G52:G54)</f>
        <v>42.899097769770336</v>
      </c>
      <c r="H55" s="67">
        <f>SUM(H52:H54)</f>
        <v>42.899097769770336</v>
      </c>
      <c r="I55" s="67">
        <f>SUM(I52:I54)</f>
        <v>28.599398513180226</v>
      </c>
      <c r="J55" s="67">
        <f>SUM(J52:J54)</f>
        <v>28.599398513180226</v>
      </c>
      <c r="K55" s="67">
        <f t="shared" ref="K55" si="20">SUM(K52:K54)</f>
        <v>28.599398513180226</v>
      </c>
      <c r="L55" s="67">
        <f t="shared" ref="L55" si="21">SUM(L52:L54)</f>
        <v>28.599398513180226</v>
      </c>
      <c r="M55" s="67">
        <f t="shared" ref="M55" si="22">SUM(M52:M54)</f>
        <v>17.159639107908134</v>
      </c>
      <c r="N55" s="67">
        <f t="shared" ref="N55" si="23">SUM(N52:N54)</f>
        <v>17.159639107908134</v>
      </c>
      <c r="O55" s="67">
        <f t="shared" ref="O55" si="24">SUM(O52:O54)</f>
        <v>17.159639107908134</v>
      </c>
      <c r="P55" s="67">
        <f t="shared" ref="P55" si="25">SUM(P52:P54)</f>
        <v>17.159639107908134</v>
      </c>
      <c r="Q55" s="67">
        <f t="shared" ref="Q55" si="26">SUM(Q52:Q54)</f>
        <v>17.159639107908134</v>
      </c>
      <c r="R55" s="67">
        <f t="shared" ref="R55" si="27">SUM(R52:R54)</f>
        <v>17.159639107908134</v>
      </c>
      <c r="S55" s="67">
        <f t="shared" ref="S55" si="28">SUM(S52:S54)</f>
        <v>17.159639107908134</v>
      </c>
      <c r="T55" s="67">
        <f t="shared" ref="T55" si="29">SUM(T52:T54)</f>
        <v>68.638556431632537</v>
      </c>
      <c r="U55" s="67">
        <f t="shared" ref="U55" si="30">SUM(U52:U54)</f>
        <v>68.638556431632537</v>
      </c>
      <c r="V55" s="67">
        <f t="shared" ref="V55" si="31">SUM(V52:V54)</f>
        <v>68.638556431632537</v>
      </c>
      <c r="W55" s="67">
        <f t="shared" ref="W55" si="32">SUM(W52:W54)</f>
        <v>51.478917323724403</v>
      </c>
      <c r="X55" s="67">
        <f t="shared" ref="X55" si="33">SUM(X52:X54)</f>
        <v>51.478917323724403</v>
      </c>
      <c r="Y55" s="67">
        <f t="shared" ref="Y55" si="34">SUM(Y52:Y54)</f>
        <v>51.478917323724403</v>
      </c>
      <c r="Z55" s="67">
        <f t="shared" ref="Z55" si="35">SUM(Z52:Z54)</f>
        <v>51.478917323724403</v>
      </c>
      <c r="AA55" s="67">
        <f t="shared" ref="AA55" si="36">SUM(AA52:AA54)</f>
        <v>37.751206037397893</v>
      </c>
      <c r="AB55" s="67">
        <f t="shared" ref="AB55" si="37">SUM(AB52:AB54)</f>
        <v>60.630724847942076</v>
      </c>
      <c r="AC55" s="67">
        <f t="shared" ref="AC55" si="38">SUM(AC52:AC54)</f>
        <v>37.751206037397893</v>
      </c>
      <c r="AD55" s="67">
        <f t="shared" ref="AD55" si="39">SUM(AD52:AD54)</f>
        <v>34.89126618607969</v>
      </c>
      <c r="AE55" s="67">
        <f t="shared" ref="AE55" si="40">SUM(AE52:AE54)</f>
        <v>20.591566929489758</v>
      </c>
      <c r="AF55" s="67">
        <f t="shared" ref="AF55" si="41">SUM(AF52:AF54)</f>
        <v>97.809942915076348</v>
      </c>
      <c r="AG55" s="67">
        <f t="shared" ref="AG55" si="42">SUM(AG52:AG54)</f>
        <v>97.809942915076348</v>
      </c>
      <c r="AH55" s="67">
        <f t="shared" ref="AH55" si="43">SUM(AH52:AH54)</f>
        <v>97.809942915076348</v>
      </c>
      <c r="AI55" s="67">
        <f t="shared" ref="AI55" si="44">SUM(AI52:AI54)</f>
        <v>72.070484253214161</v>
      </c>
      <c r="AJ55" s="67">
        <f t="shared" ref="AJ55" si="45">SUM(AJ52:AJ54)</f>
        <v>72.070484253214161</v>
      </c>
      <c r="AK55" s="67">
        <f t="shared" ref="AK55" si="46">SUM(AK52:AK54)</f>
        <v>72.070484253214161</v>
      </c>
      <c r="AL55" s="67">
        <f t="shared" ref="AL55" si="47">SUM(AL52:AL54)</f>
        <v>72.070484253214161</v>
      </c>
      <c r="AM55" s="67">
        <f t="shared" ref="AM55" si="48">SUM(AM52:AM54)</f>
        <v>51.478917323724396</v>
      </c>
      <c r="AN55" s="67">
        <f t="shared" ref="AN55" si="49">SUM(AN52:AN54)</f>
        <v>51.478917323724396</v>
      </c>
      <c r="AO55" s="67">
        <f t="shared" ref="AO55" si="50">SUM(AO52:AO54)</f>
        <v>51.478917323724396</v>
      </c>
      <c r="AP55" s="67">
        <f t="shared" ref="AP55" si="51">SUM(AP52:AP54)</f>
        <v>78.934339896377423</v>
      </c>
      <c r="AQ55" s="67">
        <f t="shared" ref="AQ55" si="52">SUM(AQ52:AQ54)</f>
        <v>51.478917323724396</v>
      </c>
      <c r="AR55" s="67">
        <f t="shared" ref="AR55" si="53">SUM(AR52:AR54)</f>
        <v>48.046989502142559</v>
      </c>
      <c r="AS55" s="67">
        <f t="shared" ref="AS55" si="54">SUM(AS52:AS54)</f>
        <v>30.887350394234637</v>
      </c>
      <c r="AT55" s="67">
        <f t="shared" ref="AT55" si="55">SUM(AT52:AT54)</f>
        <v>30.887350394234637</v>
      </c>
      <c r="AU55" s="67">
        <f t="shared" ref="AU55" si="56">SUM(AU52:AU54)</f>
        <v>30.887350394234637</v>
      </c>
      <c r="AV55" s="67">
        <f t="shared" ref="AV55" si="57">SUM(AV52:AV54)</f>
        <v>30.887350394234637</v>
      </c>
      <c r="AW55" s="67">
        <f t="shared" ref="AW55" si="58">SUM(AW52:AW54)</f>
        <v>30.887350394234637</v>
      </c>
      <c r="AX55" s="67">
        <f t="shared" ref="AX55" si="59">SUM(AX52:AX54)</f>
        <v>30.887350394234637</v>
      </c>
      <c r="AY55" s="67">
        <f t="shared" ref="AY55" si="60">SUM(AY52:AY54)</f>
        <v>30.887350394234637</v>
      </c>
      <c r="AZ55" s="67">
        <f t="shared" ref="AZ55" si="61">SUM(AZ52:AZ54)</f>
        <v>30.887350394234637</v>
      </c>
      <c r="BA55" s="67">
        <f t="shared" ref="BA55" si="62">SUM(BA52:BA54)</f>
        <v>30.887350394234637</v>
      </c>
      <c r="BB55" s="67">
        <f t="shared" ref="BB55" si="63">SUM(BB52:BB54)</f>
        <v>72.070484253214175</v>
      </c>
      <c r="BC55" s="67">
        <f t="shared" ref="BC55" si="64">SUM(BC52:BC54)</f>
        <v>30.887350394234637</v>
      </c>
      <c r="BD55" s="67">
        <f t="shared" ref="BD55" si="65">SUM(BD52:BD54)</f>
        <v>25.739458661861882</v>
      </c>
      <c r="BE55" s="67">
        <f t="shared" ref="BE55" si="66">SUM(BE52:BE54)</f>
        <v>0</v>
      </c>
      <c r="BF55" s="67">
        <f t="shared" ref="BF55" si="67">SUM(BF52:BF54)</f>
        <v>0</v>
      </c>
      <c r="BG55" s="67">
        <f t="shared" ref="BG55" si="68">SUM(BG52:BG54)</f>
        <v>0</v>
      </c>
      <c r="BH55" s="67">
        <f t="shared" ref="BH55" si="69">SUM(BH52:BH54)</f>
        <v>0</v>
      </c>
      <c r="BI55" s="67">
        <f t="shared" ref="BI55" si="70">SUM(BI52:BI54)</f>
        <v>0</v>
      </c>
      <c r="BJ55" s="67">
        <f t="shared" ref="BJ55" si="71">SUM(BJ52:BJ54)</f>
        <v>0</v>
      </c>
      <c r="BK55" s="67">
        <f t="shared" ref="BK55" si="72">SUM(BK52:BK54)</f>
        <v>0</v>
      </c>
      <c r="BL55" s="67">
        <f t="shared" ref="BL55" si="73">SUM(BL52:BL54)</f>
        <v>0</v>
      </c>
      <c r="BM55" s="67">
        <f t="shared" ref="BM55" si="74">SUM(BM52:BM54)</f>
        <v>0</v>
      </c>
      <c r="BN55" s="67">
        <f t="shared" ref="BN55" si="75">SUM(BN52:BN54)</f>
        <v>0</v>
      </c>
      <c r="BO55" s="67">
        <f t="shared" ref="BO55" si="76">SUM(BO52:BO54)</f>
        <v>0</v>
      </c>
      <c r="BP55" s="67">
        <f t="shared" ref="BP55" si="77">SUM(BP52:BP54)</f>
        <v>0</v>
      </c>
      <c r="BQ55" s="67">
        <f t="shared" ref="BQ55" si="78">SUM(BQ52:BQ54)</f>
        <v>0</v>
      </c>
      <c r="BR55" s="67">
        <f t="shared" ref="BR55" si="79">SUM(BR52:BR54)</f>
        <v>0</v>
      </c>
      <c r="BS55" s="67">
        <f t="shared" ref="BS55" si="80">SUM(BS52:BS54)</f>
        <v>0</v>
      </c>
      <c r="BT55" s="67">
        <f t="shared" ref="BT55" si="81">SUM(BT52:BT54)</f>
        <v>0</v>
      </c>
      <c r="BU55" s="67">
        <f t="shared" ref="BU55" si="82">SUM(BU52:BU54)</f>
        <v>0</v>
      </c>
      <c r="BV55" s="67">
        <f t="shared" ref="BV55" si="83">SUM(BV52:BV54)</f>
        <v>0</v>
      </c>
      <c r="BW55" s="67">
        <f t="shared" ref="BW55" si="84">SUM(BW52:BW54)</f>
        <v>0</v>
      </c>
      <c r="BX55" s="67">
        <f t="shared" ref="BX55" si="85">SUM(BX52:BX54)</f>
        <v>0</v>
      </c>
      <c r="BY55" s="67">
        <f t="shared" ref="BY55" si="86">SUM(BY52:BY54)</f>
        <v>0</v>
      </c>
      <c r="BZ55" s="67">
        <f t="shared" ref="BZ55" si="87">SUM(BZ52:BZ54)</f>
        <v>0</v>
      </c>
      <c r="CA55" s="67">
        <f t="shared" ref="CA55" si="88">SUM(CA52:CA54)</f>
        <v>0</v>
      </c>
      <c r="CB55" s="67">
        <f t="shared" ref="CB55" si="89">SUM(CB52:CB54)</f>
        <v>0</v>
      </c>
      <c r="CC55" s="67">
        <f t="shared" ref="CC55" si="90">SUM(CC52:CC54)</f>
        <v>0</v>
      </c>
      <c r="CD55" s="67">
        <f t="shared" ref="CD55" si="91">SUM(CD52:CD54)</f>
        <v>0</v>
      </c>
      <c r="CE55" s="67">
        <f t="shared" ref="CE55" si="92">SUM(CE52:CE54)</f>
        <v>0</v>
      </c>
      <c r="CF55" s="67">
        <f t="shared" ref="CF55" si="93">SUM(CF52:CF54)</f>
        <v>0</v>
      </c>
      <c r="CG55" s="67">
        <f t="shared" ref="CG55" si="94">SUM(CG52:CG54)</f>
        <v>0</v>
      </c>
      <c r="CH55" s="67">
        <f t="shared" ref="CH55" si="95">SUM(CH52:CH54)</f>
        <v>0</v>
      </c>
      <c r="CI55" s="67">
        <f t="shared" ref="CI55" si="96">SUM(CI52:CI54)</f>
        <v>0</v>
      </c>
      <c r="CJ55" s="67">
        <f t="shared" ref="CJ55" si="97">SUM(CJ52:CJ54)</f>
        <v>0</v>
      </c>
      <c r="CK55" s="67">
        <f t="shared" ref="CK55" si="98">SUM(CK52:CK54)</f>
        <v>0</v>
      </c>
      <c r="CL55" s="67">
        <f t="shared" ref="CL55" si="99">SUM(CL52:CL54)</f>
        <v>0</v>
      </c>
      <c r="CM55" s="67">
        <f t="shared" ref="CM55" si="100">SUM(CM52:CM54)</f>
        <v>0</v>
      </c>
      <c r="CN55" s="67">
        <f t="shared" ref="CN55" si="101">SUM(CN52:CN54)</f>
        <v>0</v>
      </c>
      <c r="CO55" s="67">
        <f t="shared" ref="CO55" si="102">SUM(CO52:CO54)</f>
        <v>0</v>
      </c>
      <c r="CP55" s="67">
        <f t="shared" ref="CP55" si="103">SUM(CP52:CP54)</f>
        <v>0</v>
      </c>
      <c r="CQ55" s="67">
        <f t="shared" ref="CQ55" si="104">SUM(CQ52:CQ54)</f>
        <v>0</v>
      </c>
      <c r="CR55" s="67">
        <f t="shared" ref="CR55" si="105">SUM(CR52:CR54)</f>
        <v>0</v>
      </c>
      <c r="CS55" s="67">
        <f t="shared" ref="CS55" si="106">SUM(CS52:CS54)</f>
        <v>0</v>
      </c>
      <c r="CT55" s="67">
        <f t="shared" ref="CT55" si="107">SUM(CT52:CT54)</f>
        <v>0</v>
      </c>
      <c r="CU55" s="67">
        <f t="shared" ref="CU55" si="108">SUM(CU52:CU54)</f>
        <v>0</v>
      </c>
      <c r="CV55" s="67">
        <f t="shared" ref="CV55" si="109">SUM(CV52:CV54)</f>
        <v>0</v>
      </c>
      <c r="CW55" s="67">
        <f t="shared" ref="CW55" si="110">SUM(CW52:CW54)</f>
        <v>0</v>
      </c>
      <c r="CX55" s="67">
        <f t="shared" ref="CX55" si="111">SUM(CX52:CX54)</f>
        <v>0</v>
      </c>
      <c r="CY55" s="67">
        <f t="shared" ref="CY55" si="112">SUM(CY52:CY54)</f>
        <v>0</v>
      </c>
      <c r="CZ55" s="67">
        <f t="shared" ref="CZ55" si="113">SUM(CZ52:CZ54)</f>
        <v>0</v>
      </c>
      <c r="DA55" s="67">
        <f t="shared" ref="DA55" si="114">SUM(DA52:DA54)</f>
        <v>0</v>
      </c>
      <c r="DB55" s="67">
        <f t="shared" ref="DB55" si="115">SUM(DB52:DB54)</f>
        <v>0</v>
      </c>
      <c r="DC55" s="67">
        <f t="shared" ref="DC55" si="116">SUM(DC52:DC54)</f>
        <v>0</v>
      </c>
      <c r="DD55" s="67">
        <f t="shared" ref="DD55" si="117">SUM(DD52:DD54)</f>
        <v>0</v>
      </c>
      <c r="DE55" s="67">
        <f t="shared" ref="DE55" si="118">SUM(DE52:DE54)</f>
        <v>0</v>
      </c>
      <c r="DF55" s="67">
        <f t="shared" ref="DF55" si="119">SUM(DF52:DF54)</f>
        <v>0</v>
      </c>
      <c r="DG55" s="67">
        <f t="shared" ref="DG55" si="120">SUM(DG52:DG54)</f>
        <v>0</v>
      </c>
      <c r="DH55" s="67">
        <f t="shared" ref="DH55" si="121">SUM(DH52:DH54)</f>
        <v>0</v>
      </c>
      <c r="DI55" s="67">
        <f t="shared" ref="DI55" si="122">SUM(DI52:DI54)</f>
        <v>0</v>
      </c>
      <c r="DJ55" s="67">
        <f t="shared" ref="DJ55" si="123">SUM(DJ52:DJ54)</f>
        <v>0</v>
      </c>
      <c r="DK55" s="67">
        <f t="shared" ref="DK55" si="124">SUM(DK52:DK54)</f>
        <v>0</v>
      </c>
      <c r="DL55" s="67">
        <f t="shared" ref="DL55" si="125">SUM(DL52:DL54)</f>
        <v>0</v>
      </c>
      <c r="DM55" s="67">
        <f t="shared" ref="DM55:FO55" si="126">SUM(DM52:DM54)</f>
        <v>0</v>
      </c>
      <c r="DN55" s="67">
        <f t="shared" si="126"/>
        <v>0</v>
      </c>
      <c r="DO55" s="67">
        <f t="shared" si="126"/>
        <v>0</v>
      </c>
      <c r="DP55" s="67">
        <f t="shared" si="126"/>
        <v>0</v>
      </c>
      <c r="DQ55" s="67">
        <f t="shared" si="126"/>
        <v>0</v>
      </c>
      <c r="DR55" s="67">
        <f t="shared" si="126"/>
        <v>0</v>
      </c>
      <c r="DS55" s="67">
        <f t="shared" si="126"/>
        <v>0</v>
      </c>
      <c r="DT55" s="67">
        <f t="shared" si="126"/>
        <v>0</v>
      </c>
      <c r="DU55" s="67">
        <f t="shared" si="126"/>
        <v>0</v>
      </c>
      <c r="DV55" s="67">
        <f t="shared" si="126"/>
        <v>0</v>
      </c>
      <c r="DW55" s="67">
        <f t="shared" si="126"/>
        <v>0</v>
      </c>
      <c r="DX55" s="67">
        <f t="shared" si="126"/>
        <v>0</v>
      </c>
      <c r="DY55" s="67">
        <f t="shared" si="126"/>
        <v>0</v>
      </c>
      <c r="DZ55" s="67">
        <f t="shared" si="126"/>
        <v>0</v>
      </c>
      <c r="EA55" s="67">
        <f t="shared" si="126"/>
        <v>0</v>
      </c>
      <c r="EB55" s="67">
        <f t="shared" si="126"/>
        <v>0</v>
      </c>
      <c r="EC55" s="67">
        <f t="shared" si="126"/>
        <v>0</v>
      </c>
      <c r="ED55" s="67">
        <f t="shared" si="126"/>
        <v>0</v>
      </c>
      <c r="EE55" s="67">
        <f t="shared" si="126"/>
        <v>0</v>
      </c>
      <c r="EF55" s="67">
        <f t="shared" si="126"/>
        <v>0</v>
      </c>
      <c r="EG55" s="67">
        <f t="shared" si="126"/>
        <v>0</v>
      </c>
      <c r="EH55" s="67">
        <f t="shared" si="126"/>
        <v>0</v>
      </c>
      <c r="EI55" s="67">
        <f t="shared" si="126"/>
        <v>0</v>
      </c>
      <c r="EJ55" s="67">
        <f t="shared" si="126"/>
        <v>0</v>
      </c>
      <c r="EK55" s="67">
        <f t="shared" si="126"/>
        <v>0</v>
      </c>
      <c r="EL55" s="67">
        <f t="shared" si="126"/>
        <v>0</v>
      </c>
      <c r="EM55" s="67">
        <f t="shared" si="126"/>
        <v>0</v>
      </c>
      <c r="EN55" s="67">
        <f t="shared" si="126"/>
        <v>0</v>
      </c>
      <c r="EO55" s="67">
        <f t="shared" si="126"/>
        <v>0</v>
      </c>
      <c r="EP55" s="67">
        <f t="shared" si="126"/>
        <v>0</v>
      </c>
      <c r="EQ55" s="67">
        <f t="shared" si="126"/>
        <v>0</v>
      </c>
      <c r="ER55" s="67">
        <f t="shared" si="126"/>
        <v>0</v>
      </c>
      <c r="ES55" s="67">
        <f t="shared" si="126"/>
        <v>0</v>
      </c>
      <c r="ET55" s="67">
        <f t="shared" si="126"/>
        <v>0</v>
      </c>
      <c r="EU55" s="67">
        <f t="shared" si="126"/>
        <v>0</v>
      </c>
      <c r="EV55" s="67">
        <f t="shared" si="126"/>
        <v>0</v>
      </c>
      <c r="EW55" s="67">
        <f t="shared" si="126"/>
        <v>0</v>
      </c>
      <c r="EX55" s="67">
        <f t="shared" si="126"/>
        <v>0</v>
      </c>
      <c r="EY55" s="67">
        <f t="shared" si="126"/>
        <v>0</v>
      </c>
      <c r="EZ55" s="67">
        <f t="shared" si="126"/>
        <v>0</v>
      </c>
      <c r="FA55" s="67">
        <f t="shared" si="126"/>
        <v>0</v>
      </c>
      <c r="FB55" s="67">
        <f t="shared" si="126"/>
        <v>0</v>
      </c>
      <c r="FC55" s="67">
        <f t="shared" si="126"/>
        <v>0</v>
      </c>
      <c r="FD55" s="67">
        <f t="shared" si="126"/>
        <v>0</v>
      </c>
      <c r="FE55" s="67">
        <f t="shared" si="126"/>
        <v>0</v>
      </c>
      <c r="FF55" s="67">
        <f t="shared" si="126"/>
        <v>0</v>
      </c>
      <c r="FG55" s="67">
        <f t="shared" si="126"/>
        <v>0</v>
      </c>
      <c r="FH55" s="67">
        <f t="shared" si="126"/>
        <v>0</v>
      </c>
      <c r="FI55" s="67">
        <f t="shared" si="126"/>
        <v>0</v>
      </c>
      <c r="FJ55" s="67">
        <f t="shared" si="126"/>
        <v>0</v>
      </c>
      <c r="FK55" s="67">
        <f t="shared" si="126"/>
        <v>0</v>
      </c>
      <c r="FL55" s="67">
        <f t="shared" si="126"/>
        <v>0</v>
      </c>
      <c r="FM55" s="67">
        <f t="shared" si="126"/>
        <v>0</v>
      </c>
      <c r="FN55" s="67">
        <f t="shared" si="126"/>
        <v>0</v>
      </c>
      <c r="FO55" s="67">
        <f t="shared" si="126"/>
        <v>0</v>
      </c>
    </row>
    <row r="56" spans="1:176" x14ac:dyDescent="0.3">
      <c r="C56" s="45"/>
      <c r="F56" s="55"/>
      <c r="G56" s="53"/>
      <c r="H56" s="53"/>
      <c r="I56" s="53"/>
      <c r="J56" s="53"/>
      <c r="K56" s="53"/>
      <c r="L56" s="53"/>
      <c r="M56" s="53"/>
      <c r="N56" s="53"/>
    </row>
    <row r="57" spans="1:176" customFormat="1" x14ac:dyDescent="0.3">
      <c r="A57" s="42"/>
      <c r="B57" s="43" t="s">
        <v>187</v>
      </c>
      <c r="C57" s="42"/>
      <c r="D57" s="42"/>
      <c r="E57" s="42"/>
      <c r="F57" s="158">
        <f t="shared" ref="F57:AK57" si="127">F1</f>
        <v>45748</v>
      </c>
      <c r="G57" s="158">
        <f t="shared" si="127"/>
        <v>45808</v>
      </c>
      <c r="H57" s="158">
        <f t="shared" si="127"/>
        <v>45838</v>
      </c>
      <c r="I57" s="158">
        <f t="shared" si="127"/>
        <v>45869</v>
      </c>
      <c r="J57" s="158">
        <f t="shared" si="127"/>
        <v>45900</v>
      </c>
      <c r="K57" s="158">
        <f t="shared" si="127"/>
        <v>45930</v>
      </c>
      <c r="L57" s="158">
        <f t="shared" si="127"/>
        <v>45961</v>
      </c>
      <c r="M57" s="158">
        <f t="shared" si="127"/>
        <v>45991</v>
      </c>
      <c r="N57" s="158">
        <f t="shared" si="127"/>
        <v>46022</v>
      </c>
      <c r="O57" s="158">
        <f t="shared" si="127"/>
        <v>46053</v>
      </c>
      <c r="P57" s="158">
        <f t="shared" si="127"/>
        <v>46081</v>
      </c>
      <c r="Q57" s="158">
        <f t="shared" si="127"/>
        <v>46112</v>
      </c>
      <c r="R57" s="158">
        <f t="shared" si="127"/>
        <v>46142</v>
      </c>
      <c r="S57" s="158">
        <f t="shared" si="127"/>
        <v>46173</v>
      </c>
      <c r="T57" s="158">
        <f t="shared" si="127"/>
        <v>46203</v>
      </c>
      <c r="U57" s="158">
        <f t="shared" si="127"/>
        <v>46234</v>
      </c>
      <c r="V57" s="158">
        <f t="shared" si="127"/>
        <v>46265</v>
      </c>
      <c r="W57" s="158">
        <f t="shared" si="127"/>
        <v>46295</v>
      </c>
      <c r="X57" s="158">
        <f t="shared" si="127"/>
        <v>46326</v>
      </c>
      <c r="Y57" s="158">
        <f t="shared" si="127"/>
        <v>46356</v>
      </c>
      <c r="Z57" s="158">
        <f t="shared" si="127"/>
        <v>46387</v>
      </c>
      <c r="AA57" s="158">
        <f t="shared" si="127"/>
        <v>46418</v>
      </c>
      <c r="AB57" s="158">
        <f t="shared" si="127"/>
        <v>46446</v>
      </c>
      <c r="AC57" s="158">
        <f t="shared" si="127"/>
        <v>46477</v>
      </c>
      <c r="AD57" s="158">
        <f t="shared" si="127"/>
        <v>46507</v>
      </c>
      <c r="AE57" s="158">
        <f t="shared" si="127"/>
        <v>46538</v>
      </c>
      <c r="AF57" s="158">
        <f t="shared" si="127"/>
        <v>46568</v>
      </c>
      <c r="AG57" s="158">
        <f t="shared" si="127"/>
        <v>46599</v>
      </c>
      <c r="AH57" s="158">
        <f t="shared" si="127"/>
        <v>46630</v>
      </c>
      <c r="AI57" s="158">
        <f t="shared" si="127"/>
        <v>46660</v>
      </c>
      <c r="AJ57" s="158">
        <f t="shared" si="127"/>
        <v>46691</v>
      </c>
      <c r="AK57" s="158">
        <f t="shared" si="127"/>
        <v>46721</v>
      </c>
      <c r="AL57" s="158">
        <f t="shared" ref="AL57:BQ57" si="128">AL1</f>
        <v>46752</v>
      </c>
      <c r="AM57" s="158">
        <f t="shared" si="128"/>
        <v>46783</v>
      </c>
      <c r="AN57" s="158">
        <f t="shared" si="128"/>
        <v>46812</v>
      </c>
      <c r="AO57" s="158">
        <f t="shared" si="128"/>
        <v>46843</v>
      </c>
      <c r="AP57" s="158">
        <f t="shared" si="128"/>
        <v>46873</v>
      </c>
      <c r="AQ57" s="158">
        <f t="shared" si="128"/>
        <v>46904</v>
      </c>
      <c r="AR57" s="158">
        <f t="shared" si="128"/>
        <v>46934</v>
      </c>
      <c r="AS57" s="158">
        <f t="shared" si="128"/>
        <v>46965</v>
      </c>
      <c r="AT57" s="158">
        <f t="shared" si="128"/>
        <v>46996</v>
      </c>
      <c r="AU57" s="158">
        <f t="shared" si="128"/>
        <v>47026</v>
      </c>
      <c r="AV57" s="158">
        <f t="shared" si="128"/>
        <v>47057</v>
      </c>
      <c r="AW57" s="158">
        <f t="shared" si="128"/>
        <v>47087</v>
      </c>
      <c r="AX57" s="158">
        <f t="shared" si="128"/>
        <v>47118</v>
      </c>
      <c r="AY57" s="158">
        <f t="shared" si="128"/>
        <v>47149</v>
      </c>
      <c r="AZ57" s="158">
        <f t="shared" si="128"/>
        <v>47177</v>
      </c>
      <c r="BA57" s="158">
        <f t="shared" si="128"/>
        <v>47208</v>
      </c>
      <c r="BB57" s="158">
        <f t="shared" si="128"/>
        <v>47238</v>
      </c>
      <c r="BC57" s="158">
        <f t="shared" si="128"/>
        <v>47269</v>
      </c>
      <c r="BD57" s="158">
        <f t="shared" si="128"/>
        <v>47299</v>
      </c>
      <c r="BE57" s="158">
        <f t="shared" si="128"/>
        <v>47330</v>
      </c>
      <c r="BF57" s="158">
        <f t="shared" si="128"/>
        <v>47361</v>
      </c>
      <c r="BG57" s="158">
        <f t="shared" si="128"/>
        <v>47391</v>
      </c>
      <c r="BH57" s="158">
        <f t="shared" si="128"/>
        <v>47422</v>
      </c>
      <c r="BI57" s="158">
        <f t="shared" si="128"/>
        <v>47452</v>
      </c>
      <c r="BJ57" s="158">
        <f t="shared" si="128"/>
        <v>47483</v>
      </c>
      <c r="BK57" s="158">
        <f t="shared" si="128"/>
        <v>47514</v>
      </c>
      <c r="BL57" s="158">
        <f t="shared" si="128"/>
        <v>47542</v>
      </c>
      <c r="BM57" s="158">
        <f t="shared" si="128"/>
        <v>47573</v>
      </c>
      <c r="BN57" s="158">
        <f t="shared" si="128"/>
        <v>47603</v>
      </c>
      <c r="BO57" s="158">
        <f t="shared" si="128"/>
        <v>47634</v>
      </c>
      <c r="BP57" s="158">
        <f t="shared" si="128"/>
        <v>47664</v>
      </c>
      <c r="BQ57" s="158">
        <f t="shared" si="128"/>
        <v>47695</v>
      </c>
      <c r="BR57" s="158">
        <f t="shared" ref="BR57:CW57" si="129">BR1</f>
        <v>47726</v>
      </c>
      <c r="BS57" s="158">
        <f t="shared" si="129"/>
        <v>47756</v>
      </c>
      <c r="BT57" s="158">
        <f t="shared" si="129"/>
        <v>47787</v>
      </c>
      <c r="BU57" s="158">
        <f t="shared" si="129"/>
        <v>47817</v>
      </c>
      <c r="BV57" s="158">
        <f t="shared" si="129"/>
        <v>47848</v>
      </c>
      <c r="BW57" s="158">
        <f t="shared" si="129"/>
        <v>47879</v>
      </c>
      <c r="BX57" s="158">
        <f t="shared" si="129"/>
        <v>47907</v>
      </c>
      <c r="BY57" s="158">
        <f t="shared" si="129"/>
        <v>47938</v>
      </c>
      <c r="BZ57" s="158">
        <f t="shared" si="129"/>
        <v>47968</v>
      </c>
      <c r="CA57" s="158">
        <f t="shared" si="129"/>
        <v>47999</v>
      </c>
      <c r="CB57" s="158">
        <f t="shared" si="129"/>
        <v>48029</v>
      </c>
      <c r="CC57" s="158">
        <f t="shared" si="129"/>
        <v>48060</v>
      </c>
      <c r="CD57" s="158">
        <f t="shared" si="129"/>
        <v>48091</v>
      </c>
      <c r="CE57" s="158">
        <f t="shared" si="129"/>
        <v>48121</v>
      </c>
      <c r="CF57" s="158">
        <f t="shared" si="129"/>
        <v>48152</v>
      </c>
      <c r="CG57" s="158">
        <f t="shared" si="129"/>
        <v>48182</v>
      </c>
      <c r="CH57" s="158">
        <f t="shared" si="129"/>
        <v>48213</v>
      </c>
      <c r="CI57" s="158">
        <f t="shared" si="129"/>
        <v>48244</v>
      </c>
      <c r="CJ57" s="158">
        <f t="shared" si="129"/>
        <v>48273</v>
      </c>
      <c r="CK57" s="158">
        <f t="shared" si="129"/>
        <v>48304</v>
      </c>
      <c r="CL57" s="158">
        <f t="shared" si="129"/>
        <v>48334</v>
      </c>
      <c r="CM57" s="158">
        <f t="shared" si="129"/>
        <v>48365</v>
      </c>
      <c r="CN57" s="158">
        <f t="shared" si="129"/>
        <v>48395</v>
      </c>
      <c r="CO57" s="158">
        <f t="shared" si="129"/>
        <v>48426</v>
      </c>
      <c r="CP57" s="158">
        <f t="shared" si="129"/>
        <v>48457</v>
      </c>
      <c r="CQ57" s="158">
        <f t="shared" si="129"/>
        <v>48487</v>
      </c>
      <c r="CR57" s="158">
        <f t="shared" si="129"/>
        <v>48518</v>
      </c>
      <c r="CS57" s="158">
        <f t="shared" si="129"/>
        <v>48548</v>
      </c>
      <c r="CT57" s="158">
        <f t="shared" si="129"/>
        <v>48579</v>
      </c>
      <c r="CU57" s="158">
        <f t="shared" si="129"/>
        <v>48610</v>
      </c>
      <c r="CV57" s="158">
        <f t="shared" si="129"/>
        <v>48638</v>
      </c>
      <c r="CW57" s="158">
        <f t="shared" si="129"/>
        <v>48669</v>
      </c>
      <c r="CX57" s="158">
        <f t="shared" ref="CX57:EC57" si="130">CX1</f>
        <v>48699</v>
      </c>
      <c r="CY57" s="158">
        <f t="shared" si="130"/>
        <v>48730</v>
      </c>
      <c r="CZ57" s="158">
        <f t="shared" si="130"/>
        <v>48760</v>
      </c>
      <c r="DA57" s="158">
        <f t="shared" si="130"/>
        <v>48791</v>
      </c>
      <c r="DB57" s="158">
        <f t="shared" si="130"/>
        <v>48822</v>
      </c>
      <c r="DC57" s="158">
        <f t="shared" si="130"/>
        <v>48852</v>
      </c>
      <c r="DD57" s="158">
        <f t="shared" si="130"/>
        <v>48883</v>
      </c>
      <c r="DE57" s="158">
        <f t="shared" si="130"/>
        <v>48913</v>
      </c>
      <c r="DF57" s="158">
        <f t="shared" si="130"/>
        <v>48944</v>
      </c>
      <c r="DG57" s="158">
        <f t="shared" si="130"/>
        <v>48975</v>
      </c>
      <c r="DH57" s="158">
        <f t="shared" si="130"/>
        <v>49003</v>
      </c>
      <c r="DI57" s="158">
        <f t="shared" si="130"/>
        <v>49034</v>
      </c>
      <c r="DJ57" s="158">
        <f t="shared" si="130"/>
        <v>49064</v>
      </c>
      <c r="DK57" s="158">
        <f t="shared" si="130"/>
        <v>49095</v>
      </c>
      <c r="DL57" s="158">
        <f t="shared" si="130"/>
        <v>49125</v>
      </c>
      <c r="DM57" s="158">
        <f t="shared" si="130"/>
        <v>49156</v>
      </c>
      <c r="DN57" s="158">
        <f t="shared" si="130"/>
        <v>49187</v>
      </c>
      <c r="DO57" s="158">
        <f t="shared" si="130"/>
        <v>49217</v>
      </c>
      <c r="DP57" s="158">
        <f t="shared" si="130"/>
        <v>49248</v>
      </c>
      <c r="DQ57" s="158">
        <f t="shared" si="130"/>
        <v>49278</v>
      </c>
      <c r="DR57" s="158">
        <f t="shared" si="130"/>
        <v>49309</v>
      </c>
      <c r="DS57" s="158">
        <f t="shared" si="130"/>
        <v>49340</v>
      </c>
      <c r="DT57" s="158">
        <f t="shared" si="130"/>
        <v>49368</v>
      </c>
      <c r="DU57" s="158">
        <f t="shared" si="130"/>
        <v>49399</v>
      </c>
      <c r="DV57" s="158">
        <f t="shared" si="130"/>
        <v>49429</v>
      </c>
      <c r="DW57" s="158">
        <f t="shared" si="130"/>
        <v>49460</v>
      </c>
      <c r="DX57" s="158">
        <f t="shared" si="130"/>
        <v>49490</v>
      </c>
      <c r="DY57" s="158">
        <f t="shared" si="130"/>
        <v>49521</v>
      </c>
      <c r="DZ57" s="158">
        <f t="shared" si="130"/>
        <v>49552</v>
      </c>
      <c r="EA57" s="158">
        <f t="shared" si="130"/>
        <v>49582</v>
      </c>
      <c r="EB57" s="158">
        <f t="shared" si="130"/>
        <v>49613</v>
      </c>
      <c r="EC57" s="158">
        <f t="shared" si="130"/>
        <v>49643</v>
      </c>
      <c r="ED57" s="158">
        <f t="shared" ref="ED57:FI57" si="131">ED1</f>
        <v>49674</v>
      </c>
      <c r="EE57" s="158">
        <f t="shared" si="131"/>
        <v>49705</v>
      </c>
      <c r="EF57" s="158">
        <f t="shared" si="131"/>
        <v>49734</v>
      </c>
      <c r="EG57" s="158">
        <f t="shared" si="131"/>
        <v>49765</v>
      </c>
      <c r="EH57" s="158">
        <f t="shared" si="131"/>
        <v>49795</v>
      </c>
      <c r="EI57" s="158">
        <f t="shared" si="131"/>
        <v>49826</v>
      </c>
      <c r="EJ57" s="158">
        <f t="shared" si="131"/>
        <v>49856</v>
      </c>
      <c r="EK57" s="158">
        <f t="shared" si="131"/>
        <v>49887</v>
      </c>
      <c r="EL57" s="158">
        <f t="shared" si="131"/>
        <v>49918</v>
      </c>
      <c r="EM57" s="158">
        <f t="shared" si="131"/>
        <v>49948</v>
      </c>
      <c r="EN57" s="158">
        <f t="shared" si="131"/>
        <v>49979</v>
      </c>
      <c r="EO57" s="158">
        <f t="shared" si="131"/>
        <v>50009</v>
      </c>
      <c r="EP57" s="158">
        <f t="shared" si="131"/>
        <v>50040</v>
      </c>
      <c r="EQ57" s="158">
        <f t="shared" si="131"/>
        <v>50071</v>
      </c>
      <c r="ER57" s="158">
        <f t="shared" si="131"/>
        <v>50099</v>
      </c>
      <c r="ES57" s="158">
        <f t="shared" si="131"/>
        <v>50130</v>
      </c>
      <c r="ET57" s="158">
        <f t="shared" si="131"/>
        <v>50160</v>
      </c>
      <c r="EU57" s="158">
        <f t="shared" si="131"/>
        <v>50191</v>
      </c>
      <c r="EV57" s="158">
        <f t="shared" si="131"/>
        <v>50221</v>
      </c>
      <c r="EW57" s="158">
        <f t="shared" si="131"/>
        <v>50252</v>
      </c>
      <c r="EX57" s="158">
        <f t="shared" si="131"/>
        <v>50283</v>
      </c>
      <c r="EY57" s="158">
        <f t="shared" si="131"/>
        <v>50313</v>
      </c>
      <c r="EZ57" s="158">
        <f t="shared" si="131"/>
        <v>50344</v>
      </c>
      <c r="FA57" s="158">
        <f t="shared" si="131"/>
        <v>50374</v>
      </c>
      <c r="FB57" s="158">
        <f t="shared" si="131"/>
        <v>50405</v>
      </c>
      <c r="FC57" s="158">
        <f t="shared" si="131"/>
        <v>50436</v>
      </c>
      <c r="FD57" s="158">
        <f t="shared" si="131"/>
        <v>50464</v>
      </c>
      <c r="FE57" s="158">
        <f t="shared" si="131"/>
        <v>50495</v>
      </c>
      <c r="FF57" s="158">
        <f t="shared" si="131"/>
        <v>50525</v>
      </c>
      <c r="FG57" s="158">
        <f t="shared" si="131"/>
        <v>50556</v>
      </c>
      <c r="FH57" s="158">
        <f t="shared" si="131"/>
        <v>50586</v>
      </c>
      <c r="FI57" s="158">
        <f t="shared" si="131"/>
        <v>50617</v>
      </c>
      <c r="FJ57" s="158">
        <f t="shared" ref="FJ57:FO57" si="132">FJ1</f>
        <v>50648</v>
      </c>
      <c r="FK57" s="158">
        <f t="shared" si="132"/>
        <v>50678</v>
      </c>
      <c r="FL57" s="158">
        <f t="shared" si="132"/>
        <v>50709</v>
      </c>
      <c r="FM57" s="158">
        <f t="shared" si="132"/>
        <v>50739</v>
      </c>
      <c r="FN57" s="158">
        <f t="shared" si="132"/>
        <v>50770</v>
      </c>
      <c r="FO57" s="158">
        <f t="shared" si="132"/>
        <v>50801</v>
      </c>
    </row>
    <row r="58" spans="1:176" customFormat="1" x14ac:dyDescent="0.3">
      <c r="B58" s="7"/>
      <c r="F58" s="160"/>
      <c r="G58" s="160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0"/>
      <c r="AI58" s="160"/>
      <c r="AJ58" s="160"/>
      <c r="AK58" s="160"/>
      <c r="AL58" s="160"/>
      <c r="AM58" s="160"/>
      <c r="AN58" s="160"/>
      <c r="AO58" s="160"/>
      <c r="AP58" s="160"/>
      <c r="AQ58" s="160"/>
      <c r="AR58" s="160"/>
      <c r="AS58" s="160"/>
      <c r="AT58" s="160"/>
      <c r="AU58" s="160"/>
      <c r="AV58" s="160"/>
      <c r="AW58" s="160"/>
      <c r="AX58" s="160"/>
      <c r="AY58" s="160"/>
      <c r="AZ58" s="160"/>
      <c r="BA58" s="160"/>
      <c r="BB58" s="160"/>
      <c r="BC58" s="160"/>
      <c r="BD58" s="160"/>
      <c r="BE58" s="160"/>
      <c r="BF58" s="160"/>
      <c r="BG58" s="160"/>
      <c r="BH58" s="160"/>
      <c r="BI58" s="160"/>
      <c r="BJ58" s="160"/>
      <c r="BK58" s="160"/>
      <c r="BL58" s="160"/>
      <c r="BM58" s="160"/>
      <c r="BN58" s="160"/>
      <c r="BO58" s="160"/>
      <c r="BP58" s="160"/>
      <c r="BQ58" s="160"/>
      <c r="BR58" s="160"/>
      <c r="BS58" s="160"/>
      <c r="BT58" s="160"/>
      <c r="BU58" s="160"/>
      <c r="BV58" s="160"/>
      <c r="BW58" s="160"/>
      <c r="BX58" s="160"/>
      <c r="BY58" s="160"/>
      <c r="BZ58" s="160"/>
      <c r="CA58" s="160"/>
      <c r="CB58" s="160"/>
      <c r="CC58" s="160"/>
      <c r="CD58" s="160"/>
      <c r="CE58" s="160"/>
      <c r="CF58" s="160"/>
      <c r="CG58" s="160"/>
      <c r="CH58" s="160"/>
      <c r="CI58" s="160"/>
      <c r="CJ58" s="160"/>
      <c r="CK58" s="160"/>
      <c r="CL58" s="160"/>
      <c r="CM58" s="160"/>
      <c r="CN58" s="160"/>
      <c r="CO58" s="160"/>
      <c r="CP58" s="160"/>
      <c r="CQ58" s="160"/>
      <c r="CR58" s="160"/>
      <c r="CS58" s="160"/>
      <c r="CT58" s="160"/>
      <c r="CU58" s="160"/>
      <c r="CV58" s="160"/>
      <c r="CW58" s="160"/>
      <c r="CX58" s="160"/>
      <c r="CY58" s="160"/>
      <c r="CZ58" s="160"/>
      <c r="DA58" s="160"/>
      <c r="DB58" s="160"/>
      <c r="DC58" s="160"/>
      <c r="DD58" s="160"/>
      <c r="DE58" s="160"/>
      <c r="DF58" s="160"/>
      <c r="DG58" s="160"/>
      <c r="DH58" s="160"/>
      <c r="DI58" s="160"/>
      <c r="DJ58" s="160"/>
      <c r="DK58" s="160"/>
      <c r="DL58" s="160"/>
      <c r="DM58" s="160"/>
      <c r="DN58" s="160"/>
      <c r="DO58" s="160"/>
      <c r="DP58" s="160"/>
      <c r="DQ58" s="160"/>
      <c r="DR58" s="160"/>
      <c r="DS58" s="160"/>
      <c r="DT58" s="160"/>
      <c r="DU58" s="160"/>
      <c r="DV58" s="160"/>
      <c r="DW58" s="160"/>
      <c r="DX58" s="160"/>
      <c r="DY58" s="160"/>
      <c r="DZ58" s="160"/>
      <c r="EA58" s="160"/>
      <c r="EB58" s="160"/>
      <c r="EC58" s="160"/>
      <c r="ED58" s="160"/>
      <c r="EE58" s="160"/>
      <c r="EF58" s="160"/>
      <c r="EG58" s="160"/>
      <c r="EH58" s="160"/>
      <c r="EI58" s="160"/>
      <c r="EJ58" s="160"/>
      <c r="EK58" s="160"/>
      <c r="EL58" s="160"/>
      <c r="EM58" s="160"/>
      <c r="EN58" s="160"/>
      <c r="EO58" s="160"/>
      <c r="EP58" s="160"/>
      <c r="EQ58" s="160"/>
      <c r="ER58" s="160"/>
      <c r="ES58" s="160"/>
      <c r="ET58" s="160"/>
      <c r="EU58" s="160"/>
      <c r="EV58" s="160"/>
      <c r="EW58" s="160"/>
      <c r="EX58" s="160"/>
      <c r="EY58" s="160"/>
      <c r="EZ58" s="160"/>
      <c r="FA58" s="160"/>
      <c r="FB58" s="160"/>
      <c r="FC58" s="160"/>
      <c r="FD58" s="160"/>
      <c r="FE58" s="160"/>
      <c r="FF58" s="160"/>
      <c r="FG58" s="160"/>
      <c r="FH58" s="160"/>
      <c r="FI58" s="160"/>
      <c r="FJ58" s="160"/>
      <c r="FK58" s="160"/>
      <c r="FL58" s="160"/>
      <c r="FM58" s="160"/>
      <c r="FN58" s="160"/>
      <c r="FO58" s="160"/>
    </row>
    <row r="59" spans="1:176" x14ac:dyDescent="0.3">
      <c r="B59" s="28" t="s">
        <v>12</v>
      </c>
      <c r="D59" s="154" t="s">
        <v>10</v>
      </c>
      <c r="F59" s="72"/>
      <c r="G59" s="72"/>
      <c r="H59" s="72"/>
      <c r="I59" s="72"/>
      <c r="J59" s="72"/>
      <c r="K59" s="72"/>
      <c r="L59" s="72"/>
      <c r="M59" s="23"/>
      <c r="N59" s="23"/>
    </row>
    <row r="60" spans="1:176" x14ac:dyDescent="0.3">
      <c r="B60" s="37" t="s">
        <v>75</v>
      </c>
      <c r="C60" s="37"/>
      <c r="D60" s="162">
        <f>SUM(F60:FO60)</f>
        <v>1</v>
      </c>
      <c r="E60" s="37"/>
      <c r="F60" s="163">
        <f>IFERROR(_xlfn.XLOOKUP(F57, 'Assumptions&amp;Data'!$F$86:$ES$86, 'Assumptions&amp;Data'!$F$87:$ES$87), 0)</f>
        <v>0</v>
      </c>
      <c r="G60" s="163">
        <f>IFERROR(_xlfn.XLOOKUP(G57, 'Assumptions&amp;Data'!$F$86:$ES$86, 'Assumptions&amp;Data'!$F$87:$ES$87), 0)</f>
        <v>0</v>
      </c>
      <c r="H60" s="163">
        <f>IFERROR(_xlfn.XLOOKUP(H57, 'Assumptions&amp;Data'!$F$86:$ES$86, 'Assumptions&amp;Data'!$F$87:$ES$87), 0)</f>
        <v>0</v>
      </c>
      <c r="I60" s="163">
        <f>IFERROR(_xlfn.XLOOKUP(I57, 'Assumptions&amp;Data'!$F$86:$ES$86, 'Assumptions&amp;Data'!$F$87:$ES$87), 0)</f>
        <v>0</v>
      </c>
      <c r="J60" s="163">
        <f>IFERROR(_xlfn.XLOOKUP(J57, 'Assumptions&amp;Data'!$F$86:$ES$86, 'Assumptions&amp;Data'!$F$87:$ES$87), 0)</f>
        <v>0</v>
      </c>
      <c r="K60" s="163">
        <f>IFERROR(_xlfn.XLOOKUP(K57, 'Assumptions&amp;Data'!$F$86:$ES$86, 'Assumptions&amp;Data'!$F$87:$ES$87), 0)</f>
        <v>0</v>
      </c>
      <c r="L60" s="163">
        <f>IFERROR(_xlfn.XLOOKUP(L57, 'Assumptions&amp;Data'!$F$86:$ES$86, 'Assumptions&amp;Data'!$F$87:$ES$87), 0)</f>
        <v>0</v>
      </c>
      <c r="M60" s="163">
        <f>IFERROR(_xlfn.XLOOKUP(M57, 'Assumptions&amp;Data'!$F$86:$ES$86, 'Assumptions&amp;Data'!$F$87:$ES$87), 0)</f>
        <v>0</v>
      </c>
      <c r="N60" s="163">
        <f>IFERROR(_xlfn.XLOOKUP(N57, 'Assumptions&amp;Data'!$F$86:$ES$86, 'Assumptions&amp;Data'!$F$87:$ES$87), 0)</f>
        <v>7.4999999999999997E-2</v>
      </c>
      <c r="O60" s="163">
        <f>IFERROR(_xlfn.XLOOKUP(O57, 'Assumptions&amp;Data'!$F$86:$ES$86, 'Assumptions&amp;Data'!$F$87:$ES$87), 0)</f>
        <v>7.4999999999999997E-2</v>
      </c>
      <c r="P60" s="163">
        <f>IFERROR(_xlfn.XLOOKUP(P57, 'Assumptions&amp;Data'!$F$86:$ES$86, 'Assumptions&amp;Data'!$F$87:$ES$87), 0)</f>
        <v>7.4999999999999997E-2</v>
      </c>
      <c r="Q60" s="163">
        <f>IFERROR(_xlfn.XLOOKUP(Q57, 'Assumptions&amp;Data'!$F$86:$ES$86, 'Assumptions&amp;Data'!$F$87:$ES$87), 0)</f>
        <v>0.05</v>
      </c>
      <c r="R60" s="163">
        <f>IFERROR(_xlfn.XLOOKUP(R57, 'Assumptions&amp;Data'!$F$86:$ES$86, 'Assumptions&amp;Data'!$F$87:$ES$87), 0)</f>
        <v>0.05</v>
      </c>
      <c r="S60" s="163">
        <f>IFERROR(_xlfn.XLOOKUP(S57, 'Assumptions&amp;Data'!$F$86:$ES$86, 'Assumptions&amp;Data'!$F$87:$ES$87), 0)</f>
        <v>0.05</v>
      </c>
      <c r="T60" s="163">
        <f>IFERROR(_xlfn.XLOOKUP(T57, 'Assumptions&amp;Data'!$F$86:$ES$86, 'Assumptions&amp;Data'!$F$87:$ES$87), 0)</f>
        <v>0.05</v>
      </c>
      <c r="U60" s="163">
        <f>IFERROR(_xlfn.XLOOKUP(U57, 'Assumptions&amp;Data'!$F$86:$ES$86, 'Assumptions&amp;Data'!$F$87:$ES$87), 0)</f>
        <v>0.03</v>
      </c>
      <c r="V60" s="163">
        <f>IFERROR(_xlfn.XLOOKUP(V57, 'Assumptions&amp;Data'!$F$86:$ES$86, 'Assumptions&amp;Data'!$F$87:$ES$87), 0)</f>
        <v>0.03</v>
      </c>
      <c r="W60" s="163">
        <f>IFERROR(_xlfn.XLOOKUP(W57, 'Assumptions&amp;Data'!$F$86:$ES$86, 'Assumptions&amp;Data'!$F$87:$ES$87), 0)</f>
        <v>0.03</v>
      </c>
      <c r="X60" s="163">
        <f>IFERROR(_xlfn.XLOOKUP(X57, 'Assumptions&amp;Data'!$F$86:$ES$86, 'Assumptions&amp;Data'!$F$87:$ES$87), 0)</f>
        <v>0.03</v>
      </c>
      <c r="Y60" s="163">
        <f>IFERROR(_xlfn.XLOOKUP(Y57, 'Assumptions&amp;Data'!$F$86:$ES$86, 'Assumptions&amp;Data'!$F$87:$ES$87), 0)</f>
        <v>0.03</v>
      </c>
      <c r="Z60" s="163">
        <f>IFERROR(_xlfn.XLOOKUP(Z57, 'Assumptions&amp;Data'!$F$86:$ES$86, 'Assumptions&amp;Data'!$F$87:$ES$87), 0)</f>
        <v>0.03</v>
      </c>
      <c r="AA60" s="163">
        <f>IFERROR(_xlfn.XLOOKUP(AA57, 'Assumptions&amp;Data'!$F$86:$ES$86, 'Assumptions&amp;Data'!$F$87:$ES$87), 0)</f>
        <v>0.03</v>
      </c>
      <c r="AB60" s="163">
        <f>IFERROR(_xlfn.XLOOKUP(AB57, 'Assumptions&amp;Data'!$F$86:$ES$86, 'Assumptions&amp;Data'!$F$87:$ES$87), 0)</f>
        <v>0.03</v>
      </c>
      <c r="AC60" s="163">
        <f>IFERROR(_xlfn.XLOOKUP(AC57, 'Assumptions&amp;Data'!$F$86:$ES$86, 'Assumptions&amp;Data'!$F$87:$ES$87), 0)</f>
        <v>0.03</v>
      </c>
      <c r="AD60" s="163">
        <f>IFERROR(_xlfn.XLOOKUP(AD57, 'Assumptions&amp;Data'!$F$86:$ES$86, 'Assumptions&amp;Data'!$F$87:$ES$87), 0)</f>
        <v>0.03</v>
      </c>
      <c r="AE60" s="163">
        <f>IFERROR(_xlfn.XLOOKUP(AE57, 'Assumptions&amp;Data'!$F$86:$ES$86, 'Assumptions&amp;Data'!$F$87:$ES$87), 0)</f>
        <v>0.03</v>
      </c>
      <c r="AF60" s="163">
        <f>IFERROR(_xlfn.XLOOKUP(AF57, 'Assumptions&amp;Data'!$F$86:$ES$86, 'Assumptions&amp;Data'!$F$87:$ES$87), 0)</f>
        <v>0.03</v>
      </c>
      <c r="AG60" s="163">
        <f>IFERROR(_xlfn.XLOOKUP(AG57, 'Assumptions&amp;Data'!$F$86:$ES$86, 'Assumptions&amp;Data'!$F$87:$ES$87), 0)</f>
        <v>0.03</v>
      </c>
      <c r="AH60" s="163">
        <f>IFERROR(_xlfn.XLOOKUP(AH57, 'Assumptions&amp;Data'!$F$86:$ES$86, 'Assumptions&amp;Data'!$F$87:$ES$87), 0)</f>
        <v>0.03</v>
      </c>
      <c r="AI60" s="163">
        <f>IFERROR(_xlfn.XLOOKUP(AI57, 'Assumptions&amp;Data'!$F$86:$ES$86, 'Assumptions&amp;Data'!$F$87:$ES$87), 0)</f>
        <v>0.03</v>
      </c>
      <c r="AJ60" s="163">
        <f>IFERROR(_xlfn.XLOOKUP(AJ57, 'Assumptions&amp;Data'!$F$86:$ES$86, 'Assumptions&amp;Data'!$F$87:$ES$87), 0)</f>
        <v>7.0000000000000007E-2</v>
      </c>
      <c r="AK60" s="163">
        <f>IFERROR(_xlfn.XLOOKUP(AK57, 'Assumptions&amp;Data'!$F$86:$ES$86, 'Assumptions&amp;Data'!$F$87:$ES$87), 0)</f>
        <v>0.03</v>
      </c>
      <c r="AL60" s="163">
        <f>IFERROR(_xlfn.XLOOKUP(AL57, 'Assumptions&amp;Data'!$F$86:$ES$86, 'Assumptions&amp;Data'!$F$87:$ES$87), 0)</f>
        <v>2.4999999999999689E-2</v>
      </c>
      <c r="AM60" s="163">
        <f>IFERROR(_xlfn.XLOOKUP(AM57, 'Assumptions&amp;Data'!$F$86:$ES$86, 'Assumptions&amp;Data'!$F$87:$ES$87), 0)</f>
        <v>0</v>
      </c>
      <c r="AN60" s="163">
        <f>IFERROR(_xlfn.XLOOKUP(AN57, 'Assumptions&amp;Data'!$F$86:$ES$86, 'Assumptions&amp;Data'!$F$87:$ES$87), 0)</f>
        <v>0</v>
      </c>
      <c r="AO60" s="163">
        <f>IFERROR(_xlfn.XLOOKUP(AO57, 'Assumptions&amp;Data'!$F$86:$ES$86, 'Assumptions&amp;Data'!$F$87:$ES$87), 0)</f>
        <v>0</v>
      </c>
      <c r="AP60" s="163">
        <f>IFERROR(_xlfn.XLOOKUP(AP57, 'Assumptions&amp;Data'!$F$86:$ES$86, 'Assumptions&amp;Data'!$F$87:$ES$87), 0)</f>
        <v>0</v>
      </c>
      <c r="AQ60" s="163">
        <f>IFERROR(_xlfn.XLOOKUP(AQ57, 'Assumptions&amp;Data'!$F$86:$ES$86, 'Assumptions&amp;Data'!$F$87:$ES$87), 0)</f>
        <v>0</v>
      </c>
      <c r="AR60" s="163">
        <f>IFERROR(_xlfn.XLOOKUP(AR57, 'Assumptions&amp;Data'!$F$86:$ES$86, 'Assumptions&amp;Data'!$F$87:$ES$87), 0)</f>
        <v>0</v>
      </c>
      <c r="AS60" s="163">
        <f>IFERROR(_xlfn.XLOOKUP(AS57, 'Assumptions&amp;Data'!$F$86:$ES$86, 'Assumptions&amp;Data'!$F$87:$ES$87), 0)</f>
        <v>0</v>
      </c>
      <c r="AT60" s="163">
        <f>IFERROR(_xlfn.XLOOKUP(AT57, 'Assumptions&amp;Data'!$F$86:$ES$86, 'Assumptions&amp;Data'!$F$87:$ES$87), 0)</f>
        <v>0</v>
      </c>
      <c r="AU60" s="163">
        <f>IFERROR(_xlfn.XLOOKUP(AU57, 'Assumptions&amp;Data'!$F$86:$ES$86, 'Assumptions&amp;Data'!$F$87:$ES$87), 0)</f>
        <v>0</v>
      </c>
      <c r="AV60" s="163">
        <f>IFERROR(_xlfn.XLOOKUP(AV57, 'Assumptions&amp;Data'!$F$86:$ES$86, 'Assumptions&amp;Data'!$F$87:$ES$87), 0)</f>
        <v>0</v>
      </c>
      <c r="AW60" s="163">
        <f>IFERROR(_xlfn.XLOOKUP(AW57, 'Assumptions&amp;Data'!$F$86:$ES$86, 'Assumptions&amp;Data'!$F$87:$ES$87), 0)</f>
        <v>0</v>
      </c>
      <c r="AX60" s="163">
        <f>IFERROR(_xlfn.XLOOKUP(AX57, 'Assumptions&amp;Data'!$F$86:$ES$86, 'Assumptions&amp;Data'!$F$87:$ES$87), 0)</f>
        <v>0</v>
      </c>
      <c r="AY60" s="163">
        <f>IFERROR(_xlfn.XLOOKUP(AY57, 'Assumptions&amp;Data'!$F$86:$ES$86, 'Assumptions&amp;Data'!$F$87:$ES$87), 0)</f>
        <v>0</v>
      </c>
      <c r="AZ60" s="163">
        <f>IFERROR(_xlfn.XLOOKUP(AZ57, 'Assumptions&amp;Data'!$F$86:$ES$86, 'Assumptions&amp;Data'!$F$87:$ES$87), 0)</f>
        <v>0</v>
      </c>
      <c r="BA60" s="163">
        <f>IFERROR(_xlfn.XLOOKUP(BA57, 'Assumptions&amp;Data'!$F$86:$ES$86, 'Assumptions&amp;Data'!$F$87:$ES$87), 0)</f>
        <v>0</v>
      </c>
      <c r="BB60" s="163">
        <f>IFERROR(_xlfn.XLOOKUP(BB57, 'Assumptions&amp;Data'!$F$86:$ES$86, 'Assumptions&amp;Data'!$F$87:$ES$87), 0)</f>
        <v>0</v>
      </c>
      <c r="BC60" s="163">
        <f>IFERROR(_xlfn.XLOOKUP(BC57, 'Assumptions&amp;Data'!$F$86:$ES$86, 'Assumptions&amp;Data'!$F$87:$ES$87), 0)</f>
        <v>0</v>
      </c>
      <c r="BD60" s="163">
        <f>IFERROR(_xlfn.XLOOKUP(BD57, 'Assumptions&amp;Data'!$F$86:$ES$86, 'Assumptions&amp;Data'!$F$87:$ES$87), 0)</f>
        <v>0</v>
      </c>
      <c r="BE60" s="163">
        <f>IFERROR(_xlfn.XLOOKUP(BE57, 'Assumptions&amp;Data'!$F$86:$ES$86, 'Assumptions&amp;Data'!$F$87:$ES$87), 0)</f>
        <v>0</v>
      </c>
      <c r="BF60" s="163">
        <f>IFERROR(_xlfn.XLOOKUP(BF57, 'Assumptions&amp;Data'!$F$86:$ES$86, 'Assumptions&amp;Data'!$F$87:$ES$87), 0)</f>
        <v>0</v>
      </c>
      <c r="BG60" s="163">
        <f>IFERROR(_xlfn.XLOOKUP(BG57, 'Assumptions&amp;Data'!$F$86:$ES$86, 'Assumptions&amp;Data'!$F$87:$ES$87), 0)</f>
        <v>0</v>
      </c>
      <c r="BH60" s="163">
        <f>IFERROR(_xlfn.XLOOKUP(BH57, 'Assumptions&amp;Data'!$F$86:$ES$86, 'Assumptions&amp;Data'!$F$87:$ES$87), 0)</f>
        <v>0</v>
      </c>
      <c r="BI60" s="163">
        <f>IFERROR(_xlfn.XLOOKUP(BI57, 'Assumptions&amp;Data'!$F$86:$ES$86, 'Assumptions&amp;Data'!$F$87:$ES$87), 0)</f>
        <v>0</v>
      </c>
      <c r="BJ60" s="163">
        <f>IFERROR(_xlfn.XLOOKUP(BJ57, 'Assumptions&amp;Data'!$F$86:$ES$86, 'Assumptions&amp;Data'!$F$87:$ES$87), 0)</f>
        <v>0</v>
      </c>
      <c r="BK60" s="163">
        <f>IFERROR(_xlfn.XLOOKUP(BK57, 'Assumptions&amp;Data'!$F$86:$ES$86, 'Assumptions&amp;Data'!$F$87:$ES$87), 0)</f>
        <v>0</v>
      </c>
      <c r="BL60" s="163">
        <f>IFERROR(_xlfn.XLOOKUP(BL57, 'Assumptions&amp;Data'!$F$86:$ES$86, 'Assumptions&amp;Data'!$F$87:$ES$87), 0)</f>
        <v>0</v>
      </c>
      <c r="BM60" s="163">
        <f>IFERROR(_xlfn.XLOOKUP(BM57, 'Assumptions&amp;Data'!$F$86:$ES$86, 'Assumptions&amp;Data'!$F$87:$ES$87), 0)</f>
        <v>0</v>
      </c>
      <c r="BN60" s="163">
        <f>IFERROR(_xlfn.XLOOKUP(BN57, 'Assumptions&amp;Data'!$F$86:$ES$86, 'Assumptions&amp;Data'!$F$87:$ES$87), 0)</f>
        <v>0</v>
      </c>
      <c r="BO60" s="163">
        <f>IFERROR(_xlfn.XLOOKUP(BO57, 'Assumptions&amp;Data'!$F$86:$ES$86, 'Assumptions&amp;Data'!$F$87:$ES$87), 0)</f>
        <v>0</v>
      </c>
      <c r="BP60" s="163">
        <f>IFERROR(_xlfn.XLOOKUP(BP57, 'Assumptions&amp;Data'!$F$86:$ES$86, 'Assumptions&amp;Data'!$F$87:$ES$87), 0)</f>
        <v>0</v>
      </c>
      <c r="BQ60" s="163">
        <f>IFERROR(_xlfn.XLOOKUP(BQ57, 'Assumptions&amp;Data'!$F$86:$ES$86, 'Assumptions&amp;Data'!$F$87:$ES$87), 0)</f>
        <v>0</v>
      </c>
      <c r="BR60" s="163">
        <f>IFERROR(_xlfn.XLOOKUP(BR57, 'Assumptions&amp;Data'!$F$86:$ES$86, 'Assumptions&amp;Data'!$F$87:$ES$87), 0)</f>
        <v>0</v>
      </c>
      <c r="BS60" s="163">
        <f>IFERROR(_xlfn.XLOOKUP(BS57, 'Assumptions&amp;Data'!$F$86:$ES$86, 'Assumptions&amp;Data'!$F$87:$ES$87), 0)</f>
        <v>0</v>
      </c>
      <c r="BT60" s="163">
        <f>IFERROR(_xlfn.XLOOKUP(BT57, 'Assumptions&amp;Data'!$F$86:$ES$86, 'Assumptions&amp;Data'!$F$87:$ES$87), 0)</f>
        <v>0</v>
      </c>
      <c r="BU60" s="163">
        <f>IFERROR(_xlfn.XLOOKUP(BU57, 'Assumptions&amp;Data'!$F$86:$ES$86, 'Assumptions&amp;Data'!$F$87:$ES$87), 0)</f>
        <v>0</v>
      </c>
      <c r="BV60" s="163">
        <f>IFERROR(_xlfn.XLOOKUP(BV57, 'Assumptions&amp;Data'!$F$86:$ES$86, 'Assumptions&amp;Data'!$F$87:$ES$87), 0)</f>
        <v>0</v>
      </c>
      <c r="BW60" s="163">
        <f>IFERROR(_xlfn.XLOOKUP(BW57, 'Assumptions&amp;Data'!$F$86:$ES$86, 'Assumptions&amp;Data'!$F$87:$ES$87), 0)</f>
        <v>0</v>
      </c>
      <c r="BX60" s="163">
        <f>IFERROR(_xlfn.XLOOKUP(BX57, 'Assumptions&amp;Data'!$F$86:$ES$86, 'Assumptions&amp;Data'!$F$87:$ES$87), 0)</f>
        <v>0</v>
      </c>
      <c r="BY60" s="163">
        <f>IFERROR(_xlfn.XLOOKUP(BY57, 'Assumptions&amp;Data'!$F$86:$ES$86, 'Assumptions&amp;Data'!$F$87:$ES$87), 0)</f>
        <v>0</v>
      </c>
      <c r="BZ60" s="163">
        <f>IFERROR(_xlfn.XLOOKUP(BZ57, 'Assumptions&amp;Data'!$F$86:$ES$86, 'Assumptions&amp;Data'!$F$87:$ES$87), 0)</f>
        <v>0</v>
      </c>
      <c r="CA60" s="163">
        <f>IFERROR(_xlfn.XLOOKUP(CA57, 'Assumptions&amp;Data'!$F$86:$ES$86, 'Assumptions&amp;Data'!$F$87:$ES$87), 0)</f>
        <v>0</v>
      </c>
      <c r="CB60" s="163">
        <f>IFERROR(_xlfn.XLOOKUP(CB57, 'Assumptions&amp;Data'!$F$86:$ES$86, 'Assumptions&amp;Data'!$F$87:$ES$87), 0)</f>
        <v>0</v>
      </c>
      <c r="CC60" s="163">
        <f>IFERROR(_xlfn.XLOOKUP(CC57, 'Assumptions&amp;Data'!$F$86:$ES$86, 'Assumptions&amp;Data'!$F$87:$ES$87), 0)</f>
        <v>0</v>
      </c>
      <c r="CD60" s="163">
        <f>IFERROR(_xlfn.XLOOKUP(CD57, 'Assumptions&amp;Data'!$F$86:$ES$86, 'Assumptions&amp;Data'!$F$87:$ES$87), 0)</f>
        <v>0</v>
      </c>
      <c r="CE60" s="163">
        <f>IFERROR(_xlfn.XLOOKUP(CE57, 'Assumptions&amp;Data'!$F$86:$ES$86, 'Assumptions&amp;Data'!$F$87:$ES$87), 0)</f>
        <v>0</v>
      </c>
      <c r="CF60" s="163">
        <f>IFERROR(_xlfn.XLOOKUP(CF57, 'Assumptions&amp;Data'!$F$86:$ES$86, 'Assumptions&amp;Data'!$F$87:$ES$87), 0)</f>
        <v>0</v>
      </c>
      <c r="CG60" s="163">
        <f>IFERROR(_xlfn.XLOOKUP(CG57, 'Assumptions&amp;Data'!$F$86:$ES$86, 'Assumptions&amp;Data'!$F$87:$ES$87), 0)</f>
        <v>0</v>
      </c>
      <c r="CH60" s="163">
        <f>IFERROR(_xlfn.XLOOKUP(CH57, 'Assumptions&amp;Data'!$F$86:$ES$86, 'Assumptions&amp;Data'!$F$87:$ES$87), 0)</f>
        <v>0</v>
      </c>
      <c r="CI60" s="163">
        <f>IFERROR(_xlfn.XLOOKUP(CI57, 'Assumptions&amp;Data'!$F$86:$ES$86, 'Assumptions&amp;Data'!$F$87:$ES$87), 0)</f>
        <v>0</v>
      </c>
      <c r="CJ60" s="163">
        <f>IFERROR(_xlfn.XLOOKUP(CJ57, 'Assumptions&amp;Data'!$F$86:$ES$86, 'Assumptions&amp;Data'!$F$87:$ES$87), 0)</f>
        <v>0</v>
      </c>
      <c r="CK60" s="163">
        <f>IFERROR(_xlfn.XLOOKUP(CK57, 'Assumptions&amp;Data'!$F$86:$ES$86, 'Assumptions&amp;Data'!$F$87:$ES$87), 0)</f>
        <v>0</v>
      </c>
      <c r="CL60" s="163">
        <f>IFERROR(_xlfn.XLOOKUP(CL57, 'Assumptions&amp;Data'!$F$86:$ES$86, 'Assumptions&amp;Data'!$F$87:$ES$87), 0)</f>
        <v>0</v>
      </c>
      <c r="CM60" s="163">
        <f>IFERROR(_xlfn.XLOOKUP(CM57, 'Assumptions&amp;Data'!$F$86:$ES$86, 'Assumptions&amp;Data'!$F$87:$ES$87), 0)</f>
        <v>0</v>
      </c>
      <c r="CN60" s="163">
        <f>IFERROR(_xlfn.XLOOKUP(CN57, 'Assumptions&amp;Data'!$F$86:$ES$86, 'Assumptions&amp;Data'!$F$87:$ES$87), 0)</f>
        <v>0</v>
      </c>
      <c r="CO60" s="163">
        <f>IFERROR(_xlfn.XLOOKUP(CO57, 'Assumptions&amp;Data'!$F$86:$ES$86, 'Assumptions&amp;Data'!$F$87:$ES$87), 0)</f>
        <v>0</v>
      </c>
      <c r="CP60" s="163">
        <f>IFERROR(_xlfn.XLOOKUP(CP57, 'Assumptions&amp;Data'!$F$86:$ES$86, 'Assumptions&amp;Data'!$F$87:$ES$87), 0)</f>
        <v>0</v>
      </c>
      <c r="CQ60" s="163">
        <f>IFERROR(_xlfn.XLOOKUP(CQ57, 'Assumptions&amp;Data'!$F$86:$ES$86, 'Assumptions&amp;Data'!$F$87:$ES$87), 0)</f>
        <v>0</v>
      </c>
      <c r="CR60" s="163">
        <f>IFERROR(_xlfn.XLOOKUP(CR57, 'Assumptions&amp;Data'!$F$86:$ES$86, 'Assumptions&amp;Data'!$F$87:$ES$87), 0)</f>
        <v>0</v>
      </c>
      <c r="CS60" s="163">
        <f>IFERROR(_xlfn.XLOOKUP(CS57, 'Assumptions&amp;Data'!$F$86:$ES$86, 'Assumptions&amp;Data'!$F$87:$ES$87), 0)</f>
        <v>0</v>
      </c>
      <c r="CT60" s="163">
        <f>IFERROR(_xlfn.XLOOKUP(CT57, 'Assumptions&amp;Data'!$F$86:$ES$86, 'Assumptions&amp;Data'!$F$87:$ES$87), 0)</f>
        <v>0</v>
      </c>
      <c r="CU60" s="163">
        <f>IFERROR(_xlfn.XLOOKUP(CU57, 'Assumptions&amp;Data'!$F$86:$ES$86, 'Assumptions&amp;Data'!$F$87:$ES$87), 0)</f>
        <v>0</v>
      </c>
      <c r="CV60" s="163">
        <f>IFERROR(_xlfn.XLOOKUP(CV57, 'Assumptions&amp;Data'!$F$86:$ES$86, 'Assumptions&amp;Data'!$F$87:$ES$87), 0)</f>
        <v>0</v>
      </c>
      <c r="CW60" s="163">
        <f>IFERROR(_xlfn.XLOOKUP(CW57, 'Assumptions&amp;Data'!$F$86:$ES$86, 'Assumptions&amp;Data'!$F$87:$ES$87), 0)</f>
        <v>0</v>
      </c>
      <c r="CX60" s="163">
        <f>IFERROR(_xlfn.XLOOKUP(CX57, 'Assumptions&amp;Data'!$F$86:$ES$86, 'Assumptions&amp;Data'!$F$87:$ES$87), 0)</f>
        <v>0</v>
      </c>
      <c r="CY60" s="163">
        <f>IFERROR(_xlfn.XLOOKUP(CY57, 'Assumptions&amp;Data'!$F$86:$ES$86, 'Assumptions&amp;Data'!$F$87:$ES$87), 0)</f>
        <v>0</v>
      </c>
      <c r="CZ60" s="163">
        <f>IFERROR(_xlfn.XLOOKUP(CZ57, 'Assumptions&amp;Data'!$F$86:$ES$86, 'Assumptions&amp;Data'!$F$87:$ES$87), 0)</f>
        <v>0</v>
      </c>
      <c r="DA60" s="163">
        <f>IFERROR(_xlfn.XLOOKUP(DA57, 'Assumptions&amp;Data'!$F$86:$ES$86, 'Assumptions&amp;Data'!$F$87:$ES$87), 0)</f>
        <v>0</v>
      </c>
      <c r="DB60" s="163">
        <f>IFERROR(_xlfn.XLOOKUP(DB57, 'Assumptions&amp;Data'!$F$86:$ES$86, 'Assumptions&amp;Data'!$F$87:$ES$87), 0)</f>
        <v>0</v>
      </c>
      <c r="DC60" s="163">
        <f>IFERROR(_xlfn.XLOOKUP(DC57, 'Assumptions&amp;Data'!$F$86:$ES$86, 'Assumptions&amp;Data'!$F$87:$ES$87), 0)</f>
        <v>0</v>
      </c>
      <c r="DD60" s="163">
        <f>IFERROR(_xlfn.XLOOKUP(DD57, 'Assumptions&amp;Data'!$F$86:$ES$86, 'Assumptions&amp;Data'!$F$87:$ES$87), 0)</f>
        <v>0</v>
      </c>
      <c r="DE60" s="163">
        <f>IFERROR(_xlfn.XLOOKUP(DE57, 'Assumptions&amp;Data'!$F$86:$ES$86, 'Assumptions&amp;Data'!$F$87:$ES$87), 0)</f>
        <v>0</v>
      </c>
      <c r="DF60" s="163">
        <f>IFERROR(_xlfn.XLOOKUP(DF57, 'Assumptions&amp;Data'!$F$86:$ES$86, 'Assumptions&amp;Data'!$F$87:$ES$87), 0)</f>
        <v>0</v>
      </c>
      <c r="DG60" s="163">
        <f>IFERROR(_xlfn.XLOOKUP(DG57, 'Assumptions&amp;Data'!$F$86:$ES$86, 'Assumptions&amp;Data'!$F$87:$ES$87), 0)</f>
        <v>0</v>
      </c>
      <c r="DH60" s="163">
        <f>IFERROR(_xlfn.XLOOKUP(DH57, 'Assumptions&amp;Data'!$F$86:$ES$86, 'Assumptions&amp;Data'!$F$87:$ES$87), 0)</f>
        <v>0</v>
      </c>
      <c r="DI60" s="163">
        <f>IFERROR(_xlfn.XLOOKUP(DI57, 'Assumptions&amp;Data'!$F$86:$ES$86, 'Assumptions&amp;Data'!$F$87:$ES$87), 0)</f>
        <v>0</v>
      </c>
      <c r="DJ60" s="163">
        <f>IFERROR(_xlfn.XLOOKUP(DJ57, 'Assumptions&amp;Data'!$F$86:$ES$86, 'Assumptions&amp;Data'!$F$87:$ES$87), 0)</f>
        <v>0</v>
      </c>
      <c r="DK60" s="163">
        <f>IFERROR(_xlfn.XLOOKUP(DK57, 'Assumptions&amp;Data'!$F$86:$ES$86, 'Assumptions&amp;Data'!$F$87:$ES$87), 0)</f>
        <v>0</v>
      </c>
      <c r="DL60" s="163">
        <f>IFERROR(_xlfn.XLOOKUP(DL57, 'Assumptions&amp;Data'!$F$86:$ES$86, 'Assumptions&amp;Data'!$F$87:$ES$87), 0)</f>
        <v>0</v>
      </c>
      <c r="DM60" s="163">
        <f>IFERROR(_xlfn.XLOOKUP(DM57, 'Assumptions&amp;Data'!$F$86:$ES$86, 'Assumptions&amp;Data'!$F$87:$ES$87), 0)</f>
        <v>0</v>
      </c>
      <c r="DN60" s="163">
        <f>IFERROR(_xlfn.XLOOKUP(DN57, 'Assumptions&amp;Data'!$F$86:$ES$86, 'Assumptions&amp;Data'!$F$87:$ES$87), 0)</f>
        <v>0</v>
      </c>
      <c r="DO60" s="163">
        <f>IFERROR(_xlfn.XLOOKUP(DO57, 'Assumptions&amp;Data'!$F$86:$ES$86, 'Assumptions&amp;Data'!$F$87:$ES$87), 0)</f>
        <v>0</v>
      </c>
      <c r="DP60" s="163">
        <f>IFERROR(_xlfn.XLOOKUP(DP57, 'Assumptions&amp;Data'!$F$86:$ES$86, 'Assumptions&amp;Data'!$F$87:$ES$87), 0)</f>
        <v>0</v>
      </c>
      <c r="DQ60" s="163">
        <f>IFERROR(_xlfn.XLOOKUP(DQ57, 'Assumptions&amp;Data'!$F$86:$ES$86, 'Assumptions&amp;Data'!$F$87:$ES$87), 0)</f>
        <v>0</v>
      </c>
      <c r="DR60" s="163">
        <f>IFERROR(_xlfn.XLOOKUP(DR57, 'Assumptions&amp;Data'!$F$86:$ES$86, 'Assumptions&amp;Data'!$F$87:$ES$87), 0)</f>
        <v>0</v>
      </c>
      <c r="DS60" s="163">
        <f>IFERROR(_xlfn.XLOOKUP(DS57, 'Assumptions&amp;Data'!$F$86:$ES$86, 'Assumptions&amp;Data'!$F$87:$ES$87), 0)</f>
        <v>0</v>
      </c>
      <c r="DT60" s="163">
        <f>IFERROR(_xlfn.XLOOKUP(DT57, 'Assumptions&amp;Data'!$F$86:$ES$86, 'Assumptions&amp;Data'!$F$87:$ES$87), 0)</f>
        <v>0</v>
      </c>
      <c r="DU60" s="163">
        <f>IFERROR(_xlfn.XLOOKUP(DU57, 'Assumptions&amp;Data'!$F$86:$ES$86, 'Assumptions&amp;Data'!$F$87:$ES$87), 0)</f>
        <v>0</v>
      </c>
      <c r="DV60" s="163">
        <f>IFERROR(_xlfn.XLOOKUP(DV57, 'Assumptions&amp;Data'!$F$86:$ES$86, 'Assumptions&amp;Data'!$F$87:$ES$87), 0)</f>
        <v>0</v>
      </c>
      <c r="DW60" s="163">
        <f>IFERROR(_xlfn.XLOOKUP(DW57, 'Assumptions&amp;Data'!$F$86:$ES$86, 'Assumptions&amp;Data'!$F$87:$ES$87), 0)</f>
        <v>0</v>
      </c>
      <c r="DX60" s="163">
        <f>IFERROR(_xlfn.XLOOKUP(DX57, 'Assumptions&amp;Data'!$F$86:$ES$86, 'Assumptions&amp;Data'!$F$87:$ES$87), 0)</f>
        <v>0</v>
      </c>
      <c r="DY60" s="163">
        <f>IFERROR(_xlfn.XLOOKUP(DY57, 'Assumptions&amp;Data'!$F$86:$ES$86, 'Assumptions&amp;Data'!$F$87:$ES$87), 0)</f>
        <v>0</v>
      </c>
      <c r="DZ60" s="163">
        <f>IFERROR(_xlfn.XLOOKUP(DZ57, 'Assumptions&amp;Data'!$F$86:$ES$86, 'Assumptions&amp;Data'!$F$87:$ES$87), 0)</f>
        <v>0</v>
      </c>
      <c r="EA60" s="163">
        <f>IFERROR(_xlfn.XLOOKUP(EA57, 'Assumptions&amp;Data'!$F$86:$ES$86, 'Assumptions&amp;Data'!$F$87:$ES$87), 0)</f>
        <v>0</v>
      </c>
      <c r="EB60" s="163">
        <f>IFERROR(_xlfn.XLOOKUP(EB57, 'Assumptions&amp;Data'!$F$86:$ES$86, 'Assumptions&amp;Data'!$F$87:$ES$87), 0)</f>
        <v>0</v>
      </c>
      <c r="EC60" s="163">
        <f>IFERROR(_xlfn.XLOOKUP(EC57, 'Assumptions&amp;Data'!$F$86:$ES$86, 'Assumptions&amp;Data'!$F$87:$ES$87), 0)</f>
        <v>0</v>
      </c>
      <c r="ED60" s="163">
        <f>IFERROR(_xlfn.XLOOKUP(ED57, 'Assumptions&amp;Data'!$F$86:$ES$86, 'Assumptions&amp;Data'!$F$87:$ES$87), 0)</f>
        <v>0</v>
      </c>
      <c r="EE60" s="163">
        <f>IFERROR(_xlfn.XLOOKUP(EE57, 'Assumptions&amp;Data'!$F$86:$ES$86, 'Assumptions&amp;Data'!$F$87:$ES$87), 0)</f>
        <v>0</v>
      </c>
      <c r="EF60" s="163">
        <f>IFERROR(_xlfn.XLOOKUP(EF57, 'Assumptions&amp;Data'!$F$86:$ES$86, 'Assumptions&amp;Data'!$F$87:$ES$87), 0)</f>
        <v>0</v>
      </c>
      <c r="EG60" s="163">
        <f>IFERROR(_xlfn.XLOOKUP(EG57, 'Assumptions&amp;Data'!$F$86:$ES$86, 'Assumptions&amp;Data'!$F$87:$ES$87), 0)</f>
        <v>0</v>
      </c>
      <c r="EH60" s="163">
        <f>IFERROR(_xlfn.XLOOKUP(EH57, 'Assumptions&amp;Data'!$F$86:$ES$86, 'Assumptions&amp;Data'!$F$87:$ES$87), 0)</f>
        <v>0</v>
      </c>
      <c r="EI60" s="163">
        <f>IFERROR(_xlfn.XLOOKUP(EI57, 'Assumptions&amp;Data'!$F$86:$ES$86, 'Assumptions&amp;Data'!$F$87:$ES$87), 0)</f>
        <v>0</v>
      </c>
      <c r="EJ60" s="163">
        <f>IFERROR(_xlfn.XLOOKUP(EJ57, 'Assumptions&amp;Data'!$F$86:$ES$86, 'Assumptions&amp;Data'!$F$87:$ES$87), 0)</f>
        <v>0</v>
      </c>
      <c r="EK60" s="163">
        <f>IFERROR(_xlfn.XLOOKUP(EK57, 'Assumptions&amp;Data'!$F$86:$ES$86, 'Assumptions&amp;Data'!$F$87:$ES$87), 0)</f>
        <v>0</v>
      </c>
      <c r="EL60" s="163">
        <f>IFERROR(_xlfn.XLOOKUP(EL57, 'Assumptions&amp;Data'!$F$86:$ES$86, 'Assumptions&amp;Data'!$F$87:$ES$87), 0)</f>
        <v>0</v>
      </c>
      <c r="EM60" s="163">
        <f>IFERROR(_xlfn.XLOOKUP(EM57, 'Assumptions&amp;Data'!$F$86:$ES$86, 'Assumptions&amp;Data'!$F$87:$ES$87), 0)</f>
        <v>0</v>
      </c>
      <c r="EN60" s="163">
        <f>IFERROR(_xlfn.XLOOKUP(EN57, 'Assumptions&amp;Data'!$F$86:$ES$86, 'Assumptions&amp;Data'!$F$87:$ES$87), 0)</f>
        <v>0</v>
      </c>
      <c r="EO60" s="163">
        <f>IFERROR(_xlfn.XLOOKUP(EO57, 'Assumptions&amp;Data'!$F$86:$ES$86, 'Assumptions&amp;Data'!$F$87:$ES$87), 0)</f>
        <v>0</v>
      </c>
      <c r="EP60" s="163">
        <f>IFERROR(_xlfn.XLOOKUP(EP57, 'Assumptions&amp;Data'!$F$86:$ES$86, 'Assumptions&amp;Data'!$F$87:$ES$87), 0)</f>
        <v>0</v>
      </c>
      <c r="EQ60" s="163">
        <f>IFERROR(_xlfn.XLOOKUP(EQ57, 'Assumptions&amp;Data'!$F$86:$ES$86, 'Assumptions&amp;Data'!$F$87:$ES$87), 0)</f>
        <v>0</v>
      </c>
      <c r="ER60" s="163">
        <f>IFERROR(_xlfn.XLOOKUP(ER57, 'Assumptions&amp;Data'!$F$86:$ES$86, 'Assumptions&amp;Data'!$F$87:$ES$87), 0)</f>
        <v>0</v>
      </c>
      <c r="ES60" s="163">
        <f>IFERROR(_xlfn.XLOOKUP(ES57, 'Assumptions&amp;Data'!$F$86:$ES$86, 'Assumptions&amp;Data'!$F$87:$ES$87), 0)</f>
        <v>0</v>
      </c>
      <c r="ET60" s="163">
        <f>IFERROR(_xlfn.XLOOKUP(ET57, 'Assumptions&amp;Data'!$F$86:$ES$86, 'Assumptions&amp;Data'!$F$87:$ES$87), 0)</f>
        <v>0</v>
      </c>
      <c r="EU60" s="163">
        <f>IFERROR(_xlfn.XLOOKUP(EU57, 'Assumptions&amp;Data'!$F$86:$ES$86, 'Assumptions&amp;Data'!$F$87:$ES$87), 0)</f>
        <v>0</v>
      </c>
      <c r="EV60" s="163">
        <f>IFERROR(_xlfn.XLOOKUP(EV57, 'Assumptions&amp;Data'!$F$86:$ES$86, 'Assumptions&amp;Data'!$F$87:$ES$87), 0)</f>
        <v>0</v>
      </c>
      <c r="EW60" s="163">
        <f>IFERROR(_xlfn.XLOOKUP(EW57, 'Assumptions&amp;Data'!$F$86:$ES$86, 'Assumptions&amp;Data'!$F$87:$ES$87), 0)</f>
        <v>0</v>
      </c>
      <c r="EX60" s="163">
        <f>IFERROR(_xlfn.XLOOKUP(EX57, 'Assumptions&amp;Data'!$F$86:$ES$86, 'Assumptions&amp;Data'!$F$87:$ES$87), 0)</f>
        <v>0</v>
      </c>
      <c r="EY60" s="163">
        <f>IFERROR(_xlfn.XLOOKUP(EY57, 'Assumptions&amp;Data'!$F$86:$ES$86, 'Assumptions&amp;Data'!$F$87:$ES$87), 0)</f>
        <v>0</v>
      </c>
      <c r="EZ60" s="163">
        <f>IFERROR(_xlfn.XLOOKUP(EZ57, 'Assumptions&amp;Data'!$F$86:$ES$86, 'Assumptions&amp;Data'!$F$87:$ES$87), 0)</f>
        <v>0</v>
      </c>
      <c r="FA60" s="163">
        <f>IFERROR(_xlfn.XLOOKUP(FA57, 'Assumptions&amp;Data'!$F$86:$ES$86, 'Assumptions&amp;Data'!$F$87:$ES$87), 0)</f>
        <v>0</v>
      </c>
      <c r="FB60" s="163">
        <f>IFERROR(_xlfn.XLOOKUP(FB57, 'Assumptions&amp;Data'!$F$86:$ES$86, 'Assumptions&amp;Data'!$F$87:$ES$87), 0)</f>
        <v>0</v>
      </c>
      <c r="FC60" s="163">
        <f>IFERROR(_xlfn.XLOOKUP(FC57, 'Assumptions&amp;Data'!$F$86:$ES$86, 'Assumptions&amp;Data'!$F$87:$ES$87), 0)</f>
        <v>0</v>
      </c>
      <c r="FD60" s="163">
        <f>IFERROR(_xlfn.XLOOKUP(FD57, 'Assumptions&amp;Data'!$F$86:$ES$86, 'Assumptions&amp;Data'!$F$87:$ES$87), 0)</f>
        <v>0</v>
      </c>
      <c r="FE60" s="163">
        <f>IFERROR(_xlfn.XLOOKUP(FE57, 'Assumptions&amp;Data'!$F$86:$ES$86, 'Assumptions&amp;Data'!$F$87:$ES$87), 0)</f>
        <v>0</v>
      </c>
      <c r="FF60" s="163">
        <f>IFERROR(_xlfn.XLOOKUP(FF57, 'Assumptions&amp;Data'!$F$86:$ES$86, 'Assumptions&amp;Data'!$F$87:$ES$87), 0)</f>
        <v>0</v>
      </c>
      <c r="FG60" s="163">
        <f>IFERROR(_xlfn.XLOOKUP(FG57, 'Assumptions&amp;Data'!$F$86:$ES$86, 'Assumptions&amp;Data'!$F$87:$ES$87), 0)</f>
        <v>0</v>
      </c>
      <c r="FH60" s="163">
        <f>IFERROR(_xlfn.XLOOKUP(FH57, 'Assumptions&amp;Data'!$F$86:$ES$86, 'Assumptions&amp;Data'!$F$87:$ES$87), 0)</f>
        <v>0</v>
      </c>
      <c r="FI60" s="163">
        <f>IFERROR(_xlfn.XLOOKUP(FI57, 'Assumptions&amp;Data'!$F$86:$ES$86, 'Assumptions&amp;Data'!$F$87:$ES$87), 0)</f>
        <v>0</v>
      </c>
      <c r="FJ60" s="163">
        <f>IFERROR(_xlfn.XLOOKUP(FJ57, 'Assumptions&amp;Data'!$F$86:$ES$86, 'Assumptions&amp;Data'!$F$87:$ES$87), 0)</f>
        <v>0</v>
      </c>
      <c r="FK60" s="163">
        <f>IFERROR(_xlfn.XLOOKUP(FK57, 'Assumptions&amp;Data'!$F$86:$ES$86, 'Assumptions&amp;Data'!$F$87:$ES$87), 0)</f>
        <v>0</v>
      </c>
      <c r="FL60" s="163">
        <f>IFERROR(_xlfn.XLOOKUP(FL57, 'Assumptions&amp;Data'!$F$86:$ES$86, 'Assumptions&amp;Data'!$F$87:$ES$87), 0)</f>
        <v>0</v>
      </c>
      <c r="FM60" s="163">
        <f>IFERROR(_xlfn.XLOOKUP(FM57, 'Assumptions&amp;Data'!$F$86:$ES$86, 'Assumptions&amp;Data'!$F$87:$ES$87), 0)</f>
        <v>0</v>
      </c>
      <c r="FN60" s="163">
        <f>IFERROR(_xlfn.XLOOKUP(FN57, 'Assumptions&amp;Data'!$F$86:$ES$86, 'Assumptions&amp;Data'!$F$87:$ES$87), 0)</f>
        <v>0</v>
      </c>
      <c r="FO60" s="163">
        <f>IFERROR(_xlfn.XLOOKUP(FO57, 'Assumptions&amp;Data'!$F$86:$ES$86, 'Assumptions&amp;Data'!$F$87:$ES$87), 0)</f>
        <v>0</v>
      </c>
    </row>
    <row r="61" spans="1:176" x14ac:dyDescent="0.3">
      <c r="B61" s="7" t="s">
        <v>76</v>
      </c>
      <c r="D61" s="136">
        <f>SUM(F61:FO61)</f>
        <v>1</v>
      </c>
      <c r="F61" s="56">
        <f>IFERROR(_xlfn.XLOOKUP(F57, 'Assumptions&amp;Data'!$F$86:$ES$86, 'Assumptions&amp;Data'!$F$88:$ES$88), 0)</f>
        <v>0</v>
      </c>
      <c r="G61" s="56">
        <f>IFERROR(_xlfn.XLOOKUP(G57, 'Assumptions&amp;Data'!$F$86:$ES$86, 'Assumptions&amp;Data'!$F$88:$ES$88), 0)</f>
        <v>0</v>
      </c>
      <c r="H61" s="56">
        <f>IFERROR(_xlfn.XLOOKUP(H57, 'Assumptions&amp;Data'!$F$86:$ES$86, 'Assumptions&amp;Data'!$F$88:$ES$88), 0)</f>
        <v>0</v>
      </c>
      <c r="I61" s="56">
        <f>IFERROR(_xlfn.XLOOKUP(I57, 'Assumptions&amp;Data'!$F$86:$ES$86, 'Assumptions&amp;Data'!$F$88:$ES$88), 0)</f>
        <v>0</v>
      </c>
      <c r="J61" s="56">
        <f>IFERROR(_xlfn.XLOOKUP(J57, 'Assumptions&amp;Data'!$F$86:$ES$86, 'Assumptions&amp;Data'!$F$88:$ES$88), 0)</f>
        <v>0</v>
      </c>
      <c r="K61" s="56">
        <f>IFERROR(_xlfn.XLOOKUP(K57, 'Assumptions&amp;Data'!$F$86:$ES$86, 'Assumptions&amp;Data'!$F$88:$ES$88), 0)</f>
        <v>0</v>
      </c>
      <c r="L61" s="56">
        <f>IFERROR(_xlfn.XLOOKUP(L57, 'Assumptions&amp;Data'!$F$86:$ES$86, 'Assumptions&amp;Data'!$F$88:$ES$88), 0)</f>
        <v>0</v>
      </c>
      <c r="M61" s="56">
        <f>IFERROR(_xlfn.XLOOKUP(M57, 'Assumptions&amp;Data'!$F$86:$ES$86, 'Assumptions&amp;Data'!$F$88:$ES$88), 0)</f>
        <v>0</v>
      </c>
      <c r="N61" s="56">
        <f>IFERROR(_xlfn.XLOOKUP(N57, 'Assumptions&amp;Data'!$F$86:$ES$86, 'Assumptions&amp;Data'!$F$88:$ES$88), 0)</f>
        <v>0</v>
      </c>
      <c r="O61" s="56">
        <f>IFERROR(_xlfn.XLOOKUP(O57, 'Assumptions&amp;Data'!$F$86:$ES$86, 'Assumptions&amp;Data'!$F$88:$ES$88), 0)</f>
        <v>0</v>
      </c>
      <c r="P61" s="56">
        <f>IFERROR(_xlfn.XLOOKUP(P57, 'Assumptions&amp;Data'!$F$86:$ES$86, 'Assumptions&amp;Data'!$F$88:$ES$88), 0)</f>
        <v>0</v>
      </c>
      <c r="Q61" s="56">
        <f>IFERROR(_xlfn.XLOOKUP(Q57, 'Assumptions&amp;Data'!$F$86:$ES$86, 'Assumptions&amp;Data'!$F$88:$ES$88), 0)</f>
        <v>0</v>
      </c>
      <c r="R61" s="56">
        <f>IFERROR(_xlfn.XLOOKUP(R57, 'Assumptions&amp;Data'!$F$86:$ES$86, 'Assumptions&amp;Data'!$F$88:$ES$88), 0)</f>
        <v>0</v>
      </c>
      <c r="S61" s="56">
        <f>IFERROR(_xlfn.XLOOKUP(S57, 'Assumptions&amp;Data'!$F$86:$ES$86, 'Assumptions&amp;Data'!$F$88:$ES$88), 0)</f>
        <v>0</v>
      </c>
      <c r="T61" s="56">
        <f>IFERROR(_xlfn.XLOOKUP(T57, 'Assumptions&amp;Data'!$F$86:$ES$86, 'Assumptions&amp;Data'!$F$88:$ES$88), 0)</f>
        <v>0</v>
      </c>
      <c r="U61" s="56">
        <f>IFERROR(_xlfn.XLOOKUP(U57, 'Assumptions&amp;Data'!$F$86:$ES$86, 'Assumptions&amp;Data'!$F$88:$ES$88), 0)</f>
        <v>0</v>
      </c>
      <c r="V61" s="56">
        <f>IFERROR(_xlfn.XLOOKUP(V57, 'Assumptions&amp;Data'!$F$86:$ES$86, 'Assumptions&amp;Data'!$F$88:$ES$88), 0)</f>
        <v>0</v>
      </c>
      <c r="W61" s="56">
        <f>IFERROR(_xlfn.XLOOKUP(W57, 'Assumptions&amp;Data'!$F$86:$ES$86, 'Assumptions&amp;Data'!$F$88:$ES$88), 0)</f>
        <v>0</v>
      </c>
      <c r="X61" s="56">
        <f>IFERROR(_xlfn.XLOOKUP(X57, 'Assumptions&amp;Data'!$F$86:$ES$86, 'Assumptions&amp;Data'!$F$88:$ES$88), 0)</f>
        <v>0</v>
      </c>
      <c r="Y61" s="56">
        <f>IFERROR(_xlfn.XLOOKUP(Y57, 'Assumptions&amp;Data'!$F$86:$ES$86, 'Assumptions&amp;Data'!$F$88:$ES$88), 0)</f>
        <v>0</v>
      </c>
      <c r="Z61" s="56">
        <f>IFERROR(_xlfn.XLOOKUP(Z57, 'Assumptions&amp;Data'!$F$86:$ES$86, 'Assumptions&amp;Data'!$F$88:$ES$88), 0)</f>
        <v>7.4999999999999997E-2</v>
      </c>
      <c r="AA61" s="56">
        <f>IFERROR(_xlfn.XLOOKUP(AA57, 'Assumptions&amp;Data'!$F$86:$ES$86, 'Assumptions&amp;Data'!$F$88:$ES$88), 0)</f>
        <v>7.4999999999999997E-2</v>
      </c>
      <c r="AB61" s="56">
        <f>IFERROR(_xlfn.XLOOKUP(AB57, 'Assumptions&amp;Data'!$F$86:$ES$86, 'Assumptions&amp;Data'!$F$88:$ES$88), 0)</f>
        <v>7.4999999999999997E-2</v>
      </c>
      <c r="AC61" s="56">
        <f>IFERROR(_xlfn.XLOOKUP(AC57, 'Assumptions&amp;Data'!$F$86:$ES$86, 'Assumptions&amp;Data'!$F$88:$ES$88), 0)</f>
        <v>0.05</v>
      </c>
      <c r="AD61" s="56">
        <f>IFERROR(_xlfn.XLOOKUP(AD57, 'Assumptions&amp;Data'!$F$86:$ES$86, 'Assumptions&amp;Data'!$F$88:$ES$88), 0)</f>
        <v>0.05</v>
      </c>
      <c r="AE61" s="56">
        <f>IFERROR(_xlfn.XLOOKUP(AE57, 'Assumptions&amp;Data'!$F$86:$ES$86, 'Assumptions&amp;Data'!$F$88:$ES$88), 0)</f>
        <v>0.05</v>
      </c>
      <c r="AF61" s="56">
        <f>IFERROR(_xlfn.XLOOKUP(AF57, 'Assumptions&amp;Data'!$F$86:$ES$86, 'Assumptions&amp;Data'!$F$88:$ES$88), 0)</f>
        <v>0.05</v>
      </c>
      <c r="AG61" s="56">
        <f>IFERROR(_xlfn.XLOOKUP(AG57, 'Assumptions&amp;Data'!$F$86:$ES$86, 'Assumptions&amp;Data'!$F$88:$ES$88), 0)</f>
        <v>0.03</v>
      </c>
      <c r="AH61" s="56">
        <f>IFERROR(_xlfn.XLOOKUP(AH57, 'Assumptions&amp;Data'!$F$86:$ES$86, 'Assumptions&amp;Data'!$F$88:$ES$88), 0)</f>
        <v>0.03</v>
      </c>
      <c r="AI61" s="56">
        <f>IFERROR(_xlfn.XLOOKUP(AI57, 'Assumptions&amp;Data'!$F$86:$ES$86, 'Assumptions&amp;Data'!$F$88:$ES$88), 0)</f>
        <v>0.03</v>
      </c>
      <c r="AJ61" s="56">
        <f>IFERROR(_xlfn.XLOOKUP(AJ57, 'Assumptions&amp;Data'!$F$86:$ES$86, 'Assumptions&amp;Data'!$F$88:$ES$88), 0)</f>
        <v>0.03</v>
      </c>
      <c r="AK61" s="56">
        <f>IFERROR(_xlfn.XLOOKUP(AK57, 'Assumptions&amp;Data'!$F$86:$ES$86, 'Assumptions&amp;Data'!$F$88:$ES$88), 0)</f>
        <v>0.03</v>
      </c>
      <c r="AL61" s="56">
        <f>IFERROR(_xlfn.XLOOKUP(AL57, 'Assumptions&amp;Data'!$F$86:$ES$86, 'Assumptions&amp;Data'!$F$88:$ES$88), 0)</f>
        <v>0.03</v>
      </c>
      <c r="AM61" s="56">
        <f>IFERROR(_xlfn.XLOOKUP(AM57, 'Assumptions&amp;Data'!$F$86:$ES$86, 'Assumptions&amp;Data'!$F$88:$ES$88), 0)</f>
        <v>0.03</v>
      </c>
      <c r="AN61" s="56">
        <f>IFERROR(_xlfn.XLOOKUP(AN57, 'Assumptions&amp;Data'!$F$86:$ES$86, 'Assumptions&amp;Data'!$F$88:$ES$88), 0)</f>
        <v>0.03</v>
      </c>
      <c r="AO61" s="56">
        <f>IFERROR(_xlfn.XLOOKUP(AO57, 'Assumptions&amp;Data'!$F$86:$ES$86, 'Assumptions&amp;Data'!$F$88:$ES$88), 0)</f>
        <v>0.03</v>
      </c>
      <c r="AP61" s="56">
        <f>IFERROR(_xlfn.XLOOKUP(AP57, 'Assumptions&amp;Data'!$F$86:$ES$86, 'Assumptions&amp;Data'!$F$88:$ES$88), 0)</f>
        <v>0.03</v>
      </c>
      <c r="AQ61" s="56">
        <f>IFERROR(_xlfn.XLOOKUP(AQ57, 'Assumptions&amp;Data'!$F$86:$ES$86, 'Assumptions&amp;Data'!$F$88:$ES$88), 0)</f>
        <v>0.03</v>
      </c>
      <c r="AR61" s="56">
        <f>IFERROR(_xlfn.XLOOKUP(AR57, 'Assumptions&amp;Data'!$F$86:$ES$86, 'Assumptions&amp;Data'!$F$88:$ES$88), 0)</f>
        <v>0.03</v>
      </c>
      <c r="AS61" s="56">
        <f>IFERROR(_xlfn.XLOOKUP(AS57, 'Assumptions&amp;Data'!$F$86:$ES$86, 'Assumptions&amp;Data'!$F$88:$ES$88), 0)</f>
        <v>0.03</v>
      </c>
      <c r="AT61" s="56">
        <f>IFERROR(_xlfn.XLOOKUP(AT57, 'Assumptions&amp;Data'!$F$86:$ES$86, 'Assumptions&amp;Data'!$F$88:$ES$88), 0)</f>
        <v>0.03</v>
      </c>
      <c r="AU61" s="56">
        <f>IFERROR(_xlfn.XLOOKUP(AU57, 'Assumptions&amp;Data'!$F$86:$ES$86, 'Assumptions&amp;Data'!$F$88:$ES$88), 0)</f>
        <v>0.03</v>
      </c>
      <c r="AV61" s="56">
        <f>IFERROR(_xlfn.XLOOKUP(AV57, 'Assumptions&amp;Data'!$F$86:$ES$86, 'Assumptions&amp;Data'!$F$88:$ES$88), 0)</f>
        <v>7.0000000000000007E-2</v>
      </c>
      <c r="AW61" s="56">
        <f>IFERROR(_xlfn.XLOOKUP(AW57, 'Assumptions&amp;Data'!$F$86:$ES$86, 'Assumptions&amp;Data'!$F$88:$ES$88), 0)</f>
        <v>0.03</v>
      </c>
      <c r="AX61" s="56">
        <f>IFERROR(_xlfn.XLOOKUP(AX57, 'Assumptions&amp;Data'!$F$86:$ES$86, 'Assumptions&amp;Data'!$F$88:$ES$88), 0)</f>
        <v>2.4999999999999689E-2</v>
      </c>
      <c r="AY61" s="56">
        <f>IFERROR(_xlfn.XLOOKUP(AY57, 'Assumptions&amp;Data'!$F$86:$ES$86, 'Assumptions&amp;Data'!$F$88:$ES$88), 0)</f>
        <v>0</v>
      </c>
      <c r="AZ61" s="56">
        <f>IFERROR(_xlfn.XLOOKUP(AZ57, 'Assumptions&amp;Data'!$F$86:$ES$86, 'Assumptions&amp;Data'!$F$88:$ES$88), 0)</f>
        <v>0</v>
      </c>
      <c r="BA61" s="56">
        <f>IFERROR(_xlfn.XLOOKUP(BA57, 'Assumptions&amp;Data'!$F$86:$ES$86, 'Assumptions&amp;Data'!$F$88:$ES$88), 0)</f>
        <v>0</v>
      </c>
      <c r="BB61" s="56">
        <f>IFERROR(_xlfn.XLOOKUP(BB57, 'Assumptions&amp;Data'!$F$86:$ES$86, 'Assumptions&amp;Data'!$F$88:$ES$88), 0)</f>
        <v>0</v>
      </c>
      <c r="BC61" s="56">
        <f>IFERROR(_xlfn.XLOOKUP(BC57, 'Assumptions&amp;Data'!$F$86:$ES$86, 'Assumptions&amp;Data'!$F$88:$ES$88), 0)</f>
        <v>0</v>
      </c>
      <c r="BD61" s="56">
        <f>IFERROR(_xlfn.XLOOKUP(BD57, 'Assumptions&amp;Data'!$F$86:$ES$86, 'Assumptions&amp;Data'!$F$88:$ES$88), 0)</f>
        <v>0</v>
      </c>
      <c r="BE61" s="56">
        <f>IFERROR(_xlfn.XLOOKUP(BE57, 'Assumptions&amp;Data'!$F$86:$ES$86, 'Assumptions&amp;Data'!$F$88:$ES$88), 0)</f>
        <v>0</v>
      </c>
      <c r="BF61" s="56">
        <f>IFERROR(_xlfn.XLOOKUP(BF57, 'Assumptions&amp;Data'!$F$86:$ES$86, 'Assumptions&amp;Data'!$F$88:$ES$88), 0)</f>
        <v>0</v>
      </c>
      <c r="BG61" s="56">
        <f>IFERROR(_xlfn.XLOOKUP(BG57, 'Assumptions&amp;Data'!$F$86:$ES$86, 'Assumptions&amp;Data'!$F$88:$ES$88), 0)</f>
        <v>0</v>
      </c>
      <c r="BH61" s="56">
        <f>IFERROR(_xlfn.XLOOKUP(BH57, 'Assumptions&amp;Data'!$F$86:$ES$86, 'Assumptions&amp;Data'!$F$88:$ES$88), 0)</f>
        <v>0</v>
      </c>
      <c r="BI61" s="56">
        <f>IFERROR(_xlfn.XLOOKUP(BI57, 'Assumptions&amp;Data'!$F$86:$ES$86, 'Assumptions&amp;Data'!$F$88:$ES$88), 0)</f>
        <v>0</v>
      </c>
      <c r="BJ61" s="56">
        <f>IFERROR(_xlfn.XLOOKUP(BJ57, 'Assumptions&amp;Data'!$F$86:$ES$86, 'Assumptions&amp;Data'!$F$88:$ES$88), 0)</f>
        <v>0</v>
      </c>
      <c r="BK61" s="56">
        <f>IFERROR(_xlfn.XLOOKUP(BK57, 'Assumptions&amp;Data'!$F$86:$ES$86, 'Assumptions&amp;Data'!$F$88:$ES$88), 0)</f>
        <v>0</v>
      </c>
      <c r="BL61" s="56">
        <f>IFERROR(_xlfn.XLOOKUP(BL57, 'Assumptions&amp;Data'!$F$86:$ES$86, 'Assumptions&amp;Data'!$F$88:$ES$88), 0)</f>
        <v>0</v>
      </c>
      <c r="BM61" s="56">
        <f>IFERROR(_xlfn.XLOOKUP(BM57, 'Assumptions&amp;Data'!$F$86:$ES$86, 'Assumptions&amp;Data'!$F$88:$ES$88), 0)</f>
        <v>0</v>
      </c>
      <c r="BN61" s="56">
        <f>IFERROR(_xlfn.XLOOKUP(BN57, 'Assumptions&amp;Data'!$F$86:$ES$86, 'Assumptions&amp;Data'!$F$88:$ES$88), 0)</f>
        <v>0</v>
      </c>
      <c r="BO61" s="56">
        <f>IFERROR(_xlfn.XLOOKUP(BO57, 'Assumptions&amp;Data'!$F$86:$ES$86, 'Assumptions&amp;Data'!$F$88:$ES$88), 0)</f>
        <v>0</v>
      </c>
      <c r="BP61" s="56">
        <f>IFERROR(_xlfn.XLOOKUP(BP57, 'Assumptions&amp;Data'!$F$86:$ES$86, 'Assumptions&amp;Data'!$F$88:$ES$88), 0)</f>
        <v>0</v>
      </c>
      <c r="BQ61" s="56">
        <f>IFERROR(_xlfn.XLOOKUP(BQ57, 'Assumptions&amp;Data'!$F$86:$ES$86, 'Assumptions&amp;Data'!$F$88:$ES$88), 0)</f>
        <v>0</v>
      </c>
      <c r="BR61" s="56">
        <f>IFERROR(_xlfn.XLOOKUP(BR57, 'Assumptions&amp;Data'!$F$86:$ES$86, 'Assumptions&amp;Data'!$F$88:$ES$88), 0)</f>
        <v>0</v>
      </c>
      <c r="BS61" s="56">
        <f>IFERROR(_xlfn.XLOOKUP(BS57, 'Assumptions&amp;Data'!$F$86:$ES$86, 'Assumptions&amp;Data'!$F$88:$ES$88), 0)</f>
        <v>0</v>
      </c>
      <c r="BT61" s="56">
        <f>IFERROR(_xlfn.XLOOKUP(BT57, 'Assumptions&amp;Data'!$F$86:$ES$86, 'Assumptions&amp;Data'!$F$88:$ES$88), 0)</f>
        <v>0</v>
      </c>
      <c r="BU61" s="56">
        <f>IFERROR(_xlfn.XLOOKUP(BU57, 'Assumptions&amp;Data'!$F$86:$ES$86, 'Assumptions&amp;Data'!$F$88:$ES$88), 0)</f>
        <v>0</v>
      </c>
      <c r="BV61" s="56">
        <f>IFERROR(_xlfn.XLOOKUP(BV57, 'Assumptions&amp;Data'!$F$86:$ES$86, 'Assumptions&amp;Data'!$F$88:$ES$88), 0)</f>
        <v>0</v>
      </c>
      <c r="BW61" s="56">
        <f>IFERROR(_xlfn.XLOOKUP(BW57, 'Assumptions&amp;Data'!$F$86:$ES$86, 'Assumptions&amp;Data'!$F$88:$ES$88), 0)</f>
        <v>0</v>
      </c>
      <c r="BX61" s="56">
        <f>IFERROR(_xlfn.XLOOKUP(BX57, 'Assumptions&amp;Data'!$F$86:$ES$86, 'Assumptions&amp;Data'!$F$88:$ES$88), 0)</f>
        <v>0</v>
      </c>
      <c r="BY61" s="56">
        <f>IFERROR(_xlfn.XLOOKUP(BY57, 'Assumptions&amp;Data'!$F$86:$ES$86, 'Assumptions&amp;Data'!$F$88:$ES$88), 0)</f>
        <v>0</v>
      </c>
      <c r="BZ61" s="56">
        <f>IFERROR(_xlfn.XLOOKUP(BZ57, 'Assumptions&amp;Data'!$F$86:$ES$86, 'Assumptions&amp;Data'!$F$88:$ES$88), 0)</f>
        <v>0</v>
      </c>
      <c r="CA61" s="56">
        <f>IFERROR(_xlfn.XLOOKUP(CA57, 'Assumptions&amp;Data'!$F$86:$ES$86, 'Assumptions&amp;Data'!$F$88:$ES$88), 0)</f>
        <v>0</v>
      </c>
      <c r="CB61" s="56">
        <f>IFERROR(_xlfn.XLOOKUP(CB57, 'Assumptions&amp;Data'!$F$86:$ES$86, 'Assumptions&amp;Data'!$F$88:$ES$88), 0)</f>
        <v>0</v>
      </c>
      <c r="CC61" s="56">
        <f>IFERROR(_xlfn.XLOOKUP(CC57, 'Assumptions&amp;Data'!$F$86:$ES$86, 'Assumptions&amp;Data'!$F$88:$ES$88), 0)</f>
        <v>0</v>
      </c>
      <c r="CD61" s="56">
        <f>IFERROR(_xlfn.XLOOKUP(CD57, 'Assumptions&amp;Data'!$F$86:$ES$86, 'Assumptions&amp;Data'!$F$88:$ES$88), 0)</f>
        <v>0</v>
      </c>
      <c r="CE61" s="56">
        <f>IFERROR(_xlfn.XLOOKUP(CE57, 'Assumptions&amp;Data'!$F$86:$ES$86, 'Assumptions&amp;Data'!$F$88:$ES$88), 0)</f>
        <v>0</v>
      </c>
      <c r="CF61" s="56">
        <f>IFERROR(_xlfn.XLOOKUP(CF57, 'Assumptions&amp;Data'!$F$86:$ES$86, 'Assumptions&amp;Data'!$F$88:$ES$88), 0)</f>
        <v>0</v>
      </c>
      <c r="CG61" s="56">
        <f>IFERROR(_xlfn.XLOOKUP(CG57, 'Assumptions&amp;Data'!$F$86:$ES$86, 'Assumptions&amp;Data'!$F$88:$ES$88), 0)</f>
        <v>0</v>
      </c>
      <c r="CH61" s="56">
        <f>IFERROR(_xlfn.XLOOKUP(CH57, 'Assumptions&amp;Data'!$F$86:$ES$86, 'Assumptions&amp;Data'!$F$88:$ES$88), 0)</f>
        <v>0</v>
      </c>
      <c r="CI61" s="56">
        <f>IFERROR(_xlfn.XLOOKUP(CI57, 'Assumptions&amp;Data'!$F$86:$ES$86, 'Assumptions&amp;Data'!$F$88:$ES$88), 0)</f>
        <v>0</v>
      </c>
      <c r="CJ61" s="56">
        <f>IFERROR(_xlfn.XLOOKUP(CJ57, 'Assumptions&amp;Data'!$F$86:$ES$86, 'Assumptions&amp;Data'!$F$88:$ES$88), 0)</f>
        <v>0</v>
      </c>
      <c r="CK61" s="56">
        <f>IFERROR(_xlfn.XLOOKUP(CK57, 'Assumptions&amp;Data'!$F$86:$ES$86, 'Assumptions&amp;Data'!$F$88:$ES$88), 0)</f>
        <v>0</v>
      </c>
      <c r="CL61" s="56">
        <f>IFERROR(_xlfn.XLOOKUP(CL57, 'Assumptions&amp;Data'!$F$86:$ES$86, 'Assumptions&amp;Data'!$F$88:$ES$88), 0)</f>
        <v>0</v>
      </c>
      <c r="CM61" s="56">
        <f>IFERROR(_xlfn.XLOOKUP(CM57, 'Assumptions&amp;Data'!$F$86:$ES$86, 'Assumptions&amp;Data'!$F$88:$ES$88), 0)</f>
        <v>0</v>
      </c>
      <c r="CN61" s="56">
        <f>IFERROR(_xlfn.XLOOKUP(CN57, 'Assumptions&amp;Data'!$F$86:$ES$86, 'Assumptions&amp;Data'!$F$88:$ES$88), 0)</f>
        <v>0</v>
      </c>
      <c r="CO61" s="56">
        <f>IFERROR(_xlfn.XLOOKUP(CO57, 'Assumptions&amp;Data'!$F$86:$ES$86, 'Assumptions&amp;Data'!$F$88:$ES$88), 0)</f>
        <v>0</v>
      </c>
      <c r="CP61" s="56">
        <f>IFERROR(_xlfn.XLOOKUP(CP57, 'Assumptions&amp;Data'!$F$86:$ES$86, 'Assumptions&amp;Data'!$F$88:$ES$88), 0)</f>
        <v>0</v>
      </c>
      <c r="CQ61" s="56">
        <f>IFERROR(_xlfn.XLOOKUP(CQ57, 'Assumptions&amp;Data'!$F$86:$ES$86, 'Assumptions&amp;Data'!$F$88:$ES$88), 0)</f>
        <v>0</v>
      </c>
      <c r="CR61" s="56">
        <f>IFERROR(_xlfn.XLOOKUP(CR57, 'Assumptions&amp;Data'!$F$86:$ES$86, 'Assumptions&amp;Data'!$F$88:$ES$88), 0)</f>
        <v>0</v>
      </c>
      <c r="CS61" s="56">
        <f>IFERROR(_xlfn.XLOOKUP(CS57, 'Assumptions&amp;Data'!$F$86:$ES$86, 'Assumptions&amp;Data'!$F$88:$ES$88), 0)</f>
        <v>0</v>
      </c>
      <c r="CT61" s="56">
        <f>IFERROR(_xlfn.XLOOKUP(CT57, 'Assumptions&amp;Data'!$F$86:$ES$86, 'Assumptions&amp;Data'!$F$88:$ES$88), 0)</f>
        <v>0</v>
      </c>
      <c r="CU61" s="56">
        <f>IFERROR(_xlfn.XLOOKUP(CU57, 'Assumptions&amp;Data'!$F$86:$ES$86, 'Assumptions&amp;Data'!$F$88:$ES$88), 0)</f>
        <v>0</v>
      </c>
      <c r="CV61" s="56">
        <f>IFERROR(_xlfn.XLOOKUP(CV57, 'Assumptions&amp;Data'!$F$86:$ES$86, 'Assumptions&amp;Data'!$F$88:$ES$88), 0)</f>
        <v>0</v>
      </c>
      <c r="CW61" s="56">
        <f>IFERROR(_xlfn.XLOOKUP(CW57, 'Assumptions&amp;Data'!$F$86:$ES$86, 'Assumptions&amp;Data'!$F$88:$ES$88), 0)</f>
        <v>0</v>
      </c>
      <c r="CX61" s="56">
        <f>IFERROR(_xlfn.XLOOKUP(CX57, 'Assumptions&amp;Data'!$F$86:$ES$86, 'Assumptions&amp;Data'!$F$88:$ES$88), 0)</f>
        <v>0</v>
      </c>
      <c r="CY61" s="56">
        <f>IFERROR(_xlfn.XLOOKUP(CY57, 'Assumptions&amp;Data'!$F$86:$ES$86, 'Assumptions&amp;Data'!$F$88:$ES$88), 0)</f>
        <v>0</v>
      </c>
      <c r="CZ61" s="56">
        <f>IFERROR(_xlfn.XLOOKUP(CZ57, 'Assumptions&amp;Data'!$F$86:$ES$86, 'Assumptions&amp;Data'!$F$88:$ES$88), 0)</f>
        <v>0</v>
      </c>
      <c r="DA61" s="56">
        <f>IFERROR(_xlfn.XLOOKUP(DA57, 'Assumptions&amp;Data'!$F$86:$ES$86, 'Assumptions&amp;Data'!$F$88:$ES$88), 0)</f>
        <v>0</v>
      </c>
      <c r="DB61" s="56">
        <f>IFERROR(_xlfn.XLOOKUP(DB57, 'Assumptions&amp;Data'!$F$86:$ES$86, 'Assumptions&amp;Data'!$F$88:$ES$88), 0)</f>
        <v>0</v>
      </c>
      <c r="DC61" s="56">
        <f>IFERROR(_xlfn.XLOOKUP(DC57, 'Assumptions&amp;Data'!$F$86:$ES$86, 'Assumptions&amp;Data'!$F$88:$ES$88), 0)</f>
        <v>0</v>
      </c>
      <c r="DD61" s="56">
        <f>IFERROR(_xlfn.XLOOKUP(DD57, 'Assumptions&amp;Data'!$F$86:$ES$86, 'Assumptions&amp;Data'!$F$88:$ES$88), 0)</f>
        <v>0</v>
      </c>
      <c r="DE61" s="56">
        <f>IFERROR(_xlfn.XLOOKUP(DE57, 'Assumptions&amp;Data'!$F$86:$ES$86, 'Assumptions&amp;Data'!$F$88:$ES$88), 0)</f>
        <v>0</v>
      </c>
      <c r="DF61" s="56">
        <f>IFERROR(_xlfn.XLOOKUP(DF57, 'Assumptions&amp;Data'!$F$86:$ES$86, 'Assumptions&amp;Data'!$F$88:$ES$88), 0)</f>
        <v>0</v>
      </c>
      <c r="DG61" s="56">
        <f>IFERROR(_xlfn.XLOOKUP(DG57, 'Assumptions&amp;Data'!$F$86:$ES$86, 'Assumptions&amp;Data'!$F$88:$ES$88), 0)</f>
        <v>0</v>
      </c>
      <c r="DH61" s="56">
        <f>IFERROR(_xlfn.XLOOKUP(DH57, 'Assumptions&amp;Data'!$F$86:$ES$86, 'Assumptions&amp;Data'!$F$88:$ES$88), 0)</f>
        <v>0</v>
      </c>
      <c r="DI61" s="56">
        <f>IFERROR(_xlfn.XLOOKUP(DI57, 'Assumptions&amp;Data'!$F$86:$ES$86, 'Assumptions&amp;Data'!$F$88:$ES$88), 0)</f>
        <v>0</v>
      </c>
      <c r="DJ61" s="56">
        <f>IFERROR(_xlfn.XLOOKUP(DJ57, 'Assumptions&amp;Data'!$F$86:$ES$86, 'Assumptions&amp;Data'!$F$88:$ES$88), 0)</f>
        <v>0</v>
      </c>
      <c r="DK61" s="56">
        <f>IFERROR(_xlfn.XLOOKUP(DK57, 'Assumptions&amp;Data'!$F$86:$ES$86, 'Assumptions&amp;Data'!$F$88:$ES$88), 0)</f>
        <v>0</v>
      </c>
      <c r="DL61" s="56">
        <f>IFERROR(_xlfn.XLOOKUP(DL57, 'Assumptions&amp;Data'!$F$86:$ES$86, 'Assumptions&amp;Data'!$F$88:$ES$88), 0)</f>
        <v>0</v>
      </c>
      <c r="DM61" s="56">
        <f>IFERROR(_xlfn.XLOOKUP(DM57, 'Assumptions&amp;Data'!$F$86:$ES$86, 'Assumptions&amp;Data'!$F$88:$ES$88), 0)</f>
        <v>0</v>
      </c>
      <c r="DN61" s="56">
        <f>IFERROR(_xlfn.XLOOKUP(DN57, 'Assumptions&amp;Data'!$F$86:$ES$86, 'Assumptions&amp;Data'!$F$88:$ES$88), 0)</f>
        <v>0</v>
      </c>
      <c r="DO61" s="56">
        <f>IFERROR(_xlfn.XLOOKUP(DO57, 'Assumptions&amp;Data'!$F$86:$ES$86, 'Assumptions&amp;Data'!$F$88:$ES$88), 0)</f>
        <v>0</v>
      </c>
      <c r="DP61" s="56">
        <f>IFERROR(_xlfn.XLOOKUP(DP57, 'Assumptions&amp;Data'!$F$86:$ES$86, 'Assumptions&amp;Data'!$F$88:$ES$88), 0)</f>
        <v>0</v>
      </c>
      <c r="DQ61" s="56">
        <f>IFERROR(_xlfn.XLOOKUP(DQ57, 'Assumptions&amp;Data'!$F$86:$ES$86, 'Assumptions&amp;Data'!$F$88:$ES$88), 0)</f>
        <v>0</v>
      </c>
      <c r="DR61" s="56">
        <f>IFERROR(_xlfn.XLOOKUP(DR57, 'Assumptions&amp;Data'!$F$86:$ES$86, 'Assumptions&amp;Data'!$F$88:$ES$88), 0)</f>
        <v>0</v>
      </c>
      <c r="DS61" s="56">
        <f>IFERROR(_xlfn.XLOOKUP(DS57, 'Assumptions&amp;Data'!$F$86:$ES$86, 'Assumptions&amp;Data'!$F$88:$ES$88), 0)</f>
        <v>0</v>
      </c>
      <c r="DT61" s="56">
        <f>IFERROR(_xlfn.XLOOKUP(DT57, 'Assumptions&amp;Data'!$F$86:$ES$86, 'Assumptions&amp;Data'!$F$88:$ES$88), 0)</f>
        <v>0</v>
      </c>
      <c r="DU61" s="56">
        <f>IFERROR(_xlfn.XLOOKUP(DU57, 'Assumptions&amp;Data'!$F$86:$ES$86, 'Assumptions&amp;Data'!$F$88:$ES$88), 0)</f>
        <v>0</v>
      </c>
      <c r="DV61" s="56">
        <f>IFERROR(_xlfn.XLOOKUP(DV57, 'Assumptions&amp;Data'!$F$86:$ES$86, 'Assumptions&amp;Data'!$F$88:$ES$88), 0)</f>
        <v>0</v>
      </c>
      <c r="DW61" s="56">
        <f>IFERROR(_xlfn.XLOOKUP(DW57, 'Assumptions&amp;Data'!$F$86:$ES$86, 'Assumptions&amp;Data'!$F$88:$ES$88), 0)</f>
        <v>0</v>
      </c>
      <c r="DX61" s="56">
        <f>IFERROR(_xlfn.XLOOKUP(DX57, 'Assumptions&amp;Data'!$F$86:$ES$86, 'Assumptions&amp;Data'!$F$88:$ES$88), 0)</f>
        <v>0</v>
      </c>
      <c r="DY61" s="56">
        <f>IFERROR(_xlfn.XLOOKUP(DY57, 'Assumptions&amp;Data'!$F$86:$ES$86, 'Assumptions&amp;Data'!$F$88:$ES$88), 0)</f>
        <v>0</v>
      </c>
      <c r="DZ61" s="56">
        <f>IFERROR(_xlfn.XLOOKUP(DZ57, 'Assumptions&amp;Data'!$F$86:$ES$86, 'Assumptions&amp;Data'!$F$88:$ES$88), 0)</f>
        <v>0</v>
      </c>
      <c r="EA61" s="56">
        <f>IFERROR(_xlfn.XLOOKUP(EA57, 'Assumptions&amp;Data'!$F$86:$ES$86, 'Assumptions&amp;Data'!$F$88:$ES$88), 0)</f>
        <v>0</v>
      </c>
      <c r="EB61" s="56">
        <f>IFERROR(_xlfn.XLOOKUP(EB57, 'Assumptions&amp;Data'!$F$86:$ES$86, 'Assumptions&amp;Data'!$F$88:$ES$88), 0)</f>
        <v>0</v>
      </c>
      <c r="EC61" s="56">
        <f>IFERROR(_xlfn.XLOOKUP(EC57, 'Assumptions&amp;Data'!$F$86:$ES$86, 'Assumptions&amp;Data'!$F$88:$ES$88), 0)</f>
        <v>0</v>
      </c>
      <c r="ED61" s="56">
        <f>IFERROR(_xlfn.XLOOKUP(ED57, 'Assumptions&amp;Data'!$F$86:$ES$86, 'Assumptions&amp;Data'!$F$88:$ES$88), 0)</f>
        <v>0</v>
      </c>
      <c r="EE61" s="56">
        <f>IFERROR(_xlfn.XLOOKUP(EE57, 'Assumptions&amp;Data'!$F$86:$ES$86, 'Assumptions&amp;Data'!$F$88:$ES$88), 0)</f>
        <v>0</v>
      </c>
      <c r="EF61" s="56">
        <f>IFERROR(_xlfn.XLOOKUP(EF57, 'Assumptions&amp;Data'!$F$86:$ES$86, 'Assumptions&amp;Data'!$F$88:$ES$88), 0)</f>
        <v>0</v>
      </c>
      <c r="EG61" s="56">
        <f>IFERROR(_xlfn.XLOOKUP(EG57, 'Assumptions&amp;Data'!$F$86:$ES$86, 'Assumptions&amp;Data'!$F$88:$ES$88), 0)</f>
        <v>0</v>
      </c>
      <c r="EH61" s="56">
        <f>IFERROR(_xlfn.XLOOKUP(EH57, 'Assumptions&amp;Data'!$F$86:$ES$86, 'Assumptions&amp;Data'!$F$88:$ES$88), 0)</f>
        <v>0</v>
      </c>
      <c r="EI61" s="56">
        <f>IFERROR(_xlfn.XLOOKUP(EI57, 'Assumptions&amp;Data'!$F$86:$ES$86, 'Assumptions&amp;Data'!$F$88:$ES$88), 0)</f>
        <v>0</v>
      </c>
      <c r="EJ61" s="56">
        <f>IFERROR(_xlfn.XLOOKUP(EJ57, 'Assumptions&amp;Data'!$F$86:$ES$86, 'Assumptions&amp;Data'!$F$88:$ES$88), 0)</f>
        <v>0</v>
      </c>
      <c r="EK61" s="56">
        <f>IFERROR(_xlfn.XLOOKUP(EK57, 'Assumptions&amp;Data'!$F$86:$ES$86, 'Assumptions&amp;Data'!$F$88:$ES$88), 0)</f>
        <v>0</v>
      </c>
      <c r="EL61" s="56">
        <f>IFERROR(_xlfn.XLOOKUP(EL57, 'Assumptions&amp;Data'!$F$86:$ES$86, 'Assumptions&amp;Data'!$F$88:$ES$88), 0)</f>
        <v>0</v>
      </c>
      <c r="EM61" s="56">
        <f>IFERROR(_xlfn.XLOOKUP(EM57, 'Assumptions&amp;Data'!$F$86:$ES$86, 'Assumptions&amp;Data'!$F$88:$ES$88), 0)</f>
        <v>0</v>
      </c>
      <c r="EN61" s="56">
        <f>IFERROR(_xlfn.XLOOKUP(EN57, 'Assumptions&amp;Data'!$F$86:$ES$86, 'Assumptions&amp;Data'!$F$88:$ES$88), 0)</f>
        <v>0</v>
      </c>
      <c r="EO61" s="56">
        <f>IFERROR(_xlfn.XLOOKUP(EO57, 'Assumptions&amp;Data'!$F$86:$ES$86, 'Assumptions&amp;Data'!$F$88:$ES$88), 0)</f>
        <v>0</v>
      </c>
      <c r="EP61" s="56">
        <f>IFERROR(_xlfn.XLOOKUP(EP57, 'Assumptions&amp;Data'!$F$86:$ES$86, 'Assumptions&amp;Data'!$F$88:$ES$88), 0)</f>
        <v>0</v>
      </c>
      <c r="EQ61" s="56">
        <f>IFERROR(_xlfn.XLOOKUP(EQ57, 'Assumptions&amp;Data'!$F$86:$ES$86, 'Assumptions&amp;Data'!$F$88:$ES$88), 0)</f>
        <v>0</v>
      </c>
      <c r="ER61" s="56">
        <f>IFERROR(_xlfn.XLOOKUP(ER57, 'Assumptions&amp;Data'!$F$86:$ES$86, 'Assumptions&amp;Data'!$F$88:$ES$88), 0)</f>
        <v>0</v>
      </c>
      <c r="ES61" s="56">
        <f>IFERROR(_xlfn.XLOOKUP(ES57, 'Assumptions&amp;Data'!$F$86:$ES$86, 'Assumptions&amp;Data'!$F$88:$ES$88), 0)</f>
        <v>0</v>
      </c>
      <c r="ET61" s="56">
        <f>IFERROR(_xlfn.XLOOKUP(ET57, 'Assumptions&amp;Data'!$F$86:$ES$86, 'Assumptions&amp;Data'!$F$88:$ES$88), 0)</f>
        <v>0</v>
      </c>
      <c r="EU61" s="56">
        <f>IFERROR(_xlfn.XLOOKUP(EU57, 'Assumptions&amp;Data'!$F$86:$ES$86, 'Assumptions&amp;Data'!$F$88:$ES$88), 0)</f>
        <v>0</v>
      </c>
      <c r="EV61" s="56">
        <f>IFERROR(_xlfn.XLOOKUP(EV57, 'Assumptions&amp;Data'!$F$86:$ES$86, 'Assumptions&amp;Data'!$F$88:$ES$88), 0)</f>
        <v>0</v>
      </c>
      <c r="EW61" s="56">
        <f>IFERROR(_xlfn.XLOOKUP(EW57, 'Assumptions&amp;Data'!$F$86:$ES$86, 'Assumptions&amp;Data'!$F$88:$ES$88), 0)</f>
        <v>0</v>
      </c>
      <c r="EX61" s="56">
        <f>IFERROR(_xlfn.XLOOKUP(EX57, 'Assumptions&amp;Data'!$F$86:$ES$86, 'Assumptions&amp;Data'!$F$88:$ES$88), 0)</f>
        <v>0</v>
      </c>
      <c r="EY61" s="56">
        <f>IFERROR(_xlfn.XLOOKUP(EY57, 'Assumptions&amp;Data'!$F$86:$ES$86, 'Assumptions&amp;Data'!$F$88:$ES$88), 0)</f>
        <v>0</v>
      </c>
      <c r="EZ61" s="56">
        <f>IFERROR(_xlfn.XLOOKUP(EZ57, 'Assumptions&amp;Data'!$F$86:$ES$86, 'Assumptions&amp;Data'!$F$88:$ES$88), 0)</f>
        <v>0</v>
      </c>
      <c r="FA61" s="56">
        <f>IFERROR(_xlfn.XLOOKUP(FA57, 'Assumptions&amp;Data'!$F$86:$ES$86, 'Assumptions&amp;Data'!$F$88:$ES$88), 0)</f>
        <v>0</v>
      </c>
      <c r="FB61" s="56">
        <f>IFERROR(_xlfn.XLOOKUP(FB57, 'Assumptions&amp;Data'!$F$86:$ES$86, 'Assumptions&amp;Data'!$F$88:$ES$88), 0)</f>
        <v>0</v>
      </c>
      <c r="FC61" s="56">
        <f>IFERROR(_xlfn.XLOOKUP(FC57, 'Assumptions&amp;Data'!$F$86:$ES$86, 'Assumptions&amp;Data'!$F$88:$ES$88), 0)</f>
        <v>0</v>
      </c>
      <c r="FD61" s="56">
        <f>IFERROR(_xlfn.XLOOKUP(FD57, 'Assumptions&amp;Data'!$F$86:$ES$86, 'Assumptions&amp;Data'!$F$88:$ES$88), 0)</f>
        <v>0</v>
      </c>
      <c r="FE61" s="56">
        <f>IFERROR(_xlfn.XLOOKUP(FE57, 'Assumptions&amp;Data'!$F$86:$ES$86, 'Assumptions&amp;Data'!$F$88:$ES$88), 0)</f>
        <v>0</v>
      </c>
      <c r="FF61" s="56">
        <f>IFERROR(_xlfn.XLOOKUP(FF57, 'Assumptions&amp;Data'!$F$86:$ES$86, 'Assumptions&amp;Data'!$F$88:$ES$88), 0)</f>
        <v>0</v>
      </c>
      <c r="FG61" s="56">
        <f>IFERROR(_xlfn.XLOOKUP(FG57, 'Assumptions&amp;Data'!$F$86:$ES$86, 'Assumptions&amp;Data'!$F$88:$ES$88), 0)</f>
        <v>0</v>
      </c>
      <c r="FH61" s="56">
        <f>IFERROR(_xlfn.XLOOKUP(FH57, 'Assumptions&amp;Data'!$F$86:$ES$86, 'Assumptions&amp;Data'!$F$88:$ES$88), 0)</f>
        <v>0</v>
      </c>
      <c r="FI61" s="56">
        <f>IFERROR(_xlfn.XLOOKUP(FI57, 'Assumptions&amp;Data'!$F$86:$ES$86, 'Assumptions&amp;Data'!$F$88:$ES$88), 0)</f>
        <v>0</v>
      </c>
      <c r="FJ61" s="56">
        <f>IFERROR(_xlfn.XLOOKUP(FJ57, 'Assumptions&amp;Data'!$F$86:$ES$86, 'Assumptions&amp;Data'!$F$88:$ES$88), 0)</f>
        <v>0</v>
      </c>
      <c r="FK61" s="56">
        <f>IFERROR(_xlfn.XLOOKUP(FK57, 'Assumptions&amp;Data'!$F$86:$ES$86, 'Assumptions&amp;Data'!$F$88:$ES$88), 0)</f>
        <v>0</v>
      </c>
      <c r="FL61" s="56">
        <f>IFERROR(_xlfn.XLOOKUP(FL57, 'Assumptions&amp;Data'!$F$86:$ES$86, 'Assumptions&amp;Data'!$F$88:$ES$88), 0)</f>
        <v>0</v>
      </c>
      <c r="FM61" s="56">
        <f>IFERROR(_xlfn.XLOOKUP(FM57, 'Assumptions&amp;Data'!$F$86:$ES$86, 'Assumptions&amp;Data'!$F$88:$ES$88), 0)</f>
        <v>0</v>
      </c>
      <c r="FN61" s="56">
        <f>IFERROR(_xlfn.XLOOKUP(FN57, 'Assumptions&amp;Data'!$F$86:$ES$86, 'Assumptions&amp;Data'!$F$88:$ES$88), 0)</f>
        <v>0</v>
      </c>
      <c r="FO61" s="56">
        <f>IFERROR(_xlfn.XLOOKUP(FO57, 'Assumptions&amp;Data'!$F$86:$ES$86, 'Assumptions&amp;Data'!$F$88:$ES$88), 0)</f>
        <v>0</v>
      </c>
    </row>
    <row r="62" spans="1:176" x14ac:dyDescent="0.3">
      <c r="B62" s="41" t="s">
        <v>77</v>
      </c>
      <c r="C62" s="41"/>
      <c r="D62" s="140">
        <f>SUM(F62:FO62)</f>
        <v>1</v>
      </c>
      <c r="E62" s="41"/>
      <c r="F62" s="58">
        <f>IFERROR(_xlfn.XLOOKUP(F57, 'Assumptions&amp;Data'!$F$86:$ES$86, 'Assumptions&amp;Data'!$F$89:$ES$89), 0)</f>
        <v>0</v>
      </c>
      <c r="G62" s="58">
        <f>IFERROR(_xlfn.XLOOKUP(G57, 'Assumptions&amp;Data'!$F$86:$ES$86, 'Assumptions&amp;Data'!$F$89:$ES$89), 0)</f>
        <v>0</v>
      </c>
      <c r="H62" s="58">
        <f>IFERROR(_xlfn.XLOOKUP(H57, 'Assumptions&amp;Data'!$F$86:$ES$86, 'Assumptions&amp;Data'!$F$89:$ES$89), 0)</f>
        <v>0</v>
      </c>
      <c r="I62" s="58">
        <f>IFERROR(_xlfn.XLOOKUP(I57, 'Assumptions&amp;Data'!$F$86:$ES$86, 'Assumptions&amp;Data'!$F$89:$ES$89), 0)</f>
        <v>0</v>
      </c>
      <c r="J62" s="58">
        <f>IFERROR(_xlfn.XLOOKUP(J57, 'Assumptions&amp;Data'!$F$86:$ES$86, 'Assumptions&amp;Data'!$F$89:$ES$89), 0)</f>
        <v>0</v>
      </c>
      <c r="K62" s="58">
        <f>IFERROR(_xlfn.XLOOKUP(K57, 'Assumptions&amp;Data'!$F$86:$ES$86, 'Assumptions&amp;Data'!$F$89:$ES$89), 0)</f>
        <v>0</v>
      </c>
      <c r="L62" s="58">
        <f>IFERROR(_xlfn.XLOOKUP(L57, 'Assumptions&amp;Data'!$F$86:$ES$86, 'Assumptions&amp;Data'!$F$89:$ES$89), 0)</f>
        <v>0</v>
      </c>
      <c r="M62" s="58">
        <f>IFERROR(_xlfn.XLOOKUP(M57, 'Assumptions&amp;Data'!$F$86:$ES$86, 'Assumptions&amp;Data'!$F$89:$ES$89), 0)</f>
        <v>0</v>
      </c>
      <c r="N62" s="58">
        <f>IFERROR(_xlfn.XLOOKUP(N57, 'Assumptions&amp;Data'!$F$86:$ES$86, 'Assumptions&amp;Data'!$F$89:$ES$89), 0)</f>
        <v>0</v>
      </c>
      <c r="O62" s="58">
        <f>IFERROR(_xlfn.XLOOKUP(O57, 'Assumptions&amp;Data'!$F$86:$ES$86, 'Assumptions&amp;Data'!$F$89:$ES$89), 0)</f>
        <v>0</v>
      </c>
      <c r="P62" s="58">
        <f>IFERROR(_xlfn.XLOOKUP(P57, 'Assumptions&amp;Data'!$F$86:$ES$86, 'Assumptions&amp;Data'!$F$89:$ES$89), 0)</f>
        <v>0</v>
      </c>
      <c r="Q62" s="58">
        <f>IFERROR(_xlfn.XLOOKUP(Q57, 'Assumptions&amp;Data'!$F$86:$ES$86, 'Assumptions&amp;Data'!$F$89:$ES$89), 0)</f>
        <v>0</v>
      </c>
      <c r="R62" s="58">
        <f>IFERROR(_xlfn.XLOOKUP(R57, 'Assumptions&amp;Data'!$F$86:$ES$86, 'Assumptions&amp;Data'!$F$89:$ES$89), 0)</f>
        <v>0</v>
      </c>
      <c r="S62" s="58">
        <f>IFERROR(_xlfn.XLOOKUP(S57, 'Assumptions&amp;Data'!$F$86:$ES$86, 'Assumptions&amp;Data'!$F$89:$ES$89), 0)</f>
        <v>0</v>
      </c>
      <c r="T62" s="58">
        <f>IFERROR(_xlfn.XLOOKUP(T57, 'Assumptions&amp;Data'!$F$86:$ES$86, 'Assumptions&amp;Data'!$F$89:$ES$89), 0)</f>
        <v>0</v>
      </c>
      <c r="U62" s="58">
        <f>IFERROR(_xlfn.XLOOKUP(U57, 'Assumptions&amp;Data'!$F$86:$ES$86, 'Assumptions&amp;Data'!$F$89:$ES$89), 0)</f>
        <v>0</v>
      </c>
      <c r="V62" s="58">
        <f>IFERROR(_xlfn.XLOOKUP(V57, 'Assumptions&amp;Data'!$F$86:$ES$86, 'Assumptions&amp;Data'!$F$89:$ES$89), 0)</f>
        <v>0</v>
      </c>
      <c r="W62" s="58">
        <f>IFERROR(_xlfn.XLOOKUP(W57, 'Assumptions&amp;Data'!$F$86:$ES$86, 'Assumptions&amp;Data'!$F$89:$ES$89), 0)</f>
        <v>0</v>
      </c>
      <c r="X62" s="58">
        <f>IFERROR(_xlfn.XLOOKUP(X57, 'Assumptions&amp;Data'!$F$86:$ES$86, 'Assumptions&amp;Data'!$F$89:$ES$89), 0)</f>
        <v>0</v>
      </c>
      <c r="Y62" s="58">
        <f>IFERROR(_xlfn.XLOOKUP(Y57, 'Assumptions&amp;Data'!$F$86:$ES$86, 'Assumptions&amp;Data'!$F$89:$ES$89), 0)</f>
        <v>0</v>
      </c>
      <c r="Z62" s="58">
        <f>IFERROR(_xlfn.XLOOKUP(Z57, 'Assumptions&amp;Data'!$F$86:$ES$86, 'Assumptions&amp;Data'!$F$89:$ES$89), 0)</f>
        <v>0</v>
      </c>
      <c r="AA62" s="58">
        <f>IFERROR(_xlfn.XLOOKUP(AA57, 'Assumptions&amp;Data'!$F$86:$ES$86, 'Assumptions&amp;Data'!$F$89:$ES$89), 0)</f>
        <v>0</v>
      </c>
      <c r="AB62" s="58">
        <f>IFERROR(_xlfn.XLOOKUP(AB57, 'Assumptions&amp;Data'!$F$86:$ES$86, 'Assumptions&amp;Data'!$F$89:$ES$89), 0)</f>
        <v>0</v>
      </c>
      <c r="AC62" s="58">
        <f>IFERROR(_xlfn.XLOOKUP(AC57, 'Assumptions&amp;Data'!$F$86:$ES$86, 'Assumptions&amp;Data'!$F$89:$ES$89), 0)</f>
        <v>0</v>
      </c>
      <c r="AD62" s="58">
        <f>IFERROR(_xlfn.XLOOKUP(AD57, 'Assumptions&amp;Data'!$F$86:$ES$86, 'Assumptions&amp;Data'!$F$89:$ES$89), 0)</f>
        <v>0</v>
      </c>
      <c r="AE62" s="58">
        <f>IFERROR(_xlfn.XLOOKUP(AE57, 'Assumptions&amp;Data'!$F$86:$ES$86, 'Assumptions&amp;Data'!$F$89:$ES$89), 0)</f>
        <v>0</v>
      </c>
      <c r="AF62" s="58">
        <f>IFERROR(_xlfn.XLOOKUP(AF57, 'Assumptions&amp;Data'!$F$86:$ES$86, 'Assumptions&amp;Data'!$F$89:$ES$89), 0)</f>
        <v>0</v>
      </c>
      <c r="AG62" s="58">
        <f>IFERROR(_xlfn.XLOOKUP(AG57, 'Assumptions&amp;Data'!$F$86:$ES$86, 'Assumptions&amp;Data'!$F$89:$ES$89), 0)</f>
        <v>0</v>
      </c>
      <c r="AH62" s="58">
        <f>IFERROR(_xlfn.XLOOKUP(AH57, 'Assumptions&amp;Data'!$F$86:$ES$86, 'Assumptions&amp;Data'!$F$89:$ES$89), 0)</f>
        <v>0</v>
      </c>
      <c r="AI62" s="58">
        <f>IFERROR(_xlfn.XLOOKUP(AI57, 'Assumptions&amp;Data'!$F$86:$ES$86, 'Assumptions&amp;Data'!$F$89:$ES$89), 0)</f>
        <v>0</v>
      </c>
      <c r="AJ62" s="58">
        <f>IFERROR(_xlfn.XLOOKUP(AJ57, 'Assumptions&amp;Data'!$F$86:$ES$86, 'Assumptions&amp;Data'!$F$89:$ES$89), 0)</f>
        <v>0</v>
      </c>
      <c r="AK62" s="58">
        <f>IFERROR(_xlfn.XLOOKUP(AK57, 'Assumptions&amp;Data'!$F$86:$ES$86, 'Assumptions&amp;Data'!$F$89:$ES$89), 0)</f>
        <v>0</v>
      </c>
      <c r="AL62" s="58">
        <f>IFERROR(_xlfn.XLOOKUP(AL57, 'Assumptions&amp;Data'!$F$86:$ES$86, 'Assumptions&amp;Data'!$F$89:$ES$89), 0)</f>
        <v>7.4999999999999997E-2</v>
      </c>
      <c r="AM62" s="58">
        <f>IFERROR(_xlfn.XLOOKUP(AM57, 'Assumptions&amp;Data'!$F$86:$ES$86, 'Assumptions&amp;Data'!$F$89:$ES$89), 0)</f>
        <v>7.4999999999999997E-2</v>
      </c>
      <c r="AN62" s="58">
        <f>IFERROR(_xlfn.XLOOKUP(AN57, 'Assumptions&amp;Data'!$F$86:$ES$86, 'Assumptions&amp;Data'!$F$89:$ES$89), 0)</f>
        <v>7.4999999999999997E-2</v>
      </c>
      <c r="AO62" s="58">
        <f>IFERROR(_xlfn.XLOOKUP(AO57, 'Assumptions&amp;Data'!$F$86:$ES$86, 'Assumptions&amp;Data'!$F$89:$ES$89), 0)</f>
        <v>0.05</v>
      </c>
      <c r="AP62" s="58">
        <f>IFERROR(_xlfn.XLOOKUP(AP57, 'Assumptions&amp;Data'!$F$86:$ES$86, 'Assumptions&amp;Data'!$F$89:$ES$89), 0)</f>
        <v>0.05</v>
      </c>
      <c r="AQ62" s="58">
        <f>IFERROR(_xlfn.XLOOKUP(AQ57, 'Assumptions&amp;Data'!$F$86:$ES$86, 'Assumptions&amp;Data'!$F$89:$ES$89), 0)</f>
        <v>0.05</v>
      </c>
      <c r="AR62" s="58">
        <f>IFERROR(_xlfn.XLOOKUP(AR57, 'Assumptions&amp;Data'!$F$86:$ES$86, 'Assumptions&amp;Data'!$F$89:$ES$89), 0)</f>
        <v>0.05</v>
      </c>
      <c r="AS62" s="58">
        <f>IFERROR(_xlfn.XLOOKUP(AS57, 'Assumptions&amp;Data'!$F$86:$ES$86, 'Assumptions&amp;Data'!$F$89:$ES$89), 0)</f>
        <v>0.03</v>
      </c>
      <c r="AT62" s="58">
        <f>IFERROR(_xlfn.XLOOKUP(AT57, 'Assumptions&amp;Data'!$F$86:$ES$86, 'Assumptions&amp;Data'!$F$89:$ES$89), 0)</f>
        <v>0.03</v>
      </c>
      <c r="AU62" s="58">
        <f>IFERROR(_xlfn.XLOOKUP(AU57, 'Assumptions&amp;Data'!$F$86:$ES$86, 'Assumptions&amp;Data'!$F$89:$ES$89), 0)</f>
        <v>0.03</v>
      </c>
      <c r="AV62" s="58">
        <f>IFERROR(_xlfn.XLOOKUP(AV57, 'Assumptions&amp;Data'!$F$86:$ES$86, 'Assumptions&amp;Data'!$F$89:$ES$89), 0)</f>
        <v>0.03</v>
      </c>
      <c r="AW62" s="58">
        <f>IFERROR(_xlfn.XLOOKUP(AW57, 'Assumptions&amp;Data'!$F$86:$ES$86, 'Assumptions&amp;Data'!$F$89:$ES$89), 0)</f>
        <v>0.03</v>
      </c>
      <c r="AX62" s="58">
        <f>IFERROR(_xlfn.XLOOKUP(AX57, 'Assumptions&amp;Data'!$F$86:$ES$86, 'Assumptions&amp;Data'!$F$89:$ES$89), 0)</f>
        <v>0.03</v>
      </c>
      <c r="AY62" s="58">
        <f>IFERROR(_xlfn.XLOOKUP(AY57, 'Assumptions&amp;Data'!$F$86:$ES$86, 'Assumptions&amp;Data'!$F$89:$ES$89), 0)</f>
        <v>0.03</v>
      </c>
      <c r="AZ62" s="58">
        <f>IFERROR(_xlfn.XLOOKUP(AZ57, 'Assumptions&amp;Data'!$F$86:$ES$86, 'Assumptions&amp;Data'!$F$89:$ES$89), 0)</f>
        <v>0.03</v>
      </c>
      <c r="BA62" s="58">
        <f>IFERROR(_xlfn.XLOOKUP(BA57, 'Assumptions&amp;Data'!$F$86:$ES$86, 'Assumptions&amp;Data'!$F$89:$ES$89), 0)</f>
        <v>0.03</v>
      </c>
      <c r="BB62" s="58">
        <f>IFERROR(_xlfn.XLOOKUP(BB57, 'Assumptions&amp;Data'!$F$86:$ES$86, 'Assumptions&amp;Data'!$F$89:$ES$89), 0)</f>
        <v>0.03</v>
      </c>
      <c r="BC62" s="58">
        <f>IFERROR(_xlfn.XLOOKUP(BC57, 'Assumptions&amp;Data'!$F$86:$ES$86, 'Assumptions&amp;Data'!$F$89:$ES$89), 0)</f>
        <v>0.03</v>
      </c>
      <c r="BD62" s="58">
        <f>IFERROR(_xlfn.XLOOKUP(BD57, 'Assumptions&amp;Data'!$F$86:$ES$86, 'Assumptions&amp;Data'!$F$89:$ES$89), 0)</f>
        <v>0.03</v>
      </c>
      <c r="BE62" s="58">
        <f>IFERROR(_xlfn.XLOOKUP(BE57, 'Assumptions&amp;Data'!$F$86:$ES$86, 'Assumptions&amp;Data'!$F$89:$ES$89), 0)</f>
        <v>0.03</v>
      </c>
      <c r="BF62" s="58">
        <f>IFERROR(_xlfn.XLOOKUP(BF57, 'Assumptions&amp;Data'!$F$86:$ES$86, 'Assumptions&amp;Data'!$F$89:$ES$89), 0)</f>
        <v>0.03</v>
      </c>
      <c r="BG62" s="58">
        <f>IFERROR(_xlfn.XLOOKUP(BG57, 'Assumptions&amp;Data'!$F$86:$ES$86, 'Assumptions&amp;Data'!$F$89:$ES$89), 0)</f>
        <v>0.03</v>
      </c>
      <c r="BH62" s="58">
        <f>IFERROR(_xlfn.XLOOKUP(BH57, 'Assumptions&amp;Data'!$F$86:$ES$86, 'Assumptions&amp;Data'!$F$89:$ES$89), 0)</f>
        <v>7.0000000000000007E-2</v>
      </c>
      <c r="BI62" s="58">
        <f>IFERROR(_xlfn.XLOOKUP(BI57, 'Assumptions&amp;Data'!$F$86:$ES$86, 'Assumptions&amp;Data'!$F$89:$ES$89), 0)</f>
        <v>0.03</v>
      </c>
      <c r="BJ62" s="58">
        <f>IFERROR(_xlfn.XLOOKUP(BJ57, 'Assumptions&amp;Data'!$F$86:$ES$86, 'Assumptions&amp;Data'!$F$89:$ES$89), 0)</f>
        <v>2.4999999999999689E-2</v>
      </c>
      <c r="BK62" s="58">
        <f>IFERROR(_xlfn.XLOOKUP(BK57, 'Assumptions&amp;Data'!$F$86:$ES$86, 'Assumptions&amp;Data'!$F$89:$ES$89), 0)</f>
        <v>0</v>
      </c>
      <c r="BL62" s="58">
        <f>IFERROR(_xlfn.XLOOKUP(BL57, 'Assumptions&amp;Data'!$F$86:$ES$86, 'Assumptions&amp;Data'!$F$89:$ES$89), 0)</f>
        <v>0</v>
      </c>
      <c r="BM62" s="58">
        <f>IFERROR(_xlfn.XLOOKUP(BM57, 'Assumptions&amp;Data'!$F$86:$ES$86, 'Assumptions&amp;Data'!$F$89:$ES$89), 0)</f>
        <v>0</v>
      </c>
      <c r="BN62" s="58">
        <f>IFERROR(_xlfn.XLOOKUP(BN57, 'Assumptions&amp;Data'!$F$86:$ES$86, 'Assumptions&amp;Data'!$F$89:$ES$89), 0)</f>
        <v>0</v>
      </c>
      <c r="BO62" s="58">
        <f>IFERROR(_xlfn.XLOOKUP(BO57, 'Assumptions&amp;Data'!$F$86:$ES$86, 'Assumptions&amp;Data'!$F$89:$ES$89), 0)</f>
        <v>0</v>
      </c>
      <c r="BP62" s="58">
        <f>IFERROR(_xlfn.XLOOKUP(BP57, 'Assumptions&amp;Data'!$F$86:$ES$86, 'Assumptions&amp;Data'!$F$89:$ES$89), 0)</f>
        <v>0</v>
      </c>
      <c r="BQ62" s="58">
        <f>IFERROR(_xlfn.XLOOKUP(BQ57, 'Assumptions&amp;Data'!$F$86:$ES$86, 'Assumptions&amp;Data'!$F$89:$ES$89), 0)</f>
        <v>0</v>
      </c>
      <c r="BR62" s="58">
        <f>IFERROR(_xlfn.XLOOKUP(BR57, 'Assumptions&amp;Data'!$F$86:$ES$86, 'Assumptions&amp;Data'!$F$89:$ES$89), 0)</f>
        <v>0</v>
      </c>
      <c r="BS62" s="58">
        <f>IFERROR(_xlfn.XLOOKUP(BS57, 'Assumptions&amp;Data'!$F$86:$ES$86, 'Assumptions&amp;Data'!$F$89:$ES$89), 0)</f>
        <v>0</v>
      </c>
      <c r="BT62" s="58">
        <f>IFERROR(_xlfn.XLOOKUP(BT57, 'Assumptions&amp;Data'!$F$86:$ES$86, 'Assumptions&amp;Data'!$F$89:$ES$89), 0)</f>
        <v>0</v>
      </c>
      <c r="BU62" s="58">
        <f>IFERROR(_xlfn.XLOOKUP(BU57, 'Assumptions&amp;Data'!$F$86:$ES$86, 'Assumptions&amp;Data'!$F$89:$ES$89), 0)</f>
        <v>0</v>
      </c>
      <c r="BV62" s="58">
        <f>IFERROR(_xlfn.XLOOKUP(BV57, 'Assumptions&amp;Data'!$F$86:$ES$86, 'Assumptions&amp;Data'!$F$89:$ES$89), 0)</f>
        <v>0</v>
      </c>
      <c r="BW62" s="58">
        <f>IFERROR(_xlfn.XLOOKUP(BW57, 'Assumptions&amp;Data'!$F$86:$ES$86, 'Assumptions&amp;Data'!$F$89:$ES$89), 0)</f>
        <v>0</v>
      </c>
      <c r="BX62" s="58">
        <f>IFERROR(_xlfn.XLOOKUP(BX57, 'Assumptions&amp;Data'!$F$86:$ES$86, 'Assumptions&amp;Data'!$F$89:$ES$89), 0)</f>
        <v>0</v>
      </c>
      <c r="BY62" s="58">
        <f>IFERROR(_xlfn.XLOOKUP(BY57, 'Assumptions&amp;Data'!$F$86:$ES$86, 'Assumptions&amp;Data'!$F$89:$ES$89), 0)</f>
        <v>0</v>
      </c>
      <c r="BZ62" s="58">
        <f>IFERROR(_xlfn.XLOOKUP(BZ57, 'Assumptions&amp;Data'!$F$86:$ES$86, 'Assumptions&amp;Data'!$F$89:$ES$89), 0)</f>
        <v>0</v>
      </c>
      <c r="CA62" s="58">
        <f>IFERROR(_xlfn.XLOOKUP(CA57, 'Assumptions&amp;Data'!$F$86:$ES$86, 'Assumptions&amp;Data'!$F$89:$ES$89), 0)</f>
        <v>0</v>
      </c>
      <c r="CB62" s="58">
        <f>IFERROR(_xlfn.XLOOKUP(CB57, 'Assumptions&amp;Data'!$F$86:$ES$86, 'Assumptions&amp;Data'!$F$89:$ES$89), 0)</f>
        <v>0</v>
      </c>
      <c r="CC62" s="58">
        <f>IFERROR(_xlfn.XLOOKUP(CC57, 'Assumptions&amp;Data'!$F$86:$ES$86, 'Assumptions&amp;Data'!$F$89:$ES$89), 0)</f>
        <v>0</v>
      </c>
      <c r="CD62" s="58">
        <f>IFERROR(_xlfn.XLOOKUP(CD57, 'Assumptions&amp;Data'!$F$86:$ES$86, 'Assumptions&amp;Data'!$F$89:$ES$89), 0)</f>
        <v>0</v>
      </c>
      <c r="CE62" s="58">
        <f>IFERROR(_xlfn.XLOOKUP(CE57, 'Assumptions&amp;Data'!$F$86:$ES$86, 'Assumptions&amp;Data'!$F$89:$ES$89), 0)</f>
        <v>0</v>
      </c>
      <c r="CF62" s="58">
        <f>IFERROR(_xlfn.XLOOKUP(CF57, 'Assumptions&amp;Data'!$F$86:$ES$86, 'Assumptions&amp;Data'!$F$89:$ES$89), 0)</f>
        <v>0</v>
      </c>
      <c r="CG62" s="58">
        <f>IFERROR(_xlfn.XLOOKUP(CG57, 'Assumptions&amp;Data'!$F$86:$ES$86, 'Assumptions&amp;Data'!$F$89:$ES$89), 0)</f>
        <v>0</v>
      </c>
      <c r="CH62" s="58">
        <f>IFERROR(_xlfn.XLOOKUP(CH57, 'Assumptions&amp;Data'!$F$86:$ES$86, 'Assumptions&amp;Data'!$F$89:$ES$89), 0)</f>
        <v>0</v>
      </c>
      <c r="CI62" s="58">
        <f>IFERROR(_xlfn.XLOOKUP(CI57, 'Assumptions&amp;Data'!$F$86:$ES$86, 'Assumptions&amp;Data'!$F$89:$ES$89), 0)</f>
        <v>0</v>
      </c>
      <c r="CJ62" s="58">
        <f>IFERROR(_xlfn.XLOOKUP(CJ57, 'Assumptions&amp;Data'!$F$86:$ES$86, 'Assumptions&amp;Data'!$F$89:$ES$89), 0)</f>
        <v>0</v>
      </c>
      <c r="CK62" s="58">
        <f>IFERROR(_xlfn.XLOOKUP(CK57, 'Assumptions&amp;Data'!$F$86:$ES$86, 'Assumptions&amp;Data'!$F$89:$ES$89), 0)</f>
        <v>0</v>
      </c>
      <c r="CL62" s="58">
        <f>IFERROR(_xlfn.XLOOKUP(CL57, 'Assumptions&amp;Data'!$F$86:$ES$86, 'Assumptions&amp;Data'!$F$89:$ES$89), 0)</f>
        <v>0</v>
      </c>
      <c r="CM62" s="58">
        <f>IFERROR(_xlfn.XLOOKUP(CM57, 'Assumptions&amp;Data'!$F$86:$ES$86, 'Assumptions&amp;Data'!$F$89:$ES$89), 0)</f>
        <v>0</v>
      </c>
      <c r="CN62" s="58">
        <f>IFERROR(_xlfn.XLOOKUP(CN57, 'Assumptions&amp;Data'!$F$86:$ES$86, 'Assumptions&amp;Data'!$F$89:$ES$89), 0)</f>
        <v>0</v>
      </c>
      <c r="CO62" s="58">
        <f>IFERROR(_xlfn.XLOOKUP(CO57, 'Assumptions&amp;Data'!$F$86:$ES$86, 'Assumptions&amp;Data'!$F$89:$ES$89), 0)</f>
        <v>0</v>
      </c>
      <c r="CP62" s="58">
        <f>IFERROR(_xlfn.XLOOKUP(CP57, 'Assumptions&amp;Data'!$F$86:$ES$86, 'Assumptions&amp;Data'!$F$89:$ES$89), 0)</f>
        <v>0</v>
      </c>
      <c r="CQ62" s="58">
        <f>IFERROR(_xlfn.XLOOKUP(CQ57, 'Assumptions&amp;Data'!$F$86:$ES$86, 'Assumptions&amp;Data'!$F$89:$ES$89), 0)</f>
        <v>0</v>
      </c>
      <c r="CR62" s="58">
        <f>IFERROR(_xlfn.XLOOKUP(CR57, 'Assumptions&amp;Data'!$F$86:$ES$86, 'Assumptions&amp;Data'!$F$89:$ES$89), 0)</f>
        <v>0</v>
      </c>
      <c r="CS62" s="58">
        <f>IFERROR(_xlfn.XLOOKUP(CS57, 'Assumptions&amp;Data'!$F$86:$ES$86, 'Assumptions&amp;Data'!$F$89:$ES$89), 0)</f>
        <v>0</v>
      </c>
      <c r="CT62" s="58">
        <f>IFERROR(_xlfn.XLOOKUP(CT57, 'Assumptions&amp;Data'!$F$86:$ES$86, 'Assumptions&amp;Data'!$F$89:$ES$89), 0)</f>
        <v>0</v>
      </c>
      <c r="CU62" s="58">
        <f>IFERROR(_xlfn.XLOOKUP(CU57, 'Assumptions&amp;Data'!$F$86:$ES$86, 'Assumptions&amp;Data'!$F$89:$ES$89), 0)</f>
        <v>0</v>
      </c>
      <c r="CV62" s="58">
        <f>IFERROR(_xlfn.XLOOKUP(CV57, 'Assumptions&amp;Data'!$F$86:$ES$86, 'Assumptions&amp;Data'!$F$89:$ES$89), 0)</f>
        <v>0</v>
      </c>
      <c r="CW62" s="58">
        <f>IFERROR(_xlfn.XLOOKUP(CW57, 'Assumptions&amp;Data'!$F$86:$ES$86, 'Assumptions&amp;Data'!$F$89:$ES$89), 0)</f>
        <v>0</v>
      </c>
      <c r="CX62" s="58">
        <f>IFERROR(_xlfn.XLOOKUP(CX57, 'Assumptions&amp;Data'!$F$86:$ES$86, 'Assumptions&amp;Data'!$F$89:$ES$89), 0)</f>
        <v>0</v>
      </c>
      <c r="CY62" s="58">
        <f>IFERROR(_xlfn.XLOOKUP(CY57, 'Assumptions&amp;Data'!$F$86:$ES$86, 'Assumptions&amp;Data'!$F$89:$ES$89), 0)</f>
        <v>0</v>
      </c>
      <c r="CZ62" s="58">
        <f>IFERROR(_xlfn.XLOOKUP(CZ57, 'Assumptions&amp;Data'!$F$86:$ES$86, 'Assumptions&amp;Data'!$F$89:$ES$89), 0)</f>
        <v>0</v>
      </c>
      <c r="DA62" s="58">
        <f>IFERROR(_xlfn.XLOOKUP(DA57, 'Assumptions&amp;Data'!$F$86:$ES$86, 'Assumptions&amp;Data'!$F$89:$ES$89), 0)</f>
        <v>0</v>
      </c>
      <c r="DB62" s="58">
        <f>IFERROR(_xlfn.XLOOKUP(DB57, 'Assumptions&amp;Data'!$F$86:$ES$86, 'Assumptions&amp;Data'!$F$89:$ES$89), 0)</f>
        <v>0</v>
      </c>
      <c r="DC62" s="58">
        <f>IFERROR(_xlfn.XLOOKUP(DC57, 'Assumptions&amp;Data'!$F$86:$ES$86, 'Assumptions&amp;Data'!$F$89:$ES$89), 0)</f>
        <v>0</v>
      </c>
      <c r="DD62" s="58">
        <f>IFERROR(_xlfn.XLOOKUP(DD57, 'Assumptions&amp;Data'!$F$86:$ES$86, 'Assumptions&amp;Data'!$F$89:$ES$89), 0)</f>
        <v>0</v>
      </c>
      <c r="DE62" s="58">
        <f>IFERROR(_xlfn.XLOOKUP(DE57, 'Assumptions&amp;Data'!$F$86:$ES$86, 'Assumptions&amp;Data'!$F$89:$ES$89), 0)</f>
        <v>0</v>
      </c>
      <c r="DF62" s="58">
        <f>IFERROR(_xlfn.XLOOKUP(DF57, 'Assumptions&amp;Data'!$F$86:$ES$86, 'Assumptions&amp;Data'!$F$89:$ES$89), 0)</f>
        <v>0</v>
      </c>
      <c r="DG62" s="58">
        <f>IFERROR(_xlfn.XLOOKUP(DG57, 'Assumptions&amp;Data'!$F$86:$ES$86, 'Assumptions&amp;Data'!$F$89:$ES$89), 0)</f>
        <v>0</v>
      </c>
      <c r="DH62" s="58">
        <f>IFERROR(_xlfn.XLOOKUP(DH57, 'Assumptions&amp;Data'!$F$86:$ES$86, 'Assumptions&amp;Data'!$F$89:$ES$89), 0)</f>
        <v>0</v>
      </c>
      <c r="DI62" s="58">
        <f>IFERROR(_xlfn.XLOOKUP(DI57, 'Assumptions&amp;Data'!$F$86:$ES$86, 'Assumptions&amp;Data'!$F$89:$ES$89), 0)</f>
        <v>0</v>
      </c>
      <c r="DJ62" s="58">
        <f>IFERROR(_xlfn.XLOOKUP(DJ57, 'Assumptions&amp;Data'!$F$86:$ES$86, 'Assumptions&amp;Data'!$F$89:$ES$89), 0)</f>
        <v>0</v>
      </c>
      <c r="DK62" s="58">
        <f>IFERROR(_xlfn.XLOOKUP(DK57, 'Assumptions&amp;Data'!$F$86:$ES$86, 'Assumptions&amp;Data'!$F$89:$ES$89), 0)</f>
        <v>0</v>
      </c>
      <c r="DL62" s="58">
        <f>IFERROR(_xlfn.XLOOKUP(DL57, 'Assumptions&amp;Data'!$F$86:$ES$86, 'Assumptions&amp;Data'!$F$89:$ES$89), 0)</f>
        <v>0</v>
      </c>
      <c r="DM62" s="58">
        <f>IFERROR(_xlfn.XLOOKUP(DM57, 'Assumptions&amp;Data'!$F$86:$ES$86, 'Assumptions&amp;Data'!$F$89:$ES$89), 0)</f>
        <v>0</v>
      </c>
      <c r="DN62" s="58">
        <f>IFERROR(_xlfn.XLOOKUP(DN57, 'Assumptions&amp;Data'!$F$86:$ES$86, 'Assumptions&amp;Data'!$F$89:$ES$89), 0)</f>
        <v>0</v>
      </c>
      <c r="DO62" s="58">
        <f>IFERROR(_xlfn.XLOOKUP(DO57, 'Assumptions&amp;Data'!$F$86:$ES$86, 'Assumptions&amp;Data'!$F$89:$ES$89), 0)</f>
        <v>0</v>
      </c>
      <c r="DP62" s="58">
        <f>IFERROR(_xlfn.XLOOKUP(DP57, 'Assumptions&amp;Data'!$F$86:$ES$86, 'Assumptions&amp;Data'!$F$89:$ES$89), 0)</f>
        <v>0</v>
      </c>
      <c r="DQ62" s="58">
        <f>IFERROR(_xlfn.XLOOKUP(DQ57, 'Assumptions&amp;Data'!$F$86:$ES$86, 'Assumptions&amp;Data'!$F$89:$ES$89), 0)</f>
        <v>0</v>
      </c>
      <c r="DR62" s="58">
        <f>IFERROR(_xlfn.XLOOKUP(DR57, 'Assumptions&amp;Data'!$F$86:$ES$86, 'Assumptions&amp;Data'!$F$89:$ES$89), 0)</f>
        <v>0</v>
      </c>
      <c r="DS62" s="58">
        <f>IFERROR(_xlfn.XLOOKUP(DS57, 'Assumptions&amp;Data'!$F$86:$ES$86, 'Assumptions&amp;Data'!$F$89:$ES$89), 0)</f>
        <v>0</v>
      </c>
      <c r="DT62" s="58">
        <f>IFERROR(_xlfn.XLOOKUP(DT57, 'Assumptions&amp;Data'!$F$86:$ES$86, 'Assumptions&amp;Data'!$F$89:$ES$89), 0)</f>
        <v>0</v>
      </c>
      <c r="DU62" s="58">
        <f>IFERROR(_xlfn.XLOOKUP(DU57, 'Assumptions&amp;Data'!$F$86:$ES$86, 'Assumptions&amp;Data'!$F$89:$ES$89), 0)</f>
        <v>0</v>
      </c>
      <c r="DV62" s="58">
        <f>IFERROR(_xlfn.XLOOKUP(DV57, 'Assumptions&amp;Data'!$F$86:$ES$86, 'Assumptions&amp;Data'!$F$89:$ES$89), 0)</f>
        <v>0</v>
      </c>
      <c r="DW62" s="58">
        <f>IFERROR(_xlfn.XLOOKUP(DW57, 'Assumptions&amp;Data'!$F$86:$ES$86, 'Assumptions&amp;Data'!$F$89:$ES$89), 0)</f>
        <v>0</v>
      </c>
      <c r="DX62" s="58">
        <f>IFERROR(_xlfn.XLOOKUP(DX57, 'Assumptions&amp;Data'!$F$86:$ES$86, 'Assumptions&amp;Data'!$F$89:$ES$89), 0)</f>
        <v>0</v>
      </c>
      <c r="DY62" s="58">
        <f>IFERROR(_xlfn.XLOOKUP(DY57, 'Assumptions&amp;Data'!$F$86:$ES$86, 'Assumptions&amp;Data'!$F$89:$ES$89), 0)</f>
        <v>0</v>
      </c>
      <c r="DZ62" s="58">
        <f>IFERROR(_xlfn.XLOOKUP(DZ57, 'Assumptions&amp;Data'!$F$86:$ES$86, 'Assumptions&amp;Data'!$F$89:$ES$89), 0)</f>
        <v>0</v>
      </c>
      <c r="EA62" s="58">
        <f>IFERROR(_xlfn.XLOOKUP(EA57, 'Assumptions&amp;Data'!$F$86:$ES$86, 'Assumptions&amp;Data'!$F$89:$ES$89), 0)</f>
        <v>0</v>
      </c>
      <c r="EB62" s="58">
        <f>IFERROR(_xlfn.XLOOKUP(EB57, 'Assumptions&amp;Data'!$F$86:$ES$86, 'Assumptions&amp;Data'!$F$89:$ES$89), 0)</f>
        <v>0</v>
      </c>
      <c r="EC62" s="58">
        <f>IFERROR(_xlfn.XLOOKUP(EC57, 'Assumptions&amp;Data'!$F$86:$ES$86, 'Assumptions&amp;Data'!$F$89:$ES$89), 0)</f>
        <v>0</v>
      </c>
      <c r="ED62" s="58">
        <f>IFERROR(_xlfn.XLOOKUP(ED57, 'Assumptions&amp;Data'!$F$86:$ES$86, 'Assumptions&amp;Data'!$F$89:$ES$89), 0)</f>
        <v>0</v>
      </c>
      <c r="EE62" s="58">
        <f>IFERROR(_xlfn.XLOOKUP(EE57, 'Assumptions&amp;Data'!$F$86:$ES$86, 'Assumptions&amp;Data'!$F$89:$ES$89), 0)</f>
        <v>0</v>
      </c>
      <c r="EF62" s="58">
        <f>IFERROR(_xlfn.XLOOKUP(EF57, 'Assumptions&amp;Data'!$F$86:$ES$86, 'Assumptions&amp;Data'!$F$89:$ES$89), 0)</f>
        <v>0</v>
      </c>
      <c r="EG62" s="58">
        <f>IFERROR(_xlfn.XLOOKUP(EG57, 'Assumptions&amp;Data'!$F$86:$ES$86, 'Assumptions&amp;Data'!$F$89:$ES$89), 0)</f>
        <v>0</v>
      </c>
      <c r="EH62" s="58">
        <f>IFERROR(_xlfn.XLOOKUP(EH57, 'Assumptions&amp;Data'!$F$86:$ES$86, 'Assumptions&amp;Data'!$F$89:$ES$89), 0)</f>
        <v>0</v>
      </c>
      <c r="EI62" s="58">
        <f>IFERROR(_xlfn.XLOOKUP(EI57, 'Assumptions&amp;Data'!$F$86:$ES$86, 'Assumptions&amp;Data'!$F$89:$ES$89), 0)</f>
        <v>0</v>
      </c>
      <c r="EJ62" s="58">
        <f>IFERROR(_xlfn.XLOOKUP(EJ57, 'Assumptions&amp;Data'!$F$86:$ES$86, 'Assumptions&amp;Data'!$F$89:$ES$89), 0)</f>
        <v>0</v>
      </c>
      <c r="EK62" s="58">
        <f>IFERROR(_xlfn.XLOOKUP(EK57, 'Assumptions&amp;Data'!$F$86:$ES$86, 'Assumptions&amp;Data'!$F$89:$ES$89), 0)</f>
        <v>0</v>
      </c>
      <c r="EL62" s="58">
        <f>IFERROR(_xlfn.XLOOKUP(EL57, 'Assumptions&amp;Data'!$F$86:$ES$86, 'Assumptions&amp;Data'!$F$89:$ES$89), 0)</f>
        <v>0</v>
      </c>
      <c r="EM62" s="58">
        <f>IFERROR(_xlfn.XLOOKUP(EM57, 'Assumptions&amp;Data'!$F$86:$ES$86, 'Assumptions&amp;Data'!$F$89:$ES$89), 0)</f>
        <v>0</v>
      </c>
      <c r="EN62" s="58">
        <f>IFERROR(_xlfn.XLOOKUP(EN57, 'Assumptions&amp;Data'!$F$86:$ES$86, 'Assumptions&amp;Data'!$F$89:$ES$89), 0)</f>
        <v>0</v>
      </c>
      <c r="EO62" s="58">
        <f>IFERROR(_xlfn.XLOOKUP(EO57, 'Assumptions&amp;Data'!$F$86:$ES$86, 'Assumptions&amp;Data'!$F$89:$ES$89), 0)</f>
        <v>0</v>
      </c>
      <c r="EP62" s="58">
        <f>IFERROR(_xlfn.XLOOKUP(EP57, 'Assumptions&amp;Data'!$F$86:$ES$86, 'Assumptions&amp;Data'!$F$89:$ES$89), 0)</f>
        <v>0</v>
      </c>
      <c r="EQ62" s="58">
        <f>IFERROR(_xlfn.XLOOKUP(EQ57, 'Assumptions&amp;Data'!$F$86:$ES$86, 'Assumptions&amp;Data'!$F$89:$ES$89), 0)</f>
        <v>0</v>
      </c>
      <c r="ER62" s="58">
        <f>IFERROR(_xlfn.XLOOKUP(ER57, 'Assumptions&amp;Data'!$F$86:$ES$86, 'Assumptions&amp;Data'!$F$89:$ES$89), 0)</f>
        <v>0</v>
      </c>
      <c r="ES62" s="58">
        <f>IFERROR(_xlfn.XLOOKUP(ES57, 'Assumptions&amp;Data'!$F$86:$ES$86, 'Assumptions&amp;Data'!$F$89:$ES$89), 0)</f>
        <v>0</v>
      </c>
      <c r="ET62" s="58">
        <f>IFERROR(_xlfn.XLOOKUP(ET57, 'Assumptions&amp;Data'!$F$86:$ES$86, 'Assumptions&amp;Data'!$F$89:$ES$89), 0)</f>
        <v>0</v>
      </c>
      <c r="EU62" s="58">
        <f>IFERROR(_xlfn.XLOOKUP(EU57, 'Assumptions&amp;Data'!$F$86:$ES$86, 'Assumptions&amp;Data'!$F$89:$ES$89), 0)</f>
        <v>0</v>
      </c>
      <c r="EV62" s="58">
        <f>IFERROR(_xlfn.XLOOKUP(EV57, 'Assumptions&amp;Data'!$F$86:$ES$86, 'Assumptions&amp;Data'!$F$89:$ES$89), 0)</f>
        <v>0</v>
      </c>
      <c r="EW62" s="58">
        <f>IFERROR(_xlfn.XLOOKUP(EW57, 'Assumptions&amp;Data'!$F$86:$ES$86, 'Assumptions&amp;Data'!$F$89:$ES$89), 0)</f>
        <v>0</v>
      </c>
      <c r="EX62" s="58">
        <f>IFERROR(_xlfn.XLOOKUP(EX57, 'Assumptions&amp;Data'!$F$86:$ES$86, 'Assumptions&amp;Data'!$F$89:$ES$89), 0)</f>
        <v>0</v>
      </c>
      <c r="EY62" s="58">
        <f>IFERROR(_xlfn.XLOOKUP(EY57, 'Assumptions&amp;Data'!$F$86:$ES$86, 'Assumptions&amp;Data'!$F$89:$ES$89), 0)</f>
        <v>0</v>
      </c>
      <c r="EZ62" s="58">
        <f>IFERROR(_xlfn.XLOOKUP(EZ57, 'Assumptions&amp;Data'!$F$86:$ES$86, 'Assumptions&amp;Data'!$F$89:$ES$89), 0)</f>
        <v>0</v>
      </c>
      <c r="FA62" s="58">
        <f>IFERROR(_xlfn.XLOOKUP(FA57, 'Assumptions&amp;Data'!$F$86:$ES$86, 'Assumptions&amp;Data'!$F$89:$ES$89), 0)</f>
        <v>0</v>
      </c>
      <c r="FB62" s="58">
        <f>IFERROR(_xlfn.XLOOKUP(FB57, 'Assumptions&amp;Data'!$F$86:$ES$86, 'Assumptions&amp;Data'!$F$89:$ES$89), 0)</f>
        <v>0</v>
      </c>
      <c r="FC62" s="58">
        <f>IFERROR(_xlfn.XLOOKUP(FC57, 'Assumptions&amp;Data'!$F$86:$ES$86, 'Assumptions&amp;Data'!$F$89:$ES$89), 0)</f>
        <v>0</v>
      </c>
      <c r="FD62" s="58">
        <f>IFERROR(_xlfn.XLOOKUP(FD57, 'Assumptions&amp;Data'!$F$86:$ES$86, 'Assumptions&amp;Data'!$F$89:$ES$89), 0)</f>
        <v>0</v>
      </c>
      <c r="FE62" s="58">
        <f>IFERROR(_xlfn.XLOOKUP(FE57, 'Assumptions&amp;Data'!$F$86:$ES$86, 'Assumptions&amp;Data'!$F$89:$ES$89), 0)</f>
        <v>0</v>
      </c>
      <c r="FF62" s="58">
        <f>IFERROR(_xlfn.XLOOKUP(FF57, 'Assumptions&amp;Data'!$F$86:$ES$86, 'Assumptions&amp;Data'!$F$89:$ES$89), 0)</f>
        <v>0</v>
      </c>
      <c r="FG62" s="58">
        <f>IFERROR(_xlfn.XLOOKUP(FG57, 'Assumptions&amp;Data'!$F$86:$ES$86, 'Assumptions&amp;Data'!$F$89:$ES$89), 0)</f>
        <v>0</v>
      </c>
      <c r="FH62" s="58">
        <f>IFERROR(_xlfn.XLOOKUP(FH57, 'Assumptions&amp;Data'!$F$86:$ES$86, 'Assumptions&amp;Data'!$F$89:$ES$89), 0)</f>
        <v>0</v>
      </c>
      <c r="FI62" s="58">
        <f>IFERROR(_xlfn.XLOOKUP(FI57, 'Assumptions&amp;Data'!$F$86:$ES$86, 'Assumptions&amp;Data'!$F$89:$ES$89), 0)</f>
        <v>0</v>
      </c>
      <c r="FJ62" s="58">
        <f>IFERROR(_xlfn.XLOOKUP(FJ57, 'Assumptions&amp;Data'!$F$86:$ES$86, 'Assumptions&amp;Data'!$F$89:$ES$89), 0)</f>
        <v>0</v>
      </c>
      <c r="FK62" s="58">
        <f>IFERROR(_xlfn.XLOOKUP(FK57, 'Assumptions&amp;Data'!$F$86:$ES$86, 'Assumptions&amp;Data'!$F$89:$ES$89), 0)</f>
        <v>0</v>
      </c>
      <c r="FL62" s="58">
        <f>IFERROR(_xlfn.XLOOKUP(FL57, 'Assumptions&amp;Data'!$F$86:$ES$86, 'Assumptions&amp;Data'!$F$89:$ES$89), 0)</f>
        <v>0</v>
      </c>
      <c r="FM62" s="58">
        <f>IFERROR(_xlfn.XLOOKUP(FM57, 'Assumptions&amp;Data'!$F$86:$ES$86, 'Assumptions&amp;Data'!$F$89:$ES$89), 0)</f>
        <v>0</v>
      </c>
      <c r="FN62" s="58">
        <f>IFERROR(_xlfn.XLOOKUP(FN57, 'Assumptions&amp;Data'!$F$86:$ES$86, 'Assumptions&amp;Data'!$F$89:$ES$89), 0)</f>
        <v>0</v>
      </c>
      <c r="FO62" s="58">
        <f>IFERROR(_xlfn.XLOOKUP(FO57, 'Assumptions&amp;Data'!$F$86:$ES$86, 'Assumptions&amp;Data'!$F$89:$ES$89), 0)</f>
        <v>0</v>
      </c>
    </row>
    <row r="63" spans="1:176" x14ac:dyDescent="0.3">
      <c r="F63" s="161">
        <f>SUM(F60:F62)</f>
        <v>0</v>
      </c>
      <c r="G63" s="161">
        <f t="shared" ref="G63:BR63" si="133">SUM(G60:G62)</f>
        <v>0</v>
      </c>
      <c r="H63" s="161">
        <f t="shared" si="133"/>
        <v>0</v>
      </c>
      <c r="I63" s="161">
        <f t="shared" si="133"/>
        <v>0</v>
      </c>
      <c r="J63" s="161">
        <f t="shared" si="133"/>
        <v>0</v>
      </c>
      <c r="K63" s="161">
        <f t="shared" si="133"/>
        <v>0</v>
      </c>
      <c r="L63" s="161">
        <f t="shared" si="133"/>
        <v>0</v>
      </c>
      <c r="M63" s="161">
        <f t="shared" si="133"/>
        <v>0</v>
      </c>
      <c r="N63" s="161">
        <f t="shared" si="133"/>
        <v>7.4999999999999997E-2</v>
      </c>
      <c r="O63" s="161">
        <f t="shared" si="133"/>
        <v>7.4999999999999997E-2</v>
      </c>
      <c r="P63" s="161">
        <f t="shared" si="133"/>
        <v>7.4999999999999997E-2</v>
      </c>
      <c r="Q63" s="161">
        <f t="shared" si="133"/>
        <v>0.05</v>
      </c>
      <c r="R63" s="161">
        <f t="shared" si="133"/>
        <v>0.05</v>
      </c>
      <c r="S63" s="161">
        <f t="shared" si="133"/>
        <v>0.05</v>
      </c>
      <c r="T63" s="161">
        <f t="shared" si="133"/>
        <v>0.05</v>
      </c>
      <c r="U63" s="161">
        <f t="shared" si="133"/>
        <v>0.03</v>
      </c>
      <c r="V63" s="161">
        <f t="shared" si="133"/>
        <v>0.03</v>
      </c>
      <c r="W63" s="161">
        <f t="shared" si="133"/>
        <v>0.03</v>
      </c>
      <c r="X63" s="161">
        <f t="shared" si="133"/>
        <v>0.03</v>
      </c>
      <c r="Y63" s="161">
        <f t="shared" si="133"/>
        <v>0.03</v>
      </c>
      <c r="Z63" s="161">
        <f t="shared" si="133"/>
        <v>0.105</v>
      </c>
      <c r="AA63" s="161">
        <f t="shared" si="133"/>
        <v>0.105</v>
      </c>
      <c r="AB63" s="161">
        <f t="shared" si="133"/>
        <v>0.105</v>
      </c>
      <c r="AC63" s="161">
        <f t="shared" si="133"/>
        <v>0.08</v>
      </c>
      <c r="AD63" s="161">
        <f t="shared" si="133"/>
        <v>0.08</v>
      </c>
      <c r="AE63" s="161">
        <f t="shared" si="133"/>
        <v>0.08</v>
      </c>
      <c r="AF63" s="161">
        <f t="shared" si="133"/>
        <v>0.08</v>
      </c>
      <c r="AG63" s="161">
        <f t="shared" si="133"/>
        <v>0.06</v>
      </c>
      <c r="AH63" s="161">
        <f t="shared" si="133"/>
        <v>0.06</v>
      </c>
      <c r="AI63" s="161">
        <f t="shared" si="133"/>
        <v>0.06</v>
      </c>
      <c r="AJ63" s="161">
        <f t="shared" si="133"/>
        <v>0.1</v>
      </c>
      <c r="AK63" s="161">
        <f t="shared" si="133"/>
        <v>0.06</v>
      </c>
      <c r="AL63" s="161">
        <f t="shared" si="133"/>
        <v>0.12999999999999967</v>
      </c>
      <c r="AM63" s="161">
        <f t="shared" si="133"/>
        <v>0.105</v>
      </c>
      <c r="AN63" s="161">
        <f t="shared" si="133"/>
        <v>0.105</v>
      </c>
      <c r="AO63" s="161">
        <f t="shared" si="133"/>
        <v>0.08</v>
      </c>
      <c r="AP63" s="161">
        <f t="shared" si="133"/>
        <v>0.08</v>
      </c>
      <c r="AQ63" s="161">
        <f t="shared" si="133"/>
        <v>0.08</v>
      </c>
      <c r="AR63" s="161">
        <f t="shared" si="133"/>
        <v>0.08</v>
      </c>
      <c r="AS63" s="161">
        <f t="shared" si="133"/>
        <v>0.06</v>
      </c>
      <c r="AT63" s="161">
        <f t="shared" si="133"/>
        <v>0.06</v>
      </c>
      <c r="AU63" s="161">
        <f t="shared" si="133"/>
        <v>0.06</v>
      </c>
      <c r="AV63" s="161">
        <f t="shared" si="133"/>
        <v>0.1</v>
      </c>
      <c r="AW63" s="161">
        <f t="shared" si="133"/>
        <v>0.06</v>
      </c>
      <c r="AX63" s="161">
        <f t="shared" si="133"/>
        <v>5.4999999999999688E-2</v>
      </c>
      <c r="AY63" s="161">
        <f t="shared" si="133"/>
        <v>0.03</v>
      </c>
      <c r="AZ63" s="161">
        <f t="shared" si="133"/>
        <v>0.03</v>
      </c>
      <c r="BA63" s="161">
        <f t="shared" si="133"/>
        <v>0.03</v>
      </c>
      <c r="BB63" s="161">
        <f t="shared" si="133"/>
        <v>0.03</v>
      </c>
      <c r="BC63" s="161">
        <f t="shared" si="133"/>
        <v>0.03</v>
      </c>
      <c r="BD63" s="161">
        <f t="shared" si="133"/>
        <v>0.03</v>
      </c>
      <c r="BE63" s="161">
        <f t="shared" si="133"/>
        <v>0.03</v>
      </c>
      <c r="BF63" s="161">
        <f t="shared" si="133"/>
        <v>0.03</v>
      </c>
      <c r="BG63" s="161">
        <f t="shared" si="133"/>
        <v>0.03</v>
      </c>
      <c r="BH63" s="161">
        <f t="shared" si="133"/>
        <v>7.0000000000000007E-2</v>
      </c>
      <c r="BI63" s="161">
        <f t="shared" si="133"/>
        <v>0.03</v>
      </c>
      <c r="BJ63" s="161">
        <f t="shared" si="133"/>
        <v>2.4999999999999689E-2</v>
      </c>
      <c r="BK63" s="161">
        <f t="shared" si="133"/>
        <v>0</v>
      </c>
      <c r="BL63" s="161">
        <f t="shared" si="133"/>
        <v>0</v>
      </c>
      <c r="BM63" s="161">
        <f t="shared" si="133"/>
        <v>0</v>
      </c>
      <c r="BN63" s="161">
        <f t="shared" si="133"/>
        <v>0</v>
      </c>
      <c r="BO63" s="161">
        <f t="shared" si="133"/>
        <v>0</v>
      </c>
      <c r="BP63" s="161">
        <f t="shared" si="133"/>
        <v>0</v>
      </c>
      <c r="BQ63" s="161">
        <f t="shared" si="133"/>
        <v>0</v>
      </c>
      <c r="BR63" s="161">
        <f t="shared" si="133"/>
        <v>0</v>
      </c>
      <c r="BS63" s="161">
        <f t="shared" ref="BS63:ED63" si="134">SUM(BS60:BS62)</f>
        <v>0</v>
      </c>
      <c r="BT63" s="161">
        <f t="shared" si="134"/>
        <v>0</v>
      </c>
      <c r="BU63" s="161">
        <f t="shared" si="134"/>
        <v>0</v>
      </c>
      <c r="BV63" s="161">
        <f t="shared" si="134"/>
        <v>0</v>
      </c>
      <c r="BW63" s="161">
        <f t="shared" si="134"/>
        <v>0</v>
      </c>
      <c r="BX63" s="161">
        <f t="shared" si="134"/>
        <v>0</v>
      </c>
      <c r="BY63" s="161">
        <f t="shared" si="134"/>
        <v>0</v>
      </c>
      <c r="BZ63" s="161">
        <f t="shared" si="134"/>
        <v>0</v>
      </c>
      <c r="CA63" s="161">
        <f t="shared" si="134"/>
        <v>0</v>
      </c>
      <c r="CB63" s="161">
        <f t="shared" si="134"/>
        <v>0</v>
      </c>
      <c r="CC63" s="161">
        <f t="shared" si="134"/>
        <v>0</v>
      </c>
      <c r="CD63" s="161">
        <f t="shared" si="134"/>
        <v>0</v>
      </c>
      <c r="CE63" s="161">
        <f t="shared" si="134"/>
        <v>0</v>
      </c>
      <c r="CF63" s="161">
        <f t="shared" si="134"/>
        <v>0</v>
      </c>
      <c r="CG63" s="161">
        <f t="shared" si="134"/>
        <v>0</v>
      </c>
      <c r="CH63" s="161">
        <f t="shared" si="134"/>
        <v>0</v>
      </c>
      <c r="CI63" s="161">
        <f t="shared" si="134"/>
        <v>0</v>
      </c>
      <c r="CJ63" s="161">
        <f t="shared" si="134"/>
        <v>0</v>
      </c>
      <c r="CK63" s="161">
        <f t="shared" si="134"/>
        <v>0</v>
      </c>
      <c r="CL63" s="161">
        <f t="shared" si="134"/>
        <v>0</v>
      </c>
      <c r="CM63" s="161">
        <f t="shared" si="134"/>
        <v>0</v>
      </c>
      <c r="CN63" s="161">
        <f t="shared" si="134"/>
        <v>0</v>
      </c>
      <c r="CO63" s="161">
        <f t="shared" si="134"/>
        <v>0</v>
      </c>
      <c r="CP63" s="161">
        <f t="shared" si="134"/>
        <v>0</v>
      </c>
      <c r="CQ63" s="161">
        <f t="shared" si="134"/>
        <v>0</v>
      </c>
      <c r="CR63" s="161">
        <f t="shared" si="134"/>
        <v>0</v>
      </c>
      <c r="CS63" s="161">
        <f t="shared" si="134"/>
        <v>0</v>
      </c>
      <c r="CT63" s="161">
        <f t="shared" si="134"/>
        <v>0</v>
      </c>
      <c r="CU63" s="161">
        <f t="shared" si="134"/>
        <v>0</v>
      </c>
      <c r="CV63" s="161">
        <f t="shared" si="134"/>
        <v>0</v>
      </c>
      <c r="CW63" s="161">
        <f t="shared" si="134"/>
        <v>0</v>
      </c>
      <c r="CX63" s="161">
        <f t="shared" si="134"/>
        <v>0</v>
      </c>
      <c r="CY63" s="161">
        <f t="shared" si="134"/>
        <v>0</v>
      </c>
      <c r="CZ63" s="161">
        <f t="shared" si="134"/>
        <v>0</v>
      </c>
      <c r="DA63" s="161">
        <f t="shared" si="134"/>
        <v>0</v>
      </c>
      <c r="DB63" s="161">
        <f t="shared" si="134"/>
        <v>0</v>
      </c>
      <c r="DC63" s="161">
        <f t="shared" si="134"/>
        <v>0</v>
      </c>
      <c r="DD63" s="161">
        <f t="shared" si="134"/>
        <v>0</v>
      </c>
      <c r="DE63" s="161">
        <f t="shared" si="134"/>
        <v>0</v>
      </c>
      <c r="DF63" s="161">
        <f t="shared" si="134"/>
        <v>0</v>
      </c>
      <c r="DG63" s="161">
        <f t="shared" si="134"/>
        <v>0</v>
      </c>
      <c r="DH63" s="161">
        <f t="shared" si="134"/>
        <v>0</v>
      </c>
      <c r="DI63" s="161">
        <f t="shared" si="134"/>
        <v>0</v>
      </c>
      <c r="DJ63" s="161">
        <f t="shared" si="134"/>
        <v>0</v>
      </c>
      <c r="DK63" s="161">
        <f t="shared" si="134"/>
        <v>0</v>
      </c>
      <c r="DL63" s="161">
        <f t="shared" si="134"/>
        <v>0</v>
      </c>
      <c r="DM63" s="161">
        <f t="shared" si="134"/>
        <v>0</v>
      </c>
      <c r="DN63" s="161">
        <f t="shared" si="134"/>
        <v>0</v>
      </c>
      <c r="DO63" s="161">
        <f t="shared" si="134"/>
        <v>0</v>
      </c>
      <c r="DP63" s="161">
        <f t="shared" si="134"/>
        <v>0</v>
      </c>
      <c r="DQ63" s="161">
        <f t="shared" si="134"/>
        <v>0</v>
      </c>
      <c r="DR63" s="161">
        <f t="shared" si="134"/>
        <v>0</v>
      </c>
      <c r="DS63" s="161">
        <f t="shared" si="134"/>
        <v>0</v>
      </c>
      <c r="DT63" s="161">
        <f t="shared" si="134"/>
        <v>0</v>
      </c>
      <c r="DU63" s="161">
        <f t="shared" si="134"/>
        <v>0</v>
      </c>
      <c r="DV63" s="161">
        <f t="shared" si="134"/>
        <v>0</v>
      </c>
      <c r="DW63" s="161">
        <f t="shared" si="134"/>
        <v>0</v>
      </c>
      <c r="DX63" s="161">
        <f t="shared" si="134"/>
        <v>0</v>
      </c>
      <c r="DY63" s="161">
        <f t="shared" si="134"/>
        <v>0</v>
      </c>
      <c r="DZ63" s="161">
        <f t="shared" si="134"/>
        <v>0</v>
      </c>
      <c r="EA63" s="161">
        <f t="shared" si="134"/>
        <v>0</v>
      </c>
      <c r="EB63" s="161">
        <f t="shared" si="134"/>
        <v>0</v>
      </c>
      <c r="EC63" s="161">
        <f t="shared" si="134"/>
        <v>0</v>
      </c>
      <c r="ED63" s="161">
        <f t="shared" si="134"/>
        <v>0</v>
      </c>
      <c r="EE63" s="161">
        <f t="shared" ref="EE63:FO63" si="135">SUM(EE60:EE62)</f>
        <v>0</v>
      </c>
      <c r="EF63" s="161">
        <f t="shared" si="135"/>
        <v>0</v>
      </c>
      <c r="EG63" s="161">
        <f t="shared" si="135"/>
        <v>0</v>
      </c>
      <c r="EH63" s="161">
        <f t="shared" si="135"/>
        <v>0</v>
      </c>
      <c r="EI63" s="161">
        <f t="shared" si="135"/>
        <v>0</v>
      </c>
      <c r="EJ63" s="161">
        <f t="shared" si="135"/>
        <v>0</v>
      </c>
      <c r="EK63" s="161">
        <f t="shared" si="135"/>
        <v>0</v>
      </c>
      <c r="EL63" s="161">
        <f t="shared" si="135"/>
        <v>0</v>
      </c>
      <c r="EM63" s="161">
        <f t="shared" si="135"/>
        <v>0</v>
      </c>
      <c r="EN63" s="161">
        <f t="shared" si="135"/>
        <v>0</v>
      </c>
      <c r="EO63" s="161">
        <f t="shared" si="135"/>
        <v>0</v>
      </c>
      <c r="EP63" s="161">
        <f t="shared" si="135"/>
        <v>0</v>
      </c>
      <c r="EQ63" s="161">
        <f t="shared" si="135"/>
        <v>0</v>
      </c>
      <c r="ER63" s="161">
        <f t="shared" si="135"/>
        <v>0</v>
      </c>
      <c r="ES63" s="161">
        <f t="shared" si="135"/>
        <v>0</v>
      </c>
      <c r="ET63" s="161">
        <f t="shared" si="135"/>
        <v>0</v>
      </c>
      <c r="EU63" s="161">
        <f t="shared" si="135"/>
        <v>0</v>
      </c>
      <c r="EV63" s="161">
        <f t="shared" si="135"/>
        <v>0</v>
      </c>
      <c r="EW63" s="161">
        <f t="shared" si="135"/>
        <v>0</v>
      </c>
      <c r="EX63" s="161">
        <f t="shared" si="135"/>
        <v>0</v>
      </c>
      <c r="EY63" s="161">
        <f t="shared" si="135"/>
        <v>0</v>
      </c>
      <c r="EZ63" s="161">
        <f t="shared" si="135"/>
        <v>0</v>
      </c>
      <c r="FA63" s="161">
        <f t="shared" si="135"/>
        <v>0</v>
      </c>
      <c r="FB63" s="161">
        <f t="shared" si="135"/>
        <v>0</v>
      </c>
      <c r="FC63" s="161">
        <f t="shared" si="135"/>
        <v>0</v>
      </c>
      <c r="FD63" s="161">
        <f t="shared" si="135"/>
        <v>0</v>
      </c>
      <c r="FE63" s="161">
        <f t="shared" si="135"/>
        <v>0</v>
      </c>
      <c r="FF63" s="161">
        <f t="shared" si="135"/>
        <v>0</v>
      </c>
      <c r="FG63" s="161">
        <f t="shared" si="135"/>
        <v>0</v>
      </c>
      <c r="FH63" s="161">
        <f t="shared" si="135"/>
        <v>0</v>
      </c>
      <c r="FI63" s="161">
        <f t="shared" si="135"/>
        <v>0</v>
      </c>
      <c r="FJ63" s="161">
        <f t="shared" si="135"/>
        <v>0</v>
      </c>
      <c r="FK63" s="161">
        <f t="shared" si="135"/>
        <v>0</v>
      </c>
      <c r="FL63" s="161">
        <f t="shared" si="135"/>
        <v>0</v>
      </c>
      <c r="FM63" s="161">
        <f t="shared" si="135"/>
        <v>0</v>
      </c>
      <c r="FN63" s="161">
        <f t="shared" si="135"/>
        <v>0</v>
      </c>
      <c r="FO63" s="161">
        <f t="shared" si="135"/>
        <v>0</v>
      </c>
    </row>
    <row r="65" spans="1:171" customFormat="1" x14ac:dyDescent="0.3">
      <c r="A65" s="42"/>
      <c r="B65" s="43" t="s">
        <v>188</v>
      </c>
      <c r="C65" s="42"/>
      <c r="D65" s="42"/>
      <c r="E65" s="42"/>
      <c r="F65" s="158">
        <f t="shared" ref="F65:AK65" si="136">F1</f>
        <v>45748</v>
      </c>
      <c r="G65" s="158">
        <f t="shared" si="136"/>
        <v>45808</v>
      </c>
      <c r="H65" s="158">
        <f t="shared" si="136"/>
        <v>45838</v>
      </c>
      <c r="I65" s="158">
        <f t="shared" si="136"/>
        <v>45869</v>
      </c>
      <c r="J65" s="158">
        <f t="shared" si="136"/>
        <v>45900</v>
      </c>
      <c r="K65" s="158">
        <f t="shared" si="136"/>
        <v>45930</v>
      </c>
      <c r="L65" s="158">
        <f t="shared" si="136"/>
        <v>45961</v>
      </c>
      <c r="M65" s="158">
        <f t="shared" si="136"/>
        <v>45991</v>
      </c>
      <c r="N65" s="158">
        <f t="shared" si="136"/>
        <v>46022</v>
      </c>
      <c r="O65" s="158">
        <f t="shared" si="136"/>
        <v>46053</v>
      </c>
      <c r="P65" s="158">
        <f t="shared" si="136"/>
        <v>46081</v>
      </c>
      <c r="Q65" s="158">
        <f t="shared" si="136"/>
        <v>46112</v>
      </c>
      <c r="R65" s="158">
        <f t="shared" si="136"/>
        <v>46142</v>
      </c>
      <c r="S65" s="158">
        <f t="shared" si="136"/>
        <v>46173</v>
      </c>
      <c r="T65" s="158">
        <f t="shared" si="136"/>
        <v>46203</v>
      </c>
      <c r="U65" s="158">
        <f t="shared" si="136"/>
        <v>46234</v>
      </c>
      <c r="V65" s="158">
        <f t="shared" si="136"/>
        <v>46265</v>
      </c>
      <c r="W65" s="158">
        <f t="shared" si="136"/>
        <v>46295</v>
      </c>
      <c r="X65" s="158">
        <f t="shared" si="136"/>
        <v>46326</v>
      </c>
      <c r="Y65" s="158">
        <f t="shared" si="136"/>
        <v>46356</v>
      </c>
      <c r="Z65" s="158">
        <f t="shared" si="136"/>
        <v>46387</v>
      </c>
      <c r="AA65" s="158">
        <f t="shared" si="136"/>
        <v>46418</v>
      </c>
      <c r="AB65" s="158">
        <f t="shared" si="136"/>
        <v>46446</v>
      </c>
      <c r="AC65" s="158">
        <f t="shared" si="136"/>
        <v>46477</v>
      </c>
      <c r="AD65" s="158">
        <f t="shared" si="136"/>
        <v>46507</v>
      </c>
      <c r="AE65" s="158">
        <f t="shared" si="136"/>
        <v>46538</v>
      </c>
      <c r="AF65" s="158">
        <f t="shared" si="136"/>
        <v>46568</v>
      </c>
      <c r="AG65" s="158">
        <f t="shared" si="136"/>
        <v>46599</v>
      </c>
      <c r="AH65" s="158">
        <f t="shared" si="136"/>
        <v>46630</v>
      </c>
      <c r="AI65" s="158">
        <f t="shared" si="136"/>
        <v>46660</v>
      </c>
      <c r="AJ65" s="158">
        <f t="shared" si="136"/>
        <v>46691</v>
      </c>
      <c r="AK65" s="158">
        <f t="shared" si="136"/>
        <v>46721</v>
      </c>
      <c r="AL65" s="158">
        <f t="shared" ref="AL65:BQ65" si="137">AL1</f>
        <v>46752</v>
      </c>
      <c r="AM65" s="158">
        <f t="shared" si="137"/>
        <v>46783</v>
      </c>
      <c r="AN65" s="158">
        <f t="shared" si="137"/>
        <v>46812</v>
      </c>
      <c r="AO65" s="158">
        <f t="shared" si="137"/>
        <v>46843</v>
      </c>
      <c r="AP65" s="158">
        <f t="shared" si="137"/>
        <v>46873</v>
      </c>
      <c r="AQ65" s="158">
        <f t="shared" si="137"/>
        <v>46904</v>
      </c>
      <c r="AR65" s="158">
        <f t="shared" si="137"/>
        <v>46934</v>
      </c>
      <c r="AS65" s="158">
        <f t="shared" si="137"/>
        <v>46965</v>
      </c>
      <c r="AT65" s="158">
        <f t="shared" si="137"/>
        <v>46996</v>
      </c>
      <c r="AU65" s="158">
        <f t="shared" si="137"/>
        <v>47026</v>
      </c>
      <c r="AV65" s="158">
        <f t="shared" si="137"/>
        <v>47057</v>
      </c>
      <c r="AW65" s="158">
        <f t="shared" si="137"/>
        <v>47087</v>
      </c>
      <c r="AX65" s="158">
        <f t="shared" si="137"/>
        <v>47118</v>
      </c>
      <c r="AY65" s="158">
        <f t="shared" si="137"/>
        <v>47149</v>
      </c>
      <c r="AZ65" s="158">
        <f t="shared" si="137"/>
        <v>47177</v>
      </c>
      <c r="BA65" s="158">
        <f t="shared" si="137"/>
        <v>47208</v>
      </c>
      <c r="BB65" s="158">
        <f t="shared" si="137"/>
        <v>47238</v>
      </c>
      <c r="BC65" s="158">
        <f t="shared" si="137"/>
        <v>47269</v>
      </c>
      <c r="BD65" s="158">
        <f t="shared" si="137"/>
        <v>47299</v>
      </c>
      <c r="BE65" s="158">
        <f t="shared" si="137"/>
        <v>47330</v>
      </c>
      <c r="BF65" s="158">
        <f t="shared" si="137"/>
        <v>47361</v>
      </c>
      <c r="BG65" s="158">
        <f t="shared" si="137"/>
        <v>47391</v>
      </c>
      <c r="BH65" s="158">
        <f t="shared" si="137"/>
        <v>47422</v>
      </c>
      <c r="BI65" s="158">
        <f t="shared" si="137"/>
        <v>47452</v>
      </c>
      <c r="BJ65" s="158">
        <f t="shared" si="137"/>
        <v>47483</v>
      </c>
      <c r="BK65" s="158">
        <f t="shared" si="137"/>
        <v>47514</v>
      </c>
      <c r="BL65" s="158">
        <f t="shared" si="137"/>
        <v>47542</v>
      </c>
      <c r="BM65" s="158">
        <f t="shared" si="137"/>
        <v>47573</v>
      </c>
      <c r="BN65" s="158">
        <f t="shared" si="137"/>
        <v>47603</v>
      </c>
      <c r="BO65" s="158">
        <f t="shared" si="137"/>
        <v>47634</v>
      </c>
      <c r="BP65" s="158">
        <f t="shared" si="137"/>
        <v>47664</v>
      </c>
      <c r="BQ65" s="158">
        <f t="shared" si="137"/>
        <v>47695</v>
      </c>
      <c r="BR65" s="158">
        <f t="shared" ref="BR65:CW65" si="138">BR1</f>
        <v>47726</v>
      </c>
      <c r="BS65" s="158">
        <f t="shared" si="138"/>
        <v>47756</v>
      </c>
      <c r="BT65" s="158">
        <f t="shared" si="138"/>
        <v>47787</v>
      </c>
      <c r="BU65" s="158">
        <f t="shared" si="138"/>
        <v>47817</v>
      </c>
      <c r="BV65" s="158">
        <f t="shared" si="138"/>
        <v>47848</v>
      </c>
      <c r="BW65" s="158">
        <f t="shared" si="138"/>
        <v>47879</v>
      </c>
      <c r="BX65" s="158">
        <f t="shared" si="138"/>
        <v>47907</v>
      </c>
      <c r="BY65" s="158">
        <f t="shared" si="138"/>
        <v>47938</v>
      </c>
      <c r="BZ65" s="158">
        <f t="shared" si="138"/>
        <v>47968</v>
      </c>
      <c r="CA65" s="158">
        <f t="shared" si="138"/>
        <v>47999</v>
      </c>
      <c r="CB65" s="158">
        <f t="shared" si="138"/>
        <v>48029</v>
      </c>
      <c r="CC65" s="158">
        <f t="shared" si="138"/>
        <v>48060</v>
      </c>
      <c r="CD65" s="158">
        <f t="shared" si="138"/>
        <v>48091</v>
      </c>
      <c r="CE65" s="158">
        <f t="shared" si="138"/>
        <v>48121</v>
      </c>
      <c r="CF65" s="158">
        <f t="shared" si="138"/>
        <v>48152</v>
      </c>
      <c r="CG65" s="158">
        <f t="shared" si="138"/>
        <v>48182</v>
      </c>
      <c r="CH65" s="158">
        <f t="shared" si="138"/>
        <v>48213</v>
      </c>
      <c r="CI65" s="158">
        <f t="shared" si="138"/>
        <v>48244</v>
      </c>
      <c r="CJ65" s="158">
        <f t="shared" si="138"/>
        <v>48273</v>
      </c>
      <c r="CK65" s="158">
        <f t="shared" si="138"/>
        <v>48304</v>
      </c>
      <c r="CL65" s="158">
        <f t="shared" si="138"/>
        <v>48334</v>
      </c>
      <c r="CM65" s="158">
        <f t="shared" si="138"/>
        <v>48365</v>
      </c>
      <c r="CN65" s="158">
        <f t="shared" si="138"/>
        <v>48395</v>
      </c>
      <c r="CO65" s="158">
        <f t="shared" si="138"/>
        <v>48426</v>
      </c>
      <c r="CP65" s="158">
        <f t="shared" si="138"/>
        <v>48457</v>
      </c>
      <c r="CQ65" s="158">
        <f t="shared" si="138"/>
        <v>48487</v>
      </c>
      <c r="CR65" s="158">
        <f t="shared" si="138"/>
        <v>48518</v>
      </c>
      <c r="CS65" s="158">
        <f t="shared" si="138"/>
        <v>48548</v>
      </c>
      <c r="CT65" s="158">
        <f t="shared" si="138"/>
        <v>48579</v>
      </c>
      <c r="CU65" s="158">
        <f t="shared" si="138"/>
        <v>48610</v>
      </c>
      <c r="CV65" s="158">
        <f t="shared" si="138"/>
        <v>48638</v>
      </c>
      <c r="CW65" s="158">
        <f t="shared" si="138"/>
        <v>48669</v>
      </c>
      <c r="CX65" s="158">
        <f t="shared" ref="CX65:EC65" si="139">CX1</f>
        <v>48699</v>
      </c>
      <c r="CY65" s="158">
        <f t="shared" si="139"/>
        <v>48730</v>
      </c>
      <c r="CZ65" s="158">
        <f t="shared" si="139"/>
        <v>48760</v>
      </c>
      <c r="DA65" s="158">
        <f t="shared" si="139"/>
        <v>48791</v>
      </c>
      <c r="DB65" s="158">
        <f t="shared" si="139"/>
        <v>48822</v>
      </c>
      <c r="DC65" s="158">
        <f t="shared" si="139"/>
        <v>48852</v>
      </c>
      <c r="DD65" s="158">
        <f t="shared" si="139"/>
        <v>48883</v>
      </c>
      <c r="DE65" s="158">
        <f t="shared" si="139"/>
        <v>48913</v>
      </c>
      <c r="DF65" s="158">
        <f t="shared" si="139"/>
        <v>48944</v>
      </c>
      <c r="DG65" s="158">
        <f t="shared" si="139"/>
        <v>48975</v>
      </c>
      <c r="DH65" s="158">
        <f t="shared" si="139"/>
        <v>49003</v>
      </c>
      <c r="DI65" s="158">
        <f t="shared" si="139"/>
        <v>49034</v>
      </c>
      <c r="DJ65" s="158">
        <f t="shared" si="139"/>
        <v>49064</v>
      </c>
      <c r="DK65" s="158">
        <f t="shared" si="139"/>
        <v>49095</v>
      </c>
      <c r="DL65" s="158">
        <f t="shared" si="139"/>
        <v>49125</v>
      </c>
      <c r="DM65" s="158">
        <f t="shared" si="139"/>
        <v>49156</v>
      </c>
      <c r="DN65" s="158">
        <f t="shared" si="139"/>
        <v>49187</v>
      </c>
      <c r="DO65" s="158">
        <f t="shared" si="139"/>
        <v>49217</v>
      </c>
      <c r="DP65" s="158">
        <f t="shared" si="139"/>
        <v>49248</v>
      </c>
      <c r="DQ65" s="158">
        <f t="shared" si="139"/>
        <v>49278</v>
      </c>
      <c r="DR65" s="158">
        <f t="shared" si="139"/>
        <v>49309</v>
      </c>
      <c r="DS65" s="158">
        <f t="shared" si="139"/>
        <v>49340</v>
      </c>
      <c r="DT65" s="158">
        <f t="shared" si="139"/>
        <v>49368</v>
      </c>
      <c r="DU65" s="158">
        <f t="shared" si="139"/>
        <v>49399</v>
      </c>
      <c r="DV65" s="158">
        <f t="shared" si="139"/>
        <v>49429</v>
      </c>
      <c r="DW65" s="158">
        <f t="shared" si="139"/>
        <v>49460</v>
      </c>
      <c r="DX65" s="158">
        <f t="shared" si="139"/>
        <v>49490</v>
      </c>
      <c r="DY65" s="158">
        <f t="shared" si="139"/>
        <v>49521</v>
      </c>
      <c r="DZ65" s="158">
        <f t="shared" si="139"/>
        <v>49552</v>
      </c>
      <c r="EA65" s="158">
        <f t="shared" si="139"/>
        <v>49582</v>
      </c>
      <c r="EB65" s="158">
        <f t="shared" si="139"/>
        <v>49613</v>
      </c>
      <c r="EC65" s="158">
        <f t="shared" si="139"/>
        <v>49643</v>
      </c>
      <c r="ED65" s="158">
        <f t="shared" ref="ED65:FI65" si="140">ED1</f>
        <v>49674</v>
      </c>
      <c r="EE65" s="158">
        <f t="shared" si="140"/>
        <v>49705</v>
      </c>
      <c r="EF65" s="158">
        <f t="shared" si="140"/>
        <v>49734</v>
      </c>
      <c r="EG65" s="158">
        <f t="shared" si="140"/>
        <v>49765</v>
      </c>
      <c r="EH65" s="158">
        <f t="shared" si="140"/>
        <v>49795</v>
      </c>
      <c r="EI65" s="158">
        <f t="shared" si="140"/>
        <v>49826</v>
      </c>
      <c r="EJ65" s="158">
        <f t="shared" si="140"/>
        <v>49856</v>
      </c>
      <c r="EK65" s="158">
        <f t="shared" si="140"/>
        <v>49887</v>
      </c>
      <c r="EL65" s="158">
        <f t="shared" si="140"/>
        <v>49918</v>
      </c>
      <c r="EM65" s="158">
        <f t="shared" si="140"/>
        <v>49948</v>
      </c>
      <c r="EN65" s="158">
        <f t="shared" si="140"/>
        <v>49979</v>
      </c>
      <c r="EO65" s="158">
        <f t="shared" si="140"/>
        <v>50009</v>
      </c>
      <c r="EP65" s="158">
        <f t="shared" si="140"/>
        <v>50040</v>
      </c>
      <c r="EQ65" s="158">
        <f t="shared" si="140"/>
        <v>50071</v>
      </c>
      <c r="ER65" s="158">
        <f t="shared" si="140"/>
        <v>50099</v>
      </c>
      <c r="ES65" s="158">
        <f t="shared" si="140"/>
        <v>50130</v>
      </c>
      <c r="ET65" s="158">
        <f t="shared" si="140"/>
        <v>50160</v>
      </c>
      <c r="EU65" s="158">
        <f t="shared" si="140"/>
        <v>50191</v>
      </c>
      <c r="EV65" s="158">
        <f t="shared" si="140"/>
        <v>50221</v>
      </c>
      <c r="EW65" s="158">
        <f t="shared" si="140"/>
        <v>50252</v>
      </c>
      <c r="EX65" s="158">
        <f t="shared" si="140"/>
        <v>50283</v>
      </c>
      <c r="EY65" s="158">
        <f t="shared" si="140"/>
        <v>50313</v>
      </c>
      <c r="EZ65" s="158">
        <f t="shared" si="140"/>
        <v>50344</v>
      </c>
      <c r="FA65" s="158">
        <f t="shared" si="140"/>
        <v>50374</v>
      </c>
      <c r="FB65" s="158">
        <f t="shared" si="140"/>
        <v>50405</v>
      </c>
      <c r="FC65" s="158">
        <f t="shared" si="140"/>
        <v>50436</v>
      </c>
      <c r="FD65" s="158">
        <f t="shared" si="140"/>
        <v>50464</v>
      </c>
      <c r="FE65" s="158">
        <f t="shared" si="140"/>
        <v>50495</v>
      </c>
      <c r="FF65" s="158">
        <f t="shared" si="140"/>
        <v>50525</v>
      </c>
      <c r="FG65" s="158">
        <f t="shared" si="140"/>
        <v>50556</v>
      </c>
      <c r="FH65" s="158">
        <f t="shared" si="140"/>
        <v>50586</v>
      </c>
      <c r="FI65" s="158">
        <f t="shared" si="140"/>
        <v>50617</v>
      </c>
      <c r="FJ65" s="158">
        <f t="shared" ref="FJ65:FO65" si="141">FJ1</f>
        <v>50648</v>
      </c>
      <c r="FK65" s="158">
        <f t="shared" si="141"/>
        <v>50678</v>
      </c>
      <c r="FL65" s="158">
        <f t="shared" si="141"/>
        <v>50709</v>
      </c>
      <c r="FM65" s="158">
        <f t="shared" si="141"/>
        <v>50739</v>
      </c>
      <c r="FN65" s="158">
        <f t="shared" si="141"/>
        <v>50770</v>
      </c>
      <c r="FO65" s="158">
        <f t="shared" si="141"/>
        <v>50801</v>
      </c>
    </row>
    <row r="67" spans="1:171" x14ac:dyDescent="0.3">
      <c r="B67" s="57" t="str">
        <f>B31</f>
        <v>2 BHK</v>
      </c>
      <c r="C67" s="57" t="s">
        <v>112</v>
      </c>
      <c r="D67" s="57">
        <f>SUM(FE67:FO67)</f>
        <v>0</v>
      </c>
      <c r="E67" s="41"/>
      <c r="F67" s="57">
        <f>SUM(F68:F70)</f>
        <v>0</v>
      </c>
      <c r="G67" s="57">
        <f t="shared" ref="G67:BR67" si="142">SUM(G68:G70)</f>
        <v>0</v>
      </c>
      <c r="H67" s="57">
        <f t="shared" si="142"/>
        <v>0</v>
      </c>
      <c r="I67" s="57">
        <f t="shared" si="142"/>
        <v>0</v>
      </c>
      <c r="J67" s="57">
        <f t="shared" si="142"/>
        <v>0</v>
      </c>
      <c r="K67" s="57">
        <f t="shared" si="142"/>
        <v>0</v>
      </c>
      <c r="L67" s="57">
        <f t="shared" si="142"/>
        <v>0</v>
      </c>
      <c r="M67" s="57">
        <f t="shared" si="142"/>
        <v>0</v>
      </c>
      <c r="N67" s="57">
        <f t="shared" si="142"/>
        <v>0</v>
      </c>
      <c r="O67" s="57">
        <f t="shared" si="142"/>
        <v>0</v>
      </c>
      <c r="P67" s="57">
        <f t="shared" si="142"/>
        <v>0</v>
      </c>
      <c r="Q67" s="57">
        <f t="shared" si="142"/>
        <v>0</v>
      </c>
      <c r="R67" s="57">
        <f t="shared" si="142"/>
        <v>0</v>
      </c>
      <c r="S67" s="57">
        <f t="shared" si="142"/>
        <v>0</v>
      </c>
      <c r="T67" s="57">
        <f t="shared" si="142"/>
        <v>0</v>
      </c>
      <c r="U67" s="57">
        <f t="shared" si="142"/>
        <v>0</v>
      </c>
      <c r="V67" s="57">
        <f t="shared" si="142"/>
        <v>0</v>
      </c>
      <c r="W67" s="57">
        <f t="shared" si="142"/>
        <v>0</v>
      </c>
      <c r="X67" s="57">
        <f t="shared" si="142"/>
        <v>0</v>
      </c>
      <c r="Y67" s="57">
        <f t="shared" si="142"/>
        <v>0</v>
      </c>
      <c r="Z67" s="57">
        <f t="shared" si="142"/>
        <v>0</v>
      </c>
      <c r="AA67" s="57">
        <f t="shared" si="142"/>
        <v>0</v>
      </c>
      <c r="AB67" s="57">
        <f t="shared" si="142"/>
        <v>0</v>
      </c>
      <c r="AC67" s="57">
        <f t="shared" si="142"/>
        <v>0</v>
      </c>
      <c r="AD67" s="57">
        <f t="shared" si="142"/>
        <v>0</v>
      </c>
      <c r="AE67" s="57">
        <f t="shared" si="142"/>
        <v>0</v>
      </c>
      <c r="AF67" s="57">
        <f t="shared" si="142"/>
        <v>0</v>
      </c>
      <c r="AG67" s="57">
        <f t="shared" si="142"/>
        <v>0</v>
      </c>
      <c r="AH67" s="57">
        <f t="shared" si="142"/>
        <v>0</v>
      </c>
      <c r="AI67" s="57">
        <f t="shared" si="142"/>
        <v>0</v>
      </c>
      <c r="AJ67" s="57">
        <f t="shared" si="142"/>
        <v>0</v>
      </c>
      <c r="AK67" s="57">
        <f t="shared" si="142"/>
        <v>0</v>
      </c>
      <c r="AL67" s="57">
        <f t="shared" si="142"/>
        <v>0</v>
      </c>
      <c r="AM67" s="57">
        <f t="shared" si="142"/>
        <v>0</v>
      </c>
      <c r="AN67" s="57">
        <f t="shared" si="142"/>
        <v>0</v>
      </c>
      <c r="AO67" s="57">
        <f t="shared" si="142"/>
        <v>0</v>
      </c>
      <c r="AP67" s="57">
        <f t="shared" si="142"/>
        <v>0</v>
      </c>
      <c r="AQ67" s="57">
        <f t="shared" si="142"/>
        <v>0</v>
      </c>
      <c r="AR67" s="57">
        <f t="shared" si="142"/>
        <v>0</v>
      </c>
      <c r="AS67" s="57">
        <f t="shared" si="142"/>
        <v>0</v>
      </c>
      <c r="AT67" s="57">
        <f t="shared" si="142"/>
        <v>0</v>
      </c>
      <c r="AU67" s="57">
        <f t="shared" si="142"/>
        <v>0</v>
      </c>
      <c r="AV67" s="57">
        <f t="shared" si="142"/>
        <v>0</v>
      </c>
      <c r="AW67" s="57">
        <f t="shared" si="142"/>
        <v>0</v>
      </c>
      <c r="AX67" s="57">
        <f t="shared" si="142"/>
        <v>0</v>
      </c>
      <c r="AY67" s="57">
        <f t="shared" si="142"/>
        <v>0</v>
      </c>
      <c r="AZ67" s="57">
        <f t="shared" si="142"/>
        <v>0</v>
      </c>
      <c r="BA67" s="57">
        <f t="shared" si="142"/>
        <v>0</v>
      </c>
      <c r="BB67" s="57">
        <f t="shared" si="142"/>
        <v>0</v>
      </c>
      <c r="BC67" s="57">
        <f t="shared" si="142"/>
        <v>0</v>
      </c>
      <c r="BD67" s="57">
        <f t="shared" si="142"/>
        <v>0</v>
      </c>
      <c r="BE67" s="57">
        <f t="shared" si="142"/>
        <v>0</v>
      </c>
      <c r="BF67" s="57">
        <f t="shared" si="142"/>
        <v>0</v>
      </c>
      <c r="BG67" s="57">
        <f t="shared" si="142"/>
        <v>0</v>
      </c>
      <c r="BH67" s="57">
        <f t="shared" si="142"/>
        <v>0</v>
      </c>
      <c r="BI67" s="57">
        <f t="shared" si="142"/>
        <v>0</v>
      </c>
      <c r="BJ67" s="57">
        <f t="shared" si="142"/>
        <v>0</v>
      </c>
      <c r="BK67" s="57">
        <f t="shared" si="142"/>
        <v>0</v>
      </c>
      <c r="BL67" s="57">
        <f t="shared" si="142"/>
        <v>0</v>
      </c>
      <c r="BM67" s="57">
        <f t="shared" si="142"/>
        <v>0</v>
      </c>
      <c r="BN67" s="57">
        <f t="shared" si="142"/>
        <v>0</v>
      </c>
      <c r="BO67" s="57">
        <f t="shared" si="142"/>
        <v>0</v>
      </c>
      <c r="BP67" s="57">
        <f t="shared" si="142"/>
        <v>0</v>
      </c>
      <c r="BQ67" s="57">
        <f t="shared" si="142"/>
        <v>0</v>
      </c>
      <c r="BR67" s="57">
        <f t="shared" si="142"/>
        <v>0</v>
      </c>
      <c r="BS67" s="57">
        <f t="shared" ref="BS67:ED67" si="143">SUM(BS68:BS70)</f>
        <v>0</v>
      </c>
      <c r="BT67" s="57">
        <f t="shared" si="143"/>
        <v>0</v>
      </c>
      <c r="BU67" s="57">
        <f t="shared" si="143"/>
        <v>0</v>
      </c>
      <c r="BV67" s="57">
        <f t="shared" si="143"/>
        <v>0</v>
      </c>
      <c r="BW67" s="57">
        <f t="shared" si="143"/>
        <v>0</v>
      </c>
      <c r="BX67" s="57">
        <f t="shared" si="143"/>
        <v>0</v>
      </c>
      <c r="BY67" s="57">
        <f t="shared" si="143"/>
        <v>0</v>
      </c>
      <c r="BZ67" s="57">
        <f t="shared" si="143"/>
        <v>0</v>
      </c>
      <c r="CA67" s="57">
        <f t="shared" si="143"/>
        <v>0</v>
      </c>
      <c r="CB67" s="57">
        <f t="shared" si="143"/>
        <v>0</v>
      </c>
      <c r="CC67" s="57">
        <f t="shared" si="143"/>
        <v>0</v>
      </c>
      <c r="CD67" s="57">
        <f t="shared" si="143"/>
        <v>0</v>
      </c>
      <c r="CE67" s="57">
        <f t="shared" si="143"/>
        <v>0</v>
      </c>
      <c r="CF67" s="57">
        <f t="shared" si="143"/>
        <v>0</v>
      </c>
      <c r="CG67" s="57">
        <f t="shared" si="143"/>
        <v>0</v>
      </c>
      <c r="CH67" s="57">
        <f t="shared" si="143"/>
        <v>0</v>
      </c>
      <c r="CI67" s="57">
        <f t="shared" si="143"/>
        <v>0</v>
      </c>
      <c r="CJ67" s="57">
        <f t="shared" si="143"/>
        <v>0</v>
      </c>
      <c r="CK67" s="57">
        <f t="shared" si="143"/>
        <v>0</v>
      </c>
      <c r="CL67" s="57">
        <f t="shared" si="143"/>
        <v>0</v>
      </c>
      <c r="CM67" s="57">
        <f t="shared" si="143"/>
        <v>0</v>
      </c>
      <c r="CN67" s="57">
        <f t="shared" si="143"/>
        <v>0</v>
      </c>
      <c r="CO67" s="57">
        <f t="shared" si="143"/>
        <v>0</v>
      </c>
      <c r="CP67" s="57">
        <f t="shared" si="143"/>
        <v>0</v>
      </c>
      <c r="CQ67" s="57">
        <f t="shared" si="143"/>
        <v>0</v>
      </c>
      <c r="CR67" s="57">
        <f t="shared" si="143"/>
        <v>0</v>
      </c>
      <c r="CS67" s="57">
        <f t="shared" si="143"/>
        <v>0</v>
      </c>
      <c r="CT67" s="57">
        <f t="shared" si="143"/>
        <v>0</v>
      </c>
      <c r="CU67" s="57">
        <f t="shared" si="143"/>
        <v>0</v>
      </c>
      <c r="CV67" s="57">
        <f t="shared" si="143"/>
        <v>0</v>
      </c>
      <c r="CW67" s="57">
        <f t="shared" si="143"/>
        <v>0</v>
      </c>
      <c r="CX67" s="57">
        <f t="shared" si="143"/>
        <v>0</v>
      </c>
      <c r="CY67" s="57">
        <f t="shared" si="143"/>
        <v>0</v>
      </c>
      <c r="CZ67" s="57">
        <f t="shared" si="143"/>
        <v>0</v>
      </c>
      <c r="DA67" s="57">
        <f t="shared" si="143"/>
        <v>0</v>
      </c>
      <c r="DB67" s="57">
        <f t="shared" si="143"/>
        <v>0</v>
      </c>
      <c r="DC67" s="57">
        <f t="shared" si="143"/>
        <v>0</v>
      </c>
      <c r="DD67" s="57">
        <f t="shared" si="143"/>
        <v>0</v>
      </c>
      <c r="DE67" s="57">
        <f t="shared" si="143"/>
        <v>0</v>
      </c>
      <c r="DF67" s="57">
        <f t="shared" si="143"/>
        <v>0</v>
      </c>
      <c r="DG67" s="57">
        <f t="shared" si="143"/>
        <v>0</v>
      </c>
      <c r="DH67" s="57">
        <f t="shared" si="143"/>
        <v>0</v>
      </c>
      <c r="DI67" s="57">
        <f t="shared" si="143"/>
        <v>0</v>
      </c>
      <c r="DJ67" s="57">
        <f t="shared" si="143"/>
        <v>0</v>
      </c>
      <c r="DK67" s="57">
        <f t="shared" si="143"/>
        <v>0</v>
      </c>
      <c r="DL67" s="57">
        <f t="shared" si="143"/>
        <v>0</v>
      </c>
      <c r="DM67" s="57">
        <f t="shared" si="143"/>
        <v>0</v>
      </c>
      <c r="DN67" s="57">
        <f t="shared" si="143"/>
        <v>0</v>
      </c>
      <c r="DO67" s="57">
        <f t="shared" si="143"/>
        <v>0</v>
      </c>
      <c r="DP67" s="57">
        <f t="shared" si="143"/>
        <v>0</v>
      </c>
      <c r="DQ67" s="57">
        <f t="shared" si="143"/>
        <v>0</v>
      </c>
      <c r="DR67" s="57">
        <f t="shared" si="143"/>
        <v>0</v>
      </c>
      <c r="DS67" s="57">
        <f t="shared" si="143"/>
        <v>0</v>
      </c>
      <c r="DT67" s="57">
        <f t="shared" si="143"/>
        <v>0</v>
      </c>
      <c r="DU67" s="57">
        <f t="shared" si="143"/>
        <v>0</v>
      </c>
      <c r="DV67" s="57">
        <f t="shared" si="143"/>
        <v>0</v>
      </c>
      <c r="DW67" s="57">
        <f t="shared" si="143"/>
        <v>0</v>
      </c>
      <c r="DX67" s="57">
        <f t="shared" si="143"/>
        <v>0</v>
      </c>
      <c r="DY67" s="57">
        <f t="shared" si="143"/>
        <v>0</v>
      </c>
      <c r="DZ67" s="57">
        <f t="shared" si="143"/>
        <v>0</v>
      </c>
      <c r="EA67" s="57">
        <f t="shared" si="143"/>
        <v>0</v>
      </c>
      <c r="EB67" s="57">
        <f t="shared" si="143"/>
        <v>0</v>
      </c>
      <c r="EC67" s="57">
        <f t="shared" si="143"/>
        <v>0</v>
      </c>
      <c r="ED67" s="57">
        <f t="shared" si="143"/>
        <v>0</v>
      </c>
      <c r="EE67" s="57">
        <f t="shared" ref="EE67:FO67" si="144">SUM(EE68:EE70)</f>
        <v>0</v>
      </c>
      <c r="EF67" s="57">
        <f t="shared" si="144"/>
        <v>0</v>
      </c>
      <c r="EG67" s="57">
        <f t="shared" si="144"/>
        <v>0</v>
      </c>
      <c r="EH67" s="57">
        <f t="shared" si="144"/>
        <v>0</v>
      </c>
      <c r="EI67" s="57">
        <f t="shared" si="144"/>
        <v>0</v>
      </c>
      <c r="EJ67" s="57">
        <f t="shared" si="144"/>
        <v>0</v>
      </c>
      <c r="EK67" s="57">
        <f t="shared" si="144"/>
        <v>0</v>
      </c>
      <c r="EL67" s="57">
        <f t="shared" si="144"/>
        <v>0</v>
      </c>
      <c r="EM67" s="57">
        <f t="shared" si="144"/>
        <v>0</v>
      </c>
      <c r="EN67" s="57">
        <f t="shared" si="144"/>
        <v>0</v>
      </c>
      <c r="EO67" s="57">
        <f t="shared" si="144"/>
        <v>0</v>
      </c>
      <c r="EP67" s="57">
        <f t="shared" si="144"/>
        <v>0</v>
      </c>
      <c r="EQ67" s="57">
        <f t="shared" si="144"/>
        <v>0</v>
      </c>
      <c r="ER67" s="57">
        <f t="shared" si="144"/>
        <v>0</v>
      </c>
      <c r="ES67" s="57">
        <f t="shared" si="144"/>
        <v>0</v>
      </c>
      <c r="ET67" s="57">
        <f t="shared" si="144"/>
        <v>0</v>
      </c>
      <c r="EU67" s="57">
        <f t="shared" si="144"/>
        <v>0</v>
      </c>
      <c r="EV67" s="57">
        <f t="shared" si="144"/>
        <v>0</v>
      </c>
      <c r="EW67" s="57">
        <f t="shared" si="144"/>
        <v>0</v>
      </c>
      <c r="EX67" s="57">
        <f t="shared" si="144"/>
        <v>0</v>
      </c>
      <c r="EY67" s="57">
        <f t="shared" si="144"/>
        <v>0</v>
      </c>
      <c r="EZ67" s="57">
        <f t="shared" si="144"/>
        <v>0</v>
      </c>
      <c r="FA67" s="57">
        <f t="shared" si="144"/>
        <v>0</v>
      </c>
      <c r="FB67" s="57">
        <f t="shared" si="144"/>
        <v>0</v>
      </c>
      <c r="FC67" s="57">
        <f t="shared" si="144"/>
        <v>0</v>
      </c>
      <c r="FD67" s="57">
        <f t="shared" si="144"/>
        <v>0</v>
      </c>
      <c r="FE67" s="57">
        <f t="shared" si="144"/>
        <v>0</v>
      </c>
      <c r="FF67" s="57">
        <f t="shared" si="144"/>
        <v>0</v>
      </c>
      <c r="FG67" s="57">
        <f t="shared" si="144"/>
        <v>0</v>
      </c>
      <c r="FH67" s="57">
        <f t="shared" si="144"/>
        <v>0</v>
      </c>
      <c r="FI67" s="57">
        <f t="shared" si="144"/>
        <v>0</v>
      </c>
      <c r="FJ67" s="57">
        <f t="shared" si="144"/>
        <v>0</v>
      </c>
      <c r="FK67" s="57">
        <f t="shared" si="144"/>
        <v>0</v>
      </c>
      <c r="FL67" s="57">
        <f t="shared" si="144"/>
        <v>0</v>
      </c>
      <c r="FM67" s="57">
        <f t="shared" si="144"/>
        <v>0</v>
      </c>
      <c r="FN67" s="57">
        <f t="shared" si="144"/>
        <v>0</v>
      </c>
      <c r="FO67" s="57">
        <f t="shared" si="144"/>
        <v>0</v>
      </c>
    </row>
    <row r="68" spans="1:171" x14ac:dyDescent="0.3">
      <c r="B68" s="7" t="s">
        <v>108</v>
      </c>
      <c r="C68" s="7" t="s">
        <v>112</v>
      </c>
      <c r="D68" s="7">
        <f>SUM(F68:FO68)</f>
        <v>0</v>
      </c>
      <c r="F68" s="7">
        <f>F60*'Assumptions&amp;Data'!$F$106</f>
        <v>0</v>
      </c>
      <c r="G68" s="7">
        <f>G60*'Assumptions&amp;Data'!$F$106</f>
        <v>0</v>
      </c>
      <c r="H68" s="7">
        <f>H60*'Assumptions&amp;Data'!$F$106</f>
        <v>0</v>
      </c>
      <c r="I68" s="7">
        <f>I60*'Assumptions&amp;Data'!$F$106</f>
        <v>0</v>
      </c>
      <c r="J68" s="7">
        <f>J60*'Assumptions&amp;Data'!$F$106</f>
        <v>0</v>
      </c>
      <c r="K68" s="7">
        <f>K60*'Assumptions&amp;Data'!$F$106</f>
        <v>0</v>
      </c>
      <c r="L68" s="7">
        <f>L60*'Assumptions&amp;Data'!$F$106</f>
        <v>0</v>
      </c>
      <c r="M68" s="7">
        <f>M60*'Assumptions&amp;Data'!$F$106</f>
        <v>0</v>
      </c>
      <c r="N68" s="7">
        <f>N60*'Assumptions&amp;Data'!$F$106</f>
        <v>0</v>
      </c>
      <c r="O68" s="7">
        <f>O60*'Assumptions&amp;Data'!$F$106</f>
        <v>0</v>
      </c>
      <c r="P68" s="7">
        <f>P60*'Assumptions&amp;Data'!$F$106</f>
        <v>0</v>
      </c>
      <c r="Q68" s="7">
        <f>Q60*'Assumptions&amp;Data'!$F$106</f>
        <v>0</v>
      </c>
      <c r="R68" s="7">
        <f>R60*'Assumptions&amp;Data'!$F$106</f>
        <v>0</v>
      </c>
      <c r="S68" s="7">
        <f>S60*'Assumptions&amp;Data'!$F$106</f>
        <v>0</v>
      </c>
      <c r="T68" s="7">
        <f>T60*'Assumptions&amp;Data'!$F$106</f>
        <v>0</v>
      </c>
      <c r="U68" s="7">
        <f>U60*'Assumptions&amp;Data'!$F$106</f>
        <v>0</v>
      </c>
      <c r="V68" s="7">
        <f>V60*'Assumptions&amp;Data'!$F$106</f>
        <v>0</v>
      </c>
      <c r="W68" s="7">
        <f>W60*'Assumptions&amp;Data'!$F$106</f>
        <v>0</v>
      </c>
      <c r="X68" s="7">
        <f>X60*'Assumptions&amp;Data'!$F$106</f>
        <v>0</v>
      </c>
      <c r="Y68" s="7">
        <f>Y60*'Assumptions&amp;Data'!$F$106</f>
        <v>0</v>
      </c>
      <c r="Z68" s="7">
        <f>Z60*'Assumptions&amp;Data'!$F$106</f>
        <v>0</v>
      </c>
      <c r="AA68" s="7">
        <f>AA60*'Assumptions&amp;Data'!$F$106</f>
        <v>0</v>
      </c>
      <c r="AB68" s="7">
        <f>AB60*'Assumptions&amp;Data'!$F$106</f>
        <v>0</v>
      </c>
      <c r="AC68" s="7">
        <f>AC60*'Assumptions&amp;Data'!$F$106</f>
        <v>0</v>
      </c>
      <c r="AD68" s="7">
        <f>AD60*'Assumptions&amp;Data'!$F$106</f>
        <v>0</v>
      </c>
      <c r="AE68" s="7">
        <f>AE60*'Assumptions&amp;Data'!$F$106</f>
        <v>0</v>
      </c>
      <c r="AF68" s="7">
        <f>AF60*'Assumptions&amp;Data'!$F$106</f>
        <v>0</v>
      </c>
      <c r="AG68" s="7">
        <f>AG60*'Assumptions&amp;Data'!$F$106</f>
        <v>0</v>
      </c>
      <c r="AH68" s="7">
        <f>AH60*'Assumptions&amp;Data'!$F$106</f>
        <v>0</v>
      </c>
      <c r="AI68" s="7">
        <f>AI60*'Assumptions&amp;Data'!$F$106</f>
        <v>0</v>
      </c>
      <c r="AJ68" s="7">
        <f>AJ60*'Assumptions&amp;Data'!$F$106</f>
        <v>0</v>
      </c>
      <c r="AK68" s="7">
        <f>AK60*'Assumptions&amp;Data'!$F$106</f>
        <v>0</v>
      </c>
      <c r="AL68" s="7">
        <f>AL60*'Assumptions&amp;Data'!$F$106</f>
        <v>0</v>
      </c>
      <c r="AM68" s="7">
        <f>AM60*'Assumptions&amp;Data'!$F$106</f>
        <v>0</v>
      </c>
      <c r="AN68" s="7">
        <f>AN60*'Assumptions&amp;Data'!$F$106</f>
        <v>0</v>
      </c>
      <c r="AO68" s="7">
        <f>AO60*'Assumptions&amp;Data'!$F$106</f>
        <v>0</v>
      </c>
      <c r="AP68" s="7">
        <f>AP60*'Assumptions&amp;Data'!$F$106</f>
        <v>0</v>
      </c>
      <c r="AQ68" s="7">
        <f>AQ60*'Assumptions&amp;Data'!$F$106</f>
        <v>0</v>
      </c>
      <c r="AR68" s="7">
        <f>AR60*'Assumptions&amp;Data'!$F$106</f>
        <v>0</v>
      </c>
      <c r="AS68" s="7">
        <f>AS60*'Assumptions&amp;Data'!$F$106</f>
        <v>0</v>
      </c>
      <c r="AT68" s="7">
        <f>AT60*'Assumptions&amp;Data'!$F$106</f>
        <v>0</v>
      </c>
      <c r="AU68" s="7">
        <f>AU60*'Assumptions&amp;Data'!$F$106</f>
        <v>0</v>
      </c>
      <c r="AV68" s="7">
        <f>AV60*'Assumptions&amp;Data'!$F$106</f>
        <v>0</v>
      </c>
      <c r="AW68" s="7">
        <f>AW60*'Assumptions&amp;Data'!$F$106</f>
        <v>0</v>
      </c>
      <c r="AX68" s="7">
        <f>AX60*'Assumptions&amp;Data'!$F$106</f>
        <v>0</v>
      </c>
      <c r="AY68" s="7">
        <f>AY60*'Assumptions&amp;Data'!$F$106</f>
        <v>0</v>
      </c>
      <c r="AZ68" s="7">
        <f>AZ60*'Assumptions&amp;Data'!$F$106</f>
        <v>0</v>
      </c>
      <c r="BA68" s="7">
        <f>BA60*'Assumptions&amp;Data'!$F$106</f>
        <v>0</v>
      </c>
      <c r="BB68" s="7">
        <f>BB60*'Assumptions&amp;Data'!$F$106</f>
        <v>0</v>
      </c>
      <c r="BC68" s="7">
        <f>BC60*'Assumptions&amp;Data'!$F$106</f>
        <v>0</v>
      </c>
      <c r="BD68" s="7">
        <f>BD60*'Assumptions&amp;Data'!$F$106</f>
        <v>0</v>
      </c>
      <c r="BE68" s="7">
        <f>BE60*'Assumptions&amp;Data'!$F$106</f>
        <v>0</v>
      </c>
      <c r="BF68" s="7">
        <f>BF60*'Assumptions&amp;Data'!$F$106</f>
        <v>0</v>
      </c>
      <c r="BG68" s="7">
        <f>BG60*'Assumptions&amp;Data'!$F$106</f>
        <v>0</v>
      </c>
      <c r="BH68" s="7">
        <f>BH60*'Assumptions&amp;Data'!$F$106</f>
        <v>0</v>
      </c>
      <c r="BI68" s="7">
        <f>BI60*'Assumptions&amp;Data'!$F$106</f>
        <v>0</v>
      </c>
      <c r="BJ68" s="7">
        <f>BJ60*'Assumptions&amp;Data'!$F$106</f>
        <v>0</v>
      </c>
      <c r="BK68" s="7">
        <f>BK60*'Assumptions&amp;Data'!$F$106</f>
        <v>0</v>
      </c>
      <c r="BL68" s="7">
        <f>BL60*'Assumptions&amp;Data'!$F$106</f>
        <v>0</v>
      </c>
      <c r="BM68" s="7">
        <f>BM60*'Assumptions&amp;Data'!$F$106</f>
        <v>0</v>
      </c>
      <c r="BN68" s="7">
        <f>BN60*'Assumptions&amp;Data'!$F$106</f>
        <v>0</v>
      </c>
      <c r="BO68" s="7">
        <f>BO60*'Assumptions&amp;Data'!$F$106</f>
        <v>0</v>
      </c>
      <c r="BP68" s="7">
        <f>BP60*'Assumptions&amp;Data'!$F$106</f>
        <v>0</v>
      </c>
      <c r="BQ68" s="7">
        <f>BQ60*'Assumptions&amp;Data'!$F$106</f>
        <v>0</v>
      </c>
      <c r="BR68" s="7">
        <f>BR60*'Assumptions&amp;Data'!$F$106</f>
        <v>0</v>
      </c>
      <c r="BS68" s="7">
        <f>BS60*'Assumptions&amp;Data'!$F$106</f>
        <v>0</v>
      </c>
      <c r="BT68" s="7">
        <f>BT60*'Assumptions&amp;Data'!$F$106</f>
        <v>0</v>
      </c>
      <c r="BU68" s="7">
        <f>BU60*'Assumptions&amp;Data'!$F$106</f>
        <v>0</v>
      </c>
      <c r="BV68" s="7">
        <f>BV60*'Assumptions&amp;Data'!$F$106</f>
        <v>0</v>
      </c>
      <c r="BW68" s="7">
        <f>BW60*'Assumptions&amp;Data'!$F$106</f>
        <v>0</v>
      </c>
      <c r="BX68" s="7">
        <f>BX60*'Assumptions&amp;Data'!$F$106</f>
        <v>0</v>
      </c>
      <c r="BY68" s="7">
        <f>BY60*'Assumptions&amp;Data'!$F$106</f>
        <v>0</v>
      </c>
      <c r="BZ68" s="7">
        <f>BZ60*'Assumptions&amp;Data'!$F$106</f>
        <v>0</v>
      </c>
      <c r="CA68" s="7">
        <f>CA60*'Assumptions&amp;Data'!$F$106</f>
        <v>0</v>
      </c>
      <c r="CB68" s="7">
        <f>CB60*'Assumptions&amp;Data'!$F$106</f>
        <v>0</v>
      </c>
      <c r="CC68" s="7">
        <f>CC60*'Assumptions&amp;Data'!$F$106</f>
        <v>0</v>
      </c>
      <c r="CD68" s="7">
        <f>CD60*'Assumptions&amp;Data'!$F$106</f>
        <v>0</v>
      </c>
      <c r="CE68" s="7">
        <f>CE60*'Assumptions&amp;Data'!$F$106</f>
        <v>0</v>
      </c>
      <c r="CF68" s="7">
        <f>CF60*'Assumptions&amp;Data'!$F$106</f>
        <v>0</v>
      </c>
      <c r="CG68" s="7">
        <f>CG60*'Assumptions&amp;Data'!$F$106</f>
        <v>0</v>
      </c>
      <c r="CH68" s="7">
        <f>CH60*'Assumptions&amp;Data'!$F$106</f>
        <v>0</v>
      </c>
      <c r="CI68" s="7">
        <f>CI60*'Assumptions&amp;Data'!$F$106</f>
        <v>0</v>
      </c>
      <c r="CJ68" s="7">
        <f>CJ60*'Assumptions&amp;Data'!$F$106</f>
        <v>0</v>
      </c>
      <c r="CK68" s="7">
        <f>CK60*'Assumptions&amp;Data'!$F$106</f>
        <v>0</v>
      </c>
      <c r="CL68" s="7">
        <f>CL60*'Assumptions&amp;Data'!$F$106</f>
        <v>0</v>
      </c>
      <c r="CM68" s="7">
        <f>CM60*'Assumptions&amp;Data'!$F$106</f>
        <v>0</v>
      </c>
      <c r="CN68" s="7">
        <f>CN60*'Assumptions&amp;Data'!$F$106</f>
        <v>0</v>
      </c>
      <c r="CO68" s="7">
        <f>CO60*'Assumptions&amp;Data'!$F$106</f>
        <v>0</v>
      </c>
      <c r="CP68" s="7">
        <f>CP60*'Assumptions&amp;Data'!$F$106</f>
        <v>0</v>
      </c>
      <c r="CQ68" s="7">
        <f>CQ60*'Assumptions&amp;Data'!$F$106</f>
        <v>0</v>
      </c>
      <c r="CR68" s="7">
        <f>CR60*'Assumptions&amp;Data'!$F$106</f>
        <v>0</v>
      </c>
      <c r="CS68" s="7">
        <f>CS60*'Assumptions&amp;Data'!$F$106</f>
        <v>0</v>
      </c>
      <c r="CT68" s="7">
        <f>CT60*'Assumptions&amp;Data'!$F$106</f>
        <v>0</v>
      </c>
      <c r="CU68" s="7">
        <f>CU60*'Assumptions&amp;Data'!$F$106</f>
        <v>0</v>
      </c>
      <c r="CV68" s="7">
        <f>CV60*'Assumptions&amp;Data'!$F$106</f>
        <v>0</v>
      </c>
      <c r="CW68" s="7">
        <f>CW60*'Assumptions&amp;Data'!$F$106</f>
        <v>0</v>
      </c>
      <c r="CX68" s="7">
        <f>CX60*'Assumptions&amp;Data'!$F$106</f>
        <v>0</v>
      </c>
      <c r="CY68" s="7">
        <f>CY60*'Assumptions&amp;Data'!$F$106</f>
        <v>0</v>
      </c>
      <c r="CZ68" s="7">
        <f>CZ60*'Assumptions&amp;Data'!$F$106</f>
        <v>0</v>
      </c>
      <c r="DA68" s="7">
        <f>DA60*'Assumptions&amp;Data'!$F$106</f>
        <v>0</v>
      </c>
      <c r="DB68" s="7">
        <f>DB60*'Assumptions&amp;Data'!$F$106</f>
        <v>0</v>
      </c>
      <c r="DC68" s="7">
        <f>DC60*'Assumptions&amp;Data'!$F$106</f>
        <v>0</v>
      </c>
      <c r="DD68" s="7">
        <f>DD60*'Assumptions&amp;Data'!$F$106</f>
        <v>0</v>
      </c>
      <c r="DE68" s="7">
        <f>DE60*'Assumptions&amp;Data'!$F$106</f>
        <v>0</v>
      </c>
      <c r="DF68" s="7">
        <f>DF60*'Assumptions&amp;Data'!$F$106</f>
        <v>0</v>
      </c>
      <c r="DG68" s="7">
        <f>DG60*'Assumptions&amp;Data'!$F$106</f>
        <v>0</v>
      </c>
      <c r="DH68" s="7">
        <f>DH60*'Assumptions&amp;Data'!$F$106</f>
        <v>0</v>
      </c>
      <c r="DI68" s="7">
        <f>DI60*'Assumptions&amp;Data'!$F$106</f>
        <v>0</v>
      </c>
      <c r="DJ68" s="7">
        <f>DJ60*'Assumptions&amp;Data'!$F$106</f>
        <v>0</v>
      </c>
      <c r="DK68" s="7">
        <f>DK60*'Assumptions&amp;Data'!$F$106</f>
        <v>0</v>
      </c>
      <c r="DL68" s="7">
        <f>DL60*'Assumptions&amp;Data'!$F$106</f>
        <v>0</v>
      </c>
      <c r="DM68" s="7">
        <f>DM60*'Assumptions&amp;Data'!$F$106</f>
        <v>0</v>
      </c>
      <c r="DN68" s="7">
        <f>DN60*'Assumptions&amp;Data'!$F$106</f>
        <v>0</v>
      </c>
      <c r="DO68" s="7">
        <f>DO60*'Assumptions&amp;Data'!$F$106</f>
        <v>0</v>
      </c>
      <c r="DP68" s="7">
        <f>DP60*'Assumptions&amp;Data'!$F$106</f>
        <v>0</v>
      </c>
      <c r="DQ68" s="7">
        <f>DQ60*'Assumptions&amp;Data'!$F$106</f>
        <v>0</v>
      </c>
      <c r="DR68" s="7">
        <f>DR60*'Assumptions&amp;Data'!$F$106</f>
        <v>0</v>
      </c>
      <c r="DS68" s="7">
        <f>DS60*'Assumptions&amp;Data'!$F$106</f>
        <v>0</v>
      </c>
      <c r="DT68" s="7">
        <f>DT60*'Assumptions&amp;Data'!$F$106</f>
        <v>0</v>
      </c>
      <c r="DU68" s="7">
        <f>DU60*'Assumptions&amp;Data'!$F$106</f>
        <v>0</v>
      </c>
      <c r="DV68" s="7">
        <f>DV60*'Assumptions&amp;Data'!$F$106</f>
        <v>0</v>
      </c>
      <c r="DW68" s="7">
        <f>DW60*'Assumptions&amp;Data'!$F$106</f>
        <v>0</v>
      </c>
      <c r="DX68" s="7">
        <f>DX60*'Assumptions&amp;Data'!$F$106</f>
        <v>0</v>
      </c>
      <c r="DY68" s="7">
        <f>DY60*'Assumptions&amp;Data'!$F$106</f>
        <v>0</v>
      </c>
      <c r="DZ68" s="7">
        <f>DZ60*'Assumptions&amp;Data'!$F$106</f>
        <v>0</v>
      </c>
      <c r="EA68" s="7">
        <f>EA60*'Assumptions&amp;Data'!$F$106</f>
        <v>0</v>
      </c>
      <c r="EB68" s="7">
        <f>EB60*'Assumptions&amp;Data'!$F$106</f>
        <v>0</v>
      </c>
      <c r="EC68" s="7">
        <f>EC60*'Assumptions&amp;Data'!$F$106</f>
        <v>0</v>
      </c>
      <c r="ED68" s="7">
        <f>ED60*'Assumptions&amp;Data'!$F$106</f>
        <v>0</v>
      </c>
      <c r="EE68" s="7">
        <f>EE60*'Assumptions&amp;Data'!$F$106</f>
        <v>0</v>
      </c>
      <c r="EF68" s="7">
        <f>EF60*'Assumptions&amp;Data'!$F$106</f>
        <v>0</v>
      </c>
      <c r="EG68" s="7">
        <f>EG60*'Assumptions&amp;Data'!$F$106</f>
        <v>0</v>
      </c>
      <c r="EH68" s="7">
        <f>EH60*'Assumptions&amp;Data'!$F$106</f>
        <v>0</v>
      </c>
      <c r="EI68" s="7">
        <f>EI60*'Assumptions&amp;Data'!$F$106</f>
        <v>0</v>
      </c>
      <c r="EJ68" s="7">
        <f>EJ60*'Assumptions&amp;Data'!$F$106</f>
        <v>0</v>
      </c>
      <c r="EK68" s="7">
        <f>EK60*'Assumptions&amp;Data'!$F$106</f>
        <v>0</v>
      </c>
      <c r="EL68" s="7">
        <f>EL60*'Assumptions&amp;Data'!$F$106</f>
        <v>0</v>
      </c>
      <c r="EM68" s="7">
        <f>EM60*'Assumptions&amp;Data'!$F$106</f>
        <v>0</v>
      </c>
      <c r="EN68" s="7">
        <f>EN60*'Assumptions&amp;Data'!$F$106</f>
        <v>0</v>
      </c>
      <c r="EO68" s="7">
        <f>EO60*'Assumptions&amp;Data'!$F$106</f>
        <v>0</v>
      </c>
      <c r="EP68" s="7">
        <f>EP60*'Assumptions&amp;Data'!$F$106</f>
        <v>0</v>
      </c>
      <c r="EQ68" s="7">
        <f>EQ60*'Assumptions&amp;Data'!$F$106</f>
        <v>0</v>
      </c>
      <c r="ER68" s="7">
        <f>ER60*'Assumptions&amp;Data'!$F$106</f>
        <v>0</v>
      </c>
      <c r="ES68" s="7">
        <f>ES60*'Assumptions&amp;Data'!$F$106</f>
        <v>0</v>
      </c>
      <c r="ET68" s="7">
        <f>ET60*'Assumptions&amp;Data'!$F$106</f>
        <v>0</v>
      </c>
      <c r="EU68" s="7">
        <f>EU60*'Assumptions&amp;Data'!$F$106</f>
        <v>0</v>
      </c>
      <c r="EV68" s="7">
        <f>EV60*'Assumptions&amp;Data'!$F$106</f>
        <v>0</v>
      </c>
      <c r="EW68" s="7">
        <f>EW60*'Assumptions&amp;Data'!$F$106</f>
        <v>0</v>
      </c>
      <c r="EX68" s="7">
        <f>EX60*'Assumptions&amp;Data'!$F$106</f>
        <v>0</v>
      </c>
      <c r="EY68" s="7">
        <f>EY60*'Assumptions&amp;Data'!$F$106</f>
        <v>0</v>
      </c>
      <c r="EZ68" s="7">
        <f>EZ60*'Assumptions&amp;Data'!$F$106</f>
        <v>0</v>
      </c>
      <c r="FA68" s="7">
        <f>FA60*'Assumptions&amp;Data'!$F$106</f>
        <v>0</v>
      </c>
      <c r="FB68" s="7">
        <f>FB60*'Assumptions&amp;Data'!$F$106</f>
        <v>0</v>
      </c>
      <c r="FC68" s="7">
        <f>FC60*'Assumptions&amp;Data'!$F$106</f>
        <v>0</v>
      </c>
      <c r="FD68" s="7">
        <f>FD60*'Assumptions&amp;Data'!$F$106</f>
        <v>0</v>
      </c>
      <c r="FE68" s="7">
        <f>FE60*'Assumptions&amp;Data'!$F$106</f>
        <v>0</v>
      </c>
      <c r="FF68" s="7">
        <f>FF60*'Assumptions&amp;Data'!$F$106</f>
        <v>0</v>
      </c>
      <c r="FG68" s="7">
        <f>FG60*'Assumptions&amp;Data'!$F$106</f>
        <v>0</v>
      </c>
      <c r="FH68" s="7">
        <f>FH60*'Assumptions&amp;Data'!$F$106</f>
        <v>0</v>
      </c>
      <c r="FI68" s="7">
        <f>FI60*'Assumptions&amp;Data'!$F$106</f>
        <v>0</v>
      </c>
      <c r="FJ68" s="7">
        <f>FJ60*'Assumptions&amp;Data'!$F$106</f>
        <v>0</v>
      </c>
      <c r="FK68" s="7">
        <f>FK60*'Assumptions&amp;Data'!$F$106</f>
        <v>0</v>
      </c>
      <c r="FL68" s="7">
        <f>FL60*'Assumptions&amp;Data'!$F$106</f>
        <v>0</v>
      </c>
      <c r="FM68" s="7">
        <f>FM60*'Assumptions&amp;Data'!$F$106</f>
        <v>0</v>
      </c>
      <c r="FN68" s="7">
        <f>FN60*'Assumptions&amp;Data'!$F$106</f>
        <v>0</v>
      </c>
      <c r="FO68" s="7">
        <f>FO60*'Assumptions&amp;Data'!$F$106</f>
        <v>0</v>
      </c>
    </row>
    <row r="69" spans="1:171" x14ac:dyDescent="0.3">
      <c r="B69" s="7" t="s">
        <v>109</v>
      </c>
      <c r="C69" s="7" t="s">
        <v>112</v>
      </c>
      <c r="D69" s="7">
        <f>SUM(F69:FO69)</f>
        <v>0</v>
      </c>
      <c r="F69" s="7">
        <f>F61*'Assumptions&amp;Data'!$F$106</f>
        <v>0</v>
      </c>
      <c r="G69" s="7">
        <f>G61*'Assumptions&amp;Data'!$F$106</f>
        <v>0</v>
      </c>
      <c r="H69" s="7">
        <f>H61*'Assumptions&amp;Data'!$F$106</f>
        <v>0</v>
      </c>
      <c r="I69" s="7">
        <f>I61*'Assumptions&amp;Data'!$F$106</f>
        <v>0</v>
      </c>
      <c r="J69" s="7">
        <f>J61*'Assumptions&amp;Data'!$F$106</f>
        <v>0</v>
      </c>
      <c r="K69" s="7">
        <f>K61*'Assumptions&amp;Data'!$F$106</f>
        <v>0</v>
      </c>
      <c r="L69" s="7">
        <f>L61*'Assumptions&amp;Data'!$F$106</f>
        <v>0</v>
      </c>
      <c r="M69" s="7">
        <f>M61*'Assumptions&amp;Data'!$F$106</f>
        <v>0</v>
      </c>
      <c r="N69" s="7">
        <f>N61*'Assumptions&amp;Data'!$F$106</f>
        <v>0</v>
      </c>
      <c r="O69" s="7">
        <f>O61*'Assumptions&amp;Data'!$F$106</f>
        <v>0</v>
      </c>
      <c r="P69" s="7">
        <f>P61*'Assumptions&amp;Data'!$F$106</f>
        <v>0</v>
      </c>
      <c r="Q69" s="7">
        <f>Q61*'Assumptions&amp;Data'!$F$106</f>
        <v>0</v>
      </c>
      <c r="R69" s="7">
        <f>R61*'Assumptions&amp;Data'!$F$106</f>
        <v>0</v>
      </c>
      <c r="S69" s="7">
        <f>S61*'Assumptions&amp;Data'!$F$106</f>
        <v>0</v>
      </c>
      <c r="T69" s="7">
        <f>T61*'Assumptions&amp;Data'!$F$106</f>
        <v>0</v>
      </c>
      <c r="U69" s="7">
        <f>U61*'Assumptions&amp;Data'!$F$106</f>
        <v>0</v>
      </c>
      <c r="V69" s="7">
        <f>V61*'Assumptions&amp;Data'!$F$106</f>
        <v>0</v>
      </c>
      <c r="W69" s="7">
        <f>W61*'Assumptions&amp;Data'!$F$106</f>
        <v>0</v>
      </c>
      <c r="X69" s="7">
        <f>X61*'Assumptions&amp;Data'!$F$106</f>
        <v>0</v>
      </c>
      <c r="Y69" s="7">
        <f>Y61*'Assumptions&amp;Data'!$F$106</f>
        <v>0</v>
      </c>
      <c r="Z69" s="7">
        <f>Z61*'Assumptions&amp;Data'!$F$106</f>
        <v>0</v>
      </c>
      <c r="AA69" s="7">
        <f>AA61*'Assumptions&amp;Data'!$F$106</f>
        <v>0</v>
      </c>
      <c r="AB69" s="7">
        <f>AB61*'Assumptions&amp;Data'!$F$106</f>
        <v>0</v>
      </c>
      <c r="AC69" s="7">
        <f>AC61*'Assumptions&amp;Data'!$F$106</f>
        <v>0</v>
      </c>
      <c r="AD69" s="7">
        <f>AD61*'Assumptions&amp;Data'!$F$106</f>
        <v>0</v>
      </c>
      <c r="AE69" s="7">
        <f>AE61*'Assumptions&amp;Data'!$F$106</f>
        <v>0</v>
      </c>
      <c r="AF69" s="7">
        <f>AF61*'Assumptions&amp;Data'!$F$106</f>
        <v>0</v>
      </c>
      <c r="AG69" s="7">
        <f>AG61*'Assumptions&amp;Data'!$F$106</f>
        <v>0</v>
      </c>
      <c r="AH69" s="7">
        <f>AH61*'Assumptions&amp;Data'!$F$106</f>
        <v>0</v>
      </c>
      <c r="AI69" s="7">
        <f>AI61*'Assumptions&amp;Data'!$F$106</f>
        <v>0</v>
      </c>
      <c r="AJ69" s="7">
        <f>AJ61*'Assumptions&amp;Data'!$F$106</f>
        <v>0</v>
      </c>
      <c r="AK69" s="7">
        <f>AK61*'Assumptions&amp;Data'!$F$106</f>
        <v>0</v>
      </c>
      <c r="AL69" s="7">
        <f>AL61*'Assumptions&amp;Data'!$F$106</f>
        <v>0</v>
      </c>
      <c r="AM69" s="7">
        <f>AM61*'Assumptions&amp;Data'!$F$106</f>
        <v>0</v>
      </c>
      <c r="AN69" s="7">
        <f>AN61*'Assumptions&amp;Data'!$F$106</f>
        <v>0</v>
      </c>
      <c r="AO69" s="7">
        <f>AO61*'Assumptions&amp;Data'!$F$106</f>
        <v>0</v>
      </c>
      <c r="AP69" s="7">
        <f>AP61*'Assumptions&amp;Data'!$F$106</f>
        <v>0</v>
      </c>
      <c r="AQ69" s="7">
        <f>AQ61*'Assumptions&amp;Data'!$F$106</f>
        <v>0</v>
      </c>
      <c r="AR69" s="7">
        <f>AR61*'Assumptions&amp;Data'!$F$106</f>
        <v>0</v>
      </c>
      <c r="AS69" s="7">
        <f>AS61*'Assumptions&amp;Data'!$F$106</f>
        <v>0</v>
      </c>
      <c r="AT69" s="7">
        <f>AT61*'Assumptions&amp;Data'!$F$106</f>
        <v>0</v>
      </c>
      <c r="AU69" s="7">
        <f>AU61*'Assumptions&amp;Data'!$F$106</f>
        <v>0</v>
      </c>
      <c r="AV69" s="7">
        <f>AV61*'Assumptions&amp;Data'!$F$106</f>
        <v>0</v>
      </c>
      <c r="AW69" s="7">
        <f>AW61*'Assumptions&amp;Data'!$F$106</f>
        <v>0</v>
      </c>
      <c r="AX69" s="7">
        <f>AX61*'Assumptions&amp;Data'!$F$106</f>
        <v>0</v>
      </c>
      <c r="AY69" s="7">
        <f>AY61*'Assumptions&amp;Data'!$F$106</f>
        <v>0</v>
      </c>
      <c r="AZ69" s="7">
        <f>AZ61*'Assumptions&amp;Data'!$F$106</f>
        <v>0</v>
      </c>
      <c r="BA69" s="7">
        <f>BA61*'Assumptions&amp;Data'!$F$106</f>
        <v>0</v>
      </c>
      <c r="BB69" s="7">
        <f>BB61*'Assumptions&amp;Data'!$F$106</f>
        <v>0</v>
      </c>
      <c r="BC69" s="7">
        <f>BC61*'Assumptions&amp;Data'!$F$106</f>
        <v>0</v>
      </c>
      <c r="BD69" s="7">
        <f>BD61*'Assumptions&amp;Data'!$F$106</f>
        <v>0</v>
      </c>
      <c r="BE69" s="7">
        <f>BE61*'Assumptions&amp;Data'!$F$106</f>
        <v>0</v>
      </c>
      <c r="BF69" s="7">
        <f>BF61*'Assumptions&amp;Data'!$F$106</f>
        <v>0</v>
      </c>
      <c r="BG69" s="7">
        <f>BG61*'Assumptions&amp;Data'!$F$106</f>
        <v>0</v>
      </c>
      <c r="BH69" s="7">
        <f>BH61*'Assumptions&amp;Data'!$F$106</f>
        <v>0</v>
      </c>
      <c r="BI69" s="7">
        <f>BI61*'Assumptions&amp;Data'!$F$106</f>
        <v>0</v>
      </c>
      <c r="BJ69" s="7">
        <f>BJ61*'Assumptions&amp;Data'!$F$106</f>
        <v>0</v>
      </c>
      <c r="BK69" s="7">
        <f>BK61*'Assumptions&amp;Data'!$F$106</f>
        <v>0</v>
      </c>
      <c r="BL69" s="7">
        <f>BL61*'Assumptions&amp;Data'!$F$106</f>
        <v>0</v>
      </c>
      <c r="BM69" s="7">
        <f>BM61*'Assumptions&amp;Data'!$F$106</f>
        <v>0</v>
      </c>
      <c r="BN69" s="7">
        <f>BN61*'Assumptions&amp;Data'!$F$106</f>
        <v>0</v>
      </c>
      <c r="BO69" s="7">
        <f>BO61*'Assumptions&amp;Data'!$F$106</f>
        <v>0</v>
      </c>
      <c r="BP69" s="7">
        <f>BP61*'Assumptions&amp;Data'!$F$106</f>
        <v>0</v>
      </c>
      <c r="BQ69" s="7">
        <f>BQ61*'Assumptions&amp;Data'!$F$106</f>
        <v>0</v>
      </c>
      <c r="BR69" s="7">
        <f>BR61*'Assumptions&amp;Data'!$F$106</f>
        <v>0</v>
      </c>
      <c r="BS69" s="7">
        <f>BS61*'Assumptions&amp;Data'!$F$106</f>
        <v>0</v>
      </c>
      <c r="BT69" s="7">
        <f>BT61*'Assumptions&amp;Data'!$F$106</f>
        <v>0</v>
      </c>
      <c r="BU69" s="7">
        <f>BU61*'Assumptions&amp;Data'!$F$106</f>
        <v>0</v>
      </c>
      <c r="BV69" s="7">
        <f>BV61*'Assumptions&amp;Data'!$F$106</f>
        <v>0</v>
      </c>
      <c r="BW69" s="7">
        <f>BW61*'Assumptions&amp;Data'!$F$106</f>
        <v>0</v>
      </c>
      <c r="BX69" s="7">
        <f>BX61*'Assumptions&amp;Data'!$F$106</f>
        <v>0</v>
      </c>
      <c r="BY69" s="7">
        <f>BY61*'Assumptions&amp;Data'!$F$106</f>
        <v>0</v>
      </c>
      <c r="BZ69" s="7">
        <f>BZ61*'Assumptions&amp;Data'!$F$106</f>
        <v>0</v>
      </c>
      <c r="CA69" s="7">
        <f>CA61*'Assumptions&amp;Data'!$F$106</f>
        <v>0</v>
      </c>
      <c r="CB69" s="7">
        <f>CB61*'Assumptions&amp;Data'!$F$106</f>
        <v>0</v>
      </c>
      <c r="CC69" s="7">
        <f>CC61*'Assumptions&amp;Data'!$F$106</f>
        <v>0</v>
      </c>
      <c r="CD69" s="7">
        <f>CD61*'Assumptions&amp;Data'!$F$106</f>
        <v>0</v>
      </c>
      <c r="CE69" s="7">
        <f>CE61*'Assumptions&amp;Data'!$F$106</f>
        <v>0</v>
      </c>
      <c r="CF69" s="7">
        <f>CF61*'Assumptions&amp;Data'!$F$106</f>
        <v>0</v>
      </c>
      <c r="CG69" s="7">
        <f>CG61*'Assumptions&amp;Data'!$F$106</f>
        <v>0</v>
      </c>
      <c r="CH69" s="7">
        <f>CH61*'Assumptions&amp;Data'!$F$106</f>
        <v>0</v>
      </c>
      <c r="CI69" s="7">
        <f>CI61*'Assumptions&amp;Data'!$F$106</f>
        <v>0</v>
      </c>
      <c r="CJ69" s="7">
        <f>CJ61*'Assumptions&amp;Data'!$F$106</f>
        <v>0</v>
      </c>
      <c r="CK69" s="7">
        <f>CK61*'Assumptions&amp;Data'!$F$106</f>
        <v>0</v>
      </c>
      <c r="CL69" s="7">
        <f>CL61*'Assumptions&amp;Data'!$F$106</f>
        <v>0</v>
      </c>
      <c r="CM69" s="7">
        <f>CM61*'Assumptions&amp;Data'!$F$106</f>
        <v>0</v>
      </c>
      <c r="CN69" s="7">
        <f>CN61*'Assumptions&amp;Data'!$F$106</f>
        <v>0</v>
      </c>
      <c r="CO69" s="7">
        <f>CO61*'Assumptions&amp;Data'!$F$106</f>
        <v>0</v>
      </c>
      <c r="CP69" s="7">
        <f>CP61*'Assumptions&amp;Data'!$F$106</f>
        <v>0</v>
      </c>
      <c r="CQ69" s="7">
        <f>CQ61*'Assumptions&amp;Data'!$F$106</f>
        <v>0</v>
      </c>
      <c r="CR69" s="7">
        <f>CR61*'Assumptions&amp;Data'!$F$106</f>
        <v>0</v>
      </c>
      <c r="CS69" s="7">
        <f>CS61*'Assumptions&amp;Data'!$F$106</f>
        <v>0</v>
      </c>
      <c r="CT69" s="7">
        <f>CT61*'Assumptions&amp;Data'!$F$106</f>
        <v>0</v>
      </c>
      <c r="CU69" s="7">
        <f>CU61*'Assumptions&amp;Data'!$F$106</f>
        <v>0</v>
      </c>
      <c r="CV69" s="7">
        <f>CV61*'Assumptions&amp;Data'!$F$106</f>
        <v>0</v>
      </c>
      <c r="CW69" s="7">
        <f>CW61*'Assumptions&amp;Data'!$F$106</f>
        <v>0</v>
      </c>
      <c r="CX69" s="7">
        <f>CX61*'Assumptions&amp;Data'!$F$106</f>
        <v>0</v>
      </c>
      <c r="CY69" s="7">
        <f>CY61*'Assumptions&amp;Data'!$F$106</f>
        <v>0</v>
      </c>
      <c r="CZ69" s="7">
        <f>CZ61*'Assumptions&amp;Data'!$F$106</f>
        <v>0</v>
      </c>
      <c r="DA69" s="7">
        <f>DA61*'Assumptions&amp;Data'!$F$106</f>
        <v>0</v>
      </c>
      <c r="DB69" s="7">
        <f>DB61*'Assumptions&amp;Data'!$F$106</f>
        <v>0</v>
      </c>
      <c r="DC69" s="7">
        <f>DC61*'Assumptions&amp;Data'!$F$106</f>
        <v>0</v>
      </c>
      <c r="DD69" s="7">
        <f>DD61*'Assumptions&amp;Data'!$F$106</f>
        <v>0</v>
      </c>
      <c r="DE69" s="7">
        <f>DE61*'Assumptions&amp;Data'!$F$106</f>
        <v>0</v>
      </c>
      <c r="DF69" s="7">
        <f>DF61*'Assumptions&amp;Data'!$F$106</f>
        <v>0</v>
      </c>
      <c r="DG69" s="7">
        <f>DG61*'Assumptions&amp;Data'!$F$106</f>
        <v>0</v>
      </c>
      <c r="DH69" s="7">
        <f>DH61*'Assumptions&amp;Data'!$F$106</f>
        <v>0</v>
      </c>
      <c r="DI69" s="7">
        <f>DI61*'Assumptions&amp;Data'!$F$106</f>
        <v>0</v>
      </c>
      <c r="DJ69" s="7">
        <f>DJ61*'Assumptions&amp;Data'!$F$106</f>
        <v>0</v>
      </c>
      <c r="DK69" s="7">
        <f>DK61*'Assumptions&amp;Data'!$F$106</f>
        <v>0</v>
      </c>
      <c r="DL69" s="7">
        <f>DL61*'Assumptions&amp;Data'!$F$106</f>
        <v>0</v>
      </c>
      <c r="DM69" s="7">
        <f>DM61*'Assumptions&amp;Data'!$F$106</f>
        <v>0</v>
      </c>
      <c r="DN69" s="7">
        <f>DN61*'Assumptions&amp;Data'!$F$106</f>
        <v>0</v>
      </c>
      <c r="DO69" s="7">
        <f>DO61*'Assumptions&amp;Data'!$F$106</f>
        <v>0</v>
      </c>
      <c r="DP69" s="7">
        <f>DP61*'Assumptions&amp;Data'!$F$106</f>
        <v>0</v>
      </c>
      <c r="DQ69" s="7">
        <f>DQ61*'Assumptions&amp;Data'!$F$106</f>
        <v>0</v>
      </c>
      <c r="DR69" s="7">
        <f>DR61*'Assumptions&amp;Data'!$F$106</f>
        <v>0</v>
      </c>
      <c r="DS69" s="7">
        <f>DS61*'Assumptions&amp;Data'!$F$106</f>
        <v>0</v>
      </c>
      <c r="DT69" s="7">
        <f>DT61*'Assumptions&amp;Data'!$F$106</f>
        <v>0</v>
      </c>
      <c r="DU69" s="7">
        <f>DU61*'Assumptions&amp;Data'!$F$106</f>
        <v>0</v>
      </c>
      <c r="DV69" s="7">
        <f>DV61*'Assumptions&amp;Data'!$F$106</f>
        <v>0</v>
      </c>
      <c r="DW69" s="7">
        <f>DW61*'Assumptions&amp;Data'!$F$106</f>
        <v>0</v>
      </c>
      <c r="DX69" s="7">
        <f>DX61*'Assumptions&amp;Data'!$F$106</f>
        <v>0</v>
      </c>
      <c r="DY69" s="7">
        <f>DY61*'Assumptions&amp;Data'!$F$106</f>
        <v>0</v>
      </c>
      <c r="DZ69" s="7">
        <f>DZ61*'Assumptions&amp;Data'!$F$106</f>
        <v>0</v>
      </c>
      <c r="EA69" s="7">
        <f>EA61*'Assumptions&amp;Data'!$F$106</f>
        <v>0</v>
      </c>
      <c r="EB69" s="7">
        <f>EB61*'Assumptions&amp;Data'!$F$106</f>
        <v>0</v>
      </c>
      <c r="EC69" s="7">
        <f>EC61*'Assumptions&amp;Data'!$F$106</f>
        <v>0</v>
      </c>
      <c r="ED69" s="7">
        <f>ED61*'Assumptions&amp;Data'!$F$106</f>
        <v>0</v>
      </c>
      <c r="EE69" s="7">
        <f>EE61*'Assumptions&amp;Data'!$F$106</f>
        <v>0</v>
      </c>
      <c r="EF69" s="7">
        <f>EF61*'Assumptions&amp;Data'!$F$106</f>
        <v>0</v>
      </c>
      <c r="EG69" s="7">
        <f>EG61*'Assumptions&amp;Data'!$F$106</f>
        <v>0</v>
      </c>
      <c r="EH69" s="7">
        <f>EH61*'Assumptions&amp;Data'!$F$106</f>
        <v>0</v>
      </c>
      <c r="EI69" s="7">
        <f>EI61*'Assumptions&amp;Data'!$F$106</f>
        <v>0</v>
      </c>
      <c r="EJ69" s="7">
        <f>EJ61*'Assumptions&amp;Data'!$F$106</f>
        <v>0</v>
      </c>
      <c r="EK69" s="7">
        <f>EK61*'Assumptions&amp;Data'!$F$106</f>
        <v>0</v>
      </c>
      <c r="EL69" s="7">
        <f>EL61*'Assumptions&amp;Data'!$F$106</f>
        <v>0</v>
      </c>
      <c r="EM69" s="7">
        <f>EM61*'Assumptions&amp;Data'!$F$106</f>
        <v>0</v>
      </c>
      <c r="EN69" s="7">
        <f>EN61*'Assumptions&amp;Data'!$F$106</f>
        <v>0</v>
      </c>
      <c r="EO69" s="7">
        <f>EO61*'Assumptions&amp;Data'!$F$106</f>
        <v>0</v>
      </c>
      <c r="EP69" s="7">
        <f>EP61*'Assumptions&amp;Data'!$F$106</f>
        <v>0</v>
      </c>
      <c r="EQ69" s="7">
        <f>EQ61*'Assumptions&amp;Data'!$F$106</f>
        <v>0</v>
      </c>
      <c r="ER69" s="7">
        <f>ER61*'Assumptions&amp;Data'!$F$106</f>
        <v>0</v>
      </c>
      <c r="ES69" s="7">
        <f>ES61*'Assumptions&amp;Data'!$F$106</f>
        <v>0</v>
      </c>
      <c r="ET69" s="7">
        <f>ET61*'Assumptions&amp;Data'!$F$106</f>
        <v>0</v>
      </c>
      <c r="EU69" s="7">
        <f>EU61*'Assumptions&amp;Data'!$F$106</f>
        <v>0</v>
      </c>
      <c r="EV69" s="7">
        <f>EV61*'Assumptions&amp;Data'!$F$106</f>
        <v>0</v>
      </c>
      <c r="EW69" s="7">
        <f>EW61*'Assumptions&amp;Data'!$F$106</f>
        <v>0</v>
      </c>
      <c r="EX69" s="7">
        <f>EX61*'Assumptions&amp;Data'!$F$106</f>
        <v>0</v>
      </c>
      <c r="EY69" s="7">
        <f>EY61*'Assumptions&amp;Data'!$F$106</f>
        <v>0</v>
      </c>
      <c r="EZ69" s="7">
        <f>EZ61*'Assumptions&amp;Data'!$F$106</f>
        <v>0</v>
      </c>
      <c r="FA69" s="7">
        <f>FA61*'Assumptions&amp;Data'!$F$106</f>
        <v>0</v>
      </c>
      <c r="FB69" s="7">
        <f>FB61*'Assumptions&amp;Data'!$F$106</f>
        <v>0</v>
      </c>
      <c r="FC69" s="7">
        <f>FC61*'Assumptions&amp;Data'!$F$106</f>
        <v>0</v>
      </c>
      <c r="FD69" s="7">
        <f>FD61*'Assumptions&amp;Data'!$F$106</f>
        <v>0</v>
      </c>
      <c r="FE69" s="7">
        <f>FE61*'Assumptions&amp;Data'!$F$106</f>
        <v>0</v>
      </c>
      <c r="FF69" s="7">
        <f>FF61*'Assumptions&amp;Data'!$F$106</f>
        <v>0</v>
      </c>
      <c r="FG69" s="7">
        <f>FG61*'Assumptions&amp;Data'!$F$106</f>
        <v>0</v>
      </c>
      <c r="FH69" s="7">
        <f>FH61*'Assumptions&amp;Data'!$F$106</f>
        <v>0</v>
      </c>
      <c r="FI69" s="7">
        <f>FI61*'Assumptions&amp;Data'!$F$106</f>
        <v>0</v>
      </c>
      <c r="FJ69" s="7">
        <f>FJ61*'Assumptions&amp;Data'!$F$106</f>
        <v>0</v>
      </c>
      <c r="FK69" s="7">
        <f>FK61*'Assumptions&amp;Data'!$F$106</f>
        <v>0</v>
      </c>
      <c r="FL69" s="7">
        <f>FL61*'Assumptions&amp;Data'!$F$106</f>
        <v>0</v>
      </c>
      <c r="FM69" s="7">
        <f>FM61*'Assumptions&amp;Data'!$F$106</f>
        <v>0</v>
      </c>
      <c r="FN69" s="7">
        <f>FN61*'Assumptions&amp;Data'!$F$106</f>
        <v>0</v>
      </c>
      <c r="FO69" s="7">
        <f>FO61*'Assumptions&amp;Data'!$F$106</f>
        <v>0</v>
      </c>
    </row>
    <row r="70" spans="1:171" x14ac:dyDescent="0.3">
      <c r="B70" s="7" t="s">
        <v>110</v>
      </c>
      <c r="C70" s="7" t="s">
        <v>112</v>
      </c>
      <c r="D70" s="7">
        <f>SUM(F70:FO70)</f>
        <v>0</v>
      </c>
      <c r="F70" s="7">
        <f>F62*'Assumptions&amp;Data'!$F$106</f>
        <v>0</v>
      </c>
      <c r="G70" s="7">
        <f>G62*'Assumptions&amp;Data'!$F$106</f>
        <v>0</v>
      </c>
      <c r="H70" s="7">
        <f>H62*'Assumptions&amp;Data'!$F$106</f>
        <v>0</v>
      </c>
      <c r="I70" s="7">
        <f>I62*'Assumptions&amp;Data'!$F$106</f>
        <v>0</v>
      </c>
      <c r="J70" s="7">
        <f>J62*'Assumptions&amp;Data'!$F$106</f>
        <v>0</v>
      </c>
      <c r="K70" s="7">
        <f>K62*'Assumptions&amp;Data'!$F$106</f>
        <v>0</v>
      </c>
      <c r="L70" s="7">
        <f>L62*'Assumptions&amp;Data'!$F$106</f>
        <v>0</v>
      </c>
      <c r="M70" s="7">
        <f>M62*'Assumptions&amp;Data'!$F$106</f>
        <v>0</v>
      </c>
      <c r="N70" s="7">
        <f>N62*'Assumptions&amp;Data'!$F$106</f>
        <v>0</v>
      </c>
      <c r="O70" s="7">
        <f>O62*'Assumptions&amp;Data'!$F$106</f>
        <v>0</v>
      </c>
      <c r="P70" s="7">
        <f>P62*'Assumptions&amp;Data'!$F$106</f>
        <v>0</v>
      </c>
      <c r="Q70" s="7">
        <f>Q62*'Assumptions&amp;Data'!$F$106</f>
        <v>0</v>
      </c>
      <c r="R70" s="7">
        <f>R62*'Assumptions&amp;Data'!$F$106</f>
        <v>0</v>
      </c>
      <c r="S70" s="7">
        <f>S62*'Assumptions&amp;Data'!$F$106</f>
        <v>0</v>
      </c>
      <c r="T70" s="7">
        <f>T62*'Assumptions&amp;Data'!$F$106</f>
        <v>0</v>
      </c>
      <c r="U70" s="7">
        <f>U62*'Assumptions&amp;Data'!$F$106</f>
        <v>0</v>
      </c>
      <c r="V70" s="7">
        <f>V62*'Assumptions&amp;Data'!$F$106</f>
        <v>0</v>
      </c>
      <c r="W70" s="7">
        <f>W62*'Assumptions&amp;Data'!$F$106</f>
        <v>0</v>
      </c>
      <c r="X70" s="7">
        <f>X62*'Assumptions&amp;Data'!$F$106</f>
        <v>0</v>
      </c>
      <c r="Y70" s="7">
        <f>Y62*'Assumptions&amp;Data'!$F$106</f>
        <v>0</v>
      </c>
      <c r="Z70" s="7">
        <f>Z62*'Assumptions&amp;Data'!$F$106</f>
        <v>0</v>
      </c>
      <c r="AA70" s="7">
        <f>AA62*'Assumptions&amp;Data'!$F$106</f>
        <v>0</v>
      </c>
      <c r="AB70" s="7">
        <f>AB62*'Assumptions&amp;Data'!$F$106</f>
        <v>0</v>
      </c>
      <c r="AC70" s="7">
        <f>AC62*'Assumptions&amp;Data'!$F$106</f>
        <v>0</v>
      </c>
      <c r="AD70" s="7">
        <f>AD62*'Assumptions&amp;Data'!$F$106</f>
        <v>0</v>
      </c>
      <c r="AE70" s="7">
        <f>AE62*'Assumptions&amp;Data'!$F$106</f>
        <v>0</v>
      </c>
      <c r="AF70" s="7">
        <f>AF62*'Assumptions&amp;Data'!$F$106</f>
        <v>0</v>
      </c>
      <c r="AG70" s="7">
        <f>AG62*'Assumptions&amp;Data'!$F$106</f>
        <v>0</v>
      </c>
      <c r="AH70" s="7">
        <f>AH62*'Assumptions&amp;Data'!$F$106</f>
        <v>0</v>
      </c>
      <c r="AI70" s="7">
        <f>AI62*'Assumptions&amp;Data'!$F$106</f>
        <v>0</v>
      </c>
      <c r="AJ70" s="7">
        <f>AJ62*'Assumptions&amp;Data'!$F$106</f>
        <v>0</v>
      </c>
      <c r="AK70" s="7">
        <f>AK62*'Assumptions&amp;Data'!$F$106</f>
        <v>0</v>
      </c>
      <c r="AL70" s="7">
        <f>AL62*'Assumptions&amp;Data'!$F$106</f>
        <v>0</v>
      </c>
      <c r="AM70" s="7">
        <f>AM62*'Assumptions&amp;Data'!$F$106</f>
        <v>0</v>
      </c>
      <c r="AN70" s="7">
        <f>AN62*'Assumptions&amp;Data'!$F$106</f>
        <v>0</v>
      </c>
      <c r="AO70" s="7">
        <f>AO62*'Assumptions&amp;Data'!$F$106</f>
        <v>0</v>
      </c>
      <c r="AP70" s="7">
        <f>AP62*'Assumptions&amp;Data'!$F$106</f>
        <v>0</v>
      </c>
      <c r="AQ70" s="7">
        <f>AQ62*'Assumptions&amp;Data'!$F$106</f>
        <v>0</v>
      </c>
      <c r="AR70" s="7">
        <f>AR62*'Assumptions&amp;Data'!$F$106</f>
        <v>0</v>
      </c>
      <c r="AS70" s="7">
        <f>AS62*'Assumptions&amp;Data'!$F$106</f>
        <v>0</v>
      </c>
      <c r="AT70" s="7">
        <f>AT62*'Assumptions&amp;Data'!$F$106</f>
        <v>0</v>
      </c>
      <c r="AU70" s="7">
        <f>AU62*'Assumptions&amp;Data'!$F$106</f>
        <v>0</v>
      </c>
      <c r="AV70" s="7">
        <f>AV62*'Assumptions&amp;Data'!$F$106</f>
        <v>0</v>
      </c>
      <c r="AW70" s="7">
        <f>AW62*'Assumptions&amp;Data'!$F$106</f>
        <v>0</v>
      </c>
      <c r="AX70" s="7">
        <f>AX62*'Assumptions&amp;Data'!$F$106</f>
        <v>0</v>
      </c>
      <c r="AY70" s="7">
        <f>AY62*'Assumptions&amp;Data'!$F$106</f>
        <v>0</v>
      </c>
      <c r="AZ70" s="7">
        <f>AZ62*'Assumptions&amp;Data'!$F$106</f>
        <v>0</v>
      </c>
      <c r="BA70" s="7">
        <f>BA62*'Assumptions&amp;Data'!$F$106</f>
        <v>0</v>
      </c>
      <c r="BB70" s="7">
        <f>BB62*'Assumptions&amp;Data'!$F$106</f>
        <v>0</v>
      </c>
      <c r="BC70" s="7">
        <f>BC62*'Assumptions&amp;Data'!$F$106</f>
        <v>0</v>
      </c>
      <c r="BD70" s="7">
        <f>BD62*'Assumptions&amp;Data'!$F$106</f>
        <v>0</v>
      </c>
      <c r="BE70" s="7">
        <f>BE62*'Assumptions&amp;Data'!$F$106</f>
        <v>0</v>
      </c>
      <c r="BF70" s="7">
        <f>BF62*'Assumptions&amp;Data'!$F$106</f>
        <v>0</v>
      </c>
      <c r="BG70" s="7">
        <f>BG62*'Assumptions&amp;Data'!$F$106</f>
        <v>0</v>
      </c>
      <c r="BH70" s="7">
        <f>BH62*'Assumptions&amp;Data'!$F$106</f>
        <v>0</v>
      </c>
      <c r="BI70" s="7">
        <f>BI62*'Assumptions&amp;Data'!$F$106</f>
        <v>0</v>
      </c>
      <c r="BJ70" s="7">
        <f>BJ62*'Assumptions&amp;Data'!$F$106</f>
        <v>0</v>
      </c>
      <c r="BK70" s="7">
        <f>BK62*'Assumptions&amp;Data'!$F$106</f>
        <v>0</v>
      </c>
      <c r="BL70" s="7">
        <f>BL62*'Assumptions&amp;Data'!$F$106</f>
        <v>0</v>
      </c>
      <c r="BM70" s="7">
        <f>BM62*'Assumptions&amp;Data'!$F$106</f>
        <v>0</v>
      </c>
      <c r="BN70" s="7">
        <f>BN62*'Assumptions&amp;Data'!$F$106</f>
        <v>0</v>
      </c>
      <c r="BO70" s="7">
        <f>BO62*'Assumptions&amp;Data'!$F$106</f>
        <v>0</v>
      </c>
      <c r="BP70" s="7">
        <f>BP62*'Assumptions&amp;Data'!$F$106</f>
        <v>0</v>
      </c>
      <c r="BQ70" s="7">
        <f>BQ62*'Assumptions&amp;Data'!$F$106</f>
        <v>0</v>
      </c>
      <c r="BR70" s="7">
        <f>BR62*'Assumptions&amp;Data'!$F$106</f>
        <v>0</v>
      </c>
      <c r="BS70" s="7">
        <f>BS62*'Assumptions&amp;Data'!$F$106</f>
        <v>0</v>
      </c>
      <c r="BT70" s="7">
        <f>BT62*'Assumptions&amp;Data'!$F$106</f>
        <v>0</v>
      </c>
      <c r="BU70" s="7">
        <f>BU62*'Assumptions&amp;Data'!$F$106</f>
        <v>0</v>
      </c>
      <c r="BV70" s="7">
        <f>BV62*'Assumptions&amp;Data'!$F$106</f>
        <v>0</v>
      </c>
      <c r="BW70" s="7">
        <f>BW62*'Assumptions&amp;Data'!$F$106</f>
        <v>0</v>
      </c>
      <c r="BX70" s="7">
        <f>BX62*'Assumptions&amp;Data'!$F$106</f>
        <v>0</v>
      </c>
      <c r="BY70" s="7">
        <f>BY62*'Assumptions&amp;Data'!$F$106</f>
        <v>0</v>
      </c>
      <c r="BZ70" s="7">
        <f>BZ62*'Assumptions&amp;Data'!$F$106</f>
        <v>0</v>
      </c>
      <c r="CA70" s="7">
        <f>CA62*'Assumptions&amp;Data'!$F$106</f>
        <v>0</v>
      </c>
      <c r="CB70" s="7">
        <f>CB62*'Assumptions&amp;Data'!$F$106</f>
        <v>0</v>
      </c>
      <c r="CC70" s="7">
        <f>CC62*'Assumptions&amp;Data'!$F$106</f>
        <v>0</v>
      </c>
      <c r="CD70" s="7">
        <f>CD62*'Assumptions&amp;Data'!$F$106</f>
        <v>0</v>
      </c>
      <c r="CE70" s="7">
        <f>CE62*'Assumptions&amp;Data'!$F$106</f>
        <v>0</v>
      </c>
      <c r="CF70" s="7">
        <f>CF62*'Assumptions&amp;Data'!$F$106</f>
        <v>0</v>
      </c>
      <c r="CG70" s="7">
        <f>CG62*'Assumptions&amp;Data'!$F$106</f>
        <v>0</v>
      </c>
      <c r="CH70" s="7">
        <f>CH62*'Assumptions&amp;Data'!$F$106</f>
        <v>0</v>
      </c>
      <c r="CI70" s="7">
        <f>CI62*'Assumptions&amp;Data'!$F$106</f>
        <v>0</v>
      </c>
      <c r="CJ70" s="7">
        <f>CJ62*'Assumptions&amp;Data'!$F$106</f>
        <v>0</v>
      </c>
      <c r="CK70" s="7">
        <f>CK62*'Assumptions&amp;Data'!$F$106</f>
        <v>0</v>
      </c>
      <c r="CL70" s="7">
        <f>CL62*'Assumptions&amp;Data'!$F$106</f>
        <v>0</v>
      </c>
      <c r="CM70" s="7">
        <f>CM62*'Assumptions&amp;Data'!$F$106</f>
        <v>0</v>
      </c>
      <c r="CN70" s="7">
        <f>CN62*'Assumptions&amp;Data'!$F$106</f>
        <v>0</v>
      </c>
      <c r="CO70" s="7">
        <f>CO62*'Assumptions&amp;Data'!$F$106</f>
        <v>0</v>
      </c>
      <c r="CP70" s="7">
        <f>CP62*'Assumptions&amp;Data'!$F$106</f>
        <v>0</v>
      </c>
      <c r="CQ70" s="7">
        <f>CQ62*'Assumptions&amp;Data'!$F$106</f>
        <v>0</v>
      </c>
      <c r="CR70" s="7">
        <f>CR62*'Assumptions&amp;Data'!$F$106</f>
        <v>0</v>
      </c>
      <c r="CS70" s="7">
        <f>CS62*'Assumptions&amp;Data'!$F$106</f>
        <v>0</v>
      </c>
      <c r="CT70" s="7">
        <f>CT62*'Assumptions&amp;Data'!$F$106</f>
        <v>0</v>
      </c>
      <c r="CU70" s="7">
        <f>CU62*'Assumptions&amp;Data'!$F$106</f>
        <v>0</v>
      </c>
      <c r="CV70" s="7">
        <f>CV62*'Assumptions&amp;Data'!$F$106</f>
        <v>0</v>
      </c>
      <c r="CW70" s="7">
        <f>CW62*'Assumptions&amp;Data'!$F$106</f>
        <v>0</v>
      </c>
      <c r="CX70" s="7">
        <f>CX62*'Assumptions&amp;Data'!$F$106</f>
        <v>0</v>
      </c>
      <c r="CY70" s="7">
        <f>CY62*'Assumptions&amp;Data'!$F$106</f>
        <v>0</v>
      </c>
      <c r="CZ70" s="7">
        <f>CZ62*'Assumptions&amp;Data'!$F$106</f>
        <v>0</v>
      </c>
      <c r="DA70" s="7">
        <f>DA62*'Assumptions&amp;Data'!$F$106</f>
        <v>0</v>
      </c>
      <c r="DB70" s="7">
        <f>DB62*'Assumptions&amp;Data'!$F$106</f>
        <v>0</v>
      </c>
      <c r="DC70" s="7">
        <f>DC62*'Assumptions&amp;Data'!$F$106</f>
        <v>0</v>
      </c>
      <c r="DD70" s="7">
        <f>DD62*'Assumptions&amp;Data'!$F$106</f>
        <v>0</v>
      </c>
      <c r="DE70" s="7">
        <f>DE62*'Assumptions&amp;Data'!$F$106</f>
        <v>0</v>
      </c>
      <c r="DF70" s="7">
        <f>DF62*'Assumptions&amp;Data'!$F$106</f>
        <v>0</v>
      </c>
      <c r="DG70" s="7">
        <f>DG62*'Assumptions&amp;Data'!$F$106</f>
        <v>0</v>
      </c>
      <c r="DH70" s="7">
        <f>DH62*'Assumptions&amp;Data'!$F$106</f>
        <v>0</v>
      </c>
      <c r="DI70" s="7">
        <f>DI62*'Assumptions&amp;Data'!$F$106</f>
        <v>0</v>
      </c>
      <c r="DJ70" s="7">
        <f>DJ62*'Assumptions&amp;Data'!$F$106</f>
        <v>0</v>
      </c>
      <c r="DK70" s="7">
        <f>DK62*'Assumptions&amp;Data'!$F$106</f>
        <v>0</v>
      </c>
      <c r="DL70" s="7">
        <f>DL62*'Assumptions&amp;Data'!$F$106</f>
        <v>0</v>
      </c>
      <c r="DM70" s="7">
        <f>DM62*'Assumptions&amp;Data'!$F$106</f>
        <v>0</v>
      </c>
      <c r="DN70" s="7">
        <f>DN62*'Assumptions&amp;Data'!$F$106</f>
        <v>0</v>
      </c>
      <c r="DO70" s="7">
        <f>DO62*'Assumptions&amp;Data'!$F$106</f>
        <v>0</v>
      </c>
      <c r="DP70" s="7">
        <f>DP62*'Assumptions&amp;Data'!$F$106</f>
        <v>0</v>
      </c>
      <c r="DQ70" s="7">
        <f>DQ62*'Assumptions&amp;Data'!$F$106</f>
        <v>0</v>
      </c>
      <c r="DR70" s="7">
        <f>DR62*'Assumptions&amp;Data'!$F$106</f>
        <v>0</v>
      </c>
      <c r="DS70" s="7">
        <f>DS62*'Assumptions&amp;Data'!$F$106</f>
        <v>0</v>
      </c>
      <c r="DT70" s="7">
        <f>DT62*'Assumptions&amp;Data'!$F$106</f>
        <v>0</v>
      </c>
      <c r="DU70" s="7">
        <f>DU62*'Assumptions&amp;Data'!$F$106</f>
        <v>0</v>
      </c>
      <c r="DV70" s="7">
        <f>DV62*'Assumptions&amp;Data'!$F$106</f>
        <v>0</v>
      </c>
      <c r="DW70" s="7">
        <f>DW62*'Assumptions&amp;Data'!$F$106</f>
        <v>0</v>
      </c>
      <c r="DX70" s="7">
        <f>DX62*'Assumptions&amp;Data'!$F$106</f>
        <v>0</v>
      </c>
      <c r="DY70" s="7">
        <f>DY62*'Assumptions&amp;Data'!$F$106</f>
        <v>0</v>
      </c>
      <c r="DZ70" s="7">
        <f>DZ62*'Assumptions&amp;Data'!$F$106</f>
        <v>0</v>
      </c>
      <c r="EA70" s="7">
        <f>EA62*'Assumptions&amp;Data'!$F$106</f>
        <v>0</v>
      </c>
      <c r="EB70" s="7">
        <f>EB62*'Assumptions&amp;Data'!$F$106</f>
        <v>0</v>
      </c>
      <c r="EC70" s="7">
        <f>EC62*'Assumptions&amp;Data'!$F$106</f>
        <v>0</v>
      </c>
      <c r="ED70" s="7">
        <f>ED62*'Assumptions&amp;Data'!$F$106</f>
        <v>0</v>
      </c>
      <c r="EE70" s="7">
        <f>EE62*'Assumptions&amp;Data'!$F$106</f>
        <v>0</v>
      </c>
      <c r="EF70" s="7">
        <f>EF62*'Assumptions&amp;Data'!$F$106</f>
        <v>0</v>
      </c>
      <c r="EG70" s="7">
        <f>EG62*'Assumptions&amp;Data'!$F$106</f>
        <v>0</v>
      </c>
      <c r="EH70" s="7">
        <f>EH62*'Assumptions&amp;Data'!$F$106</f>
        <v>0</v>
      </c>
      <c r="EI70" s="7">
        <f>EI62*'Assumptions&amp;Data'!$F$106</f>
        <v>0</v>
      </c>
      <c r="EJ70" s="7">
        <f>EJ62*'Assumptions&amp;Data'!$F$106</f>
        <v>0</v>
      </c>
      <c r="EK70" s="7">
        <f>EK62*'Assumptions&amp;Data'!$F$106</f>
        <v>0</v>
      </c>
      <c r="EL70" s="7">
        <f>EL62*'Assumptions&amp;Data'!$F$106</f>
        <v>0</v>
      </c>
      <c r="EM70" s="7">
        <f>EM62*'Assumptions&amp;Data'!$F$106</f>
        <v>0</v>
      </c>
      <c r="EN70" s="7">
        <f>EN62*'Assumptions&amp;Data'!$F$106</f>
        <v>0</v>
      </c>
      <c r="EO70" s="7">
        <f>EO62*'Assumptions&amp;Data'!$F$106</f>
        <v>0</v>
      </c>
      <c r="EP70" s="7">
        <f>EP62*'Assumptions&amp;Data'!$F$106</f>
        <v>0</v>
      </c>
      <c r="EQ70" s="7">
        <f>EQ62*'Assumptions&amp;Data'!$F$106</f>
        <v>0</v>
      </c>
      <c r="ER70" s="7">
        <f>ER62*'Assumptions&amp;Data'!$F$106</f>
        <v>0</v>
      </c>
      <c r="ES70" s="7">
        <f>ES62*'Assumptions&amp;Data'!$F$106</f>
        <v>0</v>
      </c>
      <c r="ET70" s="7">
        <f>ET62*'Assumptions&amp;Data'!$F$106</f>
        <v>0</v>
      </c>
      <c r="EU70" s="7">
        <f>EU62*'Assumptions&amp;Data'!$F$106</f>
        <v>0</v>
      </c>
      <c r="EV70" s="7">
        <f>EV62*'Assumptions&amp;Data'!$F$106</f>
        <v>0</v>
      </c>
      <c r="EW70" s="7">
        <f>EW62*'Assumptions&amp;Data'!$F$106</f>
        <v>0</v>
      </c>
      <c r="EX70" s="7">
        <f>EX62*'Assumptions&amp;Data'!$F$106</f>
        <v>0</v>
      </c>
      <c r="EY70" s="7">
        <f>EY62*'Assumptions&amp;Data'!$F$106</f>
        <v>0</v>
      </c>
      <c r="EZ70" s="7">
        <f>EZ62*'Assumptions&amp;Data'!$F$106</f>
        <v>0</v>
      </c>
      <c r="FA70" s="7">
        <f>FA62*'Assumptions&amp;Data'!$F$106</f>
        <v>0</v>
      </c>
      <c r="FB70" s="7">
        <f>FB62*'Assumptions&amp;Data'!$F$106</f>
        <v>0</v>
      </c>
      <c r="FC70" s="7">
        <f>FC62*'Assumptions&amp;Data'!$F$106</f>
        <v>0</v>
      </c>
      <c r="FD70" s="7">
        <f>FD62*'Assumptions&amp;Data'!$F$106</f>
        <v>0</v>
      </c>
      <c r="FE70" s="7">
        <f>FE62*'Assumptions&amp;Data'!$F$106</f>
        <v>0</v>
      </c>
      <c r="FF70" s="7">
        <f>FF62*'Assumptions&amp;Data'!$F$106</f>
        <v>0</v>
      </c>
      <c r="FG70" s="7">
        <f>FG62*'Assumptions&amp;Data'!$F$106</f>
        <v>0</v>
      </c>
      <c r="FH70" s="7">
        <f>FH62*'Assumptions&amp;Data'!$F$106</f>
        <v>0</v>
      </c>
      <c r="FI70" s="7">
        <f>FI62*'Assumptions&amp;Data'!$F$106</f>
        <v>0</v>
      </c>
      <c r="FJ70" s="7">
        <f>FJ62*'Assumptions&amp;Data'!$F$106</f>
        <v>0</v>
      </c>
      <c r="FK70" s="7">
        <f>FK62*'Assumptions&amp;Data'!$F$106</f>
        <v>0</v>
      </c>
      <c r="FL70" s="7">
        <f>FL62*'Assumptions&amp;Data'!$F$106</f>
        <v>0</v>
      </c>
      <c r="FM70" s="7">
        <f>FM62*'Assumptions&amp;Data'!$F$106</f>
        <v>0</v>
      </c>
      <c r="FN70" s="7">
        <f>FN62*'Assumptions&amp;Data'!$F$106</f>
        <v>0</v>
      </c>
      <c r="FO70" s="7">
        <f>FO62*'Assumptions&amp;Data'!$F$106</f>
        <v>0</v>
      </c>
    </row>
    <row r="72" spans="1:171" x14ac:dyDescent="0.3">
      <c r="B72" s="57" t="str">
        <f>B32</f>
        <v xml:space="preserve">3 BHK </v>
      </c>
      <c r="C72" s="57" t="s">
        <v>112</v>
      </c>
      <c r="D72" s="118">
        <f>SUM(F72:FO72)</f>
        <v>839953.71096848685</v>
      </c>
      <c r="E72" s="57"/>
      <c r="F72" s="118">
        <f>SUM(F73:F75)</f>
        <v>0</v>
      </c>
      <c r="G72" s="118">
        <f t="shared" ref="G72:BR72" si="145">SUM(G73:G75)</f>
        <v>0</v>
      </c>
      <c r="H72" s="118">
        <f t="shared" si="145"/>
        <v>0</v>
      </c>
      <c r="I72" s="118">
        <f t="shared" si="145"/>
        <v>0</v>
      </c>
      <c r="J72" s="118">
        <f t="shared" si="145"/>
        <v>0</v>
      </c>
      <c r="K72" s="118">
        <f t="shared" si="145"/>
        <v>0</v>
      </c>
      <c r="L72" s="118">
        <f t="shared" si="145"/>
        <v>0</v>
      </c>
      <c r="M72" s="118">
        <f t="shared" si="145"/>
        <v>0</v>
      </c>
      <c r="N72" s="118">
        <f t="shared" si="145"/>
        <v>15749.132080659136</v>
      </c>
      <c r="O72" s="118">
        <f t="shared" si="145"/>
        <v>15749.132080659136</v>
      </c>
      <c r="P72" s="118">
        <f t="shared" si="145"/>
        <v>15749.132080659136</v>
      </c>
      <c r="Q72" s="118">
        <f t="shared" si="145"/>
        <v>10499.421387106093</v>
      </c>
      <c r="R72" s="118">
        <f t="shared" si="145"/>
        <v>10499.421387106093</v>
      </c>
      <c r="S72" s="118">
        <f t="shared" si="145"/>
        <v>10499.421387106093</v>
      </c>
      <c r="T72" s="118">
        <f t="shared" si="145"/>
        <v>10499.421387106093</v>
      </c>
      <c r="U72" s="118">
        <f t="shared" si="145"/>
        <v>6299.652832263655</v>
      </c>
      <c r="V72" s="118">
        <f t="shared" si="145"/>
        <v>6299.652832263655</v>
      </c>
      <c r="W72" s="118">
        <f t="shared" si="145"/>
        <v>6299.652832263655</v>
      </c>
      <c r="X72" s="118">
        <f t="shared" si="145"/>
        <v>6299.652832263655</v>
      </c>
      <c r="Y72" s="118">
        <f t="shared" si="145"/>
        <v>6299.652832263655</v>
      </c>
      <c r="Z72" s="118">
        <f t="shared" si="145"/>
        <v>25198.611329054616</v>
      </c>
      <c r="AA72" s="118">
        <f t="shared" si="145"/>
        <v>25198.611329054616</v>
      </c>
      <c r="AB72" s="118">
        <f t="shared" si="145"/>
        <v>25198.611329054616</v>
      </c>
      <c r="AC72" s="118">
        <f t="shared" si="145"/>
        <v>18898.958496790965</v>
      </c>
      <c r="AD72" s="118">
        <f t="shared" si="145"/>
        <v>18898.958496790965</v>
      </c>
      <c r="AE72" s="118">
        <f t="shared" si="145"/>
        <v>18898.958496790965</v>
      </c>
      <c r="AF72" s="118">
        <f t="shared" si="145"/>
        <v>18898.958496790965</v>
      </c>
      <c r="AG72" s="118">
        <f t="shared" si="145"/>
        <v>13859.236230980041</v>
      </c>
      <c r="AH72" s="118">
        <f t="shared" si="145"/>
        <v>13859.236230980041</v>
      </c>
      <c r="AI72" s="118">
        <f t="shared" si="145"/>
        <v>13859.236230980041</v>
      </c>
      <c r="AJ72" s="118">
        <f t="shared" si="145"/>
        <v>22258.773340664913</v>
      </c>
      <c r="AK72" s="118">
        <f t="shared" si="145"/>
        <v>13859.236230980041</v>
      </c>
      <c r="AL72" s="118">
        <f t="shared" si="145"/>
        <v>41157.731837455809</v>
      </c>
      <c r="AM72" s="118">
        <f t="shared" si="145"/>
        <v>35908.021143902828</v>
      </c>
      <c r="AN72" s="118">
        <f t="shared" si="145"/>
        <v>35908.021143902828</v>
      </c>
      <c r="AO72" s="118">
        <f t="shared" si="145"/>
        <v>26458.541895507347</v>
      </c>
      <c r="AP72" s="118">
        <f t="shared" si="145"/>
        <v>26458.541895507347</v>
      </c>
      <c r="AQ72" s="118">
        <f t="shared" si="145"/>
        <v>26458.541895507347</v>
      </c>
      <c r="AR72" s="118">
        <f t="shared" si="145"/>
        <v>26458.541895507347</v>
      </c>
      <c r="AS72" s="118">
        <f t="shared" si="145"/>
        <v>18898.958496790961</v>
      </c>
      <c r="AT72" s="118">
        <f t="shared" si="145"/>
        <v>18898.958496790961</v>
      </c>
      <c r="AU72" s="118">
        <f t="shared" si="145"/>
        <v>18898.958496790961</v>
      </c>
      <c r="AV72" s="118">
        <f t="shared" si="145"/>
        <v>28978.403028412809</v>
      </c>
      <c r="AW72" s="118">
        <f t="shared" si="145"/>
        <v>18898.958496790961</v>
      </c>
      <c r="AX72" s="118">
        <f t="shared" si="145"/>
        <v>17639.027930338154</v>
      </c>
      <c r="AY72" s="118">
        <f t="shared" si="145"/>
        <v>11339.375098074577</v>
      </c>
      <c r="AZ72" s="118">
        <f t="shared" si="145"/>
        <v>11339.375098074577</v>
      </c>
      <c r="BA72" s="118">
        <f t="shared" si="145"/>
        <v>11339.375098074577</v>
      </c>
      <c r="BB72" s="118">
        <f t="shared" si="145"/>
        <v>11339.375098074577</v>
      </c>
      <c r="BC72" s="118">
        <f t="shared" si="145"/>
        <v>11339.375098074577</v>
      </c>
      <c r="BD72" s="118">
        <f t="shared" si="145"/>
        <v>11339.375098074577</v>
      </c>
      <c r="BE72" s="118">
        <f t="shared" si="145"/>
        <v>11339.375098074577</v>
      </c>
      <c r="BF72" s="118">
        <f t="shared" si="145"/>
        <v>11339.375098074577</v>
      </c>
      <c r="BG72" s="118">
        <f t="shared" si="145"/>
        <v>11339.375098074577</v>
      </c>
      <c r="BH72" s="118">
        <f t="shared" si="145"/>
        <v>26458.541895507347</v>
      </c>
      <c r="BI72" s="118">
        <f t="shared" si="145"/>
        <v>11339.375098074577</v>
      </c>
      <c r="BJ72" s="118">
        <f t="shared" si="145"/>
        <v>9449.4792483953624</v>
      </c>
      <c r="BK72" s="118">
        <f t="shared" si="145"/>
        <v>0</v>
      </c>
      <c r="BL72" s="118">
        <f t="shared" si="145"/>
        <v>0</v>
      </c>
      <c r="BM72" s="118">
        <f t="shared" si="145"/>
        <v>0</v>
      </c>
      <c r="BN72" s="118">
        <f t="shared" si="145"/>
        <v>0</v>
      </c>
      <c r="BO72" s="118">
        <f t="shared" si="145"/>
        <v>0</v>
      </c>
      <c r="BP72" s="118">
        <f t="shared" si="145"/>
        <v>0</v>
      </c>
      <c r="BQ72" s="118">
        <f t="shared" si="145"/>
        <v>0</v>
      </c>
      <c r="BR72" s="118">
        <f t="shared" si="145"/>
        <v>0</v>
      </c>
      <c r="BS72" s="118">
        <f t="shared" ref="BS72:ED72" si="146">SUM(BS73:BS75)</f>
        <v>0</v>
      </c>
      <c r="BT72" s="118">
        <f t="shared" si="146"/>
        <v>0</v>
      </c>
      <c r="BU72" s="118">
        <f t="shared" si="146"/>
        <v>0</v>
      </c>
      <c r="BV72" s="118">
        <f t="shared" si="146"/>
        <v>0</v>
      </c>
      <c r="BW72" s="118">
        <f t="shared" si="146"/>
        <v>0</v>
      </c>
      <c r="BX72" s="118">
        <f t="shared" si="146"/>
        <v>0</v>
      </c>
      <c r="BY72" s="118">
        <f t="shared" si="146"/>
        <v>0</v>
      </c>
      <c r="BZ72" s="118">
        <f t="shared" si="146"/>
        <v>0</v>
      </c>
      <c r="CA72" s="118">
        <f t="shared" si="146"/>
        <v>0</v>
      </c>
      <c r="CB72" s="118">
        <f t="shared" si="146"/>
        <v>0</v>
      </c>
      <c r="CC72" s="118">
        <f t="shared" si="146"/>
        <v>0</v>
      </c>
      <c r="CD72" s="118">
        <f t="shared" si="146"/>
        <v>0</v>
      </c>
      <c r="CE72" s="118">
        <f t="shared" si="146"/>
        <v>0</v>
      </c>
      <c r="CF72" s="118">
        <f t="shared" si="146"/>
        <v>0</v>
      </c>
      <c r="CG72" s="118">
        <f t="shared" si="146"/>
        <v>0</v>
      </c>
      <c r="CH72" s="118">
        <f t="shared" si="146"/>
        <v>0</v>
      </c>
      <c r="CI72" s="118">
        <f t="shared" si="146"/>
        <v>0</v>
      </c>
      <c r="CJ72" s="118">
        <f t="shared" si="146"/>
        <v>0</v>
      </c>
      <c r="CK72" s="118">
        <f t="shared" si="146"/>
        <v>0</v>
      </c>
      <c r="CL72" s="118">
        <f t="shared" si="146"/>
        <v>0</v>
      </c>
      <c r="CM72" s="118">
        <f t="shared" si="146"/>
        <v>0</v>
      </c>
      <c r="CN72" s="118">
        <f t="shared" si="146"/>
        <v>0</v>
      </c>
      <c r="CO72" s="118">
        <f t="shared" si="146"/>
        <v>0</v>
      </c>
      <c r="CP72" s="118">
        <f t="shared" si="146"/>
        <v>0</v>
      </c>
      <c r="CQ72" s="118">
        <f t="shared" si="146"/>
        <v>0</v>
      </c>
      <c r="CR72" s="118">
        <f t="shared" si="146"/>
        <v>0</v>
      </c>
      <c r="CS72" s="118">
        <f t="shared" si="146"/>
        <v>0</v>
      </c>
      <c r="CT72" s="118">
        <f t="shared" si="146"/>
        <v>0</v>
      </c>
      <c r="CU72" s="118">
        <f t="shared" si="146"/>
        <v>0</v>
      </c>
      <c r="CV72" s="118">
        <f t="shared" si="146"/>
        <v>0</v>
      </c>
      <c r="CW72" s="118">
        <f t="shared" si="146"/>
        <v>0</v>
      </c>
      <c r="CX72" s="118">
        <f t="shared" si="146"/>
        <v>0</v>
      </c>
      <c r="CY72" s="118">
        <f t="shared" si="146"/>
        <v>0</v>
      </c>
      <c r="CZ72" s="118">
        <f t="shared" si="146"/>
        <v>0</v>
      </c>
      <c r="DA72" s="118">
        <f t="shared" si="146"/>
        <v>0</v>
      </c>
      <c r="DB72" s="118">
        <f t="shared" si="146"/>
        <v>0</v>
      </c>
      <c r="DC72" s="118">
        <f t="shared" si="146"/>
        <v>0</v>
      </c>
      <c r="DD72" s="118">
        <f t="shared" si="146"/>
        <v>0</v>
      </c>
      <c r="DE72" s="118">
        <f t="shared" si="146"/>
        <v>0</v>
      </c>
      <c r="DF72" s="118">
        <f t="shared" si="146"/>
        <v>0</v>
      </c>
      <c r="DG72" s="118">
        <f t="shared" si="146"/>
        <v>0</v>
      </c>
      <c r="DH72" s="118">
        <f t="shared" si="146"/>
        <v>0</v>
      </c>
      <c r="DI72" s="118">
        <f t="shared" si="146"/>
        <v>0</v>
      </c>
      <c r="DJ72" s="118">
        <f t="shared" si="146"/>
        <v>0</v>
      </c>
      <c r="DK72" s="118">
        <f t="shared" si="146"/>
        <v>0</v>
      </c>
      <c r="DL72" s="118">
        <f t="shared" si="146"/>
        <v>0</v>
      </c>
      <c r="DM72" s="118">
        <f t="shared" si="146"/>
        <v>0</v>
      </c>
      <c r="DN72" s="118">
        <f t="shared" si="146"/>
        <v>0</v>
      </c>
      <c r="DO72" s="118">
        <f t="shared" si="146"/>
        <v>0</v>
      </c>
      <c r="DP72" s="118">
        <f t="shared" si="146"/>
        <v>0</v>
      </c>
      <c r="DQ72" s="118">
        <f t="shared" si="146"/>
        <v>0</v>
      </c>
      <c r="DR72" s="118">
        <f t="shared" si="146"/>
        <v>0</v>
      </c>
      <c r="DS72" s="118">
        <f t="shared" si="146"/>
        <v>0</v>
      </c>
      <c r="DT72" s="118">
        <f t="shared" si="146"/>
        <v>0</v>
      </c>
      <c r="DU72" s="118">
        <f t="shared" si="146"/>
        <v>0</v>
      </c>
      <c r="DV72" s="118">
        <f t="shared" si="146"/>
        <v>0</v>
      </c>
      <c r="DW72" s="118">
        <f t="shared" si="146"/>
        <v>0</v>
      </c>
      <c r="DX72" s="118">
        <f t="shared" si="146"/>
        <v>0</v>
      </c>
      <c r="DY72" s="118">
        <f t="shared" si="146"/>
        <v>0</v>
      </c>
      <c r="DZ72" s="118">
        <f t="shared" si="146"/>
        <v>0</v>
      </c>
      <c r="EA72" s="118">
        <f t="shared" si="146"/>
        <v>0</v>
      </c>
      <c r="EB72" s="118">
        <f t="shared" si="146"/>
        <v>0</v>
      </c>
      <c r="EC72" s="118">
        <f t="shared" si="146"/>
        <v>0</v>
      </c>
      <c r="ED72" s="118">
        <f t="shared" si="146"/>
        <v>0</v>
      </c>
      <c r="EE72" s="118">
        <f t="shared" ref="EE72:FO72" si="147">SUM(EE73:EE75)</f>
        <v>0</v>
      </c>
      <c r="EF72" s="118">
        <f t="shared" si="147"/>
        <v>0</v>
      </c>
      <c r="EG72" s="118">
        <f t="shared" si="147"/>
        <v>0</v>
      </c>
      <c r="EH72" s="118">
        <f t="shared" si="147"/>
        <v>0</v>
      </c>
      <c r="EI72" s="118">
        <f t="shared" si="147"/>
        <v>0</v>
      </c>
      <c r="EJ72" s="118">
        <f t="shared" si="147"/>
        <v>0</v>
      </c>
      <c r="EK72" s="118">
        <f t="shared" si="147"/>
        <v>0</v>
      </c>
      <c r="EL72" s="118">
        <f t="shared" si="147"/>
        <v>0</v>
      </c>
      <c r="EM72" s="118">
        <f t="shared" si="147"/>
        <v>0</v>
      </c>
      <c r="EN72" s="118">
        <f t="shared" si="147"/>
        <v>0</v>
      </c>
      <c r="EO72" s="118">
        <f t="shared" si="147"/>
        <v>0</v>
      </c>
      <c r="EP72" s="118">
        <f t="shared" si="147"/>
        <v>0</v>
      </c>
      <c r="EQ72" s="118">
        <f t="shared" si="147"/>
        <v>0</v>
      </c>
      <c r="ER72" s="118">
        <f t="shared" si="147"/>
        <v>0</v>
      </c>
      <c r="ES72" s="118">
        <f t="shared" si="147"/>
        <v>0</v>
      </c>
      <c r="ET72" s="118">
        <f t="shared" si="147"/>
        <v>0</v>
      </c>
      <c r="EU72" s="118">
        <f t="shared" si="147"/>
        <v>0</v>
      </c>
      <c r="EV72" s="118">
        <f t="shared" si="147"/>
        <v>0</v>
      </c>
      <c r="EW72" s="118">
        <f t="shared" si="147"/>
        <v>0</v>
      </c>
      <c r="EX72" s="118">
        <f t="shared" si="147"/>
        <v>0</v>
      </c>
      <c r="EY72" s="118">
        <f t="shared" si="147"/>
        <v>0</v>
      </c>
      <c r="EZ72" s="118">
        <f t="shared" si="147"/>
        <v>0</v>
      </c>
      <c r="FA72" s="118">
        <f t="shared" si="147"/>
        <v>0</v>
      </c>
      <c r="FB72" s="118">
        <f t="shared" si="147"/>
        <v>0</v>
      </c>
      <c r="FC72" s="118">
        <f t="shared" si="147"/>
        <v>0</v>
      </c>
      <c r="FD72" s="118">
        <f t="shared" si="147"/>
        <v>0</v>
      </c>
      <c r="FE72" s="118">
        <f t="shared" si="147"/>
        <v>0</v>
      </c>
      <c r="FF72" s="118">
        <f t="shared" si="147"/>
        <v>0</v>
      </c>
      <c r="FG72" s="118">
        <f t="shared" si="147"/>
        <v>0</v>
      </c>
      <c r="FH72" s="118">
        <f t="shared" si="147"/>
        <v>0</v>
      </c>
      <c r="FI72" s="118">
        <f t="shared" si="147"/>
        <v>0</v>
      </c>
      <c r="FJ72" s="118">
        <f t="shared" si="147"/>
        <v>0</v>
      </c>
      <c r="FK72" s="118">
        <f t="shared" si="147"/>
        <v>0</v>
      </c>
      <c r="FL72" s="118">
        <f t="shared" si="147"/>
        <v>0</v>
      </c>
      <c r="FM72" s="118">
        <f t="shared" si="147"/>
        <v>0</v>
      </c>
      <c r="FN72" s="118">
        <f t="shared" si="147"/>
        <v>0</v>
      </c>
      <c r="FO72" s="118">
        <f t="shared" si="147"/>
        <v>0</v>
      </c>
    </row>
    <row r="73" spans="1:171" x14ac:dyDescent="0.3">
      <c r="B73" s="7" t="s">
        <v>108</v>
      </c>
      <c r="C73" s="7" t="s">
        <v>112</v>
      </c>
      <c r="D73" s="53">
        <f>SUM(F73:FO73)</f>
        <v>209988.42774212168</v>
      </c>
      <c r="F73" s="51">
        <f>F60*'Assumptions&amp;Data'!$G$106</f>
        <v>0</v>
      </c>
      <c r="G73" s="51">
        <f>G60*'Assumptions&amp;Data'!$G$106</f>
        <v>0</v>
      </c>
      <c r="H73" s="51">
        <f>H60*'Assumptions&amp;Data'!$G$106</f>
        <v>0</v>
      </c>
      <c r="I73" s="51">
        <f>I60*'Assumptions&amp;Data'!$G$106</f>
        <v>0</v>
      </c>
      <c r="J73" s="51">
        <f>J60*'Assumptions&amp;Data'!$G$106</f>
        <v>0</v>
      </c>
      <c r="K73" s="51">
        <f>K60*'Assumptions&amp;Data'!$G$106</f>
        <v>0</v>
      </c>
      <c r="L73" s="51">
        <f>L60*'Assumptions&amp;Data'!$G$106</f>
        <v>0</v>
      </c>
      <c r="M73" s="51">
        <f>M60*'Assumptions&amp;Data'!$G$106</f>
        <v>0</v>
      </c>
      <c r="N73" s="51">
        <f>N60*'Assumptions&amp;Data'!$G$106</f>
        <v>15749.132080659136</v>
      </c>
      <c r="O73" s="51">
        <f>O60*'Assumptions&amp;Data'!$G$106</f>
        <v>15749.132080659136</v>
      </c>
      <c r="P73" s="51">
        <f>P60*'Assumptions&amp;Data'!$G$106</f>
        <v>15749.132080659136</v>
      </c>
      <c r="Q73" s="51">
        <f>Q60*'Assumptions&amp;Data'!$G$106</f>
        <v>10499.421387106093</v>
      </c>
      <c r="R73" s="51">
        <f>R60*'Assumptions&amp;Data'!$G$106</f>
        <v>10499.421387106093</v>
      </c>
      <c r="S73" s="51">
        <f>S60*'Assumptions&amp;Data'!$G$106</f>
        <v>10499.421387106093</v>
      </c>
      <c r="T73" s="51">
        <f>T60*'Assumptions&amp;Data'!$G$106</f>
        <v>10499.421387106093</v>
      </c>
      <c r="U73" s="51">
        <f>U60*'Assumptions&amp;Data'!$G$106</f>
        <v>6299.652832263655</v>
      </c>
      <c r="V73" s="51">
        <f>V60*'Assumptions&amp;Data'!$G$106</f>
        <v>6299.652832263655</v>
      </c>
      <c r="W73" s="51">
        <f>W60*'Assumptions&amp;Data'!$G$106</f>
        <v>6299.652832263655</v>
      </c>
      <c r="X73" s="51">
        <f>X60*'Assumptions&amp;Data'!$G$106</f>
        <v>6299.652832263655</v>
      </c>
      <c r="Y73" s="51">
        <f>Y60*'Assumptions&amp;Data'!$G$106</f>
        <v>6299.652832263655</v>
      </c>
      <c r="Z73" s="51">
        <f>Z60*'Assumptions&amp;Data'!$G$106</f>
        <v>6299.652832263655</v>
      </c>
      <c r="AA73" s="51">
        <f>AA60*'Assumptions&amp;Data'!$G$106</f>
        <v>6299.652832263655</v>
      </c>
      <c r="AB73" s="51">
        <f>AB60*'Assumptions&amp;Data'!$G$106</f>
        <v>6299.652832263655</v>
      </c>
      <c r="AC73" s="51">
        <f>AC60*'Assumptions&amp;Data'!$G$106</f>
        <v>6299.652832263655</v>
      </c>
      <c r="AD73" s="51">
        <f>AD60*'Assumptions&amp;Data'!$G$106</f>
        <v>6299.652832263655</v>
      </c>
      <c r="AE73" s="51">
        <f>AE60*'Assumptions&amp;Data'!$G$106</f>
        <v>6299.652832263655</v>
      </c>
      <c r="AF73" s="51">
        <f>AF60*'Assumptions&amp;Data'!$G$106</f>
        <v>6299.652832263655</v>
      </c>
      <c r="AG73" s="51">
        <f>AG60*'Assumptions&amp;Data'!$G$106</f>
        <v>6299.652832263655</v>
      </c>
      <c r="AH73" s="51">
        <f>AH60*'Assumptions&amp;Data'!$G$106</f>
        <v>6299.652832263655</v>
      </c>
      <c r="AI73" s="51">
        <f>AI60*'Assumptions&amp;Data'!$G$106</f>
        <v>6299.652832263655</v>
      </c>
      <c r="AJ73" s="51">
        <f>AJ60*'Assumptions&amp;Data'!$G$106</f>
        <v>14699.189941948529</v>
      </c>
      <c r="AK73" s="51">
        <f>AK60*'Assumptions&amp;Data'!$G$106</f>
        <v>6299.652832263655</v>
      </c>
      <c r="AL73" s="51">
        <f>AL60*'Assumptions&amp;Data'!$G$106</f>
        <v>5249.71069355298</v>
      </c>
      <c r="AM73" s="51">
        <f>AM60*'Assumptions&amp;Data'!$G$106</f>
        <v>0</v>
      </c>
      <c r="AN73" s="51">
        <f>AN60*'Assumptions&amp;Data'!$G$106</f>
        <v>0</v>
      </c>
      <c r="AO73" s="51">
        <f>AO60*'Assumptions&amp;Data'!$G$106</f>
        <v>0</v>
      </c>
      <c r="AP73" s="51">
        <f>AP60*'Assumptions&amp;Data'!$G$106</f>
        <v>0</v>
      </c>
      <c r="AQ73" s="51">
        <f>AQ60*'Assumptions&amp;Data'!$G$106</f>
        <v>0</v>
      </c>
      <c r="AR73" s="51">
        <f>AR60*'Assumptions&amp;Data'!$G$106</f>
        <v>0</v>
      </c>
      <c r="AS73" s="51">
        <f>AS60*'Assumptions&amp;Data'!$G$106</f>
        <v>0</v>
      </c>
      <c r="AT73" s="51">
        <f>AT60*'Assumptions&amp;Data'!$G$106</f>
        <v>0</v>
      </c>
      <c r="AU73" s="51">
        <f>AU60*'Assumptions&amp;Data'!$G$106</f>
        <v>0</v>
      </c>
      <c r="AV73" s="51">
        <f>AV60*'Assumptions&amp;Data'!$G$106</f>
        <v>0</v>
      </c>
      <c r="AW73" s="51">
        <f>AW60*'Assumptions&amp;Data'!$G$106</f>
        <v>0</v>
      </c>
      <c r="AX73" s="51">
        <f>AX60*'Assumptions&amp;Data'!$G$106</f>
        <v>0</v>
      </c>
      <c r="AY73" s="51">
        <f>AY60*'Assumptions&amp;Data'!$G$106</f>
        <v>0</v>
      </c>
      <c r="AZ73" s="51">
        <f>AZ60*'Assumptions&amp;Data'!$G$106</f>
        <v>0</v>
      </c>
      <c r="BA73" s="51">
        <f>BA60*'Assumptions&amp;Data'!$G$106</f>
        <v>0</v>
      </c>
      <c r="BB73" s="51">
        <f>BB60*'Assumptions&amp;Data'!$G$106</f>
        <v>0</v>
      </c>
      <c r="BC73" s="51">
        <f>BC60*'Assumptions&amp;Data'!$G$106</f>
        <v>0</v>
      </c>
      <c r="BD73" s="51">
        <f>BD60*'Assumptions&amp;Data'!$G$106</f>
        <v>0</v>
      </c>
      <c r="BE73" s="51">
        <f>BE60*'Assumptions&amp;Data'!$G$106</f>
        <v>0</v>
      </c>
      <c r="BF73" s="51">
        <f>BF60*'Assumptions&amp;Data'!$G$106</f>
        <v>0</v>
      </c>
      <c r="BG73" s="51">
        <f>BG60*'Assumptions&amp;Data'!$G$106</f>
        <v>0</v>
      </c>
      <c r="BH73" s="51">
        <f>BH60*'Assumptions&amp;Data'!$G$106</f>
        <v>0</v>
      </c>
      <c r="BI73" s="51">
        <f>BI60*'Assumptions&amp;Data'!$G$106</f>
        <v>0</v>
      </c>
      <c r="BJ73" s="51">
        <f>BJ60*'Assumptions&amp;Data'!$G$106</f>
        <v>0</v>
      </c>
      <c r="BK73" s="51">
        <f>BK60*'Assumptions&amp;Data'!$G$106</f>
        <v>0</v>
      </c>
      <c r="BL73" s="51">
        <f>BL60*'Assumptions&amp;Data'!$G$106</f>
        <v>0</v>
      </c>
      <c r="BM73" s="51">
        <f>BM60*'Assumptions&amp;Data'!$G$106</f>
        <v>0</v>
      </c>
      <c r="BN73" s="51">
        <f>BN60*'Assumptions&amp;Data'!$G$106</f>
        <v>0</v>
      </c>
      <c r="BO73" s="51">
        <f>BO60*'Assumptions&amp;Data'!$G$106</f>
        <v>0</v>
      </c>
      <c r="BP73" s="51">
        <f>BP60*'Assumptions&amp;Data'!$G$106</f>
        <v>0</v>
      </c>
      <c r="BQ73" s="51">
        <f>BQ60*'Assumptions&amp;Data'!$G$106</f>
        <v>0</v>
      </c>
      <c r="BR73" s="51">
        <f>BR60*'Assumptions&amp;Data'!$G$106</f>
        <v>0</v>
      </c>
      <c r="BS73" s="51">
        <f>BS60*'Assumptions&amp;Data'!$G$106</f>
        <v>0</v>
      </c>
      <c r="BT73" s="51">
        <f>BT60*'Assumptions&amp;Data'!$G$106</f>
        <v>0</v>
      </c>
      <c r="BU73" s="51">
        <f>BU60*'Assumptions&amp;Data'!$G$106</f>
        <v>0</v>
      </c>
      <c r="BV73" s="51">
        <f>BV60*'Assumptions&amp;Data'!$G$106</f>
        <v>0</v>
      </c>
      <c r="BW73" s="51">
        <f>BW60*'Assumptions&amp;Data'!$G$106</f>
        <v>0</v>
      </c>
      <c r="BX73" s="51">
        <f>BX60*'Assumptions&amp;Data'!$G$106</f>
        <v>0</v>
      </c>
      <c r="BY73" s="51">
        <f>BY60*'Assumptions&amp;Data'!$G$106</f>
        <v>0</v>
      </c>
      <c r="BZ73" s="51">
        <f>BZ60*'Assumptions&amp;Data'!$G$106</f>
        <v>0</v>
      </c>
      <c r="CA73" s="51">
        <f>CA60*'Assumptions&amp;Data'!$G$106</f>
        <v>0</v>
      </c>
      <c r="CB73" s="51">
        <f>CB60*'Assumptions&amp;Data'!$G$106</f>
        <v>0</v>
      </c>
      <c r="CC73" s="51">
        <f>CC60*'Assumptions&amp;Data'!$G$106</f>
        <v>0</v>
      </c>
      <c r="CD73" s="51">
        <f>CD60*'Assumptions&amp;Data'!$G$106</f>
        <v>0</v>
      </c>
      <c r="CE73" s="51">
        <f>CE60*'Assumptions&amp;Data'!$G$106</f>
        <v>0</v>
      </c>
      <c r="CF73" s="51">
        <f>CF60*'Assumptions&amp;Data'!$G$106</f>
        <v>0</v>
      </c>
      <c r="CG73" s="51">
        <f>CG60*'Assumptions&amp;Data'!$G$106</f>
        <v>0</v>
      </c>
      <c r="CH73" s="51">
        <f>CH60*'Assumptions&amp;Data'!$G$106</f>
        <v>0</v>
      </c>
      <c r="CI73" s="51">
        <f>CI60*'Assumptions&amp;Data'!$G$106</f>
        <v>0</v>
      </c>
      <c r="CJ73" s="51">
        <f>CJ60*'Assumptions&amp;Data'!$G$106</f>
        <v>0</v>
      </c>
      <c r="CK73" s="51">
        <f>CK60*'Assumptions&amp;Data'!$G$106</f>
        <v>0</v>
      </c>
      <c r="CL73" s="51">
        <f>CL60*'Assumptions&amp;Data'!$G$106</f>
        <v>0</v>
      </c>
      <c r="CM73" s="51">
        <f>CM60*'Assumptions&amp;Data'!$G$106</f>
        <v>0</v>
      </c>
      <c r="CN73" s="51">
        <f>CN60*'Assumptions&amp;Data'!$G$106</f>
        <v>0</v>
      </c>
      <c r="CO73" s="51">
        <f>CO60*'Assumptions&amp;Data'!$G$106</f>
        <v>0</v>
      </c>
      <c r="CP73" s="51">
        <f>CP60*'Assumptions&amp;Data'!$G$106</f>
        <v>0</v>
      </c>
      <c r="CQ73" s="51">
        <f>CQ60*'Assumptions&amp;Data'!$G$106</f>
        <v>0</v>
      </c>
      <c r="CR73" s="51">
        <f>CR60*'Assumptions&amp;Data'!$G$106</f>
        <v>0</v>
      </c>
      <c r="CS73" s="51">
        <f>CS60*'Assumptions&amp;Data'!$G$106</f>
        <v>0</v>
      </c>
      <c r="CT73" s="51">
        <f>CT60*'Assumptions&amp;Data'!$G$106</f>
        <v>0</v>
      </c>
      <c r="CU73" s="51">
        <f>CU60*'Assumptions&amp;Data'!$G$106</f>
        <v>0</v>
      </c>
      <c r="CV73" s="51">
        <f>CV60*'Assumptions&amp;Data'!$G$106</f>
        <v>0</v>
      </c>
      <c r="CW73" s="51">
        <f>CW60*'Assumptions&amp;Data'!$G$106</f>
        <v>0</v>
      </c>
      <c r="CX73" s="51">
        <f>CX60*'Assumptions&amp;Data'!$G$106</f>
        <v>0</v>
      </c>
      <c r="CY73" s="51">
        <f>CY60*'Assumptions&amp;Data'!$G$106</f>
        <v>0</v>
      </c>
      <c r="CZ73" s="51">
        <f>CZ60*'Assumptions&amp;Data'!$G$106</f>
        <v>0</v>
      </c>
      <c r="DA73" s="51">
        <f>DA60*'Assumptions&amp;Data'!$G$106</f>
        <v>0</v>
      </c>
      <c r="DB73" s="51">
        <f>DB60*'Assumptions&amp;Data'!$G$106</f>
        <v>0</v>
      </c>
      <c r="DC73" s="51">
        <f>DC60*'Assumptions&amp;Data'!$G$106</f>
        <v>0</v>
      </c>
      <c r="DD73" s="51">
        <f>DD60*'Assumptions&amp;Data'!$G$106</f>
        <v>0</v>
      </c>
      <c r="DE73" s="51">
        <f>DE60*'Assumptions&amp;Data'!$G$106</f>
        <v>0</v>
      </c>
      <c r="DF73" s="51">
        <f>DF60*'Assumptions&amp;Data'!$G$106</f>
        <v>0</v>
      </c>
      <c r="DG73" s="51">
        <f>DG60*'Assumptions&amp;Data'!$G$106</f>
        <v>0</v>
      </c>
      <c r="DH73" s="51">
        <f>DH60*'Assumptions&amp;Data'!$G$106</f>
        <v>0</v>
      </c>
      <c r="DI73" s="51">
        <f>DI60*'Assumptions&amp;Data'!$G$106</f>
        <v>0</v>
      </c>
      <c r="DJ73" s="51">
        <f>DJ60*'Assumptions&amp;Data'!$G$106</f>
        <v>0</v>
      </c>
      <c r="DK73" s="51">
        <f>DK60*'Assumptions&amp;Data'!$G$106</f>
        <v>0</v>
      </c>
      <c r="DL73" s="51">
        <f>DL60*'Assumptions&amp;Data'!$G$106</f>
        <v>0</v>
      </c>
      <c r="DM73" s="51">
        <f>DM60*'Assumptions&amp;Data'!$G$106</f>
        <v>0</v>
      </c>
      <c r="DN73" s="51">
        <f>DN60*'Assumptions&amp;Data'!$G$106</f>
        <v>0</v>
      </c>
      <c r="DO73" s="51">
        <f>DO60*'Assumptions&amp;Data'!$G$106</f>
        <v>0</v>
      </c>
      <c r="DP73" s="51">
        <f>DP60*'Assumptions&amp;Data'!$G$106</f>
        <v>0</v>
      </c>
      <c r="DQ73" s="51">
        <f>DQ60*'Assumptions&amp;Data'!$G$106</f>
        <v>0</v>
      </c>
      <c r="DR73" s="51">
        <f>DR60*'Assumptions&amp;Data'!$G$106</f>
        <v>0</v>
      </c>
      <c r="DS73" s="51">
        <f>DS60*'Assumptions&amp;Data'!$G$106</f>
        <v>0</v>
      </c>
      <c r="DT73" s="51">
        <f>DT60*'Assumptions&amp;Data'!$G$106</f>
        <v>0</v>
      </c>
      <c r="DU73" s="51">
        <f>DU60*'Assumptions&amp;Data'!$G$106</f>
        <v>0</v>
      </c>
      <c r="DV73" s="51">
        <f>DV60*'Assumptions&amp;Data'!$G$106</f>
        <v>0</v>
      </c>
      <c r="DW73" s="51">
        <f>DW60*'Assumptions&amp;Data'!$G$106</f>
        <v>0</v>
      </c>
      <c r="DX73" s="51">
        <f>DX60*'Assumptions&amp;Data'!$G$106</f>
        <v>0</v>
      </c>
      <c r="DY73" s="51">
        <f>DY60*'Assumptions&amp;Data'!$G$106</f>
        <v>0</v>
      </c>
      <c r="DZ73" s="51">
        <f>DZ60*'Assumptions&amp;Data'!$G$106</f>
        <v>0</v>
      </c>
      <c r="EA73" s="51">
        <f>EA60*'Assumptions&amp;Data'!$G$106</f>
        <v>0</v>
      </c>
      <c r="EB73" s="51">
        <f>EB60*'Assumptions&amp;Data'!$G$106</f>
        <v>0</v>
      </c>
      <c r="EC73" s="51">
        <f>EC60*'Assumptions&amp;Data'!$G$106</f>
        <v>0</v>
      </c>
      <c r="ED73" s="51">
        <f>ED60*'Assumptions&amp;Data'!$G$106</f>
        <v>0</v>
      </c>
      <c r="EE73" s="51">
        <f>EE60*'Assumptions&amp;Data'!$G$106</f>
        <v>0</v>
      </c>
      <c r="EF73" s="51">
        <f>EF60*'Assumptions&amp;Data'!$G$106</f>
        <v>0</v>
      </c>
      <c r="EG73" s="51">
        <f>EG60*'Assumptions&amp;Data'!$G$106</f>
        <v>0</v>
      </c>
      <c r="EH73" s="51">
        <f>EH60*'Assumptions&amp;Data'!$G$106</f>
        <v>0</v>
      </c>
      <c r="EI73" s="51">
        <f>EI60*'Assumptions&amp;Data'!$G$106</f>
        <v>0</v>
      </c>
      <c r="EJ73" s="51">
        <f>EJ60*'Assumptions&amp;Data'!$G$106</f>
        <v>0</v>
      </c>
      <c r="EK73" s="51">
        <f>EK60*'Assumptions&amp;Data'!$G$106</f>
        <v>0</v>
      </c>
      <c r="EL73" s="51">
        <f>EL60*'Assumptions&amp;Data'!$G$106</f>
        <v>0</v>
      </c>
      <c r="EM73" s="51">
        <f>EM60*'Assumptions&amp;Data'!$G$106</f>
        <v>0</v>
      </c>
      <c r="EN73" s="51">
        <f>EN60*'Assumptions&amp;Data'!$G$106</f>
        <v>0</v>
      </c>
      <c r="EO73" s="51">
        <f>EO60*'Assumptions&amp;Data'!$G$106</f>
        <v>0</v>
      </c>
      <c r="EP73" s="51">
        <f>EP60*'Assumptions&amp;Data'!$G$106</f>
        <v>0</v>
      </c>
      <c r="EQ73" s="51">
        <f>EQ60*'Assumptions&amp;Data'!$G$106</f>
        <v>0</v>
      </c>
      <c r="ER73" s="51">
        <f>ER60*'Assumptions&amp;Data'!$G$106</f>
        <v>0</v>
      </c>
      <c r="ES73" s="51">
        <f>ES60*'Assumptions&amp;Data'!$G$106</f>
        <v>0</v>
      </c>
      <c r="ET73" s="51">
        <f>ET60*'Assumptions&amp;Data'!$G$106</f>
        <v>0</v>
      </c>
      <c r="EU73" s="51">
        <f>EU60*'Assumptions&amp;Data'!$G$106</f>
        <v>0</v>
      </c>
      <c r="EV73" s="51">
        <f>EV60*'Assumptions&amp;Data'!$G$106</f>
        <v>0</v>
      </c>
      <c r="EW73" s="51">
        <f>EW60*'Assumptions&amp;Data'!$G$106</f>
        <v>0</v>
      </c>
      <c r="EX73" s="51">
        <f>EX60*'Assumptions&amp;Data'!$G$106</f>
        <v>0</v>
      </c>
      <c r="EY73" s="51">
        <f>EY60*'Assumptions&amp;Data'!$G$106</f>
        <v>0</v>
      </c>
      <c r="EZ73" s="51">
        <f>EZ60*'Assumptions&amp;Data'!$G$106</f>
        <v>0</v>
      </c>
      <c r="FA73" s="51">
        <f>FA60*'Assumptions&amp;Data'!$G$106</f>
        <v>0</v>
      </c>
      <c r="FB73" s="51">
        <f>FB60*'Assumptions&amp;Data'!$G$106</f>
        <v>0</v>
      </c>
      <c r="FC73" s="51">
        <f>FC60*'Assumptions&amp;Data'!$G$106</f>
        <v>0</v>
      </c>
      <c r="FD73" s="51">
        <f>FD60*'Assumptions&amp;Data'!$G$106</f>
        <v>0</v>
      </c>
      <c r="FE73" s="51">
        <f>FE60*'Assumptions&amp;Data'!$G$106</f>
        <v>0</v>
      </c>
      <c r="FF73" s="51">
        <f>FF60*'Assumptions&amp;Data'!$G$106</f>
        <v>0</v>
      </c>
      <c r="FG73" s="51">
        <f>FG60*'Assumptions&amp;Data'!$G$106</f>
        <v>0</v>
      </c>
      <c r="FH73" s="51">
        <f>FH60*'Assumptions&amp;Data'!$G$106</f>
        <v>0</v>
      </c>
      <c r="FI73" s="51">
        <f>FI60*'Assumptions&amp;Data'!$G$106</f>
        <v>0</v>
      </c>
      <c r="FJ73" s="51">
        <f>FJ60*'Assumptions&amp;Data'!$G$106</f>
        <v>0</v>
      </c>
      <c r="FK73" s="51">
        <f>FK60*'Assumptions&amp;Data'!$G$106</f>
        <v>0</v>
      </c>
      <c r="FL73" s="51">
        <f>FL60*'Assumptions&amp;Data'!$G$106</f>
        <v>0</v>
      </c>
      <c r="FM73" s="51">
        <f>FM60*'Assumptions&amp;Data'!$G$106</f>
        <v>0</v>
      </c>
      <c r="FN73" s="51">
        <f>FN60*'Assumptions&amp;Data'!$G$106</f>
        <v>0</v>
      </c>
      <c r="FO73" s="51">
        <f>FO60*'Assumptions&amp;Data'!$G$106</f>
        <v>0</v>
      </c>
    </row>
    <row r="74" spans="1:171" x14ac:dyDescent="0.3">
      <c r="B74" s="7" t="s">
        <v>109</v>
      </c>
      <c r="C74" s="7" t="s">
        <v>112</v>
      </c>
      <c r="D74" s="53">
        <f t="shared" ref="D74:D75" si="148">SUM(F74:FO74)</f>
        <v>251986.11329054603</v>
      </c>
      <c r="F74" s="51">
        <f>F61*'Assumptions&amp;Data'!$G$107</f>
        <v>0</v>
      </c>
      <c r="G74" s="51">
        <f>G61*'Assumptions&amp;Data'!$G$107</f>
        <v>0</v>
      </c>
      <c r="H74" s="51">
        <f>H61*'Assumptions&amp;Data'!$G$107</f>
        <v>0</v>
      </c>
      <c r="I74" s="51">
        <f>I61*'Assumptions&amp;Data'!$G$107</f>
        <v>0</v>
      </c>
      <c r="J74" s="51">
        <f>J61*'Assumptions&amp;Data'!$G$107</f>
        <v>0</v>
      </c>
      <c r="K74" s="51">
        <f>K61*'Assumptions&amp;Data'!$G$107</f>
        <v>0</v>
      </c>
      <c r="L74" s="51">
        <f>L61*'Assumptions&amp;Data'!$G$107</f>
        <v>0</v>
      </c>
      <c r="M74" s="51">
        <f>M61*'Assumptions&amp;Data'!$G$107</f>
        <v>0</v>
      </c>
      <c r="N74" s="51">
        <f>N61*'Assumptions&amp;Data'!$G$107</f>
        <v>0</v>
      </c>
      <c r="O74" s="51">
        <f>O61*'Assumptions&amp;Data'!$G$107</f>
        <v>0</v>
      </c>
      <c r="P74" s="51">
        <f>P61*'Assumptions&amp;Data'!$G$107</f>
        <v>0</v>
      </c>
      <c r="Q74" s="51">
        <f>Q61*'Assumptions&amp;Data'!$G$107</f>
        <v>0</v>
      </c>
      <c r="R74" s="51">
        <f>R61*'Assumptions&amp;Data'!$G$107</f>
        <v>0</v>
      </c>
      <c r="S74" s="51">
        <f>S61*'Assumptions&amp;Data'!$G$107</f>
        <v>0</v>
      </c>
      <c r="T74" s="51">
        <f>T61*'Assumptions&amp;Data'!$G$107</f>
        <v>0</v>
      </c>
      <c r="U74" s="51">
        <f>U61*'Assumptions&amp;Data'!$G$107</f>
        <v>0</v>
      </c>
      <c r="V74" s="51">
        <f>V61*'Assumptions&amp;Data'!$G$107</f>
        <v>0</v>
      </c>
      <c r="W74" s="51">
        <f>W61*'Assumptions&amp;Data'!$G$107</f>
        <v>0</v>
      </c>
      <c r="X74" s="51">
        <f>X61*'Assumptions&amp;Data'!$G$107</f>
        <v>0</v>
      </c>
      <c r="Y74" s="51">
        <f>Y61*'Assumptions&amp;Data'!$G$107</f>
        <v>0</v>
      </c>
      <c r="Z74" s="51">
        <f>Z61*'Assumptions&amp;Data'!$G$107</f>
        <v>18898.958496790961</v>
      </c>
      <c r="AA74" s="51">
        <f>AA61*'Assumptions&amp;Data'!$G$107</f>
        <v>18898.958496790961</v>
      </c>
      <c r="AB74" s="51">
        <f>AB61*'Assumptions&amp;Data'!$G$107</f>
        <v>18898.958496790961</v>
      </c>
      <c r="AC74" s="51">
        <f>AC61*'Assumptions&amp;Data'!$G$107</f>
        <v>12599.30566452731</v>
      </c>
      <c r="AD74" s="51">
        <f>AD61*'Assumptions&amp;Data'!$G$107</f>
        <v>12599.30566452731</v>
      </c>
      <c r="AE74" s="51">
        <f>AE61*'Assumptions&amp;Data'!$G$107</f>
        <v>12599.30566452731</v>
      </c>
      <c r="AF74" s="51">
        <f>AF61*'Assumptions&amp;Data'!$G$107</f>
        <v>12599.30566452731</v>
      </c>
      <c r="AG74" s="51">
        <f>AG61*'Assumptions&amp;Data'!$G$107</f>
        <v>7559.5833987163851</v>
      </c>
      <c r="AH74" s="51">
        <f>AH61*'Assumptions&amp;Data'!$G$107</f>
        <v>7559.5833987163851</v>
      </c>
      <c r="AI74" s="51">
        <f>AI61*'Assumptions&amp;Data'!$G$107</f>
        <v>7559.5833987163851</v>
      </c>
      <c r="AJ74" s="51">
        <f>AJ61*'Assumptions&amp;Data'!$G$107</f>
        <v>7559.5833987163851</v>
      </c>
      <c r="AK74" s="51">
        <f>AK61*'Assumptions&amp;Data'!$G$107</f>
        <v>7559.5833987163851</v>
      </c>
      <c r="AL74" s="51">
        <f>AL61*'Assumptions&amp;Data'!$G$107</f>
        <v>7559.5833987163851</v>
      </c>
      <c r="AM74" s="51">
        <f>AM61*'Assumptions&amp;Data'!$G$107</f>
        <v>7559.5833987163851</v>
      </c>
      <c r="AN74" s="51">
        <f>AN61*'Assumptions&amp;Data'!$G$107</f>
        <v>7559.5833987163851</v>
      </c>
      <c r="AO74" s="51">
        <f>AO61*'Assumptions&amp;Data'!$G$107</f>
        <v>7559.5833987163851</v>
      </c>
      <c r="AP74" s="51">
        <f>AP61*'Assumptions&amp;Data'!$G$107</f>
        <v>7559.5833987163851</v>
      </c>
      <c r="AQ74" s="51">
        <f>AQ61*'Assumptions&amp;Data'!$G$107</f>
        <v>7559.5833987163851</v>
      </c>
      <c r="AR74" s="51">
        <f>AR61*'Assumptions&amp;Data'!$G$107</f>
        <v>7559.5833987163851</v>
      </c>
      <c r="AS74" s="51">
        <f>AS61*'Assumptions&amp;Data'!$G$107</f>
        <v>7559.5833987163851</v>
      </c>
      <c r="AT74" s="51">
        <f>AT61*'Assumptions&amp;Data'!$G$107</f>
        <v>7559.5833987163851</v>
      </c>
      <c r="AU74" s="51">
        <f>AU61*'Assumptions&amp;Data'!$G$107</f>
        <v>7559.5833987163851</v>
      </c>
      <c r="AV74" s="51">
        <f>AV61*'Assumptions&amp;Data'!$G$107</f>
        <v>17639.027930338234</v>
      </c>
      <c r="AW74" s="51">
        <f>AW61*'Assumptions&amp;Data'!$G$107</f>
        <v>7559.5833987163851</v>
      </c>
      <c r="AX74" s="51">
        <f>AX61*'Assumptions&amp;Data'!$G$107</f>
        <v>6299.6528322635759</v>
      </c>
      <c r="AY74" s="51">
        <f>AY61*'Assumptions&amp;Data'!$G$107</f>
        <v>0</v>
      </c>
      <c r="AZ74" s="51">
        <f>AZ61*'Assumptions&amp;Data'!$G$107</f>
        <v>0</v>
      </c>
      <c r="BA74" s="51">
        <f>BA61*'Assumptions&amp;Data'!$G$107</f>
        <v>0</v>
      </c>
      <c r="BB74" s="51">
        <f>BB61*'Assumptions&amp;Data'!$G$107</f>
        <v>0</v>
      </c>
      <c r="BC74" s="51">
        <f>BC61*'Assumptions&amp;Data'!$G$107</f>
        <v>0</v>
      </c>
      <c r="BD74" s="51">
        <f>BD61*'Assumptions&amp;Data'!$G$107</f>
        <v>0</v>
      </c>
      <c r="BE74" s="51">
        <f>BE61*'Assumptions&amp;Data'!$G$107</f>
        <v>0</v>
      </c>
      <c r="BF74" s="51">
        <f>BF61*'Assumptions&amp;Data'!$G$107</f>
        <v>0</v>
      </c>
      <c r="BG74" s="51">
        <f>BG61*'Assumptions&amp;Data'!$G$107</f>
        <v>0</v>
      </c>
      <c r="BH74" s="51">
        <f>BH61*'Assumptions&amp;Data'!$G$107</f>
        <v>0</v>
      </c>
      <c r="BI74" s="51">
        <f>BI61*'Assumptions&amp;Data'!$G$107</f>
        <v>0</v>
      </c>
      <c r="BJ74" s="51">
        <f>BJ61*'Assumptions&amp;Data'!$G$107</f>
        <v>0</v>
      </c>
      <c r="BK74" s="51">
        <f>BK61*'Assumptions&amp;Data'!$G$107</f>
        <v>0</v>
      </c>
      <c r="BL74" s="51">
        <f>BL61*'Assumptions&amp;Data'!$G$107</f>
        <v>0</v>
      </c>
      <c r="BM74" s="51">
        <f>BM61*'Assumptions&amp;Data'!$G$107</f>
        <v>0</v>
      </c>
      <c r="BN74" s="51">
        <f>BN61*'Assumptions&amp;Data'!$G$107</f>
        <v>0</v>
      </c>
      <c r="BO74" s="51">
        <f>BO61*'Assumptions&amp;Data'!$G$107</f>
        <v>0</v>
      </c>
      <c r="BP74" s="51">
        <f>BP61*'Assumptions&amp;Data'!$G$107</f>
        <v>0</v>
      </c>
      <c r="BQ74" s="51">
        <f>BQ61*'Assumptions&amp;Data'!$G$107</f>
        <v>0</v>
      </c>
      <c r="BR74" s="51">
        <f>BR61*'Assumptions&amp;Data'!$G$107</f>
        <v>0</v>
      </c>
      <c r="BS74" s="51">
        <f>BS61*'Assumptions&amp;Data'!$G$107</f>
        <v>0</v>
      </c>
      <c r="BT74" s="51">
        <f>BT61*'Assumptions&amp;Data'!$G$107</f>
        <v>0</v>
      </c>
      <c r="BU74" s="51">
        <f>BU61*'Assumptions&amp;Data'!$G$107</f>
        <v>0</v>
      </c>
      <c r="BV74" s="51">
        <f>BV61*'Assumptions&amp;Data'!$G$107</f>
        <v>0</v>
      </c>
      <c r="BW74" s="51">
        <f>BW61*'Assumptions&amp;Data'!$G$107</f>
        <v>0</v>
      </c>
      <c r="BX74" s="51">
        <f>BX61*'Assumptions&amp;Data'!$G$107</f>
        <v>0</v>
      </c>
      <c r="BY74" s="51">
        <f>BY61*'Assumptions&amp;Data'!$G$107</f>
        <v>0</v>
      </c>
      <c r="BZ74" s="51">
        <f>BZ61*'Assumptions&amp;Data'!$G$107</f>
        <v>0</v>
      </c>
      <c r="CA74" s="51">
        <f>CA61*'Assumptions&amp;Data'!$G$107</f>
        <v>0</v>
      </c>
      <c r="CB74" s="51">
        <f>CB61*'Assumptions&amp;Data'!$G$107</f>
        <v>0</v>
      </c>
      <c r="CC74" s="51">
        <f>CC61*'Assumptions&amp;Data'!$G$107</f>
        <v>0</v>
      </c>
      <c r="CD74" s="51">
        <f>CD61*'Assumptions&amp;Data'!$G$107</f>
        <v>0</v>
      </c>
      <c r="CE74" s="51">
        <f>CE61*'Assumptions&amp;Data'!$G$107</f>
        <v>0</v>
      </c>
      <c r="CF74" s="51">
        <f>CF61*'Assumptions&amp;Data'!$G$107</f>
        <v>0</v>
      </c>
      <c r="CG74" s="51">
        <f>CG61*'Assumptions&amp;Data'!$G$107</f>
        <v>0</v>
      </c>
      <c r="CH74" s="51">
        <f>CH61*'Assumptions&amp;Data'!$G$107</f>
        <v>0</v>
      </c>
      <c r="CI74" s="51">
        <f>CI61*'Assumptions&amp;Data'!$G$107</f>
        <v>0</v>
      </c>
      <c r="CJ74" s="51">
        <f>CJ61*'Assumptions&amp;Data'!$G$107</f>
        <v>0</v>
      </c>
      <c r="CK74" s="51">
        <f>CK61*'Assumptions&amp;Data'!$G$107</f>
        <v>0</v>
      </c>
      <c r="CL74" s="51">
        <f>CL61*'Assumptions&amp;Data'!$G$107</f>
        <v>0</v>
      </c>
      <c r="CM74" s="51">
        <f>CM61*'Assumptions&amp;Data'!$G$107</f>
        <v>0</v>
      </c>
      <c r="CN74" s="51">
        <f>CN61*'Assumptions&amp;Data'!$G$107</f>
        <v>0</v>
      </c>
      <c r="CO74" s="51">
        <f>CO61*'Assumptions&amp;Data'!$G$107</f>
        <v>0</v>
      </c>
      <c r="CP74" s="51">
        <f>CP61*'Assumptions&amp;Data'!$G$107</f>
        <v>0</v>
      </c>
      <c r="CQ74" s="51">
        <f>CQ61*'Assumptions&amp;Data'!$G$107</f>
        <v>0</v>
      </c>
      <c r="CR74" s="51">
        <f>CR61*'Assumptions&amp;Data'!$G$107</f>
        <v>0</v>
      </c>
      <c r="CS74" s="51">
        <f>CS61*'Assumptions&amp;Data'!$G$107</f>
        <v>0</v>
      </c>
      <c r="CT74" s="51">
        <f>CT61*'Assumptions&amp;Data'!$G$107</f>
        <v>0</v>
      </c>
      <c r="CU74" s="51">
        <f>CU61*'Assumptions&amp;Data'!$G$107</f>
        <v>0</v>
      </c>
      <c r="CV74" s="51">
        <f>CV61*'Assumptions&amp;Data'!$G$107</f>
        <v>0</v>
      </c>
      <c r="CW74" s="51">
        <f>CW61*'Assumptions&amp;Data'!$G$107</f>
        <v>0</v>
      </c>
      <c r="CX74" s="51">
        <f>CX61*'Assumptions&amp;Data'!$G$107</f>
        <v>0</v>
      </c>
      <c r="CY74" s="51">
        <f>CY61*'Assumptions&amp;Data'!$G$107</f>
        <v>0</v>
      </c>
      <c r="CZ74" s="51">
        <f>CZ61*'Assumptions&amp;Data'!$G$107</f>
        <v>0</v>
      </c>
      <c r="DA74" s="51">
        <f>DA61*'Assumptions&amp;Data'!$G$107</f>
        <v>0</v>
      </c>
      <c r="DB74" s="51">
        <f>DB61*'Assumptions&amp;Data'!$G$107</f>
        <v>0</v>
      </c>
      <c r="DC74" s="51">
        <f>DC61*'Assumptions&amp;Data'!$G$107</f>
        <v>0</v>
      </c>
      <c r="DD74" s="51">
        <f>DD61*'Assumptions&amp;Data'!$G$107</f>
        <v>0</v>
      </c>
      <c r="DE74" s="51">
        <f>DE61*'Assumptions&amp;Data'!$G$107</f>
        <v>0</v>
      </c>
      <c r="DF74" s="51">
        <f>DF61*'Assumptions&amp;Data'!$G$107</f>
        <v>0</v>
      </c>
      <c r="DG74" s="51">
        <f>DG61*'Assumptions&amp;Data'!$G$107</f>
        <v>0</v>
      </c>
      <c r="DH74" s="51">
        <f>DH61*'Assumptions&amp;Data'!$G$107</f>
        <v>0</v>
      </c>
      <c r="DI74" s="51">
        <f>DI61*'Assumptions&amp;Data'!$G$107</f>
        <v>0</v>
      </c>
      <c r="DJ74" s="51">
        <f>DJ61*'Assumptions&amp;Data'!$G$107</f>
        <v>0</v>
      </c>
      <c r="DK74" s="51">
        <f>DK61*'Assumptions&amp;Data'!$G$107</f>
        <v>0</v>
      </c>
      <c r="DL74" s="51">
        <f>DL61*'Assumptions&amp;Data'!$G$107</f>
        <v>0</v>
      </c>
      <c r="DM74" s="51">
        <f>DM61*'Assumptions&amp;Data'!$G$107</f>
        <v>0</v>
      </c>
      <c r="DN74" s="51">
        <f>DN61*'Assumptions&amp;Data'!$G$107</f>
        <v>0</v>
      </c>
      <c r="DO74" s="51">
        <f>DO61*'Assumptions&amp;Data'!$G$107</f>
        <v>0</v>
      </c>
      <c r="DP74" s="51">
        <f>DP61*'Assumptions&amp;Data'!$G$107</f>
        <v>0</v>
      </c>
      <c r="DQ74" s="51">
        <f>DQ61*'Assumptions&amp;Data'!$G$107</f>
        <v>0</v>
      </c>
      <c r="DR74" s="51">
        <f>DR61*'Assumptions&amp;Data'!$G$107</f>
        <v>0</v>
      </c>
      <c r="DS74" s="51">
        <f>DS61*'Assumptions&amp;Data'!$G$107</f>
        <v>0</v>
      </c>
      <c r="DT74" s="51">
        <f>DT61*'Assumptions&amp;Data'!$G$107</f>
        <v>0</v>
      </c>
      <c r="DU74" s="51">
        <f>DU61*'Assumptions&amp;Data'!$G$107</f>
        <v>0</v>
      </c>
      <c r="DV74" s="51">
        <f>DV61*'Assumptions&amp;Data'!$G$107</f>
        <v>0</v>
      </c>
      <c r="DW74" s="51">
        <f>DW61*'Assumptions&amp;Data'!$G$107</f>
        <v>0</v>
      </c>
      <c r="DX74" s="51">
        <f>DX61*'Assumptions&amp;Data'!$G$107</f>
        <v>0</v>
      </c>
      <c r="DY74" s="51">
        <f>DY61*'Assumptions&amp;Data'!$G$107</f>
        <v>0</v>
      </c>
      <c r="DZ74" s="51">
        <f>DZ61*'Assumptions&amp;Data'!$G$107</f>
        <v>0</v>
      </c>
      <c r="EA74" s="51">
        <f>EA61*'Assumptions&amp;Data'!$G$107</f>
        <v>0</v>
      </c>
      <c r="EB74" s="51">
        <f>EB61*'Assumptions&amp;Data'!$G$107</f>
        <v>0</v>
      </c>
      <c r="EC74" s="51">
        <f>EC61*'Assumptions&amp;Data'!$G$107</f>
        <v>0</v>
      </c>
      <c r="ED74" s="51">
        <f>ED61*'Assumptions&amp;Data'!$G$107</f>
        <v>0</v>
      </c>
      <c r="EE74" s="51">
        <f>EE61*'Assumptions&amp;Data'!$G$107</f>
        <v>0</v>
      </c>
      <c r="EF74" s="51">
        <f>EF61*'Assumptions&amp;Data'!$G$107</f>
        <v>0</v>
      </c>
      <c r="EG74" s="51">
        <f>EG61*'Assumptions&amp;Data'!$G$107</f>
        <v>0</v>
      </c>
      <c r="EH74" s="51">
        <f>EH61*'Assumptions&amp;Data'!$G$107</f>
        <v>0</v>
      </c>
      <c r="EI74" s="51">
        <f>EI61*'Assumptions&amp;Data'!$G$107</f>
        <v>0</v>
      </c>
      <c r="EJ74" s="51">
        <f>EJ61*'Assumptions&amp;Data'!$G$107</f>
        <v>0</v>
      </c>
      <c r="EK74" s="51">
        <f>EK61*'Assumptions&amp;Data'!$G$107</f>
        <v>0</v>
      </c>
      <c r="EL74" s="51">
        <f>EL61*'Assumptions&amp;Data'!$G$107</f>
        <v>0</v>
      </c>
      <c r="EM74" s="51">
        <f>EM61*'Assumptions&amp;Data'!$G$107</f>
        <v>0</v>
      </c>
      <c r="EN74" s="51">
        <f>EN61*'Assumptions&amp;Data'!$G$107</f>
        <v>0</v>
      </c>
      <c r="EO74" s="51">
        <f>EO61*'Assumptions&amp;Data'!$G$107</f>
        <v>0</v>
      </c>
      <c r="EP74" s="51">
        <f>EP61*'Assumptions&amp;Data'!$G$107</f>
        <v>0</v>
      </c>
      <c r="EQ74" s="51">
        <f>EQ61*'Assumptions&amp;Data'!$G$107</f>
        <v>0</v>
      </c>
      <c r="ER74" s="51">
        <f>ER61*'Assumptions&amp;Data'!$G$107</f>
        <v>0</v>
      </c>
      <c r="ES74" s="51">
        <f>ES61*'Assumptions&amp;Data'!$G$107</f>
        <v>0</v>
      </c>
      <c r="ET74" s="51">
        <f>ET61*'Assumptions&amp;Data'!$G$107</f>
        <v>0</v>
      </c>
      <c r="EU74" s="51">
        <f>EU61*'Assumptions&amp;Data'!$G$107</f>
        <v>0</v>
      </c>
      <c r="EV74" s="51">
        <f>EV61*'Assumptions&amp;Data'!$G$107</f>
        <v>0</v>
      </c>
      <c r="EW74" s="51">
        <f>EW61*'Assumptions&amp;Data'!$G$107</f>
        <v>0</v>
      </c>
      <c r="EX74" s="51">
        <f>EX61*'Assumptions&amp;Data'!$G$107</f>
        <v>0</v>
      </c>
      <c r="EY74" s="51">
        <f>EY61*'Assumptions&amp;Data'!$G$107</f>
        <v>0</v>
      </c>
      <c r="EZ74" s="51">
        <f>EZ61*'Assumptions&amp;Data'!$G$107</f>
        <v>0</v>
      </c>
      <c r="FA74" s="51">
        <f>FA61*'Assumptions&amp;Data'!$G$107</f>
        <v>0</v>
      </c>
      <c r="FB74" s="51">
        <f>FB61*'Assumptions&amp;Data'!$G$107</f>
        <v>0</v>
      </c>
      <c r="FC74" s="51">
        <f>FC61*'Assumptions&amp;Data'!$G$107</f>
        <v>0</v>
      </c>
      <c r="FD74" s="51">
        <f>FD61*'Assumptions&amp;Data'!$G$107</f>
        <v>0</v>
      </c>
      <c r="FE74" s="51">
        <f>FE61*'Assumptions&amp;Data'!$G$107</f>
        <v>0</v>
      </c>
      <c r="FF74" s="51">
        <f>FF61*'Assumptions&amp;Data'!$G$107</f>
        <v>0</v>
      </c>
      <c r="FG74" s="51">
        <f>FG61*'Assumptions&amp;Data'!$G$107</f>
        <v>0</v>
      </c>
      <c r="FH74" s="51">
        <f>FH61*'Assumptions&amp;Data'!$G$107</f>
        <v>0</v>
      </c>
      <c r="FI74" s="51">
        <f>FI61*'Assumptions&amp;Data'!$G$107</f>
        <v>0</v>
      </c>
      <c r="FJ74" s="51">
        <f>FJ61*'Assumptions&amp;Data'!$G$107</f>
        <v>0</v>
      </c>
      <c r="FK74" s="51">
        <f>FK61*'Assumptions&amp;Data'!$G$107</f>
        <v>0</v>
      </c>
      <c r="FL74" s="51">
        <f>FL61*'Assumptions&amp;Data'!$G$107</f>
        <v>0</v>
      </c>
      <c r="FM74" s="51">
        <f>FM61*'Assumptions&amp;Data'!$G$107</f>
        <v>0</v>
      </c>
      <c r="FN74" s="51">
        <f>FN61*'Assumptions&amp;Data'!$G$107</f>
        <v>0</v>
      </c>
      <c r="FO74" s="51">
        <f>FO61*'Assumptions&amp;Data'!$G$107</f>
        <v>0</v>
      </c>
    </row>
    <row r="75" spans="1:171" x14ac:dyDescent="0.3">
      <c r="B75" s="7" t="s">
        <v>110</v>
      </c>
      <c r="C75" s="7" t="s">
        <v>112</v>
      </c>
      <c r="D75" s="53">
        <f t="shared" si="148"/>
        <v>377979.16993581899</v>
      </c>
      <c r="F75" s="51">
        <f>F62*'Assumptions&amp;Data'!$G$108</f>
        <v>0</v>
      </c>
      <c r="G75" s="51">
        <f>G62*'Assumptions&amp;Data'!$G$108</f>
        <v>0</v>
      </c>
      <c r="H75" s="51">
        <f>H62*'Assumptions&amp;Data'!$G$108</f>
        <v>0</v>
      </c>
      <c r="I75" s="51">
        <f>I62*'Assumptions&amp;Data'!$G$108</f>
        <v>0</v>
      </c>
      <c r="J75" s="51">
        <f>J62*'Assumptions&amp;Data'!$G$108</f>
        <v>0</v>
      </c>
      <c r="K75" s="51">
        <f>K62*'Assumptions&amp;Data'!$G$108</f>
        <v>0</v>
      </c>
      <c r="L75" s="51">
        <f>L62*'Assumptions&amp;Data'!$G$108</f>
        <v>0</v>
      </c>
      <c r="M75" s="51">
        <f>M62*'Assumptions&amp;Data'!$G$108</f>
        <v>0</v>
      </c>
      <c r="N75" s="51">
        <f>N62*'Assumptions&amp;Data'!$G$108</f>
        <v>0</v>
      </c>
      <c r="O75" s="51">
        <f>O62*'Assumptions&amp;Data'!$G$108</f>
        <v>0</v>
      </c>
      <c r="P75" s="51">
        <f>P62*'Assumptions&amp;Data'!$G$108</f>
        <v>0</v>
      </c>
      <c r="Q75" s="51">
        <f>Q62*'Assumptions&amp;Data'!$G$108</f>
        <v>0</v>
      </c>
      <c r="R75" s="51">
        <f>R62*'Assumptions&amp;Data'!$G$108</f>
        <v>0</v>
      </c>
      <c r="S75" s="51">
        <f>S62*'Assumptions&amp;Data'!$G$108</f>
        <v>0</v>
      </c>
      <c r="T75" s="51">
        <f>T62*'Assumptions&amp;Data'!$G$108</f>
        <v>0</v>
      </c>
      <c r="U75" s="51">
        <f>U62*'Assumptions&amp;Data'!$G$108</f>
        <v>0</v>
      </c>
      <c r="V75" s="51">
        <f>V62*'Assumptions&amp;Data'!$G$108</f>
        <v>0</v>
      </c>
      <c r="W75" s="51">
        <f>W62*'Assumptions&amp;Data'!$G$108</f>
        <v>0</v>
      </c>
      <c r="X75" s="51">
        <f>X62*'Assumptions&amp;Data'!$G$108</f>
        <v>0</v>
      </c>
      <c r="Y75" s="51">
        <f>Y62*'Assumptions&amp;Data'!$G$108</f>
        <v>0</v>
      </c>
      <c r="Z75" s="51">
        <f>Z62*'Assumptions&amp;Data'!$G$108</f>
        <v>0</v>
      </c>
      <c r="AA75" s="51">
        <f>AA62*'Assumptions&amp;Data'!$G$108</f>
        <v>0</v>
      </c>
      <c r="AB75" s="51">
        <f>AB62*'Assumptions&amp;Data'!$G$108</f>
        <v>0</v>
      </c>
      <c r="AC75" s="51">
        <f>AC62*'Assumptions&amp;Data'!$G$108</f>
        <v>0</v>
      </c>
      <c r="AD75" s="51">
        <f>AD62*'Assumptions&amp;Data'!$G$108</f>
        <v>0</v>
      </c>
      <c r="AE75" s="51">
        <f>AE62*'Assumptions&amp;Data'!$G$108</f>
        <v>0</v>
      </c>
      <c r="AF75" s="51">
        <f>AF62*'Assumptions&amp;Data'!$G$108</f>
        <v>0</v>
      </c>
      <c r="AG75" s="51">
        <f>AG62*'Assumptions&amp;Data'!$G$108</f>
        <v>0</v>
      </c>
      <c r="AH75" s="51">
        <f>AH62*'Assumptions&amp;Data'!$G$108</f>
        <v>0</v>
      </c>
      <c r="AI75" s="51">
        <f>AI62*'Assumptions&amp;Data'!$G$108</f>
        <v>0</v>
      </c>
      <c r="AJ75" s="51">
        <f>AJ62*'Assumptions&amp;Data'!$G$108</f>
        <v>0</v>
      </c>
      <c r="AK75" s="51">
        <f>AK62*'Assumptions&amp;Data'!$G$108</f>
        <v>0</v>
      </c>
      <c r="AL75" s="51">
        <f>AL62*'Assumptions&amp;Data'!$G$108</f>
        <v>28348.437745186442</v>
      </c>
      <c r="AM75" s="51">
        <f>AM62*'Assumptions&amp;Data'!$G$108</f>
        <v>28348.437745186442</v>
      </c>
      <c r="AN75" s="51">
        <f>AN62*'Assumptions&amp;Data'!$G$108</f>
        <v>28348.437745186442</v>
      </c>
      <c r="AO75" s="51">
        <f>AO62*'Assumptions&amp;Data'!$G$108</f>
        <v>18898.958496790961</v>
      </c>
      <c r="AP75" s="51">
        <f>AP62*'Assumptions&amp;Data'!$G$108</f>
        <v>18898.958496790961</v>
      </c>
      <c r="AQ75" s="51">
        <f>AQ62*'Assumptions&amp;Data'!$G$108</f>
        <v>18898.958496790961</v>
      </c>
      <c r="AR75" s="51">
        <f>AR62*'Assumptions&amp;Data'!$G$108</f>
        <v>18898.958496790961</v>
      </c>
      <c r="AS75" s="51">
        <f>AS62*'Assumptions&amp;Data'!$G$108</f>
        <v>11339.375098074577</v>
      </c>
      <c r="AT75" s="51">
        <f>AT62*'Assumptions&amp;Data'!$G$108</f>
        <v>11339.375098074577</v>
      </c>
      <c r="AU75" s="51">
        <f>AU62*'Assumptions&amp;Data'!$G$108</f>
        <v>11339.375098074577</v>
      </c>
      <c r="AV75" s="51">
        <f>AV62*'Assumptions&amp;Data'!$G$108</f>
        <v>11339.375098074577</v>
      </c>
      <c r="AW75" s="51">
        <f>AW62*'Assumptions&amp;Data'!$G$108</f>
        <v>11339.375098074577</v>
      </c>
      <c r="AX75" s="51">
        <f>AX62*'Assumptions&amp;Data'!$G$108</f>
        <v>11339.375098074577</v>
      </c>
      <c r="AY75" s="51">
        <f>AY62*'Assumptions&amp;Data'!$G$108</f>
        <v>11339.375098074577</v>
      </c>
      <c r="AZ75" s="51">
        <f>AZ62*'Assumptions&amp;Data'!$G$108</f>
        <v>11339.375098074577</v>
      </c>
      <c r="BA75" s="51">
        <f>BA62*'Assumptions&amp;Data'!$G$108</f>
        <v>11339.375098074577</v>
      </c>
      <c r="BB75" s="51">
        <f>BB62*'Assumptions&amp;Data'!$G$108</f>
        <v>11339.375098074577</v>
      </c>
      <c r="BC75" s="51">
        <f>BC62*'Assumptions&amp;Data'!$G$108</f>
        <v>11339.375098074577</v>
      </c>
      <c r="BD75" s="51">
        <f>BD62*'Assumptions&amp;Data'!$G$108</f>
        <v>11339.375098074577</v>
      </c>
      <c r="BE75" s="51">
        <f>BE62*'Assumptions&amp;Data'!$G$108</f>
        <v>11339.375098074577</v>
      </c>
      <c r="BF75" s="51">
        <f>BF62*'Assumptions&amp;Data'!$G$108</f>
        <v>11339.375098074577</v>
      </c>
      <c r="BG75" s="51">
        <f>BG62*'Assumptions&amp;Data'!$G$108</f>
        <v>11339.375098074577</v>
      </c>
      <c r="BH75" s="51">
        <f>BH62*'Assumptions&amp;Data'!$G$108</f>
        <v>26458.541895507347</v>
      </c>
      <c r="BI75" s="51">
        <f>BI62*'Assumptions&amp;Data'!$G$108</f>
        <v>11339.375098074577</v>
      </c>
      <c r="BJ75" s="51">
        <f>BJ62*'Assumptions&amp;Data'!$G$108</f>
        <v>9449.4792483953624</v>
      </c>
      <c r="BK75" s="51">
        <f>BK62*'Assumptions&amp;Data'!$G$108</f>
        <v>0</v>
      </c>
      <c r="BL75" s="51">
        <f>BL62*'Assumptions&amp;Data'!$G$108</f>
        <v>0</v>
      </c>
      <c r="BM75" s="51">
        <f>BM62*'Assumptions&amp;Data'!$G$108</f>
        <v>0</v>
      </c>
      <c r="BN75" s="51">
        <f>BN62*'Assumptions&amp;Data'!$G$108</f>
        <v>0</v>
      </c>
      <c r="BO75" s="51">
        <f>BO62*'Assumptions&amp;Data'!$G$108</f>
        <v>0</v>
      </c>
      <c r="BP75" s="51">
        <f>BP62*'Assumptions&amp;Data'!$G$108</f>
        <v>0</v>
      </c>
      <c r="BQ75" s="51">
        <f>BQ62*'Assumptions&amp;Data'!$G$108</f>
        <v>0</v>
      </c>
      <c r="BR75" s="51">
        <f>BR62*'Assumptions&amp;Data'!$G$108</f>
        <v>0</v>
      </c>
      <c r="BS75" s="51">
        <f>BS62*'Assumptions&amp;Data'!$G$108</f>
        <v>0</v>
      </c>
      <c r="BT75" s="51">
        <f>BT62*'Assumptions&amp;Data'!$G$108</f>
        <v>0</v>
      </c>
      <c r="BU75" s="51">
        <f>BU62*'Assumptions&amp;Data'!$G$108</f>
        <v>0</v>
      </c>
      <c r="BV75" s="51">
        <f>BV62*'Assumptions&amp;Data'!$G$108</f>
        <v>0</v>
      </c>
      <c r="BW75" s="51">
        <f>BW62*'Assumptions&amp;Data'!$G$108</f>
        <v>0</v>
      </c>
      <c r="BX75" s="51">
        <f>BX62*'Assumptions&amp;Data'!$G$108</f>
        <v>0</v>
      </c>
      <c r="BY75" s="51">
        <f>BY62*'Assumptions&amp;Data'!$G$108</f>
        <v>0</v>
      </c>
      <c r="BZ75" s="51">
        <f>BZ62*'Assumptions&amp;Data'!$G$108</f>
        <v>0</v>
      </c>
      <c r="CA75" s="51">
        <f>CA62*'Assumptions&amp;Data'!$G$108</f>
        <v>0</v>
      </c>
      <c r="CB75" s="51">
        <f>CB62*'Assumptions&amp;Data'!$G$108</f>
        <v>0</v>
      </c>
      <c r="CC75" s="51">
        <f>CC62*'Assumptions&amp;Data'!$G$108</f>
        <v>0</v>
      </c>
      <c r="CD75" s="51">
        <f>CD62*'Assumptions&amp;Data'!$G$108</f>
        <v>0</v>
      </c>
      <c r="CE75" s="51">
        <f>CE62*'Assumptions&amp;Data'!$G$108</f>
        <v>0</v>
      </c>
      <c r="CF75" s="51">
        <f>CF62*'Assumptions&amp;Data'!$G$108</f>
        <v>0</v>
      </c>
      <c r="CG75" s="51">
        <f>CG62*'Assumptions&amp;Data'!$G$108</f>
        <v>0</v>
      </c>
      <c r="CH75" s="51">
        <f>CH62*'Assumptions&amp;Data'!$G$108</f>
        <v>0</v>
      </c>
      <c r="CI75" s="51">
        <f>CI62*'Assumptions&amp;Data'!$G$108</f>
        <v>0</v>
      </c>
      <c r="CJ75" s="51">
        <f>CJ62*'Assumptions&amp;Data'!$G$108</f>
        <v>0</v>
      </c>
      <c r="CK75" s="51">
        <f>CK62*'Assumptions&amp;Data'!$G$108</f>
        <v>0</v>
      </c>
      <c r="CL75" s="51">
        <f>CL62*'Assumptions&amp;Data'!$G$108</f>
        <v>0</v>
      </c>
      <c r="CM75" s="51">
        <f>CM62*'Assumptions&amp;Data'!$G$108</f>
        <v>0</v>
      </c>
      <c r="CN75" s="51">
        <f>CN62*'Assumptions&amp;Data'!$G$108</f>
        <v>0</v>
      </c>
      <c r="CO75" s="51">
        <f>CO62*'Assumptions&amp;Data'!$G$108</f>
        <v>0</v>
      </c>
      <c r="CP75" s="51">
        <f>CP62*'Assumptions&amp;Data'!$G$108</f>
        <v>0</v>
      </c>
      <c r="CQ75" s="51">
        <f>CQ62*'Assumptions&amp;Data'!$G$108</f>
        <v>0</v>
      </c>
      <c r="CR75" s="51">
        <f>CR62*'Assumptions&amp;Data'!$G$108</f>
        <v>0</v>
      </c>
      <c r="CS75" s="51">
        <f>CS62*'Assumptions&amp;Data'!$G$108</f>
        <v>0</v>
      </c>
      <c r="CT75" s="51">
        <f>CT62*'Assumptions&amp;Data'!$G$108</f>
        <v>0</v>
      </c>
      <c r="CU75" s="51">
        <f>CU62*'Assumptions&amp;Data'!$G$108</f>
        <v>0</v>
      </c>
      <c r="CV75" s="51">
        <f>CV62*'Assumptions&amp;Data'!$G$108</f>
        <v>0</v>
      </c>
      <c r="CW75" s="51">
        <f>CW62*'Assumptions&amp;Data'!$G$108</f>
        <v>0</v>
      </c>
      <c r="CX75" s="51">
        <f>CX62*'Assumptions&amp;Data'!$G$108</f>
        <v>0</v>
      </c>
      <c r="CY75" s="51">
        <f>CY62*'Assumptions&amp;Data'!$G$108</f>
        <v>0</v>
      </c>
      <c r="CZ75" s="51">
        <f>CZ62*'Assumptions&amp;Data'!$G$108</f>
        <v>0</v>
      </c>
      <c r="DA75" s="51">
        <f>DA62*'Assumptions&amp;Data'!$G$108</f>
        <v>0</v>
      </c>
      <c r="DB75" s="51">
        <f>DB62*'Assumptions&amp;Data'!$G$108</f>
        <v>0</v>
      </c>
      <c r="DC75" s="51">
        <f>DC62*'Assumptions&amp;Data'!$G$108</f>
        <v>0</v>
      </c>
      <c r="DD75" s="51">
        <f>DD62*'Assumptions&amp;Data'!$G$108</f>
        <v>0</v>
      </c>
      <c r="DE75" s="51">
        <f>DE62*'Assumptions&amp;Data'!$G$108</f>
        <v>0</v>
      </c>
      <c r="DF75" s="51">
        <f>DF62*'Assumptions&amp;Data'!$G$108</f>
        <v>0</v>
      </c>
      <c r="DG75" s="51">
        <f>DG62*'Assumptions&amp;Data'!$G$108</f>
        <v>0</v>
      </c>
      <c r="DH75" s="51">
        <f>DH62*'Assumptions&amp;Data'!$G$108</f>
        <v>0</v>
      </c>
      <c r="DI75" s="51">
        <f>DI62*'Assumptions&amp;Data'!$G$108</f>
        <v>0</v>
      </c>
      <c r="DJ75" s="51">
        <f>DJ62*'Assumptions&amp;Data'!$G$108</f>
        <v>0</v>
      </c>
      <c r="DK75" s="51">
        <f>DK62*'Assumptions&amp;Data'!$G$108</f>
        <v>0</v>
      </c>
      <c r="DL75" s="51">
        <f>DL62*'Assumptions&amp;Data'!$G$108</f>
        <v>0</v>
      </c>
      <c r="DM75" s="51">
        <f>DM62*'Assumptions&amp;Data'!$G$108</f>
        <v>0</v>
      </c>
      <c r="DN75" s="51">
        <f>DN62*'Assumptions&amp;Data'!$G$108</f>
        <v>0</v>
      </c>
      <c r="DO75" s="51">
        <f>DO62*'Assumptions&amp;Data'!$G$108</f>
        <v>0</v>
      </c>
      <c r="DP75" s="51">
        <f>DP62*'Assumptions&amp;Data'!$G$108</f>
        <v>0</v>
      </c>
      <c r="DQ75" s="51">
        <f>DQ62*'Assumptions&amp;Data'!$G$108</f>
        <v>0</v>
      </c>
      <c r="DR75" s="51">
        <f>DR62*'Assumptions&amp;Data'!$G$108</f>
        <v>0</v>
      </c>
      <c r="DS75" s="51">
        <f>DS62*'Assumptions&amp;Data'!$G$108</f>
        <v>0</v>
      </c>
      <c r="DT75" s="51">
        <f>DT62*'Assumptions&amp;Data'!$G$108</f>
        <v>0</v>
      </c>
      <c r="DU75" s="51">
        <f>DU62*'Assumptions&amp;Data'!$G$108</f>
        <v>0</v>
      </c>
      <c r="DV75" s="51">
        <f>DV62*'Assumptions&amp;Data'!$G$108</f>
        <v>0</v>
      </c>
      <c r="DW75" s="51">
        <f>DW62*'Assumptions&amp;Data'!$G$108</f>
        <v>0</v>
      </c>
      <c r="DX75" s="51">
        <f>DX62*'Assumptions&amp;Data'!$G$108</f>
        <v>0</v>
      </c>
      <c r="DY75" s="51">
        <f>DY62*'Assumptions&amp;Data'!$G$108</f>
        <v>0</v>
      </c>
      <c r="DZ75" s="51">
        <f>DZ62*'Assumptions&amp;Data'!$G$108</f>
        <v>0</v>
      </c>
      <c r="EA75" s="51">
        <f>EA62*'Assumptions&amp;Data'!$G$108</f>
        <v>0</v>
      </c>
      <c r="EB75" s="51">
        <f>EB62*'Assumptions&amp;Data'!$G$108</f>
        <v>0</v>
      </c>
      <c r="EC75" s="51">
        <f>EC62*'Assumptions&amp;Data'!$G$108</f>
        <v>0</v>
      </c>
      <c r="ED75" s="51">
        <f>ED62*'Assumptions&amp;Data'!$G$108</f>
        <v>0</v>
      </c>
      <c r="EE75" s="51">
        <f>EE62*'Assumptions&amp;Data'!$G$108</f>
        <v>0</v>
      </c>
      <c r="EF75" s="51">
        <f>EF62*'Assumptions&amp;Data'!$G$108</f>
        <v>0</v>
      </c>
      <c r="EG75" s="51">
        <f>EG62*'Assumptions&amp;Data'!$G$108</f>
        <v>0</v>
      </c>
      <c r="EH75" s="51">
        <f>EH62*'Assumptions&amp;Data'!$G$108</f>
        <v>0</v>
      </c>
      <c r="EI75" s="51">
        <f>EI62*'Assumptions&amp;Data'!$G$108</f>
        <v>0</v>
      </c>
      <c r="EJ75" s="51">
        <f>EJ62*'Assumptions&amp;Data'!$G$108</f>
        <v>0</v>
      </c>
      <c r="EK75" s="51">
        <f>EK62*'Assumptions&amp;Data'!$G$108</f>
        <v>0</v>
      </c>
      <c r="EL75" s="51">
        <f>EL62*'Assumptions&amp;Data'!$G$108</f>
        <v>0</v>
      </c>
      <c r="EM75" s="51">
        <f>EM62*'Assumptions&amp;Data'!$G$108</f>
        <v>0</v>
      </c>
      <c r="EN75" s="51">
        <f>EN62*'Assumptions&amp;Data'!$G$108</f>
        <v>0</v>
      </c>
      <c r="EO75" s="51">
        <f>EO62*'Assumptions&amp;Data'!$G$108</f>
        <v>0</v>
      </c>
      <c r="EP75" s="51">
        <f>EP62*'Assumptions&amp;Data'!$G$108</f>
        <v>0</v>
      </c>
      <c r="EQ75" s="51">
        <f>EQ62*'Assumptions&amp;Data'!$G$108</f>
        <v>0</v>
      </c>
      <c r="ER75" s="51">
        <f>ER62*'Assumptions&amp;Data'!$G$108</f>
        <v>0</v>
      </c>
      <c r="ES75" s="51">
        <f>ES62*'Assumptions&amp;Data'!$G$108</f>
        <v>0</v>
      </c>
      <c r="ET75" s="51">
        <f>ET62*'Assumptions&amp;Data'!$G$108</f>
        <v>0</v>
      </c>
      <c r="EU75" s="51">
        <f>EU62*'Assumptions&amp;Data'!$G$108</f>
        <v>0</v>
      </c>
      <c r="EV75" s="51">
        <f>EV62*'Assumptions&amp;Data'!$G$108</f>
        <v>0</v>
      </c>
      <c r="EW75" s="51">
        <f>EW62*'Assumptions&amp;Data'!$G$108</f>
        <v>0</v>
      </c>
      <c r="EX75" s="51">
        <f>EX62*'Assumptions&amp;Data'!$G$108</f>
        <v>0</v>
      </c>
      <c r="EY75" s="51">
        <f>EY62*'Assumptions&amp;Data'!$G$108</f>
        <v>0</v>
      </c>
      <c r="EZ75" s="51">
        <f>EZ62*'Assumptions&amp;Data'!$G$108</f>
        <v>0</v>
      </c>
      <c r="FA75" s="51">
        <f>FA62*'Assumptions&amp;Data'!$G$108</f>
        <v>0</v>
      </c>
      <c r="FB75" s="51">
        <f>FB62*'Assumptions&amp;Data'!$G$108</f>
        <v>0</v>
      </c>
      <c r="FC75" s="51">
        <f>FC62*'Assumptions&amp;Data'!$G$108</f>
        <v>0</v>
      </c>
      <c r="FD75" s="51">
        <f>FD62*'Assumptions&amp;Data'!$G$108</f>
        <v>0</v>
      </c>
      <c r="FE75" s="51">
        <f>FE62*'Assumptions&amp;Data'!$G$108</f>
        <v>0</v>
      </c>
      <c r="FF75" s="51">
        <f>FF62*'Assumptions&amp;Data'!$G$108</f>
        <v>0</v>
      </c>
      <c r="FG75" s="51">
        <f>FG62*'Assumptions&amp;Data'!$G$108</f>
        <v>0</v>
      </c>
      <c r="FH75" s="51">
        <f>FH62*'Assumptions&amp;Data'!$G$108</f>
        <v>0</v>
      </c>
      <c r="FI75" s="51">
        <f>FI62*'Assumptions&amp;Data'!$G$108</f>
        <v>0</v>
      </c>
      <c r="FJ75" s="51">
        <f>FJ62*'Assumptions&amp;Data'!$G$108</f>
        <v>0</v>
      </c>
      <c r="FK75" s="51">
        <f>FK62*'Assumptions&amp;Data'!$G$108</f>
        <v>0</v>
      </c>
      <c r="FL75" s="51">
        <f>FL62*'Assumptions&amp;Data'!$G$108</f>
        <v>0</v>
      </c>
      <c r="FM75" s="51">
        <f>FM62*'Assumptions&amp;Data'!$G$108</f>
        <v>0</v>
      </c>
      <c r="FN75" s="51">
        <f>FN62*'Assumptions&amp;Data'!$G$108</f>
        <v>0</v>
      </c>
      <c r="FO75" s="51">
        <f>FO62*'Assumptions&amp;Data'!$G$108</f>
        <v>0</v>
      </c>
    </row>
    <row r="77" spans="1:171" x14ac:dyDescent="0.3">
      <c r="B77" s="57" t="str">
        <f>B33</f>
        <v>3 BHK + S</v>
      </c>
      <c r="C77" s="57" t="s">
        <v>112</v>
      </c>
      <c r="D77" s="118">
        <f>SUM(F77:FO77)</f>
        <v>1119938.2812913165</v>
      </c>
      <c r="E77" s="57"/>
      <c r="F77" s="164">
        <f>SUM(F78:F80)</f>
        <v>0</v>
      </c>
      <c r="G77" s="164">
        <f t="shared" ref="G77:BR77" si="149">SUM(G78:G80)</f>
        <v>0</v>
      </c>
      <c r="H77" s="164">
        <f t="shared" si="149"/>
        <v>0</v>
      </c>
      <c r="I77" s="164">
        <f t="shared" si="149"/>
        <v>0</v>
      </c>
      <c r="J77" s="164">
        <f t="shared" si="149"/>
        <v>0</v>
      </c>
      <c r="K77" s="164">
        <f t="shared" si="149"/>
        <v>0</v>
      </c>
      <c r="L77" s="164">
        <f t="shared" si="149"/>
        <v>0</v>
      </c>
      <c r="M77" s="164">
        <f t="shared" si="149"/>
        <v>0</v>
      </c>
      <c r="N77" s="164">
        <f t="shared" si="149"/>
        <v>20998.842774212182</v>
      </c>
      <c r="O77" s="164">
        <f t="shared" si="149"/>
        <v>20998.842774212182</v>
      </c>
      <c r="P77" s="164">
        <f t="shared" si="149"/>
        <v>20998.842774212182</v>
      </c>
      <c r="Q77" s="164">
        <f t="shared" si="149"/>
        <v>13999.228516141457</v>
      </c>
      <c r="R77" s="164">
        <f t="shared" si="149"/>
        <v>13999.228516141457</v>
      </c>
      <c r="S77" s="164">
        <f t="shared" si="149"/>
        <v>13999.228516141457</v>
      </c>
      <c r="T77" s="164">
        <f t="shared" si="149"/>
        <v>13999.228516141457</v>
      </c>
      <c r="U77" s="164">
        <f t="shared" si="149"/>
        <v>8399.5371096848739</v>
      </c>
      <c r="V77" s="164">
        <f t="shared" si="149"/>
        <v>8399.5371096848739</v>
      </c>
      <c r="W77" s="164">
        <f t="shared" si="149"/>
        <v>8399.5371096848739</v>
      </c>
      <c r="X77" s="164">
        <f t="shared" si="149"/>
        <v>8399.5371096848739</v>
      </c>
      <c r="Y77" s="164">
        <f t="shared" si="149"/>
        <v>8399.5371096848739</v>
      </c>
      <c r="Z77" s="164">
        <f t="shared" si="149"/>
        <v>33598.148438739488</v>
      </c>
      <c r="AA77" s="164">
        <f t="shared" si="149"/>
        <v>33598.148438739488</v>
      </c>
      <c r="AB77" s="164">
        <f t="shared" si="149"/>
        <v>33598.148438739488</v>
      </c>
      <c r="AC77" s="164">
        <f t="shared" si="149"/>
        <v>25198.61132905462</v>
      </c>
      <c r="AD77" s="164">
        <f t="shared" si="149"/>
        <v>25198.61132905462</v>
      </c>
      <c r="AE77" s="164">
        <f t="shared" si="149"/>
        <v>25198.61132905462</v>
      </c>
      <c r="AF77" s="164">
        <f t="shared" si="149"/>
        <v>25198.61132905462</v>
      </c>
      <c r="AG77" s="164">
        <f t="shared" si="149"/>
        <v>18478.98164130672</v>
      </c>
      <c r="AH77" s="164">
        <f t="shared" si="149"/>
        <v>18478.98164130672</v>
      </c>
      <c r="AI77" s="164">
        <f t="shared" si="149"/>
        <v>18478.98164130672</v>
      </c>
      <c r="AJ77" s="164">
        <f t="shared" si="149"/>
        <v>29678.364454219889</v>
      </c>
      <c r="AK77" s="164">
        <f t="shared" si="149"/>
        <v>18478.98164130672</v>
      </c>
      <c r="AL77" s="164">
        <f t="shared" si="149"/>
        <v>54876.975783274422</v>
      </c>
      <c r="AM77" s="164">
        <f t="shared" si="149"/>
        <v>47877.361525203778</v>
      </c>
      <c r="AN77" s="164">
        <f t="shared" si="149"/>
        <v>47877.361525203778</v>
      </c>
      <c r="AO77" s="164">
        <f t="shared" si="149"/>
        <v>35278.055860676468</v>
      </c>
      <c r="AP77" s="164">
        <f t="shared" si="149"/>
        <v>35278.055860676468</v>
      </c>
      <c r="AQ77" s="164">
        <f t="shared" si="149"/>
        <v>35278.055860676468</v>
      </c>
      <c r="AR77" s="164">
        <f t="shared" si="149"/>
        <v>35278.055860676468</v>
      </c>
      <c r="AS77" s="164">
        <f t="shared" si="149"/>
        <v>25198.61132905462</v>
      </c>
      <c r="AT77" s="164">
        <f t="shared" si="149"/>
        <v>25198.61132905462</v>
      </c>
      <c r="AU77" s="164">
        <f t="shared" si="149"/>
        <v>25198.61132905462</v>
      </c>
      <c r="AV77" s="164">
        <f t="shared" si="149"/>
        <v>38637.87070455042</v>
      </c>
      <c r="AW77" s="164">
        <f t="shared" si="149"/>
        <v>25198.61132905462</v>
      </c>
      <c r="AX77" s="164">
        <f t="shared" si="149"/>
        <v>23518.703907117539</v>
      </c>
      <c r="AY77" s="164">
        <f t="shared" si="149"/>
        <v>15119.166797432772</v>
      </c>
      <c r="AZ77" s="164">
        <f t="shared" si="149"/>
        <v>15119.166797432772</v>
      </c>
      <c r="BA77" s="164">
        <f t="shared" si="149"/>
        <v>15119.166797432772</v>
      </c>
      <c r="BB77" s="164">
        <f t="shared" si="149"/>
        <v>15119.166797432772</v>
      </c>
      <c r="BC77" s="164">
        <f t="shared" si="149"/>
        <v>15119.166797432772</v>
      </c>
      <c r="BD77" s="164">
        <f t="shared" si="149"/>
        <v>15119.166797432772</v>
      </c>
      <c r="BE77" s="164">
        <f t="shared" si="149"/>
        <v>15119.166797432772</v>
      </c>
      <c r="BF77" s="164">
        <f t="shared" si="149"/>
        <v>15119.166797432772</v>
      </c>
      <c r="BG77" s="164">
        <f t="shared" si="149"/>
        <v>15119.166797432772</v>
      </c>
      <c r="BH77" s="164">
        <f t="shared" si="149"/>
        <v>35278.055860676468</v>
      </c>
      <c r="BI77" s="164">
        <f t="shared" si="149"/>
        <v>15119.166797432772</v>
      </c>
      <c r="BJ77" s="164">
        <f t="shared" si="149"/>
        <v>12599.305664527154</v>
      </c>
      <c r="BK77" s="164">
        <f t="shared" si="149"/>
        <v>0</v>
      </c>
      <c r="BL77" s="164">
        <f t="shared" si="149"/>
        <v>0</v>
      </c>
      <c r="BM77" s="164">
        <f t="shared" si="149"/>
        <v>0</v>
      </c>
      <c r="BN77" s="164">
        <f t="shared" si="149"/>
        <v>0</v>
      </c>
      <c r="BO77" s="164">
        <f t="shared" si="149"/>
        <v>0</v>
      </c>
      <c r="BP77" s="164">
        <f t="shared" si="149"/>
        <v>0</v>
      </c>
      <c r="BQ77" s="164">
        <f t="shared" si="149"/>
        <v>0</v>
      </c>
      <c r="BR77" s="164">
        <f t="shared" si="149"/>
        <v>0</v>
      </c>
      <c r="BS77" s="164">
        <f t="shared" ref="BS77:ED77" si="150">SUM(BS78:BS80)</f>
        <v>0</v>
      </c>
      <c r="BT77" s="164">
        <f t="shared" si="150"/>
        <v>0</v>
      </c>
      <c r="BU77" s="164">
        <f t="shared" si="150"/>
        <v>0</v>
      </c>
      <c r="BV77" s="164">
        <f t="shared" si="150"/>
        <v>0</v>
      </c>
      <c r="BW77" s="164">
        <f t="shared" si="150"/>
        <v>0</v>
      </c>
      <c r="BX77" s="164">
        <f t="shared" si="150"/>
        <v>0</v>
      </c>
      <c r="BY77" s="164">
        <f t="shared" si="150"/>
        <v>0</v>
      </c>
      <c r="BZ77" s="164">
        <f t="shared" si="150"/>
        <v>0</v>
      </c>
      <c r="CA77" s="164">
        <f t="shared" si="150"/>
        <v>0</v>
      </c>
      <c r="CB77" s="164">
        <f t="shared" si="150"/>
        <v>0</v>
      </c>
      <c r="CC77" s="164">
        <f t="shared" si="150"/>
        <v>0</v>
      </c>
      <c r="CD77" s="164">
        <f t="shared" si="150"/>
        <v>0</v>
      </c>
      <c r="CE77" s="164">
        <f t="shared" si="150"/>
        <v>0</v>
      </c>
      <c r="CF77" s="164">
        <f t="shared" si="150"/>
        <v>0</v>
      </c>
      <c r="CG77" s="164">
        <f t="shared" si="150"/>
        <v>0</v>
      </c>
      <c r="CH77" s="164">
        <f t="shared" si="150"/>
        <v>0</v>
      </c>
      <c r="CI77" s="164">
        <f t="shared" si="150"/>
        <v>0</v>
      </c>
      <c r="CJ77" s="164">
        <f t="shared" si="150"/>
        <v>0</v>
      </c>
      <c r="CK77" s="164">
        <f t="shared" si="150"/>
        <v>0</v>
      </c>
      <c r="CL77" s="164">
        <f t="shared" si="150"/>
        <v>0</v>
      </c>
      <c r="CM77" s="164">
        <f t="shared" si="150"/>
        <v>0</v>
      </c>
      <c r="CN77" s="164">
        <f t="shared" si="150"/>
        <v>0</v>
      </c>
      <c r="CO77" s="164">
        <f t="shared" si="150"/>
        <v>0</v>
      </c>
      <c r="CP77" s="164">
        <f t="shared" si="150"/>
        <v>0</v>
      </c>
      <c r="CQ77" s="164">
        <f t="shared" si="150"/>
        <v>0</v>
      </c>
      <c r="CR77" s="164">
        <f t="shared" si="150"/>
        <v>0</v>
      </c>
      <c r="CS77" s="164">
        <f t="shared" si="150"/>
        <v>0</v>
      </c>
      <c r="CT77" s="164">
        <f t="shared" si="150"/>
        <v>0</v>
      </c>
      <c r="CU77" s="164">
        <f t="shared" si="150"/>
        <v>0</v>
      </c>
      <c r="CV77" s="164">
        <f t="shared" si="150"/>
        <v>0</v>
      </c>
      <c r="CW77" s="164">
        <f t="shared" si="150"/>
        <v>0</v>
      </c>
      <c r="CX77" s="164">
        <f t="shared" si="150"/>
        <v>0</v>
      </c>
      <c r="CY77" s="164">
        <f t="shared" si="150"/>
        <v>0</v>
      </c>
      <c r="CZ77" s="164">
        <f t="shared" si="150"/>
        <v>0</v>
      </c>
      <c r="DA77" s="164">
        <f t="shared" si="150"/>
        <v>0</v>
      </c>
      <c r="DB77" s="164">
        <f t="shared" si="150"/>
        <v>0</v>
      </c>
      <c r="DC77" s="164">
        <f t="shared" si="150"/>
        <v>0</v>
      </c>
      <c r="DD77" s="164">
        <f t="shared" si="150"/>
        <v>0</v>
      </c>
      <c r="DE77" s="164">
        <f t="shared" si="150"/>
        <v>0</v>
      </c>
      <c r="DF77" s="164">
        <f t="shared" si="150"/>
        <v>0</v>
      </c>
      <c r="DG77" s="164">
        <f t="shared" si="150"/>
        <v>0</v>
      </c>
      <c r="DH77" s="164">
        <f t="shared" si="150"/>
        <v>0</v>
      </c>
      <c r="DI77" s="164">
        <f t="shared" si="150"/>
        <v>0</v>
      </c>
      <c r="DJ77" s="164">
        <f t="shared" si="150"/>
        <v>0</v>
      </c>
      <c r="DK77" s="164">
        <f t="shared" si="150"/>
        <v>0</v>
      </c>
      <c r="DL77" s="164">
        <f t="shared" si="150"/>
        <v>0</v>
      </c>
      <c r="DM77" s="164">
        <f t="shared" si="150"/>
        <v>0</v>
      </c>
      <c r="DN77" s="164">
        <f t="shared" si="150"/>
        <v>0</v>
      </c>
      <c r="DO77" s="164">
        <f t="shared" si="150"/>
        <v>0</v>
      </c>
      <c r="DP77" s="164">
        <f t="shared" si="150"/>
        <v>0</v>
      </c>
      <c r="DQ77" s="164">
        <f t="shared" si="150"/>
        <v>0</v>
      </c>
      <c r="DR77" s="164">
        <f t="shared" si="150"/>
        <v>0</v>
      </c>
      <c r="DS77" s="164">
        <f t="shared" si="150"/>
        <v>0</v>
      </c>
      <c r="DT77" s="164">
        <f t="shared" si="150"/>
        <v>0</v>
      </c>
      <c r="DU77" s="164">
        <f t="shared" si="150"/>
        <v>0</v>
      </c>
      <c r="DV77" s="164">
        <f t="shared" si="150"/>
        <v>0</v>
      </c>
      <c r="DW77" s="164">
        <f t="shared" si="150"/>
        <v>0</v>
      </c>
      <c r="DX77" s="164">
        <f t="shared" si="150"/>
        <v>0</v>
      </c>
      <c r="DY77" s="164">
        <f t="shared" si="150"/>
        <v>0</v>
      </c>
      <c r="DZ77" s="164">
        <f t="shared" si="150"/>
        <v>0</v>
      </c>
      <c r="EA77" s="164">
        <f t="shared" si="150"/>
        <v>0</v>
      </c>
      <c r="EB77" s="164">
        <f t="shared" si="150"/>
        <v>0</v>
      </c>
      <c r="EC77" s="164">
        <f t="shared" si="150"/>
        <v>0</v>
      </c>
      <c r="ED77" s="164">
        <f t="shared" si="150"/>
        <v>0</v>
      </c>
      <c r="EE77" s="164">
        <f t="shared" ref="EE77:FO77" si="151">SUM(EE78:EE80)</f>
        <v>0</v>
      </c>
      <c r="EF77" s="164">
        <f t="shared" si="151"/>
        <v>0</v>
      </c>
      <c r="EG77" s="164">
        <f t="shared" si="151"/>
        <v>0</v>
      </c>
      <c r="EH77" s="164">
        <f t="shared" si="151"/>
        <v>0</v>
      </c>
      <c r="EI77" s="164">
        <f t="shared" si="151"/>
        <v>0</v>
      </c>
      <c r="EJ77" s="164">
        <f t="shared" si="151"/>
        <v>0</v>
      </c>
      <c r="EK77" s="164">
        <f t="shared" si="151"/>
        <v>0</v>
      </c>
      <c r="EL77" s="164">
        <f t="shared" si="151"/>
        <v>0</v>
      </c>
      <c r="EM77" s="164">
        <f t="shared" si="151"/>
        <v>0</v>
      </c>
      <c r="EN77" s="164">
        <f t="shared" si="151"/>
        <v>0</v>
      </c>
      <c r="EO77" s="164">
        <f t="shared" si="151"/>
        <v>0</v>
      </c>
      <c r="EP77" s="164">
        <f t="shared" si="151"/>
        <v>0</v>
      </c>
      <c r="EQ77" s="164">
        <f t="shared" si="151"/>
        <v>0</v>
      </c>
      <c r="ER77" s="164">
        <f t="shared" si="151"/>
        <v>0</v>
      </c>
      <c r="ES77" s="164">
        <f t="shared" si="151"/>
        <v>0</v>
      </c>
      <c r="ET77" s="164">
        <f t="shared" si="151"/>
        <v>0</v>
      </c>
      <c r="EU77" s="164">
        <f t="shared" si="151"/>
        <v>0</v>
      </c>
      <c r="EV77" s="164">
        <f t="shared" si="151"/>
        <v>0</v>
      </c>
      <c r="EW77" s="164">
        <f t="shared" si="151"/>
        <v>0</v>
      </c>
      <c r="EX77" s="164">
        <f t="shared" si="151"/>
        <v>0</v>
      </c>
      <c r="EY77" s="164">
        <f t="shared" si="151"/>
        <v>0</v>
      </c>
      <c r="EZ77" s="164">
        <f t="shared" si="151"/>
        <v>0</v>
      </c>
      <c r="FA77" s="164">
        <f t="shared" si="151"/>
        <v>0</v>
      </c>
      <c r="FB77" s="164">
        <f t="shared" si="151"/>
        <v>0</v>
      </c>
      <c r="FC77" s="164">
        <f t="shared" si="151"/>
        <v>0</v>
      </c>
      <c r="FD77" s="164">
        <f t="shared" si="151"/>
        <v>0</v>
      </c>
      <c r="FE77" s="164">
        <f t="shared" si="151"/>
        <v>0</v>
      </c>
      <c r="FF77" s="164">
        <f t="shared" si="151"/>
        <v>0</v>
      </c>
      <c r="FG77" s="164">
        <f t="shared" si="151"/>
        <v>0</v>
      </c>
      <c r="FH77" s="164">
        <f t="shared" si="151"/>
        <v>0</v>
      </c>
      <c r="FI77" s="164">
        <f t="shared" si="151"/>
        <v>0</v>
      </c>
      <c r="FJ77" s="164">
        <f t="shared" si="151"/>
        <v>0</v>
      </c>
      <c r="FK77" s="164">
        <f t="shared" si="151"/>
        <v>0</v>
      </c>
      <c r="FL77" s="164">
        <f t="shared" si="151"/>
        <v>0</v>
      </c>
      <c r="FM77" s="164">
        <f t="shared" si="151"/>
        <v>0</v>
      </c>
      <c r="FN77" s="164">
        <f t="shared" si="151"/>
        <v>0</v>
      </c>
      <c r="FO77" s="164">
        <f t="shared" si="151"/>
        <v>0</v>
      </c>
    </row>
    <row r="78" spans="1:171" x14ac:dyDescent="0.3">
      <c r="B78" s="7" t="s">
        <v>108</v>
      </c>
      <c r="C78" s="7" t="s">
        <v>112</v>
      </c>
      <c r="D78" s="53">
        <f>SUM(F78:FO78)</f>
        <v>279984.57032282901</v>
      </c>
      <c r="F78" s="148">
        <f>F60*'Assumptions&amp;Data'!$H$106</f>
        <v>0</v>
      </c>
      <c r="G78" s="148">
        <f>G60*'Assumptions&amp;Data'!$H$106</f>
        <v>0</v>
      </c>
      <c r="H78" s="148">
        <f>H60*'Assumptions&amp;Data'!$H$106</f>
        <v>0</v>
      </c>
      <c r="I78" s="148">
        <f>I60*'Assumptions&amp;Data'!$H$106</f>
        <v>0</v>
      </c>
      <c r="J78" s="148">
        <f>J60*'Assumptions&amp;Data'!$H$106</f>
        <v>0</v>
      </c>
      <c r="K78" s="148">
        <f>K60*'Assumptions&amp;Data'!$H$106</f>
        <v>0</v>
      </c>
      <c r="L78" s="148">
        <f>L60*'Assumptions&amp;Data'!$H$106</f>
        <v>0</v>
      </c>
      <c r="M78" s="148">
        <f>M60*'Assumptions&amp;Data'!$H$106</f>
        <v>0</v>
      </c>
      <c r="N78" s="148">
        <f>N60*'Assumptions&amp;Data'!$H$106</f>
        <v>20998.842774212182</v>
      </c>
      <c r="O78" s="148">
        <f>O60*'Assumptions&amp;Data'!$H$106</f>
        <v>20998.842774212182</v>
      </c>
      <c r="P78" s="148">
        <f>P60*'Assumptions&amp;Data'!$H$106</f>
        <v>20998.842774212182</v>
      </c>
      <c r="Q78" s="148">
        <f>Q60*'Assumptions&amp;Data'!$H$106</f>
        <v>13999.228516141457</v>
      </c>
      <c r="R78" s="148">
        <f>R60*'Assumptions&amp;Data'!$H$106</f>
        <v>13999.228516141457</v>
      </c>
      <c r="S78" s="148">
        <f>S60*'Assumptions&amp;Data'!$H$106</f>
        <v>13999.228516141457</v>
      </c>
      <c r="T78" s="148">
        <f>T60*'Assumptions&amp;Data'!$H$106</f>
        <v>13999.228516141457</v>
      </c>
      <c r="U78" s="148">
        <f>U60*'Assumptions&amp;Data'!$H$106</f>
        <v>8399.5371096848739</v>
      </c>
      <c r="V78" s="148">
        <f>V60*'Assumptions&amp;Data'!$H$106</f>
        <v>8399.5371096848739</v>
      </c>
      <c r="W78" s="148">
        <f>W60*'Assumptions&amp;Data'!$H$106</f>
        <v>8399.5371096848739</v>
      </c>
      <c r="X78" s="148">
        <f>X60*'Assumptions&amp;Data'!$H$106</f>
        <v>8399.5371096848739</v>
      </c>
      <c r="Y78" s="148">
        <f>Y60*'Assumptions&amp;Data'!$H$106</f>
        <v>8399.5371096848739</v>
      </c>
      <c r="Z78" s="148">
        <f>Z60*'Assumptions&amp;Data'!$H$106</f>
        <v>8399.5371096848739</v>
      </c>
      <c r="AA78" s="148">
        <f>AA60*'Assumptions&amp;Data'!$H$106</f>
        <v>8399.5371096848739</v>
      </c>
      <c r="AB78" s="148">
        <f>AB60*'Assumptions&amp;Data'!$H$106</f>
        <v>8399.5371096848739</v>
      </c>
      <c r="AC78" s="148">
        <f>AC60*'Assumptions&amp;Data'!$H$106</f>
        <v>8399.5371096848739</v>
      </c>
      <c r="AD78" s="148">
        <f>AD60*'Assumptions&amp;Data'!$H$106</f>
        <v>8399.5371096848739</v>
      </c>
      <c r="AE78" s="148">
        <f>AE60*'Assumptions&amp;Data'!$H$106</f>
        <v>8399.5371096848739</v>
      </c>
      <c r="AF78" s="148">
        <f>AF60*'Assumptions&amp;Data'!$H$106</f>
        <v>8399.5371096848739</v>
      </c>
      <c r="AG78" s="148">
        <f>AG60*'Assumptions&amp;Data'!$H$106</f>
        <v>8399.5371096848739</v>
      </c>
      <c r="AH78" s="148">
        <f>AH60*'Assumptions&amp;Data'!$H$106</f>
        <v>8399.5371096848739</v>
      </c>
      <c r="AI78" s="148">
        <f>AI60*'Assumptions&amp;Data'!$H$106</f>
        <v>8399.5371096848739</v>
      </c>
      <c r="AJ78" s="148">
        <f>AJ60*'Assumptions&amp;Data'!$H$106</f>
        <v>19598.919922598041</v>
      </c>
      <c r="AK78" s="148">
        <f>AK60*'Assumptions&amp;Data'!$H$106</f>
        <v>8399.5371096848739</v>
      </c>
      <c r="AL78" s="148">
        <f>AL60*'Assumptions&amp;Data'!$H$106</f>
        <v>6999.614258070641</v>
      </c>
      <c r="AM78" s="148">
        <f>AM60*'Assumptions&amp;Data'!$H$106</f>
        <v>0</v>
      </c>
      <c r="AN78" s="148">
        <f>AN60*'Assumptions&amp;Data'!$H$106</f>
        <v>0</v>
      </c>
      <c r="AO78" s="148">
        <f>AO60*'Assumptions&amp;Data'!$H$106</f>
        <v>0</v>
      </c>
      <c r="AP78" s="148">
        <f>AP60*'Assumptions&amp;Data'!$H$106</f>
        <v>0</v>
      </c>
      <c r="AQ78" s="148">
        <f>AQ60*'Assumptions&amp;Data'!$H$106</f>
        <v>0</v>
      </c>
      <c r="AR78" s="148">
        <f>AR60*'Assumptions&amp;Data'!$H$106</f>
        <v>0</v>
      </c>
      <c r="AS78" s="148">
        <f>AS60*'Assumptions&amp;Data'!$H$106</f>
        <v>0</v>
      </c>
      <c r="AT78" s="148">
        <f>AT60*'Assumptions&amp;Data'!$H$106</f>
        <v>0</v>
      </c>
      <c r="AU78" s="148">
        <f>AU60*'Assumptions&amp;Data'!$H$106</f>
        <v>0</v>
      </c>
      <c r="AV78" s="148">
        <f>AV60*'Assumptions&amp;Data'!$H$106</f>
        <v>0</v>
      </c>
      <c r="AW78" s="148">
        <f>AW60*'Assumptions&amp;Data'!$H$106</f>
        <v>0</v>
      </c>
      <c r="AX78" s="148">
        <f>AX60*'Assumptions&amp;Data'!$H$106</f>
        <v>0</v>
      </c>
      <c r="AY78" s="148">
        <f>AY60*'Assumptions&amp;Data'!$H$106</f>
        <v>0</v>
      </c>
      <c r="AZ78" s="148">
        <f>AZ60*'Assumptions&amp;Data'!$H$106</f>
        <v>0</v>
      </c>
      <c r="BA78" s="148">
        <f>BA60*'Assumptions&amp;Data'!$H$106</f>
        <v>0</v>
      </c>
      <c r="BB78" s="148">
        <f>BB60*'Assumptions&amp;Data'!$H$106</f>
        <v>0</v>
      </c>
      <c r="BC78" s="148">
        <f>BC60*'Assumptions&amp;Data'!$H$106</f>
        <v>0</v>
      </c>
      <c r="BD78" s="148">
        <f>BD60*'Assumptions&amp;Data'!$H$106</f>
        <v>0</v>
      </c>
      <c r="BE78" s="148">
        <f>BE60*'Assumptions&amp;Data'!$H$106</f>
        <v>0</v>
      </c>
      <c r="BF78" s="148">
        <f>BF60*'Assumptions&amp;Data'!$H$106</f>
        <v>0</v>
      </c>
      <c r="BG78" s="148">
        <f>BG60*'Assumptions&amp;Data'!$H$106</f>
        <v>0</v>
      </c>
      <c r="BH78" s="148">
        <f>BH60*'Assumptions&amp;Data'!$H$106</f>
        <v>0</v>
      </c>
      <c r="BI78" s="148">
        <f>BI60*'Assumptions&amp;Data'!$H$106</f>
        <v>0</v>
      </c>
      <c r="BJ78" s="148">
        <f>BJ60*'Assumptions&amp;Data'!$H$106</f>
        <v>0</v>
      </c>
      <c r="BK78" s="148">
        <f>BK60*'Assumptions&amp;Data'!$H$106</f>
        <v>0</v>
      </c>
      <c r="BL78" s="148">
        <f>BL60*'Assumptions&amp;Data'!$H$106</f>
        <v>0</v>
      </c>
      <c r="BM78" s="148">
        <f>BM60*'Assumptions&amp;Data'!$H$106</f>
        <v>0</v>
      </c>
      <c r="BN78" s="148">
        <f>BN60*'Assumptions&amp;Data'!$H$106</f>
        <v>0</v>
      </c>
      <c r="BO78" s="148">
        <f>BO60*'Assumptions&amp;Data'!$H$106</f>
        <v>0</v>
      </c>
      <c r="BP78" s="148">
        <f>BP60*'Assumptions&amp;Data'!$H$106</f>
        <v>0</v>
      </c>
      <c r="BQ78" s="148">
        <f>BQ60*'Assumptions&amp;Data'!$H$106</f>
        <v>0</v>
      </c>
      <c r="BR78" s="148">
        <f>BR60*'Assumptions&amp;Data'!$H$106</f>
        <v>0</v>
      </c>
      <c r="BS78" s="148">
        <f>BS60*'Assumptions&amp;Data'!$H$106</f>
        <v>0</v>
      </c>
      <c r="BT78" s="148">
        <f>BT60*'Assumptions&amp;Data'!$H$106</f>
        <v>0</v>
      </c>
      <c r="BU78" s="148">
        <f>BU60*'Assumptions&amp;Data'!$H$106</f>
        <v>0</v>
      </c>
      <c r="BV78" s="148">
        <f>BV60*'Assumptions&amp;Data'!$H$106</f>
        <v>0</v>
      </c>
      <c r="BW78" s="148">
        <f>BW60*'Assumptions&amp;Data'!$H$106</f>
        <v>0</v>
      </c>
      <c r="BX78" s="148">
        <f>BX60*'Assumptions&amp;Data'!$H$106</f>
        <v>0</v>
      </c>
      <c r="BY78" s="148">
        <f>BY60*'Assumptions&amp;Data'!$H$106</f>
        <v>0</v>
      </c>
      <c r="BZ78" s="148">
        <f>BZ60*'Assumptions&amp;Data'!$H$106</f>
        <v>0</v>
      </c>
      <c r="CA78" s="148">
        <f>CA60*'Assumptions&amp;Data'!$H$106</f>
        <v>0</v>
      </c>
      <c r="CB78" s="148">
        <f>CB60*'Assumptions&amp;Data'!$H$106</f>
        <v>0</v>
      </c>
      <c r="CC78" s="148">
        <f>CC60*'Assumptions&amp;Data'!$H$106</f>
        <v>0</v>
      </c>
      <c r="CD78" s="148">
        <f>CD60*'Assumptions&amp;Data'!$H$106</f>
        <v>0</v>
      </c>
      <c r="CE78" s="148">
        <f>CE60*'Assumptions&amp;Data'!$H$106</f>
        <v>0</v>
      </c>
      <c r="CF78" s="148">
        <f>CF60*'Assumptions&amp;Data'!$H$106</f>
        <v>0</v>
      </c>
      <c r="CG78" s="148">
        <f>CG60*'Assumptions&amp;Data'!$H$106</f>
        <v>0</v>
      </c>
      <c r="CH78" s="148">
        <f>CH60*'Assumptions&amp;Data'!$H$106</f>
        <v>0</v>
      </c>
      <c r="CI78" s="148">
        <f>CI60*'Assumptions&amp;Data'!$H$106</f>
        <v>0</v>
      </c>
      <c r="CJ78" s="148">
        <f>CJ60*'Assumptions&amp;Data'!$H$106</f>
        <v>0</v>
      </c>
      <c r="CK78" s="148">
        <f>CK60*'Assumptions&amp;Data'!$H$106</f>
        <v>0</v>
      </c>
      <c r="CL78" s="148">
        <f>CL60*'Assumptions&amp;Data'!$H$106</f>
        <v>0</v>
      </c>
      <c r="CM78" s="148">
        <f>CM60*'Assumptions&amp;Data'!$H$106</f>
        <v>0</v>
      </c>
      <c r="CN78" s="148">
        <f>CN60*'Assumptions&amp;Data'!$H$106</f>
        <v>0</v>
      </c>
      <c r="CO78" s="148">
        <f>CO60*'Assumptions&amp;Data'!$H$106</f>
        <v>0</v>
      </c>
      <c r="CP78" s="148">
        <f>CP60*'Assumptions&amp;Data'!$H$106</f>
        <v>0</v>
      </c>
      <c r="CQ78" s="148">
        <f>CQ60*'Assumptions&amp;Data'!$H$106</f>
        <v>0</v>
      </c>
      <c r="CR78" s="148">
        <f>CR60*'Assumptions&amp;Data'!$H$106</f>
        <v>0</v>
      </c>
      <c r="CS78" s="148">
        <f>CS60*'Assumptions&amp;Data'!$H$106</f>
        <v>0</v>
      </c>
      <c r="CT78" s="148">
        <f>CT60*'Assumptions&amp;Data'!$H$106</f>
        <v>0</v>
      </c>
      <c r="CU78" s="148">
        <f>CU60*'Assumptions&amp;Data'!$H$106</f>
        <v>0</v>
      </c>
      <c r="CV78" s="148">
        <f>CV60*'Assumptions&amp;Data'!$H$106</f>
        <v>0</v>
      </c>
      <c r="CW78" s="148">
        <f>CW60*'Assumptions&amp;Data'!$H$106</f>
        <v>0</v>
      </c>
      <c r="CX78" s="148">
        <f>CX60*'Assumptions&amp;Data'!$H$106</f>
        <v>0</v>
      </c>
      <c r="CY78" s="148">
        <f>CY60*'Assumptions&amp;Data'!$H$106</f>
        <v>0</v>
      </c>
      <c r="CZ78" s="148">
        <f>CZ60*'Assumptions&amp;Data'!$H$106</f>
        <v>0</v>
      </c>
      <c r="DA78" s="148">
        <f>DA60*'Assumptions&amp;Data'!$H$106</f>
        <v>0</v>
      </c>
      <c r="DB78" s="148">
        <f>DB60*'Assumptions&amp;Data'!$H$106</f>
        <v>0</v>
      </c>
      <c r="DC78" s="148">
        <f>DC60*'Assumptions&amp;Data'!$H$106</f>
        <v>0</v>
      </c>
      <c r="DD78" s="148">
        <f>DD60*'Assumptions&amp;Data'!$H$106</f>
        <v>0</v>
      </c>
      <c r="DE78" s="148">
        <f>DE60*'Assumptions&amp;Data'!$H$106</f>
        <v>0</v>
      </c>
      <c r="DF78" s="148">
        <f>DF60*'Assumptions&amp;Data'!$H$106</f>
        <v>0</v>
      </c>
      <c r="DG78" s="148">
        <f>DG60*'Assumptions&amp;Data'!$H$106</f>
        <v>0</v>
      </c>
      <c r="DH78" s="148">
        <f>DH60*'Assumptions&amp;Data'!$H$106</f>
        <v>0</v>
      </c>
      <c r="DI78" s="148">
        <f>DI60*'Assumptions&amp;Data'!$H$106</f>
        <v>0</v>
      </c>
      <c r="DJ78" s="148">
        <f>DJ60*'Assumptions&amp;Data'!$H$106</f>
        <v>0</v>
      </c>
      <c r="DK78" s="148">
        <f>DK60*'Assumptions&amp;Data'!$H$106</f>
        <v>0</v>
      </c>
      <c r="DL78" s="148">
        <f>DL60*'Assumptions&amp;Data'!$H$106</f>
        <v>0</v>
      </c>
      <c r="DM78" s="148">
        <f>DM60*'Assumptions&amp;Data'!$H$106</f>
        <v>0</v>
      </c>
      <c r="DN78" s="148">
        <f>DN60*'Assumptions&amp;Data'!$H$106</f>
        <v>0</v>
      </c>
      <c r="DO78" s="148">
        <f>DO60*'Assumptions&amp;Data'!$H$106</f>
        <v>0</v>
      </c>
      <c r="DP78" s="148">
        <f>DP60*'Assumptions&amp;Data'!$H$106</f>
        <v>0</v>
      </c>
      <c r="DQ78" s="148">
        <f>DQ60*'Assumptions&amp;Data'!$H$106</f>
        <v>0</v>
      </c>
      <c r="DR78" s="148">
        <f>DR60*'Assumptions&amp;Data'!$H$106</f>
        <v>0</v>
      </c>
      <c r="DS78" s="148">
        <f>DS60*'Assumptions&amp;Data'!$H$106</f>
        <v>0</v>
      </c>
      <c r="DT78" s="148">
        <f>DT60*'Assumptions&amp;Data'!$H$106</f>
        <v>0</v>
      </c>
      <c r="DU78" s="148">
        <f>DU60*'Assumptions&amp;Data'!$H$106</f>
        <v>0</v>
      </c>
      <c r="DV78" s="148">
        <f>DV60*'Assumptions&amp;Data'!$H$106</f>
        <v>0</v>
      </c>
      <c r="DW78" s="148">
        <f>DW60*'Assumptions&amp;Data'!$H$106</f>
        <v>0</v>
      </c>
      <c r="DX78" s="148">
        <f>DX60*'Assumptions&amp;Data'!$H$106</f>
        <v>0</v>
      </c>
      <c r="DY78" s="148">
        <f>DY60*'Assumptions&amp;Data'!$H$106</f>
        <v>0</v>
      </c>
      <c r="DZ78" s="148">
        <f>DZ60*'Assumptions&amp;Data'!$H$106</f>
        <v>0</v>
      </c>
      <c r="EA78" s="148">
        <f>EA60*'Assumptions&amp;Data'!$H$106</f>
        <v>0</v>
      </c>
      <c r="EB78" s="148">
        <f>EB60*'Assumptions&amp;Data'!$H$106</f>
        <v>0</v>
      </c>
      <c r="EC78" s="148">
        <f>EC60*'Assumptions&amp;Data'!$H$106</f>
        <v>0</v>
      </c>
      <c r="ED78" s="148">
        <f>ED60*'Assumptions&amp;Data'!$H$106</f>
        <v>0</v>
      </c>
      <c r="EE78" s="148">
        <f>EE60*'Assumptions&amp;Data'!$H$106</f>
        <v>0</v>
      </c>
      <c r="EF78" s="148">
        <f>EF60*'Assumptions&amp;Data'!$H$106</f>
        <v>0</v>
      </c>
      <c r="EG78" s="148">
        <f>EG60*'Assumptions&amp;Data'!$H$106</f>
        <v>0</v>
      </c>
      <c r="EH78" s="148">
        <f>EH60*'Assumptions&amp;Data'!$H$106</f>
        <v>0</v>
      </c>
      <c r="EI78" s="148">
        <f>EI60*'Assumptions&amp;Data'!$H$106</f>
        <v>0</v>
      </c>
      <c r="EJ78" s="148">
        <f>EJ60*'Assumptions&amp;Data'!$H$106</f>
        <v>0</v>
      </c>
      <c r="EK78" s="148">
        <f>EK60*'Assumptions&amp;Data'!$H$106</f>
        <v>0</v>
      </c>
      <c r="EL78" s="148">
        <f>EL60*'Assumptions&amp;Data'!$H$106</f>
        <v>0</v>
      </c>
      <c r="EM78" s="148">
        <f>EM60*'Assumptions&amp;Data'!$H$106</f>
        <v>0</v>
      </c>
      <c r="EN78" s="148">
        <f>EN60*'Assumptions&amp;Data'!$H$106</f>
        <v>0</v>
      </c>
      <c r="EO78" s="148">
        <f>EO60*'Assumptions&amp;Data'!$H$106</f>
        <v>0</v>
      </c>
      <c r="EP78" s="148">
        <f>EP60*'Assumptions&amp;Data'!$H$106</f>
        <v>0</v>
      </c>
      <c r="EQ78" s="148">
        <f>EQ60*'Assumptions&amp;Data'!$H$106</f>
        <v>0</v>
      </c>
      <c r="ER78" s="148">
        <f>ER60*'Assumptions&amp;Data'!$H$106</f>
        <v>0</v>
      </c>
      <c r="ES78" s="148">
        <f>ES60*'Assumptions&amp;Data'!$H$106</f>
        <v>0</v>
      </c>
      <c r="ET78" s="148">
        <f>ET60*'Assumptions&amp;Data'!$H$106</f>
        <v>0</v>
      </c>
      <c r="EU78" s="148">
        <f>EU60*'Assumptions&amp;Data'!$H$106</f>
        <v>0</v>
      </c>
      <c r="EV78" s="148">
        <f>EV60*'Assumptions&amp;Data'!$H$106</f>
        <v>0</v>
      </c>
      <c r="EW78" s="148">
        <f>EW60*'Assumptions&amp;Data'!$H$106</f>
        <v>0</v>
      </c>
      <c r="EX78" s="148">
        <f>EX60*'Assumptions&amp;Data'!$H$106</f>
        <v>0</v>
      </c>
      <c r="EY78" s="148">
        <f>EY60*'Assumptions&amp;Data'!$H$106</f>
        <v>0</v>
      </c>
      <c r="EZ78" s="148">
        <f>EZ60*'Assumptions&amp;Data'!$H$106</f>
        <v>0</v>
      </c>
      <c r="FA78" s="148">
        <f>FA60*'Assumptions&amp;Data'!$H$106</f>
        <v>0</v>
      </c>
      <c r="FB78" s="148">
        <f>FB60*'Assumptions&amp;Data'!$H$106</f>
        <v>0</v>
      </c>
      <c r="FC78" s="148">
        <f>FC60*'Assumptions&amp;Data'!$H$106</f>
        <v>0</v>
      </c>
      <c r="FD78" s="148">
        <f>FD60*'Assumptions&amp;Data'!$H$106</f>
        <v>0</v>
      </c>
      <c r="FE78" s="148">
        <f>FE60*'Assumptions&amp;Data'!$H$106</f>
        <v>0</v>
      </c>
      <c r="FF78" s="148">
        <f>FF60*'Assumptions&amp;Data'!$H$106</f>
        <v>0</v>
      </c>
      <c r="FG78" s="148">
        <f>FG60*'Assumptions&amp;Data'!$H$106</f>
        <v>0</v>
      </c>
      <c r="FH78" s="148">
        <f>FH60*'Assumptions&amp;Data'!$H$106</f>
        <v>0</v>
      </c>
      <c r="FI78" s="148">
        <f>FI60*'Assumptions&amp;Data'!$H$106</f>
        <v>0</v>
      </c>
      <c r="FJ78" s="148">
        <f>FJ60*'Assumptions&amp;Data'!$H$106</f>
        <v>0</v>
      </c>
      <c r="FK78" s="148">
        <f>FK60*'Assumptions&amp;Data'!$H$106</f>
        <v>0</v>
      </c>
      <c r="FL78" s="148">
        <f>FL60*'Assumptions&amp;Data'!$H$106</f>
        <v>0</v>
      </c>
      <c r="FM78" s="148">
        <f>FM60*'Assumptions&amp;Data'!$H$106</f>
        <v>0</v>
      </c>
      <c r="FN78" s="148">
        <f>FN60*'Assumptions&amp;Data'!$H$106</f>
        <v>0</v>
      </c>
      <c r="FO78" s="148">
        <f>FO60*'Assumptions&amp;Data'!$H$106</f>
        <v>0</v>
      </c>
    </row>
    <row r="79" spans="1:171" x14ac:dyDescent="0.3">
      <c r="B79" s="7" t="s">
        <v>109</v>
      </c>
      <c r="C79" s="7" t="s">
        <v>112</v>
      </c>
      <c r="D79" s="53">
        <f t="shared" ref="D79:D80" si="152">SUM(F79:FO79)</f>
        <v>335981.48438739474</v>
      </c>
      <c r="F79" s="148">
        <f>F61*'Assumptions&amp;Data'!$H$107</f>
        <v>0</v>
      </c>
      <c r="G79" s="148">
        <f>G61*'Assumptions&amp;Data'!$H$107</f>
        <v>0</v>
      </c>
      <c r="H79" s="148">
        <f>H61*'Assumptions&amp;Data'!$H$107</f>
        <v>0</v>
      </c>
      <c r="I79" s="148">
        <f>I61*'Assumptions&amp;Data'!$H$107</f>
        <v>0</v>
      </c>
      <c r="J79" s="148">
        <f>J61*'Assumptions&amp;Data'!$H$107</f>
        <v>0</v>
      </c>
      <c r="K79" s="148">
        <f>K61*'Assumptions&amp;Data'!$H$107</f>
        <v>0</v>
      </c>
      <c r="L79" s="148">
        <f>L61*'Assumptions&amp;Data'!$H$107</f>
        <v>0</v>
      </c>
      <c r="M79" s="148">
        <f>M61*'Assumptions&amp;Data'!$H$107</f>
        <v>0</v>
      </c>
      <c r="N79" s="148">
        <f>N61*'Assumptions&amp;Data'!$H$107</f>
        <v>0</v>
      </c>
      <c r="O79" s="148">
        <f>O61*'Assumptions&amp;Data'!$H$107</f>
        <v>0</v>
      </c>
      <c r="P79" s="148">
        <f>P61*'Assumptions&amp;Data'!$H$107</f>
        <v>0</v>
      </c>
      <c r="Q79" s="148">
        <f>Q61*'Assumptions&amp;Data'!$H$107</f>
        <v>0</v>
      </c>
      <c r="R79" s="148">
        <f>R61*'Assumptions&amp;Data'!$H$107</f>
        <v>0</v>
      </c>
      <c r="S79" s="148">
        <f>S61*'Assumptions&amp;Data'!$H$107</f>
        <v>0</v>
      </c>
      <c r="T79" s="148">
        <f>T61*'Assumptions&amp;Data'!$H$107</f>
        <v>0</v>
      </c>
      <c r="U79" s="148">
        <f>U61*'Assumptions&amp;Data'!$H$107</f>
        <v>0</v>
      </c>
      <c r="V79" s="148">
        <f>V61*'Assumptions&amp;Data'!$H$107</f>
        <v>0</v>
      </c>
      <c r="W79" s="148">
        <f>W61*'Assumptions&amp;Data'!$H$107</f>
        <v>0</v>
      </c>
      <c r="X79" s="148">
        <f>X61*'Assumptions&amp;Data'!$H$107</f>
        <v>0</v>
      </c>
      <c r="Y79" s="148">
        <f>Y61*'Assumptions&amp;Data'!$H$107</f>
        <v>0</v>
      </c>
      <c r="Z79" s="148">
        <f>Z61*'Assumptions&amp;Data'!$H$107</f>
        <v>25198.611329054616</v>
      </c>
      <c r="AA79" s="148">
        <f>AA61*'Assumptions&amp;Data'!$H$107</f>
        <v>25198.611329054616</v>
      </c>
      <c r="AB79" s="148">
        <f>AB61*'Assumptions&amp;Data'!$H$107</f>
        <v>25198.611329054616</v>
      </c>
      <c r="AC79" s="148">
        <f>AC61*'Assumptions&amp;Data'!$H$107</f>
        <v>16799.074219369748</v>
      </c>
      <c r="AD79" s="148">
        <f>AD61*'Assumptions&amp;Data'!$H$107</f>
        <v>16799.074219369748</v>
      </c>
      <c r="AE79" s="148">
        <f>AE61*'Assumptions&amp;Data'!$H$107</f>
        <v>16799.074219369748</v>
      </c>
      <c r="AF79" s="148">
        <f>AF61*'Assumptions&amp;Data'!$H$107</f>
        <v>16799.074219369748</v>
      </c>
      <c r="AG79" s="148">
        <f>AG61*'Assumptions&amp;Data'!$H$107</f>
        <v>10079.444531621846</v>
      </c>
      <c r="AH79" s="148">
        <f>AH61*'Assumptions&amp;Data'!$H$107</f>
        <v>10079.444531621846</v>
      </c>
      <c r="AI79" s="148">
        <f>AI61*'Assumptions&amp;Data'!$H$107</f>
        <v>10079.444531621846</v>
      </c>
      <c r="AJ79" s="148">
        <f>AJ61*'Assumptions&amp;Data'!$H$107</f>
        <v>10079.444531621846</v>
      </c>
      <c r="AK79" s="148">
        <f>AK61*'Assumptions&amp;Data'!$H$107</f>
        <v>10079.444531621846</v>
      </c>
      <c r="AL79" s="148">
        <f>AL61*'Assumptions&amp;Data'!$H$107</f>
        <v>10079.444531621846</v>
      </c>
      <c r="AM79" s="148">
        <f>AM61*'Assumptions&amp;Data'!$H$107</f>
        <v>10079.444531621846</v>
      </c>
      <c r="AN79" s="148">
        <f>AN61*'Assumptions&amp;Data'!$H$107</f>
        <v>10079.444531621846</v>
      </c>
      <c r="AO79" s="148">
        <f>AO61*'Assumptions&amp;Data'!$H$107</f>
        <v>10079.444531621846</v>
      </c>
      <c r="AP79" s="148">
        <f>AP61*'Assumptions&amp;Data'!$H$107</f>
        <v>10079.444531621846</v>
      </c>
      <c r="AQ79" s="148">
        <f>AQ61*'Assumptions&amp;Data'!$H$107</f>
        <v>10079.444531621846</v>
      </c>
      <c r="AR79" s="148">
        <f>AR61*'Assumptions&amp;Data'!$H$107</f>
        <v>10079.444531621846</v>
      </c>
      <c r="AS79" s="148">
        <f>AS61*'Assumptions&amp;Data'!$H$107</f>
        <v>10079.444531621846</v>
      </c>
      <c r="AT79" s="148">
        <f>AT61*'Assumptions&amp;Data'!$H$107</f>
        <v>10079.444531621846</v>
      </c>
      <c r="AU79" s="148">
        <f>AU61*'Assumptions&amp;Data'!$H$107</f>
        <v>10079.444531621846</v>
      </c>
      <c r="AV79" s="148">
        <f>AV61*'Assumptions&amp;Data'!$H$107</f>
        <v>23518.703907117648</v>
      </c>
      <c r="AW79" s="148">
        <f>AW61*'Assumptions&amp;Data'!$H$107</f>
        <v>10079.444531621846</v>
      </c>
      <c r="AX79" s="148">
        <f>AX61*'Assumptions&amp;Data'!$H$107</f>
        <v>8399.5371096847684</v>
      </c>
      <c r="AY79" s="148">
        <f>AY61*'Assumptions&amp;Data'!$H$107</f>
        <v>0</v>
      </c>
      <c r="AZ79" s="148">
        <f>AZ61*'Assumptions&amp;Data'!$H$107</f>
        <v>0</v>
      </c>
      <c r="BA79" s="148">
        <f>BA61*'Assumptions&amp;Data'!$H$107</f>
        <v>0</v>
      </c>
      <c r="BB79" s="148">
        <f>BB61*'Assumptions&amp;Data'!$H$107</f>
        <v>0</v>
      </c>
      <c r="BC79" s="148">
        <f>BC61*'Assumptions&amp;Data'!$H$107</f>
        <v>0</v>
      </c>
      <c r="BD79" s="148">
        <f>BD61*'Assumptions&amp;Data'!$H$107</f>
        <v>0</v>
      </c>
      <c r="BE79" s="148">
        <f>BE61*'Assumptions&amp;Data'!$H$107</f>
        <v>0</v>
      </c>
      <c r="BF79" s="148">
        <f>BF61*'Assumptions&amp;Data'!$H$107</f>
        <v>0</v>
      </c>
      <c r="BG79" s="148">
        <f>BG61*'Assumptions&amp;Data'!$H$107</f>
        <v>0</v>
      </c>
      <c r="BH79" s="148">
        <f>BH61*'Assumptions&amp;Data'!$H$107</f>
        <v>0</v>
      </c>
      <c r="BI79" s="148">
        <f>BI61*'Assumptions&amp;Data'!$H$107</f>
        <v>0</v>
      </c>
      <c r="BJ79" s="148">
        <f>BJ61*'Assumptions&amp;Data'!$H$107</f>
        <v>0</v>
      </c>
      <c r="BK79" s="148">
        <f>BK61*'Assumptions&amp;Data'!$H$107</f>
        <v>0</v>
      </c>
      <c r="BL79" s="148">
        <f>BL61*'Assumptions&amp;Data'!$H$107</f>
        <v>0</v>
      </c>
      <c r="BM79" s="148">
        <f>BM61*'Assumptions&amp;Data'!$H$107</f>
        <v>0</v>
      </c>
      <c r="BN79" s="148">
        <f>BN61*'Assumptions&amp;Data'!$H$107</f>
        <v>0</v>
      </c>
      <c r="BO79" s="148">
        <f>BO61*'Assumptions&amp;Data'!$H$107</f>
        <v>0</v>
      </c>
      <c r="BP79" s="148">
        <f>BP61*'Assumptions&amp;Data'!$H$107</f>
        <v>0</v>
      </c>
      <c r="BQ79" s="148">
        <f>BQ61*'Assumptions&amp;Data'!$H$107</f>
        <v>0</v>
      </c>
      <c r="BR79" s="148">
        <f>BR61*'Assumptions&amp;Data'!$H$107</f>
        <v>0</v>
      </c>
      <c r="BS79" s="148">
        <f>BS61*'Assumptions&amp;Data'!$H$107</f>
        <v>0</v>
      </c>
      <c r="BT79" s="148">
        <f>BT61*'Assumptions&amp;Data'!$H$107</f>
        <v>0</v>
      </c>
      <c r="BU79" s="148">
        <f>BU61*'Assumptions&amp;Data'!$H$107</f>
        <v>0</v>
      </c>
      <c r="BV79" s="148">
        <f>BV61*'Assumptions&amp;Data'!$H$107</f>
        <v>0</v>
      </c>
      <c r="BW79" s="148">
        <f>BW61*'Assumptions&amp;Data'!$H$107</f>
        <v>0</v>
      </c>
      <c r="BX79" s="148">
        <f>BX61*'Assumptions&amp;Data'!$H$107</f>
        <v>0</v>
      </c>
      <c r="BY79" s="148">
        <f>BY61*'Assumptions&amp;Data'!$H$107</f>
        <v>0</v>
      </c>
      <c r="BZ79" s="148">
        <f>BZ61*'Assumptions&amp;Data'!$H$107</f>
        <v>0</v>
      </c>
      <c r="CA79" s="148">
        <f>CA61*'Assumptions&amp;Data'!$H$107</f>
        <v>0</v>
      </c>
      <c r="CB79" s="148">
        <f>CB61*'Assumptions&amp;Data'!$H$107</f>
        <v>0</v>
      </c>
      <c r="CC79" s="148">
        <f>CC61*'Assumptions&amp;Data'!$H$107</f>
        <v>0</v>
      </c>
      <c r="CD79" s="148">
        <f>CD61*'Assumptions&amp;Data'!$H$107</f>
        <v>0</v>
      </c>
      <c r="CE79" s="148">
        <f>CE61*'Assumptions&amp;Data'!$H$107</f>
        <v>0</v>
      </c>
      <c r="CF79" s="148">
        <f>CF61*'Assumptions&amp;Data'!$H$107</f>
        <v>0</v>
      </c>
      <c r="CG79" s="148">
        <f>CG61*'Assumptions&amp;Data'!$H$107</f>
        <v>0</v>
      </c>
      <c r="CH79" s="148">
        <f>CH61*'Assumptions&amp;Data'!$H$107</f>
        <v>0</v>
      </c>
      <c r="CI79" s="148">
        <f>CI61*'Assumptions&amp;Data'!$H$107</f>
        <v>0</v>
      </c>
      <c r="CJ79" s="148">
        <f>CJ61*'Assumptions&amp;Data'!$H$107</f>
        <v>0</v>
      </c>
      <c r="CK79" s="148">
        <f>CK61*'Assumptions&amp;Data'!$H$107</f>
        <v>0</v>
      </c>
      <c r="CL79" s="148">
        <f>CL61*'Assumptions&amp;Data'!$H$107</f>
        <v>0</v>
      </c>
      <c r="CM79" s="148">
        <f>CM61*'Assumptions&amp;Data'!$H$107</f>
        <v>0</v>
      </c>
      <c r="CN79" s="148">
        <f>CN61*'Assumptions&amp;Data'!$H$107</f>
        <v>0</v>
      </c>
      <c r="CO79" s="148">
        <f>CO61*'Assumptions&amp;Data'!$H$107</f>
        <v>0</v>
      </c>
      <c r="CP79" s="148">
        <f>CP61*'Assumptions&amp;Data'!$H$107</f>
        <v>0</v>
      </c>
      <c r="CQ79" s="148">
        <f>CQ61*'Assumptions&amp;Data'!$H$107</f>
        <v>0</v>
      </c>
      <c r="CR79" s="148">
        <f>CR61*'Assumptions&amp;Data'!$H$107</f>
        <v>0</v>
      </c>
      <c r="CS79" s="148">
        <f>CS61*'Assumptions&amp;Data'!$H$107</f>
        <v>0</v>
      </c>
      <c r="CT79" s="148">
        <f>CT61*'Assumptions&amp;Data'!$H$107</f>
        <v>0</v>
      </c>
      <c r="CU79" s="148">
        <f>CU61*'Assumptions&amp;Data'!$H$107</f>
        <v>0</v>
      </c>
      <c r="CV79" s="148">
        <f>CV61*'Assumptions&amp;Data'!$H$107</f>
        <v>0</v>
      </c>
      <c r="CW79" s="148">
        <f>CW61*'Assumptions&amp;Data'!$H$107</f>
        <v>0</v>
      </c>
      <c r="CX79" s="148">
        <f>CX61*'Assumptions&amp;Data'!$H$107</f>
        <v>0</v>
      </c>
      <c r="CY79" s="148">
        <f>CY61*'Assumptions&amp;Data'!$H$107</f>
        <v>0</v>
      </c>
      <c r="CZ79" s="148">
        <f>CZ61*'Assumptions&amp;Data'!$H$107</f>
        <v>0</v>
      </c>
      <c r="DA79" s="148">
        <f>DA61*'Assumptions&amp;Data'!$H$107</f>
        <v>0</v>
      </c>
      <c r="DB79" s="148">
        <f>DB61*'Assumptions&amp;Data'!$H$107</f>
        <v>0</v>
      </c>
      <c r="DC79" s="148">
        <f>DC61*'Assumptions&amp;Data'!$H$107</f>
        <v>0</v>
      </c>
      <c r="DD79" s="148">
        <f>DD61*'Assumptions&amp;Data'!$H$107</f>
        <v>0</v>
      </c>
      <c r="DE79" s="148">
        <f>DE61*'Assumptions&amp;Data'!$H$107</f>
        <v>0</v>
      </c>
      <c r="DF79" s="148">
        <f>DF61*'Assumptions&amp;Data'!$H$107</f>
        <v>0</v>
      </c>
      <c r="DG79" s="148">
        <f>DG61*'Assumptions&amp;Data'!$H$107</f>
        <v>0</v>
      </c>
      <c r="DH79" s="148">
        <f>DH61*'Assumptions&amp;Data'!$H$107</f>
        <v>0</v>
      </c>
      <c r="DI79" s="148">
        <f>DI61*'Assumptions&amp;Data'!$H$107</f>
        <v>0</v>
      </c>
      <c r="DJ79" s="148">
        <f>DJ61*'Assumptions&amp;Data'!$H$107</f>
        <v>0</v>
      </c>
      <c r="DK79" s="148">
        <f>DK61*'Assumptions&amp;Data'!$H$107</f>
        <v>0</v>
      </c>
      <c r="DL79" s="148">
        <f>DL61*'Assumptions&amp;Data'!$H$107</f>
        <v>0</v>
      </c>
      <c r="DM79" s="148">
        <f>DM61*'Assumptions&amp;Data'!$H$107</f>
        <v>0</v>
      </c>
      <c r="DN79" s="148">
        <f>DN61*'Assumptions&amp;Data'!$H$107</f>
        <v>0</v>
      </c>
      <c r="DO79" s="148">
        <f>DO61*'Assumptions&amp;Data'!$H$107</f>
        <v>0</v>
      </c>
      <c r="DP79" s="148">
        <f>DP61*'Assumptions&amp;Data'!$H$107</f>
        <v>0</v>
      </c>
      <c r="DQ79" s="148">
        <f>DQ61*'Assumptions&amp;Data'!$H$107</f>
        <v>0</v>
      </c>
      <c r="DR79" s="148">
        <f>DR61*'Assumptions&amp;Data'!$H$107</f>
        <v>0</v>
      </c>
      <c r="DS79" s="148">
        <f>DS61*'Assumptions&amp;Data'!$H$107</f>
        <v>0</v>
      </c>
      <c r="DT79" s="148">
        <f>DT61*'Assumptions&amp;Data'!$H$107</f>
        <v>0</v>
      </c>
      <c r="DU79" s="148">
        <f>DU61*'Assumptions&amp;Data'!$H$107</f>
        <v>0</v>
      </c>
      <c r="DV79" s="148">
        <f>DV61*'Assumptions&amp;Data'!$H$107</f>
        <v>0</v>
      </c>
      <c r="DW79" s="148">
        <f>DW61*'Assumptions&amp;Data'!$H$107</f>
        <v>0</v>
      </c>
      <c r="DX79" s="148">
        <f>DX61*'Assumptions&amp;Data'!$H$107</f>
        <v>0</v>
      </c>
      <c r="DY79" s="148">
        <f>DY61*'Assumptions&amp;Data'!$H$107</f>
        <v>0</v>
      </c>
      <c r="DZ79" s="148">
        <f>DZ61*'Assumptions&amp;Data'!$H$107</f>
        <v>0</v>
      </c>
      <c r="EA79" s="148">
        <f>EA61*'Assumptions&amp;Data'!$H$107</f>
        <v>0</v>
      </c>
      <c r="EB79" s="148">
        <f>EB61*'Assumptions&amp;Data'!$H$107</f>
        <v>0</v>
      </c>
      <c r="EC79" s="148">
        <f>EC61*'Assumptions&amp;Data'!$H$107</f>
        <v>0</v>
      </c>
      <c r="ED79" s="148">
        <f>ED61*'Assumptions&amp;Data'!$H$107</f>
        <v>0</v>
      </c>
      <c r="EE79" s="148">
        <f>EE61*'Assumptions&amp;Data'!$H$107</f>
        <v>0</v>
      </c>
      <c r="EF79" s="148">
        <f>EF61*'Assumptions&amp;Data'!$H$107</f>
        <v>0</v>
      </c>
      <c r="EG79" s="148">
        <f>EG61*'Assumptions&amp;Data'!$H$107</f>
        <v>0</v>
      </c>
      <c r="EH79" s="148">
        <f>EH61*'Assumptions&amp;Data'!$H$107</f>
        <v>0</v>
      </c>
      <c r="EI79" s="148">
        <f>EI61*'Assumptions&amp;Data'!$H$107</f>
        <v>0</v>
      </c>
      <c r="EJ79" s="148">
        <f>EJ61*'Assumptions&amp;Data'!$H$107</f>
        <v>0</v>
      </c>
      <c r="EK79" s="148">
        <f>EK61*'Assumptions&amp;Data'!$H$107</f>
        <v>0</v>
      </c>
      <c r="EL79" s="148">
        <f>EL61*'Assumptions&amp;Data'!$H$107</f>
        <v>0</v>
      </c>
      <c r="EM79" s="148">
        <f>EM61*'Assumptions&amp;Data'!$H$107</f>
        <v>0</v>
      </c>
      <c r="EN79" s="148">
        <f>EN61*'Assumptions&amp;Data'!$H$107</f>
        <v>0</v>
      </c>
      <c r="EO79" s="148">
        <f>EO61*'Assumptions&amp;Data'!$H$107</f>
        <v>0</v>
      </c>
      <c r="EP79" s="148">
        <f>EP61*'Assumptions&amp;Data'!$H$107</f>
        <v>0</v>
      </c>
      <c r="EQ79" s="148">
        <f>EQ61*'Assumptions&amp;Data'!$H$107</f>
        <v>0</v>
      </c>
      <c r="ER79" s="148">
        <f>ER61*'Assumptions&amp;Data'!$H$107</f>
        <v>0</v>
      </c>
      <c r="ES79" s="148">
        <f>ES61*'Assumptions&amp;Data'!$H$107</f>
        <v>0</v>
      </c>
      <c r="ET79" s="148">
        <f>ET61*'Assumptions&amp;Data'!$H$107</f>
        <v>0</v>
      </c>
      <c r="EU79" s="148">
        <f>EU61*'Assumptions&amp;Data'!$H$107</f>
        <v>0</v>
      </c>
      <c r="EV79" s="148">
        <f>EV61*'Assumptions&amp;Data'!$H$107</f>
        <v>0</v>
      </c>
      <c r="EW79" s="148">
        <f>EW61*'Assumptions&amp;Data'!$H$107</f>
        <v>0</v>
      </c>
      <c r="EX79" s="148">
        <f>EX61*'Assumptions&amp;Data'!$H$107</f>
        <v>0</v>
      </c>
      <c r="EY79" s="148">
        <f>EY61*'Assumptions&amp;Data'!$H$107</f>
        <v>0</v>
      </c>
      <c r="EZ79" s="148">
        <f>EZ61*'Assumptions&amp;Data'!$H$107</f>
        <v>0</v>
      </c>
      <c r="FA79" s="148">
        <f>FA61*'Assumptions&amp;Data'!$H$107</f>
        <v>0</v>
      </c>
      <c r="FB79" s="148">
        <f>FB61*'Assumptions&amp;Data'!$H$107</f>
        <v>0</v>
      </c>
      <c r="FC79" s="148">
        <f>FC61*'Assumptions&amp;Data'!$H$107</f>
        <v>0</v>
      </c>
      <c r="FD79" s="148">
        <f>FD61*'Assumptions&amp;Data'!$H$107</f>
        <v>0</v>
      </c>
      <c r="FE79" s="148">
        <f>FE61*'Assumptions&amp;Data'!$H$107</f>
        <v>0</v>
      </c>
      <c r="FF79" s="148">
        <f>FF61*'Assumptions&amp;Data'!$H$107</f>
        <v>0</v>
      </c>
      <c r="FG79" s="148">
        <f>FG61*'Assumptions&amp;Data'!$H$107</f>
        <v>0</v>
      </c>
      <c r="FH79" s="148">
        <f>FH61*'Assumptions&amp;Data'!$H$107</f>
        <v>0</v>
      </c>
      <c r="FI79" s="148">
        <f>FI61*'Assumptions&amp;Data'!$H$107</f>
        <v>0</v>
      </c>
      <c r="FJ79" s="148">
        <f>FJ61*'Assumptions&amp;Data'!$H$107</f>
        <v>0</v>
      </c>
      <c r="FK79" s="148">
        <f>FK61*'Assumptions&amp;Data'!$H$107</f>
        <v>0</v>
      </c>
      <c r="FL79" s="148">
        <f>FL61*'Assumptions&amp;Data'!$H$107</f>
        <v>0</v>
      </c>
      <c r="FM79" s="148">
        <f>FM61*'Assumptions&amp;Data'!$H$107</f>
        <v>0</v>
      </c>
      <c r="FN79" s="148">
        <f>FN61*'Assumptions&amp;Data'!$H$107</f>
        <v>0</v>
      </c>
      <c r="FO79" s="148">
        <f>FO61*'Assumptions&amp;Data'!$H$107</f>
        <v>0</v>
      </c>
    </row>
    <row r="80" spans="1:171" x14ac:dyDescent="0.3">
      <c r="B80" s="7" t="s">
        <v>110</v>
      </c>
      <c r="C80" s="7" t="s">
        <v>112</v>
      </c>
      <c r="D80" s="53">
        <f t="shared" si="152"/>
        <v>503972.22658109205</v>
      </c>
      <c r="F80" s="148">
        <f>F62*'Assumptions&amp;Data'!$H$108</f>
        <v>0</v>
      </c>
      <c r="G80" s="148">
        <f>G62*'Assumptions&amp;Data'!$H$108</f>
        <v>0</v>
      </c>
      <c r="H80" s="148">
        <f>H62*'Assumptions&amp;Data'!$H$108</f>
        <v>0</v>
      </c>
      <c r="I80" s="148">
        <f>I62*'Assumptions&amp;Data'!$H$108</f>
        <v>0</v>
      </c>
      <c r="J80" s="148">
        <f>J62*'Assumptions&amp;Data'!$H$108</f>
        <v>0</v>
      </c>
      <c r="K80" s="148">
        <f>K62*'Assumptions&amp;Data'!$H$108</f>
        <v>0</v>
      </c>
      <c r="L80" s="148">
        <f>L62*'Assumptions&amp;Data'!$H$108</f>
        <v>0</v>
      </c>
      <c r="M80" s="148">
        <f>M62*'Assumptions&amp;Data'!$H$108</f>
        <v>0</v>
      </c>
      <c r="N80" s="148">
        <f>N62*'Assumptions&amp;Data'!$H$108</f>
        <v>0</v>
      </c>
      <c r="O80" s="148">
        <f>O62*'Assumptions&amp;Data'!$H$108</f>
        <v>0</v>
      </c>
      <c r="P80" s="148">
        <f>P62*'Assumptions&amp;Data'!$H$108</f>
        <v>0</v>
      </c>
      <c r="Q80" s="148">
        <f>Q62*'Assumptions&amp;Data'!$H$108</f>
        <v>0</v>
      </c>
      <c r="R80" s="148">
        <f>R62*'Assumptions&amp;Data'!$H$108</f>
        <v>0</v>
      </c>
      <c r="S80" s="148">
        <f>S62*'Assumptions&amp;Data'!$H$108</f>
        <v>0</v>
      </c>
      <c r="T80" s="148">
        <f>T62*'Assumptions&amp;Data'!$H$108</f>
        <v>0</v>
      </c>
      <c r="U80" s="148">
        <f>U62*'Assumptions&amp;Data'!$H$108</f>
        <v>0</v>
      </c>
      <c r="V80" s="148">
        <f>V62*'Assumptions&amp;Data'!$H$108</f>
        <v>0</v>
      </c>
      <c r="W80" s="148">
        <f>W62*'Assumptions&amp;Data'!$H$108</f>
        <v>0</v>
      </c>
      <c r="X80" s="148">
        <f>X62*'Assumptions&amp;Data'!$H$108</f>
        <v>0</v>
      </c>
      <c r="Y80" s="148">
        <f>Y62*'Assumptions&amp;Data'!$H$108</f>
        <v>0</v>
      </c>
      <c r="Z80" s="148">
        <f>Z62*'Assumptions&amp;Data'!$H$108</f>
        <v>0</v>
      </c>
      <c r="AA80" s="148">
        <f>AA62*'Assumptions&amp;Data'!$H$108</f>
        <v>0</v>
      </c>
      <c r="AB80" s="148">
        <f>AB62*'Assumptions&amp;Data'!$H$108</f>
        <v>0</v>
      </c>
      <c r="AC80" s="148">
        <f>AC62*'Assumptions&amp;Data'!$H$108</f>
        <v>0</v>
      </c>
      <c r="AD80" s="148">
        <f>AD62*'Assumptions&amp;Data'!$H$108</f>
        <v>0</v>
      </c>
      <c r="AE80" s="148">
        <f>AE62*'Assumptions&amp;Data'!$H$108</f>
        <v>0</v>
      </c>
      <c r="AF80" s="148">
        <f>AF62*'Assumptions&amp;Data'!$H$108</f>
        <v>0</v>
      </c>
      <c r="AG80" s="148">
        <f>AG62*'Assumptions&amp;Data'!$H$108</f>
        <v>0</v>
      </c>
      <c r="AH80" s="148">
        <f>AH62*'Assumptions&amp;Data'!$H$108</f>
        <v>0</v>
      </c>
      <c r="AI80" s="148">
        <f>AI62*'Assumptions&amp;Data'!$H$108</f>
        <v>0</v>
      </c>
      <c r="AJ80" s="148">
        <f>AJ62*'Assumptions&amp;Data'!$H$108</f>
        <v>0</v>
      </c>
      <c r="AK80" s="148">
        <f>AK62*'Assumptions&amp;Data'!$H$108</f>
        <v>0</v>
      </c>
      <c r="AL80" s="148">
        <f>AL62*'Assumptions&amp;Data'!$H$108</f>
        <v>37797.91699358193</v>
      </c>
      <c r="AM80" s="148">
        <f>AM62*'Assumptions&amp;Data'!$H$108</f>
        <v>37797.91699358193</v>
      </c>
      <c r="AN80" s="148">
        <f>AN62*'Assumptions&amp;Data'!$H$108</f>
        <v>37797.91699358193</v>
      </c>
      <c r="AO80" s="148">
        <f>AO62*'Assumptions&amp;Data'!$H$108</f>
        <v>25198.61132905462</v>
      </c>
      <c r="AP80" s="148">
        <f>AP62*'Assumptions&amp;Data'!$H$108</f>
        <v>25198.61132905462</v>
      </c>
      <c r="AQ80" s="148">
        <f>AQ62*'Assumptions&amp;Data'!$H$108</f>
        <v>25198.61132905462</v>
      </c>
      <c r="AR80" s="148">
        <f>AR62*'Assumptions&amp;Data'!$H$108</f>
        <v>25198.61132905462</v>
      </c>
      <c r="AS80" s="148">
        <f>AS62*'Assumptions&amp;Data'!$H$108</f>
        <v>15119.166797432772</v>
      </c>
      <c r="AT80" s="148">
        <f>AT62*'Assumptions&amp;Data'!$H$108</f>
        <v>15119.166797432772</v>
      </c>
      <c r="AU80" s="148">
        <f>AU62*'Assumptions&amp;Data'!$H$108</f>
        <v>15119.166797432772</v>
      </c>
      <c r="AV80" s="148">
        <f>AV62*'Assumptions&amp;Data'!$H$108</f>
        <v>15119.166797432772</v>
      </c>
      <c r="AW80" s="148">
        <f>AW62*'Assumptions&amp;Data'!$H$108</f>
        <v>15119.166797432772</v>
      </c>
      <c r="AX80" s="148">
        <f>AX62*'Assumptions&amp;Data'!$H$108</f>
        <v>15119.166797432772</v>
      </c>
      <c r="AY80" s="148">
        <f>AY62*'Assumptions&amp;Data'!$H$108</f>
        <v>15119.166797432772</v>
      </c>
      <c r="AZ80" s="148">
        <f>AZ62*'Assumptions&amp;Data'!$H$108</f>
        <v>15119.166797432772</v>
      </c>
      <c r="BA80" s="148">
        <f>BA62*'Assumptions&amp;Data'!$H$108</f>
        <v>15119.166797432772</v>
      </c>
      <c r="BB80" s="148">
        <f>BB62*'Assumptions&amp;Data'!$H$108</f>
        <v>15119.166797432772</v>
      </c>
      <c r="BC80" s="148">
        <f>BC62*'Assumptions&amp;Data'!$H$108</f>
        <v>15119.166797432772</v>
      </c>
      <c r="BD80" s="148">
        <f>BD62*'Assumptions&amp;Data'!$H$108</f>
        <v>15119.166797432772</v>
      </c>
      <c r="BE80" s="148">
        <f>BE62*'Assumptions&amp;Data'!$H$108</f>
        <v>15119.166797432772</v>
      </c>
      <c r="BF80" s="148">
        <f>BF62*'Assumptions&amp;Data'!$H$108</f>
        <v>15119.166797432772</v>
      </c>
      <c r="BG80" s="148">
        <f>BG62*'Assumptions&amp;Data'!$H$108</f>
        <v>15119.166797432772</v>
      </c>
      <c r="BH80" s="148">
        <f>BH62*'Assumptions&amp;Data'!$H$108</f>
        <v>35278.055860676468</v>
      </c>
      <c r="BI80" s="148">
        <f>BI62*'Assumptions&amp;Data'!$H$108</f>
        <v>15119.166797432772</v>
      </c>
      <c r="BJ80" s="148">
        <f>BJ62*'Assumptions&amp;Data'!$H$108</f>
        <v>12599.305664527154</v>
      </c>
      <c r="BK80" s="148">
        <f>BK62*'Assumptions&amp;Data'!$H$108</f>
        <v>0</v>
      </c>
      <c r="BL80" s="148">
        <f>BL62*'Assumptions&amp;Data'!$H$108</f>
        <v>0</v>
      </c>
      <c r="BM80" s="148">
        <f>BM62*'Assumptions&amp;Data'!$H$108</f>
        <v>0</v>
      </c>
      <c r="BN80" s="148">
        <f>BN62*'Assumptions&amp;Data'!$H$108</f>
        <v>0</v>
      </c>
      <c r="BO80" s="148">
        <f>BO62*'Assumptions&amp;Data'!$H$108</f>
        <v>0</v>
      </c>
      <c r="BP80" s="148">
        <f>BP62*'Assumptions&amp;Data'!$H$108</f>
        <v>0</v>
      </c>
      <c r="BQ80" s="148">
        <f>BQ62*'Assumptions&amp;Data'!$H$108</f>
        <v>0</v>
      </c>
      <c r="BR80" s="148">
        <f>BR62*'Assumptions&amp;Data'!$H$108</f>
        <v>0</v>
      </c>
      <c r="BS80" s="148">
        <f>BS62*'Assumptions&amp;Data'!$H$108</f>
        <v>0</v>
      </c>
      <c r="BT80" s="148">
        <f>BT62*'Assumptions&amp;Data'!$H$108</f>
        <v>0</v>
      </c>
      <c r="BU80" s="148">
        <f>BU62*'Assumptions&amp;Data'!$H$108</f>
        <v>0</v>
      </c>
      <c r="BV80" s="148">
        <f>BV62*'Assumptions&amp;Data'!$H$108</f>
        <v>0</v>
      </c>
      <c r="BW80" s="148">
        <f>BW62*'Assumptions&amp;Data'!$H$108</f>
        <v>0</v>
      </c>
      <c r="BX80" s="148">
        <f>BX62*'Assumptions&amp;Data'!$H$108</f>
        <v>0</v>
      </c>
      <c r="BY80" s="148">
        <f>BY62*'Assumptions&amp;Data'!$H$108</f>
        <v>0</v>
      </c>
      <c r="BZ80" s="148">
        <f>BZ62*'Assumptions&amp;Data'!$H$108</f>
        <v>0</v>
      </c>
      <c r="CA80" s="148">
        <f>CA62*'Assumptions&amp;Data'!$H$108</f>
        <v>0</v>
      </c>
      <c r="CB80" s="148">
        <f>CB62*'Assumptions&amp;Data'!$H$108</f>
        <v>0</v>
      </c>
      <c r="CC80" s="148">
        <f>CC62*'Assumptions&amp;Data'!$H$108</f>
        <v>0</v>
      </c>
      <c r="CD80" s="148">
        <f>CD62*'Assumptions&amp;Data'!$H$108</f>
        <v>0</v>
      </c>
      <c r="CE80" s="148">
        <f>CE62*'Assumptions&amp;Data'!$H$108</f>
        <v>0</v>
      </c>
      <c r="CF80" s="148">
        <f>CF62*'Assumptions&amp;Data'!$H$108</f>
        <v>0</v>
      </c>
      <c r="CG80" s="148">
        <f>CG62*'Assumptions&amp;Data'!$H$108</f>
        <v>0</v>
      </c>
      <c r="CH80" s="148">
        <f>CH62*'Assumptions&amp;Data'!$H$108</f>
        <v>0</v>
      </c>
      <c r="CI80" s="148">
        <f>CI62*'Assumptions&amp;Data'!$H$108</f>
        <v>0</v>
      </c>
      <c r="CJ80" s="148">
        <f>CJ62*'Assumptions&amp;Data'!$H$108</f>
        <v>0</v>
      </c>
      <c r="CK80" s="148">
        <f>CK62*'Assumptions&amp;Data'!$H$108</f>
        <v>0</v>
      </c>
      <c r="CL80" s="148">
        <f>CL62*'Assumptions&amp;Data'!$H$108</f>
        <v>0</v>
      </c>
      <c r="CM80" s="148">
        <f>CM62*'Assumptions&amp;Data'!$H$108</f>
        <v>0</v>
      </c>
      <c r="CN80" s="148">
        <f>CN62*'Assumptions&amp;Data'!$H$108</f>
        <v>0</v>
      </c>
      <c r="CO80" s="148">
        <f>CO62*'Assumptions&amp;Data'!$H$108</f>
        <v>0</v>
      </c>
      <c r="CP80" s="148">
        <f>CP62*'Assumptions&amp;Data'!$H$108</f>
        <v>0</v>
      </c>
      <c r="CQ80" s="148">
        <f>CQ62*'Assumptions&amp;Data'!$H$108</f>
        <v>0</v>
      </c>
      <c r="CR80" s="148">
        <f>CR62*'Assumptions&amp;Data'!$H$108</f>
        <v>0</v>
      </c>
      <c r="CS80" s="148">
        <f>CS62*'Assumptions&amp;Data'!$H$108</f>
        <v>0</v>
      </c>
      <c r="CT80" s="148">
        <f>CT62*'Assumptions&amp;Data'!$H$108</f>
        <v>0</v>
      </c>
      <c r="CU80" s="148">
        <f>CU62*'Assumptions&amp;Data'!$H$108</f>
        <v>0</v>
      </c>
      <c r="CV80" s="148">
        <f>CV62*'Assumptions&amp;Data'!$H$108</f>
        <v>0</v>
      </c>
      <c r="CW80" s="148">
        <f>CW62*'Assumptions&amp;Data'!$H$108</f>
        <v>0</v>
      </c>
      <c r="CX80" s="148">
        <f>CX62*'Assumptions&amp;Data'!$H$108</f>
        <v>0</v>
      </c>
      <c r="CY80" s="148">
        <f>CY62*'Assumptions&amp;Data'!$H$108</f>
        <v>0</v>
      </c>
      <c r="CZ80" s="148">
        <f>CZ62*'Assumptions&amp;Data'!$H$108</f>
        <v>0</v>
      </c>
      <c r="DA80" s="148">
        <f>DA62*'Assumptions&amp;Data'!$H$108</f>
        <v>0</v>
      </c>
      <c r="DB80" s="148">
        <f>DB62*'Assumptions&amp;Data'!$H$108</f>
        <v>0</v>
      </c>
      <c r="DC80" s="148">
        <f>DC62*'Assumptions&amp;Data'!$H$108</f>
        <v>0</v>
      </c>
      <c r="DD80" s="148">
        <f>DD62*'Assumptions&amp;Data'!$H$108</f>
        <v>0</v>
      </c>
      <c r="DE80" s="148">
        <f>DE62*'Assumptions&amp;Data'!$H$108</f>
        <v>0</v>
      </c>
      <c r="DF80" s="148">
        <f>DF62*'Assumptions&amp;Data'!$H$108</f>
        <v>0</v>
      </c>
      <c r="DG80" s="148">
        <f>DG62*'Assumptions&amp;Data'!$H$108</f>
        <v>0</v>
      </c>
      <c r="DH80" s="148">
        <f>DH62*'Assumptions&amp;Data'!$H$108</f>
        <v>0</v>
      </c>
      <c r="DI80" s="148">
        <f>DI62*'Assumptions&amp;Data'!$H$108</f>
        <v>0</v>
      </c>
      <c r="DJ80" s="148">
        <f>DJ62*'Assumptions&amp;Data'!$H$108</f>
        <v>0</v>
      </c>
      <c r="DK80" s="148">
        <f>DK62*'Assumptions&amp;Data'!$H$108</f>
        <v>0</v>
      </c>
      <c r="DL80" s="148">
        <f>DL62*'Assumptions&amp;Data'!$H$108</f>
        <v>0</v>
      </c>
      <c r="DM80" s="148">
        <f>DM62*'Assumptions&amp;Data'!$H$108</f>
        <v>0</v>
      </c>
      <c r="DN80" s="148">
        <f>DN62*'Assumptions&amp;Data'!$H$108</f>
        <v>0</v>
      </c>
      <c r="DO80" s="148">
        <f>DO62*'Assumptions&amp;Data'!$H$108</f>
        <v>0</v>
      </c>
      <c r="DP80" s="148">
        <f>DP62*'Assumptions&amp;Data'!$H$108</f>
        <v>0</v>
      </c>
      <c r="DQ80" s="148">
        <f>DQ62*'Assumptions&amp;Data'!$H$108</f>
        <v>0</v>
      </c>
      <c r="DR80" s="148">
        <f>DR62*'Assumptions&amp;Data'!$H$108</f>
        <v>0</v>
      </c>
      <c r="DS80" s="148">
        <f>DS62*'Assumptions&amp;Data'!$H$108</f>
        <v>0</v>
      </c>
      <c r="DT80" s="148">
        <f>DT62*'Assumptions&amp;Data'!$H$108</f>
        <v>0</v>
      </c>
      <c r="DU80" s="148">
        <f>DU62*'Assumptions&amp;Data'!$H$108</f>
        <v>0</v>
      </c>
      <c r="DV80" s="148">
        <f>DV62*'Assumptions&amp;Data'!$H$108</f>
        <v>0</v>
      </c>
      <c r="DW80" s="148">
        <f>DW62*'Assumptions&amp;Data'!$H$108</f>
        <v>0</v>
      </c>
      <c r="DX80" s="148">
        <f>DX62*'Assumptions&amp;Data'!$H$108</f>
        <v>0</v>
      </c>
      <c r="DY80" s="148">
        <f>DY62*'Assumptions&amp;Data'!$H$108</f>
        <v>0</v>
      </c>
      <c r="DZ80" s="148">
        <f>DZ62*'Assumptions&amp;Data'!$H$108</f>
        <v>0</v>
      </c>
      <c r="EA80" s="148">
        <f>EA62*'Assumptions&amp;Data'!$H$108</f>
        <v>0</v>
      </c>
      <c r="EB80" s="148">
        <f>EB62*'Assumptions&amp;Data'!$H$108</f>
        <v>0</v>
      </c>
      <c r="EC80" s="148">
        <f>EC62*'Assumptions&amp;Data'!$H$108</f>
        <v>0</v>
      </c>
      <c r="ED80" s="148">
        <f>ED62*'Assumptions&amp;Data'!$H$108</f>
        <v>0</v>
      </c>
      <c r="EE80" s="148">
        <f>EE62*'Assumptions&amp;Data'!$H$108</f>
        <v>0</v>
      </c>
      <c r="EF80" s="148">
        <f>EF62*'Assumptions&amp;Data'!$H$108</f>
        <v>0</v>
      </c>
      <c r="EG80" s="148">
        <f>EG62*'Assumptions&amp;Data'!$H$108</f>
        <v>0</v>
      </c>
      <c r="EH80" s="148">
        <f>EH62*'Assumptions&amp;Data'!$H$108</f>
        <v>0</v>
      </c>
      <c r="EI80" s="148">
        <f>EI62*'Assumptions&amp;Data'!$H$108</f>
        <v>0</v>
      </c>
      <c r="EJ80" s="148">
        <f>EJ62*'Assumptions&amp;Data'!$H$108</f>
        <v>0</v>
      </c>
      <c r="EK80" s="148">
        <f>EK62*'Assumptions&amp;Data'!$H$108</f>
        <v>0</v>
      </c>
      <c r="EL80" s="148">
        <f>EL62*'Assumptions&amp;Data'!$H$108</f>
        <v>0</v>
      </c>
      <c r="EM80" s="148">
        <f>EM62*'Assumptions&amp;Data'!$H$108</f>
        <v>0</v>
      </c>
      <c r="EN80" s="148">
        <f>EN62*'Assumptions&amp;Data'!$H$108</f>
        <v>0</v>
      </c>
      <c r="EO80" s="148">
        <f>EO62*'Assumptions&amp;Data'!$H$108</f>
        <v>0</v>
      </c>
      <c r="EP80" s="148">
        <f>EP62*'Assumptions&amp;Data'!$H$108</f>
        <v>0</v>
      </c>
      <c r="EQ80" s="148">
        <f>EQ62*'Assumptions&amp;Data'!$H$108</f>
        <v>0</v>
      </c>
      <c r="ER80" s="148">
        <f>ER62*'Assumptions&amp;Data'!$H$108</f>
        <v>0</v>
      </c>
      <c r="ES80" s="148">
        <f>ES62*'Assumptions&amp;Data'!$H$108</f>
        <v>0</v>
      </c>
      <c r="ET80" s="148">
        <f>ET62*'Assumptions&amp;Data'!$H$108</f>
        <v>0</v>
      </c>
      <c r="EU80" s="148">
        <f>EU62*'Assumptions&amp;Data'!$H$108</f>
        <v>0</v>
      </c>
      <c r="EV80" s="148">
        <f>EV62*'Assumptions&amp;Data'!$H$108</f>
        <v>0</v>
      </c>
      <c r="EW80" s="148">
        <f>EW62*'Assumptions&amp;Data'!$H$108</f>
        <v>0</v>
      </c>
      <c r="EX80" s="148">
        <f>EX62*'Assumptions&amp;Data'!$H$108</f>
        <v>0</v>
      </c>
      <c r="EY80" s="148">
        <f>EY62*'Assumptions&amp;Data'!$H$108</f>
        <v>0</v>
      </c>
      <c r="EZ80" s="148">
        <f>EZ62*'Assumptions&amp;Data'!$H$108</f>
        <v>0</v>
      </c>
      <c r="FA80" s="148">
        <f>FA62*'Assumptions&amp;Data'!$H$108</f>
        <v>0</v>
      </c>
      <c r="FB80" s="148">
        <f>FB62*'Assumptions&amp;Data'!$H$108</f>
        <v>0</v>
      </c>
      <c r="FC80" s="148">
        <f>FC62*'Assumptions&amp;Data'!$H$108</f>
        <v>0</v>
      </c>
      <c r="FD80" s="148">
        <f>FD62*'Assumptions&amp;Data'!$H$108</f>
        <v>0</v>
      </c>
      <c r="FE80" s="148">
        <f>FE62*'Assumptions&amp;Data'!$H$108</f>
        <v>0</v>
      </c>
      <c r="FF80" s="148">
        <f>FF62*'Assumptions&amp;Data'!$H$108</f>
        <v>0</v>
      </c>
      <c r="FG80" s="148">
        <f>FG62*'Assumptions&amp;Data'!$H$108</f>
        <v>0</v>
      </c>
      <c r="FH80" s="148">
        <f>FH62*'Assumptions&amp;Data'!$H$108</f>
        <v>0</v>
      </c>
      <c r="FI80" s="148">
        <f>FI62*'Assumptions&amp;Data'!$H$108</f>
        <v>0</v>
      </c>
      <c r="FJ80" s="148">
        <f>FJ62*'Assumptions&amp;Data'!$H$108</f>
        <v>0</v>
      </c>
      <c r="FK80" s="148">
        <f>FK62*'Assumptions&amp;Data'!$H$108</f>
        <v>0</v>
      </c>
      <c r="FL80" s="148">
        <f>FL62*'Assumptions&amp;Data'!$H$108</f>
        <v>0</v>
      </c>
      <c r="FM80" s="148">
        <f>FM62*'Assumptions&amp;Data'!$H$108</f>
        <v>0</v>
      </c>
      <c r="FN80" s="148">
        <f>FN62*'Assumptions&amp;Data'!$H$108</f>
        <v>0</v>
      </c>
      <c r="FO80" s="148">
        <f>FO62*'Assumptions&amp;Data'!$H$108</f>
        <v>0</v>
      </c>
    </row>
    <row r="81" spans="2:171" x14ac:dyDescent="0.3"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  <c r="AF81" s="148"/>
      <c r="AG81" s="148"/>
      <c r="AH81" s="148"/>
      <c r="AI81" s="148"/>
      <c r="AJ81" s="148"/>
      <c r="AK81" s="148"/>
      <c r="AL81" s="148"/>
      <c r="AM81" s="148"/>
      <c r="AN81" s="148"/>
      <c r="AO81" s="148"/>
      <c r="AP81" s="148"/>
      <c r="AQ81" s="148"/>
      <c r="AR81" s="148"/>
      <c r="AS81" s="148"/>
      <c r="AT81" s="148"/>
      <c r="AU81" s="148"/>
      <c r="AV81" s="148"/>
      <c r="AW81" s="148"/>
      <c r="AX81" s="148"/>
      <c r="AY81" s="148"/>
      <c r="AZ81" s="148"/>
      <c r="BA81" s="148"/>
      <c r="BB81" s="148"/>
      <c r="BC81" s="148"/>
      <c r="BD81" s="148"/>
      <c r="BE81" s="148"/>
      <c r="BF81" s="148"/>
      <c r="BG81" s="148"/>
      <c r="BH81" s="148"/>
      <c r="BI81" s="148"/>
      <c r="BJ81" s="148"/>
      <c r="BK81" s="148"/>
      <c r="BL81" s="148"/>
      <c r="BM81" s="148"/>
      <c r="BN81" s="148"/>
      <c r="BO81" s="148"/>
      <c r="BP81" s="148"/>
      <c r="BQ81" s="148"/>
      <c r="BR81" s="148"/>
      <c r="BS81" s="148"/>
      <c r="BT81" s="148"/>
      <c r="BU81" s="148"/>
      <c r="BV81" s="148"/>
      <c r="BW81" s="148"/>
      <c r="BX81" s="148"/>
      <c r="BY81" s="148"/>
      <c r="BZ81" s="148"/>
      <c r="CA81" s="148"/>
      <c r="CB81" s="148"/>
      <c r="CC81" s="148"/>
      <c r="CD81" s="148"/>
      <c r="CE81" s="148"/>
      <c r="CF81" s="148"/>
      <c r="CG81" s="148"/>
      <c r="CH81" s="148"/>
      <c r="CI81" s="148"/>
      <c r="CJ81" s="148"/>
      <c r="CK81" s="148"/>
      <c r="CL81" s="148"/>
      <c r="CM81" s="148"/>
      <c r="CN81" s="148"/>
      <c r="CO81" s="148"/>
      <c r="CP81" s="148"/>
      <c r="CQ81" s="148"/>
      <c r="CR81" s="148"/>
      <c r="CS81" s="148"/>
      <c r="CT81" s="148"/>
      <c r="CU81" s="148"/>
      <c r="CV81" s="148"/>
      <c r="CW81" s="148"/>
      <c r="CX81" s="148"/>
      <c r="CY81" s="148"/>
      <c r="CZ81" s="148"/>
      <c r="DA81" s="148"/>
      <c r="DB81" s="148"/>
      <c r="DC81" s="148"/>
      <c r="DD81" s="148"/>
      <c r="DE81" s="148"/>
      <c r="DF81" s="148"/>
      <c r="DG81" s="148"/>
      <c r="DH81" s="148"/>
      <c r="DI81" s="148"/>
      <c r="DJ81" s="148"/>
      <c r="DK81" s="148"/>
      <c r="DL81" s="148"/>
      <c r="DM81" s="148"/>
      <c r="DN81" s="148"/>
      <c r="DO81" s="148"/>
      <c r="DP81" s="148"/>
      <c r="DQ81" s="148"/>
      <c r="DR81" s="148"/>
      <c r="DS81" s="148"/>
      <c r="DT81" s="148"/>
      <c r="DU81" s="148"/>
      <c r="DV81" s="148"/>
      <c r="DW81" s="148"/>
      <c r="DX81" s="148"/>
      <c r="DY81" s="148"/>
      <c r="DZ81" s="148"/>
      <c r="EA81" s="148"/>
      <c r="EB81" s="148"/>
      <c r="EC81" s="148"/>
      <c r="ED81" s="148"/>
      <c r="EE81" s="148"/>
      <c r="EF81" s="148"/>
      <c r="EG81" s="148"/>
      <c r="EH81" s="148"/>
      <c r="EI81" s="148"/>
      <c r="EJ81" s="148"/>
      <c r="EK81" s="148"/>
      <c r="EL81" s="148"/>
      <c r="EM81" s="148"/>
      <c r="EN81" s="148"/>
      <c r="EO81" s="148"/>
      <c r="EP81" s="148"/>
      <c r="EQ81" s="148"/>
      <c r="ER81" s="148"/>
      <c r="ES81" s="148"/>
      <c r="ET81" s="148"/>
      <c r="EU81" s="148"/>
      <c r="EV81" s="148"/>
      <c r="EW81" s="148"/>
      <c r="EX81" s="148"/>
      <c r="EY81" s="148"/>
      <c r="EZ81" s="148"/>
      <c r="FA81" s="148"/>
      <c r="FB81" s="148"/>
      <c r="FC81" s="148"/>
      <c r="FD81" s="148"/>
      <c r="FE81" s="148"/>
      <c r="FF81" s="148"/>
      <c r="FG81" s="148"/>
      <c r="FH81" s="148"/>
      <c r="FI81" s="148"/>
      <c r="FJ81" s="148"/>
      <c r="FK81" s="148"/>
      <c r="FL81" s="148"/>
      <c r="FM81" s="148"/>
      <c r="FN81" s="148"/>
      <c r="FO81" s="148"/>
    </row>
    <row r="82" spans="2:171" x14ac:dyDescent="0.3">
      <c r="B82" s="57" t="str">
        <f>B34</f>
        <v>4 BHK  + S</v>
      </c>
      <c r="C82" s="57" t="s">
        <v>112</v>
      </c>
      <c r="D82" s="118">
        <f>SUM(F82:FO82)</f>
        <v>839953.71096848685</v>
      </c>
      <c r="E82" s="57"/>
      <c r="F82" s="164">
        <f>SUM(F83:F85)</f>
        <v>0</v>
      </c>
      <c r="G82" s="164">
        <f t="shared" ref="G82:BR82" si="153">SUM(G83:G85)</f>
        <v>0</v>
      </c>
      <c r="H82" s="164">
        <f t="shared" si="153"/>
        <v>0</v>
      </c>
      <c r="I82" s="164">
        <f t="shared" si="153"/>
        <v>0</v>
      </c>
      <c r="J82" s="164">
        <f t="shared" si="153"/>
        <v>0</v>
      </c>
      <c r="K82" s="164">
        <f t="shared" si="153"/>
        <v>0</v>
      </c>
      <c r="L82" s="164">
        <f t="shared" si="153"/>
        <v>0</v>
      </c>
      <c r="M82" s="164">
        <f t="shared" si="153"/>
        <v>0</v>
      </c>
      <c r="N82" s="164">
        <f t="shared" si="153"/>
        <v>15749.132080659136</v>
      </c>
      <c r="O82" s="164">
        <f t="shared" si="153"/>
        <v>15749.132080659136</v>
      </c>
      <c r="P82" s="164">
        <f t="shared" si="153"/>
        <v>15749.132080659136</v>
      </c>
      <c r="Q82" s="164">
        <f t="shared" si="153"/>
        <v>10499.421387106093</v>
      </c>
      <c r="R82" s="164">
        <f t="shared" si="153"/>
        <v>10499.421387106093</v>
      </c>
      <c r="S82" s="164">
        <f t="shared" si="153"/>
        <v>10499.421387106093</v>
      </c>
      <c r="T82" s="164">
        <f t="shared" si="153"/>
        <v>10499.421387106093</v>
      </c>
      <c r="U82" s="164">
        <f t="shared" si="153"/>
        <v>6299.652832263655</v>
      </c>
      <c r="V82" s="164">
        <f t="shared" si="153"/>
        <v>6299.652832263655</v>
      </c>
      <c r="W82" s="164">
        <f t="shared" si="153"/>
        <v>6299.652832263655</v>
      </c>
      <c r="X82" s="164">
        <f t="shared" si="153"/>
        <v>6299.652832263655</v>
      </c>
      <c r="Y82" s="164">
        <f t="shared" si="153"/>
        <v>6299.652832263655</v>
      </c>
      <c r="Z82" s="164">
        <f t="shared" si="153"/>
        <v>25198.611329054616</v>
      </c>
      <c r="AA82" s="164">
        <f t="shared" si="153"/>
        <v>25198.611329054616</v>
      </c>
      <c r="AB82" s="164">
        <f t="shared" si="153"/>
        <v>25198.611329054616</v>
      </c>
      <c r="AC82" s="164">
        <f t="shared" si="153"/>
        <v>18898.958496790965</v>
      </c>
      <c r="AD82" s="164">
        <f t="shared" si="153"/>
        <v>18898.958496790965</v>
      </c>
      <c r="AE82" s="164">
        <f t="shared" si="153"/>
        <v>18898.958496790965</v>
      </c>
      <c r="AF82" s="164">
        <f t="shared" si="153"/>
        <v>18898.958496790965</v>
      </c>
      <c r="AG82" s="164">
        <f t="shared" si="153"/>
        <v>13859.236230980041</v>
      </c>
      <c r="AH82" s="164">
        <f t="shared" si="153"/>
        <v>13859.236230980041</v>
      </c>
      <c r="AI82" s="164">
        <f t="shared" si="153"/>
        <v>13859.236230980041</v>
      </c>
      <c r="AJ82" s="164">
        <f t="shared" si="153"/>
        <v>22258.773340664913</v>
      </c>
      <c r="AK82" s="164">
        <f t="shared" si="153"/>
        <v>13859.236230980041</v>
      </c>
      <c r="AL82" s="164">
        <f t="shared" si="153"/>
        <v>41157.731837455809</v>
      </c>
      <c r="AM82" s="164">
        <f t="shared" si="153"/>
        <v>35908.021143902828</v>
      </c>
      <c r="AN82" s="164">
        <f t="shared" si="153"/>
        <v>35908.021143902828</v>
      </c>
      <c r="AO82" s="164">
        <f t="shared" si="153"/>
        <v>26458.541895507347</v>
      </c>
      <c r="AP82" s="164">
        <f t="shared" si="153"/>
        <v>26458.541895507347</v>
      </c>
      <c r="AQ82" s="164">
        <f t="shared" si="153"/>
        <v>26458.541895507347</v>
      </c>
      <c r="AR82" s="164">
        <f t="shared" si="153"/>
        <v>26458.541895507347</v>
      </c>
      <c r="AS82" s="164">
        <f t="shared" si="153"/>
        <v>18898.958496790961</v>
      </c>
      <c r="AT82" s="164">
        <f t="shared" si="153"/>
        <v>18898.958496790961</v>
      </c>
      <c r="AU82" s="164">
        <f t="shared" si="153"/>
        <v>18898.958496790961</v>
      </c>
      <c r="AV82" s="164">
        <f t="shared" si="153"/>
        <v>28978.403028412809</v>
      </c>
      <c r="AW82" s="164">
        <f t="shared" si="153"/>
        <v>18898.958496790961</v>
      </c>
      <c r="AX82" s="164">
        <f t="shared" si="153"/>
        <v>17639.027930338154</v>
      </c>
      <c r="AY82" s="164">
        <f t="shared" si="153"/>
        <v>11339.375098074577</v>
      </c>
      <c r="AZ82" s="164">
        <f t="shared" si="153"/>
        <v>11339.375098074577</v>
      </c>
      <c r="BA82" s="164">
        <f t="shared" si="153"/>
        <v>11339.375098074577</v>
      </c>
      <c r="BB82" s="164">
        <f t="shared" si="153"/>
        <v>11339.375098074577</v>
      </c>
      <c r="BC82" s="164">
        <f t="shared" si="153"/>
        <v>11339.375098074577</v>
      </c>
      <c r="BD82" s="164">
        <f t="shared" si="153"/>
        <v>11339.375098074577</v>
      </c>
      <c r="BE82" s="164">
        <f t="shared" si="153"/>
        <v>11339.375098074577</v>
      </c>
      <c r="BF82" s="164">
        <f t="shared" si="153"/>
        <v>11339.375098074577</v>
      </c>
      <c r="BG82" s="164">
        <f t="shared" si="153"/>
        <v>11339.375098074577</v>
      </c>
      <c r="BH82" s="164">
        <f t="shared" si="153"/>
        <v>26458.541895507347</v>
      </c>
      <c r="BI82" s="164">
        <f t="shared" si="153"/>
        <v>11339.375098074577</v>
      </c>
      <c r="BJ82" s="164">
        <f t="shared" si="153"/>
        <v>9449.4792483953624</v>
      </c>
      <c r="BK82" s="164">
        <f t="shared" si="153"/>
        <v>0</v>
      </c>
      <c r="BL82" s="164">
        <f t="shared" si="153"/>
        <v>0</v>
      </c>
      <c r="BM82" s="164">
        <f t="shared" si="153"/>
        <v>0</v>
      </c>
      <c r="BN82" s="164">
        <f t="shared" si="153"/>
        <v>0</v>
      </c>
      <c r="BO82" s="164">
        <f t="shared" si="153"/>
        <v>0</v>
      </c>
      <c r="BP82" s="164">
        <f t="shared" si="153"/>
        <v>0</v>
      </c>
      <c r="BQ82" s="164">
        <f t="shared" si="153"/>
        <v>0</v>
      </c>
      <c r="BR82" s="164">
        <f t="shared" si="153"/>
        <v>0</v>
      </c>
      <c r="BS82" s="164">
        <f t="shared" ref="BS82:ED82" si="154">SUM(BS83:BS85)</f>
        <v>0</v>
      </c>
      <c r="BT82" s="164">
        <f t="shared" si="154"/>
        <v>0</v>
      </c>
      <c r="BU82" s="164">
        <f t="shared" si="154"/>
        <v>0</v>
      </c>
      <c r="BV82" s="164">
        <f t="shared" si="154"/>
        <v>0</v>
      </c>
      <c r="BW82" s="164">
        <f t="shared" si="154"/>
        <v>0</v>
      </c>
      <c r="BX82" s="164">
        <f t="shared" si="154"/>
        <v>0</v>
      </c>
      <c r="BY82" s="164">
        <f t="shared" si="154"/>
        <v>0</v>
      </c>
      <c r="BZ82" s="164">
        <f t="shared" si="154"/>
        <v>0</v>
      </c>
      <c r="CA82" s="164">
        <f t="shared" si="154"/>
        <v>0</v>
      </c>
      <c r="CB82" s="164">
        <f t="shared" si="154"/>
        <v>0</v>
      </c>
      <c r="CC82" s="164">
        <f t="shared" si="154"/>
        <v>0</v>
      </c>
      <c r="CD82" s="164">
        <f t="shared" si="154"/>
        <v>0</v>
      </c>
      <c r="CE82" s="164">
        <f t="shared" si="154"/>
        <v>0</v>
      </c>
      <c r="CF82" s="164">
        <f t="shared" si="154"/>
        <v>0</v>
      </c>
      <c r="CG82" s="164">
        <f t="shared" si="154"/>
        <v>0</v>
      </c>
      <c r="CH82" s="164">
        <f t="shared" si="154"/>
        <v>0</v>
      </c>
      <c r="CI82" s="164">
        <f t="shared" si="154"/>
        <v>0</v>
      </c>
      <c r="CJ82" s="164">
        <f t="shared" si="154"/>
        <v>0</v>
      </c>
      <c r="CK82" s="164">
        <f t="shared" si="154"/>
        <v>0</v>
      </c>
      <c r="CL82" s="164">
        <f t="shared" si="154"/>
        <v>0</v>
      </c>
      <c r="CM82" s="164">
        <f t="shared" si="154"/>
        <v>0</v>
      </c>
      <c r="CN82" s="164">
        <f t="shared" si="154"/>
        <v>0</v>
      </c>
      <c r="CO82" s="164">
        <f t="shared" si="154"/>
        <v>0</v>
      </c>
      <c r="CP82" s="164">
        <f t="shared" si="154"/>
        <v>0</v>
      </c>
      <c r="CQ82" s="164">
        <f t="shared" si="154"/>
        <v>0</v>
      </c>
      <c r="CR82" s="164">
        <f t="shared" si="154"/>
        <v>0</v>
      </c>
      <c r="CS82" s="164">
        <f t="shared" si="154"/>
        <v>0</v>
      </c>
      <c r="CT82" s="164">
        <f t="shared" si="154"/>
        <v>0</v>
      </c>
      <c r="CU82" s="164">
        <f t="shared" si="154"/>
        <v>0</v>
      </c>
      <c r="CV82" s="164">
        <f t="shared" si="154"/>
        <v>0</v>
      </c>
      <c r="CW82" s="164">
        <f t="shared" si="154"/>
        <v>0</v>
      </c>
      <c r="CX82" s="164">
        <f t="shared" si="154"/>
        <v>0</v>
      </c>
      <c r="CY82" s="164">
        <f t="shared" si="154"/>
        <v>0</v>
      </c>
      <c r="CZ82" s="164">
        <f t="shared" si="154"/>
        <v>0</v>
      </c>
      <c r="DA82" s="164">
        <f t="shared" si="154"/>
        <v>0</v>
      </c>
      <c r="DB82" s="164">
        <f t="shared" si="154"/>
        <v>0</v>
      </c>
      <c r="DC82" s="164">
        <f t="shared" si="154"/>
        <v>0</v>
      </c>
      <c r="DD82" s="164">
        <f t="shared" si="154"/>
        <v>0</v>
      </c>
      <c r="DE82" s="164">
        <f t="shared" si="154"/>
        <v>0</v>
      </c>
      <c r="DF82" s="164">
        <f t="shared" si="154"/>
        <v>0</v>
      </c>
      <c r="DG82" s="164">
        <f t="shared" si="154"/>
        <v>0</v>
      </c>
      <c r="DH82" s="164">
        <f t="shared" si="154"/>
        <v>0</v>
      </c>
      <c r="DI82" s="164">
        <f t="shared" si="154"/>
        <v>0</v>
      </c>
      <c r="DJ82" s="164">
        <f t="shared" si="154"/>
        <v>0</v>
      </c>
      <c r="DK82" s="164">
        <f t="shared" si="154"/>
        <v>0</v>
      </c>
      <c r="DL82" s="164">
        <f t="shared" si="154"/>
        <v>0</v>
      </c>
      <c r="DM82" s="164">
        <f t="shared" si="154"/>
        <v>0</v>
      </c>
      <c r="DN82" s="164">
        <f t="shared" si="154"/>
        <v>0</v>
      </c>
      <c r="DO82" s="164">
        <f t="shared" si="154"/>
        <v>0</v>
      </c>
      <c r="DP82" s="164">
        <f t="shared" si="154"/>
        <v>0</v>
      </c>
      <c r="DQ82" s="164">
        <f t="shared" si="154"/>
        <v>0</v>
      </c>
      <c r="DR82" s="164">
        <f t="shared" si="154"/>
        <v>0</v>
      </c>
      <c r="DS82" s="164">
        <f t="shared" si="154"/>
        <v>0</v>
      </c>
      <c r="DT82" s="164">
        <f t="shared" si="154"/>
        <v>0</v>
      </c>
      <c r="DU82" s="164">
        <f t="shared" si="154"/>
        <v>0</v>
      </c>
      <c r="DV82" s="164">
        <f t="shared" si="154"/>
        <v>0</v>
      </c>
      <c r="DW82" s="164">
        <f t="shared" si="154"/>
        <v>0</v>
      </c>
      <c r="DX82" s="164">
        <f t="shared" si="154"/>
        <v>0</v>
      </c>
      <c r="DY82" s="164">
        <f t="shared" si="154"/>
        <v>0</v>
      </c>
      <c r="DZ82" s="164">
        <f t="shared" si="154"/>
        <v>0</v>
      </c>
      <c r="EA82" s="164">
        <f t="shared" si="154"/>
        <v>0</v>
      </c>
      <c r="EB82" s="164">
        <f t="shared" si="154"/>
        <v>0</v>
      </c>
      <c r="EC82" s="164">
        <f t="shared" si="154"/>
        <v>0</v>
      </c>
      <c r="ED82" s="164">
        <f t="shared" si="154"/>
        <v>0</v>
      </c>
      <c r="EE82" s="164">
        <f t="shared" ref="EE82:FO82" si="155">SUM(EE83:EE85)</f>
        <v>0</v>
      </c>
      <c r="EF82" s="164">
        <f t="shared" si="155"/>
        <v>0</v>
      </c>
      <c r="EG82" s="164">
        <f t="shared" si="155"/>
        <v>0</v>
      </c>
      <c r="EH82" s="164">
        <f t="shared" si="155"/>
        <v>0</v>
      </c>
      <c r="EI82" s="164">
        <f t="shared" si="155"/>
        <v>0</v>
      </c>
      <c r="EJ82" s="164">
        <f t="shared" si="155"/>
        <v>0</v>
      </c>
      <c r="EK82" s="164">
        <f t="shared" si="155"/>
        <v>0</v>
      </c>
      <c r="EL82" s="164">
        <f t="shared" si="155"/>
        <v>0</v>
      </c>
      <c r="EM82" s="164">
        <f t="shared" si="155"/>
        <v>0</v>
      </c>
      <c r="EN82" s="164">
        <f t="shared" si="155"/>
        <v>0</v>
      </c>
      <c r="EO82" s="164">
        <f t="shared" si="155"/>
        <v>0</v>
      </c>
      <c r="EP82" s="164">
        <f t="shared" si="155"/>
        <v>0</v>
      </c>
      <c r="EQ82" s="164">
        <f t="shared" si="155"/>
        <v>0</v>
      </c>
      <c r="ER82" s="164">
        <f t="shared" si="155"/>
        <v>0</v>
      </c>
      <c r="ES82" s="164">
        <f t="shared" si="155"/>
        <v>0</v>
      </c>
      <c r="ET82" s="164">
        <f t="shared" si="155"/>
        <v>0</v>
      </c>
      <c r="EU82" s="164">
        <f t="shared" si="155"/>
        <v>0</v>
      </c>
      <c r="EV82" s="164">
        <f t="shared" si="155"/>
        <v>0</v>
      </c>
      <c r="EW82" s="164">
        <f t="shared" si="155"/>
        <v>0</v>
      </c>
      <c r="EX82" s="164">
        <f t="shared" si="155"/>
        <v>0</v>
      </c>
      <c r="EY82" s="164">
        <f t="shared" si="155"/>
        <v>0</v>
      </c>
      <c r="EZ82" s="164">
        <f t="shared" si="155"/>
        <v>0</v>
      </c>
      <c r="FA82" s="164">
        <f t="shared" si="155"/>
        <v>0</v>
      </c>
      <c r="FB82" s="164">
        <f t="shared" si="155"/>
        <v>0</v>
      </c>
      <c r="FC82" s="164">
        <f t="shared" si="155"/>
        <v>0</v>
      </c>
      <c r="FD82" s="164">
        <f t="shared" si="155"/>
        <v>0</v>
      </c>
      <c r="FE82" s="164">
        <f t="shared" si="155"/>
        <v>0</v>
      </c>
      <c r="FF82" s="164">
        <f t="shared" si="155"/>
        <v>0</v>
      </c>
      <c r="FG82" s="164">
        <f t="shared" si="155"/>
        <v>0</v>
      </c>
      <c r="FH82" s="164">
        <f t="shared" si="155"/>
        <v>0</v>
      </c>
      <c r="FI82" s="164">
        <f t="shared" si="155"/>
        <v>0</v>
      </c>
      <c r="FJ82" s="164">
        <f t="shared" si="155"/>
        <v>0</v>
      </c>
      <c r="FK82" s="164">
        <f t="shared" si="155"/>
        <v>0</v>
      </c>
      <c r="FL82" s="164">
        <f t="shared" si="155"/>
        <v>0</v>
      </c>
      <c r="FM82" s="164">
        <f t="shared" si="155"/>
        <v>0</v>
      </c>
      <c r="FN82" s="164">
        <f t="shared" si="155"/>
        <v>0</v>
      </c>
      <c r="FO82" s="164">
        <f t="shared" si="155"/>
        <v>0</v>
      </c>
    </row>
    <row r="83" spans="2:171" x14ac:dyDescent="0.3">
      <c r="B83" s="7" t="s">
        <v>108</v>
      </c>
      <c r="C83" s="7" t="s">
        <v>112</v>
      </c>
      <c r="D83" s="53">
        <f>SUM(F83:FO83)</f>
        <v>209988.42774212168</v>
      </c>
      <c r="F83" s="148">
        <f>F60*'Assumptions&amp;Data'!$I$106</f>
        <v>0</v>
      </c>
      <c r="G83" s="148">
        <f>G60*'Assumptions&amp;Data'!$I$106</f>
        <v>0</v>
      </c>
      <c r="H83" s="148">
        <f>H60*'Assumptions&amp;Data'!$I$106</f>
        <v>0</v>
      </c>
      <c r="I83" s="148">
        <f>I60*'Assumptions&amp;Data'!$I$106</f>
        <v>0</v>
      </c>
      <c r="J83" s="148">
        <f>J60*'Assumptions&amp;Data'!$I$106</f>
        <v>0</v>
      </c>
      <c r="K83" s="148">
        <f>K60*'Assumptions&amp;Data'!$I$106</f>
        <v>0</v>
      </c>
      <c r="L83" s="148">
        <f>L60*'Assumptions&amp;Data'!$I$106</f>
        <v>0</v>
      </c>
      <c r="M83" s="148">
        <f>M60*'Assumptions&amp;Data'!$I$106</f>
        <v>0</v>
      </c>
      <c r="N83" s="148">
        <f>N60*'Assumptions&amp;Data'!$I$106</f>
        <v>15749.132080659136</v>
      </c>
      <c r="O83" s="148">
        <f>O60*'Assumptions&amp;Data'!$I$106</f>
        <v>15749.132080659136</v>
      </c>
      <c r="P83" s="148">
        <f>P60*'Assumptions&amp;Data'!$I$106</f>
        <v>15749.132080659136</v>
      </c>
      <c r="Q83" s="148">
        <f>Q60*'Assumptions&amp;Data'!$I$106</f>
        <v>10499.421387106093</v>
      </c>
      <c r="R83" s="148">
        <f>R60*'Assumptions&amp;Data'!$I$106</f>
        <v>10499.421387106093</v>
      </c>
      <c r="S83" s="148">
        <f>S60*'Assumptions&amp;Data'!$I$106</f>
        <v>10499.421387106093</v>
      </c>
      <c r="T83" s="148">
        <f>T60*'Assumptions&amp;Data'!$I$106</f>
        <v>10499.421387106093</v>
      </c>
      <c r="U83" s="148">
        <f>U60*'Assumptions&amp;Data'!$I$106</f>
        <v>6299.652832263655</v>
      </c>
      <c r="V83" s="148">
        <f>V60*'Assumptions&amp;Data'!$I$106</f>
        <v>6299.652832263655</v>
      </c>
      <c r="W83" s="148">
        <f>W60*'Assumptions&amp;Data'!$I$106</f>
        <v>6299.652832263655</v>
      </c>
      <c r="X83" s="148">
        <f>X60*'Assumptions&amp;Data'!$I$106</f>
        <v>6299.652832263655</v>
      </c>
      <c r="Y83" s="148">
        <f>Y60*'Assumptions&amp;Data'!$I$106</f>
        <v>6299.652832263655</v>
      </c>
      <c r="Z83" s="148">
        <f>Z60*'Assumptions&amp;Data'!$I$106</f>
        <v>6299.652832263655</v>
      </c>
      <c r="AA83" s="148">
        <f>AA60*'Assumptions&amp;Data'!$I$106</f>
        <v>6299.652832263655</v>
      </c>
      <c r="AB83" s="148">
        <f>AB60*'Assumptions&amp;Data'!$I$106</f>
        <v>6299.652832263655</v>
      </c>
      <c r="AC83" s="148">
        <f>AC60*'Assumptions&amp;Data'!$I$106</f>
        <v>6299.652832263655</v>
      </c>
      <c r="AD83" s="148">
        <f>AD60*'Assumptions&amp;Data'!$I$106</f>
        <v>6299.652832263655</v>
      </c>
      <c r="AE83" s="148">
        <f>AE60*'Assumptions&amp;Data'!$I$106</f>
        <v>6299.652832263655</v>
      </c>
      <c r="AF83" s="148">
        <f>AF60*'Assumptions&amp;Data'!$I$106</f>
        <v>6299.652832263655</v>
      </c>
      <c r="AG83" s="148">
        <f>AG60*'Assumptions&amp;Data'!$I$106</f>
        <v>6299.652832263655</v>
      </c>
      <c r="AH83" s="148">
        <f>AH60*'Assumptions&amp;Data'!$I$106</f>
        <v>6299.652832263655</v>
      </c>
      <c r="AI83" s="148">
        <f>AI60*'Assumptions&amp;Data'!$I$106</f>
        <v>6299.652832263655</v>
      </c>
      <c r="AJ83" s="148">
        <f>AJ60*'Assumptions&amp;Data'!$I$106</f>
        <v>14699.189941948529</v>
      </c>
      <c r="AK83" s="148">
        <f>AK60*'Assumptions&amp;Data'!$I$106</f>
        <v>6299.652832263655</v>
      </c>
      <c r="AL83" s="148">
        <f>AL60*'Assumptions&amp;Data'!$I$106</f>
        <v>5249.71069355298</v>
      </c>
      <c r="AM83" s="148">
        <f>AM60*'Assumptions&amp;Data'!$I$106</f>
        <v>0</v>
      </c>
      <c r="AN83" s="148">
        <f>AN60*'Assumptions&amp;Data'!$I$106</f>
        <v>0</v>
      </c>
      <c r="AO83" s="148">
        <f>AO60*'Assumptions&amp;Data'!$I$106</f>
        <v>0</v>
      </c>
      <c r="AP83" s="148">
        <f>AP60*'Assumptions&amp;Data'!$I$106</f>
        <v>0</v>
      </c>
      <c r="AQ83" s="148">
        <f>AQ60*'Assumptions&amp;Data'!$I$106</f>
        <v>0</v>
      </c>
      <c r="AR83" s="148">
        <f>AR60*'Assumptions&amp;Data'!$I$106</f>
        <v>0</v>
      </c>
      <c r="AS83" s="148">
        <f>AS60*'Assumptions&amp;Data'!$I$106</f>
        <v>0</v>
      </c>
      <c r="AT83" s="148">
        <f>AT60*'Assumptions&amp;Data'!$I$106</f>
        <v>0</v>
      </c>
      <c r="AU83" s="148">
        <f>AU60*'Assumptions&amp;Data'!$I$106</f>
        <v>0</v>
      </c>
      <c r="AV83" s="148">
        <f>AV60*'Assumptions&amp;Data'!$I$106</f>
        <v>0</v>
      </c>
      <c r="AW83" s="148">
        <f>AW60*'Assumptions&amp;Data'!$I$106</f>
        <v>0</v>
      </c>
      <c r="AX83" s="148">
        <f>AX60*'Assumptions&amp;Data'!$I$106</f>
        <v>0</v>
      </c>
      <c r="AY83" s="148">
        <f>AY60*'Assumptions&amp;Data'!$I$106</f>
        <v>0</v>
      </c>
      <c r="AZ83" s="148">
        <f>AZ60*'Assumptions&amp;Data'!$I$106</f>
        <v>0</v>
      </c>
      <c r="BA83" s="148">
        <f>BA60*'Assumptions&amp;Data'!$I$106</f>
        <v>0</v>
      </c>
      <c r="BB83" s="148">
        <f>BB60*'Assumptions&amp;Data'!$I$106</f>
        <v>0</v>
      </c>
      <c r="BC83" s="148">
        <f>BC60*'Assumptions&amp;Data'!$I$106</f>
        <v>0</v>
      </c>
      <c r="BD83" s="148">
        <f>BD60*'Assumptions&amp;Data'!$I$106</f>
        <v>0</v>
      </c>
      <c r="BE83" s="148">
        <f>BE60*'Assumptions&amp;Data'!$I$106</f>
        <v>0</v>
      </c>
      <c r="BF83" s="148">
        <f>BF60*'Assumptions&amp;Data'!$I$106</f>
        <v>0</v>
      </c>
      <c r="BG83" s="148">
        <f>BG60*'Assumptions&amp;Data'!$I$106</f>
        <v>0</v>
      </c>
      <c r="BH83" s="148">
        <f>BH60*'Assumptions&amp;Data'!$I$106</f>
        <v>0</v>
      </c>
      <c r="BI83" s="148">
        <f>BI60*'Assumptions&amp;Data'!$I$106</f>
        <v>0</v>
      </c>
      <c r="BJ83" s="148">
        <f>BJ60*'Assumptions&amp;Data'!$I$106</f>
        <v>0</v>
      </c>
      <c r="BK83" s="148">
        <f>BK60*'Assumptions&amp;Data'!$I$106</f>
        <v>0</v>
      </c>
      <c r="BL83" s="148">
        <f>BL60*'Assumptions&amp;Data'!$I$106</f>
        <v>0</v>
      </c>
      <c r="BM83" s="148">
        <f>BM60*'Assumptions&amp;Data'!$I$106</f>
        <v>0</v>
      </c>
      <c r="BN83" s="148">
        <f>BN60*'Assumptions&amp;Data'!$I$106</f>
        <v>0</v>
      </c>
      <c r="BO83" s="148">
        <f>BO60*'Assumptions&amp;Data'!$I$106</f>
        <v>0</v>
      </c>
      <c r="BP83" s="148">
        <f>BP60*'Assumptions&amp;Data'!$I$106</f>
        <v>0</v>
      </c>
      <c r="BQ83" s="148">
        <f>BQ60*'Assumptions&amp;Data'!$I$106</f>
        <v>0</v>
      </c>
      <c r="BR83" s="148">
        <f>BR60*'Assumptions&amp;Data'!$I$106</f>
        <v>0</v>
      </c>
      <c r="BS83" s="148">
        <f>BS60*'Assumptions&amp;Data'!$I$106</f>
        <v>0</v>
      </c>
      <c r="BT83" s="148">
        <f>BT60*'Assumptions&amp;Data'!$I$106</f>
        <v>0</v>
      </c>
      <c r="BU83" s="148">
        <f>BU60*'Assumptions&amp;Data'!$I$106</f>
        <v>0</v>
      </c>
      <c r="BV83" s="148">
        <f>BV60*'Assumptions&amp;Data'!$I$106</f>
        <v>0</v>
      </c>
      <c r="BW83" s="148">
        <f>BW60*'Assumptions&amp;Data'!$I$106</f>
        <v>0</v>
      </c>
      <c r="BX83" s="148">
        <f>BX60*'Assumptions&amp;Data'!$I$106</f>
        <v>0</v>
      </c>
      <c r="BY83" s="148">
        <f>BY60*'Assumptions&amp;Data'!$I$106</f>
        <v>0</v>
      </c>
      <c r="BZ83" s="148">
        <f>BZ60*'Assumptions&amp;Data'!$I$106</f>
        <v>0</v>
      </c>
      <c r="CA83" s="148">
        <f>CA60*'Assumptions&amp;Data'!$I$106</f>
        <v>0</v>
      </c>
      <c r="CB83" s="148">
        <f>CB60*'Assumptions&amp;Data'!$I$106</f>
        <v>0</v>
      </c>
      <c r="CC83" s="148">
        <f>CC60*'Assumptions&amp;Data'!$I$106</f>
        <v>0</v>
      </c>
      <c r="CD83" s="148">
        <f>CD60*'Assumptions&amp;Data'!$I$106</f>
        <v>0</v>
      </c>
      <c r="CE83" s="148">
        <f>CE60*'Assumptions&amp;Data'!$I$106</f>
        <v>0</v>
      </c>
      <c r="CF83" s="148">
        <f>CF60*'Assumptions&amp;Data'!$I$106</f>
        <v>0</v>
      </c>
      <c r="CG83" s="148">
        <f>CG60*'Assumptions&amp;Data'!$I$106</f>
        <v>0</v>
      </c>
      <c r="CH83" s="148">
        <f>CH60*'Assumptions&amp;Data'!$I$106</f>
        <v>0</v>
      </c>
      <c r="CI83" s="148">
        <f>CI60*'Assumptions&amp;Data'!$I$106</f>
        <v>0</v>
      </c>
      <c r="CJ83" s="148">
        <f>CJ60*'Assumptions&amp;Data'!$I$106</f>
        <v>0</v>
      </c>
      <c r="CK83" s="148">
        <f>CK60*'Assumptions&amp;Data'!$I$106</f>
        <v>0</v>
      </c>
      <c r="CL83" s="148">
        <f>CL60*'Assumptions&amp;Data'!$I$106</f>
        <v>0</v>
      </c>
      <c r="CM83" s="148">
        <f>CM60*'Assumptions&amp;Data'!$I$106</f>
        <v>0</v>
      </c>
      <c r="CN83" s="148">
        <f>CN60*'Assumptions&amp;Data'!$I$106</f>
        <v>0</v>
      </c>
      <c r="CO83" s="148">
        <f>CO60*'Assumptions&amp;Data'!$I$106</f>
        <v>0</v>
      </c>
      <c r="CP83" s="148">
        <f>CP60*'Assumptions&amp;Data'!$I$106</f>
        <v>0</v>
      </c>
      <c r="CQ83" s="148">
        <f>CQ60*'Assumptions&amp;Data'!$I$106</f>
        <v>0</v>
      </c>
      <c r="CR83" s="148">
        <f>CR60*'Assumptions&amp;Data'!$I$106</f>
        <v>0</v>
      </c>
      <c r="CS83" s="148">
        <f>CS60*'Assumptions&amp;Data'!$I$106</f>
        <v>0</v>
      </c>
      <c r="CT83" s="148">
        <f>CT60*'Assumptions&amp;Data'!$I$106</f>
        <v>0</v>
      </c>
      <c r="CU83" s="148">
        <f>CU60*'Assumptions&amp;Data'!$I$106</f>
        <v>0</v>
      </c>
      <c r="CV83" s="148">
        <f>CV60*'Assumptions&amp;Data'!$I$106</f>
        <v>0</v>
      </c>
      <c r="CW83" s="148">
        <f>CW60*'Assumptions&amp;Data'!$I$106</f>
        <v>0</v>
      </c>
      <c r="CX83" s="148">
        <f>CX60*'Assumptions&amp;Data'!$I$106</f>
        <v>0</v>
      </c>
      <c r="CY83" s="148">
        <f>CY60*'Assumptions&amp;Data'!$I$106</f>
        <v>0</v>
      </c>
      <c r="CZ83" s="148">
        <f>CZ60*'Assumptions&amp;Data'!$I$106</f>
        <v>0</v>
      </c>
      <c r="DA83" s="148">
        <f>DA60*'Assumptions&amp;Data'!$I$106</f>
        <v>0</v>
      </c>
      <c r="DB83" s="148">
        <f>DB60*'Assumptions&amp;Data'!$I$106</f>
        <v>0</v>
      </c>
      <c r="DC83" s="148">
        <f>DC60*'Assumptions&amp;Data'!$I$106</f>
        <v>0</v>
      </c>
      <c r="DD83" s="148">
        <f>DD60*'Assumptions&amp;Data'!$I$106</f>
        <v>0</v>
      </c>
      <c r="DE83" s="148">
        <f>DE60*'Assumptions&amp;Data'!$I$106</f>
        <v>0</v>
      </c>
      <c r="DF83" s="148">
        <f>DF60*'Assumptions&amp;Data'!$I$106</f>
        <v>0</v>
      </c>
      <c r="DG83" s="148">
        <f>DG60*'Assumptions&amp;Data'!$I$106</f>
        <v>0</v>
      </c>
      <c r="DH83" s="148">
        <f>DH60*'Assumptions&amp;Data'!$I$106</f>
        <v>0</v>
      </c>
      <c r="DI83" s="148">
        <f>DI60*'Assumptions&amp;Data'!$I$106</f>
        <v>0</v>
      </c>
      <c r="DJ83" s="148">
        <f>DJ60*'Assumptions&amp;Data'!$I$106</f>
        <v>0</v>
      </c>
      <c r="DK83" s="148">
        <f>DK60*'Assumptions&amp;Data'!$I$106</f>
        <v>0</v>
      </c>
      <c r="DL83" s="148">
        <f>DL60*'Assumptions&amp;Data'!$I$106</f>
        <v>0</v>
      </c>
      <c r="DM83" s="148">
        <f>DM60*'Assumptions&amp;Data'!$I$106</f>
        <v>0</v>
      </c>
      <c r="DN83" s="148">
        <f>DN60*'Assumptions&amp;Data'!$I$106</f>
        <v>0</v>
      </c>
      <c r="DO83" s="148">
        <f>DO60*'Assumptions&amp;Data'!$I$106</f>
        <v>0</v>
      </c>
      <c r="DP83" s="148">
        <f>DP60*'Assumptions&amp;Data'!$I$106</f>
        <v>0</v>
      </c>
      <c r="DQ83" s="148">
        <f>DQ60*'Assumptions&amp;Data'!$I$106</f>
        <v>0</v>
      </c>
      <c r="DR83" s="148">
        <f>DR60*'Assumptions&amp;Data'!$I$106</f>
        <v>0</v>
      </c>
      <c r="DS83" s="148">
        <f>DS60*'Assumptions&amp;Data'!$I$106</f>
        <v>0</v>
      </c>
      <c r="DT83" s="148">
        <f>DT60*'Assumptions&amp;Data'!$I$106</f>
        <v>0</v>
      </c>
      <c r="DU83" s="148">
        <f>DU60*'Assumptions&amp;Data'!$I$106</f>
        <v>0</v>
      </c>
      <c r="DV83" s="148">
        <f>DV60*'Assumptions&amp;Data'!$I$106</f>
        <v>0</v>
      </c>
      <c r="DW83" s="148">
        <f>DW60*'Assumptions&amp;Data'!$I$106</f>
        <v>0</v>
      </c>
      <c r="DX83" s="148">
        <f>DX60*'Assumptions&amp;Data'!$I$106</f>
        <v>0</v>
      </c>
      <c r="DY83" s="148">
        <f>DY60*'Assumptions&amp;Data'!$I$106</f>
        <v>0</v>
      </c>
      <c r="DZ83" s="148">
        <f>DZ60*'Assumptions&amp;Data'!$I$106</f>
        <v>0</v>
      </c>
      <c r="EA83" s="148">
        <f>EA60*'Assumptions&amp;Data'!$I$106</f>
        <v>0</v>
      </c>
      <c r="EB83" s="148">
        <f>EB60*'Assumptions&amp;Data'!$I$106</f>
        <v>0</v>
      </c>
      <c r="EC83" s="148">
        <f>EC60*'Assumptions&amp;Data'!$I$106</f>
        <v>0</v>
      </c>
      <c r="ED83" s="148">
        <f>ED60*'Assumptions&amp;Data'!$I$106</f>
        <v>0</v>
      </c>
      <c r="EE83" s="148">
        <f>EE60*'Assumptions&amp;Data'!$I$106</f>
        <v>0</v>
      </c>
      <c r="EF83" s="148">
        <f>EF60*'Assumptions&amp;Data'!$I$106</f>
        <v>0</v>
      </c>
      <c r="EG83" s="148">
        <f>EG60*'Assumptions&amp;Data'!$I$106</f>
        <v>0</v>
      </c>
      <c r="EH83" s="148">
        <f>EH60*'Assumptions&amp;Data'!$I$106</f>
        <v>0</v>
      </c>
      <c r="EI83" s="148">
        <f>EI60*'Assumptions&amp;Data'!$I$106</f>
        <v>0</v>
      </c>
      <c r="EJ83" s="148">
        <f>EJ60*'Assumptions&amp;Data'!$I$106</f>
        <v>0</v>
      </c>
      <c r="EK83" s="148">
        <f>EK60*'Assumptions&amp;Data'!$I$106</f>
        <v>0</v>
      </c>
      <c r="EL83" s="148">
        <f>EL60*'Assumptions&amp;Data'!$I$106</f>
        <v>0</v>
      </c>
      <c r="EM83" s="148">
        <f>EM60*'Assumptions&amp;Data'!$I$106</f>
        <v>0</v>
      </c>
      <c r="EN83" s="148">
        <f>EN60*'Assumptions&amp;Data'!$I$106</f>
        <v>0</v>
      </c>
      <c r="EO83" s="148">
        <f>EO60*'Assumptions&amp;Data'!$I$106</f>
        <v>0</v>
      </c>
      <c r="EP83" s="148">
        <f>EP60*'Assumptions&amp;Data'!$I$106</f>
        <v>0</v>
      </c>
      <c r="EQ83" s="148">
        <f>EQ60*'Assumptions&amp;Data'!$I$106</f>
        <v>0</v>
      </c>
      <c r="ER83" s="148">
        <f>ER60*'Assumptions&amp;Data'!$I$106</f>
        <v>0</v>
      </c>
      <c r="ES83" s="148">
        <f>ES60*'Assumptions&amp;Data'!$I$106</f>
        <v>0</v>
      </c>
      <c r="ET83" s="148">
        <f>ET60*'Assumptions&amp;Data'!$I$106</f>
        <v>0</v>
      </c>
      <c r="EU83" s="148">
        <f>EU60*'Assumptions&amp;Data'!$I$106</f>
        <v>0</v>
      </c>
      <c r="EV83" s="148">
        <f>EV60*'Assumptions&amp;Data'!$I$106</f>
        <v>0</v>
      </c>
      <c r="EW83" s="148">
        <f>EW60*'Assumptions&amp;Data'!$I$106</f>
        <v>0</v>
      </c>
      <c r="EX83" s="148">
        <f>EX60*'Assumptions&amp;Data'!$I$106</f>
        <v>0</v>
      </c>
      <c r="EY83" s="148">
        <f>EY60*'Assumptions&amp;Data'!$I$106</f>
        <v>0</v>
      </c>
      <c r="EZ83" s="148">
        <f>EZ60*'Assumptions&amp;Data'!$I$106</f>
        <v>0</v>
      </c>
      <c r="FA83" s="148">
        <f>FA60*'Assumptions&amp;Data'!$I$106</f>
        <v>0</v>
      </c>
      <c r="FB83" s="148">
        <f>FB60*'Assumptions&amp;Data'!$I$106</f>
        <v>0</v>
      </c>
      <c r="FC83" s="148">
        <f>FC60*'Assumptions&amp;Data'!$I$106</f>
        <v>0</v>
      </c>
      <c r="FD83" s="148">
        <f>FD60*'Assumptions&amp;Data'!$I$106</f>
        <v>0</v>
      </c>
      <c r="FE83" s="148">
        <f>FE60*'Assumptions&amp;Data'!$I$106</f>
        <v>0</v>
      </c>
      <c r="FF83" s="148">
        <f>FF60*'Assumptions&amp;Data'!$I$106</f>
        <v>0</v>
      </c>
      <c r="FG83" s="148">
        <f>FG60*'Assumptions&amp;Data'!$I$106</f>
        <v>0</v>
      </c>
      <c r="FH83" s="148">
        <f>FH60*'Assumptions&amp;Data'!$I$106</f>
        <v>0</v>
      </c>
      <c r="FI83" s="148">
        <f>FI60*'Assumptions&amp;Data'!$I$106</f>
        <v>0</v>
      </c>
      <c r="FJ83" s="148">
        <f>FJ60*'Assumptions&amp;Data'!$I$106</f>
        <v>0</v>
      </c>
      <c r="FK83" s="148">
        <f>FK60*'Assumptions&amp;Data'!$I$106</f>
        <v>0</v>
      </c>
      <c r="FL83" s="148">
        <f>FL60*'Assumptions&amp;Data'!$I$106</f>
        <v>0</v>
      </c>
      <c r="FM83" s="148">
        <f>FM60*'Assumptions&amp;Data'!$I$106</f>
        <v>0</v>
      </c>
      <c r="FN83" s="148">
        <f>FN60*'Assumptions&amp;Data'!$I$106</f>
        <v>0</v>
      </c>
      <c r="FO83" s="148">
        <f>FO60*'Assumptions&amp;Data'!$I$106</f>
        <v>0</v>
      </c>
    </row>
    <row r="84" spans="2:171" x14ac:dyDescent="0.3">
      <c r="B84" s="7" t="s">
        <v>109</v>
      </c>
      <c r="C84" s="7" t="s">
        <v>112</v>
      </c>
      <c r="D84" s="53">
        <f t="shared" ref="D84:D85" si="156">SUM(F84:FO84)</f>
        <v>251986.11329054603</v>
      </c>
      <c r="F84" s="148">
        <f>F61*'Assumptions&amp;Data'!$I$107</f>
        <v>0</v>
      </c>
      <c r="G84" s="148">
        <f>G61*'Assumptions&amp;Data'!$I$107</f>
        <v>0</v>
      </c>
      <c r="H84" s="148">
        <f>H61*'Assumptions&amp;Data'!$I$107</f>
        <v>0</v>
      </c>
      <c r="I84" s="148">
        <f>I61*'Assumptions&amp;Data'!$I$107</f>
        <v>0</v>
      </c>
      <c r="J84" s="148">
        <f>J61*'Assumptions&amp;Data'!$I$107</f>
        <v>0</v>
      </c>
      <c r="K84" s="148">
        <f>K61*'Assumptions&amp;Data'!$I$107</f>
        <v>0</v>
      </c>
      <c r="L84" s="148">
        <f>L61*'Assumptions&amp;Data'!$I$107</f>
        <v>0</v>
      </c>
      <c r="M84" s="148">
        <f>M61*'Assumptions&amp;Data'!$I$107</f>
        <v>0</v>
      </c>
      <c r="N84" s="148">
        <f>N61*'Assumptions&amp;Data'!$I$107</f>
        <v>0</v>
      </c>
      <c r="O84" s="148">
        <f>O61*'Assumptions&amp;Data'!$I$107</f>
        <v>0</v>
      </c>
      <c r="P84" s="148">
        <f>P61*'Assumptions&amp;Data'!$I$107</f>
        <v>0</v>
      </c>
      <c r="Q84" s="148">
        <f>Q61*'Assumptions&amp;Data'!$I$107</f>
        <v>0</v>
      </c>
      <c r="R84" s="148">
        <f>R61*'Assumptions&amp;Data'!$I$107</f>
        <v>0</v>
      </c>
      <c r="S84" s="148">
        <f>S61*'Assumptions&amp;Data'!$I$107</f>
        <v>0</v>
      </c>
      <c r="T84" s="148">
        <f>T61*'Assumptions&amp;Data'!$I$107</f>
        <v>0</v>
      </c>
      <c r="U84" s="148">
        <f>U61*'Assumptions&amp;Data'!$I$107</f>
        <v>0</v>
      </c>
      <c r="V84" s="148">
        <f>V61*'Assumptions&amp;Data'!$I$107</f>
        <v>0</v>
      </c>
      <c r="W84" s="148">
        <f>W61*'Assumptions&amp;Data'!$I$107</f>
        <v>0</v>
      </c>
      <c r="X84" s="148">
        <f>X61*'Assumptions&amp;Data'!$I$107</f>
        <v>0</v>
      </c>
      <c r="Y84" s="148">
        <f>Y61*'Assumptions&amp;Data'!$I$107</f>
        <v>0</v>
      </c>
      <c r="Z84" s="148">
        <f>Z61*'Assumptions&amp;Data'!$I$107</f>
        <v>18898.958496790961</v>
      </c>
      <c r="AA84" s="148">
        <f>AA61*'Assumptions&amp;Data'!$I$107</f>
        <v>18898.958496790961</v>
      </c>
      <c r="AB84" s="148">
        <f>AB61*'Assumptions&amp;Data'!$I$107</f>
        <v>18898.958496790961</v>
      </c>
      <c r="AC84" s="148">
        <f>AC61*'Assumptions&amp;Data'!$I$107</f>
        <v>12599.30566452731</v>
      </c>
      <c r="AD84" s="148">
        <f>AD61*'Assumptions&amp;Data'!$I$107</f>
        <v>12599.30566452731</v>
      </c>
      <c r="AE84" s="148">
        <f>AE61*'Assumptions&amp;Data'!$I$107</f>
        <v>12599.30566452731</v>
      </c>
      <c r="AF84" s="148">
        <f>AF61*'Assumptions&amp;Data'!$I$107</f>
        <v>12599.30566452731</v>
      </c>
      <c r="AG84" s="148">
        <f>AG61*'Assumptions&amp;Data'!$I$107</f>
        <v>7559.5833987163851</v>
      </c>
      <c r="AH84" s="148">
        <f>AH61*'Assumptions&amp;Data'!$I$107</f>
        <v>7559.5833987163851</v>
      </c>
      <c r="AI84" s="148">
        <f>AI61*'Assumptions&amp;Data'!$I$107</f>
        <v>7559.5833987163851</v>
      </c>
      <c r="AJ84" s="148">
        <f>AJ61*'Assumptions&amp;Data'!$I$107</f>
        <v>7559.5833987163851</v>
      </c>
      <c r="AK84" s="148">
        <f>AK61*'Assumptions&amp;Data'!$I$107</f>
        <v>7559.5833987163851</v>
      </c>
      <c r="AL84" s="148">
        <f>AL61*'Assumptions&amp;Data'!$I$107</f>
        <v>7559.5833987163851</v>
      </c>
      <c r="AM84" s="148">
        <f>AM61*'Assumptions&amp;Data'!$I$107</f>
        <v>7559.5833987163851</v>
      </c>
      <c r="AN84" s="148">
        <f>AN61*'Assumptions&amp;Data'!$I$107</f>
        <v>7559.5833987163851</v>
      </c>
      <c r="AO84" s="148">
        <f>AO61*'Assumptions&amp;Data'!$I$107</f>
        <v>7559.5833987163851</v>
      </c>
      <c r="AP84" s="148">
        <f>AP61*'Assumptions&amp;Data'!$I$107</f>
        <v>7559.5833987163851</v>
      </c>
      <c r="AQ84" s="148">
        <f>AQ61*'Assumptions&amp;Data'!$I$107</f>
        <v>7559.5833987163851</v>
      </c>
      <c r="AR84" s="148">
        <f>AR61*'Assumptions&amp;Data'!$I$107</f>
        <v>7559.5833987163851</v>
      </c>
      <c r="AS84" s="148">
        <f>AS61*'Assumptions&amp;Data'!$I$107</f>
        <v>7559.5833987163851</v>
      </c>
      <c r="AT84" s="148">
        <f>AT61*'Assumptions&amp;Data'!$I$107</f>
        <v>7559.5833987163851</v>
      </c>
      <c r="AU84" s="148">
        <f>AU61*'Assumptions&amp;Data'!$I$107</f>
        <v>7559.5833987163851</v>
      </c>
      <c r="AV84" s="148">
        <f>AV61*'Assumptions&amp;Data'!$I$107</f>
        <v>17639.027930338234</v>
      </c>
      <c r="AW84" s="148">
        <f>AW61*'Assumptions&amp;Data'!$I$107</f>
        <v>7559.5833987163851</v>
      </c>
      <c r="AX84" s="148">
        <f>AX61*'Assumptions&amp;Data'!$I$107</f>
        <v>6299.6528322635759</v>
      </c>
      <c r="AY84" s="148">
        <f>AY61*'Assumptions&amp;Data'!$I$107</f>
        <v>0</v>
      </c>
      <c r="AZ84" s="148">
        <f>AZ61*'Assumptions&amp;Data'!$I$107</f>
        <v>0</v>
      </c>
      <c r="BA84" s="148">
        <f>BA61*'Assumptions&amp;Data'!$I$107</f>
        <v>0</v>
      </c>
      <c r="BB84" s="148">
        <f>BB61*'Assumptions&amp;Data'!$I$107</f>
        <v>0</v>
      </c>
      <c r="BC84" s="148">
        <f>BC61*'Assumptions&amp;Data'!$I$107</f>
        <v>0</v>
      </c>
      <c r="BD84" s="148">
        <f>BD61*'Assumptions&amp;Data'!$I$107</f>
        <v>0</v>
      </c>
      <c r="BE84" s="148">
        <f>BE61*'Assumptions&amp;Data'!$I$107</f>
        <v>0</v>
      </c>
      <c r="BF84" s="148">
        <f>BF61*'Assumptions&amp;Data'!$I$107</f>
        <v>0</v>
      </c>
      <c r="BG84" s="148">
        <f>BG61*'Assumptions&amp;Data'!$I$107</f>
        <v>0</v>
      </c>
      <c r="BH84" s="148">
        <f>BH61*'Assumptions&amp;Data'!$I$107</f>
        <v>0</v>
      </c>
      <c r="BI84" s="148">
        <f>BI61*'Assumptions&amp;Data'!$I$107</f>
        <v>0</v>
      </c>
      <c r="BJ84" s="148">
        <f>BJ61*'Assumptions&amp;Data'!$I$107</f>
        <v>0</v>
      </c>
      <c r="BK84" s="148">
        <f>BK61*'Assumptions&amp;Data'!$I$107</f>
        <v>0</v>
      </c>
      <c r="BL84" s="148">
        <f>BL61*'Assumptions&amp;Data'!$I$107</f>
        <v>0</v>
      </c>
      <c r="BM84" s="148">
        <f>BM61*'Assumptions&amp;Data'!$I$107</f>
        <v>0</v>
      </c>
      <c r="BN84" s="148">
        <f>BN61*'Assumptions&amp;Data'!$I$107</f>
        <v>0</v>
      </c>
      <c r="BO84" s="148">
        <f>BO61*'Assumptions&amp;Data'!$I$107</f>
        <v>0</v>
      </c>
      <c r="BP84" s="148">
        <f>BP61*'Assumptions&amp;Data'!$I$107</f>
        <v>0</v>
      </c>
      <c r="BQ84" s="148">
        <f>BQ61*'Assumptions&amp;Data'!$I$107</f>
        <v>0</v>
      </c>
      <c r="BR84" s="148">
        <f>BR61*'Assumptions&amp;Data'!$I$107</f>
        <v>0</v>
      </c>
      <c r="BS84" s="148">
        <f>BS61*'Assumptions&amp;Data'!$I$107</f>
        <v>0</v>
      </c>
      <c r="BT84" s="148">
        <f>BT61*'Assumptions&amp;Data'!$I$107</f>
        <v>0</v>
      </c>
      <c r="BU84" s="148">
        <f>BU61*'Assumptions&amp;Data'!$I$107</f>
        <v>0</v>
      </c>
      <c r="BV84" s="148">
        <f>BV61*'Assumptions&amp;Data'!$I$107</f>
        <v>0</v>
      </c>
      <c r="BW84" s="148">
        <f>BW61*'Assumptions&amp;Data'!$I$107</f>
        <v>0</v>
      </c>
      <c r="BX84" s="148">
        <f>BX61*'Assumptions&amp;Data'!$I$107</f>
        <v>0</v>
      </c>
      <c r="BY84" s="148">
        <f>BY61*'Assumptions&amp;Data'!$I$107</f>
        <v>0</v>
      </c>
      <c r="BZ84" s="148">
        <f>BZ61*'Assumptions&amp;Data'!$I$107</f>
        <v>0</v>
      </c>
      <c r="CA84" s="148">
        <f>CA61*'Assumptions&amp;Data'!$I$107</f>
        <v>0</v>
      </c>
      <c r="CB84" s="148">
        <f>CB61*'Assumptions&amp;Data'!$I$107</f>
        <v>0</v>
      </c>
      <c r="CC84" s="148">
        <f>CC61*'Assumptions&amp;Data'!$I$107</f>
        <v>0</v>
      </c>
      <c r="CD84" s="148">
        <f>CD61*'Assumptions&amp;Data'!$I$107</f>
        <v>0</v>
      </c>
      <c r="CE84" s="148">
        <f>CE61*'Assumptions&amp;Data'!$I$107</f>
        <v>0</v>
      </c>
      <c r="CF84" s="148">
        <f>CF61*'Assumptions&amp;Data'!$I$107</f>
        <v>0</v>
      </c>
      <c r="CG84" s="148">
        <f>CG61*'Assumptions&amp;Data'!$I$107</f>
        <v>0</v>
      </c>
      <c r="CH84" s="148">
        <f>CH61*'Assumptions&amp;Data'!$I$107</f>
        <v>0</v>
      </c>
      <c r="CI84" s="148">
        <f>CI61*'Assumptions&amp;Data'!$I$107</f>
        <v>0</v>
      </c>
      <c r="CJ84" s="148">
        <f>CJ61*'Assumptions&amp;Data'!$I$107</f>
        <v>0</v>
      </c>
      <c r="CK84" s="148">
        <f>CK61*'Assumptions&amp;Data'!$I$107</f>
        <v>0</v>
      </c>
      <c r="CL84" s="148">
        <f>CL61*'Assumptions&amp;Data'!$I$107</f>
        <v>0</v>
      </c>
      <c r="CM84" s="148">
        <f>CM61*'Assumptions&amp;Data'!$I$107</f>
        <v>0</v>
      </c>
      <c r="CN84" s="148">
        <f>CN61*'Assumptions&amp;Data'!$I$107</f>
        <v>0</v>
      </c>
      <c r="CO84" s="148">
        <f>CO61*'Assumptions&amp;Data'!$I$107</f>
        <v>0</v>
      </c>
      <c r="CP84" s="148">
        <f>CP61*'Assumptions&amp;Data'!$I$107</f>
        <v>0</v>
      </c>
      <c r="CQ84" s="148">
        <f>CQ61*'Assumptions&amp;Data'!$I$107</f>
        <v>0</v>
      </c>
      <c r="CR84" s="148">
        <f>CR61*'Assumptions&amp;Data'!$I$107</f>
        <v>0</v>
      </c>
      <c r="CS84" s="148">
        <f>CS61*'Assumptions&amp;Data'!$I$107</f>
        <v>0</v>
      </c>
      <c r="CT84" s="148">
        <f>CT61*'Assumptions&amp;Data'!$I$107</f>
        <v>0</v>
      </c>
      <c r="CU84" s="148">
        <f>CU61*'Assumptions&amp;Data'!$I$107</f>
        <v>0</v>
      </c>
      <c r="CV84" s="148">
        <f>CV61*'Assumptions&amp;Data'!$I$107</f>
        <v>0</v>
      </c>
      <c r="CW84" s="148">
        <f>CW61*'Assumptions&amp;Data'!$I$107</f>
        <v>0</v>
      </c>
      <c r="CX84" s="148">
        <f>CX61*'Assumptions&amp;Data'!$I$107</f>
        <v>0</v>
      </c>
      <c r="CY84" s="148">
        <f>CY61*'Assumptions&amp;Data'!$I$107</f>
        <v>0</v>
      </c>
      <c r="CZ84" s="148">
        <f>CZ61*'Assumptions&amp;Data'!$I$107</f>
        <v>0</v>
      </c>
      <c r="DA84" s="148">
        <f>DA61*'Assumptions&amp;Data'!$I$107</f>
        <v>0</v>
      </c>
      <c r="DB84" s="148">
        <f>DB61*'Assumptions&amp;Data'!$I$107</f>
        <v>0</v>
      </c>
      <c r="DC84" s="148">
        <f>DC61*'Assumptions&amp;Data'!$I$107</f>
        <v>0</v>
      </c>
      <c r="DD84" s="148">
        <f>DD61*'Assumptions&amp;Data'!$I$107</f>
        <v>0</v>
      </c>
      <c r="DE84" s="148">
        <f>DE61*'Assumptions&amp;Data'!$I$107</f>
        <v>0</v>
      </c>
      <c r="DF84" s="148">
        <f>DF61*'Assumptions&amp;Data'!$I$107</f>
        <v>0</v>
      </c>
      <c r="DG84" s="148">
        <f>DG61*'Assumptions&amp;Data'!$I$107</f>
        <v>0</v>
      </c>
      <c r="DH84" s="148">
        <f>DH61*'Assumptions&amp;Data'!$I$107</f>
        <v>0</v>
      </c>
      <c r="DI84" s="148">
        <f>DI61*'Assumptions&amp;Data'!$I$107</f>
        <v>0</v>
      </c>
      <c r="DJ84" s="148">
        <f>DJ61*'Assumptions&amp;Data'!$I$107</f>
        <v>0</v>
      </c>
      <c r="DK84" s="148">
        <f>DK61*'Assumptions&amp;Data'!$I$107</f>
        <v>0</v>
      </c>
      <c r="DL84" s="148">
        <f>DL61*'Assumptions&amp;Data'!$I$107</f>
        <v>0</v>
      </c>
      <c r="DM84" s="148">
        <f>DM61*'Assumptions&amp;Data'!$I$107</f>
        <v>0</v>
      </c>
      <c r="DN84" s="148">
        <f>DN61*'Assumptions&amp;Data'!$I$107</f>
        <v>0</v>
      </c>
      <c r="DO84" s="148">
        <f>DO61*'Assumptions&amp;Data'!$I$107</f>
        <v>0</v>
      </c>
      <c r="DP84" s="148">
        <f>DP61*'Assumptions&amp;Data'!$I$107</f>
        <v>0</v>
      </c>
      <c r="DQ84" s="148">
        <f>DQ61*'Assumptions&amp;Data'!$I$107</f>
        <v>0</v>
      </c>
      <c r="DR84" s="148">
        <f>DR61*'Assumptions&amp;Data'!$I$107</f>
        <v>0</v>
      </c>
      <c r="DS84" s="148">
        <f>DS61*'Assumptions&amp;Data'!$I$107</f>
        <v>0</v>
      </c>
      <c r="DT84" s="148">
        <f>DT61*'Assumptions&amp;Data'!$I$107</f>
        <v>0</v>
      </c>
      <c r="DU84" s="148">
        <f>DU61*'Assumptions&amp;Data'!$I$107</f>
        <v>0</v>
      </c>
      <c r="DV84" s="148">
        <f>DV61*'Assumptions&amp;Data'!$I$107</f>
        <v>0</v>
      </c>
      <c r="DW84" s="148">
        <f>DW61*'Assumptions&amp;Data'!$I$107</f>
        <v>0</v>
      </c>
      <c r="DX84" s="148">
        <f>DX61*'Assumptions&amp;Data'!$I$107</f>
        <v>0</v>
      </c>
      <c r="DY84" s="148">
        <f>DY61*'Assumptions&amp;Data'!$I$107</f>
        <v>0</v>
      </c>
      <c r="DZ84" s="148">
        <f>DZ61*'Assumptions&amp;Data'!$I$107</f>
        <v>0</v>
      </c>
      <c r="EA84" s="148">
        <f>EA61*'Assumptions&amp;Data'!$I$107</f>
        <v>0</v>
      </c>
      <c r="EB84" s="148">
        <f>EB61*'Assumptions&amp;Data'!$I$107</f>
        <v>0</v>
      </c>
      <c r="EC84" s="148">
        <f>EC61*'Assumptions&amp;Data'!$I$107</f>
        <v>0</v>
      </c>
      <c r="ED84" s="148">
        <f>ED61*'Assumptions&amp;Data'!$I$107</f>
        <v>0</v>
      </c>
      <c r="EE84" s="148">
        <f>EE61*'Assumptions&amp;Data'!$I$107</f>
        <v>0</v>
      </c>
      <c r="EF84" s="148">
        <f>EF61*'Assumptions&amp;Data'!$I$107</f>
        <v>0</v>
      </c>
      <c r="EG84" s="148">
        <f>EG61*'Assumptions&amp;Data'!$I$107</f>
        <v>0</v>
      </c>
      <c r="EH84" s="148">
        <f>EH61*'Assumptions&amp;Data'!$I$107</f>
        <v>0</v>
      </c>
      <c r="EI84" s="148">
        <f>EI61*'Assumptions&amp;Data'!$I$107</f>
        <v>0</v>
      </c>
      <c r="EJ84" s="148">
        <f>EJ61*'Assumptions&amp;Data'!$I$107</f>
        <v>0</v>
      </c>
      <c r="EK84" s="148">
        <f>EK61*'Assumptions&amp;Data'!$I$107</f>
        <v>0</v>
      </c>
      <c r="EL84" s="148">
        <f>EL61*'Assumptions&amp;Data'!$I$107</f>
        <v>0</v>
      </c>
      <c r="EM84" s="148">
        <f>EM61*'Assumptions&amp;Data'!$I$107</f>
        <v>0</v>
      </c>
      <c r="EN84" s="148">
        <f>EN61*'Assumptions&amp;Data'!$I$107</f>
        <v>0</v>
      </c>
      <c r="EO84" s="148">
        <f>EO61*'Assumptions&amp;Data'!$I$107</f>
        <v>0</v>
      </c>
      <c r="EP84" s="148">
        <f>EP61*'Assumptions&amp;Data'!$I$107</f>
        <v>0</v>
      </c>
      <c r="EQ84" s="148">
        <f>EQ61*'Assumptions&amp;Data'!$I$107</f>
        <v>0</v>
      </c>
      <c r="ER84" s="148">
        <f>ER61*'Assumptions&amp;Data'!$I$107</f>
        <v>0</v>
      </c>
      <c r="ES84" s="148">
        <f>ES61*'Assumptions&amp;Data'!$I$107</f>
        <v>0</v>
      </c>
      <c r="ET84" s="148">
        <f>ET61*'Assumptions&amp;Data'!$I$107</f>
        <v>0</v>
      </c>
      <c r="EU84" s="148">
        <f>EU61*'Assumptions&amp;Data'!$I$107</f>
        <v>0</v>
      </c>
      <c r="EV84" s="148">
        <f>EV61*'Assumptions&amp;Data'!$I$107</f>
        <v>0</v>
      </c>
      <c r="EW84" s="148">
        <f>EW61*'Assumptions&amp;Data'!$I$107</f>
        <v>0</v>
      </c>
      <c r="EX84" s="148">
        <f>EX61*'Assumptions&amp;Data'!$I$107</f>
        <v>0</v>
      </c>
      <c r="EY84" s="148">
        <f>EY61*'Assumptions&amp;Data'!$I$107</f>
        <v>0</v>
      </c>
      <c r="EZ84" s="148">
        <f>EZ61*'Assumptions&amp;Data'!$I$107</f>
        <v>0</v>
      </c>
      <c r="FA84" s="148">
        <f>FA61*'Assumptions&amp;Data'!$I$107</f>
        <v>0</v>
      </c>
      <c r="FB84" s="148">
        <f>FB61*'Assumptions&amp;Data'!$I$107</f>
        <v>0</v>
      </c>
      <c r="FC84" s="148">
        <f>FC61*'Assumptions&amp;Data'!$I$107</f>
        <v>0</v>
      </c>
      <c r="FD84" s="148">
        <f>FD61*'Assumptions&amp;Data'!$I$107</f>
        <v>0</v>
      </c>
      <c r="FE84" s="148">
        <f>FE61*'Assumptions&amp;Data'!$I$107</f>
        <v>0</v>
      </c>
      <c r="FF84" s="148">
        <f>FF61*'Assumptions&amp;Data'!$I$107</f>
        <v>0</v>
      </c>
      <c r="FG84" s="148">
        <f>FG61*'Assumptions&amp;Data'!$I$107</f>
        <v>0</v>
      </c>
      <c r="FH84" s="148">
        <f>FH61*'Assumptions&amp;Data'!$I$107</f>
        <v>0</v>
      </c>
      <c r="FI84" s="148">
        <f>FI61*'Assumptions&amp;Data'!$I$107</f>
        <v>0</v>
      </c>
      <c r="FJ84" s="148">
        <f>FJ61*'Assumptions&amp;Data'!$I$107</f>
        <v>0</v>
      </c>
      <c r="FK84" s="148">
        <f>FK61*'Assumptions&amp;Data'!$I$107</f>
        <v>0</v>
      </c>
      <c r="FL84" s="148">
        <f>FL61*'Assumptions&amp;Data'!$I$107</f>
        <v>0</v>
      </c>
      <c r="FM84" s="148">
        <f>FM61*'Assumptions&amp;Data'!$I$107</f>
        <v>0</v>
      </c>
      <c r="FN84" s="148">
        <f>FN61*'Assumptions&amp;Data'!$I$107</f>
        <v>0</v>
      </c>
      <c r="FO84" s="148">
        <f>FO61*'Assumptions&amp;Data'!$I$107</f>
        <v>0</v>
      </c>
    </row>
    <row r="85" spans="2:171" x14ac:dyDescent="0.3">
      <c r="B85" s="7" t="s">
        <v>110</v>
      </c>
      <c r="C85" s="7" t="s">
        <v>112</v>
      </c>
      <c r="D85" s="53">
        <f t="shared" si="156"/>
        <v>377979.16993581899</v>
      </c>
      <c r="F85" s="148">
        <f>F62*'Assumptions&amp;Data'!$I$108</f>
        <v>0</v>
      </c>
      <c r="G85" s="148">
        <f>G62*'Assumptions&amp;Data'!$I$108</f>
        <v>0</v>
      </c>
      <c r="H85" s="148">
        <f>H62*'Assumptions&amp;Data'!$I$108</f>
        <v>0</v>
      </c>
      <c r="I85" s="148">
        <f>I62*'Assumptions&amp;Data'!$I$108</f>
        <v>0</v>
      </c>
      <c r="J85" s="148">
        <f>J62*'Assumptions&amp;Data'!$I$108</f>
        <v>0</v>
      </c>
      <c r="K85" s="148">
        <f>K62*'Assumptions&amp;Data'!$I$108</f>
        <v>0</v>
      </c>
      <c r="L85" s="148">
        <f>L62*'Assumptions&amp;Data'!$I$108</f>
        <v>0</v>
      </c>
      <c r="M85" s="148">
        <f>M62*'Assumptions&amp;Data'!$I$108</f>
        <v>0</v>
      </c>
      <c r="N85" s="148">
        <f>N62*'Assumptions&amp;Data'!$I$108</f>
        <v>0</v>
      </c>
      <c r="O85" s="148">
        <f>O62*'Assumptions&amp;Data'!$I$108</f>
        <v>0</v>
      </c>
      <c r="P85" s="148">
        <f>P62*'Assumptions&amp;Data'!$I$108</f>
        <v>0</v>
      </c>
      <c r="Q85" s="148">
        <f>Q62*'Assumptions&amp;Data'!$I$108</f>
        <v>0</v>
      </c>
      <c r="R85" s="148">
        <f>R62*'Assumptions&amp;Data'!$I$108</f>
        <v>0</v>
      </c>
      <c r="S85" s="148">
        <f>S62*'Assumptions&amp;Data'!$I$108</f>
        <v>0</v>
      </c>
      <c r="T85" s="148">
        <f>T62*'Assumptions&amp;Data'!$I$108</f>
        <v>0</v>
      </c>
      <c r="U85" s="148">
        <f>U62*'Assumptions&amp;Data'!$I$108</f>
        <v>0</v>
      </c>
      <c r="V85" s="148">
        <f>V62*'Assumptions&amp;Data'!$I$108</f>
        <v>0</v>
      </c>
      <c r="W85" s="148">
        <f>W62*'Assumptions&amp;Data'!$I$108</f>
        <v>0</v>
      </c>
      <c r="X85" s="148">
        <f>X62*'Assumptions&amp;Data'!$I$108</f>
        <v>0</v>
      </c>
      <c r="Y85" s="148">
        <f>Y62*'Assumptions&amp;Data'!$I$108</f>
        <v>0</v>
      </c>
      <c r="Z85" s="148">
        <f>Z62*'Assumptions&amp;Data'!$I$108</f>
        <v>0</v>
      </c>
      <c r="AA85" s="148">
        <f>AA62*'Assumptions&amp;Data'!$I$108</f>
        <v>0</v>
      </c>
      <c r="AB85" s="148">
        <f>AB62*'Assumptions&amp;Data'!$I$108</f>
        <v>0</v>
      </c>
      <c r="AC85" s="148">
        <f>AC62*'Assumptions&amp;Data'!$I$108</f>
        <v>0</v>
      </c>
      <c r="AD85" s="148">
        <f>AD62*'Assumptions&amp;Data'!$I$108</f>
        <v>0</v>
      </c>
      <c r="AE85" s="148">
        <f>AE62*'Assumptions&amp;Data'!$I$108</f>
        <v>0</v>
      </c>
      <c r="AF85" s="148">
        <f>AF62*'Assumptions&amp;Data'!$I$108</f>
        <v>0</v>
      </c>
      <c r="AG85" s="148">
        <f>AG62*'Assumptions&amp;Data'!$I$108</f>
        <v>0</v>
      </c>
      <c r="AH85" s="148">
        <f>AH62*'Assumptions&amp;Data'!$I$108</f>
        <v>0</v>
      </c>
      <c r="AI85" s="148">
        <f>AI62*'Assumptions&amp;Data'!$I$108</f>
        <v>0</v>
      </c>
      <c r="AJ85" s="148">
        <f>AJ62*'Assumptions&amp;Data'!$I$108</f>
        <v>0</v>
      </c>
      <c r="AK85" s="148">
        <f>AK62*'Assumptions&amp;Data'!$I$108</f>
        <v>0</v>
      </c>
      <c r="AL85" s="148">
        <f>AL62*'Assumptions&amp;Data'!$I$108</f>
        <v>28348.437745186442</v>
      </c>
      <c r="AM85" s="148">
        <f>AM62*'Assumptions&amp;Data'!$I$108</f>
        <v>28348.437745186442</v>
      </c>
      <c r="AN85" s="148">
        <f>AN62*'Assumptions&amp;Data'!$I$108</f>
        <v>28348.437745186442</v>
      </c>
      <c r="AO85" s="148">
        <f>AO62*'Assumptions&amp;Data'!$I$108</f>
        <v>18898.958496790961</v>
      </c>
      <c r="AP85" s="148">
        <f>AP62*'Assumptions&amp;Data'!$I$108</f>
        <v>18898.958496790961</v>
      </c>
      <c r="AQ85" s="148">
        <f>AQ62*'Assumptions&amp;Data'!$I$108</f>
        <v>18898.958496790961</v>
      </c>
      <c r="AR85" s="148">
        <f>AR62*'Assumptions&amp;Data'!$I$108</f>
        <v>18898.958496790961</v>
      </c>
      <c r="AS85" s="148">
        <f>AS62*'Assumptions&amp;Data'!$I$108</f>
        <v>11339.375098074577</v>
      </c>
      <c r="AT85" s="148">
        <f>AT62*'Assumptions&amp;Data'!$I$108</f>
        <v>11339.375098074577</v>
      </c>
      <c r="AU85" s="148">
        <f>AU62*'Assumptions&amp;Data'!$I$108</f>
        <v>11339.375098074577</v>
      </c>
      <c r="AV85" s="148">
        <f>AV62*'Assumptions&amp;Data'!$I$108</f>
        <v>11339.375098074577</v>
      </c>
      <c r="AW85" s="148">
        <f>AW62*'Assumptions&amp;Data'!$I$108</f>
        <v>11339.375098074577</v>
      </c>
      <c r="AX85" s="148">
        <f>AX62*'Assumptions&amp;Data'!$I$108</f>
        <v>11339.375098074577</v>
      </c>
      <c r="AY85" s="148">
        <f>AY62*'Assumptions&amp;Data'!$I$108</f>
        <v>11339.375098074577</v>
      </c>
      <c r="AZ85" s="148">
        <f>AZ62*'Assumptions&amp;Data'!$I$108</f>
        <v>11339.375098074577</v>
      </c>
      <c r="BA85" s="148">
        <f>BA62*'Assumptions&amp;Data'!$I$108</f>
        <v>11339.375098074577</v>
      </c>
      <c r="BB85" s="148">
        <f>BB62*'Assumptions&amp;Data'!$I$108</f>
        <v>11339.375098074577</v>
      </c>
      <c r="BC85" s="148">
        <f>BC62*'Assumptions&amp;Data'!$I$108</f>
        <v>11339.375098074577</v>
      </c>
      <c r="BD85" s="148">
        <f>BD62*'Assumptions&amp;Data'!$I$108</f>
        <v>11339.375098074577</v>
      </c>
      <c r="BE85" s="148">
        <f>BE62*'Assumptions&amp;Data'!$I$108</f>
        <v>11339.375098074577</v>
      </c>
      <c r="BF85" s="148">
        <f>BF62*'Assumptions&amp;Data'!$I$108</f>
        <v>11339.375098074577</v>
      </c>
      <c r="BG85" s="148">
        <f>BG62*'Assumptions&amp;Data'!$I$108</f>
        <v>11339.375098074577</v>
      </c>
      <c r="BH85" s="148">
        <f>BH62*'Assumptions&amp;Data'!$I$108</f>
        <v>26458.541895507347</v>
      </c>
      <c r="BI85" s="148">
        <f>BI62*'Assumptions&amp;Data'!$I$108</f>
        <v>11339.375098074577</v>
      </c>
      <c r="BJ85" s="148">
        <f>BJ62*'Assumptions&amp;Data'!$I$108</f>
        <v>9449.4792483953624</v>
      </c>
      <c r="BK85" s="148">
        <f>BK62*'Assumptions&amp;Data'!$I$108</f>
        <v>0</v>
      </c>
      <c r="BL85" s="148">
        <f>BL62*'Assumptions&amp;Data'!$I$108</f>
        <v>0</v>
      </c>
      <c r="BM85" s="148">
        <f>BM62*'Assumptions&amp;Data'!$I$108</f>
        <v>0</v>
      </c>
      <c r="BN85" s="148">
        <f>BN62*'Assumptions&amp;Data'!$I$108</f>
        <v>0</v>
      </c>
      <c r="BO85" s="148">
        <f>BO62*'Assumptions&amp;Data'!$I$108</f>
        <v>0</v>
      </c>
      <c r="BP85" s="148">
        <f>BP62*'Assumptions&amp;Data'!$I$108</f>
        <v>0</v>
      </c>
      <c r="BQ85" s="148">
        <f>BQ62*'Assumptions&amp;Data'!$I$108</f>
        <v>0</v>
      </c>
      <c r="BR85" s="148">
        <f>BR62*'Assumptions&amp;Data'!$I$108</f>
        <v>0</v>
      </c>
      <c r="BS85" s="148">
        <f>BS62*'Assumptions&amp;Data'!$I$108</f>
        <v>0</v>
      </c>
      <c r="BT85" s="148">
        <f>BT62*'Assumptions&amp;Data'!$I$108</f>
        <v>0</v>
      </c>
      <c r="BU85" s="148">
        <f>BU62*'Assumptions&amp;Data'!$I$108</f>
        <v>0</v>
      </c>
      <c r="BV85" s="148">
        <f>BV62*'Assumptions&amp;Data'!$I$108</f>
        <v>0</v>
      </c>
      <c r="BW85" s="148">
        <f>BW62*'Assumptions&amp;Data'!$I$108</f>
        <v>0</v>
      </c>
      <c r="BX85" s="148">
        <f>BX62*'Assumptions&amp;Data'!$I$108</f>
        <v>0</v>
      </c>
      <c r="BY85" s="148">
        <f>BY62*'Assumptions&amp;Data'!$I$108</f>
        <v>0</v>
      </c>
      <c r="BZ85" s="148">
        <f>BZ62*'Assumptions&amp;Data'!$I$108</f>
        <v>0</v>
      </c>
      <c r="CA85" s="148">
        <f>CA62*'Assumptions&amp;Data'!$I$108</f>
        <v>0</v>
      </c>
      <c r="CB85" s="148">
        <f>CB62*'Assumptions&amp;Data'!$I$108</f>
        <v>0</v>
      </c>
      <c r="CC85" s="148">
        <f>CC62*'Assumptions&amp;Data'!$I$108</f>
        <v>0</v>
      </c>
      <c r="CD85" s="148">
        <f>CD62*'Assumptions&amp;Data'!$I$108</f>
        <v>0</v>
      </c>
      <c r="CE85" s="148">
        <f>CE62*'Assumptions&amp;Data'!$I$108</f>
        <v>0</v>
      </c>
      <c r="CF85" s="148">
        <f>CF62*'Assumptions&amp;Data'!$I$108</f>
        <v>0</v>
      </c>
      <c r="CG85" s="148">
        <f>CG62*'Assumptions&amp;Data'!$I$108</f>
        <v>0</v>
      </c>
      <c r="CH85" s="148">
        <f>CH62*'Assumptions&amp;Data'!$I$108</f>
        <v>0</v>
      </c>
      <c r="CI85" s="148">
        <f>CI62*'Assumptions&amp;Data'!$I$108</f>
        <v>0</v>
      </c>
      <c r="CJ85" s="148">
        <f>CJ62*'Assumptions&amp;Data'!$I$108</f>
        <v>0</v>
      </c>
      <c r="CK85" s="148">
        <f>CK62*'Assumptions&amp;Data'!$I$108</f>
        <v>0</v>
      </c>
      <c r="CL85" s="148">
        <f>CL62*'Assumptions&amp;Data'!$I$108</f>
        <v>0</v>
      </c>
      <c r="CM85" s="148">
        <f>CM62*'Assumptions&amp;Data'!$I$108</f>
        <v>0</v>
      </c>
      <c r="CN85" s="148">
        <f>CN62*'Assumptions&amp;Data'!$I$108</f>
        <v>0</v>
      </c>
      <c r="CO85" s="148">
        <f>CO62*'Assumptions&amp;Data'!$I$108</f>
        <v>0</v>
      </c>
      <c r="CP85" s="148">
        <f>CP62*'Assumptions&amp;Data'!$I$108</f>
        <v>0</v>
      </c>
      <c r="CQ85" s="148">
        <f>CQ62*'Assumptions&amp;Data'!$I$108</f>
        <v>0</v>
      </c>
      <c r="CR85" s="148">
        <f>CR62*'Assumptions&amp;Data'!$I$108</f>
        <v>0</v>
      </c>
      <c r="CS85" s="148">
        <f>CS62*'Assumptions&amp;Data'!$I$108</f>
        <v>0</v>
      </c>
      <c r="CT85" s="148">
        <f>CT62*'Assumptions&amp;Data'!$I$108</f>
        <v>0</v>
      </c>
      <c r="CU85" s="148">
        <f>CU62*'Assumptions&amp;Data'!$I$108</f>
        <v>0</v>
      </c>
      <c r="CV85" s="148">
        <f>CV62*'Assumptions&amp;Data'!$I$108</f>
        <v>0</v>
      </c>
      <c r="CW85" s="148">
        <f>CW62*'Assumptions&amp;Data'!$I$108</f>
        <v>0</v>
      </c>
      <c r="CX85" s="148">
        <f>CX62*'Assumptions&amp;Data'!$I$108</f>
        <v>0</v>
      </c>
      <c r="CY85" s="148">
        <f>CY62*'Assumptions&amp;Data'!$I$108</f>
        <v>0</v>
      </c>
      <c r="CZ85" s="148">
        <f>CZ62*'Assumptions&amp;Data'!$I$108</f>
        <v>0</v>
      </c>
      <c r="DA85" s="148">
        <f>DA62*'Assumptions&amp;Data'!$I$108</f>
        <v>0</v>
      </c>
      <c r="DB85" s="148">
        <f>DB62*'Assumptions&amp;Data'!$I$108</f>
        <v>0</v>
      </c>
      <c r="DC85" s="148">
        <f>DC62*'Assumptions&amp;Data'!$I$108</f>
        <v>0</v>
      </c>
      <c r="DD85" s="148">
        <f>DD62*'Assumptions&amp;Data'!$I$108</f>
        <v>0</v>
      </c>
      <c r="DE85" s="148">
        <f>DE62*'Assumptions&amp;Data'!$I$108</f>
        <v>0</v>
      </c>
      <c r="DF85" s="148">
        <f>DF62*'Assumptions&amp;Data'!$I$108</f>
        <v>0</v>
      </c>
      <c r="DG85" s="148">
        <f>DG62*'Assumptions&amp;Data'!$I$108</f>
        <v>0</v>
      </c>
      <c r="DH85" s="148">
        <f>DH62*'Assumptions&amp;Data'!$I$108</f>
        <v>0</v>
      </c>
      <c r="DI85" s="148">
        <f>DI62*'Assumptions&amp;Data'!$I$108</f>
        <v>0</v>
      </c>
      <c r="DJ85" s="148">
        <f>DJ62*'Assumptions&amp;Data'!$I$108</f>
        <v>0</v>
      </c>
      <c r="DK85" s="148">
        <f>DK62*'Assumptions&amp;Data'!$I$108</f>
        <v>0</v>
      </c>
      <c r="DL85" s="148">
        <f>DL62*'Assumptions&amp;Data'!$I$108</f>
        <v>0</v>
      </c>
      <c r="DM85" s="148">
        <f>DM62*'Assumptions&amp;Data'!$I$108</f>
        <v>0</v>
      </c>
      <c r="DN85" s="148">
        <f>DN62*'Assumptions&amp;Data'!$I$108</f>
        <v>0</v>
      </c>
      <c r="DO85" s="148">
        <f>DO62*'Assumptions&amp;Data'!$I$108</f>
        <v>0</v>
      </c>
      <c r="DP85" s="148">
        <f>DP62*'Assumptions&amp;Data'!$I$108</f>
        <v>0</v>
      </c>
      <c r="DQ85" s="148">
        <f>DQ62*'Assumptions&amp;Data'!$I$108</f>
        <v>0</v>
      </c>
      <c r="DR85" s="148">
        <f>DR62*'Assumptions&amp;Data'!$I$108</f>
        <v>0</v>
      </c>
      <c r="DS85" s="148">
        <f>DS62*'Assumptions&amp;Data'!$I$108</f>
        <v>0</v>
      </c>
      <c r="DT85" s="148">
        <f>DT62*'Assumptions&amp;Data'!$I$108</f>
        <v>0</v>
      </c>
      <c r="DU85" s="148">
        <f>DU62*'Assumptions&amp;Data'!$I$108</f>
        <v>0</v>
      </c>
      <c r="DV85" s="148">
        <f>DV62*'Assumptions&amp;Data'!$I$108</f>
        <v>0</v>
      </c>
      <c r="DW85" s="148">
        <f>DW62*'Assumptions&amp;Data'!$I$108</f>
        <v>0</v>
      </c>
      <c r="DX85" s="148">
        <f>DX62*'Assumptions&amp;Data'!$I$108</f>
        <v>0</v>
      </c>
      <c r="DY85" s="148">
        <f>DY62*'Assumptions&amp;Data'!$I$108</f>
        <v>0</v>
      </c>
      <c r="DZ85" s="148">
        <f>DZ62*'Assumptions&amp;Data'!$I$108</f>
        <v>0</v>
      </c>
      <c r="EA85" s="148">
        <f>EA62*'Assumptions&amp;Data'!$I$108</f>
        <v>0</v>
      </c>
      <c r="EB85" s="148">
        <f>EB62*'Assumptions&amp;Data'!$I$108</f>
        <v>0</v>
      </c>
      <c r="EC85" s="148">
        <f>EC62*'Assumptions&amp;Data'!$I$108</f>
        <v>0</v>
      </c>
      <c r="ED85" s="148">
        <f>ED62*'Assumptions&amp;Data'!$I$108</f>
        <v>0</v>
      </c>
      <c r="EE85" s="148">
        <f>EE62*'Assumptions&amp;Data'!$I$108</f>
        <v>0</v>
      </c>
      <c r="EF85" s="148">
        <f>EF62*'Assumptions&amp;Data'!$I$108</f>
        <v>0</v>
      </c>
      <c r="EG85" s="148">
        <f>EG62*'Assumptions&amp;Data'!$I$108</f>
        <v>0</v>
      </c>
      <c r="EH85" s="148">
        <f>EH62*'Assumptions&amp;Data'!$I$108</f>
        <v>0</v>
      </c>
      <c r="EI85" s="148">
        <f>EI62*'Assumptions&amp;Data'!$I$108</f>
        <v>0</v>
      </c>
      <c r="EJ85" s="148">
        <f>EJ62*'Assumptions&amp;Data'!$I$108</f>
        <v>0</v>
      </c>
      <c r="EK85" s="148">
        <f>EK62*'Assumptions&amp;Data'!$I$108</f>
        <v>0</v>
      </c>
      <c r="EL85" s="148">
        <f>EL62*'Assumptions&amp;Data'!$I$108</f>
        <v>0</v>
      </c>
      <c r="EM85" s="148">
        <f>EM62*'Assumptions&amp;Data'!$I$108</f>
        <v>0</v>
      </c>
      <c r="EN85" s="148">
        <f>EN62*'Assumptions&amp;Data'!$I$108</f>
        <v>0</v>
      </c>
      <c r="EO85" s="148">
        <f>EO62*'Assumptions&amp;Data'!$I$108</f>
        <v>0</v>
      </c>
      <c r="EP85" s="148">
        <f>EP62*'Assumptions&amp;Data'!$I$108</f>
        <v>0</v>
      </c>
      <c r="EQ85" s="148">
        <f>EQ62*'Assumptions&amp;Data'!$I$108</f>
        <v>0</v>
      </c>
      <c r="ER85" s="148">
        <f>ER62*'Assumptions&amp;Data'!$I$108</f>
        <v>0</v>
      </c>
      <c r="ES85" s="148">
        <f>ES62*'Assumptions&amp;Data'!$I$108</f>
        <v>0</v>
      </c>
      <c r="ET85" s="148">
        <f>ET62*'Assumptions&amp;Data'!$I$108</f>
        <v>0</v>
      </c>
      <c r="EU85" s="148">
        <f>EU62*'Assumptions&amp;Data'!$I$108</f>
        <v>0</v>
      </c>
      <c r="EV85" s="148">
        <f>EV62*'Assumptions&amp;Data'!$I$108</f>
        <v>0</v>
      </c>
      <c r="EW85" s="148">
        <f>EW62*'Assumptions&amp;Data'!$I$108</f>
        <v>0</v>
      </c>
      <c r="EX85" s="148">
        <f>EX62*'Assumptions&amp;Data'!$I$108</f>
        <v>0</v>
      </c>
      <c r="EY85" s="148">
        <f>EY62*'Assumptions&amp;Data'!$I$108</f>
        <v>0</v>
      </c>
      <c r="EZ85" s="148">
        <f>EZ62*'Assumptions&amp;Data'!$I$108</f>
        <v>0</v>
      </c>
      <c r="FA85" s="148">
        <f>FA62*'Assumptions&amp;Data'!$I$108</f>
        <v>0</v>
      </c>
      <c r="FB85" s="148">
        <f>FB62*'Assumptions&amp;Data'!$I$108</f>
        <v>0</v>
      </c>
      <c r="FC85" s="148">
        <f>FC62*'Assumptions&amp;Data'!$I$108</f>
        <v>0</v>
      </c>
      <c r="FD85" s="148">
        <f>FD62*'Assumptions&amp;Data'!$I$108</f>
        <v>0</v>
      </c>
      <c r="FE85" s="148">
        <f>FE62*'Assumptions&amp;Data'!$I$108</f>
        <v>0</v>
      </c>
      <c r="FF85" s="148">
        <f>FF62*'Assumptions&amp;Data'!$I$108</f>
        <v>0</v>
      </c>
      <c r="FG85" s="148">
        <f>FG62*'Assumptions&amp;Data'!$I$108</f>
        <v>0</v>
      </c>
      <c r="FH85" s="148">
        <f>FH62*'Assumptions&amp;Data'!$I$108</f>
        <v>0</v>
      </c>
      <c r="FI85" s="148">
        <f>FI62*'Assumptions&amp;Data'!$I$108</f>
        <v>0</v>
      </c>
      <c r="FJ85" s="148">
        <f>FJ62*'Assumptions&amp;Data'!$I$108</f>
        <v>0</v>
      </c>
      <c r="FK85" s="148">
        <f>FK62*'Assumptions&amp;Data'!$I$108</f>
        <v>0</v>
      </c>
      <c r="FL85" s="148">
        <f>FL62*'Assumptions&amp;Data'!$I$108</f>
        <v>0</v>
      </c>
      <c r="FM85" s="148">
        <f>FM62*'Assumptions&amp;Data'!$I$108</f>
        <v>0</v>
      </c>
      <c r="FN85" s="148">
        <f>FN62*'Assumptions&amp;Data'!$I$108</f>
        <v>0</v>
      </c>
      <c r="FO85" s="148">
        <f>FO62*'Assumptions&amp;Data'!$I$108</f>
        <v>0</v>
      </c>
    </row>
    <row r="86" spans="2:171" x14ac:dyDescent="0.3"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  <c r="AH86" s="148"/>
      <c r="AI86" s="148"/>
      <c r="AJ86" s="148"/>
      <c r="AK86" s="148"/>
      <c r="AL86" s="148"/>
      <c r="AM86" s="148"/>
      <c r="AN86" s="148"/>
      <c r="AO86" s="148"/>
      <c r="AP86" s="148"/>
      <c r="AQ86" s="148"/>
      <c r="AR86" s="148"/>
      <c r="AS86" s="148"/>
      <c r="AT86" s="148"/>
      <c r="AU86" s="148"/>
      <c r="AV86" s="148"/>
      <c r="AW86" s="148"/>
      <c r="AX86" s="148"/>
      <c r="AY86" s="148"/>
      <c r="AZ86" s="148"/>
      <c r="BA86" s="148"/>
      <c r="BB86" s="148"/>
      <c r="BC86" s="148"/>
      <c r="BD86" s="148"/>
      <c r="BE86" s="148"/>
      <c r="BF86" s="148"/>
      <c r="BG86" s="148"/>
      <c r="BH86" s="148"/>
      <c r="BI86" s="148"/>
      <c r="BJ86" s="148"/>
      <c r="BK86" s="148"/>
      <c r="BL86" s="148"/>
      <c r="BM86" s="148"/>
      <c r="BN86" s="148"/>
      <c r="BO86" s="148"/>
      <c r="BP86" s="148"/>
      <c r="BQ86" s="148"/>
      <c r="BR86" s="148"/>
      <c r="BS86" s="148"/>
      <c r="BT86" s="148"/>
      <c r="BU86" s="148"/>
      <c r="BV86" s="148"/>
      <c r="BW86" s="148"/>
      <c r="BX86" s="148"/>
      <c r="BY86" s="148"/>
      <c r="BZ86" s="148"/>
      <c r="CA86" s="148"/>
      <c r="CB86" s="148"/>
      <c r="CC86" s="148"/>
      <c r="CD86" s="148"/>
      <c r="CE86" s="148"/>
      <c r="CF86" s="148"/>
      <c r="CG86" s="148"/>
      <c r="CH86" s="148"/>
      <c r="CI86" s="148"/>
      <c r="CJ86" s="148"/>
      <c r="CK86" s="148"/>
      <c r="CL86" s="148"/>
      <c r="CM86" s="148"/>
      <c r="CN86" s="148"/>
      <c r="CO86" s="148"/>
      <c r="CP86" s="148"/>
      <c r="CQ86" s="148"/>
      <c r="CR86" s="148"/>
      <c r="CS86" s="148"/>
      <c r="CT86" s="148"/>
      <c r="CU86" s="148"/>
      <c r="CV86" s="148"/>
      <c r="CW86" s="148"/>
      <c r="CX86" s="148"/>
      <c r="CY86" s="148"/>
      <c r="CZ86" s="148"/>
      <c r="DA86" s="148"/>
      <c r="DB86" s="148"/>
      <c r="DC86" s="148"/>
      <c r="DD86" s="148"/>
      <c r="DE86" s="148"/>
      <c r="DF86" s="148"/>
      <c r="DG86" s="148"/>
      <c r="DH86" s="148"/>
      <c r="DI86" s="148"/>
      <c r="DJ86" s="148"/>
      <c r="DK86" s="148"/>
      <c r="DL86" s="148"/>
      <c r="DM86" s="148"/>
      <c r="DN86" s="148"/>
      <c r="DO86" s="148"/>
      <c r="DP86" s="148"/>
      <c r="DQ86" s="148"/>
      <c r="DR86" s="148"/>
      <c r="DS86" s="148"/>
      <c r="DT86" s="148"/>
      <c r="DU86" s="148"/>
      <c r="DV86" s="148"/>
      <c r="DW86" s="148"/>
      <c r="DX86" s="148"/>
      <c r="DY86" s="148"/>
      <c r="DZ86" s="148"/>
      <c r="EA86" s="148"/>
      <c r="EB86" s="148"/>
      <c r="EC86" s="148"/>
      <c r="ED86" s="148"/>
      <c r="EE86" s="148"/>
      <c r="EF86" s="148"/>
      <c r="EG86" s="148"/>
      <c r="EH86" s="148"/>
      <c r="EI86" s="148"/>
      <c r="EJ86" s="148"/>
      <c r="EK86" s="148"/>
      <c r="EL86" s="148"/>
      <c r="EM86" s="148"/>
      <c r="EN86" s="148"/>
      <c r="EO86" s="148"/>
      <c r="EP86" s="148"/>
      <c r="EQ86" s="148"/>
      <c r="ER86" s="148"/>
      <c r="ES86" s="148"/>
      <c r="ET86" s="148"/>
      <c r="EU86" s="148"/>
      <c r="EV86" s="148"/>
      <c r="EW86" s="148"/>
      <c r="EX86" s="148"/>
      <c r="EY86" s="148"/>
      <c r="EZ86" s="148"/>
      <c r="FA86" s="148"/>
      <c r="FB86" s="148"/>
      <c r="FC86" s="148"/>
      <c r="FD86" s="148"/>
      <c r="FE86" s="148"/>
      <c r="FF86" s="148"/>
      <c r="FG86" s="148"/>
      <c r="FH86" s="148"/>
      <c r="FI86" s="148"/>
      <c r="FJ86" s="148"/>
      <c r="FK86" s="148"/>
      <c r="FL86" s="148"/>
      <c r="FM86" s="148"/>
      <c r="FN86" s="148"/>
      <c r="FO86" s="148"/>
    </row>
    <row r="87" spans="2:171" x14ac:dyDescent="0.3">
      <c r="B87" s="57" t="str">
        <f>B35</f>
        <v>Retail</v>
      </c>
      <c r="C87" s="57" t="s">
        <v>112</v>
      </c>
      <c r="D87" s="118">
        <f>SUM(F87:FO87)</f>
        <v>72069.345815612367</v>
      </c>
      <c r="E87" s="57"/>
      <c r="F87" s="164">
        <f>SUM(F88:F90)</f>
        <v>0</v>
      </c>
      <c r="G87" s="164">
        <f t="shared" ref="G87:BR87" si="157">SUM(G88:G90)</f>
        <v>0</v>
      </c>
      <c r="H87" s="164">
        <f t="shared" si="157"/>
        <v>0</v>
      </c>
      <c r="I87" s="164">
        <f t="shared" si="157"/>
        <v>0</v>
      </c>
      <c r="J87" s="164">
        <f t="shared" si="157"/>
        <v>0</v>
      </c>
      <c r="K87" s="164">
        <f t="shared" si="157"/>
        <v>0</v>
      </c>
      <c r="L87" s="164">
        <f t="shared" si="157"/>
        <v>0</v>
      </c>
      <c r="M87" s="164">
        <f t="shared" si="157"/>
        <v>0</v>
      </c>
      <c r="N87" s="164">
        <f t="shared" si="157"/>
        <v>1351.3002340427324</v>
      </c>
      <c r="O87" s="164">
        <f t="shared" si="157"/>
        <v>1351.3002340427324</v>
      </c>
      <c r="P87" s="164">
        <f t="shared" si="157"/>
        <v>1351.3002340427324</v>
      </c>
      <c r="Q87" s="164">
        <f t="shared" si="157"/>
        <v>900.86682269515495</v>
      </c>
      <c r="R87" s="164">
        <f t="shared" si="157"/>
        <v>900.86682269515495</v>
      </c>
      <c r="S87" s="164">
        <f t="shared" si="157"/>
        <v>900.86682269515495</v>
      </c>
      <c r="T87" s="164">
        <f t="shared" si="157"/>
        <v>900.86682269515495</v>
      </c>
      <c r="U87" s="164">
        <f t="shared" si="157"/>
        <v>540.52009361709293</v>
      </c>
      <c r="V87" s="164">
        <f t="shared" si="157"/>
        <v>540.52009361709293</v>
      </c>
      <c r="W87" s="164">
        <f t="shared" si="157"/>
        <v>540.52009361709293</v>
      </c>
      <c r="X87" s="164">
        <f t="shared" si="157"/>
        <v>540.52009361709293</v>
      </c>
      <c r="Y87" s="164">
        <f t="shared" si="157"/>
        <v>540.52009361709293</v>
      </c>
      <c r="Z87" s="164">
        <f t="shared" si="157"/>
        <v>2162.0803744683717</v>
      </c>
      <c r="AA87" s="164">
        <f t="shared" si="157"/>
        <v>2162.0803744683717</v>
      </c>
      <c r="AB87" s="164">
        <f t="shared" si="157"/>
        <v>2162.0803744683717</v>
      </c>
      <c r="AC87" s="164">
        <f t="shared" si="157"/>
        <v>1621.560280851279</v>
      </c>
      <c r="AD87" s="164">
        <f t="shared" si="157"/>
        <v>1621.560280851279</v>
      </c>
      <c r="AE87" s="164">
        <f t="shared" si="157"/>
        <v>1621.560280851279</v>
      </c>
      <c r="AF87" s="164">
        <f t="shared" si="157"/>
        <v>1621.560280851279</v>
      </c>
      <c r="AG87" s="164">
        <f t="shared" si="157"/>
        <v>1189.1442059576043</v>
      </c>
      <c r="AH87" s="164">
        <f t="shared" si="157"/>
        <v>1189.1442059576043</v>
      </c>
      <c r="AI87" s="164">
        <f t="shared" si="157"/>
        <v>1189.1442059576043</v>
      </c>
      <c r="AJ87" s="164">
        <f t="shared" si="157"/>
        <v>1909.8376641137284</v>
      </c>
      <c r="AK87" s="164">
        <f t="shared" si="157"/>
        <v>1189.1442059576043</v>
      </c>
      <c r="AL87" s="164">
        <f t="shared" si="157"/>
        <v>3531.3979449650014</v>
      </c>
      <c r="AM87" s="164">
        <f t="shared" si="157"/>
        <v>3080.9645336174294</v>
      </c>
      <c r="AN87" s="164">
        <f t="shared" si="157"/>
        <v>3080.9645336174294</v>
      </c>
      <c r="AO87" s="164">
        <f t="shared" si="157"/>
        <v>2270.1843931917902</v>
      </c>
      <c r="AP87" s="164">
        <f t="shared" si="157"/>
        <v>2270.1843931917902</v>
      </c>
      <c r="AQ87" s="164">
        <f t="shared" si="157"/>
        <v>2270.1843931917902</v>
      </c>
      <c r="AR87" s="164">
        <f t="shared" si="157"/>
        <v>2270.1843931917902</v>
      </c>
      <c r="AS87" s="164">
        <f t="shared" si="157"/>
        <v>1621.5602808512785</v>
      </c>
      <c r="AT87" s="164">
        <f t="shared" si="157"/>
        <v>1621.5602808512785</v>
      </c>
      <c r="AU87" s="164">
        <f t="shared" si="157"/>
        <v>1621.5602808512785</v>
      </c>
      <c r="AV87" s="164">
        <f t="shared" si="157"/>
        <v>2486.392430638628</v>
      </c>
      <c r="AW87" s="164">
        <f t="shared" si="157"/>
        <v>1621.5602808512785</v>
      </c>
      <c r="AX87" s="164">
        <f t="shared" si="157"/>
        <v>1513.4562621278533</v>
      </c>
      <c r="AY87" s="164">
        <f t="shared" si="157"/>
        <v>972.93616851076717</v>
      </c>
      <c r="AZ87" s="164">
        <f t="shared" si="157"/>
        <v>972.93616851076717</v>
      </c>
      <c r="BA87" s="164">
        <f t="shared" si="157"/>
        <v>972.93616851076717</v>
      </c>
      <c r="BB87" s="164">
        <f t="shared" si="157"/>
        <v>972.93616851076717</v>
      </c>
      <c r="BC87" s="164">
        <f t="shared" si="157"/>
        <v>972.93616851076717</v>
      </c>
      <c r="BD87" s="164">
        <f t="shared" si="157"/>
        <v>972.93616851076717</v>
      </c>
      <c r="BE87" s="164">
        <f t="shared" si="157"/>
        <v>972.93616851076717</v>
      </c>
      <c r="BF87" s="164">
        <f t="shared" si="157"/>
        <v>972.93616851076717</v>
      </c>
      <c r="BG87" s="164">
        <f t="shared" si="157"/>
        <v>972.93616851076717</v>
      </c>
      <c r="BH87" s="164">
        <f t="shared" si="157"/>
        <v>2270.1843931917906</v>
      </c>
      <c r="BI87" s="164">
        <f t="shared" si="157"/>
        <v>972.93616851076717</v>
      </c>
      <c r="BJ87" s="164">
        <f t="shared" si="157"/>
        <v>810.78014042562927</v>
      </c>
      <c r="BK87" s="164">
        <f t="shared" si="157"/>
        <v>0</v>
      </c>
      <c r="BL87" s="164">
        <f t="shared" si="157"/>
        <v>0</v>
      </c>
      <c r="BM87" s="164">
        <f t="shared" si="157"/>
        <v>0</v>
      </c>
      <c r="BN87" s="164">
        <f t="shared" si="157"/>
        <v>0</v>
      </c>
      <c r="BO87" s="164">
        <f t="shared" si="157"/>
        <v>0</v>
      </c>
      <c r="BP87" s="164">
        <f t="shared" si="157"/>
        <v>0</v>
      </c>
      <c r="BQ87" s="164">
        <f t="shared" si="157"/>
        <v>0</v>
      </c>
      <c r="BR87" s="164">
        <f t="shared" si="157"/>
        <v>0</v>
      </c>
      <c r="BS87" s="164">
        <f t="shared" ref="BS87:ED87" si="158">SUM(BS88:BS90)</f>
        <v>0</v>
      </c>
      <c r="BT87" s="164">
        <f t="shared" si="158"/>
        <v>0</v>
      </c>
      <c r="BU87" s="164">
        <f t="shared" si="158"/>
        <v>0</v>
      </c>
      <c r="BV87" s="164">
        <f t="shared" si="158"/>
        <v>0</v>
      </c>
      <c r="BW87" s="164">
        <f t="shared" si="158"/>
        <v>0</v>
      </c>
      <c r="BX87" s="164">
        <f t="shared" si="158"/>
        <v>0</v>
      </c>
      <c r="BY87" s="164">
        <f t="shared" si="158"/>
        <v>0</v>
      </c>
      <c r="BZ87" s="164">
        <f t="shared" si="158"/>
        <v>0</v>
      </c>
      <c r="CA87" s="164">
        <f t="shared" si="158"/>
        <v>0</v>
      </c>
      <c r="CB87" s="164">
        <f t="shared" si="158"/>
        <v>0</v>
      </c>
      <c r="CC87" s="164">
        <f t="shared" si="158"/>
        <v>0</v>
      </c>
      <c r="CD87" s="164">
        <f t="shared" si="158"/>
        <v>0</v>
      </c>
      <c r="CE87" s="164">
        <f t="shared" si="158"/>
        <v>0</v>
      </c>
      <c r="CF87" s="164">
        <f t="shared" si="158"/>
        <v>0</v>
      </c>
      <c r="CG87" s="164">
        <f t="shared" si="158"/>
        <v>0</v>
      </c>
      <c r="CH87" s="164">
        <f t="shared" si="158"/>
        <v>0</v>
      </c>
      <c r="CI87" s="164">
        <f t="shared" si="158"/>
        <v>0</v>
      </c>
      <c r="CJ87" s="164">
        <f t="shared" si="158"/>
        <v>0</v>
      </c>
      <c r="CK87" s="164">
        <f t="shared" si="158"/>
        <v>0</v>
      </c>
      <c r="CL87" s="164">
        <f t="shared" si="158"/>
        <v>0</v>
      </c>
      <c r="CM87" s="164">
        <f t="shared" si="158"/>
        <v>0</v>
      </c>
      <c r="CN87" s="164">
        <f t="shared" si="158"/>
        <v>0</v>
      </c>
      <c r="CO87" s="164">
        <f t="shared" si="158"/>
        <v>0</v>
      </c>
      <c r="CP87" s="164">
        <f t="shared" si="158"/>
        <v>0</v>
      </c>
      <c r="CQ87" s="164">
        <f t="shared" si="158"/>
        <v>0</v>
      </c>
      <c r="CR87" s="164">
        <f t="shared" si="158"/>
        <v>0</v>
      </c>
      <c r="CS87" s="164">
        <f t="shared" si="158"/>
        <v>0</v>
      </c>
      <c r="CT87" s="164">
        <f t="shared" si="158"/>
        <v>0</v>
      </c>
      <c r="CU87" s="164">
        <f t="shared" si="158"/>
        <v>0</v>
      </c>
      <c r="CV87" s="164">
        <f t="shared" si="158"/>
        <v>0</v>
      </c>
      <c r="CW87" s="164">
        <f t="shared" si="158"/>
        <v>0</v>
      </c>
      <c r="CX87" s="164">
        <f t="shared" si="158"/>
        <v>0</v>
      </c>
      <c r="CY87" s="164">
        <f t="shared" si="158"/>
        <v>0</v>
      </c>
      <c r="CZ87" s="164">
        <f t="shared" si="158"/>
        <v>0</v>
      </c>
      <c r="DA87" s="164">
        <f t="shared" si="158"/>
        <v>0</v>
      </c>
      <c r="DB87" s="164">
        <f t="shared" si="158"/>
        <v>0</v>
      </c>
      <c r="DC87" s="164">
        <f t="shared" si="158"/>
        <v>0</v>
      </c>
      <c r="DD87" s="164">
        <f t="shared" si="158"/>
        <v>0</v>
      </c>
      <c r="DE87" s="164">
        <f t="shared" si="158"/>
        <v>0</v>
      </c>
      <c r="DF87" s="164">
        <f t="shared" si="158"/>
        <v>0</v>
      </c>
      <c r="DG87" s="164">
        <f t="shared" si="158"/>
        <v>0</v>
      </c>
      <c r="DH87" s="164">
        <f t="shared" si="158"/>
        <v>0</v>
      </c>
      <c r="DI87" s="164">
        <f t="shared" si="158"/>
        <v>0</v>
      </c>
      <c r="DJ87" s="164">
        <f t="shared" si="158"/>
        <v>0</v>
      </c>
      <c r="DK87" s="164">
        <f t="shared" si="158"/>
        <v>0</v>
      </c>
      <c r="DL87" s="164">
        <f t="shared" si="158"/>
        <v>0</v>
      </c>
      <c r="DM87" s="164">
        <f t="shared" si="158"/>
        <v>0</v>
      </c>
      <c r="DN87" s="164">
        <f t="shared" si="158"/>
        <v>0</v>
      </c>
      <c r="DO87" s="164">
        <f t="shared" si="158"/>
        <v>0</v>
      </c>
      <c r="DP87" s="164">
        <f t="shared" si="158"/>
        <v>0</v>
      </c>
      <c r="DQ87" s="164">
        <f t="shared" si="158"/>
        <v>0</v>
      </c>
      <c r="DR87" s="164">
        <f t="shared" si="158"/>
        <v>0</v>
      </c>
      <c r="DS87" s="164">
        <f t="shared" si="158"/>
        <v>0</v>
      </c>
      <c r="DT87" s="164">
        <f t="shared" si="158"/>
        <v>0</v>
      </c>
      <c r="DU87" s="164">
        <f t="shared" si="158"/>
        <v>0</v>
      </c>
      <c r="DV87" s="164">
        <f t="shared" si="158"/>
        <v>0</v>
      </c>
      <c r="DW87" s="164">
        <f t="shared" si="158"/>
        <v>0</v>
      </c>
      <c r="DX87" s="164">
        <f t="shared" si="158"/>
        <v>0</v>
      </c>
      <c r="DY87" s="164">
        <f t="shared" si="158"/>
        <v>0</v>
      </c>
      <c r="DZ87" s="164">
        <f t="shared" si="158"/>
        <v>0</v>
      </c>
      <c r="EA87" s="164">
        <f t="shared" si="158"/>
        <v>0</v>
      </c>
      <c r="EB87" s="164">
        <f t="shared" si="158"/>
        <v>0</v>
      </c>
      <c r="EC87" s="164">
        <f t="shared" si="158"/>
        <v>0</v>
      </c>
      <c r="ED87" s="164">
        <f t="shared" si="158"/>
        <v>0</v>
      </c>
      <c r="EE87" s="164">
        <f t="shared" ref="EE87:FO87" si="159">SUM(EE88:EE90)</f>
        <v>0</v>
      </c>
      <c r="EF87" s="164">
        <f t="shared" si="159"/>
        <v>0</v>
      </c>
      <c r="EG87" s="164">
        <f t="shared" si="159"/>
        <v>0</v>
      </c>
      <c r="EH87" s="164">
        <f t="shared" si="159"/>
        <v>0</v>
      </c>
      <c r="EI87" s="164">
        <f t="shared" si="159"/>
        <v>0</v>
      </c>
      <c r="EJ87" s="164">
        <f t="shared" si="159"/>
        <v>0</v>
      </c>
      <c r="EK87" s="164">
        <f t="shared" si="159"/>
        <v>0</v>
      </c>
      <c r="EL87" s="164">
        <f t="shared" si="159"/>
        <v>0</v>
      </c>
      <c r="EM87" s="164">
        <f t="shared" si="159"/>
        <v>0</v>
      </c>
      <c r="EN87" s="164">
        <f t="shared" si="159"/>
        <v>0</v>
      </c>
      <c r="EO87" s="164">
        <f t="shared" si="159"/>
        <v>0</v>
      </c>
      <c r="EP87" s="164">
        <f t="shared" si="159"/>
        <v>0</v>
      </c>
      <c r="EQ87" s="164">
        <f t="shared" si="159"/>
        <v>0</v>
      </c>
      <c r="ER87" s="164">
        <f t="shared" si="159"/>
        <v>0</v>
      </c>
      <c r="ES87" s="164">
        <f t="shared" si="159"/>
        <v>0</v>
      </c>
      <c r="ET87" s="164">
        <f t="shared" si="159"/>
        <v>0</v>
      </c>
      <c r="EU87" s="164">
        <f t="shared" si="159"/>
        <v>0</v>
      </c>
      <c r="EV87" s="164">
        <f t="shared" si="159"/>
        <v>0</v>
      </c>
      <c r="EW87" s="164">
        <f t="shared" si="159"/>
        <v>0</v>
      </c>
      <c r="EX87" s="164">
        <f t="shared" si="159"/>
        <v>0</v>
      </c>
      <c r="EY87" s="164">
        <f t="shared" si="159"/>
        <v>0</v>
      </c>
      <c r="EZ87" s="164">
        <f t="shared" si="159"/>
        <v>0</v>
      </c>
      <c r="FA87" s="164">
        <f t="shared" si="159"/>
        <v>0</v>
      </c>
      <c r="FB87" s="164">
        <f t="shared" si="159"/>
        <v>0</v>
      </c>
      <c r="FC87" s="164">
        <f t="shared" si="159"/>
        <v>0</v>
      </c>
      <c r="FD87" s="164">
        <f t="shared" si="159"/>
        <v>0</v>
      </c>
      <c r="FE87" s="164">
        <f t="shared" si="159"/>
        <v>0</v>
      </c>
      <c r="FF87" s="164">
        <f t="shared" si="159"/>
        <v>0</v>
      </c>
      <c r="FG87" s="164">
        <f t="shared" si="159"/>
        <v>0</v>
      </c>
      <c r="FH87" s="164">
        <f t="shared" si="159"/>
        <v>0</v>
      </c>
      <c r="FI87" s="164">
        <f t="shared" si="159"/>
        <v>0</v>
      </c>
      <c r="FJ87" s="164">
        <f t="shared" si="159"/>
        <v>0</v>
      </c>
      <c r="FK87" s="164">
        <f t="shared" si="159"/>
        <v>0</v>
      </c>
      <c r="FL87" s="164">
        <f t="shared" si="159"/>
        <v>0</v>
      </c>
      <c r="FM87" s="164">
        <f t="shared" si="159"/>
        <v>0</v>
      </c>
      <c r="FN87" s="164">
        <f t="shared" si="159"/>
        <v>0</v>
      </c>
      <c r="FO87" s="164">
        <f t="shared" si="159"/>
        <v>0</v>
      </c>
    </row>
    <row r="88" spans="2:171" x14ac:dyDescent="0.3">
      <c r="B88" s="7" t="s">
        <v>108</v>
      </c>
      <c r="C88" s="7" t="s">
        <v>112</v>
      </c>
      <c r="D88" s="53">
        <f>SUM(F88:FO88)</f>
        <v>18017.336453903092</v>
      </c>
      <c r="F88" s="148">
        <f>F60*'Assumptions&amp;Data'!$J$106</f>
        <v>0</v>
      </c>
      <c r="G88" s="148">
        <f>G60*'Assumptions&amp;Data'!$J$106</f>
        <v>0</v>
      </c>
      <c r="H88" s="148">
        <f>H60*'Assumptions&amp;Data'!$J$106</f>
        <v>0</v>
      </c>
      <c r="I88" s="148">
        <f>I60*'Assumptions&amp;Data'!$J$106</f>
        <v>0</v>
      </c>
      <c r="J88" s="148">
        <f>J60*'Assumptions&amp;Data'!$J$106</f>
        <v>0</v>
      </c>
      <c r="K88" s="148">
        <f>K60*'Assumptions&amp;Data'!$J$106</f>
        <v>0</v>
      </c>
      <c r="L88" s="148">
        <f>L60*'Assumptions&amp;Data'!$J$106</f>
        <v>0</v>
      </c>
      <c r="M88" s="148">
        <f>M60*'Assumptions&amp;Data'!$J$106</f>
        <v>0</v>
      </c>
      <c r="N88" s="148">
        <f>N60*'Assumptions&amp;Data'!$J$106</f>
        <v>1351.3002340427324</v>
      </c>
      <c r="O88" s="148">
        <f>O60*'Assumptions&amp;Data'!$J$106</f>
        <v>1351.3002340427324</v>
      </c>
      <c r="P88" s="148">
        <f>P60*'Assumptions&amp;Data'!$J$106</f>
        <v>1351.3002340427324</v>
      </c>
      <c r="Q88" s="148">
        <f>Q60*'Assumptions&amp;Data'!$J$106</f>
        <v>900.86682269515495</v>
      </c>
      <c r="R88" s="148">
        <f>R60*'Assumptions&amp;Data'!$J$106</f>
        <v>900.86682269515495</v>
      </c>
      <c r="S88" s="148">
        <f>S60*'Assumptions&amp;Data'!$J$106</f>
        <v>900.86682269515495</v>
      </c>
      <c r="T88" s="148">
        <f>T60*'Assumptions&amp;Data'!$J$106</f>
        <v>900.86682269515495</v>
      </c>
      <c r="U88" s="148">
        <f>U60*'Assumptions&amp;Data'!$J$106</f>
        <v>540.52009361709293</v>
      </c>
      <c r="V88" s="148">
        <f>V60*'Assumptions&amp;Data'!$J$106</f>
        <v>540.52009361709293</v>
      </c>
      <c r="W88" s="148">
        <f>W60*'Assumptions&amp;Data'!$J$106</f>
        <v>540.52009361709293</v>
      </c>
      <c r="X88" s="148">
        <f>X60*'Assumptions&amp;Data'!$J$106</f>
        <v>540.52009361709293</v>
      </c>
      <c r="Y88" s="148">
        <f>Y60*'Assumptions&amp;Data'!$J$106</f>
        <v>540.52009361709293</v>
      </c>
      <c r="Z88" s="148">
        <f>Z60*'Assumptions&amp;Data'!$J$106</f>
        <v>540.52009361709293</v>
      </c>
      <c r="AA88" s="148">
        <f>AA60*'Assumptions&amp;Data'!$J$106</f>
        <v>540.52009361709293</v>
      </c>
      <c r="AB88" s="148">
        <f>AB60*'Assumptions&amp;Data'!$J$106</f>
        <v>540.52009361709293</v>
      </c>
      <c r="AC88" s="148">
        <f>AC60*'Assumptions&amp;Data'!$J$106</f>
        <v>540.52009361709293</v>
      </c>
      <c r="AD88" s="148">
        <f>AD60*'Assumptions&amp;Data'!$J$106</f>
        <v>540.52009361709293</v>
      </c>
      <c r="AE88" s="148">
        <f>AE60*'Assumptions&amp;Data'!$J$106</f>
        <v>540.52009361709293</v>
      </c>
      <c r="AF88" s="148">
        <f>AF60*'Assumptions&amp;Data'!$J$106</f>
        <v>540.52009361709293</v>
      </c>
      <c r="AG88" s="148">
        <f>AG60*'Assumptions&amp;Data'!$J$106</f>
        <v>540.52009361709293</v>
      </c>
      <c r="AH88" s="148">
        <f>AH60*'Assumptions&amp;Data'!$J$106</f>
        <v>540.52009361709293</v>
      </c>
      <c r="AI88" s="148">
        <f>AI60*'Assumptions&amp;Data'!$J$106</f>
        <v>540.52009361709293</v>
      </c>
      <c r="AJ88" s="148">
        <f>AJ60*'Assumptions&amp;Data'!$J$106</f>
        <v>1261.213551773217</v>
      </c>
      <c r="AK88" s="148">
        <f>AK60*'Assumptions&amp;Data'!$J$106</f>
        <v>540.52009361709293</v>
      </c>
      <c r="AL88" s="148">
        <f>AL60*'Assumptions&amp;Data'!$J$106</f>
        <v>450.43341134757185</v>
      </c>
      <c r="AM88" s="148">
        <f>AM60*'Assumptions&amp;Data'!$J$106</f>
        <v>0</v>
      </c>
      <c r="AN88" s="148">
        <f>AN60*'Assumptions&amp;Data'!$J$106</f>
        <v>0</v>
      </c>
      <c r="AO88" s="148">
        <f>AO60*'Assumptions&amp;Data'!$J$106</f>
        <v>0</v>
      </c>
      <c r="AP88" s="148">
        <f>AP60*'Assumptions&amp;Data'!$J$106</f>
        <v>0</v>
      </c>
      <c r="AQ88" s="148">
        <f>AQ60*'Assumptions&amp;Data'!$J$106</f>
        <v>0</v>
      </c>
      <c r="AR88" s="148">
        <f>AR60*'Assumptions&amp;Data'!$J$106</f>
        <v>0</v>
      </c>
      <c r="AS88" s="148">
        <f>AS60*'Assumptions&amp;Data'!$J$106</f>
        <v>0</v>
      </c>
      <c r="AT88" s="148">
        <f>AT60*'Assumptions&amp;Data'!$J$106</f>
        <v>0</v>
      </c>
      <c r="AU88" s="148">
        <f>AU60*'Assumptions&amp;Data'!$J$106</f>
        <v>0</v>
      </c>
      <c r="AV88" s="148">
        <f>AV60*'Assumptions&amp;Data'!$J$106</f>
        <v>0</v>
      </c>
      <c r="AW88" s="148">
        <f>AW60*'Assumptions&amp;Data'!$J$106</f>
        <v>0</v>
      </c>
      <c r="AX88" s="148">
        <f>AX60*'Assumptions&amp;Data'!$J$106</f>
        <v>0</v>
      </c>
      <c r="AY88" s="148">
        <f>AY60*'Assumptions&amp;Data'!$J$106</f>
        <v>0</v>
      </c>
      <c r="AZ88" s="148">
        <f>AZ60*'Assumptions&amp;Data'!$J$106</f>
        <v>0</v>
      </c>
      <c r="BA88" s="148">
        <f>BA60*'Assumptions&amp;Data'!$J$106</f>
        <v>0</v>
      </c>
      <c r="BB88" s="148">
        <f>BB60*'Assumptions&amp;Data'!$J$106</f>
        <v>0</v>
      </c>
      <c r="BC88" s="148">
        <f>BC60*'Assumptions&amp;Data'!$J$106</f>
        <v>0</v>
      </c>
      <c r="BD88" s="148">
        <f>BD60*'Assumptions&amp;Data'!$J$106</f>
        <v>0</v>
      </c>
      <c r="BE88" s="148">
        <f>BE60*'Assumptions&amp;Data'!$J$106</f>
        <v>0</v>
      </c>
      <c r="BF88" s="148">
        <f>BF60*'Assumptions&amp;Data'!$J$106</f>
        <v>0</v>
      </c>
      <c r="BG88" s="148">
        <f>BG60*'Assumptions&amp;Data'!$J$106</f>
        <v>0</v>
      </c>
      <c r="BH88" s="148">
        <f>BH60*'Assumptions&amp;Data'!$J$106</f>
        <v>0</v>
      </c>
      <c r="BI88" s="148">
        <f>BI60*'Assumptions&amp;Data'!$J$106</f>
        <v>0</v>
      </c>
      <c r="BJ88" s="148">
        <f>BJ60*'Assumptions&amp;Data'!$J$106</f>
        <v>0</v>
      </c>
      <c r="BK88" s="148">
        <f>BK60*'Assumptions&amp;Data'!$J$106</f>
        <v>0</v>
      </c>
      <c r="BL88" s="148">
        <f>BL60*'Assumptions&amp;Data'!$J$106</f>
        <v>0</v>
      </c>
      <c r="BM88" s="148">
        <f>BM60*'Assumptions&amp;Data'!$J$106</f>
        <v>0</v>
      </c>
      <c r="BN88" s="148">
        <f>BN60*'Assumptions&amp;Data'!$J$106</f>
        <v>0</v>
      </c>
      <c r="BO88" s="148">
        <f>BO60*'Assumptions&amp;Data'!$J$106</f>
        <v>0</v>
      </c>
      <c r="BP88" s="148">
        <f>BP60*'Assumptions&amp;Data'!$J$106</f>
        <v>0</v>
      </c>
      <c r="BQ88" s="148">
        <f>BQ60*'Assumptions&amp;Data'!$J$106</f>
        <v>0</v>
      </c>
      <c r="BR88" s="148">
        <f>BR60*'Assumptions&amp;Data'!$J$106</f>
        <v>0</v>
      </c>
      <c r="BS88" s="148">
        <f>BS60*'Assumptions&amp;Data'!$J$106</f>
        <v>0</v>
      </c>
      <c r="BT88" s="148">
        <f>BT60*'Assumptions&amp;Data'!$J$106</f>
        <v>0</v>
      </c>
      <c r="BU88" s="148">
        <f>BU60*'Assumptions&amp;Data'!$J$106</f>
        <v>0</v>
      </c>
      <c r="BV88" s="148">
        <f>BV60*'Assumptions&amp;Data'!$J$106</f>
        <v>0</v>
      </c>
      <c r="BW88" s="148">
        <f>BW60*'Assumptions&amp;Data'!$J$106</f>
        <v>0</v>
      </c>
      <c r="BX88" s="148">
        <f>BX60*'Assumptions&amp;Data'!$J$106</f>
        <v>0</v>
      </c>
      <c r="BY88" s="148">
        <f>BY60*'Assumptions&amp;Data'!$J$106</f>
        <v>0</v>
      </c>
      <c r="BZ88" s="148">
        <f>BZ60*'Assumptions&amp;Data'!$J$106</f>
        <v>0</v>
      </c>
      <c r="CA88" s="148">
        <f>CA60*'Assumptions&amp;Data'!$J$106</f>
        <v>0</v>
      </c>
      <c r="CB88" s="148">
        <f>CB60*'Assumptions&amp;Data'!$J$106</f>
        <v>0</v>
      </c>
      <c r="CC88" s="148">
        <f>CC60*'Assumptions&amp;Data'!$J$106</f>
        <v>0</v>
      </c>
      <c r="CD88" s="148">
        <f>CD60*'Assumptions&amp;Data'!$J$106</f>
        <v>0</v>
      </c>
      <c r="CE88" s="148">
        <f>CE60*'Assumptions&amp;Data'!$J$106</f>
        <v>0</v>
      </c>
      <c r="CF88" s="148">
        <f>CF60*'Assumptions&amp;Data'!$J$106</f>
        <v>0</v>
      </c>
      <c r="CG88" s="148">
        <f>CG60*'Assumptions&amp;Data'!$J$106</f>
        <v>0</v>
      </c>
      <c r="CH88" s="148">
        <f>CH60*'Assumptions&amp;Data'!$J$106</f>
        <v>0</v>
      </c>
      <c r="CI88" s="148">
        <f>CI60*'Assumptions&amp;Data'!$J$106</f>
        <v>0</v>
      </c>
      <c r="CJ88" s="148">
        <f>CJ60*'Assumptions&amp;Data'!$J$106</f>
        <v>0</v>
      </c>
      <c r="CK88" s="148">
        <f>CK60*'Assumptions&amp;Data'!$J$106</f>
        <v>0</v>
      </c>
      <c r="CL88" s="148">
        <f>CL60*'Assumptions&amp;Data'!$J$106</f>
        <v>0</v>
      </c>
      <c r="CM88" s="148">
        <f>CM60*'Assumptions&amp;Data'!$J$106</f>
        <v>0</v>
      </c>
      <c r="CN88" s="148">
        <f>CN60*'Assumptions&amp;Data'!$J$106</f>
        <v>0</v>
      </c>
      <c r="CO88" s="148">
        <f>CO60*'Assumptions&amp;Data'!$J$106</f>
        <v>0</v>
      </c>
      <c r="CP88" s="148">
        <f>CP60*'Assumptions&amp;Data'!$J$106</f>
        <v>0</v>
      </c>
      <c r="CQ88" s="148">
        <f>CQ60*'Assumptions&amp;Data'!$J$106</f>
        <v>0</v>
      </c>
      <c r="CR88" s="148">
        <f>CR60*'Assumptions&amp;Data'!$J$106</f>
        <v>0</v>
      </c>
      <c r="CS88" s="148">
        <f>CS60*'Assumptions&amp;Data'!$J$106</f>
        <v>0</v>
      </c>
      <c r="CT88" s="148">
        <f>CT60*'Assumptions&amp;Data'!$J$106</f>
        <v>0</v>
      </c>
      <c r="CU88" s="148">
        <f>CU60*'Assumptions&amp;Data'!$J$106</f>
        <v>0</v>
      </c>
      <c r="CV88" s="148">
        <f>CV60*'Assumptions&amp;Data'!$J$106</f>
        <v>0</v>
      </c>
      <c r="CW88" s="148">
        <f>CW60*'Assumptions&amp;Data'!$J$106</f>
        <v>0</v>
      </c>
      <c r="CX88" s="148">
        <f>CX60*'Assumptions&amp;Data'!$J$106</f>
        <v>0</v>
      </c>
      <c r="CY88" s="148">
        <f>CY60*'Assumptions&amp;Data'!$J$106</f>
        <v>0</v>
      </c>
      <c r="CZ88" s="148">
        <f>CZ60*'Assumptions&amp;Data'!$J$106</f>
        <v>0</v>
      </c>
      <c r="DA88" s="148">
        <f>DA60*'Assumptions&amp;Data'!$J$106</f>
        <v>0</v>
      </c>
      <c r="DB88" s="148">
        <f>DB60*'Assumptions&amp;Data'!$J$106</f>
        <v>0</v>
      </c>
      <c r="DC88" s="148">
        <f>DC60*'Assumptions&amp;Data'!$J$106</f>
        <v>0</v>
      </c>
      <c r="DD88" s="148">
        <f>DD60*'Assumptions&amp;Data'!$J$106</f>
        <v>0</v>
      </c>
      <c r="DE88" s="148">
        <f>DE60*'Assumptions&amp;Data'!$J$106</f>
        <v>0</v>
      </c>
      <c r="DF88" s="148">
        <f>DF60*'Assumptions&amp;Data'!$J$106</f>
        <v>0</v>
      </c>
      <c r="DG88" s="148">
        <f>DG60*'Assumptions&amp;Data'!$J$106</f>
        <v>0</v>
      </c>
      <c r="DH88" s="148">
        <f>DH60*'Assumptions&amp;Data'!$J$106</f>
        <v>0</v>
      </c>
      <c r="DI88" s="148">
        <f>DI60*'Assumptions&amp;Data'!$J$106</f>
        <v>0</v>
      </c>
      <c r="DJ88" s="148">
        <f>DJ60*'Assumptions&amp;Data'!$J$106</f>
        <v>0</v>
      </c>
      <c r="DK88" s="148">
        <f>DK60*'Assumptions&amp;Data'!$J$106</f>
        <v>0</v>
      </c>
      <c r="DL88" s="148">
        <f>DL60*'Assumptions&amp;Data'!$J$106</f>
        <v>0</v>
      </c>
      <c r="DM88" s="148">
        <f>DM60*'Assumptions&amp;Data'!$J$106</f>
        <v>0</v>
      </c>
      <c r="DN88" s="148">
        <f>DN60*'Assumptions&amp;Data'!$J$106</f>
        <v>0</v>
      </c>
      <c r="DO88" s="148">
        <f>DO60*'Assumptions&amp;Data'!$J$106</f>
        <v>0</v>
      </c>
      <c r="DP88" s="148">
        <f>DP60*'Assumptions&amp;Data'!$J$106</f>
        <v>0</v>
      </c>
      <c r="DQ88" s="148">
        <f>DQ60*'Assumptions&amp;Data'!$J$106</f>
        <v>0</v>
      </c>
      <c r="DR88" s="148">
        <f>DR60*'Assumptions&amp;Data'!$J$106</f>
        <v>0</v>
      </c>
      <c r="DS88" s="148">
        <f>DS60*'Assumptions&amp;Data'!$J$106</f>
        <v>0</v>
      </c>
      <c r="DT88" s="148">
        <f>DT60*'Assumptions&amp;Data'!$J$106</f>
        <v>0</v>
      </c>
      <c r="DU88" s="148">
        <f>DU60*'Assumptions&amp;Data'!$J$106</f>
        <v>0</v>
      </c>
      <c r="DV88" s="148">
        <f>DV60*'Assumptions&amp;Data'!$J$106</f>
        <v>0</v>
      </c>
      <c r="DW88" s="148">
        <f>DW60*'Assumptions&amp;Data'!$J$106</f>
        <v>0</v>
      </c>
      <c r="DX88" s="148">
        <f>DX60*'Assumptions&amp;Data'!$J$106</f>
        <v>0</v>
      </c>
      <c r="DY88" s="148">
        <f>DY60*'Assumptions&amp;Data'!$J$106</f>
        <v>0</v>
      </c>
      <c r="DZ88" s="148">
        <f>DZ60*'Assumptions&amp;Data'!$J$106</f>
        <v>0</v>
      </c>
      <c r="EA88" s="148">
        <f>EA60*'Assumptions&amp;Data'!$J$106</f>
        <v>0</v>
      </c>
      <c r="EB88" s="148">
        <f>EB60*'Assumptions&amp;Data'!$J$106</f>
        <v>0</v>
      </c>
      <c r="EC88" s="148">
        <f>EC60*'Assumptions&amp;Data'!$J$106</f>
        <v>0</v>
      </c>
      <c r="ED88" s="148">
        <f>ED60*'Assumptions&amp;Data'!$J$106</f>
        <v>0</v>
      </c>
      <c r="EE88" s="148">
        <f>EE60*'Assumptions&amp;Data'!$J$106</f>
        <v>0</v>
      </c>
      <c r="EF88" s="148">
        <f>EF60*'Assumptions&amp;Data'!$J$106</f>
        <v>0</v>
      </c>
      <c r="EG88" s="148">
        <f>EG60*'Assumptions&amp;Data'!$J$106</f>
        <v>0</v>
      </c>
      <c r="EH88" s="148">
        <f>EH60*'Assumptions&amp;Data'!$J$106</f>
        <v>0</v>
      </c>
      <c r="EI88" s="148">
        <f>EI60*'Assumptions&amp;Data'!$J$106</f>
        <v>0</v>
      </c>
      <c r="EJ88" s="148">
        <f>EJ60*'Assumptions&amp;Data'!$J$106</f>
        <v>0</v>
      </c>
      <c r="EK88" s="148">
        <f>EK60*'Assumptions&amp;Data'!$J$106</f>
        <v>0</v>
      </c>
      <c r="EL88" s="148">
        <f>EL60*'Assumptions&amp;Data'!$J$106</f>
        <v>0</v>
      </c>
      <c r="EM88" s="148">
        <f>EM60*'Assumptions&amp;Data'!$J$106</f>
        <v>0</v>
      </c>
      <c r="EN88" s="148">
        <f>EN60*'Assumptions&amp;Data'!$J$106</f>
        <v>0</v>
      </c>
      <c r="EO88" s="148">
        <f>EO60*'Assumptions&amp;Data'!$J$106</f>
        <v>0</v>
      </c>
      <c r="EP88" s="148">
        <f>EP60*'Assumptions&amp;Data'!$J$106</f>
        <v>0</v>
      </c>
      <c r="EQ88" s="148">
        <f>EQ60*'Assumptions&amp;Data'!$J$106</f>
        <v>0</v>
      </c>
      <c r="ER88" s="148">
        <f>ER60*'Assumptions&amp;Data'!$J$106</f>
        <v>0</v>
      </c>
      <c r="ES88" s="148">
        <f>ES60*'Assumptions&amp;Data'!$J$106</f>
        <v>0</v>
      </c>
      <c r="ET88" s="148">
        <f>ET60*'Assumptions&amp;Data'!$J$106</f>
        <v>0</v>
      </c>
      <c r="EU88" s="148">
        <f>EU60*'Assumptions&amp;Data'!$J$106</f>
        <v>0</v>
      </c>
      <c r="EV88" s="148">
        <f>EV60*'Assumptions&amp;Data'!$J$106</f>
        <v>0</v>
      </c>
      <c r="EW88" s="148">
        <f>EW60*'Assumptions&amp;Data'!$J$106</f>
        <v>0</v>
      </c>
      <c r="EX88" s="148">
        <f>EX60*'Assumptions&amp;Data'!$J$106</f>
        <v>0</v>
      </c>
      <c r="EY88" s="148">
        <f>EY60*'Assumptions&amp;Data'!$J$106</f>
        <v>0</v>
      </c>
      <c r="EZ88" s="148">
        <f>EZ60*'Assumptions&amp;Data'!$J$106</f>
        <v>0</v>
      </c>
      <c r="FA88" s="148">
        <f>FA60*'Assumptions&amp;Data'!$J$106</f>
        <v>0</v>
      </c>
      <c r="FB88" s="148">
        <f>FB60*'Assumptions&amp;Data'!$J$106</f>
        <v>0</v>
      </c>
      <c r="FC88" s="148">
        <f>FC60*'Assumptions&amp;Data'!$J$106</f>
        <v>0</v>
      </c>
      <c r="FD88" s="148">
        <f>FD60*'Assumptions&amp;Data'!$J$106</f>
        <v>0</v>
      </c>
      <c r="FE88" s="148">
        <f>FE60*'Assumptions&amp;Data'!$J$106</f>
        <v>0</v>
      </c>
      <c r="FF88" s="148">
        <f>FF60*'Assumptions&amp;Data'!$J$106</f>
        <v>0</v>
      </c>
      <c r="FG88" s="148">
        <f>FG60*'Assumptions&amp;Data'!$J$106</f>
        <v>0</v>
      </c>
      <c r="FH88" s="148">
        <f>FH60*'Assumptions&amp;Data'!$J$106</f>
        <v>0</v>
      </c>
      <c r="FI88" s="148">
        <f>FI60*'Assumptions&amp;Data'!$J$106</f>
        <v>0</v>
      </c>
      <c r="FJ88" s="148">
        <f>FJ60*'Assumptions&amp;Data'!$J$106</f>
        <v>0</v>
      </c>
      <c r="FK88" s="148">
        <f>FK60*'Assumptions&amp;Data'!$J$106</f>
        <v>0</v>
      </c>
      <c r="FL88" s="148">
        <f>FL60*'Assumptions&amp;Data'!$J$106</f>
        <v>0</v>
      </c>
      <c r="FM88" s="148">
        <f>FM60*'Assumptions&amp;Data'!$J$106</f>
        <v>0</v>
      </c>
      <c r="FN88" s="148">
        <f>FN60*'Assumptions&amp;Data'!$J$106</f>
        <v>0</v>
      </c>
      <c r="FO88" s="148">
        <f>FO60*'Assumptions&amp;Data'!$J$106</f>
        <v>0</v>
      </c>
    </row>
    <row r="89" spans="2:171" x14ac:dyDescent="0.3">
      <c r="B89" s="7" t="s">
        <v>109</v>
      </c>
      <c r="C89" s="7" t="s">
        <v>112</v>
      </c>
      <c r="D89" s="53">
        <f t="shared" ref="D89:D90" si="160">SUM(F89:FO89)</f>
        <v>21620.803744683708</v>
      </c>
      <c r="F89" s="148">
        <f>F61*'Assumptions&amp;Data'!$J$107</f>
        <v>0</v>
      </c>
      <c r="G89" s="148">
        <f>G61*'Assumptions&amp;Data'!$J$107</f>
        <v>0</v>
      </c>
      <c r="H89" s="148">
        <f>H61*'Assumptions&amp;Data'!$J$107</f>
        <v>0</v>
      </c>
      <c r="I89" s="148">
        <f>I61*'Assumptions&amp;Data'!$J$107</f>
        <v>0</v>
      </c>
      <c r="J89" s="148">
        <f>J61*'Assumptions&amp;Data'!$J$107</f>
        <v>0</v>
      </c>
      <c r="K89" s="148">
        <f>K61*'Assumptions&amp;Data'!$J$107</f>
        <v>0</v>
      </c>
      <c r="L89" s="148">
        <f>L61*'Assumptions&amp;Data'!$J$107</f>
        <v>0</v>
      </c>
      <c r="M89" s="148">
        <f>M61*'Assumptions&amp;Data'!$J$107</f>
        <v>0</v>
      </c>
      <c r="N89" s="148">
        <f>N61*'Assumptions&amp;Data'!$J$107</f>
        <v>0</v>
      </c>
      <c r="O89" s="148">
        <f>O61*'Assumptions&amp;Data'!$J$107</f>
        <v>0</v>
      </c>
      <c r="P89" s="148">
        <f>P61*'Assumptions&amp;Data'!$J$107</f>
        <v>0</v>
      </c>
      <c r="Q89" s="148">
        <f>Q61*'Assumptions&amp;Data'!$J$107</f>
        <v>0</v>
      </c>
      <c r="R89" s="148">
        <f>R61*'Assumptions&amp;Data'!$J$107</f>
        <v>0</v>
      </c>
      <c r="S89" s="148">
        <f>S61*'Assumptions&amp;Data'!$J$107</f>
        <v>0</v>
      </c>
      <c r="T89" s="148">
        <f>T61*'Assumptions&amp;Data'!$J$107</f>
        <v>0</v>
      </c>
      <c r="U89" s="148">
        <f>U61*'Assumptions&amp;Data'!$J$107</f>
        <v>0</v>
      </c>
      <c r="V89" s="148">
        <f>V61*'Assumptions&amp;Data'!$J$107</f>
        <v>0</v>
      </c>
      <c r="W89" s="148">
        <f>W61*'Assumptions&amp;Data'!$J$107</f>
        <v>0</v>
      </c>
      <c r="X89" s="148">
        <f>X61*'Assumptions&amp;Data'!$J$107</f>
        <v>0</v>
      </c>
      <c r="Y89" s="148">
        <f>Y61*'Assumptions&amp;Data'!$J$107</f>
        <v>0</v>
      </c>
      <c r="Z89" s="148">
        <f>Z61*'Assumptions&amp;Data'!$J$107</f>
        <v>1621.5602808512788</v>
      </c>
      <c r="AA89" s="148">
        <f>AA61*'Assumptions&amp;Data'!$J$107</f>
        <v>1621.5602808512788</v>
      </c>
      <c r="AB89" s="148">
        <f>AB61*'Assumptions&amp;Data'!$J$107</f>
        <v>1621.5602808512788</v>
      </c>
      <c r="AC89" s="148">
        <f>AC61*'Assumptions&amp;Data'!$J$107</f>
        <v>1081.0401872341861</v>
      </c>
      <c r="AD89" s="148">
        <f>AD61*'Assumptions&amp;Data'!$J$107</f>
        <v>1081.0401872341861</v>
      </c>
      <c r="AE89" s="148">
        <f>AE61*'Assumptions&amp;Data'!$J$107</f>
        <v>1081.0401872341861</v>
      </c>
      <c r="AF89" s="148">
        <f>AF61*'Assumptions&amp;Data'!$J$107</f>
        <v>1081.0401872341861</v>
      </c>
      <c r="AG89" s="148">
        <f>AG61*'Assumptions&amp;Data'!$J$107</f>
        <v>648.62411234051149</v>
      </c>
      <c r="AH89" s="148">
        <f>AH61*'Assumptions&amp;Data'!$J$107</f>
        <v>648.62411234051149</v>
      </c>
      <c r="AI89" s="148">
        <f>AI61*'Assumptions&amp;Data'!$J$107</f>
        <v>648.62411234051149</v>
      </c>
      <c r="AJ89" s="148">
        <f>AJ61*'Assumptions&amp;Data'!$J$107</f>
        <v>648.62411234051149</v>
      </c>
      <c r="AK89" s="148">
        <f>AK61*'Assumptions&amp;Data'!$J$107</f>
        <v>648.62411234051149</v>
      </c>
      <c r="AL89" s="148">
        <f>AL61*'Assumptions&amp;Data'!$J$107</f>
        <v>648.62411234051149</v>
      </c>
      <c r="AM89" s="148">
        <f>AM61*'Assumptions&amp;Data'!$J$107</f>
        <v>648.62411234051149</v>
      </c>
      <c r="AN89" s="148">
        <f>AN61*'Assumptions&amp;Data'!$J$107</f>
        <v>648.62411234051149</v>
      </c>
      <c r="AO89" s="148">
        <f>AO61*'Assumptions&amp;Data'!$J$107</f>
        <v>648.62411234051149</v>
      </c>
      <c r="AP89" s="148">
        <f>AP61*'Assumptions&amp;Data'!$J$107</f>
        <v>648.62411234051149</v>
      </c>
      <c r="AQ89" s="148">
        <f>AQ61*'Assumptions&amp;Data'!$J$107</f>
        <v>648.62411234051149</v>
      </c>
      <c r="AR89" s="148">
        <f>AR61*'Assumptions&amp;Data'!$J$107</f>
        <v>648.62411234051149</v>
      </c>
      <c r="AS89" s="148">
        <f>AS61*'Assumptions&amp;Data'!$J$107</f>
        <v>648.62411234051149</v>
      </c>
      <c r="AT89" s="148">
        <f>AT61*'Assumptions&amp;Data'!$J$107</f>
        <v>648.62411234051149</v>
      </c>
      <c r="AU89" s="148">
        <f>AU61*'Assumptions&amp;Data'!$J$107</f>
        <v>648.62411234051149</v>
      </c>
      <c r="AV89" s="148">
        <f>AV61*'Assumptions&amp;Data'!$J$107</f>
        <v>1513.4562621278606</v>
      </c>
      <c r="AW89" s="148">
        <f>AW61*'Assumptions&amp;Data'!$J$107</f>
        <v>648.62411234051149</v>
      </c>
      <c r="AX89" s="148">
        <f>AX61*'Assumptions&amp;Data'!$J$107</f>
        <v>540.52009361708622</v>
      </c>
      <c r="AY89" s="148">
        <f>AY61*'Assumptions&amp;Data'!$J$107</f>
        <v>0</v>
      </c>
      <c r="AZ89" s="148">
        <f>AZ61*'Assumptions&amp;Data'!$J$107</f>
        <v>0</v>
      </c>
      <c r="BA89" s="148">
        <f>BA61*'Assumptions&amp;Data'!$J$107</f>
        <v>0</v>
      </c>
      <c r="BB89" s="148">
        <f>BB61*'Assumptions&amp;Data'!$J$107</f>
        <v>0</v>
      </c>
      <c r="BC89" s="148">
        <f>BC61*'Assumptions&amp;Data'!$J$107</f>
        <v>0</v>
      </c>
      <c r="BD89" s="148">
        <f>BD61*'Assumptions&amp;Data'!$J$107</f>
        <v>0</v>
      </c>
      <c r="BE89" s="148">
        <f>BE61*'Assumptions&amp;Data'!$J$107</f>
        <v>0</v>
      </c>
      <c r="BF89" s="148">
        <f>BF61*'Assumptions&amp;Data'!$J$107</f>
        <v>0</v>
      </c>
      <c r="BG89" s="148">
        <f>BG61*'Assumptions&amp;Data'!$J$107</f>
        <v>0</v>
      </c>
      <c r="BH89" s="148">
        <f>BH61*'Assumptions&amp;Data'!$J$107</f>
        <v>0</v>
      </c>
      <c r="BI89" s="148">
        <f>BI61*'Assumptions&amp;Data'!$J$107</f>
        <v>0</v>
      </c>
      <c r="BJ89" s="148">
        <f>BJ61*'Assumptions&amp;Data'!$J$107</f>
        <v>0</v>
      </c>
      <c r="BK89" s="148">
        <f>BK61*'Assumptions&amp;Data'!$J$107</f>
        <v>0</v>
      </c>
      <c r="BL89" s="148">
        <f>BL61*'Assumptions&amp;Data'!$J$107</f>
        <v>0</v>
      </c>
      <c r="BM89" s="148">
        <f>BM61*'Assumptions&amp;Data'!$J$107</f>
        <v>0</v>
      </c>
      <c r="BN89" s="148">
        <f>BN61*'Assumptions&amp;Data'!$J$107</f>
        <v>0</v>
      </c>
      <c r="BO89" s="148">
        <f>BO61*'Assumptions&amp;Data'!$J$107</f>
        <v>0</v>
      </c>
      <c r="BP89" s="148">
        <f>BP61*'Assumptions&amp;Data'!$J$107</f>
        <v>0</v>
      </c>
      <c r="BQ89" s="148">
        <f>BQ61*'Assumptions&amp;Data'!$J$107</f>
        <v>0</v>
      </c>
      <c r="BR89" s="148">
        <f>BR61*'Assumptions&amp;Data'!$J$107</f>
        <v>0</v>
      </c>
      <c r="BS89" s="148">
        <f>BS61*'Assumptions&amp;Data'!$J$107</f>
        <v>0</v>
      </c>
      <c r="BT89" s="148">
        <f>BT61*'Assumptions&amp;Data'!$J$107</f>
        <v>0</v>
      </c>
      <c r="BU89" s="148">
        <f>BU61*'Assumptions&amp;Data'!$J$107</f>
        <v>0</v>
      </c>
      <c r="BV89" s="148">
        <f>BV61*'Assumptions&amp;Data'!$J$107</f>
        <v>0</v>
      </c>
      <c r="BW89" s="148">
        <f>BW61*'Assumptions&amp;Data'!$J$107</f>
        <v>0</v>
      </c>
      <c r="BX89" s="148">
        <f>BX61*'Assumptions&amp;Data'!$J$107</f>
        <v>0</v>
      </c>
      <c r="BY89" s="148">
        <f>BY61*'Assumptions&amp;Data'!$J$107</f>
        <v>0</v>
      </c>
      <c r="BZ89" s="148">
        <f>BZ61*'Assumptions&amp;Data'!$J$107</f>
        <v>0</v>
      </c>
      <c r="CA89" s="148">
        <f>CA61*'Assumptions&amp;Data'!$J$107</f>
        <v>0</v>
      </c>
      <c r="CB89" s="148">
        <f>CB61*'Assumptions&amp;Data'!$J$107</f>
        <v>0</v>
      </c>
      <c r="CC89" s="148">
        <f>CC61*'Assumptions&amp;Data'!$J$107</f>
        <v>0</v>
      </c>
      <c r="CD89" s="148">
        <f>CD61*'Assumptions&amp;Data'!$J$107</f>
        <v>0</v>
      </c>
      <c r="CE89" s="148">
        <f>CE61*'Assumptions&amp;Data'!$J$107</f>
        <v>0</v>
      </c>
      <c r="CF89" s="148">
        <f>CF61*'Assumptions&amp;Data'!$J$107</f>
        <v>0</v>
      </c>
      <c r="CG89" s="148">
        <f>CG61*'Assumptions&amp;Data'!$J$107</f>
        <v>0</v>
      </c>
      <c r="CH89" s="148">
        <f>CH61*'Assumptions&amp;Data'!$J$107</f>
        <v>0</v>
      </c>
      <c r="CI89" s="148">
        <f>CI61*'Assumptions&amp;Data'!$J$107</f>
        <v>0</v>
      </c>
      <c r="CJ89" s="148">
        <f>CJ61*'Assumptions&amp;Data'!$J$107</f>
        <v>0</v>
      </c>
      <c r="CK89" s="148">
        <f>CK61*'Assumptions&amp;Data'!$J$107</f>
        <v>0</v>
      </c>
      <c r="CL89" s="148">
        <f>CL61*'Assumptions&amp;Data'!$J$107</f>
        <v>0</v>
      </c>
      <c r="CM89" s="148">
        <f>CM61*'Assumptions&amp;Data'!$J$107</f>
        <v>0</v>
      </c>
      <c r="CN89" s="148">
        <f>CN61*'Assumptions&amp;Data'!$J$107</f>
        <v>0</v>
      </c>
      <c r="CO89" s="148">
        <f>CO61*'Assumptions&amp;Data'!$J$107</f>
        <v>0</v>
      </c>
      <c r="CP89" s="148">
        <f>CP61*'Assumptions&amp;Data'!$J$107</f>
        <v>0</v>
      </c>
      <c r="CQ89" s="148">
        <f>CQ61*'Assumptions&amp;Data'!$J$107</f>
        <v>0</v>
      </c>
      <c r="CR89" s="148">
        <f>CR61*'Assumptions&amp;Data'!$J$107</f>
        <v>0</v>
      </c>
      <c r="CS89" s="148">
        <f>CS61*'Assumptions&amp;Data'!$J$107</f>
        <v>0</v>
      </c>
      <c r="CT89" s="148">
        <f>CT61*'Assumptions&amp;Data'!$J$107</f>
        <v>0</v>
      </c>
      <c r="CU89" s="148">
        <f>CU61*'Assumptions&amp;Data'!$J$107</f>
        <v>0</v>
      </c>
      <c r="CV89" s="148">
        <f>CV61*'Assumptions&amp;Data'!$J$107</f>
        <v>0</v>
      </c>
      <c r="CW89" s="148">
        <f>CW61*'Assumptions&amp;Data'!$J$107</f>
        <v>0</v>
      </c>
      <c r="CX89" s="148">
        <f>CX61*'Assumptions&amp;Data'!$J$107</f>
        <v>0</v>
      </c>
      <c r="CY89" s="148">
        <f>CY61*'Assumptions&amp;Data'!$J$107</f>
        <v>0</v>
      </c>
      <c r="CZ89" s="148">
        <f>CZ61*'Assumptions&amp;Data'!$J$107</f>
        <v>0</v>
      </c>
      <c r="DA89" s="148">
        <f>DA61*'Assumptions&amp;Data'!$J$107</f>
        <v>0</v>
      </c>
      <c r="DB89" s="148">
        <f>DB61*'Assumptions&amp;Data'!$J$107</f>
        <v>0</v>
      </c>
      <c r="DC89" s="148">
        <f>DC61*'Assumptions&amp;Data'!$J$107</f>
        <v>0</v>
      </c>
      <c r="DD89" s="148">
        <f>DD61*'Assumptions&amp;Data'!$J$107</f>
        <v>0</v>
      </c>
      <c r="DE89" s="148">
        <f>DE61*'Assumptions&amp;Data'!$J$107</f>
        <v>0</v>
      </c>
      <c r="DF89" s="148">
        <f>DF61*'Assumptions&amp;Data'!$J$107</f>
        <v>0</v>
      </c>
      <c r="DG89" s="148">
        <f>DG61*'Assumptions&amp;Data'!$J$107</f>
        <v>0</v>
      </c>
      <c r="DH89" s="148">
        <f>DH61*'Assumptions&amp;Data'!$J$107</f>
        <v>0</v>
      </c>
      <c r="DI89" s="148">
        <f>DI61*'Assumptions&amp;Data'!$J$107</f>
        <v>0</v>
      </c>
      <c r="DJ89" s="148">
        <f>DJ61*'Assumptions&amp;Data'!$J$107</f>
        <v>0</v>
      </c>
      <c r="DK89" s="148">
        <f>DK61*'Assumptions&amp;Data'!$J$107</f>
        <v>0</v>
      </c>
      <c r="DL89" s="148">
        <f>DL61*'Assumptions&amp;Data'!$J$107</f>
        <v>0</v>
      </c>
      <c r="DM89" s="148">
        <f>DM61*'Assumptions&amp;Data'!$J$107</f>
        <v>0</v>
      </c>
      <c r="DN89" s="148">
        <f>DN61*'Assumptions&amp;Data'!$J$107</f>
        <v>0</v>
      </c>
      <c r="DO89" s="148">
        <f>DO61*'Assumptions&amp;Data'!$J$107</f>
        <v>0</v>
      </c>
      <c r="DP89" s="148">
        <f>DP61*'Assumptions&amp;Data'!$J$107</f>
        <v>0</v>
      </c>
      <c r="DQ89" s="148">
        <f>DQ61*'Assumptions&amp;Data'!$J$107</f>
        <v>0</v>
      </c>
      <c r="DR89" s="148">
        <f>DR61*'Assumptions&amp;Data'!$J$107</f>
        <v>0</v>
      </c>
      <c r="DS89" s="148">
        <f>DS61*'Assumptions&amp;Data'!$J$107</f>
        <v>0</v>
      </c>
      <c r="DT89" s="148">
        <f>DT61*'Assumptions&amp;Data'!$J$107</f>
        <v>0</v>
      </c>
      <c r="DU89" s="148">
        <f>DU61*'Assumptions&amp;Data'!$J$107</f>
        <v>0</v>
      </c>
      <c r="DV89" s="148">
        <f>DV61*'Assumptions&amp;Data'!$J$107</f>
        <v>0</v>
      </c>
      <c r="DW89" s="148">
        <f>DW61*'Assumptions&amp;Data'!$J$107</f>
        <v>0</v>
      </c>
      <c r="DX89" s="148">
        <f>DX61*'Assumptions&amp;Data'!$J$107</f>
        <v>0</v>
      </c>
      <c r="DY89" s="148">
        <f>DY61*'Assumptions&amp;Data'!$J$107</f>
        <v>0</v>
      </c>
      <c r="DZ89" s="148">
        <f>DZ61*'Assumptions&amp;Data'!$J$107</f>
        <v>0</v>
      </c>
      <c r="EA89" s="148">
        <f>EA61*'Assumptions&amp;Data'!$J$107</f>
        <v>0</v>
      </c>
      <c r="EB89" s="148">
        <f>EB61*'Assumptions&amp;Data'!$J$107</f>
        <v>0</v>
      </c>
      <c r="EC89" s="148">
        <f>EC61*'Assumptions&amp;Data'!$J$107</f>
        <v>0</v>
      </c>
      <c r="ED89" s="148">
        <f>ED61*'Assumptions&amp;Data'!$J$107</f>
        <v>0</v>
      </c>
      <c r="EE89" s="148">
        <f>EE61*'Assumptions&amp;Data'!$J$107</f>
        <v>0</v>
      </c>
      <c r="EF89" s="148">
        <f>EF61*'Assumptions&amp;Data'!$J$107</f>
        <v>0</v>
      </c>
      <c r="EG89" s="148">
        <f>EG61*'Assumptions&amp;Data'!$J$107</f>
        <v>0</v>
      </c>
      <c r="EH89" s="148">
        <f>EH61*'Assumptions&amp;Data'!$J$107</f>
        <v>0</v>
      </c>
      <c r="EI89" s="148">
        <f>EI61*'Assumptions&amp;Data'!$J$107</f>
        <v>0</v>
      </c>
      <c r="EJ89" s="148">
        <f>EJ61*'Assumptions&amp;Data'!$J$107</f>
        <v>0</v>
      </c>
      <c r="EK89" s="148">
        <f>EK61*'Assumptions&amp;Data'!$J$107</f>
        <v>0</v>
      </c>
      <c r="EL89" s="148">
        <f>EL61*'Assumptions&amp;Data'!$J$107</f>
        <v>0</v>
      </c>
      <c r="EM89" s="148">
        <f>EM61*'Assumptions&amp;Data'!$J$107</f>
        <v>0</v>
      </c>
      <c r="EN89" s="148">
        <f>EN61*'Assumptions&amp;Data'!$J$107</f>
        <v>0</v>
      </c>
      <c r="EO89" s="148">
        <f>EO61*'Assumptions&amp;Data'!$J$107</f>
        <v>0</v>
      </c>
      <c r="EP89" s="148">
        <f>EP61*'Assumptions&amp;Data'!$J$107</f>
        <v>0</v>
      </c>
      <c r="EQ89" s="148">
        <f>EQ61*'Assumptions&amp;Data'!$J$107</f>
        <v>0</v>
      </c>
      <c r="ER89" s="148">
        <f>ER61*'Assumptions&amp;Data'!$J$107</f>
        <v>0</v>
      </c>
      <c r="ES89" s="148">
        <f>ES61*'Assumptions&amp;Data'!$J$107</f>
        <v>0</v>
      </c>
      <c r="ET89" s="148">
        <f>ET61*'Assumptions&amp;Data'!$J$107</f>
        <v>0</v>
      </c>
      <c r="EU89" s="148">
        <f>EU61*'Assumptions&amp;Data'!$J$107</f>
        <v>0</v>
      </c>
      <c r="EV89" s="148">
        <f>EV61*'Assumptions&amp;Data'!$J$107</f>
        <v>0</v>
      </c>
      <c r="EW89" s="148">
        <f>EW61*'Assumptions&amp;Data'!$J$107</f>
        <v>0</v>
      </c>
      <c r="EX89" s="148">
        <f>EX61*'Assumptions&amp;Data'!$J$107</f>
        <v>0</v>
      </c>
      <c r="EY89" s="148">
        <f>EY61*'Assumptions&amp;Data'!$J$107</f>
        <v>0</v>
      </c>
      <c r="EZ89" s="148">
        <f>EZ61*'Assumptions&amp;Data'!$J$107</f>
        <v>0</v>
      </c>
      <c r="FA89" s="148">
        <f>FA61*'Assumptions&amp;Data'!$J$107</f>
        <v>0</v>
      </c>
      <c r="FB89" s="148">
        <f>FB61*'Assumptions&amp;Data'!$J$107</f>
        <v>0</v>
      </c>
      <c r="FC89" s="148">
        <f>FC61*'Assumptions&amp;Data'!$J$107</f>
        <v>0</v>
      </c>
      <c r="FD89" s="148">
        <f>FD61*'Assumptions&amp;Data'!$J$107</f>
        <v>0</v>
      </c>
      <c r="FE89" s="148">
        <f>FE61*'Assumptions&amp;Data'!$J$107</f>
        <v>0</v>
      </c>
      <c r="FF89" s="148">
        <f>FF61*'Assumptions&amp;Data'!$J$107</f>
        <v>0</v>
      </c>
      <c r="FG89" s="148">
        <f>FG61*'Assumptions&amp;Data'!$J$107</f>
        <v>0</v>
      </c>
      <c r="FH89" s="148">
        <f>FH61*'Assumptions&amp;Data'!$J$107</f>
        <v>0</v>
      </c>
      <c r="FI89" s="148">
        <f>FI61*'Assumptions&amp;Data'!$J$107</f>
        <v>0</v>
      </c>
      <c r="FJ89" s="148">
        <f>FJ61*'Assumptions&amp;Data'!$J$107</f>
        <v>0</v>
      </c>
      <c r="FK89" s="148">
        <f>FK61*'Assumptions&amp;Data'!$J$107</f>
        <v>0</v>
      </c>
      <c r="FL89" s="148">
        <f>FL61*'Assumptions&amp;Data'!$J$107</f>
        <v>0</v>
      </c>
      <c r="FM89" s="148">
        <f>FM61*'Assumptions&amp;Data'!$J$107</f>
        <v>0</v>
      </c>
      <c r="FN89" s="148">
        <f>FN61*'Assumptions&amp;Data'!$J$107</f>
        <v>0</v>
      </c>
      <c r="FO89" s="148">
        <f>FO61*'Assumptions&amp;Data'!$J$107</f>
        <v>0</v>
      </c>
    </row>
    <row r="90" spans="2:171" x14ac:dyDescent="0.3">
      <c r="B90" s="7" t="s">
        <v>110</v>
      </c>
      <c r="C90" s="7" t="s">
        <v>112</v>
      </c>
      <c r="D90" s="53">
        <f t="shared" si="160"/>
        <v>32431.205617025586</v>
      </c>
      <c r="F90" s="148">
        <f>F62*'Assumptions&amp;Data'!$J$108</f>
        <v>0</v>
      </c>
      <c r="G90" s="148">
        <f>G62*'Assumptions&amp;Data'!$J$108</f>
        <v>0</v>
      </c>
      <c r="H90" s="148">
        <f>H62*'Assumptions&amp;Data'!$J$108</f>
        <v>0</v>
      </c>
      <c r="I90" s="148">
        <f>I62*'Assumptions&amp;Data'!$J$108</f>
        <v>0</v>
      </c>
      <c r="J90" s="148">
        <f>J62*'Assumptions&amp;Data'!$J$108</f>
        <v>0</v>
      </c>
      <c r="K90" s="148">
        <f>K62*'Assumptions&amp;Data'!$J$108</f>
        <v>0</v>
      </c>
      <c r="L90" s="148">
        <f>L62*'Assumptions&amp;Data'!$J$108</f>
        <v>0</v>
      </c>
      <c r="M90" s="148">
        <f>M62*'Assumptions&amp;Data'!$J$108</f>
        <v>0</v>
      </c>
      <c r="N90" s="148">
        <f>N62*'Assumptions&amp;Data'!$J$108</f>
        <v>0</v>
      </c>
      <c r="O90" s="148">
        <f>O62*'Assumptions&amp;Data'!$J$108</f>
        <v>0</v>
      </c>
      <c r="P90" s="148">
        <f>P62*'Assumptions&amp;Data'!$J$108</f>
        <v>0</v>
      </c>
      <c r="Q90" s="148">
        <f>Q62*'Assumptions&amp;Data'!$J$108</f>
        <v>0</v>
      </c>
      <c r="R90" s="148">
        <f>R62*'Assumptions&amp;Data'!$J$108</f>
        <v>0</v>
      </c>
      <c r="S90" s="148">
        <f>S62*'Assumptions&amp;Data'!$J$108</f>
        <v>0</v>
      </c>
      <c r="T90" s="148">
        <f>T62*'Assumptions&amp;Data'!$J$108</f>
        <v>0</v>
      </c>
      <c r="U90" s="148">
        <f>U62*'Assumptions&amp;Data'!$J$108</f>
        <v>0</v>
      </c>
      <c r="V90" s="148">
        <f>V62*'Assumptions&amp;Data'!$J$108</f>
        <v>0</v>
      </c>
      <c r="W90" s="148">
        <f>W62*'Assumptions&amp;Data'!$J$108</f>
        <v>0</v>
      </c>
      <c r="X90" s="148">
        <f>X62*'Assumptions&amp;Data'!$J$108</f>
        <v>0</v>
      </c>
      <c r="Y90" s="148">
        <f>Y62*'Assumptions&amp;Data'!$J$108</f>
        <v>0</v>
      </c>
      <c r="Z90" s="148">
        <f>Z62*'Assumptions&amp;Data'!$J$108</f>
        <v>0</v>
      </c>
      <c r="AA90" s="148">
        <f>AA62*'Assumptions&amp;Data'!$J$108</f>
        <v>0</v>
      </c>
      <c r="AB90" s="148">
        <f>AB62*'Assumptions&amp;Data'!$J$108</f>
        <v>0</v>
      </c>
      <c r="AC90" s="148">
        <f>AC62*'Assumptions&amp;Data'!$J$108</f>
        <v>0</v>
      </c>
      <c r="AD90" s="148">
        <f>AD62*'Assumptions&amp;Data'!$J$108</f>
        <v>0</v>
      </c>
      <c r="AE90" s="148">
        <f>AE62*'Assumptions&amp;Data'!$J$108</f>
        <v>0</v>
      </c>
      <c r="AF90" s="148">
        <f>AF62*'Assumptions&amp;Data'!$J$108</f>
        <v>0</v>
      </c>
      <c r="AG90" s="148">
        <f>AG62*'Assumptions&amp;Data'!$J$108</f>
        <v>0</v>
      </c>
      <c r="AH90" s="148">
        <f>AH62*'Assumptions&amp;Data'!$J$108</f>
        <v>0</v>
      </c>
      <c r="AI90" s="148">
        <f>AI62*'Assumptions&amp;Data'!$J$108</f>
        <v>0</v>
      </c>
      <c r="AJ90" s="148">
        <f>AJ62*'Assumptions&amp;Data'!$J$108</f>
        <v>0</v>
      </c>
      <c r="AK90" s="148">
        <f>AK62*'Assumptions&amp;Data'!$J$108</f>
        <v>0</v>
      </c>
      <c r="AL90" s="148">
        <f>AL62*'Assumptions&amp;Data'!$J$108</f>
        <v>2432.3404212769178</v>
      </c>
      <c r="AM90" s="148">
        <f>AM62*'Assumptions&amp;Data'!$J$108</f>
        <v>2432.3404212769178</v>
      </c>
      <c r="AN90" s="148">
        <f>AN62*'Assumptions&amp;Data'!$J$108</f>
        <v>2432.3404212769178</v>
      </c>
      <c r="AO90" s="148">
        <f>AO62*'Assumptions&amp;Data'!$J$108</f>
        <v>1621.5602808512788</v>
      </c>
      <c r="AP90" s="148">
        <f>AP62*'Assumptions&amp;Data'!$J$108</f>
        <v>1621.5602808512788</v>
      </c>
      <c r="AQ90" s="148">
        <f>AQ62*'Assumptions&amp;Data'!$J$108</f>
        <v>1621.5602808512788</v>
      </c>
      <c r="AR90" s="148">
        <f>AR62*'Assumptions&amp;Data'!$J$108</f>
        <v>1621.5602808512788</v>
      </c>
      <c r="AS90" s="148">
        <f>AS62*'Assumptions&amp;Data'!$J$108</f>
        <v>972.93616851076717</v>
      </c>
      <c r="AT90" s="148">
        <f>AT62*'Assumptions&amp;Data'!$J$108</f>
        <v>972.93616851076717</v>
      </c>
      <c r="AU90" s="148">
        <f>AU62*'Assumptions&amp;Data'!$J$108</f>
        <v>972.93616851076717</v>
      </c>
      <c r="AV90" s="148">
        <f>AV62*'Assumptions&amp;Data'!$J$108</f>
        <v>972.93616851076717</v>
      </c>
      <c r="AW90" s="148">
        <f>AW62*'Assumptions&amp;Data'!$J$108</f>
        <v>972.93616851076717</v>
      </c>
      <c r="AX90" s="148">
        <f>AX62*'Assumptions&amp;Data'!$J$108</f>
        <v>972.93616851076717</v>
      </c>
      <c r="AY90" s="148">
        <f>AY62*'Assumptions&amp;Data'!$J$108</f>
        <v>972.93616851076717</v>
      </c>
      <c r="AZ90" s="148">
        <f>AZ62*'Assumptions&amp;Data'!$J$108</f>
        <v>972.93616851076717</v>
      </c>
      <c r="BA90" s="148">
        <f>BA62*'Assumptions&amp;Data'!$J$108</f>
        <v>972.93616851076717</v>
      </c>
      <c r="BB90" s="148">
        <f>BB62*'Assumptions&amp;Data'!$J$108</f>
        <v>972.93616851076717</v>
      </c>
      <c r="BC90" s="148">
        <f>BC62*'Assumptions&amp;Data'!$J$108</f>
        <v>972.93616851076717</v>
      </c>
      <c r="BD90" s="148">
        <f>BD62*'Assumptions&amp;Data'!$J$108</f>
        <v>972.93616851076717</v>
      </c>
      <c r="BE90" s="148">
        <f>BE62*'Assumptions&amp;Data'!$J$108</f>
        <v>972.93616851076717</v>
      </c>
      <c r="BF90" s="148">
        <f>BF62*'Assumptions&amp;Data'!$J$108</f>
        <v>972.93616851076717</v>
      </c>
      <c r="BG90" s="148">
        <f>BG62*'Assumptions&amp;Data'!$J$108</f>
        <v>972.93616851076717</v>
      </c>
      <c r="BH90" s="148">
        <f>BH62*'Assumptions&amp;Data'!$J$108</f>
        <v>2270.1843931917906</v>
      </c>
      <c r="BI90" s="148">
        <f>BI62*'Assumptions&amp;Data'!$J$108</f>
        <v>972.93616851076717</v>
      </c>
      <c r="BJ90" s="148">
        <f>BJ62*'Assumptions&amp;Data'!$J$108</f>
        <v>810.78014042562927</v>
      </c>
      <c r="BK90" s="148">
        <f>BK62*'Assumptions&amp;Data'!$J$108</f>
        <v>0</v>
      </c>
      <c r="BL90" s="148">
        <f>BL62*'Assumptions&amp;Data'!$J$108</f>
        <v>0</v>
      </c>
      <c r="BM90" s="148">
        <f>BM62*'Assumptions&amp;Data'!$J$108</f>
        <v>0</v>
      </c>
      <c r="BN90" s="148">
        <f>BN62*'Assumptions&amp;Data'!$J$108</f>
        <v>0</v>
      </c>
      <c r="BO90" s="148">
        <f>BO62*'Assumptions&amp;Data'!$J$108</f>
        <v>0</v>
      </c>
      <c r="BP90" s="148">
        <f>BP62*'Assumptions&amp;Data'!$J$108</f>
        <v>0</v>
      </c>
      <c r="BQ90" s="148">
        <f>BQ62*'Assumptions&amp;Data'!$J$108</f>
        <v>0</v>
      </c>
      <c r="BR90" s="148">
        <f>BR62*'Assumptions&amp;Data'!$J$108</f>
        <v>0</v>
      </c>
      <c r="BS90" s="148">
        <f>BS62*'Assumptions&amp;Data'!$J$108</f>
        <v>0</v>
      </c>
      <c r="BT90" s="148">
        <f>BT62*'Assumptions&amp;Data'!$J$108</f>
        <v>0</v>
      </c>
      <c r="BU90" s="148">
        <f>BU62*'Assumptions&amp;Data'!$J$108</f>
        <v>0</v>
      </c>
      <c r="BV90" s="148">
        <f>BV62*'Assumptions&amp;Data'!$J$108</f>
        <v>0</v>
      </c>
      <c r="BW90" s="148">
        <f>BW62*'Assumptions&amp;Data'!$J$108</f>
        <v>0</v>
      </c>
      <c r="BX90" s="148">
        <f>BX62*'Assumptions&amp;Data'!$J$108</f>
        <v>0</v>
      </c>
      <c r="BY90" s="148">
        <f>BY62*'Assumptions&amp;Data'!$J$108</f>
        <v>0</v>
      </c>
      <c r="BZ90" s="148">
        <f>BZ62*'Assumptions&amp;Data'!$J$108</f>
        <v>0</v>
      </c>
      <c r="CA90" s="148">
        <f>CA62*'Assumptions&amp;Data'!$J$108</f>
        <v>0</v>
      </c>
      <c r="CB90" s="148">
        <f>CB62*'Assumptions&amp;Data'!$J$108</f>
        <v>0</v>
      </c>
      <c r="CC90" s="148">
        <f>CC62*'Assumptions&amp;Data'!$J$108</f>
        <v>0</v>
      </c>
      <c r="CD90" s="148">
        <f>CD62*'Assumptions&amp;Data'!$J$108</f>
        <v>0</v>
      </c>
      <c r="CE90" s="148">
        <f>CE62*'Assumptions&amp;Data'!$J$108</f>
        <v>0</v>
      </c>
      <c r="CF90" s="148">
        <f>CF62*'Assumptions&amp;Data'!$J$108</f>
        <v>0</v>
      </c>
      <c r="CG90" s="148">
        <f>CG62*'Assumptions&amp;Data'!$J$108</f>
        <v>0</v>
      </c>
      <c r="CH90" s="148">
        <f>CH62*'Assumptions&amp;Data'!$J$108</f>
        <v>0</v>
      </c>
      <c r="CI90" s="148">
        <f>CI62*'Assumptions&amp;Data'!$J$108</f>
        <v>0</v>
      </c>
      <c r="CJ90" s="148">
        <f>CJ62*'Assumptions&amp;Data'!$J$108</f>
        <v>0</v>
      </c>
      <c r="CK90" s="148">
        <f>CK62*'Assumptions&amp;Data'!$J$108</f>
        <v>0</v>
      </c>
      <c r="CL90" s="148">
        <f>CL62*'Assumptions&amp;Data'!$J$108</f>
        <v>0</v>
      </c>
      <c r="CM90" s="148">
        <f>CM62*'Assumptions&amp;Data'!$J$108</f>
        <v>0</v>
      </c>
      <c r="CN90" s="148">
        <f>CN62*'Assumptions&amp;Data'!$J$108</f>
        <v>0</v>
      </c>
      <c r="CO90" s="148">
        <f>CO62*'Assumptions&amp;Data'!$J$108</f>
        <v>0</v>
      </c>
      <c r="CP90" s="148">
        <f>CP62*'Assumptions&amp;Data'!$J$108</f>
        <v>0</v>
      </c>
      <c r="CQ90" s="148">
        <f>CQ62*'Assumptions&amp;Data'!$J$108</f>
        <v>0</v>
      </c>
      <c r="CR90" s="148">
        <f>CR62*'Assumptions&amp;Data'!$J$108</f>
        <v>0</v>
      </c>
      <c r="CS90" s="148">
        <f>CS62*'Assumptions&amp;Data'!$J$108</f>
        <v>0</v>
      </c>
      <c r="CT90" s="148">
        <f>CT62*'Assumptions&amp;Data'!$J$108</f>
        <v>0</v>
      </c>
      <c r="CU90" s="148">
        <f>CU62*'Assumptions&amp;Data'!$J$108</f>
        <v>0</v>
      </c>
      <c r="CV90" s="148">
        <f>CV62*'Assumptions&amp;Data'!$J$108</f>
        <v>0</v>
      </c>
      <c r="CW90" s="148">
        <f>CW62*'Assumptions&amp;Data'!$J$108</f>
        <v>0</v>
      </c>
      <c r="CX90" s="148">
        <f>CX62*'Assumptions&amp;Data'!$J$108</f>
        <v>0</v>
      </c>
      <c r="CY90" s="148">
        <f>CY62*'Assumptions&amp;Data'!$J$108</f>
        <v>0</v>
      </c>
      <c r="CZ90" s="148">
        <f>CZ62*'Assumptions&amp;Data'!$J$108</f>
        <v>0</v>
      </c>
      <c r="DA90" s="148">
        <f>DA62*'Assumptions&amp;Data'!$J$108</f>
        <v>0</v>
      </c>
      <c r="DB90" s="148">
        <f>DB62*'Assumptions&amp;Data'!$J$108</f>
        <v>0</v>
      </c>
      <c r="DC90" s="148">
        <f>DC62*'Assumptions&amp;Data'!$J$108</f>
        <v>0</v>
      </c>
      <c r="DD90" s="148">
        <f>DD62*'Assumptions&amp;Data'!$J$108</f>
        <v>0</v>
      </c>
      <c r="DE90" s="148">
        <f>DE62*'Assumptions&amp;Data'!$J$108</f>
        <v>0</v>
      </c>
      <c r="DF90" s="148">
        <f>DF62*'Assumptions&amp;Data'!$J$108</f>
        <v>0</v>
      </c>
      <c r="DG90" s="148">
        <f>DG62*'Assumptions&amp;Data'!$J$108</f>
        <v>0</v>
      </c>
      <c r="DH90" s="148">
        <f>DH62*'Assumptions&amp;Data'!$J$108</f>
        <v>0</v>
      </c>
      <c r="DI90" s="148">
        <f>DI62*'Assumptions&amp;Data'!$J$108</f>
        <v>0</v>
      </c>
      <c r="DJ90" s="148">
        <f>DJ62*'Assumptions&amp;Data'!$J$108</f>
        <v>0</v>
      </c>
      <c r="DK90" s="148">
        <f>DK62*'Assumptions&amp;Data'!$J$108</f>
        <v>0</v>
      </c>
      <c r="DL90" s="148">
        <f>DL62*'Assumptions&amp;Data'!$J$108</f>
        <v>0</v>
      </c>
      <c r="DM90" s="148">
        <f>DM62*'Assumptions&amp;Data'!$J$108</f>
        <v>0</v>
      </c>
      <c r="DN90" s="148">
        <f>DN62*'Assumptions&amp;Data'!$J$108</f>
        <v>0</v>
      </c>
      <c r="DO90" s="148">
        <f>DO62*'Assumptions&amp;Data'!$J$108</f>
        <v>0</v>
      </c>
      <c r="DP90" s="148">
        <f>DP62*'Assumptions&amp;Data'!$J$108</f>
        <v>0</v>
      </c>
      <c r="DQ90" s="148">
        <f>DQ62*'Assumptions&amp;Data'!$J$108</f>
        <v>0</v>
      </c>
      <c r="DR90" s="148">
        <f>DR62*'Assumptions&amp;Data'!$J$108</f>
        <v>0</v>
      </c>
      <c r="DS90" s="148">
        <f>DS62*'Assumptions&amp;Data'!$J$108</f>
        <v>0</v>
      </c>
      <c r="DT90" s="148">
        <f>DT62*'Assumptions&amp;Data'!$J$108</f>
        <v>0</v>
      </c>
      <c r="DU90" s="148">
        <f>DU62*'Assumptions&amp;Data'!$J$108</f>
        <v>0</v>
      </c>
      <c r="DV90" s="148">
        <f>DV62*'Assumptions&amp;Data'!$J$108</f>
        <v>0</v>
      </c>
      <c r="DW90" s="148">
        <f>DW62*'Assumptions&amp;Data'!$J$108</f>
        <v>0</v>
      </c>
      <c r="DX90" s="148">
        <f>DX62*'Assumptions&amp;Data'!$J$108</f>
        <v>0</v>
      </c>
      <c r="DY90" s="148">
        <f>DY62*'Assumptions&amp;Data'!$J$108</f>
        <v>0</v>
      </c>
      <c r="DZ90" s="148">
        <f>DZ62*'Assumptions&amp;Data'!$J$108</f>
        <v>0</v>
      </c>
      <c r="EA90" s="148">
        <f>EA62*'Assumptions&amp;Data'!$J$108</f>
        <v>0</v>
      </c>
      <c r="EB90" s="148">
        <f>EB62*'Assumptions&amp;Data'!$J$108</f>
        <v>0</v>
      </c>
      <c r="EC90" s="148">
        <f>EC62*'Assumptions&amp;Data'!$J$108</f>
        <v>0</v>
      </c>
      <c r="ED90" s="148">
        <f>ED62*'Assumptions&amp;Data'!$J$108</f>
        <v>0</v>
      </c>
      <c r="EE90" s="148">
        <f>EE62*'Assumptions&amp;Data'!$J$108</f>
        <v>0</v>
      </c>
      <c r="EF90" s="148">
        <f>EF62*'Assumptions&amp;Data'!$J$108</f>
        <v>0</v>
      </c>
      <c r="EG90" s="148">
        <f>EG62*'Assumptions&amp;Data'!$J$108</f>
        <v>0</v>
      </c>
      <c r="EH90" s="148">
        <f>EH62*'Assumptions&amp;Data'!$J$108</f>
        <v>0</v>
      </c>
      <c r="EI90" s="148">
        <f>EI62*'Assumptions&amp;Data'!$J$108</f>
        <v>0</v>
      </c>
      <c r="EJ90" s="148">
        <f>EJ62*'Assumptions&amp;Data'!$J$108</f>
        <v>0</v>
      </c>
      <c r="EK90" s="148">
        <f>EK62*'Assumptions&amp;Data'!$J$108</f>
        <v>0</v>
      </c>
      <c r="EL90" s="148">
        <f>EL62*'Assumptions&amp;Data'!$J$108</f>
        <v>0</v>
      </c>
      <c r="EM90" s="148">
        <f>EM62*'Assumptions&amp;Data'!$J$108</f>
        <v>0</v>
      </c>
      <c r="EN90" s="148">
        <f>EN62*'Assumptions&amp;Data'!$J$108</f>
        <v>0</v>
      </c>
      <c r="EO90" s="148">
        <f>EO62*'Assumptions&amp;Data'!$J$108</f>
        <v>0</v>
      </c>
      <c r="EP90" s="148">
        <f>EP62*'Assumptions&amp;Data'!$J$108</f>
        <v>0</v>
      </c>
      <c r="EQ90" s="148">
        <f>EQ62*'Assumptions&amp;Data'!$J$108</f>
        <v>0</v>
      </c>
      <c r="ER90" s="148">
        <f>ER62*'Assumptions&amp;Data'!$J$108</f>
        <v>0</v>
      </c>
      <c r="ES90" s="148">
        <f>ES62*'Assumptions&amp;Data'!$J$108</f>
        <v>0</v>
      </c>
      <c r="ET90" s="148">
        <f>ET62*'Assumptions&amp;Data'!$J$108</f>
        <v>0</v>
      </c>
      <c r="EU90" s="148">
        <f>EU62*'Assumptions&amp;Data'!$J$108</f>
        <v>0</v>
      </c>
      <c r="EV90" s="148">
        <f>EV62*'Assumptions&amp;Data'!$J$108</f>
        <v>0</v>
      </c>
      <c r="EW90" s="148">
        <f>EW62*'Assumptions&amp;Data'!$J$108</f>
        <v>0</v>
      </c>
      <c r="EX90" s="148">
        <f>EX62*'Assumptions&amp;Data'!$J$108</f>
        <v>0</v>
      </c>
      <c r="EY90" s="148">
        <f>EY62*'Assumptions&amp;Data'!$J$108</f>
        <v>0</v>
      </c>
      <c r="EZ90" s="148">
        <f>EZ62*'Assumptions&amp;Data'!$J$108</f>
        <v>0</v>
      </c>
      <c r="FA90" s="148">
        <f>FA62*'Assumptions&amp;Data'!$J$108</f>
        <v>0</v>
      </c>
      <c r="FB90" s="148">
        <f>FB62*'Assumptions&amp;Data'!$J$108</f>
        <v>0</v>
      </c>
      <c r="FC90" s="148">
        <f>FC62*'Assumptions&amp;Data'!$J$108</f>
        <v>0</v>
      </c>
      <c r="FD90" s="148">
        <f>FD62*'Assumptions&amp;Data'!$J$108</f>
        <v>0</v>
      </c>
      <c r="FE90" s="148">
        <f>FE62*'Assumptions&amp;Data'!$J$108</f>
        <v>0</v>
      </c>
      <c r="FF90" s="148">
        <f>FF62*'Assumptions&amp;Data'!$J$108</f>
        <v>0</v>
      </c>
      <c r="FG90" s="148">
        <f>FG62*'Assumptions&amp;Data'!$J$108</f>
        <v>0</v>
      </c>
      <c r="FH90" s="148">
        <f>FH62*'Assumptions&amp;Data'!$J$108</f>
        <v>0</v>
      </c>
      <c r="FI90" s="148">
        <f>FI62*'Assumptions&amp;Data'!$J$108</f>
        <v>0</v>
      </c>
      <c r="FJ90" s="148">
        <f>FJ62*'Assumptions&amp;Data'!$J$108</f>
        <v>0</v>
      </c>
      <c r="FK90" s="148">
        <f>FK62*'Assumptions&amp;Data'!$J$108</f>
        <v>0</v>
      </c>
      <c r="FL90" s="148">
        <f>FL62*'Assumptions&amp;Data'!$J$108</f>
        <v>0</v>
      </c>
      <c r="FM90" s="148">
        <f>FM62*'Assumptions&amp;Data'!$J$108</f>
        <v>0</v>
      </c>
      <c r="FN90" s="148">
        <f>FN62*'Assumptions&amp;Data'!$J$108</f>
        <v>0</v>
      </c>
      <c r="FO90" s="148">
        <f>FO62*'Assumptions&amp;Data'!$J$108</f>
        <v>0</v>
      </c>
    </row>
    <row r="91" spans="2:171" x14ac:dyDescent="0.3"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8"/>
      <c r="AI91" s="148"/>
      <c r="AJ91" s="148"/>
      <c r="AK91" s="148"/>
      <c r="AL91" s="148"/>
      <c r="AM91" s="148"/>
      <c r="AN91" s="148"/>
      <c r="AO91" s="148"/>
      <c r="AP91" s="148"/>
      <c r="AQ91" s="148"/>
      <c r="AR91" s="148"/>
      <c r="AS91" s="148"/>
      <c r="AT91" s="148"/>
      <c r="AU91" s="148"/>
      <c r="AV91" s="148"/>
      <c r="AW91" s="148"/>
      <c r="AX91" s="148"/>
      <c r="AY91" s="148"/>
      <c r="AZ91" s="148"/>
      <c r="BA91" s="148"/>
      <c r="BB91" s="148"/>
      <c r="BC91" s="148"/>
      <c r="BD91" s="148"/>
      <c r="BE91" s="148"/>
      <c r="BF91" s="148"/>
      <c r="BG91" s="148"/>
      <c r="BH91" s="148"/>
      <c r="BI91" s="148"/>
      <c r="BJ91" s="148"/>
      <c r="BK91" s="148"/>
      <c r="BL91" s="148"/>
      <c r="BM91" s="148"/>
      <c r="BN91" s="148"/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/>
      <c r="CG91" s="148"/>
      <c r="CH91" s="148"/>
      <c r="CI91" s="148"/>
      <c r="CJ91" s="148"/>
      <c r="CK91" s="148"/>
      <c r="CL91" s="148"/>
      <c r="CM91" s="148"/>
      <c r="CN91" s="148"/>
      <c r="CO91" s="148"/>
      <c r="CP91" s="148"/>
      <c r="CQ91" s="148"/>
      <c r="CR91" s="148"/>
      <c r="CS91" s="148"/>
      <c r="CT91" s="148"/>
      <c r="CU91" s="148"/>
      <c r="CV91" s="148"/>
      <c r="CW91" s="148"/>
      <c r="CX91" s="148"/>
      <c r="CY91" s="148"/>
      <c r="CZ91" s="148"/>
      <c r="DA91" s="148"/>
      <c r="DB91" s="148"/>
      <c r="DC91" s="148"/>
      <c r="DD91" s="148"/>
      <c r="DE91" s="148"/>
      <c r="DF91" s="148"/>
      <c r="DG91" s="148"/>
      <c r="DH91" s="148"/>
      <c r="DI91" s="148"/>
      <c r="DJ91" s="148"/>
      <c r="DK91" s="148"/>
      <c r="DL91" s="148"/>
      <c r="DM91" s="148"/>
      <c r="DN91" s="148"/>
      <c r="DO91" s="148"/>
      <c r="DP91" s="148"/>
      <c r="DQ91" s="148"/>
      <c r="DR91" s="148"/>
      <c r="DS91" s="148"/>
      <c r="DT91" s="148"/>
      <c r="DU91" s="148"/>
      <c r="DV91" s="148"/>
      <c r="DW91" s="148"/>
      <c r="DX91" s="148"/>
      <c r="DY91" s="148"/>
      <c r="DZ91" s="148"/>
      <c r="EA91" s="148"/>
      <c r="EB91" s="148"/>
      <c r="EC91" s="148"/>
      <c r="ED91" s="148"/>
      <c r="EE91" s="148"/>
      <c r="EF91" s="148"/>
      <c r="EG91" s="148"/>
      <c r="EH91" s="148"/>
      <c r="EI91" s="148"/>
      <c r="EJ91" s="148"/>
      <c r="EK91" s="148"/>
      <c r="EL91" s="148"/>
      <c r="EM91" s="148"/>
      <c r="EN91" s="148"/>
      <c r="EO91" s="148"/>
      <c r="EP91" s="148"/>
      <c r="EQ91" s="148"/>
      <c r="ER91" s="148"/>
      <c r="ES91" s="148"/>
      <c r="ET91" s="148"/>
      <c r="EU91" s="148"/>
      <c r="EV91" s="148"/>
      <c r="EW91" s="148"/>
      <c r="EX91" s="148"/>
      <c r="EY91" s="148"/>
      <c r="EZ91" s="148"/>
      <c r="FA91" s="148"/>
      <c r="FB91" s="148"/>
      <c r="FC91" s="148"/>
      <c r="FD91" s="148"/>
      <c r="FE91" s="148"/>
      <c r="FF91" s="148"/>
      <c r="FG91" s="148"/>
      <c r="FH91" s="148"/>
      <c r="FI91" s="148"/>
      <c r="FJ91" s="148"/>
      <c r="FK91" s="148"/>
      <c r="FL91" s="148"/>
      <c r="FM91" s="148"/>
      <c r="FN91" s="148"/>
      <c r="FO91" s="148"/>
    </row>
    <row r="92" spans="2:171" x14ac:dyDescent="0.3">
      <c r="B92" s="57" t="str">
        <f>B36</f>
        <v>Commercial NILP</v>
      </c>
      <c r="C92" s="57" t="s">
        <v>112</v>
      </c>
      <c r="D92" s="118">
        <f>SUM(F92:FO92)</f>
        <v>214851.36511954595</v>
      </c>
      <c r="E92" s="57"/>
      <c r="F92" s="164">
        <f>SUM(F93:F95)</f>
        <v>0</v>
      </c>
      <c r="G92" s="164">
        <f t="shared" ref="G92:BR92" si="161">SUM(G93:G95)</f>
        <v>0</v>
      </c>
      <c r="H92" s="164">
        <f t="shared" si="161"/>
        <v>0</v>
      </c>
      <c r="I92" s="164">
        <f t="shared" si="161"/>
        <v>0</v>
      </c>
      <c r="J92" s="164">
        <f t="shared" si="161"/>
        <v>0</v>
      </c>
      <c r="K92" s="164">
        <f t="shared" si="161"/>
        <v>0</v>
      </c>
      <c r="L92" s="164">
        <f t="shared" si="161"/>
        <v>0</v>
      </c>
      <c r="M92" s="164">
        <f t="shared" si="161"/>
        <v>0</v>
      </c>
      <c r="N92" s="164">
        <f t="shared" si="161"/>
        <v>4028.4630959914866</v>
      </c>
      <c r="O92" s="164">
        <f t="shared" si="161"/>
        <v>4028.4630959914866</v>
      </c>
      <c r="P92" s="164">
        <f t="shared" si="161"/>
        <v>4028.4630959914866</v>
      </c>
      <c r="Q92" s="164">
        <f t="shared" si="161"/>
        <v>2685.6420639943244</v>
      </c>
      <c r="R92" s="164">
        <f t="shared" si="161"/>
        <v>2685.6420639943244</v>
      </c>
      <c r="S92" s="164">
        <f t="shared" si="161"/>
        <v>2685.6420639943244</v>
      </c>
      <c r="T92" s="164">
        <f t="shared" si="161"/>
        <v>2685.6420639943244</v>
      </c>
      <c r="U92" s="164">
        <f t="shared" si="161"/>
        <v>1611.3852383965946</v>
      </c>
      <c r="V92" s="164">
        <f t="shared" si="161"/>
        <v>1611.3852383965946</v>
      </c>
      <c r="W92" s="164">
        <f t="shared" si="161"/>
        <v>1611.3852383965946</v>
      </c>
      <c r="X92" s="164">
        <f t="shared" si="161"/>
        <v>1611.3852383965946</v>
      </c>
      <c r="Y92" s="164">
        <f t="shared" si="161"/>
        <v>1611.3852383965946</v>
      </c>
      <c r="Z92" s="164">
        <f t="shared" si="161"/>
        <v>6445.5409535863782</v>
      </c>
      <c r="AA92" s="164">
        <f t="shared" si="161"/>
        <v>6445.5409535863782</v>
      </c>
      <c r="AB92" s="164">
        <f t="shared" si="161"/>
        <v>6445.5409535863782</v>
      </c>
      <c r="AC92" s="164">
        <f t="shared" si="161"/>
        <v>4834.1557151897841</v>
      </c>
      <c r="AD92" s="164">
        <f t="shared" si="161"/>
        <v>4834.1557151897841</v>
      </c>
      <c r="AE92" s="164">
        <f t="shared" si="161"/>
        <v>4834.1557151897841</v>
      </c>
      <c r="AF92" s="164">
        <f t="shared" si="161"/>
        <v>4834.1557151897841</v>
      </c>
      <c r="AG92" s="164">
        <f t="shared" si="161"/>
        <v>3545.047524472508</v>
      </c>
      <c r="AH92" s="164">
        <f t="shared" si="161"/>
        <v>3545.047524472508</v>
      </c>
      <c r="AI92" s="164">
        <f t="shared" si="161"/>
        <v>3545.047524472508</v>
      </c>
      <c r="AJ92" s="164">
        <f t="shared" si="161"/>
        <v>5693.5611756679682</v>
      </c>
      <c r="AK92" s="164">
        <f t="shared" si="161"/>
        <v>3545.047524472508</v>
      </c>
      <c r="AL92" s="164">
        <f t="shared" si="161"/>
        <v>10527.716890857733</v>
      </c>
      <c r="AM92" s="164">
        <f t="shared" si="161"/>
        <v>9184.8958588605892</v>
      </c>
      <c r="AN92" s="164">
        <f t="shared" si="161"/>
        <v>9184.8958588605892</v>
      </c>
      <c r="AO92" s="164">
        <f t="shared" si="161"/>
        <v>6767.8180012656967</v>
      </c>
      <c r="AP92" s="164">
        <f t="shared" si="161"/>
        <v>6767.8180012656967</v>
      </c>
      <c r="AQ92" s="164">
        <f t="shared" si="161"/>
        <v>6767.8180012656967</v>
      </c>
      <c r="AR92" s="164">
        <f t="shared" si="161"/>
        <v>6767.8180012656967</v>
      </c>
      <c r="AS92" s="164">
        <f t="shared" si="161"/>
        <v>4834.1557151897832</v>
      </c>
      <c r="AT92" s="164">
        <f t="shared" si="161"/>
        <v>4834.1557151897832</v>
      </c>
      <c r="AU92" s="164">
        <f t="shared" si="161"/>
        <v>4834.1557151897832</v>
      </c>
      <c r="AV92" s="164">
        <f t="shared" si="161"/>
        <v>7412.3720966243354</v>
      </c>
      <c r="AW92" s="164">
        <f t="shared" si="161"/>
        <v>4834.1557151897832</v>
      </c>
      <c r="AX92" s="164">
        <f t="shared" si="161"/>
        <v>4511.8786675104438</v>
      </c>
      <c r="AY92" s="164">
        <f t="shared" si="161"/>
        <v>2900.4934291138698</v>
      </c>
      <c r="AZ92" s="164">
        <f t="shared" si="161"/>
        <v>2900.4934291138698</v>
      </c>
      <c r="BA92" s="164">
        <f t="shared" si="161"/>
        <v>2900.4934291138698</v>
      </c>
      <c r="BB92" s="164">
        <f t="shared" si="161"/>
        <v>2900.4934291138698</v>
      </c>
      <c r="BC92" s="164">
        <f t="shared" si="161"/>
        <v>2900.4934291138698</v>
      </c>
      <c r="BD92" s="164">
        <f t="shared" si="161"/>
        <v>2900.4934291138698</v>
      </c>
      <c r="BE92" s="164">
        <f t="shared" si="161"/>
        <v>2900.4934291138698</v>
      </c>
      <c r="BF92" s="164">
        <f t="shared" si="161"/>
        <v>2900.4934291138698</v>
      </c>
      <c r="BG92" s="164">
        <f t="shared" si="161"/>
        <v>2900.4934291138698</v>
      </c>
      <c r="BH92" s="164">
        <f t="shared" si="161"/>
        <v>6767.8180012656976</v>
      </c>
      <c r="BI92" s="164">
        <f t="shared" si="161"/>
        <v>2900.4934291138698</v>
      </c>
      <c r="BJ92" s="164">
        <f t="shared" si="161"/>
        <v>2417.0778575948616</v>
      </c>
      <c r="BK92" s="164">
        <f t="shared" si="161"/>
        <v>0</v>
      </c>
      <c r="BL92" s="164">
        <f t="shared" si="161"/>
        <v>0</v>
      </c>
      <c r="BM92" s="164">
        <f t="shared" si="161"/>
        <v>0</v>
      </c>
      <c r="BN92" s="164">
        <f t="shared" si="161"/>
        <v>0</v>
      </c>
      <c r="BO92" s="164">
        <f t="shared" si="161"/>
        <v>0</v>
      </c>
      <c r="BP92" s="164">
        <f t="shared" si="161"/>
        <v>0</v>
      </c>
      <c r="BQ92" s="164">
        <f t="shared" si="161"/>
        <v>0</v>
      </c>
      <c r="BR92" s="164">
        <f t="shared" si="161"/>
        <v>0</v>
      </c>
      <c r="BS92" s="164">
        <f t="shared" ref="BS92:ED92" si="162">SUM(BS93:BS95)</f>
        <v>0</v>
      </c>
      <c r="BT92" s="164">
        <f t="shared" si="162"/>
        <v>0</v>
      </c>
      <c r="BU92" s="164">
        <f t="shared" si="162"/>
        <v>0</v>
      </c>
      <c r="BV92" s="164">
        <f t="shared" si="162"/>
        <v>0</v>
      </c>
      <c r="BW92" s="164">
        <f t="shared" si="162"/>
        <v>0</v>
      </c>
      <c r="BX92" s="164">
        <f t="shared" si="162"/>
        <v>0</v>
      </c>
      <c r="BY92" s="164">
        <f t="shared" si="162"/>
        <v>0</v>
      </c>
      <c r="BZ92" s="164">
        <f t="shared" si="162"/>
        <v>0</v>
      </c>
      <c r="CA92" s="164">
        <f t="shared" si="162"/>
        <v>0</v>
      </c>
      <c r="CB92" s="164">
        <f t="shared" si="162"/>
        <v>0</v>
      </c>
      <c r="CC92" s="164">
        <f t="shared" si="162"/>
        <v>0</v>
      </c>
      <c r="CD92" s="164">
        <f t="shared" si="162"/>
        <v>0</v>
      </c>
      <c r="CE92" s="164">
        <f t="shared" si="162"/>
        <v>0</v>
      </c>
      <c r="CF92" s="164">
        <f t="shared" si="162"/>
        <v>0</v>
      </c>
      <c r="CG92" s="164">
        <f t="shared" si="162"/>
        <v>0</v>
      </c>
      <c r="CH92" s="164">
        <f t="shared" si="162"/>
        <v>0</v>
      </c>
      <c r="CI92" s="164">
        <f t="shared" si="162"/>
        <v>0</v>
      </c>
      <c r="CJ92" s="164">
        <f t="shared" si="162"/>
        <v>0</v>
      </c>
      <c r="CK92" s="164">
        <f t="shared" si="162"/>
        <v>0</v>
      </c>
      <c r="CL92" s="164">
        <f t="shared" si="162"/>
        <v>0</v>
      </c>
      <c r="CM92" s="164">
        <f t="shared" si="162"/>
        <v>0</v>
      </c>
      <c r="CN92" s="164">
        <f t="shared" si="162"/>
        <v>0</v>
      </c>
      <c r="CO92" s="164">
        <f t="shared" si="162"/>
        <v>0</v>
      </c>
      <c r="CP92" s="164">
        <f t="shared" si="162"/>
        <v>0</v>
      </c>
      <c r="CQ92" s="164">
        <f t="shared" si="162"/>
        <v>0</v>
      </c>
      <c r="CR92" s="164">
        <f t="shared" si="162"/>
        <v>0</v>
      </c>
      <c r="CS92" s="164">
        <f t="shared" si="162"/>
        <v>0</v>
      </c>
      <c r="CT92" s="164">
        <f t="shared" si="162"/>
        <v>0</v>
      </c>
      <c r="CU92" s="164">
        <f t="shared" si="162"/>
        <v>0</v>
      </c>
      <c r="CV92" s="164">
        <f t="shared" si="162"/>
        <v>0</v>
      </c>
      <c r="CW92" s="164">
        <f t="shared" si="162"/>
        <v>0</v>
      </c>
      <c r="CX92" s="164">
        <f t="shared" si="162"/>
        <v>0</v>
      </c>
      <c r="CY92" s="164">
        <f t="shared" si="162"/>
        <v>0</v>
      </c>
      <c r="CZ92" s="164">
        <f t="shared" si="162"/>
        <v>0</v>
      </c>
      <c r="DA92" s="164">
        <f t="shared" si="162"/>
        <v>0</v>
      </c>
      <c r="DB92" s="164">
        <f t="shared" si="162"/>
        <v>0</v>
      </c>
      <c r="DC92" s="164">
        <f t="shared" si="162"/>
        <v>0</v>
      </c>
      <c r="DD92" s="164">
        <f t="shared" si="162"/>
        <v>0</v>
      </c>
      <c r="DE92" s="164">
        <f t="shared" si="162"/>
        <v>0</v>
      </c>
      <c r="DF92" s="164">
        <f t="shared" si="162"/>
        <v>0</v>
      </c>
      <c r="DG92" s="164">
        <f t="shared" si="162"/>
        <v>0</v>
      </c>
      <c r="DH92" s="164">
        <f t="shared" si="162"/>
        <v>0</v>
      </c>
      <c r="DI92" s="164">
        <f t="shared" si="162"/>
        <v>0</v>
      </c>
      <c r="DJ92" s="164">
        <f t="shared" si="162"/>
        <v>0</v>
      </c>
      <c r="DK92" s="164">
        <f t="shared" si="162"/>
        <v>0</v>
      </c>
      <c r="DL92" s="164">
        <f t="shared" si="162"/>
        <v>0</v>
      </c>
      <c r="DM92" s="164">
        <f t="shared" si="162"/>
        <v>0</v>
      </c>
      <c r="DN92" s="164">
        <f t="shared" si="162"/>
        <v>0</v>
      </c>
      <c r="DO92" s="164">
        <f t="shared" si="162"/>
        <v>0</v>
      </c>
      <c r="DP92" s="164">
        <f t="shared" si="162"/>
        <v>0</v>
      </c>
      <c r="DQ92" s="164">
        <f t="shared" si="162"/>
        <v>0</v>
      </c>
      <c r="DR92" s="164">
        <f t="shared" si="162"/>
        <v>0</v>
      </c>
      <c r="DS92" s="164">
        <f t="shared" si="162"/>
        <v>0</v>
      </c>
      <c r="DT92" s="164">
        <f t="shared" si="162"/>
        <v>0</v>
      </c>
      <c r="DU92" s="164">
        <f t="shared" si="162"/>
        <v>0</v>
      </c>
      <c r="DV92" s="164">
        <f t="shared" si="162"/>
        <v>0</v>
      </c>
      <c r="DW92" s="164">
        <f t="shared" si="162"/>
        <v>0</v>
      </c>
      <c r="DX92" s="164">
        <f t="shared" si="162"/>
        <v>0</v>
      </c>
      <c r="DY92" s="164">
        <f t="shared" si="162"/>
        <v>0</v>
      </c>
      <c r="DZ92" s="164">
        <f t="shared" si="162"/>
        <v>0</v>
      </c>
      <c r="EA92" s="164">
        <f t="shared" si="162"/>
        <v>0</v>
      </c>
      <c r="EB92" s="164">
        <f t="shared" si="162"/>
        <v>0</v>
      </c>
      <c r="EC92" s="164">
        <f t="shared" si="162"/>
        <v>0</v>
      </c>
      <c r="ED92" s="164">
        <f t="shared" si="162"/>
        <v>0</v>
      </c>
      <c r="EE92" s="164">
        <f t="shared" ref="EE92:FO92" si="163">SUM(EE93:EE95)</f>
        <v>0</v>
      </c>
      <c r="EF92" s="164">
        <f t="shared" si="163"/>
        <v>0</v>
      </c>
      <c r="EG92" s="164">
        <f t="shared" si="163"/>
        <v>0</v>
      </c>
      <c r="EH92" s="164">
        <f t="shared" si="163"/>
        <v>0</v>
      </c>
      <c r="EI92" s="164">
        <f t="shared" si="163"/>
        <v>0</v>
      </c>
      <c r="EJ92" s="164">
        <f t="shared" si="163"/>
        <v>0</v>
      </c>
      <c r="EK92" s="164">
        <f t="shared" si="163"/>
        <v>0</v>
      </c>
      <c r="EL92" s="164">
        <f t="shared" si="163"/>
        <v>0</v>
      </c>
      <c r="EM92" s="164">
        <f t="shared" si="163"/>
        <v>0</v>
      </c>
      <c r="EN92" s="164">
        <f t="shared" si="163"/>
        <v>0</v>
      </c>
      <c r="EO92" s="164">
        <f t="shared" si="163"/>
        <v>0</v>
      </c>
      <c r="EP92" s="164">
        <f t="shared" si="163"/>
        <v>0</v>
      </c>
      <c r="EQ92" s="164">
        <f t="shared" si="163"/>
        <v>0</v>
      </c>
      <c r="ER92" s="164">
        <f t="shared" si="163"/>
        <v>0</v>
      </c>
      <c r="ES92" s="164">
        <f t="shared" si="163"/>
        <v>0</v>
      </c>
      <c r="ET92" s="164">
        <f t="shared" si="163"/>
        <v>0</v>
      </c>
      <c r="EU92" s="164">
        <f t="shared" si="163"/>
        <v>0</v>
      </c>
      <c r="EV92" s="164">
        <f t="shared" si="163"/>
        <v>0</v>
      </c>
      <c r="EW92" s="164">
        <f t="shared" si="163"/>
        <v>0</v>
      </c>
      <c r="EX92" s="164">
        <f t="shared" si="163"/>
        <v>0</v>
      </c>
      <c r="EY92" s="164">
        <f t="shared" si="163"/>
        <v>0</v>
      </c>
      <c r="EZ92" s="164">
        <f t="shared" si="163"/>
        <v>0</v>
      </c>
      <c r="FA92" s="164">
        <f t="shared" si="163"/>
        <v>0</v>
      </c>
      <c r="FB92" s="164">
        <f t="shared" si="163"/>
        <v>0</v>
      </c>
      <c r="FC92" s="164">
        <f t="shared" si="163"/>
        <v>0</v>
      </c>
      <c r="FD92" s="164">
        <f t="shared" si="163"/>
        <v>0</v>
      </c>
      <c r="FE92" s="164">
        <f t="shared" si="163"/>
        <v>0</v>
      </c>
      <c r="FF92" s="164">
        <f t="shared" si="163"/>
        <v>0</v>
      </c>
      <c r="FG92" s="164">
        <f t="shared" si="163"/>
        <v>0</v>
      </c>
      <c r="FH92" s="164">
        <f t="shared" si="163"/>
        <v>0</v>
      </c>
      <c r="FI92" s="164">
        <f t="shared" si="163"/>
        <v>0</v>
      </c>
      <c r="FJ92" s="164">
        <f t="shared" si="163"/>
        <v>0</v>
      </c>
      <c r="FK92" s="164">
        <f t="shared" si="163"/>
        <v>0</v>
      </c>
      <c r="FL92" s="164">
        <f t="shared" si="163"/>
        <v>0</v>
      </c>
      <c r="FM92" s="164">
        <f t="shared" si="163"/>
        <v>0</v>
      </c>
      <c r="FN92" s="164">
        <f t="shared" si="163"/>
        <v>0</v>
      </c>
      <c r="FO92" s="164">
        <f t="shared" si="163"/>
        <v>0</v>
      </c>
    </row>
    <row r="93" spans="2:171" x14ac:dyDescent="0.3">
      <c r="B93" s="7" t="s">
        <v>108</v>
      </c>
      <c r="C93" s="7" t="s">
        <v>112</v>
      </c>
      <c r="D93" s="53">
        <f>SUM(F93:FO93)</f>
        <v>53712.841279886452</v>
      </c>
      <c r="F93" s="148">
        <f>F60*'Assumptions&amp;Data'!$K$106</f>
        <v>0</v>
      </c>
      <c r="G93" s="148">
        <f>G60*'Assumptions&amp;Data'!$K$106</f>
        <v>0</v>
      </c>
      <c r="H93" s="148">
        <f>H60*'Assumptions&amp;Data'!$K$106</f>
        <v>0</v>
      </c>
      <c r="I93" s="148">
        <f>I60*'Assumptions&amp;Data'!$K$106</f>
        <v>0</v>
      </c>
      <c r="J93" s="148">
        <f>J60*'Assumptions&amp;Data'!$K$106</f>
        <v>0</v>
      </c>
      <c r="K93" s="148">
        <f>K60*'Assumptions&amp;Data'!$K$106</f>
        <v>0</v>
      </c>
      <c r="L93" s="148">
        <f>L60*'Assumptions&amp;Data'!$K$106</f>
        <v>0</v>
      </c>
      <c r="M93" s="148">
        <f>M60*'Assumptions&amp;Data'!$K$106</f>
        <v>0</v>
      </c>
      <c r="N93" s="148">
        <f>N60*'Assumptions&amp;Data'!$K$106</f>
        <v>4028.4630959914866</v>
      </c>
      <c r="O93" s="148">
        <f>O60*'Assumptions&amp;Data'!$K$106</f>
        <v>4028.4630959914866</v>
      </c>
      <c r="P93" s="148">
        <f>P60*'Assumptions&amp;Data'!$K$106</f>
        <v>4028.4630959914866</v>
      </c>
      <c r="Q93" s="148">
        <f>Q60*'Assumptions&amp;Data'!$K$106</f>
        <v>2685.6420639943244</v>
      </c>
      <c r="R93" s="148">
        <f>R60*'Assumptions&amp;Data'!$K$106</f>
        <v>2685.6420639943244</v>
      </c>
      <c r="S93" s="148">
        <f>S60*'Assumptions&amp;Data'!$K$106</f>
        <v>2685.6420639943244</v>
      </c>
      <c r="T93" s="148">
        <f>T60*'Assumptions&amp;Data'!$K$106</f>
        <v>2685.6420639943244</v>
      </c>
      <c r="U93" s="148">
        <f>U60*'Assumptions&amp;Data'!$K$106</f>
        <v>1611.3852383965946</v>
      </c>
      <c r="V93" s="148">
        <f>V60*'Assumptions&amp;Data'!$K$106</f>
        <v>1611.3852383965946</v>
      </c>
      <c r="W93" s="148">
        <f>W60*'Assumptions&amp;Data'!$K$106</f>
        <v>1611.3852383965946</v>
      </c>
      <c r="X93" s="148">
        <f>X60*'Assumptions&amp;Data'!$K$106</f>
        <v>1611.3852383965946</v>
      </c>
      <c r="Y93" s="148">
        <f>Y60*'Assumptions&amp;Data'!$K$106</f>
        <v>1611.3852383965946</v>
      </c>
      <c r="Z93" s="148">
        <f>Z60*'Assumptions&amp;Data'!$K$106</f>
        <v>1611.3852383965946</v>
      </c>
      <c r="AA93" s="148">
        <f>AA60*'Assumptions&amp;Data'!$K$106</f>
        <v>1611.3852383965946</v>
      </c>
      <c r="AB93" s="148">
        <f>AB60*'Assumptions&amp;Data'!$K$106</f>
        <v>1611.3852383965946</v>
      </c>
      <c r="AC93" s="148">
        <f>AC60*'Assumptions&amp;Data'!$K$106</f>
        <v>1611.3852383965946</v>
      </c>
      <c r="AD93" s="148">
        <f>AD60*'Assumptions&amp;Data'!$K$106</f>
        <v>1611.3852383965946</v>
      </c>
      <c r="AE93" s="148">
        <f>AE60*'Assumptions&amp;Data'!$K$106</f>
        <v>1611.3852383965946</v>
      </c>
      <c r="AF93" s="148">
        <f>AF60*'Assumptions&amp;Data'!$K$106</f>
        <v>1611.3852383965946</v>
      </c>
      <c r="AG93" s="148">
        <f>AG60*'Assumptions&amp;Data'!$K$106</f>
        <v>1611.3852383965946</v>
      </c>
      <c r="AH93" s="148">
        <f>AH60*'Assumptions&amp;Data'!$K$106</f>
        <v>1611.3852383965946</v>
      </c>
      <c r="AI93" s="148">
        <f>AI60*'Assumptions&amp;Data'!$K$106</f>
        <v>1611.3852383965946</v>
      </c>
      <c r="AJ93" s="148">
        <f>AJ60*'Assumptions&amp;Data'!$K$106</f>
        <v>3759.8988895920547</v>
      </c>
      <c r="AK93" s="148">
        <f>AK60*'Assumptions&amp;Data'!$K$106</f>
        <v>1611.3852383965946</v>
      </c>
      <c r="AL93" s="148">
        <f>AL60*'Assumptions&amp;Data'!$K$106</f>
        <v>1342.8210319971456</v>
      </c>
      <c r="AM93" s="148">
        <f>AM60*'Assumptions&amp;Data'!$K$106</f>
        <v>0</v>
      </c>
      <c r="AN93" s="148">
        <f>AN60*'Assumptions&amp;Data'!$K$106</f>
        <v>0</v>
      </c>
      <c r="AO93" s="148">
        <f>AO60*'Assumptions&amp;Data'!$K$106</f>
        <v>0</v>
      </c>
      <c r="AP93" s="148">
        <f>AP60*'Assumptions&amp;Data'!$K$106</f>
        <v>0</v>
      </c>
      <c r="AQ93" s="148">
        <f>AQ60*'Assumptions&amp;Data'!$K$106</f>
        <v>0</v>
      </c>
      <c r="AR93" s="148">
        <f>AR60*'Assumptions&amp;Data'!$K$106</f>
        <v>0</v>
      </c>
      <c r="AS93" s="148">
        <f>AS60*'Assumptions&amp;Data'!$K$106</f>
        <v>0</v>
      </c>
      <c r="AT93" s="148">
        <f>AT60*'Assumptions&amp;Data'!$K$106</f>
        <v>0</v>
      </c>
      <c r="AU93" s="148">
        <f>AU60*'Assumptions&amp;Data'!$K$106</f>
        <v>0</v>
      </c>
      <c r="AV93" s="148">
        <f>AV60*'Assumptions&amp;Data'!$K$106</f>
        <v>0</v>
      </c>
      <c r="AW93" s="148">
        <f>AW60*'Assumptions&amp;Data'!$K$106</f>
        <v>0</v>
      </c>
      <c r="AX93" s="148">
        <f>AX60*'Assumptions&amp;Data'!$K$106</f>
        <v>0</v>
      </c>
      <c r="AY93" s="148">
        <f>AY60*'Assumptions&amp;Data'!$K$106</f>
        <v>0</v>
      </c>
      <c r="AZ93" s="148">
        <f>AZ60*'Assumptions&amp;Data'!$K$106</f>
        <v>0</v>
      </c>
      <c r="BA93" s="148">
        <f>BA60*'Assumptions&amp;Data'!$K$106</f>
        <v>0</v>
      </c>
      <c r="BB93" s="148">
        <f>BB60*'Assumptions&amp;Data'!$K$106</f>
        <v>0</v>
      </c>
      <c r="BC93" s="148">
        <f>BC60*'Assumptions&amp;Data'!$K$106</f>
        <v>0</v>
      </c>
      <c r="BD93" s="148">
        <f>BD60*'Assumptions&amp;Data'!$K$106</f>
        <v>0</v>
      </c>
      <c r="BE93" s="148">
        <f>BE60*'Assumptions&amp;Data'!$K$106</f>
        <v>0</v>
      </c>
      <c r="BF93" s="148">
        <f>BF60*'Assumptions&amp;Data'!$K$106</f>
        <v>0</v>
      </c>
      <c r="BG93" s="148">
        <f>BG60*'Assumptions&amp;Data'!$K$106</f>
        <v>0</v>
      </c>
      <c r="BH93" s="148">
        <f>BH60*'Assumptions&amp;Data'!$K$106</f>
        <v>0</v>
      </c>
      <c r="BI93" s="148">
        <f>BI60*'Assumptions&amp;Data'!$K$106</f>
        <v>0</v>
      </c>
      <c r="BJ93" s="148">
        <f>BJ60*'Assumptions&amp;Data'!$K$106</f>
        <v>0</v>
      </c>
      <c r="BK93" s="148">
        <f>BK60*'Assumptions&amp;Data'!$K$106</f>
        <v>0</v>
      </c>
      <c r="BL93" s="148">
        <f>BL60*'Assumptions&amp;Data'!$K$106</f>
        <v>0</v>
      </c>
      <c r="BM93" s="148">
        <f>BM60*'Assumptions&amp;Data'!$K$106</f>
        <v>0</v>
      </c>
      <c r="BN93" s="148">
        <f>BN60*'Assumptions&amp;Data'!$K$106</f>
        <v>0</v>
      </c>
      <c r="BO93" s="148">
        <f>BO60*'Assumptions&amp;Data'!$K$106</f>
        <v>0</v>
      </c>
      <c r="BP93" s="148">
        <f>BP60*'Assumptions&amp;Data'!$K$106</f>
        <v>0</v>
      </c>
      <c r="BQ93" s="148">
        <f>BQ60*'Assumptions&amp;Data'!$K$106</f>
        <v>0</v>
      </c>
      <c r="BR93" s="148">
        <f>BR60*'Assumptions&amp;Data'!$K$106</f>
        <v>0</v>
      </c>
      <c r="BS93" s="148">
        <f>BS60*'Assumptions&amp;Data'!$K$106</f>
        <v>0</v>
      </c>
      <c r="BT93" s="148">
        <f>BT60*'Assumptions&amp;Data'!$K$106</f>
        <v>0</v>
      </c>
      <c r="BU93" s="148">
        <f>BU60*'Assumptions&amp;Data'!$K$106</f>
        <v>0</v>
      </c>
      <c r="BV93" s="148">
        <f>BV60*'Assumptions&amp;Data'!$K$106</f>
        <v>0</v>
      </c>
      <c r="BW93" s="148">
        <f>BW60*'Assumptions&amp;Data'!$K$106</f>
        <v>0</v>
      </c>
      <c r="BX93" s="148">
        <f>BX60*'Assumptions&amp;Data'!$K$106</f>
        <v>0</v>
      </c>
      <c r="BY93" s="148">
        <f>BY60*'Assumptions&amp;Data'!$K$106</f>
        <v>0</v>
      </c>
      <c r="BZ93" s="148">
        <f>BZ60*'Assumptions&amp;Data'!$K$106</f>
        <v>0</v>
      </c>
      <c r="CA93" s="148">
        <f>CA60*'Assumptions&amp;Data'!$K$106</f>
        <v>0</v>
      </c>
      <c r="CB93" s="148">
        <f>CB60*'Assumptions&amp;Data'!$K$106</f>
        <v>0</v>
      </c>
      <c r="CC93" s="148">
        <f>CC60*'Assumptions&amp;Data'!$K$106</f>
        <v>0</v>
      </c>
      <c r="CD93" s="148">
        <f>CD60*'Assumptions&amp;Data'!$K$106</f>
        <v>0</v>
      </c>
      <c r="CE93" s="148">
        <f>CE60*'Assumptions&amp;Data'!$K$106</f>
        <v>0</v>
      </c>
      <c r="CF93" s="148">
        <f>CF60*'Assumptions&amp;Data'!$K$106</f>
        <v>0</v>
      </c>
      <c r="CG93" s="148">
        <f>CG60*'Assumptions&amp;Data'!$K$106</f>
        <v>0</v>
      </c>
      <c r="CH93" s="148">
        <f>CH60*'Assumptions&amp;Data'!$K$106</f>
        <v>0</v>
      </c>
      <c r="CI93" s="148">
        <f>CI60*'Assumptions&amp;Data'!$K$106</f>
        <v>0</v>
      </c>
      <c r="CJ93" s="148">
        <f>CJ60*'Assumptions&amp;Data'!$K$106</f>
        <v>0</v>
      </c>
      <c r="CK93" s="148">
        <f>CK60*'Assumptions&amp;Data'!$K$106</f>
        <v>0</v>
      </c>
      <c r="CL93" s="148">
        <f>CL60*'Assumptions&amp;Data'!$K$106</f>
        <v>0</v>
      </c>
      <c r="CM93" s="148">
        <f>CM60*'Assumptions&amp;Data'!$K$106</f>
        <v>0</v>
      </c>
      <c r="CN93" s="148">
        <f>CN60*'Assumptions&amp;Data'!$K$106</f>
        <v>0</v>
      </c>
      <c r="CO93" s="148">
        <f>CO60*'Assumptions&amp;Data'!$K$106</f>
        <v>0</v>
      </c>
      <c r="CP93" s="148">
        <f>CP60*'Assumptions&amp;Data'!$K$106</f>
        <v>0</v>
      </c>
      <c r="CQ93" s="148">
        <f>CQ60*'Assumptions&amp;Data'!$K$106</f>
        <v>0</v>
      </c>
      <c r="CR93" s="148">
        <f>CR60*'Assumptions&amp;Data'!$K$106</f>
        <v>0</v>
      </c>
      <c r="CS93" s="148">
        <f>CS60*'Assumptions&amp;Data'!$K$106</f>
        <v>0</v>
      </c>
      <c r="CT93" s="148">
        <f>CT60*'Assumptions&amp;Data'!$K$106</f>
        <v>0</v>
      </c>
      <c r="CU93" s="148">
        <f>CU60*'Assumptions&amp;Data'!$K$106</f>
        <v>0</v>
      </c>
      <c r="CV93" s="148">
        <f>CV60*'Assumptions&amp;Data'!$K$106</f>
        <v>0</v>
      </c>
      <c r="CW93" s="148">
        <f>CW60*'Assumptions&amp;Data'!$K$106</f>
        <v>0</v>
      </c>
      <c r="CX93" s="148">
        <f>CX60*'Assumptions&amp;Data'!$K$106</f>
        <v>0</v>
      </c>
      <c r="CY93" s="148">
        <f>CY60*'Assumptions&amp;Data'!$K$106</f>
        <v>0</v>
      </c>
      <c r="CZ93" s="148">
        <f>CZ60*'Assumptions&amp;Data'!$K$106</f>
        <v>0</v>
      </c>
      <c r="DA93" s="148">
        <f>DA60*'Assumptions&amp;Data'!$K$106</f>
        <v>0</v>
      </c>
      <c r="DB93" s="148">
        <f>DB60*'Assumptions&amp;Data'!$K$106</f>
        <v>0</v>
      </c>
      <c r="DC93" s="148">
        <f>DC60*'Assumptions&amp;Data'!$K$106</f>
        <v>0</v>
      </c>
      <c r="DD93" s="148">
        <f>DD60*'Assumptions&amp;Data'!$K$106</f>
        <v>0</v>
      </c>
      <c r="DE93" s="148">
        <f>DE60*'Assumptions&amp;Data'!$K$106</f>
        <v>0</v>
      </c>
      <c r="DF93" s="148">
        <f>DF60*'Assumptions&amp;Data'!$K$106</f>
        <v>0</v>
      </c>
      <c r="DG93" s="148">
        <f>DG60*'Assumptions&amp;Data'!$K$106</f>
        <v>0</v>
      </c>
      <c r="DH93" s="148">
        <f>DH60*'Assumptions&amp;Data'!$K$106</f>
        <v>0</v>
      </c>
      <c r="DI93" s="148">
        <f>DI60*'Assumptions&amp;Data'!$K$106</f>
        <v>0</v>
      </c>
      <c r="DJ93" s="148">
        <f>DJ60*'Assumptions&amp;Data'!$K$106</f>
        <v>0</v>
      </c>
      <c r="DK93" s="148">
        <f>DK60*'Assumptions&amp;Data'!$K$106</f>
        <v>0</v>
      </c>
      <c r="DL93" s="148">
        <f>DL60*'Assumptions&amp;Data'!$K$106</f>
        <v>0</v>
      </c>
      <c r="DM93" s="148">
        <f>DM60*'Assumptions&amp;Data'!$K$106</f>
        <v>0</v>
      </c>
      <c r="DN93" s="148">
        <f>DN60*'Assumptions&amp;Data'!$K$106</f>
        <v>0</v>
      </c>
      <c r="DO93" s="148">
        <f>DO60*'Assumptions&amp;Data'!$K$106</f>
        <v>0</v>
      </c>
      <c r="DP93" s="148">
        <f>DP60*'Assumptions&amp;Data'!$K$106</f>
        <v>0</v>
      </c>
      <c r="DQ93" s="148">
        <f>DQ60*'Assumptions&amp;Data'!$K$106</f>
        <v>0</v>
      </c>
      <c r="DR93" s="148">
        <f>DR60*'Assumptions&amp;Data'!$K$106</f>
        <v>0</v>
      </c>
      <c r="DS93" s="148">
        <f>DS60*'Assumptions&amp;Data'!$K$106</f>
        <v>0</v>
      </c>
      <c r="DT93" s="148">
        <f>DT60*'Assumptions&amp;Data'!$K$106</f>
        <v>0</v>
      </c>
      <c r="DU93" s="148">
        <f>DU60*'Assumptions&amp;Data'!$K$106</f>
        <v>0</v>
      </c>
      <c r="DV93" s="148">
        <f>DV60*'Assumptions&amp;Data'!$K$106</f>
        <v>0</v>
      </c>
      <c r="DW93" s="148">
        <f>DW60*'Assumptions&amp;Data'!$K$106</f>
        <v>0</v>
      </c>
      <c r="DX93" s="148">
        <f>DX60*'Assumptions&amp;Data'!$K$106</f>
        <v>0</v>
      </c>
      <c r="DY93" s="148">
        <f>DY60*'Assumptions&amp;Data'!$K$106</f>
        <v>0</v>
      </c>
      <c r="DZ93" s="148">
        <f>DZ60*'Assumptions&amp;Data'!$K$106</f>
        <v>0</v>
      </c>
      <c r="EA93" s="148">
        <f>EA60*'Assumptions&amp;Data'!$K$106</f>
        <v>0</v>
      </c>
      <c r="EB93" s="148">
        <f>EB60*'Assumptions&amp;Data'!$K$106</f>
        <v>0</v>
      </c>
      <c r="EC93" s="148">
        <f>EC60*'Assumptions&amp;Data'!$K$106</f>
        <v>0</v>
      </c>
      <c r="ED93" s="148">
        <f>ED60*'Assumptions&amp;Data'!$K$106</f>
        <v>0</v>
      </c>
      <c r="EE93" s="148">
        <f>EE60*'Assumptions&amp;Data'!$K$106</f>
        <v>0</v>
      </c>
      <c r="EF93" s="148">
        <f>EF60*'Assumptions&amp;Data'!$K$106</f>
        <v>0</v>
      </c>
      <c r="EG93" s="148">
        <f>EG60*'Assumptions&amp;Data'!$K$106</f>
        <v>0</v>
      </c>
      <c r="EH93" s="148">
        <f>EH60*'Assumptions&amp;Data'!$K$106</f>
        <v>0</v>
      </c>
      <c r="EI93" s="148">
        <f>EI60*'Assumptions&amp;Data'!$K$106</f>
        <v>0</v>
      </c>
      <c r="EJ93" s="148">
        <f>EJ60*'Assumptions&amp;Data'!$K$106</f>
        <v>0</v>
      </c>
      <c r="EK93" s="148">
        <f>EK60*'Assumptions&amp;Data'!$K$106</f>
        <v>0</v>
      </c>
      <c r="EL93" s="148">
        <f>EL60*'Assumptions&amp;Data'!$K$106</f>
        <v>0</v>
      </c>
      <c r="EM93" s="148">
        <f>EM60*'Assumptions&amp;Data'!$K$106</f>
        <v>0</v>
      </c>
      <c r="EN93" s="148">
        <f>EN60*'Assumptions&amp;Data'!$K$106</f>
        <v>0</v>
      </c>
      <c r="EO93" s="148">
        <f>EO60*'Assumptions&amp;Data'!$K$106</f>
        <v>0</v>
      </c>
      <c r="EP93" s="148">
        <f>EP60*'Assumptions&amp;Data'!$K$106</f>
        <v>0</v>
      </c>
      <c r="EQ93" s="148">
        <f>EQ60*'Assumptions&amp;Data'!$K$106</f>
        <v>0</v>
      </c>
      <c r="ER93" s="148">
        <f>ER60*'Assumptions&amp;Data'!$K$106</f>
        <v>0</v>
      </c>
      <c r="ES93" s="148">
        <f>ES60*'Assumptions&amp;Data'!$K$106</f>
        <v>0</v>
      </c>
      <c r="ET93" s="148">
        <f>ET60*'Assumptions&amp;Data'!$K$106</f>
        <v>0</v>
      </c>
      <c r="EU93" s="148">
        <f>EU60*'Assumptions&amp;Data'!$K$106</f>
        <v>0</v>
      </c>
      <c r="EV93" s="148">
        <f>EV60*'Assumptions&amp;Data'!$K$106</f>
        <v>0</v>
      </c>
      <c r="EW93" s="148">
        <f>EW60*'Assumptions&amp;Data'!$K$106</f>
        <v>0</v>
      </c>
      <c r="EX93" s="148">
        <f>EX60*'Assumptions&amp;Data'!$K$106</f>
        <v>0</v>
      </c>
      <c r="EY93" s="148">
        <f>EY60*'Assumptions&amp;Data'!$K$106</f>
        <v>0</v>
      </c>
      <c r="EZ93" s="148">
        <f>EZ60*'Assumptions&amp;Data'!$K$106</f>
        <v>0</v>
      </c>
      <c r="FA93" s="148">
        <f>FA60*'Assumptions&amp;Data'!$K$106</f>
        <v>0</v>
      </c>
      <c r="FB93" s="148">
        <f>FB60*'Assumptions&amp;Data'!$K$106</f>
        <v>0</v>
      </c>
      <c r="FC93" s="148">
        <f>FC60*'Assumptions&amp;Data'!$K$106</f>
        <v>0</v>
      </c>
      <c r="FD93" s="148">
        <f>FD60*'Assumptions&amp;Data'!$K$106</f>
        <v>0</v>
      </c>
      <c r="FE93" s="148">
        <f>FE60*'Assumptions&amp;Data'!$K$106</f>
        <v>0</v>
      </c>
      <c r="FF93" s="148">
        <f>FF60*'Assumptions&amp;Data'!$K$106</f>
        <v>0</v>
      </c>
      <c r="FG93" s="148">
        <f>FG60*'Assumptions&amp;Data'!$K$106</f>
        <v>0</v>
      </c>
      <c r="FH93" s="148">
        <f>FH60*'Assumptions&amp;Data'!$K$106</f>
        <v>0</v>
      </c>
      <c r="FI93" s="148">
        <f>FI60*'Assumptions&amp;Data'!$K$106</f>
        <v>0</v>
      </c>
      <c r="FJ93" s="148">
        <f>FJ60*'Assumptions&amp;Data'!$K$106</f>
        <v>0</v>
      </c>
      <c r="FK93" s="148">
        <f>FK60*'Assumptions&amp;Data'!$K$106</f>
        <v>0</v>
      </c>
      <c r="FL93" s="148">
        <f>FL60*'Assumptions&amp;Data'!$K$106</f>
        <v>0</v>
      </c>
      <c r="FM93" s="148">
        <f>FM60*'Assumptions&amp;Data'!$K$106</f>
        <v>0</v>
      </c>
      <c r="FN93" s="148">
        <f>FN60*'Assumptions&amp;Data'!$K$106</f>
        <v>0</v>
      </c>
      <c r="FO93" s="148">
        <f>FO60*'Assumptions&amp;Data'!$K$106</f>
        <v>0</v>
      </c>
    </row>
    <row r="94" spans="2:171" x14ac:dyDescent="0.3">
      <c r="B94" s="7" t="s">
        <v>109</v>
      </c>
      <c r="C94" s="7" t="s">
        <v>112</v>
      </c>
      <c r="D94" s="53">
        <f t="shared" ref="D94:D95" si="164">SUM(F94:FO94)</f>
        <v>64455.409535863801</v>
      </c>
      <c r="F94" s="148">
        <f>F61*'Assumptions&amp;Data'!$K$107</f>
        <v>0</v>
      </c>
      <c r="G94" s="148">
        <f>G61*'Assumptions&amp;Data'!$K$107</f>
        <v>0</v>
      </c>
      <c r="H94" s="148">
        <f>H61*'Assumptions&amp;Data'!$K$107</f>
        <v>0</v>
      </c>
      <c r="I94" s="148">
        <f>I61*'Assumptions&amp;Data'!$K$107</f>
        <v>0</v>
      </c>
      <c r="J94" s="148">
        <f>J61*'Assumptions&amp;Data'!$K$107</f>
        <v>0</v>
      </c>
      <c r="K94" s="148">
        <f>K61*'Assumptions&amp;Data'!$K$107</f>
        <v>0</v>
      </c>
      <c r="L94" s="148">
        <f>L61*'Assumptions&amp;Data'!$K$107</f>
        <v>0</v>
      </c>
      <c r="M94" s="148">
        <f>M61*'Assumptions&amp;Data'!$K$107</f>
        <v>0</v>
      </c>
      <c r="N94" s="148">
        <f>N61*'Assumptions&amp;Data'!$K$107</f>
        <v>0</v>
      </c>
      <c r="O94" s="148">
        <f>O61*'Assumptions&amp;Data'!$K$107</f>
        <v>0</v>
      </c>
      <c r="P94" s="148">
        <f>P61*'Assumptions&amp;Data'!$K$107</f>
        <v>0</v>
      </c>
      <c r="Q94" s="148">
        <f>Q61*'Assumptions&amp;Data'!$K$107</f>
        <v>0</v>
      </c>
      <c r="R94" s="148">
        <f>R61*'Assumptions&amp;Data'!$K$107</f>
        <v>0</v>
      </c>
      <c r="S94" s="148">
        <f>S61*'Assumptions&amp;Data'!$K$107</f>
        <v>0</v>
      </c>
      <c r="T94" s="148">
        <f>T61*'Assumptions&amp;Data'!$K$107</f>
        <v>0</v>
      </c>
      <c r="U94" s="148">
        <f>U61*'Assumptions&amp;Data'!$K$107</f>
        <v>0</v>
      </c>
      <c r="V94" s="148">
        <f>V61*'Assumptions&amp;Data'!$K$107</f>
        <v>0</v>
      </c>
      <c r="W94" s="148">
        <f>W61*'Assumptions&amp;Data'!$K$107</f>
        <v>0</v>
      </c>
      <c r="X94" s="148">
        <f>X61*'Assumptions&amp;Data'!$K$107</f>
        <v>0</v>
      </c>
      <c r="Y94" s="148">
        <f>Y61*'Assumptions&amp;Data'!$K$107</f>
        <v>0</v>
      </c>
      <c r="Z94" s="148">
        <f>Z61*'Assumptions&amp;Data'!$K$107</f>
        <v>4834.1557151897841</v>
      </c>
      <c r="AA94" s="148">
        <f>AA61*'Assumptions&amp;Data'!$K$107</f>
        <v>4834.1557151897841</v>
      </c>
      <c r="AB94" s="148">
        <f>AB61*'Assumptions&amp;Data'!$K$107</f>
        <v>4834.1557151897841</v>
      </c>
      <c r="AC94" s="148">
        <f>AC61*'Assumptions&amp;Data'!$K$107</f>
        <v>3222.7704767931896</v>
      </c>
      <c r="AD94" s="148">
        <f>AD61*'Assumptions&amp;Data'!$K$107</f>
        <v>3222.7704767931896</v>
      </c>
      <c r="AE94" s="148">
        <f>AE61*'Assumptions&amp;Data'!$K$107</f>
        <v>3222.7704767931896</v>
      </c>
      <c r="AF94" s="148">
        <f>AF61*'Assumptions&amp;Data'!$K$107</f>
        <v>3222.7704767931896</v>
      </c>
      <c r="AG94" s="148">
        <f>AG61*'Assumptions&amp;Data'!$K$107</f>
        <v>1933.6622860759135</v>
      </c>
      <c r="AH94" s="148">
        <f>AH61*'Assumptions&amp;Data'!$K$107</f>
        <v>1933.6622860759135</v>
      </c>
      <c r="AI94" s="148">
        <f>AI61*'Assumptions&amp;Data'!$K$107</f>
        <v>1933.6622860759135</v>
      </c>
      <c r="AJ94" s="148">
        <f>AJ61*'Assumptions&amp;Data'!$K$107</f>
        <v>1933.6622860759135</v>
      </c>
      <c r="AK94" s="148">
        <f>AK61*'Assumptions&amp;Data'!$K$107</f>
        <v>1933.6622860759135</v>
      </c>
      <c r="AL94" s="148">
        <f>AL61*'Assumptions&amp;Data'!$K$107</f>
        <v>1933.6622860759135</v>
      </c>
      <c r="AM94" s="148">
        <f>AM61*'Assumptions&amp;Data'!$K$107</f>
        <v>1933.6622860759135</v>
      </c>
      <c r="AN94" s="148">
        <f>AN61*'Assumptions&amp;Data'!$K$107</f>
        <v>1933.6622860759135</v>
      </c>
      <c r="AO94" s="148">
        <f>AO61*'Assumptions&amp;Data'!$K$107</f>
        <v>1933.6622860759135</v>
      </c>
      <c r="AP94" s="148">
        <f>AP61*'Assumptions&amp;Data'!$K$107</f>
        <v>1933.6622860759135</v>
      </c>
      <c r="AQ94" s="148">
        <f>AQ61*'Assumptions&amp;Data'!$K$107</f>
        <v>1933.6622860759135</v>
      </c>
      <c r="AR94" s="148">
        <f>AR61*'Assumptions&amp;Data'!$K$107</f>
        <v>1933.6622860759135</v>
      </c>
      <c r="AS94" s="148">
        <f>AS61*'Assumptions&amp;Data'!$K$107</f>
        <v>1933.6622860759135</v>
      </c>
      <c r="AT94" s="148">
        <f>AT61*'Assumptions&amp;Data'!$K$107</f>
        <v>1933.6622860759135</v>
      </c>
      <c r="AU94" s="148">
        <f>AU61*'Assumptions&amp;Data'!$K$107</f>
        <v>1933.6622860759135</v>
      </c>
      <c r="AV94" s="148">
        <f>AV61*'Assumptions&amp;Data'!$K$107</f>
        <v>4511.8786675104657</v>
      </c>
      <c r="AW94" s="148">
        <f>AW61*'Assumptions&amp;Data'!$K$107</f>
        <v>1933.6622860759135</v>
      </c>
      <c r="AX94" s="148">
        <f>AX61*'Assumptions&amp;Data'!$K$107</f>
        <v>1611.3852383965746</v>
      </c>
      <c r="AY94" s="148">
        <f>AY61*'Assumptions&amp;Data'!$K$107</f>
        <v>0</v>
      </c>
      <c r="AZ94" s="148">
        <f>AZ61*'Assumptions&amp;Data'!$K$107</f>
        <v>0</v>
      </c>
      <c r="BA94" s="148">
        <f>BA61*'Assumptions&amp;Data'!$K$107</f>
        <v>0</v>
      </c>
      <c r="BB94" s="148">
        <f>BB61*'Assumptions&amp;Data'!$K$107</f>
        <v>0</v>
      </c>
      <c r="BC94" s="148">
        <f>BC61*'Assumptions&amp;Data'!$K$107</f>
        <v>0</v>
      </c>
      <c r="BD94" s="148">
        <f>BD61*'Assumptions&amp;Data'!$K$107</f>
        <v>0</v>
      </c>
      <c r="BE94" s="148">
        <f>BE61*'Assumptions&amp;Data'!$K$107</f>
        <v>0</v>
      </c>
      <c r="BF94" s="148">
        <f>BF61*'Assumptions&amp;Data'!$K$107</f>
        <v>0</v>
      </c>
      <c r="BG94" s="148">
        <f>BG61*'Assumptions&amp;Data'!$K$107</f>
        <v>0</v>
      </c>
      <c r="BH94" s="148">
        <f>BH61*'Assumptions&amp;Data'!$K$107</f>
        <v>0</v>
      </c>
      <c r="BI94" s="148">
        <f>BI61*'Assumptions&amp;Data'!$K$107</f>
        <v>0</v>
      </c>
      <c r="BJ94" s="148">
        <f>BJ61*'Assumptions&amp;Data'!$K$107</f>
        <v>0</v>
      </c>
      <c r="BK94" s="148">
        <f>BK61*'Assumptions&amp;Data'!$K$107</f>
        <v>0</v>
      </c>
      <c r="BL94" s="148">
        <f>BL61*'Assumptions&amp;Data'!$K$107</f>
        <v>0</v>
      </c>
      <c r="BM94" s="148">
        <f>BM61*'Assumptions&amp;Data'!$K$107</f>
        <v>0</v>
      </c>
      <c r="BN94" s="148">
        <f>BN61*'Assumptions&amp;Data'!$K$107</f>
        <v>0</v>
      </c>
      <c r="BO94" s="148">
        <f>BO61*'Assumptions&amp;Data'!$K$107</f>
        <v>0</v>
      </c>
      <c r="BP94" s="148">
        <f>BP61*'Assumptions&amp;Data'!$K$107</f>
        <v>0</v>
      </c>
      <c r="BQ94" s="148">
        <f>BQ61*'Assumptions&amp;Data'!$K$107</f>
        <v>0</v>
      </c>
      <c r="BR94" s="148">
        <f>BR61*'Assumptions&amp;Data'!$K$107</f>
        <v>0</v>
      </c>
      <c r="BS94" s="148">
        <f>BS61*'Assumptions&amp;Data'!$K$107</f>
        <v>0</v>
      </c>
      <c r="BT94" s="148">
        <f>BT61*'Assumptions&amp;Data'!$K$107</f>
        <v>0</v>
      </c>
      <c r="BU94" s="148">
        <f>BU61*'Assumptions&amp;Data'!$K$107</f>
        <v>0</v>
      </c>
      <c r="BV94" s="148">
        <f>BV61*'Assumptions&amp;Data'!$K$107</f>
        <v>0</v>
      </c>
      <c r="BW94" s="148">
        <f>BW61*'Assumptions&amp;Data'!$K$107</f>
        <v>0</v>
      </c>
      <c r="BX94" s="148">
        <f>BX61*'Assumptions&amp;Data'!$K$107</f>
        <v>0</v>
      </c>
      <c r="BY94" s="148">
        <f>BY61*'Assumptions&amp;Data'!$K$107</f>
        <v>0</v>
      </c>
      <c r="BZ94" s="148">
        <f>BZ61*'Assumptions&amp;Data'!$K$107</f>
        <v>0</v>
      </c>
      <c r="CA94" s="148">
        <f>CA61*'Assumptions&amp;Data'!$K$107</f>
        <v>0</v>
      </c>
      <c r="CB94" s="148">
        <f>CB61*'Assumptions&amp;Data'!$K$107</f>
        <v>0</v>
      </c>
      <c r="CC94" s="148">
        <f>CC61*'Assumptions&amp;Data'!$K$107</f>
        <v>0</v>
      </c>
      <c r="CD94" s="148">
        <f>CD61*'Assumptions&amp;Data'!$K$107</f>
        <v>0</v>
      </c>
      <c r="CE94" s="148">
        <f>CE61*'Assumptions&amp;Data'!$K$107</f>
        <v>0</v>
      </c>
      <c r="CF94" s="148">
        <f>CF61*'Assumptions&amp;Data'!$K$107</f>
        <v>0</v>
      </c>
      <c r="CG94" s="148">
        <f>CG61*'Assumptions&amp;Data'!$K$107</f>
        <v>0</v>
      </c>
      <c r="CH94" s="148">
        <f>CH61*'Assumptions&amp;Data'!$K$107</f>
        <v>0</v>
      </c>
      <c r="CI94" s="148">
        <f>CI61*'Assumptions&amp;Data'!$K$107</f>
        <v>0</v>
      </c>
      <c r="CJ94" s="148">
        <f>CJ61*'Assumptions&amp;Data'!$K$107</f>
        <v>0</v>
      </c>
      <c r="CK94" s="148">
        <f>CK61*'Assumptions&amp;Data'!$K$107</f>
        <v>0</v>
      </c>
      <c r="CL94" s="148">
        <f>CL61*'Assumptions&amp;Data'!$K$107</f>
        <v>0</v>
      </c>
      <c r="CM94" s="148">
        <f>CM61*'Assumptions&amp;Data'!$K$107</f>
        <v>0</v>
      </c>
      <c r="CN94" s="148">
        <f>CN61*'Assumptions&amp;Data'!$K$107</f>
        <v>0</v>
      </c>
      <c r="CO94" s="148">
        <f>CO61*'Assumptions&amp;Data'!$K$107</f>
        <v>0</v>
      </c>
      <c r="CP94" s="148">
        <f>CP61*'Assumptions&amp;Data'!$K$107</f>
        <v>0</v>
      </c>
      <c r="CQ94" s="148">
        <f>CQ61*'Assumptions&amp;Data'!$K$107</f>
        <v>0</v>
      </c>
      <c r="CR94" s="148">
        <f>CR61*'Assumptions&amp;Data'!$K$107</f>
        <v>0</v>
      </c>
      <c r="CS94" s="148">
        <f>CS61*'Assumptions&amp;Data'!$K$107</f>
        <v>0</v>
      </c>
      <c r="CT94" s="148">
        <f>CT61*'Assumptions&amp;Data'!$K$107</f>
        <v>0</v>
      </c>
      <c r="CU94" s="148">
        <f>CU61*'Assumptions&amp;Data'!$K$107</f>
        <v>0</v>
      </c>
      <c r="CV94" s="148">
        <f>CV61*'Assumptions&amp;Data'!$K$107</f>
        <v>0</v>
      </c>
      <c r="CW94" s="148">
        <f>CW61*'Assumptions&amp;Data'!$K$107</f>
        <v>0</v>
      </c>
      <c r="CX94" s="148">
        <f>CX61*'Assumptions&amp;Data'!$K$107</f>
        <v>0</v>
      </c>
      <c r="CY94" s="148">
        <f>CY61*'Assumptions&amp;Data'!$K$107</f>
        <v>0</v>
      </c>
      <c r="CZ94" s="148">
        <f>CZ61*'Assumptions&amp;Data'!$K$107</f>
        <v>0</v>
      </c>
      <c r="DA94" s="148">
        <f>DA61*'Assumptions&amp;Data'!$K$107</f>
        <v>0</v>
      </c>
      <c r="DB94" s="148">
        <f>DB61*'Assumptions&amp;Data'!$K$107</f>
        <v>0</v>
      </c>
      <c r="DC94" s="148">
        <f>DC61*'Assumptions&amp;Data'!$K$107</f>
        <v>0</v>
      </c>
      <c r="DD94" s="148">
        <f>DD61*'Assumptions&amp;Data'!$K$107</f>
        <v>0</v>
      </c>
      <c r="DE94" s="148">
        <f>DE61*'Assumptions&amp;Data'!$K$107</f>
        <v>0</v>
      </c>
      <c r="DF94" s="148">
        <f>DF61*'Assumptions&amp;Data'!$K$107</f>
        <v>0</v>
      </c>
      <c r="DG94" s="148">
        <f>DG61*'Assumptions&amp;Data'!$K$107</f>
        <v>0</v>
      </c>
      <c r="DH94" s="148">
        <f>DH61*'Assumptions&amp;Data'!$K$107</f>
        <v>0</v>
      </c>
      <c r="DI94" s="148">
        <f>DI61*'Assumptions&amp;Data'!$K$107</f>
        <v>0</v>
      </c>
      <c r="DJ94" s="148">
        <f>DJ61*'Assumptions&amp;Data'!$K$107</f>
        <v>0</v>
      </c>
      <c r="DK94" s="148">
        <f>DK61*'Assumptions&amp;Data'!$K$107</f>
        <v>0</v>
      </c>
      <c r="DL94" s="148">
        <f>DL61*'Assumptions&amp;Data'!$K$107</f>
        <v>0</v>
      </c>
      <c r="DM94" s="148">
        <f>DM61*'Assumptions&amp;Data'!$K$107</f>
        <v>0</v>
      </c>
      <c r="DN94" s="148">
        <f>DN61*'Assumptions&amp;Data'!$K$107</f>
        <v>0</v>
      </c>
      <c r="DO94" s="148">
        <f>DO61*'Assumptions&amp;Data'!$K$107</f>
        <v>0</v>
      </c>
      <c r="DP94" s="148">
        <f>DP61*'Assumptions&amp;Data'!$K$107</f>
        <v>0</v>
      </c>
      <c r="DQ94" s="148">
        <f>DQ61*'Assumptions&amp;Data'!$K$107</f>
        <v>0</v>
      </c>
      <c r="DR94" s="148">
        <f>DR61*'Assumptions&amp;Data'!$K$107</f>
        <v>0</v>
      </c>
      <c r="DS94" s="148">
        <f>DS61*'Assumptions&amp;Data'!$K$107</f>
        <v>0</v>
      </c>
      <c r="DT94" s="148">
        <f>DT61*'Assumptions&amp;Data'!$K$107</f>
        <v>0</v>
      </c>
      <c r="DU94" s="148">
        <f>DU61*'Assumptions&amp;Data'!$K$107</f>
        <v>0</v>
      </c>
      <c r="DV94" s="148">
        <f>DV61*'Assumptions&amp;Data'!$K$107</f>
        <v>0</v>
      </c>
      <c r="DW94" s="148">
        <f>DW61*'Assumptions&amp;Data'!$K$107</f>
        <v>0</v>
      </c>
      <c r="DX94" s="148">
        <f>DX61*'Assumptions&amp;Data'!$K$107</f>
        <v>0</v>
      </c>
      <c r="DY94" s="148">
        <f>DY61*'Assumptions&amp;Data'!$K$107</f>
        <v>0</v>
      </c>
      <c r="DZ94" s="148">
        <f>DZ61*'Assumptions&amp;Data'!$K$107</f>
        <v>0</v>
      </c>
      <c r="EA94" s="148">
        <f>EA61*'Assumptions&amp;Data'!$K$107</f>
        <v>0</v>
      </c>
      <c r="EB94" s="148">
        <f>EB61*'Assumptions&amp;Data'!$K$107</f>
        <v>0</v>
      </c>
      <c r="EC94" s="148">
        <f>EC61*'Assumptions&amp;Data'!$K$107</f>
        <v>0</v>
      </c>
      <c r="ED94" s="148">
        <f>ED61*'Assumptions&amp;Data'!$K$107</f>
        <v>0</v>
      </c>
      <c r="EE94" s="148">
        <f>EE61*'Assumptions&amp;Data'!$K$107</f>
        <v>0</v>
      </c>
      <c r="EF94" s="148">
        <f>EF61*'Assumptions&amp;Data'!$K$107</f>
        <v>0</v>
      </c>
      <c r="EG94" s="148">
        <f>EG61*'Assumptions&amp;Data'!$K$107</f>
        <v>0</v>
      </c>
      <c r="EH94" s="148">
        <f>EH61*'Assumptions&amp;Data'!$K$107</f>
        <v>0</v>
      </c>
      <c r="EI94" s="148">
        <f>EI61*'Assumptions&amp;Data'!$K$107</f>
        <v>0</v>
      </c>
      <c r="EJ94" s="148">
        <f>EJ61*'Assumptions&amp;Data'!$K$107</f>
        <v>0</v>
      </c>
      <c r="EK94" s="148">
        <f>EK61*'Assumptions&amp;Data'!$K$107</f>
        <v>0</v>
      </c>
      <c r="EL94" s="148">
        <f>EL61*'Assumptions&amp;Data'!$K$107</f>
        <v>0</v>
      </c>
      <c r="EM94" s="148">
        <f>EM61*'Assumptions&amp;Data'!$K$107</f>
        <v>0</v>
      </c>
      <c r="EN94" s="148">
        <f>EN61*'Assumptions&amp;Data'!$K$107</f>
        <v>0</v>
      </c>
      <c r="EO94" s="148">
        <f>EO61*'Assumptions&amp;Data'!$K$107</f>
        <v>0</v>
      </c>
      <c r="EP94" s="148">
        <f>EP61*'Assumptions&amp;Data'!$K$107</f>
        <v>0</v>
      </c>
      <c r="EQ94" s="148">
        <f>EQ61*'Assumptions&amp;Data'!$K$107</f>
        <v>0</v>
      </c>
      <c r="ER94" s="148">
        <f>ER61*'Assumptions&amp;Data'!$K$107</f>
        <v>0</v>
      </c>
      <c r="ES94" s="148">
        <f>ES61*'Assumptions&amp;Data'!$K$107</f>
        <v>0</v>
      </c>
      <c r="ET94" s="148">
        <f>ET61*'Assumptions&amp;Data'!$K$107</f>
        <v>0</v>
      </c>
      <c r="EU94" s="148">
        <f>EU61*'Assumptions&amp;Data'!$K$107</f>
        <v>0</v>
      </c>
      <c r="EV94" s="148">
        <f>EV61*'Assumptions&amp;Data'!$K$107</f>
        <v>0</v>
      </c>
      <c r="EW94" s="148">
        <f>EW61*'Assumptions&amp;Data'!$K$107</f>
        <v>0</v>
      </c>
      <c r="EX94" s="148">
        <f>EX61*'Assumptions&amp;Data'!$K$107</f>
        <v>0</v>
      </c>
      <c r="EY94" s="148">
        <f>EY61*'Assumptions&amp;Data'!$K$107</f>
        <v>0</v>
      </c>
      <c r="EZ94" s="148">
        <f>EZ61*'Assumptions&amp;Data'!$K$107</f>
        <v>0</v>
      </c>
      <c r="FA94" s="148">
        <f>FA61*'Assumptions&amp;Data'!$K$107</f>
        <v>0</v>
      </c>
      <c r="FB94" s="148">
        <f>FB61*'Assumptions&amp;Data'!$K$107</f>
        <v>0</v>
      </c>
      <c r="FC94" s="148">
        <f>FC61*'Assumptions&amp;Data'!$K$107</f>
        <v>0</v>
      </c>
      <c r="FD94" s="148">
        <f>FD61*'Assumptions&amp;Data'!$K$107</f>
        <v>0</v>
      </c>
      <c r="FE94" s="148">
        <f>FE61*'Assumptions&amp;Data'!$K$107</f>
        <v>0</v>
      </c>
      <c r="FF94" s="148">
        <f>FF61*'Assumptions&amp;Data'!$K$107</f>
        <v>0</v>
      </c>
      <c r="FG94" s="148">
        <f>FG61*'Assumptions&amp;Data'!$K$107</f>
        <v>0</v>
      </c>
      <c r="FH94" s="148">
        <f>FH61*'Assumptions&amp;Data'!$K$107</f>
        <v>0</v>
      </c>
      <c r="FI94" s="148">
        <f>FI61*'Assumptions&amp;Data'!$K$107</f>
        <v>0</v>
      </c>
      <c r="FJ94" s="148">
        <f>FJ61*'Assumptions&amp;Data'!$K$107</f>
        <v>0</v>
      </c>
      <c r="FK94" s="148">
        <f>FK61*'Assumptions&amp;Data'!$K$107</f>
        <v>0</v>
      </c>
      <c r="FL94" s="148">
        <f>FL61*'Assumptions&amp;Data'!$K$107</f>
        <v>0</v>
      </c>
      <c r="FM94" s="148">
        <f>FM61*'Assumptions&amp;Data'!$K$107</f>
        <v>0</v>
      </c>
      <c r="FN94" s="148">
        <f>FN61*'Assumptions&amp;Data'!$K$107</f>
        <v>0</v>
      </c>
      <c r="FO94" s="148">
        <f>FO61*'Assumptions&amp;Data'!$K$107</f>
        <v>0</v>
      </c>
    </row>
    <row r="95" spans="2:171" x14ac:dyDescent="0.3">
      <c r="B95" s="7" t="s">
        <v>110</v>
      </c>
      <c r="C95" s="7" t="s">
        <v>112</v>
      </c>
      <c r="D95" s="53">
        <f t="shared" si="164"/>
        <v>96683.114303795592</v>
      </c>
      <c r="E95" s="53"/>
      <c r="F95" s="148">
        <f>F62*'Assumptions&amp;Data'!$K$108</f>
        <v>0</v>
      </c>
      <c r="G95" s="148">
        <f>G62*'Assumptions&amp;Data'!$K$108</f>
        <v>0</v>
      </c>
      <c r="H95" s="148">
        <f>H62*'Assumptions&amp;Data'!$K$108</f>
        <v>0</v>
      </c>
      <c r="I95" s="148">
        <f>I62*'Assumptions&amp;Data'!$K$108</f>
        <v>0</v>
      </c>
      <c r="J95" s="148">
        <f>J62*'Assumptions&amp;Data'!$K$108</f>
        <v>0</v>
      </c>
      <c r="K95" s="148">
        <f>K62*'Assumptions&amp;Data'!$K$108</f>
        <v>0</v>
      </c>
      <c r="L95" s="148">
        <f>L62*'Assumptions&amp;Data'!$K$108</f>
        <v>0</v>
      </c>
      <c r="M95" s="148">
        <f>M62*'Assumptions&amp;Data'!$K$108</f>
        <v>0</v>
      </c>
      <c r="N95" s="148">
        <f>N62*'Assumptions&amp;Data'!$K$108</f>
        <v>0</v>
      </c>
      <c r="O95" s="148">
        <f>O62*'Assumptions&amp;Data'!$K$108</f>
        <v>0</v>
      </c>
      <c r="P95" s="148">
        <f>P62*'Assumptions&amp;Data'!$K$108</f>
        <v>0</v>
      </c>
      <c r="Q95" s="148">
        <f>Q62*'Assumptions&amp;Data'!$K$108</f>
        <v>0</v>
      </c>
      <c r="R95" s="148">
        <f>R62*'Assumptions&amp;Data'!$K$108</f>
        <v>0</v>
      </c>
      <c r="S95" s="148">
        <f>S62*'Assumptions&amp;Data'!$K$108</f>
        <v>0</v>
      </c>
      <c r="T95" s="148">
        <f>T62*'Assumptions&amp;Data'!$K$108</f>
        <v>0</v>
      </c>
      <c r="U95" s="148">
        <f>U62*'Assumptions&amp;Data'!$K$108</f>
        <v>0</v>
      </c>
      <c r="V95" s="148">
        <f>V62*'Assumptions&amp;Data'!$K$108</f>
        <v>0</v>
      </c>
      <c r="W95" s="148">
        <f>W62*'Assumptions&amp;Data'!$K$108</f>
        <v>0</v>
      </c>
      <c r="X95" s="148">
        <f>X62*'Assumptions&amp;Data'!$K$108</f>
        <v>0</v>
      </c>
      <c r="Y95" s="148">
        <f>Y62*'Assumptions&amp;Data'!$K$108</f>
        <v>0</v>
      </c>
      <c r="Z95" s="148">
        <f>Z62*'Assumptions&amp;Data'!$K$108</f>
        <v>0</v>
      </c>
      <c r="AA95" s="148">
        <f>AA62*'Assumptions&amp;Data'!$K$108</f>
        <v>0</v>
      </c>
      <c r="AB95" s="148">
        <f>AB62*'Assumptions&amp;Data'!$K$108</f>
        <v>0</v>
      </c>
      <c r="AC95" s="148">
        <f>AC62*'Assumptions&amp;Data'!$K$108</f>
        <v>0</v>
      </c>
      <c r="AD95" s="148">
        <f>AD62*'Assumptions&amp;Data'!$K$108</f>
        <v>0</v>
      </c>
      <c r="AE95" s="148">
        <f>AE62*'Assumptions&amp;Data'!$K$108</f>
        <v>0</v>
      </c>
      <c r="AF95" s="148">
        <f>AF62*'Assumptions&amp;Data'!$K$108</f>
        <v>0</v>
      </c>
      <c r="AG95" s="148">
        <f>AG62*'Assumptions&amp;Data'!$K$108</f>
        <v>0</v>
      </c>
      <c r="AH95" s="148">
        <f>AH62*'Assumptions&amp;Data'!$K$108</f>
        <v>0</v>
      </c>
      <c r="AI95" s="148">
        <f>AI62*'Assumptions&amp;Data'!$K$108</f>
        <v>0</v>
      </c>
      <c r="AJ95" s="148">
        <f>AJ62*'Assumptions&amp;Data'!$K$108</f>
        <v>0</v>
      </c>
      <c r="AK95" s="148">
        <f>AK62*'Assumptions&amp;Data'!$K$108</f>
        <v>0</v>
      </c>
      <c r="AL95" s="148">
        <f>AL62*'Assumptions&amp;Data'!$K$108</f>
        <v>7251.2335727846748</v>
      </c>
      <c r="AM95" s="148">
        <f>AM62*'Assumptions&amp;Data'!$K$108</f>
        <v>7251.2335727846748</v>
      </c>
      <c r="AN95" s="148">
        <f>AN62*'Assumptions&amp;Data'!$K$108</f>
        <v>7251.2335727846748</v>
      </c>
      <c r="AO95" s="148">
        <f>AO62*'Assumptions&amp;Data'!$K$108</f>
        <v>4834.1557151897832</v>
      </c>
      <c r="AP95" s="148">
        <f>AP62*'Assumptions&amp;Data'!$K$108</f>
        <v>4834.1557151897832</v>
      </c>
      <c r="AQ95" s="148">
        <f>AQ62*'Assumptions&amp;Data'!$K$108</f>
        <v>4834.1557151897832</v>
      </c>
      <c r="AR95" s="148">
        <f>AR62*'Assumptions&amp;Data'!$K$108</f>
        <v>4834.1557151897832</v>
      </c>
      <c r="AS95" s="148">
        <f>AS62*'Assumptions&amp;Data'!$K$108</f>
        <v>2900.4934291138698</v>
      </c>
      <c r="AT95" s="148">
        <f>AT62*'Assumptions&amp;Data'!$K$108</f>
        <v>2900.4934291138698</v>
      </c>
      <c r="AU95" s="148">
        <f>AU62*'Assumptions&amp;Data'!$K$108</f>
        <v>2900.4934291138698</v>
      </c>
      <c r="AV95" s="148">
        <f>AV62*'Assumptions&amp;Data'!$K$108</f>
        <v>2900.4934291138698</v>
      </c>
      <c r="AW95" s="148">
        <f>AW62*'Assumptions&amp;Data'!$K$108</f>
        <v>2900.4934291138698</v>
      </c>
      <c r="AX95" s="148">
        <f>AX62*'Assumptions&amp;Data'!$K$108</f>
        <v>2900.4934291138698</v>
      </c>
      <c r="AY95" s="148">
        <f>AY62*'Assumptions&amp;Data'!$K$108</f>
        <v>2900.4934291138698</v>
      </c>
      <c r="AZ95" s="148">
        <f>AZ62*'Assumptions&amp;Data'!$K$108</f>
        <v>2900.4934291138698</v>
      </c>
      <c r="BA95" s="148">
        <f>BA62*'Assumptions&amp;Data'!$K$108</f>
        <v>2900.4934291138698</v>
      </c>
      <c r="BB95" s="148">
        <f>BB62*'Assumptions&amp;Data'!$K$108</f>
        <v>2900.4934291138698</v>
      </c>
      <c r="BC95" s="148">
        <f>BC62*'Assumptions&amp;Data'!$K$108</f>
        <v>2900.4934291138698</v>
      </c>
      <c r="BD95" s="148">
        <f>BD62*'Assumptions&amp;Data'!$K$108</f>
        <v>2900.4934291138698</v>
      </c>
      <c r="BE95" s="148">
        <f>BE62*'Assumptions&amp;Data'!$K$108</f>
        <v>2900.4934291138698</v>
      </c>
      <c r="BF95" s="148">
        <f>BF62*'Assumptions&amp;Data'!$K$108</f>
        <v>2900.4934291138698</v>
      </c>
      <c r="BG95" s="148">
        <f>BG62*'Assumptions&amp;Data'!$K$108</f>
        <v>2900.4934291138698</v>
      </c>
      <c r="BH95" s="148">
        <f>BH62*'Assumptions&amp;Data'!$K$108</f>
        <v>6767.8180012656976</v>
      </c>
      <c r="BI95" s="148">
        <f>BI62*'Assumptions&amp;Data'!$K$108</f>
        <v>2900.4934291138698</v>
      </c>
      <c r="BJ95" s="148">
        <f>BJ62*'Assumptions&amp;Data'!$K$108</f>
        <v>2417.0778575948616</v>
      </c>
      <c r="BK95" s="148">
        <f>BK62*'Assumptions&amp;Data'!$K$108</f>
        <v>0</v>
      </c>
      <c r="BL95" s="148">
        <f>BL62*'Assumptions&amp;Data'!$K$108</f>
        <v>0</v>
      </c>
      <c r="BM95" s="148">
        <f>BM62*'Assumptions&amp;Data'!$K$108</f>
        <v>0</v>
      </c>
      <c r="BN95" s="148">
        <f>BN62*'Assumptions&amp;Data'!$K$108</f>
        <v>0</v>
      </c>
      <c r="BO95" s="148">
        <f>BO62*'Assumptions&amp;Data'!$K$108</f>
        <v>0</v>
      </c>
      <c r="BP95" s="148">
        <f>BP62*'Assumptions&amp;Data'!$K$108</f>
        <v>0</v>
      </c>
      <c r="BQ95" s="148">
        <f>BQ62*'Assumptions&amp;Data'!$K$108</f>
        <v>0</v>
      </c>
      <c r="BR95" s="148">
        <f>BR62*'Assumptions&amp;Data'!$K$108</f>
        <v>0</v>
      </c>
      <c r="BS95" s="148">
        <f>BS62*'Assumptions&amp;Data'!$K$108</f>
        <v>0</v>
      </c>
      <c r="BT95" s="148">
        <f>BT62*'Assumptions&amp;Data'!$K$108</f>
        <v>0</v>
      </c>
      <c r="BU95" s="148">
        <f>BU62*'Assumptions&amp;Data'!$K$108</f>
        <v>0</v>
      </c>
      <c r="BV95" s="148">
        <f>BV62*'Assumptions&amp;Data'!$K$108</f>
        <v>0</v>
      </c>
      <c r="BW95" s="148">
        <f>BW62*'Assumptions&amp;Data'!$K$108</f>
        <v>0</v>
      </c>
      <c r="BX95" s="148">
        <f>BX62*'Assumptions&amp;Data'!$K$108</f>
        <v>0</v>
      </c>
      <c r="BY95" s="148">
        <f>BY62*'Assumptions&amp;Data'!$K$108</f>
        <v>0</v>
      </c>
      <c r="BZ95" s="148">
        <f>BZ62*'Assumptions&amp;Data'!$K$108</f>
        <v>0</v>
      </c>
      <c r="CA95" s="148">
        <f>CA62*'Assumptions&amp;Data'!$K$108</f>
        <v>0</v>
      </c>
      <c r="CB95" s="148">
        <f>CB62*'Assumptions&amp;Data'!$K$108</f>
        <v>0</v>
      </c>
      <c r="CC95" s="148">
        <f>CC62*'Assumptions&amp;Data'!$K$108</f>
        <v>0</v>
      </c>
      <c r="CD95" s="148">
        <f>CD62*'Assumptions&amp;Data'!$K$108</f>
        <v>0</v>
      </c>
      <c r="CE95" s="148">
        <f>CE62*'Assumptions&amp;Data'!$K$108</f>
        <v>0</v>
      </c>
      <c r="CF95" s="148">
        <f>CF62*'Assumptions&amp;Data'!$K$108</f>
        <v>0</v>
      </c>
      <c r="CG95" s="148">
        <f>CG62*'Assumptions&amp;Data'!$K$108</f>
        <v>0</v>
      </c>
      <c r="CH95" s="148">
        <f>CH62*'Assumptions&amp;Data'!$K$108</f>
        <v>0</v>
      </c>
      <c r="CI95" s="148">
        <f>CI62*'Assumptions&amp;Data'!$K$108</f>
        <v>0</v>
      </c>
      <c r="CJ95" s="148">
        <f>CJ62*'Assumptions&amp;Data'!$K$108</f>
        <v>0</v>
      </c>
      <c r="CK95" s="148">
        <f>CK62*'Assumptions&amp;Data'!$K$108</f>
        <v>0</v>
      </c>
      <c r="CL95" s="148">
        <f>CL62*'Assumptions&amp;Data'!$K$108</f>
        <v>0</v>
      </c>
      <c r="CM95" s="148">
        <f>CM62*'Assumptions&amp;Data'!$K$108</f>
        <v>0</v>
      </c>
      <c r="CN95" s="148">
        <f>CN62*'Assumptions&amp;Data'!$K$108</f>
        <v>0</v>
      </c>
      <c r="CO95" s="148">
        <f>CO62*'Assumptions&amp;Data'!$K$108</f>
        <v>0</v>
      </c>
      <c r="CP95" s="148">
        <f>CP62*'Assumptions&amp;Data'!$K$108</f>
        <v>0</v>
      </c>
      <c r="CQ95" s="148">
        <f>CQ62*'Assumptions&amp;Data'!$K$108</f>
        <v>0</v>
      </c>
      <c r="CR95" s="148">
        <f>CR62*'Assumptions&amp;Data'!$K$108</f>
        <v>0</v>
      </c>
      <c r="CS95" s="148">
        <f>CS62*'Assumptions&amp;Data'!$K$108</f>
        <v>0</v>
      </c>
      <c r="CT95" s="148">
        <f>CT62*'Assumptions&amp;Data'!$K$108</f>
        <v>0</v>
      </c>
      <c r="CU95" s="148">
        <f>CU62*'Assumptions&amp;Data'!$K$108</f>
        <v>0</v>
      </c>
      <c r="CV95" s="148">
        <f>CV62*'Assumptions&amp;Data'!$K$108</f>
        <v>0</v>
      </c>
      <c r="CW95" s="148">
        <f>CW62*'Assumptions&amp;Data'!$K$108</f>
        <v>0</v>
      </c>
      <c r="CX95" s="148">
        <f>CX62*'Assumptions&amp;Data'!$K$108</f>
        <v>0</v>
      </c>
      <c r="CY95" s="148">
        <f>CY62*'Assumptions&amp;Data'!$K$108</f>
        <v>0</v>
      </c>
      <c r="CZ95" s="148">
        <f>CZ62*'Assumptions&amp;Data'!$K$108</f>
        <v>0</v>
      </c>
      <c r="DA95" s="148">
        <f>DA62*'Assumptions&amp;Data'!$K$108</f>
        <v>0</v>
      </c>
      <c r="DB95" s="148">
        <f>DB62*'Assumptions&amp;Data'!$K$108</f>
        <v>0</v>
      </c>
      <c r="DC95" s="148">
        <f>DC62*'Assumptions&amp;Data'!$K$108</f>
        <v>0</v>
      </c>
      <c r="DD95" s="148">
        <f>DD62*'Assumptions&amp;Data'!$K$108</f>
        <v>0</v>
      </c>
      <c r="DE95" s="148">
        <f>DE62*'Assumptions&amp;Data'!$K$108</f>
        <v>0</v>
      </c>
      <c r="DF95" s="148">
        <f>DF62*'Assumptions&amp;Data'!$K$108</f>
        <v>0</v>
      </c>
      <c r="DG95" s="148">
        <f>DG62*'Assumptions&amp;Data'!$K$108</f>
        <v>0</v>
      </c>
      <c r="DH95" s="148">
        <f>DH62*'Assumptions&amp;Data'!$K$108</f>
        <v>0</v>
      </c>
      <c r="DI95" s="148">
        <f>DI62*'Assumptions&amp;Data'!$K$108</f>
        <v>0</v>
      </c>
      <c r="DJ95" s="148">
        <f>DJ62*'Assumptions&amp;Data'!$K$108</f>
        <v>0</v>
      </c>
      <c r="DK95" s="148">
        <f>DK62*'Assumptions&amp;Data'!$K$108</f>
        <v>0</v>
      </c>
      <c r="DL95" s="148">
        <f>DL62*'Assumptions&amp;Data'!$K$108</f>
        <v>0</v>
      </c>
      <c r="DM95" s="148">
        <f>DM62*'Assumptions&amp;Data'!$K$108</f>
        <v>0</v>
      </c>
      <c r="DN95" s="148">
        <f>DN62*'Assumptions&amp;Data'!$K$108</f>
        <v>0</v>
      </c>
      <c r="DO95" s="148">
        <f>DO62*'Assumptions&amp;Data'!$K$108</f>
        <v>0</v>
      </c>
      <c r="DP95" s="148">
        <f>DP62*'Assumptions&amp;Data'!$K$108</f>
        <v>0</v>
      </c>
      <c r="DQ95" s="148">
        <f>DQ62*'Assumptions&amp;Data'!$K$108</f>
        <v>0</v>
      </c>
      <c r="DR95" s="148">
        <f>DR62*'Assumptions&amp;Data'!$K$108</f>
        <v>0</v>
      </c>
      <c r="DS95" s="148">
        <f>DS62*'Assumptions&amp;Data'!$K$108</f>
        <v>0</v>
      </c>
      <c r="DT95" s="148">
        <f>DT62*'Assumptions&amp;Data'!$K$108</f>
        <v>0</v>
      </c>
      <c r="DU95" s="148">
        <f>DU62*'Assumptions&amp;Data'!$K$108</f>
        <v>0</v>
      </c>
      <c r="DV95" s="148">
        <f>DV62*'Assumptions&amp;Data'!$K$108</f>
        <v>0</v>
      </c>
      <c r="DW95" s="148">
        <f>DW62*'Assumptions&amp;Data'!$K$108</f>
        <v>0</v>
      </c>
      <c r="DX95" s="148">
        <f>DX62*'Assumptions&amp;Data'!$K$108</f>
        <v>0</v>
      </c>
      <c r="DY95" s="148">
        <f>DY62*'Assumptions&amp;Data'!$K$108</f>
        <v>0</v>
      </c>
      <c r="DZ95" s="148">
        <f>DZ62*'Assumptions&amp;Data'!$K$108</f>
        <v>0</v>
      </c>
      <c r="EA95" s="148">
        <f>EA62*'Assumptions&amp;Data'!$K$108</f>
        <v>0</v>
      </c>
      <c r="EB95" s="148">
        <f>EB62*'Assumptions&amp;Data'!$K$108</f>
        <v>0</v>
      </c>
      <c r="EC95" s="148">
        <f>EC62*'Assumptions&amp;Data'!$K$108</f>
        <v>0</v>
      </c>
      <c r="ED95" s="148">
        <f>ED62*'Assumptions&amp;Data'!$K$108</f>
        <v>0</v>
      </c>
      <c r="EE95" s="148">
        <f>EE62*'Assumptions&amp;Data'!$K$108</f>
        <v>0</v>
      </c>
      <c r="EF95" s="148">
        <f>EF62*'Assumptions&amp;Data'!$K$108</f>
        <v>0</v>
      </c>
      <c r="EG95" s="148">
        <f>EG62*'Assumptions&amp;Data'!$K$108</f>
        <v>0</v>
      </c>
      <c r="EH95" s="148">
        <f>EH62*'Assumptions&amp;Data'!$K$108</f>
        <v>0</v>
      </c>
      <c r="EI95" s="148">
        <f>EI62*'Assumptions&amp;Data'!$K$108</f>
        <v>0</v>
      </c>
      <c r="EJ95" s="148">
        <f>EJ62*'Assumptions&amp;Data'!$K$108</f>
        <v>0</v>
      </c>
      <c r="EK95" s="148">
        <f>EK62*'Assumptions&amp;Data'!$K$108</f>
        <v>0</v>
      </c>
      <c r="EL95" s="148">
        <f>EL62*'Assumptions&amp;Data'!$K$108</f>
        <v>0</v>
      </c>
      <c r="EM95" s="148">
        <f>EM62*'Assumptions&amp;Data'!$K$108</f>
        <v>0</v>
      </c>
      <c r="EN95" s="148">
        <f>EN62*'Assumptions&amp;Data'!$K$108</f>
        <v>0</v>
      </c>
      <c r="EO95" s="148">
        <f>EO62*'Assumptions&amp;Data'!$K$108</f>
        <v>0</v>
      </c>
      <c r="EP95" s="148">
        <f>EP62*'Assumptions&amp;Data'!$K$108</f>
        <v>0</v>
      </c>
      <c r="EQ95" s="148">
        <f>EQ62*'Assumptions&amp;Data'!$K$108</f>
        <v>0</v>
      </c>
      <c r="ER95" s="148">
        <f>ER62*'Assumptions&amp;Data'!$K$108</f>
        <v>0</v>
      </c>
      <c r="ES95" s="148">
        <f>ES62*'Assumptions&amp;Data'!$K$108</f>
        <v>0</v>
      </c>
      <c r="ET95" s="148">
        <f>ET62*'Assumptions&amp;Data'!$K$108</f>
        <v>0</v>
      </c>
      <c r="EU95" s="148">
        <f>EU62*'Assumptions&amp;Data'!$K$108</f>
        <v>0</v>
      </c>
      <c r="EV95" s="148">
        <f>EV62*'Assumptions&amp;Data'!$K$108</f>
        <v>0</v>
      </c>
      <c r="EW95" s="148">
        <f>EW62*'Assumptions&amp;Data'!$K$108</f>
        <v>0</v>
      </c>
      <c r="EX95" s="148">
        <f>EX62*'Assumptions&amp;Data'!$K$108</f>
        <v>0</v>
      </c>
      <c r="EY95" s="148">
        <f>EY62*'Assumptions&amp;Data'!$K$108</f>
        <v>0</v>
      </c>
      <c r="EZ95" s="148">
        <f>EZ62*'Assumptions&amp;Data'!$K$108</f>
        <v>0</v>
      </c>
      <c r="FA95" s="148">
        <f>FA62*'Assumptions&amp;Data'!$K$108</f>
        <v>0</v>
      </c>
      <c r="FB95" s="148">
        <f>FB62*'Assumptions&amp;Data'!$K$108</f>
        <v>0</v>
      </c>
      <c r="FC95" s="148">
        <f>FC62*'Assumptions&amp;Data'!$K$108</f>
        <v>0</v>
      </c>
      <c r="FD95" s="148">
        <f>FD62*'Assumptions&amp;Data'!$K$108</f>
        <v>0</v>
      </c>
      <c r="FE95" s="148">
        <f>FE62*'Assumptions&amp;Data'!$K$108</f>
        <v>0</v>
      </c>
      <c r="FF95" s="148">
        <f>FF62*'Assumptions&amp;Data'!$K$108</f>
        <v>0</v>
      </c>
      <c r="FG95" s="148">
        <f>FG62*'Assumptions&amp;Data'!$K$108</f>
        <v>0</v>
      </c>
      <c r="FH95" s="148">
        <f>FH62*'Assumptions&amp;Data'!$K$108</f>
        <v>0</v>
      </c>
      <c r="FI95" s="148">
        <f>FI62*'Assumptions&amp;Data'!$K$108</f>
        <v>0</v>
      </c>
      <c r="FJ95" s="148">
        <f>FJ62*'Assumptions&amp;Data'!$K$108</f>
        <v>0</v>
      </c>
      <c r="FK95" s="148">
        <f>FK62*'Assumptions&amp;Data'!$K$108</f>
        <v>0</v>
      </c>
      <c r="FL95" s="148">
        <f>FL62*'Assumptions&amp;Data'!$K$108</f>
        <v>0</v>
      </c>
      <c r="FM95" s="148">
        <f>FM62*'Assumptions&amp;Data'!$K$108</f>
        <v>0</v>
      </c>
      <c r="FN95" s="148">
        <f>FN62*'Assumptions&amp;Data'!$K$108</f>
        <v>0</v>
      </c>
      <c r="FO95" s="148">
        <f>FO62*'Assumptions&amp;Data'!$K$108</f>
        <v>0</v>
      </c>
    </row>
    <row r="96" spans="2:171" x14ac:dyDescent="0.3"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8"/>
      <c r="AI96" s="148"/>
      <c r="AJ96" s="148"/>
      <c r="AK96" s="148"/>
      <c r="AL96" s="148"/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8"/>
      <c r="BK96" s="148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8"/>
      <c r="CM96" s="148"/>
      <c r="CN96" s="148"/>
      <c r="CO96" s="148"/>
      <c r="CP96" s="148"/>
      <c r="CQ96" s="148"/>
      <c r="CR96" s="148"/>
      <c r="CS96" s="148"/>
      <c r="CT96" s="148"/>
      <c r="CU96" s="148"/>
      <c r="CV96" s="148"/>
      <c r="CW96" s="148"/>
      <c r="CX96" s="148"/>
      <c r="CY96" s="148"/>
      <c r="CZ96" s="148"/>
      <c r="DA96" s="148"/>
      <c r="DB96" s="148"/>
      <c r="DC96" s="148"/>
      <c r="DD96" s="148"/>
      <c r="DE96" s="148"/>
      <c r="DF96" s="148"/>
      <c r="DG96" s="148"/>
      <c r="DH96" s="148"/>
      <c r="DI96" s="148"/>
      <c r="DJ96" s="148"/>
      <c r="DK96" s="148"/>
      <c r="DL96" s="148"/>
      <c r="DM96" s="148"/>
      <c r="DN96" s="148"/>
      <c r="DO96" s="148"/>
      <c r="DP96" s="148"/>
      <c r="DQ96" s="148"/>
      <c r="DR96" s="148"/>
      <c r="DS96" s="148"/>
      <c r="DT96" s="148"/>
      <c r="DU96" s="148"/>
      <c r="DV96" s="148"/>
      <c r="DW96" s="148"/>
      <c r="DX96" s="148"/>
      <c r="DY96" s="148"/>
      <c r="DZ96" s="148"/>
      <c r="EA96" s="148"/>
      <c r="EB96" s="148"/>
      <c r="EC96" s="148"/>
      <c r="ED96" s="148"/>
      <c r="EE96" s="148"/>
      <c r="EF96" s="148"/>
      <c r="EG96" s="148"/>
      <c r="EH96" s="148"/>
      <c r="EI96" s="148"/>
      <c r="EJ96" s="148"/>
      <c r="EK96" s="148"/>
      <c r="EL96" s="148"/>
      <c r="EM96" s="148"/>
      <c r="EN96" s="148"/>
      <c r="EO96" s="148"/>
      <c r="EP96" s="148"/>
      <c r="EQ96" s="148"/>
      <c r="ER96" s="148"/>
      <c r="ES96" s="148"/>
      <c r="ET96" s="148"/>
      <c r="EU96" s="148"/>
      <c r="EV96" s="148"/>
      <c r="EW96" s="148"/>
      <c r="EX96" s="148"/>
      <c r="EY96" s="148"/>
      <c r="EZ96" s="148"/>
      <c r="FA96" s="148"/>
      <c r="FB96" s="148"/>
      <c r="FC96" s="148"/>
      <c r="FD96" s="148"/>
      <c r="FE96" s="148"/>
      <c r="FF96" s="148"/>
      <c r="FG96" s="148"/>
      <c r="FH96" s="148"/>
      <c r="FI96" s="148"/>
      <c r="FJ96" s="148"/>
      <c r="FK96" s="148"/>
      <c r="FL96" s="148"/>
      <c r="FM96" s="148"/>
      <c r="FN96" s="148"/>
      <c r="FO96" s="148"/>
    </row>
    <row r="97" spans="1:171" x14ac:dyDescent="0.3">
      <c r="B97" s="57" t="str">
        <f>B37</f>
        <v>Commercial TOD</v>
      </c>
      <c r="C97" s="57" t="s">
        <v>112</v>
      </c>
      <c r="D97" s="118">
        <f>SUM(F97:FO97)</f>
        <v>513862.44743388786</v>
      </c>
      <c r="E97" s="57"/>
      <c r="F97" s="164">
        <f>SUM(F98:F100)</f>
        <v>0</v>
      </c>
      <c r="G97" s="164">
        <f t="shared" ref="G97:BR97" si="165">SUM(G98:G100)</f>
        <v>0</v>
      </c>
      <c r="H97" s="164">
        <f t="shared" si="165"/>
        <v>0</v>
      </c>
      <c r="I97" s="164">
        <f t="shared" si="165"/>
        <v>0</v>
      </c>
      <c r="J97" s="164">
        <f t="shared" si="165"/>
        <v>0</v>
      </c>
      <c r="K97" s="164">
        <f t="shared" si="165"/>
        <v>0</v>
      </c>
      <c r="L97" s="164">
        <f t="shared" si="165"/>
        <v>0</v>
      </c>
      <c r="M97" s="164">
        <f t="shared" si="165"/>
        <v>0</v>
      </c>
      <c r="N97" s="164">
        <f t="shared" si="165"/>
        <v>9634.9208893853975</v>
      </c>
      <c r="O97" s="164">
        <f t="shared" si="165"/>
        <v>9634.9208893853975</v>
      </c>
      <c r="P97" s="164">
        <f t="shared" si="165"/>
        <v>9634.9208893853975</v>
      </c>
      <c r="Q97" s="164">
        <f t="shared" si="165"/>
        <v>6423.2805929235992</v>
      </c>
      <c r="R97" s="164">
        <f t="shared" si="165"/>
        <v>6423.2805929235992</v>
      </c>
      <c r="S97" s="164">
        <f t="shared" si="165"/>
        <v>6423.2805929235992</v>
      </c>
      <c r="T97" s="164">
        <f t="shared" si="165"/>
        <v>6423.2805929235992</v>
      </c>
      <c r="U97" s="164">
        <f t="shared" si="165"/>
        <v>3853.9683557541593</v>
      </c>
      <c r="V97" s="164">
        <f t="shared" si="165"/>
        <v>3853.9683557541593</v>
      </c>
      <c r="W97" s="164">
        <f t="shared" si="165"/>
        <v>3853.9683557541593</v>
      </c>
      <c r="X97" s="164">
        <f t="shared" si="165"/>
        <v>3853.9683557541593</v>
      </c>
      <c r="Y97" s="164">
        <f t="shared" si="165"/>
        <v>3853.9683557541593</v>
      </c>
      <c r="Z97" s="164">
        <f t="shared" si="165"/>
        <v>15415.873423016636</v>
      </c>
      <c r="AA97" s="164">
        <f t="shared" si="165"/>
        <v>15415.873423016636</v>
      </c>
      <c r="AB97" s="164">
        <f t="shared" si="165"/>
        <v>15415.873423016636</v>
      </c>
      <c r="AC97" s="164">
        <f t="shared" si="165"/>
        <v>11561.905067262478</v>
      </c>
      <c r="AD97" s="164">
        <f t="shared" si="165"/>
        <v>11561.905067262478</v>
      </c>
      <c r="AE97" s="164">
        <f t="shared" si="165"/>
        <v>11561.905067262478</v>
      </c>
      <c r="AF97" s="164">
        <f t="shared" si="165"/>
        <v>11561.905067262478</v>
      </c>
      <c r="AG97" s="164">
        <f t="shared" si="165"/>
        <v>8478.7303826591487</v>
      </c>
      <c r="AH97" s="164">
        <f t="shared" si="165"/>
        <v>8478.7303826591487</v>
      </c>
      <c r="AI97" s="164">
        <f t="shared" si="165"/>
        <v>8478.7303826591487</v>
      </c>
      <c r="AJ97" s="164">
        <f t="shared" si="165"/>
        <v>13617.35485699803</v>
      </c>
      <c r="AK97" s="164">
        <f t="shared" si="165"/>
        <v>8478.7303826591487</v>
      </c>
      <c r="AL97" s="164">
        <f t="shared" si="165"/>
        <v>25179.259924260467</v>
      </c>
      <c r="AM97" s="164">
        <f t="shared" si="165"/>
        <v>21967.619627798707</v>
      </c>
      <c r="AN97" s="164">
        <f t="shared" si="165"/>
        <v>21967.619627798707</v>
      </c>
      <c r="AO97" s="164">
        <f t="shared" si="165"/>
        <v>16186.667094167467</v>
      </c>
      <c r="AP97" s="164">
        <f t="shared" si="165"/>
        <v>16186.667094167467</v>
      </c>
      <c r="AQ97" s="164">
        <f t="shared" si="165"/>
        <v>16186.667094167467</v>
      </c>
      <c r="AR97" s="164">
        <f t="shared" si="165"/>
        <v>16186.667094167467</v>
      </c>
      <c r="AS97" s="164">
        <f t="shared" si="165"/>
        <v>11561.905067262476</v>
      </c>
      <c r="AT97" s="164">
        <f t="shared" si="165"/>
        <v>11561.905067262476</v>
      </c>
      <c r="AU97" s="164">
        <f t="shared" si="165"/>
        <v>11561.905067262476</v>
      </c>
      <c r="AV97" s="164">
        <f t="shared" si="165"/>
        <v>17728.254436469131</v>
      </c>
      <c r="AW97" s="164">
        <f t="shared" si="165"/>
        <v>11561.905067262476</v>
      </c>
      <c r="AX97" s="164">
        <f t="shared" si="165"/>
        <v>10791.111396111597</v>
      </c>
      <c r="AY97" s="164">
        <f t="shared" si="165"/>
        <v>6937.1430403574859</v>
      </c>
      <c r="AZ97" s="164">
        <f t="shared" si="165"/>
        <v>6937.1430403574859</v>
      </c>
      <c r="BA97" s="164">
        <f t="shared" si="165"/>
        <v>6937.1430403574859</v>
      </c>
      <c r="BB97" s="164">
        <f t="shared" si="165"/>
        <v>6937.1430403574859</v>
      </c>
      <c r="BC97" s="164">
        <f t="shared" si="165"/>
        <v>6937.1430403574859</v>
      </c>
      <c r="BD97" s="164">
        <f t="shared" si="165"/>
        <v>6937.1430403574859</v>
      </c>
      <c r="BE97" s="164">
        <f t="shared" si="165"/>
        <v>6937.1430403574859</v>
      </c>
      <c r="BF97" s="164">
        <f t="shared" si="165"/>
        <v>6937.1430403574859</v>
      </c>
      <c r="BG97" s="164">
        <f t="shared" si="165"/>
        <v>6937.1430403574859</v>
      </c>
      <c r="BH97" s="164">
        <f t="shared" si="165"/>
        <v>16186.667094167469</v>
      </c>
      <c r="BI97" s="164">
        <f t="shared" si="165"/>
        <v>6937.1430403574859</v>
      </c>
      <c r="BJ97" s="164">
        <f t="shared" si="165"/>
        <v>5780.9525336311663</v>
      </c>
      <c r="BK97" s="164">
        <f t="shared" si="165"/>
        <v>0</v>
      </c>
      <c r="BL97" s="164">
        <f t="shared" si="165"/>
        <v>0</v>
      </c>
      <c r="BM97" s="164">
        <f t="shared" si="165"/>
        <v>0</v>
      </c>
      <c r="BN97" s="164">
        <f t="shared" si="165"/>
        <v>0</v>
      </c>
      <c r="BO97" s="164">
        <f t="shared" si="165"/>
        <v>0</v>
      </c>
      <c r="BP97" s="164">
        <f t="shared" si="165"/>
        <v>0</v>
      </c>
      <c r="BQ97" s="164">
        <f t="shared" si="165"/>
        <v>0</v>
      </c>
      <c r="BR97" s="164">
        <f t="shared" si="165"/>
        <v>0</v>
      </c>
      <c r="BS97" s="164">
        <f t="shared" ref="BS97:ED97" si="166">SUM(BS98:BS100)</f>
        <v>0</v>
      </c>
      <c r="BT97" s="164">
        <f t="shared" si="166"/>
        <v>0</v>
      </c>
      <c r="BU97" s="164">
        <f t="shared" si="166"/>
        <v>0</v>
      </c>
      <c r="BV97" s="164">
        <f t="shared" si="166"/>
        <v>0</v>
      </c>
      <c r="BW97" s="164">
        <f t="shared" si="166"/>
        <v>0</v>
      </c>
      <c r="BX97" s="164">
        <f t="shared" si="166"/>
        <v>0</v>
      </c>
      <c r="BY97" s="164">
        <f t="shared" si="166"/>
        <v>0</v>
      </c>
      <c r="BZ97" s="164">
        <f t="shared" si="166"/>
        <v>0</v>
      </c>
      <c r="CA97" s="164">
        <f t="shared" si="166"/>
        <v>0</v>
      </c>
      <c r="CB97" s="164">
        <f t="shared" si="166"/>
        <v>0</v>
      </c>
      <c r="CC97" s="164">
        <f t="shared" si="166"/>
        <v>0</v>
      </c>
      <c r="CD97" s="164">
        <f t="shared" si="166"/>
        <v>0</v>
      </c>
      <c r="CE97" s="164">
        <f t="shared" si="166"/>
        <v>0</v>
      </c>
      <c r="CF97" s="164">
        <f t="shared" si="166"/>
        <v>0</v>
      </c>
      <c r="CG97" s="164">
        <f t="shared" si="166"/>
        <v>0</v>
      </c>
      <c r="CH97" s="164">
        <f t="shared" si="166"/>
        <v>0</v>
      </c>
      <c r="CI97" s="164">
        <f t="shared" si="166"/>
        <v>0</v>
      </c>
      <c r="CJ97" s="164">
        <f t="shared" si="166"/>
        <v>0</v>
      </c>
      <c r="CK97" s="164">
        <f t="shared" si="166"/>
        <v>0</v>
      </c>
      <c r="CL97" s="164">
        <f t="shared" si="166"/>
        <v>0</v>
      </c>
      <c r="CM97" s="164">
        <f t="shared" si="166"/>
        <v>0</v>
      </c>
      <c r="CN97" s="164">
        <f t="shared" si="166"/>
        <v>0</v>
      </c>
      <c r="CO97" s="164">
        <f t="shared" si="166"/>
        <v>0</v>
      </c>
      <c r="CP97" s="164">
        <f t="shared" si="166"/>
        <v>0</v>
      </c>
      <c r="CQ97" s="164">
        <f t="shared" si="166"/>
        <v>0</v>
      </c>
      <c r="CR97" s="164">
        <f t="shared" si="166"/>
        <v>0</v>
      </c>
      <c r="CS97" s="164">
        <f t="shared" si="166"/>
        <v>0</v>
      </c>
      <c r="CT97" s="164">
        <f t="shared" si="166"/>
        <v>0</v>
      </c>
      <c r="CU97" s="164">
        <f t="shared" si="166"/>
        <v>0</v>
      </c>
      <c r="CV97" s="164">
        <f t="shared" si="166"/>
        <v>0</v>
      </c>
      <c r="CW97" s="164">
        <f t="shared" si="166"/>
        <v>0</v>
      </c>
      <c r="CX97" s="164">
        <f t="shared" si="166"/>
        <v>0</v>
      </c>
      <c r="CY97" s="164">
        <f t="shared" si="166"/>
        <v>0</v>
      </c>
      <c r="CZ97" s="164">
        <f t="shared" si="166"/>
        <v>0</v>
      </c>
      <c r="DA97" s="164">
        <f t="shared" si="166"/>
        <v>0</v>
      </c>
      <c r="DB97" s="164">
        <f t="shared" si="166"/>
        <v>0</v>
      </c>
      <c r="DC97" s="164">
        <f t="shared" si="166"/>
        <v>0</v>
      </c>
      <c r="DD97" s="164">
        <f t="shared" si="166"/>
        <v>0</v>
      </c>
      <c r="DE97" s="164">
        <f t="shared" si="166"/>
        <v>0</v>
      </c>
      <c r="DF97" s="164">
        <f t="shared" si="166"/>
        <v>0</v>
      </c>
      <c r="DG97" s="164">
        <f t="shared" si="166"/>
        <v>0</v>
      </c>
      <c r="DH97" s="164">
        <f t="shared" si="166"/>
        <v>0</v>
      </c>
      <c r="DI97" s="164">
        <f t="shared" si="166"/>
        <v>0</v>
      </c>
      <c r="DJ97" s="164">
        <f t="shared" si="166"/>
        <v>0</v>
      </c>
      <c r="DK97" s="164">
        <f t="shared" si="166"/>
        <v>0</v>
      </c>
      <c r="DL97" s="164">
        <f t="shared" si="166"/>
        <v>0</v>
      </c>
      <c r="DM97" s="164">
        <f t="shared" si="166"/>
        <v>0</v>
      </c>
      <c r="DN97" s="164">
        <f t="shared" si="166"/>
        <v>0</v>
      </c>
      <c r="DO97" s="164">
        <f t="shared" si="166"/>
        <v>0</v>
      </c>
      <c r="DP97" s="164">
        <f t="shared" si="166"/>
        <v>0</v>
      </c>
      <c r="DQ97" s="164">
        <f t="shared" si="166"/>
        <v>0</v>
      </c>
      <c r="DR97" s="164">
        <f t="shared" si="166"/>
        <v>0</v>
      </c>
      <c r="DS97" s="164">
        <f t="shared" si="166"/>
        <v>0</v>
      </c>
      <c r="DT97" s="164">
        <f t="shared" si="166"/>
        <v>0</v>
      </c>
      <c r="DU97" s="164">
        <f t="shared" si="166"/>
        <v>0</v>
      </c>
      <c r="DV97" s="164">
        <f t="shared" si="166"/>
        <v>0</v>
      </c>
      <c r="DW97" s="164">
        <f t="shared" si="166"/>
        <v>0</v>
      </c>
      <c r="DX97" s="164">
        <f t="shared" si="166"/>
        <v>0</v>
      </c>
      <c r="DY97" s="164">
        <f t="shared" si="166"/>
        <v>0</v>
      </c>
      <c r="DZ97" s="164">
        <f t="shared" si="166"/>
        <v>0</v>
      </c>
      <c r="EA97" s="164">
        <f t="shared" si="166"/>
        <v>0</v>
      </c>
      <c r="EB97" s="164">
        <f t="shared" si="166"/>
        <v>0</v>
      </c>
      <c r="EC97" s="164">
        <f t="shared" si="166"/>
        <v>0</v>
      </c>
      <c r="ED97" s="164">
        <f t="shared" si="166"/>
        <v>0</v>
      </c>
      <c r="EE97" s="164">
        <f t="shared" ref="EE97:FO97" si="167">SUM(EE98:EE100)</f>
        <v>0</v>
      </c>
      <c r="EF97" s="164">
        <f t="shared" si="167"/>
        <v>0</v>
      </c>
      <c r="EG97" s="164">
        <f t="shared" si="167"/>
        <v>0</v>
      </c>
      <c r="EH97" s="164">
        <f t="shared" si="167"/>
        <v>0</v>
      </c>
      <c r="EI97" s="164">
        <f t="shared" si="167"/>
        <v>0</v>
      </c>
      <c r="EJ97" s="164">
        <f t="shared" si="167"/>
        <v>0</v>
      </c>
      <c r="EK97" s="164">
        <f t="shared" si="167"/>
        <v>0</v>
      </c>
      <c r="EL97" s="164">
        <f t="shared" si="167"/>
        <v>0</v>
      </c>
      <c r="EM97" s="164">
        <f t="shared" si="167"/>
        <v>0</v>
      </c>
      <c r="EN97" s="164">
        <f t="shared" si="167"/>
        <v>0</v>
      </c>
      <c r="EO97" s="164">
        <f t="shared" si="167"/>
        <v>0</v>
      </c>
      <c r="EP97" s="164">
        <f t="shared" si="167"/>
        <v>0</v>
      </c>
      <c r="EQ97" s="164">
        <f t="shared" si="167"/>
        <v>0</v>
      </c>
      <c r="ER97" s="164">
        <f t="shared" si="167"/>
        <v>0</v>
      </c>
      <c r="ES97" s="164">
        <f t="shared" si="167"/>
        <v>0</v>
      </c>
      <c r="ET97" s="164">
        <f t="shared" si="167"/>
        <v>0</v>
      </c>
      <c r="EU97" s="164">
        <f t="shared" si="167"/>
        <v>0</v>
      </c>
      <c r="EV97" s="164">
        <f t="shared" si="167"/>
        <v>0</v>
      </c>
      <c r="EW97" s="164">
        <f t="shared" si="167"/>
        <v>0</v>
      </c>
      <c r="EX97" s="164">
        <f t="shared" si="167"/>
        <v>0</v>
      </c>
      <c r="EY97" s="164">
        <f t="shared" si="167"/>
        <v>0</v>
      </c>
      <c r="EZ97" s="164">
        <f t="shared" si="167"/>
        <v>0</v>
      </c>
      <c r="FA97" s="164">
        <f t="shared" si="167"/>
        <v>0</v>
      </c>
      <c r="FB97" s="164">
        <f t="shared" si="167"/>
        <v>0</v>
      </c>
      <c r="FC97" s="164">
        <f t="shared" si="167"/>
        <v>0</v>
      </c>
      <c r="FD97" s="164">
        <f t="shared" si="167"/>
        <v>0</v>
      </c>
      <c r="FE97" s="164">
        <f t="shared" si="167"/>
        <v>0</v>
      </c>
      <c r="FF97" s="164">
        <f t="shared" si="167"/>
        <v>0</v>
      </c>
      <c r="FG97" s="164">
        <f t="shared" si="167"/>
        <v>0</v>
      </c>
      <c r="FH97" s="164">
        <f t="shared" si="167"/>
        <v>0</v>
      </c>
      <c r="FI97" s="164">
        <f t="shared" si="167"/>
        <v>0</v>
      </c>
      <c r="FJ97" s="164">
        <f t="shared" si="167"/>
        <v>0</v>
      </c>
      <c r="FK97" s="164">
        <f t="shared" si="167"/>
        <v>0</v>
      </c>
      <c r="FL97" s="164">
        <f t="shared" si="167"/>
        <v>0</v>
      </c>
      <c r="FM97" s="164">
        <f t="shared" si="167"/>
        <v>0</v>
      </c>
      <c r="FN97" s="164">
        <f t="shared" si="167"/>
        <v>0</v>
      </c>
      <c r="FO97" s="164">
        <f t="shared" si="167"/>
        <v>0</v>
      </c>
    </row>
    <row r="98" spans="1:171" x14ac:dyDescent="0.3">
      <c r="B98" s="7" t="s">
        <v>108</v>
      </c>
      <c r="C98" s="7" t="s">
        <v>112</v>
      </c>
      <c r="D98" s="53">
        <f>SUM(F98:FO98)</f>
        <v>128465.61185847191</v>
      </c>
      <c r="F98" s="148">
        <f>F60*'Assumptions&amp;Data'!$L$106</f>
        <v>0</v>
      </c>
      <c r="G98" s="148">
        <f>G60*'Assumptions&amp;Data'!$L$106</f>
        <v>0</v>
      </c>
      <c r="H98" s="148">
        <f>H60*'Assumptions&amp;Data'!$L$106</f>
        <v>0</v>
      </c>
      <c r="I98" s="148">
        <f>I60*'Assumptions&amp;Data'!$L$106</f>
        <v>0</v>
      </c>
      <c r="J98" s="148">
        <f>J60*'Assumptions&amp;Data'!$L$106</f>
        <v>0</v>
      </c>
      <c r="K98" s="148">
        <f>K60*'Assumptions&amp;Data'!$L$106</f>
        <v>0</v>
      </c>
      <c r="L98" s="148">
        <f>L60*'Assumptions&amp;Data'!$L$106</f>
        <v>0</v>
      </c>
      <c r="M98" s="148">
        <f>M60*'Assumptions&amp;Data'!$L$106</f>
        <v>0</v>
      </c>
      <c r="N98" s="148">
        <f>N60*'Assumptions&amp;Data'!$L$106</f>
        <v>9634.9208893853975</v>
      </c>
      <c r="O98" s="148">
        <f>O60*'Assumptions&amp;Data'!$L$106</f>
        <v>9634.9208893853975</v>
      </c>
      <c r="P98" s="148">
        <f>P60*'Assumptions&amp;Data'!$L$106</f>
        <v>9634.9208893853975</v>
      </c>
      <c r="Q98" s="148">
        <f>Q60*'Assumptions&amp;Data'!$L$106</f>
        <v>6423.2805929235992</v>
      </c>
      <c r="R98" s="148">
        <f>R60*'Assumptions&amp;Data'!$L$106</f>
        <v>6423.2805929235992</v>
      </c>
      <c r="S98" s="148">
        <f>S60*'Assumptions&amp;Data'!$L$106</f>
        <v>6423.2805929235992</v>
      </c>
      <c r="T98" s="148">
        <f>T60*'Assumptions&amp;Data'!$L$106</f>
        <v>6423.2805929235992</v>
      </c>
      <c r="U98" s="148">
        <f>U60*'Assumptions&amp;Data'!$L$106</f>
        <v>3853.9683557541593</v>
      </c>
      <c r="V98" s="148">
        <f>V60*'Assumptions&amp;Data'!$L$106</f>
        <v>3853.9683557541593</v>
      </c>
      <c r="W98" s="148">
        <f>W60*'Assumptions&amp;Data'!$L$106</f>
        <v>3853.9683557541593</v>
      </c>
      <c r="X98" s="148">
        <f>X60*'Assumptions&amp;Data'!$L$106</f>
        <v>3853.9683557541593</v>
      </c>
      <c r="Y98" s="148">
        <f>Y60*'Assumptions&amp;Data'!$L$106</f>
        <v>3853.9683557541593</v>
      </c>
      <c r="Z98" s="148">
        <f>Z60*'Assumptions&amp;Data'!$L$106</f>
        <v>3853.9683557541593</v>
      </c>
      <c r="AA98" s="148">
        <f>AA60*'Assumptions&amp;Data'!$L$106</f>
        <v>3853.9683557541593</v>
      </c>
      <c r="AB98" s="148">
        <f>AB60*'Assumptions&amp;Data'!$L$106</f>
        <v>3853.9683557541593</v>
      </c>
      <c r="AC98" s="148">
        <f>AC60*'Assumptions&amp;Data'!$L$106</f>
        <v>3853.9683557541593</v>
      </c>
      <c r="AD98" s="148">
        <f>AD60*'Assumptions&amp;Data'!$L$106</f>
        <v>3853.9683557541593</v>
      </c>
      <c r="AE98" s="148">
        <f>AE60*'Assumptions&amp;Data'!$L$106</f>
        <v>3853.9683557541593</v>
      </c>
      <c r="AF98" s="148">
        <f>AF60*'Assumptions&amp;Data'!$L$106</f>
        <v>3853.9683557541593</v>
      </c>
      <c r="AG98" s="148">
        <f>AG60*'Assumptions&amp;Data'!$L$106</f>
        <v>3853.9683557541593</v>
      </c>
      <c r="AH98" s="148">
        <f>AH60*'Assumptions&amp;Data'!$L$106</f>
        <v>3853.9683557541593</v>
      </c>
      <c r="AI98" s="148">
        <f>AI60*'Assumptions&amp;Data'!$L$106</f>
        <v>3853.9683557541593</v>
      </c>
      <c r="AJ98" s="148">
        <f>AJ60*'Assumptions&amp;Data'!$L$106</f>
        <v>8992.5928300930391</v>
      </c>
      <c r="AK98" s="148">
        <f>AK60*'Assumptions&amp;Data'!$L$106</f>
        <v>3853.9683557541593</v>
      </c>
      <c r="AL98" s="148">
        <f>AL60*'Assumptions&amp;Data'!$L$106</f>
        <v>3211.6402964617596</v>
      </c>
      <c r="AM98" s="148">
        <f>AM60*'Assumptions&amp;Data'!$L$106</f>
        <v>0</v>
      </c>
      <c r="AN98" s="148">
        <f>AN60*'Assumptions&amp;Data'!$L$106</f>
        <v>0</v>
      </c>
      <c r="AO98" s="148">
        <f>AO60*'Assumptions&amp;Data'!$L$106</f>
        <v>0</v>
      </c>
      <c r="AP98" s="148">
        <f>AP60*'Assumptions&amp;Data'!$L$106</f>
        <v>0</v>
      </c>
      <c r="AQ98" s="148">
        <f>AQ60*'Assumptions&amp;Data'!$L$106</f>
        <v>0</v>
      </c>
      <c r="AR98" s="148">
        <f>AR60*'Assumptions&amp;Data'!$L$106</f>
        <v>0</v>
      </c>
      <c r="AS98" s="148">
        <f>AS60*'Assumptions&amp;Data'!$L$106</f>
        <v>0</v>
      </c>
      <c r="AT98" s="148">
        <f>AT60*'Assumptions&amp;Data'!$L$106</f>
        <v>0</v>
      </c>
      <c r="AU98" s="148">
        <f>AU60*'Assumptions&amp;Data'!$L$106</f>
        <v>0</v>
      </c>
      <c r="AV98" s="148">
        <f>AV60*'Assumptions&amp;Data'!$L$106</f>
        <v>0</v>
      </c>
      <c r="AW98" s="148">
        <f>AW60*'Assumptions&amp;Data'!$L$106</f>
        <v>0</v>
      </c>
      <c r="AX98" s="148">
        <f>AX60*'Assumptions&amp;Data'!$L$106</f>
        <v>0</v>
      </c>
      <c r="AY98" s="148">
        <f>AY60*'Assumptions&amp;Data'!$L$106</f>
        <v>0</v>
      </c>
      <c r="AZ98" s="148">
        <f>AZ60*'Assumptions&amp;Data'!$L$106</f>
        <v>0</v>
      </c>
      <c r="BA98" s="148">
        <f>BA60*'Assumptions&amp;Data'!$L$106</f>
        <v>0</v>
      </c>
      <c r="BB98" s="148">
        <f>BB60*'Assumptions&amp;Data'!$L$106</f>
        <v>0</v>
      </c>
      <c r="BC98" s="148">
        <f>BC60*'Assumptions&amp;Data'!$L$106</f>
        <v>0</v>
      </c>
      <c r="BD98" s="148">
        <f>BD60*'Assumptions&amp;Data'!$L$106</f>
        <v>0</v>
      </c>
      <c r="BE98" s="148">
        <f>BE60*'Assumptions&amp;Data'!$L$106</f>
        <v>0</v>
      </c>
      <c r="BF98" s="148">
        <f>BF60*'Assumptions&amp;Data'!$L$106</f>
        <v>0</v>
      </c>
      <c r="BG98" s="148">
        <f>BG60*'Assumptions&amp;Data'!$L$106</f>
        <v>0</v>
      </c>
      <c r="BH98" s="148">
        <f>BH60*'Assumptions&amp;Data'!$L$106</f>
        <v>0</v>
      </c>
      <c r="BI98" s="148">
        <f>BI60*'Assumptions&amp;Data'!$L$106</f>
        <v>0</v>
      </c>
      <c r="BJ98" s="148">
        <f>BJ60*'Assumptions&amp;Data'!$L$106</f>
        <v>0</v>
      </c>
      <c r="BK98" s="148">
        <f>BK60*'Assumptions&amp;Data'!$L$106</f>
        <v>0</v>
      </c>
      <c r="BL98" s="148">
        <f>BL60*'Assumptions&amp;Data'!$L$106</f>
        <v>0</v>
      </c>
      <c r="BM98" s="148">
        <f>BM60*'Assumptions&amp;Data'!$L$106</f>
        <v>0</v>
      </c>
      <c r="BN98" s="148">
        <f>BN60*'Assumptions&amp;Data'!$L$106</f>
        <v>0</v>
      </c>
      <c r="BO98" s="148">
        <f>BO60*'Assumptions&amp;Data'!$L$106</f>
        <v>0</v>
      </c>
      <c r="BP98" s="148">
        <f>BP60*'Assumptions&amp;Data'!$L$106</f>
        <v>0</v>
      </c>
      <c r="BQ98" s="148">
        <f>BQ60*'Assumptions&amp;Data'!$L$106</f>
        <v>0</v>
      </c>
      <c r="BR98" s="148">
        <f>BR60*'Assumptions&amp;Data'!$L$106</f>
        <v>0</v>
      </c>
      <c r="BS98" s="148">
        <f>BS60*'Assumptions&amp;Data'!$L$106</f>
        <v>0</v>
      </c>
      <c r="BT98" s="148">
        <f>BT60*'Assumptions&amp;Data'!$L$106</f>
        <v>0</v>
      </c>
      <c r="BU98" s="148">
        <f>BU60*'Assumptions&amp;Data'!$L$106</f>
        <v>0</v>
      </c>
      <c r="BV98" s="148">
        <f>BV60*'Assumptions&amp;Data'!$L$106</f>
        <v>0</v>
      </c>
      <c r="BW98" s="148">
        <f>BW60*'Assumptions&amp;Data'!$L$106</f>
        <v>0</v>
      </c>
      <c r="BX98" s="148">
        <f>BX60*'Assumptions&amp;Data'!$L$106</f>
        <v>0</v>
      </c>
      <c r="BY98" s="148">
        <f>BY60*'Assumptions&amp;Data'!$L$106</f>
        <v>0</v>
      </c>
      <c r="BZ98" s="148">
        <f>BZ60*'Assumptions&amp;Data'!$L$106</f>
        <v>0</v>
      </c>
      <c r="CA98" s="148">
        <f>CA60*'Assumptions&amp;Data'!$L$106</f>
        <v>0</v>
      </c>
      <c r="CB98" s="148">
        <f>CB60*'Assumptions&amp;Data'!$L$106</f>
        <v>0</v>
      </c>
      <c r="CC98" s="148">
        <f>CC60*'Assumptions&amp;Data'!$L$106</f>
        <v>0</v>
      </c>
      <c r="CD98" s="148">
        <f>CD60*'Assumptions&amp;Data'!$L$106</f>
        <v>0</v>
      </c>
      <c r="CE98" s="148">
        <f>CE60*'Assumptions&amp;Data'!$L$106</f>
        <v>0</v>
      </c>
      <c r="CF98" s="148">
        <f>CF60*'Assumptions&amp;Data'!$L$106</f>
        <v>0</v>
      </c>
      <c r="CG98" s="148">
        <f>CG60*'Assumptions&amp;Data'!$L$106</f>
        <v>0</v>
      </c>
      <c r="CH98" s="148">
        <f>CH60*'Assumptions&amp;Data'!$L$106</f>
        <v>0</v>
      </c>
      <c r="CI98" s="148">
        <f>CI60*'Assumptions&amp;Data'!$L$106</f>
        <v>0</v>
      </c>
      <c r="CJ98" s="148">
        <f>CJ60*'Assumptions&amp;Data'!$L$106</f>
        <v>0</v>
      </c>
      <c r="CK98" s="148">
        <f>CK60*'Assumptions&amp;Data'!$L$106</f>
        <v>0</v>
      </c>
      <c r="CL98" s="148">
        <f>CL60*'Assumptions&amp;Data'!$L$106</f>
        <v>0</v>
      </c>
      <c r="CM98" s="148">
        <f>CM60*'Assumptions&amp;Data'!$L$106</f>
        <v>0</v>
      </c>
      <c r="CN98" s="148">
        <f>CN60*'Assumptions&amp;Data'!$L$106</f>
        <v>0</v>
      </c>
      <c r="CO98" s="148">
        <f>CO60*'Assumptions&amp;Data'!$L$106</f>
        <v>0</v>
      </c>
      <c r="CP98" s="148">
        <f>CP60*'Assumptions&amp;Data'!$L$106</f>
        <v>0</v>
      </c>
      <c r="CQ98" s="148">
        <f>CQ60*'Assumptions&amp;Data'!$L$106</f>
        <v>0</v>
      </c>
      <c r="CR98" s="148">
        <f>CR60*'Assumptions&amp;Data'!$L$106</f>
        <v>0</v>
      </c>
      <c r="CS98" s="148">
        <f>CS60*'Assumptions&amp;Data'!$L$106</f>
        <v>0</v>
      </c>
      <c r="CT98" s="148">
        <f>CT60*'Assumptions&amp;Data'!$L$106</f>
        <v>0</v>
      </c>
      <c r="CU98" s="148">
        <f>CU60*'Assumptions&amp;Data'!$L$106</f>
        <v>0</v>
      </c>
      <c r="CV98" s="148">
        <f>CV60*'Assumptions&amp;Data'!$L$106</f>
        <v>0</v>
      </c>
      <c r="CW98" s="148">
        <f>CW60*'Assumptions&amp;Data'!$L$106</f>
        <v>0</v>
      </c>
      <c r="CX98" s="148">
        <f>CX60*'Assumptions&amp;Data'!$L$106</f>
        <v>0</v>
      </c>
      <c r="CY98" s="148">
        <f>CY60*'Assumptions&amp;Data'!$L$106</f>
        <v>0</v>
      </c>
      <c r="CZ98" s="148">
        <f>CZ60*'Assumptions&amp;Data'!$L$106</f>
        <v>0</v>
      </c>
      <c r="DA98" s="148">
        <f>DA60*'Assumptions&amp;Data'!$L$106</f>
        <v>0</v>
      </c>
      <c r="DB98" s="148">
        <f>DB60*'Assumptions&amp;Data'!$L$106</f>
        <v>0</v>
      </c>
      <c r="DC98" s="148">
        <f>DC60*'Assumptions&amp;Data'!$L$106</f>
        <v>0</v>
      </c>
      <c r="DD98" s="148">
        <f>DD60*'Assumptions&amp;Data'!$L$106</f>
        <v>0</v>
      </c>
      <c r="DE98" s="148">
        <f>DE60*'Assumptions&amp;Data'!$L$106</f>
        <v>0</v>
      </c>
      <c r="DF98" s="148">
        <f>DF60*'Assumptions&amp;Data'!$L$106</f>
        <v>0</v>
      </c>
      <c r="DG98" s="148">
        <f>DG60*'Assumptions&amp;Data'!$L$106</f>
        <v>0</v>
      </c>
      <c r="DH98" s="148">
        <f>DH60*'Assumptions&amp;Data'!$L$106</f>
        <v>0</v>
      </c>
      <c r="DI98" s="148">
        <f>DI60*'Assumptions&amp;Data'!$L$106</f>
        <v>0</v>
      </c>
      <c r="DJ98" s="148">
        <f>DJ60*'Assumptions&amp;Data'!$L$106</f>
        <v>0</v>
      </c>
      <c r="DK98" s="148">
        <f>DK60*'Assumptions&amp;Data'!$L$106</f>
        <v>0</v>
      </c>
      <c r="DL98" s="148">
        <f>DL60*'Assumptions&amp;Data'!$L$106</f>
        <v>0</v>
      </c>
      <c r="DM98" s="148">
        <f>DM60*'Assumptions&amp;Data'!$L$106</f>
        <v>0</v>
      </c>
      <c r="DN98" s="148">
        <f>DN60*'Assumptions&amp;Data'!$L$106</f>
        <v>0</v>
      </c>
      <c r="DO98" s="148">
        <f>DO60*'Assumptions&amp;Data'!$L$106</f>
        <v>0</v>
      </c>
      <c r="DP98" s="148">
        <f>DP60*'Assumptions&amp;Data'!$L$106</f>
        <v>0</v>
      </c>
      <c r="DQ98" s="148">
        <f>DQ60*'Assumptions&amp;Data'!$L$106</f>
        <v>0</v>
      </c>
      <c r="DR98" s="148">
        <f>DR60*'Assumptions&amp;Data'!$L$106</f>
        <v>0</v>
      </c>
      <c r="DS98" s="148">
        <f>DS60*'Assumptions&amp;Data'!$L$106</f>
        <v>0</v>
      </c>
      <c r="DT98" s="148">
        <f>DT60*'Assumptions&amp;Data'!$L$106</f>
        <v>0</v>
      </c>
      <c r="DU98" s="148">
        <f>DU60*'Assumptions&amp;Data'!$L$106</f>
        <v>0</v>
      </c>
      <c r="DV98" s="148">
        <f>DV60*'Assumptions&amp;Data'!$L$106</f>
        <v>0</v>
      </c>
      <c r="DW98" s="148">
        <f>DW60*'Assumptions&amp;Data'!$L$106</f>
        <v>0</v>
      </c>
      <c r="DX98" s="148">
        <f>DX60*'Assumptions&amp;Data'!$L$106</f>
        <v>0</v>
      </c>
      <c r="DY98" s="148">
        <f>DY60*'Assumptions&amp;Data'!$L$106</f>
        <v>0</v>
      </c>
      <c r="DZ98" s="148">
        <f>DZ60*'Assumptions&amp;Data'!$L$106</f>
        <v>0</v>
      </c>
      <c r="EA98" s="148">
        <f>EA60*'Assumptions&amp;Data'!$L$106</f>
        <v>0</v>
      </c>
      <c r="EB98" s="148">
        <f>EB60*'Assumptions&amp;Data'!$L$106</f>
        <v>0</v>
      </c>
      <c r="EC98" s="148">
        <f>EC60*'Assumptions&amp;Data'!$L$106</f>
        <v>0</v>
      </c>
      <c r="ED98" s="148">
        <f>ED60*'Assumptions&amp;Data'!$L$106</f>
        <v>0</v>
      </c>
      <c r="EE98" s="148">
        <f>EE60*'Assumptions&amp;Data'!$L$106</f>
        <v>0</v>
      </c>
      <c r="EF98" s="148">
        <f>EF60*'Assumptions&amp;Data'!$L$106</f>
        <v>0</v>
      </c>
      <c r="EG98" s="148">
        <f>EG60*'Assumptions&amp;Data'!$L$106</f>
        <v>0</v>
      </c>
      <c r="EH98" s="148">
        <f>EH60*'Assumptions&amp;Data'!$L$106</f>
        <v>0</v>
      </c>
      <c r="EI98" s="148">
        <f>EI60*'Assumptions&amp;Data'!$L$106</f>
        <v>0</v>
      </c>
      <c r="EJ98" s="148">
        <f>EJ60*'Assumptions&amp;Data'!$L$106</f>
        <v>0</v>
      </c>
      <c r="EK98" s="148">
        <f>EK60*'Assumptions&amp;Data'!$L$106</f>
        <v>0</v>
      </c>
      <c r="EL98" s="148">
        <f>EL60*'Assumptions&amp;Data'!$L$106</f>
        <v>0</v>
      </c>
      <c r="EM98" s="148">
        <f>EM60*'Assumptions&amp;Data'!$L$106</f>
        <v>0</v>
      </c>
      <c r="EN98" s="148">
        <f>EN60*'Assumptions&amp;Data'!$L$106</f>
        <v>0</v>
      </c>
      <c r="EO98" s="148">
        <f>EO60*'Assumptions&amp;Data'!$L$106</f>
        <v>0</v>
      </c>
      <c r="EP98" s="148">
        <f>EP60*'Assumptions&amp;Data'!$L$106</f>
        <v>0</v>
      </c>
      <c r="EQ98" s="148">
        <f>EQ60*'Assumptions&amp;Data'!$L$106</f>
        <v>0</v>
      </c>
      <c r="ER98" s="148">
        <f>ER60*'Assumptions&amp;Data'!$L$106</f>
        <v>0</v>
      </c>
      <c r="ES98" s="148">
        <f>ES60*'Assumptions&amp;Data'!$L$106</f>
        <v>0</v>
      </c>
      <c r="ET98" s="148">
        <f>ET60*'Assumptions&amp;Data'!$L$106</f>
        <v>0</v>
      </c>
      <c r="EU98" s="148">
        <f>EU60*'Assumptions&amp;Data'!$L$106</f>
        <v>0</v>
      </c>
      <c r="EV98" s="148">
        <f>EV60*'Assumptions&amp;Data'!$L$106</f>
        <v>0</v>
      </c>
      <c r="EW98" s="148">
        <f>EW60*'Assumptions&amp;Data'!$L$106</f>
        <v>0</v>
      </c>
      <c r="EX98" s="148">
        <f>EX60*'Assumptions&amp;Data'!$L$106</f>
        <v>0</v>
      </c>
      <c r="EY98" s="148">
        <f>EY60*'Assumptions&amp;Data'!$L$106</f>
        <v>0</v>
      </c>
      <c r="EZ98" s="148">
        <f>EZ60*'Assumptions&amp;Data'!$L$106</f>
        <v>0</v>
      </c>
      <c r="FA98" s="148">
        <f>FA60*'Assumptions&amp;Data'!$L$106</f>
        <v>0</v>
      </c>
      <c r="FB98" s="148">
        <f>FB60*'Assumptions&amp;Data'!$L$106</f>
        <v>0</v>
      </c>
      <c r="FC98" s="148">
        <f>FC60*'Assumptions&amp;Data'!$L$106</f>
        <v>0</v>
      </c>
      <c r="FD98" s="148">
        <f>FD60*'Assumptions&amp;Data'!$L$106</f>
        <v>0</v>
      </c>
      <c r="FE98" s="148">
        <f>FE60*'Assumptions&amp;Data'!$L$106</f>
        <v>0</v>
      </c>
      <c r="FF98" s="148">
        <f>FF60*'Assumptions&amp;Data'!$L$106</f>
        <v>0</v>
      </c>
      <c r="FG98" s="148">
        <f>FG60*'Assumptions&amp;Data'!$L$106</f>
        <v>0</v>
      </c>
      <c r="FH98" s="148">
        <f>FH60*'Assumptions&amp;Data'!$L$106</f>
        <v>0</v>
      </c>
      <c r="FI98" s="148">
        <f>FI60*'Assumptions&amp;Data'!$L$106</f>
        <v>0</v>
      </c>
      <c r="FJ98" s="148">
        <f>FJ60*'Assumptions&amp;Data'!$L$106</f>
        <v>0</v>
      </c>
      <c r="FK98" s="148">
        <f>FK60*'Assumptions&amp;Data'!$L$106</f>
        <v>0</v>
      </c>
      <c r="FL98" s="148">
        <f>FL60*'Assumptions&amp;Data'!$L$106</f>
        <v>0</v>
      </c>
      <c r="FM98" s="148">
        <f>FM60*'Assumptions&amp;Data'!$L$106</f>
        <v>0</v>
      </c>
      <c r="FN98" s="148">
        <f>FN60*'Assumptions&amp;Data'!$L$106</f>
        <v>0</v>
      </c>
      <c r="FO98" s="148">
        <f>FO60*'Assumptions&amp;Data'!$L$106</f>
        <v>0</v>
      </c>
    </row>
    <row r="99" spans="1:171" x14ac:dyDescent="0.3">
      <c r="B99" s="7" t="s">
        <v>109</v>
      </c>
      <c r="C99" s="7" t="s">
        <v>112</v>
      </c>
      <c r="D99" s="53">
        <f t="shared" ref="D99:D100" si="168">SUM(F99:FO99)</f>
        <v>154158.73423016633</v>
      </c>
      <c r="F99" s="148">
        <f>F61*'Assumptions&amp;Data'!$L$107</f>
        <v>0</v>
      </c>
      <c r="G99" s="148">
        <f>G61*'Assumptions&amp;Data'!$L$107</f>
        <v>0</v>
      </c>
      <c r="H99" s="148">
        <f>H61*'Assumptions&amp;Data'!$L$107</f>
        <v>0</v>
      </c>
      <c r="I99" s="148">
        <f>I61*'Assumptions&amp;Data'!$L$107</f>
        <v>0</v>
      </c>
      <c r="J99" s="148">
        <f>J61*'Assumptions&amp;Data'!$L$107</f>
        <v>0</v>
      </c>
      <c r="K99" s="148">
        <f>K61*'Assumptions&amp;Data'!$L$107</f>
        <v>0</v>
      </c>
      <c r="L99" s="148">
        <f>L61*'Assumptions&amp;Data'!$L$107</f>
        <v>0</v>
      </c>
      <c r="M99" s="148">
        <f>M61*'Assumptions&amp;Data'!$L$107</f>
        <v>0</v>
      </c>
      <c r="N99" s="148">
        <f>N61*'Assumptions&amp;Data'!$L$107</f>
        <v>0</v>
      </c>
      <c r="O99" s="148">
        <f>O61*'Assumptions&amp;Data'!$L$107</f>
        <v>0</v>
      </c>
      <c r="P99" s="148">
        <f>P61*'Assumptions&amp;Data'!$L$107</f>
        <v>0</v>
      </c>
      <c r="Q99" s="148">
        <f>Q61*'Assumptions&amp;Data'!$L$107</f>
        <v>0</v>
      </c>
      <c r="R99" s="148">
        <f>R61*'Assumptions&amp;Data'!$L$107</f>
        <v>0</v>
      </c>
      <c r="S99" s="148">
        <f>S61*'Assumptions&amp;Data'!$L$107</f>
        <v>0</v>
      </c>
      <c r="T99" s="148">
        <f>T61*'Assumptions&amp;Data'!$L$107</f>
        <v>0</v>
      </c>
      <c r="U99" s="148">
        <f>U61*'Assumptions&amp;Data'!$L$107</f>
        <v>0</v>
      </c>
      <c r="V99" s="148">
        <f>V61*'Assumptions&amp;Data'!$L$107</f>
        <v>0</v>
      </c>
      <c r="W99" s="148">
        <f>W61*'Assumptions&amp;Data'!$L$107</f>
        <v>0</v>
      </c>
      <c r="X99" s="148">
        <f>X61*'Assumptions&amp;Data'!$L$107</f>
        <v>0</v>
      </c>
      <c r="Y99" s="148">
        <f>Y61*'Assumptions&amp;Data'!$L$107</f>
        <v>0</v>
      </c>
      <c r="Z99" s="148">
        <f>Z61*'Assumptions&amp;Data'!$L$107</f>
        <v>11561.905067262476</v>
      </c>
      <c r="AA99" s="148">
        <f>AA61*'Assumptions&amp;Data'!$L$107</f>
        <v>11561.905067262476</v>
      </c>
      <c r="AB99" s="148">
        <f>AB61*'Assumptions&amp;Data'!$L$107</f>
        <v>11561.905067262476</v>
      </c>
      <c r="AC99" s="148">
        <f>AC61*'Assumptions&amp;Data'!$L$107</f>
        <v>7707.9367115083187</v>
      </c>
      <c r="AD99" s="148">
        <f>AD61*'Assumptions&amp;Data'!$L$107</f>
        <v>7707.9367115083187</v>
      </c>
      <c r="AE99" s="148">
        <f>AE61*'Assumptions&amp;Data'!$L$107</f>
        <v>7707.9367115083187</v>
      </c>
      <c r="AF99" s="148">
        <f>AF61*'Assumptions&amp;Data'!$L$107</f>
        <v>7707.9367115083187</v>
      </c>
      <c r="AG99" s="148">
        <f>AG61*'Assumptions&amp;Data'!$L$107</f>
        <v>4624.7620269049903</v>
      </c>
      <c r="AH99" s="148">
        <f>AH61*'Assumptions&amp;Data'!$L$107</f>
        <v>4624.7620269049903</v>
      </c>
      <c r="AI99" s="148">
        <f>AI61*'Assumptions&amp;Data'!$L$107</f>
        <v>4624.7620269049903</v>
      </c>
      <c r="AJ99" s="148">
        <f>AJ61*'Assumptions&amp;Data'!$L$107</f>
        <v>4624.7620269049903</v>
      </c>
      <c r="AK99" s="148">
        <f>AK61*'Assumptions&amp;Data'!$L$107</f>
        <v>4624.7620269049903</v>
      </c>
      <c r="AL99" s="148">
        <f>AL61*'Assumptions&amp;Data'!$L$107</f>
        <v>4624.7620269049903</v>
      </c>
      <c r="AM99" s="148">
        <f>AM61*'Assumptions&amp;Data'!$L$107</f>
        <v>4624.7620269049903</v>
      </c>
      <c r="AN99" s="148">
        <f>AN61*'Assumptions&amp;Data'!$L$107</f>
        <v>4624.7620269049903</v>
      </c>
      <c r="AO99" s="148">
        <f>AO61*'Assumptions&amp;Data'!$L$107</f>
        <v>4624.7620269049903</v>
      </c>
      <c r="AP99" s="148">
        <f>AP61*'Assumptions&amp;Data'!$L$107</f>
        <v>4624.7620269049903</v>
      </c>
      <c r="AQ99" s="148">
        <f>AQ61*'Assumptions&amp;Data'!$L$107</f>
        <v>4624.7620269049903</v>
      </c>
      <c r="AR99" s="148">
        <f>AR61*'Assumptions&amp;Data'!$L$107</f>
        <v>4624.7620269049903</v>
      </c>
      <c r="AS99" s="148">
        <f>AS61*'Assumptions&amp;Data'!$L$107</f>
        <v>4624.7620269049903</v>
      </c>
      <c r="AT99" s="148">
        <f>AT61*'Assumptions&amp;Data'!$L$107</f>
        <v>4624.7620269049903</v>
      </c>
      <c r="AU99" s="148">
        <f>AU61*'Assumptions&amp;Data'!$L$107</f>
        <v>4624.7620269049903</v>
      </c>
      <c r="AV99" s="148">
        <f>AV61*'Assumptions&amp;Data'!$L$107</f>
        <v>10791.111396111646</v>
      </c>
      <c r="AW99" s="148">
        <f>AW61*'Assumptions&amp;Data'!$L$107</f>
        <v>4624.7620269049903</v>
      </c>
      <c r="AX99" s="148">
        <f>AX61*'Assumptions&amp;Data'!$L$107</f>
        <v>3853.9683557541111</v>
      </c>
      <c r="AY99" s="148">
        <f>AY61*'Assumptions&amp;Data'!$L$107</f>
        <v>0</v>
      </c>
      <c r="AZ99" s="148">
        <f>AZ61*'Assumptions&amp;Data'!$L$107</f>
        <v>0</v>
      </c>
      <c r="BA99" s="148">
        <f>BA61*'Assumptions&amp;Data'!$L$107</f>
        <v>0</v>
      </c>
      <c r="BB99" s="148">
        <f>BB61*'Assumptions&amp;Data'!$L$107</f>
        <v>0</v>
      </c>
      <c r="BC99" s="148">
        <f>BC61*'Assumptions&amp;Data'!$L$107</f>
        <v>0</v>
      </c>
      <c r="BD99" s="148">
        <f>BD61*'Assumptions&amp;Data'!$L$107</f>
        <v>0</v>
      </c>
      <c r="BE99" s="148">
        <f>BE61*'Assumptions&amp;Data'!$L$107</f>
        <v>0</v>
      </c>
      <c r="BF99" s="148">
        <f>BF61*'Assumptions&amp;Data'!$L$107</f>
        <v>0</v>
      </c>
      <c r="BG99" s="148">
        <f>BG61*'Assumptions&amp;Data'!$L$107</f>
        <v>0</v>
      </c>
      <c r="BH99" s="148">
        <f>BH61*'Assumptions&amp;Data'!$L$107</f>
        <v>0</v>
      </c>
      <c r="BI99" s="148">
        <f>BI61*'Assumptions&amp;Data'!$L$107</f>
        <v>0</v>
      </c>
      <c r="BJ99" s="148">
        <f>BJ61*'Assumptions&amp;Data'!$L$107</f>
        <v>0</v>
      </c>
      <c r="BK99" s="148">
        <f>BK61*'Assumptions&amp;Data'!$L$107</f>
        <v>0</v>
      </c>
      <c r="BL99" s="148">
        <f>BL61*'Assumptions&amp;Data'!$L$107</f>
        <v>0</v>
      </c>
      <c r="BM99" s="148">
        <f>BM61*'Assumptions&amp;Data'!$L$107</f>
        <v>0</v>
      </c>
      <c r="BN99" s="148">
        <f>BN61*'Assumptions&amp;Data'!$L$107</f>
        <v>0</v>
      </c>
      <c r="BO99" s="148">
        <f>BO61*'Assumptions&amp;Data'!$L$107</f>
        <v>0</v>
      </c>
      <c r="BP99" s="148">
        <f>BP61*'Assumptions&amp;Data'!$L$107</f>
        <v>0</v>
      </c>
      <c r="BQ99" s="148">
        <f>BQ61*'Assumptions&amp;Data'!$L$107</f>
        <v>0</v>
      </c>
      <c r="BR99" s="148">
        <f>BR61*'Assumptions&amp;Data'!$L$107</f>
        <v>0</v>
      </c>
      <c r="BS99" s="148">
        <f>BS61*'Assumptions&amp;Data'!$L$107</f>
        <v>0</v>
      </c>
      <c r="BT99" s="148">
        <f>BT61*'Assumptions&amp;Data'!$L$107</f>
        <v>0</v>
      </c>
      <c r="BU99" s="148">
        <f>BU61*'Assumptions&amp;Data'!$L$107</f>
        <v>0</v>
      </c>
      <c r="BV99" s="148">
        <f>BV61*'Assumptions&amp;Data'!$L$107</f>
        <v>0</v>
      </c>
      <c r="BW99" s="148">
        <f>BW61*'Assumptions&amp;Data'!$L$107</f>
        <v>0</v>
      </c>
      <c r="BX99" s="148">
        <f>BX61*'Assumptions&amp;Data'!$L$107</f>
        <v>0</v>
      </c>
      <c r="BY99" s="148">
        <f>BY61*'Assumptions&amp;Data'!$L$107</f>
        <v>0</v>
      </c>
      <c r="BZ99" s="148">
        <f>BZ61*'Assumptions&amp;Data'!$L$107</f>
        <v>0</v>
      </c>
      <c r="CA99" s="148">
        <f>CA61*'Assumptions&amp;Data'!$L$107</f>
        <v>0</v>
      </c>
      <c r="CB99" s="148">
        <f>CB61*'Assumptions&amp;Data'!$L$107</f>
        <v>0</v>
      </c>
      <c r="CC99" s="148">
        <f>CC61*'Assumptions&amp;Data'!$L$107</f>
        <v>0</v>
      </c>
      <c r="CD99" s="148">
        <f>CD61*'Assumptions&amp;Data'!$L$107</f>
        <v>0</v>
      </c>
      <c r="CE99" s="148">
        <f>CE61*'Assumptions&amp;Data'!$L$107</f>
        <v>0</v>
      </c>
      <c r="CF99" s="148">
        <f>CF61*'Assumptions&amp;Data'!$L$107</f>
        <v>0</v>
      </c>
      <c r="CG99" s="148">
        <f>CG61*'Assumptions&amp;Data'!$L$107</f>
        <v>0</v>
      </c>
      <c r="CH99" s="148">
        <f>CH61*'Assumptions&amp;Data'!$L$107</f>
        <v>0</v>
      </c>
      <c r="CI99" s="148">
        <f>CI61*'Assumptions&amp;Data'!$L$107</f>
        <v>0</v>
      </c>
      <c r="CJ99" s="148">
        <f>CJ61*'Assumptions&amp;Data'!$L$107</f>
        <v>0</v>
      </c>
      <c r="CK99" s="148">
        <f>CK61*'Assumptions&amp;Data'!$L$107</f>
        <v>0</v>
      </c>
      <c r="CL99" s="148">
        <f>CL61*'Assumptions&amp;Data'!$L$107</f>
        <v>0</v>
      </c>
      <c r="CM99" s="148">
        <f>CM61*'Assumptions&amp;Data'!$L$107</f>
        <v>0</v>
      </c>
      <c r="CN99" s="148">
        <f>CN61*'Assumptions&amp;Data'!$L$107</f>
        <v>0</v>
      </c>
      <c r="CO99" s="148">
        <f>CO61*'Assumptions&amp;Data'!$L$107</f>
        <v>0</v>
      </c>
      <c r="CP99" s="148">
        <f>CP61*'Assumptions&amp;Data'!$L$107</f>
        <v>0</v>
      </c>
      <c r="CQ99" s="148">
        <f>CQ61*'Assumptions&amp;Data'!$L$107</f>
        <v>0</v>
      </c>
      <c r="CR99" s="148">
        <f>CR61*'Assumptions&amp;Data'!$L$107</f>
        <v>0</v>
      </c>
      <c r="CS99" s="148">
        <f>CS61*'Assumptions&amp;Data'!$L$107</f>
        <v>0</v>
      </c>
      <c r="CT99" s="148">
        <f>CT61*'Assumptions&amp;Data'!$L$107</f>
        <v>0</v>
      </c>
      <c r="CU99" s="148">
        <f>CU61*'Assumptions&amp;Data'!$L$107</f>
        <v>0</v>
      </c>
      <c r="CV99" s="148">
        <f>CV61*'Assumptions&amp;Data'!$L$107</f>
        <v>0</v>
      </c>
      <c r="CW99" s="148">
        <f>CW61*'Assumptions&amp;Data'!$L$107</f>
        <v>0</v>
      </c>
      <c r="CX99" s="148">
        <f>CX61*'Assumptions&amp;Data'!$L$107</f>
        <v>0</v>
      </c>
      <c r="CY99" s="148">
        <f>CY61*'Assumptions&amp;Data'!$L$107</f>
        <v>0</v>
      </c>
      <c r="CZ99" s="148">
        <f>CZ61*'Assumptions&amp;Data'!$L$107</f>
        <v>0</v>
      </c>
      <c r="DA99" s="148">
        <f>DA61*'Assumptions&amp;Data'!$L$107</f>
        <v>0</v>
      </c>
      <c r="DB99" s="148">
        <f>DB61*'Assumptions&amp;Data'!$L$107</f>
        <v>0</v>
      </c>
      <c r="DC99" s="148">
        <f>DC61*'Assumptions&amp;Data'!$L$107</f>
        <v>0</v>
      </c>
      <c r="DD99" s="148">
        <f>DD61*'Assumptions&amp;Data'!$L$107</f>
        <v>0</v>
      </c>
      <c r="DE99" s="148">
        <f>DE61*'Assumptions&amp;Data'!$L$107</f>
        <v>0</v>
      </c>
      <c r="DF99" s="148">
        <f>DF61*'Assumptions&amp;Data'!$L$107</f>
        <v>0</v>
      </c>
      <c r="DG99" s="148">
        <f>DG61*'Assumptions&amp;Data'!$L$107</f>
        <v>0</v>
      </c>
      <c r="DH99" s="148">
        <f>DH61*'Assumptions&amp;Data'!$L$107</f>
        <v>0</v>
      </c>
      <c r="DI99" s="148">
        <f>DI61*'Assumptions&amp;Data'!$L$107</f>
        <v>0</v>
      </c>
      <c r="DJ99" s="148">
        <f>DJ61*'Assumptions&amp;Data'!$L$107</f>
        <v>0</v>
      </c>
      <c r="DK99" s="148">
        <f>DK61*'Assumptions&amp;Data'!$L$107</f>
        <v>0</v>
      </c>
      <c r="DL99" s="148">
        <f>DL61*'Assumptions&amp;Data'!$L$107</f>
        <v>0</v>
      </c>
      <c r="DM99" s="148">
        <f>DM61*'Assumptions&amp;Data'!$L$107</f>
        <v>0</v>
      </c>
      <c r="DN99" s="148">
        <f>DN61*'Assumptions&amp;Data'!$L$107</f>
        <v>0</v>
      </c>
      <c r="DO99" s="148">
        <f>DO61*'Assumptions&amp;Data'!$L$107</f>
        <v>0</v>
      </c>
      <c r="DP99" s="148">
        <f>DP61*'Assumptions&amp;Data'!$L$107</f>
        <v>0</v>
      </c>
      <c r="DQ99" s="148">
        <f>DQ61*'Assumptions&amp;Data'!$L$107</f>
        <v>0</v>
      </c>
      <c r="DR99" s="148">
        <f>DR61*'Assumptions&amp;Data'!$L$107</f>
        <v>0</v>
      </c>
      <c r="DS99" s="148">
        <f>DS61*'Assumptions&amp;Data'!$L$107</f>
        <v>0</v>
      </c>
      <c r="DT99" s="148">
        <f>DT61*'Assumptions&amp;Data'!$L$107</f>
        <v>0</v>
      </c>
      <c r="DU99" s="148">
        <f>DU61*'Assumptions&amp;Data'!$L$107</f>
        <v>0</v>
      </c>
      <c r="DV99" s="148">
        <f>DV61*'Assumptions&amp;Data'!$L$107</f>
        <v>0</v>
      </c>
      <c r="DW99" s="148">
        <f>DW61*'Assumptions&amp;Data'!$L$107</f>
        <v>0</v>
      </c>
      <c r="DX99" s="148">
        <f>DX61*'Assumptions&amp;Data'!$L$107</f>
        <v>0</v>
      </c>
      <c r="DY99" s="148">
        <f>DY61*'Assumptions&amp;Data'!$L$107</f>
        <v>0</v>
      </c>
      <c r="DZ99" s="148">
        <f>DZ61*'Assumptions&amp;Data'!$L$107</f>
        <v>0</v>
      </c>
      <c r="EA99" s="148">
        <f>EA61*'Assumptions&amp;Data'!$L$107</f>
        <v>0</v>
      </c>
      <c r="EB99" s="148">
        <f>EB61*'Assumptions&amp;Data'!$L$107</f>
        <v>0</v>
      </c>
      <c r="EC99" s="148">
        <f>EC61*'Assumptions&amp;Data'!$L$107</f>
        <v>0</v>
      </c>
      <c r="ED99" s="148">
        <f>ED61*'Assumptions&amp;Data'!$L$107</f>
        <v>0</v>
      </c>
      <c r="EE99" s="148">
        <f>EE61*'Assumptions&amp;Data'!$L$107</f>
        <v>0</v>
      </c>
      <c r="EF99" s="148">
        <f>EF61*'Assumptions&amp;Data'!$L$107</f>
        <v>0</v>
      </c>
      <c r="EG99" s="148">
        <f>EG61*'Assumptions&amp;Data'!$L$107</f>
        <v>0</v>
      </c>
      <c r="EH99" s="148">
        <f>EH61*'Assumptions&amp;Data'!$L$107</f>
        <v>0</v>
      </c>
      <c r="EI99" s="148">
        <f>EI61*'Assumptions&amp;Data'!$L$107</f>
        <v>0</v>
      </c>
      <c r="EJ99" s="148">
        <f>EJ61*'Assumptions&amp;Data'!$L$107</f>
        <v>0</v>
      </c>
      <c r="EK99" s="148">
        <f>EK61*'Assumptions&amp;Data'!$L$107</f>
        <v>0</v>
      </c>
      <c r="EL99" s="148">
        <f>EL61*'Assumptions&amp;Data'!$L$107</f>
        <v>0</v>
      </c>
      <c r="EM99" s="148">
        <f>EM61*'Assumptions&amp;Data'!$L$107</f>
        <v>0</v>
      </c>
      <c r="EN99" s="148">
        <f>EN61*'Assumptions&amp;Data'!$L$107</f>
        <v>0</v>
      </c>
      <c r="EO99" s="148">
        <f>EO61*'Assumptions&amp;Data'!$L$107</f>
        <v>0</v>
      </c>
      <c r="EP99" s="148">
        <f>EP61*'Assumptions&amp;Data'!$L$107</f>
        <v>0</v>
      </c>
      <c r="EQ99" s="148">
        <f>EQ61*'Assumptions&amp;Data'!$L$107</f>
        <v>0</v>
      </c>
      <c r="ER99" s="148">
        <f>ER61*'Assumptions&amp;Data'!$L$107</f>
        <v>0</v>
      </c>
      <c r="ES99" s="148">
        <f>ES61*'Assumptions&amp;Data'!$L$107</f>
        <v>0</v>
      </c>
      <c r="ET99" s="148">
        <f>ET61*'Assumptions&amp;Data'!$L$107</f>
        <v>0</v>
      </c>
      <c r="EU99" s="148">
        <f>EU61*'Assumptions&amp;Data'!$L$107</f>
        <v>0</v>
      </c>
      <c r="EV99" s="148">
        <f>EV61*'Assumptions&amp;Data'!$L$107</f>
        <v>0</v>
      </c>
      <c r="EW99" s="148">
        <f>EW61*'Assumptions&amp;Data'!$L$107</f>
        <v>0</v>
      </c>
      <c r="EX99" s="148">
        <f>EX61*'Assumptions&amp;Data'!$L$107</f>
        <v>0</v>
      </c>
      <c r="EY99" s="148">
        <f>EY61*'Assumptions&amp;Data'!$L$107</f>
        <v>0</v>
      </c>
      <c r="EZ99" s="148">
        <f>EZ61*'Assumptions&amp;Data'!$L$107</f>
        <v>0</v>
      </c>
      <c r="FA99" s="148">
        <f>FA61*'Assumptions&amp;Data'!$L$107</f>
        <v>0</v>
      </c>
      <c r="FB99" s="148">
        <f>FB61*'Assumptions&amp;Data'!$L$107</f>
        <v>0</v>
      </c>
      <c r="FC99" s="148">
        <f>FC61*'Assumptions&amp;Data'!$L$107</f>
        <v>0</v>
      </c>
      <c r="FD99" s="148">
        <f>FD61*'Assumptions&amp;Data'!$L$107</f>
        <v>0</v>
      </c>
      <c r="FE99" s="148">
        <f>FE61*'Assumptions&amp;Data'!$L$107</f>
        <v>0</v>
      </c>
      <c r="FF99" s="148">
        <f>FF61*'Assumptions&amp;Data'!$L$107</f>
        <v>0</v>
      </c>
      <c r="FG99" s="148">
        <f>FG61*'Assumptions&amp;Data'!$L$107</f>
        <v>0</v>
      </c>
      <c r="FH99" s="148">
        <f>FH61*'Assumptions&amp;Data'!$L$107</f>
        <v>0</v>
      </c>
      <c r="FI99" s="148">
        <f>FI61*'Assumptions&amp;Data'!$L$107</f>
        <v>0</v>
      </c>
      <c r="FJ99" s="148">
        <f>FJ61*'Assumptions&amp;Data'!$L$107</f>
        <v>0</v>
      </c>
      <c r="FK99" s="148">
        <f>FK61*'Assumptions&amp;Data'!$L$107</f>
        <v>0</v>
      </c>
      <c r="FL99" s="148">
        <f>FL61*'Assumptions&amp;Data'!$L$107</f>
        <v>0</v>
      </c>
      <c r="FM99" s="148">
        <f>FM61*'Assumptions&amp;Data'!$L$107</f>
        <v>0</v>
      </c>
      <c r="FN99" s="148">
        <f>FN61*'Assumptions&amp;Data'!$L$107</f>
        <v>0</v>
      </c>
      <c r="FO99" s="148">
        <f>FO61*'Assumptions&amp;Data'!$L$107</f>
        <v>0</v>
      </c>
    </row>
    <row r="100" spans="1:171" x14ac:dyDescent="0.3">
      <c r="B100" s="7" t="s">
        <v>110</v>
      </c>
      <c r="C100" s="7" t="s">
        <v>112</v>
      </c>
      <c r="D100" s="53">
        <f t="shared" si="168"/>
        <v>231238.10134524939</v>
      </c>
      <c r="F100" s="148">
        <f>F62*'Assumptions&amp;Data'!$L$108</f>
        <v>0</v>
      </c>
      <c r="G100" s="148">
        <f>G62*'Assumptions&amp;Data'!$L$108</f>
        <v>0</v>
      </c>
      <c r="H100" s="148">
        <f>H62*'Assumptions&amp;Data'!$L$108</f>
        <v>0</v>
      </c>
      <c r="I100" s="148">
        <f>I62*'Assumptions&amp;Data'!$L$108</f>
        <v>0</v>
      </c>
      <c r="J100" s="148">
        <f>J62*'Assumptions&amp;Data'!$L$108</f>
        <v>0</v>
      </c>
      <c r="K100" s="148">
        <f>K62*'Assumptions&amp;Data'!$L$108</f>
        <v>0</v>
      </c>
      <c r="L100" s="148">
        <f>L62*'Assumptions&amp;Data'!$L$108</f>
        <v>0</v>
      </c>
      <c r="M100" s="148">
        <f>M62*'Assumptions&amp;Data'!$L$108</f>
        <v>0</v>
      </c>
      <c r="N100" s="148">
        <f>N62*'Assumptions&amp;Data'!$L$108</f>
        <v>0</v>
      </c>
      <c r="O100" s="148">
        <f>O62*'Assumptions&amp;Data'!$L$108</f>
        <v>0</v>
      </c>
      <c r="P100" s="148">
        <f>P62*'Assumptions&amp;Data'!$L$108</f>
        <v>0</v>
      </c>
      <c r="Q100" s="148">
        <f>Q62*'Assumptions&amp;Data'!$L$108</f>
        <v>0</v>
      </c>
      <c r="R100" s="148">
        <f>R62*'Assumptions&amp;Data'!$L$108</f>
        <v>0</v>
      </c>
      <c r="S100" s="148">
        <f>S62*'Assumptions&amp;Data'!$L$108</f>
        <v>0</v>
      </c>
      <c r="T100" s="148">
        <f>T62*'Assumptions&amp;Data'!$L$108</f>
        <v>0</v>
      </c>
      <c r="U100" s="148">
        <f>U62*'Assumptions&amp;Data'!$L$108</f>
        <v>0</v>
      </c>
      <c r="V100" s="148">
        <f>V62*'Assumptions&amp;Data'!$L$108</f>
        <v>0</v>
      </c>
      <c r="W100" s="148">
        <f>W62*'Assumptions&amp;Data'!$L$108</f>
        <v>0</v>
      </c>
      <c r="X100" s="148">
        <f>X62*'Assumptions&amp;Data'!$L$108</f>
        <v>0</v>
      </c>
      <c r="Y100" s="148">
        <f>Y62*'Assumptions&amp;Data'!$L$108</f>
        <v>0</v>
      </c>
      <c r="Z100" s="148">
        <f>Z62*'Assumptions&amp;Data'!$L$108</f>
        <v>0</v>
      </c>
      <c r="AA100" s="148">
        <f>AA62*'Assumptions&amp;Data'!$L$108</f>
        <v>0</v>
      </c>
      <c r="AB100" s="148">
        <f>AB62*'Assumptions&amp;Data'!$L$108</f>
        <v>0</v>
      </c>
      <c r="AC100" s="148">
        <f>AC62*'Assumptions&amp;Data'!$L$108</f>
        <v>0</v>
      </c>
      <c r="AD100" s="148">
        <f>AD62*'Assumptions&amp;Data'!$L$108</f>
        <v>0</v>
      </c>
      <c r="AE100" s="148">
        <f>AE62*'Assumptions&amp;Data'!$L$108</f>
        <v>0</v>
      </c>
      <c r="AF100" s="148">
        <f>AF62*'Assumptions&amp;Data'!$L$108</f>
        <v>0</v>
      </c>
      <c r="AG100" s="148">
        <f>AG62*'Assumptions&amp;Data'!$L$108</f>
        <v>0</v>
      </c>
      <c r="AH100" s="148">
        <f>AH62*'Assumptions&amp;Data'!$L$108</f>
        <v>0</v>
      </c>
      <c r="AI100" s="148">
        <f>AI62*'Assumptions&amp;Data'!$L$108</f>
        <v>0</v>
      </c>
      <c r="AJ100" s="148">
        <f>AJ62*'Assumptions&amp;Data'!$L$108</f>
        <v>0</v>
      </c>
      <c r="AK100" s="148">
        <f>AK62*'Assumptions&amp;Data'!$L$108</f>
        <v>0</v>
      </c>
      <c r="AL100" s="148">
        <f>AL62*'Assumptions&amp;Data'!$L$108</f>
        <v>17342.857600893716</v>
      </c>
      <c r="AM100" s="148">
        <f>AM62*'Assumptions&amp;Data'!$L$108</f>
        <v>17342.857600893716</v>
      </c>
      <c r="AN100" s="148">
        <f>AN62*'Assumptions&amp;Data'!$L$108</f>
        <v>17342.857600893716</v>
      </c>
      <c r="AO100" s="148">
        <f>AO62*'Assumptions&amp;Data'!$L$108</f>
        <v>11561.905067262478</v>
      </c>
      <c r="AP100" s="148">
        <f>AP62*'Assumptions&amp;Data'!$L$108</f>
        <v>11561.905067262478</v>
      </c>
      <c r="AQ100" s="148">
        <f>AQ62*'Assumptions&amp;Data'!$L$108</f>
        <v>11561.905067262478</v>
      </c>
      <c r="AR100" s="148">
        <f>AR62*'Assumptions&amp;Data'!$L$108</f>
        <v>11561.905067262478</v>
      </c>
      <c r="AS100" s="148">
        <f>AS62*'Assumptions&amp;Data'!$L$108</f>
        <v>6937.1430403574859</v>
      </c>
      <c r="AT100" s="148">
        <f>AT62*'Assumptions&amp;Data'!$L$108</f>
        <v>6937.1430403574859</v>
      </c>
      <c r="AU100" s="148">
        <f>AU62*'Assumptions&amp;Data'!$L$108</f>
        <v>6937.1430403574859</v>
      </c>
      <c r="AV100" s="148">
        <f>AV62*'Assumptions&amp;Data'!$L$108</f>
        <v>6937.1430403574859</v>
      </c>
      <c r="AW100" s="148">
        <f>AW62*'Assumptions&amp;Data'!$L$108</f>
        <v>6937.1430403574859</v>
      </c>
      <c r="AX100" s="148">
        <f>AX62*'Assumptions&amp;Data'!$L$108</f>
        <v>6937.1430403574859</v>
      </c>
      <c r="AY100" s="148">
        <f>AY62*'Assumptions&amp;Data'!$L$108</f>
        <v>6937.1430403574859</v>
      </c>
      <c r="AZ100" s="148">
        <f>AZ62*'Assumptions&amp;Data'!$L$108</f>
        <v>6937.1430403574859</v>
      </c>
      <c r="BA100" s="148">
        <f>BA62*'Assumptions&amp;Data'!$L$108</f>
        <v>6937.1430403574859</v>
      </c>
      <c r="BB100" s="148">
        <f>BB62*'Assumptions&amp;Data'!$L$108</f>
        <v>6937.1430403574859</v>
      </c>
      <c r="BC100" s="148">
        <f>BC62*'Assumptions&amp;Data'!$L$108</f>
        <v>6937.1430403574859</v>
      </c>
      <c r="BD100" s="148">
        <f>BD62*'Assumptions&amp;Data'!$L$108</f>
        <v>6937.1430403574859</v>
      </c>
      <c r="BE100" s="148">
        <f>BE62*'Assumptions&amp;Data'!$L$108</f>
        <v>6937.1430403574859</v>
      </c>
      <c r="BF100" s="148">
        <f>BF62*'Assumptions&amp;Data'!$L$108</f>
        <v>6937.1430403574859</v>
      </c>
      <c r="BG100" s="148">
        <f>BG62*'Assumptions&amp;Data'!$L$108</f>
        <v>6937.1430403574859</v>
      </c>
      <c r="BH100" s="148">
        <f>BH62*'Assumptions&amp;Data'!$L$108</f>
        <v>16186.667094167469</v>
      </c>
      <c r="BI100" s="148">
        <f>BI62*'Assumptions&amp;Data'!$L$108</f>
        <v>6937.1430403574859</v>
      </c>
      <c r="BJ100" s="148">
        <f>BJ62*'Assumptions&amp;Data'!$L$108</f>
        <v>5780.9525336311663</v>
      </c>
      <c r="BK100" s="148">
        <f>BK62*'Assumptions&amp;Data'!$L$108</f>
        <v>0</v>
      </c>
      <c r="BL100" s="148">
        <f>BL62*'Assumptions&amp;Data'!$L$108</f>
        <v>0</v>
      </c>
      <c r="BM100" s="148">
        <f>BM62*'Assumptions&amp;Data'!$L$108</f>
        <v>0</v>
      </c>
      <c r="BN100" s="148">
        <f>BN62*'Assumptions&amp;Data'!$L$108</f>
        <v>0</v>
      </c>
      <c r="BO100" s="148">
        <f>BO62*'Assumptions&amp;Data'!$L$108</f>
        <v>0</v>
      </c>
      <c r="BP100" s="148">
        <f>BP62*'Assumptions&amp;Data'!$L$108</f>
        <v>0</v>
      </c>
      <c r="BQ100" s="148">
        <f>BQ62*'Assumptions&amp;Data'!$L$108</f>
        <v>0</v>
      </c>
      <c r="BR100" s="148">
        <f>BR62*'Assumptions&amp;Data'!$L$108</f>
        <v>0</v>
      </c>
      <c r="BS100" s="148">
        <f>BS62*'Assumptions&amp;Data'!$L$108</f>
        <v>0</v>
      </c>
      <c r="BT100" s="148">
        <f>BT62*'Assumptions&amp;Data'!$L$108</f>
        <v>0</v>
      </c>
      <c r="BU100" s="148">
        <f>BU62*'Assumptions&amp;Data'!$L$108</f>
        <v>0</v>
      </c>
      <c r="BV100" s="148">
        <f>BV62*'Assumptions&amp;Data'!$L$108</f>
        <v>0</v>
      </c>
      <c r="BW100" s="148">
        <f>BW62*'Assumptions&amp;Data'!$L$108</f>
        <v>0</v>
      </c>
      <c r="BX100" s="148">
        <f>BX62*'Assumptions&amp;Data'!$L$108</f>
        <v>0</v>
      </c>
      <c r="BY100" s="148">
        <f>BY62*'Assumptions&amp;Data'!$L$108</f>
        <v>0</v>
      </c>
      <c r="BZ100" s="148">
        <f>BZ62*'Assumptions&amp;Data'!$L$108</f>
        <v>0</v>
      </c>
      <c r="CA100" s="148">
        <f>CA62*'Assumptions&amp;Data'!$L$108</f>
        <v>0</v>
      </c>
      <c r="CB100" s="148">
        <f>CB62*'Assumptions&amp;Data'!$L$108</f>
        <v>0</v>
      </c>
      <c r="CC100" s="148">
        <f>CC62*'Assumptions&amp;Data'!$L$108</f>
        <v>0</v>
      </c>
      <c r="CD100" s="148">
        <f>CD62*'Assumptions&amp;Data'!$L$108</f>
        <v>0</v>
      </c>
      <c r="CE100" s="148">
        <f>CE62*'Assumptions&amp;Data'!$L$108</f>
        <v>0</v>
      </c>
      <c r="CF100" s="148">
        <f>CF62*'Assumptions&amp;Data'!$L$108</f>
        <v>0</v>
      </c>
      <c r="CG100" s="148">
        <f>CG62*'Assumptions&amp;Data'!$L$108</f>
        <v>0</v>
      </c>
      <c r="CH100" s="148">
        <f>CH62*'Assumptions&amp;Data'!$L$108</f>
        <v>0</v>
      </c>
      <c r="CI100" s="148">
        <f>CI62*'Assumptions&amp;Data'!$L$108</f>
        <v>0</v>
      </c>
      <c r="CJ100" s="148">
        <f>CJ62*'Assumptions&amp;Data'!$L$108</f>
        <v>0</v>
      </c>
      <c r="CK100" s="148">
        <f>CK62*'Assumptions&amp;Data'!$L$108</f>
        <v>0</v>
      </c>
      <c r="CL100" s="148">
        <f>CL62*'Assumptions&amp;Data'!$L$108</f>
        <v>0</v>
      </c>
      <c r="CM100" s="148">
        <f>CM62*'Assumptions&amp;Data'!$L$108</f>
        <v>0</v>
      </c>
      <c r="CN100" s="148">
        <f>CN62*'Assumptions&amp;Data'!$L$108</f>
        <v>0</v>
      </c>
      <c r="CO100" s="148">
        <f>CO62*'Assumptions&amp;Data'!$L$108</f>
        <v>0</v>
      </c>
      <c r="CP100" s="148">
        <f>CP62*'Assumptions&amp;Data'!$L$108</f>
        <v>0</v>
      </c>
      <c r="CQ100" s="148">
        <f>CQ62*'Assumptions&amp;Data'!$L$108</f>
        <v>0</v>
      </c>
      <c r="CR100" s="148">
        <f>CR62*'Assumptions&amp;Data'!$L$108</f>
        <v>0</v>
      </c>
      <c r="CS100" s="148">
        <f>CS62*'Assumptions&amp;Data'!$L$108</f>
        <v>0</v>
      </c>
      <c r="CT100" s="148">
        <f>CT62*'Assumptions&amp;Data'!$L$108</f>
        <v>0</v>
      </c>
      <c r="CU100" s="148">
        <f>CU62*'Assumptions&amp;Data'!$L$108</f>
        <v>0</v>
      </c>
      <c r="CV100" s="148">
        <f>CV62*'Assumptions&amp;Data'!$L$108</f>
        <v>0</v>
      </c>
      <c r="CW100" s="148">
        <f>CW62*'Assumptions&amp;Data'!$L$108</f>
        <v>0</v>
      </c>
      <c r="CX100" s="148">
        <f>CX62*'Assumptions&amp;Data'!$L$108</f>
        <v>0</v>
      </c>
      <c r="CY100" s="148">
        <f>CY62*'Assumptions&amp;Data'!$L$108</f>
        <v>0</v>
      </c>
      <c r="CZ100" s="148">
        <f>CZ62*'Assumptions&amp;Data'!$L$108</f>
        <v>0</v>
      </c>
      <c r="DA100" s="148">
        <f>DA62*'Assumptions&amp;Data'!$L$108</f>
        <v>0</v>
      </c>
      <c r="DB100" s="148">
        <f>DB62*'Assumptions&amp;Data'!$L$108</f>
        <v>0</v>
      </c>
      <c r="DC100" s="148">
        <f>DC62*'Assumptions&amp;Data'!$L$108</f>
        <v>0</v>
      </c>
      <c r="DD100" s="148">
        <f>DD62*'Assumptions&amp;Data'!$L$108</f>
        <v>0</v>
      </c>
      <c r="DE100" s="148">
        <f>DE62*'Assumptions&amp;Data'!$L$108</f>
        <v>0</v>
      </c>
      <c r="DF100" s="148">
        <f>DF62*'Assumptions&amp;Data'!$L$108</f>
        <v>0</v>
      </c>
      <c r="DG100" s="148">
        <f>DG62*'Assumptions&amp;Data'!$L$108</f>
        <v>0</v>
      </c>
      <c r="DH100" s="148">
        <f>DH62*'Assumptions&amp;Data'!$L$108</f>
        <v>0</v>
      </c>
      <c r="DI100" s="148">
        <f>DI62*'Assumptions&amp;Data'!$L$108</f>
        <v>0</v>
      </c>
      <c r="DJ100" s="148">
        <f>DJ62*'Assumptions&amp;Data'!$L$108</f>
        <v>0</v>
      </c>
      <c r="DK100" s="148">
        <f>DK62*'Assumptions&amp;Data'!$L$108</f>
        <v>0</v>
      </c>
      <c r="DL100" s="148">
        <f>DL62*'Assumptions&amp;Data'!$L$108</f>
        <v>0</v>
      </c>
      <c r="DM100" s="148">
        <f>DM62*'Assumptions&amp;Data'!$L$108</f>
        <v>0</v>
      </c>
      <c r="DN100" s="148">
        <f>DN62*'Assumptions&amp;Data'!$L$108</f>
        <v>0</v>
      </c>
      <c r="DO100" s="148">
        <f>DO62*'Assumptions&amp;Data'!$L$108</f>
        <v>0</v>
      </c>
      <c r="DP100" s="148">
        <f>DP62*'Assumptions&amp;Data'!$L$108</f>
        <v>0</v>
      </c>
      <c r="DQ100" s="148">
        <f>DQ62*'Assumptions&amp;Data'!$L$108</f>
        <v>0</v>
      </c>
      <c r="DR100" s="148">
        <f>DR62*'Assumptions&amp;Data'!$L$108</f>
        <v>0</v>
      </c>
      <c r="DS100" s="148">
        <f>DS62*'Assumptions&amp;Data'!$L$108</f>
        <v>0</v>
      </c>
      <c r="DT100" s="148">
        <f>DT62*'Assumptions&amp;Data'!$L$108</f>
        <v>0</v>
      </c>
      <c r="DU100" s="148">
        <f>DU62*'Assumptions&amp;Data'!$L$108</f>
        <v>0</v>
      </c>
      <c r="DV100" s="148">
        <f>DV62*'Assumptions&amp;Data'!$L$108</f>
        <v>0</v>
      </c>
      <c r="DW100" s="148">
        <f>DW62*'Assumptions&amp;Data'!$L$108</f>
        <v>0</v>
      </c>
      <c r="DX100" s="148">
        <f>DX62*'Assumptions&amp;Data'!$L$108</f>
        <v>0</v>
      </c>
      <c r="DY100" s="148">
        <f>DY62*'Assumptions&amp;Data'!$L$108</f>
        <v>0</v>
      </c>
      <c r="DZ100" s="148">
        <f>DZ62*'Assumptions&amp;Data'!$L$108</f>
        <v>0</v>
      </c>
      <c r="EA100" s="148">
        <f>EA62*'Assumptions&amp;Data'!$L$108</f>
        <v>0</v>
      </c>
      <c r="EB100" s="148">
        <f>EB62*'Assumptions&amp;Data'!$L$108</f>
        <v>0</v>
      </c>
      <c r="EC100" s="148">
        <f>EC62*'Assumptions&amp;Data'!$L$108</f>
        <v>0</v>
      </c>
      <c r="ED100" s="148">
        <f>ED62*'Assumptions&amp;Data'!$L$108</f>
        <v>0</v>
      </c>
      <c r="EE100" s="148">
        <f>EE62*'Assumptions&amp;Data'!$L$108</f>
        <v>0</v>
      </c>
      <c r="EF100" s="148">
        <f>EF62*'Assumptions&amp;Data'!$L$108</f>
        <v>0</v>
      </c>
      <c r="EG100" s="148">
        <f>EG62*'Assumptions&amp;Data'!$L$108</f>
        <v>0</v>
      </c>
      <c r="EH100" s="148">
        <f>EH62*'Assumptions&amp;Data'!$L$108</f>
        <v>0</v>
      </c>
      <c r="EI100" s="148">
        <f>EI62*'Assumptions&amp;Data'!$L$108</f>
        <v>0</v>
      </c>
      <c r="EJ100" s="148">
        <f>EJ62*'Assumptions&amp;Data'!$L$108</f>
        <v>0</v>
      </c>
      <c r="EK100" s="148">
        <f>EK62*'Assumptions&amp;Data'!$L$108</f>
        <v>0</v>
      </c>
      <c r="EL100" s="148">
        <f>EL62*'Assumptions&amp;Data'!$L$108</f>
        <v>0</v>
      </c>
      <c r="EM100" s="148">
        <f>EM62*'Assumptions&amp;Data'!$L$108</f>
        <v>0</v>
      </c>
      <c r="EN100" s="148">
        <f>EN62*'Assumptions&amp;Data'!$L$108</f>
        <v>0</v>
      </c>
      <c r="EO100" s="148">
        <f>EO62*'Assumptions&amp;Data'!$L$108</f>
        <v>0</v>
      </c>
      <c r="EP100" s="148">
        <f>EP62*'Assumptions&amp;Data'!$L$108</f>
        <v>0</v>
      </c>
      <c r="EQ100" s="148">
        <f>EQ62*'Assumptions&amp;Data'!$L$108</f>
        <v>0</v>
      </c>
      <c r="ER100" s="148">
        <f>ER62*'Assumptions&amp;Data'!$L$108</f>
        <v>0</v>
      </c>
      <c r="ES100" s="148">
        <f>ES62*'Assumptions&amp;Data'!$L$108</f>
        <v>0</v>
      </c>
      <c r="ET100" s="148">
        <f>ET62*'Assumptions&amp;Data'!$L$108</f>
        <v>0</v>
      </c>
      <c r="EU100" s="148">
        <f>EU62*'Assumptions&amp;Data'!$L$108</f>
        <v>0</v>
      </c>
      <c r="EV100" s="148">
        <f>EV62*'Assumptions&amp;Data'!$L$108</f>
        <v>0</v>
      </c>
      <c r="EW100" s="148">
        <f>EW62*'Assumptions&amp;Data'!$L$108</f>
        <v>0</v>
      </c>
      <c r="EX100" s="148">
        <f>EX62*'Assumptions&amp;Data'!$L$108</f>
        <v>0</v>
      </c>
      <c r="EY100" s="148">
        <f>EY62*'Assumptions&amp;Data'!$L$108</f>
        <v>0</v>
      </c>
      <c r="EZ100" s="148">
        <f>EZ62*'Assumptions&amp;Data'!$L$108</f>
        <v>0</v>
      </c>
      <c r="FA100" s="148">
        <f>FA62*'Assumptions&amp;Data'!$L$108</f>
        <v>0</v>
      </c>
      <c r="FB100" s="148">
        <f>FB62*'Assumptions&amp;Data'!$L$108</f>
        <v>0</v>
      </c>
      <c r="FC100" s="148">
        <f>FC62*'Assumptions&amp;Data'!$L$108</f>
        <v>0</v>
      </c>
      <c r="FD100" s="148">
        <f>FD62*'Assumptions&amp;Data'!$L$108</f>
        <v>0</v>
      </c>
      <c r="FE100" s="148">
        <f>FE62*'Assumptions&amp;Data'!$L$108</f>
        <v>0</v>
      </c>
      <c r="FF100" s="148">
        <f>FF62*'Assumptions&amp;Data'!$L$108</f>
        <v>0</v>
      </c>
      <c r="FG100" s="148">
        <f>FG62*'Assumptions&amp;Data'!$L$108</f>
        <v>0</v>
      </c>
      <c r="FH100" s="148">
        <f>FH62*'Assumptions&amp;Data'!$L$108</f>
        <v>0</v>
      </c>
      <c r="FI100" s="148">
        <f>FI62*'Assumptions&amp;Data'!$L$108</f>
        <v>0</v>
      </c>
      <c r="FJ100" s="148">
        <f>FJ62*'Assumptions&amp;Data'!$L$108</f>
        <v>0</v>
      </c>
      <c r="FK100" s="148">
        <f>FK62*'Assumptions&amp;Data'!$L$108</f>
        <v>0</v>
      </c>
      <c r="FL100" s="148">
        <f>FL62*'Assumptions&amp;Data'!$L$108</f>
        <v>0</v>
      </c>
      <c r="FM100" s="148">
        <f>FM62*'Assumptions&amp;Data'!$L$108</f>
        <v>0</v>
      </c>
      <c r="FN100" s="148">
        <f>FN62*'Assumptions&amp;Data'!$L$108</f>
        <v>0</v>
      </c>
      <c r="FO100" s="148">
        <f>FO62*'Assumptions&amp;Data'!$L$108</f>
        <v>0</v>
      </c>
    </row>
    <row r="102" spans="1:171" customFormat="1" x14ac:dyDescent="0.3">
      <c r="A102" s="42"/>
      <c r="B102" s="43" t="s">
        <v>188</v>
      </c>
      <c r="C102" s="42"/>
      <c r="D102" s="42"/>
      <c r="E102" s="42"/>
      <c r="F102" s="158">
        <f t="shared" ref="F102:AK102" si="169">F1</f>
        <v>45748</v>
      </c>
      <c r="G102" s="158">
        <f t="shared" si="169"/>
        <v>45808</v>
      </c>
      <c r="H102" s="158">
        <f t="shared" si="169"/>
        <v>45838</v>
      </c>
      <c r="I102" s="158">
        <f t="shared" si="169"/>
        <v>45869</v>
      </c>
      <c r="J102" s="158">
        <f t="shared" si="169"/>
        <v>45900</v>
      </c>
      <c r="K102" s="158">
        <f t="shared" si="169"/>
        <v>45930</v>
      </c>
      <c r="L102" s="158">
        <f t="shared" si="169"/>
        <v>45961</v>
      </c>
      <c r="M102" s="158">
        <f t="shared" si="169"/>
        <v>45991</v>
      </c>
      <c r="N102" s="158">
        <f t="shared" si="169"/>
        <v>46022</v>
      </c>
      <c r="O102" s="158">
        <f t="shared" si="169"/>
        <v>46053</v>
      </c>
      <c r="P102" s="158">
        <f t="shared" si="169"/>
        <v>46081</v>
      </c>
      <c r="Q102" s="158">
        <f t="shared" si="169"/>
        <v>46112</v>
      </c>
      <c r="R102" s="158">
        <f t="shared" si="169"/>
        <v>46142</v>
      </c>
      <c r="S102" s="158">
        <f t="shared" si="169"/>
        <v>46173</v>
      </c>
      <c r="T102" s="158">
        <f t="shared" si="169"/>
        <v>46203</v>
      </c>
      <c r="U102" s="158">
        <f t="shared" si="169"/>
        <v>46234</v>
      </c>
      <c r="V102" s="158">
        <f t="shared" si="169"/>
        <v>46265</v>
      </c>
      <c r="W102" s="158">
        <f t="shared" si="169"/>
        <v>46295</v>
      </c>
      <c r="X102" s="158">
        <f t="shared" si="169"/>
        <v>46326</v>
      </c>
      <c r="Y102" s="158">
        <f t="shared" si="169"/>
        <v>46356</v>
      </c>
      <c r="Z102" s="158">
        <f t="shared" si="169"/>
        <v>46387</v>
      </c>
      <c r="AA102" s="158">
        <f t="shared" si="169"/>
        <v>46418</v>
      </c>
      <c r="AB102" s="158">
        <f t="shared" si="169"/>
        <v>46446</v>
      </c>
      <c r="AC102" s="158">
        <f t="shared" si="169"/>
        <v>46477</v>
      </c>
      <c r="AD102" s="158">
        <f t="shared" si="169"/>
        <v>46507</v>
      </c>
      <c r="AE102" s="158">
        <f t="shared" si="169"/>
        <v>46538</v>
      </c>
      <c r="AF102" s="158">
        <f t="shared" si="169"/>
        <v>46568</v>
      </c>
      <c r="AG102" s="158">
        <f t="shared" si="169"/>
        <v>46599</v>
      </c>
      <c r="AH102" s="158">
        <f t="shared" si="169"/>
        <v>46630</v>
      </c>
      <c r="AI102" s="158">
        <f t="shared" si="169"/>
        <v>46660</v>
      </c>
      <c r="AJ102" s="158">
        <f t="shared" si="169"/>
        <v>46691</v>
      </c>
      <c r="AK102" s="158">
        <f t="shared" si="169"/>
        <v>46721</v>
      </c>
      <c r="AL102" s="158">
        <f t="shared" ref="AL102:BQ102" si="170">AL1</f>
        <v>46752</v>
      </c>
      <c r="AM102" s="158">
        <f t="shared" si="170"/>
        <v>46783</v>
      </c>
      <c r="AN102" s="158">
        <f t="shared" si="170"/>
        <v>46812</v>
      </c>
      <c r="AO102" s="158">
        <f t="shared" si="170"/>
        <v>46843</v>
      </c>
      <c r="AP102" s="158">
        <f t="shared" si="170"/>
        <v>46873</v>
      </c>
      <c r="AQ102" s="158">
        <f t="shared" si="170"/>
        <v>46904</v>
      </c>
      <c r="AR102" s="158">
        <f t="shared" si="170"/>
        <v>46934</v>
      </c>
      <c r="AS102" s="158">
        <f t="shared" si="170"/>
        <v>46965</v>
      </c>
      <c r="AT102" s="158">
        <f t="shared" si="170"/>
        <v>46996</v>
      </c>
      <c r="AU102" s="158">
        <f t="shared" si="170"/>
        <v>47026</v>
      </c>
      <c r="AV102" s="158">
        <f t="shared" si="170"/>
        <v>47057</v>
      </c>
      <c r="AW102" s="158">
        <f t="shared" si="170"/>
        <v>47087</v>
      </c>
      <c r="AX102" s="158">
        <f t="shared" si="170"/>
        <v>47118</v>
      </c>
      <c r="AY102" s="158">
        <f t="shared" si="170"/>
        <v>47149</v>
      </c>
      <c r="AZ102" s="158">
        <f t="shared" si="170"/>
        <v>47177</v>
      </c>
      <c r="BA102" s="158">
        <f t="shared" si="170"/>
        <v>47208</v>
      </c>
      <c r="BB102" s="158">
        <f t="shared" si="170"/>
        <v>47238</v>
      </c>
      <c r="BC102" s="158">
        <f t="shared" si="170"/>
        <v>47269</v>
      </c>
      <c r="BD102" s="158">
        <f t="shared" si="170"/>
        <v>47299</v>
      </c>
      <c r="BE102" s="158">
        <f t="shared" si="170"/>
        <v>47330</v>
      </c>
      <c r="BF102" s="158">
        <f t="shared" si="170"/>
        <v>47361</v>
      </c>
      <c r="BG102" s="158">
        <f t="shared" si="170"/>
        <v>47391</v>
      </c>
      <c r="BH102" s="158">
        <f t="shared" si="170"/>
        <v>47422</v>
      </c>
      <c r="BI102" s="158">
        <f t="shared" si="170"/>
        <v>47452</v>
      </c>
      <c r="BJ102" s="158">
        <f t="shared" si="170"/>
        <v>47483</v>
      </c>
      <c r="BK102" s="158">
        <f t="shared" si="170"/>
        <v>47514</v>
      </c>
      <c r="BL102" s="158">
        <f t="shared" si="170"/>
        <v>47542</v>
      </c>
      <c r="BM102" s="158">
        <f t="shared" si="170"/>
        <v>47573</v>
      </c>
      <c r="BN102" s="158">
        <f t="shared" si="170"/>
        <v>47603</v>
      </c>
      <c r="BO102" s="158">
        <f t="shared" si="170"/>
        <v>47634</v>
      </c>
      <c r="BP102" s="158">
        <f t="shared" si="170"/>
        <v>47664</v>
      </c>
      <c r="BQ102" s="158">
        <f t="shared" si="170"/>
        <v>47695</v>
      </c>
      <c r="BR102" s="158">
        <f t="shared" ref="BR102:CW102" si="171">BR1</f>
        <v>47726</v>
      </c>
      <c r="BS102" s="158">
        <f t="shared" si="171"/>
        <v>47756</v>
      </c>
      <c r="BT102" s="158">
        <f t="shared" si="171"/>
        <v>47787</v>
      </c>
      <c r="BU102" s="158">
        <f t="shared" si="171"/>
        <v>47817</v>
      </c>
      <c r="BV102" s="158">
        <f t="shared" si="171"/>
        <v>47848</v>
      </c>
      <c r="BW102" s="158">
        <f t="shared" si="171"/>
        <v>47879</v>
      </c>
      <c r="BX102" s="158">
        <f t="shared" si="171"/>
        <v>47907</v>
      </c>
      <c r="BY102" s="158">
        <f t="shared" si="171"/>
        <v>47938</v>
      </c>
      <c r="BZ102" s="158">
        <f t="shared" si="171"/>
        <v>47968</v>
      </c>
      <c r="CA102" s="158">
        <f t="shared" si="171"/>
        <v>47999</v>
      </c>
      <c r="CB102" s="158">
        <f t="shared" si="171"/>
        <v>48029</v>
      </c>
      <c r="CC102" s="158">
        <f t="shared" si="171"/>
        <v>48060</v>
      </c>
      <c r="CD102" s="158">
        <f t="shared" si="171"/>
        <v>48091</v>
      </c>
      <c r="CE102" s="158">
        <f t="shared" si="171"/>
        <v>48121</v>
      </c>
      <c r="CF102" s="158">
        <f t="shared" si="171"/>
        <v>48152</v>
      </c>
      <c r="CG102" s="158">
        <f t="shared" si="171"/>
        <v>48182</v>
      </c>
      <c r="CH102" s="158">
        <f t="shared" si="171"/>
        <v>48213</v>
      </c>
      <c r="CI102" s="158">
        <f t="shared" si="171"/>
        <v>48244</v>
      </c>
      <c r="CJ102" s="158">
        <f t="shared" si="171"/>
        <v>48273</v>
      </c>
      <c r="CK102" s="158">
        <f t="shared" si="171"/>
        <v>48304</v>
      </c>
      <c r="CL102" s="158">
        <f t="shared" si="171"/>
        <v>48334</v>
      </c>
      <c r="CM102" s="158">
        <f t="shared" si="171"/>
        <v>48365</v>
      </c>
      <c r="CN102" s="158">
        <f t="shared" si="171"/>
        <v>48395</v>
      </c>
      <c r="CO102" s="158">
        <f t="shared" si="171"/>
        <v>48426</v>
      </c>
      <c r="CP102" s="158">
        <f t="shared" si="171"/>
        <v>48457</v>
      </c>
      <c r="CQ102" s="158">
        <f t="shared" si="171"/>
        <v>48487</v>
      </c>
      <c r="CR102" s="158">
        <f t="shared" si="171"/>
        <v>48518</v>
      </c>
      <c r="CS102" s="158">
        <f t="shared" si="171"/>
        <v>48548</v>
      </c>
      <c r="CT102" s="158">
        <f t="shared" si="171"/>
        <v>48579</v>
      </c>
      <c r="CU102" s="158">
        <f t="shared" si="171"/>
        <v>48610</v>
      </c>
      <c r="CV102" s="158">
        <f t="shared" si="171"/>
        <v>48638</v>
      </c>
      <c r="CW102" s="158">
        <f t="shared" si="171"/>
        <v>48669</v>
      </c>
      <c r="CX102" s="158">
        <f t="shared" ref="CX102:EC102" si="172">CX1</f>
        <v>48699</v>
      </c>
      <c r="CY102" s="158">
        <f t="shared" si="172"/>
        <v>48730</v>
      </c>
      <c r="CZ102" s="158">
        <f t="shared" si="172"/>
        <v>48760</v>
      </c>
      <c r="DA102" s="158">
        <f t="shared" si="172"/>
        <v>48791</v>
      </c>
      <c r="DB102" s="158">
        <f t="shared" si="172"/>
        <v>48822</v>
      </c>
      <c r="DC102" s="158">
        <f t="shared" si="172"/>
        <v>48852</v>
      </c>
      <c r="DD102" s="158">
        <f t="shared" si="172"/>
        <v>48883</v>
      </c>
      <c r="DE102" s="158">
        <f t="shared" si="172"/>
        <v>48913</v>
      </c>
      <c r="DF102" s="158">
        <f t="shared" si="172"/>
        <v>48944</v>
      </c>
      <c r="DG102" s="158">
        <f t="shared" si="172"/>
        <v>48975</v>
      </c>
      <c r="DH102" s="158">
        <f t="shared" si="172"/>
        <v>49003</v>
      </c>
      <c r="DI102" s="158">
        <f t="shared" si="172"/>
        <v>49034</v>
      </c>
      <c r="DJ102" s="158">
        <f t="shared" si="172"/>
        <v>49064</v>
      </c>
      <c r="DK102" s="158">
        <f t="shared" si="172"/>
        <v>49095</v>
      </c>
      <c r="DL102" s="158">
        <f t="shared" si="172"/>
        <v>49125</v>
      </c>
      <c r="DM102" s="158">
        <f t="shared" si="172"/>
        <v>49156</v>
      </c>
      <c r="DN102" s="158">
        <f t="shared" si="172"/>
        <v>49187</v>
      </c>
      <c r="DO102" s="158">
        <f t="shared" si="172"/>
        <v>49217</v>
      </c>
      <c r="DP102" s="158">
        <f t="shared" si="172"/>
        <v>49248</v>
      </c>
      <c r="DQ102" s="158">
        <f t="shared" si="172"/>
        <v>49278</v>
      </c>
      <c r="DR102" s="158">
        <f t="shared" si="172"/>
        <v>49309</v>
      </c>
      <c r="DS102" s="158">
        <f t="shared" si="172"/>
        <v>49340</v>
      </c>
      <c r="DT102" s="158">
        <f t="shared" si="172"/>
        <v>49368</v>
      </c>
      <c r="DU102" s="158">
        <f t="shared" si="172"/>
        <v>49399</v>
      </c>
      <c r="DV102" s="158">
        <f t="shared" si="172"/>
        <v>49429</v>
      </c>
      <c r="DW102" s="158">
        <f t="shared" si="172"/>
        <v>49460</v>
      </c>
      <c r="DX102" s="158">
        <f t="shared" si="172"/>
        <v>49490</v>
      </c>
      <c r="DY102" s="158">
        <f t="shared" si="172"/>
        <v>49521</v>
      </c>
      <c r="DZ102" s="158">
        <f t="shared" si="172"/>
        <v>49552</v>
      </c>
      <c r="EA102" s="158">
        <f t="shared" si="172"/>
        <v>49582</v>
      </c>
      <c r="EB102" s="158">
        <f t="shared" si="172"/>
        <v>49613</v>
      </c>
      <c r="EC102" s="158">
        <f t="shared" si="172"/>
        <v>49643</v>
      </c>
      <c r="ED102" s="158">
        <f t="shared" ref="ED102:FI102" si="173">ED1</f>
        <v>49674</v>
      </c>
      <c r="EE102" s="158">
        <f t="shared" si="173"/>
        <v>49705</v>
      </c>
      <c r="EF102" s="158">
        <f t="shared" si="173"/>
        <v>49734</v>
      </c>
      <c r="EG102" s="158">
        <f t="shared" si="173"/>
        <v>49765</v>
      </c>
      <c r="EH102" s="158">
        <f t="shared" si="173"/>
        <v>49795</v>
      </c>
      <c r="EI102" s="158">
        <f t="shared" si="173"/>
        <v>49826</v>
      </c>
      <c r="EJ102" s="158">
        <f t="shared" si="173"/>
        <v>49856</v>
      </c>
      <c r="EK102" s="158">
        <f t="shared" si="173"/>
        <v>49887</v>
      </c>
      <c r="EL102" s="158">
        <f t="shared" si="173"/>
        <v>49918</v>
      </c>
      <c r="EM102" s="158">
        <f t="shared" si="173"/>
        <v>49948</v>
      </c>
      <c r="EN102" s="158">
        <f t="shared" si="173"/>
        <v>49979</v>
      </c>
      <c r="EO102" s="158">
        <f t="shared" si="173"/>
        <v>50009</v>
      </c>
      <c r="EP102" s="158">
        <f t="shared" si="173"/>
        <v>50040</v>
      </c>
      <c r="EQ102" s="158">
        <f t="shared" si="173"/>
        <v>50071</v>
      </c>
      <c r="ER102" s="158">
        <f t="shared" si="173"/>
        <v>50099</v>
      </c>
      <c r="ES102" s="158">
        <f t="shared" si="173"/>
        <v>50130</v>
      </c>
      <c r="ET102" s="158">
        <f t="shared" si="173"/>
        <v>50160</v>
      </c>
      <c r="EU102" s="158">
        <f t="shared" si="173"/>
        <v>50191</v>
      </c>
      <c r="EV102" s="158">
        <f t="shared" si="173"/>
        <v>50221</v>
      </c>
      <c r="EW102" s="158">
        <f t="shared" si="173"/>
        <v>50252</v>
      </c>
      <c r="EX102" s="158">
        <f t="shared" si="173"/>
        <v>50283</v>
      </c>
      <c r="EY102" s="158">
        <f t="shared" si="173"/>
        <v>50313</v>
      </c>
      <c r="EZ102" s="158">
        <f t="shared" si="173"/>
        <v>50344</v>
      </c>
      <c r="FA102" s="158">
        <f t="shared" si="173"/>
        <v>50374</v>
      </c>
      <c r="FB102" s="158">
        <f t="shared" si="173"/>
        <v>50405</v>
      </c>
      <c r="FC102" s="158">
        <f t="shared" si="173"/>
        <v>50436</v>
      </c>
      <c r="FD102" s="158">
        <f t="shared" si="173"/>
        <v>50464</v>
      </c>
      <c r="FE102" s="158">
        <f t="shared" si="173"/>
        <v>50495</v>
      </c>
      <c r="FF102" s="158">
        <f t="shared" si="173"/>
        <v>50525</v>
      </c>
      <c r="FG102" s="158">
        <f t="shared" si="173"/>
        <v>50556</v>
      </c>
      <c r="FH102" s="158">
        <f t="shared" si="173"/>
        <v>50586</v>
      </c>
      <c r="FI102" s="158">
        <f t="shared" si="173"/>
        <v>50617</v>
      </c>
      <c r="FJ102" s="158">
        <f t="shared" ref="FJ102:FO102" si="174">FJ1</f>
        <v>50648</v>
      </c>
      <c r="FK102" s="158">
        <f t="shared" si="174"/>
        <v>50678</v>
      </c>
      <c r="FL102" s="158">
        <f t="shared" si="174"/>
        <v>50709</v>
      </c>
      <c r="FM102" s="158">
        <f t="shared" si="174"/>
        <v>50739</v>
      </c>
      <c r="FN102" s="158">
        <f t="shared" si="174"/>
        <v>50770</v>
      </c>
      <c r="FO102" s="158">
        <f t="shared" si="174"/>
        <v>50801</v>
      </c>
    </row>
    <row r="104" spans="1:171" x14ac:dyDescent="0.3">
      <c r="B104" s="57" t="s">
        <v>64</v>
      </c>
      <c r="C104" s="57" t="s">
        <v>112</v>
      </c>
      <c r="D104" s="166">
        <f>SUM(F104:FO104)</f>
        <v>2799845.7032282888</v>
      </c>
      <c r="E104" s="146"/>
      <c r="F104" s="166">
        <f>SUM(F105:F107)</f>
        <v>0</v>
      </c>
      <c r="G104" s="166">
        <f t="shared" ref="G104:BR104" si="175">SUM(G105:G107)</f>
        <v>0</v>
      </c>
      <c r="H104" s="166">
        <f t="shared" si="175"/>
        <v>0</v>
      </c>
      <c r="I104" s="166">
        <f t="shared" si="175"/>
        <v>0</v>
      </c>
      <c r="J104" s="166">
        <f t="shared" si="175"/>
        <v>0</v>
      </c>
      <c r="K104" s="166">
        <f t="shared" si="175"/>
        <v>0</v>
      </c>
      <c r="L104" s="166">
        <f t="shared" si="175"/>
        <v>0</v>
      </c>
      <c r="M104" s="166">
        <f t="shared" si="175"/>
        <v>0</v>
      </c>
      <c r="N104" s="166">
        <f t="shared" si="175"/>
        <v>52497.10693553045</v>
      </c>
      <c r="O104" s="166">
        <f t="shared" si="175"/>
        <v>52497.10693553045</v>
      </c>
      <c r="P104" s="166">
        <f t="shared" si="175"/>
        <v>52497.10693553045</v>
      </c>
      <c r="Q104" s="166">
        <f t="shared" si="175"/>
        <v>34998.071290353641</v>
      </c>
      <c r="R104" s="166">
        <f t="shared" si="175"/>
        <v>34998.071290353641</v>
      </c>
      <c r="S104" s="166">
        <f t="shared" si="175"/>
        <v>34998.071290353641</v>
      </c>
      <c r="T104" s="166">
        <f t="shared" si="175"/>
        <v>34998.071290353641</v>
      </c>
      <c r="U104" s="166">
        <f t="shared" si="175"/>
        <v>20998.842774212186</v>
      </c>
      <c r="V104" s="166">
        <f t="shared" si="175"/>
        <v>20998.842774212186</v>
      </c>
      <c r="W104" s="166">
        <f t="shared" si="175"/>
        <v>20998.842774212186</v>
      </c>
      <c r="X104" s="166">
        <f t="shared" si="175"/>
        <v>20998.842774212186</v>
      </c>
      <c r="Y104" s="166">
        <f t="shared" si="175"/>
        <v>20998.842774212186</v>
      </c>
      <c r="Z104" s="166">
        <f t="shared" si="175"/>
        <v>83995.371096848728</v>
      </c>
      <c r="AA104" s="166">
        <f t="shared" si="175"/>
        <v>83995.371096848728</v>
      </c>
      <c r="AB104" s="166">
        <f t="shared" si="175"/>
        <v>83995.371096848728</v>
      </c>
      <c r="AC104" s="166">
        <f t="shared" si="175"/>
        <v>62996.528322636557</v>
      </c>
      <c r="AD104" s="166">
        <f t="shared" si="175"/>
        <v>62996.528322636557</v>
      </c>
      <c r="AE104" s="166">
        <f t="shared" si="175"/>
        <v>62996.528322636557</v>
      </c>
      <c r="AF104" s="166">
        <f t="shared" si="175"/>
        <v>62996.528322636557</v>
      </c>
      <c r="AG104" s="166">
        <f t="shared" si="175"/>
        <v>46197.454103266806</v>
      </c>
      <c r="AH104" s="166">
        <f t="shared" si="175"/>
        <v>46197.454103266806</v>
      </c>
      <c r="AI104" s="166">
        <f t="shared" si="175"/>
        <v>46197.454103266806</v>
      </c>
      <c r="AJ104" s="166">
        <f t="shared" si="175"/>
        <v>74195.911135549715</v>
      </c>
      <c r="AK104" s="166">
        <f t="shared" si="175"/>
        <v>46197.454103266806</v>
      </c>
      <c r="AL104" s="166">
        <f t="shared" si="175"/>
        <v>137192.43945818604</v>
      </c>
      <c r="AM104" s="166">
        <f t="shared" si="175"/>
        <v>119693.40381300943</v>
      </c>
      <c r="AN104" s="166">
        <f t="shared" si="175"/>
        <v>119693.40381300943</v>
      </c>
      <c r="AO104" s="166">
        <f t="shared" si="175"/>
        <v>88195.139651691163</v>
      </c>
      <c r="AP104" s="166">
        <f t="shared" si="175"/>
        <v>88195.139651691163</v>
      </c>
      <c r="AQ104" s="166">
        <f t="shared" si="175"/>
        <v>88195.139651691163</v>
      </c>
      <c r="AR104" s="166">
        <f t="shared" si="175"/>
        <v>88195.139651691163</v>
      </c>
      <c r="AS104" s="166">
        <f t="shared" si="175"/>
        <v>62996.528322636543</v>
      </c>
      <c r="AT104" s="166">
        <f t="shared" si="175"/>
        <v>62996.528322636543</v>
      </c>
      <c r="AU104" s="166">
        <f t="shared" si="175"/>
        <v>62996.528322636543</v>
      </c>
      <c r="AV104" s="166">
        <f t="shared" si="175"/>
        <v>96594.676761376031</v>
      </c>
      <c r="AW104" s="166">
        <f t="shared" si="175"/>
        <v>62996.528322636543</v>
      </c>
      <c r="AX104" s="166">
        <f t="shared" si="175"/>
        <v>58796.759767793847</v>
      </c>
      <c r="AY104" s="166">
        <f t="shared" si="175"/>
        <v>37797.916993581923</v>
      </c>
      <c r="AZ104" s="166">
        <f t="shared" si="175"/>
        <v>37797.916993581923</v>
      </c>
      <c r="BA104" s="166">
        <f t="shared" si="175"/>
        <v>37797.916993581923</v>
      </c>
      <c r="BB104" s="166">
        <f t="shared" si="175"/>
        <v>37797.916993581923</v>
      </c>
      <c r="BC104" s="166">
        <f t="shared" si="175"/>
        <v>37797.916993581923</v>
      </c>
      <c r="BD104" s="166">
        <f t="shared" si="175"/>
        <v>37797.916993581923</v>
      </c>
      <c r="BE104" s="166">
        <f t="shared" si="175"/>
        <v>37797.916993581923</v>
      </c>
      <c r="BF104" s="166">
        <f t="shared" si="175"/>
        <v>37797.916993581923</v>
      </c>
      <c r="BG104" s="166">
        <f t="shared" si="175"/>
        <v>37797.916993581923</v>
      </c>
      <c r="BH104" s="166">
        <f t="shared" si="175"/>
        <v>88195.139651691163</v>
      </c>
      <c r="BI104" s="166">
        <f t="shared" si="175"/>
        <v>37797.916993581923</v>
      </c>
      <c r="BJ104" s="166">
        <f t="shared" si="175"/>
        <v>31498.264161317878</v>
      </c>
      <c r="BK104" s="166">
        <f t="shared" si="175"/>
        <v>0</v>
      </c>
      <c r="BL104" s="166">
        <f t="shared" si="175"/>
        <v>0</v>
      </c>
      <c r="BM104" s="166">
        <f t="shared" si="175"/>
        <v>0</v>
      </c>
      <c r="BN104" s="166">
        <f t="shared" si="175"/>
        <v>0</v>
      </c>
      <c r="BO104" s="166">
        <f t="shared" si="175"/>
        <v>0</v>
      </c>
      <c r="BP104" s="166">
        <f t="shared" si="175"/>
        <v>0</v>
      </c>
      <c r="BQ104" s="166">
        <f t="shared" si="175"/>
        <v>0</v>
      </c>
      <c r="BR104" s="166">
        <f t="shared" si="175"/>
        <v>0</v>
      </c>
      <c r="BS104" s="166">
        <f t="shared" ref="BS104:ED104" si="176">SUM(BS105:BS107)</f>
        <v>0</v>
      </c>
      <c r="BT104" s="166">
        <f t="shared" si="176"/>
        <v>0</v>
      </c>
      <c r="BU104" s="166">
        <f t="shared" si="176"/>
        <v>0</v>
      </c>
      <c r="BV104" s="166">
        <f t="shared" si="176"/>
        <v>0</v>
      </c>
      <c r="BW104" s="166">
        <f t="shared" si="176"/>
        <v>0</v>
      </c>
      <c r="BX104" s="166">
        <f t="shared" si="176"/>
        <v>0</v>
      </c>
      <c r="BY104" s="166">
        <f t="shared" si="176"/>
        <v>0</v>
      </c>
      <c r="BZ104" s="166">
        <f t="shared" si="176"/>
        <v>0</v>
      </c>
      <c r="CA104" s="166">
        <f t="shared" si="176"/>
        <v>0</v>
      </c>
      <c r="CB104" s="166">
        <f t="shared" si="176"/>
        <v>0</v>
      </c>
      <c r="CC104" s="166">
        <f t="shared" si="176"/>
        <v>0</v>
      </c>
      <c r="CD104" s="166">
        <f t="shared" si="176"/>
        <v>0</v>
      </c>
      <c r="CE104" s="166">
        <f t="shared" si="176"/>
        <v>0</v>
      </c>
      <c r="CF104" s="166">
        <f t="shared" si="176"/>
        <v>0</v>
      </c>
      <c r="CG104" s="166">
        <f t="shared" si="176"/>
        <v>0</v>
      </c>
      <c r="CH104" s="166">
        <f t="shared" si="176"/>
        <v>0</v>
      </c>
      <c r="CI104" s="166">
        <f t="shared" si="176"/>
        <v>0</v>
      </c>
      <c r="CJ104" s="166">
        <f t="shared" si="176"/>
        <v>0</v>
      </c>
      <c r="CK104" s="166">
        <f t="shared" si="176"/>
        <v>0</v>
      </c>
      <c r="CL104" s="166">
        <f t="shared" si="176"/>
        <v>0</v>
      </c>
      <c r="CM104" s="166">
        <f t="shared" si="176"/>
        <v>0</v>
      </c>
      <c r="CN104" s="166">
        <f t="shared" si="176"/>
        <v>0</v>
      </c>
      <c r="CO104" s="166">
        <f t="shared" si="176"/>
        <v>0</v>
      </c>
      <c r="CP104" s="166">
        <f t="shared" si="176"/>
        <v>0</v>
      </c>
      <c r="CQ104" s="166">
        <f t="shared" si="176"/>
        <v>0</v>
      </c>
      <c r="CR104" s="166">
        <f t="shared" si="176"/>
        <v>0</v>
      </c>
      <c r="CS104" s="166">
        <f t="shared" si="176"/>
        <v>0</v>
      </c>
      <c r="CT104" s="166">
        <f t="shared" si="176"/>
        <v>0</v>
      </c>
      <c r="CU104" s="166">
        <f t="shared" si="176"/>
        <v>0</v>
      </c>
      <c r="CV104" s="166">
        <f t="shared" si="176"/>
        <v>0</v>
      </c>
      <c r="CW104" s="166">
        <f t="shared" si="176"/>
        <v>0</v>
      </c>
      <c r="CX104" s="166">
        <f t="shared" si="176"/>
        <v>0</v>
      </c>
      <c r="CY104" s="166">
        <f t="shared" si="176"/>
        <v>0</v>
      </c>
      <c r="CZ104" s="166">
        <f t="shared" si="176"/>
        <v>0</v>
      </c>
      <c r="DA104" s="166">
        <f t="shared" si="176"/>
        <v>0</v>
      </c>
      <c r="DB104" s="166">
        <f t="shared" si="176"/>
        <v>0</v>
      </c>
      <c r="DC104" s="166">
        <f t="shared" si="176"/>
        <v>0</v>
      </c>
      <c r="DD104" s="166">
        <f t="shared" si="176"/>
        <v>0</v>
      </c>
      <c r="DE104" s="166">
        <f t="shared" si="176"/>
        <v>0</v>
      </c>
      <c r="DF104" s="166">
        <f t="shared" si="176"/>
        <v>0</v>
      </c>
      <c r="DG104" s="166">
        <f t="shared" si="176"/>
        <v>0</v>
      </c>
      <c r="DH104" s="166">
        <f t="shared" si="176"/>
        <v>0</v>
      </c>
      <c r="DI104" s="166">
        <f t="shared" si="176"/>
        <v>0</v>
      </c>
      <c r="DJ104" s="166">
        <f t="shared" si="176"/>
        <v>0</v>
      </c>
      <c r="DK104" s="166">
        <f t="shared" si="176"/>
        <v>0</v>
      </c>
      <c r="DL104" s="166">
        <f t="shared" si="176"/>
        <v>0</v>
      </c>
      <c r="DM104" s="166">
        <f t="shared" si="176"/>
        <v>0</v>
      </c>
      <c r="DN104" s="166">
        <f t="shared" si="176"/>
        <v>0</v>
      </c>
      <c r="DO104" s="166">
        <f t="shared" si="176"/>
        <v>0</v>
      </c>
      <c r="DP104" s="166">
        <f t="shared" si="176"/>
        <v>0</v>
      </c>
      <c r="DQ104" s="166">
        <f t="shared" si="176"/>
        <v>0</v>
      </c>
      <c r="DR104" s="166">
        <f t="shared" si="176"/>
        <v>0</v>
      </c>
      <c r="DS104" s="166">
        <f t="shared" si="176"/>
        <v>0</v>
      </c>
      <c r="DT104" s="166">
        <f t="shared" si="176"/>
        <v>0</v>
      </c>
      <c r="DU104" s="166">
        <f t="shared" si="176"/>
        <v>0</v>
      </c>
      <c r="DV104" s="166">
        <f t="shared" si="176"/>
        <v>0</v>
      </c>
      <c r="DW104" s="166">
        <f t="shared" si="176"/>
        <v>0</v>
      </c>
      <c r="DX104" s="166">
        <f t="shared" si="176"/>
        <v>0</v>
      </c>
      <c r="DY104" s="166">
        <f t="shared" si="176"/>
        <v>0</v>
      </c>
      <c r="DZ104" s="166">
        <f t="shared" si="176"/>
        <v>0</v>
      </c>
      <c r="EA104" s="166">
        <f t="shared" si="176"/>
        <v>0</v>
      </c>
      <c r="EB104" s="166">
        <f t="shared" si="176"/>
        <v>0</v>
      </c>
      <c r="EC104" s="166">
        <f t="shared" si="176"/>
        <v>0</v>
      </c>
      <c r="ED104" s="166">
        <f t="shared" si="176"/>
        <v>0</v>
      </c>
      <c r="EE104" s="166">
        <f t="shared" ref="EE104:FO104" si="177">SUM(EE105:EE107)</f>
        <v>0</v>
      </c>
      <c r="EF104" s="166">
        <f t="shared" si="177"/>
        <v>0</v>
      </c>
      <c r="EG104" s="166">
        <f t="shared" si="177"/>
        <v>0</v>
      </c>
      <c r="EH104" s="166">
        <f t="shared" si="177"/>
        <v>0</v>
      </c>
      <c r="EI104" s="166">
        <f t="shared" si="177"/>
        <v>0</v>
      </c>
      <c r="EJ104" s="166">
        <f t="shared" si="177"/>
        <v>0</v>
      </c>
      <c r="EK104" s="166">
        <f t="shared" si="177"/>
        <v>0</v>
      </c>
      <c r="EL104" s="166">
        <f t="shared" si="177"/>
        <v>0</v>
      </c>
      <c r="EM104" s="166">
        <f t="shared" si="177"/>
        <v>0</v>
      </c>
      <c r="EN104" s="166">
        <f t="shared" si="177"/>
        <v>0</v>
      </c>
      <c r="EO104" s="166">
        <f t="shared" si="177"/>
        <v>0</v>
      </c>
      <c r="EP104" s="166">
        <f t="shared" si="177"/>
        <v>0</v>
      </c>
      <c r="EQ104" s="166">
        <f t="shared" si="177"/>
        <v>0</v>
      </c>
      <c r="ER104" s="166">
        <f t="shared" si="177"/>
        <v>0</v>
      </c>
      <c r="ES104" s="166">
        <f t="shared" si="177"/>
        <v>0</v>
      </c>
      <c r="ET104" s="166">
        <f t="shared" si="177"/>
        <v>0</v>
      </c>
      <c r="EU104" s="166">
        <f t="shared" si="177"/>
        <v>0</v>
      </c>
      <c r="EV104" s="166">
        <f t="shared" si="177"/>
        <v>0</v>
      </c>
      <c r="EW104" s="166">
        <f t="shared" si="177"/>
        <v>0</v>
      </c>
      <c r="EX104" s="166">
        <f t="shared" si="177"/>
        <v>0</v>
      </c>
      <c r="EY104" s="166">
        <f t="shared" si="177"/>
        <v>0</v>
      </c>
      <c r="EZ104" s="166">
        <f t="shared" si="177"/>
        <v>0</v>
      </c>
      <c r="FA104" s="166">
        <f t="shared" si="177"/>
        <v>0</v>
      </c>
      <c r="FB104" s="166">
        <f t="shared" si="177"/>
        <v>0</v>
      </c>
      <c r="FC104" s="166">
        <f t="shared" si="177"/>
        <v>0</v>
      </c>
      <c r="FD104" s="166">
        <f t="shared" si="177"/>
        <v>0</v>
      </c>
      <c r="FE104" s="166">
        <f t="shared" si="177"/>
        <v>0</v>
      </c>
      <c r="FF104" s="166">
        <f t="shared" si="177"/>
        <v>0</v>
      </c>
      <c r="FG104" s="166">
        <f t="shared" si="177"/>
        <v>0</v>
      </c>
      <c r="FH104" s="166">
        <f t="shared" si="177"/>
        <v>0</v>
      </c>
      <c r="FI104" s="166">
        <f t="shared" si="177"/>
        <v>0</v>
      </c>
      <c r="FJ104" s="166">
        <f t="shared" si="177"/>
        <v>0</v>
      </c>
      <c r="FK104" s="166">
        <f t="shared" si="177"/>
        <v>0</v>
      </c>
      <c r="FL104" s="166">
        <f t="shared" si="177"/>
        <v>0</v>
      </c>
      <c r="FM104" s="166">
        <f t="shared" si="177"/>
        <v>0</v>
      </c>
      <c r="FN104" s="166">
        <f t="shared" si="177"/>
        <v>0</v>
      </c>
      <c r="FO104" s="166">
        <f t="shared" si="177"/>
        <v>0</v>
      </c>
    </row>
    <row r="105" spans="1:171" x14ac:dyDescent="0.3">
      <c r="B105" s="7" t="s">
        <v>108</v>
      </c>
      <c r="C105" s="7" t="s">
        <v>112</v>
      </c>
      <c r="D105" s="67">
        <f>SUM(F105:FO105)</f>
        <v>699961.42580707255</v>
      </c>
      <c r="E105" s="25">
        <f>D105/10^6</f>
        <v>0.69996142580707255</v>
      </c>
      <c r="F105" s="67">
        <f>F68+F73+F78+F83</f>
        <v>0</v>
      </c>
      <c r="G105" s="67">
        <f>G68+G73+G78+G83</f>
        <v>0</v>
      </c>
      <c r="H105" s="67">
        <f t="shared" ref="H105:BR106" si="178">H68+H73+H78+H83</f>
        <v>0</v>
      </c>
      <c r="I105" s="67">
        <f t="shared" si="178"/>
        <v>0</v>
      </c>
      <c r="J105" s="67">
        <f t="shared" si="178"/>
        <v>0</v>
      </c>
      <c r="K105" s="67">
        <f t="shared" si="178"/>
        <v>0</v>
      </c>
      <c r="L105" s="67">
        <f t="shared" si="178"/>
        <v>0</v>
      </c>
      <c r="M105" s="67">
        <f t="shared" si="178"/>
        <v>0</v>
      </c>
      <c r="N105" s="67">
        <f t="shared" si="178"/>
        <v>52497.10693553045</v>
      </c>
      <c r="O105" s="67">
        <f t="shared" si="178"/>
        <v>52497.10693553045</v>
      </c>
      <c r="P105" s="67">
        <f t="shared" si="178"/>
        <v>52497.10693553045</v>
      </c>
      <c r="Q105" s="67">
        <f t="shared" si="178"/>
        <v>34998.071290353641</v>
      </c>
      <c r="R105" s="67">
        <f t="shared" si="178"/>
        <v>34998.071290353641</v>
      </c>
      <c r="S105" s="67">
        <f t="shared" si="178"/>
        <v>34998.071290353641</v>
      </c>
      <c r="T105" s="67">
        <f t="shared" si="178"/>
        <v>34998.071290353641</v>
      </c>
      <c r="U105" s="67">
        <f t="shared" si="178"/>
        <v>20998.842774212186</v>
      </c>
      <c r="V105" s="67">
        <f t="shared" si="178"/>
        <v>20998.842774212186</v>
      </c>
      <c r="W105" s="67">
        <f t="shared" si="178"/>
        <v>20998.842774212186</v>
      </c>
      <c r="X105" s="67">
        <f t="shared" si="178"/>
        <v>20998.842774212186</v>
      </c>
      <c r="Y105" s="67">
        <f t="shared" si="178"/>
        <v>20998.842774212186</v>
      </c>
      <c r="Z105" s="67">
        <f t="shared" si="178"/>
        <v>20998.842774212186</v>
      </c>
      <c r="AA105" s="67">
        <f t="shared" si="178"/>
        <v>20998.842774212186</v>
      </c>
      <c r="AB105" s="67">
        <f t="shared" si="178"/>
        <v>20998.842774212186</v>
      </c>
      <c r="AC105" s="67">
        <f t="shared" si="178"/>
        <v>20998.842774212186</v>
      </c>
      <c r="AD105" s="67">
        <f t="shared" si="178"/>
        <v>20998.842774212186</v>
      </c>
      <c r="AE105" s="67">
        <f t="shared" si="178"/>
        <v>20998.842774212186</v>
      </c>
      <c r="AF105" s="67">
        <f t="shared" si="178"/>
        <v>20998.842774212186</v>
      </c>
      <c r="AG105" s="67">
        <f t="shared" si="178"/>
        <v>20998.842774212186</v>
      </c>
      <c r="AH105" s="67">
        <f t="shared" si="178"/>
        <v>20998.842774212186</v>
      </c>
      <c r="AI105" s="67">
        <f t="shared" si="178"/>
        <v>20998.842774212186</v>
      </c>
      <c r="AJ105" s="67">
        <f t="shared" si="178"/>
        <v>48997.299806495095</v>
      </c>
      <c r="AK105" s="67">
        <f t="shared" si="178"/>
        <v>20998.842774212186</v>
      </c>
      <c r="AL105" s="67">
        <f t="shared" si="178"/>
        <v>17499.035645176602</v>
      </c>
      <c r="AM105" s="67">
        <f t="shared" si="178"/>
        <v>0</v>
      </c>
      <c r="AN105" s="67">
        <f t="shared" si="178"/>
        <v>0</v>
      </c>
      <c r="AO105" s="67">
        <f t="shared" si="178"/>
        <v>0</v>
      </c>
      <c r="AP105" s="67">
        <f t="shared" si="178"/>
        <v>0</v>
      </c>
      <c r="AQ105" s="67">
        <f t="shared" si="178"/>
        <v>0</v>
      </c>
      <c r="AR105" s="67">
        <f t="shared" si="178"/>
        <v>0</v>
      </c>
      <c r="AS105" s="67">
        <f t="shared" si="178"/>
        <v>0</v>
      </c>
      <c r="AT105" s="67">
        <f t="shared" si="178"/>
        <v>0</v>
      </c>
      <c r="AU105" s="67">
        <f t="shared" si="178"/>
        <v>0</v>
      </c>
      <c r="AV105" s="67">
        <f t="shared" si="178"/>
        <v>0</v>
      </c>
      <c r="AW105" s="67">
        <f t="shared" si="178"/>
        <v>0</v>
      </c>
      <c r="AX105" s="67">
        <f t="shared" si="178"/>
        <v>0</v>
      </c>
      <c r="AY105" s="67">
        <f t="shared" si="178"/>
        <v>0</v>
      </c>
      <c r="AZ105" s="67">
        <f t="shared" si="178"/>
        <v>0</v>
      </c>
      <c r="BA105" s="67">
        <f t="shared" si="178"/>
        <v>0</v>
      </c>
      <c r="BB105" s="67">
        <f t="shared" si="178"/>
        <v>0</v>
      </c>
      <c r="BC105" s="67">
        <f t="shared" si="178"/>
        <v>0</v>
      </c>
      <c r="BD105" s="67">
        <f t="shared" si="178"/>
        <v>0</v>
      </c>
      <c r="BE105" s="67">
        <f t="shared" si="178"/>
        <v>0</v>
      </c>
      <c r="BF105" s="67">
        <f t="shared" si="178"/>
        <v>0</v>
      </c>
      <c r="BG105" s="67">
        <f t="shared" si="178"/>
        <v>0</v>
      </c>
      <c r="BH105" s="67">
        <f t="shared" si="178"/>
        <v>0</v>
      </c>
      <c r="BI105" s="67">
        <f t="shared" si="178"/>
        <v>0</v>
      </c>
      <c r="BJ105" s="67">
        <f t="shared" si="178"/>
        <v>0</v>
      </c>
      <c r="BK105" s="67">
        <f t="shared" si="178"/>
        <v>0</v>
      </c>
      <c r="BL105" s="67">
        <f t="shared" si="178"/>
        <v>0</v>
      </c>
      <c r="BM105" s="67">
        <f t="shared" si="178"/>
        <v>0</v>
      </c>
      <c r="BN105" s="67">
        <f t="shared" si="178"/>
        <v>0</v>
      </c>
      <c r="BO105" s="67">
        <f t="shared" si="178"/>
        <v>0</v>
      </c>
      <c r="BP105" s="67">
        <f t="shared" si="178"/>
        <v>0</v>
      </c>
      <c r="BQ105" s="67">
        <f t="shared" si="178"/>
        <v>0</v>
      </c>
      <c r="BR105" s="67">
        <f t="shared" si="178"/>
        <v>0</v>
      </c>
      <c r="BS105" s="67">
        <f t="shared" ref="BS105:ED107" si="179">BS68+BS73+BS78+BS83</f>
        <v>0</v>
      </c>
      <c r="BT105" s="67">
        <f t="shared" si="179"/>
        <v>0</v>
      </c>
      <c r="BU105" s="67">
        <f t="shared" si="179"/>
        <v>0</v>
      </c>
      <c r="BV105" s="67">
        <f t="shared" si="179"/>
        <v>0</v>
      </c>
      <c r="BW105" s="67">
        <f t="shared" si="179"/>
        <v>0</v>
      </c>
      <c r="BX105" s="67">
        <f t="shared" si="179"/>
        <v>0</v>
      </c>
      <c r="BY105" s="67">
        <f t="shared" si="179"/>
        <v>0</v>
      </c>
      <c r="BZ105" s="67">
        <f t="shared" si="179"/>
        <v>0</v>
      </c>
      <c r="CA105" s="67">
        <f t="shared" si="179"/>
        <v>0</v>
      </c>
      <c r="CB105" s="67">
        <f t="shared" si="179"/>
        <v>0</v>
      </c>
      <c r="CC105" s="67">
        <f t="shared" si="179"/>
        <v>0</v>
      </c>
      <c r="CD105" s="67">
        <f t="shared" si="179"/>
        <v>0</v>
      </c>
      <c r="CE105" s="67">
        <f t="shared" si="179"/>
        <v>0</v>
      </c>
      <c r="CF105" s="67">
        <f t="shared" si="179"/>
        <v>0</v>
      </c>
      <c r="CG105" s="67">
        <f t="shared" si="179"/>
        <v>0</v>
      </c>
      <c r="CH105" s="67">
        <f t="shared" si="179"/>
        <v>0</v>
      </c>
      <c r="CI105" s="67">
        <f t="shared" si="179"/>
        <v>0</v>
      </c>
      <c r="CJ105" s="67">
        <f t="shared" si="179"/>
        <v>0</v>
      </c>
      <c r="CK105" s="67">
        <f t="shared" si="179"/>
        <v>0</v>
      </c>
      <c r="CL105" s="67">
        <f t="shared" si="179"/>
        <v>0</v>
      </c>
      <c r="CM105" s="67">
        <f t="shared" si="179"/>
        <v>0</v>
      </c>
      <c r="CN105" s="67">
        <f t="shared" si="179"/>
        <v>0</v>
      </c>
      <c r="CO105" s="67">
        <f t="shared" si="179"/>
        <v>0</v>
      </c>
      <c r="CP105" s="67">
        <f t="shared" si="179"/>
        <v>0</v>
      </c>
      <c r="CQ105" s="67">
        <f t="shared" si="179"/>
        <v>0</v>
      </c>
      <c r="CR105" s="67">
        <f t="shared" si="179"/>
        <v>0</v>
      </c>
      <c r="CS105" s="67">
        <f t="shared" si="179"/>
        <v>0</v>
      </c>
      <c r="CT105" s="67">
        <f t="shared" si="179"/>
        <v>0</v>
      </c>
      <c r="CU105" s="67">
        <f t="shared" si="179"/>
        <v>0</v>
      </c>
      <c r="CV105" s="67">
        <f t="shared" si="179"/>
        <v>0</v>
      </c>
      <c r="CW105" s="67">
        <f t="shared" si="179"/>
        <v>0</v>
      </c>
      <c r="CX105" s="67">
        <f t="shared" si="179"/>
        <v>0</v>
      </c>
      <c r="CY105" s="67">
        <f t="shared" si="179"/>
        <v>0</v>
      </c>
      <c r="CZ105" s="67">
        <f t="shared" si="179"/>
        <v>0</v>
      </c>
      <c r="DA105" s="67">
        <f t="shared" si="179"/>
        <v>0</v>
      </c>
      <c r="DB105" s="67">
        <f t="shared" si="179"/>
        <v>0</v>
      </c>
      <c r="DC105" s="67">
        <f t="shared" si="179"/>
        <v>0</v>
      </c>
      <c r="DD105" s="67">
        <f t="shared" si="179"/>
        <v>0</v>
      </c>
      <c r="DE105" s="67">
        <f t="shared" si="179"/>
        <v>0</v>
      </c>
      <c r="DF105" s="67">
        <f t="shared" si="179"/>
        <v>0</v>
      </c>
      <c r="DG105" s="67">
        <f t="shared" si="179"/>
        <v>0</v>
      </c>
      <c r="DH105" s="67">
        <f t="shared" si="179"/>
        <v>0</v>
      </c>
      <c r="DI105" s="67">
        <f t="shared" si="179"/>
        <v>0</v>
      </c>
      <c r="DJ105" s="67">
        <f t="shared" si="179"/>
        <v>0</v>
      </c>
      <c r="DK105" s="67">
        <f t="shared" si="179"/>
        <v>0</v>
      </c>
      <c r="DL105" s="67">
        <f t="shared" si="179"/>
        <v>0</v>
      </c>
      <c r="DM105" s="67">
        <f t="shared" si="179"/>
        <v>0</v>
      </c>
      <c r="DN105" s="67">
        <f t="shared" si="179"/>
        <v>0</v>
      </c>
      <c r="DO105" s="67">
        <f t="shared" si="179"/>
        <v>0</v>
      </c>
      <c r="DP105" s="67">
        <f t="shared" si="179"/>
        <v>0</v>
      </c>
      <c r="DQ105" s="67">
        <f t="shared" si="179"/>
        <v>0</v>
      </c>
      <c r="DR105" s="67">
        <f t="shared" si="179"/>
        <v>0</v>
      </c>
      <c r="DS105" s="67">
        <f t="shared" si="179"/>
        <v>0</v>
      </c>
      <c r="DT105" s="67">
        <f t="shared" si="179"/>
        <v>0</v>
      </c>
      <c r="DU105" s="67">
        <f t="shared" si="179"/>
        <v>0</v>
      </c>
      <c r="DV105" s="67">
        <f t="shared" si="179"/>
        <v>0</v>
      </c>
      <c r="DW105" s="67">
        <f t="shared" si="179"/>
        <v>0</v>
      </c>
      <c r="DX105" s="67">
        <f t="shared" si="179"/>
        <v>0</v>
      </c>
      <c r="DY105" s="67">
        <f t="shared" si="179"/>
        <v>0</v>
      </c>
      <c r="DZ105" s="67">
        <f t="shared" si="179"/>
        <v>0</v>
      </c>
      <c r="EA105" s="67">
        <f t="shared" si="179"/>
        <v>0</v>
      </c>
      <c r="EB105" s="67">
        <f t="shared" si="179"/>
        <v>0</v>
      </c>
      <c r="EC105" s="67">
        <f t="shared" si="179"/>
        <v>0</v>
      </c>
      <c r="ED105" s="67">
        <f t="shared" si="179"/>
        <v>0</v>
      </c>
      <c r="EE105" s="67">
        <f t="shared" ref="EE105:FO107" si="180">EE68+EE73+EE78+EE83</f>
        <v>0</v>
      </c>
      <c r="EF105" s="67">
        <f t="shared" si="180"/>
        <v>0</v>
      </c>
      <c r="EG105" s="67">
        <f t="shared" si="180"/>
        <v>0</v>
      </c>
      <c r="EH105" s="67">
        <f t="shared" si="180"/>
        <v>0</v>
      </c>
      <c r="EI105" s="67">
        <f t="shared" si="180"/>
        <v>0</v>
      </c>
      <c r="EJ105" s="67">
        <f t="shared" si="180"/>
        <v>0</v>
      </c>
      <c r="EK105" s="67">
        <f t="shared" si="180"/>
        <v>0</v>
      </c>
      <c r="EL105" s="67">
        <f t="shared" si="180"/>
        <v>0</v>
      </c>
      <c r="EM105" s="67">
        <f t="shared" si="180"/>
        <v>0</v>
      </c>
      <c r="EN105" s="67">
        <f t="shared" si="180"/>
        <v>0</v>
      </c>
      <c r="EO105" s="67">
        <f t="shared" si="180"/>
        <v>0</v>
      </c>
      <c r="EP105" s="67">
        <f t="shared" si="180"/>
        <v>0</v>
      </c>
      <c r="EQ105" s="67">
        <f t="shared" si="180"/>
        <v>0</v>
      </c>
      <c r="ER105" s="67">
        <f t="shared" si="180"/>
        <v>0</v>
      </c>
      <c r="ES105" s="67">
        <f t="shared" si="180"/>
        <v>0</v>
      </c>
      <c r="ET105" s="67">
        <f t="shared" si="180"/>
        <v>0</v>
      </c>
      <c r="EU105" s="67">
        <f t="shared" si="180"/>
        <v>0</v>
      </c>
      <c r="EV105" s="67">
        <f t="shared" si="180"/>
        <v>0</v>
      </c>
      <c r="EW105" s="67">
        <f t="shared" si="180"/>
        <v>0</v>
      </c>
      <c r="EX105" s="67">
        <f t="shared" si="180"/>
        <v>0</v>
      </c>
      <c r="EY105" s="67">
        <f t="shared" si="180"/>
        <v>0</v>
      </c>
      <c r="EZ105" s="67">
        <f t="shared" si="180"/>
        <v>0</v>
      </c>
      <c r="FA105" s="67">
        <f t="shared" si="180"/>
        <v>0</v>
      </c>
      <c r="FB105" s="67">
        <f t="shared" si="180"/>
        <v>0</v>
      </c>
      <c r="FC105" s="67">
        <f t="shared" si="180"/>
        <v>0</v>
      </c>
      <c r="FD105" s="67">
        <f t="shared" si="180"/>
        <v>0</v>
      </c>
      <c r="FE105" s="67">
        <f t="shared" si="180"/>
        <v>0</v>
      </c>
      <c r="FF105" s="67">
        <f t="shared" si="180"/>
        <v>0</v>
      </c>
      <c r="FG105" s="67">
        <f t="shared" si="180"/>
        <v>0</v>
      </c>
      <c r="FH105" s="67">
        <f t="shared" si="180"/>
        <v>0</v>
      </c>
      <c r="FI105" s="67">
        <f t="shared" si="180"/>
        <v>0</v>
      </c>
      <c r="FJ105" s="67">
        <f t="shared" si="180"/>
        <v>0</v>
      </c>
      <c r="FK105" s="67">
        <f t="shared" si="180"/>
        <v>0</v>
      </c>
      <c r="FL105" s="67">
        <f t="shared" si="180"/>
        <v>0</v>
      </c>
      <c r="FM105" s="67">
        <f t="shared" si="180"/>
        <v>0</v>
      </c>
      <c r="FN105" s="67">
        <f t="shared" si="180"/>
        <v>0</v>
      </c>
      <c r="FO105" s="67">
        <f t="shared" si="180"/>
        <v>0</v>
      </c>
    </row>
    <row r="106" spans="1:171" x14ac:dyDescent="0.3">
      <c r="B106" s="7" t="s">
        <v>109</v>
      </c>
      <c r="C106" s="7" t="s">
        <v>112</v>
      </c>
      <c r="D106" s="67">
        <f>SUM(F106:FO106)</f>
        <v>839953.71096848673</v>
      </c>
      <c r="E106" s="25">
        <f>D106/10^6</f>
        <v>0.8399537109684867</v>
      </c>
      <c r="F106" s="67">
        <f t="shared" ref="F106:U107" si="181">F69+F74+F79+F84</f>
        <v>0</v>
      </c>
      <c r="G106" s="67">
        <f t="shared" si="181"/>
        <v>0</v>
      </c>
      <c r="H106" s="67">
        <f t="shared" si="181"/>
        <v>0</v>
      </c>
      <c r="I106" s="67">
        <f t="shared" si="181"/>
        <v>0</v>
      </c>
      <c r="J106" s="67">
        <f t="shared" si="181"/>
        <v>0</v>
      </c>
      <c r="K106" s="67">
        <f t="shared" si="181"/>
        <v>0</v>
      </c>
      <c r="L106" s="67">
        <f t="shared" si="181"/>
        <v>0</v>
      </c>
      <c r="M106" s="67">
        <f t="shared" si="181"/>
        <v>0</v>
      </c>
      <c r="N106" s="67">
        <f t="shared" si="181"/>
        <v>0</v>
      </c>
      <c r="O106" s="67">
        <f t="shared" si="181"/>
        <v>0</v>
      </c>
      <c r="P106" s="67">
        <f t="shared" si="181"/>
        <v>0</v>
      </c>
      <c r="Q106" s="67">
        <f t="shared" si="181"/>
        <v>0</v>
      </c>
      <c r="R106" s="67">
        <f t="shared" si="181"/>
        <v>0</v>
      </c>
      <c r="S106" s="67">
        <f t="shared" si="181"/>
        <v>0</v>
      </c>
      <c r="T106" s="67">
        <f t="shared" si="181"/>
        <v>0</v>
      </c>
      <c r="U106" s="67">
        <f t="shared" si="181"/>
        <v>0</v>
      </c>
      <c r="V106" s="67">
        <f t="shared" si="178"/>
        <v>0</v>
      </c>
      <c r="W106" s="67">
        <f t="shared" si="178"/>
        <v>0</v>
      </c>
      <c r="X106" s="67">
        <f t="shared" si="178"/>
        <v>0</v>
      </c>
      <c r="Y106" s="67">
        <f t="shared" si="178"/>
        <v>0</v>
      </c>
      <c r="Z106" s="67">
        <f t="shared" si="178"/>
        <v>62996.528322636543</v>
      </c>
      <c r="AA106" s="67">
        <f t="shared" si="178"/>
        <v>62996.528322636543</v>
      </c>
      <c r="AB106" s="67">
        <f t="shared" si="178"/>
        <v>62996.528322636543</v>
      </c>
      <c r="AC106" s="67">
        <f t="shared" si="178"/>
        <v>41997.685548424372</v>
      </c>
      <c r="AD106" s="67">
        <f t="shared" si="178"/>
        <v>41997.685548424372</v>
      </c>
      <c r="AE106" s="67">
        <f t="shared" si="178"/>
        <v>41997.685548424372</v>
      </c>
      <c r="AF106" s="67">
        <f t="shared" si="178"/>
        <v>41997.685548424372</v>
      </c>
      <c r="AG106" s="67">
        <f t="shared" si="178"/>
        <v>25198.611329054616</v>
      </c>
      <c r="AH106" s="67">
        <f t="shared" si="178"/>
        <v>25198.611329054616</v>
      </c>
      <c r="AI106" s="67">
        <f t="shared" si="178"/>
        <v>25198.611329054616</v>
      </c>
      <c r="AJ106" s="67">
        <f t="shared" si="178"/>
        <v>25198.611329054616</v>
      </c>
      <c r="AK106" s="67">
        <f t="shared" si="178"/>
        <v>25198.611329054616</v>
      </c>
      <c r="AL106" s="67">
        <f t="shared" si="178"/>
        <v>25198.611329054616</v>
      </c>
      <c r="AM106" s="67">
        <f t="shared" si="178"/>
        <v>25198.611329054616</v>
      </c>
      <c r="AN106" s="67">
        <f t="shared" si="178"/>
        <v>25198.611329054616</v>
      </c>
      <c r="AO106" s="67">
        <f t="shared" si="178"/>
        <v>25198.611329054616</v>
      </c>
      <c r="AP106" s="67">
        <f t="shared" si="178"/>
        <v>25198.611329054616</v>
      </c>
      <c r="AQ106" s="67">
        <f t="shared" si="178"/>
        <v>25198.611329054616</v>
      </c>
      <c r="AR106" s="67">
        <f t="shared" si="178"/>
        <v>25198.611329054616</v>
      </c>
      <c r="AS106" s="67">
        <f t="shared" si="178"/>
        <v>25198.611329054616</v>
      </c>
      <c r="AT106" s="67">
        <f t="shared" si="178"/>
        <v>25198.611329054616</v>
      </c>
      <c r="AU106" s="67">
        <f t="shared" si="178"/>
        <v>25198.611329054616</v>
      </c>
      <c r="AV106" s="67">
        <f t="shared" si="178"/>
        <v>58796.759767794116</v>
      </c>
      <c r="AW106" s="67">
        <f t="shared" si="178"/>
        <v>25198.611329054616</v>
      </c>
      <c r="AX106" s="67">
        <f t="shared" si="178"/>
        <v>20998.84277421192</v>
      </c>
      <c r="AY106" s="67">
        <f t="shared" si="178"/>
        <v>0</v>
      </c>
      <c r="AZ106" s="67">
        <f t="shared" si="178"/>
        <v>0</v>
      </c>
      <c r="BA106" s="67">
        <f t="shared" si="178"/>
        <v>0</v>
      </c>
      <c r="BB106" s="67">
        <f t="shared" si="178"/>
        <v>0</v>
      </c>
      <c r="BC106" s="67">
        <f t="shared" si="178"/>
        <v>0</v>
      </c>
      <c r="BD106" s="67">
        <f t="shared" si="178"/>
        <v>0</v>
      </c>
      <c r="BE106" s="67">
        <f t="shared" si="178"/>
        <v>0</v>
      </c>
      <c r="BF106" s="67">
        <f t="shared" si="178"/>
        <v>0</v>
      </c>
      <c r="BG106" s="67">
        <f t="shared" si="178"/>
        <v>0</v>
      </c>
      <c r="BH106" s="67">
        <f t="shared" si="178"/>
        <v>0</v>
      </c>
      <c r="BI106" s="67">
        <f t="shared" si="178"/>
        <v>0</v>
      </c>
      <c r="BJ106" s="67">
        <f t="shared" si="178"/>
        <v>0</v>
      </c>
      <c r="BK106" s="67">
        <f t="shared" si="178"/>
        <v>0</v>
      </c>
      <c r="BL106" s="67">
        <f t="shared" si="178"/>
        <v>0</v>
      </c>
      <c r="BM106" s="67">
        <f t="shared" si="178"/>
        <v>0</v>
      </c>
      <c r="BN106" s="67">
        <f t="shared" si="178"/>
        <v>0</v>
      </c>
      <c r="BO106" s="67">
        <f t="shared" si="178"/>
        <v>0</v>
      </c>
      <c r="BP106" s="67">
        <f t="shared" si="178"/>
        <v>0</v>
      </c>
      <c r="BQ106" s="67">
        <f t="shared" si="178"/>
        <v>0</v>
      </c>
      <c r="BR106" s="67">
        <f t="shared" si="178"/>
        <v>0</v>
      </c>
      <c r="BS106" s="67">
        <f t="shared" si="179"/>
        <v>0</v>
      </c>
      <c r="BT106" s="67">
        <f t="shared" si="179"/>
        <v>0</v>
      </c>
      <c r="BU106" s="67">
        <f t="shared" si="179"/>
        <v>0</v>
      </c>
      <c r="BV106" s="67">
        <f t="shared" si="179"/>
        <v>0</v>
      </c>
      <c r="BW106" s="67">
        <f t="shared" si="179"/>
        <v>0</v>
      </c>
      <c r="BX106" s="67">
        <f t="shared" si="179"/>
        <v>0</v>
      </c>
      <c r="BY106" s="67">
        <f t="shared" si="179"/>
        <v>0</v>
      </c>
      <c r="BZ106" s="67">
        <f t="shared" si="179"/>
        <v>0</v>
      </c>
      <c r="CA106" s="67">
        <f t="shared" si="179"/>
        <v>0</v>
      </c>
      <c r="CB106" s="67">
        <f t="shared" si="179"/>
        <v>0</v>
      </c>
      <c r="CC106" s="67">
        <f t="shared" si="179"/>
        <v>0</v>
      </c>
      <c r="CD106" s="67">
        <f t="shared" si="179"/>
        <v>0</v>
      </c>
      <c r="CE106" s="67">
        <f t="shared" si="179"/>
        <v>0</v>
      </c>
      <c r="CF106" s="67">
        <f t="shared" si="179"/>
        <v>0</v>
      </c>
      <c r="CG106" s="67">
        <f t="shared" si="179"/>
        <v>0</v>
      </c>
      <c r="CH106" s="67">
        <f t="shared" si="179"/>
        <v>0</v>
      </c>
      <c r="CI106" s="67">
        <f t="shared" si="179"/>
        <v>0</v>
      </c>
      <c r="CJ106" s="67">
        <f t="shared" si="179"/>
        <v>0</v>
      </c>
      <c r="CK106" s="67">
        <f t="shared" si="179"/>
        <v>0</v>
      </c>
      <c r="CL106" s="67">
        <f t="shared" si="179"/>
        <v>0</v>
      </c>
      <c r="CM106" s="67">
        <f t="shared" si="179"/>
        <v>0</v>
      </c>
      <c r="CN106" s="67">
        <f t="shared" si="179"/>
        <v>0</v>
      </c>
      <c r="CO106" s="67">
        <f t="shared" si="179"/>
        <v>0</v>
      </c>
      <c r="CP106" s="67">
        <f t="shared" si="179"/>
        <v>0</v>
      </c>
      <c r="CQ106" s="67">
        <f t="shared" si="179"/>
        <v>0</v>
      </c>
      <c r="CR106" s="67">
        <f t="shared" si="179"/>
        <v>0</v>
      </c>
      <c r="CS106" s="67">
        <f t="shared" si="179"/>
        <v>0</v>
      </c>
      <c r="CT106" s="67">
        <f t="shared" si="179"/>
        <v>0</v>
      </c>
      <c r="CU106" s="67">
        <f t="shared" si="179"/>
        <v>0</v>
      </c>
      <c r="CV106" s="67">
        <f t="shared" si="179"/>
        <v>0</v>
      </c>
      <c r="CW106" s="67">
        <f t="shared" si="179"/>
        <v>0</v>
      </c>
      <c r="CX106" s="67">
        <f t="shared" si="179"/>
        <v>0</v>
      </c>
      <c r="CY106" s="67">
        <f t="shared" si="179"/>
        <v>0</v>
      </c>
      <c r="CZ106" s="67">
        <f t="shared" si="179"/>
        <v>0</v>
      </c>
      <c r="DA106" s="67">
        <f t="shared" si="179"/>
        <v>0</v>
      </c>
      <c r="DB106" s="67">
        <f t="shared" si="179"/>
        <v>0</v>
      </c>
      <c r="DC106" s="67">
        <f t="shared" si="179"/>
        <v>0</v>
      </c>
      <c r="DD106" s="67">
        <f t="shared" si="179"/>
        <v>0</v>
      </c>
      <c r="DE106" s="67">
        <f t="shared" si="179"/>
        <v>0</v>
      </c>
      <c r="DF106" s="67">
        <f t="shared" si="179"/>
        <v>0</v>
      </c>
      <c r="DG106" s="67">
        <f t="shared" si="179"/>
        <v>0</v>
      </c>
      <c r="DH106" s="67">
        <f t="shared" si="179"/>
        <v>0</v>
      </c>
      <c r="DI106" s="67">
        <f t="shared" si="179"/>
        <v>0</v>
      </c>
      <c r="DJ106" s="67">
        <f t="shared" si="179"/>
        <v>0</v>
      </c>
      <c r="DK106" s="67">
        <f t="shared" si="179"/>
        <v>0</v>
      </c>
      <c r="DL106" s="67">
        <f t="shared" si="179"/>
        <v>0</v>
      </c>
      <c r="DM106" s="67">
        <f t="shared" si="179"/>
        <v>0</v>
      </c>
      <c r="DN106" s="67">
        <f t="shared" si="179"/>
        <v>0</v>
      </c>
      <c r="DO106" s="67">
        <f t="shared" si="179"/>
        <v>0</v>
      </c>
      <c r="DP106" s="67">
        <f t="shared" si="179"/>
        <v>0</v>
      </c>
      <c r="DQ106" s="67">
        <f t="shared" si="179"/>
        <v>0</v>
      </c>
      <c r="DR106" s="67">
        <f t="shared" si="179"/>
        <v>0</v>
      </c>
      <c r="DS106" s="67">
        <f t="shared" si="179"/>
        <v>0</v>
      </c>
      <c r="DT106" s="67">
        <f t="shared" si="179"/>
        <v>0</v>
      </c>
      <c r="DU106" s="67">
        <f t="shared" si="179"/>
        <v>0</v>
      </c>
      <c r="DV106" s="67">
        <f t="shared" si="179"/>
        <v>0</v>
      </c>
      <c r="DW106" s="67">
        <f t="shared" si="179"/>
        <v>0</v>
      </c>
      <c r="DX106" s="67">
        <f t="shared" si="179"/>
        <v>0</v>
      </c>
      <c r="DY106" s="67">
        <f t="shared" si="179"/>
        <v>0</v>
      </c>
      <c r="DZ106" s="67">
        <f t="shared" si="179"/>
        <v>0</v>
      </c>
      <c r="EA106" s="67">
        <f t="shared" si="179"/>
        <v>0</v>
      </c>
      <c r="EB106" s="67">
        <f t="shared" si="179"/>
        <v>0</v>
      </c>
      <c r="EC106" s="67">
        <f t="shared" si="179"/>
        <v>0</v>
      </c>
      <c r="ED106" s="67">
        <f t="shared" si="179"/>
        <v>0</v>
      </c>
      <c r="EE106" s="67">
        <f t="shared" si="180"/>
        <v>0</v>
      </c>
      <c r="EF106" s="67">
        <f t="shared" si="180"/>
        <v>0</v>
      </c>
      <c r="EG106" s="67">
        <f t="shared" si="180"/>
        <v>0</v>
      </c>
      <c r="EH106" s="67">
        <f t="shared" si="180"/>
        <v>0</v>
      </c>
      <c r="EI106" s="67">
        <f t="shared" si="180"/>
        <v>0</v>
      </c>
      <c r="EJ106" s="67">
        <f t="shared" si="180"/>
        <v>0</v>
      </c>
      <c r="EK106" s="67">
        <f t="shared" si="180"/>
        <v>0</v>
      </c>
      <c r="EL106" s="67">
        <f t="shared" si="180"/>
        <v>0</v>
      </c>
      <c r="EM106" s="67">
        <f t="shared" si="180"/>
        <v>0</v>
      </c>
      <c r="EN106" s="67">
        <f t="shared" si="180"/>
        <v>0</v>
      </c>
      <c r="EO106" s="67">
        <f t="shared" si="180"/>
        <v>0</v>
      </c>
      <c r="EP106" s="67">
        <f t="shared" si="180"/>
        <v>0</v>
      </c>
      <c r="EQ106" s="67">
        <f t="shared" si="180"/>
        <v>0</v>
      </c>
      <c r="ER106" s="67">
        <f t="shared" si="180"/>
        <v>0</v>
      </c>
      <c r="ES106" s="67">
        <f t="shared" si="180"/>
        <v>0</v>
      </c>
      <c r="ET106" s="67">
        <f t="shared" si="180"/>
        <v>0</v>
      </c>
      <c r="EU106" s="67">
        <f t="shared" si="180"/>
        <v>0</v>
      </c>
      <c r="EV106" s="67">
        <f t="shared" si="180"/>
        <v>0</v>
      </c>
      <c r="EW106" s="67">
        <f t="shared" si="180"/>
        <v>0</v>
      </c>
      <c r="EX106" s="67">
        <f t="shared" si="180"/>
        <v>0</v>
      </c>
      <c r="EY106" s="67">
        <f t="shared" si="180"/>
        <v>0</v>
      </c>
      <c r="EZ106" s="67">
        <f t="shared" si="180"/>
        <v>0</v>
      </c>
      <c r="FA106" s="67">
        <f t="shared" si="180"/>
        <v>0</v>
      </c>
      <c r="FB106" s="67">
        <f t="shared" si="180"/>
        <v>0</v>
      </c>
      <c r="FC106" s="67">
        <f t="shared" si="180"/>
        <v>0</v>
      </c>
      <c r="FD106" s="67">
        <f t="shared" si="180"/>
        <v>0</v>
      </c>
      <c r="FE106" s="67">
        <f t="shared" si="180"/>
        <v>0</v>
      </c>
      <c r="FF106" s="67">
        <f t="shared" si="180"/>
        <v>0</v>
      </c>
      <c r="FG106" s="67">
        <f t="shared" si="180"/>
        <v>0</v>
      </c>
      <c r="FH106" s="67">
        <f t="shared" si="180"/>
        <v>0</v>
      </c>
      <c r="FI106" s="67">
        <f t="shared" si="180"/>
        <v>0</v>
      </c>
      <c r="FJ106" s="67">
        <f t="shared" si="180"/>
        <v>0</v>
      </c>
      <c r="FK106" s="67">
        <f t="shared" si="180"/>
        <v>0</v>
      </c>
      <c r="FL106" s="67">
        <f t="shared" si="180"/>
        <v>0</v>
      </c>
      <c r="FM106" s="67">
        <f t="shared" si="180"/>
        <v>0</v>
      </c>
      <c r="FN106" s="67">
        <f t="shared" si="180"/>
        <v>0</v>
      </c>
      <c r="FO106" s="67">
        <f t="shared" si="180"/>
        <v>0</v>
      </c>
    </row>
    <row r="107" spans="1:171" x14ac:dyDescent="0.3">
      <c r="B107" s="7" t="s">
        <v>110</v>
      </c>
      <c r="C107" s="7" t="s">
        <v>112</v>
      </c>
      <c r="D107" s="67">
        <f>SUM(F107:FO107)</f>
        <v>1259930.5664527302</v>
      </c>
      <c r="E107" s="25">
        <f>D107/10^6</f>
        <v>1.2599305664527303</v>
      </c>
      <c r="F107" s="67">
        <f t="shared" si="181"/>
        <v>0</v>
      </c>
      <c r="G107" s="67">
        <f t="shared" ref="G107:BR107" si="182">G70+G75+G80+G85</f>
        <v>0</v>
      </c>
      <c r="H107" s="67">
        <f t="shared" si="182"/>
        <v>0</v>
      </c>
      <c r="I107" s="67">
        <f t="shared" si="182"/>
        <v>0</v>
      </c>
      <c r="J107" s="67">
        <f t="shared" si="182"/>
        <v>0</v>
      </c>
      <c r="K107" s="67">
        <f t="shared" si="182"/>
        <v>0</v>
      </c>
      <c r="L107" s="67">
        <f t="shared" si="182"/>
        <v>0</v>
      </c>
      <c r="M107" s="67">
        <f t="shared" si="182"/>
        <v>0</v>
      </c>
      <c r="N107" s="67">
        <f t="shared" si="182"/>
        <v>0</v>
      </c>
      <c r="O107" s="67">
        <f t="shared" si="182"/>
        <v>0</v>
      </c>
      <c r="P107" s="67">
        <f t="shared" si="182"/>
        <v>0</v>
      </c>
      <c r="Q107" s="67">
        <f t="shared" si="182"/>
        <v>0</v>
      </c>
      <c r="R107" s="67">
        <f t="shared" si="182"/>
        <v>0</v>
      </c>
      <c r="S107" s="67">
        <f t="shared" si="182"/>
        <v>0</v>
      </c>
      <c r="T107" s="67">
        <f t="shared" si="182"/>
        <v>0</v>
      </c>
      <c r="U107" s="67">
        <f t="shared" si="182"/>
        <v>0</v>
      </c>
      <c r="V107" s="67">
        <f t="shared" si="182"/>
        <v>0</v>
      </c>
      <c r="W107" s="67">
        <f t="shared" si="182"/>
        <v>0</v>
      </c>
      <c r="X107" s="67">
        <f t="shared" si="182"/>
        <v>0</v>
      </c>
      <c r="Y107" s="67">
        <f t="shared" si="182"/>
        <v>0</v>
      </c>
      <c r="Z107" s="67">
        <f t="shared" si="182"/>
        <v>0</v>
      </c>
      <c r="AA107" s="67">
        <f t="shared" si="182"/>
        <v>0</v>
      </c>
      <c r="AB107" s="67">
        <f t="shared" si="182"/>
        <v>0</v>
      </c>
      <c r="AC107" s="67">
        <f t="shared" si="182"/>
        <v>0</v>
      </c>
      <c r="AD107" s="67">
        <f t="shared" si="182"/>
        <v>0</v>
      </c>
      <c r="AE107" s="67">
        <f t="shared" si="182"/>
        <v>0</v>
      </c>
      <c r="AF107" s="67">
        <f t="shared" si="182"/>
        <v>0</v>
      </c>
      <c r="AG107" s="67">
        <f t="shared" si="182"/>
        <v>0</v>
      </c>
      <c r="AH107" s="67">
        <f t="shared" si="182"/>
        <v>0</v>
      </c>
      <c r="AI107" s="67">
        <f t="shared" si="182"/>
        <v>0</v>
      </c>
      <c r="AJ107" s="67">
        <f t="shared" si="182"/>
        <v>0</v>
      </c>
      <c r="AK107" s="67">
        <f t="shared" si="182"/>
        <v>0</v>
      </c>
      <c r="AL107" s="67">
        <f t="shared" si="182"/>
        <v>94494.792483954807</v>
      </c>
      <c r="AM107" s="67">
        <f t="shared" si="182"/>
        <v>94494.792483954807</v>
      </c>
      <c r="AN107" s="67">
        <f t="shared" si="182"/>
        <v>94494.792483954807</v>
      </c>
      <c r="AO107" s="67">
        <f t="shared" si="182"/>
        <v>62996.528322636543</v>
      </c>
      <c r="AP107" s="67">
        <f t="shared" si="182"/>
        <v>62996.528322636543</v>
      </c>
      <c r="AQ107" s="67">
        <f t="shared" si="182"/>
        <v>62996.528322636543</v>
      </c>
      <c r="AR107" s="67">
        <f t="shared" si="182"/>
        <v>62996.528322636543</v>
      </c>
      <c r="AS107" s="67">
        <f t="shared" si="182"/>
        <v>37797.916993581923</v>
      </c>
      <c r="AT107" s="67">
        <f t="shared" si="182"/>
        <v>37797.916993581923</v>
      </c>
      <c r="AU107" s="67">
        <f t="shared" si="182"/>
        <v>37797.916993581923</v>
      </c>
      <c r="AV107" s="67">
        <f t="shared" si="182"/>
        <v>37797.916993581923</v>
      </c>
      <c r="AW107" s="67">
        <f t="shared" si="182"/>
        <v>37797.916993581923</v>
      </c>
      <c r="AX107" s="67">
        <f t="shared" si="182"/>
        <v>37797.916993581923</v>
      </c>
      <c r="AY107" s="67">
        <f t="shared" si="182"/>
        <v>37797.916993581923</v>
      </c>
      <c r="AZ107" s="67">
        <f t="shared" si="182"/>
        <v>37797.916993581923</v>
      </c>
      <c r="BA107" s="67">
        <f t="shared" si="182"/>
        <v>37797.916993581923</v>
      </c>
      <c r="BB107" s="67">
        <f t="shared" si="182"/>
        <v>37797.916993581923</v>
      </c>
      <c r="BC107" s="67">
        <f t="shared" si="182"/>
        <v>37797.916993581923</v>
      </c>
      <c r="BD107" s="67">
        <f t="shared" si="182"/>
        <v>37797.916993581923</v>
      </c>
      <c r="BE107" s="67">
        <f t="shared" si="182"/>
        <v>37797.916993581923</v>
      </c>
      <c r="BF107" s="67">
        <f t="shared" si="182"/>
        <v>37797.916993581923</v>
      </c>
      <c r="BG107" s="67">
        <f t="shared" si="182"/>
        <v>37797.916993581923</v>
      </c>
      <c r="BH107" s="67">
        <f t="shared" si="182"/>
        <v>88195.139651691163</v>
      </c>
      <c r="BI107" s="67">
        <f t="shared" si="182"/>
        <v>37797.916993581923</v>
      </c>
      <c r="BJ107" s="67">
        <f t="shared" si="182"/>
        <v>31498.264161317878</v>
      </c>
      <c r="BK107" s="67">
        <f t="shared" si="182"/>
        <v>0</v>
      </c>
      <c r="BL107" s="67">
        <f t="shared" si="182"/>
        <v>0</v>
      </c>
      <c r="BM107" s="67">
        <f t="shared" si="182"/>
        <v>0</v>
      </c>
      <c r="BN107" s="67">
        <f t="shared" si="182"/>
        <v>0</v>
      </c>
      <c r="BO107" s="67">
        <f t="shared" si="182"/>
        <v>0</v>
      </c>
      <c r="BP107" s="67">
        <f t="shared" si="182"/>
        <v>0</v>
      </c>
      <c r="BQ107" s="67">
        <f t="shared" si="182"/>
        <v>0</v>
      </c>
      <c r="BR107" s="67">
        <f t="shared" si="182"/>
        <v>0</v>
      </c>
      <c r="BS107" s="67">
        <f t="shared" si="179"/>
        <v>0</v>
      </c>
      <c r="BT107" s="67">
        <f t="shared" si="179"/>
        <v>0</v>
      </c>
      <c r="BU107" s="67">
        <f t="shared" si="179"/>
        <v>0</v>
      </c>
      <c r="BV107" s="67">
        <f t="shared" si="179"/>
        <v>0</v>
      </c>
      <c r="BW107" s="67">
        <f t="shared" si="179"/>
        <v>0</v>
      </c>
      <c r="BX107" s="67">
        <f t="shared" si="179"/>
        <v>0</v>
      </c>
      <c r="BY107" s="67">
        <f t="shared" si="179"/>
        <v>0</v>
      </c>
      <c r="BZ107" s="67">
        <f t="shared" si="179"/>
        <v>0</v>
      </c>
      <c r="CA107" s="67">
        <f t="shared" si="179"/>
        <v>0</v>
      </c>
      <c r="CB107" s="67">
        <f t="shared" si="179"/>
        <v>0</v>
      </c>
      <c r="CC107" s="67">
        <f t="shared" si="179"/>
        <v>0</v>
      </c>
      <c r="CD107" s="67">
        <f t="shared" si="179"/>
        <v>0</v>
      </c>
      <c r="CE107" s="67">
        <f t="shared" si="179"/>
        <v>0</v>
      </c>
      <c r="CF107" s="67">
        <f t="shared" si="179"/>
        <v>0</v>
      </c>
      <c r="CG107" s="67">
        <f t="shared" si="179"/>
        <v>0</v>
      </c>
      <c r="CH107" s="67">
        <f t="shared" si="179"/>
        <v>0</v>
      </c>
      <c r="CI107" s="67">
        <f t="shared" si="179"/>
        <v>0</v>
      </c>
      <c r="CJ107" s="67">
        <f t="shared" si="179"/>
        <v>0</v>
      </c>
      <c r="CK107" s="67">
        <f t="shared" si="179"/>
        <v>0</v>
      </c>
      <c r="CL107" s="67">
        <f t="shared" si="179"/>
        <v>0</v>
      </c>
      <c r="CM107" s="67">
        <f t="shared" si="179"/>
        <v>0</v>
      </c>
      <c r="CN107" s="67">
        <f t="shared" si="179"/>
        <v>0</v>
      </c>
      <c r="CO107" s="67">
        <f t="shared" si="179"/>
        <v>0</v>
      </c>
      <c r="CP107" s="67">
        <f t="shared" si="179"/>
        <v>0</v>
      </c>
      <c r="CQ107" s="67">
        <f t="shared" si="179"/>
        <v>0</v>
      </c>
      <c r="CR107" s="67">
        <f t="shared" si="179"/>
        <v>0</v>
      </c>
      <c r="CS107" s="67">
        <f t="shared" si="179"/>
        <v>0</v>
      </c>
      <c r="CT107" s="67">
        <f t="shared" si="179"/>
        <v>0</v>
      </c>
      <c r="CU107" s="67">
        <f t="shared" si="179"/>
        <v>0</v>
      </c>
      <c r="CV107" s="67">
        <f t="shared" si="179"/>
        <v>0</v>
      </c>
      <c r="CW107" s="67">
        <f t="shared" si="179"/>
        <v>0</v>
      </c>
      <c r="CX107" s="67">
        <f t="shared" si="179"/>
        <v>0</v>
      </c>
      <c r="CY107" s="67">
        <f t="shared" si="179"/>
        <v>0</v>
      </c>
      <c r="CZ107" s="67">
        <f t="shared" si="179"/>
        <v>0</v>
      </c>
      <c r="DA107" s="67">
        <f t="shared" si="179"/>
        <v>0</v>
      </c>
      <c r="DB107" s="67">
        <f t="shared" si="179"/>
        <v>0</v>
      </c>
      <c r="DC107" s="67">
        <f t="shared" si="179"/>
        <v>0</v>
      </c>
      <c r="DD107" s="67">
        <f t="shared" si="179"/>
        <v>0</v>
      </c>
      <c r="DE107" s="67">
        <f t="shared" si="179"/>
        <v>0</v>
      </c>
      <c r="DF107" s="67">
        <f t="shared" si="179"/>
        <v>0</v>
      </c>
      <c r="DG107" s="67">
        <f t="shared" si="179"/>
        <v>0</v>
      </c>
      <c r="DH107" s="67">
        <f t="shared" si="179"/>
        <v>0</v>
      </c>
      <c r="DI107" s="67">
        <f t="shared" si="179"/>
        <v>0</v>
      </c>
      <c r="DJ107" s="67">
        <f t="shared" si="179"/>
        <v>0</v>
      </c>
      <c r="DK107" s="67">
        <f t="shared" si="179"/>
        <v>0</v>
      </c>
      <c r="DL107" s="67">
        <f t="shared" si="179"/>
        <v>0</v>
      </c>
      <c r="DM107" s="67">
        <f t="shared" si="179"/>
        <v>0</v>
      </c>
      <c r="DN107" s="67">
        <f t="shared" si="179"/>
        <v>0</v>
      </c>
      <c r="DO107" s="67">
        <f t="shared" si="179"/>
        <v>0</v>
      </c>
      <c r="DP107" s="67">
        <f t="shared" si="179"/>
        <v>0</v>
      </c>
      <c r="DQ107" s="67">
        <f t="shared" si="179"/>
        <v>0</v>
      </c>
      <c r="DR107" s="67">
        <f t="shared" si="179"/>
        <v>0</v>
      </c>
      <c r="DS107" s="67">
        <f t="shared" si="179"/>
        <v>0</v>
      </c>
      <c r="DT107" s="67">
        <f t="shared" si="179"/>
        <v>0</v>
      </c>
      <c r="DU107" s="67">
        <f t="shared" si="179"/>
        <v>0</v>
      </c>
      <c r="DV107" s="67">
        <f t="shared" si="179"/>
        <v>0</v>
      </c>
      <c r="DW107" s="67">
        <f t="shared" si="179"/>
        <v>0</v>
      </c>
      <c r="DX107" s="67">
        <f t="shared" si="179"/>
        <v>0</v>
      </c>
      <c r="DY107" s="67">
        <f t="shared" si="179"/>
        <v>0</v>
      </c>
      <c r="DZ107" s="67">
        <f t="shared" si="179"/>
        <v>0</v>
      </c>
      <c r="EA107" s="67">
        <f t="shared" si="179"/>
        <v>0</v>
      </c>
      <c r="EB107" s="67">
        <f t="shared" si="179"/>
        <v>0</v>
      </c>
      <c r="EC107" s="67">
        <f t="shared" si="179"/>
        <v>0</v>
      </c>
      <c r="ED107" s="67">
        <f t="shared" si="179"/>
        <v>0</v>
      </c>
      <c r="EE107" s="67">
        <f t="shared" si="180"/>
        <v>0</v>
      </c>
      <c r="EF107" s="67">
        <f t="shared" si="180"/>
        <v>0</v>
      </c>
      <c r="EG107" s="67">
        <f t="shared" si="180"/>
        <v>0</v>
      </c>
      <c r="EH107" s="67">
        <f t="shared" si="180"/>
        <v>0</v>
      </c>
      <c r="EI107" s="67">
        <f t="shared" si="180"/>
        <v>0</v>
      </c>
      <c r="EJ107" s="67">
        <f t="shared" si="180"/>
        <v>0</v>
      </c>
      <c r="EK107" s="67">
        <f t="shared" si="180"/>
        <v>0</v>
      </c>
      <c r="EL107" s="67">
        <f t="shared" si="180"/>
        <v>0</v>
      </c>
      <c r="EM107" s="67">
        <f t="shared" si="180"/>
        <v>0</v>
      </c>
      <c r="EN107" s="67">
        <f t="shared" si="180"/>
        <v>0</v>
      </c>
      <c r="EO107" s="67">
        <f t="shared" si="180"/>
        <v>0</v>
      </c>
      <c r="EP107" s="67">
        <f t="shared" si="180"/>
        <v>0</v>
      </c>
      <c r="EQ107" s="67">
        <f t="shared" si="180"/>
        <v>0</v>
      </c>
      <c r="ER107" s="67">
        <f t="shared" si="180"/>
        <v>0</v>
      </c>
      <c r="ES107" s="67">
        <f t="shared" si="180"/>
        <v>0</v>
      </c>
      <c r="ET107" s="67">
        <f t="shared" si="180"/>
        <v>0</v>
      </c>
      <c r="EU107" s="67">
        <f t="shared" si="180"/>
        <v>0</v>
      </c>
      <c r="EV107" s="67">
        <f t="shared" si="180"/>
        <v>0</v>
      </c>
      <c r="EW107" s="67">
        <f t="shared" si="180"/>
        <v>0</v>
      </c>
      <c r="EX107" s="67">
        <f t="shared" si="180"/>
        <v>0</v>
      </c>
      <c r="EY107" s="67">
        <f t="shared" si="180"/>
        <v>0</v>
      </c>
      <c r="EZ107" s="67">
        <f t="shared" si="180"/>
        <v>0</v>
      </c>
      <c r="FA107" s="67">
        <f t="shared" si="180"/>
        <v>0</v>
      </c>
      <c r="FB107" s="67">
        <f t="shared" si="180"/>
        <v>0</v>
      </c>
      <c r="FC107" s="67">
        <f t="shared" si="180"/>
        <v>0</v>
      </c>
      <c r="FD107" s="67">
        <f t="shared" si="180"/>
        <v>0</v>
      </c>
      <c r="FE107" s="67">
        <f t="shared" si="180"/>
        <v>0</v>
      </c>
      <c r="FF107" s="67">
        <f t="shared" si="180"/>
        <v>0</v>
      </c>
      <c r="FG107" s="67">
        <f t="shared" si="180"/>
        <v>0</v>
      </c>
      <c r="FH107" s="67">
        <f t="shared" si="180"/>
        <v>0</v>
      </c>
      <c r="FI107" s="67">
        <f t="shared" si="180"/>
        <v>0</v>
      </c>
      <c r="FJ107" s="67">
        <f t="shared" si="180"/>
        <v>0</v>
      </c>
      <c r="FK107" s="67">
        <f t="shared" si="180"/>
        <v>0</v>
      </c>
      <c r="FL107" s="67">
        <f t="shared" si="180"/>
        <v>0</v>
      </c>
      <c r="FM107" s="67">
        <f t="shared" si="180"/>
        <v>0</v>
      </c>
      <c r="FN107" s="67">
        <f t="shared" si="180"/>
        <v>0</v>
      </c>
      <c r="FO107" s="67">
        <f t="shared" si="180"/>
        <v>0</v>
      </c>
    </row>
    <row r="109" spans="1:171" x14ac:dyDescent="0.3">
      <c r="B109" s="57" t="s">
        <v>65</v>
      </c>
      <c r="C109" s="57" t="s">
        <v>112</v>
      </c>
      <c r="D109" s="166">
        <f>SUM(F109:FO109)</f>
        <v>72069.345815612367</v>
      </c>
      <c r="E109" s="57"/>
      <c r="F109" s="168">
        <f>SUM(F110:F112)</f>
        <v>0</v>
      </c>
      <c r="G109" s="168">
        <f t="shared" ref="G109:BR109" si="183">SUM(G110:G112)</f>
        <v>0</v>
      </c>
      <c r="H109" s="168">
        <f t="shared" si="183"/>
        <v>0</v>
      </c>
      <c r="I109" s="168">
        <f t="shared" si="183"/>
        <v>0</v>
      </c>
      <c r="J109" s="168">
        <f t="shared" si="183"/>
        <v>0</v>
      </c>
      <c r="K109" s="168">
        <f t="shared" si="183"/>
        <v>0</v>
      </c>
      <c r="L109" s="168">
        <f t="shared" si="183"/>
        <v>0</v>
      </c>
      <c r="M109" s="168">
        <f t="shared" si="183"/>
        <v>0</v>
      </c>
      <c r="N109" s="168">
        <f t="shared" si="183"/>
        <v>1351.3002340427324</v>
      </c>
      <c r="O109" s="168">
        <f t="shared" si="183"/>
        <v>1351.3002340427324</v>
      </c>
      <c r="P109" s="168">
        <f t="shared" si="183"/>
        <v>1351.3002340427324</v>
      </c>
      <c r="Q109" s="168">
        <f t="shared" si="183"/>
        <v>900.86682269515495</v>
      </c>
      <c r="R109" s="168">
        <f t="shared" si="183"/>
        <v>900.86682269515495</v>
      </c>
      <c r="S109" s="168">
        <f t="shared" si="183"/>
        <v>900.86682269515495</v>
      </c>
      <c r="T109" s="168">
        <f t="shared" si="183"/>
        <v>900.86682269515495</v>
      </c>
      <c r="U109" s="168">
        <f t="shared" si="183"/>
        <v>540.52009361709293</v>
      </c>
      <c r="V109" s="168">
        <f t="shared" si="183"/>
        <v>540.52009361709293</v>
      </c>
      <c r="W109" s="168">
        <f t="shared" si="183"/>
        <v>540.52009361709293</v>
      </c>
      <c r="X109" s="168">
        <f t="shared" si="183"/>
        <v>540.52009361709293</v>
      </c>
      <c r="Y109" s="168">
        <f t="shared" si="183"/>
        <v>540.52009361709293</v>
      </c>
      <c r="Z109" s="168">
        <f t="shared" si="183"/>
        <v>2162.0803744683717</v>
      </c>
      <c r="AA109" s="168">
        <f t="shared" si="183"/>
        <v>2162.0803744683717</v>
      </c>
      <c r="AB109" s="168">
        <f t="shared" si="183"/>
        <v>2162.0803744683717</v>
      </c>
      <c r="AC109" s="168">
        <f t="shared" si="183"/>
        <v>1621.560280851279</v>
      </c>
      <c r="AD109" s="168">
        <f t="shared" si="183"/>
        <v>1621.560280851279</v>
      </c>
      <c r="AE109" s="168">
        <f t="shared" si="183"/>
        <v>1621.560280851279</v>
      </c>
      <c r="AF109" s="168">
        <f t="shared" si="183"/>
        <v>1621.560280851279</v>
      </c>
      <c r="AG109" s="168">
        <f t="shared" si="183"/>
        <v>1189.1442059576043</v>
      </c>
      <c r="AH109" s="168">
        <f t="shared" si="183"/>
        <v>1189.1442059576043</v>
      </c>
      <c r="AI109" s="168">
        <f t="shared" si="183"/>
        <v>1189.1442059576043</v>
      </c>
      <c r="AJ109" s="168">
        <f t="shared" si="183"/>
        <v>1909.8376641137284</v>
      </c>
      <c r="AK109" s="168">
        <f t="shared" si="183"/>
        <v>1189.1442059576043</v>
      </c>
      <c r="AL109" s="168">
        <f t="shared" si="183"/>
        <v>3531.3979449650014</v>
      </c>
      <c r="AM109" s="168">
        <f t="shared" si="183"/>
        <v>3080.9645336174294</v>
      </c>
      <c r="AN109" s="168">
        <f t="shared" si="183"/>
        <v>3080.9645336174294</v>
      </c>
      <c r="AO109" s="168">
        <f t="shared" si="183"/>
        <v>2270.1843931917902</v>
      </c>
      <c r="AP109" s="168">
        <f t="shared" si="183"/>
        <v>2270.1843931917902</v>
      </c>
      <c r="AQ109" s="168">
        <f t="shared" si="183"/>
        <v>2270.1843931917902</v>
      </c>
      <c r="AR109" s="168">
        <f t="shared" si="183"/>
        <v>2270.1843931917902</v>
      </c>
      <c r="AS109" s="168">
        <f t="shared" si="183"/>
        <v>1621.5602808512785</v>
      </c>
      <c r="AT109" s="168">
        <f t="shared" si="183"/>
        <v>1621.5602808512785</v>
      </c>
      <c r="AU109" s="168">
        <f t="shared" si="183"/>
        <v>1621.5602808512785</v>
      </c>
      <c r="AV109" s="168">
        <f t="shared" si="183"/>
        <v>2486.392430638628</v>
      </c>
      <c r="AW109" s="168">
        <f t="shared" si="183"/>
        <v>1621.5602808512785</v>
      </c>
      <c r="AX109" s="168">
        <f t="shared" si="183"/>
        <v>1513.4562621278533</v>
      </c>
      <c r="AY109" s="168">
        <f t="shared" si="183"/>
        <v>972.93616851076717</v>
      </c>
      <c r="AZ109" s="168">
        <f t="shared" si="183"/>
        <v>972.93616851076717</v>
      </c>
      <c r="BA109" s="168">
        <f t="shared" si="183"/>
        <v>972.93616851076717</v>
      </c>
      <c r="BB109" s="168">
        <f t="shared" si="183"/>
        <v>972.93616851076717</v>
      </c>
      <c r="BC109" s="168">
        <f t="shared" si="183"/>
        <v>972.93616851076717</v>
      </c>
      <c r="BD109" s="168">
        <f t="shared" si="183"/>
        <v>972.93616851076717</v>
      </c>
      <c r="BE109" s="168">
        <f t="shared" si="183"/>
        <v>972.93616851076717</v>
      </c>
      <c r="BF109" s="168">
        <f t="shared" si="183"/>
        <v>972.93616851076717</v>
      </c>
      <c r="BG109" s="168">
        <f t="shared" si="183"/>
        <v>972.93616851076717</v>
      </c>
      <c r="BH109" s="168">
        <f t="shared" si="183"/>
        <v>2270.1843931917906</v>
      </c>
      <c r="BI109" s="168">
        <f t="shared" si="183"/>
        <v>972.93616851076717</v>
      </c>
      <c r="BJ109" s="168">
        <f t="shared" si="183"/>
        <v>810.78014042562927</v>
      </c>
      <c r="BK109" s="168">
        <f t="shared" si="183"/>
        <v>0</v>
      </c>
      <c r="BL109" s="168">
        <f t="shared" si="183"/>
        <v>0</v>
      </c>
      <c r="BM109" s="168">
        <f t="shared" si="183"/>
        <v>0</v>
      </c>
      <c r="BN109" s="168">
        <f t="shared" si="183"/>
        <v>0</v>
      </c>
      <c r="BO109" s="168">
        <f t="shared" si="183"/>
        <v>0</v>
      </c>
      <c r="BP109" s="168">
        <f t="shared" si="183"/>
        <v>0</v>
      </c>
      <c r="BQ109" s="168">
        <f t="shared" si="183"/>
        <v>0</v>
      </c>
      <c r="BR109" s="168">
        <f t="shared" si="183"/>
        <v>0</v>
      </c>
      <c r="BS109" s="168">
        <f t="shared" ref="BS109:ED109" si="184">SUM(BS110:BS112)</f>
        <v>0</v>
      </c>
      <c r="BT109" s="168">
        <f t="shared" si="184"/>
        <v>0</v>
      </c>
      <c r="BU109" s="168">
        <f t="shared" si="184"/>
        <v>0</v>
      </c>
      <c r="BV109" s="168">
        <f t="shared" si="184"/>
        <v>0</v>
      </c>
      <c r="BW109" s="168">
        <f t="shared" si="184"/>
        <v>0</v>
      </c>
      <c r="BX109" s="168">
        <f t="shared" si="184"/>
        <v>0</v>
      </c>
      <c r="BY109" s="168">
        <f t="shared" si="184"/>
        <v>0</v>
      </c>
      <c r="BZ109" s="168">
        <f t="shared" si="184"/>
        <v>0</v>
      </c>
      <c r="CA109" s="168">
        <f t="shared" si="184"/>
        <v>0</v>
      </c>
      <c r="CB109" s="168">
        <f t="shared" si="184"/>
        <v>0</v>
      </c>
      <c r="CC109" s="168">
        <f t="shared" si="184"/>
        <v>0</v>
      </c>
      <c r="CD109" s="168">
        <f t="shared" si="184"/>
        <v>0</v>
      </c>
      <c r="CE109" s="168">
        <f t="shared" si="184"/>
        <v>0</v>
      </c>
      <c r="CF109" s="168">
        <f t="shared" si="184"/>
        <v>0</v>
      </c>
      <c r="CG109" s="168">
        <f t="shared" si="184"/>
        <v>0</v>
      </c>
      <c r="CH109" s="168">
        <f t="shared" si="184"/>
        <v>0</v>
      </c>
      <c r="CI109" s="168">
        <f t="shared" si="184"/>
        <v>0</v>
      </c>
      <c r="CJ109" s="168">
        <f t="shared" si="184"/>
        <v>0</v>
      </c>
      <c r="CK109" s="168">
        <f t="shared" si="184"/>
        <v>0</v>
      </c>
      <c r="CL109" s="168">
        <f t="shared" si="184"/>
        <v>0</v>
      </c>
      <c r="CM109" s="168">
        <f t="shared" si="184"/>
        <v>0</v>
      </c>
      <c r="CN109" s="168">
        <f t="shared" si="184"/>
        <v>0</v>
      </c>
      <c r="CO109" s="168">
        <f t="shared" si="184"/>
        <v>0</v>
      </c>
      <c r="CP109" s="168">
        <f t="shared" si="184"/>
        <v>0</v>
      </c>
      <c r="CQ109" s="168">
        <f t="shared" si="184"/>
        <v>0</v>
      </c>
      <c r="CR109" s="168">
        <f t="shared" si="184"/>
        <v>0</v>
      </c>
      <c r="CS109" s="168">
        <f t="shared" si="184"/>
        <v>0</v>
      </c>
      <c r="CT109" s="168">
        <f t="shared" si="184"/>
        <v>0</v>
      </c>
      <c r="CU109" s="168">
        <f t="shared" si="184"/>
        <v>0</v>
      </c>
      <c r="CV109" s="168">
        <f t="shared" si="184"/>
        <v>0</v>
      </c>
      <c r="CW109" s="168">
        <f t="shared" si="184"/>
        <v>0</v>
      </c>
      <c r="CX109" s="168">
        <f t="shared" si="184"/>
        <v>0</v>
      </c>
      <c r="CY109" s="168">
        <f t="shared" si="184"/>
        <v>0</v>
      </c>
      <c r="CZ109" s="168">
        <f t="shared" si="184"/>
        <v>0</v>
      </c>
      <c r="DA109" s="168">
        <f t="shared" si="184"/>
        <v>0</v>
      </c>
      <c r="DB109" s="168">
        <f t="shared" si="184"/>
        <v>0</v>
      </c>
      <c r="DC109" s="168">
        <f t="shared" si="184"/>
        <v>0</v>
      </c>
      <c r="DD109" s="168">
        <f t="shared" si="184"/>
        <v>0</v>
      </c>
      <c r="DE109" s="168">
        <f t="shared" si="184"/>
        <v>0</v>
      </c>
      <c r="DF109" s="168">
        <f t="shared" si="184"/>
        <v>0</v>
      </c>
      <c r="DG109" s="168">
        <f t="shared" si="184"/>
        <v>0</v>
      </c>
      <c r="DH109" s="168">
        <f t="shared" si="184"/>
        <v>0</v>
      </c>
      <c r="DI109" s="168">
        <f t="shared" si="184"/>
        <v>0</v>
      </c>
      <c r="DJ109" s="168">
        <f t="shared" si="184"/>
        <v>0</v>
      </c>
      <c r="DK109" s="168">
        <f t="shared" si="184"/>
        <v>0</v>
      </c>
      <c r="DL109" s="168">
        <f t="shared" si="184"/>
        <v>0</v>
      </c>
      <c r="DM109" s="168">
        <f t="shared" si="184"/>
        <v>0</v>
      </c>
      <c r="DN109" s="168">
        <f t="shared" si="184"/>
        <v>0</v>
      </c>
      <c r="DO109" s="168">
        <f t="shared" si="184"/>
        <v>0</v>
      </c>
      <c r="DP109" s="168">
        <f t="shared" si="184"/>
        <v>0</v>
      </c>
      <c r="DQ109" s="168">
        <f t="shared" si="184"/>
        <v>0</v>
      </c>
      <c r="DR109" s="168">
        <f t="shared" si="184"/>
        <v>0</v>
      </c>
      <c r="DS109" s="168">
        <f t="shared" si="184"/>
        <v>0</v>
      </c>
      <c r="DT109" s="168">
        <f t="shared" si="184"/>
        <v>0</v>
      </c>
      <c r="DU109" s="168">
        <f t="shared" si="184"/>
        <v>0</v>
      </c>
      <c r="DV109" s="168">
        <f t="shared" si="184"/>
        <v>0</v>
      </c>
      <c r="DW109" s="168">
        <f t="shared" si="184"/>
        <v>0</v>
      </c>
      <c r="DX109" s="168">
        <f t="shared" si="184"/>
        <v>0</v>
      </c>
      <c r="DY109" s="168">
        <f t="shared" si="184"/>
        <v>0</v>
      </c>
      <c r="DZ109" s="168">
        <f t="shared" si="184"/>
        <v>0</v>
      </c>
      <c r="EA109" s="168">
        <f t="shared" si="184"/>
        <v>0</v>
      </c>
      <c r="EB109" s="168">
        <f t="shared" si="184"/>
        <v>0</v>
      </c>
      <c r="EC109" s="168">
        <f t="shared" si="184"/>
        <v>0</v>
      </c>
      <c r="ED109" s="168">
        <f t="shared" si="184"/>
        <v>0</v>
      </c>
      <c r="EE109" s="168">
        <f t="shared" ref="EE109:FO109" si="185">SUM(EE110:EE112)</f>
        <v>0</v>
      </c>
      <c r="EF109" s="168">
        <f t="shared" si="185"/>
        <v>0</v>
      </c>
      <c r="EG109" s="168">
        <f t="shared" si="185"/>
        <v>0</v>
      </c>
      <c r="EH109" s="168">
        <f t="shared" si="185"/>
        <v>0</v>
      </c>
      <c r="EI109" s="168">
        <f t="shared" si="185"/>
        <v>0</v>
      </c>
      <c r="EJ109" s="168">
        <f t="shared" si="185"/>
        <v>0</v>
      </c>
      <c r="EK109" s="168">
        <f t="shared" si="185"/>
        <v>0</v>
      </c>
      <c r="EL109" s="168">
        <f t="shared" si="185"/>
        <v>0</v>
      </c>
      <c r="EM109" s="168">
        <f t="shared" si="185"/>
        <v>0</v>
      </c>
      <c r="EN109" s="168">
        <f t="shared" si="185"/>
        <v>0</v>
      </c>
      <c r="EO109" s="168">
        <f t="shared" si="185"/>
        <v>0</v>
      </c>
      <c r="EP109" s="168">
        <f t="shared" si="185"/>
        <v>0</v>
      </c>
      <c r="EQ109" s="168">
        <f t="shared" si="185"/>
        <v>0</v>
      </c>
      <c r="ER109" s="168">
        <f t="shared" si="185"/>
        <v>0</v>
      </c>
      <c r="ES109" s="168">
        <f t="shared" si="185"/>
        <v>0</v>
      </c>
      <c r="ET109" s="168">
        <f t="shared" si="185"/>
        <v>0</v>
      </c>
      <c r="EU109" s="168">
        <f t="shared" si="185"/>
        <v>0</v>
      </c>
      <c r="EV109" s="168">
        <f t="shared" si="185"/>
        <v>0</v>
      </c>
      <c r="EW109" s="168">
        <f t="shared" si="185"/>
        <v>0</v>
      </c>
      <c r="EX109" s="168">
        <f t="shared" si="185"/>
        <v>0</v>
      </c>
      <c r="EY109" s="168">
        <f t="shared" si="185"/>
        <v>0</v>
      </c>
      <c r="EZ109" s="168">
        <f t="shared" si="185"/>
        <v>0</v>
      </c>
      <c r="FA109" s="168">
        <f t="shared" si="185"/>
        <v>0</v>
      </c>
      <c r="FB109" s="168">
        <f t="shared" si="185"/>
        <v>0</v>
      </c>
      <c r="FC109" s="168">
        <f t="shared" si="185"/>
        <v>0</v>
      </c>
      <c r="FD109" s="168">
        <f t="shared" si="185"/>
        <v>0</v>
      </c>
      <c r="FE109" s="168">
        <f t="shared" si="185"/>
        <v>0</v>
      </c>
      <c r="FF109" s="168">
        <f t="shared" si="185"/>
        <v>0</v>
      </c>
      <c r="FG109" s="168">
        <f t="shared" si="185"/>
        <v>0</v>
      </c>
      <c r="FH109" s="168">
        <f t="shared" si="185"/>
        <v>0</v>
      </c>
      <c r="FI109" s="168">
        <f t="shared" si="185"/>
        <v>0</v>
      </c>
      <c r="FJ109" s="168">
        <f t="shared" si="185"/>
        <v>0</v>
      </c>
      <c r="FK109" s="168">
        <f t="shared" si="185"/>
        <v>0</v>
      </c>
      <c r="FL109" s="168">
        <f t="shared" si="185"/>
        <v>0</v>
      </c>
      <c r="FM109" s="168">
        <f t="shared" si="185"/>
        <v>0</v>
      </c>
      <c r="FN109" s="168">
        <f t="shared" si="185"/>
        <v>0</v>
      </c>
      <c r="FO109" s="168">
        <f t="shared" si="185"/>
        <v>0</v>
      </c>
    </row>
    <row r="110" spans="1:171" x14ac:dyDescent="0.3">
      <c r="B110" s="7" t="s">
        <v>108</v>
      </c>
      <c r="C110" s="7" t="s">
        <v>112</v>
      </c>
      <c r="D110" s="67">
        <f t="shared" ref="D110:D112" si="186">SUM(F110:FO110)</f>
        <v>18017.336453903092</v>
      </c>
      <c r="E110" s="25">
        <f>(D110+D115)/10^6</f>
        <v>0.20019578959226145</v>
      </c>
      <c r="F110" s="167">
        <f>F88</f>
        <v>0</v>
      </c>
      <c r="G110" s="167">
        <f t="shared" ref="G110:BR110" si="187">G88</f>
        <v>0</v>
      </c>
      <c r="H110" s="167">
        <f t="shared" si="187"/>
        <v>0</v>
      </c>
      <c r="I110" s="167">
        <f t="shared" si="187"/>
        <v>0</v>
      </c>
      <c r="J110" s="167">
        <f t="shared" si="187"/>
        <v>0</v>
      </c>
      <c r="K110" s="167">
        <f t="shared" si="187"/>
        <v>0</v>
      </c>
      <c r="L110" s="167">
        <f t="shared" si="187"/>
        <v>0</v>
      </c>
      <c r="M110" s="167">
        <f t="shared" si="187"/>
        <v>0</v>
      </c>
      <c r="N110" s="167">
        <f t="shared" si="187"/>
        <v>1351.3002340427324</v>
      </c>
      <c r="O110" s="167">
        <f t="shared" si="187"/>
        <v>1351.3002340427324</v>
      </c>
      <c r="P110" s="167">
        <f t="shared" si="187"/>
        <v>1351.3002340427324</v>
      </c>
      <c r="Q110" s="167">
        <f t="shared" si="187"/>
        <v>900.86682269515495</v>
      </c>
      <c r="R110" s="167">
        <f t="shared" si="187"/>
        <v>900.86682269515495</v>
      </c>
      <c r="S110" s="167">
        <f t="shared" si="187"/>
        <v>900.86682269515495</v>
      </c>
      <c r="T110" s="167">
        <f t="shared" si="187"/>
        <v>900.86682269515495</v>
      </c>
      <c r="U110" s="167">
        <f t="shared" si="187"/>
        <v>540.52009361709293</v>
      </c>
      <c r="V110" s="167">
        <f t="shared" si="187"/>
        <v>540.52009361709293</v>
      </c>
      <c r="W110" s="167">
        <f t="shared" si="187"/>
        <v>540.52009361709293</v>
      </c>
      <c r="X110" s="167">
        <f t="shared" si="187"/>
        <v>540.52009361709293</v>
      </c>
      <c r="Y110" s="167">
        <f t="shared" si="187"/>
        <v>540.52009361709293</v>
      </c>
      <c r="Z110" s="167">
        <f t="shared" si="187"/>
        <v>540.52009361709293</v>
      </c>
      <c r="AA110" s="167">
        <f t="shared" si="187"/>
        <v>540.52009361709293</v>
      </c>
      <c r="AB110" s="167">
        <f t="shared" si="187"/>
        <v>540.52009361709293</v>
      </c>
      <c r="AC110" s="167">
        <f t="shared" si="187"/>
        <v>540.52009361709293</v>
      </c>
      <c r="AD110" s="167">
        <f t="shared" si="187"/>
        <v>540.52009361709293</v>
      </c>
      <c r="AE110" s="167">
        <f t="shared" si="187"/>
        <v>540.52009361709293</v>
      </c>
      <c r="AF110" s="167">
        <f t="shared" si="187"/>
        <v>540.52009361709293</v>
      </c>
      <c r="AG110" s="167">
        <f t="shared" si="187"/>
        <v>540.52009361709293</v>
      </c>
      <c r="AH110" s="167">
        <f t="shared" si="187"/>
        <v>540.52009361709293</v>
      </c>
      <c r="AI110" s="167">
        <f t="shared" si="187"/>
        <v>540.52009361709293</v>
      </c>
      <c r="AJ110" s="167">
        <f t="shared" si="187"/>
        <v>1261.213551773217</v>
      </c>
      <c r="AK110" s="167">
        <f t="shared" si="187"/>
        <v>540.52009361709293</v>
      </c>
      <c r="AL110" s="167">
        <f t="shared" si="187"/>
        <v>450.43341134757185</v>
      </c>
      <c r="AM110" s="167">
        <f t="shared" si="187"/>
        <v>0</v>
      </c>
      <c r="AN110" s="167">
        <f t="shared" si="187"/>
        <v>0</v>
      </c>
      <c r="AO110" s="167">
        <f t="shared" si="187"/>
        <v>0</v>
      </c>
      <c r="AP110" s="167">
        <f t="shared" si="187"/>
        <v>0</v>
      </c>
      <c r="AQ110" s="167">
        <f t="shared" si="187"/>
        <v>0</v>
      </c>
      <c r="AR110" s="167">
        <f t="shared" si="187"/>
        <v>0</v>
      </c>
      <c r="AS110" s="167">
        <f t="shared" si="187"/>
        <v>0</v>
      </c>
      <c r="AT110" s="167">
        <f t="shared" si="187"/>
        <v>0</v>
      </c>
      <c r="AU110" s="167">
        <f t="shared" si="187"/>
        <v>0</v>
      </c>
      <c r="AV110" s="167">
        <f t="shared" si="187"/>
        <v>0</v>
      </c>
      <c r="AW110" s="167">
        <f t="shared" si="187"/>
        <v>0</v>
      </c>
      <c r="AX110" s="167">
        <f t="shared" si="187"/>
        <v>0</v>
      </c>
      <c r="AY110" s="167">
        <f t="shared" si="187"/>
        <v>0</v>
      </c>
      <c r="AZ110" s="167">
        <f t="shared" si="187"/>
        <v>0</v>
      </c>
      <c r="BA110" s="167">
        <f t="shared" si="187"/>
        <v>0</v>
      </c>
      <c r="BB110" s="167">
        <f t="shared" si="187"/>
        <v>0</v>
      </c>
      <c r="BC110" s="167">
        <f t="shared" si="187"/>
        <v>0</v>
      </c>
      <c r="BD110" s="167">
        <f t="shared" si="187"/>
        <v>0</v>
      </c>
      <c r="BE110" s="167">
        <f t="shared" si="187"/>
        <v>0</v>
      </c>
      <c r="BF110" s="167">
        <f t="shared" si="187"/>
        <v>0</v>
      </c>
      <c r="BG110" s="167">
        <f t="shared" si="187"/>
        <v>0</v>
      </c>
      <c r="BH110" s="167">
        <f t="shared" si="187"/>
        <v>0</v>
      </c>
      <c r="BI110" s="167">
        <f t="shared" si="187"/>
        <v>0</v>
      </c>
      <c r="BJ110" s="167">
        <f t="shared" si="187"/>
        <v>0</v>
      </c>
      <c r="BK110" s="167">
        <f t="shared" si="187"/>
        <v>0</v>
      </c>
      <c r="BL110" s="167">
        <f t="shared" si="187"/>
        <v>0</v>
      </c>
      <c r="BM110" s="167">
        <f t="shared" si="187"/>
        <v>0</v>
      </c>
      <c r="BN110" s="167">
        <f t="shared" si="187"/>
        <v>0</v>
      </c>
      <c r="BO110" s="167">
        <f t="shared" si="187"/>
        <v>0</v>
      </c>
      <c r="BP110" s="167">
        <f t="shared" si="187"/>
        <v>0</v>
      </c>
      <c r="BQ110" s="167">
        <f t="shared" si="187"/>
        <v>0</v>
      </c>
      <c r="BR110" s="167">
        <f t="shared" si="187"/>
        <v>0</v>
      </c>
      <c r="BS110" s="167">
        <f t="shared" ref="BS110:ED110" si="188">BS88</f>
        <v>0</v>
      </c>
      <c r="BT110" s="167">
        <f t="shared" si="188"/>
        <v>0</v>
      </c>
      <c r="BU110" s="167">
        <f t="shared" si="188"/>
        <v>0</v>
      </c>
      <c r="BV110" s="167">
        <f t="shared" si="188"/>
        <v>0</v>
      </c>
      <c r="BW110" s="167">
        <f t="shared" si="188"/>
        <v>0</v>
      </c>
      <c r="BX110" s="167">
        <f t="shared" si="188"/>
        <v>0</v>
      </c>
      <c r="BY110" s="167">
        <f t="shared" si="188"/>
        <v>0</v>
      </c>
      <c r="BZ110" s="167">
        <f t="shared" si="188"/>
        <v>0</v>
      </c>
      <c r="CA110" s="167">
        <f t="shared" si="188"/>
        <v>0</v>
      </c>
      <c r="CB110" s="167">
        <f t="shared" si="188"/>
        <v>0</v>
      </c>
      <c r="CC110" s="167">
        <f t="shared" si="188"/>
        <v>0</v>
      </c>
      <c r="CD110" s="167">
        <f t="shared" si="188"/>
        <v>0</v>
      </c>
      <c r="CE110" s="167">
        <f t="shared" si="188"/>
        <v>0</v>
      </c>
      <c r="CF110" s="167">
        <f t="shared" si="188"/>
        <v>0</v>
      </c>
      <c r="CG110" s="167">
        <f t="shared" si="188"/>
        <v>0</v>
      </c>
      <c r="CH110" s="167">
        <f t="shared" si="188"/>
        <v>0</v>
      </c>
      <c r="CI110" s="167">
        <f t="shared" si="188"/>
        <v>0</v>
      </c>
      <c r="CJ110" s="167">
        <f t="shared" si="188"/>
        <v>0</v>
      </c>
      <c r="CK110" s="167">
        <f t="shared" si="188"/>
        <v>0</v>
      </c>
      <c r="CL110" s="167">
        <f t="shared" si="188"/>
        <v>0</v>
      </c>
      <c r="CM110" s="167">
        <f t="shared" si="188"/>
        <v>0</v>
      </c>
      <c r="CN110" s="167">
        <f t="shared" si="188"/>
        <v>0</v>
      </c>
      <c r="CO110" s="167">
        <f t="shared" si="188"/>
        <v>0</v>
      </c>
      <c r="CP110" s="167">
        <f t="shared" si="188"/>
        <v>0</v>
      </c>
      <c r="CQ110" s="167">
        <f t="shared" si="188"/>
        <v>0</v>
      </c>
      <c r="CR110" s="167">
        <f t="shared" si="188"/>
        <v>0</v>
      </c>
      <c r="CS110" s="167">
        <f t="shared" si="188"/>
        <v>0</v>
      </c>
      <c r="CT110" s="167">
        <f t="shared" si="188"/>
        <v>0</v>
      </c>
      <c r="CU110" s="167">
        <f t="shared" si="188"/>
        <v>0</v>
      </c>
      <c r="CV110" s="167">
        <f t="shared" si="188"/>
        <v>0</v>
      </c>
      <c r="CW110" s="167">
        <f t="shared" si="188"/>
        <v>0</v>
      </c>
      <c r="CX110" s="167">
        <f t="shared" si="188"/>
        <v>0</v>
      </c>
      <c r="CY110" s="167">
        <f t="shared" si="188"/>
        <v>0</v>
      </c>
      <c r="CZ110" s="167">
        <f t="shared" si="188"/>
        <v>0</v>
      </c>
      <c r="DA110" s="167">
        <f t="shared" si="188"/>
        <v>0</v>
      </c>
      <c r="DB110" s="167">
        <f t="shared" si="188"/>
        <v>0</v>
      </c>
      <c r="DC110" s="167">
        <f t="shared" si="188"/>
        <v>0</v>
      </c>
      <c r="DD110" s="167">
        <f t="shared" si="188"/>
        <v>0</v>
      </c>
      <c r="DE110" s="167">
        <f t="shared" si="188"/>
        <v>0</v>
      </c>
      <c r="DF110" s="167">
        <f t="shared" si="188"/>
        <v>0</v>
      </c>
      <c r="DG110" s="167">
        <f t="shared" si="188"/>
        <v>0</v>
      </c>
      <c r="DH110" s="167">
        <f t="shared" si="188"/>
        <v>0</v>
      </c>
      <c r="DI110" s="167">
        <f t="shared" si="188"/>
        <v>0</v>
      </c>
      <c r="DJ110" s="167">
        <f t="shared" si="188"/>
        <v>0</v>
      </c>
      <c r="DK110" s="167">
        <f t="shared" si="188"/>
        <v>0</v>
      </c>
      <c r="DL110" s="167">
        <f t="shared" si="188"/>
        <v>0</v>
      </c>
      <c r="DM110" s="167">
        <f t="shared" si="188"/>
        <v>0</v>
      </c>
      <c r="DN110" s="167">
        <f t="shared" si="188"/>
        <v>0</v>
      </c>
      <c r="DO110" s="167">
        <f t="shared" si="188"/>
        <v>0</v>
      </c>
      <c r="DP110" s="167">
        <f t="shared" si="188"/>
        <v>0</v>
      </c>
      <c r="DQ110" s="167">
        <f t="shared" si="188"/>
        <v>0</v>
      </c>
      <c r="DR110" s="167">
        <f t="shared" si="188"/>
        <v>0</v>
      </c>
      <c r="DS110" s="167">
        <f t="shared" si="188"/>
        <v>0</v>
      </c>
      <c r="DT110" s="167">
        <f t="shared" si="188"/>
        <v>0</v>
      </c>
      <c r="DU110" s="167">
        <f t="shared" si="188"/>
        <v>0</v>
      </c>
      <c r="DV110" s="167">
        <f t="shared" si="188"/>
        <v>0</v>
      </c>
      <c r="DW110" s="167">
        <f t="shared" si="188"/>
        <v>0</v>
      </c>
      <c r="DX110" s="167">
        <f t="shared" si="188"/>
        <v>0</v>
      </c>
      <c r="DY110" s="167">
        <f t="shared" si="188"/>
        <v>0</v>
      </c>
      <c r="DZ110" s="167">
        <f t="shared" si="188"/>
        <v>0</v>
      </c>
      <c r="EA110" s="167">
        <f t="shared" si="188"/>
        <v>0</v>
      </c>
      <c r="EB110" s="167">
        <f t="shared" si="188"/>
        <v>0</v>
      </c>
      <c r="EC110" s="167">
        <f t="shared" si="188"/>
        <v>0</v>
      </c>
      <c r="ED110" s="167">
        <f t="shared" si="188"/>
        <v>0</v>
      </c>
      <c r="EE110" s="167">
        <f t="shared" ref="EE110:FO110" si="189">EE88</f>
        <v>0</v>
      </c>
      <c r="EF110" s="167">
        <f t="shared" si="189"/>
        <v>0</v>
      </c>
      <c r="EG110" s="167">
        <f t="shared" si="189"/>
        <v>0</v>
      </c>
      <c r="EH110" s="167">
        <f t="shared" si="189"/>
        <v>0</v>
      </c>
      <c r="EI110" s="167">
        <f t="shared" si="189"/>
        <v>0</v>
      </c>
      <c r="EJ110" s="167">
        <f t="shared" si="189"/>
        <v>0</v>
      </c>
      <c r="EK110" s="167">
        <f t="shared" si="189"/>
        <v>0</v>
      </c>
      <c r="EL110" s="167">
        <f t="shared" si="189"/>
        <v>0</v>
      </c>
      <c r="EM110" s="167">
        <f t="shared" si="189"/>
        <v>0</v>
      </c>
      <c r="EN110" s="167">
        <f t="shared" si="189"/>
        <v>0</v>
      </c>
      <c r="EO110" s="167">
        <f t="shared" si="189"/>
        <v>0</v>
      </c>
      <c r="EP110" s="167">
        <f t="shared" si="189"/>
        <v>0</v>
      </c>
      <c r="EQ110" s="167">
        <f t="shared" si="189"/>
        <v>0</v>
      </c>
      <c r="ER110" s="167">
        <f t="shared" si="189"/>
        <v>0</v>
      </c>
      <c r="ES110" s="167">
        <f t="shared" si="189"/>
        <v>0</v>
      </c>
      <c r="ET110" s="167">
        <f t="shared" si="189"/>
        <v>0</v>
      </c>
      <c r="EU110" s="167">
        <f t="shared" si="189"/>
        <v>0</v>
      </c>
      <c r="EV110" s="167">
        <f t="shared" si="189"/>
        <v>0</v>
      </c>
      <c r="EW110" s="167">
        <f t="shared" si="189"/>
        <v>0</v>
      </c>
      <c r="EX110" s="167">
        <f t="shared" si="189"/>
        <v>0</v>
      </c>
      <c r="EY110" s="167">
        <f t="shared" si="189"/>
        <v>0</v>
      </c>
      <c r="EZ110" s="167">
        <f t="shared" si="189"/>
        <v>0</v>
      </c>
      <c r="FA110" s="167">
        <f t="shared" si="189"/>
        <v>0</v>
      </c>
      <c r="FB110" s="167">
        <f t="shared" si="189"/>
        <v>0</v>
      </c>
      <c r="FC110" s="167">
        <f t="shared" si="189"/>
        <v>0</v>
      </c>
      <c r="FD110" s="167">
        <f t="shared" si="189"/>
        <v>0</v>
      </c>
      <c r="FE110" s="167">
        <f t="shared" si="189"/>
        <v>0</v>
      </c>
      <c r="FF110" s="167">
        <f t="shared" si="189"/>
        <v>0</v>
      </c>
      <c r="FG110" s="167">
        <f t="shared" si="189"/>
        <v>0</v>
      </c>
      <c r="FH110" s="167">
        <f t="shared" si="189"/>
        <v>0</v>
      </c>
      <c r="FI110" s="167">
        <f t="shared" si="189"/>
        <v>0</v>
      </c>
      <c r="FJ110" s="167">
        <f t="shared" si="189"/>
        <v>0</v>
      </c>
      <c r="FK110" s="167">
        <f t="shared" si="189"/>
        <v>0</v>
      </c>
      <c r="FL110" s="167">
        <f t="shared" si="189"/>
        <v>0</v>
      </c>
      <c r="FM110" s="167">
        <f t="shared" si="189"/>
        <v>0</v>
      </c>
      <c r="FN110" s="167">
        <f t="shared" si="189"/>
        <v>0</v>
      </c>
      <c r="FO110" s="167">
        <f t="shared" si="189"/>
        <v>0</v>
      </c>
    </row>
    <row r="111" spans="1:171" x14ac:dyDescent="0.3">
      <c r="B111" s="7" t="s">
        <v>109</v>
      </c>
      <c r="C111" s="7" t="s">
        <v>112</v>
      </c>
      <c r="D111" s="67">
        <f t="shared" si="186"/>
        <v>21620.803744683708</v>
      </c>
      <c r="E111" s="25">
        <f>(D111+D116)/10^6</f>
        <v>0.24023494751071378</v>
      </c>
      <c r="F111" s="167">
        <f>F89</f>
        <v>0</v>
      </c>
      <c r="G111" s="167">
        <f t="shared" ref="G111:BR111" si="190">G89</f>
        <v>0</v>
      </c>
      <c r="H111" s="167">
        <f t="shared" si="190"/>
        <v>0</v>
      </c>
      <c r="I111" s="167">
        <f t="shared" si="190"/>
        <v>0</v>
      </c>
      <c r="J111" s="167">
        <f t="shared" si="190"/>
        <v>0</v>
      </c>
      <c r="K111" s="167">
        <f t="shared" si="190"/>
        <v>0</v>
      </c>
      <c r="L111" s="167">
        <f t="shared" si="190"/>
        <v>0</v>
      </c>
      <c r="M111" s="167">
        <f t="shared" si="190"/>
        <v>0</v>
      </c>
      <c r="N111" s="167">
        <f t="shared" si="190"/>
        <v>0</v>
      </c>
      <c r="O111" s="167">
        <f t="shared" si="190"/>
        <v>0</v>
      </c>
      <c r="P111" s="167">
        <f t="shared" si="190"/>
        <v>0</v>
      </c>
      <c r="Q111" s="167">
        <f t="shared" si="190"/>
        <v>0</v>
      </c>
      <c r="R111" s="167">
        <f t="shared" si="190"/>
        <v>0</v>
      </c>
      <c r="S111" s="167">
        <f t="shared" si="190"/>
        <v>0</v>
      </c>
      <c r="T111" s="167">
        <f t="shared" si="190"/>
        <v>0</v>
      </c>
      <c r="U111" s="167">
        <f t="shared" si="190"/>
        <v>0</v>
      </c>
      <c r="V111" s="167">
        <f t="shared" si="190"/>
        <v>0</v>
      </c>
      <c r="W111" s="167">
        <f t="shared" si="190"/>
        <v>0</v>
      </c>
      <c r="X111" s="167">
        <f t="shared" si="190"/>
        <v>0</v>
      </c>
      <c r="Y111" s="167">
        <f t="shared" si="190"/>
        <v>0</v>
      </c>
      <c r="Z111" s="167">
        <f t="shared" si="190"/>
        <v>1621.5602808512788</v>
      </c>
      <c r="AA111" s="167">
        <f t="shared" si="190"/>
        <v>1621.5602808512788</v>
      </c>
      <c r="AB111" s="167">
        <f t="shared" si="190"/>
        <v>1621.5602808512788</v>
      </c>
      <c r="AC111" s="167">
        <f t="shared" si="190"/>
        <v>1081.0401872341861</v>
      </c>
      <c r="AD111" s="167">
        <f t="shared" si="190"/>
        <v>1081.0401872341861</v>
      </c>
      <c r="AE111" s="167">
        <f t="shared" si="190"/>
        <v>1081.0401872341861</v>
      </c>
      <c r="AF111" s="167">
        <f t="shared" si="190"/>
        <v>1081.0401872341861</v>
      </c>
      <c r="AG111" s="167">
        <f t="shared" si="190"/>
        <v>648.62411234051149</v>
      </c>
      <c r="AH111" s="167">
        <f t="shared" si="190"/>
        <v>648.62411234051149</v>
      </c>
      <c r="AI111" s="167">
        <f t="shared" si="190"/>
        <v>648.62411234051149</v>
      </c>
      <c r="AJ111" s="167">
        <f t="shared" si="190"/>
        <v>648.62411234051149</v>
      </c>
      <c r="AK111" s="167">
        <f t="shared" si="190"/>
        <v>648.62411234051149</v>
      </c>
      <c r="AL111" s="167">
        <f t="shared" si="190"/>
        <v>648.62411234051149</v>
      </c>
      <c r="AM111" s="167">
        <f t="shared" si="190"/>
        <v>648.62411234051149</v>
      </c>
      <c r="AN111" s="167">
        <f t="shared" si="190"/>
        <v>648.62411234051149</v>
      </c>
      <c r="AO111" s="167">
        <f t="shared" si="190"/>
        <v>648.62411234051149</v>
      </c>
      <c r="AP111" s="167">
        <f t="shared" si="190"/>
        <v>648.62411234051149</v>
      </c>
      <c r="AQ111" s="167">
        <f t="shared" si="190"/>
        <v>648.62411234051149</v>
      </c>
      <c r="AR111" s="167">
        <f t="shared" si="190"/>
        <v>648.62411234051149</v>
      </c>
      <c r="AS111" s="167">
        <f t="shared" si="190"/>
        <v>648.62411234051149</v>
      </c>
      <c r="AT111" s="167">
        <f t="shared" si="190"/>
        <v>648.62411234051149</v>
      </c>
      <c r="AU111" s="167">
        <f t="shared" si="190"/>
        <v>648.62411234051149</v>
      </c>
      <c r="AV111" s="167">
        <f t="shared" si="190"/>
        <v>1513.4562621278606</v>
      </c>
      <c r="AW111" s="167">
        <f t="shared" si="190"/>
        <v>648.62411234051149</v>
      </c>
      <c r="AX111" s="167">
        <f t="shared" si="190"/>
        <v>540.52009361708622</v>
      </c>
      <c r="AY111" s="167">
        <f t="shared" si="190"/>
        <v>0</v>
      </c>
      <c r="AZ111" s="167">
        <f t="shared" si="190"/>
        <v>0</v>
      </c>
      <c r="BA111" s="167">
        <f t="shared" si="190"/>
        <v>0</v>
      </c>
      <c r="BB111" s="167">
        <f t="shared" si="190"/>
        <v>0</v>
      </c>
      <c r="BC111" s="167">
        <f t="shared" si="190"/>
        <v>0</v>
      </c>
      <c r="BD111" s="167">
        <f t="shared" si="190"/>
        <v>0</v>
      </c>
      <c r="BE111" s="167">
        <f t="shared" si="190"/>
        <v>0</v>
      </c>
      <c r="BF111" s="167">
        <f t="shared" si="190"/>
        <v>0</v>
      </c>
      <c r="BG111" s="167">
        <f t="shared" si="190"/>
        <v>0</v>
      </c>
      <c r="BH111" s="167">
        <f t="shared" si="190"/>
        <v>0</v>
      </c>
      <c r="BI111" s="167">
        <f t="shared" si="190"/>
        <v>0</v>
      </c>
      <c r="BJ111" s="167">
        <f t="shared" si="190"/>
        <v>0</v>
      </c>
      <c r="BK111" s="167">
        <f t="shared" si="190"/>
        <v>0</v>
      </c>
      <c r="BL111" s="167">
        <f t="shared" si="190"/>
        <v>0</v>
      </c>
      <c r="BM111" s="167">
        <f t="shared" si="190"/>
        <v>0</v>
      </c>
      <c r="BN111" s="167">
        <f t="shared" si="190"/>
        <v>0</v>
      </c>
      <c r="BO111" s="167">
        <f t="shared" si="190"/>
        <v>0</v>
      </c>
      <c r="BP111" s="167">
        <f t="shared" si="190"/>
        <v>0</v>
      </c>
      <c r="BQ111" s="167">
        <f t="shared" si="190"/>
        <v>0</v>
      </c>
      <c r="BR111" s="167">
        <f t="shared" si="190"/>
        <v>0</v>
      </c>
      <c r="BS111" s="167">
        <f t="shared" ref="BS111:ED111" si="191">BS89</f>
        <v>0</v>
      </c>
      <c r="BT111" s="167">
        <f t="shared" si="191"/>
        <v>0</v>
      </c>
      <c r="BU111" s="167">
        <f t="shared" si="191"/>
        <v>0</v>
      </c>
      <c r="BV111" s="167">
        <f t="shared" si="191"/>
        <v>0</v>
      </c>
      <c r="BW111" s="167">
        <f t="shared" si="191"/>
        <v>0</v>
      </c>
      <c r="BX111" s="167">
        <f t="shared" si="191"/>
        <v>0</v>
      </c>
      <c r="BY111" s="167">
        <f t="shared" si="191"/>
        <v>0</v>
      </c>
      <c r="BZ111" s="167">
        <f t="shared" si="191"/>
        <v>0</v>
      </c>
      <c r="CA111" s="167">
        <f t="shared" si="191"/>
        <v>0</v>
      </c>
      <c r="CB111" s="167">
        <f t="shared" si="191"/>
        <v>0</v>
      </c>
      <c r="CC111" s="167">
        <f t="shared" si="191"/>
        <v>0</v>
      </c>
      <c r="CD111" s="167">
        <f t="shared" si="191"/>
        <v>0</v>
      </c>
      <c r="CE111" s="167">
        <f t="shared" si="191"/>
        <v>0</v>
      </c>
      <c r="CF111" s="167">
        <f t="shared" si="191"/>
        <v>0</v>
      </c>
      <c r="CG111" s="167">
        <f t="shared" si="191"/>
        <v>0</v>
      </c>
      <c r="CH111" s="167">
        <f t="shared" si="191"/>
        <v>0</v>
      </c>
      <c r="CI111" s="167">
        <f t="shared" si="191"/>
        <v>0</v>
      </c>
      <c r="CJ111" s="167">
        <f t="shared" si="191"/>
        <v>0</v>
      </c>
      <c r="CK111" s="167">
        <f t="shared" si="191"/>
        <v>0</v>
      </c>
      <c r="CL111" s="167">
        <f t="shared" si="191"/>
        <v>0</v>
      </c>
      <c r="CM111" s="167">
        <f t="shared" si="191"/>
        <v>0</v>
      </c>
      <c r="CN111" s="167">
        <f t="shared" si="191"/>
        <v>0</v>
      </c>
      <c r="CO111" s="167">
        <f t="shared" si="191"/>
        <v>0</v>
      </c>
      <c r="CP111" s="167">
        <f t="shared" si="191"/>
        <v>0</v>
      </c>
      <c r="CQ111" s="167">
        <f t="shared" si="191"/>
        <v>0</v>
      </c>
      <c r="CR111" s="167">
        <f t="shared" si="191"/>
        <v>0</v>
      </c>
      <c r="CS111" s="167">
        <f t="shared" si="191"/>
        <v>0</v>
      </c>
      <c r="CT111" s="167">
        <f t="shared" si="191"/>
        <v>0</v>
      </c>
      <c r="CU111" s="167">
        <f t="shared" si="191"/>
        <v>0</v>
      </c>
      <c r="CV111" s="167">
        <f t="shared" si="191"/>
        <v>0</v>
      </c>
      <c r="CW111" s="167">
        <f t="shared" si="191"/>
        <v>0</v>
      </c>
      <c r="CX111" s="167">
        <f t="shared" si="191"/>
        <v>0</v>
      </c>
      <c r="CY111" s="167">
        <f t="shared" si="191"/>
        <v>0</v>
      </c>
      <c r="CZ111" s="167">
        <f t="shared" si="191"/>
        <v>0</v>
      </c>
      <c r="DA111" s="167">
        <f t="shared" si="191"/>
        <v>0</v>
      </c>
      <c r="DB111" s="167">
        <f t="shared" si="191"/>
        <v>0</v>
      </c>
      <c r="DC111" s="167">
        <f t="shared" si="191"/>
        <v>0</v>
      </c>
      <c r="DD111" s="167">
        <f t="shared" si="191"/>
        <v>0</v>
      </c>
      <c r="DE111" s="167">
        <f t="shared" si="191"/>
        <v>0</v>
      </c>
      <c r="DF111" s="167">
        <f t="shared" si="191"/>
        <v>0</v>
      </c>
      <c r="DG111" s="167">
        <f t="shared" si="191"/>
        <v>0</v>
      </c>
      <c r="DH111" s="167">
        <f t="shared" si="191"/>
        <v>0</v>
      </c>
      <c r="DI111" s="167">
        <f t="shared" si="191"/>
        <v>0</v>
      </c>
      <c r="DJ111" s="167">
        <f t="shared" si="191"/>
        <v>0</v>
      </c>
      <c r="DK111" s="167">
        <f t="shared" si="191"/>
        <v>0</v>
      </c>
      <c r="DL111" s="167">
        <f t="shared" si="191"/>
        <v>0</v>
      </c>
      <c r="DM111" s="167">
        <f t="shared" si="191"/>
        <v>0</v>
      </c>
      <c r="DN111" s="167">
        <f t="shared" si="191"/>
        <v>0</v>
      </c>
      <c r="DO111" s="167">
        <f t="shared" si="191"/>
        <v>0</v>
      </c>
      <c r="DP111" s="167">
        <f t="shared" si="191"/>
        <v>0</v>
      </c>
      <c r="DQ111" s="167">
        <f t="shared" si="191"/>
        <v>0</v>
      </c>
      <c r="DR111" s="167">
        <f t="shared" si="191"/>
        <v>0</v>
      </c>
      <c r="DS111" s="167">
        <f t="shared" si="191"/>
        <v>0</v>
      </c>
      <c r="DT111" s="167">
        <f t="shared" si="191"/>
        <v>0</v>
      </c>
      <c r="DU111" s="167">
        <f t="shared" si="191"/>
        <v>0</v>
      </c>
      <c r="DV111" s="167">
        <f t="shared" si="191"/>
        <v>0</v>
      </c>
      <c r="DW111" s="167">
        <f t="shared" si="191"/>
        <v>0</v>
      </c>
      <c r="DX111" s="167">
        <f t="shared" si="191"/>
        <v>0</v>
      </c>
      <c r="DY111" s="167">
        <f t="shared" si="191"/>
        <v>0</v>
      </c>
      <c r="DZ111" s="167">
        <f t="shared" si="191"/>
        <v>0</v>
      </c>
      <c r="EA111" s="167">
        <f t="shared" si="191"/>
        <v>0</v>
      </c>
      <c r="EB111" s="167">
        <f t="shared" si="191"/>
        <v>0</v>
      </c>
      <c r="EC111" s="167">
        <f t="shared" si="191"/>
        <v>0</v>
      </c>
      <c r="ED111" s="167">
        <f t="shared" si="191"/>
        <v>0</v>
      </c>
      <c r="EE111" s="167">
        <f t="shared" ref="EE111:FO111" si="192">EE89</f>
        <v>0</v>
      </c>
      <c r="EF111" s="167">
        <f t="shared" si="192"/>
        <v>0</v>
      </c>
      <c r="EG111" s="167">
        <f t="shared" si="192"/>
        <v>0</v>
      </c>
      <c r="EH111" s="167">
        <f t="shared" si="192"/>
        <v>0</v>
      </c>
      <c r="EI111" s="167">
        <f t="shared" si="192"/>
        <v>0</v>
      </c>
      <c r="EJ111" s="167">
        <f t="shared" si="192"/>
        <v>0</v>
      </c>
      <c r="EK111" s="167">
        <f t="shared" si="192"/>
        <v>0</v>
      </c>
      <c r="EL111" s="167">
        <f t="shared" si="192"/>
        <v>0</v>
      </c>
      <c r="EM111" s="167">
        <f t="shared" si="192"/>
        <v>0</v>
      </c>
      <c r="EN111" s="167">
        <f t="shared" si="192"/>
        <v>0</v>
      </c>
      <c r="EO111" s="167">
        <f t="shared" si="192"/>
        <v>0</v>
      </c>
      <c r="EP111" s="167">
        <f t="shared" si="192"/>
        <v>0</v>
      </c>
      <c r="EQ111" s="167">
        <f t="shared" si="192"/>
        <v>0</v>
      </c>
      <c r="ER111" s="167">
        <f t="shared" si="192"/>
        <v>0</v>
      </c>
      <c r="ES111" s="167">
        <f t="shared" si="192"/>
        <v>0</v>
      </c>
      <c r="ET111" s="167">
        <f t="shared" si="192"/>
        <v>0</v>
      </c>
      <c r="EU111" s="167">
        <f t="shared" si="192"/>
        <v>0</v>
      </c>
      <c r="EV111" s="167">
        <f t="shared" si="192"/>
        <v>0</v>
      </c>
      <c r="EW111" s="167">
        <f t="shared" si="192"/>
        <v>0</v>
      </c>
      <c r="EX111" s="167">
        <f t="shared" si="192"/>
        <v>0</v>
      </c>
      <c r="EY111" s="167">
        <f t="shared" si="192"/>
        <v>0</v>
      </c>
      <c r="EZ111" s="167">
        <f t="shared" si="192"/>
        <v>0</v>
      </c>
      <c r="FA111" s="167">
        <f t="shared" si="192"/>
        <v>0</v>
      </c>
      <c r="FB111" s="167">
        <f t="shared" si="192"/>
        <v>0</v>
      </c>
      <c r="FC111" s="167">
        <f t="shared" si="192"/>
        <v>0</v>
      </c>
      <c r="FD111" s="167">
        <f t="shared" si="192"/>
        <v>0</v>
      </c>
      <c r="FE111" s="167">
        <f t="shared" si="192"/>
        <v>0</v>
      </c>
      <c r="FF111" s="167">
        <f t="shared" si="192"/>
        <v>0</v>
      </c>
      <c r="FG111" s="167">
        <f t="shared" si="192"/>
        <v>0</v>
      </c>
      <c r="FH111" s="167">
        <f t="shared" si="192"/>
        <v>0</v>
      </c>
      <c r="FI111" s="167">
        <f t="shared" si="192"/>
        <v>0</v>
      </c>
      <c r="FJ111" s="167">
        <f t="shared" si="192"/>
        <v>0</v>
      </c>
      <c r="FK111" s="167">
        <f t="shared" si="192"/>
        <v>0</v>
      </c>
      <c r="FL111" s="167">
        <f t="shared" si="192"/>
        <v>0</v>
      </c>
      <c r="FM111" s="167">
        <f t="shared" si="192"/>
        <v>0</v>
      </c>
      <c r="FN111" s="167">
        <f t="shared" si="192"/>
        <v>0</v>
      </c>
      <c r="FO111" s="167">
        <f t="shared" si="192"/>
        <v>0</v>
      </c>
    </row>
    <row r="112" spans="1:171" x14ac:dyDescent="0.3">
      <c r="B112" s="7" t="s">
        <v>110</v>
      </c>
      <c r="C112" s="7" t="s">
        <v>112</v>
      </c>
      <c r="D112" s="67">
        <f t="shared" si="186"/>
        <v>32431.205617025586</v>
      </c>
      <c r="E112" s="25">
        <f>(D112+D117)/10^6</f>
        <v>0.36035242126607081</v>
      </c>
      <c r="F112" s="167">
        <f>F90</f>
        <v>0</v>
      </c>
      <c r="G112" s="167">
        <f t="shared" ref="G112:BR112" si="193">G90</f>
        <v>0</v>
      </c>
      <c r="H112" s="167">
        <f t="shared" si="193"/>
        <v>0</v>
      </c>
      <c r="I112" s="167">
        <f t="shared" si="193"/>
        <v>0</v>
      </c>
      <c r="J112" s="167">
        <f t="shared" si="193"/>
        <v>0</v>
      </c>
      <c r="K112" s="167">
        <f t="shared" si="193"/>
        <v>0</v>
      </c>
      <c r="L112" s="167">
        <f t="shared" si="193"/>
        <v>0</v>
      </c>
      <c r="M112" s="167">
        <f t="shared" si="193"/>
        <v>0</v>
      </c>
      <c r="N112" s="167">
        <f t="shared" si="193"/>
        <v>0</v>
      </c>
      <c r="O112" s="167">
        <f t="shared" si="193"/>
        <v>0</v>
      </c>
      <c r="P112" s="167">
        <f t="shared" si="193"/>
        <v>0</v>
      </c>
      <c r="Q112" s="167">
        <f t="shared" si="193"/>
        <v>0</v>
      </c>
      <c r="R112" s="167">
        <f t="shared" si="193"/>
        <v>0</v>
      </c>
      <c r="S112" s="167">
        <f t="shared" si="193"/>
        <v>0</v>
      </c>
      <c r="T112" s="167">
        <f t="shared" si="193"/>
        <v>0</v>
      </c>
      <c r="U112" s="167">
        <f t="shared" si="193"/>
        <v>0</v>
      </c>
      <c r="V112" s="167">
        <f t="shared" si="193"/>
        <v>0</v>
      </c>
      <c r="W112" s="167">
        <f t="shared" si="193"/>
        <v>0</v>
      </c>
      <c r="X112" s="167">
        <f t="shared" si="193"/>
        <v>0</v>
      </c>
      <c r="Y112" s="167">
        <f t="shared" si="193"/>
        <v>0</v>
      </c>
      <c r="Z112" s="167">
        <f t="shared" si="193"/>
        <v>0</v>
      </c>
      <c r="AA112" s="167">
        <f t="shared" si="193"/>
        <v>0</v>
      </c>
      <c r="AB112" s="167">
        <f t="shared" si="193"/>
        <v>0</v>
      </c>
      <c r="AC112" s="167">
        <f t="shared" si="193"/>
        <v>0</v>
      </c>
      <c r="AD112" s="167">
        <f t="shared" si="193"/>
        <v>0</v>
      </c>
      <c r="AE112" s="167">
        <f t="shared" si="193"/>
        <v>0</v>
      </c>
      <c r="AF112" s="167">
        <f t="shared" si="193"/>
        <v>0</v>
      </c>
      <c r="AG112" s="167">
        <f t="shared" si="193"/>
        <v>0</v>
      </c>
      <c r="AH112" s="167">
        <f t="shared" si="193"/>
        <v>0</v>
      </c>
      <c r="AI112" s="167">
        <f t="shared" si="193"/>
        <v>0</v>
      </c>
      <c r="AJ112" s="167">
        <f t="shared" si="193"/>
        <v>0</v>
      </c>
      <c r="AK112" s="167">
        <f t="shared" si="193"/>
        <v>0</v>
      </c>
      <c r="AL112" s="167">
        <f t="shared" si="193"/>
        <v>2432.3404212769178</v>
      </c>
      <c r="AM112" s="167">
        <f t="shared" si="193"/>
        <v>2432.3404212769178</v>
      </c>
      <c r="AN112" s="167">
        <f t="shared" si="193"/>
        <v>2432.3404212769178</v>
      </c>
      <c r="AO112" s="167">
        <f t="shared" si="193"/>
        <v>1621.5602808512788</v>
      </c>
      <c r="AP112" s="167">
        <f t="shared" si="193"/>
        <v>1621.5602808512788</v>
      </c>
      <c r="AQ112" s="167">
        <f t="shared" si="193"/>
        <v>1621.5602808512788</v>
      </c>
      <c r="AR112" s="167">
        <f t="shared" si="193"/>
        <v>1621.5602808512788</v>
      </c>
      <c r="AS112" s="167">
        <f t="shared" si="193"/>
        <v>972.93616851076717</v>
      </c>
      <c r="AT112" s="167">
        <f t="shared" si="193"/>
        <v>972.93616851076717</v>
      </c>
      <c r="AU112" s="167">
        <f t="shared" si="193"/>
        <v>972.93616851076717</v>
      </c>
      <c r="AV112" s="167">
        <f t="shared" si="193"/>
        <v>972.93616851076717</v>
      </c>
      <c r="AW112" s="167">
        <f t="shared" si="193"/>
        <v>972.93616851076717</v>
      </c>
      <c r="AX112" s="167">
        <f t="shared" si="193"/>
        <v>972.93616851076717</v>
      </c>
      <c r="AY112" s="167">
        <f t="shared" si="193"/>
        <v>972.93616851076717</v>
      </c>
      <c r="AZ112" s="167">
        <f t="shared" si="193"/>
        <v>972.93616851076717</v>
      </c>
      <c r="BA112" s="167">
        <f t="shared" si="193"/>
        <v>972.93616851076717</v>
      </c>
      <c r="BB112" s="167">
        <f t="shared" si="193"/>
        <v>972.93616851076717</v>
      </c>
      <c r="BC112" s="167">
        <f t="shared" si="193"/>
        <v>972.93616851076717</v>
      </c>
      <c r="BD112" s="167">
        <f t="shared" si="193"/>
        <v>972.93616851076717</v>
      </c>
      <c r="BE112" s="167">
        <f t="shared" si="193"/>
        <v>972.93616851076717</v>
      </c>
      <c r="BF112" s="167">
        <f t="shared" si="193"/>
        <v>972.93616851076717</v>
      </c>
      <c r="BG112" s="167">
        <f t="shared" si="193"/>
        <v>972.93616851076717</v>
      </c>
      <c r="BH112" s="167">
        <f t="shared" si="193"/>
        <v>2270.1843931917906</v>
      </c>
      <c r="BI112" s="167">
        <f t="shared" si="193"/>
        <v>972.93616851076717</v>
      </c>
      <c r="BJ112" s="167">
        <f t="shared" si="193"/>
        <v>810.78014042562927</v>
      </c>
      <c r="BK112" s="167">
        <f t="shared" si="193"/>
        <v>0</v>
      </c>
      <c r="BL112" s="167">
        <f t="shared" si="193"/>
        <v>0</v>
      </c>
      <c r="BM112" s="167">
        <f t="shared" si="193"/>
        <v>0</v>
      </c>
      <c r="BN112" s="167">
        <f t="shared" si="193"/>
        <v>0</v>
      </c>
      <c r="BO112" s="167">
        <f t="shared" si="193"/>
        <v>0</v>
      </c>
      <c r="BP112" s="167">
        <f t="shared" si="193"/>
        <v>0</v>
      </c>
      <c r="BQ112" s="167">
        <f t="shared" si="193"/>
        <v>0</v>
      </c>
      <c r="BR112" s="167">
        <f t="shared" si="193"/>
        <v>0</v>
      </c>
      <c r="BS112" s="167">
        <f t="shared" ref="BS112:ED112" si="194">BS90</f>
        <v>0</v>
      </c>
      <c r="BT112" s="167">
        <f t="shared" si="194"/>
        <v>0</v>
      </c>
      <c r="BU112" s="167">
        <f t="shared" si="194"/>
        <v>0</v>
      </c>
      <c r="BV112" s="167">
        <f t="shared" si="194"/>
        <v>0</v>
      </c>
      <c r="BW112" s="167">
        <f t="shared" si="194"/>
        <v>0</v>
      </c>
      <c r="BX112" s="167">
        <f t="shared" si="194"/>
        <v>0</v>
      </c>
      <c r="BY112" s="167">
        <f t="shared" si="194"/>
        <v>0</v>
      </c>
      <c r="BZ112" s="167">
        <f t="shared" si="194"/>
        <v>0</v>
      </c>
      <c r="CA112" s="167">
        <f t="shared" si="194"/>
        <v>0</v>
      </c>
      <c r="CB112" s="167">
        <f t="shared" si="194"/>
        <v>0</v>
      </c>
      <c r="CC112" s="167">
        <f t="shared" si="194"/>
        <v>0</v>
      </c>
      <c r="CD112" s="167">
        <f t="shared" si="194"/>
        <v>0</v>
      </c>
      <c r="CE112" s="167">
        <f t="shared" si="194"/>
        <v>0</v>
      </c>
      <c r="CF112" s="167">
        <f t="shared" si="194"/>
        <v>0</v>
      </c>
      <c r="CG112" s="167">
        <f t="shared" si="194"/>
        <v>0</v>
      </c>
      <c r="CH112" s="167">
        <f t="shared" si="194"/>
        <v>0</v>
      </c>
      <c r="CI112" s="167">
        <f t="shared" si="194"/>
        <v>0</v>
      </c>
      <c r="CJ112" s="167">
        <f t="shared" si="194"/>
        <v>0</v>
      </c>
      <c r="CK112" s="167">
        <f t="shared" si="194"/>
        <v>0</v>
      </c>
      <c r="CL112" s="167">
        <f t="shared" si="194"/>
        <v>0</v>
      </c>
      <c r="CM112" s="167">
        <f t="shared" si="194"/>
        <v>0</v>
      </c>
      <c r="CN112" s="167">
        <f t="shared" si="194"/>
        <v>0</v>
      </c>
      <c r="CO112" s="167">
        <f t="shared" si="194"/>
        <v>0</v>
      </c>
      <c r="CP112" s="167">
        <f t="shared" si="194"/>
        <v>0</v>
      </c>
      <c r="CQ112" s="167">
        <f t="shared" si="194"/>
        <v>0</v>
      </c>
      <c r="CR112" s="167">
        <f t="shared" si="194"/>
        <v>0</v>
      </c>
      <c r="CS112" s="167">
        <f t="shared" si="194"/>
        <v>0</v>
      </c>
      <c r="CT112" s="167">
        <f t="shared" si="194"/>
        <v>0</v>
      </c>
      <c r="CU112" s="167">
        <f t="shared" si="194"/>
        <v>0</v>
      </c>
      <c r="CV112" s="167">
        <f t="shared" si="194"/>
        <v>0</v>
      </c>
      <c r="CW112" s="167">
        <f t="shared" si="194"/>
        <v>0</v>
      </c>
      <c r="CX112" s="167">
        <f t="shared" si="194"/>
        <v>0</v>
      </c>
      <c r="CY112" s="167">
        <f t="shared" si="194"/>
        <v>0</v>
      </c>
      <c r="CZ112" s="167">
        <f t="shared" si="194"/>
        <v>0</v>
      </c>
      <c r="DA112" s="167">
        <f t="shared" si="194"/>
        <v>0</v>
      </c>
      <c r="DB112" s="167">
        <f t="shared" si="194"/>
        <v>0</v>
      </c>
      <c r="DC112" s="167">
        <f t="shared" si="194"/>
        <v>0</v>
      </c>
      <c r="DD112" s="167">
        <f t="shared" si="194"/>
        <v>0</v>
      </c>
      <c r="DE112" s="167">
        <f t="shared" si="194"/>
        <v>0</v>
      </c>
      <c r="DF112" s="167">
        <f t="shared" si="194"/>
        <v>0</v>
      </c>
      <c r="DG112" s="167">
        <f t="shared" si="194"/>
        <v>0</v>
      </c>
      <c r="DH112" s="167">
        <f t="shared" si="194"/>
        <v>0</v>
      </c>
      <c r="DI112" s="167">
        <f t="shared" si="194"/>
        <v>0</v>
      </c>
      <c r="DJ112" s="167">
        <f t="shared" si="194"/>
        <v>0</v>
      </c>
      <c r="DK112" s="167">
        <f t="shared" si="194"/>
        <v>0</v>
      </c>
      <c r="DL112" s="167">
        <f t="shared" si="194"/>
        <v>0</v>
      </c>
      <c r="DM112" s="167">
        <f t="shared" si="194"/>
        <v>0</v>
      </c>
      <c r="DN112" s="167">
        <f t="shared" si="194"/>
        <v>0</v>
      </c>
      <c r="DO112" s="167">
        <f t="shared" si="194"/>
        <v>0</v>
      </c>
      <c r="DP112" s="167">
        <f t="shared" si="194"/>
        <v>0</v>
      </c>
      <c r="DQ112" s="167">
        <f t="shared" si="194"/>
        <v>0</v>
      </c>
      <c r="DR112" s="167">
        <f t="shared" si="194"/>
        <v>0</v>
      </c>
      <c r="DS112" s="167">
        <f t="shared" si="194"/>
        <v>0</v>
      </c>
      <c r="DT112" s="167">
        <f t="shared" si="194"/>
        <v>0</v>
      </c>
      <c r="DU112" s="167">
        <f t="shared" si="194"/>
        <v>0</v>
      </c>
      <c r="DV112" s="167">
        <f t="shared" si="194"/>
        <v>0</v>
      </c>
      <c r="DW112" s="167">
        <f t="shared" si="194"/>
        <v>0</v>
      </c>
      <c r="DX112" s="167">
        <f t="shared" si="194"/>
        <v>0</v>
      </c>
      <c r="DY112" s="167">
        <f t="shared" si="194"/>
        <v>0</v>
      </c>
      <c r="DZ112" s="167">
        <f t="shared" si="194"/>
        <v>0</v>
      </c>
      <c r="EA112" s="167">
        <f t="shared" si="194"/>
        <v>0</v>
      </c>
      <c r="EB112" s="167">
        <f t="shared" si="194"/>
        <v>0</v>
      </c>
      <c r="EC112" s="167">
        <f t="shared" si="194"/>
        <v>0</v>
      </c>
      <c r="ED112" s="167">
        <f t="shared" si="194"/>
        <v>0</v>
      </c>
      <c r="EE112" s="167">
        <f t="shared" ref="EE112:FO112" si="195">EE90</f>
        <v>0</v>
      </c>
      <c r="EF112" s="167">
        <f t="shared" si="195"/>
        <v>0</v>
      </c>
      <c r="EG112" s="167">
        <f t="shared" si="195"/>
        <v>0</v>
      </c>
      <c r="EH112" s="167">
        <f t="shared" si="195"/>
        <v>0</v>
      </c>
      <c r="EI112" s="167">
        <f t="shared" si="195"/>
        <v>0</v>
      </c>
      <c r="EJ112" s="167">
        <f t="shared" si="195"/>
        <v>0</v>
      </c>
      <c r="EK112" s="167">
        <f t="shared" si="195"/>
        <v>0</v>
      </c>
      <c r="EL112" s="167">
        <f t="shared" si="195"/>
        <v>0</v>
      </c>
      <c r="EM112" s="167">
        <f t="shared" si="195"/>
        <v>0</v>
      </c>
      <c r="EN112" s="167">
        <f t="shared" si="195"/>
        <v>0</v>
      </c>
      <c r="EO112" s="167">
        <f t="shared" si="195"/>
        <v>0</v>
      </c>
      <c r="EP112" s="167">
        <f t="shared" si="195"/>
        <v>0</v>
      </c>
      <c r="EQ112" s="167">
        <f t="shared" si="195"/>
        <v>0</v>
      </c>
      <c r="ER112" s="167">
        <f t="shared" si="195"/>
        <v>0</v>
      </c>
      <c r="ES112" s="167">
        <f t="shared" si="195"/>
        <v>0</v>
      </c>
      <c r="ET112" s="167">
        <f t="shared" si="195"/>
        <v>0</v>
      </c>
      <c r="EU112" s="167">
        <f t="shared" si="195"/>
        <v>0</v>
      </c>
      <c r="EV112" s="167">
        <f t="shared" si="195"/>
        <v>0</v>
      </c>
      <c r="EW112" s="167">
        <f t="shared" si="195"/>
        <v>0</v>
      </c>
      <c r="EX112" s="167">
        <f t="shared" si="195"/>
        <v>0</v>
      </c>
      <c r="EY112" s="167">
        <f t="shared" si="195"/>
        <v>0</v>
      </c>
      <c r="EZ112" s="167">
        <f t="shared" si="195"/>
        <v>0</v>
      </c>
      <c r="FA112" s="167">
        <f t="shared" si="195"/>
        <v>0</v>
      </c>
      <c r="FB112" s="167">
        <f t="shared" si="195"/>
        <v>0</v>
      </c>
      <c r="FC112" s="167">
        <f t="shared" si="195"/>
        <v>0</v>
      </c>
      <c r="FD112" s="167">
        <f t="shared" si="195"/>
        <v>0</v>
      </c>
      <c r="FE112" s="167">
        <f t="shared" si="195"/>
        <v>0</v>
      </c>
      <c r="FF112" s="167">
        <f t="shared" si="195"/>
        <v>0</v>
      </c>
      <c r="FG112" s="167">
        <f t="shared" si="195"/>
        <v>0</v>
      </c>
      <c r="FH112" s="167">
        <f t="shared" si="195"/>
        <v>0</v>
      </c>
      <c r="FI112" s="167">
        <f t="shared" si="195"/>
        <v>0</v>
      </c>
      <c r="FJ112" s="167">
        <f t="shared" si="195"/>
        <v>0</v>
      </c>
      <c r="FK112" s="167">
        <f t="shared" si="195"/>
        <v>0</v>
      </c>
      <c r="FL112" s="167">
        <f t="shared" si="195"/>
        <v>0</v>
      </c>
      <c r="FM112" s="167">
        <f t="shared" si="195"/>
        <v>0</v>
      </c>
      <c r="FN112" s="167">
        <f t="shared" si="195"/>
        <v>0</v>
      </c>
      <c r="FO112" s="167">
        <f t="shared" si="195"/>
        <v>0</v>
      </c>
    </row>
    <row r="114" spans="1:171" x14ac:dyDescent="0.3">
      <c r="B114" s="57" t="s">
        <v>62</v>
      </c>
      <c r="C114" s="57" t="s">
        <v>112</v>
      </c>
      <c r="D114" s="166">
        <f>SUM(F114:FO114)</f>
        <v>728713.81255343393</v>
      </c>
      <c r="E114" s="146"/>
      <c r="F114" s="165">
        <f>SUM(F115:F117)</f>
        <v>0</v>
      </c>
      <c r="G114" s="165">
        <f t="shared" ref="G114:BR114" si="196">SUM(G115:G117)</f>
        <v>0</v>
      </c>
      <c r="H114" s="165">
        <f t="shared" si="196"/>
        <v>0</v>
      </c>
      <c r="I114" s="165">
        <f t="shared" si="196"/>
        <v>0</v>
      </c>
      <c r="J114" s="165">
        <f t="shared" si="196"/>
        <v>0</v>
      </c>
      <c r="K114" s="165">
        <f t="shared" si="196"/>
        <v>0</v>
      </c>
      <c r="L114" s="165">
        <f t="shared" si="196"/>
        <v>0</v>
      </c>
      <c r="M114" s="165">
        <f t="shared" si="196"/>
        <v>0</v>
      </c>
      <c r="N114" s="165">
        <f t="shared" si="196"/>
        <v>13663.383985376884</v>
      </c>
      <c r="O114" s="165">
        <f t="shared" si="196"/>
        <v>13663.383985376884</v>
      </c>
      <c r="P114" s="165">
        <f t="shared" si="196"/>
        <v>13663.383985376884</v>
      </c>
      <c r="Q114" s="165">
        <f t="shared" si="196"/>
        <v>9108.9226569179227</v>
      </c>
      <c r="R114" s="165">
        <f t="shared" si="196"/>
        <v>9108.9226569179227</v>
      </c>
      <c r="S114" s="165">
        <f t="shared" si="196"/>
        <v>9108.9226569179227</v>
      </c>
      <c r="T114" s="165">
        <f t="shared" si="196"/>
        <v>9108.9226569179227</v>
      </c>
      <c r="U114" s="165">
        <f t="shared" si="196"/>
        <v>5465.3535941507544</v>
      </c>
      <c r="V114" s="165">
        <f t="shared" si="196"/>
        <v>5465.3535941507544</v>
      </c>
      <c r="W114" s="165">
        <f t="shared" si="196"/>
        <v>5465.3535941507544</v>
      </c>
      <c r="X114" s="165">
        <f t="shared" si="196"/>
        <v>5465.3535941507544</v>
      </c>
      <c r="Y114" s="165">
        <f t="shared" si="196"/>
        <v>5465.3535941507544</v>
      </c>
      <c r="Z114" s="165">
        <f t="shared" si="196"/>
        <v>21861.414376603014</v>
      </c>
      <c r="AA114" s="165">
        <f t="shared" si="196"/>
        <v>21861.414376603014</v>
      </c>
      <c r="AB114" s="165">
        <f t="shared" si="196"/>
        <v>21861.414376603014</v>
      </c>
      <c r="AC114" s="165">
        <f t="shared" si="196"/>
        <v>16396.060782452263</v>
      </c>
      <c r="AD114" s="165">
        <f t="shared" si="196"/>
        <v>16396.060782452263</v>
      </c>
      <c r="AE114" s="165">
        <f t="shared" si="196"/>
        <v>16396.060782452263</v>
      </c>
      <c r="AF114" s="165">
        <f t="shared" si="196"/>
        <v>16396.060782452263</v>
      </c>
      <c r="AG114" s="165">
        <f t="shared" si="196"/>
        <v>12023.777907131658</v>
      </c>
      <c r="AH114" s="165">
        <f t="shared" si="196"/>
        <v>12023.777907131658</v>
      </c>
      <c r="AI114" s="165">
        <f t="shared" si="196"/>
        <v>12023.777907131658</v>
      </c>
      <c r="AJ114" s="165">
        <f t="shared" si="196"/>
        <v>19310.916032665999</v>
      </c>
      <c r="AK114" s="165">
        <f t="shared" si="196"/>
        <v>12023.777907131658</v>
      </c>
      <c r="AL114" s="165">
        <f t="shared" si="196"/>
        <v>35706.9768151182</v>
      </c>
      <c r="AM114" s="165">
        <f t="shared" si="196"/>
        <v>31152.515486659293</v>
      </c>
      <c r="AN114" s="165">
        <f t="shared" si="196"/>
        <v>31152.515486659293</v>
      </c>
      <c r="AO114" s="165">
        <f t="shared" si="196"/>
        <v>22954.485095433163</v>
      </c>
      <c r="AP114" s="165">
        <f t="shared" si="196"/>
        <v>22954.485095433163</v>
      </c>
      <c r="AQ114" s="165">
        <f t="shared" si="196"/>
        <v>22954.485095433163</v>
      </c>
      <c r="AR114" s="165">
        <f t="shared" si="196"/>
        <v>22954.485095433163</v>
      </c>
      <c r="AS114" s="165">
        <f t="shared" si="196"/>
        <v>16396.060782452259</v>
      </c>
      <c r="AT114" s="165">
        <f t="shared" si="196"/>
        <v>16396.060782452259</v>
      </c>
      <c r="AU114" s="165">
        <f t="shared" si="196"/>
        <v>16396.060782452259</v>
      </c>
      <c r="AV114" s="165">
        <f t="shared" si="196"/>
        <v>25140.626533093469</v>
      </c>
      <c r="AW114" s="165">
        <f t="shared" si="196"/>
        <v>16396.060782452259</v>
      </c>
      <c r="AX114" s="165">
        <f t="shared" si="196"/>
        <v>15302.990063622041</v>
      </c>
      <c r="AY114" s="165">
        <f t="shared" si="196"/>
        <v>9837.6364694713557</v>
      </c>
      <c r="AZ114" s="165">
        <f t="shared" si="196"/>
        <v>9837.6364694713557</v>
      </c>
      <c r="BA114" s="165">
        <f t="shared" si="196"/>
        <v>9837.6364694713557</v>
      </c>
      <c r="BB114" s="165">
        <f t="shared" si="196"/>
        <v>9837.6364694713557</v>
      </c>
      <c r="BC114" s="165">
        <f t="shared" si="196"/>
        <v>9837.6364694713557</v>
      </c>
      <c r="BD114" s="165">
        <f t="shared" si="196"/>
        <v>9837.6364694713557</v>
      </c>
      <c r="BE114" s="165">
        <f t="shared" si="196"/>
        <v>9837.6364694713557</v>
      </c>
      <c r="BF114" s="165">
        <f t="shared" si="196"/>
        <v>9837.6364694713557</v>
      </c>
      <c r="BG114" s="165">
        <f t="shared" si="196"/>
        <v>9837.6364694713557</v>
      </c>
      <c r="BH114" s="165">
        <f t="shared" si="196"/>
        <v>22954.485095433167</v>
      </c>
      <c r="BI114" s="165">
        <f t="shared" si="196"/>
        <v>9837.6364694713557</v>
      </c>
      <c r="BJ114" s="165">
        <f t="shared" si="196"/>
        <v>8198.0303912260279</v>
      </c>
      <c r="BK114" s="165">
        <f t="shared" si="196"/>
        <v>0</v>
      </c>
      <c r="BL114" s="165">
        <f t="shared" si="196"/>
        <v>0</v>
      </c>
      <c r="BM114" s="165">
        <f t="shared" si="196"/>
        <v>0</v>
      </c>
      <c r="BN114" s="165">
        <f t="shared" si="196"/>
        <v>0</v>
      </c>
      <c r="BO114" s="165">
        <f t="shared" si="196"/>
        <v>0</v>
      </c>
      <c r="BP114" s="165">
        <f t="shared" si="196"/>
        <v>0</v>
      </c>
      <c r="BQ114" s="165">
        <f t="shared" si="196"/>
        <v>0</v>
      </c>
      <c r="BR114" s="165">
        <f t="shared" si="196"/>
        <v>0</v>
      </c>
      <c r="BS114" s="165">
        <f t="shared" ref="BS114:ED114" si="197">SUM(BS115:BS117)</f>
        <v>0</v>
      </c>
      <c r="BT114" s="165">
        <f t="shared" si="197"/>
        <v>0</v>
      </c>
      <c r="BU114" s="165">
        <f t="shared" si="197"/>
        <v>0</v>
      </c>
      <c r="BV114" s="165">
        <f t="shared" si="197"/>
        <v>0</v>
      </c>
      <c r="BW114" s="165">
        <f t="shared" si="197"/>
        <v>0</v>
      </c>
      <c r="BX114" s="165">
        <f t="shared" si="197"/>
        <v>0</v>
      </c>
      <c r="BY114" s="165">
        <f t="shared" si="197"/>
        <v>0</v>
      </c>
      <c r="BZ114" s="165">
        <f t="shared" si="197"/>
        <v>0</v>
      </c>
      <c r="CA114" s="165">
        <f t="shared" si="197"/>
        <v>0</v>
      </c>
      <c r="CB114" s="165">
        <f t="shared" si="197"/>
        <v>0</v>
      </c>
      <c r="CC114" s="165">
        <f t="shared" si="197"/>
        <v>0</v>
      </c>
      <c r="CD114" s="165">
        <f t="shared" si="197"/>
        <v>0</v>
      </c>
      <c r="CE114" s="165">
        <f t="shared" si="197"/>
        <v>0</v>
      </c>
      <c r="CF114" s="165">
        <f t="shared" si="197"/>
        <v>0</v>
      </c>
      <c r="CG114" s="165">
        <f t="shared" si="197"/>
        <v>0</v>
      </c>
      <c r="CH114" s="165">
        <f t="shared" si="197"/>
        <v>0</v>
      </c>
      <c r="CI114" s="165">
        <f t="shared" si="197"/>
        <v>0</v>
      </c>
      <c r="CJ114" s="165">
        <f t="shared" si="197"/>
        <v>0</v>
      </c>
      <c r="CK114" s="165">
        <f t="shared" si="197"/>
        <v>0</v>
      </c>
      <c r="CL114" s="165">
        <f t="shared" si="197"/>
        <v>0</v>
      </c>
      <c r="CM114" s="165">
        <f t="shared" si="197"/>
        <v>0</v>
      </c>
      <c r="CN114" s="165">
        <f t="shared" si="197"/>
        <v>0</v>
      </c>
      <c r="CO114" s="165">
        <f t="shared" si="197"/>
        <v>0</v>
      </c>
      <c r="CP114" s="165">
        <f t="shared" si="197"/>
        <v>0</v>
      </c>
      <c r="CQ114" s="165">
        <f t="shared" si="197"/>
        <v>0</v>
      </c>
      <c r="CR114" s="165">
        <f t="shared" si="197"/>
        <v>0</v>
      </c>
      <c r="CS114" s="165">
        <f t="shared" si="197"/>
        <v>0</v>
      </c>
      <c r="CT114" s="165">
        <f t="shared" si="197"/>
        <v>0</v>
      </c>
      <c r="CU114" s="165">
        <f t="shared" si="197"/>
        <v>0</v>
      </c>
      <c r="CV114" s="165">
        <f t="shared" si="197"/>
        <v>0</v>
      </c>
      <c r="CW114" s="165">
        <f t="shared" si="197"/>
        <v>0</v>
      </c>
      <c r="CX114" s="165">
        <f t="shared" si="197"/>
        <v>0</v>
      </c>
      <c r="CY114" s="165">
        <f t="shared" si="197"/>
        <v>0</v>
      </c>
      <c r="CZ114" s="165">
        <f t="shared" si="197"/>
        <v>0</v>
      </c>
      <c r="DA114" s="165">
        <f t="shared" si="197"/>
        <v>0</v>
      </c>
      <c r="DB114" s="165">
        <f t="shared" si="197"/>
        <v>0</v>
      </c>
      <c r="DC114" s="165">
        <f t="shared" si="197"/>
        <v>0</v>
      </c>
      <c r="DD114" s="165">
        <f t="shared" si="197"/>
        <v>0</v>
      </c>
      <c r="DE114" s="165">
        <f t="shared" si="197"/>
        <v>0</v>
      </c>
      <c r="DF114" s="165">
        <f t="shared" si="197"/>
        <v>0</v>
      </c>
      <c r="DG114" s="165">
        <f t="shared" si="197"/>
        <v>0</v>
      </c>
      <c r="DH114" s="165">
        <f t="shared" si="197"/>
        <v>0</v>
      </c>
      <c r="DI114" s="165">
        <f t="shared" si="197"/>
        <v>0</v>
      </c>
      <c r="DJ114" s="165">
        <f t="shared" si="197"/>
        <v>0</v>
      </c>
      <c r="DK114" s="165">
        <f t="shared" si="197"/>
        <v>0</v>
      </c>
      <c r="DL114" s="165">
        <f t="shared" si="197"/>
        <v>0</v>
      </c>
      <c r="DM114" s="165">
        <f t="shared" si="197"/>
        <v>0</v>
      </c>
      <c r="DN114" s="165">
        <f t="shared" si="197"/>
        <v>0</v>
      </c>
      <c r="DO114" s="165">
        <f t="shared" si="197"/>
        <v>0</v>
      </c>
      <c r="DP114" s="165">
        <f t="shared" si="197"/>
        <v>0</v>
      </c>
      <c r="DQ114" s="165">
        <f t="shared" si="197"/>
        <v>0</v>
      </c>
      <c r="DR114" s="165">
        <f t="shared" si="197"/>
        <v>0</v>
      </c>
      <c r="DS114" s="165">
        <f t="shared" si="197"/>
        <v>0</v>
      </c>
      <c r="DT114" s="165">
        <f t="shared" si="197"/>
        <v>0</v>
      </c>
      <c r="DU114" s="165">
        <f t="shared" si="197"/>
        <v>0</v>
      </c>
      <c r="DV114" s="165">
        <f t="shared" si="197"/>
        <v>0</v>
      </c>
      <c r="DW114" s="165">
        <f t="shared" si="197"/>
        <v>0</v>
      </c>
      <c r="DX114" s="165">
        <f t="shared" si="197"/>
        <v>0</v>
      </c>
      <c r="DY114" s="165">
        <f t="shared" si="197"/>
        <v>0</v>
      </c>
      <c r="DZ114" s="165">
        <f t="shared" si="197"/>
        <v>0</v>
      </c>
      <c r="EA114" s="165">
        <f t="shared" si="197"/>
        <v>0</v>
      </c>
      <c r="EB114" s="165">
        <f t="shared" si="197"/>
        <v>0</v>
      </c>
      <c r="EC114" s="165">
        <f t="shared" si="197"/>
        <v>0</v>
      </c>
      <c r="ED114" s="165">
        <f t="shared" si="197"/>
        <v>0</v>
      </c>
      <c r="EE114" s="165">
        <f t="shared" ref="EE114:FO114" si="198">SUM(EE115:EE117)</f>
        <v>0</v>
      </c>
      <c r="EF114" s="165">
        <f t="shared" si="198"/>
        <v>0</v>
      </c>
      <c r="EG114" s="165">
        <f t="shared" si="198"/>
        <v>0</v>
      </c>
      <c r="EH114" s="165">
        <f t="shared" si="198"/>
        <v>0</v>
      </c>
      <c r="EI114" s="165">
        <f t="shared" si="198"/>
        <v>0</v>
      </c>
      <c r="EJ114" s="165">
        <f t="shared" si="198"/>
        <v>0</v>
      </c>
      <c r="EK114" s="165">
        <f t="shared" si="198"/>
        <v>0</v>
      </c>
      <c r="EL114" s="165">
        <f t="shared" si="198"/>
        <v>0</v>
      </c>
      <c r="EM114" s="165">
        <f t="shared" si="198"/>
        <v>0</v>
      </c>
      <c r="EN114" s="165">
        <f t="shared" si="198"/>
        <v>0</v>
      </c>
      <c r="EO114" s="165">
        <f t="shared" si="198"/>
        <v>0</v>
      </c>
      <c r="EP114" s="165">
        <f t="shared" si="198"/>
        <v>0</v>
      </c>
      <c r="EQ114" s="165">
        <f t="shared" si="198"/>
        <v>0</v>
      </c>
      <c r="ER114" s="165">
        <f t="shared" si="198"/>
        <v>0</v>
      </c>
      <c r="ES114" s="165">
        <f t="shared" si="198"/>
        <v>0</v>
      </c>
      <c r="ET114" s="165">
        <f t="shared" si="198"/>
        <v>0</v>
      </c>
      <c r="EU114" s="165">
        <f t="shared" si="198"/>
        <v>0</v>
      </c>
      <c r="EV114" s="165">
        <f t="shared" si="198"/>
        <v>0</v>
      </c>
      <c r="EW114" s="165">
        <f t="shared" si="198"/>
        <v>0</v>
      </c>
      <c r="EX114" s="165">
        <f t="shared" si="198"/>
        <v>0</v>
      </c>
      <c r="EY114" s="165">
        <f t="shared" si="198"/>
        <v>0</v>
      </c>
      <c r="EZ114" s="165">
        <f t="shared" si="198"/>
        <v>0</v>
      </c>
      <c r="FA114" s="165">
        <f t="shared" si="198"/>
        <v>0</v>
      </c>
      <c r="FB114" s="165">
        <f t="shared" si="198"/>
        <v>0</v>
      </c>
      <c r="FC114" s="165">
        <f t="shared" si="198"/>
        <v>0</v>
      </c>
      <c r="FD114" s="165">
        <f t="shared" si="198"/>
        <v>0</v>
      </c>
      <c r="FE114" s="165">
        <f t="shared" si="198"/>
        <v>0</v>
      </c>
      <c r="FF114" s="165">
        <f t="shared" si="198"/>
        <v>0</v>
      </c>
      <c r="FG114" s="165">
        <f t="shared" si="198"/>
        <v>0</v>
      </c>
      <c r="FH114" s="165">
        <f t="shared" si="198"/>
        <v>0</v>
      </c>
      <c r="FI114" s="165">
        <f t="shared" si="198"/>
        <v>0</v>
      </c>
      <c r="FJ114" s="165">
        <f t="shared" si="198"/>
        <v>0</v>
      </c>
      <c r="FK114" s="165">
        <f t="shared" si="198"/>
        <v>0</v>
      </c>
      <c r="FL114" s="165">
        <f t="shared" si="198"/>
        <v>0</v>
      </c>
      <c r="FM114" s="165">
        <f t="shared" si="198"/>
        <v>0</v>
      </c>
      <c r="FN114" s="165">
        <f t="shared" si="198"/>
        <v>0</v>
      </c>
      <c r="FO114" s="165">
        <f t="shared" si="198"/>
        <v>0</v>
      </c>
    </row>
    <row r="115" spans="1:171" x14ac:dyDescent="0.3">
      <c r="B115" s="7" t="s">
        <v>108</v>
      </c>
      <c r="D115" s="67">
        <f t="shared" ref="D115:D117" si="199">SUM(F115:FO115)</f>
        <v>182178.45313835837</v>
      </c>
      <c r="F115" s="55">
        <f>F93+F98</f>
        <v>0</v>
      </c>
      <c r="G115" s="55">
        <f t="shared" ref="G115:BR116" si="200">G93+G98</f>
        <v>0</v>
      </c>
      <c r="H115" s="55">
        <f t="shared" si="200"/>
        <v>0</v>
      </c>
      <c r="I115" s="55">
        <f t="shared" si="200"/>
        <v>0</v>
      </c>
      <c r="J115" s="55">
        <f t="shared" si="200"/>
        <v>0</v>
      </c>
      <c r="K115" s="55">
        <f t="shared" si="200"/>
        <v>0</v>
      </c>
      <c r="L115" s="55">
        <f t="shared" si="200"/>
        <v>0</v>
      </c>
      <c r="M115" s="55">
        <f t="shared" si="200"/>
        <v>0</v>
      </c>
      <c r="N115" s="55">
        <f t="shared" si="200"/>
        <v>13663.383985376884</v>
      </c>
      <c r="O115" s="55">
        <f t="shared" si="200"/>
        <v>13663.383985376884</v>
      </c>
      <c r="P115" s="55">
        <f t="shared" si="200"/>
        <v>13663.383985376884</v>
      </c>
      <c r="Q115" s="55">
        <f t="shared" si="200"/>
        <v>9108.9226569179227</v>
      </c>
      <c r="R115" s="55">
        <f t="shared" si="200"/>
        <v>9108.9226569179227</v>
      </c>
      <c r="S115" s="55">
        <f t="shared" si="200"/>
        <v>9108.9226569179227</v>
      </c>
      <c r="T115" s="55">
        <f t="shared" si="200"/>
        <v>9108.9226569179227</v>
      </c>
      <c r="U115" s="55">
        <f t="shared" si="200"/>
        <v>5465.3535941507544</v>
      </c>
      <c r="V115" s="55">
        <f t="shared" si="200"/>
        <v>5465.3535941507544</v>
      </c>
      <c r="W115" s="55">
        <f t="shared" si="200"/>
        <v>5465.3535941507544</v>
      </c>
      <c r="X115" s="55">
        <f t="shared" si="200"/>
        <v>5465.3535941507544</v>
      </c>
      <c r="Y115" s="55">
        <f t="shared" si="200"/>
        <v>5465.3535941507544</v>
      </c>
      <c r="Z115" s="55">
        <f t="shared" si="200"/>
        <v>5465.3535941507544</v>
      </c>
      <c r="AA115" s="55">
        <f t="shared" si="200"/>
        <v>5465.3535941507544</v>
      </c>
      <c r="AB115" s="55">
        <f t="shared" si="200"/>
        <v>5465.3535941507544</v>
      </c>
      <c r="AC115" s="55">
        <f t="shared" si="200"/>
        <v>5465.3535941507544</v>
      </c>
      <c r="AD115" s="55">
        <f t="shared" si="200"/>
        <v>5465.3535941507544</v>
      </c>
      <c r="AE115" s="55">
        <f t="shared" si="200"/>
        <v>5465.3535941507544</v>
      </c>
      <c r="AF115" s="55">
        <f t="shared" si="200"/>
        <v>5465.3535941507544</v>
      </c>
      <c r="AG115" s="55">
        <f t="shared" si="200"/>
        <v>5465.3535941507544</v>
      </c>
      <c r="AH115" s="55">
        <f t="shared" si="200"/>
        <v>5465.3535941507544</v>
      </c>
      <c r="AI115" s="55">
        <f t="shared" si="200"/>
        <v>5465.3535941507544</v>
      </c>
      <c r="AJ115" s="55">
        <f t="shared" si="200"/>
        <v>12752.491719685095</v>
      </c>
      <c r="AK115" s="55">
        <f t="shared" si="200"/>
        <v>5465.3535941507544</v>
      </c>
      <c r="AL115" s="55">
        <f t="shared" si="200"/>
        <v>4554.461328458905</v>
      </c>
      <c r="AM115" s="55">
        <f t="shared" si="200"/>
        <v>0</v>
      </c>
      <c r="AN115" s="55">
        <f t="shared" si="200"/>
        <v>0</v>
      </c>
      <c r="AO115" s="55">
        <f t="shared" si="200"/>
        <v>0</v>
      </c>
      <c r="AP115" s="55">
        <f t="shared" si="200"/>
        <v>0</v>
      </c>
      <c r="AQ115" s="55">
        <f t="shared" si="200"/>
        <v>0</v>
      </c>
      <c r="AR115" s="55">
        <f t="shared" si="200"/>
        <v>0</v>
      </c>
      <c r="AS115" s="55">
        <f t="shared" si="200"/>
        <v>0</v>
      </c>
      <c r="AT115" s="55">
        <f t="shared" si="200"/>
        <v>0</v>
      </c>
      <c r="AU115" s="55">
        <f t="shared" si="200"/>
        <v>0</v>
      </c>
      <c r="AV115" s="55">
        <f t="shared" si="200"/>
        <v>0</v>
      </c>
      <c r="AW115" s="55">
        <f t="shared" si="200"/>
        <v>0</v>
      </c>
      <c r="AX115" s="55">
        <f t="shared" si="200"/>
        <v>0</v>
      </c>
      <c r="AY115" s="55">
        <f t="shared" si="200"/>
        <v>0</v>
      </c>
      <c r="AZ115" s="55">
        <f t="shared" si="200"/>
        <v>0</v>
      </c>
      <c r="BA115" s="55">
        <f t="shared" si="200"/>
        <v>0</v>
      </c>
      <c r="BB115" s="55">
        <f t="shared" si="200"/>
        <v>0</v>
      </c>
      <c r="BC115" s="55">
        <f t="shared" si="200"/>
        <v>0</v>
      </c>
      <c r="BD115" s="55">
        <f t="shared" si="200"/>
        <v>0</v>
      </c>
      <c r="BE115" s="55">
        <f t="shared" si="200"/>
        <v>0</v>
      </c>
      <c r="BF115" s="55">
        <f t="shared" si="200"/>
        <v>0</v>
      </c>
      <c r="BG115" s="55">
        <f t="shared" si="200"/>
        <v>0</v>
      </c>
      <c r="BH115" s="55">
        <f t="shared" si="200"/>
        <v>0</v>
      </c>
      <c r="BI115" s="55">
        <f t="shared" si="200"/>
        <v>0</v>
      </c>
      <c r="BJ115" s="55">
        <f t="shared" si="200"/>
        <v>0</v>
      </c>
      <c r="BK115" s="55">
        <f t="shared" si="200"/>
        <v>0</v>
      </c>
      <c r="BL115" s="55">
        <f t="shared" si="200"/>
        <v>0</v>
      </c>
      <c r="BM115" s="55">
        <f t="shared" si="200"/>
        <v>0</v>
      </c>
      <c r="BN115" s="55">
        <f t="shared" si="200"/>
        <v>0</v>
      </c>
      <c r="BO115" s="55">
        <f t="shared" si="200"/>
        <v>0</v>
      </c>
      <c r="BP115" s="55">
        <f t="shared" si="200"/>
        <v>0</v>
      </c>
      <c r="BQ115" s="55">
        <f t="shared" si="200"/>
        <v>0</v>
      </c>
      <c r="BR115" s="55">
        <f t="shared" si="200"/>
        <v>0</v>
      </c>
      <c r="BS115" s="55">
        <f t="shared" ref="BS115:ED117" si="201">BS93+BS98</f>
        <v>0</v>
      </c>
      <c r="BT115" s="55">
        <f t="shared" si="201"/>
        <v>0</v>
      </c>
      <c r="BU115" s="55">
        <f t="shared" si="201"/>
        <v>0</v>
      </c>
      <c r="BV115" s="55">
        <f t="shared" si="201"/>
        <v>0</v>
      </c>
      <c r="BW115" s="55">
        <f t="shared" si="201"/>
        <v>0</v>
      </c>
      <c r="BX115" s="55">
        <f t="shared" si="201"/>
        <v>0</v>
      </c>
      <c r="BY115" s="55">
        <f t="shared" si="201"/>
        <v>0</v>
      </c>
      <c r="BZ115" s="55">
        <f t="shared" si="201"/>
        <v>0</v>
      </c>
      <c r="CA115" s="55">
        <f t="shared" si="201"/>
        <v>0</v>
      </c>
      <c r="CB115" s="55">
        <f t="shared" si="201"/>
        <v>0</v>
      </c>
      <c r="CC115" s="55">
        <f t="shared" si="201"/>
        <v>0</v>
      </c>
      <c r="CD115" s="55">
        <f t="shared" si="201"/>
        <v>0</v>
      </c>
      <c r="CE115" s="55">
        <f t="shared" si="201"/>
        <v>0</v>
      </c>
      <c r="CF115" s="55">
        <f t="shared" si="201"/>
        <v>0</v>
      </c>
      <c r="CG115" s="55">
        <f t="shared" si="201"/>
        <v>0</v>
      </c>
      <c r="CH115" s="55">
        <f t="shared" si="201"/>
        <v>0</v>
      </c>
      <c r="CI115" s="55">
        <f t="shared" si="201"/>
        <v>0</v>
      </c>
      <c r="CJ115" s="55">
        <f t="shared" si="201"/>
        <v>0</v>
      </c>
      <c r="CK115" s="55">
        <f t="shared" si="201"/>
        <v>0</v>
      </c>
      <c r="CL115" s="55">
        <f t="shared" si="201"/>
        <v>0</v>
      </c>
      <c r="CM115" s="55">
        <f t="shared" si="201"/>
        <v>0</v>
      </c>
      <c r="CN115" s="55">
        <f t="shared" si="201"/>
        <v>0</v>
      </c>
      <c r="CO115" s="55">
        <f t="shared" si="201"/>
        <v>0</v>
      </c>
      <c r="CP115" s="55">
        <f t="shared" si="201"/>
        <v>0</v>
      </c>
      <c r="CQ115" s="55">
        <f t="shared" si="201"/>
        <v>0</v>
      </c>
      <c r="CR115" s="55">
        <f t="shared" si="201"/>
        <v>0</v>
      </c>
      <c r="CS115" s="55">
        <f t="shared" si="201"/>
        <v>0</v>
      </c>
      <c r="CT115" s="55">
        <f t="shared" si="201"/>
        <v>0</v>
      </c>
      <c r="CU115" s="55">
        <f t="shared" si="201"/>
        <v>0</v>
      </c>
      <c r="CV115" s="55">
        <f t="shared" si="201"/>
        <v>0</v>
      </c>
      <c r="CW115" s="55">
        <f t="shared" si="201"/>
        <v>0</v>
      </c>
      <c r="CX115" s="55">
        <f t="shared" si="201"/>
        <v>0</v>
      </c>
      <c r="CY115" s="55">
        <f t="shared" si="201"/>
        <v>0</v>
      </c>
      <c r="CZ115" s="55">
        <f t="shared" si="201"/>
        <v>0</v>
      </c>
      <c r="DA115" s="55">
        <f t="shared" si="201"/>
        <v>0</v>
      </c>
      <c r="DB115" s="55">
        <f t="shared" si="201"/>
        <v>0</v>
      </c>
      <c r="DC115" s="55">
        <f t="shared" si="201"/>
        <v>0</v>
      </c>
      <c r="DD115" s="55">
        <f t="shared" si="201"/>
        <v>0</v>
      </c>
      <c r="DE115" s="55">
        <f t="shared" si="201"/>
        <v>0</v>
      </c>
      <c r="DF115" s="55">
        <f t="shared" si="201"/>
        <v>0</v>
      </c>
      <c r="DG115" s="55">
        <f t="shared" si="201"/>
        <v>0</v>
      </c>
      <c r="DH115" s="55">
        <f t="shared" si="201"/>
        <v>0</v>
      </c>
      <c r="DI115" s="55">
        <f t="shared" si="201"/>
        <v>0</v>
      </c>
      <c r="DJ115" s="55">
        <f t="shared" si="201"/>
        <v>0</v>
      </c>
      <c r="DK115" s="55">
        <f t="shared" si="201"/>
        <v>0</v>
      </c>
      <c r="DL115" s="55">
        <f t="shared" si="201"/>
        <v>0</v>
      </c>
      <c r="DM115" s="55">
        <f t="shared" si="201"/>
        <v>0</v>
      </c>
      <c r="DN115" s="55">
        <f t="shared" si="201"/>
        <v>0</v>
      </c>
      <c r="DO115" s="55">
        <f t="shared" si="201"/>
        <v>0</v>
      </c>
      <c r="DP115" s="55">
        <f t="shared" si="201"/>
        <v>0</v>
      </c>
      <c r="DQ115" s="55">
        <f t="shared" si="201"/>
        <v>0</v>
      </c>
      <c r="DR115" s="55">
        <f t="shared" si="201"/>
        <v>0</v>
      </c>
      <c r="DS115" s="55">
        <f t="shared" si="201"/>
        <v>0</v>
      </c>
      <c r="DT115" s="55">
        <f t="shared" si="201"/>
        <v>0</v>
      </c>
      <c r="DU115" s="55">
        <f t="shared" si="201"/>
        <v>0</v>
      </c>
      <c r="DV115" s="55">
        <f t="shared" si="201"/>
        <v>0</v>
      </c>
      <c r="DW115" s="55">
        <f t="shared" si="201"/>
        <v>0</v>
      </c>
      <c r="DX115" s="55">
        <f t="shared" si="201"/>
        <v>0</v>
      </c>
      <c r="DY115" s="55">
        <f t="shared" si="201"/>
        <v>0</v>
      </c>
      <c r="DZ115" s="55">
        <f t="shared" si="201"/>
        <v>0</v>
      </c>
      <c r="EA115" s="55">
        <f t="shared" si="201"/>
        <v>0</v>
      </c>
      <c r="EB115" s="55">
        <f t="shared" si="201"/>
        <v>0</v>
      </c>
      <c r="EC115" s="55">
        <f t="shared" si="201"/>
        <v>0</v>
      </c>
      <c r="ED115" s="55">
        <f t="shared" si="201"/>
        <v>0</v>
      </c>
      <c r="EE115" s="55">
        <f t="shared" ref="EE115:FO117" si="202">EE93+EE98</f>
        <v>0</v>
      </c>
      <c r="EF115" s="55">
        <f t="shared" si="202"/>
        <v>0</v>
      </c>
      <c r="EG115" s="55">
        <f t="shared" si="202"/>
        <v>0</v>
      </c>
      <c r="EH115" s="55">
        <f t="shared" si="202"/>
        <v>0</v>
      </c>
      <c r="EI115" s="55">
        <f t="shared" si="202"/>
        <v>0</v>
      </c>
      <c r="EJ115" s="55">
        <f t="shared" si="202"/>
        <v>0</v>
      </c>
      <c r="EK115" s="55">
        <f t="shared" si="202"/>
        <v>0</v>
      </c>
      <c r="EL115" s="55">
        <f t="shared" si="202"/>
        <v>0</v>
      </c>
      <c r="EM115" s="55">
        <f t="shared" si="202"/>
        <v>0</v>
      </c>
      <c r="EN115" s="55">
        <f t="shared" si="202"/>
        <v>0</v>
      </c>
      <c r="EO115" s="55">
        <f t="shared" si="202"/>
        <v>0</v>
      </c>
      <c r="EP115" s="55">
        <f t="shared" si="202"/>
        <v>0</v>
      </c>
      <c r="EQ115" s="55">
        <f t="shared" si="202"/>
        <v>0</v>
      </c>
      <c r="ER115" s="55">
        <f t="shared" si="202"/>
        <v>0</v>
      </c>
      <c r="ES115" s="55">
        <f t="shared" si="202"/>
        <v>0</v>
      </c>
      <c r="ET115" s="55">
        <f t="shared" si="202"/>
        <v>0</v>
      </c>
      <c r="EU115" s="55">
        <f t="shared" si="202"/>
        <v>0</v>
      </c>
      <c r="EV115" s="55">
        <f t="shared" si="202"/>
        <v>0</v>
      </c>
      <c r="EW115" s="55">
        <f t="shared" si="202"/>
        <v>0</v>
      </c>
      <c r="EX115" s="55">
        <f t="shared" si="202"/>
        <v>0</v>
      </c>
      <c r="EY115" s="55">
        <f t="shared" si="202"/>
        <v>0</v>
      </c>
      <c r="EZ115" s="55">
        <f t="shared" si="202"/>
        <v>0</v>
      </c>
      <c r="FA115" s="55">
        <f t="shared" si="202"/>
        <v>0</v>
      </c>
      <c r="FB115" s="55">
        <f t="shared" si="202"/>
        <v>0</v>
      </c>
      <c r="FC115" s="55">
        <f t="shared" si="202"/>
        <v>0</v>
      </c>
      <c r="FD115" s="55">
        <f t="shared" si="202"/>
        <v>0</v>
      </c>
      <c r="FE115" s="55">
        <f t="shared" si="202"/>
        <v>0</v>
      </c>
      <c r="FF115" s="55">
        <f t="shared" si="202"/>
        <v>0</v>
      </c>
      <c r="FG115" s="55">
        <f t="shared" si="202"/>
        <v>0</v>
      </c>
      <c r="FH115" s="55">
        <f t="shared" si="202"/>
        <v>0</v>
      </c>
      <c r="FI115" s="55">
        <f t="shared" si="202"/>
        <v>0</v>
      </c>
      <c r="FJ115" s="55">
        <f t="shared" si="202"/>
        <v>0</v>
      </c>
      <c r="FK115" s="55">
        <f t="shared" si="202"/>
        <v>0</v>
      </c>
      <c r="FL115" s="55">
        <f t="shared" si="202"/>
        <v>0</v>
      </c>
      <c r="FM115" s="55">
        <f t="shared" si="202"/>
        <v>0</v>
      </c>
      <c r="FN115" s="55">
        <f t="shared" si="202"/>
        <v>0</v>
      </c>
      <c r="FO115" s="55">
        <f t="shared" si="202"/>
        <v>0</v>
      </c>
    </row>
    <row r="116" spans="1:171" x14ac:dyDescent="0.3">
      <c r="B116" s="7" t="s">
        <v>109</v>
      </c>
      <c r="D116" s="67">
        <f t="shared" si="199"/>
        <v>218614.14376603006</v>
      </c>
      <c r="F116" s="55">
        <f t="shared" ref="F116:U117" si="203">F94+F99</f>
        <v>0</v>
      </c>
      <c r="G116" s="55">
        <f t="shared" si="203"/>
        <v>0</v>
      </c>
      <c r="H116" s="55">
        <f t="shared" si="203"/>
        <v>0</v>
      </c>
      <c r="I116" s="55">
        <f t="shared" si="203"/>
        <v>0</v>
      </c>
      <c r="J116" s="55">
        <f t="shared" si="203"/>
        <v>0</v>
      </c>
      <c r="K116" s="55">
        <f t="shared" si="203"/>
        <v>0</v>
      </c>
      <c r="L116" s="55">
        <f t="shared" si="203"/>
        <v>0</v>
      </c>
      <c r="M116" s="55">
        <f t="shared" si="203"/>
        <v>0</v>
      </c>
      <c r="N116" s="55">
        <f t="shared" si="203"/>
        <v>0</v>
      </c>
      <c r="O116" s="55">
        <f t="shared" si="203"/>
        <v>0</v>
      </c>
      <c r="P116" s="55">
        <f t="shared" si="203"/>
        <v>0</v>
      </c>
      <c r="Q116" s="55">
        <f t="shared" si="203"/>
        <v>0</v>
      </c>
      <c r="R116" s="55">
        <f t="shared" si="203"/>
        <v>0</v>
      </c>
      <c r="S116" s="55">
        <f t="shared" si="203"/>
        <v>0</v>
      </c>
      <c r="T116" s="55">
        <f t="shared" si="203"/>
        <v>0</v>
      </c>
      <c r="U116" s="55">
        <f t="shared" si="203"/>
        <v>0</v>
      </c>
      <c r="V116" s="55">
        <f t="shared" si="200"/>
        <v>0</v>
      </c>
      <c r="W116" s="55">
        <f t="shared" si="200"/>
        <v>0</v>
      </c>
      <c r="X116" s="55">
        <f t="shared" si="200"/>
        <v>0</v>
      </c>
      <c r="Y116" s="55">
        <f t="shared" si="200"/>
        <v>0</v>
      </c>
      <c r="Z116" s="55">
        <f t="shared" si="200"/>
        <v>16396.060782452259</v>
      </c>
      <c r="AA116" s="55">
        <f t="shared" si="200"/>
        <v>16396.060782452259</v>
      </c>
      <c r="AB116" s="55">
        <f t="shared" si="200"/>
        <v>16396.060782452259</v>
      </c>
      <c r="AC116" s="55">
        <f t="shared" si="200"/>
        <v>10930.707188301509</v>
      </c>
      <c r="AD116" s="55">
        <f t="shared" si="200"/>
        <v>10930.707188301509</v>
      </c>
      <c r="AE116" s="55">
        <f t="shared" si="200"/>
        <v>10930.707188301509</v>
      </c>
      <c r="AF116" s="55">
        <f t="shared" si="200"/>
        <v>10930.707188301509</v>
      </c>
      <c r="AG116" s="55">
        <f t="shared" si="200"/>
        <v>6558.4243129809038</v>
      </c>
      <c r="AH116" s="55">
        <f t="shared" si="200"/>
        <v>6558.4243129809038</v>
      </c>
      <c r="AI116" s="55">
        <f t="shared" si="200"/>
        <v>6558.4243129809038</v>
      </c>
      <c r="AJ116" s="55">
        <f t="shared" si="200"/>
        <v>6558.4243129809038</v>
      </c>
      <c r="AK116" s="55">
        <f t="shared" si="200"/>
        <v>6558.4243129809038</v>
      </c>
      <c r="AL116" s="55">
        <f t="shared" si="200"/>
        <v>6558.4243129809038</v>
      </c>
      <c r="AM116" s="55">
        <f t="shared" si="200"/>
        <v>6558.4243129809038</v>
      </c>
      <c r="AN116" s="55">
        <f t="shared" si="200"/>
        <v>6558.4243129809038</v>
      </c>
      <c r="AO116" s="55">
        <f t="shared" si="200"/>
        <v>6558.4243129809038</v>
      </c>
      <c r="AP116" s="55">
        <f t="shared" si="200"/>
        <v>6558.4243129809038</v>
      </c>
      <c r="AQ116" s="55">
        <f t="shared" si="200"/>
        <v>6558.4243129809038</v>
      </c>
      <c r="AR116" s="55">
        <f t="shared" si="200"/>
        <v>6558.4243129809038</v>
      </c>
      <c r="AS116" s="55">
        <f t="shared" si="200"/>
        <v>6558.4243129809038</v>
      </c>
      <c r="AT116" s="55">
        <f t="shared" si="200"/>
        <v>6558.4243129809038</v>
      </c>
      <c r="AU116" s="55">
        <f t="shared" si="200"/>
        <v>6558.4243129809038</v>
      </c>
      <c r="AV116" s="55">
        <f t="shared" si="200"/>
        <v>15302.990063622112</v>
      </c>
      <c r="AW116" s="55">
        <f t="shared" si="200"/>
        <v>6558.4243129809038</v>
      </c>
      <c r="AX116" s="55">
        <f t="shared" si="200"/>
        <v>5465.3535941506852</v>
      </c>
      <c r="AY116" s="55">
        <f t="shared" si="200"/>
        <v>0</v>
      </c>
      <c r="AZ116" s="55">
        <f t="shared" si="200"/>
        <v>0</v>
      </c>
      <c r="BA116" s="55">
        <f t="shared" si="200"/>
        <v>0</v>
      </c>
      <c r="BB116" s="55">
        <f t="shared" si="200"/>
        <v>0</v>
      </c>
      <c r="BC116" s="55">
        <f t="shared" si="200"/>
        <v>0</v>
      </c>
      <c r="BD116" s="55">
        <f t="shared" si="200"/>
        <v>0</v>
      </c>
      <c r="BE116" s="55">
        <f t="shared" si="200"/>
        <v>0</v>
      </c>
      <c r="BF116" s="55">
        <f t="shared" si="200"/>
        <v>0</v>
      </c>
      <c r="BG116" s="55">
        <f t="shared" si="200"/>
        <v>0</v>
      </c>
      <c r="BH116" s="55">
        <f t="shared" si="200"/>
        <v>0</v>
      </c>
      <c r="BI116" s="55">
        <f t="shared" si="200"/>
        <v>0</v>
      </c>
      <c r="BJ116" s="55">
        <f t="shared" si="200"/>
        <v>0</v>
      </c>
      <c r="BK116" s="55">
        <f t="shared" si="200"/>
        <v>0</v>
      </c>
      <c r="BL116" s="55">
        <f t="shared" si="200"/>
        <v>0</v>
      </c>
      <c r="BM116" s="55">
        <f t="shared" si="200"/>
        <v>0</v>
      </c>
      <c r="BN116" s="55">
        <f t="shared" si="200"/>
        <v>0</v>
      </c>
      <c r="BO116" s="55">
        <f t="shared" si="200"/>
        <v>0</v>
      </c>
      <c r="BP116" s="55">
        <f t="shared" si="200"/>
        <v>0</v>
      </c>
      <c r="BQ116" s="55">
        <f t="shared" si="200"/>
        <v>0</v>
      </c>
      <c r="BR116" s="55">
        <f t="shared" si="200"/>
        <v>0</v>
      </c>
      <c r="BS116" s="55">
        <f t="shared" si="201"/>
        <v>0</v>
      </c>
      <c r="BT116" s="55">
        <f t="shared" si="201"/>
        <v>0</v>
      </c>
      <c r="BU116" s="55">
        <f t="shared" si="201"/>
        <v>0</v>
      </c>
      <c r="BV116" s="55">
        <f t="shared" si="201"/>
        <v>0</v>
      </c>
      <c r="BW116" s="55">
        <f t="shared" si="201"/>
        <v>0</v>
      </c>
      <c r="BX116" s="55">
        <f t="shared" si="201"/>
        <v>0</v>
      </c>
      <c r="BY116" s="55">
        <f t="shared" si="201"/>
        <v>0</v>
      </c>
      <c r="BZ116" s="55">
        <f t="shared" si="201"/>
        <v>0</v>
      </c>
      <c r="CA116" s="55">
        <f t="shared" si="201"/>
        <v>0</v>
      </c>
      <c r="CB116" s="55">
        <f t="shared" si="201"/>
        <v>0</v>
      </c>
      <c r="CC116" s="55">
        <f t="shared" si="201"/>
        <v>0</v>
      </c>
      <c r="CD116" s="55">
        <f t="shared" si="201"/>
        <v>0</v>
      </c>
      <c r="CE116" s="55">
        <f t="shared" si="201"/>
        <v>0</v>
      </c>
      <c r="CF116" s="55">
        <f t="shared" si="201"/>
        <v>0</v>
      </c>
      <c r="CG116" s="55">
        <f t="shared" si="201"/>
        <v>0</v>
      </c>
      <c r="CH116" s="55">
        <f t="shared" si="201"/>
        <v>0</v>
      </c>
      <c r="CI116" s="55">
        <f t="shared" si="201"/>
        <v>0</v>
      </c>
      <c r="CJ116" s="55">
        <f t="shared" si="201"/>
        <v>0</v>
      </c>
      <c r="CK116" s="55">
        <f t="shared" si="201"/>
        <v>0</v>
      </c>
      <c r="CL116" s="55">
        <f t="shared" si="201"/>
        <v>0</v>
      </c>
      <c r="CM116" s="55">
        <f t="shared" si="201"/>
        <v>0</v>
      </c>
      <c r="CN116" s="55">
        <f t="shared" si="201"/>
        <v>0</v>
      </c>
      <c r="CO116" s="55">
        <f t="shared" si="201"/>
        <v>0</v>
      </c>
      <c r="CP116" s="55">
        <f t="shared" si="201"/>
        <v>0</v>
      </c>
      <c r="CQ116" s="55">
        <f t="shared" si="201"/>
        <v>0</v>
      </c>
      <c r="CR116" s="55">
        <f t="shared" si="201"/>
        <v>0</v>
      </c>
      <c r="CS116" s="55">
        <f t="shared" si="201"/>
        <v>0</v>
      </c>
      <c r="CT116" s="55">
        <f t="shared" si="201"/>
        <v>0</v>
      </c>
      <c r="CU116" s="55">
        <f t="shared" si="201"/>
        <v>0</v>
      </c>
      <c r="CV116" s="55">
        <f t="shared" si="201"/>
        <v>0</v>
      </c>
      <c r="CW116" s="55">
        <f t="shared" si="201"/>
        <v>0</v>
      </c>
      <c r="CX116" s="55">
        <f t="shared" si="201"/>
        <v>0</v>
      </c>
      <c r="CY116" s="55">
        <f t="shared" si="201"/>
        <v>0</v>
      </c>
      <c r="CZ116" s="55">
        <f t="shared" si="201"/>
        <v>0</v>
      </c>
      <c r="DA116" s="55">
        <f t="shared" si="201"/>
        <v>0</v>
      </c>
      <c r="DB116" s="55">
        <f t="shared" si="201"/>
        <v>0</v>
      </c>
      <c r="DC116" s="55">
        <f t="shared" si="201"/>
        <v>0</v>
      </c>
      <c r="DD116" s="55">
        <f t="shared" si="201"/>
        <v>0</v>
      </c>
      <c r="DE116" s="55">
        <f t="shared" si="201"/>
        <v>0</v>
      </c>
      <c r="DF116" s="55">
        <f t="shared" si="201"/>
        <v>0</v>
      </c>
      <c r="DG116" s="55">
        <f t="shared" si="201"/>
        <v>0</v>
      </c>
      <c r="DH116" s="55">
        <f t="shared" si="201"/>
        <v>0</v>
      </c>
      <c r="DI116" s="55">
        <f t="shared" si="201"/>
        <v>0</v>
      </c>
      <c r="DJ116" s="55">
        <f t="shared" si="201"/>
        <v>0</v>
      </c>
      <c r="DK116" s="55">
        <f t="shared" si="201"/>
        <v>0</v>
      </c>
      <c r="DL116" s="55">
        <f t="shared" si="201"/>
        <v>0</v>
      </c>
      <c r="DM116" s="55">
        <f t="shared" si="201"/>
        <v>0</v>
      </c>
      <c r="DN116" s="55">
        <f t="shared" si="201"/>
        <v>0</v>
      </c>
      <c r="DO116" s="55">
        <f t="shared" si="201"/>
        <v>0</v>
      </c>
      <c r="DP116" s="55">
        <f t="shared" si="201"/>
        <v>0</v>
      </c>
      <c r="DQ116" s="55">
        <f t="shared" si="201"/>
        <v>0</v>
      </c>
      <c r="DR116" s="55">
        <f t="shared" si="201"/>
        <v>0</v>
      </c>
      <c r="DS116" s="55">
        <f t="shared" si="201"/>
        <v>0</v>
      </c>
      <c r="DT116" s="55">
        <f t="shared" si="201"/>
        <v>0</v>
      </c>
      <c r="DU116" s="55">
        <f t="shared" si="201"/>
        <v>0</v>
      </c>
      <c r="DV116" s="55">
        <f t="shared" si="201"/>
        <v>0</v>
      </c>
      <c r="DW116" s="55">
        <f t="shared" si="201"/>
        <v>0</v>
      </c>
      <c r="DX116" s="55">
        <f t="shared" si="201"/>
        <v>0</v>
      </c>
      <c r="DY116" s="55">
        <f t="shared" si="201"/>
        <v>0</v>
      </c>
      <c r="DZ116" s="55">
        <f t="shared" si="201"/>
        <v>0</v>
      </c>
      <c r="EA116" s="55">
        <f t="shared" si="201"/>
        <v>0</v>
      </c>
      <c r="EB116" s="55">
        <f t="shared" si="201"/>
        <v>0</v>
      </c>
      <c r="EC116" s="55">
        <f t="shared" si="201"/>
        <v>0</v>
      </c>
      <c r="ED116" s="55">
        <f t="shared" si="201"/>
        <v>0</v>
      </c>
      <c r="EE116" s="55">
        <f t="shared" si="202"/>
        <v>0</v>
      </c>
      <c r="EF116" s="55">
        <f t="shared" si="202"/>
        <v>0</v>
      </c>
      <c r="EG116" s="55">
        <f t="shared" si="202"/>
        <v>0</v>
      </c>
      <c r="EH116" s="55">
        <f t="shared" si="202"/>
        <v>0</v>
      </c>
      <c r="EI116" s="55">
        <f t="shared" si="202"/>
        <v>0</v>
      </c>
      <c r="EJ116" s="55">
        <f t="shared" si="202"/>
        <v>0</v>
      </c>
      <c r="EK116" s="55">
        <f t="shared" si="202"/>
        <v>0</v>
      </c>
      <c r="EL116" s="55">
        <f t="shared" si="202"/>
        <v>0</v>
      </c>
      <c r="EM116" s="55">
        <f t="shared" si="202"/>
        <v>0</v>
      </c>
      <c r="EN116" s="55">
        <f t="shared" si="202"/>
        <v>0</v>
      </c>
      <c r="EO116" s="55">
        <f t="shared" si="202"/>
        <v>0</v>
      </c>
      <c r="EP116" s="55">
        <f t="shared" si="202"/>
        <v>0</v>
      </c>
      <c r="EQ116" s="55">
        <f t="shared" si="202"/>
        <v>0</v>
      </c>
      <c r="ER116" s="55">
        <f t="shared" si="202"/>
        <v>0</v>
      </c>
      <c r="ES116" s="55">
        <f t="shared" si="202"/>
        <v>0</v>
      </c>
      <c r="ET116" s="55">
        <f t="shared" si="202"/>
        <v>0</v>
      </c>
      <c r="EU116" s="55">
        <f t="shared" si="202"/>
        <v>0</v>
      </c>
      <c r="EV116" s="55">
        <f t="shared" si="202"/>
        <v>0</v>
      </c>
      <c r="EW116" s="55">
        <f t="shared" si="202"/>
        <v>0</v>
      </c>
      <c r="EX116" s="55">
        <f t="shared" si="202"/>
        <v>0</v>
      </c>
      <c r="EY116" s="55">
        <f t="shared" si="202"/>
        <v>0</v>
      </c>
      <c r="EZ116" s="55">
        <f t="shared" si="202"/>
        <v>0</v>
      </c>
      <c r="FA116" s="55">
        <f t="shared" si="202"/>
        <v>0</v>
      </c>
      <c r="FB116" s="55">
        <f t="shared" si="202"/>
        <v>0</v>
      </c>
      <c r="FC116" s="55">
        <f t="shared" si="202"/>
        <v>0</v>
      </c>
      <c r="FD116" s="55">
        <f t="shared" si="202"/>
        <v>0</v>
      </c>
      <c r="FE116" s="55">
        <f t="shared" si="202"/>
        <v>0</v>
      </c>
      <c r="FF116" s="55">
        <f t="shared" si="202"/>
        <v>0</v>
      </c>
      <c r="FG116" s="55">
        <f t="shared" si="202"/>
        <v>0</v>
      </c>
      <c r="FH116" s="55">
        <f t="shared" si="202"/>
        <v>0</v>
      </c>
      <c r="FI116" s="55">
        <f t="shared" si="202"/>
        <v>0</v>
      </c>
      <c r="FJ116" s="55">
        <f t="shared" si="202"/>
        <v>0</v>
      </c>
      <c r="FK116" s="55">
        <f t="shared" si="202"/>
        <v>0</v>
      </c>
      <c r="FL116" s="55">
        <f t="shared" si="202"/>
        <v>0</v>
      </c>
      <c r="FM116" s="55">
        <f t="shared" si="202"/>
        <v>0</v>
      </c>
      <c r="FN116" s="55">
        <f t="shared" si="202"/>
        <v>0</v>
      </c>
      <c r="FO116" s="55">
        <f t="shared" si="202"/>
        <v>0</v>
      </c>
    </row>
    <row r="117" spans="1:171" x14ac:dyDescent="0.3">
      <c r="B117" s="7" t="s">
        <v>110</v>
      </c>
      <c r="D117" s="67">
        <f t="shared" si="199"/>
        <v>327921.21564904519</v>
      </c>
      <c r="F117" s="55">
        <f t="shared" si="203"/>
        <v>0</v>
      </c>
      <c r="G117" s="55">
        <f t="shared" ref="G117:BR117" si="204">G95+G100</f>
        <v>0</v>
      </c>
      <c r="H117" s="55">
        <f t="shared" si="204"/>
        <v>0</v>
      </c>
      <c r="I117" s="55">
        <f t="shared" si="204"/>
        <v>0</v>
      </c>
      <c r="J117" s="55">
        <f t="shared" si="204"/>
        <v>0</v>
      </c>
      <c r="K117" s="55">
        <f t="shared" si="204"/>
        <v>0</v>
      </c>
      <c r="L117" s="55">
        <f t="shared" si="204"/>
        <v>0</v>
      </c>
      <c r="M117" s="55">
        <f t="shared" si="204"/>
        <v>0</v>
      </c>
      <c r="N117" s="55">
        <f t="shared" si="204"/>
        <v>0</v>
      </c>
      <c r="O117" s="55">
        <f t="shared" si="204"/>
        <v>0</v>
      </c>
      <c r="P117" s="55">
        <f t="shared" si="204"/>
        <v>0</v>
      </c>
      <c r="Q117" s="55">
        <f t="shared" si="204"/>
        <v>0</v>
      </c>
      <c r="R117" s="55">
        <f t="shared" si="204"/>
        <v>0</v>
      </c>
      <c r="S117" s="55">
        <f t="shared" si="204"/>
        <v>0</v>
      </c>
      <c r="T117" s="55">
        <f t="shared" si="204"/>
        <v>0</v>
      </c>
      <c r="U117" s="55">
        <f t="shared" si="204"/>
        <v>0</v>
      </c>
      <c r="V117" s="55">
        <f t="shared" si="204"/>
        <v>0</v>
      </c>
      <c r="W117" s="55">
        <f t="shared" si="204"/>
        <v>0</v>
      </c>
      <c r="X117" s="55">
        <f t="shared" si="204"/>
        <v>0</v>
      </c>
      <c r="Y117" s="55">
        <f t="shared" si="204"/>
        <v>0</v>
      </c>
      <c r="Z117" s="55">
        <f t="shared" si="204"/>
        <v>0</v>
      </c>
      <c r="AA117" s="55">
        <f t="shared" si="204"/>
        <v>0</v>
      </c>
      <c r="AB117" s="55">
        <f t="shared" si="204"/>
        <v>0</v>
      </c>
      <c r="AC117" s="55">
        <f t="shared" si="204"/>
        <v>0</v>
      </c>
      <c r="AD117" s="55">
        <f t="shared" si="204"/>
        <v>0</v>
      </c>
      <c r="AE117" s="55">
        <f t="shared" si="204"/>
        <v>0</v>
      </c>
      <c r="AF117" s="55">
        <f t="shared" si="204"/>
        <v>0</v>
      </c>
      <c r="AG117" s="55">
        <f t="shared" si="204"/>
        <v>0</v>
      </c>
      <c r="AH117" s="55">
        <f t="shared" si="204"/>
        <v>0</v>
      </c>
      <c r="AI117" s="55">
        <f t="shared" si="204"/>
        <v>0</v>
      </c>
      <c r="AJ117" s="55">
        <f t="shared" si="204"/>
        <v>0</v>
      </c>
      <c r="AK117" s="55">
        <f t="shared" si="204"/>
        <v>0</v>
      </c>
      <c r="AL117" s="55">
        <f t="shared" si="204"/>
        <v>24594.091173678389</v>
      </c>
      <c r="AM117" s="55">
        <f t="shared" si="204"/>
        <v>24594.091173678389</v>
      </c>
      <c r="AN117" s="55">
        <f t="shared" si="204"/>
        <v>24594.091173678389</v>
      </c>
      <c r="AO117" s="55">
        <f t="shared" si="204"/>
        <v>16396.060782452259</v>
      </c>
      <c r="AP117" s="55">
        <f t="shared" si="204"/>
        <v>16396.060782452259</v>
      </c>
      <c r="AQ117" s="55">
        <f t="shared" si="204"/>
        <v>16396.060782452259</v>
      </c>
      <c r="AR117" s="55">
        <f t="shared" si="204"/>
        <v>16396.060782452259</v>
      </c>
      <c r="AS117" s="55">
        <f t="shared" si="204"/>
        <v>9837.6364694713557</v>
      </c>
      <c r="AT117" s="55">
        <f t="shared" si="204"/>
        <v>9837.6364694713557</v>
      </c>
      <c r="AU117" s="55">
        <f t="shared" si="204"/>
        <v>9837.6364694713557</v>
      </c>
      <c r="AV117" s="55">
        <f t="shared" si="204"/>
        <v>9837.6364694713557</v>
      </c>
      <c r="AW117" s="55">
        <f t="shared" si="204"/>
        <v>9837.6364694713557</v>
      </c>
      <c r="AX117" s="55">
        <f t="shared" si="204"/>
        <v>9837.6364694713557</v>
      </c>
      <c r="AY117" s="55">
        <f t="shared" si="204"/>
        <v>9837.6364694713557</v>
      </c>
      <c r="AZ117" s="55">
        <f t="shared" si="204"/>
        <v>9837.6364694713557</v>
      </c>
      <c r="BA117" s="55">
        <f t="shared" si="204"/>
        <v>9837.6364694713557</v>
      </c>
      <c r="BB117" s="55">
        <f t="shared" si="204"/>
        <v>9837.6364694713557</v>
      </c>
      <c r="BC117" s="55">
        <f t="shared" si="204"/>
        <v>9837.6364694713557</v>
      </c>
      <c r="BD117" s="55">
        <f t="shared" si="204"/>
        <v>9837.6364694713557</v>
      </c>
      <c r="BE117" s="55">
        <f t="shared" si="204"/>
        <v>9837.6364694713557</v>
      </c>
      <c r="BF117" s="55">
        <f t="shared" si="204"/>
        <v>9837.6364694713557</v>
      </c>
      <c r="BG117" s="55">
        <f t="shared" si="204"/>
        <v>9837.6364694713557</v>
      </c>
      <c r="BH117" s="55">
        <f t="shared" si="204"/>
        <v>22954.485095433167</v>
      </c>
      <c r="BI117" s="55">
        <f t="shared" si="204"/>
        <v>9837.6364694713557</v>
      </c>
      <c r="BJ117" s="55">
        <f t="shared" si="204"/>
        <v>8198.0303912260279</v>
      </c>
      <c r="BK117" s="55">
        <f t="shared" si="204"/>
        <v>0</v>
      </c>
      <c r="BL117" s="55">
        <f t="shared" si="204"/>
        <v>0</v>
      </c>
      <c r="BM117" s="55">
        <f t="shared" si="204"/>
        <v>0</v>
      </c>
      <c r="BN117" s="55">
        <f t="shared" si="204"/>
        <v>0</v>
      </c>
      <c r="BO117" s="55">
        <f t="shared" si="204"/>
        <v>0</v>
      </c>
      <c r="BP117" s="55">
        <f t="shared" si="204"/>
        <v>0</v>
      </c>
      <c r="BQ117" s="55">
        <f t="shared" si="204"/>
        <v>0</v>
      </c>
      <c r="BR117" s="55">
        <f t="shared" si="204"/>
        <v>0</v>
      </c>
      <c r="BS117" s="55">
        <f t="shared" si="201"/>
        <v>0</v>
      </c>
      <c r="BT117" s="55">
        <f t="shared" si="201"/>
        <v>0</v>
      </c>
      <c r="BU117" s="55">
        <f t="shared" si="201"/>
        <v>0</v>
      </c>
      <c r="BV117" s="55">
        <f t="shared" si="201"/>
        <v>0</v>
      </c>
      <c r="BW117" s="55">
        <f t="shared" si="201"/>
        <v>0</v>
      </c>
      <c r="BX117" s="55">
        <f t="shared" si="201"/>
        <v>0</v>
      </c>
      <c r="BY117" s="55">
        <f t="shared" si="201"/>
        <v>0</v>
      </c>
      <c r="BZ117" s="55">
        <f t="shared" si="201"/>
        <v>0</v>
      </c>
      <c r="CA117" s="55">
        <f t="shared" si="201"/>
        <v>0</v>
      </c>
      <c r="CB117" s="55">
        <f t="shared" si="201"/>
        <v>0</v>
      </c>
      <c r="CC117" s="55">
        <f t="shared" si="201"/>
        <v>0</v>
      </c>
      <c r="CD117" s="55">
        <f t="shared" si="201"/>
        <v>0</v>
      </c>
      <c r="CE117" s="55">
        <f t="shared" si="201"/>
        <v>0</v>
      </c>
      <c r="CF117" s="55">
        <f t="shared" si="201"/>
        <v>0</v>
      </c>
      <c r="CG117" s="55">
        <f t="shared" si="201"/>
        <v>0</v>
      </c>
      <c r="CH117" s="55">
        <f t="shared" si="201"/>
        <v>0</v>
      </c>
      <c r="CI117" s="55">
        <f t="shared" si="201"/>
        <v>0</v>
      </c>
      <c r="CJ117" s="55">
        <f t="shared" si="201"/>
        <v>0</v>
      </c>
      <c r="CK117" s="55">
        <f t="shared" si="201"/>
        <v>0</v>
      </c>
      <c r="CL117" s="55">
        <f t="shared" si="201"/>
        <v>0</v>
      </c>
      <c r="CM117" s="55">
        <f t="shared" si="201"/>
        <v>0</v>
      </c>
      <c r="CN117" s="55">
        <f t="shared" si="201"/>
        <v>0</v>
      </c>
      <c r="CO117" s="55">
        <f t="shared" si="201"/>
        <v>0</v>
      </c>
      <c r="CP117" s="55">
        <f t="shared" si="201"/>
        <v>0</v>
      </c>
      <c r="CQ117" s="55">
        <f t="shared" si="201"/>
        <v>0</v>
      </c>
      <c r="CR117" s="55">
        <f t="shared" si="201"/>
        <v>0</v>
      </c>
      <c r="CS117" s="55">
        <f t="shared" si="201"/>
        <v>0</v>
      </c>
      <c r="CT117" s="55">
        <f t="shared" si="201"/>
        <v>0</v>
      </c>
      <c r="CU117" s="55">
        <f t="shared" si="201"/>
        <v>0</v>
      </c>
      <c r="CV117" s="55">
        <f t="shared" si="201"/>
        <v>0</v>
      </c>
      <c r="CW117" s="55">
        <f t="shared" si="201"/>
        <v>0</v>
      </c>
      <c r="CX117" s="55">
        <f t="shared" si="201"/>
        <v>0</v>
      </c>
      <c r="CY117" s="55">
        <f t="shared" si="201"/>
        <v>0</v>
      </c>
      <c r="CZ117" s="55">
        <f t="shared" si="201"/>
        <v>0</v>
      </c>
      <c r="DA117" s="55">
        <f t="shared" si="201"/>
        <v>0</v>
      </c>
      <c r="DB117" s="55">
        <f t="shared" si="201"/>
        <v>0</v>
      </c>
      <c r="DC117" s="55">
        <f t="shared" si="201"/>
        <v>0</v>
      </c>
      <c r="DD117" s="55">
        <f t="shared" si="201"/>
        <v>0</v>
      </c>
      <c r="DE117" s="55">
        <f t="shared" si="201"/>
        <v>0</v>
      </c>
      <c r="DF117" s="55">
        <f t="shared" si="201"/>
        <v>0</v>
      </c>
      <c r="DG117" s="55">
        <f t="shared" si="201"/>
        <v>0</v>
      </c>
      <c r="DH117" s="55">
        <f t="shared" si="201"/>
        <v>0</v>
      </c>
      <c r="DI117" s="55">
        <f t="shared" si="201"/>
        <v>0</v>
      </c>
      <c r="DJ117" s="55">
        <f t="shared" si="201"/>
        <v>0</v>
      </c>
      <c r="DK117" s="55">
        <f t="shared" si="201"/>
        <v>0</v>
      </c>
      <c r="DL117" s="55">
        <f t="shared" si="201"/>
        <v>0</v>
      </c>
      <c r="DM117" s="55">
        <f t="shared" si="201"/>
        <v>0</v>
      </c>
      <c r="DN117" s="55">
        <f t="shared" si="201"/>
        <v>0</v>
      </c>
      <c r="DO117" s="55">
        <f t="shared" si="201"/>
        <v>0</v>
      </c>
      <c r="DP117" s="55">
        <f t="shared" si="201"/>
        <v>0</v>
      </c>
      <c r="DQ117" s="55">
        <f t="shared" si="201"/>
        <v>0</v>
      </c>
      <c r="DR117" s="55">
        <f t="shared" si="201"/>
        <v>0</v>
      </c>
      <c r="DS117" s="55">
        <f t="shared" si="201"/>
        <v>0</v>
      </c>
      <c r="DT117" s="55">
        <f t="shared" si="201"/>
        <v>0</v>
      </c>
      <c r="DU117" s="55">
        <f t="shared" si="201"/>
        <v>0</v>
      </c>
      <c r="DV117" s="55">
        <f t="shared" si="201"/>
        <v>0</v>
      </c>
      <c r="DW117" s="55">
        <f t="shared" si="201"/>
        <v>0</v>
      </c>
      <c r="DX117" s="55">
        <f t="shared" si="201"/>
        <v>0</v>
      </c>
      <c r="DY117" s="55">
        <f t="shared" si="201"/>
        <v>0</v>
      </c>
      <c r="DZ117" s="55">
        <f t="shared" si="201"/>
        <v>0</v>
      </c>
      <c r="EA117" s="55">
        <f t="shared" si="201"/>
        <v>0</v>
      </c>
      <c r="EB117" s="55">
        <f t="shared" si="201"/>
        <v>0</v>
      </c>
      <c r="EC117" s="55">
        <f t="shared" si="201"/>
        <v>0</v>
      </c>
      <c r="ED117" s="55">
        <f t="shared" si="201"/>
        <v>0</v>
      </c>
      <c r="EE117" s="55">
        <f t="shared" si="202"/>
        <v>0</v>
      </c>
      <c r="EF117" s="55">
        <f t="shared" si="202"/>
        <v>0</v>
      </c>
      <c r="EG117" s="55">
        <f t="shared" si="202"/>
        <v>0</v>
      </c>
      <c r="EH117" s="55">
        <f t="shared" si="202"/>
        <v>0</v>
      </c>
      <c r="EI117" s="55">
        <f t="shared" si="202"/>
        <v>0</v>
      </c>
      <c r="EJ117" s="55">
        <f t="shared" si="202"/>
        <v>0</v>
      </c>
      <c r="EK117" s="55">
        <f t="shared" si="202"/>
        <v>0</v>
      </c>
      <c r="EL117" s="55">
        <f t="shared" si="202"/>
        <v>0</v>
      </c>
      <c r="EM117" s="55">
        <f t="shared" si="202"/>
        <v>0</v>
      </c>
      <c r="EN117" s="55">
        <f t="shared" si="202"/>
        <v>0</v>
      </c>
      <c r="EO117" s="55">
        <f t="shared" si="202"/>
        <v>0</v>
      </c>
      <c r="EP117" s="55">
        <f t="shared" si="202"/>
        <v>0</v>
      </c>
      <c r="EQ117" s="55">
        <f t="shared" si="202"/>
        <v>0</v>
      </c>
      <c r="ER117" s="55">
        <f t="shared" si="202"/>
        <v>0</v>
      </c>
      <c r="ES117" s="55">
        <f t="shared" si="202"/>
        <v>0</v>
      </c>
      <c r="ET117" s="55">
        <f t="shared" si="202"/>
        <v>0</v>
      </c>
      <c r="EU117" s="55">
        <f t="shared" si="202"/>
        <v>0</v>
      </c>
      <c r="EV117" s="55">
        <f t="shared" si="202"/>
        <v>0</v>
      </c>
      <c r="EW117" s="55">
        <f t="shared" si="202"/>
        <v>0</v>
      </c>
      <c r="EX117" s="55">
        <f t="shared" si="202"/>
        <v>0</v>
      </c>
      <c r="EY117" s="55">
        <f t="shared" si="202"/>
        <v>0</v>
      </c>
      <c r="EZ117" s="55">
        <f t="shared" si="202"/>
        <v>0</v>
      </c>
      <c r="FA117" s="55">
        <f t="shared" si="202"/>
        <v>0</v>
      </c>
      <c r="FB117" s="55">
        <f t="shared" si="202"/>
        <v>0</v>
      </c>
      <c r="FC117" s="55">
        <f t="shared" si="202"/>
        <v>0</v>
      </c>
      <c r="FD117" s="55">
        <f t="shared" si="202"/>
        <v>0</v>
      </c>
      <c r="FE117" s="55">
        <f t="shared" si="202"/>
        <v>0</v>
      </c>
      <c r="FF117" s="55">
        <f t="shared" si="202"/>
        <v>0</v>
      </c>
      <c r="FG117" s="55">
        <f t="shared" si="202"/>
        <v>0</v>
      </c>
      <c r="FH117" s="55">
        <f t="shared" si="202"/>
        <v>0</v>
      </c>
      <c r="FI117" s="55">
        <f t="shared" si="202"/>
        <v>0</v>
      </c>
      <c r="FJ117" s="55">
        <f t="shared" si="202"/>
        <v>0</v>
      </c>
      <c r="FK117" s="55">
        <f t="shared" si="202"/>
        <v>0</v>
      </c>
      <c r="FL117" s="55">
        <f t="shared" si="202"/>
        <v>0</v>
      </c>
      <c r="FM117" s="55">
        <f t="shared" si="202"/>
        <v>0</v>
      </c>
      <c r="FN117" s="55">
        <f t="shared" si="202"/>
        <v>0</v>
      </c>
      <c r="FO117" s="55">
        <f t="shared" si="202"/>
        <v>0</v>
      </c>
    </row>
    <row r="118" spans="1:171" x14ac:dyDescent="0.3">
      <c r="D118" s="67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  <c r="AZ118" s="55"/>
      <c r="BA118" s="55"/>
      <c r="BB118" s="55"/>
      <c r="BC118" s="55"/>
      <c r="BD118" s="55"/>
      <c r="BE118" s="55"/>
      <c r="BF118" s="55"/>
      <c r="BG118" s="55"/>
      <c r="BH118" s="55"/>
      <c r="BI118" s="55"/>
      <c r="BJ118" s="55"/>
      <c r="BK118" s="55"/>
      <c r="BL118" s="55"/>
      <c r="BM118" s="55"/>
      <c r="BN118" s="55"/>
      <c r="BO118" s="55"/>
      <c r="BP118" s="55"/>
      <c r="BQ118" s="55"/>
      <c r="BR118" s="55"/>
      <c r="BS118" s="55"/>
      <c r="BT118" s="55"/>
      <c r="BU118" s="55"/>
      <c r="BV118" s="55"/>
      <c r="BW118" s="55"/>
      <c r="BX118" s="55"/>
      <c r="BY118" s="55"/>
      <c r="BZ118" s="55"/>
      <c r="CA118" s="55"/>
      <c r="CB118" s="55"/>
      <c r="CC118" s="55"/>
      <c r="CD118" s="55"/>
      <c r="CE118" s="55"/>
      <c r="CF118" s="55"/>
      <c r="CG118" s="55"/>
      <c r="CH118" s="55"/>
      <c r="CI118" s="55"/>
      <c r="CJ118" s="55"/>
      <c r="CK118" s="55"/>
      <c r="CL118" s="55"/>
      <c r="CM118" s="55"/>
      <c r="CN118" s="55"/>
      <c r="CO118" s="55"/>
      <c r="CP118" s="55"/>
      <c r="CQ118" s="55"/>
      <c r="CR118" s="55"/>
      <c r="CS118" s="55"/>
      <c r="CT118" s="55"/>
      <c r="CU118" s="55"/>
      <c r="CV118" s="55"/>
      <c r="CW118" s="55"/>
      <c r="CX118" s="55"/>
      <c r="CY118" s="55"/>
      <c r="CZ118" s="55"/>
      <c r="DA118" s="55"/>
      <c r="DB118" s="55"/>
      <c r="DC118" s="55"/>
      <c r="DD118" s="55"/>
      <c r="DE118" s="55"/>
      <c r="DF118" s="55"/>
      <c r="DG118" s="55"/>
      <c r="DH118" s="55"/>
      <c r="DI118" s="55"/>
      <c r="DJ118" s="55"/>
      <c r="DK118" s="55"/>
      <c r="DL118" s="55"/>
      <c r="DM118" s="55"/>
      <c r="DN118" s="55"/>
      <c r="DO118" s="55"/>
      <c r="DP118" s="55"/>
      <c r="DQ118" s="55"/>
      <c r="DR118" s="55"/>
      <c r="DS118" s="55"/>
      <c r="DT118" s="55"/>
      <c r="DU118" s="55"/>
      <c r="DV118" s="55"/>
      <c r="DW118" s="55"/>
      <c r="DX118" s="55"/>
      <c r="DY118" s="55"/>
      <c r="DZ118" s="55"/>
      <c r="EA118" s="55"/>
      <c r="EB118" s="55"/>
      <c r="EC118" s="55"/>
      <c r="ED118" s="55"/>
      <c r="EE118" s="55"/>
      <c r="EF118" s="55"/>
      <c r="EG118" s="55"/>
      <c r="EH118" s="55"/>
      <c r="EI118" s="55"/>
      <c r="EJ118" s="55"/>
      <c r="EK118" s="55"/>
      <c r="EL118" s="55"/>
      <c r="EM118" s="55"/>
      <c r="EN118" s="55"/>
      <c r="EO118" s="55"/>
      <c r="EP118" s="55"/>
      <c r="EQ118" s="55"/>
      <c r="ER118" s="55"/>
      <c r="ES118" s="55"/>
      <c r="ET118" s="55"/>
      <c r="EU118" s="55"/>
      <c r="EV118" s="55"/>
      <c r="EW118" s="55"/>
      <c r="EX118" s="55"/>
      <c r="EY118" s="55"/>
      <c r="EZ118" s="55"/>
      <c r="FA118" s="55"/>
      <c r="FB118" s="55"/>
      <c r="FC118" s="55"/>
      <c r="FD118" s="55"/>
      <c r="FE118" s="55"/>
      <c r="FF118" s="55"/>
      <c r="FG118" s="55"/>
      <c r="FH118" s="55"/>
      <c r="FI118" s="55"/>
      <c r="FJ118" s="55"/>
      <c r="FK118" s="55"/>
      <c r="FL118" s="55"/>
      <c r="FM118" s="55"/>
      <c r="FN118" s="55"/>
      <c r="FO118" s="55"/>
    </row>
    <row r="119" spans="1:171" x14ac:dyDescent="0.3">
      <c r="D119" s="67"/>
      <c r="F119" s="158">
        <f>F102</f>
        <v>45748</v>
      </c>
      <c r="G119" s="158">
        <f t="shared" ref="G119:BR119" si="205">G102</f>
        <v>45808</v>
      </c>
      <c r="H119" s="158">
        <f t="shared" si="205"/>
        <v>45838</v>
      </c>
      <c r="I119" s="158">
        <f t="shared" si="205"/>
        <v>45869</v>
      </c>
      <c r="J119" s="158">
        <f t="shared" si="205"/>
        <v>45900</v>
      </c>
      <c r="K119" s="158">
        <f t="shared" si="205"/>
        <v>45930</v>
      </c>
      <c r="L119" s="158">
        <f t="shared" si="205"/>
        <v>45961</v>
      </c>
      <c r="M119" s="158">
        <f t="shared" si="205"/>
        <v>45991</v>
      </c>
      <c r="N119" s="158">
        <f t="shared" si="205"/>
        <v>46022</v>
      </c>
      <c r="O119" s="158">
        <f t="shared" si="205"/>
        <v>46053</v>
      </c>
      <c r="P119" s="158">
        <f t="shared" si="205"/>
        <v>46081</v>
      </c>
      <c r="Q119" s="158">
        <f t="shared" si="205"/>
        <v>46112</v>
      </c>
      <c r="R119" s="158">
        <f t="shared" si="205"/>
        <v>46142</v>
      </c>
      <c r="S119" s="158">
        <f t="shared" si="205"/>
        <v>46173</v>
      </c>
      <c r="T119" s="158">
        <f t="shared" si="205"/>
        <v>46203</v>
      </c>
      <c r="U119" s="158">
        <f t="shared" si="205"/>
        <v>46234</v>
      </c>
      <c r="V119" s="158">
        <f t="shared" si="205"/>
        <v>46265</v>
      </c>
      <c r="W119" s="158">
        <f t="shared" si="205"/>
        <v>46295</v>
      </c>
      <c r="X119" s="158">
        <f t="shared" si="205"/>
        <v>46326</v>
      </c>
      <c r="Y119" s="158">
        <f t="shared" si="205"/>
        <v>46356</v>
      </c>
      <c r="Z119" s="158">
        <f t="shared" si="205"/>
        <v>46387</v>
      </c>
      <c r="AA119" s="158">
        <f t="shared" si="205"/>
        <v>46418</v>
      </c>
      <c r="AB119" s="158">
        <f t="shared" si="205"/>
        <v>46446</v>
      </c>
      <c r="AC119" s="158">
        <f t="shared" si="205"/>
        <v>46477</v>
      </c>
      <c r="AD119" s="158">
        <f t="shared" si="205"/>
        <v>46507</v>
      </c>
      <c r="AE119" s="158">
        <f t="shared" si="205"/>
        <v>46538</v>
      </c>
      <c r="AF119" s="158">
        <f t="shared" si="205"/>
        <v>46568</v>
      </c>
      <c r="AG119" s="158">
        <f t="shared" si="205"/>
        <v>46599</v>
      </c>
      <c r="AH119" s="158">
        <f t="shared" si="205"/>
        <v>46630</v>
      </c>
      <c r="AI119" s="158">
        <f t="shared" si="205"/>
        <v>46660</v>
      </c>
      <c r="AJ119" s="158">
        <f t="shared" si="205"/>
        <v>46691</v>
      </c>
      <c r="AK119" s="158">
        <f t="shared" si="205"/>
        <v>46721</v>
      </c>
      <c r="AL119" s="158">
        <f t="shared" si="205"/>
        <v>46752</v>
      </c>
      <c r="AM119" s="158">
        <f t="shared" si="205"/>
        <v>46783</v>
      </c>
      <c r="AN119" s="158">
        <f t="shared" si="205"/>
        <v>46812</v>
      </c>
      <c r="AO119" s="158">
        <f t="shared" si="205"/>
        <v>46843</v>
      </c>
      <c r="AP119" s="158">
        <f t="shared" si="205"/>
        <v>46873</v>
      </c>
      <c r="AQ119" s="158">
        <f t="shared" si="205"/>
        <v>46904</v>
      </c>
      <c r="AR119" s="158">
        <f t="shared" si="205"/>
        <v>46934</v>
      </c>
      <c r="AS119" s="158">
        <f t="shared" si="205"/>
        <v>46965</v>
      </c>
      <c r="AT119" s="158">
        <f t="shared" si="205"/>
        <v>46996</v>
      </c>
      <c r="AU119" s="158">
        <f t="shared" si="205"/>
        <v>47026</v>
      </c>
      <c r="AV119" s="158">
        <f t="shared" si="205"/>
        <v>47057</v>
      </c>
      <c r="AW119" s="158">
        <f t="shared" si="205"/>
        <v>47087</v>
      </c>
      <c r="AX119" s="158">
        <f t="shared" si="205"/>
        <v>47118</v>
      </c>
      <c r="AY119" s="158">
        <f t="shared" si="205"/>
        <v>47149</v>
      </c>
      <c r="AZ119" s="158">
        <f t="shared" si="205"/>
        <v>47177</v>
      </c>
      <c r="BA119" s="158">
        <f t="shared" si="205"/>
        <v>47208</v>
      </c>
      <c r="BB119" s="158">
        <f t="shared" si="205"/>
        <v>47238</v>
      </c>
      <c r="BC119" s="158">
        <f t="shared" si="205"/>
        <v>47269</v>
      </c>
      <c r="BD119" s="158">
        <f t="shared" si="205"/>
        <v>47299</v>
      </c>
      <c r="BE119" s="158">
        <f t="shared" si="205"/>
        <v>47330</v>
      </c>
      <c r="BF119" s="158">
        <f t="shared" si="205"/>
        <v>47361</v>
      </c>
      <c r="BG119" s="158">
        <f t="shared" si="205"/>
        <v>47391</v>
      </c>
      <c r="BH119" s="158">
        <f t="shared" si="205"/>
        <v>47422</v>
      </c>
      <c r="BI119" s="158">
        <f t="shared" si="205"/>
        <v>47452</v>
      </c>
      <c r="BJ119" s="158">
        <f t="shared" si="205"/>
        <v>47483</v>
      </c>
      <c r="BK119" s="158">
        <f t="shared" si="205"/>
        <v>47514</v>
      </c>
      <c r="BL119" s="158">
        <f t="shared" si="205"/>
        <v>47542</v>
      </c>
      <c r="BM119" s="158">
        <f t="shared" si="205"/>
        <v>47573</v>
      </c>
      <c r="BN119" s="158">
        <f t="shared" si="205"/>
        <v>47603</v>
      </c>
      <c r="BO119" s="158">
        <f t="shared" si="205"/>
        <v>47634</v>
      </c>
      <c r="BP119" s="158">
        <f t="shared" si="205"/>
        <v>47664</v>
      </c>
      <c r="BQ119" s="158">
        <f t="shared" si="205"/>
        <v>47695</v>
      </c>
      <c r="BR119" s="158">
        <f t="shared" si="205"/>
        <v>47726</v>
      </c>
      <c r="BS119" s="158">
        <f t="shared" ref="BS119:ED119" si="206">BS102</f>
        <v>47756</v>
      </c>
      <c r="BT119" s="158">
        <f t="shared" si="206"/>
        <v>47787</v>
      </c>
      <c r="BU119" s="158">
        <f t="shared" si="206"/>
        <v>47817</v>
      </c>
      <c r="BV119" s="158">
        <f t="shared" si="206"/>
        <v>47848</v>
      </c>
      <c r="BW119" s="158">
        <f t="shared" si="206"/>
        <v>47879</v>
      </c>
      <c r="BX119" s="158">
        <f t="shared" si="206"/>
        <v>47907</v>
      </c>
      <c r="BY119" s="158">
        <f t="shared" si="206"/>
        <v>47938</v>
      </c>
      <c r="BZ119" s="158">
        <f t="shared" si="206"/>
        <v>47968</v>
      </c>
      <c r="CA119" s="158">
        <f t="shared" si="206"/>
        <v>47999</v>
      </c>
      <c r="CB119" s="158">
        <f t="shared" si="206"/>
        <v>48029</v>
      </c>
      <c r="CC119" s="158">
        <f t="shared" si="206"/>
        <v>48060</v>
      </c>
      <c r="CD119" s="158">
        <f t="shared" si="206"/>
        <v>48091</v>
      </c>
      <c r="CE119" s="158">
        <f t="shared" si="206"/>
        <v>48121</v>
      </c>
      <c r="CF119" s="158">
        <f t="shared" si="206"/>
        <v>48152</v>
      </c>
      <c r="CG119" s="158">
        <f t="shared" si="206"/>
        <v>48182</v>
      </c>
      <c r="CH119" s="158">
        <f t="shared" si="206"/>
        <v>48213</v>
      </c>
      <c r="CI119" s="158">
        <f t="shared" si="206"/>
        <v>48244</v>
      </c>
      <c r="CJ119" s="158">
        <f t="shared" si="206"/>
        <v>48273</v>
      </c>
      <c r="CK119" s="158">
        <f t="shared" si="206"/>
        <v>48304</v>
      </c>
      <c r="CL119" s="158">
        <f t="shared" si="206"/>
        <v>48334</v>
      </c>
      <c r="CM119" s="158">
        <f t="shared" si="206"/>
        <v>48365</v>
      </c>
      <c r="CN119" s="158">
        <f t="shared" si="206"/>
        <v>48395</v>
      </c>
      <c r="CO119" s="158">
        <f t="shared" si="206"/>
        <v>48426</v>
      </c>
      <c r="CP119" s="158">
        <f t="shared" si="206"/>
        <v>48457</v>
      </c>
      <c r="CQ119" s="158">
        <f t="shared" si="206"/>
        <v>48487</v>
      </c>
      <c r="CR119" s="158">
        <f t="shared" si="206"/>
        <v>48518</v>
      </c>
      <c r="CS119" s="158">
        <f t="shared" si="206"/>
        <v>48548</v>
      </c>
      <c r="CT119" s="158">
        <f t="shared" si="206"/>
        <v>48579</v>
      </c>
      <c r="CU119" s="158">
        <f t="shared" si="206"/>
        <v>48610</v>
      </c>
      <c r="CV119" s="158">
        <f t="shared" si="206"/>
        <v>48638</v>
      </c>
      <c r="CW119" s="158">
        <f t="shared" si="206"/>
        <v>48669</v>
      </c>
      <c r="CX119" s="158">
        <f t="shared" si="206"/>
        <v>48699</v>
      </c>
      <c r="CY119" s="158">
        <f t="shared" si="206"/>
        <v>48730</v>
      </c>
      <c r="CZ119" s="158">
        <f t="shared" si="206"/>
        <v>48760</v>
      </c>
      <c r="DA119" s="158">
        <f t="shared" si="206"/>
        <v>48791</v>
      </c>
      <c r="DB119" s="158">
        <f t="shared" si="206"/>
        <v>48822</v>
      </c>
      <c r="DC119" s="158">
        <f t="shared" si="206"/>
        <v>48852</v>
      </c>
      <c r="DD119" s="158">
        <f t="shared" si="206"/>
        <v>48883</v>
      </c>
      <c r="DE119" s="158">
        <f t="shared" si="206"/>
        <v>48913</v>
      </c>
      <c r="DF119" s="158">
        <f t="shared" si="206"/>
        <v>48944</v>
      </c>
      <c r="DG119" s="158">
        <f t="shared" si="206"/>
        <v>48975</v>
      </c>
      <c r="DH119" s="158">
        <f t="shared" si="206"/>
        <v>49003</v>
      </c>
      <c r="DI119" s="158">
        <f t="shared" si="206"/>
        <v>49034</v>
      </c>
      <c r="DJ119" s="158">
        <f t="shared" si="206"/>
        <v>49064</v>
      </c>
      <c r="DK119" s="158">
        <f t="shared" si="206"/>
        <v>49095</v>
      </c>
      <c r="DL119" s="158">
        <f t="shared" si="206"/>
        <v>49125</v>
      </c>
      <c r="DM119" s="158">
        <f t="shared" si="206"/>
        <v>49156</v>
      </c>
      <c r="DN119" s="158">
        <f t="shared" si="206"/>
        <v>49187</v>
      </c>
      <c r="DO119" s="158">
        <f t="shared" si="206"/>
        <v>49217</v>
      </c>
      <c r="DP119" s="158">
        <f t="shared" si="206"/>
        <v>49248</v>
      </c>
      <c r="DQ119" s="158">
        <f t="shared" si="206"/>
        <v>49278</v>
      </c>
      <c r="DR119" s="158">
        <f t="shared" si="206"/>
        <v>49309</v>
      </c>
      <c r="DS119" s="158">
        <f t="shared" si="206"/>
        <v>49340</v>
      </c>
      <c r="DT119" s="158">
        <f t="shared" si="206"/>
        <v>49368</v>
      </c>
      <c r="DU119" s="158">
        <f t="shared" si="206"/>
        <v>49399</v>
      </c>
      <c r="DV119" s="158">
        <f t="shared" si="206"/>
        <v>49429</v>
      </c>
      <c r="DW119" s="158">
        <f t="shared" si="206"/>
        <v>49460</v>
      </c>
      <c r="DX119" s="158">
        <f t="shared" si="206"/>
        <v>49490</v>
      </c>
      <c r="DY119" s="158">
        <f t="shared" si="206"/>
        <v>49521</v>
      </c>
      <c r="DZ119" s="158">
        <f t="shared" si="206"/>
        <v>49552</v>
      </c>
      <c r="EA119" s="158">
        <f t="shared" si="206"/>
        <v>49582</v>
      </c>
      <c r="EB119" s="158">
        <f t="shared" si="206"/>
        <v>49613</v>
      </c>
      <c r="EC119" s="158">
        <f t="shared" si="206"/>
        <v>49643</v>
      </c>
      <c r="ED119" s="158">
        <f t="shared" si="206"/>
        <v>49674</v>
      </c>
      <c r="EE119" s="158">
        <f t="shared" ref="EE119:FO119" si="207">EE102</f>
        <v>49705</v>
      </c>
      <c r="EF119" s="158">
        <f t="shared" si="207"/>
        <v>49734</v>
      </c>
      <c r="EG119" s="158">
        <f t="shared" si="207"/>
        <v>49765</v>
      </c>
      <c r="EH119" s="158">
        <f t="shared" si="207"/>
        <v>49795</v>
      </c>
      <c r="EI119" s="158">
        <f t="shared" si="207"/>
        <v>49826</v>
      </c>
      <c r="EJ119" s="158">
        <f t="shared" si="207"/>
        <v>49856</v>
      </c>
      <c r="EK119" s="158">
        <f t="shared" si="207"/>
        <v>49887</v>
      </c>
      <c r="EL119" s="158">
        <f t="shared" si="207"/>
        <v>49918</v>
      </c>
      <c r="EM119" s="158">
        <f t="shared" si="207"/>
        <v>49948</v>
      </c>
      <c r="EN119" s="158">
        <f t="shared" si="207"/>
        <v>49979</v>
      </c>
      <c r="EO119" s="158">
        <f t="shared" si="207"/>
        <v>50009</v>
      </c>
      <c r="EP119" s="158">
        <f t="shared" si="207"/>
        <v>50040</v>
      </c>
      <c r="EQ119" s="158">
        <f t="shared" si="207"/>
        <v>50071</v>
      </c>
      <c r="ER119" s="158">
        <f t="shared" si="207"/>
        <v>50099</v>
      </c>
      <c r="ES119" s="158">
        <f t="shared" si="207"/>
        <v>50130</v>
      </c>
      <c r="ET119" s="158">
        <f t="shared" si="207"/>
        <v>50160</v>
      </c>
      <c r="EU119" s="158">
        <f t="shared" si="207"/>
        <v>50191</v>
      </c>
      <c r="EV119" s="158">
        <f t="shared" si="207"/>
        <v>50221</v>
      </c>
      <c r="EW119" s="158">
        <f t="shared" si="207"/>
        <v>50252</v>
      </c>
      <c r="EX119" s="158">
        <f t="shared" si="207"/>
        <v>50283</v>
      </c>
      <c r="EY119" s="158">
        <f t="shared" si="207"/>
        <v>50313</v>
      </c>
      <c r="EZ119" s="158">
        <f t="shared" si="207"/>
        <v>50344</v>
      </c>
      <c r="FA119" s="158">
        <f t="shared" si="207"/>
        <v>50374</v>
      </c>
      <c r="FB119" s="158">
        <f t="shared" si="207"/>
        <v>50405</v>
      </c>
      <c r="FC119" s="158">
        <f t="shared" si="207"/>
        <v>50436</v>
      </c>
      <c r="FD119" s="158">
        <f t="shared" si="207"/>
        <v>50464</v>
      </c>
      <c r="FE119" s="158">
        <f t="shared" si="207"/>
        <v>50495</v>
      </c>
      <c r="FF119" s="158">
        <f t="shared" si="207"/>
        <v>50525</v>
      </c>
      <c r="FG119" s="158">
        <f t="shared" si="207"/>
        <v>50556</v>
      </c>
      <c r="FH119" s="158">
        <f t="shared" si="207"/>
        <v>50586</v>
      </c>
      <c r="FI119" s="158">
        <f t="shared" si="207"/>
        <v>50617</v>
      </c>
      <c r="FJ119" s="158">
        <f t="shared" si="207"/>
        <v>50648</v>
      </c>
      <c r="FK119" s="158">
        <f t="shared" si="207"/>
        <v>50678</v>
      </c>
      <c r="FL119" s="158">
        <f t="shared" si="207"/>
        <v>50709</v>
      </c>
      <c r="FM119" s="158">
        <f t="shared" si="207"/>
        <v>50739</v>
      </c>
      <c r="FN119" s="158">
        <f t="shared" si="207"/>
        <v>50770</v>
      </c>
      <c r="FO119" s="158">
        <f t="shared" si="207"/>
        <v>50801</v>
      </c>
    </row>
    <row r="120" spans="1:171" x14ac:dyDescent="0.3">
      <c r="B120" s="7" t="s">
        <v>349</v>
      </c>
      <c r="D120" s="70">
        <f>SUM(F120:FO120)</f>
        <v>3600628.8615973354</v>
      </c>
      <c r="E120" s="25"/>
      <c r="F120" s="67">
        <f>F114+F109+F104</f>
        <v>0</v>
      </c>
      <c r="G120" s="67">
        <f t="shared" ref="G120:BR120" si="208">G114+G109+G104</f>
        <v>0</v>
      </c>
      <c r="H120" s="67">
        <f t="shared" si="208"/>
        <v>0</v>
      </c>
      <c r="I120" s="67">
        <f t="shared" si="208"/>
        <v>0</v>
      </c>
      <c r="J120" s="67">
        <f t="shared" si="208"/>
        <v>0</v>
      </c>
      <c r="K120" s="67">
        <f t="shared" si="208"/>
        <v>0</v>
      </c>
      <c r="L120" s="67">
        <f t="shared" si="208"/>
        <v>0</v>
      </c>
      <c r="M120" s="67">
        <f t="shared" si="208"/>
        <v>0</v>
      </c>
      <c r="N120" s="67">
        <f t="shared" si="208"/>
        <v>67511.791154950071</v>
      </c>
      <c r="O120" s="67">
        <f t="shared" si="208"/>
        <v>67511.791154950071</v>
      </c>
      <c r="P120" s="67">
        <f t="shared" si="208"/>
        <v>67511.791154950071</v>
      </c>
      <c r="Q120" s="67">
        <f t="shared" si="208"/>
        <v>45007.860769966719</v>
      </c>
      <c r="R120" s="67">
        <f t="shared" si="208"/>
        <v>45007.860769966719</v>
      </c>
      <c r="S120" s="67">
        <f t="shared" si="208"/>
        <v>45007.860769966719</v>
      </c>
      <c r="T120" s="67">
        <f t="shared" si="208"/>
        <v>45007.860769966719</v>
      </c>
      <c r="U120" s="67">
        <f t="shared" si="208"/>
        <v>27004.716461980031</v>
      </c>
      <c r="V120" s="67">
        <f t="shared" si="208"/>
        <v>27004.716461980031</v>
      </c>
      <c r="W120" s="67">
        <f t="shared" si="208"/>
        <v>27004.716461980031</v>
      </c>
      <c r="X120" s="67">
        <f t="shared" si="208"/>
        <v>27004.716461980031</v>
      </c>
      <c r="Y120" s="67">
        <f t="shared" si="208"/>
        <v>27004.716461980031</v>
      </c>
      <c r="Z120" s="67">
        <f t="shared" si="208"/>
        <v>108018.86584792011</v>
      </c>
      <c r="AA120" s="67">
        <f t="shared" si="208"/>
        <v>108018.86584792011</v>
      </c>
      <c r="AB120" s="67">
        <f t="shared" si="208"/>
        <v>108018.86584792011</v>
      </c>
      <c r="AC120" s="67">
        <f t="shared" si="208"/>
        <v>81014.149385940094</v>
      </c>
      <c r="AD120" s="67">
        <f t="shared" si="208"/>
        <v>81014.149385940094</v>
      </c>
      <c r="AE120" s="67">
        <f t="shared" si="208"/>
        <v>81014.149385940094</v>
      </c>
      <c r="AF120" s="67">
        <f t="shared" si="208"/>
        <v>81014.149385940094</v>
      </c>
      <c r="AG120" s="67">
        <f t="shared" si="208"/>
        <v>59410.376216356068</v>
      </c>
      <c r="AH120" s="67">
        <f t="shared" si="208"/>
        <v>59410.376216356068</v>
      </c>
      <c r="AI120" s="67">
        <f t="shared" si="208"/>
        <v>59410.376216356068</v>
      </c>
      <c r="AJ120" s="67">
        <f t="shared" si="208"/>
        <v>95416.664832329436</v>
      </c>
      <c r="AK120" s="67">
        <f t="shared" si="208"/>
        <v>59410.376216356068</v>
      </c>
      <c r="AL120" s="67">
        <f t="shared" si="208"/>
        <v>176430.81421826925</v>
      </c>
      <c r="AM120" s="67">
        <f t="shared" si="208"/>
        <v>153926.88383328615</v>
      </c>
      <c r="AN120" s="67">
        <f t="shared" si="208"/>
        <v>153926.88383328615</v>
      </c>
      <c r="AO120" s="67">
        <f t="shared" si="208"/>
        <v>113419.80914031612</v>
      </c>
      <c r="AP120" s="67">
        <f t="shared" si="208"/>
        <v>113419.80914031612</v>
      </c>
      <c r="AQ120" s="67">
        <f t="shared" si="208"/>
        <v>113419.80914031612</v>
      </c>
      <c r="AR120" s="67">
        <f t="shared" si="208"/>
        <v>113419.80914031612</v>
      </c>
      <c r="AS120" s="67">
        <f t="shared" si="208"/>
        <v>81014.14938594008</v>
      </c>
      <c r="AT120" s="67">
        <f t="shared" si="208"/>
        <v>81014.14938594008</v>
      </c>
      <c r="AU120" s="67">
        <f t="shared" si="208"/>
        <v>81014.14938594008</v>
      </c>
      <c r="AV120" s="67">
        <f t="shared" si="208"/>
        <v>124221.69572510813</v>
      </c>
      <c r="AW120" s="67">
        <f t="shared" si="208"/>
        <v>81014.14938594008</v>
      </c>
      <c r="AX120" s="67">
        <f t="shared" si="208"/>
        <v>75613.206093543733</v>
      </c>
      <c r="AY120" s="67">
        <f t="shared" si="208"/>
        <v>48608.489631564044</v>
      </c>
      <c r="AZ120" s="67">
        <f t="shared" si="208"/>
        <v>48608.489631564044</v>
      </c>
      <c r="BA120" s="67">
        <f t="shared" si="208"/>
        <v>48608.489631564044</v>
      </c>
      <c r="BB120" s="67">
        <f t="shared" si="208"/>
        <v>48608.489631564044</v>
      </c>
      <c r="BC120" s="67">
        <f t="shared" si="208"/>
        <v>48608.489631564044</v>
      </c>
      <c r="BD120" s="67">
        <f t="shared" si="208"/>
        <v>48608.489631564044</v>
      </c>
      <c r="BE120" s="67">
        <f t="shared" si="208"/>
        <v>48608.489631564044</v>
      </c>
      <c r="BF120" s="67">
        <f t="shared" si="208"/>
        <v>48608.489631564044</v>
      </c>
      <c r="BG120" s="67">
        <f t="shared" si="208"/>
        <v>48608.489631564044</v>
      </c>
      <c r="BH120" s="67">
        <f t="shared" si="208"/>
        <v>113419.80914031612</v>
      </c>
      <c r="BI120" s="67">
        <f t="shared" si="208"/>
        <v>48608.489631564044</v>
      </c>
      <c r="BJ120" s="67">
        <f t="shared" si="208"/>
        <v>40507.074692969538</v>
      </c>
      <c r="BK120" s="67">
        <f t="shared" si="208"/>
        <v>0</v>
      </c>
      <c r="BL120" s="67">
        <f t="shared" si="208"/>
        <v>0</v>
      </c>
      <c r="BM120" s="67">
        <f t="shared" si="208"/>
        <v>0</v>
      </c>
      <c r="BN120" s="67">
        <f t="shared" si="208"/>
        <v>0</v>
      </c>
      <c r="BO120" s="67">
        <f t="shared" si="208"/>
        <v>0</v>
      </c>
      <c r="BP120" s="67">
        <f t="shared" si="208"/>
        <v>0</v>
      </c>
      <c r="BQ120" s="67">
        <f t="shared" si="208"/>
        <v>0</v>
      </c>
      <c r="BR120" s="67">
        <f t="shared" si="208"/>
        <v>0</v>
      </c>
      <c r="BS120" s="67">
        <f t="shared" ref="BS120:ED120" si="209">BS114+BS109+BS104</f>
        <v>0</v>
      </c>
      <c r="BT120" s="67">
        <f t="shared" si="209"/>
        <v>0</v>
      </c>
      <c r="BU120" s="67">
        <f t="shared" si="209"/>
        <v>0</v>
      </c>
      <c r="BV120" s="67">
        <f t="shared" si="209"/>
        <v>0</v>
      </c>
      <c r="BW120" s="67">
        <f t="shared" si="209"/>
        <v>0</v>
      </c>
      <c r="BX120" s="67">
        <f t="shared" si="209"/>
        <v>0</v>
      </c>
      <c r="BY120" s="67">
        <f t="shared" si="209"/>
        <v>0</v>
      </c>
      <c r="BZ120" s="67">
        <f t="shared" si="209"/>
        <v>0</v>
      </c>
      <c r="CA120" s="67">
        <f t="shared" si="209"/>
        <v>0</v>
      </c>
      <c r="CB120" s="67">
        <f t="shared" si="209"/>
        <v>0</v>
      </c>
      <c r="CC120" s="67">
        <f t="shared" si="209"/>
        <v>0</v>
      </c>
      <c r="CD120" s="67">
        <f t="shared" si="209"/>
        <v>0</v>
      </c>
      <c r="CE120" s="67">
        <f t="shared" si="209"/>
        <v>0</v>
      </c>
      <c r="CF120" s="67">
        <f t="shared" si="209"/>
        <v>0</v>
      </c>
      <c r="CG120" s="67">
        <f t="shared" si="209"/>
        <v>0</v>
      </c>
      <c r="CH120" s="67">
        <f t="shared" si="209"/>
        <v>0</v>
      </c>
      <c r="CI120" s="67">
        <f t="shared" si="209"/>
        <v>0</v>
      </c>
      <c r="CJ120" s="67">
        <f t="shared" si="209"/>
        <v>0</v>
      </c>
      <c r="CK120" s="67">
        <f t="shared" si="209"/>
        <v>0</v>
      </c>
      <c r="CL120" s="67">
        <f t="shared" si="209"/>
        <v>0</v>
      </c>
      <c r="CM120" s="67">
        <f t="shared" si="209"/>
        <v>0</v>
      </c>
      <c r="CN120" s="67">
        <f t="shared" si="209"/>
        <v>0</v>
      </c>
      <c r="CO120" s="67">
        <f t="shared" si="209"/>
        <v>0</v>
      </c>
      <c r="CP120" s="67">
        <f t="shared" si="209"/>
        <v>0</v>
      </c>
      <c r="CQ120" s="67">
        <f t="shared" si="209"/>
        <v>0</v>
      </c>
      <c r="CR120" s="67">
        <f t="shared" si="209"/>
        <v>0</v>
      </c>
      <c r="CS120" s="67">
        <f t="shared" si="209"/>
        <v>0</v>
      </c>
      <c r="CT120" s="67">
        <f t="shared" si="209"/>
        <v>0</v>
      </c>
      <c r="CU120" s="67">
        <f t="shared" si="209"/>
        <v>0</v>
      </c>
      <c r="CV120" s="67">
        <f t="shared" si="209"/>
        <v>0</v>
      </c>
      <c r="CW120" s="67">
        <f t="shared" si="209"/>
        <v>0</v>
      </c>
      <c r="CX120" s="67">
        <f t="shared" si="209"/>
        <v>0</v>
      </c>
      <c r="CY120" s="67">
        <f t="shared" si="209"/>
        <v>0</v>
      </c>
      <c r="CZ120" s="67">
        <f t="shared" si="209"/>
        <v>0</v>
      </c>
      <c r="DA120" s="67">
        <f t="shared" si="209"/>
        <v>0</v>
      </c>
      <c r="DB120" s="67">
        <f t="shared" si="209"/>
        <v>0</v>
      </c>
      <c r="DC120" s="67">
        <f t="shared" si="209"/>
        <v>0</v>
      </c>
      <c r="DD120" s="67">
        <f t="shared" si="209"/>
        <v>0</v>
      </c>
      <c r="DE120" s="67">
        <f t="shared" si="209"/>
        <v>0</v>
      </c>
      <c r="DF120" s="67">
        <f t="shared" si="209"/>
        <v>0</v>
      </c>
      <c r="DG120" s="67">
        <f t="shared" si="209"/>
        <v>0</v>
      </c>
      <c r="DH120" s="67">
        <f t="shared" si="209"/>
        <v>0</v>
      </c>
      <c r="DI120" s="67">
        <f t="shared" si="209"/>
        <v>0</v>
      </c>
      <c r="DJ120" s="67">
        <f t="shared" si="209"/>
        <v>0</v>
      </c>
      <c r="DK120" s="67">
        <f t="shared" si="209"/>
        <v>0</v>
      </c>
      <c r="DL120" s="67">
        <f t="shared" si="209"/>
        <v>0</v>
      </c>
      <c r="DM120" s="67">
        <f t="shared" si="209"/>
        <v>0</v>
      </c>
      <c r="DN120" s="67">
        <f t="shared" si="209"/>
        <v>0</v>
      </c>
      <c r="DO120" s="67">
        <f t="shared" si="209"/>
        <v>0</v>
      </c>
      <c r="DP120" s="67">
        <f t="shared" si="209"/>
        <v>0</v>
      </c>
      <c r="DQ120" s="67">
        <f t="shared" si="209"/>
        <v>0</v>
      </c>
      <c r="DR120" s="67">
        <f t="shared" si="209"/>
        <v>0</v>
      </c>
      <c r="DS120" s="67">
        <f t="shared" si="209"/>
        <v>0</v>
      </c>
      <c r="DT120" s="67">
        <f t="shared" si="209"/>
        <v>0</v>
      </c>
      <c r="DU120" s="67">
        <f t="shared" si="209"/>
        <v>0</v>
      </c>
      <c r="DV120" s="67">
        <f t="shared" si="209"/>
        <v>0</v>
      </c>
      <c r="DW120" s="67">
        <f t="shared" si="209"/>
        <v>0</v>
      </c>
      <c r="DX120" s="67">
        <f t="shared" si="209"/>
        <v>0</v>
      </c>
      <c r="DY120" s="67">
        <f t="shared" si="209"/>
        <v>0</v>
      </c>
      <c r="DZ120" s="67">
        <f t="shared" si="209"/>
        <v>0</v>
      </c>
      <c r="EA120" s="67">
        <f t="shared" si="209"/>
        <v>0</v>
      </c>
      <c r="EB120" s="67">
        <f t="shared" si="209"/>
        <v>0</v>
      </c>
      <c r="EC120" s="67">
        <f t="shared" si="209"/>
        <v>0</v>
      </c>
      <c r="ED120" s="67">
        <f t="shared" si="209"/>
        <v>0</v>
      </c>
      <c r="EE120" s="67">
        <f t="shared" ref="EE120:FO120" si="210">EE114+EE109+EE104</f>
        <v>0</v>
      </c>
      <c r="EF120" s="67">
        <f t="shared" si="210"/>
        <v>0</v>
      </c>
      <c r="EG120" s="67">
        <f t="shared" si="210"/>
        <v>0</v>
      </c>
      <c r="EH120" s="67">
        <f t="shared" si="210"/>
        <v>0</v>
      </c>
      <c r="EI120" s="67">
        <f t="shared" si="210"/>
        <v>0</v>
      </c>
      <c r="EJ120" s="67">
        <f t="shared" si="210"/>
        <v>0</v>
      </c>
      <c r="EK120" s="67">
        <f t="shared" si="210"/>
        <v>0</v>
      </c>
      <c r="EL120" s="67">
        <f t="shared" si="210"/>
        <v>0</v>
      </c>
      <c r="EM120" s="67">
        <f t="shared" si="210"/>
        <v>0</v>
      </c>
      <c r="EN120" s="67">
        <f t="shared" si="210"/>
        <v>0</v>
      </c>
      <c r="EO120" s="67">
        <f t="shared" si="210"/>
        <v>0</v>
      </c>
      <c r="EP120" s="67">
        <f t="shared" si="210"/>
        <v>0</v>
      </c>
      <c r="EQ120" s="67">
        <f t="shared" si="210"/>
        <v>0</v>
      </c>
      <c r="ER120" s="67">
        <f t="shared" si="210"/>
        <v>0</v>
      </c>
      <c r="ES120" s="67">
        <f t="shared" si="210"/>
        <v>0</v>
      </c>
      <c r="ET120" s="67">
        <f t="shared" si="210"/>
        <v>0</v>
      </c>
      <c r="EU120" s="67">
        <f t="shared" si="210"/>
        <v>0</v>
      </c>
      <c r="EV120" s="67">
        <f t="shared" si="210"/>
        <v>0</v>
      </c>
      <c r="EW120" s="67">
        <f t="shared" si="210"/>
        <v>0</v>
      </c>
      <c r="EX120" s="67">
        <f t="shared" si="210"/>
        <v>0</v>
      </c>
      <c r="EY120" s="67">
        <f t="shared" si="210"/>
        <v>0</v>
      </c>
      <c r="EZ120" s="67">
        <f t="shared" si="210"/>
        <v>0</v>
      </c>
      <c r="FA120" s="67">
        <f t="shared" si="210"/>
        <v>0</v>
      </c>
      <c r="FB120" s="67">
        <f t="shared" si="210"/>
        <v>0</v>
      </c>
      <c r="FC120" s="67">
        <f t="shared" si="210"/>
        <v>0</v>
      </c>
      <c r="FD120" s="67">
        <f t="shared" si="210"/>
        <v>0</v>
      </c>
      <c r="FE120" s="67">
        <f t="shared" si="210"/>
        <v>0</v>
      </c>
      <c r="FF120" s="67">
        <f t="shared" si="210"/>
        <v>0</v>
      </c>
      <c r="FG120" s="67">
        <f t="shared" si="210"/>
        <v>0</v>
      </c>
      <c r="FH120" s="67">
        <f t="shared" si="210"/>
        <v>0</v>
      </c>
      <c r="FI120" s="67">
        <f t="shared" si="210"/>
        <v>0</v>
      </c>
      <c r="FJ120" s="67">
        <f t="shared" si="210"/>
        <v>0</v>
      </c>
      <c r="FK120" s="67">
        <f t="shared" si="210"/>
        <v>0</v>
      </c>
      <c r="FL120" s="67">
        <f t="shared" si="210"/>
        <v>0</v>
      </c>
      <c r="FM120" s="67">
        <f t="shared" si="210"/>
        <v>0</v>
      </c>
      <c r="FN120" s="67">
        <f t="shared" si="210"/>
        <v>0</v>
      </c>
      <c r="FO120" s="67">
        <f t="shared" si="210"/>
        <v>0</v>
      </c>
    </row>
    <row r="122" spans="1:171" customFormat="1" x14ac:dyDescent="0.3">
      <c r="A122" s="42"/>
      <c r="B122" s="43" t="s">
        <v>199</v>
      </c>
      <c r="C122" s="42"/>
      <c r="D122" s="42"/>
      <c r="E122" s="42"/>
      <c r="F122" s="158">
        <f t="shared" ref="F122:AK122" si="211">F1</f>
        <v>45748</v>
      </c>
      <c r="G122" s="158">
        <f t="shared" si="211"/>
        <v>45808</v>
      </c>
      <c r="H122" s="158">
        <f t="shared" si="211"/>
        <v>45838</v>
      </c>
      <c r="I122" s="158">
        <f t="shared" si="211"/>
        <v>45869</v>
      </c>
      <c r="J122" s="158">
        <f t="shared" si="211"/>
        <v>45900</v>
      </c>
      <c r="K122" s="158">
        <f t="shared" si="211"/>
        <v>45930</v>
      </c>
      <c r="L122" s="158">
        <f t="shared" si="211"/>
        <v>45961</v>
      </c>
      <c r="M122" s="158">
        <f t="shared" si="211"/>
        <v>45991</v>
      </c>
      <c r="N122" s="158">
        <f t="shared" si="211"/>
        <v>46022</v>
      </c>
      <c r="O122" s="158">
        <f t="shared" si="211"/>
        <v>46053</v>
      </c>
      <c r="P122" s="158">
        <f t="shared" si="211"/>
        <v>46081</v>
      </c>
      <c r="Q122" s="158">
        <f t="shared" si="211"/>
        <v>46112</v>
      </c>
      <c r="R122" s="158">
        <f t="shared" si="211"/>
        <v>46142</v>
      </c>
      <c r="S122" s="158">
        <f t="shared" si="211"/>
        <v>46173</v>
      </c>
      <c r="T122" s="158">
        <f t="shared" si="211"/>
        <v>46203</v>
      </c>
      <c r="U122" s="158">
        <f t="shared" si="211"/>
        <v>46234</v>
      </c>
      <c r="V122" s="158">
        <f t="shared" si="211"/>
        <v>46265</v>
      </c>
      <c r="W122" s="158">
        <f t="shared" si="211"/>
        <v>46295</v>
      </c>
      <c r="X122" s="158">
        <f t="shared" si="211"/>
        <v>46326</v>
      </c>
      <c r="Y122" s="158">
        <f t="shared" si="211"/>
        <v>46356</v>
      </c>
      <c r="Z122" s="158">
        <f t="shared" si="211"/>
        <v>46387</v>
      </c>
      <c r="AA122" s="158">
        <f t="shared" si="211"/>
        <v>46418</v>
      </c>
      <c r="AB122" s="158">
        <f t="shared" si="211"/>
        <v>46446</v>
      </c>
      <c r="AC122" s="158">
        <f t="shared" si="211"/>
        <v>46477</v>
      </c>
      <c r="AD122" s="158">
        <f t="shared" si="211"/>
        <v>46507</v>
      </c>
      <c r="AE122" s="158">
        <f t="shared" si="211"/>
        <v>46538</v>
      </c>
      <c r="AF122" s="158">
        <f t="shared" si="211"/>
        <v>46568</v>
      </c>
      <c r="AG122" s="158">
        <f t="shared" si="211"/>
        <v>46599</v>
      </c>
      <c r="AH122" s="158">
        <f t="shared" si="211"/>
        <v>46630</v>
      </c>
      <c r="AI122" s="158">
        <f t="shared" si="211"/>
        <v>46660</v>
      </c>
      <c r="AJ122" s="158">
        <f t="shared" si="211"/>
        <v>46691</v>
      </c>
      <c r="AK122" s="158">
        <f t="shared" si="211"/>
        <v>46721</v>
      </c>
      <c r="AL122" s="158">
        <f t="shared" ref="AL122:BQ122" si="212">AL1</f>
        <v>46752</v>
      </c>
      <c r="AM122" s="158">
        <f t="shared" si="212"/>
        <v>46783</v>
      </c>
      <c r="AN122" s="158">
        <f t="shared" si="212"/>
        <v>46812</v>
      </c>
      <c r="AO122" s="158">
        <f t="shared" si="212"/>
        <v>46843</v>
      </c>
      <c r="AP122" s="158">
        <f t="shared" si="212"/>
        <v>46873</v>
      </c>
      <c r="AQ122" s="158">
        <f t="shared" si="212"/>
        <v>46904</v>
      </c>
      <c r="AR122" s="158">
        <f t="shared" si="212"/>
        <v>46934</v>
      </c>
      <c r="AS122" s="158">
        <f t="shared" si="212"/>
        <v>46965</v>
      </c>
      <c r="AT122" s="158">
        <f t="shared" si="212"/>
        <v>46996</v>
      </c>
      <c r="AU122" s="158">
        <f t="shared" si="212"/>
        <v>47026</v>
      </c>
      <c r="AV122" s="158">
        <f t="shared" si="212"/>
        <v>47057</v>
      </c>
      <c r="AW122" s="158">
        <f t="shared" si="212"/>
        <v>47087</v>
      </c>
      <c r="AX122" s="158">
        <f t="shared" si="212"/>
        <v>47118</v>
      </c>
      <c r="AY122" s="158">
        <f t="shared" si="212"/>
        <v>47149</v>
      </c>
      <c r="AZ122" s="158">
        <f t="shared" si="212"/>
        <v>47177</v>
      </c>
      <c r="BA122" s="158">
        <f t="shared" si="212"/>
        <v>47208</v>
      </c>
      <c r="BB122" s="158">
        <f t="shared" si="212"/>
        <v>47238</v>
      </c>
      <c r="BC122" s="158">
        <f t="shared" si="212"/>
        <v>47269</v>
      </c>
      <c r="BD122" s="158">
        <f t="shared" si="212"/>
        <v>47299</v>
      </c>
      <c r="BE122" s="158">
        <f t="shared" si="212"/>
        <v>47330</v>
      </c>
      <c r="BF122" s="158">
        <f t="shared" si="212"/>
        <v>47361</v>
      </c>
      <c r="BG122" s="158">
        <f t="shared" si="212"/>
        <v>47391</v>
      </c>
      <c r="BH122" s="158">
        <f t="shared" si="212"/>
        <v>47422</v>
      </c>
      <c r="BI122" s="158">
        <f t="shared" si="212"/>
        <v>47452</v>
      </c>
      <c r="BJ122" s="158">
        <f t="shared" si="212"/>
        <v>47483</v>
      </c>
      <c r="BK122" s="158">
        <f t="shared" si="212"/>
        <v>47514</v>
      </c>
      <c r="BL122" s="158">
        <f t="shared" si="212"/>
        <v>47542</v>
      </c>
      <c r="BM122" s="158">
        <f t="shared" si="212"/>
        <v>47573</v>
      </c>
      <c r="BN122" s="158">
        <f t="shared" si="212"/>
        <v>47603</v>
      </c>
      <c r="BO122" s="158">
        <f t="shared" si="212"/>
        <v>47634</v>
      </c>
      <c r="BP122" s="158">
        <f t="shared" si="212"/>
        <v>47664</v>
      </c>
      <c r="BQ122" s="158">
        <f t="shared" si="212"/>
        <v>47695</v>
      </c>
      <c r="BR122" s="158">
        <f t="shared" ref="BR122:CW122" si="213">BR1</f>
        <v>47726</v>
      </c>
      <c r="BS122" s="158">
        <f t="shared" si="213"/>
        <v>47756</v>
      </c>
      <c r="BT122" s="158">
        <f t="shared" si="213"/>
        <v>47787</v>
      </c>
      <c r="BU122" s="158">
        <f t="shared" si="213"/>
        <v>47817</v>
      </c>
      <c r="BV122" s="158">
        <f t="shared" si="213"/>
        <v>47848</v>
      </c>
      <c r="BW122" s="158">
        <f t="shared" si="213"/>
        <v>47879</v>
      </c>
      <c r="BX122" s="158">
        <f t="shared" si="213"/>
        <v>47907</v>
      </c>
      <c r="BY122" s="158">
        <f t="shared" si="213"/>
        <v>47938</v>
      </c>
      <c r="BZ122" s="158">
        <f t="shared" si="213"/>
        <v>47968</v>
      </c>
      <c r="CA122" s="158">
        <f t="shared" si="213"/>
        <v>47999</v>
      </c>
      <c r="CB122" s="158">
        <f t="shared" si="213"/>
        <v>48029</v>
      </c>
      <c r="CC122" s="158">
        <f t="shared" si="213"/>
        <v>48060</v>
      </c>
      <c r="CD122" s="158">
        <f t="shared" si="213"/>
        <v>48091</v>
      </c>
      <c r="CE122" s="158">
        <f t="shared" si="213"/>
        <v>48121</v>
      </c>
      <c r="CF122" s="158">
        <f t="shared" si="213"/>
        <v>48152</v>
      </c>
      <c r="CG122" s="158">
        <f t="shared" si="213"/>
        <v>48182</v>
      </c>
      <c r="CH122" s="158">
        <f t="shared" si="213"/>
        <v>48213</v>
      </c>
      <c r="CI122" s="158">
        <f t="shared" si="213"/>
        <v>48244</v>
      </c>
      <c r="CJ122" s="158">
        <f t="shared" si="213"/>
        <v>48273</v>
      </c>
      <c r="CK122" s="158">
        <f t="shared" si="213"/>
        <v>48304</v>
      </c>
      <c r="CL122" s="158">
        <f t="shared" si="213"/>
        <v>48334</v>
      </c>
      <c r="CM122" s="158">
        <f t="shared" si="213"/>
        <v>48365</v>
      </c>
      <c r="CN122" s="158">
        <f t="shared" si="213"/>
        <v>48395</v>
      </c>
      <c r="CO122" s="158">
        <f t="shared" si="213"/>
        <v>48426</v>
      </c>
      <c r="CP122" s="158">
        <f t="shared" si="213"/>
        <v>48457</v>
      </c>
      <c r="CQ122" s="158">
        <f t="shared" si="213"/>
        <v>48487</v>
      </c>
      <c r="CR122" s="158">
        <f t="shared" si="213"/>
        <v>48518</v>
      </c>
      <c r="CS122" s="158">
        <f t="shared" si="213"/>
        <v>48548</v>
      </c>
      <c r="CT122" s="158">
        <f t="shared" si="213"/>
        <v>48579</v>
      </c>
      <c r="CU122" s="158">
        <f t="shared" si="213"/>
        <v>48610</v>
      </c>
      <c r="CV122" s="158">
        <f t="shared" si="213"/>
        <v>48638</v>
      </c>
      <c r="CW122" s="158">
        <f t="shared" si="213"/>
        <v>48669</v>
      </c>
      <c r="CX122" s="158">
        <f t="shared" ref="CX122:EC122" si="214">CX1</f>
        <v>48699</v>
      </c>
      <c r="CY122" s="158">
        <f t="shared" si="214"/>
        <v>48730</v>
      </c>
      <c r="CZ122" s="158">
        <f t="shared" si="214"/>
        <v>48760</v>
      </c>
      <c r="DA122" s="158">
        <f t="shared" si="214"/>
        <v>48791</v>
      </c>
      <c r="DB122" s="158">
        <f t="shared" si="214"/>
        <v>48822</v>
      </c>
      <c r="DC122" s="158">
        <f t="shared" si="214"/>
        <v>48852</v>
      </c>
      <c r="DD122" s="158">
        <f t="shared" si="214"/>
        <v>48883</v>
      </c>
      <c r="DE122" s="158">
        <f t="shared" si="214"/>
        <v>48913</v>
      </c>
      <c r="DF122" s="158">
        <f t="shared" si="214"/>
        <v>48944</v>
      </c>
      <c r="DG122" s="158">
        <f t="shared" si="214"/>
        <v>48975</v>
      </c>
      <c r="DH122" s="158">
        <f t="shared" si="214"/>
        <v>49003</v>
      </c>
      <c r="DI122" s="158">
        <f t="shared" si="214"/>
        <v>49034</v>
      </c>
      <c r="DJ122" s="158">
        <f t="shared" si="214"/>
        <v>49064</v>
      </c>
      <c r="DK122" s="158">
        <f t="shared" si="214"/>
        <v>49095</v>
      </c>
      <c r="DL122" s="158">
        <f t="shared" si="214"/>
        <v>49125</v>
      </c>
      <c r="DM122" s="158">
        <f t="shared" si="214"/>
        <v>49156</v>
      </c>
      <c r="DN122" s="158">
        <f t="shared" si="214"/>
        <v>49187</v>
      </c>
      <c r="DO122" s="158">
        <f t="shared" si="214"/>
        <v>49217</v>
      </c>
      <c r="DP122" s="158">
        <f t="shared" si="214"/>
        <v>49248</v>
      </c>
      <c r="DQ122" s="158">
        <f t="shared" si="214"/>
        <v>49278</v>
      </c>
      <c r="DR122" s="158">
        <f t="shared" si="214"/>
        <v>49309</v>
      </c>
      <c r="DS122" s="158">
        <f t="shared" si="214"/>
        <v>49340</v>
      </c>
      <c r="DT122" s="158">
        <f t="shared" si="214"/>
        <v>49368</v>
      </c>
      <c r="DU122" s="158">
        <f t="shared" si="214"/>
        <v>49399</v>
      </c>
      <c r="DV122" s="158">
        <f t="shared" si="214"/>
        <v>49429</v>
      </c>
      <c r="DW122" s="158">
        <f t="shared" si="214"/>
        <v>49460</v>
      </c>
      <c r="DX122" s="158">
        <f t="shared" si="214"/>
        <v>49490</v>
      </c>
      <c r="DY122" s="158">
        <f t="shared" si="214"/>
        <v>49521</v>
      </c>
      <c r="DZ122" s="158">
        <f t="shared" si="214"/>
        <v>49552</v>
      </c>
      <c r="EA122" s="158">
        <f t="shared" si="214"/>
        <v>49582</v>
      </c>
      <c r="EB122" s="158">
        <f t="shared" si="214"/>
        <v>49613</v>
      </c>
      <c r="EC122" s="158">
        <f t="shared" si="214"/>
        <v>49643</v>
      </c>
      <c r="ED122" s="158">
        <f t="shared" ref="ED122:FI122" si="215">ED1</f>
        <v>49674</v>
      </c>
      <c r="EE122" s="158">
        <f t="shared" si="215"/>
        <v>49705</v>
      </c>
      <c r="EF122" s="158">
        <f t="shared" si="215"/>
        <v>49734</v>
      </c>
      <c r="EG122" s="158">
        <f t="shared" si="215"/>
        <v>49765</v>
      </c>
      <c r="EH122" s="158">
        <f t="shared" si="215"/>
        <v>49795</v>
      </c>
      <c r="EI122" s="158">
        <f t="shared" si="215"/>
        <v>49826</v>
      </c>
      <c r="EJ122" s="158">
        <f t="shared" si="215"/>
        <v>49856</v>
      </c>
      <c r="EK122" s="158">
        <f t="shared" si="215"/>
        <v>49887</v>
      </c>
      <c r="EL122" s="158">
        <f t="shared" si="215"/>
        <v>49918</v>
      </c>
      <c r="EM122" s="158">
        <f t="shared" si="215"/>
        <v>49948</v>
      </c>
      <c r="EN122" s="158">
        <f t="shared" si="215"/>
        <v>49979</v>
      </c>
      <c r="EO122" s="158">
        <f t="shared" si="215"/>
        <v>50009</v>
      </c>
      <c r="EP122" s="158">
        <f t="shared" si="215"/>
        <v>50040</v>
      </c>
      <c r="EQ122" s="158">
        <f t="shared" si="215"/>
        <v>50071</v>
      </c>
      <c r="ER122" s="158">
        <f t="shared" si="215"/>
        <v>50099</v>
      </c>
      <c r="ES122" s="158">
        <f t="shared" si="215"/>
        <v>50130</v>
      </c>
      <c r="ET122" s="158">
        <f t="shared" si="215"/>
        <v>50160</v>
      </c>
      <c r="EU122" s="158">
        <f t="shared" si="215"/>
        <v>50191</v>
      </c>
      <c r="EV122" s="158">
        <f t="shared" si="215"/>
        <v>50221</v>
      </c>
      <c r="EW122" s="158">
        <f t="shared" si="215"/>
        <v>50252</v>
      </c>
      <c r="EX122" s="158">
        <f t="shared" si="215"/>
        <v>50283</v>
      </c>
      <c r="EY122" s="158">
        <f t="shared" si="215"/>
        <v>50313</v>
      </c>
      <c r="EZ122" s="158">
        <f t="shared" si="215"/>
        <v>50344</v>
      </c>
      <c r="FA122" s="158">
        <f t="shared" si="215"/>
        <v>50374</v>
      </c>
      <c r="FB122" s="158">
        <f t="shared" si="215"/>
        <v>50405</v>
      </c>
      <c r="FC122" s="158">
        <f t="shared" si="215"/>
        <v>50436</v>
      </c>
      <c r="FD122" s="158">
        <f t="shared" si="215"/>
        <v>50464</v>
      </c>
      <c r="FE122" s="158">
        <f t="shared" si="215"/>
        <v>50495</v>
      </c>
      <c r="FF122" s="158">
        <f t="shared" si="215"/>
        <v>50525</v>
      </c>
      <c r="FG122" s="158">
        <f t="shared" si="215"/>
        <v>50556</v>
      </c>
      <c r="FH122" s="158">
        <f t="shared" si="215"/>
        <v>50586</v>
      </c>
      <c r="FI122" s="158">
        <f t="shared" si="215"/>
        <v>50617</v>
      </c>
      <c r="FJ122" s="158">
        <f t="shared" ref="FJ122:FO122" si="216">FJ1</f>
        <v>50648</v>
      </c>
      <c r="FK122" s="158">
        <f t="shared" si="216"/>
        <v>50678</v>
      </c>
      <c r="FL122" s="158">
        <f t="shared" si="216"/>
        <v>50709</v>
      </c>
      <c r="FM122" s="158">
        <f t="shared" si="216"/>
        <v>50739</v>
      </c>
      <c r="FN122" s="158">
        <f t="shared" si="216"/>
        <v>50770</v>
      </c>
      <c r="FO122" s="158">
        <f t="shared" si="216"/>
        <v>50801</v>
      </c>
    </row>
    <row r="124" spans="1:171" x14ac:dyDescent="0.3">
      <c r="B124" s="28" t="s">
        <v>12</v>
      </c>
      <c r="D124" s="154" t="s">
        <v>10</v>
      </c>
      <c r="F124" s="72"/>
      <c r="G124" s="72"/>
      <c r="H124" s="72"/>
      <c r="I124" s="72"/>
      <c r="J124" s="72"/>
      <c r="K124" s="72"/>
      <c r="L124" s="72"/>
      <c r="M124" s="23"/>
      <c r="N124" s="23"/>
    </row>
    <row r="125" spans="1:171" x14ac:dyDescent="0.3">
      <c r="B125" s="37" t="s">
        <v>75</v>
      </c>
      <c r="C125" s="37"/>
      <c r="D125" s="162">
        <f>SUM(F125:FO125)</f>
        <v>1</v>
      </c>
      <c r="E125" s="37"/>
      <c r="F125" s="163">
        <f>IFERROR(_xlfn.XLOOKUP(F122, 'Assumptions&amp;Data'!$F$93:$ES$93, 'Assumptions&amp;Data'!$F$94:$ES$94), 0)</f>
        <v>0</v>
      </c>
      <c r="G125" s="163">
        <f>IFERROR(_xlfn.XLOOKUP(G122, 'Assumptions&amp;Data'!$F$93:$ES$93, 'Assumptions&amp;Data'!$F$94:$ES$94), 0)</f>
        <v>0</v>
      </c>
      <c r="H125" s="163">
        <f>IFERROR(_xlfn.XLOOKUP(H122, 'Assumptions&amp;Data'!$F$93:$ES$93, 'Assumptions&amp;Data'!$F$94:$ES$94), 0)</f>
        <v>0</v>
      </c>
      <c r="I125" s="163">
        <f>IFERROR(_xlfn.XLOOKUP(I122, 'Assumptions&amp;Data'!$F$93:$ES$93, 'Assumptions&amp;Data'!$F$94:$ES$94), 0)</f>
        <v>0</v>
      </c>
      <c r="J125" s="163">
        <f>IFERROR(_xlfn.XLOOKUP(J122, 'Assumptions&amp;Data'!$F$93:$ES$93, 'Assumptions&amp;Data'!$F$94:$ES$94), 0)</f>
        <v>0</v>
      </c>
      <c r="K125" s="163">
        <f>IFERROR(_xlfn.XLOOKUP(K122, 'Assumptions&amp;Data'!$F$93:$ES$93, 'Assumptions&amp;Data'!$F$94:$ES$94), 0)</f>
        <v>0</v>
      </c>
      <c r="L125" s="163">
        <f>IFERROR(_xlfn.XLOOKUP(L122, 'Assumptions&amp;Data'!$F$93:$ES$93, 'Assumptions&amp;Data'!$F$94:$ES$94), 0)</f>
        <v>0</v>
      </c>
      <c r="M125" s="163">
        <f>IFERROR(_xlfn.XLOOKUP(M122, 'Assumptions&amp;Data'!$F$93:$ES$93, 'Assumptions&amp;Data'!$F$94:$ES$94), 0)</f>
        <v>0</v>
      </c>
      <c r="N125" s="163">
        <f>IFERROR(_xlfn.XLOOKUP(N122, 'Assumptions&amp;Data'!$F$93:$ES$93, 'Assumptions&amp;Data'!$F$94:$ES$94), 0)</f>
        <v>2.5000000000000001E-2</v>
      </c>
      <c r="O125" s="163">
        <f>IFERROR(_xlfn.XLOOKUP(O122, 'Assumptions&amp;Data'!$F$93:$ES$93, 'Assumptions&amp;Data'!$F$94:$ES$94), 0)</f>
        <v>2.5000000000000001E-2</v>
      </c>
      <c r="P125" s="163">
        <f>IFERROR(_xlfn.XLOOKUP(P122, 'Assumptions&amp;Data'!$F$93:$ES$93, 'Assumptions&amp;Data'!$F$94:$ES$94), 0)</f>
        <v>2.5000000000000001E-2</v>
      </c>
      <c r="Q125" s="163">
        <f>IFERROR(_xlfn.XLOOKUP(Q122, 'Assumptions&amp;Data'!$F$93:$ES$93, 'Assumptions&amp;Data'!$F$94:$ES$94), 0)</f>
        <v>2.5000000000000001E-2</v>
      </c>
      <c r="R125" s="163">
        <f>IFERROR(_xlfn.XLOOKUP(R122, 'Assumptions&amp;Data'!$F$93:$ES$93, 'Assumptions&amp;Data'!$F$94:$ES$94), 0)</f>
        <v>2.5000000000000001E-2</v>
      </c>
      <c r="S125" s="163">
        <f>IFERROR(_xlfn.XLOOKUP(S122, 'Assumptions&amp;Data'!$F$93:$ES$93, 'Assumptions&amp;Data'!$F$94:$ES$94), 0)</f>
        <v>2.5000000000000001E-2</v>
      </c>
      <c r="T125" s="163">
        <f>IFERROR(_xlfn.XLOOKUP(T122, 'Assumptions&amp;Data'!$F$93:$ES$93, 'Assumptions&amp;Data'!$F$94:$ES$94), 0)</f>
        <v>2.5000000000000001E-2</v>
      </c>
      <c r="U125" s="163">
        <f>IFERROR(_xlfn.XLOOKUP(U122, 'Assumptions&amp;Data'!$F$93:$ES$93, 'Assumptions&amp;Data'!$F$94:$ES$94), 0)</f>
        <v>2.5000000000000001E-2</v>
      </c>
      <c r="V125" s="163">
        <f>IFERROR(_xlfn.XLOOKUP(V122, 'Assumptions&amp;Data'!$F$93:$ES$93, 'Assumptions&amp;Data'!$F$94:$ES$94), 0)</f>
        <v>2.5000000000000001E-2</v>
      </c>
      <c r="W125" s="163">
        <f>IFERROR(_xlfn.XLOOKUP(W122, 'Assumptions&amp;Data'!$F$93:$ES$93, 'Assumptions&amp;Data'!$F$94:$ES$94), 0)</f>
        <v>2.5000000000000001E-2</v>
      </c>
      <c r="X125" s="163">
        <f>IFERROR(_xlfn.XLOOKUP(X122, 'Assumptions&amp;Data'!$F$93:$ES$93, 'Assumptions&amp;Data'!$F$94:$ES$94), 0)</f>
        <v>2.5000000000000001E-2</v>
      </c>
      <c r="Y125" s="163">
        <f>IFERROR(_xlfn.XLOOKUP(Y122, 'Assumptions&amp;Data'!$F$93:$ES$93, 'Assumptions&amp;Data'!$F$94:$ES$94), 0)</f>
        <v>2.5000000000000001E-2</v>
      </c>
      <c r="Z125" s="163">
        <f>IFERROR(_xlfn.XLOOKUP(Z122, 'Assumptions&amp;Data'!$F$93:$ES$93, 'Assumptions&amp;Data'!$F$94:$ES$94), 0)</f>
        <v>2.5000000000000001E-2</v>
      </c>
      <c r="AA125" s="163">
        <f>IFERROR(_xlfn.XLOOKUP(AA122, 'Assumptions&amp;Data'!$F$93:$ES$93, 'Assumptions&amp;Data'!$F$94:$ES$94), 0)</f>
        <v>2.5000000000000001E-2</v>
      </c>
      <c r="AB125" s="163">
        <f>IFERROR(_xlfn.XLOOKUP(AB122, 'Assumptions&amp;Data'!$F$93:$ES$93, 'Assumptions&amp;Data'!$F$94:$ES$94), 0)</f>
        <v>0.03</v>
      </c>
      <c r="AC125" s="163">
        <f>IFERROR(_xlfn.XLOOKUP(AC122, 'Assumptions&amp;Data'!$F$93:$ES$93, 'Assumptions&amp;Data'!$F$94:$ES$94), 0)</f>
        <v>0.03</v>
      </c>
      <c r="AD125" s="163">
        <f>IFERROR(_xlfn.XLOOKUP(AD122, 'Assumptions&amp;Data'!$F$93:$ES$93, 'Assumptions&amp;Data'!$F$94:$ES$94), 0)</f>
        <v>0.03</v>
      </c>
      <c r="AE125" s="163">
        <f>IFERROR(_xlfn.XLOOKUP(AE122, 'Assumptions&amp;Data'!$F$93:$ES$93, 'Assumptions&amp;Data'!$F$94:$ES$94), 0)</f>
        <v>0.03</v>
      </c>
      <c r="AF125" s="163">
        <f>IFERROR(_xlfn.XLOOKUP(AF122, 'Assumptions&amp;Data'!$F$93:$ES$93, 'Assumptions&amp;Data'!$F$94:$ES$94), 0)</f>
        <v>0.03</v>
      </c>
      <c r="AG125" s="163">
        <f>IFERROR(_xlfn.XLOOKUP(AG122, 'Assumptions&amp;Data'!$F$93:$ES$93, 'Assumptions&amp;Data'!$F$94:$ES$94), 0)</f>
        <v>0.03</v>
      </c>
      <c r="AH125" s="163">
        <f>IFERROR(_xlfn.XLOOKUP(AH122, 'Assumptions&amp;Data'!$F$93:$ES$93, 'Assumptions&amp;Data'!$F$94:$ES$94), 0)</f>
        <v>0.03</v>
      </c>
      <c r="AI125" s="163">
        <f>IFERROR(_xlfn.XLOOKUP(AI122, 'Assumptions&amp;Data'!$F$93:$ES$93, 'Assumptions&amp;Data'!$F$94:$ES$94), 0)</f>
        <v>0.03</v>
      </c>
      <c r="AJ125" s="163">
        <f>IFERROR(_xlfn.XLOOKUP(AJ122, 'Assumptions&amp;Data'!$F$93:$ES$93, 'Assumptions&amp;Data'!$F$94:$ES$94), 0)</f>
        <v>0.03</v>
      </c>
      <c r="AK125" s="163">
        <f>IFERROR(_xlfn.XLOOKUP(AK122, 'Assumptions&amp;Data'!$F$93:$ES$93, 'Assumptions&amp;Data'!$F$94:$ES$94), 0)</f>
        <v>0.03</v>
      </c>
      <c r="AL125" s="163">
        <f>IFERROR(_xlfn.XLOOKUP(AL122, 'Assumptions&amp;Data'!$F$93:$ES$93, 'Assumptions&amp;Data'!$F$94:$ES$94), 0)</f>
        <v>0.03</v>
      </c>
      <c r="AM125" s="163">
        <f>IFERROR(_xlfn.XLOOKUP(AM122, 'Assumptions&amp;Data'!$F$93:$ES$93, 'Assumptions&amp;Data'!$F$94:$ES$94), 0)</f>
        <v>0.03</v>
      </c>
      <c r="AN125" s="163">
        <f>IFERROR(_xlfn.XLOOKUP(AN122, 'Assumptions&amp;Data'!$F$93:$ES$93, 'Assumptions&amp;Data'!$F$94:$ES$94), 0)</f>
        <v>0.03</v>
      </c>
      <c r="AO125" s="163">
        <f>IFERROR(_xlfn.XLOOKUP(AO122, 'Assumptions&amp;Data'!$F$93:$ES$93, 'Assumptions&amp;Data'!$F$94:$ES$94), 0)</f>
        <v>0.03</v>
      </c>
      <c r="AP125" s="163">
        <f>IFERROR(_xlfn.XLOOKUP(AP122, 'Assumptions&amp;Data'!$F$93:$ES$93, 'Assumptions&amp;Data'!$F$94:$ES$94), 0)</f>
        <v>0.05</v>
      </c>
      <c r="AQ125" s="163">
        <f>IFERROR(_xlfn.XLOOKUP(AQ122, 'Assumptions&amp;Data'!$F$93:$ES$93, 'Assumptions&amp;Data'!$F$94:$ES$94), 0)</f>
        <v>0.05</v>
      </c>
      <c r="AR125" s="163">
        <f>IFERROR(_xlfn.XLOOKUP(AR122, 'Assumptions&amp;Data'!$F$93:$ES$93, 'Assumptions&amp;Data'!$F$94:$ES$94), 0)</f>
        <v>0.05</v>
      </c>
      <c r="AS125" s="163">
        <f>IFERROR(_xlfn.XLOOKUP(AS122, 'Assumptions&amp;Data'!$F$93:$ES$93, 'Assumptions&amp;Data'!$F$94:$ES$94), 0)</f>
        <v>0.05</v>
      </c>
      <c r="AT125" s="163">
        <f>IFERROR(_xlfn.XLOOKUP(AT122, 'Assumptions&amp;Data'!$F$93:$ES$93, 'Assumptions&amp;Data'!$F$94:$ES$94), 0)</f>
        <v>2.9999999999999472E-2</v>
      </c>
      <c r="AU125" s="163">
        <f>IFERROR(_xlfn.XLOOKUP(AU122, 'Assumptions&amp;Data'!$F$93:$ES$93, 'Assumptions&amp;Data'!$F$94:$ES$94), 0)</f>
        <v>0</v>
      </c>
      <c r="AV125" s="163">
        <f>IFERROR(_xlfn.XLOOKUP(AV122, 'Assumptions&amp;Data'!$F$93:$ES$93, 'Assumptions&amp;Data'!$F$94:$ES$94), 0)</f>
        <v>0</v>
      </c>
      <c r="AW125" s="163">
        <f>IFERROR(_xlfn.XLOOKUP(AW122, 'Assumptions&amp;Data'!$F$93:$ES$93, 'Assumptions&amp;Data'!$F$94:$ES$94), 0)</f>
        <v>0</v>
      </c>
      <c r="AX125" s="163">
        <f>IFERROR(_xlfn.XLOOKUP(AX122, 'Assumptions&amp;Data'!$F$93:$ES$93, 'Assumptions&amp;Data'!$F$94:$ES$94), 0)</f>
        <v>0</v>
      </c>
      <c r="AY125" s="163">
        <f>IFERROR(_xlfn.XLOOKUP(AY122, 'Assumptions&amp;Data'!$F$93:$ES$93, 'Assumptions&amp;Data'!$F$94:$ES$94), 0)</f>
        <v>0</v>
      </c>
      <c r="AZ125" s="163">
        <f>IFERROR(_xlfn.XLOOKUP(AZ122, 'Assumptions&amp;Data'!$F$93:$ES$93, 'Assumptions&amp;Data'!$F$94:$ES$94), 0)</f>
        <v>0</v>
      </c>
      <c r="BA125" s="163">
        <f>IFERROR(_xlfn.XLOOKUP(BA122, 'Assumptions&amp;Data'!$F$93:$ES$93, 'Assumptions&amp;Data'!$F$94:$ES$94), 0)</f>
        <v>0</v>
      </c>
      <c r="BB125" s="163">
        <f>IFERROR(_xlfn.XLOOKUP(BB122, 'Assumptions&amp;Data'!$F$93:$ES$93, 'Assumptions&amp;Data'!$F$94:$ES$94), 0)</f>
        <v>0</v>
      </c>
      <c r="BC125" s="163">
        <f>IFERROR(_xlfn.XLOOKUP(BC122, 'Assumptions&amp;Data'!$F$93:$ES$93, 'Assumptions&amp;Data'!$F$94:$ES$94), 0)</f>
        <v>0</v>
      </c>
      <c r="BD125" s="163">
        <f>IFERROR(_xlfn.XLOOKUP(BD122, 'Assumptions&amp;Data'!$F$93:$ES$93, 'Assumptions&amp;Data'!$F$94:$ES$94), 0)</f>
        <v>0</v>
      </c>
      <c r="BE125" s="163">
        <f>IFERROR(_xlfn.XLOOKUP(BE122, 'Assumptions&amp;Data'!$F$93:$ES$93, 'Assumptions&amp;Data'!$F$94:$ES$94), 0)</f>
        <v>0</v>
      </c>
      <c r="BF125" s="163">
        <f>IFERROR(_xlfn.XLOOKUP(BF122, 'Assumptions&amp;Data'!$F$93:$ES$93, 'Assumptions&amp;Data'!$F$94:$ES$94), 0)</f>
        <v>0</v>
      </c>
      <c r="BG125" s="163">
        <f>IFERROR(_xlfn.XLOOKUP(BG122, 'Assumptions&amp;Data'!$F$93:$ES$93, 'Assumptions&amp;Data'!$F$94:$ES$94), 0)</f>
        <v>0</v>
      </c>
      <c r="BH125" s="163">
        <f>IFERROR(_xlfn.XLOOKUP(BH122, 'Assumptions&amp;Data'!$F$93:$ES$93, 'Assumptions&amp;Data'!$F$94:$ES$94), 0)</f>
        <v>0</v>
      </c>
      <c r="BI125" s="163">
        <f>IFERROR(_xlfn.XLOOKUP(BI122, 'Assumptions&amp;Data'!$F$93:$ES$93, 'Assumptions&amp;Data'!$F$94:$ES$94), 0)</f>
        <v>0</v>
      </c>
      <c r="BJ125" s="163">
        <f>IFERROR(_xlfn.XLOOKUP(BJ122, 'Assumptions&amp;Data'!$F$93:$ES$93, 'Assumptions&amp;Data'!$F$94:$ES$94), 0)</f>
        <v>0</v>
      </c>
      <c r="BK125" s="163">
        <f>IFERROR(_xlfn.XLOOKUP(BK122, 'Assumptions&amp;Data'!$F$93:$ES$93, 'Assumptions&amp;Data'!$F$94:$ES$94), 0)</f>
        <v>0</v>
      </c>
      <c r="BL125" s="163">
        <f>IFERROR(_xlfn.XLOOKUP(BL122, 'Assumptions&amp;Data'!$F$93:$ES$93, 'Assumptions&amp;Data'!$F$94:$ES$94), 0)</f>
        <v>0</v>
      </c>
      <c r="BM125" s="163">
        <f>IFERROR(_xlfn.XLOOKUP(BM122, 'Assumptions&amp;Data'!$F$93:$ES$93, 'Assumptions&amp;Data'!$F$94:$ES$94), 0)</f>
        <v>0</v>
      </c>
      <c r="BN125" s="163">
        <f>IFERROR(_xlfn.XLOOKUP(BN122, 'Assumptions&amp;Data'!$F$93:$ES$93, 'Assumptions&amp;Data'!$F$94:$ES$94), 0)</f>
        <v>0</v>
      </c>
      <c r="BO125" s="163">
        <f>IFERROR(_xlfn.XLOOKUP(BO122, 'Assumptions&amp;Data'!$F$93:$ES$93, 'Assumptions&amp;Data'!$F$94:$ES$94), 0)</f>
        <v>0</v>
      </c>
      <c r="BP125" s="163">
        <f>IFERROR(_xlfn.XLOOKUP(BP122, 'Assumptions&amp;Data'!$F$93:$ES$93, 'Assumptions&amp;Data'!$F$94:$ES$94), 0)</f>
        <v>0</v>
      </c>
      <c r="BQ125" s="163">
        <f>IFERROR(_xlfn.XLOOKUP(BQ122, 'Assumptions&amp;Data'!$F$93:$ES$93, 'Assumptions&amp;Data'!$F$94:$ES$94), 0)</f>
        <v>0</v>
      </c>
      <c r="BR125" s="163">
        <f>IFERROR(_xlfn.XLOOKUP(BR122, 'Assumptions&amp;Data'!$F$93:$ES$93, 'Assumptions&amp;Data'!$F$94:$ES$94), 0)</f>
        <v>0</v>
      </c>
      <c r="BS125" s="163">
        <f>IFERROR(_xlfn.XLOOKUP(BS122, 'Assumptions&amp;Data'!$F$93:$ES$93, 'Assumptions&amp;Data'!$F$94:$ES$94), 0)</f>
        <v>0</v>
      </c>
      <c r="BT125" s="163">
        <f>IFERROR(_xlfn.XLOOKUP(BT122, 'Assumptions&amp;Data'!$F$93:$ES$93, 'Assumptions&amp;Data'!$F$94:$ES$94), 0)</f>
        <v>0</v>
      </c>
      <c r="BU125" s="163">
        <f>IFERROR(_xlfn.XLOOKUP(BU122, 'Assumptions&amp;Data'!$F$93:$ES$93, 'Assumptions&amp;Data'!$F$94:$ES$94), 0)</f>
        <v>0</v>
      </c>
      <c r="BV125" s="163">
        <f>IFERROR(_xlfn.XLOOKUP(BV122, 'Assumptions&amp;Data'!$F$93:$ES$93, 'Assumptions&amp;Data'!$F$94:$ES$94), 0)</f>
        <v>0</v>
      </c>
      <c r="BW125" s="163">
        <f>IFERROR(_xlfn.XLOOKUP(BW122, 'Assumptions&amp;Data'!$F$93:$ES$93, 'Assumptions&amp;Data'!$F$94:$ES$94), 0)</f>
        <v>0</v>
      </c>
      <c r="BX125" s="163">
        <f>IFERROR(_xlfn.XLOOKUP(BX122, 'Assumptions&amp;Data'!$F$93:$ES$93, 'Assumptions&amp;Data'!$F$94:$ES$94), 0)</f>
        <v>0</v>
      </c>
      <c r="BY125" s="163">
        <f>IFERROR(_xlfn.XLOOKUP(BY122, 'Assumptions&amp;Data'!$F$93:$ES$93, 'Assumptions&amp;Data'!$F$94:$ES$94), 0)</f>
        <v>0</v>
      </c>
      <c r="BZ125" s="163">
        <f>IFERROR(_xlfn.XLOOKUP(BZ122, 'Assumptions&amp;Data'!$F$93:$ES$93, 'Assumptions&amp;Data'!$F$94:$ES$94), 0)</f>
        <v>0</v>
      </c>
      <c r="CA125" s="163">
        <f>IFERROR(_xlfn.XLOOKUP(CA122, 'Assumptions&amp;Data'!$F$93:$ES$93, 'Assumptions&amp;Data'!$F$94:$ES$94), 0)</f>
        <v>0</v>
      </c>
      <c r="CB125" s="163">
        <f>IFERROR(_xlfn.XLOOKUP(CB122, 'Assumptions&amp;Data'!$F$93:$ES$93, 'Assumptions&amp;Data'!$F$94:$ES$94), 0)</f>
        <v>0</v>
      </c>
      <c r="CC125" s="163">
        <f>IFERROR(_xlfn.XLOOKUP(CC122, 'Assumptions&amp;Data'!$F$93:$ES$93, 'Assumptions&amp;Data'!$F$94:$ES$94), 0)</f>
        <v>0</v>
      </c>
      <c r="CD125" s="163">
        <f>IFERROR(_xlfn.XLOOKUP(CD122, 'Assumptions&amp;Data'!$F$93:$ES$93, 'Assumptions&amp;Data'!$F$94:$ES$94), 0)</f>
        <v>0</v>
      </c>
      <c r="CE125" s="163">
        <f>IFERROR(_xlfn.XLOOKUP(CE122, 'Assumptions&amp;Data'!$F$93:$ES$93, 'Assumptions&amp;Data'!$F$94:$ES$94), 0)</f>
        <v>0</v>
      </c>
      <c r="CF125" s="163">
        <f>IFERROR(_xlfn.XLOOKUP(CF122, 'Assumptions&amp;Data'!$F$93:$ES$93, 'Assumptions&amp;Data'!$F$94:$ES$94), 0)</f>
        <v>0</v>
      </c>
      <c r="CG125" s="163">
        <f>IFERROR(_xlfn.XLOOKUP(CG122, 'Assumptions&amp;Data'!$F$93:$ES$93, 'Assumptions&amp;Data'!$F$94:$ES$94), 0)</f>
        <v>0</v>
      </c>
      <c r="CH125" s="163">
        <f>IFERROR(_xlfn.XLOOKUP(CH122, 'Assumptions&amp;Data'!$F$93:$ES$93, 'Assumptions&amp;Data'!$F$94:$ES$94), 0)</f>
        <v>0</v>
      </c>
      <c r="CI125" s="163">
        <f>IFERROR(_xlfn.XLOOKUP(CI122, 'Assumptions&amp;Data'!$F$93:$ES$93, 'Assumptions&amp;Data'!$F$94:$ES$94), 0)</f>
        <v>0</v>
      </c>
      <c r="CJ125" s="163">
        <f>IFERROR(_xlfn.XLOOKUP(CJ122, 'Assumptions&amp;Data'!$F$93:$ES$93, 'Assumptions&amp;Data'!$F$94:$ES$94), 0)</f>
        <v>0</v>
      </c>
      <c r="CK125" s="163">
        <f>IFERROR(_xlfn.XLOOKUP(CK122, 'Assumptions&amp;Data'!$F$93:$ES$93, 'Assumptions&amp;Data'!$F$94:$ES$94), 0)</f>
        <v>0</v>
      </c>
      <c r="CL125" s="163">
        <f>IFERROR(_xlfn.XLOOKUP(CL122, 'Assumptions&amp;Data'!$F$93:$ES$93, 'Assumptions&amp;Data'!$F$94:$ES$94), 0)</f>
        <v>0</v>
      </c>
      <c r="CM125" s="163">
        <f>IFERROR(_xlfn.XLOOKUP(CM122, 'Assumptions&amp;Data'!$F$93:$ES$93, 'Assumptions&amp;Data'!$F$94:$ES$94), 0)</f>
        <v>0</v>
      </c>
      <c r="CN125" s="163">
        <f>IFERROR(_xlfn.XLOOKUP(CN122, 'Assumptions&amp;Data'!$F$93:$ES$93, 'Assumptions&amp;Data'!$F$94:$ES$94), 0)</f>
        <v>0</v>
      </c>
      <c r="CO125" s="163">
        <f>IFERROR(_xlfn.XLOOKUP(CO122, 'Assumptions&amp;Data'!$F$93:$ES$93, 'Assumptions&amp;Data'!$F$94:$ES$94), 0)</f>
        <v>0</v>
      </c>
      <c r="CP125" s="163">
        <f>IFERROR(_xlfn.XLOOKUP(CP122, 'Assumptions&amp;Data'!$F$93:$ES$93, 'Assumptions&amp;Data'!$F$94:$ES$94), 0)</f>
        <v>0</v>
      </c>
      <c r="CQ125" s="163">
        <f>IFERROR(_xlfn.XLOOKUP(CQ122, 'Assumptions&amp;Data'!$F$93:$ES$93, 'Assumptions&amp;Data'!$F$94:$ES$94), 0)</f>
        <v>0</v>
      </c>
      <c r="CR125" s="163">
        <f>IFERROR(_xlfn.XLOOKUP(CR122, 'Assumptions&amp;Data'!$F$93:$ES$93, 'Assumptions&amp;Data'!$F$94:$ES$94), 0)</f>
        <v>0</v>
      </c>
      <c r="CS125" s="163">
        <f>IFERROR(_xlfn.XLOOKUP(CS122, 'Assumptions&amp;Data'!$F$93:$ES$93, 'Assumptions&amp;Data'!$F$94:$ES$94), 0)</f>
        <v>0</v>
      </c>
      <c r="CT125" s="163">
        <f>IFERROR(_xlfn.XLOOKUP(CT122, 'Assumptions&amp;Data'!$F$93:$ES$93, 'Assumptions&amp;Data'!$F$94:$ES$94), 0)</f>
        <v>0</v>
      </c>
      <c r="CU125" s="163">
        <f>IFERROR(_xlfn.XLOOKUP(CU122, 'Assumptions&amp;Data'!$F$93:$ES$93, 'Assumptions&amp;Data'!$F$94:$ES$94), 0)</f>
        <v>0</v>
      </c>
      <c r="CV125" s="163">
        <f>IFERROR(_xlfn.XLOOKUP(CV122, 'Assumptions&amp;Data'!$F$93:$ES$93, 'Assumptions&amp;Data'!$F$94:$ES$94), 0)</f>
        <v>0</v>
      </c>
      <c r="CW125" s="163">
        <f>IFERROR(_xlfn.XLOOKUP(CW122, 'Assumptions&amp;Data'!$F$93:$ES$93, 'Assumptions&amp;Data'!$F$94:$ES$94), 0)</f>
        <v>0</v>
      </c>
      <c r="CX125" s="163">
        <f>IFERROR(_xlfn.XLOOKUP(CX122, 'Assumptions&amp;Data'!$F$93:$ES$93, 'Assumptions&amp;Data'!$F$94:$ES$94), 0)</f>
        <v>0</v>
      </c>
      <c r="CY125" s="163">
        <f>IFERROR(_xlfn.XLOOKUP(CY122, 'Assumptions&amp;Data'!$F$93:$ES$93, 'Assumptions&amp;Data'!$F$94:$ES$94), 0)</f>
        <v>0</v>
      </c>
      <c r="CZ125" s="163">
        <f>IFERROR(_xlfn.XLOOKUP(CZ122, 'Assumptions&amp;Data'!$F$93:$ES$93, 'Assumptions&amp;Data'!$F$94:$ES$94), 0)</f>
        <v>0</v>
      </c>
      <c r="DA125" s="163">
        <f>IFERROR(_xlfn.XLOOKUP(DA122, 'Assumptions&amp;Data'!$F$93:$ES$93, 'Assumptions&amp;Data'!$F$94:$ES$94), 0)</f>
        <v>0</v>
      </c>
      <c r="DB125" s="163">
        <f>IFERROR(_xlfn.XLOOKUP(DB122, 'Assumptions&amp;Data'!$F$93:$ES$93, 'Assumptions&amp;Data'!$F$94:$ES$94), 0)</f>
        <v>0</v>
      </c>
      <c r="DC125" s="163">
        <f>IFERROR(_xlfn.XLOOKUP(DC122, 'Assumptions&amp;Data'!$F$93:$ES$93, 'Assumptions&amp;Data'!$F$94:$ES$94), 0)</f>
        <v>0</v>
      </c>
      <c r="DD125" s="163">
        <f>IFERROR(_xlfn.XLOOKUP(DD122, 'Assumptions&amp;Data'!$F$93:$ES$93, 'Assumptions&amp;Data'!$F$94:$ES$94), 0)</f>
        <v>0</v>
      </c>
      <c r="DE125" s="163">
        <f>IFERROR(_xlfn.XLOOKUP(DE122, 'Assumptions&amp;Data'!$F$93:$ES$93, 'Assumptions&amp;Data'!$F$94:$ES$94), 0)</f>
        <v>0</v>
      </c>
      <c r="DF125" s="163">
        <f>IFERROR(_xlfn.XLOOKUP(DF122, 'Assumptions&amp;Data'!$F$93:$ES$93, 'Assumptions&amp;Data'!$F$94:$ES$94), 0)</f>
        <v>0</v>
      </c>
      <c r="DG125" s="163">
        <f>IFERROR(_xlfn.XLOOKUP(DG122, 'Assumptions&amp;Data'!$F$93:$ES$93, 'Assumptions&amp;Data'!$F$94:$ES$94), 0)</f>
        <v>0</v>
      </c>
      <c r="DH125" s="163">
        <f>IFERROR(_xlfn.XLOOKUP(DH122, 'Assumptions&amp;Data'!$F$93:$ES$93, 'Assumptions&amp;Data'!$F$94:$ES$94), 0)</f>
        <v>0</v>
      </c>
      <c r="DI125" s="163">
        <f>IFERROR(_xlfn.XLOOKUP(DI122, 'Assumptions&amp;Data'!$F$93:$ES$93, 'Assumptions&amp;Data'!$F$94:$ES$94), 0)</f>
        <v>0</v>
      </c>
      <c r="DJ125" s="163">
        <f>IFERROR(_xlfn.XLOOKUP(DJ122, 'Assumptions&amp;Data'!$F$93:$ES$93, 'Assumptions&amp;Data'!$F$94:$ES$94), 0)</f>
        <v>0</v>
      </c>
      <c r="DK125" s="163">
        <f>IFERROR(_xlfn.XLOOKUP(DK122, 'Assumptions&amp;Data'!$F$93:$ES$93, 'Assumptions&amp;Data'!$F$94:$ES$94), 0)</f>
        <v>0</v>
      </c>
      <c r="DL125" s="163">
        <f>IFERROR(_xlfn.XLOOKUP(DL122, 'Assumptions&amp;Data'!$F$93:$ES$93, 'Assumptions&amp;Data'!$F$94:$ES$94), 0)</f>
        <v>0</v>
      </c>
      <c r="DM125" s="163">
        <f>IFERROR(_xlfn.XLOOKUP(DM122, 'Assumptions&amp;Data'!$F$93:$ES$93, 'Assumptions&amp;Data'!$F$94:$ES$94), 0)</f>
        <v>0</v>
      </c>
      <c r="DN125" s="163">
        <f>IFERROR(_xlfn.XLOOKUP(DN122, 'Assumptions&amp;Data'!$F$93:$ES$93, 'Assumptions&amp;Data'!$F$94:$ES$94), 0)</f>
        <v>0</v>
      </c>
      <c r="DO125" s="163">
        <f>IFERROR(_xlfn.XLOOKUP(DO122, 'Assumptions&amp;Data'!$F$93:$ES$93, 'Assumptions&amp;Data'!$F$94:$ES$94), 0)</f>
        <v>0</v>
      </c>
      <c r="DP125" s="163">
        <f>IFERROR(_xlfn.XLOOKUP(DP122, 'Assumptions&amp;Data'!$F$93:$ES$93, 'Assumptions&amp;Data'!$F$94:$ES$94), 0)</f>
        <v>0</v>
      </c>
      <c r="DQ125" s="163">
        <f>IFERROR(_xlfn.XLOOKUP(DQ122, 'Assumptions&amp;Data'!$F$93:$ES$93, 'Assumptions&amp;Data'!$F$94:$ES$94), 0)</f>
        <v>0</v>
      </c>
      <c r="DR125" s="163">
        <f>IFERROR(_xlfn.XLOOKUP(DR122, 'Assumptions&amp;Data'!$F$93:$ES$93, 'Assumptions&amp;Data'!$F$94:$ES$94), 0)</f>
        <v>0</v>
      </c>
      <c r="DS125" s="163">
        <f>IFERROR(_xlfn.XLOOKUP(DS122, 'Assumptions&amp;Data'!$F$93:$ES$93, 'Assumptions&amp;Data'!$F$94:$ES$94), 0)</f>
        <v>0</v>
      </c>
      <c r="DT125" s="163">
        <f>IFERROR(_xlfn.XLOOKUP(DT122, 'Assumptions&amp;Data'!$F$93:$ES$93, 'Assumptions&amp;Data'!$F$94:$ES$94), 0)</f>
        <v>0</v>
      </c>
      <c r="DU125" s="163">
        <f>IFERROR(_xlfn.XLOOKUP(DU122, 'Assumptions&amp;Data'!$F$93:$ES$93, 'Assumptions&amp;Data'!$F$94:$ES$94), 0)</f>
        <v>0</v>
      </c>
      <c r="DV125" s="163">
        <f>IFERROR(_xlfn.XLOOKUP(DV122, 'Assumptions&amp;Data'!$F$93:$ES$93, 'Assumptions&amp;Data'!$F$94:$ES$94), 0)</f>
        <v>0</v>
      </c>
      <c r="DW125" s="163">
        <f>IFERROR(_xlfn.XLOOKUP(DW122, 'Assumptions&amp;Data'!$F$93:$ES$93, 'Assumptions&amp;Data'!$F$94:$ES$94), 0)</f>
        <v>0</v>
      </c>
      <c r="DX125" s="163">
        <f>IFERROR(_xlfn.XLOOKUP(DX122, 'Assumptions&amp;Data'!$F$93:$ES$93, 'Assumptions&amp;Data'!$F$94:$ES$94), 0)</f>
        <v>0</v>
      </c>
      <c r="DY125" s="163">
        <f>IFERROR(_xlfn.XLOOKUP(DY122, 'Assumptions&amp;Data'!$F$93:$ES$93, 'Assumptions&amp;Data'!$F$94:$ES$94), 0)</f>
        <v>0</v>
      </c>
      <c r="DZ125" s="163">
        <f>IFERROR(_xlfn.XLOOKUP(DZ122, 'Assumptions&amp;Data'!$F$93:$ES$93, 'Assumptions&amp;Data'!$F$94:$ES$94), 0)</f>
        <v>0</v>
      </c>
      <c r="EA125" s="163">
        <f>IFERROR(_xlfn.XLOOKUP(EA122, 'Assumptions&amp;Data'!$F$93:$ES$93, 'Assumptions&amp;Data'!$F$94:$ES$94), 0)</f>
        <v>0</v>
      </c>
      <c r="EB125" s="163">
        <f>IFERROR(_xlfn.XLOOKUP(EB122, 'Assumptions&amp;Data'!$F$93:$ES$93, 'Assumptions&amp;Data'!$F$94:$ES$94), 0)</f>
        <v>0</v>
      </c>
      <c r="EC125" s="163">
        <f>IFERROR(_xlfn.XLOOKUP(EC122, 'Assumptions&amp;Data'!$F$93:$ES$93, 'Assumptions&amp;Data'!$F$94:$ES$94), 0)</f>
        <v>0</v>
      </c>
      <c r="ED125" s="163">
        <f>IFERROR(_xlfn.XLOOKUP(ED122, 'Assumptions&amp;Data'!$F$93:$ES$93, 'Assumptions&amp;Data'!$F$94:$ES$94), 0)</f>
        <v>0</v>
      </c>
      <c r="EE125" s="163">
        <f>IFERROR(_xlfn.XLOOKUP(EE122, 'Assumptions&amp;Data'!$F$93:$ES$93, 'Assumptions&amp;Data'!$F$94:$ES$94), 0)</f>
        <v>0</v>
      </c>
      <c r="EF125" s="163">
        <f>IFERROR(_xlfn.XLOOKUP(EF122, 'Assumptions&amp;Data'!$F$93:$ES$93, 'Assumptions&amp;Data'!$F$94:$ES$94), 0)</f>
        <v>0</v>
      </c>
      <c r="EG125" s="163">
        <f>IFERROR(_xlfn.XLOOKUP(EG122, 'Assumptions&amp;Data'!$F$93:$ES$93, 'Assumptions&amp;Data'!$F$94:$ES$94), 0)</f>
        <v>0</v>
      </c>
      <c r="EH125" s="163">
        <f>IFERROR(_xlfn.XLOOKUP(EH122, 'Assumptions&amp;Data'!$F$93:$ES$93, 'Assumptions&amp;Data'!$F$94:$ES$94), 0)</f>
        <v>0</v>
      </c>
      <c r="EI125" s="163">
        <f>IFERROR(_xlfn.XLOOKUP(EI122, 'Assumptions&amp;Data'!$F$93:$ES$93, 'Assumptions&amp;Data'!$F$94:$ES$94), 0)</f>
        <v>0</v>
      </c>
      <c r="EJ125" s="163">
        <f>IFERROR(_xlfn.XLOOKUP(EJ122, 'Assumptions&amp;Data'!$F$93:$ES$93, 'Assumptions&amp;Data'!$F$94:$ES$94), 0)</f>
        <v>0</v>
      </c>
      <c r="EK125" s="163">
        <f>IFERROR(_xlfn.XLOOKUP(EK122, 'Assumptions&amp;Data'!$F$93:$ES$93, 'Assumptions&amp;Data'!$F$94:$ES$94), 0)</f>
        <v>0</v>
      </c>
      <c r="EL125" s="163">
        <f>IFERROR(_xlfn.XLOOKUP(EL122, 'Assumptions&amp;Data'!$F$93:$ES$93, 'Assumptions&amp;Data'!$F$94:$ES$94), 0)</f>
        <v>0</v>
      </c>
      <c r="EM125" s="163">
        <f>IFERROR(_xlfn.XLOOKUP(EM122, 'Assumptions&amp;Data'!$F$93:$ES$93, 'Assumptions&amp;Data'!$F$94:$ES$94), 0)</f>
        <v>0</v>
      </c>
      <c r="EN125" s="163">
        <f>IFERROR(_xlfn.XLOOKUP(EN122, 'Assumptions&amp;Data'!$F$93:$ES$93, 'Assumptions&amp;Data'!$F$94:$ES$94), 0)</f>
        <v>0</v>
      </c>
      <c r="EO125" s="163">
        <f>IFERROR(_xlfn.XLOOKUP(EO122, 'Assumptions&amp;Data'!$F$93:$ES$93, 'Assumptions&amp;Data'!$F$94:$ES$94), 0)</f>
        <v>0</v>
      </c>
      <c r="EP125" s="163">
        <f>IFERROR(_xlfn.XLOOKUP(EP122, 'Assumptions&amp;Data'!$F$93:$ES$93, 'Assumptions&amp;Data'!$F$94:$ES$94), 0)</f>
        <v>0</v>
      </c>
      <c r="EQ125" s="163">
        <f>IFERROR(_xlfn.XLOOKUP(EQ122, 'Assumptions&amp;Data'!$F$93:$ES$93, 'Assumptions&amp;Data'!$F$94:$ES$94), 0)</f>
        <v>0</v>
      </c>
      <c r="ER125" s="163">
        <f>IFERROR(_xlfn.XLOOKUP(ER122, 'Assumptions&amp;Data'!$F$93:$ES$93, 'Assumptions&amp;Data'!$F$94:$ES$94), 0)</f>
        <v>0</v>
      </c>
      <c r="ES125" s="163">
        <f>IFERROR(_xlfn.XLOOKUP(ES122, 'Assumptions&amp;Data'!$F$93:$ES$93, 'Assumptions&amp;Data'!$F$94:$ES$94), 0)</f>
        <v>0</v>
      </c>
      <c r="ET125" s="163">
        <f>IFERROR(_xlfn.XLOOKUP(ET122, 'Assumptions&amp;Data'!$F$93:$ES$93, 'Assumptions&amp;Data'!$F$94:$ES$94), 0)</f>
        <v>0</v>
      </c>
      <c r="EU125" s="163">
        <f>IFERROR(_xlfn.XLOOKUP(EU122, 'Assumptions&amp;Data'!$F$93:$ES$93, 'Assumptions&amp;Data'!$F$94:$ES$94), 0)</f>
        <v>0</v>
      </c>
      <c r="EV125" s="163">
        <f>IFERROR(_xlfn.XLOOKUP(EV122, 'Assumptions&amp;Data'!$F$93:$ES$93, 'Assumptions&amp;Data'!$F$94:$ES$94), 0)</f>
        <v>0</v>
      </c>
      <c r="EW125" s="163">
        <f>IFERROR(_xlfn.XLOOKUP(EW122, 'Assumptions&amp;Data'!$F$93:$ES$93, 'Assumptions&amp;Data'!$F$94:$ES$94), 0)</f>
        <v>0</v>
      </c>
      <c r="EX125" s="163">
        <f>IFERROR(_xlfn.XLOOKUP(EX122, 'Assumptions&amp;Data'!$F$93:$ES$93, 'Assumptions&amp;Data'!$F$94:$ES$94), 0)</f>
        <v>0</v>
      </c>
      <c r="EY125" s="163">
        <f>IFERROR(_xlfn.XLOOKUP(EY122, 'Assumptions&amp;Data'!$F$93:$ES$93, 'Assumptions&amp;Data'!$F$94:$ES$94), 0)</f>
        <v>0</v>
      </c>
      <c r="EZ125" s="163">
        <f>IFERROR(_xlfn.XLOOKUP(EZ122, 'Assumptions&amp;Data'!$F$93:$ES$93, 'Assumptions&amp;Data'!$F$94:$ES$94), 0)</f>
        <v>0</v>
      </c>
      <c r="FA125" s="163">
        <f>IFERROR(_xlfn.XLOOKUP(FA122, 'Assumptions&amp;Data'!$F$93:$ES$93, 'Assumptions&amp;Data'!$F$94:$ES$94), 0)</f>
        <v>0</v>
      </c>
      <c r="FB125" s="163">
        <f>IFERROR(_xlfn.XLOOKUP(FB122, 'Assumptions&amp;Data'!$F$93:$ES$93, 'Assumptions&amp;Data'!$F$94:$ES$94), 0)</f>
        <v>0</v>
      </c>
      <c r="FC125" s="163">
        <f>IFERROR(_xlfn.XLOOKUP(FC122, 'Assumptions&amp;Data'!$F$93:$ES$93, 'Assumptions&amp;Data'!$F$94:$ES$94), 0)</f>
        <v>0</v>
      </c>
      <c r="FD125" s="163">
        <f>IFERROR(_xlfn.XLOOKUP(FD122, 'Assumptions&amp;Data'!$F$93:$ES$93, 'Assumptions&amp;Data'!$F$94:$ES$94), 0)</f>
        <v>0</v>
      </c>
      <c r="FE125" s="163">
        <f>IFERROR(_xlfn.XLOOKUP(FE122, 'Assumptions&amp;Data'!$F$93:$ES$93, 'Assumptions&amp;Data'!$F$94:$ES$94), 0)</f>
        <v>0</v>
      </c>
      <c r="FF125" s="163">
        <f>IFERROR(_xlfn.XLOOKUP(FF122, 'Assumptions&amp;Data'!$F$93:$ES$93, 'Assumptions&amp;Data'!$F$94:$ES$94), 0)</f>
        <v>0</v>
      </c>
      <c r="FG125" s="163">
        <f>IFERROR(_xlfn.XLOOKUP(FG122, 'Assumptions&amp;Data'!$F$93:$ES$93, 'Assumptions&amp;Data'!$F$94:$ES$94), 0)</f>
        <v>0</v>
      </c>
      <c r="FH125" s="163">
        <f>IFERROR(_xlfn.XLOOKUP(FH122, 'Assumptions&amp;Data'!$F$93:$ES$93, 'Assumptions&amp;Data'!$F$94:$ES$94), 0)</f>
        <v>0</v>
      </c>
      <c r="FI125" s="163">
        <f>IFERROR(_xlfn.XLOOKUP(FI122, 'Assumptions&amp;Data'!$F$93:$ES$93, 'Assumptions&amp;Data'!$F$94:$ES$94), 0)</f>
        <v>0</v>
      </c>
      <c r="FJ125" s="163">
        <f>IFERROR(_xlfn.XLOOKUP(FJ122, 'Assumptions&amp;Data'!$F$93:$ES$93, 'Assumptions&amp;Data'!$F$94:$ES$94), 0)</f>
        <v>0</v>
      </c>
      <c r="FK125" s="163">
        <f>IFERROR(_xlfn.XLOOKUP(FK122, 'Assumptions&amp;Data'!$F$93:$ES$93, 'Assumptions&amp;Data'!$F$94:$ES$94), 0)</f>
        <v>0</v>
      </c>
      <c r="FL125" s="163">
        <f>IFERROR(_xlfn.XLOOKUP(FL122, 'Assumptions&amp;Data'!$F$93:$ES$93, 'Assumptions&amp;Data'!$F$94:$ES$94), 0)</f>
        <v>0</v>
      </c>
      <c r="FM125" s="163">
        <f>IFERROR(_xlfn.XLOOKUP(FM122, 'Assumptions&amp;Data'!$F$93:$ES$93, 'Assumptions&amp;Data'!$F$94:$ES$94), 0)</f>
        <v>0</v>
      </c>
      <c r="FN125" s="163">
        <f>IFERROR(_xlfn.XLOOKUP(FN122, 'Assumptions&amp;Data'!$F$93:$ES$93, 'Assumptions&amp;Data'!$F$94:$ES$94), 0)</f>
        <v>0</v>
      </c>
      <c r="FO125" s="163">
        <f>IFERROR(_xlfn.XLOOKUP(FO122, 'Assumptions&amp;Data'!$F$93:$ES$93, 'Assumptions&amp;Data'!$F$94:$ES$94), 0)</f>
        <v>0</v>
      </c>
    </row>
    <row r="126" spans="1:171" x14ac:dyDescent="0.3">
      <c r="B126" s="7" t="s">
        <v>76</v>
      </c>
      <c r="D126" s="136">
        <f>SUM(F126:FO126)</f>
        <v>1</v>
      </c>
      <c r="F126" s="172">
        <f>IFERROR(_xlfn.XLOOKUP(F122, 'Assumptions&amp;Data'!$F$93:$ES$93, 'Assumptions&amp;Data'!$F$95:$ES$95), 0)</f>
        <v>0</v>
      </c>
      <c r="G126" s="172">
        <f>IFERROR(_xlfn.XLOOKUP(G122, 'Assumptions&amp;Data'!$F$93:$ES$93, 'Assumptions&amp;Data'!$F$95:$ES$95), 0)</f>
        <v>0</v>
      </c>
      <c r="H126" s="172">
        <f>IFERROR(_xlfn.XLOOKUP(H122, 'Assumptions&amp;Data'!$F$93:$ES$93, 'Assumptions&amp;Data'!$F$95:$ES$95), 0)</f>
        <v>0</v>
      </c>
      <c r="I126" s="172">
        <f>IFERROR(_xlfn.XLOOKUP(I122, 'Assumptions&amp;Data'!$F$93:$ES$93, 'Assumptions&amp;Data'!$F$95:$ES$95), 0)</f>
        <v>0</v>
      </c>
      <c r="J126" s="172">
        <f>IFERROR(_xlfn.XLOOKUP(J122, 'Assumptions&amp;Data'!$F$93:$ES$93, 'Assumptions&amp;Data'!$F$95:$ES$95), 0)</f>
        <v>0</v>
      </c>
      <c r="K126" s="172">
        <f>IFERROR(_xlfn.XLOOKUP(K122, 'Assumptions&amp;Data'!$F$93:$ES$93, 'Assumptions&amp;Data'!$F$95:$ES$95), 0)</f>
        <v>0</v>
      </c>
      <c r="L126" s="172">
        <f>IFERROR(_xlfn.XLOOKUP(L122, 'Assumptions&amp;Data'!$F$93:$ES$93, 'Assumptions&amp;Data'!$F$95:$ES$95), 0)</f>
        <v>0</v>
      </c>
      <c r="M126" s="172">
        <f>IFERROR(_xlfn.XLOOKUP(M122, 'Assumptions&amp;Data'!$F$93:$ES$93, 'Assumptions&amp;Data'!$F$95:$ES$95), 0)</f>
        <v>0</v>
      </c>
      <c r="N126" s="172">
        <f>IFERROR(_xlfn.XLOOKUP(N122, 'Assumptions&amp;Data'!$F$93:$ES$93, 'Assumptions&amp;Data'!$F$95:$ES$95), 0)</f>
        <v>0</v>
      </c>
      <c r="O126" s="172">
        <f>IFERROR(_xlfn.XLOOKUP(O122, 'Assumptions&amp;Data'!$F$93:$ES$93, 'Assumptions&amp;Data'!$F$95:$ES$95), 0)</f>
        <v>0</v>
      </c>
      <c r="P126" s="172">
        <f>IFERROR(_xlfn.XLOOKUP(P122, 'Assumptions&amp;Data'!$F$93:$ES$93, 'Assumptions&amp;Data'!$F$95:$ES$95), 0)</f>
        <v>0</v>
      </c>
      <c r="Q126" s="172">
        <f>IFERROR(_xlfn.XLOOKUP(Q122, 'Assumptions&amp;Data'!$F$93:$ES$93, 'Assumptions&amp;Data'!$F$95:$ES$95), 0)</f>
        <v>0</v>
      </c>
      <c r="R126" s="172">
        <f>IFERROR(_xlfn.XLOOKUP(R122, 'Assumptions&amp;Data'!$F$93:$ES$93, 'Assumptions&amp;Data'!$F$95:$ES$95), 0)</f>
        <v>0</v>
      </c>
      <c r="S126" s="172">
        <f>IFERROR(_xlfn.XLOOKUP(S122, 'Assumptions&amp;Data'!$F$93:$ES$93, 'Assumptions&amp;Data'!$F$95:$ES$95), 0)</f>
        <v>0</v>
      </c>
      <c r="T126" s="172">
        <f>IFERROR(_xlfn.XLOOKUP(T122, 'Assumptions&amp;Data'!$F$93:$ES$93, 'Assumptions&amp;Data'!$F$95:$ES$95), 0)</f>
        <v>0</v>
      </c>
      <c r="U126" s="172">
        <f>IFERROR(_xlfn.XLOOKUP(U122, 'Assumptions&amp;Data'!$F$93:$ES$93, 'Assumptions&amp;Data'!$F$95:$ES$95), 0)</f>
        <v>0</v>
      </c>
      <c r="V126" s="172">
        <f>IFERROR(_xlfn.XLOOKUP(V122, 'Assumptions&amp;Data'!$F$93:$ES$93, 'Assumptions&amp;Data'!$F$95:$ES$95), 0)</f>
        <v>0</v>
      </c>
      <c r="W126" s="172">
        <f>IFERROR(_xlfn.XLOOKUP(W122, 'Assumptions&amp;Data'!$F$93:$ES$93, 'Assumptions&amp;Data'!$F$95:$ES$95), 0)</f>
        <v>0</v>
      </c>
      <c r="X126" s="172">
        <f>IFERROR(_xlfn.XLOOKUP(X122, 'Assumptions&amp;Data'!$F$93:$ES$93, 'Assumptions&amp;Data'!$F$95:$ES$95), 0)</f>
        <v>0</v>
      </c>
      <c r="Y126" s="172">
        <f>IFERROR(_xlfn.XLOOKUP(Y122, 'Assumptions&amp;Data'!$F$93:$ES$93, 'Assumptions&amp;Data'!$F$95:$ES$95), 0)</f>
        <v>0</v>
      </c>
      <c r="Z126" s="172">
        <f>IFERROR(_xlfn.XLOOKUP(Z122, 'Assumptions&amp;Data'!$F$93:$ES$93, 'Assumptions&amp;Data'!$F$95:$ES$95), 0)</f>
        <v>2.5000000000000001E-2</v>
      </c>
      <c r="AA126" s="172">
        <f>IFERROR(_xlfn.XLOOKUP(AA122, 'Assumptions&amp;Data'!$F$93:$ES$93, 'Assumptions&amp;Data'!$F$95:$ES$95), 0)</f>
        <v>2.5000000000000001E-2</v>
      </c>
      <c r="AB126" s="172">
        <f>IFERROR(_xlfn.XLOOKUP(AB122, 'Assumptions&amp;Data'!$F$93:$ES$93, 'Assumptions&amp;Data'!$F$95:$ES$95), 0)</f>
        <v>2.5000000000000001E-2</v>
      </c>
      <c r="AC126" s="172">
        <f>IFERROR(_xlfn.XLOOKUP(AC122, 'Assumptions&amp;Data'!$F$93:$ES$93, 'Assumptions&amp;Data'!$F$95:$ES$95), 0)</f>
        <v>2.5000000000000001E-2</v>
      </c>
      <c r="AD126" s="172">
        <f>IFERROR(_xlfn.XLOOKUP(AD122, 'Assumptions&amp;Data'!$F$93:$ES$93, 'Assumptions&amp;Data'!$F$95:$ES$95), 0)</f>
        <v>2.5000000000000001E-2</v>
      </c>
      <c r="AE126" s="172">
        <f>IFERROR(_xlfn.XLOOKUP(AE122, 'Assumptions&amp;Data'!$F$93:$ES$93, 'Assumptions&amp;Data'!$F$95:$ES$95), 0)</f>
        <v>2.5000000000000001E-2</v>
      </c>
      <c r="AF126" s="172">
        <f>IFERROR(_xlfn.XLOOKUP(AF122, 'Assumptions&amp;Data'!$F$93:$ES$93, 'Assumptions&amp;Data'!$F$95:$ES$95), 0)</f>
        <v>2.5000000000000001E-2</v>
      </c>
      <c r="AG126" s="172">
        <f>IFERROR(_xlfn.XLOOKUP(AG122, 'Assumptions&amp;Data'!$F$93:$ES$93, 'Assumptions&amp;Data'!$F$95:$ES$95), 0)</f>
        <v>2.5000000000000001E-2</v>
      </c>
      <c r="AH126" s="172">
        <f>IFERROR(_xlfn.XLOOKUP(AH122, 'Assumptions&amp;Data'!$F$93:$ES$93, 'Assumptions&amp;Data'!$F$95:$ES$95), 0)</f>
        <v>2.5000000000000001E-2</v>
      </c>
      <c r="AI126" s="172">
        <f>IFERROR(_xlfn.XLOOKUP(AI122, 'Assumptions&amp;Data'!$F$93:$ES$93, 'Assumptions&amp;Data'!$F$95:$ES$95), 0)</f>
        <v>2.5000000000000001E-2</v>
      </c>
      <c r="AJ126" s="172">
        <f>IFERROR(_xlfn.XLOOKUP(AJ122, 'Assumptions&amp;Data'!$F$93:$ES$93, 'Assumptions&amp;Data'!$F$95:$ES$95), 0)</f>
        <v>2.5000000000000001E-2</v>
      </c>
      <c r="AK126" s="172">
        <f>IFERROR(_xlfn.XLOOKUP(AK122, 'Assumptions&amp;Data'!$F$93:$ES$93, 'Assumptions&amp;Data'!$F$95:$ES$95), 0)</f>
        <v>2.5000000000000001E-2</v>
      </c>
      <c r="AL126" s="172">
        <f>IFERROR(_xlfn.XLOOKUP(AL122, 'Assumptions&amp;Data'!$F$93:$ES$93, 'Assumptions&amp;Data'!$F$95:$ES$95), 0)</f>
        <v>2.5000000000000001E-2</v>
      </c>
      <c r="AM126" s="172">
        <f>IFERROR(_xlfn.XLOOKUP(AM122, 'Assumptions&amp;Data'!$F$93:$ES$93, 'Assumptions&amp;Data'!$F$95:$ES$95), 0)</f>
        <v>2.5000000000000001E-2</v>
      </c>
      <c r="AN126" s="172">
        <f>IFERROR(_xlfn.XLOOKUP(AN122, 'Assumptions&amp;Data'!$F$93:$ES$93, 'Assumptions&amp;Data'!$F$95:$ES$95), 0)</f>
        <v>0.03</v>
      </c>
      <c r="AO126" s="172">
        <f>IFERROR(_xlfn.XLOOKUP(AO122, 'Assumptions&amp;Data'!$F$93:$ES$93, 'Assumptions&amp;Data'!$F$95:$ES$95), 0)</f>
        <v>0.03</v>
      </c>
      <c r="AP126" s="172">
        <f>IFERROR(_xlfn.XLOOKUP(AP122, 'Assumptions&amp;Data'!$F$93:$ES$93, 'Assumptions&amp;Data'!$F$95:$ES$95), 0)</f>
        <v>0.03</v>
      </c>
      <c r="AQ126" s="172">
        <f>IFERROR(_xlfn.XLOOKUP(AQ122, 'Assumptions&amp;Data'!$F$93:$ES$93, 'Assumptions&amp;Data'!$F$95:$ES$95), 0)</f>
        <v>0.03</v>
      </c>
      <c r="AR126" s="172">
        <f>IFERROR(_xlfn.XLOOKUP(AR122, 'Assumptions&amp;Data'!$F$93:$ES$93, 'Assumptions&amp;Data'!$F$95:$ES$95), 0)</f>
        <v>0.03</v>
      </c>
      <c r="AS126" s="172">
        <f>IFERROR(_xlfn.XLOOKUP(AS122, 'Assumptions&amp;Data'!$F$93:$ES$93, 'Assumptions&amp;Data'!$F$95:$ES$95), 0)</f>
        <v>0.03</v>
      </c>
      <c r="AT126" s="172">
        <f>IFERROR(_xlfn.XLOOKUP(AT122, 'Assumptions&amp;Data'!$F$93:$ES$93, 'Assumptions&amp;Data'!$F$95:$ES$95), 0)</f>
        <v>0.03</v>
      </c>
      <c r="AU126" s="172">
        <f>IFERROR(_xlfn.XLOOKUP(AU122, 'Assumptions&amp;Data'!$F$93:$ES$93, 'Assumptions&amp;Data'!$F$95:$ES$95), 0)</f>
        <v>0.03</v>
      </c>
      <c r="AV126" s="172">
        <f>IFERROR(_xlfn.XLOOKUP(AV122, 'Assumptions&amp;Data'!$F$93:$ES$93, 'Assumptions&amp;Data'!$F$95:$ES$95), 0)</f>
        <v>0.03</v>
      </c>
      <c r="AW126" s="172">
        <f>IFERROR(_xlfn.XLOOKUP(AW122, 'Assumptions&amp;Data'!$F$93:$ES$93, 'Assumptions&amp;Data'!$F$95:$ES$95), 0)</f>
        <v>0.03</v>
      </c>
      <c r="AX126" s="172">
        <f>IFERROR(_xlfn.XLOOKUP(AX122, 'Assumptions&amp;Data'!$F$93:$ES$93, 'Assumptions&amp;Data'!$F$95:$ES$95), 0)</f>
        <v>0.03</v>
      </c>
      <c r="AY126" s="172">
        <f>IFERROR(_xlfn.XLOOKUP(AY122, 'Assumptions&amp;Data'!$F$93:$ES$93, 'Assumptions&amp;Data'!$F$95:$ES$95), 0)</f>
        <v>0.03</v>
      </c>
      <c r="AZ126" s="172">
        <f>IFERROR(_xlfn.XLOOKUP(AZ122, 'Assumptions&amp;Data'!$F$93:$ES$93, 'Assumptions&amp;Data'!$F$95:$ES$95), 0)</f>
        <v>0.03</v>
      </c>
      <c r="BA126" s="172">
        <f>IFERROR(_xlfn.XLOOKUP(BA122, 'Assumptions&amp;Data'!$F$93:$ES$93, 'Assumptions&amp;Data'!$F$95:$ES$95), 0)</f>
        <v>0.03</v>
      </c>
      <c r="BB126" s="172">
        <f>IFERROR(_xlfn.XLOOKUP(BB122, 'Assumptions&amp;Data'!$F$93:$ES$93, 'Assumptions&amp;Data'!$F$95:$ES$95), 0)</f>
        <v>0.05</v>
      </c>
      <c r="BC126" s="172">
        <f>IFERROR(_xlfn.XLOOKUP(BC122, 'Assumptions&amp;Data'!$F$93:$ES$93, 'Assumptions&amp;Data'!$F$95:$ES$95), 0)</f>
        <v>0.05</v>
      </c>
      <c r="BD126" s="172">
        <f>IFERROR(_xlfn.XLOOKUP(BD122, 'Assumptions&amp;Data'!$F$93:$ES$93, 'Assumptions&amp;Data'!$F$95:$ES$95), 0)</f>
        <v>0.05</v>
      </c>
      <c r="BE126" s="172">
        <f>IFERROR(_xlfn.XLOOKUP(BE122, 'Assumptions&amp;Data'!$F$93:$ES$93, 'Assumptions&amp;Data'!$F$95:$ES$95), 0)</f>
        <v>0.05</v>
      </c>
      <c r="BF126" s="172">
        <f>IFERROR(_xlfn.XLOOKUP(BF122, 'Assumptions&amp;Data'!$F$93:$ES$93, 'Assumptions&amp;Data'!$F$95:$ES$95), 0)</f>
        <v>2.9999999999999472E-2</v>
      </c>
      <c r="BG126" s="172">
        <f>IFERROR(_xlfn.XLOOKUP(BG122, 'Assumptions&amp;Data'!$F$93:$ES$93, 'Assumptions&amp;Data'!$F$95:$ES$95), 0)</f>
        <v>0</v>
      </c>
      <c r="BH126" s="172">
        <f>IFERROR(_xlfn.XLOOKUP(BH122, 'Assumptions&amp;Data'!$F$93:$ES$93, 'Assumptions&amp;Data'!$F$95:$ES$95), 0)</f>
        <v>0</v>
      </c>
      <c r="BI126" s="172">
        <f>IFERROR(_xlfn.XLOOKUP(BI122, 'Assumptions&amp;Data'!$F$93:$ES$93, 'Assumptions&amp;Data'!$F$95:$ES$95), 0)</f>
        <v>0</v>
      </c>
      <c r="BJ126" s="172">
        <f>IFERROR(_xlfn.XLOOKUP(BJ122, 'Assumptions&amp;Data'!$F$93:$ES$93, 'Assumptions&amp;Data'!$F$95:$ES$95), 0)</f>
        <v>0</v>
      </c>
      <c r="BK126" s="172">
        <f>IFERROR(_xlfn.XLOOKUP(BK122, 'Assumptions&amp;Data'!$F$93:$ES$93, 'Assumptions&amp;Data'!$F$95:$ES$95), 0)</f>
        <v>0</v>
      </c>
      <c r="BL126" s="172">
        <f>IFERROR(_xlfn.XLOOKUP(BL122, 'Assumptions&amp;Data'!$F$93:$ES$93, 'Assumptions&amp;Data'!$F$95:$ES$95), 0)</f>
        <v>0</v>
      </c>
      <c r="BM126" s="172">
        <f>IFERROR(_xlfn.XLOOKUP(BM122, 'Assumptions&amp;Data'!$F$93:$ES$93, 'Assumptions&amp;Data'!$F$95:$ES$95), 0)</f>
        <v>0</v>
      </c>
      <c r="BN126" s="172">
        <f>IFERROR(_xlfn.XLOOKUP(BN122, 'Assumptions&amp;Data'!$F$93:$ES$93, 'Assumptions&amp;Data'!$F$95:$ES$95), 0)</f>
        <v>0</v>
      </c>
      <c r="BO126" s="172">
        <f>IFERROR(_xlfn.XLOOKUP(BO122, 'Assumptions&amp;Data'!$F$93:$ES$93, 'Assumptions&amp;Data'!$F$95:$ES$95), 0)</f>
        <v>0</v>
      </c>
      <c r="BP126" s="172">
        <f>IFERROR(_xlfn.XLOOKUP(BP122, 'Assumptions&amp;Data'!$F$93:$ES$93, 'Assumptions&amp;Data'!$F$95:$ES$95), 0)</f>
        <v>0</v>
      </c>
      <c r="BQ126" s="172">
        <f>IFERROR(_xlfn.XLOOKUP(BQ122, 'Assumptions&amp;Data'!$F$93:$ES$93, 'Assumptions&amp;Data'!$F$95:$ES$95), 0)</f>
        <v>0</v>
      </c>
      <c r="BR126" s="172">
        <f>IFERROR(_xlfn.XLOOKUP(BR122, 'Assumptions&amp;Data'!$F$93:$ES$93, 'Assumptions&amp;Data'!$F$95:$ES$95), 0)</f>
        <v>0</v>
      </c>
      <c r="BS126" s="172">
        <f>IFERROR(_xlfn.XLOOKUP(BS122, 'Assumptions&amp;Data'!$F$93:$ES$93, 'Assumptions&amp;Data'!$F$95:$ES$95), 0)</f>
        <v>0</v>
      </c>
      <c r="BT126" s="172">
        <f>IFERROR(_xlfn.XLOOKUP(BT122, 'Assumptions&amp;Data'!$F$93:$ES$93, 'Assumptions&amp;Data'!$F$95:$ES$95), 0)</f>
        <v>0</v>
      </c>
      <c r="BU126" s="172">
        <f>IFERROR(_xlfn.XLOOKUP(BU122, 'Assumptions&amp;Data'!$F$93:$ES$93, 'Assumptions&amp;Data'!$F$95:$ES$95), 0)</f>
        <v>0</v>
      </c>
      <c r="BV126" s="172">
        <f>IFERROR(_xlfn.XLOOKUP(BV122, 'Assumptions&amp;Data'!$F$93:$ES$93, 'Assumptions&amp;Data'!$F$95:$ES$95), 0)</f>
        <v>0</v>
      </c>
      <c r="BW126" s="172">
        <f>IFERROR(_xlfn.XLOOKUP(BW122, 'Assumptions&amp;Data'!$F$93:$ES$93, 'Assumptions&amp;Data'!$F$95:$ES$95), 0)</f>
        <v>0</v>
      </c>
      <c r="BX126" s="172">
        <f>IFERROR(_xlfn.XLOOKUP(BX122, 'Assumptions&amp;Data'!$F$93:$ES$93, 'Assumptions&amp;Data'!$F$95:$ES$95), 0)</f>
        <v>0</v>
      </c>
      <c r="BY126" s="172">
        <f>IFERROR(_xlfn.XLOOKUP(BY122, 'Assumptions&amp;Data'!$F$93:$ES$93, 'Assumptions&amp;Data'!$F$95:$ES$95), 0)</f>
        <v>0</v>
      </c>
      <c r="BZ126" s="172">
        <f>IFERROR(_xlfn.XLOOKUP(BZ122, 'Assumptions&amp;Data'!$F$93:$ES$93, 'Assumptions&amp;Data'!$F$95:$ES$95), 0)</f>
        <v>0</v>
      </c>
      <c r="CA126" s="172">
        <f>IFERROR(_xlfn.XLOOKUP(CA122, 'Assumptions&amp;Data'!$F$93:$ES$93, 'Assumptions&amp;Data'!$F$95:$ES$95), 0)</f>
        <v>0</v>
      </c>
      <c r="CB126" s="172">
        <f>IFERROR(_xlfn.XLOOKUP(CB122, 'Assumptions&amp;Data'!$F$93:$ES$93, 'Assumptions&amp;Data'!$F$95:$ES$95), 0)</f>
        <v>0</v>
      </c>
      <c r="CC126" s="172">
        <f>IFERROR(_xlfn.XLOOKUP(CC122, 'Assumptions&amp;Data'!$F$93:$ES$93, 'Assumptions&amp;Data'!$F$95:$ES$95), 0)</f>
        <v>0</v>
      </c>
      <c r="CD126" s="172">
        <f>IFERROR(_xlfn.XLOOKUP(CD122, 'Assumptions&amp;Data'!$F$93:$ES$93, 'Assumptions&amp;Data'!$F$95:$ES$95), 0)</f>
        <v>0</v>
      </c>
      <c r="CE126" s="172">
        <f>IFERROR(_xlfn.XLOOKUP(CE122, 'Assumptions&amp;Data'!$F$93:$ES$93, 'Assumptions&amp;Data'!$F$95:$ES$95), 0)</f>
        <v>0</v>
      </c>
      <c r="CF126" s="172">
        <f>IFERROR(_xlfn.XLOOKUP(CF122, 'Assumptions&amp;Data'!$F$93:$ES$93, 'Assumptions&amp;Data'!$F$95:$ES$95), 0)</f>
        <v>0</v>
      </c>
      <c r="CG126" s="172">
        <f>IFERROR(_xlfn.XLOOKUP(CG122, 'Assumptions&amp;Data'!$F$93:$ES$93, 'Assumptions&amp;Data'!$F$95:$ES$95), 0)</f>
        <v>0</v>
      </c>
      <c r="CH126" s="172">
        <f>IFERROR(_xlfn.XLOOKUP(CH122, 'Assumptions&amp;Data'!$F$93:$ES$93, 'Assumptions&amp;Data'!$F$95:$ES$95), 0)</f>
        <v>0</v>
      </c>
      <c r="CI126" s="172">
        <f>IFERROR(_xlfn.XLOOKUP(CI122, 'Assumptions&amp;Data'!$F$93:$ES$93, 'Assumptions&amp;Data'!$F$95:$ES$95), 0)</f>
        <v>0</v>
      </c>
      <c r="CJ126" s="172">
        <f>IFERROR(_xlfn.XLOOKUP(CJ122, 'Assumptions&amp;Data'!$F$93:$ES$93, 'Assumptions&amp;Data'!$F$95:$ES$95), 0)</f>
        <v>0</v>
      </c>
      <c r="CK126" s="172">
        <f>IFERROR(_xlfn.XLOOKUP(CK122, 'Assumptions&amp;Data'!$F$93:$ES$93, 'Assumptions&amp;Data'!$F$95:$ES$95), 0)</f>
        <v>0</v>
      </c>
      <c r="CL126" s="172">
        <f>IFERROR(_xlfn.XLOOKUP(CL122, 'Assumptions&amp;Data'!$F$93:$ES$93, 'Assumptions&amp;Data'!$F$95:$ES$95), 0)</f>
        <v>0</v>
      </c>
      <c r="CM126" s="172">
        <f>IFERROR(_xlfn.XLOOKUP(CM122, 'Assumptions&amp;Data'!$F$93:$ES$93, 'Assumptions&amp;Data'!$F$95:$ES$95), 0)</f>
        <v>0</v>
      </c>
      <c r="CN126" s="172">
        <f>IFERROR(_xlfn.XLOOKUP(CN122, 'Assumptions&amp;Data'!$F$93:$ES$93, 'Assumptions&amp;Data'!$F$95:$ES$95), 0)</f>
        <v>0</v>
      </c>
      <c r="CO126" s="172">
        <f>IFERROR(_xlfn.XLOOKUP(CO122, 'Assumptions&amp;Data'!$F$93:$ES$93, 'Assumptions&amp;Data'!$F$95:$ES$95), 0)</f>
        <v>0</v>
      </c>
      <c r="CP126" s="172">
        <f>IFERROR(_xlfn.XLOOKUP(CP122, 'Assumptions&amp;Data'!$F$93:$ES$93, 'Assumptions&amp;Data'!$F$95:$ES$95), 0)</f>
        <v>0</v>
      </c>
      <c r="CQ126" s="172">
        <f>IFERROR(_xlfn.XLOOKUP(CQ122, 'Assumptions&amp;Data'!$F$93:$ES$93, 'Assumptions&amp;Data'!$F$95:$ES$95), 0)</f>
        <v>0</v>
      </c>
      <c r="CR126" s="172">
        <f>IFERROR(_xlfn.XLOOKUP(CR122, 'Assumptions&amp;Data'!$F$93:$ES$93, 'Assumptions&amp;Data'!$F$95:$ES$95), 0)</f>
        <v>0</v>
      </c>
      <c r="CS126" s="172">
        <f>IFERROR(_xlfn.XLOOKUP(CS122, 'Assumptions&amp;Data'!$F$93:$ES$93, 'Assumptions&amp;Data'!$F$95:$ES$95), 0)</f>
        <v>0</v>
      </c>
      <c r="CT126" s="172">
        <f>IFERROR(_xlfn.XLOOKUP(CT122, 'Assumptions&amp;Data'!$F$93:$ES$93, 'Assumptions&amp;Data'!$F$95:$ES$95), 0)</f>
        <v>0</v>
      </c>
      <c r="CU126" s="172">
        <f>IFERROR(_xlfn.XLOOKUP(CU122, 'Assumptions&amp;Data'!$F$93:$ES$93, 'Assumptions&amp;Data'!$F$95:$ES$95), 0)</f>
        <v>0</v>
      </c>
      <c r="CV126" s="172">
        <f>IFERROR(_xlfn.XLOOKUP(CV122, 'Assumptions&amp;Data'!$F$93:$ES$93, 'Assumptions&amp;Data'!$F$95:$ES$95), 0)</f>
        <v>0</v>
      </c>
      <c r="CW126" s="172">
        <f>IFERROR(_xlfn.XLOOKUP(CW122, 'Assumptions&amp;Data'!$F$93:$ES$93, 'Assumptions&amp;Data'!$F$95:$ES$95), 0)</f>
        <v>0</v>
      </c>
      <c r="CX126" s="172">
        <f>IFERROR(_xlfn.XLOOKUP(CX122, 'Assumptions&amp;Data'!$F$93:$ES$93, 'Assumptions&amp;Data'!$F$95:$ES$95), 0)</f>
        <v>0</v>
      </c>
      <c r="CY126" s="172">
        <f>IFERROR(_xlfn.XLOOKUP(CY122, 'Assumptions&amp;Data'!$F$93:$ES$93, 'Assumptions&amp;Data'!$F$95:$ES$95), 0)</f>
        <v>0</v>
      </c>
      <c r="CZ126" s="172">
        <f>IFERROR(_xlfn.XLOOKUP(CZ122, 'Assumptions&amp;Data'!$F$93:$ES$93, 'Assumptions&amp;Data'!$F$95:$ES$95), 0)</f>
        <v>0</v>
      </c>
      <c r="DA126" s="172">
        <f>IFERROR(_xlfn.XLOOKUP(DA122, 'Assumptions&amp;Data'!$F$93:$ES$93, 'Assumptions&amp;Data'!$F$95:$ES$95), 0)</f>
        <v>0</v>
      </c>
      <c r="DB126" s="172">
        <f>IFERROR(_xlfn.XLOOKUP(DB122, 'Assumptions&amp;Data'!$F$93:$ES$93, 'Assumptions&amp;Data'!$F$95:$ES$95), 0)</f>
        <v>0</v>
      </c>
      <c r="DC126" s="172">
        <f>IFERROR(_xlfn.XLOOKUP(DC122, 'Assumptions&amp;Data'!$F$93:$ES$93, 'Assumptions&amp;Data'!$F$95:$ES$95), 0)</f>
        <v>0</v>
      </c>
      <c r="DD126" s="172">
        <f>IFERROR(_xlfn.XLOOKUP(DD122, 'Assumptions&amp;Data'!$F$93:$ES$93, 'Assumptions&amp;Data'!$F$95:$ES$95), 0)</f>
        <v>0</v>
      </c>
      <c r="DE126" s="172">
        <f>IFERROR(_xlfn.XLOOKUP(DE122, 'Assumptions&amp;Data'!$F$93:$ES$93, 'Assumptions&amp;Data'!$F$95:$ES$95), 0)</f>
        <v>0</v>
      </c>
      <c r="DF126" s="172">
        <f>IFERROR(_xlfn.XLOOKUP(DF122, 'Assumptions&amp;Data'!$F$93:$ES$93, 'Assumptions&amp;Data'!$F$95:$ES$95), 0)</f>
        <v>0</v>
      </c>
      <c r="DG126" s="172">
        <f>IFERROR(_xlfn.XLOOKUP(DG122, 'Assumptions&amp;Data'!$F$93:$ES$93, 'Assumptions&amp;Data'!$F$95:$ES$95), 0)</f>
        <v>0</v>
      </c>
      <c r="DH126" s="172">
        <f>IFERROR(_xlfn.XLOOKUP(DH122, 'Assumptions&amp;Data'!$F$93:$ES$93, 'Assumptions&amp;Data'!$F$95:$ES$95), 0)</f>
        <v>0</v>
      </c>
      <c r="DI126" s="172">
        <f>IFERROR(_xlfn.XLOOKUP(DI122, 'Assumptions&amp;Data'!$F$93:$ES$93, 'Assumptions&amp;Data'!$F$95:$ES$95), 0)</f>
        <v>0</v>
      </c>
      <c r="DJ126" s="172">
        <f>IFERROR(_xlfn.XLOOKUP(DJ122, 'Assumptions&amp;Data'!$F$93:$ES$93, 'Assumptions&amp;Data'!$F$95:$ES$95), 0)</f>
        <v>0</v>
      </c>
      <c r="DK126" s="172">
        <f>IFERROR(_xlfn.XLOOKUP(DK122, 'Assumptions&amp;Data'!$F$93:$ES$93, 'Assumptions&amp;Data'!$F$95:$ES$95), 0)</f>
        <v>0</v>
      </c>
      <c r="DL126" s="172">
        <f>IFERROR(_xlfn.XLOOKUP(DL122, 'Assumptions&amp;Data'!$F$93:$ES$93, 'Assumptions&amp;Data'!$F$95:$ES$95), 0)</f>
        <v>0</v>
      </c>
      <c r="DM126" s="172">
        <f>IFERROR(_xlfn.XLOOKUP(DM122, 'Assumptions&amp;Data'!$F$93:$ES$93, 'Assumptions&amp;Data'!$F$95:$ES$95), 0)</f>
        <v>0</v>
      </c>
      <c r="DN126" s="172">
        <f>IFERROR(_xlfn.XLOOKUP(DN122, 'Assumptions&amp;Data'!$F$93:$ES$93, 'Assumptions&amp;Data'!$F$95:$ES$95), 0)</f>
        <v>0</v>
      </c>
      <c r="DO126" s="172">
        <f>IFERROR(_xlfn.XLOOKUP(DO122, 'Assumptions&amp;Data'!$F$93:$ES$93, 'Assumptions&amp;Data'!$F$95:$ES$95), 0)</f>
        <v>0</v>
      </c>
      <c r="DP126" s="172">
        <f>IFERROR(_xlfn.XLOOKUP(DP122, 'Assumptions&amp;Data'!$F$93:$ES$93, 'Assumptions&amp;Data'!$F$95:$ES$95), 0)</f>
        <v>0</v>
      </c>
      <c r="DQ126" s="172">
        <f>IFERROR(_xlfn.XLOOKUP(DQ122, 'Assumptions&amp;Data'!$F$93:$ES$93, 'Assumptions&amp;Data'!$F$95:$ES$95), 0)</f>
        <v>0</v>
      </c>
      <c r="DR126" s="172">
        <f>IFERROR(_xlfn.XLOOKUP(DR122, 'Assumptions&amp;Data'!$F$93:$ES$93, 'Assumptions&amp;Data'!$F$95:$ES$95), 0)</f>
        <v>0</v>
      </c>
      <c r="DS126" s="172">
        <f>IFERROR(_xlfn.XLOOKUP(DS122, 'Assumptions&amp;Data'!$F$93:$ES$93, 'Assumptions&amp;Data'!$F$95:$ES$95), 0)</f>
        <v>0</v>
      </c>
      <c r="DT126" s="172">
        <f>IFERROR(_xlfn.XLOOKUP(DT122, 'Assumptions&amp;Data'!$F$93:$ES$93, 'Assumptions&amp;Data'!$F$95:$ES$95), 0)</f>
        <v>0</v>
      </c>
      <c r="DU126" s="172">
        <f>IFERROR(_xlfn.XLOOKUP(DU122, 'Assumptions&amp;Data'!$F$93:$ES$93, 'Assumptions&amp;Data'!$F$95:$ES$95), 0)</f>
        <v>0</v>
      </c>
      <c r="DV126" s="172">
        <f>IFERROR(_xlfn.XLOOKUP(DV122, 'Assumptions&amp;Data'!$F$93:$ES$93, 'Assumptions&amp;Data'!$F$95:$ES$95), 0)</f>
        <v>0</v>
      </c>
      <c r="DW126" s="172">
        <f>IFERROR(_xlfn.XLOOKUP(DW122, 'Assumptions&amp;Data'!$F$93:$ES$93, 'Assumptions&amp;Data'!$F$95:$ES$95), 0)</f>
        <v>0</v>
      </c>
      <c r="DX126" s="172">
        <f>IFERROR(_xlfn.XLOOKUP(DX122, 'Assumptions&amp;Data'!$F$93:$ES$93, 'Assumptions&amp;Data'!$F$95:$ES$95), 0)</f>
        <v>0</v>
      </c>
      <c r="DY126" s="172">
        <f>IFERROR(_xlfn.XLOOKUP(DY122, 'Assumptions&amp;Data'!$F$93:$ES$93, 'Assumptions&amp;Data'!$F$95:$ES$95), 0)</f>
        <v>0</v>
      </c>
      <c r="DZ126" s="172">
        <f>IFERROR(_xlfn.XLOOKUP(DZ122, 'Assumptions&amp;Data'!$F$93:$ES$93, 'Assumptions&amp;Data'!$F$95:$ES$95), 0)</f>
        <v>0</v>
      </c>
      <c r="EA126" s="172">
        <f>IFERROR(_xlfn.XLOOKUP(EA122, 'Assumptions&amp;Data'!$F$93:$ES$93, 'Assumptions&amp;Data'!$F$95:$ES$95), 0)</f>
        <v>0</v>
      </c>
      <c r="EB126" s="172">
        <f>IFERROR(_xlfn.XLOOKUP(EB122, 'Assumptions&amp;Data'!$F$93:$ES$93, 'Assumptions&amp;Data'!$F$95:$ES$95), 0)</f>
        <v>0</v>
      </c>
      <c r="EC126" s="172">
        <f>IFERROR(_xlfn.XLOOKUP(EC122, 'Assumptions&amp;Data'!$F$93:$ES$93, 'Assumptions&amp;Data'!$F$95:$ES$95), 0)</f>
        <v>0</v>
      </c>
      <c r="ED126" s="172">
        <f>IFERROR(_xlfn.XLOOKUP(ED122, 'Assumptions&amp;Data'!$F$93:$ES$93, 'Assumptions&amp;Data'!$F$95:$ES$95), 0)</f>
        <v>0</v>
      </c>
      <c r="EE126" s="172">
        <f>IFERROR(_xlfn.XLOOKUP(EE122, 'Assumptions&amp;Data'!$F$93:$ES$93, 'Assumptions&amp;Data'!$F$95:$ES$95), 0)</f>
        <v>0</v>
      </c>
      <c r="EF126" s="172">
        <f>IFERROR(_xlfn.XLOOKUP(EF122, 'Assumptions&amp;Data'!$F$93:$ES$93, 'Assumptions&amp;Data'!$F$95:$ES$95), 0)</f>
        <v>0</v>
      </c>
      <c r="EG126" s="172">
        <f>IFERROR(_xlfn.XLOOKUP(EG122, 'Assumptions&amp;Data'!$F$93:$ES$93, 'Assumptions&amp;Data'!$F$95:$ES$95), 0)</f>
        <v>0</v>
      </c>
      <c r="EH126" s="172">
        <f>IFERROR(_xlfn.XLOOKUP(EH122, 'Assumptions&amp;Data'!$F$93:$ES$93, 'Assumptions&amp;Data'!$F$95:$ES$95), 0)</f>
        <v>0</v>
      </c>
      <c r="EI126" s="172">
        <f>IFERROR(_xlfn.XLOOKUP(EI122, 'Assumptions&amp;Data'!$F$93:$ES$93, 'Assumptions&amp;Data'!$F$95:$ES$95), 0)</f>
        <v>0</v>
      </c>
      <c r="EJ126" s="172">
        <f>IFERROR(_xlfn.XLOOKUP(EJ122, 'Assumptions&amp;Data'!$F$93:$ES$93, 'Assumptions&amp;Data'!$F$95:$ES$95), 0)</f>
        <v>0</v>
      </c>
      <c r="EK126" s="172">
        <f>IFERROR(_xlfn.XLOOKUP(EK122, 'Assumptions&amp;Data'!$F$93:$ES$93, 'Assumptions&amp;Data'!$F$95:$ES$95), 0)</f>
        <v>0</v>
      </c>
      <c r="EL126" s="172">
        <f>IFERROR(_xlfn.XLOOKUP(EL122, 'Assumptions&amp;Data'!$F$93:$ES$93, 'Assumptions&amp;Data'!$F$95:$ES$95), 0)</f>
        <v>0</v>
      </c>
      <c r="EM126" s="172">
        <f>IFERROR(_xlfn.XLOOKUP(EM122, 'Assumptions&amp;Data'!$F$93:$ES$93, 'Assumptions&amp;Data'!$F$95:$ES$95), 0)</f>
        <v>0</v>
      </c>
      <c r="EN126" s="172">
        <f>IFERROR(_xlfn.XLOOKUP(EN122, 'Assumptions&amp;Data'!$F$93:$ES$93, 'Assumptions&amp;Data'!$F$95:$ES$95), 0)</f>
        <v>0</v>
      </c>
      <c r="EO126" s="172">
        <f>IFERROR(_xlfn.XLOOKUP(EO122, 'Assumptions&amp;Data'!$F$93:$ES$93, 'Assumptions&amp;Data'!$F$95:$ES$95), 0)</f>
        <v>0</v>
      </c>
      <c r="EP126" s="172">
        <f>IFERROR(_xlfn.XLOOKUP(EP122, 'Assumptions&amp;Data'!$F$93:$ES$93, 'Assumptions&amp;Data'!$F$95:$ES$95), 0)</f>
        <v>0</v>
      </c>
      <c r="EQ126" s="172">
        <f>IFERROR(_xlfn.XLOOKUP(EQ122, 'Assumptions&amp;Data'!$F$93:$ES$93, 'Assumptions&amp;Data'!$F$95:$ES$95), 0)</f>
        <v>0</v>
      </c>
      <c r="ER126" s="172">
        <f>IFERROR(_xlfn.XLOOKUP(ER122, 'Assumptions&amp;Data'!$F$93:$ES$93, 'Assumptions&amp;Data'!$F$95:$ES$95), 0)</f>
        <v>0</v>
      </c>
      <c r="ES126" s="172">
        <f>IFERROR(_xlfn.XLOOKUP(ES122, 'Assumptions&amp;Data'!$F$93:$ES$93, 'Assumptions&amp;Data'!$F$95:$ES$95), 0)</f>
        <v>0</v>
      </c>
      <c r="ET126" s="172">
        <f>IFERROR(_xlfn.XLOOKUP(ET122, 'Assumptions&amp;Data'!$F$93:$ES$93, 'Assumptions&amp;Data'!$F$95:$ES$95), 0)</f>
        <v>0</v>
      </c>
      <c r="EU126" s="172">
        <f>IFERROR(_xlfn.XLOOKUP(EU122, 'Assumptions&amp;Data'!$F$93:$ES$93, 'Assumptions&amp;Data'!$F$95:$ES$95), 0)</f>
        <v>0</v>
      </c>
      <c r="EV126" s="172">
        <f>IFERROR(_xlfn.XLOOKUP(EV122, 'Assumptions&amp;Data'!$F$93:$ES$93, 'Assumptions&amp;Data'!$F$95:$ES$95), 0)</f>
        <v>0</v>
      </c>
      <c r="EW126" s="172">
        <f>IFERROR(_xlfn.XLOOKUP(EW122, 'Assumptions&amp;Data'!$F$93:$ES$93, 'Assumptions&amp;Data'!$F$95:$ES$95), 0)</f>
        <v>0</v>
      </c>
      <c r="EX126" s="172">
        <f>IFERROR(_xlfn.XLOOKUP(EX122, 'Assumptions&amp;Data'!$F$93:$ES$93, 'Assumptions&amp;Data'!$F$95:$ES$95), 0)</f>
        <v>0</v>
      </c>
      <c r="EY126" s="172">
        <f>IFERROR(_xlfn.XLOOKUP(EY122, 'Assumptions&amp;Data'!$F$93:$ES$93, 'Assumptions&amp;Data'!$F$95:$ES$95), 0)</f>
        <v>0</v>
      </c>
      <c r="EZ126" s="172">
        <f>IFERROR(_xlfn.XLOOKUP(EZ122, 'Assumptions&amp;Data'!$F$93:$ES$93, 'Assumptions&amp;Data'!$F$95:$ES$95), 0)</f>
        <v>0</v>
      </c>
      <c r="FA126" s="172">
        <f>IFERROR(_xlfn.XLOOKUP(FA122, 'Assumptions&amp;Data'!$F$93:$ES$93, 'Assumptions&amp;Data'!$F$95:$ES$95), 0)</f>
        <v>0</v>
      </c>
      <c r="FB126" s="172">
        <f>IFERROR(_xlfn.XLOOKUP(FB122, 'Assumptions&amp;Data'!$F$93:$ES$93, 'Assumptions&amp;Data'!$F$95:$ES$95), 0)</f>
        <v>0</v>
      </c>
      <c r="FC126" s="172">
        <f>IFERROR(_xlfn.XLOOKUP(FC122, 'Assumptions&amp;Data'!$F$93:$ES$93, 'Assumptions&amp;Data'!$F$95:$ES$95), 0)</f>
        <v>0</v>
      </c>
      <c r="FD126" s="172">
        <f>IFERROR(_xlfn.XLOOKUP(FD122, 'Assumptions&amp;Data'!$F$93:$ES$93, 'Assumptions&amp;Data'!$F$95:$ES$95), 0)</f>
        <v>0</v>
      </c>
      <c r="FE126" s="172">
        <f>IFERROR(_xlfn.XLOOKUP(FE122, 'Assumptions&amp;Data'!$F$93:$ES$93, 'Assumptions&amp;Data'!$F$95:$ES$95), 0)</f>
        <v>0</v>
      </c>
      <c r="FF126" s="172">
        <f>IFERROR(_xlfn.XLOOKUP(FF122, 'Assumptions&amp;Data'!$F$93:$ES$93, 'Assumptions&amp;Data'!$F$95:$ES$95), 0)</f>
        <v>0</v>
      </c>
      <c r="FG126" s="172">
        <f>IFERROR(_xlfn.XLOOKUP(FG122, 'Assumptions&amp;Data'!$F$93:$ES$93, 'Assumptions&amp;Data'!$F$95:$ES$95), 0)</f>
        <v>0</v>
      </c>
      <c r="FH126" s="172">
        <f>IFERROR(_xlfn.XLOOKUP(FH122, 'Assumptions&amp;Data'!$F$93:$ES$93, 'Assumptions&amp;Data'!$F$95:$ES$95), 0)</f>
        <v>0</v>
      </c>
      <c r="FI126" s="172">
        <f>IFERROR(_xlfn.XLOOKUP(FI122, 'Assumptions&amp;Data'!$F$93:$ES$93, 'Assumptions&amp;Data'!$F$95:$ES$95), 0)</f>
        <v>0</v>
      </c>
      <c r="FJ126" s="172">
        <f>IFERROR(_xlfn.XLOOKUP(FJ122, 'Assumptions&amp;Data'!$F$93:$ES$93, 'Assumptions&amp;Data'!$F$95:$ES$95), 0)</f>
        <v>0</v>
      </c>
      <c r="FK126" s="172">
        <f>IFERROR(_xlfn.XLOOKUP(FK122, 'Assumptions&amp;Data'!$F$93:$ES$93, 'Assumptions&amp;Data'!$F$95:$ES$95), 0)</f>
        <v>0</v>
      </c>
      <c r="FL126" s="172">
        <f>IFERROR(_xlfn.XLOOKUP(FL122, 'Assumptions&amp;Data'!$F$93:$ES$93, 'Assumptions&amp;Data'!$F$95:$ES$95), 0)</f>
        <v>0</v>
      </c>
      <c r="FM126" s="172">
        <f>IFERROR(_xlfn.XLOOKUP(FM122, 'Assumptions&amp;Data'!$F$93:$ES$93, 'Assumptions&amp;Data'!$F$95:$ES$95), 0)</f>
        <v>0</v>
      </c>
      <c r="FN126" s="172">
        <f>IFERROR(_xlfn.XLOOKUP(FN122, 'Assumptions&amp;Data'!$F$93:$ES$93, 'Assumptions&amp;Data'!$F$95:$ES$95), 0)</f>
        <v>0</v>
      </c>
      <c r="FO126" s="172">
        <f>IFERROR(_xlfn.XLOOKUP(FO122, 'Assumptions&amp;Data'!$F$93:$ES$93, 'Assumptions&amp;Data'!$F$95:$ES$95), 0)</f>
        <v>0</v>
      </c>
    </row>
    <row r="127" spans="1:171" x14ac:dyDescent="0.3">
      <c r="B127" s="41" t="s">
        <v>77</v>
      </c>
      <c r="C127" s="41"/>
      <c r="D127" s="140">
        <f>SUM(F127:FO127)</f>
        <v>1</v>
      </c>
      <c r="E127" s="41"/>
      <c r="F127" s="58">
        <f>IFERROR(_xlfn.XLOOKUP(F122, 'Assumptions&amp;Data'!$F$93:$ES$93, 'Assumptions&amp;Data'!$F$96:$ES$96), 0)</f>
        <v>0</v>
      </c>
      <c r="G127" s="58">
        <f>IFERROR(_xlfn.XLOOKUP(G122, 'Assumptions&amp;Data'!$F$93:$ES$93, 'Assumptions&amp;Data'!$F$96:$ES$96), 0)</f>
        <v>0</v>
      </c>
      <c r="H127" s="58">
        <f>IFERROR(_xlfn.XLOOKUP(H122, 'Assumptions&amp;Data'!$F$93:$ES$93, 'Assumptions&amp;Data'!$F$96:$ES$96), 0)</f>
        <v>0</v>
      </c>
      <c r="I127" s="58">
        <f>IFERROR(_xlfn.XLOOKUP(I122, 'Assumptions&amp;Data'!$F$93:$ES$93, 'Assumptions&amp;Data'!$F$96:$ES$96), 0)</f>
        <v>0</v>
      </c>
      <c r="J127" s="58">
        <f>IFERROR(_xlfn.XLOOKUP(J122, 'Assumptions&amp;Data'!$F$93:$ES$93, 'Assumptions&amp;Data'!$F$96:$ES$96), 0)</f>
        <v>0</v>
      </c>
      <c r="K127" s="58">
        <f>IFERROR(_xlfn.XLOOKUP(K122, 'Assumptions&amp;Data'!$F$93:$ES$93, 'Assumptions&amp;Data'!$F$96:$ES$96), 0)</f>
        <v>0</v>
      </c>
      <c r="L127" s="58">
        <f>IFERROR(_xlfn.XLOOKUP(L122, 'Assumptions&amp;Data'!$F$93:$ES$93, 'Assumptions&amp;Data'!$F$96:$ES$96), 0)</f>
        <v>0</v>
      </c>
      <c r="M127" s="58">
        <f>IFERROR(_xlfn.XLOOKUP(M122, 'Assumptions&amp;Data'!$F$93:$ES$93, 'Assumptions&amp;Data'!$F$96:$ES$96), 0)</f>
        <v>0</v>
      </c>
      <c r="N127" s="58">
        <f>IFERROR(_xlfn.XLOOKUP(N122, 'Assumptions&amp;Data'!$F$93:$ES$93, 'Assumptions&amp;Data'!$F$96:$ES$96), 0)</f>
        <v>0</v>
      </c>
      <c r="O127" s="58">
        <f>IFERROR(_xlfn.XLOOKUP(O122, 'Assumptions&amp;Data'!$F$93:$ES$93, 'Assumptions&amp;Data'!$F$96:$ES$96), 0)</f>
        <v>0</v>
      </c>
      <c r="P127" s="58">
        <f>IFERROR(_xlfn.XLOOKUP(P122, 'Assumptions&amp;Data'!$F$93:$ES$93, 'Assumptions&amp;Data'!$F$96:$ES$96), 0)</f>
        <v>0</v>
      </c>
      <c r="Q127" s="58">
        <f>IFERROR(_xlfn.XLOOKUP(Q122, 'Assumptions&amp;Data'!$F$93:$ES$93, 'Assumptions&amp;Data'!$F$96:$ES$96), 0)</f>
        <v>0</v>
      </c>
      <c r="R127" s="58">
        <f>IFERROR(_xlfn.XLOOKUP(R122, 'Assumptions&amp;Data'!$F$93:$ES$93, 'Assumptions&amp;Data'!$F$96:$ES$96), 0)</f>
        <v>0</v>
      </c>
      <c r="S127" s="58">
        <f>IFERROR(_xlfn.XLOOKUP(S122, 'Assumptions&amp;Data'!$F$93:$ES$93, 'Assumptions&amp;Data'!$F$96:$ES$96), 0)</f>
        <v>0</v>
      </c>
      <c r="T127" s="58">
        <f>IFERROR(_xlfn.XLOOKUP(T122, 'Assumptions&amp;Data'!$F$93:$ES$93, 'Assumptions&amp;Data'!$F$96:$ES$96), 0)</f>
        <v>0</v>
      </c>
      <c r="U127" s="58">
        <f>IFERROR(_xlfn.XLOOKUP(U122, 'Assumptions&amp;Data'!$F$93:$ES$93, 'Assumptions&amp;Data'!$F$96:$ES$96), 0)</f>
        <v>0</v>
      </c>
      <c r="V127" s="58">
        <f>IFERROR(_xlfn.XLOOKUP(V122, 'Assumptions&amp;Data'!$F$93:$ES$93, 'Assumptions&amp;Data'!$F$96:$ES$96), 0)</f>
        <v>0</v>
      </c>
      <c r="W127" s="58">
        <f>IFERROR(_xlfn.XLOOKUP(W122, 'Assumptions&amp;Data'!$F$93:$ES$93, 'Assumptions&amp;Data'!$F$96:$ES$96), 0)</f>
        <v>0</v>
      </c>
      <c r="X127" s="58">
        <f>IFERROR(_xlfn.XLOOKUP(X122, 'Assumptions&amp;Data'!$F$93:$ES$93, 'Assumptions&amp;Data'!$F$96:$ES$96), 0)</f>
        <v>0</v>
      </c>
      <c r="Y127" s="58">
        <f>IFERROR(_xlfn.XLOOKUP(Y122, 'Assumptions&amp;Data'!$F$93:$ES$93, 'Assumptions&amp;Data'!$F$96:$ES$96), 0)</f>
        <v>0</v>
      </c>
      <c r="Z127" s="58">
        <f>IFERROR(_xlfn.XLOOKUP(Z122, 'Assumptions&amp;Data'!$F$93:$ES$93, 'Assumptions&amp;Data'!$F$96:$ES$96), 0)</f>
        <v>0</v>
      </c>
      <c r="AA127" s="58">
        <f>IFERROR(_xlfn.XLOOKUP(AA122, 'Assumptions&amp;Data'!$F$93:$ES$93, 'Assumptions&amp;Data'!$F$96:$ES$96), 0)</f>
        <v>0</v>
      </c>
      <c r="AB127" s="58">
        <f>IFERROR(_xlfn.XLOOKUP(AB122, 'Assumptions&amp;Data'!$F$93:$ES$93, 'Assumptions&amp;Data'!$F$96:$ES$96), 0)</f>
        <v>0</v>
      </c>
      <c r="AC127" s="58">
        <f>IFERROR(_xlfn.XLOOKUP(AC122, 'Assumptions&amp;Data'!$F$93:$ES$93, 'Assumptions&amp;Data'!$F$96:$ES$96), 0)</f>
        <v>0</v>
      </c>
      <c r="AD127" s="58">
        <f>IFERROR(_xlfn.XLOOKUP(AD122, 'Assumptions&amp;Data'!$F$93:$ES$93, 'Assumptions&amp;Data'!$F$96:$ES$96), 0)</f>
        <v>0</v>
      </c>
      <c r="AE127" s="58">
        <f>IFERROR(_xlfn.XLOOKUP(AE122, 'Assumptions&amp;Data'!$F$93:$ES$93, 'Assumptions&amp;Data'!$F$96:$ES$96), 0)</f>
        <v>0</v>
      </c>
      <c r="AF127" s="58">
        <f>IFERROR(_xlfn.XLOOKUP(AF122, 'Assumptions&amp;Data'!$F$93:$ES$93, 'Assumptions&amp;Data'!$F$96:$ES$96), 0)</f>
        <v>0</v>
      </c>
      <c r="AG127" s="58">
        <f>IFERROR(_xlfn.XLOOKUP(AG122, 'Assumptions&amp;Data'!$F$93:$ES$93, 'Assumptions&amp;Data'!$F$96:$ES$96), 0)</f>
        <v>0</v>
      </c>
      <c r="AH127" s="58">
        <f>IFERROR(_xlfn.XLOOKUP(AH122, 'Assumptions&amp;Data'!$F$93:$ES$93, 'Assumptions&amp;Data'!$F$96:$ES$96), 0)</f>
        <v>0</v>
      </c>
      <c r="AI127" s="58">
        <f>IFERROR(_xlfn.XLOOKUP(AI122, 'Assumptions&amp;Data'!$F$93:$ES$93, 'Assumptions&amp;Data'!$F$96:$ES$96), 0)</f>
        <v>0</v>
      </c>
      <c r="AJ127" s="58">
        <f>IFERROR(_xlfn.XLOOKUP(AJ122, 'Assumptions&amp;Data'!$F$93:$ES$93, 'Assumptions&amp;Data'!$F$96:$ES$96), 0)</f>
        <v>0</v>
      </c>
      <c r="AK127" s="58">
        <f>IFERROR(_xlfn.XLOOKUP(AK122, 'Assumptions&amp;Data'!$F$93:$ES$93, 'Assumptions&amp;Data'!$F$96:$ES$96), 0)</f>
        <v>0</v>
      </c>
      <c r="AL127" s="58">
        <f>IFERROR(_xlfn.XLOOKUP(AL122, 'Assumptions&amp;Data'!$F$93:$ES$93, 'Assumptions&amp;Data'!$F$96:$ES$96), 0)</f>
        <v>2.5000000000000001E-2</v>
      </c>
      <c r="AM127" s="58">
        <f>IFERROR(_xlfn.XLOOKUP(AM122, 'Assumptions&amp;Data'!$F$93:$ES$93, 'Assumptions&amp;Data'!$F$96:$ES$96), 0)</f>
        <v>2.5000000000000001E-2</v>
      </c>
      <c r="AN127" s="58">
        <f>IFERROR(_xlfn.XLOOKUP(AN122, 'Assumptions&amp;Data'!$F$93:$ES$93, 'Assumptions&amp;Data'!$F$96:$ES$96), 0)</f>
        <v>2.5000000000000001E-2</v>
      </c>
      <c r="AO127" s="58">
        <f>IFERROR(_xlfn.XLOOKUP(AO122, 'Assumptions&amp;Data'!$F$93:$ES$93, 'Assumptions&amp;Data'!$F$96:$ES$96), 0)</f>
        <v>2.5000000000000001E-2</v>
      </c>
      <c r="AP127" s="58">
        <f>IFERROR(_xlfn.XLOOKUP(AP122, 'Assumptions&amp;Data'!$F$93:$ES$93, 'Assumptions&amp;Data'!$F$96:$ES$96), 0)</f>
        <v>2.5000000000000001E-2</v>
      </c>
      <c r="AQ127" s="58">
        <f>IFERROR(_xlfn.XLOOKUP(AQ122, 'Assumptions&amp;Data'!$F$93:$ES$93, 'Assumptions&amp;Data'!$F$96:$ES$96), 0)</f>
        <v>2.5000000000000001E-2</v>
      </c>
      <c r="AR127" s="58">
        <f>IFERROR(_xlfn.XLOOKUP(AR122, 'Assumptions&amp;Data'!$F$93:$ES$93, 'Assumptions&amp;Data'!$F$96:$ES$96), 0)</f>
        <v>2.5000000000000001E-2</v>
      </c>
      <c r="AS127" s="58">
        <f>IFERROR(_xlfn.XLOOKUP(AS122, 'Assumptions&amp;Data'!$F$93:$ES$93, 'Assumptions&amp;Data'!$F$96:$ES$96), 0)</f>
        <v>2.5000000000000001E-2</v>
      </c>
      <c r="AT127" s="58">
        <f>IFERROR(_xlfn.XLOOKUP(AT122, 'Assumptions&amp;Data'!$F$93:$ES$93, 'Assumptions&amp;Data'!$F$96:$ES$96), 0)</f>
        <v>2.5000000000000001E-2</v>
      </c>
      <c r="AU127" s="58">
        <f>IFERROR(_xlfn.XLOOKUP(AU122, 'Assumptions&amp;Data'!$F$93:$ES$93, 'Assumptions&amp;Data'!$F$96:$ES$96), 0)</f>
        <v>2.5000000000000001E-2</v>
      </c>
      <c r="AV127" s="58">
        <f>IFERROR(_xlfn.XLOOKUP(AV122, 'Assumptions&amp;Data'!$F$93:$ES$93, 'Assumptions&amp;Data'!$F$96:$ES$96), 0)</f>
        <v>2.5000000000000001E-2</v>
      </c>
      <c r="AW127" s="58">
        <f>IFERROR(_xlfn.XLOOKUP(AW122, 'Assumptions&amp;Data'!$F$93:$ES$93, 'Assumptions&amp;Data'!$F$96:$ES$96), 0)</f>
        <v>2.5000000000000001E-2</v>
      </c>
      <c r="AX127" s="58">
        <f>IFERROR(_xlfn.XLOOKUP(AX122, 'Assumptions&amp;Data'!$F$93:$ES$93, 'Assumptions&amp;Data'!$F$96:$ES$96), 0)</f>
        <v>2.5000000000000001E-2</v>
      </c>
      <c r="AY127" s="58">
        <f>IFERROR(_xlfn.XLOOKUP(AY122, 'Assumptions&amp;Data'!$F$93:$ES$93, 'Assumptions&amp;Data'!$F$96:$ES$96), 0)</f>
        <v>2.5000000000000001E-2</v>
      </c>
      <c r="AZ127" s="58">
        <f>IFERROR(_xlfn.XLOOKUP(AZ122, 'Assumptions&amp;Data'!$F$93:$ES$93, 'Assumptions&amp;Data'!$F$96:$ES$96), 0)</f>
        <v>2.5000000000000001E-2</v>
      </c>
      <c r="BA127" s="58">
        <f>IFERROR(_xlfn.XLOOKUP(BA122, 'Assumptions&amp;Data'!$F$93:$ES$93, 'Assumptions&amp;Data'!$F$96:$ES$96), 0)</f>
        <v>2.5000000000000001E-2</v>
      </c>
      <c r="BB127" s="58">
        <f>IFERROR(_xlfn.XLOOKUP(BB122, 'Assumptions&amp;Data'!$F$93:$ES$93, 'Assumptions&amp;Data'!$F$96:$ES$96), 0)</f>
        <v>2.5000000000000001E-2</v>
      </c>
      <c r="BC127" s="58">
        <f>IFERROR(_xlfn.XLOOKUP(BC122, 'Assumptions&amp;Data'!$F$93:$ES$93, 'Assumptions&amp;Data'!$F$96:$ES$96), 0)</f>
        <v>2.5000000000000001E-2</v>
      </c>
      <c r="BD127" s="58">
        <f>IFERROR(_xlfn.XLOOKUP(BD122, 'Assumptions&amp;Data'!$F$93:$ES$93, 'Assumptions&amp;Data'!$F$96:$ES$96), 0)</f>
        <v>2.5000000000000001E-2</v>
      </c>
      <c r="BE127" s="58">
        <f>IFERROR(_xlfn.XLOOKUP(BE122, 'Assumptions&amp;Data'!$F$93:$ES$93, 'Assumptions&amp;Data'!$F$96:$ES$96), 0)</f>
        <v>2.5000000000000001E-2</v>
      </c>
      <c r="BF127" s="58">
        <f>IFERROR(_xlfn.XLOOKUP(BF122, 'Assumptions&amp;Data'!$F$93:$ES$93, 'Assumptions&amp;Data'!$F$96:$ES$96), 0)</f>
        <v>2.5000000000000001E-2</v>
      </c>
      <c r="BG127" s="58">
        <f>IFERROR(_xlfn.XLOOKUP(BG122, 'Assumptions&amp;Data'!$F$93:$ES$93, 'Assumptions&amp;Data'!$F$96:$ES$96), 0)</f>
        <v>2.5000000000000001E-2</v>
      </c>
      <c r="BH127" s="58">
        <f>IFERROR(_xlfn.XLOOKUP(BH122, 'Assumptions&amp;Data'!$F$93:$ES$93, 'Assumptions&amp;Data'!$F$96:$ES$96), 0)</f>
        <v>2.5000000000000001E-2</v>
      </c>
      <c r="BI127" s="58">
        <f>IFERROR(_xlfn.XLOOKUP(BI122, 'Assumptions&amp;Data'!$F$93:$ES$93, 'Assumptions&amp;Data'!$F$96:$ES$96), 0)</f>
        <v>2.5000000000000001E-2</v>
      </c>
      <c r="BJ127" s="58">
        <f>IFERROR(_xlfn.XLOOKUP(BJ122, 'Assumptions&amp;Data'!$F$93:$ES$93, 'Assumptions&amp;Data'!$F$96:$ES$96), 0)</f>
        <v>0.03</v>
      </c>
      <c r="BK127" s="58">
        <f>IFERROR(_xlfn.XLOOKUP(BK122, 'Assumptions&amp;Data'!$F$93:$ES$93, 'Assumptions&amp;Data'!$F$96:$ES$96), 0)</f>
        <v>0.03</v>
      </c>
      <c r="BL127" s="58">
        <f>IFERROR(_xlfn.XLOOKUP(BL122, 'Assumptions&amp;Data'!$F$93:$ES$93, 'Assumptions&amp;Data'!$F$96:$ES$96), 0)</f>
        <v>0.03</v>
      </c>
      <c r="BM127" s="58">
        <f>IFERROR(_xlfn.XLOOKUP(BM122, 'Assumptions&amp;Data'!$F$93:$ES$93, 'Assumptions&amp;Data'!$F$96:$ES$96), 0)</f>
        <v>0.03</v>
      </c>
      <c r="BN127" s="58">
        <f>IFERROR(_xlfn.XLOOKUP(BN122, 'Assumptions&amp;Data'!$F$93:$ES$93, 'Assumptions&amp;Data'!$F$96:$ES$96), 0)</f>
        <v>0.03</v>
      </c>
      <c r="BO127" s="58">
        <f>IFERROR(_xlfn.XLOOKUP(BO122, 'Assumptions&amp;Data'!$F$93:$ES$93, 'Assumptions&amp;Data'!$F$96:$ES$96), 0)</f>
        <v>0.03</v>
      </c>
      <c r="BP127" s="58">
        <f>IFERROR(_xlfn.XLOOKUP(BP122, 'Assumptions&amp;Data'!$F$93:$ES$93, 'Assumptions&amp;Data'!$F$96:$ES$96), 0)</f>
        <v>0.03</v>
      </c>
      <c r="BQ127" s="58">
        <f>IFERROR(_xlfn.XLOOKUP(BQ122, 'Assumptions&amp;Data'!$F$93:$ES$93, 'Assumptions&amp;Data'!$F$96:$ES$96), 0)</f>
        <v>0.03</v>
      </c>
      <c r="BR127" s="58">
        <f>IFERROR(_xlfn.XLOOKUP(BR122, 'Assumptions&amp;Data'!$F$93:$ES$93, 'Assumptions&amp;Data'!$F$96:$ES$96), 0)</f>
        <v>0.03</v>
      </c>
      <c r="BS127" s="58">
        <f>IFERROR(_xlfn.XLOOKUP(BS122, 'Assumptions&amp;Data'!$F$93:$ES$93, 'Assumptions&amp;Data'!$F$96:$ES$96), 0)</f>
        <v>0.03</v>
      </c>
      <c r="BT127" s="58">
        <f>IFERROR(_xlfn.XLOOKUP(BT122, 'Assumptions&amp;Data'!$F$93:$ES$93, 'Assumptions&amp;Data'!$F$96:$ES$96), 0)</f>
        <v>0.03</v>
      </c>
      <c r="BU127" s="58">
        <f>IFERROR(_xlfn.XLOOKUP(BU122, 'Assumptions&amp;Data'!$F$93:$ES$93, 'Assumptions&amp;Data'!$F$96:$ES$96), 0)</f>
        <v>0.03</v>
      </c>
      <c r="BV127" s="58">
        <f>IFERROR(_xlfn.XLOOKUP(BV122, 'Assumptions&amp;Data'!$F$93:$ES$93, 'Assumptions&amp;Data'!$F$96:$ES$96), 0)</f>
        <v>3.999999999999948E-2</v>
      </c>
      <c r="BW127" s="58">
        <f>IFERROR(_xlfn.XLOOKUP(BW122, 'Assumptions&amp;Data'!$F$93:$ES$93, 'Assumptions&amp;Data'!$F$96:$ES$96), 0)</f>
        <v>0</v>
      </c>
      <c r="BX127" s="58">
        <f>IFERROR(_xlfn.XLOOKUP(BX122, 'Assumptions&amp;Data'!$F$93:$ES$93, 'Assumptions&amp;Data'!$F$96:$ES$96), 0)</f>
        <v>0</v>
      </c>
      <c r="BY127" s="58">
        <f>IFERROR(_xlfn.XLOOKUP(BY122, 'Assumptions&amp;Data'!$F$93:$ES$93, 'Assumptions&amp;Data'!$F$96:$ES$96), 0)</f>
        <v>0</v>
      </c>
      <c r="BZ127" s="58">
        <f>IFERROR(_xlfn.XLOOKUP(BZ122, 'Assumptions&amp;Data'!$F$93:$ES$93, 'Assumptions&amp;Data'!$F$96:$ES$96), 0)</f>
        <v>0</v>
      </c>
      <c r="CA127" s="58">
        <f>IFERROR(_xlfn.XLOOKUP(CA122, 'Assumptions&amp;Data'!$F$93:$ES$93, 'Assumptions&amp;Data'!$F$96:$ES$96), 0)</f>
        <v>0</v>
      </c>
      <c r="CB127" s="58">
        <f>IFERROR(_xlfn.XLOOKUP(CB122, 'Assumptions&amp;Data'!$F$93:$ES$93, 'Assumptions&amp;Data'!$F$96:$ES$96), 0)</f>
        <v>0</v>
      </c>
      <c r="CC127" s="58">
        <f>IFERROR(_xlfn.XLOOKUP(CC122, 'Assumptions&amp;Data'!$F$93:$ES$93, 'Assumptions&amp;Data'!$F$96:$ES$96), 0)</f>
        <v>0</v>
      </c>
      <c r="CD127" s="58">
        <f>IFERROR(_xlfn.XLOOKUP(CD122, 'Assumptions&amp;Data'!$F$93:$ES$93, 'Assumptions&amp;Data'!$F$96:$ES$96), 0)</f>
        <v>0</v>
      </c>
      <c r="CE127" s="58">
        <f>IFERROR(_xlfn.XLOOKUP(CE122, 'Assumptions&amp;Data'!$F$93:$ES$93, 'Assumptions&amp;Data'!$F$96:$ES$96), 0)</f>
        <v>0</v>
      </c>
      <c r="CF127" s="58">
        <f>IFERROR(_xlfn.XLOOKUP(CF122, 'Assumptions&amp;Data'!$F$93:$ES$93, 'Assumptions&amp;Data'!$F$96:$ES$96), 0)</f>
        <v>0</v>
      </c>
      <c r="CG127" s="58">
        <f>IFERROR(_xlfn.XLOOKUP(CG122, 'Assumptions&amp;Data'!$F$93:$ES$93, 'Assumptions&amp;Data'!$F$96:$ES$96), 0)</f>
        <v>0</v>
      </c>
      <c r="CH127" s="58">
        <f>IFERROR(_xlfn.XLOOKUP(CH122, 'Assumptions&amp;Data'!$F$93:$ES$93, 'Assumptions&amp;Data'!$F$96:$ES$96), 0)</f>
        <v>0</v>
      </c>
      <c r="CI127" s="58">
        <f>IFERROR(_xlfn.XLOOKUP(CI122, 'Assumptions&amp;Data'!$F$93:$ES$93, 'Assumptions&amp;Data'!$F$96:$ES$96), 0)</f>
        <v>0</v>
      </c>
      <c r="CJ127" s="58">
        <f>IFERROR(_xlfn.XLOOKUP(CJ122, 'Assumptions&amp;Data'!$F$93:$ES$93, 'Assumptions&amp;Data'!$F$96:$ES$96), 0)</f>
        <v>0</v>
      </c>
      <c r="CK127" s="58">
        <f>IFERROR(_xlfn.XLOOKUP(CK122, 'Assumptions&amp;Data'!$F$93:$ES$93, 'Assumptions&amp;Data'!$F$96:$ES$96), 0)</f>
        <v>0</v>
      </c>
      <c r="CL127" s="58">
        <f>IFERROR(_xlfn.XLOOKUP(CL122, 'Assumptions&amp;Data'!$F$93:$ES$93, 'Assumptions&amp;Data'!$F$96:$ES$96), 0)</f>
        <v>0</v>
      </c>
      <c r="CM127" s="58">
        <f>IFERROR(_xlfn.XLOOKUP(CM122, 'Assumptions&amp;Data'!$F$93:$ES$93, 'Assumptions&amp;Data'!$F$96:$ES$96), 0)</f>
        <v>0</v>
      </c>
      <c r="CN127" s="58">
        <f>IFERROR(_xlfn.XLOOKUP(CN122, 'Assumptions&amp;Data'!$F$93:$ES$93, 'Assumptions&amp;Data'!$F$96:$ES$96), 0)</f>
        <v>0</v>
      </c>
      <c r="CO127" s="58">
        <f>IFERROR(_xlfn.XLOOKUP(CO122, 'Assumptions&amp;Data'!$F$93:$ES$93, 'Assumptions&amp;Data'!$F$96:$ES$96), 0)</f>
        <v>0</v>
      </c>
      <c r="CP127" s="58">
        <f>IFERROR(_xlfn.XLOOKUP(CP122, 'Assumptions&amp;Data'!$F$93:$ES$93, 'Assumptions&amp;Data'!$F$96:$ES$96), 0)</f>
        <v>0</v>
      </c>
      <c r="CQ127" s="58">
        <f>IFERROR(_xlfn.XLOOKUP(CQ122, 'Assumptions&amp;Data'!$F$93:$ES$93, 'Assumptions&amp;Data'!$F$96:$ES$96), 0)</f>
        <v>0</v>
      </c>
      <c r="CR127" s="58">
        <f>IFERROR(_xlfn.XLOOKUP(CR122, 'Assumptions&amp;Data'!$F$93:$ES$93, 'Assumptions&amp;Data'!$F$96:$ES$96), 0)</f>
        <v>0</v>
      </c>
      <c r="CS127" s="58">
        <f>IFERROR(_xlfn.XLOOKUP(CS122, 'Assumptions&amp;Data'!$F$93:$ES$93, 'Assumptions&amp;Data'!$F$96:$ES$96), 0)</f>
        <v>0</v>
      </c>
      <c r="CT127" s="58">
        <f>IFERROR(_xlfn.XLOOKUP(CT122, 'Assumptions&amp;Data'!$F$93:$ES$93, 'Assumptions&amp;Data'!$F$96:$ES$96), 0)</f>
        <v>0</v>
      </c>
      <c r="CU127" s="58">
        <f>IFERROR(_xlfn.XLOOKUP(CU122, 'Assumptions&amp;Data'!$F$93:$ES$93, 'Assumptions&amp;Data'!$F$96:$ES$96), 0)</f>
        <v>0</v>
      </c>
      <c r="CV127" s="58">
        <f>IFERROR(_xlfn.XLOOKUP(CV122, 'Assumptions&amp;Data'!$F$93:$ES$93, 'Assumptions&amp;Data'!$F$96:$ES$96), 0)</f>
        <v>0</v>
      </c>
      <c r="CW127" s="58">
        <f>IFERROR(_xlfn.XLOOKUP(CW122, 'Assumptions&amp;Data'!$F$93:$ES$93, 'Assumptions&amp;Data'!$F$96:$ES$96), 0)</f>
        <v>0</v>
      </c>
      <c r="CX127" s="58">
        <f>IFERROR(_xlfn.XLOOKUP(CX122, 'Assumptions&amp;Data'!$F$93:$ES$93, 'Assumptions&amp;Data'!$F$96:$ES$96), 0)</f>
        <v>0</v>
      </c>
      <c r="CY127" s="58">
        <f>IFERROR(_xlfn.XLOOKUP(CY122, 'Assumptions&amp;Data'!$F$93:$ES$93, 'Assumptions&amp;Data'!$F$96:$ES$96), 0)</f>
        <v>0</v>
      </c>
      <c r="CZ127" s="58">
        <f>IFERROR(_xlfn.XLOOKUP(CZ122, 'Assumptions&amp;Data'!$F$93:$ES$93, 'Assumptions&amp;Data'!$F$96:$ES$96), 0)</f>
        <v>0</v>
      </c>
      <c r="DA127" s="58">
        <f>IFERROR(_xlfn.XLOOKUP(DA122, 'Assumptions&amp;Data'!$F$93:$ES$93, 'Assumptions&amp;Data'!$F$96:$ES$96), 0)</f>
        <v>0</v>
      </c>
      <c r="DB127" s="58">
        <f>IFERROR(_xlfn.XLOOKUP(DB122, 'Assumptions&amp;Data'!$F$93:$ES$93, 'Assumptions&amp;Data'!$F$96:$ES$96), 0)</f>
        <v>0</v>
      </c>
      <c r="DC127" s="58">
        <f>IFERROR(_xlfn.XLOOKUP(DC122, 'Assumptions&amp;Data'!$F$93:$ES$93, 'Assumptions&amp;Data'!$F$96:$ES$96), 0)</f>
        <v>0</v>
      </c>
      <c r="DD127" s="58">
        <f>IFERROR(_xlfn.XLOOKUP(DD122, 'Assumptions&amp;Data'!$F$93:$ES$93, 'Assumptions&amp;Data'!$F$96:$ES$96), 0)</f>
        <v>0</v>
      </c>
      <c r="DE127" s="58">
        <f>IFERROR(_xlfn.XLOOKUP(DE122, 'Assumptions&amp;Data'!$F$93:$ES$93, 'Assumptions&amp;Data'!$F$96:$ES$96), 0)</f>
        <v>0</v>
      </c>
      <c r="DF127" s="58">
        <f>IFERROR(_xlfn.XLOOKUP(DF122, 'Assumptions&amp;Data'!$F$93:$ES$93, 'Assumptions&amp;Data'!$F$96:$ES$96), 0)</f>
        <v>0</v>
      </c>
      <c r="DG127" s="58">
        <f>IFERROR(_xlfn.XLOOKUP(DG122, 'Assumptions&amp;Data'!$F$93:$ES$93, 'Assumptions&amp;Data'!$F$96:$ES$96), 0)</f>
        <v>0</v>
      </c>
      <c r="DH127" s="58">
        <f>IFERROR(_xlfn.XLOOKUP(DH122, 'Assumptions&amp;Data'!$F$93:$ES$93, 'Assumptions&amp;Data'!$F$96:$ES$96), 0)</f>
        <v>0</v>
      </c>
      <c r="DI127" s="58">
        <f>IFERROR(_xlfn.XLOOKUP(DI122, 'Assumptions&amp;Data'!$F$93:$ES$93, 'Assumptions&amp;Data'!$F$96:$ES$96), 0)</f>
        <v>0</v>
      </c>
      <c r="DJ127" s="58">
        <f>IFERROR(_xlfn.XLOOKUP(DJ122, 'Assumptions&amp;Data'!$F$93:$ES$93, 'Assumptions&amp;Data'!$F$96:$ES$96), 0)</f>
        <v>0</v>
      </c>
      <c r="DK127" s="58">
        <f>IFERROR(_xlfn.XLOOKUP(DK122, 'Assumptions&amp;Data'!$F$93:$ES$93, 'Assumptions&amp;Data'!$F$96:$ES$96), 0)</f>
        <v>0</v>
      </c>
      <c r="DL127" s="58">
        <f>IFERROR(_xlfn.XLOOKUP(DL122, 'Assumptions&amp;Data'!$F$93:$ES$93, 'Assumptions&amp;Data'!$F$96:$ES$96), 0)</f>
        <v>0</v>
      </c>
      <c r="DM127" s="58">
        <f>IFERROR(_xlfn.XLOOKUP(DM122, 'Assumptions&amp;Data'!$F$93:$ES$93, 'Assumptions&amp;Data'!$F$96:$ES$96), 0)</f>
        <v>0</v>
      </c>
      <c r="DN127" s="58">
        <f>IFERROR(_xlfn.XLOOKUP(DN122, 'Assumptions&amp;Data'!$F$93:$ES$93, 'Assumptions&amp;Data'!$F$96:$ES$96), 0)</f>
        <v>0</v>
      </c>
      <c r="DO127" s="58">
        <f>IFERROR(_xlfn.XLOOKUP(DO122, 'Assumptions&amp;Data'!$F$93:$ES$93, 'Assumptions&amp;Data'!$F$96:$ES$96), 0)</f>
        <v>0</v>
      </c>
      <c r="DP127" s="58">
        <f>IFERROR(_xlfn.XLOOKUP(DP122, 'Assumptions&amp;Data'!$F$93:$ES$93, 'Assumptions&amp;Data'!$F$96:$ES$96), 0)</f>
        <v>0</v>
      </c>
      <c r="DQ127" s="58">
        <f>IFERROR(_xlfn.XLOOKUP(DQ122, 'Assumptions&amp;Data'!$F$93:$ES$93, 'Assumptions&amp;Data'!$F$96:$ES$96), 0)</f>
        <v>0</v>
      </c>
      <c r="DR127" s="58">
        <f>IFERROR(_xlfn.XLOOKUP(DR122, 'Assumptions&amp;Data'!$F$93:$ES$93, 'Assumptions&amp;Data'!$F$96:$ES$96), 0)</f>
        <v>0</v>
      </c>
      <c r="DS127" s="58">
        <f>IFERROR(_xlfn.XLOOKUP(DS122, 'Assumptions&amp;Data'!$F$93:$ES$93, 'Assumptions&amp;Data'!$F$96:$ES$96), 0)</f>
        <v>0</v>
      </c>
      <c r="DT127" s="58">
        <f>IFERROR(_xlfn.XLOOKUP(DT122, 'Assumptions&amp;Data'!$F$93:$ES$93, 'Assumptions&amp;Data'!$F$96:$ES$96), 0)</f>
        <v>0</v>
      </c>
      <c r="DU127" s="58">
        <f>IFERROR(_xlfn.XLOOKUP(DU122, 'Assumptions&amp;Data'!$F$93:$ES$93, 'Assumptions&amp;Data'!$F$96:$ES$96), 0)</f>
        <v>0</v>
      </c>
      <c r="DV127" s="58">
        <f>IFERROR(_xlfn.XLOOKUP(DV122, 'Assumptions&amp;Data'!$F$93:$ES$93, 'Assumptions&amp;Data'!$F$96:$ES$96), 0)</f>
        <v>0</v>
      </c>
      <c r="DW127" s="58">
        <f>IFERROR(_xlfn.XLOOKUP(DW122, 'Assumptions&amp;Data'!$F$93:$ES$93, 'Assumptions&amp;Data'!$F$96:$ES$96), 0)</f>
        <v>0</v>
      </c>
      <c r="DX127" s="58">
        <f>IFERROR(_xlfn.XLOOKUP(DX122, 'Assumptions&amp;Data'!$F$93:$ES$93, 'Assumptions&amp;Data'!$F$96:$ES$96), 0)</f>
        <v>0</v>
      </c>
      <c r="DY127" s="58">
        <f>IFERROR(_xlfn.XLOOKUP(DY122, 'Assumptions&amp;Data'!$F$93:$ES$93, 'Assumptions&amp;Data'!$F$96:$ES$96), 0)</f>
        <v>0</v>
      </c>
      <c r="DZ127" s="58">
        <f>IFERROR(_xlfn.XLOOKUP(DZ122, 'Assumptions&amp;Data'!$F$93:$ES$93, 'Assumptions&amp;Data'!$F$96:$ES$96), 0)</f>
        <v>0</v>
      </c>
      <c r="EA127" s="58">
        <f>IFERROR(_xlfn.XLOOKUP(EA122, 'Assumptions&amp;Data'!$F$93:$ES$93, 'Assumptions&amp;Data'!$F$96:$ES$96), 0)</f>
        <v>0</v>
      </c>
      <c r="EB127" s="58">
        <f>IFERROR(_xlfn.XLOOKUP(EB122, 'Assumptions&amp;Data'!$F$93:$ES$93, 'Assumptions&amp;Data'!$F$96:$ES$96), 0)</f>
        <v>0</v>
      </c>
      <c r="EC127" s="58">
        <f>IFERROR(_xlfn.XLOOKUP(EC122, 'Assumptions&amp;Data'!$F$93:$ES$93, 'Assumptions&amp;Data'!$F$96:$ES$96), 0)</f>
        <v>0</v>
      </c>
      <c r="ED127" s="58">
        <f>IFERROR(_xlfn.XLOOKUP(ED122, 'Assumptions&amp;Data'!$F$93:$ES$93, 'Assumptions&amp;Data'!$F$96:$ES$96), 0)</f>
        <v>0</v>
      </c>
      <c r="EE127" s="58">
        <f>IFERROR(_xlfn.XLOOKUP(EE122, 'Assumptions&amp;Data'!$F$93:$ES$93, 'Assumptions&amp;Data'!$F$96:$ES$96), 0)</f>
        <v>0</v>
      </c>
      <c r="EF127" s="58">
        <f>IFERROR(_xlfn.XLOOKUP(EF122, 'Assumptions&amp;Data'!$F$93:$ES$93, 'Assumptions&amp;Data'!$F$96:$ES$96), 0)</f>
        <v>0</v>
      </c>
      <c r="EG127" s="58">
        <f>IFERROR(_xlfn.XLOOKUP(EG122, 'Assumptions&amp;Data'!$F$93:$ES$93, 'Assumptions&amp;Data'!$F$96:$ES$96), 0)</f>
        <v>0</v>
      </c>
      <c r="EH127" s="58">
        <f>IFERROR(_xlfn.XLOOKUP(EH122, 'Assumptions&amp;Data'!$F$93:$ES$93, 'Assumptions&amp;Data'!$F$96:$ES$96), 0)</f>
        <v>0</v>
      </c>
      <c r="EI127" s="58">
        <f>IFERROR(_xlfn.XLOOKUP(EI122, 'Assumptions&amp;Data'!$F$93:$ES$93, 'Assumptions&amp;Data'!$F$96:$ES$96), 0)</f>
        <v>0</v>
      </c>
      <c r="EJ127" s="58">
        <f>IFERROR(_xlfn.XLOOKUP(EJ122, 'Assumptions&amp;Data'!$F$93:$ES$93, 'Assumptions&amp;Data'!$F$96:$ES$96), 0)</f>
        <v>0</v>
      </c>
      <c r="EK127" s="58">
        <f>IFERROR(_xlfn.XLOOKUP(EK122, 'Assumptions&amp;Data'!$F$93:$ES$93, 'Assumptions&amp;Data'!$F$96:$ES$96), 0)</f>
        <v>0</v>
      </c>
      <c r="EL127" s="58">
        <f>IFERROR(_xlfn.XLOOKUP(EL122, 'Assumptions&amp;Data'!$F$93:$ES$93, 'Assumptions&amp;Data'!$F$96:$ES$96), 0)</f>
        <v>0</v>
      </c>
      <c r="EM127" s="58">
        <f>IFERROR(_xlfn.XLOOKUP(EM122, 'Assumptions&amp;Data'!$F$93:$ES$93, 'Assumptions&amp;Data'!$F$96:$ES$96), 0)</f>
        <v>0</v>
      </c>
      <c r="EN127" s="58">
        <f>IFERROR(_xlfn.XLOOKUP(EN122, 'Assumptions&amp;Data'!$F$93:$ES$93, 'Assumptions&amp;Data'!$F$96:$ES$96), 0)</f>
        <v>0</v>
      </c>
      <c r="EO127" s="58">
        <f>IFERROR(_xlfn.XLOOKUP(EO122, 'Assumptions&amp;Data'!$F$93:$ES$93, 'Assumptions&amp;Data'!$F$96:$ES$96), 0)</f>
        <v>0</v>
      </c>
      <c r="EP127" s="58">
        <f>IFERROR(_xlfn.XLOOKUP(EP122, 'Assumptions&amp;Data'!$F$93:$ES$93, 'Assumptions&amp;Data'!$F$96:$ES$96), 0)</f>
        <v>0</v>
      </c>
      <c r="EQ127" s="58">
        <f>IFERROR(_xlfn.XLOOKUP(EQ122, 'Assumptions&amp;Data'!$F$93:$ES$93, 'Assumptions&amp;Data'!$F$96:$ES$96), 0)</f>
        <v>0</v>
      </c>
      <c r="ER127" s="58">
        <f>IFERROR(_xlfn.XLOOKUP(ER122, 'Assumptions&amp;Data'!$F$93:$ES$93, 'Assumptions&amp;Data'!$F$96:$ES$96), 0)</f>
        <v>0</v>
      </c>
      <c r="ES127" s="58">
        <f>IFERROR(_xlfn.XLOOKUP(ES122, 'Assumptions&amp;Data'!$F$93:$ES$93, 'Assumptions&amp;Data'!$F$96:$ES$96), 0)</f>
        <v>0</v>
      </c>
      <c r="ET127" s="58">
        <f>IFERROR(_xlfn.XLOOKUP(ET122, 'Assumptions&amp;Data'!$F$93:$ES$93, 'Assumptions&amp;Data'!$F$96:$ES$96), 0)</f>
        <v>0</v>
      </c>
      <c r="EU127" s="58">
        <f>IFERROR(_xlfn.XLOOKUP(EU122, 'Assumptions&amp;Data'!$F$93:$ES$93, 'Assumptions&amp;Data'!$F$96:$ES$96), 0)</f>
        <v>0</v>
      </c>
      <c r="EV127" s="58">
        <f>IFERROR(_xlfn.XLOOKUP(EV122, 'Assumptions&amp;Data'!$F$93:$ES$93, 'Assumptions&amp;Data'!$F$96:$ES$96), 0)</f>
        <v>0</v>
      </c>
      <c r="EW127" s="58">
        <f>IFERROR(_xlfn.XLOOKUP(EW122, 'Assumptions&amp;Data'!$F$93:$ES$93, 'Assumptions&amp;Data'!$F$96:$ES$96), 0)</f>
        <v>0</v>
      </c>
      <c r="EX127" s="58">
        <f>IFERROR(_xlfn.XLOOKUP(EX122, 'Assumptions&amp;Data'!$F$93:$ES$93, 'Assumptions&amp;Data'!$F$96:$ES$96), 0)</f>
        <v>0</v>
      </c>
      <c r="EY127" s="58">
        <f>IFERROR(_xlfn.XLOOKUP(EY122, 'Assumptions&amp;Data'!$F$93:$ES$93, 'Assumptions&amp;Data'!$F$96:$ES$96), 0)</f>
        <v>0</v>
      </c>
      <c r="EZ127" s="58">
        <f>IFERROR(_xlfn.XLOOKUP(EZ122, 'Assumptions&amp;Data'!$F$93:$ES$93, 'Assumptions&amp;Data'!$F$96:$ES$96), 0)</f>
        <v>0</v>
      </c>
      <c r="FA127" s="58">
        <f>IFERROR(_xlfn.XLOOKUP(FA122, 'Assumptions&amp;Data'!$F$93:$ES$93, 'Assumptions&amp;Data'!$F$96:$ES$96), 0)</f>
        <v>0</v>
      </c>
      <c r="FB127" s="58">
        <f>IFERROR(_xlfn.XLOOKUP(FB122, 'Assumptions&amp;Data'!$F$93:$ES$93, 'Assumptions&amp;Data'!$F$96:$ES$96), 0)</f>
        <v>0</v>
      </c>
      <c r="FC127" s="58">
        <f>IFERROR(_xlfn.XLOOKUP(FC122, 'Assumptions&amp;Data'!$F$93:$ES$93, 'Assumptions&amp;Data'!$F$96:$ES$96), 0)</f>
        <v>0</v>
      </c>
      <c r="FD127" s="58">
        <f>IFERROR(_xlfn.XLOOKUP(FD122, 'Assumptions&amp;Data'!$F$93:$ES$93, 'Assumptions&amp;Data'!$F$96:$ES$96), 0)</f>
        <v>0</v>
      </c>
      <c r="FE127" s="58">
        <f>IFERROR(_xlfn.XLOOKUP(FE122, 'Assumptions&amp;Data'!$F$93:$ES$93, 'Assumptions&amp;Data'!$F$96:$ES$96), 0)</f>
        <v>0</v>
      </c>
      <c r="FF127" s="58">
        <f>IFERROR(_xlfn.XLOOKUP(FF122, 'Assumptions&amp;Data'!$F$93:$ES$93, 'Assumptions&amp;Data'!$F$96:$ES$96), 0)</f>
        <v>0</v>
      </c>
      <c r="FG127" s="58">
        <f>IFERROR(_xlfn.XLOOKUP(FG122, 'Assumptions&amp;Data'!$F$93:$ES$93, 'Assumptions&amp;Data'!$F$96:$ES$96), 0)</f>
        <v>0</v>
      </c>
      <c r="FH127" s="58">
        <f>IFERROR(_xlfn.XLOOKUP(FH122, 'Assumptions&amp;Data'!$F$93:$ES$93, 'Assumptions&amp;Data'!$F$96:$ES$96), 0)</f>
        <v>0</v>
      </c>
      <c r="FI127" s="58">
        <f>IFERROR(_xlfn.XLOOKUP(FI122, 'Assumptions&amp;Data'!$F$93:$ES$93, 'Assumptions&amp;Data'!$F$96:$ES$96), 0)</f>
        <v>0</v>
      </c>
      <c r="FJ127" s="58">
        <f>IFERROR(_xlfn.XLOOKUP(FJ122, 'Assumptions&amp;Data'!$F$93:$ES$93, 'Assumptions&amp;Data'!$F$96:$ES$96), 0)</f>
        <v>0</v>
      </c>
      <c r="FK127" s="58">
        <f>IFERROR(_xlfn.XLOOKUP(FK122, 'Assumptions&amp;Data'!$F$93:$ES$93, 'Assumptions&amp;Data'!$F$96:$ES$96), 0)</f>
        <v>0</v>
      </c>
      <c r="FL127" s="58">
        <f>IFERROR(_xlfn.XLOOKUP(FL122, 'Assumptions&amp;Data'!$F$93:$ES$93, 'Assumptions&amp;Data'!$F$96:$ES$96), 0)</f>
        <v>0</v>
      </c>
      <c r="FM127" s="58">
        <f>IFERROR(_xlfn.XLOOKUP(FM122, 'Assumptions&amp;Data'!$F$93:$ES$93, 'Assumptions&amp;Data'!$F$96:$ES$96), 0)</f>
        <v>0</v>
      </c>
      <c r="FN127" s="58">
        <f>IFERROR(_xlfn.XLOOKUP(FN122, 'Assumptions&amp;Data'!$F$93:$ES$93, 'Assumptions&amp;Data'!$F$96:$ES$96), 0)</f>
        <v>0</v>
      </c>
      <c r="FO127" s="58">
        <f>IFERROR(_xlfn.XLOOKUP(FO122, 'Assumptions&amp;Data'!$F$93:$ES$93, 'Assumptions&amp;Data'!$F$96:$ES$96), 0)</f>
        <v>0</v>
      </c>
    </row>
    <row r="128" spans="1:171" x14ac:dyDescent="0.3">
      <c r="F128" s="161">
        <f>SUM(F125:F127)</f>
        <v>0</v>
      </c>
      <c r="G128" s="161">
        <f t="shared" ref="G128:BR128" si="217">SUM(G125:G127)</f>
        <v>0</v>
      </c>
      <c r="H128" s="161">
        <f t="shared" si="217"/>
        <v>0</v>
      </c>
      <c r="I128" s="161">
        <f t="shared" si="217"/>
        <v>0</v>
      </c>
      <c r="J128" s="161">
        <f t="shared" si="217"/>
        <v>0</v>
      </c>
      <c r="K128" s="161">
        <f t="shared" si="217"/>
        <v>0</v>
      </c>
      <c r="L128" s="161">
        <f t="shared" si="217"/>
        <v>0</v>
      </c>
      <c r="M128" s="161">
        <f t="shared" si="217"/>
        <v>0</v>
      </c>
      <c r="N128" s="161">
        <f t="shared" si="217"/>
        <v>2.5000000000000001E-2</v>
      </c>
      <c r="O128" s="161">
        <f t="shared" si="217"/>
        <v>2.5000000000000001E-2</v>
      </c>
      <c r="P128" s="161">
        <f t="shared" si="217"/>
        <v>2.5000000000000001E-2</v>
      </c>
      <c r="Q128" s="161">
        <f t="shared" si="217"/>
        <v>2.5000000000000001E-2</v>
      </c>
      <c r="R128" s="161">
        <f t="shared" si="217"/>
        <v>2.5000000000000001E-2</v>
      </c>
      <c r="S128" s="161">
        <f t="shared" si="217"/>
        <v>2.5000000000000001E-2</v>
      </c>
      <c r="T128" s="161">
        <f t="shared" si="217"/>
        <v>2.5000000000000001E-2</v>
      </c>
      <c r="U128" s="161">
        <f t="shared" si="217"/>
        <v>2.5000000000000001E-2</v>
      </c>
      <c r="V128" s="161">
        <f t="shared" si="217"/>
        <v>2.5000000000000001E-2</v>
      </c>
      <c r="W128" s="161">
        <f t="shared" si="217"/>
        <v>2.5000000000000001E-2</v>
      </c>
      <c r="X128" s="161">
        <f t="shared" si="217"/>
        <v>2.5000000000000001E-2</v>
      </c>
      <c r="Y128" s="161">
        <f t="shared" si="217"/>
        <v>2.5000000000000001E-2</v>
      </c>
      <c r="Z128" s="161">
        <f t="shared" si="217"/>
        <v>0.05</v>
      </c>
      <c r="AA128" s="161">
        <f t="shared" si="217"/>
        <v>0.05</v>
      </c>
      <c r="AB128" s="161">
        <f t="shared" si="217"/>
        <v>5.5E-2</v>
      </c>
      <c r="AC128" s="161">
        <f t="shared" si="217"/>
        <v>5.5E-2</v>
      </c>
      <c r="AD128" s="161">
        <f t="shared" si="217"/>
        <v>5.5E-2</v>
      </c>
      <c r="AE128" s="161">
        <f t="shared" si="217"/>
        <v>5.5E-2</v>
      </c>
      <c r="AF128" s="161">
        <f t="shared" si="217"/>
        <v>5.5E-2</v>
      </c>
      <c r="AG128" s="161">
        <f t="shared" si="217"/>
        <v>5.5E-2</v>
      </c>
      <c r="AH128" s="161">
        <f t="shared" si="217"/>
        <v>5.5E-2</v>
      </c>
      <c r="AI128" s="161">
        <f t="shared" si="217"/>
        <v>5.5E-2</v>
      </c>
      <c r="AJ128" s="161">
        <f t="shared" si="217"/>
        <v>5.5E-2</v>
      </c>
      <c r="AK128" s="161">
        <f t="shared" si="217"/>
        <v>5.5E-2</v>
      </c>
      <c r="AL128" s="161">
        <f t="shared" si="217"/>
        <v>0.08</v>
      </c>
      <c r="AM128" s="161">
        <f t="shared" si="217"/>
        <v>0.08</v>
      </c>
      <c r="AN128" s="161">
        <f t="shared" si="217"/>
        <v>8.4999999999999992E-2</v>
      </c>
      <c r="AO128" s="161">
        <f t="shared" si="217"/>
        <v>8.4999999999999992E-2</v>
      </c>
      <c r="AP128" s="161">
        <f t="shared" si="217"/>
        <v>0.10500000000000001</v>
      </c>
      <c r="AQ128" s="161">
        <f t="shared" si="217"/>
        <v>0.10500000000000001</v>
      </c>
      <c r="AR128" s="161">
        <f t="shared" si="217"/>
        <v>0.10500000000000001</v>
      </c>
      <c r="AS128" s="161">
        <f t="shared" si="217"/>
        <v>0.10500000000000001</v>
      </c>
      <c r="AT128" s="161">
        <f t="shared" si="217"/>
        <v>8.4999999999999465E-2</v>
      </c>
      <c r="AU128" s="161">
        <f t="shared" si="217"/>
        <v>5.5E-2</v>
      </c>
      <c r="AV128" s="161">
        <f t="shared" si="217"/>
        <v>5.5E-2</v>
      </c>
      <c r="AW128" s="161">
        <f t="shared" si="217"/>
        <v>5.5E-2</v>
      </c>
      <c r="AX128" s="161">
        <f t="shared" si="217"/>
        <v>5.5E-2</v>
      </c>
      <c r="AY128" s="161">
        <f t="shared" si="217"/>
        <v>5.5E-2</v>
      </c>
      <c r="AZ128" s="161">
        <f t="shared" si="217"/>
        <v>5.5E-2</v>
      </c>
      <c r="BA128" s="161">
        <f t="shared" si="217"/>
        <v>5.5E-2</v>
      </c>
      <c r="BB128" s="161">
        <f t="shared" si="217"/>
        <v>7.5000000000000011E-2</v>
      </c>
      <c r="BC128" s="161">
        <f t="shared" si="217"/>
        <v>7.5000000000000011E-2</v>
      </c>
      <c r="BD128" s="161">
        <f t="shared" si="217"/>
        <v>7.5000000000000011E-2</v>
      </c>
      <c r="BE128" s="161">
        <f t="shared" si="217"/>
        <v>7.5000000000000011E-2</v>
      </c>
      <c r="BF128" s="161">
        <f t="shared" si="217"/>
        <v>5.4999999999999473E-2</v>
      </c>
      <c r="BG128" s="161">
        <f t="shared" si="217"/>
        <v>2.5000000000000001E-2</v>
      </c>
      <c r="BH128" s="161">
        <f t="shared" si="217"/>
        <v>2.5000000000000001E-2</v>
      </c>
      <c r="BI128" s="161">
        <f t="shared" si="217"/>
        <v>2.5000000000000001E-2</v>
      </c>
      <c r="BJ128" s="161">
        <f t="shared" si="217"/>
        <v>0.03</v>
      </c>
      <c r="BK128" s="161">
        <f t="shared" si="217"/>
        <v>0.03</v>
      </c>
      <c r="BL128" s="161">
        <f t="shared" si="217"/>
        <v>0.03</v>
      </c>
      <c r="BM128" s="161">
        <f t="shared" si="217"/>
        <v>0.03</v>
      </c>
      <c r="BN128" s="161">
        <f t="shared" si="217"/>
        <v>0.03</v>
      </c>
      <c r="BO128" s="161">
        <f t="shared" si="217"/>
        <v>0.03</v>
      </c>
      <c r="BP128" s="161">
        <f t="shared" si="217"/>
        <v>0.03</v>
      </c>
      <c r="BQ128" s="161">
        <f t="shared" si="217"/>
        <v>0.03</v>
      </c>
      <c r="BR128" s="161">
        <f t="shared" si="217"/>
        <v>0.03</v>
      </c>
      <c r="BS128" s="161">
        <f t="shared" ref="BS128:ED128" si="218">SUM(BS125:BS127)</f>
        <v>0.03</v>
      </c>
      <c r="BT128" s="161">
        <f t="shared" si="218"/>
        <v>0.03</v>
      </c>
      <c r="BU128" s="161">
        <f t="shared" si="218"/>
        <v>0.03</v>
      </c>
      <c r="BV128" s="161">
        <f t="shared" si="218"/>
        <v>3.999999999999948E-2</v>
      </c>
      <c r="BW128" s="161">
        <f t="shared" si="218"/>
        <v>0</v>
      </c>
      <c r="BX128" s="161">
        <f t="shared" si="218"/>
        <v>0</v>
      </c>
      <c r="BY128" s="161">
        <f t="shared" si="218"/>
        <v>0</v>
      </c>
      <c r="BZ128" s="161">
        <f t="shared" si="218"/>
        <v>0</v>
      </c>
      <c r="CA128" s="161">
        <f t="shared" si="218"/>
        <v>0</v>
      </c>
      <c r="CB128" s="161">
        <f t="shared" si="218"/>
        <v>0</v>
      </c>
      <c r="CC128" s="161">
        <f t="shared" si="218"/>
        <v>0</v>
      </c>
      <c r="CD128" s="161">
        <f t="shared" si="218"/>
        <v>0</v>
      </c>
      <c r="CE128" s="161">
        <f t="shared" si="218"/>
        <v>0</v>
      </c>
      <c r="CF128" s="161">
        <f t="shared" si="218"/>
        <v>0</v>
      </c>
      <c r="CG128" s="161">
        <f t="shared" si="218"/>
        <v>0</v>
      </c>
      <c r="CH128" s="161">
        <f t="shared" si="218"/>
        <v>0</v>
      </c>
      <c r="CI128" s="161">
        <f t="shared" si="218"/>
        <v>0</v>
      </c>
      <c r="CJ128" s="161">
        <f t="shared" si="218"/>
        <v>0</v>
      </c>
      <c r="CK128" s="161">
        <f t="shared" si="218"/>
        <v>0</v>
      </c>
      <c r="CL128" s="161">
        <f t="shared" si="218"/>
        <v>0</v>
      </c>
      <c r="CM128" s="161">
        <f t="shared" si="218"/>
        <v>0</v>
      </c>
      <c r="CN128" s="161">
        <f t="shared" si="218"/>
        <v>0</v>
      </c>
      <c r="CO128" s="161">
        <f t="shared" si="218"/>
        <v>0</v>
      </c>
      <c r="CP128" s="161">
        <f t="shared" si="218"/>
        <v>0</v>
      </c>
      <c r="CQ128" s="161">
        <f t="shared" si="218"/>
        <v>0</v>
      </c>
      <c r="CR128" s="161">
        <f t="shared" si="218"/>
        <v>0</v>
      </c>
      <c r="CS128" s="161">
        <f t="shared" si="218"/>
        <v>0</v>
      </c>
      <c r="CT128" s="161">
        <f t="shared" si="218"/>
        <v>0</v>
      </c>
      <c r="CU128" s="161">
        <f t="shared" si="218"/>
        <v>0</v>
      </c>
      <c r="CV128" s="161">
        <f t="shared" si="218"/>
        <v>0</v>
      </c>
      <c r="CW128" s="161">
        <f t="shared" si="218"/>
        <v>0</v>
      </c>
      <c r="CX128" s="161">
        <f t="shared" si="218"/>
        <v>0</v>
      </c>
      <c r="CY128" s="161">
        <f t="shared" si="218"/>
        <v>0</v>
      </c>
      <c r="CZ128" s="161">
        <f t="shared" si="218"/>
        <v>0</v>
      </c>
      <c r="DA128" s="161">
        <f t="shared" si="218"/>
        <v>0</v>
      </c>
      <c r="DB128" s="161">
        <f t="shared" si="218"/>
        <v>0</v>
      </c>
      <c r="DC128" s="161">
        <f t="shared" si="218"/>
        <v>0</v>
      </c>
      <c r="DD128" s="161">
        <f t="shared" si="218"/>
        <v>0</v>
      </c>
      <c r="DE128" s="161">
        <f t="shared" si="218"/>
        <v>0</v>
      </c>
      <c r="DF128" s="161">
        <f t="shared" si="218"/>
        <v>0</v>
      </c>
      <c r="DG128" s="161">
        <f t="shared" si="218"/>
        <v>0</v>
      </c>
      <c r="DH128" s="161">
        <f t="shared" si="218"/>
        <v>0</v>
      </c>
      <c r="DI128" s="161">
        <f t="shared" si="218"/>
        <v>0</v>
      </c>
      <c r="DJ128" s="161">
        <f t="shared" si="218"/>
        <v>0</v>
      </c>
      <c r="DK128" s="161">
        <f t="shared" si="218"/>
        <v>0</v>
      </c>
      <c r="DL128" s="161">
        <f t="shared" si="218"/>
        <v>0</v>
      </c>
      <c r="DM128" s="161">
        <f t="shared" si="218"/>
        <v>0</v>
      </c>
      <c r="DN128" s="161">
        <f t="shared" si="218"/>
        <v>0</v>
      </c>
      <c r="DO128" s="161">
        <f t="shared" si="218"/>
        <v>0</v>
      </c>
      <c r="DP128" s="161">
        <f t="shared" si="218"/>
        <v>0</v>
      </c>
      <c r="DQ128" s="161">
        <f t="shared" si="218"/>
        <v>0</v>
      </c>
      <c r="DR128" s="161">
        <f t="shared" si="218"/>
        <v>0</v>
      </c>
      <c r="DS128" s="161">
        <f t="shared" si="218"/>
        <v>0</v>
      </c>
      <c r="DT128" s="161">
        <f t="shared" si="218"/>
        <v>0</v>
      </c>
      <c r="DU128" s="161">
        <f t="shared" si="218"/>
        <v>0</v>
      </c>
      <c r="DV128" s="161">
        <f t="shared" si="218"/>
        <v>0</v>
      </c>
      <c r="DW128" s="161">
        <f t="shared" si="218"/>
        <v>0</v>
      </c>
      <c r="DX128" s="161">
        <f t="shared" si="218"/>
        <v>0</v>
      </c>
      <c r="DY128" s="161">
        <f t="shared" si="218"/>
        <v>0</v>
      </c>
      <c r="DZ128" s="161">
        <f t="shared" si="218"/>
        <v>0</v>
      </c>
      <c r="EA128" s="161">
        <f t="shared" si="218"/>
        <v>0</v>
      </c>
      <c r="EB128" s="161">
        <f t="shared" si="218"/>
        <v>0</v>
      </c>
      <c r="EC128" s="161">
        <f t="shared" si="218"/>
        <v>0</v>
      </c>
      <c r="ED128" s="161">
        <f t="shared" si="218"/>
        <v>0</v>
      </c>
      <c r="EE128" s="161">
        <f t="shared" ref="EE128:FO128" si="219">SUM(EE125:EE127)</f>
        <v>0</v>
      </c>
      <c r="EF128" s="161">
        <f t="shared" si="219"/>
        <v>0</v>
      </c>
      <c r="EG128" s="161">
        <f t="shared" si="219"/>
        <v>0</v>
      </c>
      <c r="EH128" s="161">
        <f t="shared" si="219"/>
        <v>0</v>
      </c>
      <c r="EI128" s="161">
        <f t="shared" si="219"/>
        <v>0</v>
      </c>
      <c r="EJ128" s="161">
        <f t="shared" si="219"/>
        <v>0</v>
      </c>
      <c r="EK128" s="161">
        <f t="shared" si="219"/>
        <v>0</v>
      </c>
      <c r="EL128" s="161">
        <f t="shared" si="219"/>
        <v>0</v>
      </c>
      <c r="EM128" s="161">
        <f t="shared" si="219"/>
        <v>0</v>
      </c>
      <c r="EN128" s="161">
        <f t="shared" si="219"/>
        <v>0</v>
      </c>
      <c r="EO128" s="161">
        <f t="shared" si="219"/>
        <v>0</v>
      </c>
      <c r="EP128" s="161">
        <f t="shared" si="219"/>
        <v>0</v>
      </c>
      <c r="EQ128" s="161">
        <f t="shared" si="219"/>
        <v>0</v>
      </c>
      <c r="ER128" s="161">
        <f t="shared" si="219"/>
        <v>0</v>
      </c>
      <c r="ES128" s="161">
        <f t="shared" si="219"/>
        <v>0</v>
      </c>
      <c r="ET128" s="161">
        <f t="shared" si="219"/>
        <v>0</v>
      </c>
      <c r="EU128" s="161">
        <f t="shared" si="219"/>
        <v>0</v>
      </c>
      <c r="EV128" s="161">
        <f t="shared" si="219"/>
        <v>0</v>
      </c>
      <c r="EW128" s="161">
        <f t="shared" si="219"/>
        <v>0</v>
      </c>
      <c r="EX128" s="161">
        <f t="shared" si="219"/>
        <v>0</v>
      </c>
      <c r="EY128" s="161">
        <f t="shared" si="219"/>
        <v>0</v>
      </c>
      <c r="EZ128" s="161">
        <f t="shared" si="219"/>
        <v>0</v>
      </c>
      <c r="FA128" s="161">
        <f t="shared" si="219"/>
        <v>0</v>
      </c>
      <c r="FB128" s="161">
        <f t="shared" si="219"/>
        <v>0</v>
      </c>
      <c r="FC128" s="161">
        <f t="shared" si="219"/>
        <v>0</v>
      </c>
      <c r="FD128" s="161">
        <f t="shared" si="219"/>
        <v>0</v>
      </c>
      <c r="FE128" s="161">
        <f t="shared" si="219"/>
        <v>0</v>
      </c>
      <c r="FF128" s="161">
        <f t="shared" si="219"/>
        <v>0</v>
      </c>
      <c r="FG128" s="161">
        <f t="shared" si="219"/>
        <v>0</v>
      </c>
      <c r="FH128" s="161">
        <f t="shared" si="219"/>
        <v>0</v>
      </c>
      <c r="FI128" s="161">
        <f t="shared" si="219"/>
        <v>0</v>
      </c>
      <c r="FJ128" s="161">
        <f t="shared" si="219"/>
        <v>0</v>
      </c>
      <c r="FK128" s="161">
        <f t="shared" si="219"/>
        <v>0</v>
      </c>
      <c r="FL128" s="161">
        <f t="shared" si="219"/>
        <v>0</v>
      </c>
      <c r="FM128" s="161">
        <f t="shared" si="219"/>
        <v>0</v>
      </c>
      <c r="FN128" s="161">
        <f t="shared" si="219"/>
        <v>0</v>
      </c>
      <c r="FO128" s="161">
        <f t="shared" si="219"/>
        <v>0</v>
      </c>
    </row>
    <row r="129" spans="1:171" x14ac:dyDescent="0.3">
      <c r="F129" s="161"/>
      <c r="G129" s="161"/>
      <c r="H129" s="161"/>
      <c r="I129" s="161"/>
      <c r="J129" s="161"/>
      <c r="K129" s="161"/>
      <c r="L129" s="161"/>
      <c r="M129" s="161"/>
      <c r="N129" s="161"/>
      <c r="O129" s="161"/>
      <c r="P129" s="161"/>
      <c r="Q129" s="161"/>
      <c r="R129" s="161"/>
      <c r="S129" s="161"/>
      <c r="T129" s="161"/>
      <c r="U129" s="161"/>
      <c r="V129" s="161"/>
      <c r="W129" s="161"/>
      <c r="X129" s="161"/>
      <c r="Y129" s="161"/>
      <c r="Z129" s="161"/>
      <c r="AA129" s="161"/>
      <c r="AB129" s="161"/>
      <c r="AC129" s="161"/>
      <c r="AD129" s="161"/>
      <c r="AE129" s="161"/>
      <c r="AF129" s="161"/>
      <c r="AG129" s="161"/>
      <c r="AH129" s="161"/>
      <c r="AI129" s="161"/>
      <c r="AJ129" s="161"/>
      <c r="AK129" s="161"/>
      <c r="AL129" s="161"/>
      <c r="AM129" s="161"/>
      <c r="AN129" s="161"/>
      <c r="AO129" s="161"/>
      <c r="AP129" s="161"/>
      <c r="AQ129" s="161"/>
      <c r="AR129" s="161"/>
      <c r="AS129" s="161"/>
      <c r="AT129" s="161"/>
      <c r="AU129" s="161"/>
      <c r="AV129" s="161"/>
      <c r="AW129" s="161"/>
      <c r="AX129" s="161"/>
      <c r="AY129" s="161"/>
      <c r="AZ129" s="161"/>
      <c r="BA129" s="161"/>
      <c r="BB129" s="161"/>
      <c r="BC129" s="161"/>
      <c r="BD129" s="161"/>
      <c r="BE129" s="161"/>
      <c r="BF129" s="161"/>
      <c r="BG129" s="161"/>
      <c r="BH129" s="161"/>
      <c r="BI129" s="161"/>
      <c r="BJ129" s="161"/>
      <c r="BK129" s="161"/>
      <c r="BL129" s="161"/>
      <c r="BM129" s="161"/>
      <c r="BN129" s="161"/>
      <c r="BO129" s="161"/>
      <c r="BP129" s="161"/>
      <c r="BQ129" s="161"/>
      <c r="BR129" s="161"/>
      <c r="BS129" s="161"/>
      <c r="BT129" s="161"/>
      <c r="BU129" s="161"/>
      <c r="BV129" s="161"/>
      <c r="BW129" s="161"/>
      <c r="BX129" s="161"/>
      <c r="BY129" s="161"/>
      <c r="BZ129" s="161"/>
      <c r="CA129" s="161"/>
      <c r="CB129" s="161"/>
      <c r="CC129" s="161"/>
      <c r="CD129" s="161"/>
      <c r="CE129" s="161"/>
      <c r="CF129" s="161"/>
      <c r="CG129" s="161"/>
      <c r="CH129" s="161"/>
      <c r="CI129" s="161"/>
      <c r="CJ129" s="161"/>
      <c r="CK129" s="161"/>
      <c r="CL129" s="161"/>
      <c r="CM129" s="161"/>
      <c r="CN129" s="161"/>
      <c r="CO129" s="161"/>
      <c r="CP129" s="161"/>
      <c r="CQ129" s="161"/>
      <c r="CR129" s="161"/>
      <c r="CS129" s="161"/>
      <c r="CT129" s="161"/>
      <c r="CU129" s="161"/>
      <c r="CV129" s="161"/>
      <c r="CW129" s="161"/>
      <c r="CX129" s="161"/>
      <c r="CY129" s="161"/>
      <c r="CZ129" s="161"/>
      <c r="DA129" s="161"/>
      <c r="DB129" s="161"/>
      <c r="DC129" s="161"/>
      <c r="DD129" s="161"/>
      <c r="DE129" s="161"/>
      <c r="DF129" s="161"/>
      <c r="DG129" s="161"/>
      <c r="DH129" s="161"/>
      <c r="DI129" s="161"/>
      <c r="DJ129" s="161"/>
      <c r="DK129" s="161"/>
      <c r="DL129" s="161"/>
      <c r="DM129" s="161"/>
      <c r="DN129" s="161"/>
      <c r="DO129" s="161"/>
      <c r="DP129" s="161"/>
      <c r="DQ129" s="161"/>
      <c r="DR129" s="161"/>
      <c r="DS129" s="161"/>
      <c r="DT129" s="161"/>
      <c r="DU129" s="161"/>
      <c r="DV129" s="161"/>
      <c r="DW129" s="161"/>
      <c r="DX129" s="161"/>
      <c r="DY129" s="161"/>
      <c r="DZ129" s="161"/>
      <c r="EA129" s="161"/>
      <c r="EB129" s="161"/>
      <c r="EC129" s="161"/>
      <c r="ED129" s="161"/>
      <c r="EE129" s="161"/>
      <c r="EF129" s="161"/>
      <c r="EG129" s="161"/>
      <c r="EH129" s="161"/>
      <c r="EI129" s="161"/>
      <c r="EJ129" s="161"/>
      <c r="EK129" s="161"/>
      <c r="EL129" s="161"/>
      <c r="EM129" s="161"/>
      <c r="EN129" s="161"/>
      <c r="EO129" s="161"/>
      <c r="EP129" s="161"/>
      <c r="EQ129" s="161"/>
      <c r="ER129" s="161"/>
      <c r="ES129" s="161"/>
      <c r="ET129" s="161"/>
      <c r="EU129" s="161"/>
      <c r="EV129" s="161"/>
      <c r="EW129" s="161"/>
      <c r="EX129" s="161"/>
      <c r="EY129" s="161"/>
      <c r="EZ129" s="161"/>
      <c r="FA129" s="161"/>
      <c r="FB129" s="161"/>
      <c r="FC129" s="161"/>
      <c r="FD129" s="161"/>
      <c r="FE129" s="161"/>
      <c r="FF129" s="161"/>
      <c r="FG129" s="161"/>
      <c r="FH129" s="161"/>
      <c r="FI129" s="161"/>
      <c r="FJ129" s="161"/>
      <c r="FK129" s="161"/>
      <c r="FL129" s="161"/>
      <c r="FM129" s="161"/>
      <c r="FN129" s="161"/>
      <c r="FO129" s="161"/>
    </row>
    <row r="130" spans="1:171" customFormat="1" x14ac:dyDescent="0.3">
      <c r="A130" s="42"/>
      <c r="B130" s="43" t="s">
        <v>200</v>
      </c>
      <c r="C130" s="42"/>
      <c r="D130" s="42"/>
      <c r="E130" s="42"/>
      <c r="F130" s="158">
        <f t="shared" ref="F130:AK130" si="220">F1</f>
        <v>45748</v>
      </c>
      <c r="G130" s="158">
        <f t="shared" si="220"/>
        <v>45808</v>
      </c>
      <c r="H130" s="158">
        <f t="shared" si="220"/>
        <v>45838</v>
      </c>
      <c r="I130" s="158">
        <f t="shared" si="220"/>
        <v>45869</v>
      </c>
      <c r="J130" s="158">
        <f t="shared" si="220"/>
        <v>45900</v>
      </c>
      <c r="K130" s="158">
        <f t="shared" si="220"/>
        <v>45930</v>
      </c>
      <c r="L130" s="158">
        <f t="shared" si="220"/>
        <v>45961</v>
      </c>
      <c r="M130" s="158">
        <f t="shared" si="220"/>
        <v>45991</v>
      </c>
      <c r="N130" s="158">
        <f t="shared" si="220"/>
        <v>46022</v>
      </c>
      <c r="O130" s="158">
        <f t="shared" si="220"/>
        <v>46053</v>
      </c>
      <c r="P130" s="158">
        <f t="shared" si="220"/>
        <v>46081</v>
      </c>
      <c r="Q130" s="158">
        <f t="shared" si="220"/>
        <v>46112</v>
      </c>
      <c r="R130" s="158">
        <f t="shared" si="220"/>
        <v>46142</v>
      </c>
      <c r="S130" s="158">
        <f t="shared" si="220"/>
        <v>46173</v>
      </c>
      <c r="T130" s="158">
        <f t="shared" si="220"/>
        <v>46203</v>
      </c>
      <c r="U130" s="158">
        <f t="shared" si="220"/>
        <v>46234</v>
      </c>
      <c r="V130" s="158">
        <f t="shared" si="220"/>
        <v>46265</v>
      </c>
      <c r="W130" s="158">
        <f t="shared" si="220"/>
        <v>46295</v>
      </c>
      <c r="X130" s="158">
        <f t="shared" si="220"/>
        <v>46326</v>
      </c>
      <c r="Y130" s="158">
        <f t="shared" si="220"/>
        <v>46356</v>
      </c>
      <c r="Z130" s="158">
        <f t="shared" si="220"/>
        <v>46387</v>
      </c>
      <c r="AA130" s="158">
        <f t="shared" si="220"/>
        <v>46418</v>
      </c>
      <c r="AB130" s="158">
        <f t="shared" si="220"/>
        <v>46446</v>
      </c>
      <c r="AC130" s="158">
        <f t="shared" si="220"/>
        <v>46477</v>
      </c>
      <c r="AD130" s="158">
        <f t="shared" si="220"/>
        <v>46507</v>
      </c>
      <c r="AE130" s="158">
        <f t="shared" si="220"/>
        <v>46538</v>
      </c>
      <c r="AF130" s="158">
        <f t="shared" si="220"/>
        <v>46568</v>
      </c>
      <c r="AG130" s="158">
        <f t="shared" si="220"/>
        <v>46599</v>
      </c>
      <c r="AH130" s="158">
        <f t="shared" si="220"/>
        <v>46630</v>
      </c>
      <c r="AI130" s="158">
        <f t="shared" si="220"/>
        <v>46660</v>
      </c>
      <c r="AJ130" s="158">
        <f t="shared" si="220"/>
        <v>46691</v>
      </c>
      <c r="AK130" s="158">
        <f t="shared" si="220"/>
        <v>46721</v>
      </c>
      <c r="AL130" s="158">
        <f t="shared" ref="AL130:BQ130" si="221">AL1</f>
        <v>46752</v>
      </c>
      <c r="AM130" s="158">
        <f t="shared" si="221"/>
        <v>46783</v>
      </c>
      <c r="AN130" s="158">
        <f t="shared" si="221"/>
        <v>46812</v>
      </c>
      <c r="AO130" s="158">
        <f t="shared" si="221"/>
        <v>46843</v>
      </c>
      <c r="AP130" s="158">
        <f t="shared" si="221"/>
        <v>46873</v>
      </c>
      <c r="AQ130" s="158">
        <f t="shared" si="221"/>
        <v>46904</v>
      </c>
      <c r="AR130" s="158">
        <f t="shared" si="221"/>
        <v>46934</v>
      </c>
      <c r="AS130" s="158">
        <f t="shared" si="221"/>
        <v>46965</v>
      </c>
      <c r="AT130" s="158">
        <f t="shared" si="221"/>
        <v>46996</v>
      </c>
      <c r="AU130" s="158">
        <f t="shared" si="221"/>
        <v>47026</v>
      </c>
      <c r="AV130" s="158">
        <f t="shared" si="221"/>
        <v>47057</v>
      </c>
      <c r="AW130" s="158">
        <f t="shared" si="221"/>
        <v>47087</v>
      </c>
      <c r="AX130" s="158">
        <f t="shared" si="221"/>
        <v>47118</v>
      </c>
      <c r="AY130" s="158">
        <f t="shared" si="221"/>
        <v>47149</v>
      </c>
      <c r="AZ130" s="158">
        <f t="shared" si="221"/>
        <v>47177</v>
      </c>
      <c r="BA130" s="158">
        <f t="shared" si="221"/>
        <v>47208</v>
      </c>
      <c r="BB130" s="158">
        <f t="shared" si="221"/>
        <v>47238</v>
      </c>
      <c r="BC130" s="158">
        <f t="shared" si="221"/>
        <v>47269</v>
      </c>
      <c r="BD130" s="158">
        <f t="shared" si="221"/>
        <v>47299</v>
      </c>
      <c r="BE130" s="158">
        <f t="shared" si="221"/>
        <v>47330</v>
      </c>
      <c r="BF130" s="158">
        <f t="shared" si="221"/>
        <v>47361</v>
      </c>
      <c r="BG130" s="158">
        <f t="shared" si="221"/>
        <v>47391</v>
      </c>
      <c r="BH130" s="158">
        <f t="shared" si="221"/>
        <v>47422</v>
      </c>
      <c r="BI130" s="158">
        <f t="shared" si="221"/>
        <v>47452</v>
      </c>
      <c r="BJ130" s="158">
        <f t="shared" si="221"/>
        <v>47483</v>
      </c>
      <c r="BK130" s="158">
        <f t="shared" si="221"/>
        <v>47514</v>
      </c>
      <c r="BL130" s="158">
        <f t="shared" si="221"/>
        <v>47542</v>
      </c>
      <c r="BM130" s="158">
        <f t="shared" si="221"/>
        <v>47573</v>
      </c>
      <c r="BN130" s="158">
        <f t="shared" si="221"/>
        <v>47603</v>
      </c>
      <c r="BO130" s="158">
        <f t="shared" si="221"/>
        <v>47634</v>
      </c>
      <c r="BP130" s="158">
        <f t="shared" si="221"/>
        <v>47664</v>
      </c>
      <c r="BQ130" s="158">
        <f t="shared" si="221"/>
        <v>47695</v>
      </c>
      <c r="BR130" s="158">
        <f t="shared" ref="BR130:CW130" si="222">BR1</f>
        <v>47726</v>
      </c>
      <c r="BS130" s="158">
        <f t="shared" si="222"/>
        <v>47756</v>
      </c>
      <c r="BT130" s="158">
        <f t="shared" si="222"/>
        <v>47787</v>
      </c>
      <c r="BU130" s="158">
        <f t="shared" si="222"/>
        <v>47817</v>
      </c>
      <c r="BV130" s="158">
        <f t="shared" si="222"/>
        <v>47848</v>
      </c>
      <c r="BW130" s="158">
        <f t="shared" si="222"/>
        <v>47879</v>
      </c>
      <c r="BX130" s="158">
        <f t="shared" si="222"/>
        <v>47907</v>
      </c>
      <c r="BY130" s="158">
        <f t="shared" si="222"/>
        <v>47938</v>
      </c>
      <c r="BZ130" s="158">
        <f t="shared" si="222"/>
        <v>47968</v>
      </c>
      <c r="CA130" s="158">
        <f t="shared" si="222"/>
        <v>47999</v>
      </c>
      <c r="CB130" s="158">
        <f t="shared" si="222"/>
        <v>48029</v>
      </c>
      <c r="CC130" s="158">
        <f t="shared" si="222"/>
        <v>48060</v>
      </c>
      <c r="CD130" s="158">
        <f t="shared" si="222"/>
        <v>48091</v>
      </c>
      <c r="CE130" s="158">
        <f t="shared" si="222"/>
        <v>48121</v>
      </c>
      <c r="CF130" s="158">
        <f t="shared" si="222"/>
        <v>48152</v>
      </c>
      <c r="CG130" s="158">
        <f t="shared" si="222"/>
        <v>48182</v>
      </c>
      <c r="CH130" s="158">
        <f t="shared" si="222"/>
        <v>48213</v>
      </c>
      <c r="CI130" s="158">
        <f t="shared" si="222"/>
        <v>48244</v>
      </c>
      <c r="CJ130" s="158">
        <f t="shared" si="222"/>
        <v>48273</v>
      </c>
      <c r="CK130" s="158">
        <f t="shared" si="222"/>
        <v>48304</v>
      </c>
      <c r="CL130" s="158">
        <f t="shared" si="222"/>
        <v>48334</v>
      </c>
      <c r="CM130" s="158">
        <f t="shared" si="222"/>
        <v>48365</v>
      </c>
      <c r="CN130" s="158">
        <f t="shared" si="222"/>
        <v>48395</v>
      </c>
      <c r="CO130" s="158">
        <f t="shared" si="222"/>
        <v>48426</v>
      </c>
      <c r="CP130" s="158">
        <f t="shared" si="222"/>
        <v>48457</v>
      </c>
      <c r="CQ130" s="158">
        <f t="shared" si="222"/>
        <v>48487</v>
      </c>
      <c r="CR130" s="158">
        <f t="shared" si="222"/>
        <v>48518</v>
      </c>
      <c r="CS130" s="158">
        <f t="shared" si="222"/>
        <v>48548</v>
      </c>
      <c r="CT130" s="158">
        <f t="shared" si="222"/>
        <v>48579</v>
      </c>
      <c r="CU130" s="158">
        <f t="shared" si="222"/>
        <v>48610</v>
      </c>
      <c r="CV130" s="158">
        <f t="shared" si="222"/>
        <v>48638</v>
      </c>
      <c r="CW130" s="158">
        <f t="shared" si="222"/>
        <v>48669</v>
      </c>
      <c r="CX130" s="158">
        <f t="shared" ref="CX130:EC130" si="223">CX1</f>
        <v>48699</v>
      </c>
      <c r="CY130" s="158">
        <f t="shared" si="223"/>
        <v>48730</v>
      </c>
      <c r="CZ130" s="158">
        <f t="shared" si="223"/>
        <v>48760</v>
      </c>
      <c r="DA130" s="158">
        <f t="shared" si="223"/>
        <v>48791</v>
      </c>
      <c r="DB130" s="158">
        <f t="shared" si="223"/>
        <v>48822</v>
      </c>
      <c r="DC130" s="158">
        <f t="shared" si="223"/>
        <v>48852</v>
      </c>
      <c r="DD130" s="158">
        <f t="shared" si="223"/>
        <v>48883</v>
      </c>
      <c r="DE130" s="158">
        <f t="shared" si="223"/>
        <v>48913</v>
      </c>
      <c r="DF130" s="158">
        <f t="shared" si="223"/>
        <v>48944</v>
      </c>
      <c r="DG130" s="158">
        <f t="shared" si="223"/>
        <v>48975</v>
      </c>
      <c r="DH130" s="158">
        <f t="shared" si="223"/>
        <v>49003</v>
      </c>
      <c r="DI130" s="158">
        <f t="shared" si="223"/>
        <v>49034</v>
      </c>
      <c r="DJ130" s="158">
        <f t="shared" si="223"/>
        <v>49064</v>
      </c>
      <c r="DK130" s="158">
        <f t="shared" si="223"/>
        <v>49095</v>
      </c>
      <c r="DL130" s="158">
        <f t="shared" si="223"/>
        <v>49125</v>
      </c>
      <c r="DM130" s="158">
        <f t="shared" si="223"/>
        <v>49156</v>
      </c>
      <c r="DN130" s="158">
        <f t="shared" si="223"/>
        <v>49187</v>
      </c>
      <c r="DO130" s="158">
        <f t="shared" si="223"/>
        <v>49217</v>
      </c>
      <c r="DP130" s="158">
        <f t="shared" si="223"/>
        <v>49248</v>
      </c>
      <c r="DQ130" s="158">
        <f t="shared" si="223"/>
        <v>49278</v>
      </c>
      <c r="DR130" s="158">
        <f t="shared" si="223"/>
        <v>49309</v>
      </c>
      <c r="DS130" s="158">
        <f t="shared" si="223"/>
        <v>49340</v>
      </c>
      <c r="DT130" s="158">
        <f t="shared" si="223"/>
        <v>49368</v>
      </c>
      <c r="DU130" s="158">
        <f t="shared" si="223"/>
        <v>49399</v>
      </c>
      <c r="DV130" s="158">
        <f t="shared" si="223"/>
        <v>49429</v>
      </c>
      <c r="DW130" s="158">
        <f t="shared" si="223"/>
        <v>49460</v>
      </c>
      <c r="DX130" s="158">
        <f t="shared" si="223"/>
        <v>49490</v>
      </c>
      <c r="DY130" s="158">
        <f t="shared" si="223"/>
        <v>49521</v>
      </c>
      <c r="DZ130" s="158">
        <f t="shared" si="223"/>
        <v>49552</v>
      </c>
      <c r="EA130" s="158">
        <f t="shared" si="223"/>
        <v>49582</v>
      </c>
      <c r="EB130" s="158">
        <f t="shared" si="223"/>
        <v>49613</v>
      </c>
      <c r="EC130" s="158">
        <f t="shared" si="223"/>
        <v>49643</v>
      </c>
      <c r="ED130" s="158">
        <f t="shared" ref="ED130:FI130" si="224">ED1</f>
        <v>49674</v>
      </c>
      <c r="EE130" s="158">
        <f t="shared" si="224"/>
        <v>49705</v>
      </c>
      <c r="EF130" s="158">
        <f t="shared" si="224"/>
        <v>49734</v>
      </c>
      <c r="EG130" s="158">
        <f t="shared" si="224"/>
        <v>49765</v>
      </c>
      <c r="EH130" s="158">
        <f t="shared" si="224"/>
        <v>49795</v>
      </c>
      <c r="EI130" s="158">
        <f t="shared" si="224"/>
        <v>49826</v>
      </c>
      <c r="EJ130" s="158">
        <f t="shared" si="224"/>
        <v>49856</v>
      </c>
      <c r="EK130" s="158">
        <f t="shared" si="224"/>
        <v>49887</v>
      </c>
      <c r="EL130" s="158">
        <f t="shared" si="224"/>
        <v>49918</v>
      </c>
      <c r="EM130" s="158">
        <f t="shared" si="224"/>
        <v>49948</v>
      </c>
      <c r="EN130" s="158">
        <f t="shared" si="224"/>
        <v>49979</v>
      </c>
      <c r="EO130" s="158">
        <f t="shared" si="224"/>
        <v>50009</v>
      </c>
      <c r="EP130" s="158">
        <f t="shared" si="224"/>
        <v>50040</v>
      </c>
      <c r="EQ130" s="158">
        <f t="shared" si="224"/>
        <v>50071</v>
      </c>
      <c r="ER130" s="158">
        <f t="shared" si="224"/>
        <v>50099</v>
      </c>
      <c r="ES130" s="158">
        <f t="shared" si="224"/>
        <v>50130</v>
      </c>
      <c r="ET130" s="158">
        <f t="shared" si="224"/>
        <v>50160</v>
      </c>
      <c r="EU130" s="158">
        <f t="shared" si="224"/>
        <v>50191</v>
      </c>
      <c r="EV130" s="158">
        <f t="shared" si="224"/>
        <v>50221</v>
      </c>
      <c r="EW130" s="158">
        <f t="shared" si="224"/>
        <v>50252</v>
      </c>
      <c r="EX130" s="158">
        <f t="shared" si="224"/>
        <v>50283</v>
      </c>
      <c r="EY130" s="158">
        <f t="shared" si="224"/>
        <v>50313</v>
      </c>
      <c r="EZ130" s="158">
        <f t="shared" si="224"/>
        <v>50344</v>
      </c>
      <c r="FA130" s="158">
        <f t="shared" si="224"/>
        <v>50374</v>
      </c>
      <c r="FB130" s="158">
        <f t="shared" si="224"/>
        <v>50405</v>
      </c>
      <c r="FC130" s="158">
        <f t="shared" si="224"/>
        <v>50436</v>
      </c>
      <c r="FD130" s="158">
        <f t="shared" si="224"/>
        <v>50464</v>
      </c>
      <c r="FE130" s="158">
        <f t="shared" si="224"/>
        <v>50495</v>
      </c>
      <c r="FF130" s="158">
        <f t="shared" si="224"/>
        <v>50525</v>
      </c>
      <c r="FG130" s="158">
        <f t="shared" si="224"/>
        <v>50556</v>
      </c>
      <c r="FH130" s="158">
        <f t="shared" si="224"/>
        <v>50586</v>
      </c>
      <c r="FI130" s="158">
        <f t="shared" si="224"/>
        <v>50617</v>
      </c>
      <c r="FJ130" s="158">
        <f t="shared" ref="FJ130:FO130" si="225">FJ1</f>
        <v>50648</v>
      </c>
      <c r="FK130" s="158">
        <f t="shared" si="225"/>
        <v>50678</v>
      </c>
      <c r="FL130" s="158">
        <f t="shared" si="225"/>
        <v>50709</v>
      </c>
      <c r="FM130" s="158">
        <f t="shared" si="225"/>
        <v>50739</v>
      </c>
      <c r="FN130" s="158">
        <f t="shared" si="225"/>
        <v>50770</v>
      </c>
      <c r="FO130" s="158">
        <f t="shared" si="225"/>
        <v>50801</v>
      </c>
    </row>
    <row r="131" spans="1:171" x14ac:dyDescent="0.3">
      <c r="B131" s="173" t="s">
        <v>201</v>
      </c>
    </row>
    <row r="132" spans="1:171" x14ac:dyDescent="0.3">
      <c r="B132" s="173" t="s">
        <v>202</v>
      </c>
      <c r="C132" s="174" t="b">
        <v>0</v>
      </c>
      <c r="D132"/>
      <c r="FE132" t="s">
        <v>316</v>
      </c>
    </row>
    <row r="134" spans="1:171" x14ac:dyDescent="0.3">
      <c r="B134" s="41" t="str">
        <f>B67</f>
        <v>2 BHK</v>
      </c>
      <c r="C134" s="41" t="s">
        <v>112</v>
      </c>
      <c r="D134" s="57">
        <f>SUM(FE134:FO134)</f>
        <v>0</v>
      </c>
      <c r="E134" s="41"/>
      <c r="F134" s="57">
        <f>SUM(F135:F137)</f>
        <v>0</v>
      </c>
      <c r="G134" s="57">
        <f t="shared" ref="G134:BR134" si="226">SUM(G135:G137)</f>
        <v>0</v>
      </c>
      <c r="H134" s="57">
        <f t="shared" si="226"/>
        <v>0</v>
      </c>
      <c r="I134" s="57">
        <f t="shared" si="226"/>
        <v>0</v>
      </c>
      <c r="J134" s="57">
        <f t="shared" si="226"/>
        <v>0</v>
      </c>
      <c r="K134" s="57">
        <f t="shared" si="226"/>
        <v>0</v>
      </c>
      <c r="L134" s="57">
        <f t="shared" si="226"/>
        <v>0</v>
      </c>
      <c r="M134" s="57">
        <f t="shared" si="226"/>
        <v>0</v>
      </c>
      <c r="N134" s="57">
        <f t="shared" si="226"/>
        <v>0</v>
      </c>
      <c r="O134" s="57">
        <f t="shared" si="226"/>
        <v>0</v>
      </c>
      <c r="P134" s="57">
        <f t="shared" si="226"/>
        <v>0</v>
      </c>
      <c r="Q134" s="57">
        <f t="shared" si="226"/>
        <v>0</v>
      </c>
      <c r="R134" s="57">
        <f t="shared" si="226"/>
        <v>0</v>
      </c>
      <c r="S134" s="57">
        <f t="shared" si="226"/>
        <v>0</v>
      </c>
      <c r="T134" s="57">
        <f t="shared" si="226"/>
        <v>0</v>
      </c>
      <c r="U134" s="57">
        <f t="shared" si="226"/>
        <v>0</v>
      </c>
      <c r="V134" s="57">
        <f t="shared" si="226"/>
        <v>0</v>
      </c>
      <c r="W134" s="57">
        <f t="shared" si="226"/>
        <v>0</v>
      </c>
      <c r="X134" s="57">
        <f t="shared" si="226"/>
        <v>0</v>
      </c>
      <c r="Y134" s="57">
        <f t="shared" si="226"/>
        <v>0</v>
      </c>
      <c r="Z134" s="57">
        <f t="shared" si="226"/>
        <v>0</v>
      </c>
      <c r="AA134" s="57">
        <f t="shared" si="226"/>
        <v>0</v>
      </c>
      <c r="AB134" s="57">
        <f t="shared" si="226"/>
        <v>0</v>
      </c>
      <c r="AC134" s="57">
        <f t="shared" si="226"/>
        <v>0</v>
      </c>
      <c r="AD134" s="57">
        <f t="shared" si="226"/>
        <v>0</v>
      </c>
      <c r="AE134" s="57">
        <f t="shared" si="226"/>
        <v>0</v>
      </c>
      <c r="AF134" s="57">
        <f t="shared" si="226"/>
        <v>0</v>
      </c>
      <c r="AG134" s="57">
        <f t="shared" si="226"/>
        <v>0</v>
      </c>
      <c r="AH134" s="57">
        <f t="shared" si="226"/>
        <v>0</v>
      </c>
      <c r="AI134" s="57">
        <f t="shared" si="226"/>
        <v>0</v>
      </c>
      <c r="AJ134" s="57">
        <f t="shared" si="226"/>
        <v>0</v>
      </c>
      <c r="AK134" s="57">
        <f t="shared" si="226"/>
        <v>0</v>
      </c>
      <c r="AL134" s="57">
        <f t="shared" si="226"/>
        <v>0</v>
      </c>
      <c r="AM134" s="57">
        <f t="shared" si="226"/>
        <v>0</v>
      </c>
      <c r="AN134" s="57">
        <f t="shared" si="226"/>
        <v>0</v>
      </c>
      <c r="AO134" s="57">
        <f t="shared" si="226"/>
        <v>0</v>
      </c>
      <c r="AP134" s="57">
        <f t="shared" si="226"/>
        <v>0</v>
      </c>
      <c r="AQ134" s="57">
        <f t="shared" si="226"/>
        <v>0</v>
      </c>
      <c r="AR134" s="57">
        <f t="shared" si="226"/>
        <v>0</v>
      </c>
      <c r="AS134" s="57">
        <f t="shared" si="226"/>
        <v>0</v>
      </c>
      <c r="AT134" s="57">
        <f t="shared" si="226"/>
        <v>0</v>
      </c>
      <c r="AU134" s="57">
        <f t="shared" si="226"/>
        <v>0</v>
      </c>
      <c r="AV134" s="57">
        <f t="shared" si="226"/>
        <v>0</v>
      </c>
      <c r="AW134" s="57">
        <f t="shared" si="226"/>
        <v>0</v>
      </c>
      <c r="AX134" s="57">
        <f t="shared" si="226"/>
        <v>0</v>
      </c>
      <c r="AY134" s="57">
        <f t="shared" si="226"/>
        <v>0</v>
      </c>
      <c r="AZ134" s="57">
        <f t="shared" si="226"/>
        <v>0</v>
      </c>
      <c r="BA134" s="57">
        <f t="shared" si="226"/>
        <v>0</v>
      </c>
      <c r="BB134" s="57">
        <f t="shared" si="226"/>
        <v>0</v>
      </c>
      <c r="BC134" s="57">
        <f t="shared" si="226"/>
        <v>0</v>
      </c>
      <c r="BD134" s="57">
        <f t="shared" si="226"/>
        <v>0</v>
      </c>
      <c r="BE134" s="57">
        <f t="shared" si="226"/>
        <v>0</v>
      </c>
      <c r="BF134" s="57">
        <f t="shared" si="226"/>
        <v>0</v>
      </c>
      <c r="BG134" s="57">
        <f t="shared" si="226"/>
        <v>0</v>
      </c>
      <c r="BH134" s="57">
        <f t="shared" si="226"/>
        <v>0</v>
      </c>
      <c r="BI134" s="57">
        <f t="shared" si="226"/>
        <v>0</v>
      </c>
      <c r="BJ134" s="57">
        <f t="shared" si="226"/>
        <v>0</v>
      </c>
      <c r="BK134" s="57">
        <f t="shared" si="226"/>
        <v>0</v>
      </c>
      <c r="BL134" s="57">
        <f t="shared" si="226"/>
        <v>0</v>
      </c>
      <c r="BM134" s="57">
        <f t="shared" si="226"/>
        <v>0</v>
      </c>
      <c r="BN134" s="57">
        <f t="shared" si="226"/>
        <v>0</v>
      </c>
      <c r="BO134" s="57">
        <f t="shared" si="226"/>
        <v>0</v>
      </c>
      <c r="BP134" s="57">
        <f t="shared" si="226"/>
        <v>0</v>
      </c>
      <c r="BQ134" s="57">
        <f t="shared" si="226"/>
        <v>0</v>
      </c>
      <c r="BR134" s="57">
        <f t="shared" si="226"/>
        <v>0</v>
      </c>
      <c r="BS134" s="57">
        <f t="shared" ref="BS134:ED134" si="227">SUM(BS135:BS137)</f>
        <v>0</v>
      </c>
      <c r="BT134" s="57">
        <f t="shared" si="227"/>
        <v>0</v>
      </c>
      <c r="BU134" s="57">
        <f t="shared" si="227"/>
        <v>0</v>
      </c>
      <c r="BV134" s="57">
        <f t="shared" si="227"/>
        <v>0</v>
      </c>
      <c r="BW134" s="57">
        <f t="shared" si="227"/>
        <v>0</v>
      </c>
      <c r="BX134" s="57">
        <f t="shared" si="227"/>
        <v>0</v>
      </c>
      <c r="BY134" s="57">
        <f t="shared" si="227"/>
        <v>0</v>
      </c>
      <c r="BZ134" s="57">
        <f t="shared" si="227"/>
        <v>0</v>
      </c>
      <c r="CA134" s="57">
        <f t="shared" si="227"/>
        <v>0</v>
      </c>
      <c r="CB134" s="57">
        <f t="shared" si="227"/>
        <v>0</v>
      </c>
      <c r="CC134" s="57">
        <f t="shared" si="227"/>
        <v>0</v>
      </c>
      <c r="CD134" s="57">
        <f t="shared" si="227"/>
        <v>0</v>
      </c>
      <c r="CE134" s="57">
        <f t="shared" si="227"/>
        <v>0</v>
      </c>
      <c r="CF134" s="57">
        <f t="shared" si="227"/>
        <v>0</v>
      </c>
      <c r="CG134" s="57">
        <f t="shared" si="227"/>
        <v>0</v>
      </c>
      <c r="CH134" s="57">
        <f t="shared" si="227"/>
        <v>0</v>
      </c>
      <c r="CI134" s="57">
        <f t="shared" si="227"/>
        <v>0</v>
      </c>
      <c r="CJ134" s="57">
        <f t="shared" si="227"/>
        <v>0</v>
      </c>
      <c r="CK134" s="57">
        <f t="shared" si="227"/>
        <v>0</v>
      </c>
      <c r="CL134" s="57">
        <f t="shared" si="227"/>
        <v>0</v>
      </c>
      <c r="CM134" s="57">
        <f t="shared" si="227"/>
        <v>0</v>
      </c>
      <c r="CN134" s="57">
        <f t="shared" si="227"/>
        <v>0</v>
      </c>
      <c r="CO134" s="57">
        <f t="shared" si="227"/>
        <v>0</v>
      </c>
      <c r="CP134" s="57">
        <f t="shared" si="227"/>
        <v>0</v>
      </c>
      <c r="CQ134" s="57">
        <f t="shared" si="227"/>
        <v>0</v>
      </c>
      <c r="CR134" s="57">
        <f t="shared" si="227"/>
        <v>0</v>
      </c>
      <c r="CS134" s="57">
        <f t="shared" si="227"/>
        <v>0</v>
      </c>
      <c r="CT134" s="57">
        <f t="shared" si="227"/>
        <v>0</v>
      </c>
      <c r="CU134" s="57">
        <f t="shared" si="227"/>
        <v>0</v>
      </c>
      <c r="CV134" s="57">
        <f t="shared" si="227"/>
        <v>0</v>
      </c>
      <c r="CW134" s="57">
        <f t="shared" si="227"/>
        <v>0</v>
      </c>
      <c r="CX134" s="57">
        <f t="shared" si="227"/>
        <v>0</v>
      </c>
      <c r="CY134" s="57">
        <f t="shared" si="227"/>
        <v>0</v>
      </c>
      <c r="CZ134" s="57">
        <f t="shared" si="227"/>
        <v>0</v>
      </c>
      <c r="DA134" s="57">
        <f t="shared" si="227"/>
        <v>0</v>
      </c>
      <c r="DB134" s="57">
        <f t="shared" si="227"/>
        <v>0</v>
      </c>
      <c r="DC134" s="57">
        <f t="shared" si="227"/>
        <v>0</v>
      </c>
      <c r="DD134" s="57">
        <f t="shared" si="227"/>
        <v>0</v>
      </c>
      <c r="DE134" s="57">
        <f t="shared" si="227"/>
        <v>0</v>
      </c>
      <c r="DF134" s="57">
        <f t="shared" si="227"/>
        <v>0</v>
      </c>
      <c r="DG134" s="57">
        <f t="shared" si="227"/>
        <v>0</v>
      </c>
      <c r="DH134" s="57">
        <f t="shared" si="227"/>
        <v>0</v>
      </c>
      <c r="DI134" s="57">
        <f t="shared" si="227"/>
        <v>0</v>
      </c>
      <c r="DJ134" s="57">
        <f t="shared" si="227"/>
        <v>0</v>
      </c>
      <c r="DK134" s="57">
        <f t="shared" si="227"/>
        <v>0</v>
      </c>
      <c r="DL134" s="57">
        <f t="shared" si="227"/>
        <v>0</v>
      </c>
      <c r="DM134" s="57">
        <f t="shared" si="227"/>
        <v>0</v>
      </c>
      <c r="DN134" s="57">
        <f t="shared" si="227"/>
        <v>0</v>
      </c>
      <c r="DO134" s="57">
        <f t="shared" si="227"/>
        <v>0</v>
      </c>
      <c r="DP134" s="57">
        <f t="shared" si="227"/>
        <v>0</v>
      </c>
      <c r="DQ134" s="57">
        <f t="shared" si="227"/>
        <v>0</v>
      </c>
      <c r="DR134" s="57">
        <f t="shared" si="227"/>
        <v>0</v>
      </c>
      <c r="DS134" s="57">
        <f t="shared" si="227"/>
        <v>0</v>
      </c>
      <c r="DT134" s="57">
        <f t="shared" si="227"/>
        <v>0</v>
      </c>
      <c r="DU134" s="57">
        <f t="shared" si="227"/>
        <v>0</v>
      </c>
      <c r="DV134" s="57">
        <f t="shared" si="227"/>
        <v>0</v>
      </c>
      <c r="DW134" s="57">
        <f t="shared" si="227"/>
        <v>0</v>
      </c>
      <c r="DX134" s="57">
        <f t="shared" si="227"/>
        <v>0</v>
      </c>
      <c r="DY134" s="57">
        <f t="shared" si="227"/>
        <v>0</v>
      </c>
      <c r="DZ134" s="57">
        <f t="shared" si="227"/>
        <v>0</v>
      </c>
      <c r="EA134" s="57">
        <f t="shared" si="227"/>
        <v>0</v>
      </c>
      <c r="EB134" s="57">
        <f t="shared" si="227"/>
        <v>0</v>
      </c>
      <c r="EC134" s="57">
        <f t="shared" si="227"/>
        <v>0</v>
      </c>
      <c r="ED134" s="57">
        <f t="shared" si="227"/>
        <v>0</v>
      </c>
      <c r="EE134" s="57">
        <f t="shared" ref="EE134:FO134" si="228">SUM(EE135:EE137)</f>
        <v>0</v>
      </c>
      <c r="EF134" s="57">
        <f t="shared" si="228"/>
        <v>0</v>
      </c>
      <c r="EG134" s="57">
        <f t="shared" si="228"/>
        <v>0</v>
      </c>
      <c r="EH134" s="57">
        <f t="shared" si="228"/>
        <v>0</v>
      </c>
      <c r="EI134" s="57">
        <f t="shared" si="228"/>
        <v>0</v>
      </c>
      <c r="EJ134" s="57">
        <f t="shared" si="228"/>
        <v>0</v>
      </c>
      <c r="EK134" s="57">
        <f t="shared" si="228"/>
        <v>0</v>
      </c>
      <c r="EL134" s="57">
        <f t="shared" si="228"/>
        <v>0</v>
      </c>
      <c r="EM134" s="57">
        <f t="shared" si="228"/>
        <v>0</v>
      </c>
      <c r="EN134" s="57">
        <f t="shared" si="228"/>
        <v>0</v>
      </c>
      <c r="EO134" s="57">
        <f t="shared" si="228"/>
        <v>0</v>
      </c>
      <c r="EP134" s="57">
        <f t="shared" si="228"/>
        <v>0</v>
      </c>
      <c r="EQ134" s="57">
        <f t="shared" si="228"/>
        <v>0</v>
      </c>
      <c r="ER134" s="57">
        <f t="shared" si="228"/>
        <v>0</v>
      </c>
      <c r="ES134" s="57">
        <f t="shared" si="228"/>
        <v>0</v>
      </c>
      <c r="ET134" s="57">
        <f t="shared" si="228"/>
        <v>0</v>
      </c>
      <c r="EU134" s="57">
        <f t="shared" si="228"/>
        <v>0</v>
      </c>
      <c r="EV134" s="57">
        <f t="shared" si="228"/>
        <v>0</v>
      </c>
      <c r="EW134" s="57">
        <f t="shared" si="228"/>
        <v>0</v>
      </c>
      <c r="EX134" s="57">
        <f t="shared" si="228"/>
        <v>0</v>
      </c>
      <c r="EY134" s="57">
        <f t="shared" si="228"/>
        <v>0</v>
      </c>
      <c r="EZ134" s="57">
        <f t="shared" si="228"/>
        <v>0</v>
      </c>
      <c r="FA134" s="57">
        <f t="shared" si="228"/>
        <v>0</v>
      </c>
      <c r="FB134" s="57">
        <f t="shared" si="228"/>
        <v>0</v>
      </c>
      <c r="FC134" s="57">
        <f t="shared" si="228"/>
        <v>0</v>
      </c>
      <c r="FD134" s="57">
        <f t="shared" si="228"/>
        <v>0</v>
      </c>
      <c r="FE134" s="57">
        <f t="shared" si="228"/>
        <v>0</v>
      </c>
      <c r="FF134" s="57">
        <f t="shared" si="228"/>
        <v>0</v>
      </c>
      <c r="FG134" s="57">
        <f t="shared" si="228"/>
        <v>0</v>
      </c>
      <c r="FH134" s="57">
        <f t="shared" si="228"/>
        <v>0</v>
      </c>
      <c r="FI134" s="57">
        <f t="shared" si="228"/>
        <v>0</v>
      </c>
      <c r="FJ134" s="57">
        <f t="shared" si="228"/>
        <v>0</v>
      </c>
      <c r="FK134" s="57">
        <f t="shared" si="228"/>
        <v>0</v>
      </c>
      <c r="FL134" s="57">
        <f t="shared" si="228"/>
        <v>0</v>
      </c>
      <c r="FM134" s="57">
        <f t="shared" si="228"/>
        <v>0</v>
      </c>
      <c r="FN134" s="57">
        <f t="shared" si="228"/>
        <v>0</v>
      </c>
      <c r="FO134" s="57">
        <f t="shared" si="228"/>
        <v>0</v>
      </c>
    </row>
    <row r="135" spans="1:171" x14ac:dyDescent="0.3">
      <c r="B135" s="7" t="s">
        <v>108</v>
      </c>
      <c r="C135" s="7" t="s">
        <v>112</v>
      </c>
      <c r="D135" s="7">
        <f>SUM(F135:FO135)</f>
        <v>0</v>
      </c>
      <c r="F135" s="7">
        <f>IF($C$132=FALSE, F125*'Assumptions&amp;Data'!$F$106, F125*$O$31)</f>
        <v>0</v>
      </c>
      <c r="G135" s="7">
        <f>IF($C$132=FALSE, G125*'Assumptions&amp;Data'!$F$106, G125*$O$31)</f>
        <v>0</v>
      </c>
      <c r="H135" s="7">
        <f>IF($C$132=FALSE, H125*'Assumptions&amp;Data'!$F$106, H125*$O$31)</f>
        <v>0</v>
      </c>
      <c r="I135" s="7">
        <f>IF($C$132=FALSE, I125*'Assumptions&amp;Data'!$F$106, I125*$O$31)</f>
        <v>0</v>
      </c>
      <c r="J135" s="7">
        <f>IF($C$132=FALSE, J125*'Assumptions&amp;Data'!$F$106, J125*$O$31)</f>
        <v>0</v>
      </c>
      <c r="K135" s="7">
        <f>IF($C$132=FALSE, K125*'Assumptions&amp;Data'!$F$106, K125*$O$31)</f>
        <v>0</v>
      </c>
      <c r="L135" s="7">
        <f>IF($C$132=FALSE, L125*'Assumptions&amp;Data'!$F$106, L125*$O$31)</f>
        <v>0</v>
      </c>
      <c r="M135" s="7">
        <f>IF($C$132=FALSE, M125*'Assumptions&amp;Data'!$F$106, M125*$O$31)</f>
        <v>0</v>
      </c>
      <c r="N135" s="7">
        <f>IF($C$132=FALSE, N125*'Assumptions&amp;Data'!$F$106, N125*$O$31)</f>
        <v>0</v>
      </c>
      <c r="O135" s="7">
        <f>IF($C$132=FALSE, O125*'Assumptions&amp;Data'!$F$106, O125*$O$31)</f>
        <v>0</v>
      </c>
      <c r="P135" s="7">
        <f>IF($C$132=FALSE, P125*'Assumptions&amp;Data'!$F$106, P125*$O$31)</f>
        <v>0</v>
      </c>
      <c r="Q135" s="7">
        <f>IF($C$132=FALSE, Q125*'Assumptions&amp;Data'!$F$106, Q125*$O$31)</f>
        <v>0</v>
      </c>
      <c r="R135" s="7">
        <f>IF($C$132=FALSE, R125*'Assumptions&amp;Data'!$F$106, R125*$O$31)</f>
        <v>0</v>
      </c>
      <c r="S135" s="7">
        <f>IF($C$132=FALSE, S125*'Assumptions&amp;Data'!$F$106, S125*$O$31)</f>
        <v>0</v>
      </c>
      <c r="T135" s="7">
        <f>IF($C$132=FALSE, T125*'Assumptions&amp;Data'!$F$106, T125*$O$31)</f>
        <v>0</v>
      </c>
      <c r="U135" s="7">
        <f>IF($C$132=FALSE, U125*'Assumptions&amp;Data'!$F$106, U125*$O$31)</f>
        <v>0</v>
      </c>
      <c r="V135" s="7">
        <f>IF($C$132=FALSE, V125*'Assumptions&amp;Data'!$F$106, V125*$O$31)</f>
        <v>0</v>
      </c>
      <c r="W135" s="7">
        <f>IF($C$132=FALSE, W125*'Assumptions&amp;Data'!$F$106, W125*$O$31)</f>
        <v>0</v>
      </c>
      <c r="X135" s="7">
        <f>IF($C$132=FALSE, X125*'Assumptions&amp;Data'!$F$106, X125*$O$31)</f>
        <v>0</v>
      </c>
      <c r="Y135" s="7">
        <f>IF($C$132=FALSE, Y125*'Assumptions&amp;Data'!$F$106, Y125*$O$31)</f>
        <v>0</v>
      </c>
      <c r="Z135" s="7">
        <f>IF($C$132=FALSE, Z125*'Assumptions&amp;Data'!$F$106, Z125*$O$31)</f>
        <v>0</v>
      </c>
      <c r="AA135" s="7">
        <f>IF($C$132=FALSE, AA125*'Assumptions&amp;Data'!$F$106, AA125*$O$31)</f>
        <v>0</v>
      </c>
      <c r="AB135" s="7">
        <f>IF($C$132=FALSE, AB125*'Assumptions&amp;Data'!$F$106, AB125*$O$31)</f>
        <v>0</v>
      </c>
      <c r="AC135" s="7">
        <f>IF($C$132=FALSE, AC125*'Assumptions&amp;Data'!$F$106, AC125*$O$31)</f>
        <v>0</v>
      </c>
      <c r="AD135" s="7">
        <f>IF($C$132=FALSE, AD125*'Assumptions&amp;Data'!$F$106, AD125*$O$31)</f>
        <v>0</v>
      </c>
      <c r="AE135" s="7">
        <f>IF($C$132=FALSE, AE125*'Assumptions&amp;Data'!$F$106, AE125*$O$31)</f>
        <v>0</v>
      </c>
      <c r="AF135" s="7">
        <f>IF($C$132=FALSE, AF125*'Assumptions&amp;Data'!$F$106, AF125*$O$31)</f>
        <v>0</v>
      </c>
      <c r="AG135" s="7">
        <f>IF($C$132=FALSE, AG125*'Assumptions&amp;Data'!$F$106, AG125*$O$31)</f>
        <v>0</v>
      </c>
      <c r="AH135" s="7">
        <f>IF($C$132=FALSE, AH125*'Assumptions&amp;Data'!$F$106, AH125*$O$31)</f>
        <v>0</v>
      </c>
      <c r="AI135" s="7">
        <f>IF($C$132=FALSE, AI125*'Assumptions&amp;Data'!$F$106, AI125*$O$31)</f>
        <v>0</v>
      </c>
      <c r="AJ135" s="7">
        <f>IF($C$132=FALSE, AJ125*'Assumptions&amp;Data'!$F$106, AJ125*$O$31)</f>
        <v>0</v>
      </c>
      <c r="AK135" s="7">
        <f>IF($C$132=FALSE, AK125*'Assumptions&amp;Data'!$F$106, AK125*$O$31)</f>
        <v>0</v>
      </c>
      <c r="AL135" s="7">
        <f>IF($C$132=FALSE, AL125*'Assumptions&amp;Data'!$F$106, AL125*$O$31)</f>
        <v>0</v>
      </c>
      <c r="AM135" s="7">
        <f>IF($C$132=FALSE, AM125*'Assumptions&amp;Data'!$F$106, AM125*$O$31)</f>
        <v>0</v>
      </c>
      <c r="AN135" s="7">
        <f>IF($C$132=FALSE, AN125*'Assumptions&amp;Data'!$F$106, AN125*$O$31)</f>
        <v>0</v>
      </c>
      <c r="AO135" s="7">
        <f>IF($C$132=FALSE, AO125*'Assumptions&amp;Data'!$F$106, AO125*$O$31)</f>
        <v>0</v>
      </c>
      <c r="AP135" s="7">
        <f>IF($C$132=FALSE, AP125*'Assumptions&amp;Data'!$F$106, AP125*$O$31)</f>
        <v>0</v>
      </c>
      <c r="AQ135" s="7">
        <f>IF($C$132=FALSE, AQ125*'Assumptions&amp;Data'!$F$106, AQ125*$O$31)</f>
        <v>0</v>
      </c>
      <c r="AR135" s="7">
        <f>IF($C$132=FALSE, AR125*'Assumptions&amp;Data'!$F$106, AR125*$O$31)</f>
        <v>0</v>
      </c>
      <c r="AS135" s="7">
        <f>IF($C$132=FALSE, AS125*'Assumptions&amp;Data'!$F$106, AS125*$O$31)</f>
        <v>0</v>
      </c>
      <c r="AT135" s="7">
        <f>IF($C$132=FALSE, AT125*'Assumptions&amp;Data'!$F$106, AT125*$O$31)</f>
        <v>0</v>
      </c>
      <c r="AU135" s="7">
        <f>IF($C$132=FALSE, AU125*'Assumptions&amp;Data'!$F$106, AU125*$O$31)</f>
        <v>0</v>
      </c>
      <c r="AV135" s="7">
        <f>IF($C$132=FALSE, AV125*'Assumptions&amp;Data'!$F$106, AV125*$O$31)</f>
        <v>0</v>
      </c>
      <c r="AW135" s="7">
        <f>IF($C$132=FALSE, AW125*'Assumptions&amp;Data'!$F$106, AW125*$O$31)</f>
        <v>0</v>
      </c>
      <c r="AX135" s="7">
        <f>IF($C$132=FALSE, AX125*'Assumptions&amp;Data'!$F$106, AX125*$O$31)</f>
        <v>0</v>
      </c>
      <c r="AY135" s="7">
        <f>IF($C$132=FALSE, AY125*'Assumptions&amp;Data'!$F$106, AY125*$O$31)</f>
        <v>0</v>
      </c>
      <c r="AZ135" s="7">
        <f>IF($C$132=FALSE, AZ125*'Assumptions&amp;Data'!$F$106, AZ125*$O$31)</f>
        <v>0</v>
      </c>
      <c r="BA135" s="7">
        <f>IF($C$132=FALSE, BA125*'Assumptions&amp;Data'!$F$106, BA125*$O$31)</f>
        <v>0</v>
      </c>
      <c r="BB135" s="7">
        <f>IF($C$132=FALSE, BB125*'Assumptions&amp;Data'!$F$106, BB125*$O$31)</f>
        <v>0</v>
      </c>
      <c r="BC135" s="7">
        <f>IF($C$132=FALSE, BC125*'Assumptions&amp;Data'!$F$106, BC125*$O$31)</f>
        <v>0</v>
      </c>
      <c r="BD135" s="7">
        <f>IF($C$132=FALSE, BD125*'Assumptions&amp;Data'!$F$106, BD125*$O$31)</f>
        <v>0</v>
      </c>
      <c r="BE135" s="7">
        <f>IF($C$132=FALSE, BE125*'Assumptions&amp;Data'!$F$106, BE125*$O$31)</f>
        <v>0</v>
      </c>
      <c r="BF135" s="7">
        <f>IF($C$132=FALSE, BF125*'Assumptions&amp;Data'!$F$106, BF125*$O$31)</f>
        <v>0</v>
      </c>
      <c r="BG135" s="7">
        <f>IF($C$132=FALSE, BG125*'Assumptions&amp;Data'!$F$106, BG125*$O$31)</f>
        <v>0</v>
      </c>
      <c r="BH135" s="7">
        <f>IF($C$132=FALSE, BH125*'Assumptions&amp;Data'!$F$106, BH125*$O$31)</f>
        <v>0</v>
      </c>
      <c r="BI135" s="7">
        <f>IF($C$132=FALSE, BI125*'Assumptions&amp;Data'!$F$106, BI125*$O$31)</f>
        <v>0</v>
      </c>
      <c r="BJ135" s="7">
        <f>IF($C$132=FALSE, BJ125*'Assumptions&amp;Data'!$F$106, BJ125*$O$31)</f>
        <v>0</v>
      </c>
      <c r="BK135" s="7">
        <f>IF($C$132=FALSE, BK125*'Assumptions&amp;Data'!$F$106, BK125*$O$31)</f>
        <v>0</v>
      </c>
      <c r="BL135" s="7">
        <f>IF($C$132=FALSE, BL125*'Assumptions&amp;Data'!$F$106, BL125*$O$31)</f>
        <v>0</v>
      </c>
      <c r="BM135" s="7">
        <f>IF($C$132=FALSE, BM125*'Assumptions&amp;Data'!$F$106, BM125*$O$31)</f>
        <v>0</v>
      </c>
      <c r="BN135" s="7">
        <f>IF($C$132=FALSE, BN125*'Assumptions&amp;Data'!$F$106, BN125*$O$31)</f>
        <v>0</v>
      </c>
      <c r="BO135" s="7">
        <f>IF($C$132=FALSE, BO125*'Assumptions&amp;Data'!$F$106, BO125*$O$31)</f>
        <v>0</v>
      </c>
      <c r="BP135" s="7">
        <f>IF($C$132=FALSE, BP125*'Assumptions&amp;Data'!$F$106, BP125*$O$31)</f>
        <v>0</v>
      </c>
      <c r="BQ135" s="7">
        <f>IF($C$132=FALSE, BQ125*'Assumptions&amp;Data'!$F$106, BQ125*$O$31)</f>
        <v>0</v>
      </c>
      <c r="BR135" s="7">
        <f>IF($C$132=FALSE, BR125*'Assumptions&amp;Data'!$F$106, BR125*$O$31)</f>
        <v>0</v>
      </c>
      <c r="BS135" s="7">
        <f>IF($C$132=FALSE, BS125*'Assumptions&amp;Data'!$F$106, BS125*$O$31)</f>
        <v>0</v>
      </c>
      <c r="BT135" s="7">
        <f>IF($C$132=FALSE, BT125*'Assumptions&amp;Data'!$F$106, BT125*$O$31)</f>
        <v>0</v>
      </c>
      <c r="BU135" s="7">
        <f>IF($C$132=FALSE, BU125*'Assumptions&amp;Data'!$F$106, BU125*$O$31)</f>
        <v>0</v>
      </c>
      <c r="BV135" s="7">
        <f>IF($C$132=FALSE, BV125*'Assumptions&amp;Data'!$F$106, BV125*$O$31)</f>
        <v>0</v>
      </c>
      <c r="BW135" s="7">
        <f>IF($C$132=FALSE, BW125*'Assumptions&amp;Data'!$F$106, BW125*$O$31)</f>
        <v>0</v>
      </c>
      <c r="BX135" s="7">
        <f>IF($C$132=FALSE, BX125*'Assumptions&amp;Data'!$F$106, BX125*$O$31)</f>
        <v>0</v>
      </c>
      <c r="BY135" s="7">
        <f>IF($C$132=FALSE, BY125*'Assumptions&amp;Data'!$F$106, BY125*$O$31)</f>
        <v>0</v>
      </c>
      <c r="BZ135" s="7">
        <f>IF($C$132=FALSE, BZ125*'Assumptions&amp;Data'!$F$106, BZ125*$O$31)</f>
        <v>0</v>
      </c>
      <c r="CA135" s="7">
        <f>IF($C$132=FALSE, CA125*'Assumptions&amp;Data'!$F$106, CA125*$O$31)</f>
        <v>0</v>
      </c>
      <c r="CB135" s="7">
        <f>IF($C$132=FALSE, CB125*'Assumptions&amp;Data'!$F$106, CB125*$O$31)</f>
        <v>0</v>
      </c>
      <c r="CC135" s="7">
        <f>IF($C$132=FALSE, CC125*'Assumptions&amp;Data'!$F$106, CC125*$O$31)</f>
        <v>0</v>
      </c>
      <c r="CD135" s="7">
        <f>IF($C$132=FALSE, CD125*'Assumptions&amp;Data'!$F$106, CD125*$O$31)</f>
        <v>0</v>
      </c>
      <c r="CE135" s="7">
        <f>IF($C$132=FALSE, CE125*'Assumptions&amp;Data'!$F$106, CE125*$O$31)</f>
        <v>0</v>
      </c>
      <c r="CF135" s="7">
        <f>IF($C$132=FALSE, CF125*'Assumptions&amp;Data'!$F$106, CF125*$O$31)</f>
        <v>0</v>
      </c>
      <c r="CG135" s="7">
        <f>IF($C$132=FALSE, CG125*'Assumptions&amp;Data'!$F$106, CG125*$O$31)</f>
        <v>0</v>
      </c>
      <c r="CH135" s="7">
        <f>IF($C$132=FALSE, CH125*'Assumptions&amp;Data'!$F$106, CH125*$O$31)</f>
        <v>0</v>
      </c>
      <c r="CI135" s="7">
        <f>IF($C$132=FALSE, CI125*'Assumptions&amp;Data'!$F$106, CI125*$O$31)</f>
        <v>0</v>
      </c>
      <c r="CJ135" s="7">
        <f>IF($C$132=FALSE, CJ125*'Assumptions&amp;Data'!$F$106, CJ125*$O$31)</f>
        <v>0</v>
      </c>
      <c r="CK135" s="7">
        <f>IF($C$132=FALSE, CK125*'Assumptions&amp;Data'!$F$106, CK125*$O$31)</f>
        <v>0</v>
      </c>
      <c r="CL135" s="7">
        <f>IF($C$132=FALSE, CL125*'Assumptions&amp;Data'!$F$106, CL125*$O$31)</f>
        <v>0</v>
      </c>
      <c r="CM135" s="7">
        <f>IF($C$132=FALSE, CM125*'Assumptions&amp;Data'!$F$106, CM125*$O$31)</f>
        <v>0</v>
      </c>
      <c r="CN135" s="7">
        <f>IF($C$132=FALSE, CN125*'Assumptions&amp;Data'!$F$106, CN125*$O$31)</f>
        <v>0</v>
      </c>
      <c r="CO135" s="7">
        <f>IF($C$132=FALSE, CO125*'Assumptions&amp;Data'!$F$106, CO125*$O$31)</f>
        <v>0</v>
      </c>
      <c r="CP135" s="7">
        <f>IF($C$132=FALSE, CP125*'Assumptions&amp;Data'!$F$106, CP125*$O$31)</f>
        <v>0</v>
      </c>
      <c r="CQ135" s="7">
        <f>IF($C$132=FALSE, CQ125*'Assumptions&amp;Data'!$F$106, CQ125*$O$31)</f>
        <v>0</v>
      </c>
      <c r="CR135" s="7">
        <f>IF($C$132=FALSE, CR125*'Assumptions&amp;Data'!$F$106, CR125*$O$31)</f>
        <v>0</v>
      </c>
      <c r="CS135" s="7">
        <f>IF($C$132=FALSE, CS125*'Assumptions&amp;Data'!$F$106, CS125*$O$31)</f>
        <v>0</v>
      </c>
      <c r="CT135" s="7">
        <f>IF($C$132=FALSE, CT125*'Assumptions&amp;Data'!$F$106, CT125*$O$31)</f>
        <v>0</v>
      </c>
      <c r="CU135" s="7">
        <f>IF($C$132=FALSE, CU125*'Assumptions&amp;Data'!$F$106, CU125*$O$31)</f>
        <v>0</v>
      </c>
      <c r="CV135" s="7">
        <f>IF($C$132=FALSE, CV125*'Assumptions&amp;Data'!$F$106, CV125*$O$31)</f>
        <v>0</v>
      </c>
      <c r="CW135" s="7">
        <f>IF($C$132=FALSE, CW125*'Assumptions&amp;Data'!$F$106, CW125*$O$31)</f>
        <v>0</v>
      </c>
      <c r="CX135" s="7">
        <f>IF($C$132=FALSE, CX125*'Assumptions&amp;Data'!$F$106, CX125*$O$31)</f>
        <v>0</v>
      </c>
      <c r="CY135" s="7">
        <f>IF($C$132=FALSE, CY125*'Assumptions&amp;Data'!$F$106, CY125*$O$31)</f>
        <v>0</v>
      </c>
      <c r="CZ135" s="7">
        <f>IF($C$132=FALSE, CZ125*'Assumptions&amp;Data'!$F$106, CZ125*$O$31)</f>
        <v>0</v>
      </c>
      <c r="DA135" s="7">
        <f>IF($C$132=FALSE, DA125*'Assumptions&amp;Data'!$F$106, DA125*$O$31)</f>
        <v>0</v>
      </c>
      <c r="DB135" s="7">
        <f>IF($C$132=FALSE, DB125*'Assumptions&amp;Data'!$F$106, DB125*$O$31)</f>
        <v>0</v>
      </c>
      <c r="DC135" s="7">
        <f>IF($C$132=FALSE, DC125*'Assumptions&amp;Data'!$F$106, DC125*$O$31)</f>
        <v>0</v>
      </c>
      <c r="DD135" s="7">
        <f>IF($C$132=FALSE, DD125*'Assumptions&amp;Data'!$F$106, DD125*$O$31)</f>
        <v>0</v>
      </c>
      <c r="DE135" s="7">
        <f>IF($C$132=FALSE, DE125*'Assumptions&amp;Data'!$F$106, DE125*$O$31)</f>
        <v>0</v>
      </c>
      <c r="DF135" s="7">
        <f>IF($C$132=FALSE, DF125*'Assumptions&amp;Data'!$F$106, DF125*$O$31)</f>
        <v>0</v>
      </c>
      <c r="DG135" s="7">
        <f>IF($C$132=FALSE, DG125*'Assumptions&amp;Data'!$F$106, DG125*$O$31)</f>
        <v>0</v>
      </c>
      <c r="DH135" s="7">
        <f>IF($C$132=FALSE, DH125*'Assumptions&amp;Data'!$F$106, DH125*$O$31)</f>
        <v>0</v>
      </c>
      <c r="DI135" s="7">
        <f>IF($C$132=FALSE, DI125*'Assumptions&amp;Data'!$F$106, DI125*$O$31)</f>
        <v>0</v>
      </c>
      <c r="DJ135" s="7">
        <f>IF($C$132=FALSE, DJ125*'Assumptions&amp;Data'!$F$106, DJ125*$O$31)</f>
        <v>0</v>
      </c>
      <c r="DK135" s="7">
        <f>IF($C$132=FALSE, DK125*'Assumptions&amp;Data'!$F$106, DK125*$O$31)</f>
        <v>0</v>
      </c>
      <c r="DL135" s="7">
        <f>IF($C$132=FALSE, DL125*'Assumptions&amp;Data'!$F$106, DL125*$O$31)</f>
        <v>0</v>
      </c>
      <c r="DM135" s="7">
        <f>IF($C$132=FALSE, DM125*'Assumptions&amp;Data'!$F$106, DM125*$O$31)</f>
        <v>0</v>
      </c>
      <c r="DN135" s="7">
        <f>IF($C$132=FALSE, DN125*'Assumptions&amp;Data'!$F$106, DN125*$O$31)</f>
        <v>0</v>
      </c>
      <c r="DO135" s="7">
        <f>IF($C$132=FALSE, DO125*'Assumptions&amp;Data'!$F$106, DO125*$O$31)</f>
        <v>0</v>
      </c>
      <c r="DP135" s="7">
        <f>IF($C$132=FALSE, DP125*'Assumptions&amp;Data'!$F$106, DP125*$O$31)</f>
        <v>0</v>
      </c>
      <c r="DQ135" s="7">
        <f>IF($C$132=FALSE, DQ125*'Assumptions&amp;Data'!$F$106, DQ125*$O$31)</f>
        <v>0</v>
      </c>
      <c r="DR135" s="7">
        <f>IF($C$132=FALSE, DR125*'Assumptions&amp;Data'!$F$106, DR125*$O$31)</f>
        <v>0</v>
      </c>
      <c r="DS135" s="7">
        <f>IF($C$132=FALSE, DS125*'Assumptions&amp;Data'!$F$106, DS125*$O$31)</f>
        <v>0</v>
      </c>
      <c r="DT135" s="7">
        <f>IF($C$132=FALSE, DT125*'Assumptions&amp;Data'!$F$106, DT125*$O$31)</f>
        <v>0</v>
      </c>
      <c r="DU135" s="7">
        <f>IF($C$132=FALSE, DU125*'Assumptions&amp;Data'!$F$106, DU125*$O$31)</f>
        <v>0</v>
      </c>
      <c r="DV135" s="7">
        <f>IF($C$132=FALSE, DV125*'Assumptions&amp;Data'!$F$106, DV125*$O$31)</f>
        <v>0</v>
      </c>
      <c r="DW135" s="7">
        <f>IF($C$132=FALSE, DW125*'Assumptions&amp;Data'!$F$106, DW125*$O$31)</f>
        <v>0</v>
      </c>
      <c r="DX135" s="7">
        <f>IF($C$132=FALSE, DX125*'Assumptions&amp;Data'!$F$106, DX125*$O$31)</f>
        <v>0</v>
      </c>
      <c r="DY135" s="7">
        <f>IF($C$132=FALSE, DY125*'Assumptions&amp;Data'!$F$106, DY125*$O$31)</f>
        <v>0</v>
      </c>
      <c r="DZ135" s="7">
        <f>IF($C$132=FALSE, DZ125*'Assumptions&amp;Data'!$F$106, DZ125*$O$31)</f>
        <v>0</v>
      </c>
      <c r="EA135" s="7">
        <f>IF($C$132=FALSE, EA125*'Assumptions&amp;Data'!$F$106, EA125*$O$31)</f>
        <v>0</v>
      </c>
      <c r="EB135" s="7">
        <f>IF($C$132=FALSE, EB125*'Assumptions&amp;Data'!$F$106, EB125*$O$31)</f>
        <v>0</v>
      </c>
      <c r="EC135" s="7">
        <f>IF($C$132=FALSE, EC125*'Assumptions&amp;Data'!$F$106, EC125*$O$31)</f>
        <v>0</v>
      </c>
      <c r="ED135" s="7">
        <f>IF($C$132=FALSE, ED125*'Assumptions&amp;Data'!$F$106, ED125*$O$31)</f>
        <v>0</v>
      </c>
      <c r="EE135" s="7">
        <f>IF($C$132=FALSE, EE125*'Assumptions&amp;Data'!$F$106, EE125*$O$31)</f>
        <v>0</v>
      </c>
      <c r="EF135" s="7">
        <f>IF($C$132=FALSE, EF125*'Assumptions&amp;Data'!$F$106, EF125*$O$31)</f>
        <v>0</v>
      </c>
      <c r="EG135" s="7">
        <f>IF($C$132=FALSE, EG125*'Assumptions&amp;Data'!$F$106, EG125*$O$31)</f>
        <v>0</v>
      </c>
      <c r="EH135" s="7">
        <f>IF($C$132=FALSE, EH125*'Assumptions&amp;Data'!$F$106, EH125*$O$31)</f>
        <v>0</v>
      </c>
      <c r="EI135" s="7">
        <f>IF($C$132=FALSE, EI125*'Assumptions&amp;Data'!$F$106, EI125*$O$31)</f>
        <v>0</v>
      </c>
      <c r="EJ135" s="7">
        <f>IF($C$132=FALSE, EJ125*'Assumptions&amp;Data'!$F$106, EJ125*$O$31)</f>
        <v>0</v>
      </c>
      <c r="EK135" s="7">
        <f>IF($C$132=FALSE, EK125*'Assumptions&amp;Data'!$F$106, EK125*$O$31)</f>
        <v>0</v>
      </c>
      <c r="EL135" s="7">
        <f>IF($C$132=FALSE, EL125*'Assumptions&amp;Data'!$F$106, EL125*$O$31)</f>
        <v>0</v>
      </c>
      <c r="EM135" s="7">
        <f>IF($C$132=FALSE, EM125*'Assumptions&amp;Data'!$F$106, EM125*$O$31)</f>
        <v>0</v>
      </c>
      <c r="EN135" s="7">
        <f>IF($C$132=FALSE, EN125*'Assumptions&amp;Data'!$F$106, EN125*$O$31)</f>
        <v>0</v>
      </c>
      <c r="EO135" s="7">
        <f>IF($C$132=FALSE, EO125*'Assumptions&amp;Data'!$F$106, EO125*$O$31)</f>
        <v>0</v>
      </c>
      <c r="EP135" s="7">
        <f>IF($C$132=FALSE, EP125*'Assumptions&amp;Data'!$F$106, EP125*$O$31)</f>
        <v>0</v>
      </c>
      <c r="EQ135" s="7">
        <f>IF($C$132=FALSE, EQ125*'Assumptions&amp;Data'!$F$106, EQ125*$O$31)</f>
        <v>0</v>
      </c>
      <c r="ER135" s="7">
        <f>IF($C$132=FALSE, ER125*'Assumptions&amp;Data'!$F$106, ER125*$O$31)</f>
        <v>0</v>
      </c>
      <c r="ES135" s="7">
        <f>IF($C$132=FALSE, ES125*'Assumptions&amp;Data'!$F$106, ES125*$O$31)</f>
        <v>0</v>
      </c>
      <c r="ET135" s="7">
        <f>IF($C$132=FALSE, ET125*'Assumptions&amp;Data'!$F$106, ET125*$O$31)</f>
        <v>0</v>
      </c>
      <c r="EU135" s="7">
        <f>IF($C$132=FALSE, EU125*'Assumptions&amp;Data'!$F$106, EU125*$O$31)</f>
        <v>0</v>
      </c>
      <c r="EV135" s="7">
        <f>IF($C$132=FALSE, EV125*'Assumptions&amp;Data'!$F$106, EV125*$O$31)</f>
        <v>0</v>
      </c>
      <c r="EW135" s="7">
        <f>IF($C$132=FALSE, EW125*'Assumptions&amp;Data'!$F$106, EW125*$O$31)</f>
        <v>0</v>
      </c>
      <c r="EX135" s="7">
        <f>IF($C$132=FALSE, EX125*'Assumptions&amp;Data'!$F$106, EX125*$O$31)</f>
        <v>0</v>
      </c>
      <c r="EY135" s="7">
        <f>IF($C$132=FALSE, EY125*'Assumptions&amp;Data'!$F$106, EY125*$O$31)</f>
        <v>0</v>
      </c>
      <c r="EZ135" s="7">
        <f>IF($C$132=FALSE, EZ125*'Assumptions&amp;Data'!$F$106, EZ125*$O$31)</f>
        <v>0</v>
      </c>
      <c r="FA135" s="7">
        <f>IF($C$132=FALSE, FA125*'Assumptions&amp;Data'!$F$106, FA125*$O$31)</f>
        <v>0</v>
      </c>
      <c r="FB135" s="7">
        <f>IF($C$132=FALSE, FB125*'Assumptions&amp;Data'!$F$106, FB125*$O$31)</f>
        <v>0</v>
      </c>
      <c r="FC135" s="7">
        <f>IF($C$132=FALSE, FC125*'Assumptions&amp;Data'!$F$106, FC125*$O$31)</f>
        <v>0</v>
      </c>
      <c r="FD135" s="7">
        <f>IF($C$132=FALSE, FD125*'Assumptions&amp;Data'!$F$106, FD125*$O$31)</f>
        <v>0</v>
      </c>
      <c r="FE135" s="7">
        <f>IF($C$132=FALSE, FE125*'Assumptions&amp;Data'!$F$106, FE125*$O$31)</f>
        <v>0</v>
      </c>
      <c r="FF135" s="7">
        <f>IF($C$132=FALSE, FF125*'Assumptions&amp;Data'!$F$106, FF125*$O$31)</f>
        <v>0</v>
      </c>
      <c r="FG135" s="7">
        <f>IF($C$132=FALSE, FG125*'Assumptions&amp;Data'!$F$106, FG125*$O$31)</f>
        <v>0</v>
      </c>
      <c r="FH135" s="7">
        <f>IF($C$132=FALSE, FH125*'Assumptions&amp;Data'!$F$106, FH125*$O$31)</f>
        <v>0</v>
      </c>
      <c r="FI135" s="7">
        <f>IF($C$132=FALSE, FI125*'Assumptions&amp;Data'!$F$106, FI125*$O$31)</f>
        <v>0</v>
      </c>
      <c r="FJ135" s="7">
        <f>IF($C$132=FALSE, FJ125*'Assumptions&amp;Data'!$F$106, FJ125*$O$31)</f>
        <v>0</v>
      </c>
      <c r="FK135" s="7">
        <f>IF($C$132=FALSE, FK125*'Assumptions&amp;Data'!$F$106, FK125*$O$31)</f>
        <v>0</v>
      </c>
      <c r="FL135" s="7">
        <f>IF($C$132=FALSE, FL125*'Assumptions&amp;Data'!$F$106, FL125*$O$31)</f>
        <v>0</v>
      </c>
      <c r="FM135" s="7">
        <f>IF($C$132=FALSE, FM125*'Assumptions&amp;Data'!$F$106, FM125*$O$31)</f>
        <v>0</v>
      </c>
      <c r="FN135" s="7">
        <f>IF($C$132=FALSE, FN125*'Assumptions&amp;Data'!$F$106, FN125*$O$31)</f>
        <v>0</v>
      </c>
      <c r="FO135" s="7">
        <f>IF($C$132=FALSE, FO125*'Assumptions&amp;Data'!$F$106, FO125*$O$31)</f>
        <v>0</v>
      </c>
    </row>
    <row r="136" spans="1:171" x14ac:dyDescent="0.3">
      <c r="B136" s="7" t="s">
        <v>109</v>
      </c>
      <c r="C136" s="7" t="s">
        <v>112</v>
      </c>
      <c r="D136" s="7">
        <f>SUM(F136:FO136)</f>
        <v>0</v>
      </c>
      <c r="F136" s="7">
        <f>IF($C$132=FALSE, F126*'Assumptions&amp;Data'!$F$106, F126*$O$31)</f>
        <v>0</v>
      </c>
      <c r="G136" s="7">
        <f>IF($C$132=FALSE, G126*'Assumptions&amp;Data'!$F$106, G126*$O$31)</f>
        <v>0</v>
      </c>
      <c r="H136" s="7">
        <f>IF($C$132=FALSE, H126*'Assumptions&amp;Data'!$F$106, H126*$O$31)</f>
        <v>0</v>
      </c>
      <c r="I136" s="7">
        <f>IF($C$132=FALSE, I126*'Assumptions&amp;Data'!$F$106, I126*$O$31)</f>
        <v>0</v>
      </c>
      <c r="J136" s="7">
        <f>IF($C$132=FALSE, J126*'Assumptions&amp;Data'!$F$106, J126*$O$31)</f>
        <v>0</v>
      </c>
      <c r="K136" s="7">
        <f>IF($C$132=FALSE, K126*'Assumptions&amp;Data'!$F$106, K126*$O$31)</f>
        <v>0</v>
      </c>
      <c r="L136" s="7">
        <f>IF($C$132=FALSE, L126*'Assumptions&amp;Data'!$F$106, L126*$O$31)</f>
        <v>0</v>
      </c>
      <c r="M136" s="7">
        <f>IF($C$132=FALSE, M126*'Assumptions&amp;Data'!$F$106, M126*$O$31)</f>
        <v>0</v>
      </c>
      <c r="N136" s="7">
        <f>IF($C$132=FALSE, N126*'Assumptions&amp;Data'!$F$106, N126*$O$31)</f>
        <v>0</v>
      </c>
      <c r="O136" s="7">
        <f>IF($C$132=FALSE, O126*'Assumptions&amp;Data'!$F$106, O126*$O$31)</f>
        <v>0</v>
      </c>
      <c r="P136" s="7">
        <f>IF($C$132=FALSE, P126*'Assumptions&amp;Data'!$F$106, P126*$O$31)</f>
        <v>0</v>
      </c>
      <c r="Q136" s="7">
        <f>IF($C$132=FALSE, Q126*'Assumptions&amp;Data'!$F$106, Q126*$O$31)</f>
        <v>0</v>
      </c>
      <c r="R136" s="7">
        <f>IF($C$132=FALSE, R126*'Assumptions&amp;Data'!$F$106, R126*$O$31)</f>
        <v>0</v>
      </c>
      <c r="S136" s="7">
        <f>IF($C$132=FALSE, S126*'Assumptions&amp;Data'!$F$106, S126*$O$31)</f>
        <v>0</v>
      </c>
      <c r="T136" s="7">
        <f>IF($C$132=FALSE, T126*'Assumptions&amp;Data'!$F$106, T126*$O$31)</f>
        <v>0</v>
      </c>
      <c r="U136" s="7">
        <f>IF($C$132=FALSE, U126*'Assumptions&amp;Data'!$F$106, U126*$O$31)</f>
        <v>0</v>
      </c>
      <c r="V136" s="7">
        <f>IF($C$132=FALSE, V126*'Assumptions&amp;Data'!$F$106, V126*$O$31)</f>
        <v>0</v>
      </c>
      <c r="W136" s="7">
        <f>IF($C$132=FALSE, W126*'Assumptions&amp;Data'!$F$106, W126*$O$31)</f>
        <v>0</v>
      </c>
      <c r="X136" s="7">
        <f>IF($C$132=FALSE, X126*'Assumptions&amp;Data'!$F$106, X126*$O$31)</f>
        <v>0</v>
      </c>
      <c r="Y136" s="7">
        <f>IF($C$132=FALSE, Y126*'Assumptions&amp;Data'!$F$106, Y126*$O$31)</f>
        <v>0</v>
      </c>
      <c r="Z136" s="7">
        <f>IF($C$132=FALSE, Z126*'Assumptions&amp;Data'!$F$106, Z126*$O$31)</f>
        <v>0</v>
      </c>
      <c r="AA136" s="7">
        <f>IF($C$132=FALSE, AA126*'Assumptions&amp;Data'!$F$106, AA126*$O$31)</f>
        <v>0</v>
      </c>
      <c r="AB136" s="7">
        <f>IF($C$132=FALSE, AB126*'Assumptions&amp;Data'!$F$106, AB126*$O$31)</f>
        <v>0</v>
      </c>
      <c r="AC136" s="7">
        <f>IF($C$132=FALSE, AC126*'Assumptions&amp;Data'!$F$106, AC126*$O$31)</f>
        <v>0</v>
      </c>
      <c r="AD136" s="7">
        <f>IF($C$132=FALSE, AD126*'Assumptions&amp;Data'!$F$106, AD126*$O$31)</f>
        <v>0</v>
      </c>
      <c r="AE136" s="7">
        <f>IF($C$132=FALSE, AE126*'Assumptions&amp;Data'!$F$106, AE126*$O$31)</f>
        <v>0</v>
      </c>
      <c r="AF136" s="7">
        <f>IF($C$132=FALSE, AF126*'Assumptions&amp;Data'!$F$106, AF126*$O$31)</f>
        <v>0</v>
      </c>
      <c r="AG136" s="7">
        <f>IF($C$132=FALSE, AG126*'Assumptions&amp;Data'!$F$106, AG126*$O$31)</f>
        <v>0</v>
      </c>
      <c r="AH136" s="7">
        <f>IF($C$132=FALSE, AH126*'Assumptions&amp;Data'!$F$106, AH126*$O$31)</f>
        <v>0</v>
      </c>
      <c r="AI136" s="7">
        <f>IF($C$132=FALSE, AI126*'Assumptions&amp;Data'!$F$106, AI126*$O$31)</f>
        <v>0</v>
      </c>
      <c r="AJ136" s="7">
        <f>IF($C$132=FALSE, AJ126*'Assumptions&amp;Data'!$F$106, AJ126*$O$31)</f>
        <v>0</v>
      </c>
      <c r="AK136" s="7">
        <f>IF($C$132=FALSE, AK126*'Assumptions&amp;Data'!$F$106, AK126*$O$31)</f>
        <v>0</v>
      </c>
      <c r="AL136" s="7">
        <f>IF($C$132=FALSE, AL126*'Assumptions&amp;Data'!$F$106, AL126*$O$31)</f>
        <v>0</v>
      </c>
      <c r="AM136" s="7">
        <f>IF($C$132=FALSE, AM126*'Assumptions&amp;Data'!$F$106, AM126*$O$31)</f>
        <v>0</v>
      </c>
      <c r="AN136" s="7">
        <f>IF($C$132=FALSE, AN126*'Assumptions&amp;Data'!$F$106, AN126*$O$31)</f>
        <v>0</v>
      </c>
      <c r="AO136" s="7">
        <f>IF($C$132=FALSE, AO126*'Assumptions&amp;Data'!$F$106, AO126*$O$31)</f>
        <v>0</v>
      </c>
      <c r="AP136" s="7">
        <f>IF($C$132=FALSE, AP126*'Assumptions&amp;Data'!$F$106, AP126*$O$31)</f>
        <v>0</v>
      </c>
      <c r="AQ136" s="7">
        <f>IF($C$132=FALSE, AQ126*'Assumptions&amp;Data'!$F$106, AQ126*$O$31)</f>
        <v>0</v>
      </c>
      <c r="AR136" s="7">
        <f>IF($C$132=FALSE, AR126*'Assumptions&amp;Data'!$F$106, AR126*$O$31)</f>
        <v>0</v>
      </c>
      <c r="AS136" s="7">
        <f>IF($C$132=FALSE, AS126*'Assumptions&amp;Data'!$F$106, AS126*$O$31)</f>
        <v>0</v>
      </c>
      <c r="AT136" s="7">
        <f>IF($C$132=FALSE, AT126*'Assumptions&amp;Data'!$F$106, AT126*$O$31)</f>
        <v>0</v>
      </c>
      <c r="AU136" s="7">
        <f>IF($C$132=FALSE, AU126*'Assumptions&amp;Data'!$F$106, AU126*$O$31)</f>
        <v>0</v>
      </c>
      <c r="AV136" s="7">
        <f>IF($C$132=FALSE, AV126*'Assumptions&amp;Data'!$F$106, AV126*$O$31)</f>
        <v>0</v>
      </c>
      <c r="AW136" s="7">
        <f>IF($C$132=FALSE, AW126*'Assumptions&amp;Data'!$F$106, AW126*$O$31)</f>
        <v>0</v>
      </c>
      <c r="AX136" s="7">
        <f>IF($C$132=FALSE, AX126*'Assumptions&amp;Data'!$F$106, AX126*$O$31)</f>
        <v>0</v>
      </c>
      <c r="AY136" s="7">
        <f>IF($C$132=FALSE, AY126*'Assumptions&amp;Data'!$F$106, AY126*$O$31)</f>
        <v>0</v>
      </c>
      <c r="AZ136" s="7">
        <f>IF($C$132=FALSE, AZ126*'Assumptions&amp;Data'!$F$106, AZ126*$O$31)</f>
        <v>0</v>
      </c>
      <c r="BA136" s="7">
        <f>IF($C$132=FALSE, BA126*'Assumptions&amp;Data'!$F$106, BA126*$O$31)</f>
        <v>0</v>
      </c>
      <c r="BB136" s="7">
        <f>IF($C$132=FALSE, BB126*'Assumptions&amp;Data'!$F$106, BB126*$O$31)</f>
        <v>0</v>
      </c>
      <c r="BC136" s="7">
        <f>IF($C$132=FALSE, BC126*'Assumptions&amp;Data'!$F$106, BC126*$O$31)</f>
        <v>0</v>
      </c>
      <c r="BD136" s="7">
        <f>IF($C$132=FALSE, BD126*'Assumptions&amp;Data'!$F$106, BD126*$O$31)</f>
        <v>0</v>
      </c>
      <c r="BE136" s="7">
        <f>IF($C$132=FALSE, BE126*'Assumptions&amp;Data'!$F$106, BE126*$O$31)</f>
        <v>0</v>
      </c>
      <c r="BF136" s="7">
        <f>IF($C$132=FALSE, BF126*'Assumptions&amp;Data'!$F$106, BF126*$O$31)</f>
        <v>0</v>
      </c>
      <c r="BG136" s="7">
        <f>IF($C$132=FALSE, BG126*'Assumptions&amp;Data'!$F$106, BG126*$O$31)</f>
        <v>0</v>
      </c>
      <c r="BH136" s="7">
        <f>IF($C$132=FALSE, BH126*'Assumptions&amp;Data'!$F$106, BH126*$O$31)</f>
        <v>0</v>
      </c>
      <c r="BI136" s="7">
        <f>IF($C$132=FALSE, BI126*'Assumptions&amp;Data'!$F$106, BI126*$O$31)</f>
        <v>0</v>
      </c>
      <c r="BJ136" s="7">
        <f>IF($C$132=FALSE, BJ126*'Assumptions&amp;Data'!$F$106, BJ126*$O$31)</f>
        <v>0</v>
      </c>
      <c r="BK136" s="7">
        <f>IF($C$132=FALSE, BK126*'Assumptions&amp;Data'!$F$106, BK126*$O$31)</f>
        <v>0</v>
      </c>
      <c r="BL136" s="7">
        <f>IF($C$132=FALSE, BL126*'Assumptions&amp;Data'!$F$106, BL126*$O$31)</f>
        <v>0</v>
      </c>
      <c r="BM136" s="7">
        <f>IF($C$132=FALSE, BM126*'Assumptions&amp;Data'!$F$106, BM126*$O$31)</f>
        <v>0</v>
      </c>
      <c r="BN136" s="7">
        <f>IF($C$132=FALSE, BN126*'Assumptions&amp;Data'!$F$106, BN126*$O$31)</f>
        <v>0</v>
      </c>
      <c r="BO136" s="7">
        <f>IF($C$132=FALSE, BO126*'Assumptions&amp;Data'!$F$106, BO126*$O$31)</f>
        <v>0</v>
      </c>
      <c r="BP136" s="7">
        <f>IF($C$132=FALSE, BP126*'Assumptions&amp;Data'!$F$106, BP126*$O$31)</f>
        <v>0</v>
      </c>
      <c r="BQ136" s="7">
        <f>IF($C$132=FALSE, BQ126*'Assumptions&amp;Data'!$F$106, BQ126*$O$31)</f>
        <v>0</v>
      </c>
      <c r="BR136" s="7">
        <f>IF($C$132=FALSE, BR126*'Assumptions&amp;Data'!$F$106, BR126*$O$31)</f>
        <v>0</v>
      </c>
      <c r="BS136" s="7">
        <f>IF($C$132=FALSE, BS126*'Assumptions&amp;Data'!$F$106, BS126*$O$31)</f>
        <v>0</v>
      </c>
      <c r="BT136" s="7">
        <f>IF($C$132=FALSE, BT126*'Assumptions&amp;Data'!$F$106, BT126*$O$31)</f>
        <v>0</v>
      </c>
      <c r="BU136" s="7">
        <f>IF($C$132=FALSE, BU126*'Assumptions&amp;Data'!$F$106, BU126*$O$31)</f>
        <v>0</v>
      </c>
      <c r="BV136" s="7">
        <f>IF($C$132=FALSE, BV126*'Assumptions&amp;Data'!$F$106, BV126*$O$31)</f>
        <v>0</v>
      </c>
      <c r="BW136" s="7">
        <f>IF($C$132=FALSE, BW126*'Assumptions&amp;Data'!$F$106, BW126*$O$31)</f>
        <v>0</v>
      </c>
      <c r="BX136" s="7">
        <f>IF($C$132=FALSE, BX126*'Assumptions&amp;Data'!$F$106, BX126*$O$31)</f>
        <v>0</v>
      </c>
      <c r="BY136" s="7">
        <f>IF($C$132=FALSE, BY126*'Assumptions&amp;Data'!$F$106, BY126*$O$31)</f>
        <v>0</v>
      </c>
      <c r="BZ136" s="7">
        <f>IF($C$132=FALSE, BZ126*'Assumptions&amp;Data'!$F$106, BZ126*$O$31)</f>
        <v>0</v>
      </c>
      <c r="CA136" s="7">
        <f>IF($C$132=FALSE, CA126*'Assumptions&amp;Data'!$F$106, CA126*$O$31)</f>
        <v>0</v>
      </c>
      <c r="CB136" s="7">
        <f>IF($C$132=FALSE, CB126*'Assumptions&amp;Data'!$F$106, CB126*$O$31)</f>
        <v>0</v>
      </c>
      <c r="CC136" s="7">
        <f>IF($C$132=FALSE, CC126*'Assumptions&amp;Data'!$F$106, CC126*$O$31)</f>
        <v>0</v>
      </c>
      <c r="CD136" s="7">
        <f>IF($C$132=FALSE, CD126*'Assumptions&amp;Data'!$F$106, CD126*$O$31)</f>
        <v>0</v>
      </c>
      <c r="CE136" s="7">
        <f>IF($C$132=FALSE, CE126*'Assumptions&amp;Data'!$F$106, CE126*$O$31)</f>
        <v>0</v>
      </c>
      <c r="CF136" s="7">
        <f>IF($C$132=FALSE, CF126*'Assumptions&amp;Data'!$F$106, CF126*$O$31)</f>
        <v>0</v>
      </c>
      <c r="CG136" s="7">
        <f>IF($C$132=FALSE, CG126*'Assumptions&amp;Data'!$F$106, CG126*$O$31)</f>
        <v>0</v>
      </c>
      <c r="CH136" s="7">
        <f>IF($C$132=FALSE, CH126*'Assumptions&amp;Data'!$F$106, CH126*$O$31)</f>
        <v>0</v>
      </c>
      <c r="CI136" s="7">
        <f>IF($C$132=FALSE, CI126*'Assumptions&amp;Data'!$F$106, CI126*$O$31)</f>
        <v>0</v>
      </c>
      <c r="CJ136" s="7">
        <f>IF($C$132=FALSE, CJ126*'Assumptions&amp;Data'!$F$106, CJ126*$O$31)</f>
        <v>0</v>
      </c>
      <c r="CK136" s="7">
        <f>IF($C$132=FALSE, CK126*'Assumptions&amp;Data'!$F$106, CK126*$O$31)</f>
        <v>0</v>
      </c>
      <c r="CL136" s="7">
        <f>IF($C$132=FALSE, CL126*'Assumptions&amp;Data'!$F$106, CL126*$O$31)</f>
        <v>0</v>
      </c>
      <c r="CM136" s="7">
        <f>IF($C$132=FALSE, CM126*'Assumptions&amp;Data'!$F$106, CM126*$O$31)</f>
        <v>0</v>
      </c>
      <c r="CN136" s="7">
        <f>IF($C$132=FALSE, CN126*'Assumptions&amp;Data'!$F$106, CN126*$O$31)</f>
        <v>0</v>
      </c>
      <c r="CO136" s="7">
        <f>IF($C$132=FALSE, CO126*'Assumptions&amp;Data'!$F$106, CO126*$O$31)</f>
        <v>0</v>
      </c>
      <c r="CP136" s="7">
        <f>IF($C$132=FALSE, CP126*'Assumptions&amp;Data'!$F$106, CP126*$O$31)</f>
        <v>0</v>
      </c>
      <c r="CQ136" s="7">
        <f>IF($C$132=FALSE, CQ126*'Assumptions&amp;Data'!$F$106, CQ126*$O$31)</f>
        <v>0</v>
      </c>
      <c r="CR136" s="7">
        <f>IF($C$132=FALSE, CR126*'Assumptions&amp;Data'!$F$106, CR126*$O$31)</f>
        <v>0</v>
      </c>
      <c r="CS136" s="7">
        <f>IF($C$132=FALSE, CS126*'Assumptions&amp;Data'!$F$106, CS126*$O$31)</f>
        <v>0</v>
      </c>
      <c r="CT136" s="7">
        <f>IF($C$132=FALSE, CT126*'Assumptions&amp;Data'!$F$106, CT126*$O$31)</f>
        <v>0</v>
      </c>
      <c r="CU136" s="7">
        <f>IF($C$132=FALSE, CU126*'Assumptions&amp;Data'!$F$106, CU126*$O$31)</f>
        <v>0</v>
      </c>
      <c r="CV136" s="7">
        <f>IF($C$132=FALSE, CV126*'Assumptions&amp;Data'!$F$106, CV126*$O$31)</f>
        <v>0</v>
      </c>
      <c r="CW136" s="7">
        <f>IF($C$132=FALSE, CW126*'Assumptions&amp;Data'!$F$106, CW126*$O$31)</f>
        <v>0</v>
      </c>
      <c r="CX136" s="7">
        <f>IF($C$132=FALSE, CX126*'Assumptions&amp;Data'!$F$106, CX126*$O$31)</f>
        <v>0</v>
      </c>
      <c r="CY136" s="7">
        <f>IF($C$132=FALSE, CY126*'Assumptions&amp;Data'!$F$106, CY126*$O$31)</f>
        <v>0</v>
      </c>
      <c r="CZ136" s="7">
        <f>IF($C$132=FALSE, CZ126*'Assumptions&amp;Data'!$F$106, CZ126*$O$31)</f>
        <v>0</v>
      </c>
      <c r="DA136" s="7">
        <f>IF($C$132=FALSE, DA126*'Assumptions&amp;Data'!$F$106, DA126*$O$31)</f>
        <v>0</v>
      </c>
      <c r="DB136" s="7">
        <f>IF($C$132=FALSE, DB126*'Assumptions&amp;Data'!$F$106, DB126*$O$31)</f>
        <v>0</v>
      </c>
      <c r="DC136" s="7">
        <f>IF($C$132=FALSE, DC126*'Assumptions&amp;Data'!$F$106, DC126*$O$31)</f>
        <v>0</v>
      </c>
      <c r="DD136" s="7">
        <f>IF($C$132=FALSE, DD126*'Assumptions&amp;Data'!$F$106, DD126*$O$31)</f>
        <v>0</v>
      </c>
      <c r="DE136" s="7">
        <f>IF($C$132=FALSE, DE126*'Assumptions&amp;Data'!$F$106, DE126*$O$31)</f>
        <v>0</v>
      </c>
      <c r="DF136" s="7">
        <f>IF($C$132=FALSE, DF126*'Assumptions&amp;Data'!$F$106, DF126*$O$31)</f>
        <v>0</v>
      </c>
      <c r="DG136" s="7">
        <f>IF($C$132=FALSE, DG126*'Assumptions&amp;Data'!$F$106, DG126*$O$31)</f>
        <v>0</v>
      </c>
      <c r="DH136" s="7">
        <f>IF($C$132=FALSE, DH126*'Assumptions&amp;Data'!$F$106, DH126*$O$31)</f>
        <v>0</v>
      </c>
      <c r="DI136" s="7">
        <f>IF($C$132=FALSE, DI126*'Assumptions&amp;Data'!$F$106, DI126*$O$31)</f>
        <v>0</v>
      </c>
      <c r="DJ136" s="7">
        <f>IF($C$132=FALSE, DJ126*'Assumptions&amp;Data'!$F$106, DJ126*$O$31)</f>
        <v>0</v>
      </c>
      <c r="DK136" s="7">
        <f>IF($C$132=FALSE, DK126*'Assumptions&amp;Data'!$F$106, DK126*$O$31)</f>
        <v>0</v>
      </c>
      <c r="DL136" s="7">
        <f>IF($C$132=FALSE, DL126*'Assumptions&amp;Data'!$F$106, DL126*$O$31)</f>
        <v>0</v>
      </c>
      <c r="DM136" s="7">
        <f>IF($C$132=FALSE, DM126*'Assumptions&amp;Data'!$F$106, DM126*$O$31)</f>
        <v>0</v>
      </c>
      <c r="DN136" s="7">
        <f>IF($C$132=FALSE, DN126*'Assumptions&amp;Data'!$F$106, DN126*$O$31)</f>
        <v>0</v>
      </c>
      <c r="DO136" s="7">
        <f>IF($C$132=FALSE, DO126*'Assumptions&amp;Data'!$F$106, DO126*$O$31)</f>
        <v>0</v>
      </c>
      <c r="DP136" s="7">
        <f>IF($C$132=FALSE, DP126*'Assumptions&amp;Data'!$F$106, DP126*$O$31)</f>
        <v>0</v>
      </c>
      <c r="DQ136" s="7">
        <f>IF($C$132=FALSE, DQ126*'Assumptions&amp;Data'!$F$106, DQ126*$O$31)</f>
        <v>0</v>
      </c>
      <c r="DR136" s="7">
        <f>IF($C$132=FALSE, DR126*'Assumptions&amp;Data'!$F$106, DR126*$O$31)</f>
        <v>0</v>
      </c>
      <c r="DS136" s="7">
        <f>IF($C$132=FALSE, DS126*'Assumptions&amp;Data'!$F$106, DS126*$O$31)</f>
        <v>0</v>
      </c>
      <c r="DT136" s="7">
        <f>IF($C$132=FALSE, DT126*'Assumptions&amp;Data'!$F$106, DT126*$O$31)</f>
        <v>0</v>
      </c>
      <c r="DU136" s="7">
        <f>IF($C$132=FALSE, DU126*'Assumptions&amp;Data'!$F$106, DU126*$O$31)</f>
        <v>0</v>
      </c>
      <c r="DV136" s="7">
        <f>IF($C$132=FALSE, DV126*'Assumptions&amp;Data'!$F$106, DV126*$O$31)</f>
        <v>0</v>
      </c>
      <c r="DW136" s="7">
        <f>IF($C$132=FALSE, DW126*'Assumptions&amp;Data'!$F$106, DW126*$O$31)</f>
        <v>0</v>
      </c>
      <c r="DX136" s="7">
        <f>IF($C$132=FALSE, DX126*'Assumptions&amp;Data'!$F$106, DX126*$O$31)</f>
        <v>0</v>
      </c>
      <c r="DY136" s="7">
        <f>IF($C$132=FALSE, DY126*'Assumptions&amp;Data'!$F$106, DY126*$O$31)</f>
        <v>0</v>
      </c>
      <c r="DZ136" s="7">
        <f>IF($C$132=FALSE, DZ126*'Assumptions&amp;Data'!$F$106, DZ126*$O$31)</f>
        <v>0</v>
      </c>
      <c r="EA136" s="7">
        <f>IF($C$132=FALSE, EA126*'Assumptions&amp;Data'!$F$106, EA126*$O$31)</f>
        <v>0</v>
      </c>
      <c r="EB136" s="7">
        <f>IF($C$132=FALSE, EB126*'Assumptions&amp;Data'!$F$106, EB126*$O$31)</f>
        <v>0</v>
      </c>
      <c r="EC136" s="7">
        <f>IF($C$132=FALSE, EC126*'Assumptions&amp;Data'!$F$106, EC126*$O$31)</f>
        <v>0</v>
      </c>
      <c r="ED136" s="7">
        <f>IF($C$132=FALSE, ED126*'Assumptions&amp;Data'!$F$106, ED126*$O$31)</f>
        <v>0</v>
      </c>
      <c r="EE136" s="7">
        <f>IF($C$132=FALSE, EE126*'Assumptions&amp;Data'!$F$106, EE126*$O$31)</f>
        <v>0</v>
      </c>
      <c r="EF136" s="7">
        <f>IF($C$132=FALSE, EF126*'Assumptions&amp;Data'!$F$106, EF126*$O$31)</f>
        <v>0</v>
      </c>
      <c r="EG136" s="7">
        <f>IF($C$132=FALSE, EG126*'Assumptions&amp;Data'!$F$106, EG126*$O$31)</f>
        <v>0</v>
      </c>
      <c r="EH136" s="7">
        <f>IF($C$132=FALSE, EH126*'Assumptions&amp;Data'!$F$106, EH126*$O$31)</f>
        <v>0</v>
      </c>
      <c r="EI136" s="7">
        <f>IF($C$132=FALSE, EI126*'Assumptions&amp;Data'!$F$106, EI126*$O$31)</f>
        <v>0</v>
      </c>
      <c r="EJ136" s="7">
        <f>IF($C$132=FALSE, EJ126*'Assumptions&amp;Data'!$F$106, EJ126*$O$31)</f>
        <v>0</v>
      </c>
      <c r="EK136" s="7">
        <f>IF($C$132=FALSE, EK126*'Assumptions&amp;Data'!$F$106, EK126*$O$31)</f>
        <v>0</v>
      </c>
      <c r="EL136" s="7">
        <f>IF($C$132=FALSE, EL126*'Assumptions&amp;Data'!$F$106, EL126*$O$31)</f>
        <v>0</v>
      </c>
      <c r="EM136" s="7">
        <f>IF($C$132=FALSE, EM126*'Assumptions&amp;Data'!$F$106, EM126*$O$31)</f>
        <v>0</v>
      </c>
      <c r="EN136" s="7">
        <f>IF($C$132=FALSE, EN126*'Assumptions&amp;Data'!$F$106, EN126*$O$31)</f>
        <v>0</v>
      </c>
      <c r="EO136" s="7">
        <f>IF($C$132=FALSE, EO126*'Assumptions&amp;Data'!$F$106, EO126*$O$31)</f>
        <v>0</v>
      </c>
      <c r="EP136" s="7">
        <f>IF($C$132=FALSE, EP126*'Assumptions&amp;Data'!$F$106, EP126*$O$31)</f>
        <v>0</v>
      </c>
      <c r="EQ136" s="7">
        <f>IF($C$132=FALSE, EQ126*'Assumptions&amp;Data'!$F$106, EQ126*$O$31)</f>
        <v>0</v>
      </c>
      <c r="ER136" s="7">
        <f>IF($C$132=FALSE, ER126*'Assumptions&amp;Data'!$F$106, ER126*$O$31)</f>
        <v>0</v>
      </c>
      <c r="ES136" s="7">
        <f>IF($C$132=FALSE, ES126*'Assumptions&amp;Data'!$F$106, ES126*$O$31)</f>
        <v>0</v>
      </c>
      <c r="ET136" s="7">
        <f>IF($C$132=FALSE, ET126*'Assumptions&amp;Data'!$F$106, ET126*$O$31)</f>
        <v>0</v>
      </c>
      <c r="EU136" s="7">
        <f>IF($C$132=FALSE, EU126*'Assumptions&amp;Data'!$F$106, EU126*$O$31)</f>
        <v>0</v>
      </c>
      <c r="EV136" s="7">
        <f>IF($C$132=FALSE, EV126*'Assumptions&amp;Data'!$F$106, EV126*$O$31)</f>
        <v>0</v>
      </c>
      <c r="EW136" s="7">
        <f>IF($C$132=FALSE, EW126*'Assumptions&amp;Data'!$F$106, EW126*$O$31)</f>
        <v>0</v>
      </c>
      <c r="EX136" s="7">
        <f>IF($C$132=FALSE, EX126*'Assumptions&amp;Data'!$F$106, EX126*$O$31)</f>
        <v>0</v>
      </c>
      <c r="EY136" s="7">
        <f>IF($C$132=FALSE, EY126*'Assumptions&amp;Data'!$F$106, EY126*$O$31)</f>
        <v>0</v>
      </c>
      <c r="EZ136" s="7">
        <f>IF($C$132=FALSE, EZ126*'Assumptions&amp;Data'!$F$106, EZ126*$O$31)</f>
        <v>0</v>
      </c>
      <c r="FA136" s="7">
        <f>IF($C$132=FALSE, FA126*'Assumptions&amp;Data'!$F$106, FA126*$O$31)</f>
        <v>0</v>
      </c>
      <c r="FB136" s="7">
        <f>IF($C$132=FALSE, FB126*'Assumptions&amp;Data'!$F$106, FB126*$O$31)</f>
        <v>0</v>
      </c>
      <c r="FC136" s="7">
        <f>IF($C$132=FALSE, FC126*'Assumptions&amp;Data'!$F$106, FC126*$O$31)</f>
        <v>0</v>
      </c>
      <c r="FD136" s="7">
        <f>IF($C$132=FALSE, FD126*'Assumptions&amp;Data'!$F$106, FD126*$O$31)</f>
        <v>0</v>
      </c>
      <c r="FE136" s="7">
        <f>IF($C$132=FALSE, FE126*'Assumptions&amp;Data'!$F$106, FE126*$O$31)</f>
        <v>0</v>
      </c>
      <c r="FF136" s="7">
        <f>IF($C$132=FALSE, FF126*'Assumptions&amp;Data'!$F$106, FF126*$O$31)</f>
        <v>0</v>
      </c>
      <c r="FG136" s="7">
        <f>IF($C$132=FALSE, FG126*'Assumptions&amp;Data'!$F$106, FG126*$O$31)</f>
        <v>0</v>
      </c>
      <c r="FH136" s="7">
        <f>IF($C$132=FALSE, FH126*'Assumptions&amp;Data'!$F$106, FH126*$O$31)</f>
        <v>0</v>
      </c>
      <c r="FI136" s="7">
        <f>IF($C$132=FALSE, FI126*'Assumptions&amp;Data'!$F$106, FI126*$O$31)</f>
        <v>0</v>
      </c>
      <c r="FJ136" s="7">
        <f>IF($C$132=FALSE, FJ126*'Assumptions&amp;Data'!$F$106, FJ126*$O$31)</f>
        <v>0</v>
      </c>
      <c r="FK136" s="7">
        <f>IF($C$132=FALSE, FK126*'Assumptions&amp;Data'!$F$106, FK126*$O$31)</f>
        <v>0</v>
      </c>
      <c r="FL136" s="7">
        <f>IF($C$132=FALSE, FL126*'Assumptions&amp;Data'!$F$106, FL126*$O$31)</f>
        <v>0</v>
      </c>
      <c r="FM136" s="7">
        <f>IF($C$132=FALSE, FM126*'Assumptions&amp;Data'!$F$106, FM126*$O$31)</f>
        <v>0</v>
      </c>
      <c r="FN136" s="7">
        <f>IF($C$132=FALSE, FN126*'Assumptions&amp;Data'!$F$106, FN126*$O$31)</f>
        <v>0</v>
      </c>
      <c r="FO136" s="7">
        <f>IF($C$132=FALSE, FO126*'Assumptions&amp;Data'!$F$106, FO126*$O$31)</f>
        <v>0</v>
      </c>
    </row>
    <row r="137" spans="1:171" x14ac:dyDescent="0.3">
      <c r="B137" s="7" t="s">
        <v>110</v>
      </c>
      <c r="C137" s="7" t="s">
        <v>112</v>
      </c>
      <c r="D137" s="7">
        <f>SUM(F137:FO137)</f>
        <v>0</v>
      </c>
      <c r="F137" s="7">
        <f>IF($C$132=FALSE, F127*'Assumptions&amp;Data'!$F$106, F127*$O$31)</f>
        <v>0</v>
      </c>
      <c r="G137" s="7">
        <f>IF($C$132=FALSE, G127*'Assumptions&amp;Data'!$F$106, G127*$O$31)</f>
        <v>0</v>
      </c>
      <c r="H137" s="7">
        <f>IF($C$132=FALSE, H127*'Assumptions&amp;Data'!$F$106, H127*$O$31)</f>
        <v>0</v>
      </c>
      <c r="I137" s="7">
        <f>IF($C$132=FALSE, I127*'Assumptions&amp;Data'!$F$106, I127*$O$31)</f>
        <v>0</v>
      </c>
      <c r="J137" s="7">
        <f>IF($C$132=FALSE, J127*'Assumptions&amp;Data'!$F$106, J127*$O$31)</f>
        <v>0</v>
      </c>
      <c r="K137" s="7">
        <f>IF($C$132=FALSE, K127*'Assumptions&amp;Data'!$F$106, K127*$O$31)</f>
        <v>0</v>
      </c>
      <c r="L137" s="7">
        <f>IF($C$132=FALSE, L127*'Assumptions&amp;Data'!$F$106, L127*$O$31)</f>
        <v>0</v>
      </c>
      <c r="M137" s="7">
        <f>IF($C$132=FALSE, M127*'Assumptions&amp;Data'!$F$106, M127*$O$31)</f>
        <v>0</v>
      </c>
      <c r="N137" s="7">
        <f>IF($C$132=FALSE, N127*'Assumptions&amp;Data'!$F$106, N127*$O$31)</f>
        <v>0</v>
      </c>
      <c r="O137" s="7">
        <f>IF($C$132=FALSE, O127*'Assumptions&amp;Data'!$F$106, O127*$O$31)</f>
        <v>0</v>
      </c>
      <c r="P137" s="7">
        <f>IF($C$132=FALSE, P127*'Assumptions&amp;Data'!$F$106, P127*$O$31)</f>
        <v>0</v>
      </c>
      <c r="Q137" s="7">
        <f>IF($C$132=FALSE, Q127*'Assumptions&amp;Data'!$F$106, Q127*$O$31)</f>
        <v>0</v>
      </c>
      <c r="R137" s="7">
        <f>IF($C$132=FALSE, R127*'Assumptions&amp;Data'!$F$106, R127*$O$31)</f>
        <v>0</v>
      </c>
      <c r="S137" s="7">
        <f>IF($C$132=FALSE, S127*'Assumptions&amp;Data'!$F$106, S127*$O$31)</f>
        <v>0</v>
      </c>
      <c r="T137" s="7">
        <f>IF($C$132=FALSE, T127*'Assumptions&amp;Data'!$F$106, T127*$O$31)</f>
        <v>0</v>
      </c>
      <c r="U137" s="7">
        <f>IF($C$132=FALSE, U127*'Assumptions&amp;Data'!$F$106, U127*$O$31)</f>
        <v>0</v>
      </c>
      <c r="V137" s="7">
        <f>IF($C$132=FALSE, V127*'Assumptions&amp;Data'!$F$106, V127*$O$31)</f>
        <v>0</v>
      </c>
      <c r="W137" s="7">
        <f>IF($C$132=FALSE, W127*'Assumptions&amp;Data'!$F$106, W127*$O$31)</f>
        <v>0</v>
      </c>
      <c r="X137" s="7">
        <f>IF($C$132=FALSE, X127*'Assumptions&amp;Data'!$F$106, X127*$O$31)</f>
        <v>0</v>
      </c>
      <c r="Y137" s="7">
        <f>IF($C$132=FALSE, Y127*'Assumptions&amp;Data'!$F$106, Y127*$O$31)</f>
        <v>0</v>
      </c>
      <c r="Z137" s="7">
        <f>IF($C$132=FALSE, Z127*'Assumptions&amp;Data'!$F$106, Z127*$O$31)</f>
        <v>0</v>
      </c>
      <c r="AA137" s="7">
        <f>IF($C$132=FALSE, AA127*'Assumptions&amp;Data'!$F$106, AA127*$O$31)</f>
        <v>0</v>
      </c>
      <c r="AB137" s="7">
        <f>IF($C$132=FALSE, AB127*'Assumptions&amp;Data'!$F$106, AB127*$O$31)</f>
        <v>0</v>
      </c>
      <c r="AC137" s="7">
        <f>IF($C$132=FALSE, AC127*'Assumptions&amp;Data'!$F$106, AC127*$O$31)</f>
        <v>0</v>
      </c>
      <c r="AD137" s="7">
        <f>IF($C$132=FALSE, AD127*'Assumptions&amp;Data'!$F$106, AD127*$O$31)</f>
        <v>0</v>
      </c>
      <c r="AE137" s="7">
        <f>IF($C$132=FALSE, AE127*'Assumptions&amp;Data'!$F$106, AE127*$O$31)</f>
        <v>0</v>
      </c>
      <c r="AF137" s="7">
        <f>IF($C$132=FALSE, AF127*'Assumptions&amp;Data'!$F$106, AF127*$O$31)</f>
        <v>0</v>
      </c>
      <c r="AG137" s="7">
        <f>IF($C$132=FALSE, AG127*'Assumptions&amp;Data'!$F$106, AG127*$O$31)</f>
        <v>0</v>
      </c>
      <c r="AH137" s="7">
        <f>IF($C$132=FALSE, AH127*'Assumptions&amp;Data'!$F$106, AH127*$O$31)</f>
        <v>0</v>
      </c>
      <c r="AI137" s="7">
        <f>IF($C$132=FALSE, AI127*'Assumptions&amp;Data'!$F$106, AI127*$O$31)</f>
        <v>0</v>
      </c>
      <c r="AJ137" s="7">
        <f>IF($C$132=FALSE, AJ127*'Assumptions&amp;Data'!$F$106, AJ127*$O$31)</f>
        <v>0</v>
      </c>
      <c r="AK137" s="7">
        <f>IF($C$132=FALSE, AK127*'Assumptions&amp;Data'!$F$106, AK127*$O$31)</f>
        <v>0</v>
      </c>
      <c r="AL137" s="7">
        <f>IF($C$132=FALSE, AL127*'Assumptions&amp;Data'!$F$106, AL127*$O$31)</f>
        <v>0</v>
      </c>
      <c r="AM137" s="7">
        <f>IF($C$132=FALSE, AM127*'Assumptions&amp;Data'!$F$106, AM127*$O$31)</f>
        <v>0</v>
      </c>
      <c r="AN137" s="7">
        <f>IF($C$132=FALSE, AN127*'Assumptions&amp;Data'!$F$106, AN127*$O$31)</f>
        <v>0</v>
      </c>
      <c r="AO137" s="7">
        <f>IF($C$132=FALSE, AO127*'Assumptions&amp;Data'!$F$106, AO127*$O$31)</f>
        <v>0</v>
      </c>
      <c r="AP137" s="7">
        <f>IF($C$132=FALSE, AP127*'Assumptions&amp;Data'!$F$106, AP127*$O$31)</f>
        <v>0</v>
      </c>
      <c r="AQ137" s="7">
        <f>IF($C$132=FALSE, AQ127*'Assumptions&amp;Data'!$F$106, AQ127*$O$31)</f>
        <v>0</v>
      </c>
      <c r="AR137" s="7">
        <f>IF($C$132=FALSE, AR127*'Assumptions&amp;Data'!$F$106, AR127*$O$31)</f>
        <v>0</v>
      </c>
      <c r="AS137" s="7">
        <f>IF($C$132=FALSE, AS127*'Assumptions&amp;Data'!$F$106, AS127*$O$31)</f>
        <v>0</v>
      </c>
      <c r="AT137" s="7">
        <f>IF($C$132=FALSE, AT127*'Assumptions&amp;Data'!$F$106, AT127*$O$31)</f>
        <v>0</v>
      </c>
      <c r="AU137" s="7">
        <f>IF($C$132=FALSE, AU127*'Assumptions&amp;Data'!$F$106, AU127*$O$31)</f>
        <v>0</v>
      </c>
      <c r="AV137" s="7">
        <f>IF($C$132=FALSE, AV127*'Assumptions&amp;Data'!$F$106, AV127*$O$31)</f>
        <v>0</v>
      </c>
      <c r="AW137" s="7">
        <f>IF($C$132=FALSE, AW127*'Assumptions&amp;Data'!$F$106, AW127*$O$31)</f>
        <v>0</v>
      </c>
      <c r="AX137" s="7">
        <f>IF($C$132=FALSE, AX127*'Assumptions&amp;Data'!$F$106, AX127*$O$31)</f>
        <v>0</v>
      </c>
      <c r="AY137" s="7">
        <f>IF($C$132=FALSE, AY127*'Assumptions&amp;Data'!$F$106, AY127*$O$31)</f>
        <v>0</v>
      </c>
      <c r="AZ137" s="7">
        <f>IF($C$132=FALSE, AZ127*'Assumptions&amp;Data'!$F$106, AZ127*$O$31)</f>
        <v>0</v>
      </c>
      <c r="BA137" s="7">
        <f>IF($C$132=FALSE, BA127*'Assumptions&amp;Data'!$F$106, BA127*$O$31)</f>
        <v>0</v>
      </c>
      <c r="BB137" s="7">
        <f>IF($C$132=FALSE, BB127*'Assumptions&amp;Data'!$F$106, BB127*$O$31)</f>
        <v>0</v>
      </c>
      <c r="BC137" s="7">
        <f>IF($C$132=FALSE, BC127*'Assumptions&amp;Data'!$F$106, BC127*$O$31)</f>
        <v>0</v>
      </c>
      <c r="BD137" s="7">
        <f>IF($C$132=FALSE, BD127*'Assumptions&amp;Data'!$F$106, BD127*$O$31)</f>
        <v>0</v>
      </c>
      <c r="BE137" s="7">
        <f>IF($C$132=FALSE, BE127*'Assumptions&amp;Data'!$F$106, BE127*$O$31)</f>
        <v>0</v>
      </c>
      <c r="BF137" s="7">
        <f>IF($C$132=FALSE, BF127*'Assumptions&amp;Data'!$F$106, BF127*$O$31)</f>
        <v>0</v>
      </c>
      <c r="BG137" s="7">
        <f>IF($C$132=FALSE, BG127*'Assumptions&amp;Data'!$F$106, BG127*$O$31)</f>
        <v>0</v>
      </c>
      <c r="BH137" s="7">
        <f>IF($C$132=FALSE, BH127*'Assumptions&amp;Data'!$F$106, BH127*$O$31)</f>
        <v>0</v>
      </c>
      <c r="BI137" s="7">
        <f>IF($C$132=FALSE, BI127*'Assumptions&amp;Data'!$F$106, BI127*$O$31)</f>
        <v>0</v>
      </c>
      <c r="BJ137" s="7">
        <f>IF($C$132=FALSE, BJ127*'Assumptions&amp;Data'!$F$106, BJ127*$O$31)</f>
        <v>0</v>
      </c>
      <c r="BK137" s="7">
        <f>IF($C$132=FALSE, BK127*'Assumptions&amp;Data'!$F$106, BK127*$O$31)</f>
        <v>0</v>
      </c>
      <c r="BL137" s="7">
        <f>IF($C$132=FALSE, BL127*'Assumptions&amp;Data'!$F$106, BL127*$O$31)</f>
        <v>0</v>
      </c>
      <c r="BM137" s="7">
        <f>IF($C$132=FALSE, BM127*'Assumptions&amp;Data'!$F$106, BM127*$O$31)</f>
        <v>0</v>
      </c>
      <c r="BN137" s="7">
        <f>IF($C$132=FALSE, BN127*'Assumptions&amp;Data'!$F$106, BN127*$O$31)</f>
        <v>0</v>
      </c>
      <c r="BO137" s="7">
        <f>IF($C$132=FALSE, BO127*'Assumptions&amp;Data'!$F$106, BO127*$O$31)</f>
        <v>0</v>
      </c>
      <c r="BP137" s="7">
        <f>IF($C$132=FALSE, BP127*'Assumptions&amp;Data'!$F$106, BP127*$O$31)</f>
        <v>0</v>
      </c>
      <c r="BQ137" s="7">
        <f>IF($C$132=FALSE, BQ127*'Assumptions&amp;Data'!$F$106, BQ127*$O$31)</f>
        <v>0</v>
      </c>
      <c r="BR137" s="7">
        <f>IF($C$132=FALSE, BR127*'Assumptions&amp;Data'!$F$106, BR127*$O$31)</f>
        <v>0</v>
      </c>
      <c r="BS137" s="7">
        <f>IF($C$132=FALSE, BS127*'Assumptions&amp;Data'!$F$106, BS127*$O$31)</f>
        <v>0</v>
      </c>
      <c r="BT137" s="7">
        <f>IF($C$132=FALSE, BT127*'Assumptions&amp;Data'!$F$106, BT127*$O$31)</f>
        <v>0</v>
      </c>
      <c r="BU137" s="7">
        <f>IF($C$132=FALSE, BU127*'Assumptions&amp;Data'!$F$106, BU127*$O$31)</f>
        <v>0</v>
      </c>
      <c r="BV137" s="7">
        <f>IF($C$132=FALSE, BV127*'Assumptions&amp;Data'!$F$106, BV127*$O$31)</f>
        <v>0</v>
      </c>
      <c r="BW137" s="7">
        <f>IF($C$132=FALSE, BW127*'Assumptions&amp;Data'!$F$106, BW127*$O$31)</f>
        <v>0</v>
      </c>
      <c r="BX137" s="7">
        <f>IF($C$132=FALSE, BX127*'Assumptions&amp;Data'!$F$106, BX127*$O$31)</f>
        <v>0</v>
      </c>
      <c r="BY137" s="7">
        <f>IF($C$132=FALSE, BY127*'Assumptions&amp;Data'!$F$106, BY127*$O$31)</f>
        <v>0</v>
      </c>
      <c r="BZ137" s="7">
        <f>IF($C$132=FALSE, BZ127*'Assumptions&amp;Data'!$F$106, BZ127*$O$31)</f>
        <v>0</v>
      </c>
      <c r="CA137" s="7">
        <f>IF($C$132=FALSE, CA127*'Assumptions&amp;Data'!$F$106, CA127*$O$31)</f>
        <v>0</v>
      </c>
      <c r="CB137" s="7">
        <f>IF($C$132=FALSE, CB127*'Assumptions&amp;Data'!$F$106, CB127*$O$31)</f>
        <v>0</v>
      </c>
      <c r="CC137" s="7">
        <f>IF($C$132=FALSE, CC127*'Assumptions&amp;Data'!$F$106, CC127*$O$31)</f>
        <v>0</v>
      </c>
      <c r="CD137" s="7">
        <f>IF($C$132=FALSE, CD127*'Assumptions&amp;Data'!$F$106, CD127*$O$31)</f>
        <v>0</v>
      </c>
      <c r="CE137" s="7">
        <f>IF($C$132=FALSE, CE127*'Assumptions&amp;Data'!$F$106, CE127*$O$31)</f>
        <v>0</v>
      </c>
      <c r="CF137" s="7">
        <f>IF($C$132=FALSE, CF127*'Assumptions&amp;Data'!$F$106, CF127*$O$31)</f>
        <v>0</v>
      </c>
      <c r="CG137" s="7">
        <f>IF($C$132=FALSE, CG127*'Assumptions&amp;Data'!$F$106, CG127*$O$31)</f>
        <v>0</v>
      </c>
      <c r="CH137" s="7">
        <f>IF($C$132=FALSE, CH127*'Assumptions&amp;Data'!$F$106, CH127*$O$31)</f>
        <v>0</v>
      </c>
      <c r="CI137" s="7">
        <f>IF($C$132=FALSE, CI127*'Assumptions&amp;Data'!$F$106, CI127*$O$31)</f>
        <v>0</v>
      </c>
      <c r="CJ137" s="7">
        <f>IF($C$132=FALSE, CJ127*'Assumptions&amp;Data'!$F$106, CJ127*$O$31)</f>
        <v>0</v>
      </c>
      <c r="CK137" s="7">
        <f>IF($C$132=FALSE, CK127*'Assumptions&amp;Data'!$F$106, CK127*$O$31)</f>
        <v>0</v>
      </c>
      <c r="CL137" s="7">
        <f>IF($C$132=FALSE, CL127*'Assumptions&amp;Data'!$F$106, CL127*$O$31)</f>
        <v>0</v>
      </c>
      <c r="CM137" s="7">
        <f>IF($C$132=FALSE, CM127*'Assumptions&amp;Data'!$F$106, CM127*$O$31)</f>
        <v>0</v>
      </c>
      <c r="CN137" s="7">
        <f>IF($C$132=FALSE, CN127*'Assumptions&amp;Data'!$F$106, CN127*$O$31)</f>
        <v>0</v>
      </c>
      <c r="CO137" s="7">
        <f>IF($C$132=FALSE, CO127*'Assumptions&amp;Data'!$F$106, CO127*$O$31)</f>
        <v>0</v>
      </c>
      <c r="CP137" s="7">
        <f>IF($C$132=FALSE, CP127*'Assumptions&amp;Data'!$F$106, CP127*$O$31)</f>
        <v>0</v>
      </c>
      <c r="CQ137" s="7">
        <f>IF($C$132=FALSE, CQ127*'Assumptions&amp;Data'!$F$106, CQ127*$O$31)</f>
        <v>0</v>
      </c>
      <c r="CR137" s="7">
        <f>IF($C$132=FALSE, CR127*'Assumptions&amp;Data'!$F$106, CR127*$O$31)</f>
        <v>0</v>
      </c>
      <c r="CS137" s="7">
        <f>IF($C$132=FALSE, CS127*'Assumptions&amp;Data'!$F$106, CS127*$O$31)</f>
        <v>0</v>
      </c>
      <c r="CT137" s="7">
        <f>IF($C$132=FALSE, CT127*'Assumptions&amp;Data'!$F$106, CT127*$O$31)</f>
        <v>0</v>
      </c>
      <c r="CU137" s="7">
        <f>IF($C$132=FALSE, CU127*'Assumptions&amp;Data'!$F$106, CU127*$O$31)</f>
        <v>0</v>
      </c>
      <c r="CV137" s="7">
        <f>IF($C$132=FALSE, CV127*'Assumptions&amp;Data'!$F$106, CV127*$O$31)</f>
        <v>0</v>
      </c>
      <c r="CW137" s="7">
        <f>IF($C$132=FALSE, CW127*'Assumptions&amp;Data'!$F$106, CW127*$O$31)</f>
        <v>0</v>
      </c>
      <c r="CX137" s="7">
        <f>IF($C$132=FALSE, CX127*'Assumptions&amp;Data'!$F$106, CX127*$O$31)</f>
        <v>0</v>
      </c>
      <c r="CY137" s="7">
        <f>IF($C$132=FALSE, CY127*'Assumptions&amp;Data'!$F$106, CY127*$O$31)</f>
        <v>0</v>
      </c>
      <c r="CZ137" s="7">
        <f>IF($C$132=FALSE, CZ127*'Assumptions&amp;Data'!$F$106, CZ127*$O$31)</f>
        <v>0</v>
      </c>
      <c r="DA137" s="7">
        <f>IF($C$132=FALSE, DA127*'Assumptions&amp;Data'!$F$106, DA127*$O$31)</f>
        <v>0</v>
      </c>
      <c r="DB137" s="7">
        <f>IF($C$132=FALSE, DB127*'Assumptions&amp;Data'!$F$106, DB127*$O$31)</f>
        <v>0</v>
      </c>
      <c r="DC137" s="7">
        <f>IF($C$132=FALSE, DC127*'Assumptions&amp;Data'!$F$106, DC127*$O$31)</f>
        <v>0</v>
      </c>
      <c r="DD137" s="7">
        <f>IF($C$132=FALSE, DD127*'Assumptions&amp;Data'!$F$106, DD127*$O$31)</f>
        <v>0</v>
      </c>
      <c r="DE137" s="7">
        <f>IF($C$132=FALSE, DE127*'Assumptions&amp;Data'!$F$106, DE127*$O$31)</f>
        <v>0</v>
      </c>
      <c r="DF137" s="7">
        <f>IF($C$132=FALSE, DF127*'Assumptions&amp;Data'!$F$106, DF127*$O$31)</f>
        <v>0</v>
      </c>
      <c r="DG137" s="7">
        <f>IF($C$132=FALSE, DG127*'Assumptions&amp;Data'!$F$106, DG127*$O$31)</f>
        <v>0</v>
      </c>
      <c r="DH137" s="7">
        <f>IF($C$132=FALSE, DH127*'Assumptions&amp;Data'!$F$106, DH127*$O$31)</f>
        <v>0</v>
      </c>
      <c r="DI137" s="7">
        <f>IF($C$132=FALSE, DI127*'Assumptions&amp;Data'!$F$106, DI127*$O$31)</f>
        <v>0</v>
      </c>
      <c r="DJ137" s="7">
        <f>IF($C$132=FALSE, DJ127*'Assumptions&amp;Data'!$F$106, DJ127*$O$31)</f>
        <v>0</v>
      </c>
      <c r="DK137" s="7">
        <f>IF($C$132=FALSE, DK127*'Assumptions&amp;Data'!$F$106, DK127*$O$31)</f>
        <v>0</v>
      </c>
      <c r="DL137" s="7">
        <f>IF($C$132=FALSE, DL127*'Assumptions&amp;Data'!$F$106, DL127*$O$31)</f>
        <v>0</v>
      </c>
      <c r="DM137" s="7">
        <f>IF($C$132=FALSE, DM127*'Assumptions&amp;Data'!$F$106, DM127*$O$31)</f>
        <v>0</v>
      </c>
      <c r="DN137" s="7">
        <f>IF($C$132=FALSE, DN127*'Assumptions&amp;Data'!$F$106, DN127*$O$31)</f>
        <v>0</v>
      </c>
      <c r="DO137" s="7">
        <f>IF($C$132=FALSE, DO127*'Assumptions&amp;Data'!$F$106, DO127*$O$31)</f>
        <v>0</v>
      </c>
      <c r="DP137" s="7">
        <f>IF($C$132=FALSE, DP127*'Assumptions&amp;Data'!$F$106, DP127*$O$31)</f>
        <v>0</v>
      </c>
      <c r="DQ137" s="7">
        <f>IF($C$132=FALSE, DQ127*'Assumptions&amp;Data'!$F$106, DQ127*$O$31)</f>
        <v>0</v>
      </c>
      <c r="DR137" s="7">
        <f>IF($C$132=FALSE, DR127*'Assumptions&amp;Data'!$F$106, DR127*$O$31)</f>
        <v>0</v>
      </c>
      <c r="DS137" s="7">
        <f>IF($C$132=FALSE, DS127*'Assumptions&amp;Data'!$F$106, DS127*$O$31)</f>
        <v>0</v>
      </c>
      <c r="DT137" s="7">
        <f>IF($C$132=FALSE, DT127*'Assumptions&amp;Data'!$F$106, DT127*$O$31)</f>
        <v>0</v>
      </c>
      <c r="DU137" s="7">
        <f>IF($C$132=FALSE, DU127*'Assumptions&amp;Data'!$F$106, DU127*$O$31)</f>
        <v>0</v>
      </c>
      <c r="DV137" s="7">
        <f>IF($C$132=FALSE, DV127*'Assumptions&amp;Data'!$F$106, DV127*$O$31)</f>
        <v>0</v>
      </c>
      <c r="DW137" s="7">
        <f>IF($C$132=FALSE, DW127*'Assumptions&amp;Data'!$F$106, DW127*$O$31)</f>
        <v>0</v>
      </c>
      <c r="DX137" s="7">
        <f>IF($C$132=FALSE, DX127*'Assumptions&amp;Data'!$F$106, DX127*$O$31)</f>
        <v>0</v>
      </c>
      <c r="DY137" s="7">
        <f>IF($C$132=FALSE, DY127*'Assumptions&amp;Data'!$F$106, DY127*$O$31)</f>
        <v>0</v>
      </c>
      <c r="DZ137" s="7">
        <f>IF($C$132=FALSE, DZ127*'Assumptions&amp;Data'!$F$106, DZ127*$O$31)</f>
        <v>0</v>
      </c>
      <c r="EA137" s="7">
        <f>IF($C$132=FALSE, EA127*'Assumptions&amp;Data'!$F$106, EA127*$O$31)</f>
        <v>0</v>
      </c>
      <c r="EB137" s="7">
        <f>IF($C$132=FALSE, EB127*'Assumptions&amp;Data'!$F$106, EB127*$O$31)</f>
        <v>0</v>
      </c>
      <c r="EC137" s="7">
        <f>IF($C$132=FALSE, EC127*'Assumptions&amp;Data'!$F$106, EC127*$O$31)</f>
        <v>0</v>
      </c>
      <c r="ED137" s="7">
        <f>IF($C$132=FALSE, ED127*'Assumptions&amp;Data'!$F$106, ED127*$O$31)</f>
        <v>0</v>
      </c>
      <c r="EE137" s="7">
        <f>IF($C$132=FALSE, EE127*'Assumptions&amp;Data'!$F$106, EE127*$O$31)</f>
        <v>0</v>
      </c>
      <c r="EF137" s="7">
        <f>IF($C$132=FALSE, EF127*'Assumptions&amp;Data'!$F$106, EF127*$O$31)</f>
        <v>0</v>
      </c>
      <c r="EG137" s="7">
        <f>IF($C$132=FALSE, EG127*'Assumptions&amp;Data'!$F$106, EG127*$O$31)</f>
        <v>0</v>
      </c>
      <c r="EH137" s="7">
        <f>IF($C$132=FALSE, EH127*'Assumptions&amp;Data'!$F$106, EH127*$O$31)</f>
        <v>0</v>
      </c>
      <c r="EI137" s="7">
        <f>IF($C$132=FALSE, EI127*'Assumptions&amp;Data'!$F$106, EI127*$O$31)</f>
        <v>0</v>
      </c>
      <c r="EJ137" s="7">
        <f>IF($C$132=FALSE, EJ127*'Assumptions&amp;Data'!$F$106, EJ127*$O$31)</f>
        <v>0</v>
      </c>
      <c r="EK137" s="7">
        <f>IF($C$132=FALSE, EK127*'Assumptions&amp;Data'!$F$106, EK127*$O$31)</f>
        <v>0</v>
      </c>
      <c r="EL137" s="7">
        <f>IF($C$132=FALSE, EL127*'Assumptions&amp;Data'!$F$106, EL127*$O$31)</f>
        <v>0</v>
      </c>
      <c r="EM137" s="7">
        <f>IF($C$132=FALSE, EM127*'Assumptions&amp;Data'!$F$106, EM127*$O$31)</f>
        <v>0</v>
      </c>
      <c r="EN137" s="7">
        <f>IF($C$132=FALSE, EN127*'Assumptions&amp;Data'!$F$106, EN127*$O$31)</f>
        <v>0</v>
      </c>
      <c r="EO137" s="7">
        <f>IF($C$132=FALSE, EO127*'Assumptions&amp;Data'!$F$106, EO127*$O$31)</f>
        <v>0</v>
      </c>
      <c r="EP137" s="7">
        <f>IF($C$132=FALSE, EP127*'Assumptions&amp;Data'!$F$106, EP127*$O$31)</f>
        <v>0</v>
      </c>
      <c r="EQ137" s="7">
        <f>IF($C$132=FALSE, EQ127*'Assumptions&amp;Data'!$F$106, EQ127*$O$31)</f>
        <v>0</v>
      </c>
      <c r="ER137" s="7">
        <f>IF($C$132=FALSE, ER127*'Assumptions&amp;Data'!$F$106, ER127*$O$31)</f>
        <v>0</v>
      </c>
      <c r="ES137" s="7">
        <f>IF($C$132=FALSE, ES127*'Assumptions&amp;Data'!$F$106, ES127*$O$31)</f>
        <v>0</v>
      </c>
      <c r="ET137" s="7">
        <f>IF($C$132=FALSE, ET127*'Assumptions&amp;Data'!$F$106, ET127*$O$31)</f>
        <v>0</v>
      </c>
      <c r="EU137" s="7">
        <f>IF($C$132=FALSE, EU127*'Assumptions&amp;Data'!$F$106, EU127*$O$31)</f>
        <v>0</v>
      </c>
      <c r="EV137" s="7">
        <f>IF($C$132=FALSE, EV127*'Assumptions&amp;Data'!$F$106, EV127*$O$31)</f>
        <v>0</v>
      </c>
      <c r="EW137" s="7">
        <f>IF($C$132=FALSE, EW127*'Assumptions&amp;Data'!$F$106, EW127*$O$31)</f>
        <v>0</v>
      </c>
      <c r="EX137" s="7">
        <f>IF($C$132=FALSE, EX127*'Assumptions&amp;Data'!$F$106, EX127*$O$31)</f>
        <v>0</v>
      </c>
      <c r="EY137" s="7">
        <f>IF($C$132=FALSE, EY127*'Assumptions&amp;Data'!$F$106, EY127*$O$31)</f>
        <v>0</v>
      </c>
      <c r="EZ137" s="7">
        <f>IF($C$132=FALSE, EZ127*'Assumptions&amp;Data'!$F$106, EZ127*$O$31)</f>
        <v>0</v>
      </c>
      <c r="FA137" s="7">
        <f>IF($C$132=FALSE, FA127*'Assumptions&amp;Data'!$F$106, FA127*$O$31)</f>
        <v>0</v>
      </c>
      <c r="FB137" s="7">
        <f>IF($C$132=FALSE, FB127*'Assumptions&amp;Data'!$F$106, FB127*$O$31)</f>
        <v>0</v>
      </c>
      <c r="FC137" s="7">
        <f>IF($C$132=FALSE, FC127*'Assumptions&amp;Data'!$F$106, FC127*$O$31)</f>
        <v>0</v>
      </c>
      <c r="FD137" s="7">
        <f>IF($C$132=FALSE, FD127*'Assumptions&amp;Data'!$F$106, FD127*$O$31)</f>
        <v>0</v>
      </c>
      <c r="FE137" s="7">
        <f>IF($C$132=FALSE, FE127*'Assumptions&amp;Data'!$F$106, FE127*$O$31)</f>
        <v>0</v>
      </c>
      <c r="FF137" s="7">
        <f>IF($C$132=FALSE, FF127*'Assumptions&amp;Data'!$F$106, FF127*$O$31)</f>
        <v>0</v>
      </c>
      <c r="FG137" s="7">
        <f>IF($C$132=FALSE, FG127*'Assumptions&amp;Data'!$F$106, FG127*$O$31)</f>
        <v>0</v>
      </c>
      <c r="FH137" s="7">
        <f>IF($C$132=FALSE, FH127*'Assumptions&amp;Data'!$F$106, FH127*$O$31)</f>
        <v>0</v>
      </c>
      <c r="FI137" s="7">
        <f>IF($C$132=FALSE, FI127*'Assumptions&amp;Data'!$F$106, FI127*$O$31)</f>
        <v>0</v>
      </c>
      <c r="FJ137" s="7">
        <f>IF($C$132=FALSE, FJ127*'Assumptions&amp;Data'!$F$106, FJ127*$O$31)</f>
        <v>0</v>
      </c>
      <c r="FK137" s="7">
        <f>IF($C$132=FALSE, FK127*'Assumptions&amp;Data'!$F$106, FK127*$O$31)</f>
        <v>0</v>
      </c>
      <c r="FL137" s="7">
        <f>IF($C$132=FALSE, FL127*'Assumptions&amp;Data'!$F$106, FL127*$O$31)</f>
        <v>0</v>
      </c>
      <c r="FM137" s="7">
        <f>IF($C$132=FALSE, FM127*'Assumptions&amp;Data'!$F$106, FM127*$O$31)</f>
        <v>0</v>
      </c>
      <c r="FN137" s="7">
        <f>IF($C$132=FALSE, FN127*'Assumptions&amp;Data'!$F$106, FN127*$O$31)</f>
        <v>0</v>
      </c>
      <c r="FO137" s="7">
        <f>IF($C$132=FALSE, FO127*'Assumptions&amp;Data'!$F$106, FO127*$O$31)</f>
        <v>0</v>
      </c>
    </row>
    <row r="138" spans="1:171" x14ac:dyDescent="0.3">
      <c r="D138" s="25"/>
    </row>
    <row r="139" spans="1:171" x14ac:dyDescent="0.3">
      <c r="B139" s="57" t="str">
        <f>B72</f>
        <v xml:space="preserve">3 BHK </v>
      </c>
      <c r="C139" s="57" t="s">
        <v>112</v>
      </c>
      <c r="D139" s="118">
        <f>SUM(F139:FO139)</f>
        <v>789556.48831037723</v>
      </c>
      <c r="E139" s="57"/>
      <c r="F139" s="118">
        <f>SUM(F140:F142)</f>
        <v>0</v>
      </c>
      <c r="G139" s="118">
        <f t="shared" ref="G139:BR139" si="229">SUM(G140:G142)</f>
        <v>0</v>
      </c>
      <c r="H139" s="118">
        <f t="shared" si="229"/>
        <v>0</v>
      </c>
      <c r="I139" s="118">
        <f t="shared" si="229"/>
        <v>0</v>
      </c>
      <c r="J139" s="118">
        <f t="shared" si="229"/>
        <v>0</v>
      </c>
      <c r="K139" s="118">
        <f t="shared" si="229"/>
        <v>0</v>
      </c>
      <c r="L139" s="118">
        <f t="shared" si="229"/>
        <v>0</v>
      </c>
      <c r="M139" s="118">
        <f t="shared" si="229"/>
        <v>0</v>
      </c>
      <c r="N139" s="118">
        <f t="shared" si="229"/>
        <v>4934.7280519398628</v>
      </c>
      <c r="O139" s="118">
        <f t="shared" si="229"/>
        <v>4934.7280519398628</v>
      </c>
      <c r="P139" s="118">
        <f t="shared" si="229"/>
        <v>4934.7280519398628</v>
      </c>
      <c r="Q139" s="118">
        <f t="shared" si="229"/>
        <v>4934.7280519398628</v>
      </c>
      <c r="R139" s="118">
        <f t="shared" si="229"/>
        <v>4934.7280519398628</v>
      </c>
      <c r="S139" s="118">
        <f t="shared" si="229"/>
        <v>4934.7280519398628</v>
      </c>
      <c r="T139" s="118">
        <f t="shared" si="229"/>
        <v>4934.7280519398628</v>
      </c>
      <c r="U139" s="118">
        <f t="shared" si="229"/>
        <v>4934.7280519398628</v>
      </c>
      <c r="V139" s="118">
        <f t="shared" si="229"/>
        <v>4934.7280519398628</v>
      </c>
      <c r="W139" s="118">
        <f t="shared" si="229"/>
        <v>4934.7280519398628</v>
      </c>
      <c r="X139" s="118">
        <f t="shared" si="229"/>
        <v>4934.7280519398628</v>
      </c>
      <c r="Y139" s="118">
        <f t="shared" si="229"/>
        <v>4934.7280519398628</v>
      </c>
      <c r="Z139" s="118">
        <f t="shared" si="229"/>
        <v>10856.401714267698</v>
      </c>
      <c r="AA139" s="118">
        <f t="shared" si="229"/>
        <v>10856.401714267698</v>
      </c>
      <c r="AB139" s="118">
        <f t="shared" si="229"/>
        <v>11843.347324655671</v>
      </c>
      <c r="AC139" s="118">
        <f t="shared" si="229"/>
        <v>11843.347324655671</v>
      </c>
      <c r="AD139" s="118">
        <f t="shared" si="229"/>
        <v>11843.347324655671</v>
      </c>
      <c r="AE139" s="118">
        <f t="shared" si="229"/>
        <v>11843.347324655671</v>
      </c>
      <c r="AF139" s="118">
        <f t="shared" si="229"/>
        <v>11843.347324655671</v>
      </c>
      <c r="AG139" s="118">
        <f t="shared" si="229"/>
        <v>11843.347324655671</v>
      </c>
      <c r="AH139" s="118">
        <f t="shared" si="229"/>
        <v>11843.347324655671</v>
      </c>
      <c r="AI139" s="118">
        <f t="shared" si="229"/>
        <v>11843.347324655671</v>
      </c>
      <c r="AJ139" s="118">
        <f t="shared" si="229"/>
        <v>11843.347324655671</v>
      </c>
      <c r="AK139" s="118">
        <f t="shared" si="229"/>
        <v>11843.347324655671</v>
      </c>
      <c r="AL139" s="118">
        <f t="shared" si="229"/>
        <v>20725.857818147422</v>
      </c>
      <c r="AM139" s="118">
        <f t="shared" si="229"/>
        <v>20725.857818147422</v>
      </c>
      <c r="AN139" s="118">
        <f t="shared" si="229"/>
        <v>21910.192550612992</v>
      </c>
      <c r="AO139" s="118">
        <f t="shared" si="229"/>
        <v>21910.192550612992</v>
      </c>
      <c r="AP139" s="118">
        <f t="shared" si="229"/>
        <v>25857.974992164884</v>
      </c>
      <c r="AQ139" s="118">
        <f t="shared" si="229"/>
        <v>25857.974992164884</v>
      </c>
      <c r="AR139" s="118">
        <f t="shared" si="229"/>
        <v>25857.974992164884</v>
      </c>
      <c r="AS139" s="118">
        <f t="shared" si="229"/>
        <v>25857.974992164884</v>
      </c>
      <c r="AT139" s="118">
        <f t="shared" si="229"/>
        <v>21910.192550612883</v>
      </c>
      <c r="AU139" s="118">
        <f t="shared" si="229"/>
        <v>15988.518888285154</v>
      </c>
      <c r="AV139" s="118">
        <f t="shared" si="229"/>
        <v>15988.518888285154</v>
      </c>
      <c r="AW139" s="118">
        <f t="shared" si="229"/>
        <v>15988.518888285154</v>
      </c>
      <c r="AX139" s="118">
        <f t="shared" si="229"/>
        <v>15988.518888285154</v>
      </c>
      <c r="AY139" s="118">
        <f t="shared" si="229"/>
        <v>15988.518888285154</v>
      </c>
      <c r="AZ139" s="118">
        <f t="shared" si="229"/>
        <v>15988.518888285154</v>
      </c>
      <c r="BA139" s="118">
        <f t="shared" si="229"/>
        <v>15988.518888285154</v>
      </c>
      <c r="BB139" s="118">
        <f t="shared" si="229"/>
        <v>20725.857818147422</v>
      </c>
      <c r="BC139" s="118">
        <f t="shared" si="229"/>
        <v>20725.857818147422</v>
      </c>
      <c r="BD139" s="118">
        <f t="shared" si="229"/>
        <v>20725.857818147422</v>
      </c>
      <c r="BE139" s="118">
        <f t="shared" si="229"/>
        <v>20725.857818147422</v>
      </c>
      <c r="BF139" s="118">
        <f t="shared" si="229"/>
        <v>15988.518888285031</v>
      </c>
      <c r="BG139" s="118">
        <f t="shared" si="229"/>
        <v>8882.5104934917526</v>
      </c>
      <c r="BH139" s="118">
        <f t="shared" si="229"/>
        <v>8882.5104934917526</v>
      </c>
      <c r="BI139" s="118">
        <f t="shared" si="229"/>
        <v>8882.5104934917526</v>
      </c>
      <c r="BJ139" s="118">
        <f t="shared" si="229"/>
        <v>10659.012592190102</v>
      </c>
      <c r="BK139" s="118">
        <f t="shared" si="229"/>
        <v>10659.012592190102</v>
      </c>
      <c r="BL139" s="118">
        <f t="shared" si="229"/>
        <v>10659.012592190102</v>
      </c>
      <c r="BM139" s="118">
        <f t="shared" si="229"/>
        <v>10659.012592190102</v>
      </c>
      <c r="BN139" s="118">
        <f t="shared" si="229"/>
        <v>10659.012592190102</v>
      </c>
      <c r="BO139" s="118">
        <f t="shared" si="229"/>
        <v>10659.012592190102</v>
      </c>
      <c r="BP139" s="118">
        <f t="shared" si="229"/>
        <v>10659.012592190102</v>
      </c>
      <c r="BQ139" s="118">
        <f t="shared" si="229"/>
        <v>10659.012592190102</v>
      </c>
      <c r="BR139" s="118">
        <f t="shared" si="229"/>
        <v>10659.012592190102</v>
      </c>
      <c r="BS139" s="118">
        <f t="shared" ref="BS139:ED139" si="230">SUM(BS140:BS142)</f>
        <v>10659.012592190102</v>
      </c>
      <c r="BT139" s="118">
        <f t="shared" si="230"/>
        <v>10659.012592190102</v>
      </c>
      <c r="BU139" s="118">
        <f t="shared" si="230"/>
        <v>10659.012592190102</v>
      </c>
      <c r="BV139" s="118">
        <f t="shared" si="230"/>
        <v>14212.016789586618</v>
      </c>
      <c r="BW139" s="118">
        <f t="shared" si="230"/>
        <v>0</v>
      </c>
      <c r="BX139" s="118">
        <f t="shared" si="230"/>
        <v>0</v>
      </c>
      <c r="BY139" s="118">
        <f t="shared" si="230"/>
        <v>0</v>
      </c>
      <c r="BZ139" s="118">
        <f t="shared" si="230"/>
        <v>0</v>
      </c>
      <c r="CA139" s="118">
        <f t="shared" si="230"/>
        <v>0</v>
      </c>
      <c r="CB139" s="118">
        <f t="shared" si="230"/>
        <v>0</v>
      </c>
      <c r="CC139" s="118">
        <f t="shared" si="230"/>
        <v>0</v>
      </c>
      <c r="CD139" s="118">
        <f t="shared" si="230"/>
        <v>0</v>
      </c>
      <c r="CE139" s="118">
        <f t="shared" si="230"/>
        <v>0</v>
      </c>
      <c r="CF139" s="118">
        <f t="shared" si="230"/>
        <v>0</v>
      </c>
      <c r="CG139" s="118">
        <f t="shared" si="230"/>
        <v>0</v>
      </c>
      <c r="CH139" s="118">
        <f t="shared" si="230"/>
        <v>0</v>
      </c>
      <c r="CI139" s="118">
        <f t="shared" si="230"/>
        <v>0</v>
      </c>
      <c r="CJ139" s="118">
        <f t="shared" si="230"/>
        <v>0</v>
      </c>
      <c r="CK139" s="118">
        <f t="shared" si="230"/>
        <v>0</v>
      </c>
      <c r="CL139" s="118">
        <f t="shared" si="230"/>
        <v>0</v>
      </c>
      <c r="CM139" s="118">
        <f t="shared" si="230"/>
        <v>0</v>
      </c>
      <c r="CN139" s="118">
        <f t="shared" si="230"/>
        <v>0</v>
      </c>
      <c r="CO139" s="118">
        <f t="shared" si="230"/>
        <v>0</v>
      </c>
      <c r="CP139" s="118">
        <f t="shared" si="230"/>
        <v>0</v>
      </c>
      <c r="CQ139" s="118">
        <f t="shared" si="230"/>
        <v>0</v>
      </c>
      <c r="CR139" s="118">
        <f t="shared" si="230"/>
        <v>0</v>
      </c>
      <c r="CS139" s="118">
        <f t="shared" si="230"/>
        <v>0</v>
      </c>
      <c r="CT139" s="118">
        <f t="shared" si="230"/>
        <v>0</v>
      </c>
      <c r="CU139" s="118">
        <f t="shared" si="230"/>
        <v>0</v>
      </c>
      <c r="CV139" s="118">
        <f t="shared" si="230"/>
        <v>0</v>
      </c>
      <c r="CW139" s="118">
        <f t="shared" si="230"/>
        <v>0</v>
      </c>
      <c r="CX139" s="118">
        <f t="shared" si="230"/>
        <v>0</v>
      </c>
      <c r="CY139" s="118">
        <f t="shared" si="230"/>
        <v>0</v>
      </c>
      <c r="CZ139" s="118">
        <f t="shared" si="230"/>
        <v>0</v>
      </c>
      <c r="DA139" s="118">
        <f t="shared" si="230"/>
        <v>0</v>
      </c>
      <c r="DB139" s="118">
        <f t="shared" si="230"/>
        <v>0</v>
      </c>
      <c r="DC139" s="118">
        <f t="shared" si="230"/>
        <v>0</v>
      </c>
      <c r="DD139" s="118">
        <f t="shared" si="230"/>
        <v>0</v>
      </c>
      <c r="DE139" s="118">
        <f t="shared" si="230"/>
        <v>0</v>
      </c>
      <c r="DF139" s="118">
        <f t="shared" si="230"/>
        <v>0</v>
      </c>
      <c r="DG139" s="118">
        <f t="shared" si="230"/>
        <v>0</v>
      </c>
      <c r="DH139" s="118">
        <f t="shared" si="230"/>
        <v>0</v>
      </c>
      <c r="DI139" s="118">
        <f t="shared" si="230"/>
        <v>0</v>
      </c>
      <c r="DJ139" s="118">
        <f t="shared" si="230"/>
        <v>0</v>
      </c>
      <c r="DK139" s="118">
        <f t="shared" si="230"/>
        <v>0</v>
      </c>
      <c r="DL139" s="118">
        <f t="shared" si="230"/>
        <v>0</v>
      </c>
      <c r="DM139" s="118">
        <f t="shared" si="230"/>
        <v>0</v>
      </c>
      <c r="DN139" s="118">
        <f t="shared" si="230"/>
        <v>0</v>
      </c>
      <c r="DO139" s="118">
        <f t="shared" si="230"/>
        <v>0</v>
      </c>
      <c r="DP139" s="118">
        <f t="shared" si="230"/>
        <v>0</v>
      </c>
      <c r="DQ139" s="118">
        <f t="shared" si="230"/>
        <v>0</v>
      </c>
      <c r="DR139" s="118">
        <f t="shared" si="230"/>
        <v>0</v>
      </c>
      <c r="DS139" s="118">
        <f t="shared" si="230"/>
        <v>0</v>
      </c>
      <c r="DT139" s="118">
        <f t="shared" si="230"/>
        <v>0</v>
      </c>
      <c r="DU139" s="118">
        <f t="shared" si="230"/>
        <v>0</v>
      </c>
      <c r="DV139" s="118">
        <f t="shared" si="230"/>
        <v>0</v>
      </c>
      <c r="DW139" s="118">
        <f t="shared" si="230"/>
        <v>0</v>
      </c>
      <c r="DX139" s="118">
        <f t="shared" si="230"/>
        <v>0</v>
      </c>
      <c r="DY139" s="118">
        <f t="shared" si="230"/>
        <v>0</v>
      </c>
      <c r="DZ139" s="118">
        <f t="shared" si="230"/>
        <v>0</v>
      </c>
      <c r="EA139" s="118">
        <f t="shared" si="230"/>
        <v>0</v>
      </c>
      <c r="EB139" s="118">
        <f t="shared" si="230"/>
        <v>0</v>
      </c>
      <c r="EC139" s="118">
        <f t="shared" si="230"/>
        <v>0</v>
      </c>
      <c r="ED139" s="118">
        <f t="shared" si="230"/>
        <v>0</v>
      </c>
      <c r="EE139" s="118">
        <f t="shared" ref="EE139:FO139" si="231">SUM(EE140:EE142)</f>
        <v>0</v>
      </c>
      <c r="EF139" s="118">
        <f t="shared" si="231"/>
        <v>0</v>
      </c>
      <c r="EG139" s="118">
        <f t="shared" si="231"/>
        <v>0</v>
      </c>
      <c r="EH139" s="118">
        <f t="shared" si="231"/>
        <v>0</v>
      </c>
      <c r="EI139" s="118">
        <f t="shared" si="231"/>
        <v>0</v>
      </c>
      <c r="EJ139" s="118">
        <f t="shared" si="231"/>
        <v>0</v>
      </c>
      <c r="EK139" s="118">
        <f t="shared" si="231"/>
        <v>0</v>
      </c>
      <c r="EL139" s="118">
        <f t="shared" si="231"/>
        <v>0</v>
      </c>
      <c r="EM139" s="118">
        <f t="shared" si="231"/>
        <v>0</v>
      </c>
      <c r="EN139" s="118">
        <f t="shared" si="231"/>
        <v>0</v>
      </c>
      <c r="EO139" s="118">
        <f t="shared" si="231"/>
        <v>0</v>
      </c>
      <c r="EP139" s="118">
        <f t="shared" si="231"/>
        <v>0</v>
      </c>
      <c r="EQ139" s="118">
        <f t="shared" si="231"/>
        <v>0</v>
      </c>
      <c r="ER139" s="118">
        <f t="shared" si="231"/>
        <v>0</v>
      </c>
      <c r="ES139" s="118">
        <f t="shared" si="231"/>
        <v>0</v>
      </c>
      <c r="ET139" s="118">
        <f t="shared" si="231"/>
        <v>0</v>
      </c>
      <c r="EU139" s="118">
        <f t="shared" si="231"/>
        <v>0</v>
      </c>
      <c r="EV139" s="118">
        <f t="shared" si="231"/>
        <v>0</v>
      </c>
      <c r="EW139" s="118">
        <f t="shared" si="231"/>
        <v>0</v>
      </c>
      <c r="EX139" s="118">
        <f t="shared" si="231"/>
        <v>0</v>
      </c>
      <c r="EY139" s="118">
        <f t="shared" si="231"/>
        <v>0</v>
      </c>
      <c r="EZ139" s="118">
        <f t="shared" si="231"/>
        <v>0</v>
      </c>
      <c r="FA139" s="118">
        <f t="shared" si="231"/>
        <v>0</v>
      </c>
      <c r="FB139" s="118">
        <f t="shared" si="231"/>
        <v>0</v>
      </c>
      <c r="FC139" s="118">
        <f t="shared" si="231"/>
        <v>0</v>
      </c>
      <c r="FD139" s="118">
        <f t="shared" si="231"/>
        <v>0</v>
      </c>
      <c r="FE139" s="118">
        <f t="shared" si="231"/>
        <v>0</v>
      </c>
      <c r="FF139" s="118">
        <f t="shared" si="231"/>
        <v>0</v>
      </c>
      <c r="FG139" s="118">
        <f t="shared" si="231"/>
        <v>0</v>
      </c>
      <c r="FH139" s="118">
        <f t="shared" si="231"/>
        <v>0</v>
      </c>
      <c r="FI139" s="118">
        <f t="shared" si="231"/>
        <v>0</v>
      </c>
      <c r="FJ139" s="118">
        <f t="shared" si="231"/>
        <v>0</v>
      </c>
      <c r="FK139" s="118">
        <f t="shared" si="231"/>
        <v>0</v>
      </c>
      <c r="FL139" s="118">
        <f t="shared" si="231"/>
        <v>0</v>
      </c>
      <c r="FM139" s="118">
        <f t="shared" si="231"/>
        <v>0</v>
      </c>
      <c r="FN139" s="118">
        <f t="shared" si="231"/>
        <v>0</v>
      </c>
      <c r="FO139" s="118">
        <f t="shared" si="231"/>
        <v>0</v>
      </c>
    </row>
    <row r="140" spans="1:171" x14ac:dyDescent="0.3">
      <c r="B140" s="7" t="s">
        <v>108</v>
      </c>
      <c r="C140" s="7" t="s">
        <v>112</v>
      </c>
      <c r="D140" s="53">
        <f>SUM(F140:FO140)</f>
        <v>197389.12207759448</v>
      </c>
      <c r="F140" s="51">
        <f>IF($C$132=FALSE,F125*'Assumptions&amp;Data'!$G$118, F125*(Schedule!$O$32)*'Assumptions&amp;Data'!$G$112)</f>
        <v>0</v>
      </c>
      <c r="G140" s="51">
        <f>IF($C$132=FALSE,G125*'Assumptions&amp;Data'!$G$118, G125*(Schedule!$O$32)*'Assumptions&amp;Data'!$G$112)</f>
        <v>0</v>
      </c>
      <c r="H140" s="51">
        <f>IF($C$132=FALSE,H125*'Assumptions&amp;Data'!$G$118, H125*(Schedule!$O$32)*'Assumptions&amp;Data'!$G$112)</f>
        <v>0</v>
      </c>
      <c r="I140" s="51">
        <f>IF($C$132=FALSE,I125*'Assumptions&amp;Data'!$G$118, I125*(Schedule!$O$32)*'Assumptions&amp;Data'!$G$112)</f>
        <v>0</v>
      </c>
      <c r="J140" s="51">
        <f>IF($C$132=FALSE,J125*'Assumptions&amp;Data'!$G$118, J125*(Schedule!$O$32)*'Assumptions&amp;Data'!$G$112)</f>
        <v>0</v>
      </c>
      <c r="K140" s="51">
        <f>IF($C$132=FALSE,K125*'Assumptions&amp;Data'!$G$118, K125*(Schedule!$O$32)*'Assumptions&amp;Data'!$G$112)</f>
        <v>0</v>
      </c>
      <c r="L140" s="51">
        <f>IF($C$132=FALSE,L125*'Assumptions&amp;Data'!$G$118, L125*(Schedule!$O$32)*'Assumptions&amp;Data'!$G$112)</f>
        <v>0</v>
      </c>
      <c r="M140" s="51">
        <f>IF($C$132=FALSE,M125*'Assumptions&amp;Data'!$G$118, M125*(Schedule!$O$32)*'Assumptions&amp;Data'!$G$112)</f>
        <v>0</v>
      </c>
      <c r="N140" s="51">
        <f>IF($C$132=FALSE,N125*'Assumptions&amp;Data'!$G$118, N125*(Schedule!$O$32)*'Assumptions&amp;Data'!$G$112)</f>
        <v>4934.7280519398628</v>
      </c>
      <c r="O140" s="51">
        <f>IF($C$132=FALSE,O125*'Assumptions&amp;Data'!$G$118, O125*(Schedule!$O$32)*'Assumptions&amp;Data'!$G$112)</f>
        <v>4934.7280519398628</v>
      </c>
      <c r="P140" s="51">
        <f>IF($C$132=FALSE,P125*'Assumptions&amp;Data'!$G$118, P125*(Schedule!$O$32)*'Assumptions&amp;Data'!$G$112)</f>
        <v>4934.7280519398628</v>
      </c>
      <c r="Q140" s="51">
        <f>IF($C$132=FALSE,Q125*'Assumptions&amp;Data'!$G$118, Q125*(Schedule!$O$32)*'Assumptions&amp;Data'!$G$112)</f>
        <v>4934.7280519398628</v>
      </c>
      <c r="R140" s="51">
        <f>IF($C$132=FALSE,R125*'Assumptions&amp;Data'!$G$118, R125*(Schedule!$O$32)*'Assumptions&amp;Data'!$G$112)</f>
        <v>4934.7280519398628</v>
      </c>
      <c r="S140" s="51">
        <f>IF($C$132=FALSE,S125*'Assumptions&amp;Data'!$G$118, S125*(Schedule!$O$32)*'Assumptions&amp;Data'!$G$112)</f>
        <v>4934.7280519398628</v>
      </c>
      <c r="T140" s="51">
        <f>IF($C$132=FALSE,T125*'Assumptions&amp;Data'!$G$118, T125*(Schedule!$O$32)*'Assumptions&amp;Data'!$G$112)</f>
        <v>4934.7280519398628</v>
      </c>
      <c r="U140" s="51">
        <f>IF($C$132=FALSE,U125*'Assumptions&amp;Data'!$G$118, U125*(Schedule!$O$32)*'Assumptions&amp;Data'!$G$112)</f>
        <v>4934.7280519398628</v>
      </c>
      <c r="V140" s="51">
        <f>IF($C$132=FALSE,V125*'Assumptions&amp;Data'!$G$118, V125*(Schedule!$O$32)*'Assumptions&amp;Data'!$G$112)</f>
        <v>4934.7280519398628</v>
      </c>
      <c r="W140" s="51">
        <f>IF($C$132=FALSE,W125*'Assumptions&amp;Data'!$G$118, W125*(Schedule!$O$32)*'Assumptions&amp;Data'!$G$112)</f>
        <v>4934.7280519398628</v>
      </c>
      <c r="X140" s="51">
        <f>IF($C$132=FALSE,X125*'Assumptions&amp;Data'!$G$118, X125*(Schedule!$O$32)*'Assumptions&amp;Data'!$G$112)</f>
        <v>4934.7280519398628</v>
      </c>
      <c r="Y140" s="51">
        <f>IF($C$132=FALSE,Y125*'Assumptions&amp;Data'!$G$118, Y125*(Schedule!$O$32)*'Assumptions&amp;Data'!$G$112)</f>
        <v>4934.7280519398628</v>
      </c>
      <c r="Z140" s="51">
        <f>IF($C$132=FALSE,Z125*'Assumptions&amp;Data'!$G$118, Z125*(Schedule!$O$32)*'Assumptions&amp;Data'!$G$112)</f>
        <v>4934.7280519398628</v>
      </c>
      <c r="AA140" s="51">
        <f>IF($C$132=FALSE,AA125*'Assumptions&amp;Data'!$G$118, AA125*(Schedule!$O$32)*'Assumptions&amp;Data'!$G$112)</f>
        <v>4934.7280519398628</v>
      </c>
      <c r="AB140" s="51">
        <f>IF($C$132=FALSE,AB125*'Assumptions&amp;Data'!$G$118, AB125*(Schedule!$O$32)*'Assumptions&amp;Data'!$G$112)</f>
        <v>5921.6736623278348</v>
      </c>
      <c r="AC140" s="51">
        <f>IF($C$132=FALSE,AC125*'Assumptions&amp;Data'!$G$118, AC125*(Schedule!$O$32)*'Assumptions&amp;Data'!$G$112)</f>
        <v>5921.6736623278348</v>
      </c>
      <c r="AD140" s="51">
        <f>IF($C$132=FALSE,AD125*'Assumptions&amp;Data'!$G$118, AD125*(Schedule!$O$32)*'Assumptions&amp;Data'!$G$112)</f>
        <v>5921.6736623278348</v>
      </c>
      <c r="AE140" s="51">
        <f>IF($C$132=FALSE,AE125*'Assumptions&amp;Data'!$G$118, AE125*(Schedule!$O$32)*'Assumptions&amp;Data'!$G$112)</f>
        <v>5921.6736623278348</v>
      </c>
      <c r="AF140" s="51">
        <f>IF($C$132=FALSE,AF125*'Assumptions&amp;Data'!$G$118, AF125*(Schedule!$O$32)*'Assumptions&amp;Data'!$G$112)</f>
        <v>5921.6736623278348</v>
      </c>
      <c r="AG140" s="51">
        <f>IF($C$132=FALSE,AG125*'Assumptions&amp;Data'!$G$118, AG125*(Schedule!$O$32)*'Assumptions&amp;Data'!$G$112)</f>
        <v>5921.6736623278348</v>
      </c>
      <c r="AH140" s="51">
        <f>IF($C$132=FALSE,AH125*'Assumptions&amp;Data'!$G$118, AH125*(Schedule!$O$32)*'Assumptions&amp;Data'!$G$112)</f>
        <v>5921.6736623278348</v>
      </c>
      <c r="AI140" s="51">
        <f>IF($C$132=FALSE,AI125*'Assumptions&amp;Data'!$G$118, AI125*(Schedule!$O$32)*'Assumptions&amp;Data'!$G$112)</f>
        <v>5921.6736623278348</v>
      </c>
      <c r="AJ140" s="51">
        <f>IF($C$132=FALSE,AJ125*'Assumptions&amp;Data'!$G$118, AJ125*(Schedule!$O$32)*'Assumptions&amp;Data'!$G$112)</f>
        <v>5921.6736623278348</v>
      </c>
      <c r="AK140" s="51">
        <f>IF($C$132=FALSE,AK125*'Assumptions&amp;Data'!$G$118, AK125*(Schedule!$O$32)*'Assumptions&amp;Data'!$G$112)</f>
        <v>5921.6736623278348</v>
      </c>
      <c r="AL140" s="51">
        <f>IF($C$132=FALSE,AL125*'Assumptions&amp;Data'!$G$118, AL125*(Schedule!$O$32)*'Assumptions&amp;Data'!$G$112)</f>
        <v>5921.6736623278348</v>
      </c>
      <c r="AM140" s="51">
        <f>IF($C$132=FALSE,AM125*'Assumptions&amp;Data'!$G$118, AM125*(Schedule!$O$32)*'Assumptions&amp;Data'!$G$112)</f>
        <v>5921.6736623278348</v>
      </c>
      <c r="AN140" s="51">
        <f>IF($C$132=FALSE,AN125*'Assumptions&amp;Data'!$G$118, AN125*(Schedule!$O$32)*'Assumptions&amp;Data'!$G$112)</f>
        <v>5921.6736623278348</v>
      </c>
      <c r="AO140" s="51">
        <f>IF($C$132=FALSE,AO125*'Assumptions&amp;Data'!$G$118, AO125*(Schedule!$O$32)*'Assumptions&amp;Data'!$G$112)</f>
        <v>5921.6736623278348</v>
      </c>
      <c r="AP140" s="51">
        <f>IF($C$132=FALSE,AP125*'Assumptions&amp;Data'!$G$118, AP125*(Schedule!$O$32)*'Assumptions&amp;Data'!$G$112)</f>
        <v>9869.4561038797256</v>
      </c>
      <c r="AQ140" s="51">
        <f>IF($C$132=FALSE,AQ125*'Assumptions&amp;Data'!$G$118, AQ125*(Schedule!$O$32)*'Assumptions&amp;Data'!$G$112)</f>
        <v>9869.4561038797256</v>
      </c>
      <c r="AR140" s="51">
        <f>IF($C$132=FALSE,AR125*'Assumptions&amp;Data'!$G$118, AR125*(Schedule!$O$32)*'Assumptions&amp;Data'!$G$112)</f>
        <v>9869.4561038797256</v>
      </c>
      <c r="AS140" s="51">
        <f>IF($C$132=FALSE,AS125*'Assumptions&amp;Data'!$G$118, AS125*(Schedule!$O$32)*'Assumptions&amp;Data'!$G$112)</f>
        <v>9869.4561038797256</v>
      </c>
      <c r="AT140" s="51">
        <f>IF($C$132=FALSE,AT125*'Assumptions&amp;Data'!$G$118, AT125*(Schedule!$O$32)*'Assumptions&amp;Data'!$G$112)</f>
        <v>5921.6736623277311</v>
      </c>
      <c r="AU140" s="51">
        <f>IF($C$132=FALSE,AU125*'Assumptions&amp;Data'!$G$118, AU125*(Schedule!$O$32)*'Assumptions&amp;Data'!$G$112)</f>
        <v>0</v>
      </c>
      <c r="AV140" s="51">
        <f>IF($C$132=FALSE,AV125*'Assumptions&amp;Data'!$G$118, AV125*(Schedule!$O$32)*'Assumptions&amp;Data'!$G$112)</f>
        <v>0</v>
      </c>
      <c r="AW140" s="51">
        <f>IF($C$132=FALSE,AW125*'Assumptions&amp;Data'!$G$118, AW125*(Schedule!$O$32)*'Assumptions&amp;Data'!$G$112)</f>
        <v>0</v>
      </c>
      <c r="AX140" s="51">
        <f>IF($C$132=FALSE,AX125*'Assumptions&amp;Data'!$G$118, AX125*(Schedule!$O$32)*'Assumptions&amp;Data'!$G$112)</f>
        <v>0</v>
      </c>
      <c r="AY140" s="51">
        <f>IF($C$132=FALSE,AY125*'Assumptions&amp;Data'!$G$118, AY125*(Schedule!$O$32)*'Assumptions&amp;Data'!$G$112)</f>
        <v>0</v>
      </c>
      <c r="AZ140" s="51">
        <f>IF($C$132=FALSE,AZ125*'Assumptions&amp;Data'!$G$118, AZ125*(Schedule!$O$32)*'Assumptions&amp;Data'!$G$112)</f>
        <v>0</v>
      </c>
      <c r="BA140" s="51">
        <f>IF($C$132=FALSE,BA125*'Assumptions&amp;Data'!$G$118, BA125*(Schedule!$O$32)*'Assumptions&amp;Data'!$G$112)</f>
        <v>0</v>
      </c>
      <c r="BB140" s="51">
        <f>IF($C$132=FALSE,BB125*'Assumptions&amp;Data'!$G$118, BB125*(Schedule!$O$32)*'Assumptions&amp;Data'!$G$112)</f>
        <v>0</v>
      </c>
      <c r="BC140" s="51">
        <f>IF($C$132=FALSE,BC125*'Assumptions&amp;Data'!$G$118, BC125*(Schedule!$O$32)*'Assumptions&amp;Data'!$G$112)</f>
        <v>0</v>
      </c>
      <c r="BD140" s="51">
        <f>IF($C$132=FALSE,BD125*'Assumptions&amp;Data'!$G$118, BD125*(Schedule!$O$32)*'Assumptions&amp;Data'!$G$112)</f>
        <v>0</v>
      </c>
      <c r="BE140" s="51">
        <f>IF($C$132=FALSE,BE125*'Assumptions&amp;Data'!$G$118, BE125*(Schedule!$O$32)*'Assumptions&amp;Data'!$G$112)</f>
        <v>0</v>
      </c>
      <c r="BF140" s="51">
        <f>IF($C$132=FALSE,BF125*'Assumptions&amp;Data'!$G$118, BF125*(Schedule!$O$32)*'Assumptions&amp;Data'!$G$112)</f>
        <v>0</v>
      </c>
      <c r="BG140" s="51">
        <f>IF($C$132=FALSE,BG125*'Assumptions&amp;Data'!$G$118, BG125*(Schedule!$O$32)*'Assumptions&amp;Data'!$G$112)</f>
        <v>0</v>
      </c>
      <c r="BH140" s="51">
        <f>IF($C$132=FALSE,BH125*'Assumptions&amp;Data'!$G$118, BH125*(Schedule!$O$32)*'Assumptions&amp;Data'!$G$112)</f>
        <v>0</v>
      </c>
      <c r="BI140" s="51">
        <f>IF($C$132=FALSE,BI125*'Assumptions&amp;Data'!$G$118, BI125*(Schedule!$O$32)*'Assumptions&amp;Data'!$G$112)</f>
        <v>0</v>
      </c>
      <c r="BJ140" s="51">
        <f>IF($C$132=FALSE,BJ125*'Assumptions&amp;Data'!$G$118, BJ125*(Schedule!$O$32)*'Assumptions&amp;Data'!$G$112)</f>
        <v>0</v>
      </c>
      <c r="BK140" s="51">
        <f>IF($C$132=FALSE,BK125*'Assumptions&amp;Data'!$G$118, BK125*(Schedule!$O$32)*'Assumptions&amp;Data'!$G$112)</f>
        <v>0</v>
      </c>
      <c r="BL140" s="51">
        <f>IF($C$132=FALSE,BL125*'Assumptions&amp;Data'!$G$118, BL125*(Schedule!$O$32)*'Assumptions&amp;Data'!$G$112)</f>
        <v>0</v>
      </c>
      <c r="BM140" s="51">
        <f>IF($C$132=FALSE,BM125*'Assumptions&amp;Data'!$G$118, BM125*(Schedule!$O$32)*'Assumptions&amp;Data'!$G$112)</f>
        <v>0</v>
      </c>
      <c r="BN140" s="51">
        <f>IF($C$132=FALSE,BN125*'Assumptions&amp;Data'!$G$118, BN125*(Schedule!$O$32)*'Assumptions&amp;Data'!$G$112)</f>
        <v>0</v>
      </c>
      <c r="BO140" s="51">
        <f>IF($C$132=FALSE,BO125*'Assumptions&amp;Data'!$G$118, BO125*(Schedule!$O$32)*'Assumptions&amp;Data'!$G$112)</f>
        <v>0</v>
      </c>
      <c r="BP140" s="51">
        <f>IF($C$132=FALSE,BP125*'Assumptions&amp;Data'!$G$118, BP125*(Schedule!$O$32)*'Assumptions&amp;Data'!$G$112)</f>
        <v>0</v>
      </c>
      <c r="BQ140" s="51">
        <f>IF($C$132=FALSE,BQ125*'Assumptions&amp;Data'!$G$118, BQ125*(Schedule!$O$32)*'Assumptions&amp;Data'!$G$112)</f>
        <v>0</v>
      </c>
      <c r="BR140" s="51">
        <f>IF($C$132=FALSE,BR125*'Assumptions&amp;Data'!$G$118, BR125*(Schedule!$O$32)*'Assumptions&amp;Data'!$G$112)</f>
        <v>0</v>
      </c>
      <c r="BS140" s="51">
        <f>IF($C$132=FALSE,BS125*'Assumptions&amp;Data'!$G$118, BS125*(Schedule!$O$32)*'Assumptions&amp;Data'!$G$112)</f>
        <v>0</v>
      </c>
      <c r="BT140" s="51">
        <f>IF($C$132=FALSE,BT125*'Assumptions&amp;Data'!$G$118, BT125*(Schedule!$O$32)*'Assumptions&amp;Data'!$G$112)</f>
        <v>0</v>
      </c>
      <c r="BU140" s="51">
        <f>IF($C$132=FALSE,BU125*'Assumptions&amp;Data'!$G$118, BU125*(Schedule!$O$32)*'Assumptions&amp;Data'!$G$112)</f>
        <v>0</v>
      </c>
      <c r="BV140" s="51">
        <f>IF($C$132=FALSE,BV125*'Assumptions&amp;Data'!$G$118, BV125*(Schedule!$O$32)*'Assumptions&amp;Data'!$G$112)</f>
        <v>0</v>
      </c>
      <c r="BW140" s="51">
        <f>IF($C$132=FALSE,BW125*'Assumptions&amp;Data'!$G$118, BW125*(Schedule!$O$32)*'Assumptions&amp;Data'!$G$112)</f>
        <v>0</v>
      </c>
      <c r="BX140" s="51">
        <f>IF($C$132=FALSE,BX125*'Assumptions&amp;Data'!$G$118, BX125*(Schedule!$O$32)*'Assumptions&amp;Data'!$G$112)</f>
        <v>0</v>
      </c>
      <c r="BY140" s="51">
        <f>IF($C$132=FALSE,BY125*'Assumptions&amp;Data'!$G$118, BY125*(Schedule!$O$32)*'Assumptions&amp;Data'!$G$112)</f>
        <v>0</v>
      </c>
      <c r="BZ140" s="51">
        <f>IF($C$132=FALSE,BZ125*'Assumptions&amp;Data'!$G$118, BZ125*(Schedule!$O$32)*'Assumptions&amp;Data'!$G$112)</f>
        <v>0</v>
      </c>
      <c r="CA140" s="51">
        <f>IF($C$132=FALSE,CA125*'Assumptions&amp;Data'!$G$118, CA125*(Schedule!$O$32)*'Assumptions&amp;Data'!$G$112)</f>
        <v>0</v>
      </c>
      <c r="CB140" s="51">
        <f>IF($C$132=FALSE,CB125*'Assumptions&amp;Data'!$G$118, CB125*(Schedule!$O$32)*'Assumptions&amp;Data'!$G$112)</f>
        <v>0</v>
      </c>
      <c r="CC140" s="51">
        <f>IF($C$132=FALSE,CC125*'Assumptions&amp;Data'!$G$118, CC125*(Schedule!$O$32)*'Assumptions&amp;Data'!$G$112)</f>
        <v>0</v>
      </c>
      <c r="CD140" s="51">
        <f>IF($C$132=FALSE,CD125*'Assumptions&amp;Data'!$G$118, CD125*(Schedule!$O$32)*'Assumptions&amp;Data'!$G$112)</f>
        <v>0</v>
      </c>
      <c r="CE140" s="51">
        <f>IF($C$132=FALSE,CE125*'Assumptions&amp;Data'!$G$118, CE125*(Schedule!$O$32)*'Assumptions&amp;Data'!$G$112)</f>
        <v>0</v>
      </c>
      <c r="CF140" s="51">
        <f>IF($C$132=FALSE,CF125*'Assumptions&amp;Data'!$G$118, CF125*(Schedule!$O$32)*'Assumptions&amp;Data'!$G$112)</f>
        <v>0</v>
      </c>
      <c r="CG140" s="51">
        <f>IF($C$132=FALSE,CG125*'Assumptions&amp;Data'!$G$118, CG125*(Schedule!$O$32)*'Assumptions&amp;Data'!$G$112)</f>
        <v>0</v>
      </c>
      <c r="CH140" s="51">
        <f>IF($C$132=FALSE,CH125*'Assumptions&amp;Data'!$G$118, CH125*(Schedule!$O$32)*'Assumptions&amp;Data'!$G$112)</f>
        <v>0</v>
      </c>
      <c r="CI140" s="51">
        <f>IF($C$132=FALSE,CI125*'Assumptions&amp;Data'!$G$118, CI125*(Schedule!$O$32)*'Assumptions&amp;Data'!$G$112)</f>
        <v>0</v>
      </c>
      <c r="CJ140" s="51">
        <f>IF($C$132=FALSE,CJ125*'Assumptions&amp;Data'!$G$118, CJ125*(Schedule!$O$32)*'Assumptions&amp;Data'!$G$112)</f>
        <v>0</v>
      </c>
      <c r="CK140" s="51">
        <f>IF($C$132=FALSE,CK125*'Assumptions&amp;Data'!$G$118, CK125*(Schedule!$O$32)*'Assumptions&amp;Data'!$G$112)</f>
        <v>0</v>
      </c>
      <c r="CL140" s="51">
        <f>IF($C$132=FALSE,CL125*'Assumptions&amp;Data'!$G$118, CL125*(Schedule!$O$32)*'Assumptions&amp;Data'!$G$112)</f>
        <v>0</v>
      </c>
      <c r="CM140" s="51">
        <f>IF($C$132=FALSE,CM125*'Assumptions&amp;Data'!$G$118, CM125*(Schedule!$O$32)*'Assumptions&amp;Data'!$G$112)</f>
        <v>0</v>
      </c>
      <c r="CN140" s="51">
        <f>IF($C$132=FALSE,CN125*'Assumptions&amp;Data'!$G$118, CN125*(Schedule!$O$32)*'Assumptions&amp;Data'!$G$112)</f>
        <v>0</v>
      </c>
      <c r="CO140" s="51">
        <f>IF($C$132=FALSE,CO125*'Assumptions&amp;Data'!$G$118, CO125*(Schedule!$O$32)*'Assumptions&amp;Data'!$G$112)</f>
        <v>0</v>
      </c>
      <c r="CP140" s="51">
        <f>IF($C$132=FALSE,CP125*'Assumptions&amp;Data'!$G$118, CP125*(Schedule!$O$32)*'Assumptions&amp;Data'!$G$112)</f>
        <v>0</v>
      </c>
      <c r="CQ140" s="51">
        <f>IF($C$132=FALSE,CQ125*'Assumptions&amp;Data'!$G$118, CQ125*(Schedule!$O$32)*'Assumptions&amp;Data'!$G$112)</f>
        <v>0</v>
      </c>
      <c r="CR140" s="51">
        <f>IF($C$132=FALSE,CR125*'Assumptions&amp;Data'!$G$118, CR125*(Schedule!$O$32)*'Assumptions&amp;Data'!$G$112)</f>
        <v>0</v>
      </c>
      <c r="CS140" s="51">
        <f>IF($C$132=FALSE,CS125*'Assumptions&amp;Data'!$G$118, CS125*(Schedule!$O$32)*'Assumptions&amp;Data'!$G$112)</f>
        <v>0</v>
      </c>
      <c r="CT140" s="51">
        <f>IF($C$132=FALSE,CT125*'Assumptions&amp;Data'!$G$118, CT125*(Schedule!$O$32)*'Assumptions&amp;Data'!$G$112)</f>
        <v>0</v>
      </c>
      <c r="CU140" s="51">
        <f>IF($C$132=FALSE,CU125*'Assumptions&amp;Data'!$G$118, CU125*(Schedule!$O$32)*'Assumptions&amp;Data'!$G$112)</f>
        <v>0</v>
      </c>
      <c r="CV140" s="51">
        <f>IF($C$132=FALSE,CV125*'Assumptions&amp;Data'!$G$118, CV125*(Schedule!$O$32)*'Assumptions&amp;Data'!$G$112)</f>
        <v>0</v>
      </c>
      <c r="CW140" s="51">
        <f>IF($C$132=FALSE,CW125*'Assumptions&amp;Data'!$G$118, CW125*(Schedule!$O$32)*'Assumptions&amp;Data'!$G$112)</f>
        <v>0</v>
      </c>
      <c r="CX140" s="51">
        <f>IF($C$132=FALSE,CX125*'Assumptions&amp;Data'!$G$118, CX125*(Schedule!$O$32)*'Assumptions&amp;Data'!$G$112)</f>
        <v>0</v>
      </c>
      <c r="CY140" s="51">
        <f>IF($C$132=FALSE,CY125*'Assumptions&amp;Data'!$G$118, CY125*(Schedule!$O$32)*'Assumptions&amp;Data'!$G$112)</f>
        <v>0</v>
      </c>
      <c r="CZ140" s="51">
        <f>IF($C$132=FALSE,CZ125*'Assumptions&amp;Data'!$G$118, CZ125*(Schedule!$O$32)*'Assumptions&amp;Data'!$G$112)</f>
        <v>0</v>
      </c>
      <c r="DA140" s="51">
        <f>IF($C$132=FALSE,DA125*'Assumptions&amp;Data'!$G$118, DA125*(Schedule!$O$32)*'Assumptions&amp;Data'!$G$112)</f>
        <v>0</v>
      </c>
      <c r="DB140" s="51">
        <f>IF($C$132=FALSE,DB125*'Assumptions&amp;Data'!$G$118, DB125*(Schedule!$O$32)*'Assumptions&amp;Data'!$G$112)</f>
        <v>0</v>
      </c>
      <c r="DC140" s="51">
        <f>IF($C$132=FALSE,DC125*'Assumptions&amp;Data'!$G$118, DC125*(Schedule!$O$32)*'Assumptions&amp;Data'!$G$112)</f>
        <v>0</v>
      </c>
      <c r="DD140" s="51">
        <f>IF($C$132=FALSE,DD125*'Assumptions&amp;Data'!$G$118, DD125*(Schedule!$O$32)*'Assumptions&amp;Data'!$G$112)</f>
        <v>0</v>
      </c>
      <c r="DE140" s="51">
        <f>IF($C$132=FALSE,DE125*'Assumptions&amp;Data'!$G$118, DE125*(Schedule!$O$32)*'Assumptions&amp;Data'!$G$112)</f>
        <v>0</v>
      </c>
      <c r="DF140" s="51">
        <f>IF($C$132=FALSE,DF125*'Assumptions&amp;Data'!$G$118, DF125*(Schedule!$O$32)*'Assumptions&amp;Data'!$G$112)</f>
        <v>0</v>
      </c>
      <c r="DG140" s="51">
        <f>IF($C$132=FALSE,DG125*'Assumptions&amp;Data'!$G$118, DG125*(Schedule!$O$32)*'Assumptions&amp;Data'!$G$112)</f>
        <v>0</v>
      </c>
      <c r="DH140" s="51">
        <f>IF($C$132=FALSE,DH125*'Assumptions&amp;Data'!$G$118, DH125*(Schedule!$O$32)*'Assumptions&amp;Data'!$G$112)</f>
        <v>0</v>
      </c>
      <c r="DI140" s="51">
        <f>IF($C$132=FALSE,DI125*'Assumptions&amp;Data'!$G$118, DI125*(Schedule!$O$32)*'Assumptions&amp;Data'!$G$112)</f>
        <v>0</v>
      </c>
      <c r="DJ140" s="51">
        <f>IF($C$132=FALSE,DJ125*'Assumptions&amp;Data'!$G$118, DJ125*(Schedule!$O$32)*'Assumptions&amp;Data'!$G$112)</f>
        <v>0</v>
      </c>
      <c r="DK140" s="51">
        <f>IF($C$132=FALSE,DK125*'Assumptions&amp;Data'!$G$118, DK125*(Schedule!$O$32)*'Assumptions&amp;Data'!$G$112)</f>
        <v>0</v>
      </c>
      <c r="DL140" s="51">
        <f>IF($C$132=FALSE,DL125*'Assumptions&amp;Data'!$G$118, DL125*(Schedule!$O$32)*'Assumptions&amp;Data'!$G$112)</f>
        <v>0</v>
      </c>
      <c r="DM140" s="51">
        <f>IF($C$132=FALSE,DM125*'Assumptions&amp;Data'!$G$118, DM125*(Schedule!$O$32)*'Assumptions&amp;Data'!$G$112)</f>
        <v>0</v>
      </c>
      <c r="DN140" s="51">
        <f>IF($C$132=FALSE,DN125*'Assumptions&amp;Data'!$G$118, DN125*(Schedule!$O$32)*'Assumptions&amp;Data'!$G$112)</f>
        <v>0</v>
      </c>
      <c r="DO140" s="51">
        <f>IF($C$132=FALSE,DO125*'Assumptions&amp;Data'!$G$118, DO125*(Schedule!$O$32)*'Assumptions&amp;Data'!$G$112)</f>
        <v>0</v>
      </c>
      <c r="DP140" s="51">
        <f>IF($C$132=FALSE,DP125*'Assumptions&amp;Data'!$G$118, DP125*(Schedule!$O$32)*'Assumptions&amp;Data'!$G$112)</f>
        <v>0</v>
      </c>
      <c r="DQ140" s="51">
        <f>IF($C$132=FALSE,DQ125*'Assumptions&amp;Data'!$G$118, DQ125*(Schedule!$O$32)*'Assumptions&amp;Data'!$G$112)</f>
        <v>0</v>
      </c>
      <c r="DR140" s="51">
        <f>IF($C$132=FALSE,DR125*'Assumptions&amp;Data'!$G$118, DR125*(Schedule!$O$32)*'Assumptions&amp;Data'!$G$112)</f>
        <v>0</v>
      </c>
      <c r="DS140" s="51">
        <f>IF($C$132=FALSE,DS125*'Assumptions&amp;Data'!$G$118, DS125*(Schedule!$O$32)*'Assumptions&amp;Data'!$G$112)</f>
        <v>0</v>
      </c>
      <c r="DT140" s="51">
        <f>IF($C$132=FALSE,DT125*'Assumptions&amp;Data'!$G$118, DT125*(Schedule!$O$32)*'Assumptions&amp;Data'!$G$112)</f>
        <v>0</v>
      </c>
      <c r="DU140" s="51">
        <f>IF($C$132=FALSE,DU125*'Assumptions&amp;Data'!$G$118, DU125*(Schedule!$O$32)*'Assumptions&amp;Data'!$G$112)</f>
        <v>0</v>
      </c>
      <c r="DV140" s="51">
        <f>IF($C$132=FALSE,DV125*'Assumptions&amp;Data'!$G$118, DV125*(Schedule!$O$32)*'Assumptions&amp;Data'!$G$112)</f>
        <v>0</v>
      </c>
      <c r="DW140" s="51">
        <f>IF($C$132=FALSE,DW125*'Assumptions&amp;Data'!$G$118, DW125*(Schedule!$O$32)*'Assumptions&amp;Data'!$G$112)</f>
        <v>0</v>
      </c>
      <c r="DX140" s="51">
        <f>IF($C$132=FALSE,DX125*'Assumptions&amp;Data'!$G$118, DX125*(Schedule!$O$32)*'Assumptions&amp;Data'!$G$112)</f>
        <v>0</v>
      </c>
      <c r="DY140" s="51">
        <f>IF($C$132=FALSE,DY125*'Assumptions&amp;Data'!$G$118, DY125*(Schedule!$O$32)*'Assumptions&amp;Data'!$G$112)</f>
        <v>0</v>
      </c>
      <c r="DZ140" s="51">
        <f>IF($C$132=FALSE,DZ125*'Assumptions&amp;Data'!$G$118, DZ125*(Schedule!$O$32)*'Assumptions&amp;Data'!$G$112)</f>
        <v>0</v>
      </c>
      <c r="EA140" s="51">
        <f>IF($C$132=FALSE,EA125*'Assumptions&amp;Data'!$G$118, EA125*(Schedule!$O$32)*'Assumptions&amp;Data'!$G$112)</f>
        <v>0</v>
      </c>
      <c r="EB140" s="51">
        <f>IF($C$132=FALSE,EB125*'Assumptions&amp;Data'!$G$118, EB125*(Schedule!$O$32)*'Assumptions&amp;Data'!$G$112)</f>
        <v>0</v>
      </c>
      <c r="EC140" s="51">
        <f>IF($C$132=FALSE,EC125*'Assumptions&amp;Data'!$G$118, EC125*(Schedule!$O$32)*'Assumptions&amp;Data'!$G$112)</f>
        <v>0</v>
      </c>
      <c r="ED140" s="51">
        <f>IF($C$132=FALSE,ED125*'Assumptions&amp;Data'!$G$118, ED125*(Schedule!$O$32)*'Assumptions&amp;Data'!$G$112)</f>
        <v>0</v>
      </c>
      <c r="EE140" s="51">
        <f>IF($C$132=FALSE,EE125*'Assumptions&amp;Data'!$G$118, EE125*(Schedule!$O$32)*'Assumptions&amp;Data'!$G$112)</f>
        <v>0</v>
      </c>
      <c r="EF140" s="51">
        <f>IF($C$132=FALSE,EF125*'Assumptions&amp;Data'!$G$118, EF125*(Schedule!$O$32)*'Assumptions&amp;Data'!$G$112)</f>
        <v>0</v>
      </c>
      <c r="EG140" s="51">
        <f>IF($C$132=FALSE,EG125*'Assumptions&amp;Data'!$G$118, EG125*(Schedule!$O$32)*'Assumptions&amp;Data'!$G$112)</f>
        <v>0</v>
      </c>
      <c r="EH140" s="51">
        <f>IF($C$132=FALSE,EH125*'Assumptions&amp;Data'!$G$118, EH125*(Schedule!$O$32)*'Assumptions&amp;Data'!$G$112)</f>
        <v>0</v>
      </c>
      <c r="EI140" s="51">
        <f>IF($C$132=FALSE,EI125*'Assumptions&amp;Data'!$G$118, EI125*(Schedule!$O$32)*'Assumptions&amp;Data'!$G$112)</f>
        <v>0</v>
      </c>
      <c r="EJ140" s="51">
        <f>IF($C$132=FALSE,EJ125*'Assumptions&amp;Data'!$G$118, EJ125*(Schedule!$O$32)*'Assumptions&amp;Data'!$G$112)</f>
        <v>0</v>
      </c>
      <c r="EK140" s="51">
        <f>IF($C$132=FALSE,EK125*'Assumptions&amp;Data'!$G$118, EK125*(Schedule!$O$32)*'Assumptions&amp;Data'!$G$112)</f>
        <v>0</v>
      </c>
      <c r="EL140" s="51">
        <f>IF($C$132=FALSE,EL125*'Assumptions&amp;Data'!$G$118, EL125*(Schedule!$O$32)*'Assumptions&amp;Data'!$G$112)</f>
        <v>0</v>
      </c>
      <c r="EM140" s="51">
        <f>IF($C$132=FALSE,EM125*'Assumptions&amp;Data'!$G$118, EM125*(Schedule!$O$32)*'Assumptions&amp;Data'!$G$112)</f>
        <v>0</v>
      </c>
      <c r="EN140" s="51">
        <f>IF($C$132=FALSE,EN125*'Assumptions&amp;Data'!$G$118, EN125*(Schedule!$O$32)*'Assumptions&amp;Data'!$G$112)</f>
        <v>0</v>
      </c>
      <c r="EO140" s="51">
        <f>IF($C$132=FALSE,EO125*'Assumptions&amp;Data'!$G$118, EO125*(Schedule!$O$32)*'Assumptions&amp;Data'!$G$112)</f>
        <v>0</v>
      </c>
      <c r="EP140" s="51">
        <f>IF($C$132=FALSE,EP125*'Assumptions&amp;Data'!$G$118, EP125*(Schedule!$O$32)*'Assumptions&amp;Data'!$G$112)</f>
        <v>0</v>
      </c>
      <c r="EQ140" s="51">
        <f>IF($C$132=FALSE,EQ125*'Assumptions&amp;Data'!$G$118, EQ125*(Schedule!$O$32)*'Assumptions&amp;Data'!$G$112)</f>
        <v>0</v>
      </c>
      <c r="ER140" s="51">
        <f>IF($C$132=FALSE,ER125*'Assumptions&amp;Data'!$G$118, ER125*(Schedule!$O$32)*'Assumptions&amp;Data'!$G$112)</f>
        <v>0</v>
      </c>
      <c r="ES140" s="51">
        <f>IF($C$132=FALSE,ES125*'Assumptions&amp;Data'!$G$118, ES125*(Schedule!$O$32)*'Assumptions&amp;Data'!$G$112)</f>
        <v>0</v>
      </c>
      <c r="ET140" s="51">
        <f>IF($C$132=FALSE,ET125*'Assumptions&amp;Data'!$G$118, ET125*(Schedule!$O$32)*'Assumptions&amp;Data'!$G$112)</f>
        <v>0</v>
      </c>
      <c r="EU140" s="51">
        <f>IF($C$132=FALSE,EU125*'Assumptions&amp;Data'!$G$118, EU125*(Schedule!$O$32)*'Assumptions&amp;Data'!$G$112)</f>
        <v>0</v>
      </c>
      <c r="EV140" s="51">
        <f>IF($C$132=FALSE,EV125*'Assumptions&amp;Data'!$G$118, EV125*(Schedule!$O$32)*'Assumptions&amp;Data'!$G$112)</f>
        <v>0</v>
      </c>
      <c r="EW140" s="51">
        <f>IF($C$132=FALSE,EW125*'Assumptions&amp;Data'!$G$118, EW125*(Schedule!$O$32)*'Assumptions&amp;Data'!$G$112)</f>
        <v>0</v>
      </c>
      <c r="EX140" s="51">
        <f>IF($C$132=FALSE,EX125*'Assumptions&amp;Data'!$G$118, EX125*(Schedule!$O$32)*'Assumptions&amp;Data'!$G$112)</f>
        <v>0</v>
      </c>
      <c r="EY140" s="51">
        <f>IF($C$132=FALSE,EY125*'Assumptions&amp;Data'!$G$118, EY125*(Schedule!$O$32)*'Assumptions&amp;Data'!$G$112)</f>
        <v>0</v>
      </c>
      <c r="EZ140" s="51">
        <f>IF($C$132=FALSE,EZ125*'Assumptions&amp;Data'!$G$118, EZ125*(Schedule!$O$32)*'Assumptions&amp;Data'!$G$112)</f>
        <v>0</v>
      </c>
      <c r="FA140" s="51">
        <f>IF($C$132=FALSE,FA125*'Assumptions&amp;Data'!$G$118, FA125*(Schedule!$O$32)*'Assumptions&amp;Data'!$G$112)</f>
        <v>0</v>
      </c>
      <c r="FB140" s="51">
        <f>IF($C$132=FALSE,FB125*'Assumptions&amp;Data'!$G$118, FB125*(Schedule!$O$32)*'Assumptions&amp;Data'!$G$112)</f>
        <v>0</v>
      </c>
      <c r="FC140" s="51">
        <f>IF($C$132=FALSE,FC125*'Assumptions&amp;Data'!$G$118, FC125*(Schedule!$O$32)*'Assumptions&amp;Data'!$G$112)</f>
        <v>0</v>
      </c>
      <c r="FD140" s="51">
        <f>IF($C$132=FALSE,FD125*'Assumptions&amp;Data'!$G$118, FD125*(Schedule!$O$32)*'Assumptions&amp;Data'!$G$112)</f>
        <v>0</v>
      </c>
      <c r="FE140" s="51">
        <f>IF($C$132=FALSE,FE125*'Assumptions&amp;Data'!$G$118, FE125*(Schedule!$O$32)*'Assumptions&amp;Data'!$G$112)</f>
        <v>0</v>
      </c>
      <c r="FF140" s="51">
        <f>IF($C$132=FALSE,FF125*'Assumptions&amp;Data'!$G$118, FF125*(Schedule!$O$32)*'Assumptions&amp;Data'!$G$112)</f>
        <v>0</v>
      </c>
      <c r="FG140" s="51">
        <f>IF($C$132=FALSE,FG125*'Assumptions&amp;Data'!$G$118, FG125*(Schedule!$O$32)*'Assumptions&amp;Data'!$G$112)</f>
        <v>0</v>
      </c>
      <c r="FH140" s="51">
        <f>IF($C$132=FALSE,FH125*'Assumptions&amp;Data'!$G$118, FH125*(Schedule!$O$32)*'Assumptions&amp;Data'!$G$112)</f>
        <v>0</v>
      </c>
      <c r="FI140" s="51">
        <f>IF($C$132=FALSE,FI125*'Assumptions&amp;Data'!$G$118, FI125*(Schedule!$O$32)*'Assumptions&amp;Data'!$G$112)</f>
        <v>0</v>
      </c>
      <c r="FJ140" s="51">
        <f>IF($C$132=FALSE,FJ125*'Assumptions&amp;Data'!$G$118, FJ125*(Schedule!$O$32)*'Assumptions&amp;Data'!$G$112)</f>
        <v>0</v>
      </c>
      <c r="FK140" s="51">
        <f>IF($C$132=FALSE,FK125*'Assumptions&amp;Data'!$G$118, FK125*(Schedule!$O$32)*'Assumptions&amp;Data'!$G$112)</f>
        <v>0</v>
      </c>
      <c r="FL140" s="51">
        <f>IF($C$132=FALSE,FL125*'Assumptions&amp;Data'!$G$118, FL125*(Schedule!$O$32)*'Assumptions&amp;Data'!$G$112)</f>
        <v>0</v>
      </c>
      <c r="FM140" s="51">
        <f>IF($C$132=FALSE,FM125*'Assumptions&amp;Data'!$G$118, FM125*(Schedule!$O$32)*'Assumptions&amp;Data'!$G$112)</f>
        <v>0</v>
      </c>
      <c r="FN140" s="51">
        <f>IF($C$132=FALSE,FN125*'Assumptions&amp;Data'!$G$118, FN125*(Schedule!$O$32)*'Assumptions&amp;Data'!$G$112)</f>
        <v>0</v>
      </c>
      <c r="FO140" s="51">
        <f>IF($C$132=FALSE,FO125*'Assumptions&amp;Data'!$G$118, FO125*(Schedule!$O$32)*'Assumptions&amp;Data'!$G$112)</f>
        <v>0</v>
      </c>
    </row>
    <row r="141" spans="1:171" x14ac:dyDescent="0.3">
      <c r="B141" s="7" t="s">
        <v>109</v>
      </c>
      <c r="C141" s="7" t="s">
        <v>112</v>
      </c>
      <c r="D141" s="53">
        <f t="shared" ref="D141:D142" si="232">SUM(F141:FO141)</f>
        <v>236866.94649311336</v>
      </c>
      <c r="F141" s="51">
        <f>IF($C$132=FALSE,F126*'Assumptions&amp;Data'!$G$119, F126*(Schedule!$O$32)*'Assumptions&amp;Data'!$G$112)</f>
        <v>0</v>
      </c>
      <c r="G141" s="51">
        <f>IF($C$132=FALSE,G126*'Assumptions&amp;Data'!$G$119, G126*(Schedule!$O$32)*'Assumptions&amp;Data'!$G$112)</f>
        <v>0</v>
      </c>
      <c r="H141" s="51">
        <f>IF($C$132=FALSE,H126*'Assumptions&amp;Data'!$G$119, H126*(Schedule!$O$32)*'Assumptions&amp;Data'!$G$112)</f>
        <v>0</v>
      </c>
      <c r="I141" s="51">
        <f>IF($C$132=FALSE,I126*'Assumptions&amp;Data'!$G$119, I126*(Schedule!$O$32)*'Assumptions&amp;Data'!$G$112)</f>
        <v>0</v>
      </c>
      <c r="J141" s="51">
        <f>IF($C$132=FALSE,J126*'Assumptions&amp;Data'!$G$119, J126*(Schedule!$O$32)*'Assumptions&amp;Data'!$G$112)</f>
        <v>0</v>
      </c>
      <c r="K141" s="51">
        <f>IF($C$132=FALSE,K126*'Assumptions&amp;Data'!$G$119, K126*(Schedule!$O$32)*'Assumptions&amp;Data'!$G$112)</f>
        <v>0</v>
      </c>
      <c r="L141" s="51">
        <f>IF($C$132=FALSE,L126*'Assumptions&amp;Data'!$G$119, L126*(Schedule!$O$32)*'Assumptions&amp;Data'!$G$112)</f>
        <v>0</v>
      </c>
      <c r="M141" s="51">
        <f>IF($C$132=FALSE,M126*'Assumptions&amp;Data'!$G$119, M126*(Schedule!$O$32)*'Assumptions&amp;Data'!$G$112)</f>
        <v>0</v>
      </c>
      <c r="N141" s="51">
        <f>IF($C$132=FALSE,N126*'Assumptions&amp;Data'!$G$119, N126*(Schedule!$O$32)*'Assumptions&amp;Data'!$G$112)</f>
        <v>0</v>
      </c>
      <c r="O141" s="51">
        <f>IF($C$132=FALSE,O126*'Assumptions&amp;Data'!$G$119, O126*(Schedule!$O$32)*'Assumptions&amp;Data'!$G$112)</f>
        <v>0</v>
      </c>
      <c r="P141" s="51">
        <f>IF($C$132=FALSE,P126*'Assumptions&amp;Data'!$G$119, P126*(Schedule!$O$32)*'Assumptions&amp;Data'!$G$112)</f>
        <v>0</v>
      </c>
      <c r="Q141" s="51">
        <f>IF($C$132=FALSE,Q126*'Assumptions&amp;Data'!$G$119, Q126*(Schedule!$O$32)*'Assumptions&amp;Data'!$G$112)</f>
        <v>0</v>
      </c>
      <c r="R141" s="51">
        <f>IF($C$132=FALSE,R126*'Assumptions&amp;Data'!$G$119, R126*(Schedule!$O$32)*'Assumptions&amp;Data'!$G$112)</f>
        <v>0</v>
      </c>
      <c r="S141" s="51">
        <f>IF($C$132=FALSE,S126*'Assumptions&amp;Data'!$G$119, S126*(Schedule!$O$32)*'Assumptions&amp;Data'!$G$112)</f>
        <v>0</v>
      </c>
      <c r="T141" s="51">
        <f>IF($C$132=FALSE,T126*'Assumptions&amp;Data'!$G$119, T126*(Schedule!$O$32)*'Assumptions&amp;Data'!$G$112)</f>
        <v>0</v>
      </c>
      <c r="U141" s="51">
        <f>IF($C$132=FALSE,U126*'Assumptions&amp;Data'!$G$119, U126*(Schedule!$O$32)*'Assumptions&amp;Data'!$G$112)</f>
        <v>0</v>
      </c>
      <c r="V141" s="51">
        <f>IF($C$132=FALSE,V126*'Assumptions&amp;Data'!$G$119, V126*(Schedule!$O$32)*'Assumptions&amp;Data'!$G$112)</f>
        <v>0</v>
      </c>
      <c r="W141" s="51">
        <f>IF($C$132=FALSE,W126*'Assumptions&amp;Data'!$G$119, W126*(Schedule!$O$32)*'Assumptions&amp;Data'!$G$112)</f>
        <v>0</v>
      </c>
      <c r="X141" s="51">
        <f>IF($C$132=FALSE,X126*'Assumptions&amp;Data'!$G$119, X126*(Schedule!$O$32)*'Assumptions&amp;Data'!$G$112)</f>
        <v>0</v>
      </c>
      <c r="Y141" s="51">
        <f>IF($C$132=FALSE,Y126*'Assumptions&amp;Data'!$G$119, Y126*(Schedule!$O$32)*'Assumptions&amp;Data'!$G$112)</f>
        <v>0</v>
      </c>
      <c r="Z141" s="51">
        <f>IF($C$132=FALSE,Z126*'Assumptions&amp;Data'!$G$119, Z126*(Schedule!$O$32)*'Assumptions&amp;Data'!$G$112)</f>
        <v>5921.6736623278357</v>
      </c>
      <c r="AA141" s="51">
        <f>IF($C$132=FALSE,AA126*'Assumptions&amp;Data'!$G$119, AA126*(Schedule!$O$32)*'Assumptions&amp;Data'!$G$112)</f>
        <v>5921.6736623278357</v>
      </c>
      <c r="AB141" s="51">
        <f>IF($C$132=FALSE,AB126*'Assumptions&amp;Data'!$G$119, AB126*(Schedule!$O$32)*'Assumptions&amp;Data'!$G$112)</f>
        <v>5921.6736623278357</v>
      </c>
      <c r="AC141" s="51">
        <f>IF($C$132=FALSE,AC126*'Assumptions&amp;Data'!$G$119, AC126*(Schedule!$O$32)*'Assumptions&amp;Data'!$G$112)</f>
        <v>5921.6736623278357</v>
      </c>
      <c r="AD141" s="51">
        <f>IF($C$132=FALSE,AD126*'Assumptions&amp;Data'!$G$119, AD126*(Schedule!$O$32)*'Assumptions&amp;Data'!$G$112)</f>
        <v>5921.6736623278357</v>
      </c>
      <c r="AE141" s="51">
        <f>IF($C$132=FALSE,AE126*'Assumptions&amp;Data'!$G$119, AE126*(Schedule!$O$32)*'Assumptions&amp;Data'!$G$112)</f>
        <v>5921.6736623278357</v>
      </c>
      <c r="AF141" s="51">
        <f>IF($C$132=FALSE,AF126*'Assumptions&amp;Data'!$G$119, AF126*(Schedule!$O$32)*'Assumptions&amp;Data'!$G$112)</f>
        <v>5921.6736623278357</v>
      </c>
      <c r="AG141" s="51">
        <f>IF($C$132=FALSE,AG126*'Assumptions&amp;Data'!$G$119, AG126*(Schedule!$O$32)*'Assumptions&amp;Data'!$G$112)</f>
        <v>5921.6736623278357</v>
      </c>
      <c r="AH141" s="51">
        <f>IF($C$132=FALSE,AH126*'Assumptions&amp;Data'!$G$119, AH126*(Schedule!$O$32)*'Assumptions&amp;Data'!$G$112)</f>
        <v>5921.6736623278357</v>
      </c>
      <c r="AI141" s="51">
        <f>IF($C$132=FALSE,AI126*'Assumptions&amp;Data'!$G$119, AI126*(Schedule!$O$32)*'Assumptions&amp;Data'!$G$112)</f>
        <v>5921.6736623278357</v>
      </c>
      <c r="AJ141" s="51">
        <f>IF($C$132=FALSE,AJ126*'Assumptions&amp;Data'!$G$119, AJ126*(Schedule!$O$32)*'Assumptions&amp;Data'!$G$112)</f>
        <v>5921.6736623278357</v>
      </c>
      <c r="AK141" s="51">
        <f>IF($C$132=FALSE,AK126*'Assumptions&amp;Data'!$G$119, AK126*(Schedule!$O$32)*'Assumptions&amp;Data'!$G$112)</f>
        <v>5921.6736623278357</v>
      </c>
      <c r="AL141" s="51">
        <f>IF($C$132=FALSE,AL126*'Assumptions&amp;Data'!$G$119, AL126*(Schedule!$O$32)*'Assumptions&amp;Data'!$G$112)</f>
        <v>5921.6736623278357</v>
      </c>
      <c r="AM141" s="51">
        <f>IF($C$132=FALSE,AM126*'Assumptions&amp;Data'!$G$119, AM126*(Schedule!$O$32)*'Assumptions&amp;Data'!$G$112)</f>
        <v>5921.6736623278357</v>
      </c>
      <c r="AN141" s="51">
        <f>IF($C$132=FALSE,AN126*'Assumptions&amp;Data'!$G$119, AN126*(Schedule!$O$32)*'Assumptions&amp;Data'!$G$112)</f>
        <v>7106.0083947934017</v>
      </c>
      <c r="AO141" s="51">
        <f>IF($C$132=FALSE,AO126*'Assumptions&amp;Data'!$G$119, AO126*(Schedule!$O$32)*'Assumptions&amp;Data'!$G$112)</f>
        <v>7106.0083947934017</v>
      </c>
      <c r="AP141" s="51">
        <f>IF($C$132=FALSE,AP126*'Assumptions&amp;Data'!$G$119, AP126*(Schedule!$O$32)*'Assumptions&amp;Data'!$G$112)</f>
        <v>7106.0083947934017</v>
      </c>
      <c r="AQ141" s="51">
        <f>IF($C$132=FALSE,AQ126*'Assumptions&amp;Data'!$G$119, AQ126*(Schedule!$O$32)*'Assumptions&amp;Data'!$G$112)</f>
        <v>7106.0083947934017</v>
      </c>
      <c r="AR141" s="51">
        <f>IF($C$132=FALSE,AR126*'Assumptions&amp;Data'!$G$119, AR126*(Schedule!$O$32)*'Assumptions&amp;Data'!$G$112)</f>
        <v>7106.0083947934017</v>
      </c>
      <c r="AS141" s="51">
        <f>IF($C$132=FALSE,AS126*'Assumptions&amp;Data'!$G$119, AS126*(Schedule!$O$32)*'Assumptions&amp;Data'!$G$112)</f>
        <v>7106.0083947934017</v>
      </c>
      <c r="AT141" s="51">
        <f>IF($C$132=FALSE,AT126*'Assumptions&amp;Data'!$G$119, AT126*(Schedule!$O$32)*'Assumptions&amp;Data'!$G$112)</f>
        <v>7106.0083947934017</v>
      </c>
      <c r="AU141" s="51">
        <f>IF($C$132=FALSE,AU126*'Assumptions&amp;Data'!$G$119, AU126*(Schedule!$O$32)*'Assumptions&amp;Data'!$G$112)</f>
        <v>7106.0083947934017</v>
      </c>
      <c r="AV141" s="51">
        <f>IF($C$132=FALSE,AV126*'Assumptions&amp;Data'!$G$119, AV126*(Schedule!$O$32)*'Assumptions&amp;Data'!$G$112)</f>
        <v>7106.0083947934017</v>
      </c>
      <c r="AW141" s="51">
        <f>IF($C$132=FALSE,AW126*'Assumptions&amp;Data'!$G$119, AW126*(Schedule!$O$32)*'Assumptions&amp;Data'!$G$112)</f>
        <v>7106.0083947934017</v>
      </c>
      <c r="AX141" s="51">
        <f>IF($C$132=FALSE,AX126*'Assumptions&amp;Data'!$G$119, AX126*(Schedule!$O$32)*'Assumptions&amp;Data'!$G$112)</f>
        <v>7106.0083947934017</v>
      </c>
      <c r="AY141" s="51">
        <f>IF($C$132=FALSE,AY126*'Assumptions&amp;Data'!$G$119, AY126*(Schedule!$O$32)*'Assumptions&amp;Data'!$G$112)</f>
        <v>7106.0083947934017</v>
      </c>
      <c r="AZ141" s="51">
        <f>IF($C$132=FALSE,AZ126*'Assumptions&amp;Data'!$G$119, AZ126*(Schedule!$O$32)*'Assumptions&amp;Data'!$G$112)</f>
        <v>7106.0083947934017</v>
      </c>
      <c r="BA141" s="51">
        <f>IF($C$132=FALSE,BA126*'Assumptions&amp;Data'!$G$119, BA126*(Schedule!$O$32)*'Assumptions&amp;Data'!$G$112)</f>
        <v>7106.0083947934017</v>
      </c>
      <c r="BB141" s="51">
        <f>IF($C$132=FALSE,BB126*'Assumptions&amp;Data'!$G$119, BB126*(Schedule!$O$32)*'Assumptions&amp;Data'!$G$112)</f>
        <v>11843.347324655671</v>
      </c>
      <c r="BC141" s="51">
        <f>IF($C$132=FALSE,BC126*'Assumptions&amp;Data'!$G$119, BC126*(Schedule!$O$32)*'Assumptions&amp;Data'!$G$112)</f>
        <v>11843.347324655671</v>
      </c>
      <c r="BD141" s="51">
        <f>IF($C$132=FALSE,BD126*'Assumptions&amp;Data'!$G$119, BD126*(Schedule!$O$32)*'Assumptions&amp;Data'!$G$112)</f>
        <v>11843.347324655671</v>
      </c>
      <c r="BE141" s="51">
        <f>IF($C$132=FALSE,BE126*'Assumptions&amp;Data'!$G$119, BE126*(Schedule!$O$32)*'Assumptions&amp;Data'!$G$112)</f>
        <v>11843.347324655671</v>
      </c>
      <c r="BF141" s="51">
        <f>IF($C$132=FALSE,BF126*'Assumptions&amp;Data'!$G$119, BF126*(Schedule!$O$32)*'Assumptions&amp;Data'!$G$112)</f>
        <v>7106.0083947932771</v>
      </c>
      <c r="BG141" s="51">
        <f>IF($C$132=FALSE,BG126*'Assumptions&amp;Data'!$G$119, BG126*(Schedule!$O$32)*'Assumptions&amp;Data'!$G$112)</f>
        <v>0</v>
      </c>
      <c r="BH141" s="51">
        <f>IF($C$132=FALSE,BH126*'Assumptions&amp;Data'!$G$119, BH126*(Schedule!$O$32)*'Assumptions&amp;Data'!$G$112)</f>
        <v>0</v>
      </c>
      <c r="BI141" s="51">
        <f>IF($C$132=FALSE,BI126*'Assumptions&amp;Data'!$G$119, BI126*(Schedule!$O$32)*'Assumptions&amp;Data'!$G$112)</f>
        <v>0</v>
      </c>
      <c r="BJ141" s="51">
        <f>IF($C$132=FALSE,BJ126*'Assumptions&amp;Data'!$G$119, BJ126*(Schedule!$O$32)*'Assumptions&amp;Data'!$G$112)</f>
        <v>0</v>
      </c>
      <c r="BK141" s="51">
        <f>IF($C$132=FALSE,BK126*'Assumptions&amp;Data'!$G$119, BK126*(Schedule!$O$32)*'Assumptions&amp;Data'!$G$112)</f>
        <v>0</v>
      </c>
      <c r="BL141" s="51">
        <f>IF($C$132=FALSE,BL126*'Assumptions&amp;Data'!$G$119, BL126*(Schedule!$O$32)*'Assumptions&amp;Data'!$G$112)</f>
        <v>0</v>
      </c>
      <c r="BM141" s="51">
        <f>IF($C$132=FALSE,BM126*'Assumptions&amp;Data'!$G$119, BM126*(Schedule!$O$32)*'Assumptions&amp;Data'!$G$112)</f>
        <v>0</v>
      </c>
      <c r="BN141" s="51">
        <f>IF($C$132=FALSE,BN126*'Assumptions&amp;Data'!$G$119, BN126*(Schedule!$O$32)*'Assumptions&amp;Data'!$G$112)</f>
        <v>0</v>
      </c>
      <c r="BO141" s="51">
        <f>IF($C$132=FALSE,BO126*'Assumptions&amp;Data'!$G$119, BO126*(Schedule!$O$32)*'Assumptions&amp;Data'!$G$112)</f>
        <v>0</v>
      </c>
      <c r="BP141" s="51">
        <f>IF($C$132=FALSE,BP126*'Assumptions&amp;Data'!$G$119, BP126*(Schedule!$O$32)*'Assumptions&amp;Data'!$G$112)</f>
        <v>0</v>
      </c>
      <c r="BQ141" s="51">
        <f>IF($C$132=FALSE,BQ126*'Assumptions&amp;Data'!$G$119, BQ126*(Schedule!$O$32)*'Assumptions&amp;Data'!$G$112)</f>
        <v>0</v>
      </c>
      <c r="BR141" s="51">
        <f>IF($C$132=FALSE,BR126*'Assumptions&amp;Data'!$G$119, BR126*(Schedule!$O$32)*'Assumptions&amp;Data'!$G$112)</f>
        <v>0</v>
      </c>
      <c r="BS141" s="51">
        <f>IF($C$132=FALSE,BS126*'Assumptions&amp;Data'!$G$119, BS126*(Schedule!$O$32)*'Assumptions&amp;Data'!$G$112)</f>
        <v>0</v>
      </c>
      <c r="BT141" s="51">
        <f>IF($C$132=FALSE,BT126*'Assumptions&amp;Data'!$G$119, BT126*(Schedule!$O$32)*'Assumptions&amp;Data'!$G$112)</f>
        <v>0</v>
      </c>
      <c r="BU141" s="51">
        <f>IF($C$132=FALSE,BU126*'Assumptions&amp;Data'!$G$119, BU126*(Schedule!$O$32)*'Assumptions&amp;Data'!$G$112)</f>
        <v>0</v>
      </c>
      <c r="BV141" s="51">
        <f>IF($C$132=FALSE,BV126*'Assumptions&amp;Data'!$G$119, BV126*(Schedule!$O$32)*'Assumptions&amp;Data'!$G$112)</f>
        <v>0</v>
      </c>
      <c r="BW141" s="51">
        <f>IF($C$132=FALSE,BW126*'Assumptions&amp;Data'!$G$119, BW126*(Schedule!$O$32)*'Assumptions&amp;Data'!$G$112)</f>
        <v>0</v>
      </c>
      <c r="BX141" s="51">
        <f>IF($C$132=FALSE,BX126*'Assumptions&amp;Data'!$G$119, BX126*(Schedule!$O$32)*'Assumptions&amp;Data'!$G$112)</f>
        <v>0</v>
      </c>
      <c r="BY141" s="51">
        <f>IF($C$132=FALSE,BY126*'Assumptions&amp;Data'!$G$119, BY126*(Schedule!$O$32)*'Assumptions&amp;Data'!$G$112)</f>
        <v>0</v>
      </c>
      <c r="BZ141" s="51">
        <f>IF($C$132=FALSE,BZ126*'Assumptions&amp;Data'!$G$119, BZ126*(Schedule!$O$32)*'Assumptions&amp;Data'!$G$112)</f>
        <v>0</v>
      </c>
      <c r="CA141" s="51">
        <f>IF($C$132=FALSE,CA126*'Assumptions&amp;Data'!$G$119, CA126*(Schedule!$O$32)*'Assumptions&amp;Data'!$G$112)</f>
        <v>0</v>
      </c>
      <c r="CB141" s="51">
        <f>IF($C$132=FALSE,CB126*'Assumptions&amp;Data'!$G$119, CB126*(Schedule!$O$32)*'Assumptions&amp;Data'!$G$112)</f>
        <v>0</v>
      </c>
      <c r="CC141" s="51">
        <f>IF($C$132=FALSE,CC126*'Assumptions&amp;Data'!$G$119, CC126*(Schedule!$O$32)*'Assumptions&amp;Data'!$G$112)</f>
        <v>0</v>
      </c>
      <c r="CD141" s="51">
        <f>IF($C$132=FALSE,CD126*'Assumptions&amp;Data'!$G$119, CD126*(Schedule!$O$32)*'Assumptions&amp;Data'!$G$112)</f>
        <v>0</v>
      </c>
      <c r="CE141" s="51">
        <f>IF($C$132=FALSE,CE126*'Assumptions&amp;Data'!$G$119, CE126*(Schedule!$O$32)*'Assumptions&amp;Data'!$G$112)</f>
        <v>0</v>
      </c>
      <c r="CF141" s="51">
        <f>IF($C$132=FALSE,CF126*'Assumptions&amp;Data'!$G$119, CF126*(Schedule!$O$32)*'Assumptions&amp;Data'!$G$112)</f>
        <v>0</v>
      </c>
      <c r="CG141" s="51">
        <f>IF($C$132=FALSE,CG126*'Assumptions&amp;Data'!$G$119, CG126*(Schedule!$O$32)*'Assumptions&amp;Data'!$G$112)</f>
        <v>0</v>
      </c>
      <c r="CH141" s="51">
        <f>IF($C$132=FALSE,CH126*'Assumptions&amp;Data'!$G$119, CH126*(Schedule!$O$32)*'Assumptions&amp;Data'!$G$112)</f>
        <v>0</v>
      </c>
      <c r="CI141" s="51">
        <f>IF($C$132=FALSE,CI126*'Assumptions&amp;Data'!$G$119, CI126*(Schedule!$O$32)*'Assumptions&amp;Data'!$G$112)</f>
        <v>0</v>
      </c>
      <c r="CJ141" s="51">
        <f>IF($C$132=FALSE,CJ126*'Assumptions&amp;Data'!$G$119, CJ126*(Schedule!$O$32)*'Assumptions&amp;Data'!$G$112)</f>
        <v>0</v>
      </c>
      <c r="CK141" s="51">
        <f>IF($C$132=FALSE,CK126*'Assumptions&amp;Data'!$G$119, CK126*(Schedule!$O$32)*'Assumptions&amp;Data'!$G$112)</f>
        <v>0</v>
      </c>
      <c r="CL141" s="51">
        <f>IF($C$132=FALSE,CL126*'Assumptions&amp;Data'!$G$119, CL126*(Schedule!$O$32)*'Assumptions&amp;Data'!$G$112)</f>
        <v>0</v>
      </c>
      <c r="CM141" s="51">
        <f>IF($C$132=FALSE,CM126*'Assumptions&amp;Data'!$G$119, CM126*(Schedule!$O$32)*'Assumptions&amp;Data'!$G$112)</f>
        <v>0</v>
      </c>
      <c r="CN141" s="51">
        <f>IF($C$132=FALSE,CN126*'Assumptions&amp;Data'!$G$119, CN126*(Schedule!$O$32)*'Assumptions&amp;Data'!$G$112)</f>
        <v>0</v>
      </c>
      <c r="CO141" s="51">
        <f>IF($C$132=FALSE,CO126*'Assumptions&amp;Data'!$G$119, CO126*(Schedule!$O$32)*'Assumptions&amp;Data'!$G$112)</f>
        <v>0</v>
      </c>
      <c r="CP141" s="51">
        <f>IF($C$132=FALSE,CP126*'Assumptions&amp;Data'!$G$119, CP126*(Schedule!$O$32)*'Assumptions&amp;Data'!$G$112)</f>
        <v>0</v>
      </c>
      <c r="CQ141" s="51">
        <f>IF($C$132=FALSE,CQ126*'Assumptions&amp;Data'!$G$119, CQ126*(Schedule!$O$32)*'Assumptions&amp;Data'!$G$112)</f>
        <v>0</v>
      </c>
      <c r="CR141" s="51">
        <f>IF($C$132=FALSE,CR126*'Assumptions&amp;Data'!$G$119, CR126*(Schedule!$O$32)*'Assumptions&amp;Data'!$G$112)</f>
        <v>0</v>
      </c>
      <c r="CS141" s="51">
        <f>IF($C$132=FALSE,CS126*'Assumptions&amp;Data'!$G$119, CS126*(Schedule!$O$32)*'Assumptions&amp;Data'!$G$112)</f>
        <v>0</v>
      </c>
      <c r="CT141" s="51">
        <f>IF($C$132=FALSE,CT126*'Assumptions&amp;Data'!$G$119, CT126*(Schedule!$O$32)*'Assumptions&amp;Data'!$G$112)</f>
        <v>0</v>
      </c>
      <c r="CU141" s="51">
        <f>IF($C$132=FALSE,CU126*'Assumptions&amp;Data'!$G$119, CU126*(Schedule!$O$32)*'Assumptions&amp;Data'!$G$112)</f>
        <v>0</v>
      </c>
      <c r="CV141" s="51">
        <f>IF($C$132=FALSE,CV126*'Assumptions&amp;Data'!$G$119, CV126*(Schedule!$O$32)*'Assumptions&amp;Data'!$G$112)</f>
        <v>0</v>
      </c>
      <c r="CW141" s="51">
        <f>IF($C$132=FALSE,CW126*'Assumptions&amp;Data'!$G$119, CW126*(Schedule!$O$32)*'Assumptions&amp;Data'!$G$112)</f>
        <v>0</v>
      </c>
      <c r="CX141" s="51">
        <f>IF($C$132=FALSE,CX126*'Assumptions&amp;Data'!$G$119, CX126*(Schedule!$O$32)*'Assumptions&amp;Data'!$G$112)</f>
        <v>0</v>
      </c>
      <c r="CY141" s="51">
        <f>IF($C$132=FALSE,CY126*'Assumptions&amp;Data'!$G$119, CY126*(Schedule!$O$32)*'Assumptions&amp;Data'!$G$112)</f>
        <v>0</v>
      </c>
      <c r="CZ141" s="51">
        <f>IF($C$132=FALSE,CZ126*'Assumptions&amp;Data'!$G$119, CZ126*(Schedule!$O$32)*'Assumptions&amp;Data'!$G$112)</f>
        <v>0</v>
      </c>
      <c r="DA141" s="51">
        <f>IF($C$132=FALSE,DA126*'Assumptions&amp;Data'!$G$119, DA126*(Schedule!$O$32)*'Assumptions&amp;Data'!$G$112)</f>
        <v>0</v>
      </c>
      <c r="DB141" s="51">
        <f>IF($C$132=FALSE,DB126*'Assumptions&amp;Data'!$G$119, DB126*(Schedule!$O$32)*'Assumptions&amp;Data'!$G$112)</f>
        <v>0</v>
      </c>
      <c r="DC141" s="51">
        <f>IF($C$132=FALSE,DC126*'Assumptions&amp;Data'!$G$119, DC126*(Schedule!$O$32)*'Assumptions&amp;Data'!$G$112)</f>
        <v>0</v>
      </c>
      <c r="DD141" s="51">
        <f>IF($C$132=FALSE,DD126*'Assumptions&amp;Data'!$G$119, DD126*(Schedule!$O$32)*'Assumptions&amp;Data'!$G$112)</f>
        <v>0</v>
      </c>
      <c r="DE141" s="51">
        <f>IF($C$132=FALSE,DE126*'Assumptions&amp;Data'!$G$119, DE126*(Schedule!$O$32)*'Assumptions&amp;Data'!$G$112)</f>
        <v>0</v>
      </c>
      <c r="DF141" s="51">
        <f>IF($C$132=FALSE,DF126*'Assumptions&amp;Data'!$G$119, DF126*(Schedule!$O$32)*'Assumptions&amp;Data'!$G$112)</f>
        <v>0</v>
      </c>
      <c r="DG141" s="51">
        <f>IF($C$132=FALSE,DG126*'Assumptions&amp;Data'!$G$119, DG126*(Schedule!$O$32)*'Assumptions&amp;Data'!$G$112)</f>
        <v>0</v>
      </c>
      <c r="DH141" s="51">
        <f>IF($C$132=FALSE,DH126*'Assumptions&amp;Data'!$G$119, DH126*(Schedule!$O$32)*'Assumptions&amp;Data'!$G$112)</f>
        <v>0</v>
      </c>
      <c r="DI141" s="51">
        <f>IF($C$132=FALSE,DI126*'Assumptions&amp;Data'!$G$119, DI126*(Schedule!$O$32)*'Assumptions&amp;Data'!$G$112)</f>
        <v>0</v>
      </c>
      <c r="DJ141" s="51">
        <f>IF($C$132=FALSE,DJ126*'Assumptions&amp;Data'!$G$119, DJ126*(Schedule!$O$32)*'Assumptions&amp;Data'!$G$112)</f>
        <v>0</v>
      </c>
      <c r="DK141" s="51">
        <f>IF($C$132=FALSE,DK126*'Assumptions&amp;Data'!$G$119, DK126*(Schedule!$O$32)*'Assumptions&amp;Data'!$G$112)</f>
        <v>0</v>
      </c>
      <c r="DL141" s="51">
        <f>IF($C$132=FALSE,DL126*'Assumptions&amp;Data'!$G$119, DL126*(Schedule!$O$32)*'Assumptions&amp;Data'!$G$112)</f>
        <v>0</v>
      </c>
      <c r="DM141" s="51">
        <f>IF($C$132=FALSE,DM126*'Assumptions&amp;Data'!$G$119, DM126*(Schedule!$O$32)*'Assumptions&amp;Data'!$G$112)</f>
        <v>0</v>
      </c>
      <c r="DN141" s="51">
        <f>IF($C$132=FALSE,DN126*'Assumptions&amp;Data'!$G$119, DN126*(Schedule!$O$32)*'Assumptions&amp;Data'!$G$112)</f>
        <v>0</v>
      </c>
      <c r="DO141" s="51">
        <f>IF($C$132=FALSE,DO126*'Assumptions&amp;Data'!$G$119, DO126*(Schedule!$O$32)*'Assumptions&amp;Data'!$G$112)</f>
        <v>0</v>
      </c>
      <c r="DP141" s="51">
        <f>IF($C$132=FALSE,DP126*'Assumptions&amp;Data'!$G$119, DP126*(Schedule!$O$32)*'Assumptions&amp;Data'!$G$112)</f>
        <v>0</v>
      </c>
      <c r="DQ141" s="51">
        <f>IF($C$132=FALSE,DQ126*'Assumptions&amp;Data'!$G$119, DQ126*(Schedule!$O$32)*'Assumptions&amp;Data'!$G$112)</f>
        <v>0</v>
      </c>
      <c r="DR141" s="51">
        <f>IF($C$132=FALSE,DR126*'Assumptions&amp;Data'!$G$119, DR126*(Schedule!$O$32)*'Assumptions&amp;Data'!$G$112)</f>
        <v>0</v>
      </c>
      <c r="DS141" s="51">
        <f>IF($C$132=FALSE,DS126*'Assumptions&amp;Data'!$G$119, DS126*(Schedule!$O$32)*'Assumptions&amp;Data'!$G$112)</f>
        <v>0</v>
      </c>
      <c r="DT141" s="51">
        <f>IF($C$132=FALSE,DT126*'Assumptions&amp;Data'!$G$119, DT126*(Schedule!$O$32)*'Assumptions&amp;Data'!$G$112)</f>
        <v>0</v>
      </c>
      <c r="DU141" s="51">
        <f>IF($C$132=FALSE,DU126*'Assumptions&amp;Data'!$G$119, DU126*(Schedule!$O$32)*'Assumptions&amp;Data'!$G$112)</f>
        <v>0</v>
      </c>
      <c r="DV141" s="51">
        <f>IF($C$132=FALSE,DV126*'Assumptions&amp;Data'!$G$119, DV126*(Schedule!$O$32)*'Assumptions&amp;Data'!$G$112)</f>
        <v>0</v>
      </c>
      <c r="DW141" s="51">
        <f>IF($C$132=FALSE,DW126*'Assumptions&amp;Data'!$G$119, DW126*(Schedule!$O$32)*'Assumptions&amp;Data'!$G$112)</f>
        <v>0</v>
      </c>
      <c r="DX141" s="51">
        <f>IF($C$132=FALSE,DX126*'Assumptions&amp;Data'!$G$119, DX126*(Schedule!$O$32)*'Assumptions&amp;Data'!$G$112)</f>
        <v>0</v>
      </c>
      <c r="DY141" s="51">
        <f>IF($C$132=FALSE,DY126*'Assumptions&amp;Data'!$G$119, DY126*(Schedule!$O$32)*'Assumptions&amp;Data'!$G$112)</f>
        <v>0</v>
      </c>
      <c r="DZ141" s="51">
        <f>IF($C$132=FALSE,DZ126*'Assumptions&amp;Data'!$G$119, DZ126*(Schedule!$O$32)*'Assumptions&amp;Data'!$G$112)</f>
        <v>0</v>
      </c>
      <c r="EA141" s="51">
        <f>IF($C$132=FALSE,EA126*'Assumptions&amp;Data'!$G$119, EA126*(Schedule!$O$32)*'Assumptions&amp;Data'!$G$112)</f>
        <v>0</v>
      </c>
      <c r="EB141" s="51">
        <f>IF($C$132=FALSE,EB126*'Assumptions&amp;Data'!$G$119, EB126*(Schedule!$O$32)*'Assumptions&amp;Data'!$G$112)</f>
        <v>0</v>
      </c>
      <c r="EC141" s="51">
        <f>IF($C$132=FALSE,EC126*'Assumptions&amp;Data'!$G$119, EC126*(Schedule!$O$32)*'Assumptions&amp;Data'!$G$112)</f>
        <v>0</v>
      </c>
      <c r="ED141" s="51">
        <f>IF($C$132=FALSE,ED126*'Assumptions&amp;Data'!$G$119, ED126*(Schedule!$O$32)*'Assumptions&amp;Data'!$G$112)</f>
        <v>0</v>
      </c>
      <c r="EE141" s="51">
        <f>IF($C$132=FALSE,EE126*'Assumptions&amp;Data'!$G$119, EE126*(Schedule!$O$32)*'Assumptions&amp;Data'!$G$112)</f>
        <v>0</v>
      </c>
      <c r="EF141" s="51">
        <f>IF($C$132=FALSE,EF126*'Assumptions&amp;Data'!$G$119, EF126*(Schedule!$O$32)*'Assumptions&amp;Data'!$G$112)</f>
        <v>0</v>
      </c>
      <c r="EG141" s="51">
        <f>IF($C$132=FALSE,EG126*'Assumptions&amp;Data'!$G$119, EG126*(Schedule!$O$32)*'Assumptions&amp;Data'!$G$112)</f>
        <v>0</v>
      </c>
      <c r="EH141" s="51">
        <f>IF($C$132=FALSE,EH126*'Assumptions&amp;Data'!$G$119, EH126*(Schedule!$O$32)*'Assumptions&amp;Data'!$G$112)</f>
        <v>0</v>
      </c>
      <c r="EI141" s="51">
        <f>IF($C$132=FALSE,EI126*'Assumptions&amp;Data'!$G$119, EI126*(Schedule!$O$32)*'Assumptions&amp;Data'!$G$112)</f>
        <v>0</v>
      </c>
      <c r="EJ141" s="51">
        <f>IF($C$132=FALSE,EJ126*'Assumptions&amp;Data'!$G$119, EJ126*(Schedule!$O$32)*'Assumptions&amp;Data'!$G$112)</f>
        <v>0</v>
      </c>
      <c r="EK141" s="51">
        <f>IF($C$132=FALSE,EK126*'Assumptions&amp;Data'!$G$119, EK126*(Schedule!$O$32)*'Assumptions&amp;Data'!$G$112)</f>
        <v>0</v>
      </c>
      <c r="EL141" s="51">
        <f>IF($C$132=FALSE,EL126*'Assumptions&amp;Data'!$G$119, EL126*(Schedule!$O$32)*'Assumptions&amp;Data'!$G$112)</f>
        <v>0</v>
      </c>
      <c r="EM141" s="51">
        <f>IF($C$132=FALSE,EM126*'Assumptions&amp;Data'!$G$119, EM126*(Schedule!$O$32)*'Assumptions&amp;Data'!$G$112)</f>
        <v>0</v>
      </c>
      <c r="EN141" s="51">
        <f>IF($C$132=FALSE,EN126*'Assumptions&amp;Data'!$G$119, EN126*(Schedule!$O$32)*'Assumptions&amp;Data'!$G$112)</f>
        <v>0</v>
      </c>
      <c r="EO141" s="51">
        <f>IF($C$132=FALSE,EO126*'Assumptions&amp;Data'!$G$119, EO126*(Schedule!$O$32)*'Assumptions&amp;Data'!$G$112)</f>
        <v>0</v>
      </c>
      <c r="EP141" s="51">
        <f>IF($C$132=FALSE,EP126*'Assumptions&amp;Data'!$G$119, EP126*(Schedule!$O$32)*'Assumptions&amp;Data'!$G$112)</f>
        <v>0</v>
      </c>
      <c r="EQ141" s="51">
        <f>IF($C$132=FALSE,EQ126*'Assumptions&amp;Data'!$G$119, EQ126*(Schedule!$O$32)*'Assumptions&amp;Data'!$G$112)</f>
        <v>0</v>
      </c>
      <c r="ER141" s="51">
        <f>IF($C$132=FALSE,ER126*'Assumptions&amp;Data'!$G$119, ER126*(Schedule!$O$32)*'Assumptions&amp;Data'!$G$112)</f>
        <v>0</v>
      </c>
      <c r="ES141" s="51">
        <f>IF($C$132=FALSE,ES126*'Assumptions&amp;Data'!$G$119, ES126*(Schedule!$O$32)*'Assumptions&amp;Data'!$G$112)</f>
        <v>0</v>
      </c>
      <c r="ET141" s="51">
        <f>IF($C$132=FALSE,ET126*'Assumptions&amp;Data'!$G$119, ET126*(Schedule!$O$32)*'Assumptions&amp;Data'!$G$112)</f>
        <v>0</v>
      </c>
      <c r="EU141" s="51">
        <f>IF($C$132=FALSE,EU126*'Assumptions&amp;Data'!$G$119, EU126*(Schedule!$O$32)*'Assumptions&amp;Data'!$G$112)</f>
        <v>0</v>
      </c>
      <c r="EV141" s="51">
        <f>IF($C$132=FALSE,EV126*'Assumptions&amp;Data'!$G$119, EV126*(Schedule!$O$32)*'Assumptions&amp;Data'!$G$112)</f>
        <v>0</v>
      </c>
      <c r="EW141" s="51">
        <f>IF($C$132=FALSE,EW126*'Assumptions&amp;Data'!$G$119, EW126*(Schedule!$O$32)*'Assumptions&amp;Data'!$G$112)</f>
        <v>0</v>
      </c>
      <c r="EX141" s="51">
        <f>IF($C$132=FALSE,EX126*'Assumptions&amp;Data'!$G$119, EX126*(Schedule!$O$32)*'Assumptions&amp;Data'!$G$112)</f>
        <v>0</v>
      </c>
      <c r="EY141" s="51">
        <f>IF($C$132=FALSE,EY126*'Assumptions&amp;Data'!$G$119, EY126*(Schedule!$O$32)*'Assumptions&amp;Data'!$G$112)</f>
        <v>0</v>
      </c>
      <c r="EZ141" s="51">
        <f>IF($C$132=FALSE,EZ126*'Assumptions&amp;Data'!$G$119, EZ126*(Schedule!$O$32)*'Assumptions&amp;Data'!$G$112)</f>
        <v>0</v>
      </c>
      <c r="FA141" s="51">
        <f>IF($C$132=FALSE,FA126*'Assumptions&amp;Data'!$G$119, FA126*(Schedule!$O$32)*'Assumptions&amp;Data'!$G$112)</f>
        <v>0</v>
      </c>
      <c r="FB141" s="51">
        <f>IF($C$132=FALSE,FB126*'Assumptions&amp;Data'!$G$119, FB126*(Schedule!$O$32)*'Assumptions&amp;Data'!$G$112)</f>
        <v>0</v>
      </c>
      <c r="FC141" s="51">
        <f>IF($C$132=FALSE,FC126*'Assumptions&amp;Data'!$G$119, FC126*(Schedule!$O$32)*'Assumptions&amp;Data'!$G$112)</f>
        <v>0</v>
      </c>
      <c r="FD141" s="51">
        <f>IF($C$132=FALSE,FD126*'Assumptions&amp;Data'!$G$119, FD126*(Schedule!$O$32)*'Assumptions&amp;Data'!$G$112)</f>
        <v>0</v>
      </c>
      <c r="FE141" s="51">
        <f>IF($C$132=FALSE,FE126*'Assumptions&amp;Data'!$G$119, FE126*(Schedule!$O$32)*'Assumptions&amp;Data'!$G$112)</f>
        <v>0</v>
      </c>
      <c r="FF141" s="51">
        <f>IF($C$132=FALSE,FF126*'Assumptions&amp;Data'!$G$119, FF126*(Schedule!$O$32)*'Assumptions&amp;Data'!$G$112)</f>
        <v>0</v>
      </c>
      <c r="FG141" s="51">
        <f>IF($C$132=FALSE,FG126*'Assumptions&amp;Data'!$G$119, FG126*(Schedule!$O$32)*'Assumptions&amp;Data'!$G$112)</f>
        <v>0</v>
      </c>
      <c r="FH141" s="51">
        <f>IF($C$132=FALSE,FH126*'Assumptions&amp;Data'!$G$119, FH126*(Schedule!$O$32)*'Assumptions&amp;Data'!$G$112)</f>
        <v>0</v>
      </c>
      <c r="FI141" s="51">
        <f>IF($C$132=FALSE,FI126*'Assumptions&amp;Data'!$G$119, FI126*(Schedule!$O$32)*'Assumptions&amp;Data'!$G$112)</f>
        <v>0</v>
      </c>
      <c r="FJ141" s="51">
        <f>IF($C$132=FALSE,FJ126*'Assumptions&amp;Data'!$G$119, FJ126*(Schedule!$O$32)*'Assumptions&amp;Data'!$G$112)</f>
        <v>0</v>
      </c>
      <c r="FK141" s="51">
        <f>IF($C$132=FALSE,FK126*'Assumptions&amp;Data'!$G$119, FK126*(Schedule!$O$32)*'Assumptions&amp;Data'!$G$112)</f>
        <v>0</v>
      </c>
      <c r="FL141" s="51">
        <f>IF($C$132=FALSE,FL126*'Assumptions&amp;Data'!$G$119, FL126*(Schedule!$O$32)*'Assumptions&amp;Data'!$G$112)</f>
        <v>0</v>
      </c>
      <c r="FM141" s="51">
        <f>IF($C$132=FALSE,FM126*'Assumptions&amp;Data'!$G$119, FM126*(Schedule!$O$32)*'Assumptions&amp;Data'!$G$112)</f>
        <v>0</v>
      </c>
      <c r="FN141" s="51">
        <f>IF($C$132=FALSE,FN126*'Assumptions&amp;Data'!$G$119, FN126*(Schedule!$O$32)*'Assumptions&amp;Data'!$G$112)</f>
        <v>0</v>
      </c>
      <c r="FO141" s="51">
        <f>IF($C$132=FALSE,FO126*'Assumptions&amp;Data'!$G$119, FO126*(Schedule!$O$32)*'Assumptions&amp;Data'!$G$112)</f>
        <v>0</v>
      </c>
    </row>
    <row r="142" spans="1:171" x14ac:dyDescent="0.3">
      <c r="B142" s="7" t="s">
        <v>110</v>
      </c>
      <c r="C142" s="7" t="s">
        <v>112</v>
      </c>
      <c r="D142" s="53">
        <f t="shared" si="232"/>
        <v>355300.41973966995</v>
      </c>
      <c r="F142" s="51">
        <f>IF($C$132=FALSE,F127*'Assumptions&amp;Data'!$G$120, F127*(Schedule!$O$32)*'Assumptions&amp;Data'!$G$112)</f>
        <v>0</v>
      </c>
      <c r="G142" s="51">
        <f>IF($C$132=FALSE,G127*'Assumptions&amp;Data'!$G$120, G127*(Schedule!$O$32)*'Assumptions&amp;Data'!$G$112)</f>
        <v>0</v>
      </c>
      <c r="H142" s="51">
        <f>IF($C$132=FALSE,H127*'Assumptions&amp;Data'!$G$120, H127*(Schedule!$O$32)*'Assumptions&amp;Data'!$G$112)</f>
        <v>0</v>
      </c>
      <c r="I142" s="51">
        <f>IF($C$132=FALSE,I127*'Assumptions&amp;Data'!$G$120, I127*(Schedule!$O$32)*'Assumptions&amp;Data'!$G$112)</f>
        <v>0</v>
      </c>
      <c r="J142" s="51">
        <f>IF($C$132=FALSE,J127*'Assumptions&amp;Data'!$G$120, J127*(Schedule!$O$32)*'Assumptions&amp;Data'!$G$112)</f>
        <v>0</v>
      </c>
      <c r="K142" s="51">
        <f>IF($C$132=FALSE,K127*'Assumptions&amp;Data'!$G$120, K127*(Schedule!$O$32)*'Assumptions&amp;Data'!$G$112)</f>
        <v>0</v>
      </c>
      <c r="L142" s="51">
        <f>IF($C$132=FALSE,L127*'Assumptions&amp;Data'!$G$120, L127*(Schedule!$O$32)*'Assumptions&amp;Data'!$G$112)</f>
        <v>0</v>
      </c>
      <c r="M142" s="51">
        <f>IF($C$132=FALSE,M127*'Assumptions&amp;Data'!$G$120, M127*(Schedule!$O$32)*'Assumptions&amp;Data'!$G$112)</f>
        <v>0</v>
      </c>
      <c r="N142" s="51">
        <f>IF($C$132=FALSE,N127*'Assumptions&amp;Data'!$G$120, N127*(Schedule!$O$32)*'Assumptions&amp;Data'!$G$112)</f>
        <v>0</v>
      </c>
      <c r="O142" s="51">
        <f>IF($C$132=FALSE,O127*'Assumptions&amp;Data'!$G$120, O127*(Schedule!$O$32)*'Assumptions&amp;Data'!$G$112)</f>
        <v>0</v>
      </c>
      <c r="P142" s="51">
        <f>IF($C$132=FALSE,P127*'Assumptions&amp;Data'!$G$120, P127*(Schedule!$O$32)*'Assumptions&amp;Data'!$G$112)</f>
        <v>0</v>
      </c>
      <c r="Q142" s="51">
        <f>IF($C$132=FALSE,Q127*'Assumptions&amp;Data'!$G$120, Q127*(Schedule!$O$32)*'Assumptions&amp;Data'!$G$112)</f>
        <v>0</v>
      </c>
      <c r="R142" s="51">
        <f>IF($C$132=FALSE,R127*'Assumptions&amp;Data'!$G$120, R127*(Schedule!$O$32)*'Assumptions&amp;Data'!$G$112)</f>
        <v>0</v>
      </c>
      <c r="S142" s="51">
        <f>IF($C$132=FALSE,S127*'Assumptions&amp;Data'!$G$120, S127*(Schedule!$O$32)*'Assumptions&amp;Data'!$G$112)</f>
        <v>0</v>
      </c>
      <c r="T142" s="51">
        <f>IF($C$132=FALSE,T127*'Assumptions&amp;Data'!$G$120, T127*(Schedule!$O$32)*'Assumptions&amp;Data'!$G$112)</f>
        <v>0</v>
      </c>
      <c r="U142" s="51">
        <f>IF($C$132=FALSE,U127*'Assumptions&amp;Data'!$G$120, U127*(Schedule!$O$32)*'Assumptions&amp;Data'!$G$112)</f>
        <v>0</v>
      </c>
      <c r="V142" s="51">
        <f>IF($C$132=FALSE,V127*'Assumptions&amp;Data'!$G$120, V127*(Schedule!$O$32)*'Assumptions&amp;Data'!$G$112)</f>
        <v>0</v>
      </c>
      <c r="W142" s="51">
        <f>IF($C$132=FALSE,W127*'Assumptions&amp;Data'!$G$120, W127*(Schedule!$O$32)*'Assumptions&amp;Data'!$G$112)</f>
        <v>0</v>
      </c>
      <c r="X142" s="51">
        <f>IF($C$132=FALSE,X127*'Assumptions&amp;Data'!$G$120, X127*(Schedule!$O$32)*'Assumptions&amp;Data'!$G$112)</f>
        <v>0</v>
      </c>
      <c r="Y142" s="51">
        <f>IF($C$132=FALSE,Y127*'Assumptions&amp;Data'!$G$120, Y127*(Schedule!$O$32)*'Assumptions&amp;Data'!$G$112)</f>
        <v>0</v>
      </c>
      <c r="Z142" s="51">
        <f>IF($C$132=FALSE,Z127*'Assumptions&amp;Data'!$G$120, Z127*(Schedule!$O$32)*'Assumptions&amp;Data'!$G$112)</f>
        <v>0</v>
      </c>
      <c r="AA142" s="51">
        <f>IF($C$132=FALSE,AA127*'Assumptions&amp;Data'!$G$120, AA127*(Schedule!$O$32)*'Assumptions&amp;Data'!$G$112)</f>
        <v>0</v>
      </c>
      <c r="AB142" s="51">
        <f>IF($C$132=FALSE,AB127*'Assumptions&amp;Data'!$G$120, AB127*(Schedule!$O$32)*'Assumptions&amp;Data'!$G$112)</f>
        <v>0</v>
      </c>
      <c r="AC142" s="51">
        <f>IF($C$132=FALSE,AC127*'Assumptions&amp;Data'!$G$120, AC127*(Schedule!$O$32)*'Assumptions&amp;Data'!$G$112)</f>
        <v>0</v>
      </c>
      <c r="AD142" s="51">
        <f>IF($C$132=FALSE,AD127*'Assumptions&amp;Data'!$G$120, AD127*(Schedule!$O$32)*'Assumptions&amp;Data'!$G$112)</f>
        <v>0</v>
      </c>
      <c r="AE142" s="51">
        <f>IF($C$132=FALSE,AE127*'Assumptions&amp;Data'!$G$120, AE127*(Schedule!$O$32)*'Assumptions&amp;Data'!$G$112)</f>
        <v>0</v>
      </c>
      <c r="AF142" s="51">
        <f>IF($C$132=FALSE,AF127*'Assumptions&amp;Data'!$G$120, AF127*(Schedule!$O$32)*'Assumptions&amp;Data'!$G$112)</f>
        <v>0</v>
      </c>
      <c r="AG142" s="51">
        <f>IF($C$132=FALSE,AG127*'Assumptions&amp;Data'!$G$120, AG127*(Schedule!$O$32)*'Assumptions&amp;Data'!$G$112)</f>
        <v>0</v>
      </c>
      <c r="AH142" s="51">
        <f>IF($C$132=FALSE,AH127*'Assumptions&amp;Data'!$G$120, AH127*(Schedule!$O$32)*'Assumptions&amp;Data'!$G$112)</f>
        <v>0</v>
      </c>
      <c r="AI142" s="51">
        <f>IF($C$132=FALSE,AI127*'Assumptions&amp;Data'!$G$120, AI127*(Schedule!$O$32)*'Assumptions&amp;Data'!$G$112)</f>
        <v>0</v>
      </c>
      <c r="AJ142" s="51">
        <f>IF($C$132=FALSE,AJ127*'Assumptions&amp;Data'!$G$120, AJ127*(Schedule!$O$32)*'Assumptions&amp;Data'!$G$112)</f>
        <v>0</v>
      </c>
      <c r="AK142" s="51">
        <f>IF($C$132=FALSE,AK127*'Assumptions&amp;Data'!$G$120, AK127*(Schedule!$O$32)*'Assumptions&amp;Data'!$G$112)</f>
        <v>0</v>
      </c>
      <c r="AL142" s="51">
        <f>IF($C$132=FALSE,AL127*'Assumptions&amp;Data'!$G$120, AL127*(Schedule!$O$32)*'Assumptions&amp;Data'!$G$112)</f>
        <v>8882.5104934917526</v>
      </c>
      <c r="AM142" s="51">
        <f>IF($C$132=FALSE,AM127*'Assumptions&amp;Data'!$G$120, AM127*(Schedule!$O$32)*'Assumptions&amp;Data'!$G$112)</f>
        <v>8882.5104934917526</v>
      </c>
      <c r="AN142" s="51">
        <f>IF($C$132=FALSE,AN127*'Assumptions&amp;Data'!$G$120, AN127*(Schedule!$O$32)*'Assumptions&amp;Data'!$G$112)</f>
        <v>8882.5104934917526</v>
      </c>
      <c r="AO142" s="51">
        <f>IF($C$132=FALSE,AO127*'Assumptions&amp;Data'!$G$120, AO127*(Schedule!$O$32)*'Assumptions&amp;Data'!$G$112)</f>
        <v>8882.5104934917526</v>
      </c>
      <c r="AP142" s="51">
        <f>IF($C$132=FALSE,AP127*'Assumptions&amp;Data'!$G$120, AP127*(Schedule!$O$32)*'Assumptions&amp;Data'!$G$112)</f>
        <v>8882.5104934917526</v>
      </c>
      <c r="AQ142" s="51">
        <f>IF($C$132=FALSE,AQ127*'Assumptions&amp;Data'!$G$120, AQ127*(Schedule!$O$32)*'Assumptions&amp;Data'!$G$112)</f>
        <v>8882.5104934917526</v>
      </c>
      <c r="AR142" s="51">
        <f>IF($C$132=FALSE,AR127*'Assumptions&amp;Data'!$G$120, AR127*(Schedule!$O$32)*'Assumptions&amp;Data'!$G$112)</f>
        <v>8882.5104934917526</v>
      </c>
      <c r="AS142" s="51">
        <f>IF($C$132=FALSE,AS127*'Assumptions&amp;Data'!$G$120, AS127*(Schedule!$O$32)*'Assumptions&amp;Data'!$G$112)</f>
        <v>8882.5104934917526</v>
      </c>
      <c r="AT142" s="51">
        <f>IF($C$132=FALSE,AT127*'Assumptions&amp;Data'!$G$120, AT127*(Schedule!$O$32)*'Assumptions&amp;Data'!$G$112)</f>
        <v>8882.5104934917526</v>
      </c>
      <c r="AU142" s="51">
        <f>IF($C$132=FALSE,AU127*'Assumptions&amp;Data'!$G$120, AU127*(Schedule!$O$32)*'Assumptions&amp;Data'!$G$112)</f>
        <v>8882.5104934917526</v>
      </c>
      <c r="AV142" s="51">
        <f>IF($C$132=FALSE,AV127*'Assumptions&amp;Data'!$G$120, AV127*(Schedule!$O$32)*'Assumptions&amp;Data'!$G$112)</f>
        <v>8882.5104934917526</v>
      </c>
      <c r="AW142" s="51">
        <f>IF($C$132=FALSE,AW127*'Assumptions&amp;Data'!$G$120, AW127*(Schedule!$O$32)*'Assumptions&amp;Data'!$G$112)</f>
        <v>8882.5104934917526</v>
      </c>
      <c r="AX142" s="51">
        <f>IF($C$132=FALSE,AX127*'Assumptions&amp;Data'!$G$120, AX127*(Schedule!$O$32)*'Assumptions&amp;Data'!$G$112)</f>
        <v>8882.5104934917526</v>
      </c>
      <c r="AY142" s="51">
        <f>IF($C$132=FALSE,AY127*'Assumptions&amp;Data'!$G$120, AY127*(Schedule!$O$32)*'Assumptions&amp;Data'!$G$112)</f>
        <v>8882.5104934917526</v>
      </c>
      <c r="AZ142" s="51">
        <f>IF($C$132=FALSE,AZ127*'Assumptions&amp;Data'!$G$120, AZ127*(Schedule!$O$32)*'Assumptions&amp;Data'!$G$112)</f>
        <v>8882.5104934917526</v>
      </c>
      <c r="BA142" s="51">
        <f>IF($C$132=FALSE,BA127*'Assumptions&amp;Data'!$G$120, BA127*(Schedule!$O$32)*'Assumptions&amp;Data'!$G$112)</f>
        <v>8882.5104934917526</v>
      </c>
      <c r="BB142" s="51">
        <f>IF($C$132=FALSE,BB127*'Assumptions&amp;Data'!$G$120, BB127*(Schedule!$O$32)*'Assumptions&amp;Data'!$G$112)</f>
        <v>8882.5104934917526</v>
      </c>
      <c r="BC142" s="51">
        <f>IF($C$132=FALSE,BC127*'Assumptions&amp;Data'!$G$120, BC127*(Schedule!$O$32)*'Assumptions&amp;Data'!$G$112)</f>
        <v>8882.5104934917526</v>
      </c>
      <c r="BD142" s="51">
        <f>IF($C$132=FALSE,BD127*'Assumptions&amp;Data'!$G$120, BD127*(Schedule!$O$32)*'Assumptions&amp;Data'!$G$112)</f>
        <v>8882.5104934917526</v>
      </c>
      <c r="BE142" s="51">
        <f>IF($C$132=FALSE,BE127*'Assumptions&amp;Data'!$G$120, BE127*(Schedule!$O$32)*'Assumptions&amp;Data'!$G$112)</f>
        <v>8882.5104934917526</v>
      </c>
      <c r="BF142" s="51">
        <f>IF($C$132=FALSE,BF127*'Assumptions&amp;Data'!$G$120, BF127*(Schedule!$O$32)*'Assumptions&amp;Data'!$G$112)</f>
        <v>8882.5104934917526</v>
      </c>
      <c r="BG142" s="51">
        <f>IF($C$132=FALSE,BG127*'Assumptions&amp;Data'!$G$120, BG127*(Schedule!$O$32)*'Assumptions&amp;Data'!$G$112)</f>
        <v>8882.5104934917526</v>
      </c>
      <c r="BH142" s="51">
        <f>IF($C$132=FALSE,BH127*'Assumptions&amp;Data'!$G$120, BH127*(Schedule!$O$32)*'Assumptions&amp;Data'!$G$112)</f>
        <v>8882.5104934917526</v>
      </c>
      <c r="BI142" s="51">
        <f>IF($C$132=FALSE,BI127*'Assumptions&amp;Data'!$G$120, BI127*(Schedule!$O$32)*'Assumptions&amp;Data'!$G$112)</f>
        <v>8882.5104934917526</v>
      </c>
      <c r="BJ142" s="51">
        <f>IF($C$132=FALSE,BJ127*'Assumptions&amp;Data'!$G$120, BJ127*(Schedule!$O$32)*'Assumptions&amp;Data'!$G$112)</f>
        <v>10659.012592190102</v>
      </c>
      <c r="BK142" s="51">
        <f>IF($C$132=FALSE,BK127*'Assumptions&amp;Data'!$G$120, BK127*(Schedule!$O$32)*'Assumptions&amp;Data'!$G$112)</f>
        <v>10659.012592190102</v>
      </c>
      <c r="BL142" s="51">
        <f>IF($C$132=FALSE,BL127*'Assumptions&amp;Data'!$G$120, BL127*(Schedule!$O$32)*'Assumptions&amp;Data'!$G$112)</f>
        <v>10659.012592190102</v>
      </c>
      <c r="BM142" s="51">
        <f>IF($C$132=FALSE,BM127*'Assumptions&amp;Data'!$G$120, BM127*(Schedule!$O$32)*'Assumptions&amp;Data'!$G$112)</f>
        <v>10659.012592190102</v>
      </c>
      <c r="BN142" s="51">
        <f>IF($C$132=FALSE,BN127*'Assumptions&amp;Data'!$G$120, BN127*(Schedule!$O$32)*'Assumptions&amp;Data'!$G$112)</f>
        <v>10659.012592190102</v>
      </c>
      <c r="BO142" s="51">
        <f>IF($C$132=FALSE,BO127*'Assumptions&amp;Data'!$G$120, BO127*(Schedule!$O$32)*'Assumptions&amp;Data'!$G$112)</f>
        <v>10659.012592190102</v>
      </c>
      <c r="BP142" s="51">
        <f>IF($C$132=FALSE,BP127*'Assumptions&amp;Data'!$G$120, BP127*(Schedule!$O$32)*'Assumptions&amp;Data'!$G$112)</f>
        <v>10659.012592190102</v>
      </c>
      <c r="BQ142" s="51">
        <f>IF($C$132=FALSE,BQ127*'Assumptions&amp;Data'!$G$120, BQ127*(Schedule!$O$32)*'Assumptions&amp;Data'!$G$112)</f>
        <v>10659.012592190102</v>
      </c>
      <c r="BR142" s="51">
        <f>IF($C$132=FALSE,BR127*'Assumptions&amp;Data'!$G$120, BR127*(Schedule!$O$32)*'Assumptions&amp;Data'!$G$112)</f>
        <v>10659.012592190102</v>
      </c>
      <c r="BS142" s="51">
        <f>IF($C$132=FALSE,BS127*'Assumptions&amp;Data'!$G$120, BS127*(Schedule!$O$32)*'Assumptions&amp;Data'!$G$112)</f>
        <v>10659.012592190102</v>
      </c>
      <c r="BT142" s="51">
        <f>IF($C$132=FALSE,BT127*'Assumptions&amp;Data'!$G$120, BT127*(Schedule!$O$32)*'Assumptions&amp;Data'!$G$112)</f>
        <v>10659.012592190102</v>
      </c>
      <c r="BU142" s="51">
        <f>IF($C$132=FALSE,BU127*'Assumptions&amp;Data'!$G$120, BU127*(Schedule!$O$32)*'Assumptions&amp;Data'!$G$112)</f>
        <v>10659.012592190102</v>
      </c>
      <c r="BV142" s="51">
        <f>IF($C$132=FALSE,BV127*'Assumptions&amp;Data'!$G$120, BV127*(Schedule!$O$32)*'Assumptions&amp;Data'!$G$112)</f>
        <v>14212.016789586618</v>
      </c>
      <c r="BW142" s="51">
        <f>IF($C$132=FALSE,BW127*'Assumptions&amp;Data'!$G$120, BW127*(Schedule!$O$32)*'Assumptions&amp;Data'!$G$112)</f>
        <v>0</v>
      </c>
      <c r="BX142" s="51">
        <f>IF($C$132=FALSE,BX127*'Assumptions&amp;Data'!$G$120, BX127*(Schedule!$O$32)*'Assumptions&amp;Data'!$G$112)</f>
        <v>0</v>
      </c>
      <c r="BY142" s="51">
        <f>IF($C$132=FALSE,BY127*'Assumptions&amp;Data'!$G$120, BY127*(Schedule!$O$32)*'Assumptions&amp;Data'!$G$112)</f>
        <v>0</v>
      </c>
      <c r="BZ142" s="51">
        <f>IF($C$132=FALSE,BZ127*'Assumptions&amp;Data'!$G$120, BZ127*(Schedule!$O$32)*'Assumptions&amp;Data'!$G$112)</f>
        <v>0</v>
      </c>
      <c r="CA142" s="51">
        <f>IF($C$132=FALSE,CA127*'Assumptions&amp;Data'!$G$120, CA127*(Schedule!$O$32)*'Assumptions&amp;Data'!$G$112)</f>
        <v>0</v>
      </c>
      <c r="CB142" s="51">
        <f>IF($C$132=FALSE,CB127*'Assumptions&amp;Data'!$G$120, CB127*(Schedule!$O$32)*'Assumptions&amp;Data'!$G$112)</f>
        <v>0</v>
      </c>
      <c r="CC142" s="51">
        <f>IF($C$132=FALSE,CC127*'Assumptions&amp;Data'!$G$120, CC127*(Schedule!$O$32)*'Assumptions&amp;Data'!$G$112)</f>
        <v>0</v>
      </c>
      <c r="CD142" s="51">
        <f>IF($C$132=FALSE,CD127*'Assumptions&amp;Data'!$G$120, CD127*(Schedule!$O$32)*'Assumptions&amp;Data'!$G$112)</f>
        <v>0</v>
      </c>
      <c r="CE142" s="51">
        <f>IF($C$132=FALSE,CE127*'Assumptions&amp;Data'!$G$120, CE127*(Schedule!$O$32)*'Assumptions&amp;Data'!$G$112)</f>
        <v>0</v>
      </c>
      <c r="CF142" s="51">
        <f>IF($C$132=FALSE,CF127*'Assumptions&amp;Data'!$G$120, CF127*(Schedule!$O$32)*'Assumptions&amp;Data'!$G$112)</f>
        <v>0</v>
      </c>
      <c r="CG142" s="51">
        <f>IF($C$132=FALSE,CG127*'Assumptions&amp;Data'!$G$120, CG127*(Schedule!$O$32)*'Assumptions&amp;Data'!$G$112)</f>
        <v>0</v>
      </c>
      <c r="CH142" s="51">
        <f>IF($C$132=FALSE,CH127*'Assumptions&amp;Data'!$G$120, CH127*(Schedule!$O$32)*'Assumptions&amp;Data'!$G$112)</f>
        <v>0</v>
      </c>
      <c r="CI142" s="51">
        <f>IF($C$132=FALSE,CI127*'Assumptions&amp;Data'!$G$120, CI127*(Schedule!$O$32)*'Assumptions&amp;Data'!$G$112)</f>
        <v>0</v>
      </c>
      <c r="CJ142" s="51">
        <f>IF($C$132=FALSE,CJ127*'Assumptions&amp;Data'!$G$120, CJ127*(Schedule!$O$32)*'Assumptions&amp;Data'!$G$112)</f>
        <v>0</v>
      </c>
      <c r="CK142" s="51">
        <f>IF($C$132=FALSE,CK127*'Assumptions&amp;Data'!$G$120, CK127*(Schedule!$O$32)*'Assumptions&amp;Data'!$G$112)</f>
        <v>0</v>
      </c>
      <c r="CL142" s="51">
        <f>IF($C$132=FALSE,CL127*'Assumptions&amp;Data'!$G$120, CL127*(Schedule!$O$32)*'Assumptions&amp;Data'!$G$112)</f>
        <v>0</v>
      </c>
      <c r="CM142" s="51">
        <f>IF($C$132=FALSE,CM127*'Assumptions&amp;Data'!$G$120, CM127*(Schedule!$O$32)*'Assumptions&amp;Data'!$G$112)</f>
        <v>0</v>
      </c>
      <c r="CN142" s="51">
        <f>IF($C$132=FALSE,CN127*'Assumptions&amp;Data'!$G$120, CN127*(Schedule!$O$32)*'Assumptions&amp;Data'!$G$112)</f>
        <v>0</v>
      </c>
      <c r="CO142" s="51">
        <f>IF($C$132=FALSE,CO127*'Assumptions&amp;Data'!$G$120, CO127*(Schedule!$O$32)*'Assumptions&amp;Data'!$G$112)</f>
        <v>0</v>
      </c>
      <c r="CP142" s="51">
        <f>IF($C$132=FALSE,CP127*'Assumptions&amp;Data'!$G$120, CP127*(Schedule!$O$32)*'Assumptions&amp;Data'!$G$112)</f>
        <v>0</v>
      </c>
      <c r="CQ142" s="51">
        <f>IF($C$132=FALSE,CQ127*'Assumptions&amp;Data'!$G$120, CQ127*(Schedule!$O$32)*'Assumptions&amp;Data'!$G$112)</f>
        <v>0</v>
      </c>
      <c r="CR142" s="51">
        <f>IF($C$132=FALSE,CR127*'Assumptions&amp;Data'!$G$120, CR127*(Schedule!$O$32)*'Assumptions&amp;Data'!$G$112)</f>
        <v>0</v>
      </c>
      <c r="CS142" s="51">
        <f>IF($C$132=FALSE,CS127*'Assumptions&amp;Data'!$G$120, CS127*(Schedule!$O$32)*'Assumptions&amp;Data'!$G$112)</f>
        <v>0</v>
      </c>
      <c r="CT142" s="51">
        <f>IF($C$132=FALSE,CT127*'Assumptions&amp;Data'!$G$120, CT127*(Schedule!$O$32)*'Assumptions&amp;Data'!$G$112)</f>
        <v>0</v>
      </c>
      <c r="CU142" s="51">
        <f>IF($C$132=FALSE,CU127*'Assumptions&amp;Data'!$G$120, CU127*(Schedule!$O$32)*'Assumptions&amp;Data'!$G$112)</f>
        <v>0</v>
      </c>
      <c r="CV142" s="51">
        <f>IF($C$132=FALSE,CV127*'Assumptions&amp;Data'!$G$120, CV127*(Schedule!$O$32)*'Assumptions&amp;Data'!$G$112)</f>
        <v>0</v>
      </c>
      <c r="CW142" s="51">
        <f>IF($C$132=FALSE,CW127*'Assumptions&amp;Data'!$G$120, CW127*(Schedule!$O$32)*'Assumptions&amp;Data'!$G$112)</f>
        <v>0</v>
      </c>
      <c r="CX142" s="51">
        <f>IF($C$132=FALSE,CX127*'Assumptions&amp;Data'!$G$120, CX127*(Schedule!$O$32)*'Assumptions&amp;Data'!$G$112)</f>
        <v>0</v>
      </c>
      <c r="CY142" s="51">
        <f>IF($C$132=FALSE,CY127*'Assumptions&amp;Data'!$G$120, CY127*(Schedule!$O$32)*'Assumptions&amp;Data'!$G$112)</f>
        <v>0</v>
      </c>
      <c r="CZ142" s="51">
        <f>IF($C$132=FALSE,CZ127*'Assumptions&amp;Data'!$G$120, CZ127*(Schedule!$O$32)*'Assumptions&amp;Data'!$G$112)</f>
        <v>0</v>
      </c>
      <c r="DA142" s="51">
        <f>IF($C$132=FALSE,DA127*'Assumptions&amp;Data'!$G$120, DA127*(Schedule!$O$32)*'Assumptions&amp;Data'!$G$112)</f>
        <v>0</v>
      </c>
      <c r="DB142" s="51">
        <f>IF($C$132=FALSE,DB127*'Assumptions&amp;Data'!$G$120, DB127*(Schedule!$O$32)*'Assumptions&amp;Data'!$G$112)</f>
        <v>0</v>
      </c>
      <c r="DC142" s="51">
        <f>IF($C$132=FALSE,DC127*'Assumptions&amp;Data'!$G$120, DC127*(Schedule!$O$32)*'Assumptions&amp;Data'!$G$112)</f>
        <v>0</v>
      </c>
      <c r="DD142" s="51">
        <f>IF($C$132=FALSE,DD127*'Assumptions&amp;Data'!$G$120, DD127*(Schedule!$O$32)*'Assumptions&amp;Data'!$G$112)</f>
        <v>0</v>
      </c>
      <c r="DE142" s="51">
        <f>IF($C$132=FALSE,DE127*'Assumptions&amp;Data'!$G$120, DE127*(Schedule!$O$32)*'Assumptions&amp;Data'!$G$112)</f>
        <v>0</v>
      </c>
      <c r="DF142" s="51">
        <f>IF($C$132=FALSE,DF127*'Assumptions&amp;Data'!$G$120, DF127*(Schedule!$O$32)*'Assumptions&amp;Data'!$G$112)</f>
        <v>0</v>
      </c>
      <c r="DG142" s="51">
        <f>IF($C$132=FALSE,DG127*'Assumptions&amp;Data'!$G$120, DG127*(Schedule!$O$32)*'Assumptions&amp;Data'!$G$112)</f>
        <v>0</v>
      </c>
      <c r="DH142" s="51">
        <f>IF($C$132=FALSE,DH127*'Assumptions&amp;Data'!$G$120, DH127*(Schedule!$O$32)*'Assumptions&amp;Data'!$G$112)</f>
        <v>0</v>
      </c>
      <c r="DI142" s="51">
        <f>IF($C$132=FALSE,DI127*'Assumptions&amp;Data'!$G$120, DI127*(Schedule!$O$32)*'Assumptions&amp;Data'!$G$112)</f>
        <v>0</v>
      </c>
      <c r="DJ142" s="51">
        <f>IF($C$132=FALSE,DJ127*'Assumptions&amp;Data'!$G$120, DJ127*(Schedule!$O$32)*'Assumptions&amp;Data'!$G$112)</f>
        <v>0</v>
      </c>
      <c r="DK142" s="51">
        <f>IF($C$132=FALSE,DK127*'Assumptions&amp;Data'!$G$120, DK127*(Schedule!$O$32)*'Assumptions&amp;Data'!$G$112)</f>
        <v>0</v>
      </c>
      <c r="DL142" s="51">
        <f>IF($C$132=FALSE,DL127*'Assumptions&amp;Data'!$G$120, DL127*(Schedule!$O$32)*'Assumptions&amp;Data'!$G$112)</f>
        <v>0</v>
      </c>
      <c r="DM142" s="51">
        <f>IF($C$132=FALSE,DM127*'Assumptions&amp;Data'!$G$120, DM127*(Schedule!$O$32)*'Assumptions&amp;Data'!$G$112)</f>
        <v>0</v>
      </c>
      <c r="DN142" s="51">
        <f>IF($C$132=FALSE,DN127*'Assumptions&amp;Data'!$G$120, DN127*(Schedule!$O$32)*'Assumptions&amp;Data'!$G$112)</f>
        <v>0</v>
      </c>
      <c r="DO142" s="51">
        <f>IF($C$132=FALSE,DO127*'Assumptions&amp;Data'!$G$120, DO127*(Schedule!$O$32)*'Assumptions&amp;Data'!$G$112)</f>
        <v>0</v>
      </c>
      <c r="DP142" s="51">
        <f>IF($C$132=FALSE,DP127*'Assumptions&amp;Data'!$G$120, DP127*(Schedule!$O$32)*'Assumptions&amp;Data'!$G$112)</f>
        <v>0</v>
      </c>
      <c r="DQ142" s="51">
        <f>IF($C$132=FALSE,DQ127*'Assumptions&amp;Data'!$G$120, DQ127*(Schedule!$O$32)*'Assumptions&amp;Data'!$G$112)</f>
        <v>0</v>
      </c>
      <c r="DR142" s="51">
        <f>IF($C$132=FALSE,DR127*'Assumptions&amp;Data'!$G$120, DR127*(Schedule!$O$32)*'Assumptions&amp;Data'!$G$112)</f>
        <v>0</v>
      </c>
      <c r="DS142" s="51">
        <f>IF($C$132=FALSE,DS127*'Assumptions&amp;Data'!$G$120, DS127*(Schedule!$O$32)*'Assumptions&amp;Data'!$G$112)</f>
        <v>0</v>
      </c>
      <c r="DT142" s="51">
        <f>IF($C$132=FALSE,DT127*'Assumptions&amp;Data'!$G$120, DT127*(Schedule!$O$32)*'Assumptions&amp;Data'!$G$112)</f>
        <v>0</v>
      </c>
      <c r="DU142" s="51">
        <f>IF($C$132=FALSE,DU127*'Assumptions&amp;Data'!$G$120, DU127*(Schedule!$O$32)*'Assumptions&amp;Data'!$G$112)</f>
        <v>0</v>
      </c>
      <c r="DV142" s="51">
        <f>IF($C$132=FALSE,DV127*'Assumptions&amp;Data'!$G$120, DV127*(Schedule!$O$32)*'Assumptions&amp;Data'!$G$112)</f>
        <v>0</v>
      </c>
      <c r="DW142" s="51">
        <f>IF($C$132=FALSE,DW127*'Assumptions&amp;Data'!$G$120, DW127*(Schedule!$O$32)*'Assumptions&amp;Data'!$G$112)</f>
        <v>0</v>
      </c>
      <c r="DX142" s="51">
        <f>IF($C$132=FALSE,DX127*'Assumptions&amp;Data'!$G$120, DX127*(Schedule!$O$32)*'Assumptions&amp;Data'!$G$112)</f>
        <v>0</v>
      </c>
      <c r="DY142" s="51">
        <f>IF($C$132=FALSE,DY127*'Assumptions&amp;Data'!$G$120, DY127*(Schedule!$O$32)*'Assumptions&amp;Data'!$G$112)</f>
        <v>0</v>
      </c>
      <c r="DZ142" s="51">
        <f>IF($C$132=FALSE,DZ127*'Assumptions&amp;Data'!$G$120, DZ127*(Schedule!$O$32)*'Assumptions&amp;Data'!$G$112)</f>
        <v>0</v>
      </c>
      <c r="EA142" s="51">
        <f>IF($C$132=FALSE,EA127*'Assumptions&amp;Data'!$G$120, EA127*(Schedule!$O$32)*'Assumptions&amp;Data'!$G$112)</f>
        <v>0</v>
      </c>
      <c r="EB142" s="51">
        <f>IF($C$132=FALSE,EB127*'Assumptions&amp;Data'!$G$120, EB127*(Schedule!$O$32)*'Assumptions&amp;Data'!$G$112)</f>
        <v>0</v>
      </c>
      <c r="EC142" s="51">
        <f>IF($C$132=FALSE,EC127*'Assumptions&amp;Data'!$G$120, EC127*(Schedule!$O$32)*'Assumptions&amp;Data'!$G$112)</f>
        <v>0</v>
      </c>
      <c r="ED142" s="51">
        <f>IF($C$132=FALSE,ED127*'Assumptions&amp;Data'!$G$120, ED127*(Schedule!$O$32)*'Assumptions&amp;Data'!$G$112)</f>
        <v>0</v>
      </c>
      <c r="EE142" s="51">
        <f>IF($C$132=FALSE,EE127*'Assumptions&amp;Data'!$G$120, EE127*(Schedule!$O$32)*'Assumptions&amp;Data'!$G$112)</f>
        <v>0</v>
      </c>
      <c r="EF142" s="51">
        <f>IF($C$132=FALSE,EF127*'Assumptions&amp;Data'!$G$120, EF127*(Schedule!$O$32)*'Assumptions&amp;Data'!$G$112)</f>
        <v>0</v>
      </c>
      <c r="EG142" s="51">
        <f>IF($C$132=FALSE,EG127*'Assumptions&amp;Data'!$G$120, EG127*(Schedule!$O$32)*'Assumptions&amp;Data'!$G$112)</f>
        <v>0</v>
      </c>
      <c r="EH142" s="51">
        <f>IF($C$132=FALSE,EH127*'Assumptions&amp;Data'!$G$120, EH127*(Schedule!$O$32)*'Assumptions&amp;Data'!$G$112)</f>
        <v>0</v>
      </c>
      <c r="EI142" s="51">
        <f>IF($C$132=FALSE,EI127*'Assumptions&amp;Data'!$G$120, EI127*(Schedule!$O$32)*'Assumptions&amp;Data'!$G$112)</f>
        <v>0</v>
      </c>
      <c r="EJ142" s="51">
        <f>IF($C$132=FALSE,EJ127*'Assumptions&amp;Data'!$G$120, EJ127*(Schedule!$O$32)*'Assumptions&amp;Data'!$G$112)</f>
        <v>0</v>
      </c>
      <c r="EK142" s="51">
        <f>IF($C$132=FALSE,EK127*'Assumptions&amp;Data'!$G$120, EK127*(Schedule!$O$32)*'Assumptions&amp;Data'!$G$112)</f>
        <v>0</v>
      </c>
      <c r="EL142" s="51">
        <f>IF($C$132=FALSE,EL127*'Assumptions&amp;Data'!$G$120, EL127*(Schedule!$O$32)*'Assumptions&amp;Data'!$G$112)</f>
        <v>0</v>
      </c>
      <c r="EM142" s="51">
        <f>IF($C$132=FALSE,EM127*'Assumptions&amp;Data'!$G$120, EM127*(Schedule!$O$32)*'Assumptions&amp;Data'!$G$112)</f>
        <v>0</v>
      </c>
      <c r="EN142" s="51">
        <f>IF($C$132=FALSE,EN127*'Assumptions&amp;Data'!$G$120, EN127*(Schedule!$O$32)*'Assumptions&amp;Data'!$G$112)</f>
        <v>0</v>
      </c>
      <c r="EO142" s="51">
        <f>IF($C$132=FALSE,EO127*'Assumptions&amp;Data'!$G$120, EO127*(Schedule!$O$32)*'Assumptions&amp;Data'!$G$112)</f>
        <v>0</v>
      </c>
      <c r="EP142" s="51">
        <f>IF($C$132=FALSE,EP127*'Assumptions&amp;Data'!$G$120, EP127*(Schedule!$O$32)*'Assumptions&amp;Data'!$G$112)</f>
        <v>0</v>
      </c>
      <c r="EQ142" s="51">
        <f>IF($C$132=FALSE,EQ127*'Assumptions&amp;Data'!$G$120, EQ127*(Schedule!$O$32)*'Assumptions&amp;Data'!$G$112)</f>
        <v>0</v>
      </c>
      <c r="ER142" s="51">
        <f>IF($C$132=FALSE,ER127*'Assumptions&amp;Data'!$G$120, ER127*(Schedule!$O$32)*'Assumptions&amp;Data'!$G$112)</f>
        <v>0</v>
      </c>
      <c r="ES142" s="51">
        <f>IF($C$132=FALSE,ES127*'Assumptions&amp;Data'!$G$120, ES127*(Schedule!$O$32)*'Assumptions&amp;Data'!$G$112)</f>
        <v>0</v>
      </c>
      <c r="ET142" s="51">
        <f>IF($C$132=FALSE,ET127*'Assumptions&amp;Data'!$G$120, ET127*(Schedule!$O$32)*'Assumptions&amp;Data'!$G$112)</f>
        <v>0</v>
      </c>
      <c r="EU142" s="51">
        <f>IF($C$132=FALSE,EU127*'Assumptions&amp;Data'!$G$120, EU127*(Schedule!$O$32)*'Assumptions&amp;Data'!$G$112)</f>
        <v>0</v>
      </c>
      <c r="EV142" s="51">
        <f>IF($C$132=FALSE,EV127*'Assumptions&amp;Data'!$G$120, EV127*(Schedule!$O$32)*'Assumptions&amp;Data'!$G$112)</f>
        <v>0</v>
      </c>
      <c r="EW142" s="51">
        <f>IF($C$132=FALSE,EW127*'Assumptions&amp;Data'!$G$120, EW127*(Schedule!$O$32)*'Assumptions&amp;Data'!$G$112)</f>
        <v>0</v>
      </c>
      <c r="EX142" s="51">
        <f>IF($C$132=FALSE,EX127*'Assumptions&amp;Data'!$G$120, EX127*(Schedule!$O$32)*'Assumptions&amp;Data'!$G$112)</f>
        <v>0</v>
      </c>
      <c r="EY142" s="51">
        <f>IF($C$132=FALSE,EY127*'Assumptions&amp;Data'!$G$120, EY127*(Schedule!$O$32)*'Assumptions&amp;Data'!$G$112)</f>
        <v>0</v>
      </c>
      <c r="EZ142" s="51">
        <f>IF($C$132=FALSE,EZ127*'Assumptions&amp;Data'!$G$120, EZ127*(Schedule!$O$32)*'Assumptions&amp;Data'!$G$112)</f>
        <v>0</v>
      </c>
      <c r="FA142" s="51">
        <f>IF($C$132=FALSE,FA127*'Assumptions&amp;Data'!$G$120, FA127*(Schedule!$O$32)*'Assumptions&amp;Data'!$G$112)</f>
        <v>0</v>
      </c>
      <c r="FB142" s="51">
        <f>IF($C$132=FALSE,FB127*'Assumptions&amp;Data'!$G$120, FB127*(Schedule!$O$32)*'Assumptions&amp;Data'!$G$112)</f>
        <v>0</v>
      </c>
      <c r="FC142" s="51">
        <f>IF($C$132=FALSE,FC127*'Assumptions&amp;Data'!$G$120, FC127*(Schedule!$O$32)*'Assumptions&amp;Data'!$G$112)</f>
        <v>0</v>
      </c>
      <c r="FD142" s="51">
        <f>IF($C$132=FALSE,FD127*'Assumptions&amp;Data'!$G$120, FD127*(Schedule!$O$32)*'Assumptions&amp;Data'!$G$112)</f>
        <v>0</v>
      </c>
      <c r="FE142" s="51">
        <f>IF($C$132=FALSE,FE127*'Assumptions&amp;Data'!$G$120, FE127*(Schedule!$O$32)*'Assumptions&amp;Data'!$G$112)</f>
        <v>0</v>
      </c>
      <c r="FF142" s="51">
        <f>IF($C$132=FALSE,FF127*'Assumptions&amp;Data'!$G$120, FF127*(Schedule!$O$32)*'Assumptions&amp;Data'!$G$112)</f>
        <v>0</v>
      </c>
      <c r="FG142" s="51">
        <f>IF($C$132=FALSE,FG127*'Assumptions&amp;Data'!$G$120, FG127*(Schedule!$O$32)*'Assumptions&amp;Data'!$G$112)</f>
        <v>0</v>
      </c>
      <c r="FH142" s="51">
        <f>IF($C$132=FALSE,FH127*'Assumptions&amp;Data'!$G$120, FH127*(Schedule!$O$32)*'Assumptions&amp;Data'!$G$112)</f>
        <v>0</v>
      </c>
      <c r="FI142" s="51">
        <f>IF($C$132=FALSE,FI127*'Assumptions&amp;Data'!$G$120, FI127*(Schedule!$O$32)*'Assumptions&amp;Data'!$G$112)</f>
        <v>0</v>
      </c>
      <c r="FJ142" s="51">
        <f>IF($C$132=FALSE,FJ127*'Assumptions&amp;Data'!$G$120, FJ127*(Schedule!$O$32)*'Assumptions&amp;Data'!$G$112)</f>
        <v>0</v>
      </c>
      <c r="FK142" s="51">
        <f>IF($C$132=FALSE,FK127*'Assumptions&amp;Data'!$G$120, FK127*(Schedule!$O$32)*'Assumptions&amp;Data'!$G$112)</f>
        <v>0</v>
      </c>
      <c r="FL142" s="51">
        <f>IF($C$132=FALSE,FL127*'Assumptions&amp;Data'!$G$120, FL127*(Schedule!$O$32)*'Assumptions&amp;Data'!$G$112)</f>
        <v>0</v>
      </c>
      <c r="FM142" s="51">
        <f>IF($C$132=FALSE,FM127*'Assumptions&amp;Data'!$G$120, FM127*(Schedule!$O$32)*'Assumptions&amp;Data'!$G$112)</f>
        <v>0</v>
      </c>
      <c r="FN142" s="51">
        <f>IF($C$132=FALSE,FN127*'Assumptions&amp;Data'!$G$120, FN127*(Schedule!$O$32)*'Assumptions&amp;Data'!$G$112)</f>
        <v>0</v>
      </c>
      <c r="FO142" s="51">
        <f>IF($C$132=FALSE,FO127*'Assumptions&amp;Data'!$G$120, FO127*(Schedule!$O$32)*'Assumptions&amp;Data'!$G$112)</f>
        <v>0</v>
      </c>
    </row>
    <row r="143" spans="1:171" x14ac:dyDescent="0.3">
      <c r="D143" s="25"/>
    </row>
    <row r="144" spans="1:171" x14ac:dyDescent="0.3">
      <c r="B144" s="57" t="str">
        <f>B77</f>
        <v>3 BHK + S</v>
      </c>
      <c r="C144" s="57" t="s">
        <v>112</v>
      </c>
      <c r="D144" s="118">
        <f>SUM(F144:FO144)</f>
        <v>1052741.9844138364</v>
      </c>
      <c r="E144" s="57"/>
      <c r="F144" s="164">
        <f>SUM(F145:F147)</f>
        <v>0</v>
      </c>
      <c r="G144" s="164">
        <f t="shared" ref="G144:BR144" si="233">SUM(G145:G147)</f>
        <v>0</v>
      </c>
      <c r="H144" s="164">
        <f t="shared" si="233"/>
        <v>0</v>
      </c>
      <c r="I144" s="164">
        <f t="shared" si="233"/>
        <v>0</v>
      </c>
      <c r="J144" s="164">
        <f t="shared" si="233"/>
        <v>0</v>
      </c>
      <c r="K144" s="164">
        <f t="shared" si="233"/>
        <v>0</v>
      </c>
      <c r="L144" s="164">
        <f t="shared" si="233"/>
        <v>0</v>
      </c>
      <c r="M144" s="164">
        <f t="shared" si="233"/>
        <v>0</v>
      </c>
      <c r="N144" s="164">
        <f t="shared" si="233"/>
        <v>6579.6374025864852</v>
      </c>
      <c r="O144" s="164">
        <f t="shared" si="233"/>
        <v>6579.6374025864852</v>
      </c>
      <c r="P144" s="164">
        <f t="shared" si="233"/>
        <v>6579.6374025864852</v>
      </c>
      <c r="Q144" s="164">
        <f t="shared" si="233"/>
        <v>6579.6374025864852</v>
      </c>
      <c r="R144" s="164">
        <f t="shared" si="233"/>
        <v>6579.6374025864852</v>
      </c>
      <c r="S144" s="164">
        <f t="shared" si="233"/>
        <v>6579.6374025864852</v>
      </c>
      <c r="T144" s="164">
        <f t="shared" si="233"/>
        <v>6579.6374025864852</v>
      </c>
      <c r="U144" s="164">
        <f t="shared" si="233"/>
        <v>6579.6374025864852</v>
      </c>
      <c r="V144" s="164">
        <f t="shared" si="233"/>
        <v>6579.6374025864852</v>
      </c>
      <c r="W144" s="164">
        <f t="shared" si="233"/>
        <v>6579.6374025864852</v>
      </c>
      <c r="X144" s="164">
        <f t="shared" si="233"/>
        <v>6579.6374025864852</v>
      </c>
      <c r="Y144" s="164">
        <f t="shared" si="233"/>
        <v>6579.6374025864852</v>
      </c>
      <c r="Z144" s="164">
        <f t="shared" si="233"/>
        <v>14475.202285690268</v>
      </c>
      <c r="AA144" s="164">
        <f t="shared" si="233"/>
        <v>14475.202285690268</v>
      </c>
      <c r="AB144" s="164">
        <f t="shared" si="233"/>
        <v>15791.129766207563</v>
      </c>
      <c r="AC144" s="164">
        <f t="shared" si="233"/>
        <v>15791.129766207563</v>
      </c>
      <c r="AD144" s="164">
        <f t="shared" si="233"/>
        <v>15791.129766207563</v>
      </c>
      <c r="AE144" s="164">
        <f t="shared" si="233"/>
        <v>15791.129766207563</v>
      </c>
      <c r="AF144" s="164">
        <f t="shared" si="233"/>
        <v>15791.129766207563</v>
      </c>
      <c r="AG144" s="164">
        <f t="shared" si="233"/>
        <v>15791.129766207563</v>
      </c>
      <c r="AH144" s="164">
        <f t="shared" si="233"/>
        <v>15791.129766207563</v>
      </c>
      <c r="AI144" s="164">
        <f t="shared" si="233"/>
        <v>15791.129766207563</v>
      </c>
      <c r="AJ144" s="164">
        <f t="shared" si="233"/>
        <v>15791.129766207563</v>
      </c>
      <c r="AK144" s="164">
        <f t="shared" si="233"/>
        <v>15791.129766207563</v>
      </c>
      <c r="AL144" s="164">
        <f t="shared" si="233"/>
        <v>27634.477090863234</v>
      </c>
      <c r="AM144" s="164">
        <f t="shared" si="233"/>
        <v>27634.477090863234</v>
      </c>
      <c r="AN144" s="164">
        <f t="shared" si="233"/>
        <v>29213.59006748399</v>
      </c>
      <c r="AO144" s="164">
        <f t="shared" si="233"/>
        <v>29213.59006748399</v>
      </c>
      <c r="AP144" s="164">
        <f t="shared" si="233"/>
        <v>34477.299989553183</v>
      </c>
      <c r="AQ144" s="164">
        <f t="shared" si="233"/>
        <v>34477.299989553183</v>
      </c>
      <c r="AR144" s="164">
        <f t="shared" si="233"/>
        <v>34477.299989553183</v>
      </c>
      <c r="AS144" s="164">
        <f t="shared" si="233"/>
        <v>34477.299989553183</v>
      </c>
      <c r="AT144" s="164">
        <f t="shared" si="233"/>
        <v>29213.590067483852</v>
      </c>
      <c r="AU144" s="164">
        <f t="shared" si="233"/>
        <v>21318.025184380211</v>
      </c>
      <c r="AV144" s="164">
        <f t="shared" si="233"/>
        <v>21318.025184380211</v>
      </c>
      <c r="AW144" s="164">
        <f t="shared" si="233"/>
        <v>21318.025184380211</v>
      </c>
      <c r="AX144" s="164">
        <f t="shared" si="233"/>
        <v>21318.025184380211</v>
      </c>
      <c r="AY144" s="164">
        <f t="shared" si="233"/>
        <v>21318.025184380211</v>
      </c>
      <c r="AZ144" s="164">
        <f t="shared" si="233"/>
        <v>21318.025184380211</v>
      </c>
      <c r="BA144" s="164">
        <f t="shared" si="233"/>
        <v>21318.025184380211</v>
      </c>
      <c r="BB144" s="164">
        <f t="shared" si="233"/>
        <v>27634.477090863234</v>
      </c>
      <c r="BC144" s="164">
        <f t="shared" si="233"/>
        <v>27634.477090863234</v>
      </c>
      <c r="BD144" s="164">
        <f t="shared" si="233"/>
        <v>27634.477090863234</v>
      </c>
      <c r="BE144" s="164">
        <f t="shared" si="233"/>
        <v>27634.477090863234</v>
      </c>
      <c r="BF144" s="164">
        <f t="shared" si="233"/>
        <v>21318.025184380043</v>
      </c>
      <c r="BG144" s="164">
        <f t="shared" si="233"/>
        <v>11843.347324655671</v>
      </c>
      <c r="BH144" s="164">
        <f t="shared" si="233"/>
        <v>11843.347324655671</v>
      </c>
      <c r="BI144" s="164">
        <f t="shared" si="233"/>
        <v>11843.347324655671</v>
      </c>
      <c r="BJ144" s="164">
        <f t="shared" si="233"/>
        <v>14212.016789586803</v>
      </c>
      <c r="BK144" s="164">
        <f t="shared" si="233"/>
        <v>14212.016789586803</v>
      </c>
      <c r="BL144" s="164">
        <f t="shared" si="233"/>
        <v>14212.016789586803</v>
      </c>
      <c r="BM144" s="164">
        <f t="shared" si="233"/>
        <v>14212.016789586803</v>
      </c>
      <c r="BN144" s="164">
        <f t="shared" si="233"/>
        <v>14212.016789586803</v>
      </c>
      <c r="BO144" s="164">
        <f t="shared" si="233"/>
        <v>14212.016789586803</v>
      </c>
      <c r="BP144" s="164">
        <f t="shared" si="233"/>
        <v>14212.016789586803</v>
      </c>
      <c r="BQ144" s="164">
        <f t="shared" si="233"/>
        <v>14212.016789586803</v>
      </c>
      <c r="BR144" s="164">
        <f t="shared" si="233"/>
        <v>14212.016789586803</v>
      </c>
      <c r="BS144" s="164">
        <f t="shared" ref="BS144:ED144" si="234">SUM(BS145:BS147)</f>
        <v>14212.016789586803</v>
      </c>
      <c r="BT144" s="164">
        <f t="shared" si="234"/>
        <v>14212.016789586803</v>
      </c>
      <c r="BU144" s="164">
        <f t="shared" si="234"/>
        <v>14212.016789586803</v>
      </c>
      <c r="BV144" s="164">
        <f t="shared" si="234"/>
        <v>18949.355719448828</v>
      </c>
      <c r="BW144" s="164">
        <f t="shared" si="234"/>
        <v>0</v>
      </c>
      <c r="BX144" s="164">
        <f t="shared" si="234"/>
        <v>0</v>
      </c>
      <c r="BY144" s="164">
        <f t="shared" si="234"/>
        <v>0</v>
      </c>
      <c r="BZ144" s="164">
        <f t="shared" si="234"/>
        <v>0</v>
      </c>
      <c r="CA144" s="164">
        <f t="shared" si="234"/>
        <v>0</v>
      </c>
      <c r="CB144" s="164">
        <f t="shared" si="234"/>
        <v>0</v>
      </c>
      <c r="CC144" s="164">
        <f t="shared" si="234"/>
        <v>0</v>
      </c>
      <c r="CD144" s="164">
        <f t="shared" si="234"/>
        <v>0</v>
      </c>
      <c r="CE144" s="164">
        <f t="shared" si="234"/>
        <v>0</v>
      </c>
      <c r="CF144" s="164">
        <f t="shared" si="234"/>
        <v>0</v>
      </c>
      <c r="CG144" s="164">
        <f t="shared" si="234"/>
        <v>0</v>
      </c>
      <c r="CH144" s="164">
        <f t="shared" si="234"/>
        <v>0</v>
      </c>
      <c r="CI144" s="164">
        <f t="shared" si="234"/>
        <v>0</v>
      </c>
      <c r="CJ144" s="164">
        <f t="shared" si="234"/>
        <v>0</v>
      </c>
      <c r="CK144" s="164">
        <f t="shared" si="234"/>
        <v>0</v>
      </c>
      <c r="CL144" s="164">
        <f t="shared" si="234"/>
        <v>0</v>
      </c>
      <c r="CM144" s="164">
        <f t="shared" si="234"/>
        <v>0</v>
      </c>
      <c r="CN144" s="164">
        <f t="shared" si="234"/>
        <v>0</v>
      </c>
      <c r="CO144" s="164">
        <f t="shared" si="234"/>
        <v>0</v>
      </c>
      <c r="CP144" s="164">
        <f t="shared" si="234"/>
        <v>0</v>
      </c>
      <c r="CQ144" s="164">
        <f t="shared" si="234"/>
        <v>0</v>
      </c>
      <c r="CR144" s="164">
        <f t="shared" si="234"/>
        <v>0</v>
      </c>
      <c r="CS144" s="164">
        <f t="shared" si="234"/>
        <v>0</v>
      </c>
      <c r="CT144" s="164">
        <f t="shared" si="234"/>
        <v>0</v>
      </c>
      <c r="CU144" s="164">
        <f t="shared" si="234"/>
        <v>0</v>
      </c>
      <c r="CV144" s="164">
        <f t="shared" si="234"/>
        <v>0</v>
      </c>
      <c r="CW144" s="164">
        <f t="shared" si="234"/>
        <v>0</v>
      </c>
      <c r="CX144" s="164">
        <f t="shared" si="234"/>
        <v>0</v>
      </c>
      <c r="CY144" s="164">
        <f t="shared" si="234"/>
        <v>0</v>
      </c>
      <c r="CZ144" s="164">
        <f t="shared" si="234"/>
        <v>0</v>
      </c>
      <c r="DA144" s="164">
        <f t="shared" si="234"/>
        <v>0</v>
      </c>
      <c r="DB144" s="164">
        <f t="shared" si="234"/>
        <v>0</v>
      </c>
      <c r="DC144" s="164">
        <f t="shared" si="234"/>
        <v>0</v>
      </c>
      <c r="DD144" s="164">
        <f t="shared" si="234"/>
        <v>0</v>
      </c>
      <c r="DE144" s="164">
        <f t="shared" si="234"/>
        <v>0</v>
      </c>
      <c r="DF144" s="164">
        <f t="shared" si="234"/>
        <v>0</v>
      </c>
      <c r="DG144" s="164">
        <f t="shared" si="234"/>
        <v>0</v>
      </c>
      <c r="DH144" s="164">
        <f t="shared" si="234"/>
        <v>0</v>
      </c>
      <c r="DI144" s="164">
        <f t="shared" si="234"/>
        <v>0</v>
      </c>
      <c r="DJ144" s="164">
        <f t="shared" si="234"/>
        <v>0</v>
      </c>
      <c r="DK144" s="164">
        <f t="shared" si="234"/>
        <v>0</v>
      </c>
      <c r="DL144" s="164">
        <f t="shared" si="234"/>
        <v>0</v>
      </c>
      <c r="DM144" s="164">
        <f t="shared" si="234"/>
        <v>0</v>
      </c>
      <c r="DN144" s="164">
        <f t="shared" si="234"/>
        <v>0</v>
      </c>
      <c r="DO144" s="164">
        <f t="shared" si="234"/>
        <v>0</v>
      </c>
      <c r="DP144" s="164">
        <f t="shared" si="234"/>
        <v>0</v>
      </c>
      <c r="DQ144" s="164">
        <f t="shared" si="234"/>
        <v>0</v>
      </c>
      <c r="DR144" s="164">
        <f t="shared" si="234"/>
        <v>0</v>
      </c>
      <c r="DS144" s="164">
        <f t="shared" si="234"/>
        <v>0</v>
      </c>
      <c r="DT144" s="164">
        <f t="shared" si="234"/>
        <v>0</v>
      </c>
      <c r="DU144" s="164">
        <f t="shared" si="234"/>
        <v>0</v>
      </c>
      <c r="DV144" s="164">
        <f t="shared" si="234"/>
        <v>0</v>
      </c>
      <c r="DW144" s="164">
        <f t="shared" si="234"/>
        <v>0</v>
      </c>
      <c r="DX144" s="164">
        <f t="shared" si="234"/>
        <v>0</v>
      </c>
      <c r="DY144" s="164">
        <f t="shared" si="234"/>
        <v>0</v>
      </c>
      <c r="DZ144" s="164">
        <f t="shared" si="234"/>
        <v>0</v>
      </c>
      <c r="EA144" s="164">
        <f t="shared" si="234"/>
        <v>0</v>
      </c>
      <c r="EB144" s="164">
        <f t="shared" si="234"/>
        <v>0</v>
      </c>
      <c r="EC144" s="164">
        <f t="shared" si="234"/>
        <v>0</v>
      </c>
      <c r="ED144" s="164">
        <f t="shared" si="234"/>
        <v>0</v>
      </c>
      <c r="EE144" s="164">
        <f t="shared" ref="EE144:FO144" si="235">SUM(EE145:EE147)</f>
        <v>0</v>
      </c>
      <c r="EF144" s="164">
        <f t="shared" si="235"/>
        <v>0</v>
      </c>
      <c r="EG144" s="164">
        <f t="shared" si="235"/>
        <v>0</v>
      </c>
      <c r="EH144" s="164">
        <f t="shared" si="235"/>
        <v>0</v>
      </c>
      <c r="EI144" s="164">
        <f t="shared" si="235"/>
        <v>0</v>
      </c>
      <c r="EJ144" s="164">
        <f t="shared" si="235"/>
        <v>0</v>
      </c>
      <c r="EK144" s="164">
        <f t="shared" si="235"/>
        <v>0</v>
      </c>
      <c r="EL144" s="164">
        <f t="shared" si="235"/>
        <v>0</v>
      </c>
      <c r="EM144" s="164">
        <f t="shared" si="235"/>
        <v>0</v>
      </c>
      <c r="EN144" s="164">
        <f t="shared" si="235"/>
        <v>0</v>
      </c>
      <c r="EO144" s="164">
        <f t="shared" si="235"/>
        <v>0</v>
      </c>
      <c r="EP144" s="164">
        <f t="shared" si="235"/>
        <v>0</v>
      </c>
      <c r="EQ144" s="164">
        <f t="shared" si="235"/>
        <v>0</v>
      </c>
      <c r="ER144" s="164">
        <f t="shared" si="235"/>
        <v>0</v>
      </c>
      <c r="ES144" s="164">
        <f t="shared" si="235"/>
        <v>0</v>
      </c>
      <c r="ET144" s="164">
        <f t="shared" si="235"/>
        <v>0</v>
      </c>
      <c r="EU144" s="164">
        <f t="shared" si="235"/>
        <v>0</v>
      </c>
      <c r="EV144" s="164">
        <f t="shared" si="235"/>
        <v>0</v>
      </c>
      <c r="EW144" s="164">
        <f t="shared" si="235"/>
        <v>0</v>
      </c>
      <c r="EX144" s="164">
        <f t="shared" si="235"/>
        <v>0</v>
      </c>
      <c r="EY144" s="164">
        <f t="shared" si="235"/>
        <v>0</v>
      </c>
      <c r="EZ144" s="164">
        <f t="shared" si="235"/>
        <v>0</v>
      </c>
      <c r="FA144" s="164">
        <f t="shared" si="235"/>
        <v>0</v>
      </c>
      <c r="FB144" s="164">
        <f t="shared" si="235"/>
        <v>0</v>
      </c>
      <c r="FC144" s="164">
        <f t="shared" si="235"/>
        <v>0</v>
      </c>
      <c r="FD144" s="164">
        <f t="shared" si="235"/>
        <v>0</v>
      </c>
      <c r="FE144" s="164">
        <f t="shared" si="235"/>
        <v>0</v>
      </c>
      <c r="FF144" s="164">
        <f t="shared" si="235"/>
        <v>0</v>
      </c>
      <c r="FG144" s="164">
        <f t="shared" si="235"/>
        <v>0</v>
      </c>
      <c r="FH144" s="164">
        <f t="shared" si="235"/>
        <v>0</v>
      </c>
      <c r="FI144" s="164">
        <f t="shared" si="235"/>
        <v>0</v>
      </c>
      <c r="FJ144" s="164">
        <f t="shared" si="235"/>
        <v>0</v>
      </c>
      <c r="FK144" s="164">
        <f t="shared" si="235"/>
        <v>0</v>
      </c>
      <c r="FL144" s="164">
        <f t="shared" si="235"/>
        <v>0</v>
      </c>
      <c r="FM144" s="164">
        <f t="shared" si="235"/>
        <v>0</v>
      </c>
      <c r="FN144" s="164">
        <f t="shared" si="235"/>
        <v>0</v>
      </c>
      <c r="FO144" s="164">
        <f t="shared" si="235"/>
        <v>0</v>
      </c>
    </row>
    <row r="145" spans="2:171" x14ac:dyDescent="0.3">
      <c r="B145" s="7" t="s">
        <v>108</v>
      </c>
      <c r="C145" s="7" t="s">
        <v>112</v>
      </c>
      <c r="D145" s="53">
        <f>SUM(F145:FO145)</f>
        <v>263185.49610345904</v>
      </c>
      <c r="F145" s="51">
        <f>IF($C$132=FALSE,F125*'Assumptions&amp;Data'!$H$118, F125*(Schedule!$O$33)*'Assumptions&amp;Data'!$H$112)</f>
        <v>0</v>
      </c>
      <c r="G145" s="51">
        <f>IF($C$132=FALSE,G125*'Assumptions&amp;Data'!$H$118, G125*(Schedule!$O$33)*'Assumptions&amp;Data'!$H$112)</f>
        <v>0</v>
      </c>
      <c r="H145" s="51">
        <f>IF($C$132=FALSE,H125*'Assumptions&amp;Data'!$H$118, H125*(Schedule!$O$33)*'Assumptions&amp;Data'!$H$112)</f>
        <v>0</v>
      </c>
      <c r="I145" s="51">
        <f>IF($C$132=FALSE,I125*'Assumptions&amp;Data'!$H$118, I125*(Schedule!$O$33)*'Assumptions&amp;Data'!$H$112)</f>
        <v>0</v>
      </c>
      <c r="J145" s="51">
        <f>IF($C$132=FALSE,J125*'Assumptions&amp;Data'!$H$118, J125*(Schedule!$O$33)*'Assumptions&amp;Data'!$H$112)</f>
        <v>0</v>
      </c>
      <c r="K145" s="51">
        <f>IF($C$132=FALSE,K125*'Assumptions&amp;Data'!$H$118, K125*(Schedule!$O$33)*'Assumptions&amp;Data'!$H$112)</f>
        <v>0</v>
      </c>
      <c r="L145" s="51">
        <f>IF($C$132=FALSE,L125*'Assumptions&amp;Data'!$H$118, L125*(Schedule!$O$33)*'Assumptions&amp;Data'!$H$112)</f>
        <v>0</v>
      </c>
      <c r="M145" s="51">
        <f>IF($C$132=FALSE,M125*'Assumptions&amp;Data'!$H$118, M125*(Schedule!$O$33)*'Assumptions&amp;Data'!$H$112)</f>
        <v>0</v>
      </c>
      <c r="N145" s="51">
        <f>IF($C$132=FALSE,N125*'Assumptions&amp;Data'!$H$118, N125*(Schedule!$O$33)*'Assumptions&amp;Data'!$H$112)</f>
        <v>6579.6374025864852</v>
      </c>
      <c r="O145" s="51">
        <f>IF($C$132=FALSE,O125*'Assumptions&amp;Data'!$H$118, O125*(Schedule!$O$33)*'Assumptions&amp;Data'!$H$112)</f>
        <v>6579.6374025864852</v>
      </c>
      <c r="P145" s="51">
        <f>IF($C$132=FALSE,P125*'Assumptions&amp;Data'!$H$118, P125*(Schedule!$O$33)*'Assumptions&amp;Data'!$H$112)</f>
        <v>6579.6374025864852</v>
      </c>
      <c r="Q145" s="51">
        <f>IF($C$132=FALSE,Q125*'Assumptions&amp;Data'!$H$118, Q125*(Schedule!$O$33)*'Assumptions&amp;Data'!$H$112)</f>
        <v>6579.6374025864852</v>
      </c>
      <c r="R145" s="51">
        <f>IF($C$132=FALSE,R125*'Assumptions&amp;Data'!$H$118, R125*(Schedule!$O$33)*'Assumptions&amp;Data'!$H$112)</f>
        <v>6579.6374025864852</v>
      </c>
      <c r="S145" s="51">
        <f>IF($C$132=FALSE,S125*'Assumptions&amp;Data'!$H$118, S125*(Schedule!$O$33)*'Assumptions&amp;Data'!$H$112)</f>
        <v>6579.6374025864852</v>
      </c>
      <c r="T145" s="51">
        <f>IF($C$132=FALSE,T125*'Assumptions&amp;Data'!$H$118, T125*(Schedule!$O$33)*'Assumptions&amp;Data'!$H$112)</f>
        <v>6579.6374025864852</v>
      </c>
      <c r="U145" s="51">
        <f>IF($C$132=FALSE,U125*'Assumptions&amp;Data'!$H$118, U125*(Schedule!$O$33)*'Assumptions&amp;Data'!$H$112)</f>
        <v>6579.6374025864852</v>
      </c>
      <c r="V145" s="51">
        <f>IF($C$132=FALSE,V125*'Assumptions&amp;Data'!$H$118, V125*(Schedule!$O$33)*'Assumptions&amp;Data'!$H$112)</f>
        <v>6579.6374025864852</v>
      </c>
      <c r="W145" s="51">
        <f>IF($C$132=FALSE,W125*'Assumptions&amp;Data'!$H$118, W125*(Schedule!$O$33)*'Assumptions&amp;Data'!$H$112)</f>
        <v>6579.6374025864852</v>
      </c>
      <c r="X145" s="51">
        <f>IF($C$132=FALSE,X125*'Assumptions&amp;Data'!$H$118, X125*(Schedule!$O$33)*'Assumptions&amp;Data'!$H$112)</f>
        <v>6579.6374025864852</v>
      </c>
      <c r="Y145" s="51">
        <f>IF($C$132=FALSE,Y125*'Assumptions&amp;Data'!$H$118, Y125*(Schedule!$O$33)*'Assumptions&amp;Data'!$H$112)</f>
        <v>6579.6374025864852</v>
      </c>
      <c r="Z145" s="51">
        <f>IF($C$132=FALSE,Z125*'Assumptions&amp;Data'!$H$118, Z125*(Schedule!$O$33)*'Assumptions&amp;Data'!$H$112)</f>
        <v>6579.6374025864852</v>
      </c>
      <c r="AA145" s="51">
        <f>IF($C$132=FALSE,AA125*'Assumptions&amp;Data'!$H$118, AA125*(Schedule!$O$33)*'Assumptions&amp;Data'!$H$112)</f>
        <v>6579.6374025864852</v>
      </c>
      <c r="AB145" s="51">
        <f>IF($C$132=FALSE,AB125*'Assumptions&amp;Data'!$H$118, AB125*(Schedule!$O$33)*'Assumptions&amp;Data'!$H$112)</f>
        <v>7895.5648831037815</v>
      </c>
      <c r="AC145" s="51">
        <f>IF($C$132=FALSE,AC125*'Assumptions&amp;Data'!$H$118, AC125*(Schedule!$O$33)*'Assumptions&amp;Data'!$H$112)</f>
        <v>7895.5648831037815</v>
      </c>
      <c r="AD145" s="51">
        <f>IF($C$132=FALSE,AD125*'Assumptions&amp;Data'!$H$118, AD125*(Schedule!$O$33)*'Assumptions&amp;Data'!$H$112)</f>
        <v>7895.5648831037815</v>
      </c>
      <c r="AE145" s="51">
        <f>IF($C$132=FALSE,AE125*'Assumptions&amp;Data'!$H$118, AE125*(Schedule!$O$33)*'Assumptions&amp;Data'!$H$112)</f>
        <v>7895.5648831037815</v>
      </c>
      <c r="AF145" s="51">
        <f>IF($C$132=FALSE,AF125*'Assumptions&amp;Data'!$H$118, AF125*(Schedule!$O$33)*'Assumptions&amp;Data'!$H$112)</f>
        <v>7895.5648831037815</v>
      </c>
      <c r="AG145" s="51">
        <f>IF($C$132=FALSE,AG125*'Assumptions&amp;Data'!$H$118, AG125*(Schedule!$O$33)*'Assumptions&amp;Data'!$H$112)</f>
        <v>7895.5648831037815</v>
      </c>
      <c r="AH145" s="51">
        <f>IF($C$132=FALSE,AH125*'Assumptions&amp;Data'!$H$118, AH125*(Schedule!$O$33)*'Assumptions&amp;Data'!$H$112)</f>
        <v>7895.5648831037815</v>
      </c>
      <c r="AI145" s="51">
        <f>IF($C$132=FALSE,AI125*'Assumptions&amp;Data'!$H$118, AI125*(Schedule!$O$33)*'Assumptions&amp;Data'!$H$112)</f>
        <v>7895.5648831037815</v>
      </c>
      <c r="AJ145" s="51">
        <f>IF($C$132=FALSE,AJ125*'Assumptions&amp;Data'!$H$118, AJ125*(Schedule!$O$33)*'Assumptions&amp;Data'!$H$112)</f>
        <v>7895.5648831037815</v>
      </c>
      <c r="AK145" s="51">
        <f>IF($C$132=FALSE,AK125*'Assumptions&amp;Data'!$H$118, AK125*(Schedule!$O$33)*'Assumptions&amp;Data'!$H$112)</f>
        <v>7895.5648831037815</v>
      </c>
      <c r="AL145" s="51">
        <f>IF($C$132=FALSE,AL125*'Assumptions&amp;Data'!$H$118, AL125*(Schedule!$O$33)*'Assumptions&amp;Data'!$H$112)</f>
        <v>7895.5648831037815</v>
      </c>
      <c r="AM145" s="51">
        <f>IF($C$132=FALSE,AM125*'Assumptions&amp;Data'!$H$118, AM125*(Schedule!$O$33)*'Assumptions&amp;Data'!$H$112)</f>
        <v>7895.5648831037815</v>
      </c>
      <c r="AN145" s="51">
        <f>IF($C$132=FALSE,AN125*'Assumptions&amp;Data'!$H$118, AN125*(Schedule!$O$33)*'Assumptions&amp;Data'!$H$112)</f>
        <v>7895.5648831037815</v>
      </c>
      <c r="AO145" s="51">
        <f>IF($C$132=FALSE,AO125*'Assumptions&amp;Data'!$H$118, AO125*(Schedule!$O$33)*'Assumptions&amp;Data'!$H$112)</f>
        <v>7895.5648831037815</v>
      </c>
      <c r="AP145" s="51">
        <f>IF($C$132=FALSE,AP125*'Assumptions&amp;Data'!$H$118, AP125*(Schedule!$O$33)*'Assumptions&amp;Data'!$H$112)</f>
        <v>13159.27480517297</v>
      </c>
      <c r="AQ145" s="51">
        <f>IF($C$132=FALSE,AQ125*'Assumptions&amp;Data'!$H$118, AQ125*(Schedule!$O$33)*'Assumptions&amp;Data'!$H$112)</f>
        <v>13159.27480517297</v>
      </c>
      <c r="AR145" s="51">
        <f>IF($C$132=FALSE,AR125*'Assumptions&amp;Data'!$H$118, AR125*(Schedule!$O$33)*'Assumptions&amp;Data'!$H$112)</f>
        <v>13159.27480517297</v>
      </c>
      <c r="AS145" s="51">
        <f>IF($C$132=FALSE,AS125*'Assumptions&amp;Data'!$H$118, AS125*(Schedule!$O$33)*'Assumptions&amp;Data'!$H$112)</f>
        <v>13159.27480517297</v>
      </c>
      <c r="AT145" s="51">
        <f>IF($C$132=FALSE,AT125*'Assumptions&amp;Data'!$H$118, AT125*(Schedule!$O$33)*'Assumptions&amp;Data'!$H$112)</f>
        <v>7895.5648831036424</v>
      </c>
      <c r="AU145" s="51">
        <f>IF($C$132=FALSE,AU125*'Assumptions&amp;Data'!$H$118, AU125*(Schedule!$O$33)*'Assumptions&amp;Data'!$H$112)</f>
        <v>0</v>
      </c>
      <c r="AV145" s="51">
        <f>IF($C$132=FALSE,AV125*'Assumptions&amp;Data'!$H$118, AV125*(Schedule!$O$33)*'Assumptions&amp;Data'!$H$112)</f>
        <v>0</v>
      </c>
      <c r="AW145" s="51">
        <f>IF($C$132=FALSE,AW125*'Assumptions&amp;Data'!$H$118, AW125*(Schedule!$O$33)*'Assumptions&amp;Data'!$H$112)</f>
        <v>0</v>
      </c>
      <c r="AX145" s="51">
        <f>IF($C$132=FALSE,AX125*'Assumptions&amp;Data'!$H$118, AX125*(Schedule!$O$33)*'Assumptions&amp;Data'!$H$112)</f>
        <v>0</v>
      </c>
      <c r="AY145" s="51">
        <f>IF($C$132=FALSE,AY125*'Assumptions&amp;Data'!$H$118, AY125*(Schedule!$O$33)*'Assumptions&amp;Data'!$H$112)</f>
        <v>0</v>
      </c>
      <c r="AZ145" s="51">
        <f>IF($C$132=FALSE,AZ125*'Assumptions&amp;Data'!$H$118, AZ125*(Schedule!$O$33)*'Assumptions&amp;Data'!$H$112)</f>
        <v>0</v>
      </c>
      <c r="BA145" s="51">
        <f>IF($C$132=FALSE,BA125*'Assumptions&amp;Data'!$H$118, BA125*(Schedule!$O$33)*'Assumptions&amp;Data'!$H$112)</f>
        <v>0</v>
      </c>
      <c r="BB145" s="51">
        <f>IF($C$132=FALSE,BB125*'Assumptions&amp;Data'!$H$118, BB125*(Schedule!$O$33)*'Assumptions&amp;Data'!$H$112)</f>
        <v>0</v>
      </c>
      <c r="BC145" s="51">
        <f>IF($C$132=FALSE,BC125*'Assumptions&amp;Data'!$H$118, BC125*(Schedule!$O$33)*'Assumptions&amp;Data'!$H$112)</f>
        <v>0</v>
      </c>
      <c r="BD145" s="51">
        <f>IF($C$132=FALSE,BD125*'Assumptions&amp;Data'!$H$118, BD125*(Schedule!$O$33)*'Assumptions&amp;Data'!$H$112)</f>
        <v>0</v>
      </c>
      <c r="BE145" s="51">
        <f>IF($C$132=FALSE,BE125*'Assumptions&amp;Data'!$H$118, BE125*(Schedule!$O$33)*'Assumptions&amp;Data'!$H$112)</f>
        <v>0</v>
      </c>
      <c r="BF145" s="51">
        <f>IF($C$132=FALSE,BF125*'Assumptions&amp;Data'!$H$118, BF125*(Schedule!$O$33)*'Assumptions&amp;Data'!$H$112)</f>
        <v>0</v>
      </c>
      <c r="BG145" s="51">
        <f>IF($C$132=FALSE,BG125*'Assumptions&amp;Data'!$H$118, BG125*(Schedule!$O$33)*'Assumptions&amp;Data'!$H$112)</f>
        <v>0</v>
      </c>
      <c r="BH145" s="51">
        <f>IF($C$132=FALSE,BH125*'Assumptions&amp;Data'!$H$118, BH125*(Schedule!$O$33)*'Assumptions&amp;Data'!$H$112)</f>
        <v>0</v>
      </c>
      <c r="BI145" s="51">
        <f>IF($C$132=FALSE,BI125*'Assumptions&amp;Data'!$H$118, BI125*(Schedule!$O$33)*'Assumptions&amp;Data'!$H$112)</f>
        <v>0</v>
      </c>
      <c r="BJ145" s="51">
        <f>IF($C$132=FALSE,BJ125*'Assumptions&amp;Data'!$H$118, BJ125*(Schedule!$O$33)*'Assumptions&amp;Data'!$H$112)</f>
        <v>0</v>
      </c>
      <c r="BK145" s="51">
        <f>IF($C$132=FALSE,BK125*'Assumptions&amp;Data'!$H$118, BK125*(Schedule!$O$33)*'Assumptions&amp;Data'!$H$112)</f>
        <v>0</v>
      </c>
      <c r="BL145" s="51">
        <f>IF($C$132=FALSE,BL125*'Assumptions&amp;Data'!$H$118, BL125*(Schedule!$O$33)*'Assumptions&amp;Data'!$H$112)</f>
        <v>0</v>
      </c>
      <c r="BM145" s="51">
        <f>IF($C$132=FALSE,BM125*'Assumptions&amp;Data'!$H$118, BM125*(Schedule!$O$33)*'Assumptions&amp;Data'!$H$112)</f>
        <v>0</v>
      </c>
      <c r="BN145" s="51">
        <f>IF($C$132=FALSE,BN125*'Assumptions&amp;Data'!$H$118, BN125*(Schedule!$O$33)*'Assumptions&amp;Data'!$H$112)</f>
        <v>0</v>
      </c>
      <c r="BO145" s="51">
        <f>IF($C$132=FALSE,BO125*'Assumptions&amp;Data'!$H$118, BO125*(Schedule!$O$33)*'Assumptions&amp;Data'!$H$112)</f>
        <v>0</v>
      </c>
      <c r="BP145" s="51">
        <f>IF($C$132=FALSE,BP125*'Assumptions&amp;Data'!$H$118, BP125*(Schedule!$O$33)*'Assumptions&amp;Data'!$H$112)</f>
        <v>0</v>
      </c>
      <c r="BQ145" s="51">
        <f>IF($C$132=FALSE,BQ125*'Assumptions&amp;Data'!$H$118, BQ125*(Schedule!$O$33)*'Assumptions&amp;Data'!$H$112)</f>
        <v>0</v>
      </c>
      <c r="BR145" s="51">
        <f>IF($C$132=FALSE,BR125*'Assumptions&amp;Data'!$H$118, BR125*(Schedule!$O$33)*'Assumptions&amp;Data'!$H$112)</f>
        <v>0</v>
      </c>
      <c r="BS145" s="51">
        <f>IF($C$132=FALSE,BS125*'Assumptions&amp;Data'!$H$118, BS125*(Schedule!$O$33)*'Assumptions&amp;Data'!$H$112)</f>
        <v>0</v>
      </c>
      <c r="BT145" s="51">
        <f>IF($C$132=FALSE,BT125*'Assumptions&amp;Data'!$H$118, BT125*(Schedule!$O$33)*'Assumptions&amp;Data'!$H$112)</f>
        <v>0</v>
      </c>
      <c r="BU145" s="51">
        <f>IF($C$132=FALSE,BU125*'Assumptions&amp;Data'!$H$118, BU125*(Schedule!$O$33)*'Assumptions&amp;Data'!$H$112)</f>
        <v>0</v>
      </c>
      <c r="BV145" s="51">
        <f>IF($C$132=FALSE,BV125*'Assumptions&amp;Data'!$H$118, BV125*(Schedule!$O$33)*'Assumptions&amp;Data'!$H$112)</f>
        <v>0</v>
      </c>
      <c r="BW145" s="51">
        <f>IF($C$132=FALSE,BW125*'Assumptions&amp;Data'!$H$118, BW125*(Schedule!$O$33)*'Assumptions&amp;Data'!$H$112)</f>
        <v>0</v>
      </c>
      <c r="BX145" s="51">
        <f>IF($C$132=FALSE,BX125*'Assumptions&amp;Data'!$H$118, BX125*(Schedule!$O$33)*'Assumptions&amp;Data'!$H$112)</f>
        <v>0</v>
      </c>
      <c r="BY145" s="51">
        <f>IF($C$132=FALSE,BY125*'Assumptions&amp;Data'!$H$118, BY125*(Schedule!$O$33)*'Assumptions&amp;Data'!$H$112)</f>
        <v>0</v>
      </c>
      <c r="BZ145" s="51">
        <f>IF($C$132=FALSE,BZ125*'Assumptions&amp;Data'!$H$118, BZ125*(Schedule!$O$33)*'Assumptions&amp;Data'!$H$112)</f>
        <v>0</v>
      </c>
      <c r="CA145" s="51">
        <f>IF($C$132=FALSE,CA125*'Assumptions&amp;Data'!$H$118, CA125*(Schedule!$O$33)*'Assumptions&amp;Data'!$H$112)</f>
        <v>0</v>
      </c>
      <c r="CB145" s="51">
        <f>IF($C$132=FALSE,CB125*'Assumptions&amp;Data'!$H$118, CB125*(Schedule!$O$33)*'Assumptions&amp;Data'!$H$112)</f>
        <v>0</v>
      </c>
      <c r="CC145" s="51">
        <f>IF($C$132=FALSE,CC125*'Assumptions&amp;Data'!$H$118, CC125*(Schedule!$O$33)*'Assumptions&amp;Data'!$H$112)</f>
        <v>0</v>
      </c>
      <c r="CD145" s="51">
        <f>IF($C$132=FALSE,CD125*'Assumptions&amp;Data'!$H$118, CD125*(Schedule!$O$33)*'Assumptions&amp;Data'!$H$112)</f>
        <v>0</v>
      </c>
      <c r="CE145" s="51">
        <f>IF($C$132=FALSE,CE125*'Assumptions&amp;Data'!$H$118, CE125*(Schedule!$O$33)*'Assumptions&amp;Data'!$H$112)</f>
        <v>0</v>
      </c>
      <c r="CF145" s="51">
        <f>IF($C$132=FALSE,CF125*'Assumptions&amp;Data'!$H$118, CF125*(Schedule!$O$33)*'Assumptions&amp;Data'!$H$112)</f>
        <v>0</v>
      </c>
      <c r="CG145" s="51">
        <f>IF($C$132=FALSE,CG125*'Assumptions&amp;Data'!$H$118, CG125*(Schedule!$O$33)*'Assumptions&amp;Data'!$H$112)</f>
        <v>0</v>
      </c>
      <c r="CH145" s="51">
        <f>IF($C$132=FALSE,CH125*'Assumptions&amp;Data'!$H$118, CH125*(Schedule!$O$33)*'Assumptions&amp;Data'!$H$112)</f>
        <v>0</v>
      </c>
      <c r="CI145" s="51">
        <f>IF($C$132=FALSE,CI125*'Assumptions&amp;Data'!$H$118, CI125*(Schedule!$O$33)*'Assumptions&amp;Data'!$H$112)</f>
        <v>0</v>
      </c>
      <c r="CJ145" s="51">
        <f>IF($C$132=FALSE,CJ125*'Assumptions&amp;Data'!$H$118, CJ125*(Schedule!$O$33)*'Assumptions&amp;Data'!$H$112)</f>
        <v>0</v>
      </c>
      <c r="CK145" s="51">
        <f>IF($C$132=FALSE,CK125*'Assumptions&amp;Data'!$H$118, CK125*(Schedule!$O$33)*'Assumptions&amp;Data'!$H$112)</f>
        <v>0</v>
      </c>
      <c r="CL145" s="51">
        <f>IF($C$132=FALSE,CL125*'Assumptions&amp;Data'!$H$118, CL125*(Schedule!$O$33)*'Assumptions&amp;Data'!$H$112)</f>
        <v>0</v>
      </c>
      <c r="CM145" s="51">
        <f>IF($C$132=FALSE,CM125*'Assumptions&amp;Data'!$H$118, CM125*(Schedule!$O$33)*'Assumptions&amp;Data'!$H$112)</f>
        <v>0</v>
      </c>
      <c r="CN145" s="51">
        <f>IF($C$132=FALSE,CN125*'Assumptions&amp;Data'!$H$118, CN125*(Schedule!$O$33)*'Assumptions&amp;Data'!$H$112)</f>
        <v>0</v>
      </c>
      <c r="CO145" s="51">
        <f>IF($C$132=FALSE,CO125*'Assumptions&amp;Data'!$H$118, CO125*(Schedule!$O$33)*'Assumptions&amp;Data'!$H$112)</f>
        <v>0</v>
      </c>
      <c r="CP145" s="51">
        <f>IF($C$132=FALSE,CP125*'Assumptions&amp;Data'!$H$118, CP125*(Schedule!$O$33)*'Assumptions&amp;Data'!$H$112)</f>
        <v>0</v>
      </c>
      <c r="CQ145" s="51">
        <f>IF($C$132=FALSE,CQ125*'Assumptions&amp;Data'!$H$118, CQ125*(Schedule!$O$33)*'Assumptions&amp;Data'!$H$112)</f>
        <v>0</v>
      </c>
      <c r="CR145" s="51">
        <f>IF($C$132=FALSE,CR125*'Assumptions&amp;Data'!$H$118, CR125*(Schedule!$O$33)*'Assumptions&amp;Data'!$H$112)</f>
        <v>0</v>
      </c>
      <c r="CS145" s="51">
        <f>IF($C$132=FALSE,CS125*'Assumptions&amp;Data'!$H$118, CS125*(Schedule!$O$33)*'Assumptions&amp;Data'!$H$112)</f>
        <v>0</v>
      </c>
      <c r="CT145" s="51">
        <f>IF($C$132=FALSE,CT125*'Assumptions&amp;Data'!$H$118, CT125*(Schedule!$O$33)*'Assumptions&amp;Data'!$H$112)</f>
        <v>0</v>
      </c>
      <c r="CU145" s="51">
        <f>IF($C$132=FALSE,CU125*'Assumptions&amp;Data'!$H$118, CU125*(Schedule!$O$33)*'Assumptions&amp;Data'!$H$112)</f>
        <v>0</v>
      </c>
      <c r="CV145" s="51">
        <f>IF($C$132=FALSE,CV125*'Assumptions&amp;Data'!$H$118, CV125*(Schedule!$O$33)*'Assumptions&amp;Data'!$H$112)</f>
        <v>0</v>
      </c>
      <c r="CW145" s="51">
        <f>IF($C$132=FALSE,CW125*'Assumptions&amp;Data'!$H$118, CW125*(Schedule!$O$33)*'Assumptions&amp;Data'!$H$112)</f>
        <v>0</v>
      </c>
      <c r="CX145" s="51">
        <f>IF($C$132=FALSE,CX125*'Assumptions&amp;Data'!$H$118, CX125*(Schedule!$O$33)*'Assumptions&amp;Data'!$H$112)</f>
        <v>0</v>
      </c>
      <c r="CY145" s="51">
        <f>IF($C$132=FALSE,CY125*'Assumptions&amp;Data'!$H$118, CY125*(Schedule!$O$33)*'Assumptions&amp;Data'!$H$112)</f>
        <v>0</v>
      </c>
      <c r="CZ145" s="51">
        <f>IF($C$132=FALSE,CZ125*'Assumptions&amp;Data'!$H$118, CZ125*(Schedule!$O$33)*'Assumptions&amp;Data'!$H$112)</f>
        <v>0</v>
      </c>
      <c r="DA145" s="51">
        <f>IF($C$132=FALSE,DA125*'Assumptions&amp;Data'!$H$118, DA125*(Schedule!$O$33)*'Assumptions&amp;Data'!$H$112)</f>
        <v>0</v>
      </c>
      <c r="DB145" s="51">
        <f>IF($C$132=FALSE,DB125*'Assumptions&amp;Data'!$H$118, DB125*(Schedule!$O$33)*'Assumptions&amp;Data'!$H$112)</f>
        <v>0</v>
      </c>
      <c r="DC145" s="51">
        <f>IF($C$132=FALSE,DC125*'Assumptions&amp;Data'!$H$118, DC125*(Schedule!$O$33)*'Assumptions&amp;Data'!$H$112)</f>
        <v>0</v>
      </c>
      <c r="DD145" s="51">
        <f>IF($C$132=FALSE,DD125*'Assumptions&amp;Data'!$H$118, DD125*(Schedule!$O$33)*'Assumptions&amp;Data'!$H$112)</f>
        <v>0</v>
      </c>
      <c r="DE145" s="51">
        <f>IF($C$132=FALSE,DE125*'Assumptions&amp;Data'!$H$118, DE125*(Schedule!$O$33)*'Assumptions&amp;Data'!$H$112)</f>
        <v>0</v>
      </c>
      <c r="DF145" s="51">
        <f>IF($C$132=FALSE,DF125*'Assumptions&amp;Data'!$H$118, DF125*(Schedule!$O$33)*'Assumptions&amp;Data'!$H$112)</f>
        <v>0</v>
      </c>
      <c r="DG145" s="51">
        <f>IF($C$132=FALSE,DG125*'Assumptions&amp;Data'!$H$118, DG125*(Schedule!$O$33)*'Assumptions&amp;Data'!$H$112)</f>
        <v>0</v>
      </c>
      <c r="DH145" s="51">
        <f>IF($C$132=FALSE,DH125*'Assumptions&amp;Data'!$H$118, DH125*(Schedule!$O$33)*'Assumptions&amp;Data'!$H$112)</f>
        <v>0</v>
      </c>
      <c r="DI145" s="51">
        <f>IF($C$132=FALSE,DI125*'Assumptions&amp;Data'!$H$118, DI125*(Schedule!$O$33)*'Assumptions&amp;Data'!$H$112)</f>
        <v>0</v>
      </c>
      <c r="DJ145" s="51">
        <f>IF($C$132=FALSE,DJ125*'Assumptions&amp;Data'!$H$118, DJ125*(Schedule!$O$33)*'Assumptions&amp;Data'!$H$112)</f>
        <v>0</v>
      </c>
      <c r="DK145" s="51">
        <f>IF($C$132=FALSE,DK125*'Assumptions&amp;Data'!$H$118, DK125*(Schedule!$O$33)*'Assumptions&amp;Data'!$H$112)</f>
        <v>0</v>
      </c>
      <c r="DL145" s="51">
        <f>IF($C$132=FALSE,DL125*'Assumptions&amp;Data'!$H$118, DL125*(Schedule!$O$33)*'Assumptions&amp;Data'!$H$112)</f>
        <v>0</v>
      </c>
      <c r="DM145" s="51">
        <f>IF($C$132=FALSE,DM125*'Assumptions&amp;Data'!$H$118, DM125*(Schedule!$O$33)*'Assumptions&amp;Data'!$H$112)</f>
        <v>0</v>
      </c>
      <c r="DN145" s="51">
        <f>IF($C$132=FALSE,DN125*'Assumptions&amp;Data'!$H$118, DN125*(Schedule!$O$33)*'Assumptions&amp;Data'!$H$112)</f>
        <v>0</v>
      </c>
      <c r="DO145" s="51">
        <f>IF($C$132=FALSE,DO125*'Assumptions&amp;Data'!$H$118, DO125*(Schedule!$O$33)*'Assumptions&amp;Data'!$H$112)</f>
        <v>0</v>
      </c>
      <c r="DP145" s="51">
        <f>IF($C$132=FALSE,DP125*'Assumptions&amp;Data'!$H$118, DP125*(Schedule!$O$33)*'Assumptions&amp;Data'!$H$112)</f>
        <v>0</v>
      </c>
      <c r="DQ145" s="51">
        <f>IF($C$132=FALSE,DQ125*'Assumptions&amp;Data'!$H$118, DQ125*(Schedule!$O$33)*'Assumptions&amp;Data'!$H$112)</f>
        <v>0</v>
      </c>
      <c r="DR145" s="51">
        <f>IF($C$132=FALSE,DR125*'Assumptions&amp;Data'!$H$118, DR125*(Schedule!$O$33)*'Assumptions&amp;Data'!$H$112)</f>
        <v>0</v>
      </c>
      <c r="DS145" s="51">
        <f>IF($C$132=FALSE,DS125*'Assumptions&amp;Data'!$H$118, DS125*(Schedule!$O$33)*'Assumptions&amp;Data'!$H$112)</f>
        <v>0</v>
      </c>
      <c r="DT145" s="51">
        <f>IF($C$132=FALSE,DT125*'Assumptions&amp;Data'!$H$118, DT125*(Schedule!$O$33)*'Assumptions&amp;Data'!$H$112)</f>
        <v>0</v>
      </c>
      <c r="DU145" s="51">
        <f>IF($C$132=FALSE,DU125*'Assumptions&amp;Data'!$H$118, DU125*(Schedule!$O$33)*'Assumptions&amp;Data'!$H$112)</f>
        <v>0</v>
      </c>
      <c r="DV145" s="51">
        <f>IF($C$132=FALSE,DV125*'Assumptions&amp;Data'!$H$118, DV125*(Schedule!$O$33)*'Assumptions&amp;Data'!$H$112)</f>
        <v>0</v>
      </c>
      <c r="DW145" s="51">
        <f>IF($C$132=FALSE,DW125*'Assumptions&amp;Data'!$H$118, DW125*(Schedule!$O$33)*'Assumptions&amp;Data'!$H$112)</f>
        <v>0</v>
      </c>
      <c r="DX145" s="51">
        <f>IF($C$132=FALSE,DX125*'Assumptions&amp;Data'!$H$118, DX125*(Schedule!$O$33)*'Assumptions&amp;Data'!$H$112)</f>
        <v>0</v>
      </c>
      <c r="DY145" s="51">
        <f>IF($C$132=FALSE,DY125*'Assumptions&amp;Data'!$H$118, DY125*(Schedule!$O$33)*'Assumptions&amp;Data'!$H$112)</f>
        <v>0</v>
      </c>
      <c r="DZ145" s="51">
        <f>IF($C$132=FALSE,DZ125*'Assumptions&amp;Data'!$H$118, DZ125*(Schedule!$O$33)*'Assumptions&amp;Data'!$H$112)</f>
        <v>0</v>
      </c>
      <c r="EA145" s="51">
        <f>IF($C$132=FALSE,EA125*'Assumptions&amp;Data'!$H$118, EA125*(Schedule!$O$33)*'Assumptions&amp;Data'!$H$112)</f>
        <v>0</v>
      </c>
      <c r="EB145" s="51">
        <f>IF($C$132=FALSE,EB125*'Assumptions&amp;Data'!$H$118, EB125*(Schedule!$O$33)*'Assumptions&amp;Data'!$H$112)</f>
        <v>0</v>
      </c>
      <c r="EC145" s="51">
        <f>IF($C$132=FALSE,EC125*'Assumptions&amp;Data'!$H$118, EC125*(Schedule!$O$33)*'Assumptions&amp;Data'!$H$112)</f>
        <v>0</v>
      </c>
      <c r="ED145" s="51">
        <f>IF($C$132=FALSE,ED125*'Assumptions&amp;Data'!$H$118, ED125*(Schedule!$O$33)*'Assumptions&amp;Data'!$H$112)</f>
        <v>0</v>
      </c>
      <c r="EE145" s="51">
        <f>IF($C$132=FALSE,EE125*'Assumptions&amp;Data'!$H$118, EE125*(Schedule!$O$33)*'Assumptions&amp;Data'!$H$112)</f>
        <v>0</v>
      </c>
      <c r="EF145" s="51">
        <f>IF($C$132=FALSE,EF125*'Assumptions&amp;Data'!$H$118, EF125*(Schedule!$O$33)*'Assumptions&amp;Data'!$H$112)</f>
        <v>0</v>
      </c>
      <c r="EG145" s="51">
        <f>IF($C$132=FALSE,EG125*'Assumptions&amp;Data'!$H$118, EG125*(Schedule!$O$33)*'Assumptions&amp;Data'!$H$112)</f>
        <v>0</v>
      </c>
      <c r="EH145" s="51">
        <f>IF($C$132=FALSE,EH125*'Assumptions&amp;Data'!$H$118, EH125*(Schedule!$O$33)*'Assumptions&amp;Data'!$H$112)</f>
        <v>0</v>
      </c>
      <c r="EI145" s="51">
        <f>IF($C$132=FALSE,EI125*'Assumptions&amp;Data'!$H$118, EI125*(Schedule!$O$33)*'Assumptions&amp;Data'!$H$112)</f>
        <v>0</v>
      </c>
      <c r="EJ145" s="51">
        <f>IF($C$132=FALSE,EJ125*'Assumptions&amp;Data'!$H$118, EJ125*(Schedule!$O$33)*'Assumptions&amp;Data'!$H$112)</f>
        <v>0</v>
      </c>
      <c r="EK145" s="51">
        <f>IF($C$132=FALSE,EK125*'Assumptions&amp;Data'!$H$118, EK125*(Schedule!$O$33)*'Assumptions&amp;Data'!$H$112)</f>
        <v>0</v>
      </c>
      <c r="EL145" s="51">
        <f>IF($C$132=FALSE,EL125*'Assumptions&amp;Data'!$H$118, EL125*(Schedule!$O$33)*'Assumptions&amp;Data'!$H$112)</f>
        <v>0</v>
      </c>
      <c r="EM145" s="51">
        <f>IF($C$132=FALSE,EM125*'Assumptions&amp;Data'!$H$118, EM125*(Schedule!$O$33)*'Assumptions&amp;Data'!$H$112)</f>
        <v>0</v>
      </c>
      <c r="EN145" s="51">
        <f>IF($C$132=FALSE,EN125*'Assumptions&amp;Data'!$H$118, EN125*(Schedule!$O$33)*'Assumptions&amp;Data'!$H$112)</f>
        <v>0</v>
      </c>
      <c r="EO145" s="51">
        <f>IF($C$132=FALSE,EO125*'Assumptions&amp;Data'!$H$118, EO125*(Schedule!$O$33)*'Assumptions&amp;Data'!$H$112)</f>
        <v>0</v>
      </c>
      <c r="EP145" s="51">
        <f>IF($C$132=FALSE,EP125*'Assumptions&amp;Data'!$H$118, EP125*(Schedule!$O$33)*'Assumptions&amp;Data'!$H$112)</f>
        <v>0</v>
      </c>
      <c r="EQ145" s="51">
        <f>IF($C$132=FALSE,EQ125*'Assumptions&amp;Data'!$H$118, EQ125*(Schedule!$O$33)*'Assumptions&amp;Data'!$H$112)</f>
        <v>0</v>
      </c>
      <c r="ER145" s="51">
        <f>IF($C$132=FALSE,ER125*'Assumptions&amp;Data'!$H$118, ER125*(Schedule!$O$33)*'Assumptions&amp;Data'!$H$112)</f>
        <v>0</v>
      </c>
      <c r="ES145" s="51">
        <f>IF($C$132=FALSE,ES125*'Assumptions&amp;Data'!$H$118, ES125*(Schedule!$O$33)*'Assumptions&amp;Data'!$H$112)</f>
        <v>0</v>
      </c>
      <c r="ET145" s="51">
        <f>IF($C$132=FALSE,ET125*'Assumptions&amp;Data'!$H$118, ET125*(Schedule!$O$33)*'Assumptions&amp;Data'!$H$112)</f>
        <v>0</v>
      </c>
      <c r="EU145" s="51">
        <f>IF($C$132=FALSE,EU125*'Assumptions&amp;Data'!$H$118, EU125*(Schedule!$O$33)*'Assumptions&amp;Data'!$H$112)</f>
        <v>0</v>
      </c>
      <c r="EV145" s="51">
        <f>IF($C$132=FALSE,EV125*'Assumptions&amp;Data'!$H$118, EV125*(Schedule!$O$33)*'Assumptions&amp;Data'!$H$112)</f>
        <v>0</v>
      </c>
      <c r="EW145" s="51">
        <f>IF($C$132=FALSE,EW125*'Assumptions&amp;Data'!$H$118, EW125*(Schedule!$O$33)*'Assumptions&amp;Data'!$H$112)</f>
        <v>0</v>
      </c>
      <c r="EX145" s="51">
        <f>IF($C$132=FALSE,EX125*'Assumptions&amp;Data'!$H$118, EX125*(Schedule!$O$33)*'Assumptions&amp;Data'!$H$112)</f>
        <v>0</v>
      </c>
      <c r="EY145" s="51">
        <f>IF($C$132=FALSE,EY125*'Assumptions&amp;Data'!$H$118, EY125*(Schedule!$O$33)*'Assumptions&amp;Data'!$H$112)</f>
        <v>0</v>
      </c>
      <c r="EZ145" s="51">
        <f>IF($C$132=FALSE,EZ125*'Assumptions&amp;Data'!$H$118, EZ125*(Schedule!$O$33)*'Assumptions&amp;Data'!$H$112)</f>
        <v>0</v>
      </c>
      <c r="FA145" s="51">
        <f>IF($C$132=FALSE,FA125*'Assumptions&amp;Data'!$H$118, FA125*(Schedule!$O$33)*'Assumptions&amp;Data'!$H$112)</f>
        <v>0</v>
      </c>
      <c r="FB145" s="51">
        <f>IF($C$132=FALSE,FB125*'Assumptions&amp;Data'!$H$118, FB125*(Schedule!$O$33)*'Assumptions&amp;Data'!$H$112)</f>
        <v>0</v>
      </c>
      <c r="FC145" s="51">
        <f>IF($C$132=FALSE,FC125*'Assumptions&amp;Data'!$H$118, FC125*(Schedule!$O$33)*'Assumptions&amp;Data'!$H$112)</f>
        <v>0</v>
      </c>
      <c r="FD145" s="51">
        <f>IF($C$132=FALSE,FD125*'Assumptions&amp;Data'!$H$118, FD125*(Schedule!$O$33)*'Assumptions&amp;Data'!$H$112)</f>
        <v>0</v>
      </c>
      <c r="FE145" s="51">
        <f>IF($C$132=FALSE,FE125*'Assumptions&amp;Data'!$H$118, FE125*(Schedule!$O$33)*'Assumptions&amp;Data'!$H$112)</f>
        <v>0</v>
      </c>
      <c r="FF145" s="51">
        <f>IF($C$132=FALSE,FF125*'Assumptions&amp;Data'!$H$118, FF125*(Schedule!$O$33)*'Assumptions&amp;Data'!$H$112)</f>
        <v>0</v>
      </c>
      <c r="FG145" s="51">
        <f>IF($C$132=FALSE,FG125*'Assumptions&amp;Data'!$H$118, FG125*(Schedule!$O$33)*'Assumptions&amp;Data'!$H$112)</f>
        <v>0</v>
      </c>
      <c r="FH145" s="51">
        <f>IF($C$132=FALSE,FH125*'Assumptions&amp;Data'!$H$118, FH125*(Schedule!$O$33)*'Assumptions&amp;Data'!$H$112)</f>
        <v>0</v>
      </c>
      <c r="FI145" s="51">
        <f>IF($C$132=FALSE,FI125*'Assumptions&amp;Data'!$H$118, FI125*(Schedule!$O$33)*'Assumptions&amp;Data'!$H$112)</f>
        <v>0</v>
      </c>
      <c r="FJ145" s="51">
        <f>IF($C$132=FALSE,FJ125*'Assumptions&amp;Data'!$H$118, FJ125*(Schedule!$O$33)*'Assumptions&amp;Data'!$H$112)</f>
        <v>0</v>
      </c>
      <c r="FK145" s="51">
        <f>IF($C$132=FALSE,FK125*'Assumptions&amp;Data'!$H$118, FK125*(Schedule!$O$33)*'Assumptions&amp;Data'!$H$112)</f>
        <v>0</v>
      </c>
      <c r="FL145" s="51">
        <f>IF($C$132=FALSE,FL125*'Assumptions&amp;Data'!$H$118, FL125*(Schedule!$O$33)*'Assumptions&amp;Data'!$H$112)</f>
        <v>0</v>
      </c>
      <c r="FM145" s="51">
        <f>IF($C$132=FALSE,FM125*'Assumptions&amp;Data'!$H$118, FM125*(Schedule!$O$33)*'Assumptions&amp;Data'!$H$112)</f>
        <v>0</v>
      </c>
      <c r="FN145" s="51">
        <f>IF($C$132=FALSE,FN125*'Assumptions&amp;Data'!$H$118, FN125*(Schedule!$O$33)*'Assumptions&amp;Data'!$H$112)</f>
        <v>0</v>
      </c>
      <c r="FO145" s="51">
        <f>IF($C$132=FALSE,FO125*'Assumptions&amp;Data'!$H$118, FO125*(Schedule!$O$33)*'Assumptions&amp;Data'!$H$112)</f>
        <v>0</v>
      </c>
    </row>
    <row r="146" spans="2:171" x14ac:dyDescent="0.3">
      <c r="B146" s="7" t="s">
        <v>109</v>
      </c>
      <c r="C146" s="7" t="s">
        <v>112</v>
      </c>
      <c r="D146" s="53">
        <f t="shared" ref="D146:D147" si="236">SUM(F146:FO146)</f>
        <v>315822.59532415099</v>
      </c>
      <c r="F146" s="51">
        <f>IF($C$132=FALSE,F126*'Assumptions&amp;Data'!$H$119, F126*(Schedule!$O$33)*'Assumptions&amp;Data'!$H$112)</f>
        <v>0</v>
      </c>
      <c r="G146" s="51">
        <f>IF($C$132=FALSE,G126*'Assumptions&amp;Data'!$H$119, G126*(Schedule!$O$33)*'Assumptions&amp;Data'!$H$112)</f>
        <v>0</v>
      </c>
      <c r="H146" s="51">
        <f>IF($C$132=FALSE,H126*'Assumptions&amp;Data'!$H$119, H126*(Schedule!$O$33)*'Assumptions&amp;Data'!$H$112)</f>
        <v>0</v>
      </c>
      <c r="I146" s="51">
        <f>IF($C$132=FALSE,I126*'Assumptions&amp;Data'!$H$119, I126*(Schedule!$O$33)*'Assumptions&amp;Data'!$H$112)</f>
        <v>0</v>
      </c>
      <c r="J146" s="51">
        <f>IF($C$132=FALSE,J126*'Assumptions&amp;Data'!$H$119, J126*(Schedule!$O$33)*'Assumptions&amp;Data'!$H$112)</f>
        <v>0</v>
      </c>
      <c r="K146" s="51">
        <f>IF($C$132=FALSE,K126*'Assumptions&amp;Data'!$H$119, K126*(Schedule!$O$33)*'Assumptions&amp;Data'!$H$112)</f>
        <v>0</v>
      </c>
      <c r="L146" s="51">
        <f>IF($C$132=FALSE,L126*'Assumptions&amp;Data'!$H$119, L126*(Schedule!$O$33)*'Assumptions&amp;Data'!$H$112)</f>
        <v>0</v>
      </c>
      <c r="M146" s="51">
        <f>IF($C$132=FALSE,M126*'Assumptions&amp;Data'!$H$119, M126*(Schedule!$O$33)*'Assumptions&amp;Data'!$H$112)</f>
        <v>0</v>
      </c>
      <c r="N146" s="51">
        <f>IF($C$132=FALSE,N126*'Assumptions&amp;Data'!$H$119, N126*(Schedule!$O$33)*'Assumptions&amp;Data'!$H$112)</f>
        <v>0</v>
      </c>
      <c r="O146" s="51">
        <f>IF($C$132=FALSE,O126*'Assumptions&amp;Data'!$H$119, O126*(Schedule!$O$33)*'Assumptions&amp;Data'!$H$112)</f>
        <v>0</v>
      </c>
      <c r="P146" s="51">
        <f>IF($C$132=FALSE,P126*'Assumptions&amp;Data'!$H$119, P126*(Schedule!$O$33)*'Assumptions&amp;Data'!$H$112)</f>
        <v>0</v>
      </c>
      <c r="Q146" s="51">
        <f>IF($C$132=FALSE,Q126*'Assumptions&amp;Data'!$H$119, Q126*(Schedule!$O$33)*'Assumptions&amp;Data'!$H$112)</f>
        <v>0</v>
      </c>
      <c r="R146" s="51">
        <f>IF($C$132=FALSE,R126*'Assumptions&amp;Data'!$H$119, R126*(Schedule!$O$33)*'Assumptions&amp;Data'!$H$112)</f>
        <v>0</v>
      </c>
      <c r="S146" s="51">
        <f>IF($C$132=FALSE,S126*'Assumptions&amp;Data'!$H$119, S126*(Schedule!$O$33)*'Assumptions&amp;Data'!$H$112)</f>
        <v>0</v>
      </c>
      <c r="T146" s="51">
        <f>IF($C$132=FALSE,T126*'Assumptions&amp;Data'!$H$119, T126*(Schedule!$O$33)*'Assumptions&amp;Data'!$H$112)</f>
        <v>0</v>
      </c>
      <c r="U146" s="51">
        <f>IF($C$132=FALSE,U126*'Assumptions&amp;Data'!$H$119, U126*(Schedule!$O$33)*'Assumptions&amp;Data'!$H$112)</f>
        <v>0</v>
      </c>
      <c r="V146" s="51">
        <f>IF($C$132=FALSE,V126*'Assumptions&amp;Data'!$H$119, V126*(Schedule!$O$33)*'Assumptions&amp;Data'!$H$112)</f>
        <v>0</v>
      </c>
      <c r="W146" s="51">
        <f>IF($C$132=FALSE,W126*'Assumptions&amp;Data'!$H$119, W126*(Schedule!$O$33)*'Assumptions&amp;Data'!$H$112)</f>
        <v>0</v>
      </c>
      <c r="X146" s="51">
        <f>IF($C$132=FALSE,X126*'Assumptions&amp;Data'!$H$119, X126*(Schedule!$O$33)*'Assumptions&amp;Data'!$H$112)</f>
        <v>0</v>
      </c>
      <c r="Y146" s="51">
        <f>IF($C$132=FALSE,Y126*'Assumptions&amp;Data'!$H$119, Y126*(Schedule!$O$33)*'Assumptions&amp;Data'!$H$112)</f>
        <v>0</v>
      </c>
      <c r="Z146" s="51">
        <f>IF($C$132=FALSE,Z126*'Assumptions&amp;Data'!$H$119, Z126*(Schedule!$O$33)*'Assumptions&amp;Data'!$H$112)</f>
        <v>7895.5648831037824</v>
      </c>
      <c r="AA146" s="51">
        <f>IF($C$132=FALSE,AA126*'Assumptions&amp;Data'!$H$119, AA126*(Schedule!$O$33)*'Assumptions&amp;Data'!$H$112)</f>
        <v>7895.5648831037824</v>
      </c>
      <c r="AB146" s="51">
        <f>IF($C$132=FALSE,AB126*'Assumptions&amp;Data'!$H$119, AB126*(Schedule!$O$33)*'Assumptions&amp;Data'!$H$112)</f>
        <v>7895.5648831037824</v>
      </c>
      <c r="AC146" s="51">
        <f>IF($C$132=FALSE,AC126*'Assumptions&amp;Data'!$H$119, AC126*(Schedule!$O$33)*'Assumptions&amp;Data'!$H$112)</f>
        <v>7895.5648831037824</v>
      </c>
      <c r="AD146" s="51">
        <f>IF($C$132=FALSE,AD126*'Assumptions&amp;Data'!$H$119, AD126*(Schedule!$O$33)*'Assumptions&amp;Data'!$H$112)</f>
        <v>7895.5648831037824</v>
      </c>
      <c r="AE146" s="51">
        <f>IF($C$132=FALSE,AE126*'Assumptions&amp;Data'!$H$119, AE126*(Schedule!$O$33)*'Assumptions&amp;Data'!$H$112)</f>
        <v>7895.5648831037824</v>
      </c>
      <c r="AF146" s="51">
        <f>IF($C$132=FALSE,AF126*'Assumptions&amp;Data'!$H$119, AF126*(Schedule!$O$33)*'Assumptions&amp;Data'!$H$112)</f>
        <v>7895.5648831037824</v>
      </c>
      <c r="AG146" s="51">
        <f>IF($C$132=FALSE,AG126*'Assumptions&amp;Data'!$H$119, AG126*(Schedule!$O$33)*'Assumptions&amp;Data'!$H$112)</f>
        <v>7895.5648831037824</v>
      </c>
      <c r="AH146" s="51">
        <f>IF($C$132=FALSE,AH126*'Assumptions&amp;Data'!$H$119, AH126*(Schedule!$O$33)*'Assumptions&amp;Data'!$H$112)</f>
        <v>7895.5648831037824</v>
      </c>
      <c r="AI146" s="51">
        <f>IF($C$132=FALSE,AI126*'Assumptions&amp;Data'!$H$119, AI126*(Schedule!$O$33)*'Assumptions&amp;Data'!$H$112)</f>
        <v>7895.5648831037824</v>
      </c>
      <c r="AJ146" s="51">
        <f>IF($C$132=FALSE,AJ126*'Assumptions&amp;Data'!$H$119, AJ126*(Schedule!$O$33)*'Assumptions&amp;Data'!$H$112)</f>
        <v>7895.5648831037824</v>
      </c>
      <c r="AK146" s="51">
        <f>IF($C$132=FALSE,AK126*'Assumptions&amp;Data'!$H$119, AK126*(Schedule!$O$33)*'Assumptions&amp;Data'!$H$112)</f>
        <v>7895.5648831037824</v>
      </c>
      <c r="AL146" s="51">
        <f>IF($C$132=FALSE,AL126*'Assumptions&amp;Data'!$H$119, AL126*(Schedule!$O$33)*'Assumptions&amp;Data'!$H$112)</f>
        <v>7895.5648831037824</v>
      </c>
      <c r="AM146" s="51">
        <f>IF($C$132=FALSE,AM126*'Assumptions&amp;Data'!$H$119, AM126*(Schedule!$O$33)*'Assumptions&amp;Data'!$H$112)</f>
        <v>7895.5648831037824</v>
      </c>
      <c r="AN146" s="51">
        <f>IF($C$132=FALSE,AN126*'Assumptions&amp;Data'!$H$119, AN126*(Schedule!$O$33)*'Assumptions&amp;Data'!$H$112)</f>
        <v>9474.6778597245375</v>
      </c>
      <c r="AO146" s="51">
        <f>IF($C$132=FALSE,AO126*'Assumptions&amp;Data'!$H$119, AO126*(Schedule!$O$33)*'Assumptions&amp;Data'!$H$112)</f>
        <v>9474.6778597245375</v>
      </c>
      <c r="AP146" s="51">
        <f>IF($C$132=FALSE,AP126*'Assumptions&amp;Data'!$H$119, AP126*(Schedule!$O$33)*'Assumptions&amp;Data'!$H$112)</f>
        <v>9474.6778597245375</v>
      </c>
      <c r="AQ146" s="51">
        <f>IF($C$132=FALSE,AQ126*'Assumptions&amp;Data'!$H$119, AQ126*(Schedule!$O$33)*'Assumptions&amp;Data'!$H$112)</f>
        <v>9474.6778597245375</v>
      </c>
      <c r="AR146" s="51">
        <f>IF($C$132=FALSE,AR126*'Assumptions&amp;Data'!$H$119, AR126*(Schedule!$O$33)*'Assumptions&amp;Data'!$H$112)</f>
        <v>9474.6778597245375</v>
      </c>
      <c r="AS146" s="51">
        <f>IF($C$132=FALSE,AS126*'Assumptions&amp;Data'!$H$119, AS126*(Schedule!$O$33)*'Assumptions&amp;Data'!$H$112)</f>
        <v>9474.6778597245375</v>
      </c>
      <c r="AT146" s="51">
        <f>IF($C$132=FALSE,AT126*'Assumptions&amp;Data'!$H$119, AT126*(Schedule!$O$33)*'Assumptions&amp;Data'!$H$112)</f>
        <v>9474.6778597245375</v>
      </c>
      <c r="AU146" s="51">
        <f>IF($C$132=FALSE,AU126*'Assumptions&amp;Data'!$H$119, AU126*(Schedule!$O$33)*'Assumptions&amp;Data'!$H$112)</f>
        <v>9474.6778597245375</v>
      </c>
      <c r="AV146" s="51">
        <f>IF($C$132=FALSE,AV126*'Assumptions&amp;Data'!$H$119, AV126*(Schedule!$O$33)*'Assumptions&amp;Data'!$H$112)</f>
        <v>9474.6778597245375</v>
      </c>
      <c r="AW146" s="51">
        <f>IF($C$132=FALSE,AW126*'Assumptions&amp;Data'!$H$119, AW126*(Schedule!$O$33)*'Assumptions&amp;Data'!$H$112)</f>
        <v>9474.6778597245375</v>
      </c>
      <c r="AX146" s="51">
        <f>IF($C$132=FALSE,AX126*'Assumptions&amp;Data'!$H$119, AX126*(Schedule!$O$33)*'Assumptions&amp;Data'!$H$112)</f>
        <v>9474.6778597245375</v>
      </c>
      <c r="AY146" s="51">
        <f>IF($C$132=FALSE,AY126*'Assumptions&amp;Data'!$H$119, AY126*(Schedule!$O$33)*'Assumptions&amp;Data'!$H$112)</f>
        <v>9474.6778597245375</v>
      </c>
      <c r="AZ146" s="51">
        <f>IF($C$132=FALSE,AZ126*'Assumptions&amp;Data'!$H$119, AZ126*(Schedule!$O$33)*'Assumptions&amp;Data'!$H$112)</f>
        <v>9474.6778597245375</v>
      </c>
      <c r="BA146" s="51">
        <f>IF($C$132=FALSE,BA126*'Assumptions&amp;Data'!$H$119, BA126*(Schedule!$O$33)*'Assumptions&amp;Data'!$H$112)</f>
        <v>9474.6778597245375</v>
      </c>
      <c r="BB146" s="51">
        <f>IF($C$132=FALSE,BB126*'Assumptions&amp;Data'!$H$119, BB126*(Schedule!$O$33)*'Assumptions&amp;Data'!$H$112)</f>
        <v>15791.129766207565</v>
      </c>
      <c r="BC146" s="51">
        <f>IF($C$132=FALSE,BC126*'Assumptions&amp;Data'!$H$119, BC126*(Schedule!$O$33)*'Assumptions&amp;Data'!$H$112)</f>
        <v>15791.129766207565</v>
      </c>
      <c r="BD146" s="51">
        <f>IF($C$132=FALSE,BD126*'Assumptions&amp;Data'!$H$119, BD126*(Schedule!$O$33)*'Assumptions&amp;Data'!$H$112)</f>
        <v>15791.129766207565</v>
      </c>
      <c r="BE146" s="51">
        <f>IF($C$132=FALSE,BE126*'Assumptions&amp;Data'!$H$119, BE126*(Schedule!$O$33)*'Assumptions&amp;Data'!$H$112)</f>
        <v>15791.129766207565</v>
      </c>
      <c r="BF146" s="51">
        <f>IF($C$132=FALSE,BF126*'Assumptions&amp;Data'!$H$119, BF126*(Schedule!$O$33)*'Assumptions&amp;Data'!$H$112)</f>
        <v>9474.677859724372</v>
      </c>
      <c r="BG146" s="51">
        <f>IF($C$132=FALSE,BG126*'Assumptions&amp;Data'!$H$119, BG126*(Schedule!$O$33)*'Assumptions&amp;Data'!$H$112)</f>
        <v>0</v>
      </c>
      <c r="BH146" s="51">
        <f>IF($C$132=FALSE,BH126*'Assumptions&amp;Data'!$H$119, BH126*(Schedule!$O$33)*'Assumptions&amp;Data'!$H$112)</f>
        <v>0</v>
      </c>
      <c r="BI146" s="51">
        <f>IF($C$132=FALSE,BI126*'Assumptions&amp;Data'!$H$119, BI126*(Schedule!$O$33)*'Assumptions&amp;Data'!$H$112)</f>
        <v>0</v>
      </c>
      <c r="BJ146" s="51">
        <f>IF($C$132=FALSE,BJ126*'Assumptions&amp;Data'!$H$119, BJ126*(Schedule!$O$33)*'Assumptions&amp;Data'!$H$112)</f>
        <v>0</v>
      </c>
      <c r="BK146" s="51">
        <f>IF($C$132=FALSE,BK126*'Assumptions&amp;Data'!$H$119, BK126*(Schedule!$O$33)*'Assumptions&amp;Data'!$H$112)</f>
        <v>0</v>
      </c>
      <c r="BL146" s="51">
        <f>IF($C$132=FALSE,BL126*'Assumptions&amp;Data'!$H$119, BL126*(Schedule!$O$33)*'Assumptions&amp;Data'!$H$112)</f>
        <v>0</v>
      </c>
      <c r="BM146" s="51">
        <f>IF($C$132=FALSE,BM126*'Assumptions&amp;Data'!$H$119, BM126*(Schedule!$O$33)*'Assumptions&amp;Data'!$H$112)</f>
        <v>0</v>
      </c>
      <c r="BN146" s="51">
        <f>IF($C$132=FALSE,BN126*'Assumptions&amp;Data'!$H$119, BN126*(Schedule!$O$33)*'Assumptions&amp;Data'!$H$112)</f>
        <v>0</v>
      </c>
      <c r="BO146" s="51">
        <f>IF($C$132=FALSE,BO126*'Assumptions&amp;Data'!$H$119, BO126*(Schedule!$O$33)*'Assumptions&amp;Data'!$H$112)</f>
        <v>0</v>
      </c>
      <c r="BP146" s="51">
        <f>IF($C$132=FALSE,BP126*'Assumptions&amp;Data'!$H$119, BP126*(Schedule!$O$33)*'Assumptions&amp;Data'!$H$112)</f>
        <v>0</v>
      </c>
      <c r="BQ146" s="51">
        <f>IF($C$132=FALSE,BQ126*'Assumptions&amp;Data'!$H$119, BQ126*(Schedule!$O$33)*'Assumptions&amp;Data'!$H$112)</f>
        <v>0</v>
      </c>
      <c r="BR146" s="51">
        <f>IF($C$132=FALSE,BR126*'Assumptions&amp;Data'!$H$119, BR126*(Schedule!$O$33)*'Assumptions&amp;Data'!$H$112)</f>
        <v>0</v>
      </c>
      <c r="BS146" s="51">
        <f>IF($C$132=FALSE,BS126*'Assumptions&amp;Data'!$H$119, BS126*(Schedule!$O$33)*'Assumptions&amp;Data'!$H$112)</f>
        <v>0</v>
      </c>
      <c r="BT146" s="51">
        <f>IF($C$132=FALSE,BT126*'Assumptions&amp;Data'!$H$119, BT126*(Schedule!$O$33)*'Assumptions&amp;Data'!$H$112)</f>
        <v>0</v>
      </c>
      <c r="BU146" s="51">
        <f>IF($C$132=FALSE,BU126*'Assumptions&amp;Data'!$H$119, BU126*(Schedule!$O$33)*'Assumptions&amp;Data'!$H$112)</f>
        <v>0</v>
      </c>
      <c r="BV146" s="51">
        <f>IF($C$132=FALSE,BV126*'Assumptions&amp;Data'!$H$119, BV126*(Schedule!$O$33)*'Assumptions&amp;Data'!$H$112)</f>
        <v>0</v>
      </c>
      <c r="BW146" s="51">
        <f>IF($C$132=FALSE,BW126*'Assumptions&amp;Data'!$H$119, BW126*(Schedule!$O$33)*'Assumptions&amp;Data'!$H$112)</f>
        <v>0</v>
      </c>
      <c r="BX146" s="51">
        <f>IF($C$132=FALSE,BX126*'Assumptions&amp;Data'!$H$119, BX126*(Schedule!$O$33)*'Assumptions&amp;Data'!$H$112)</f>
        <v>0</v>
      </c>
      <c r="BY146" s="51">
        <f>IF($C$132=FALSE,BY126*'Assumptions&amp;Data'!$H$119, BY126*(Schedule!$O$33)*'Assumptions&amp;Data'!$H$112)</f>
        <v>0</v>
      </c>
      <c r="BZ146" s="51">
        <f>IF($C$132=FALSE,BZ126*'Assumptions&amp;Data'!$H$119, BZ126*(Schedule!$O$33)*'Assumptions&amp;Data'!$H$112)</f>
        <v>0</v>
      </c>
      <c r="CA146" s="51">
        <f>IF($C$132=FALSE,CA126*'Assumptions&amp;Data'!$H$119, CA126*(Schedule!$O$33)*'Assumptions&amp;Data'!$H$112)</f>
        <v>0</v>
      </c>
      <c r="CB146" s="51">
        <f>IF($C$132=FALSE,CB126*'Assumptions&amp;Data'!$H$119, CB126*(Schedule!$O$33)*'Assumptions&amp;Data'!$H$112)</f>
        <v>0</v>
      </c>
      <c r="CC146" s="51">
        <f>IF($C$132=FALSE,CC126*'Assumptions&amp;Data'!$H$119, CC126*(Schedule!$O$33)*'Assumptions&amp;Data'!$H$112)</f>
        <v>0</v>
      </c>
      <c r="CD146" s="51">
        <f>IF($C$132=FALSE,CD126*'Assumptions&amp;Data'!$H$119, CD126*(Schedule!$O$33)*'Assumptions&amp;Data'!$H$112)</f>
        <v>0</v>
      </c>
      <c r="CE146" s="51">
        <f>IF($C$132=FALSE,CE126*'Assumptions&amp;Data'!$H$119, CE126*(Schedule!$O$33)*'Assumptions&amp;Data'!$H$112)</f>
        <v>0</v>
      </c>
      <c r="CF146" s="51">
        <f>IF($C$132=FALSE,CF126*'Assumptions&amp;Data'!$H$119, CF126*(Schedule!$O$33)*'Assumptions&amp;Data'!$H$112)</f>
        <v>0</v>
      </c>
      <c r="CG146" s="51">
        <f>IF($C$132=FALSE,CG126*'Assumptions&amp;Data'!$H$119, CG126*(Schedule!$O$33)*'Assumptions&amp;Data'!$H$112)</f>
        <v>0</v>
      </c>
      <c r="CH146" s="51">
        <f>IF($C$132=FALSE,CH126*'Assumptions&amp;Data'!$H$119, CH126*(Schedule!$O$33)*'Assumptions&amp;Data'!$H$112)</f>
        <v>0</v>
      </c>
      <c r="CI146" s="51">
        <f>IF($C$132=FALSE,CI126*'Assumptions&amp;Data'!$H$119, CI126*(Schedule!$O$33)*'Assumptions&amp;Data'!$H$112)</f>
        <v>0</v>
      </c>
      <c r="CJ146" s="51">
        <f>IF($C$132=FALSE,CJ126*'Assumptions&amp;Data'!$H$119, CJ126*(Schedule!$O$33)*'Assumptions&amp;Data'!$H$112)</f>
        <v>0</v>
      </c>
      <c r="CK146" s="51">
        <f>IF($C$132=FALSE,CK126*'Assumptions&amp;Data'!$H$119, CK126*(Schedule!$O$33)*'Assumptions&amp;Data'!$H$112)</f>
        <v>0</v>
      </c>
      <c r="CL146" s="51">
        <f>IF($C$132=FALSE,CL126*'Assumptions&amp;Data'!$H$119, CL126*(Schedule!$O$33)*'Assumptions&amp;Data'!$H$112)</f>
        <v>0</v>
      </c>
      <c r="CM146" s="51">
        <f>IF($C$132=FALSE,CM126*'Assumptions&amp;Data'!$H$119, CM126*(Schedule!$O$33)*'Assumptions&amp;Data'!$H$112)</f>
        <v>0</v>
      </c>
      <c r="CN146" s="51">
        <f>IF($C$132=FALSE,CN126*'Assumptions&amp;Data'!$H$119, CN126*(Schedule!$O$33)*'Assumptions&amp;Data'!$H$112)</f>
        <v>0</v>
      </c>
      <c r="CO146" s="51">
        <f>IF($C$132=FALSE,CO126*'Assumptions&amp;Data'!$H$119, CO126*(Schedule!$O$33)*'Assumptions&amp;Data'!$H$112)</f>
        <v>0</v>
      </c>
      <c r="CP146" s="51">
        <f>IF($C$132=FALSE,CP126*'Assumptions&amp;Data'!$H$119, CP126*(Schedule!$O$33)*'Assumptions&amp;Data'!$H$112)</f>
        <v>0</v>
      </c>
      <c r="CQ146" s="51">
        <f>IF($C$132=FALSE,CQ126*'Assumptions&amp;Data'!$H$119, CQ126*(Schedule!$O$33)*'Assumptions&amp;Data'!$H$112)</f>
        <v>0</v>
      </c>
      <c r="CR146" s="51">
        <f>IF($C$132=FALSE,CR126*'Assumptions&amp;Data'!$H$119, CR126*(Schedule!$O$33)*'Assumptions&amp;Data'!$H$112)</f>
        <v>0</v>
      </c>
      <c r="CS146" s="51">
        <f>IF($C$132=FALSE,CS126*'Assumptions&amp;Data'!$H$119, CS126*(Schedule!$O$33)*'Assumptions&amp;Data'!$H$112)</f>
        <v>0</v>
      </c>
      <c r="CT146" s="51">
        <f>IF($C$132=FALSE,CT126*'Assumptions&amp;Data'!$H$119, CT126*(Schedule!$O$33)*'Assumptions&amp;Data'!$H$112)</f>
        <v>0</v>
      </c>
      <c r="CU146" s="51">
        <f>IF($C$132=FALSE,CU126*'Assumptions&amp;Data'!$H$119, CU126*(Schedule!$O$33)*'Assumptions&amp;Data'!$H$112)</f>
        <v>0</v>
      </c>
      <c r="CV146" s="51">
        <f>IF($C$132=FALSE,CV126*'Assumptions&amp;Data'!$H$119, CV126*(Schedule!$O$33)*'Assumptions&amp;Data'!$H$112)</f>
        <v>0</v>
      </c>
      <c r="CW146" s="51">
        <f>IF($C$132=FALSE,CW126*'Assumptions&amp;Data'!$H$119, CW126*(Schedule!$O$33)*'Assumptions&amp;Data'!$H$112)</f>
        <v>0</v>
      </c>
      <c r="CX146" s="51">
        <f>IF($C$132=FALSE,CX126*'Assumptions&amp;Data'!$H$119, CX126*(Schedule!$O$33)*'Assumptions&amp;Data'!$H$112)</f>
        <v>0</v>
      </c>
      <c r="CY146" s="51">
        <f>IF($C$132=FALSE,CY126*'Assumptions&amp;Data'!$H$119, CY126*(Schedule!$O$33)*'Assumptions&amp;Data'!$H$112)</f>
        <v>0</v>
      </c>
      <c r="CZ146" s="51">
        <f>IF($C$132=FALSE,CZ126*'Assumptions&amp;Data'!$H$119, CZ126*(Schedule!$O$33)*'Assumptions&amp;Data'!$H$112)</f>
        <v>0</v>
      </c>
      <c r="DA146" s="51">
        <f>IF($C$132=FALSE,DA126*'Assumptions&amp;Data'!$H$119, DA126*(Schedule!$O$33)*'Assumptions&amp;Data'!$H$112)</f>
        <v>0</v>
      </c>
      <c r="DB146" s="51">
        <f>IF($C$132=FALSE,DB126*'Assumptions&amp;Data'!$H$119, DB126*(Schedule!$O$33)*'Assumptions&amp;Data'!$H$112)</f>
        <v>0</v>
      </c>
      <c r="DC146" s="51">
        <f>IF($C$132=FALSE,DC126*'Assumptions&amp;Data'!$H$119, DC126*(Schedule!$O$33)*'Assumptions&amp;Data'!$H$112)</f>
        <v>0</v>
      </c>
      <c r="DD146" s="51">
        <f>IF($C$132=FALSE,DD126*'Assumptions&amp;Data'!$H$119, DD126*(Schedule!$O$33)*'Assumptions&amp;Data'!$H$112)</f>
        <v>0</v>
      </c>
      <c r="DE146" s="51">
        <f>IF($C$132=FALSE,DE126*'Assumptions&amp;Data'!$H$119, DE126*(Schedule!$O$33)*'Assumptions&amp;Data'!$H$112)</f>
        <v>0</v>
      </c>
      <c r="DF146" s="51">
        <f>IF($C$132=FALSE,DF126*'Assumptions&amp;Data'!$H$119, DF126*(Schedule!$O$33)*'Assumptions&amp;Data'!$H$112)</f>
        <v>0</v>
      </c>
      <c r="DG146" s="51">
        <f>IF($C$132=FALSE,DG126*'Assumptions&amp;Data'!$H$119, DG126*(Schedule!$O$33)*'Assumptions&amp;Data'!$H$112)</f>
        <v>0</v>
      </c>
      <c r="DH146" s="51">
        <f>IF($C$132=FALSE,DH126*'Assumptions&amp;Data'!$H$119, DH126*(Schedule!$O$33)*'Assumptions&amp;Data'!$H$112)</f>
        <v>0</v>
      </c>
      <c r="DI146" s="51">
        <f>IF($C$132=FALSE,DI126*'Assumptions&amp;Data'!$H$119, DI126*(Schedule!$O$33)*'Assumptions&amp;Data'!$H$112)</f>
        <v>0</v>
      </c>
      <c r="DJ146" s="51">
        <f>IF($C$132=FALSE,DJ126*'Assumptions&amp;Data'!$H$119, DJ126*(Schedule!$O$33)*'Assumptions&amp;Data'!$H$112)</f>
        <v>0</v>
      </c>
      <c r="DK146" s="51">
        <f>IF($C$132=FALSE,DK126*'Assumptions&amp;Data'!$H$119, DK126*(Schedule!$O$33)*'Assumptions&amp;Data'!$H$112)</f>
        <v>0</v>
      </c>
      <c r="DL146" s="51">
        <f>IF($C$132=FALSE,DL126*'Assumptions&amp;Data'!$H$119, DL126*(Schedule!$O$33)*'Assumptions&amp;Data'!$H$112)</f>
        <v>0</v>
      </c>
      <c r="DM146" s="51">
        <f>IF($C$132=FALSE,DM126*'Assumptions&amp;Data'!$H$119, DM126*(Schedule!$O$33)*'Assumptions&amp;Data'!$H$112)</f>
        <v>0</v>
      </c>
      <c r="DN146" s="51">
        <f>IF($C$132=FALSE,DN126*'Assumptions&amp;Data'!$H$119, DN126*(Schedule!$O$33)*'Assumptions&amp;Data'!$H$112)</f>
        <v>0</v>
      </c>
      <c r="DO146" s="51">
        <f>IF($C$132=FALSE,DO126*'Assumptions&amp;Data'!$H$119, DO126*(Schedule!$O$33)*'Assumptions&amp;Data'!$H$112)</f>
        <v>0</v>
      </c>
      <c r="DP146" s="51">
        <f>IF($C$132=FALSE,DP126*'Assumptions&amp;Data'!$H$119, DP126*(Schedule!$O$33)*'Assumptions&amp;Data'!$H$112)</f>
        <v>0</v>
      </c>
      <c r="DQ146" s="51">
        <f>IF($C$132=FALSE,DQ126*'Assumptions&amp;Data'!$H$119, DQ126*(Schedule!$O$33)*'Assumptions&amp;Data'!$H$112)</f>
        <v>0</v>
      </c>
      <c r="DR146" s="51">
        <f>IF($C$132=FALSE,DR126*'Assumptions&amp;Data'!$H$119, DR126*(Schedule!$O$33)*'Assumptions&amp;Data'!$H$112)</f>
        <v>0</v>
      </c>
      <c r="DS146" s="51">
        <f>IF($C$132=FALSE,DS126*'Assumptions&amp;Data'!$H$119, DS126*(Schedule!$O$33)*'Assumptions&amp;Data'!$H$112)</f>
        <v>0</v>
      </c>
      <c r="DT146" s="51">
        <f>IF($C$132=FALSE,DT126*'Assumptions&amp;Data'!$H$119, DT126*(Schedule!$O$33)*'Assumptions&amp;Data'!$H$112)</f>
        <v>0</v>
      </c>
      <c r="DU146" s="51">
        <f>IF($C$132=FALSE,DU126*'Assumptions&amp;Data'!$H$119, DU126*(Schedule!$O$33)*'Assumptions&amp;Data'!$H$112)</f>
        <v>0</v>
      </c>
      <c r="DV146" s="51">
        <f>IF($C$132=FALSE,DV126*'Assumptions&amp;Data'!$H$119, DV126*(Schedule!$O$33)*'Assumptions&amp;Data'!$H$112)</f>
        <v>0</v>
      </c>
      <c r="DW146" s="51">
        <f>IF($C$132=FALSE,DW126*'Assumptions&amp;Data'!$H$119, DW126*(Schedule!$O$33)*'Assumptions&amp;Data'!$H$112)</f>
        <v>0</v>
      </c>
      <c r="DX146" s="51">
        <f>IF($C$132=FALSE,DX126*'Assumptions&amp;Data'!$H$119, DX126*(Schedule!$O$33)*'Assumptions&amp;Data'!$H$112)</f>
        <v>0</v>
      </c>
      <c r="DY146" s="51">
        <f>IF($C$132=FALSE,DY126*'Assumptions&amp;Data'!$H$119, DY126*(Schedule!$O$33)*'Assumptions&amp;Data'!$H$112)</f>
        <v>0</v>
      </c>
      <c r="DZ146" s="51">
        <f>IF($C$132=FALSE,DZ126*'Assumptions&amp;Data'!$H$119, DZ126*(Schedule!$O$33)*'Assumptions&amp;Data'!$H$112)</f>
        <v>0</v>
      </c>
      <c r="EA146" s="51">
        <f>IF($C$132=FALSE,EA126*'Assumptions&amp;Data'!$H$119, EA126*(Schedule!$O$33)*'Assumptions&amp;Data'!$H$112)</f>
        <v>0</v>
      </c>
      <c r="EB146" s="51">
        <f>IF($C$132=FALSE,EB126*'Assumptions&amp;Data'!$H$119, EB126*(Schedule!$O$33)*'Assumptions&amp;Data'!$H$112)</f>
        <v>0</v>
      </c>
      <c r="EC146" s="51">
        <f>IF($C$132=FALSE,EC126*'Assumptions&amp;Data'!$H$119, EC126*(Schedule!$O$33)*'Assumptions&amp;Data'!$H$112)</f>
        <v>0</v>
      </c>
      <c r="ED146" s="51">
        <f>IF($C$132=FALSE,ED126*'Assumptions&amp;Data'!$H$119, ED126*(Schedule!$O$33)*'Assumptions&amp;Data'!$H$112)</f>
        <v>0</v>
      </c>
      <c r="EE146" s="51">
        <f>IF($C$132=FALSE,EE126*'Assumptions&amp;Data'!$H$119, EE126*(Schedule!$O$33)*'Assumptions&amp;Data'!$H$112)</f>
        <v>0</v>
      </c>
      <c r="EF146" s="51">
        <f>IF($C$132=FALSE,EF126*'Assumptions&amp;Data'!$H$119, EF126*(Schedule!$O$33)*'Assumptions&amp;Data'!$H$112)</f>
        <v>0</v>
      </c>
      <c r="EG146" s="51">
        <f>IF($C$132=FALSE,EG126*'Assumptions&amp;Data'!$H$119, EG126*(Schedule!$O$33)*'Assumptions&amp;Data'!$H$112)</f>
        <v>0</v>
      </c>
      <c r="EH146" s="51">
        <f>IF($C$132=FALSE,EH126*'Assumptions&amp;Data'!$H$119, EH126*(Schedule!$O$33)*'Assumptions&amp;Data'!$H$112)</f>
        <v>0</v>
      </c>
      <c r="EI146" s="51">
        <f>IF($C$132=FALSE,EI126*'Assumptions&amp;Data'!$H$119, EI126*(Schedule!$O$33)*'Assumptions&amp;Data'!$H$112)</f>
        <v>0</v>
      </c>
      <c r="EJ146" s="51">
        <f>IF($C$132=FALSE,EJ126*'Assumptions&amp;Data'!$H$119, EJ126*(Schedule!$O$33)*'Assumptions&amp;Data'!$H$112)</f>
        <v>0</v>
      </c>
      <c r="EK146" s="51">
        <f>IF($C$132=FALSE,EK126*'Assumptions&amp;Data'!$H$119, EK126*(Schedule!$O$33)*'Assumptions&amp;Data'!$H$112)</f>
        <v>0</v>
      </c>
      <c r="EL146" s="51">
        <f>IF($C$132=FALSE,EL126*'Assumptions&amp;Data'!$H$119, EL126*(Schedule!$O$33)*'Assumptions&amp;Data'!$H$112)</f>
        <v>0</v>
      </c>
      <c r="EM146" s="51">
        <f>IF($C$132=FALSE,EM126*'Assumptions&amp;Data'!$H$119, EM126*(Schedule!$O$33)*'Assumptions&amp;Data'!$H$112)</f>
        <v>0</v>
      </c>
      <c r="EN146" s="51">
        <f>IF($C$132=FALSE,EN126*'Assumptions&amp;Data'!$H$119, EN126*(Schedule!$O$33)*'Assumptions&amp;Data'!$H$112)</f>
        <v>0</v>
      </c>
      <c r="EO146" s="51">
        <f>IF($C$132=FALSE,EO126*'Assumptions&amp;Data'!$H$119, EO126*(Schedule!$O$33)*'Assumptions&amp;Data'!$H$112)</f>
        <v>0</v>
      </c>
      <c r="EP146" s="51">
        <f>IF($C$132=FALSE,EP126*'Assumptions&amp;Data'!$H$119, EP126*(Schedule!$O$33)*'Assumptions&amp;Data'!$H$112)</f>
        <v>0</v>
      </c>
      <c r="EQ146" s="51">
        <f>IF($C$132=FALSE,EQ126*'Assumptions&amp;Data'!$H$119, EQ126*(Schedule!$O$33)*'Assumptions&amp;Data'!$H$112)</f>
        <v>0</v>
      </c>
      <c r="ER146" s="51">
        <f>IF($C$132=FALSE,ER126*'Assumptions&amp;Data'!$H$119, ER126*(Schedule!$O$33)*'Assumptions&amp;Data'!$H$112)</f>
        <v>0</v>
      </c>
      <c r="ES146" s="51">
        <f>IF($C$132=FALSE,ES126*'Assumptions&amp;Data'!$H$119, ES126*(Schedule!$O$33)*'Assumptions&amp;Data'!$H$112)</f>
        <v>0</v>
      </c>
      <c r="ET146" s="51">
        <f>IF($C$132=FALSE,ET126*'Assumptions&amp;Data'!$H$119, ET126*(Schedule!$O$33)*'Assumptions&amp;Data'!$H$112)</f>
        <v>0</v>
      </c>
      <c r="EU146" s="51">
        <f>IF($C$132=FALSE,EU126*'Assumptions&amp;Data'!$H$119, EU126*(Schedule!$O$33)*'Assumptions&amp;Data'!$H$112)</f>
        <v>0</v>
      </c>
      <c r="EV146" s="51">
        <f>IF($C$132=FALSE,EV126*'Assumptions&amp;Data'!$H$119, EV126*(Schedule!$O$33)*'Assumptions&amp;Data'!$H$112)</f>
        <v>0</v>
      </c>
      <c r="EW146" s="51">
        <f>IF($C$132=FALSE,EW126*'Assumptions&amp;Data'!$H$119, EW126*(Schedule!$O$33)*'Assumptions&amp;Data'!$H$112)</f>
        <v>0</v>
      </c>
      <c r="EX146" s="51">
        <f>IF($C$132=FALSE,EX126*'Assumptions&amp;Data'!$H$119, EX126*(Schedule!$O$33)*'Assumptions&amp;Data'!$H$112)</f>
        <v>0</v>
      </c>
      <c r="EY146" s="51">
        <f>IF($C$132=FALSE,EY126*'Assumptions&amp;Data'!$H$119, EY126*(Schedule!$O$33)*'Assumptions&amp;Data'!$H$112)</f>
        <v>0</v>
      </c>
      <c r="EZ146" s="51">
        <f>IF($C$132=FALSE,EZ126*'Assumptions&amp;Data'!$H$119, EZ126*(Schedule!$O$33)*'Assumptions&amp;Data'!$H$112)</f>
        <v>0</v>
      </c>
      <c r="FA146" s="51">
        <f>IF($C$132=FALSE,FA126*'Assumptions&amp;Data'!$H$119, FA126*(Schedule!$O$33)*'Assumptions&amp;Data'!$H$112)</f>
        <v>0</v>
      </c>
      <c r="FB146" s="51">
        <f>IF($C$132=FALSE,FB126*'Assumptions&amp;Data'!$H$119, FB126*(Schedule!$O$33)*'Assumptions&amp;Data'!$H$112)</f>
        <v>0</v>
      </c>
      <c r="FC146" s="51">
        <f>IF($C$132=FALSE,FC126*'Assumptions&amp;Data'!$H$119, FC126*(Schedule!$O$33)*'Assumptions&amp;Data'!$H$112)</f>
        <v>0</v>
      </c>
      <c r="FD146" s="51">
        <f>IF($C$132=FALSE,FD126*'Assumptions&amp;Data'!$H$119, FD126*(Schedule!$O$33)*'Assumptions&amp;Data'!$H$112)</f>
        <v>0</v>
      </c>
      <c r="FE146" s="51">
        <f>IF($C$132=FALSE,FE126*'Assumptions&amp;Data'!$H$119, FE126*(Schedule!$O$33)*'Assumptions&amp;Data'!$H$112)</f>
        <v>0</v>
      </c>
      <c r="FF146" s="51">
        <f>IF($C$132=FALSE,FF126*'Assumptions&amp;Data'!$H$119, FF126*(Schedule!$O$33)*'Assumptions&amp;Data'!$H$112)</f>
        <v>0</v>
      </c>
      <c r="FG146" s="51">
        <f>IF($C$132=FALSE,FG126*'Assumptions&amp;Data'!$H$119, FG126*(Schedule!$O$33)*'Assumptions&amp;Data'!$H$112)</f>
        <v>0</v>
      </c>
      <c r="FH146" s="51">
        <f>IF($C$132=FALSE,FH126*'Assumptions&amp;Data'!$H$119, FH126*(Schedule!$O$33)*'Assumptions&amp;Data'!$H$112)</f>
        <v>0</v>
      </c>
      <c r="FI146" s="51">
        <f>IF($C$132=FALSE,FI126*'Assumptions&amp;Data'!$H$119, FI126*(Schedule!$O$33)*'Assumptions&amp;Data'!$H$112)</f>
        <v>0</v>
      </c>
      <c r="FJ146" s="51">
        <f>IF($C$132=FALSE,FJ126*'Assumptions&amp;Data'!$H$119, FJ126*(Schedule!$O$33)*'Assumptions&amp;Data'!$H$112)</f>
        <v>0</v>
      </c>
      <c r="FK146" s="51">
        <f>IF($C$132=FALSE,FK126*'Assumptions&amp;Data'!$H$119, FK126*(Schedule!$O$33)*'Assumptions&amp;Data'!$H$112)</f>
        <v>0</v>
      </c>
      <c r="FL146" s="51">
        <f>IF($C$132=FALSE,FL126*'Assumptions&amp;Data'!$H$119, FL126*(Schedule!$O$33)*'Assumptions&amp;Data'!$H$112)</f>
        <v>0</v>
      </c>
      <c r="FM146" s="51">
        <f>IF($C$132=FALSE,FM126*'Assumptions&amp;Data'!$H$119, FM126*(Schedule!$O$33)*'Assumptions&amp;Data'!$H$112)</f>
        <v>0</v>
      </c>
      <c r="FN146" s="51">
        <f>IF($C$132=FALSE,FN126*'Assumptions&amp;Data'!$H$119, FN126*(Schedule!$O$33)*'Assumptions&amp;Data'!$H$112)</f>
        <v>0</v>
      </c>
      <c r="FO146" s="51">
        <f>IF($C$132=FALSE,FO126*'Assumptions&amp;Data'!$H$119, FO126*(Schedule!$O$33)*'Assumptions&amp;Data'!$H$112)</f>
        <v>0</v>
      </c>
    </row>
    <row r="147" spans="2:171" x14ac:dyDescent="0.3">
      <c r="B147" s="7" t="s">
        <v>110</v>
      </c>
      <c r="C147" s="7" t="s">
        <v>112</v>
      </c>
      <c r="D147" s="53">
        <f t="shared" si="236"/>
        <v>473733.89298622671</v>
      </c>
      <c r="F147" s="51">
        <f>IF($C$132=FALSE,F127*'Assumptions&amp;Data'!$H$120, F127*(Schedule!$O$33)*'Assumptions&amp;Data'!$H$112)</f>
        <v>0</v>
      </c>
      <c r="G147" s="51">
        <f>IF($C$132=FALSE,G127*'Assumptions&amp;Data'!$H$120, G127*(Schedule!$O$33)*'Assumptions&amp;Data'!$H$112)</f>
        <v>0</v>
      </c>
      <c r="H147" s="51">
        <f>IF($C$132=FALSE,H127*'Assumptions&amp;Data'!$H$120, H127*(Schedule!$O$33)*'Assumptions&amp;Data'!$H$112)</f>
        <v>0</v>
      </c>
      <c r="I147" s="51">
        <f>IF($C$132=FALSE,I127*'Assumptions&amp;Data'!$H$120, I127*(Schedule!$O$33)*'Assumptions&amp;Data'!$H$112)</f>
        <v>0</v>
      </c>
      <c r="J147" s="51">
        <f>IF($C$132=FALSE,J127*'Assumptions&amp;Data'!$H$120, J127*(Schedule!$O$33)*'Assumptions&amp;Data'!$H$112)</f>
        <v>0</v>
      </c>
      <c r="K147" s="51">
        <f>IF($C$132=FALSE,K127*'Assumptions&amp;Data'!$H$120, K127*(Schedule!$O$33)*'Assumptions&amp;Data'!$H$112)</f>
        <v>0</v>
      </c>
      <c r="L147" s="51">
        <f>IF($C$132=FALSE,L127*'Assumptions&amp;Data'!$H$120, L127*(Schedule!$O$33)*'Assumptions&amp;Data'!$H$112)</f>
        <v>0</v>
      </c>
      <c r="M147" s="51">
        <f>IF($C$132=FALSE,M127*'Assumptions&amp;Data'!$H$120, M127*(Schedule!$O$33)*'Assumptions&amp;Data'!$H$112)</f>
        <v>0</v>
      </c>
      <c r="N147" s="51">
        <f>IF($C$132=FALSE,N127*'Assumptions&amp;Data'!$H$120, N127*(Schedule!$O$33)*'Assumptions&amp;Data'!$H$112)</f>
        <v>0</v>
      </c>
      <c r="O147" s="51">
        <f>IF($C$132=FALSE,O127*'Assumptions&amp;Data'!$H$120, O127*(Schedule!$O$33)*'Assumptions&amp;Data'!$H$112)</f>
        <v>0</v>
      </c>
      <c r="P147" s="51">
        <f>IF($C$132=FALSE,P127*'Assumptions&amp;Data'!$H$120, P127*(Schedule!$O$33)*'Assumptions&amp;Data'!$H$112)</f>
        <v>0</v>
      </c>
      <c r="Q147" s="51">
        <f>IF($C$132=FALSE,Q127*'Assumptions&amp;Data'!$H$120, Q127*(Schedule!$O$33)*'Assumptions&amp;Data'!$H$112)</f>
        <v>0</v>
      </c>
      <c r="R147" s="51">
        <f>IF($C$132=FALSE,R127*'Assumptions&amp;Data'!$H$120, R127*(Schedule!$O$33)*'Assumptions&amp;Data'!$H$112)</f>
        <v>0</v>
      </c>
      <c r="S147" s="51">
        <f>IF($C$132=FALSE,S127*'Assumptions&amp;Data'!$H$120, S127*(Schedule!$O$33)*'Assumptions&amp;Data'!$H$112)</f>
        <v>0</v>
      </c>
      <c r="T147" s="51">
        <f>IF($C$132=FALSE,T127*'Assumptions&amp;Data'!$H$120, T127*(Schedule!$O$33)*'Assumptions&amp;Data'!$H$112)</f>
        <v>0</v>
      </c>
      <c r="U147" s="51">
        <f>IF($C$132=FALSE,U127*'Assumptions&amp;Data'!$H$120, U127*(Schedule!$O$33)*'Assumptions&amp;Data'!$H$112)</f>
        <v>0</v>
      </c>
      <c r="V147" s="51">
        <f>IF($C$132=FALSE,V127*'Assumptions&amp;Data'!$H$120, V127*(Schedule!$O$33)*'Assumptions&amp;Data'!$H$112)</f>
        <v>0</v>
      </c>
      <c r="W147" s="51">
        <f>IF($C$132=FALSE,W127*'Assumptions&amp;Data'!$H$120, W127*(Schedule!$O$33)*'Assumptions&amp;Data'!$H$112)</f>
        <v>0</v>
      </c>
      <c r="X147" s="51">
        <f>IF($C$132=FALSE,X127*'Assumptions&amp;Data'!$H$120, X127*(Schedule!$O$33)*'Assumptions&amp;Data'!$H$112)</f>
        <v>0</v>
      </c>
      <c r="Y147" s="51">
        <f>IF($C$132=FALSE,Y127*'Assumptions&amp;Data'!$H$120, Y127*(Schedule!$O$33)*'Assumptions&amp;Data'!$H$112)</f>
        <v>0</v>
      </c>
      <c r="Z147" s="51">
        <f>IF($C$132=FALSE,Z127*'Assumptions&amp;Data'!$H$120, Z127*(Schedule!$O$33)*'Assumptions&amp;Data'!$H$112)</f>
        <v>0</v>
      </c>
      <c r="AA147" s="51">
        <f>IF($C$132=FALSE,AA127*'Assumptions&amp;Data'!$H$120, AA127*(Schedule!$O$33)*'Assumptions&amp;Data'!$H$112)</f>
        <v>0</v>
      </c>
      <c r="AB147" s="51">
        <f>IF($C$132=FALSE,AB127*'Assumptions&amp;Data'!$H$120, AB127*(Schedule!$O$33)*'Assumptions&amp;Data'!$H$112)</f>
        <v>0</v>
      </c>
      <c r="AC147" s="51">
        <f>IF($C$132=FALSE,AC127*'Assumptions&amp;Data'!$H$120, AC127*(Schedule!$O$33)*'Assumptions&amp;Data'!$H$112)</f>
        <v>0</v>
      </c>
      <c r="AD147" s="51">
        <f>IF($C$132=FALSE,AD127*'Assumptions&amp;Data'!$H$120, AD127*(Schedule!$O$33)*'Assumptions&amp;Data'!$H$112)</f>
        <v>0</v>
      </c>
      <c r="AE147" s="51">
        <f>IF($C$132=FALSE,AE127*'Assumptions&amp;Data'!$H$120, AE127*(Schedule!$O$33)*'Assumptions&amp;Data'!$H$112)</f>
        <v>0</v>
      </c>
      <c r="AF147" s="51">
        <f>IF($C$132=FALSE,AF127*'Assumptions&amp;Data'!$H$120, AF127*(Schedule!$O$33)*'Assumptions&amp;Data'!$H$112)</f>
        <v>0</v>
      </c>
      <c r="AG147" s="51">
        <f>IF($C$132=FALSE,AG127*'Assumptions&amp;Data'!$H$120, AG127*(Schedule!$O$33)*'Assumptions&amp;Data'!$H$112)</f>
        <v>0</v>
      </c>
      <c r="AH147" s="51">
        <f>IF($C$132=FALSE,AH127*'Assumptions&amp;Data'!$H$120, AH127*(Schedule!$O$33)*'Assumptions&amp;Data'!$H$112)</f>
        <v>0</v>
      </c>
      <c r="AI147" s="51">
        <f>IF($C$132=FALSE,AI127*'Assumptions&amp;Data'!$H$120, AI127*(Schedule!$O$33)*'Assumptions&amp;Data'!$H$112)</f>
        <v>0</v>
      </c>
      <c r="AJ147" s="51">
        <f>IF($C$132=FALSE,AJ127*'Assumptions&amp;Data'!$H$120, AJ127*(Schedule!$O$33)*'Assumptions&amp;Data'!$H$112)</f>
        <v>0</v>
      </c>
      <c r="AK147" s="51">
        <f>IF($C$132=FALSE,AK127*'Assumptions&amp;Data'!$H$120, AK127*(Schedule!$O$33)*'Assumptions&amp;Data'!$H$112)</f>
        <v>0</v>
      </c>
      <c r="AL147" s="51">
        <f>IF($C$132=FALSE,AL127*'Assumptions&amp;Data'!$H$120, AL127*(Schedule!$O$33)*'Assumptions&amp;Data'!$H$112)</f>
        <v>11843.347324655671</v>
      </c>
      <c r="AM147" s="51">
        <f>IF($C$132=FALSE,AM127*'Assumptions&amp;Data'!$H$120, AM127*(Schedule!$O$33)*'Assumptions&amp;Data'!$H$112)</f>
        <v>11843.347324655671</v>
      </c>
      <c r="AN147" s="51">
        <f>IF($C$132=FALSE,AN127*'Assumptions&amp;Data'!$H$120, AN127*(Schedule!$O$33)*'Assumptions&amp;Data'!$H$112)</f>
        <v>11843.347324655671</v>
      </c>
      <c r="AO147" s="51">
        <f>IF($C$132=FALSE,AO127*'Assumptions&amp;Data'!$H$120, AO127*(Schedule!$O$33)*'Assumptions&amp;Data'!$H$112)</f>
        <v>11843.347324655671</v>
      </c>
      <c r="AP147" s="51">
        <f>IF($C$132=FALSE,AP127*'Assumptions&amp;Data'!$H$120, AP127*(Schedule!$O$33)*'Assumptions&amp;Data'!$H$112)</f>
        <v>11843.347324655671</v>
      </c>
      <c r="AQ147" s="51">
        <f>IF($C$132=FALSE,AQ127*'Assumptions&amp;Data'!$H$120, AQ127*(Schedule!$O$33)*'Assumptions&amp;Data'!$H$112)</f>
        <v>11843.347324655671</v>
      </c>
      <c r="AR147" s="51">
        <f>IF($C$132=FALSE,AR127*'Assumptions&amp;Data'!$H$120, AR127*(Schedule!$O$33)*'Assumptions&amp;Data'!$H$112)</f>
        <v>11843.347324655671</v>
      </c>
      <c r="AS147" s="51">
        <f>IF($C$132=FALSE,AS127*'Assumptions&amp;Data'!$H$120, AS127*(Schedule!$O$33)*'Assumptions&amp;Data'!$H$112)</f>
        <v>11843.347324655671</v>
      </c>
      <c r="AT147" s="51">
        <f>IF($C$132=FALSE,AT127*'Assumptions&amp;Data'!$H$120, AT127*(Schedule!$O$33)*'Assumptions&amp;Data'!$H$112)</f>
        <v>11843.347324655671</v>
      </c>
      <c r="AU147" s="51">
        <f>IF($C$132=FALSE,AU127*'Assumptions&amp;Data'!$H$120, AU127*(Schedule!$O$33)*'Assumptions&amp;Data'!$H$112)</f>
        <v>11843.347324655671</v>
      </c>
      <c r="AV147" s="51">
        <f>IF($C$132=FALSE,AV127*'Assumptions&amp;Data'!$H$120, AV127*(Schedule!$O$33)*'Assumptions&amp;Data'!$H$112)</f>
        <v>11843.347324655671</v>
      </c>
      <c r="AW147" s="51">
        <f>IF($C$132=FALSE,AW127*'Assumptions&amp;Data'!$H$120, AW127*(Schedule!$O$33)*'Assumptions&amp;Data'!$H$112)</f>
        <v>11843.347324655671</v>
      </c>
      <c r="AX147" s="51">
        <f>IF($C$132=FALSE,AX127*'Assumptions&amp;Data'!$H$120, AX127*(Schedule!$O$33)*'Assumptions&amp;Data'!$H$112)</f>
        <v>11843.347324655671</v>
      </c>
      <c r="AY147" s="51">
        <f>IF($C$132=FALSE,AY127*'Assumptions&amp;Data'!$H$120, AY127*(Schedule!$O$33)*'Assumptions&amp;Data'!$H$112)</f>
        <v>11843.347324655671</v>
      </c>
      <c r="AZ147" s="51">
        <f>IF($C$132=FALSE,AZ127*'Assumptions&amp;Data'!$H$120, AZ127*(Schedule!$O$33)*'Assumptions&amp;Data'!$H$112)</f>
        <v>11843.347324655671</v>
      </c>
      <c r="BA147" s="51">
        <f>IF($C$132=FALSE,BA127*'Assumptions&amp;Data'!$H$120, BA127*(Schedule!$O$33)*'Assumptions&amp;Data'!$H$112)</f>
        <v>11843.347324655671</v>
      </c>
      <c r="BB147" s="51">
        <f>IF($C$132=FALSE,BB127*'Assumptions&amp;Data'!$H$120, BB127*(Schedule!$O$33)*'Assumptions&amp;Data'!$H$112)</f>
        <v>11843.347324655671</v>
      </c>
      <c r="BC147" s="51">
        <f>IF($C$132=FALSE,BC127*'Assumptions&amp;Data'!$H$120, BC127*(Schedule!$O$33)*'Assumptions&amp;Data'!$H$112)</f>
        <v>11843.347324655671</v>
      </c>
      <c r="BD147" s="51">
        <f>IF($C$132=FALSE,BD127*'Assumptions&amp;Data'!$H$120, BD127*(Schedule!$O$33)*'Assumptions&amp;Data'!$H$112)</f>
        <v>11843.347324655671</v>
      </c>
      <c r="BE147" s="51">
        <f>IF($C$132=FALSE,BE127*'Assumptions&amp;Data'!$H$120, BE127*(Schedule!$O$33)*'Assumptions&amp;Data'!$H$112)</f>
        <v>11843.347324655671</v>
      </c>
      <c r="BF147" s="51">
        <f>IF($C$132=FALSE,BF127*'Assumptions&amp;Data'!$H$120, BF127*(Schedule!$O$33)*'Assumptions&amp;Data'!$H$112)</f>
        <v>11843.347324655671</v>
      </c>
      <c r="BG147" s="51">
        <f>IF($C$132=FALSE,BG127*'Assumptions&amp;Data'!$H$120, BG127*(Schedule!$O$33)*'Assumptions&amp;Data'!$H$112)</f>
        <v>11843.347324655671</v>
      </c>
      <c r="BH147" s="51">
        <f>IF($C$132=FALSE,BH127*'Assumptions&amp;Data'!$H$120, BH127*(Schedule!$O$33)*'Assumptions&amp;Data'!$H$112)</f>
        <v>11843.347324655671</v>
      </c>
      <c r="BI147" s="51">
        <f>IF($C$132=FALSE,BI127*'Assumptions&amp;Data'!$H$120, BI127*(Schedule!$O$33)*'Assumptions&amp;Data'!$H$112)</f>
        <v>11843.347324655671</v>
      </c>
      <c r="BJ147" s="51">
        <f>IF($C$132=FALSE,BJ127*'Assumptions&amp;Data'!$H$120, BJ127*(Schedule!$O$33)*'Assumptions&amp;Data'!$H$112)</f>
        <v>14212.016789586803</v>
      </c>
      <c r="BK147" s="51">
        <f>IF($C$132=FALSE,BK127*'Assumptions&amp;Data'!$H$120, BK127*(Schedule!$O$33)*'Assumptions&amp;Data'!$H$112)</f>
        <v>14212.016789586803</v>
      </c>
      <c r="BL147" s="51">
        <f>IF($C$132=FALSE,BL127*'Assumptions&amp;Data'!$H$120, BL127*(Schedule!$O$33)*'Assumptions&amp;Data'!$H$112)</f>
        <v>14212.016789586803</v>
      </c>
      <c r="BM147" s="51">
        <f>IF($C$132=FALSE,BM127*'Assumptions&amp;Data'!$H$120, BM127*(Schedule!$O$33)*'Assumptions&amp;Data'!$H$112)</f>
        <v>14212.016789586803</v>
      </c>
      <c r="BN147" s="51">
        <f>IF($C$132=FALSE,BN127*'Assumptions&amp;Data'!$H$120, BN127*(Schedule!$O$33)*'Assumptions&amp;Data'!$H$112)</f>
        <v>14212.016789586803</v>
      </c>
      <c r="BO147" s="51">
        <f>IF($C$132=FALSE,BO127*'Assumptions&amp;Data'!$H$120, BO127*(Schedule!$O$33)*'Assumptions&amp;Data'!$H$112)</f>
        <v>14212.016789586803</v>
      </c>
      <c r="BP147" s="51">
        <f>IF($C$132=FALSE,BP127*'Assumptions&amp;Data'!$H$120, BP127*(Schedule!$O$33)*'Assumptions&amp;Data'!$H$112)</f>
        <v>14212.016789586803</v>
      </c>
      <c r="BQ147" s="51">
        <f>IF($C$132=FALSE,BQ127*'Assumptions&amp;Data'!$H$120, BQ127*(Schedule!$O$33)*'Assumptions&amp;Data'!$H$112)</f>
        <v>14212.016789586803</v>
      </c>
      <c r="BR147" s="51">
        <f>IF($C$132=FALSE,BR127*'Assumptions&amp;Data'!$H$120, BR127*(Schedule!$O$33)*'Assumptions&amp;Data'!$H$112)</f>
        <v>14212.016789586803</v>
      </c>
      <c r="BS147" s="51">
        <f>IF($C$132=FALSE,BS127*'Assumptions&amp;Data'!$H$120, BS127*(Schedule!$O$33)*'Assumptions&amp;Data'!$H$112)</f>
        <v>14212.016789586803</v>
      </c>
      <c r="BT147" s="51">
        <f>IF($C$132=FALSE,BT127*'Assumptions&amp;Data'!$H$120, BT127*(Schedule!$O$33)*'Assumptions&amp;Data'!$H$112)</f>
        <v>14212.016789586803</v>
      </c>
      <c r="BU147" s="51">
        <f>IF($C$132=FALSE,BU127*'Assumptions&amp;Data'!$H$120, BU127*(Schedule!$O$33)*'Assumptions&amp;Data'!$H$112)</f>
        <v>14212.016789586803</v>
      </c>
      <c r="BV147" s="51">
        <f>IF($C$132=FALSE,BV127*'Assumptions&amp;Data'!$H$120, BV127*(Schedule!$O$33)*'Assumptions&amp;Data'!$H$112)</f>
        <v>18949.355719448828</v>
      </c>
      <c r="BW147" s="51">
        <f>IF($C$132=FALSE,BW127*'Assumptions&amp;Data'!$H$120, BW127*(Schedule!$O$33)*'Assumptions&amp;Data'!$H$112)</f>
        <v>0</v>
      </c>
      <c r="BX147" s="51">
        <f>IF($C$132=FALSE,BX127*'Assumptions&amp;Data'!$H$120, BX127*(Schedule!$O$33)*'Assumptions&amp;Data'!$H$112)</f>
        <v>0</v>
      </c>
      <c r="BY147" s="51">
        <f>IF($C$132=FALSE,BY127*'Assumptions&amp;Data'!$H$120, BY127*(Schedule!$O$33)*'Assumptions&amp;Data'!$H$112)</f>
        <v>0</v>
      </c>
      <c r="BZ147" s="51">
        <f>IF($C$132=FALSE,BZ127*'Assumptions&amp;Data'!$H$120, BZ127*(Schedule!$O$33)*'Assumptions&amp;Data'!$H$112)</f>
        <v>0</v>
      </c>
      <c r="CA147" s="51">
        <f>IF($C$132=FALSE,CA127*'Assumptions&amp;Data'!$H$120, CA127*(Schedule!$O$33)*'Assumptions&amp;Data'!$H$112)</f>
        <v>0</v>
      </c>
      <c r="CB147" s="51">
        <f>IF($C$132=FALSE,CB127*'Assumptions&amp;Data'!$H$120, CB127*(Schedule!$O$33)*'Assumptions&amp;Data'!$H$112)</f>
        <v>0</v>
      </c>
      <c r="CC147" s="51">
        <f>IF($C$132=FALSE,CC127*'Assumptions&amp;Data'!$H$120, CC127*(Schedule!$O$33)*'Assumptions&amp;Data'!$H$112)</f>
        <v>0</v>
      </c>
      <c r="CD147" s="51">
        <f>IF($C$132=FALSE,CD127*'Assumptions&amp;Data'!$H$120, CD127*(Schedule!$O$33)*'Assumptions&amp;Data'!$H$112)</f>
        <v>0</v>
      </c>
      <c r="CE147" s="51">
        <f>IF($C$132=FALSE,CE127*'Assumptions&amp;Data'!$H$120, CE127*(Schedule!$O$33)*'Assumptions&amp;Data'!$H$112)</f>
        <v>0</v>
      </c>
      <c r="CF147" s="51">
        <f>IF($C$132=FALSE,CF127*'Assumptions&amp;Data'!$H$120, CF127*(Schedule!$O$33)*'Assumptions&amp;Data'!$H$112)</f>
        <v>0</v>
      </c>
      <c r="CG147" s="51">
        <f>IF($C$132=FALSE,CG127*'Assumptions&amp;Data'!$H$120, CG127*(Schedule!$O$33)*'Assumptions&amp;Data'!$H$112)</f>
        <v>0</v>
      </c>
      <c r="CH147" s="51">
        <f>IF($C$132=FALSE,CH127*'Assumptions&amp;Data'!$H$120, CH127*(Schedule!$O$33)*'Assumptions&amp;Data'!$H$112)</f>
        <v>0</v>
      </c>
      <c r="CI147" s="51">
        <f>IF($C$132=FALSE,CI127*'Assumptions&amp;Data'!$H$120, CI127*(Schedule!$O$33)*'Assumptions&amp;Data'!$H$112)</f>
        <v>0</v>
      </c>
      <c r="CJ147" s="51">
        <f>IF($C$132=FALSE,CJ127*'Assumptions&amp;Data'!$H$120, CJ127*(Schedule!$O$33)*'Assumptions&amp;Data'!$H$112)</f>
        <v>0</v>
      </c>
      <c r="CK147" s="51">
        <f>IF($C$132=FALSE,CK127*'Assumptions&amp;Data'!$H$120, CK127*(Schedule!$O$33)*'Assumptions&amp;Data'!$H$112)</f>
        <v>0</v>
      </c>
      <c r="CL147" s="51">
        <f>IF($C$132=FALSE,CL127*'Assumptions&amp;Data'!$H$120, CL127*(Schedule!$O$33)*'Assumptions&amp;Data'!$H$112)</f>
        <v>0</v>
      </c>
      <c r="CM147" s="51">
        <f>IF($C$132=FALSE,CM127*'Assumptions&amp;Data'!$H$120, CM127*(Schedule!$O$33)*'Assumptions&amp;Data'!$H$112)</f>
        <v>0</v>
      </c>
      <c r="CN147" s="51">
        <f>IF($C$132=FALSE,CN127*'Assumptions&amp;Data'!$H$120, CN127*(Schedule!$O$33)*'Assumptions&amp;Data'!$H$112)</f>
        <v>0</v>
      </c>
      <c r="CO147" s="51">
        <f>IF($C$132=FALSE,CO127*'Assumptions&amp;Data'!$H$120, CO127*(Schedule!$O$33)*'Assumptions&amp;Data'!$H$112)</f>
        <v>0</v>
      </c>
      <c r="CP147" s="51">
        <f>IF($C$132=FALSE,CP127*'Assumptions&amp;Data'!$H$120, CP127*(Schedule!$O$33)*'Assumptions&amp;Data'!$H$112)</f>
        <v>0</v>
      </c>
      <c r="CQ147" s="51">
        <f>IF($C$132=FALSE,CQ127*'Assumptions&amp;Data'!$H$120, CQ127*(Schedule!$O$33)*'Assumptions&amp;Data'!$H$112)</f>
        <v>0</v>
      </c>
      <c r="CR147" s="51">
        <f>IF($C$132=FALSE,CR127*'Assumptions&amp;Data'!$H$120, CR127*(Schedule!$O$33)*'Assumptions&amp;Data'!$H$112)</f>
        <v>0</v>
      </c>
      <c r="CS147" s="51">
        <f>IF($C$132=FALSE,CS127*'Assumptions&amp;Data'!$H$120, CS127*(Schedule!$O$33)*'Assumptions&amp;Data'!$H$112)</f>
        <v>0</v>
      </c>
      <c r="CT147" s="51">
        <f>IF($C$132=FALSE,CT127*'Assumptions&amp;Data'!$H$120, CT127*(Schedule!$O$33)*'Assumptions&amp;Data'!$H$112)</f>
        <v>0</v>
      </c>
      <c r="CU147" s="51">
        <f>IF($C$132=FALSE,CU127*'Assumptions&amp;Data'!$H$120, CU127*(Schedule!$O$33)*'Assumptions&amp;Data'!$H$112)</f>
        <v>0</v>
      </c>
      <c r="CV147" s="51">
        <f>IF($C$132=FALSE,CV127*'Assumptions&amp;Data'!$H$120, CV127*(Schedule!$O$33)*'Assumptions&amp;Data'!$H$112)</f>
        <v>0</v>
      </c>
      <c r="CW147" s="51">
        <f>IF($C$132=FALSE,CW127*'Assumptions&amp;Data'!$H$120, CW127*(Schedule!$O$33)*'Assumptions&amp;Data'!$H$112)</f>
        <v>0</v>
      </c>
      <c r="CX147" s="51">
        <f>IF($C$132=FALSE,CX127*'Assumptions&amp;Data'!$H$120, CX127*(Schedule!$O$33)*'Assumptions&amp;Data'!$H$112)</f>
        <v>0</v>
      </c>
      <c r="CY147" s="51">
        <f>IF($C$132=FALSE,CY127*'Assumptions&amp;Data'!$H$120, CY127*(Schedule!$O$33)*'Assumptions&amp;Data'!$H$112)</f>
        <v>0</v>
      </c>
      <c r="CZ147" s="51">
        <f>IF($C$132=FALSE,CZ127*'Assumptions&amp;Data'!$H$120, CZ127*(Schedule!$O$33)*'Assumptions&amp;Data'!$H$112)</f>
        <v>0</v>
      </c>
      <c r="DA147" s="51">
        <f>IF($C$132=FALSE,DA127*'Assumptions&amp;Data'!$H$120, DA127*(Schedule!$O$33)*'Assumptions&amp;Data'!$H$112)</f>
        <v>0</v>
      </c>
      <c r="DB147" s="51">
        <f>IF($C$132=FALSE,DB127*'Assumptions&amp;Data'!$H$120, DB127*(Schedule!$O$33)*'Assumptions&amp;Data'!$H$112)</f>
        <v>0</v>
      </c>
      <c r="DC147" s="51">
        <f>IF($C$132=FALSE,DC127*'Assumptions&amp;Data'!$H$120, DC127*(Schedule!$O$33)*'Assumptions&amp;Data'!$H$112)</f>
        <v>0</v>
      </c>
      <c r="DD147" s="51">
        <f>IF($C$132=FALSE,DD127*'Assumptions&amp;Data'!$H$120, DD127*(Schedule!$O$33)*'Assumptions&amp;Data'!$H$112)</f>
        <v>0</v>
      </c>
      <c r="DE147" s="51">
        <f>IF($C$132=FALSE,DE127*'Assumptions&amp;Data'!$H$120, DE127*(Schedule!$O$33)*'Assumptions&amp;Data'!$H$112)</f>
        <v>0</v>
      </c>
      <c r="DF147" s="51">
        <f>IF($C$132=FALSE,DF127*'Assumptions&amp;Data'!$H$120, DF127*(Schedule!$O$33)*'Assumptions&amp;Data'!$H$112)</f>
        <v>0</v>
      </c>
      <c r="DG147" s="51">
        <f>IF($C$132=FALSE,DG127*'Assumptions&amp;Data'!$H$120, DG127*(Schedule!$O$33)*'Assumptions&amp;Data'!$H$112)</f>
        <v>0</v>
      </c>
      <c r="DH147" s="51">
        <f>IF($C$132=FALSE,DH127*'Assumptions&amp;Data'!$H$120, DH127*(Schedule!$O$33)*'Assumptions&amp;Data'!$H$112)</f>
        <v>0</v>
      </c>
      <c r="DI147" s="51">
        <f>IF($C$132=FALSE,DI127*'Assumptions&amp;Data'!$H$120, DI127*(Schedule!$O$33)*'Assumptions&amp;Data'!$H$112)</f>
        <v>0</v>
      </c>
      <c r="DJ147" s="51">
        <f>IF($C$132=FALSE,DJ127*'Assumptions&amp;Data'!$H$120, DJ127*(Schedule!$O$33)*'Assumptions&amp;Data'!$H$112)</f>
        <v>0</v>
      </c>
      <c r="DK147" s="51">
        <f>IF($C$132=FALSE,DK127*'Assumptions&amp;Data'!$H$120, DK127*(Schedule!$O$33)*'Assumptions&amp;Data'!$H$112)</f>
        <v>0</v>
      </c>
      <c r="DL147" s="51">
        <f>IF($C$132=FALSE,DL127*'Assumptions&amp;Data'!$H$120, DL127*(Schedule!$O$33)*'Assumptions&amp;Data'!$H$112)</f>
        <v>0</v>
      </c>
      <c r="DM147" s="51">
        <f>IF($C$132=FALSE,DM127*'Assumptions&amp;Data'!$H$120, DM127*(Schedule!$O$33)*'Assumptions&amp;Data'!$H$112)</f>
        <v>0</v>
      </c>
      <c r="DN147" s="51">
        <f>IF($C$132=FALSE,DN127*'Assumptions&amp;Data'!$H$120, DN127*(Schedule!$O$33)*'Assumptions&amp;Data'!$H$112)</f>
        <v>0</v>
      </c>
      <c r="DO147" s="51">
        <f>IF($C$132=FALSE,DO127*'Assumptions&amp;Data'!$H$120, DO127*(Schedule!$O$33)*'Assumptions&amp;Data'!$H$112)</f>
        <v>0</v>
      </c>
      <c r="DP147" s="51">
        <f>IF($C$132=FALSE,DP127*'Assumptions&amp;Data'!$H$120, DP127*(Schedule!$O$33)*'Assumptions&amp;Data'!$H$112)</f>
        <v>0</v>
      </c>
      <c r="DQ147" s="51">
        <f>IF($C$132=FALSE,DQ127*'Assumptions&amp;Data'!$H$120, DQ127*(Schedule!$O$33)*'Assumptions&amp;Data'!$H$112)</f>
        <v>0</v>
      </c>
      <c r="DR147" s="51">
        <f>IF($C$132=FALSE,DR127*'Assumptions&amp;Data'!$H$120, DR127*(Schedule!$O$33)*'Assumptions&amp;Data'!$H$112)</f>
        <v>0</v>
      </c>
      <c r="DS147" s="51">
        <f>IF($C$132=FALSE,DS127*'Assumptions&amp;Data'!$H$120, DS127*(Schedule!$O$33)*'Assumptions&amp;Data'!$H$112)</f>
        <v>0</v>
      </c>
      <c r="DT147" s="51">
        <f>IF($C$132=FALSE,DT127*'Assumptions&amp;Data'!$H$120, DT127*(Schedule!$O$33)*'Assumptions&amp;Data'!$H$112)</f>
        <v>0</v>
      </c>
      <c r="DU147" s="51">
        <f>IF($C$132=FALSE,DU127*'Assumptions&amp;Data'!$H$120, DU127*(Schedule!$O$33)*'Assumptions&amp;Data'!$H$112)</f>
        <v>0</v>
      </c>
      <c r="DV147" s="51">
        <f>IF($C$132=FALSE,DV127*'Assumptions&amp;Data'!$H$120, DV127*(Schedule!$O$33)*'Assumptions&amp;Data'!$H$112)</f>
        <v>0</v>
      </c>
      <c r="DW147" s="51">
        <f>IF($C$132=FALSE,DW127*'Assumptions&amp;Data'!$H$120, DW127*(Schedule!$O$33)*'Assumptions&amp;Data'!$H$112)</f>
        <v>0</v>
      </c>
      <c r="DX147" s="51">
        <f>IF($C$132=FALSE,DX127*'Assumptions&amp;Data'!$H$120, DX127*(Schedule!$O$33)*'Assumptions&amp;Data'!$H$112)</f>
        <v>0</v>
      </c>
      <c r="DY147" s="51">
        <f>IF($C$132=FALSE,DY127*'Assumptions&amp;Data'!$H$120, DY127*(Schedule!$O$33)*'Assumptions&amp;Data'!$H$112)</f>
        <v>0</v>
      </c>
      <c r="DZ147" s="51">
        <f>IF($C$132=FALSE,DZ127*'Assumptions&amp;Data'!$H$120, DZ127*(Schedule!$O$33)*'Assumptions&amp;Data'!$H$112)</f>
        <v>0</v>
      </c>
      <c r="EA147" s="51">
        <f>IF($C$132=FALSE,EA127*'Assumptions&amp;Data'!$H$120, EA127*(Schedule!$O$33)*'Assumptions&amp;Data'!$H$112)</f>
        <v>0</v>
      </c>
      <c r="EB147" s="51">
        <f>IF($C$132=FALSE,EB127*'Assumptions&amp;Data'!$H$120, EB127*(Schedule!$O$33)*'Assumptions&amp;Data'!$H$112)</f>
        <v>0</v>
      </c>
      <c r="EC147" s="51">
        <f>IF($C$132=FALSE,EC127*'Assumptions&amp;Data'!$H$120, EC127*(Schedule!$O$33)*'Assumptions&amp;Data'!$H$112)</f>
        <v>0</v>
      </c>
      <c r="ED147" s="51">
        <f>IF($C$132=FALSE,ED127*'Assumptions&amp;Data'!$H$120, ED127*(Schedule!$O$33)*'Assumptions&amp;Data'!$H$112)</f>
        <v>0</v>
      </c>
      <c r="EE147" s="51">
        <f>IF($C$132=FALSE,EE127*'Assumptions&amp;Data'!$H$120, EE127*(Schedule!$O$33)*'Assumptions&amp;Data'!$H$112)</f>
        <v>0</v>
      </c>
      <c r="EF147" s="51">
        <f>IF($C$132=FALSE,EF127*'Assumptions&amp;Data'!$H$120, EF127*(Schedule!$O$33)*'Assumptions&amp;Data'!$H$112)</f>
        <v>0</v>
      </c>
      <c r="EG147" s="51">
        <f>IF($C$132=FALSE,EG127*'Assumptions&amp;Data'!$H$120, EG127*(Schedule!$O$33)*'Assumptions&amp;Data'!$H$112)</f>
        <v>0</v>
      </c>
      <c r="EH147" s="51">
        <f>IF($C$132=FALSE,EH127*'Assumptions&amp;Data'!$H$120, EH127*(Schedule!$O$33)*'Assumptions&amp;Data'!$H$112)</f>
        <v>0</v>
      </c>
      <c r="EI147" s="51">
        <f>IF($C$132=FALSE,EI127*'Assumptions&amp;Data'!$H$120, EI127*(Schedule!$O$33)*'Assumptions&amp;Data'!$H$112)</f>
        <v>0</v>
      </c>
      <c r="EJ147" s="51">
        <f>IF($C$132=FALSE,EJ127*'Assumptions&amp;Data'!$H$120, EJ127*(Schedule!$O$33)*'Assumptions&amp;Data'!$H$112)</f>
        <v>0</v>
      </c>
      <c r="EK147" s="51">
        <f>IF($C$132=FALSE,EK127*'Assumptions&amp;Data'!$H$120, EK127*(Schedule!$O$33)*'Assumptions&amp;Data'!$H$112)</f>
        <v>0</v>
      </c>
      <c r="EL147" s="51">
        <f>IF($C$132=FALSE,EL127*'Assumptions&amp;Data'!$H$120, EL127*(Schedule!$O$33)*'Assumptions&amp;Data'!$H$112)</f>
        <v>0</v>
      </c>
      <c r="EM147" s="51">
        <f>IF($C$132=FALSE,EM127*'Assumptions&amp;Data'!$H$120, EM127*(Schedule!$O$33)*'Assumptions&amp;Data'!$H$112)</f>
        <v>0</v>
      </c>
      <c r="EN147" s="51">
        <f>IF($C$132=FALSE,EN127*'Assumptions&amp;Data'!$H$120, EN127*(Schedule!$O$33)*'Assumptions&amp;Data'!$H$112)</f>
        <v>0</v>
      </c>
      <c r="EO147" s="51">
        <f>IF($C$132=FALSE,EO127*'Assumptions&amp;Data'!$H$120, EO127*(Schedule!$O$33)*'Assumptions&amp;Data'!$H$112)</f>
        <v>0</v>
      </c>
      <c r="EP147" s="51">
        <f>IF($C$132=FALSE,EP127*'Assumptions&amp;Data'!$H$120, EP127*(Schedule!$O$33)*'Assumptions&amp;Data'!$H$112)</f>
        <v>0</v>
      </c>
      <c r="EQ147" s="51">
        <f>IF($C$132=FALSE,EQ127*'Assumptions&amp;Data'!$H$120, EQ127*(Schedule!$O$33)*'Assumptions&amp;Data'!$H$112)</f>
        <v>0</v>
      </c>
      <c r="ER147" s="51">
        <f>IF($C$132=FALSE,ER127*'Assumptions&amp;Data'!$H$120, ER127*(Schedule!$O$33)*'Assumptions&amp;Data'!$H$112)</f>
        <v>0</v>
      </c>
      <c r="ES147" s="51">
        <f>IF($C$132=FALSE,ES127*'Assumptions&amp;Data'!$H$120, ES127*(Schedule!$O$33)*'Assumptions&amp;Data'!$H$112)</f>
        <v>0</v>
      </c>
      <c r="ET147" s="51">
        <f>IF($C$132=FALSE,ET127*'Assumptions&amp;Data'!$H$120, ET127*(Schedule!$O$33)*'Assumptions&amp;Data'!$H$112)</f>
        <v>0</v>
      </c>
      <c r="EU147" s="51">
        <f>IF($C$132=FALSE,EU127*'Assumptions&amp;Data'!$H$120, EU127*(Schedule!$O$33)*'Assumptions&amp;Data'!$H$112)</f>
        <v>0</v>
      </c>
      <c r="EV147" s="51">
        <f>IF($C$132=FALSE,EV127*'Assumptions&amp;Data'!$H$120, EV127*(Schedule!$O$33)*'Assumptions&amp;Data'!$H$112)</f>
        <v>0</v>
      </c>
      <c r="EW147" s="51">
        <f>IF($C$132=FALSE,EW127*'Assumptions&amp;Data'!$H$120, EW127*(Schedule!$O$33)*'Assumptions&amp;Data'!$H$112)</f>
        <v>0</v>
      </c>
      <c r="EX147" s="51">
        <f>IF($C$132=FALSE,EX127*'Assumptions&amp;Data'!$H$120, EX127*(Schedule!$O$33)*'Assumptions&amp;Data'!$H$112)</f>
        <v>0</v>
      </c>
      <c r="EY147" s="51">
        <f>IF($C$132=FALSE,EY127*'Assumptions&amp;Data'!$H$120, EY127*(Schedule!$O$33)*'Assumptions&amp;Data'!$H$112)</f>
        <v>0</v>
      </c>
      <c r="EZ147" s="51">
        <f>IF($C$132=FALSE,EZ127*'Assumptions&amp;Data'!$H$120, EZ127*(Schedule!$O$33)*'Assumptions&amp;Data'!$H$112)</f>
        <v>0</v>
      </c>
      <c r="FA147" s="51">
        <f>IF($C$132=FALSE,FA127*'Assumptions&amp;Data'!$H$120, FA127*(Schedule!$O$33)*'Assumptions&amp;Data'!$H$112)</f>
        <v>0</v>
      </c>
      <c r="FB147" s="51">
        <f>IF($C$132=FALSE,FB127*'Assumptions&amp;Data'!$H$120, FB127*(Schedule!$O$33)*'Assumptions&amp;Data'!$H$112)</f>
        <v>0</v>
      </c>
      <c r="FC147" s="51">
        <f>IF($C$132=FALSE,FC127*'Assumptions&amp;Data'!$H$120, FC127*(Schedule!$O$33)*'Assumptions&amp;Data'!$H$112)</f>
        <v>0</v>
      </c>
      <c r="FD147" s="51">
        <f>IF($C$132=FALSE,FD127*'Assumptions&amp;Data'!$H$120, FD127*(Schedule!$O$33)*'Assumptions&amp;Data'!$H$112)</f>
        <v>0</v>
      </c>
      <c r="FE147" s="51">
        <f>IF($C$132=FALSE,FE127*'Assumptions&amp;Data'!$H$120, FE127*(Schedule!$O$33)*'Assumptions&amp;Data'!$H$112)</f>
        <v>0</v>
      </c>
      <c r="FF147" s="51">
        <f>IF($C$132=FALSE,FF127*'Assumptions&amp;Data'!$H$120, FF127*(Schedule!$O$33)*'Assumptions&amp;Data'!$H$112)</f>
        <v>0</v>
      </c>
      <c r="FG147" s="51">
        <f>IF($C$132=FALSE,FG127*'Assumptions&amp;Data'!$H$120, FG127*(Schedule!$O$33)*'Assumptions&amp;Data'!$H$112)</f>
        <v>0</v>
      </c>
      <c r="FH147" s="51">
        <f>IF($C$132=FALSE,FH127*'Assumptions&amp;Data'!$H$120, FH127*(Schedule!$O$33)*'Assumptions&amp;Data'!$H$112)</f>
        <v>0</v>
      </c>
      <c r="FI147" s="51">
        <f>IF($C$132=FALSE,FI127*'Assumptions&amp;Data'!$H$120, FI127*(Schedule!$O$33)*'Assumptions&amp;Data'!$H$112)</f>
        <v>0</v>
      </c>
      <c r="FJ147" s="51">
        <f>IF($C$132=FALSE,FJ127*'Assumptions&amp;Data'!$H$120, FJ127*(Schedule!$O$33)*'Assumptions&amp;Data'!$H$112)</f>
        <v>0</v>
      </c>
      <c r="FK147" s="51">
        <f>IF($C$132=FALSE,FK127*'Assumptions&amp;Data'!$H$120, FK127*(Schedule!$O$33)*'Assumptions&amp;Data'!$H$112)</f>
        <v>0</v>
      </c>
      <c r="FL147" s="51">
        <f>IF($C$132=FALSE,FL127*'Assumptions&amp;Data'!$H$120, FL127*(Schedule!$O$33)*'Assumptions&amp;Data'!$H$112)</f>
        <v>0</v>
      </c>
      <c r="FM147" s="51">
        <f>IF($C$132=FALSE,FM127*'Assumptions&amp;Data'!$H$120, FM127*(Schedule!$O$33)*'Assumptions&amp;Data'!$H$112)</f>
        <v>0</v>
      </c>
      <c r="FN147" s="51">
        <f>IF($C$132=FALSE,FN127*'Assumptions&amp;Data'!$H$120, FN127*(Schedule!$O$33)*'Assumptions&amp;Data'!$H$112)</f>
        <v>0</v>
      </c>
      <c r="FO147" s="51">
        <f>IF($C$132=FALSE,FO127*'Assumptions&amp;Data'!$H$120, FO127*(Schedule!$O$33)*'Assumptions&amp;Data'!$H$112)</f>
        <v>0</v>
      </c>
    </row>
    <row r="148" spans="2:171" x14ac:dyDescent="0.3">
      <c r="F148" s="148"/>
      <c r="G148" s="148"/>
      <c r="H148" s="148"/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8"/>
      <c r="W148" s="148"/>
      <c r="X148" s="148"/>
      <c r="Y148" s="148"/>
      <c r="Z148" s="148"/>
      <c r="AA148" s="148"/>
      <c r="AB148" s="148"/>
      <c r="AC148" s="148"/>
      <c r="AD148" s="148"/>
      <c r="AE148" s="148"/>
      <c r="AF148" s="148"/>
      <c r="AG148" s="148"/>
      <c r="AH148" s="148"/>
      <c r="AI148" s="148"/>
      <c r="AJ148" s="148"/>
      <c r="AK148" s="148"/>
      <c r="AL148" s="148"/>
      <c r="AM148" s="148"/>
      <c r="AN148" s="148"/>
      <c r="AO148" s="148"/>
      <c r="AP148" s="148"/>
      <c r="AQ148" s="148"/>
      <c r="AR148" s="148"/>
      <c r="AS148" s="148"/>
      <c r="AT148" s="148"/>
      <c r="AU148" s="148"/>
      <c r="AV148" s="148"/>
      <c r="AW148" s="148"/>
      <c r="AX148" s="148"/>
      <c r="AY148" s="148"/>
      <c r="AZ148" s="148"/>
      <c r="BA148" s="148"/>
      <c r="BB148" s="148"/>
      <c r="BC148" s="148"/>
      <c r="BD148" s="148"/>
      <c r="BE148" s="148"/>
      <c r="BF148" s="148"/>
      <c r="BG148" s="148"/>
      <c r="BH148" s="148"/>
      <c r="BI148" s="148"/>
      <c r="BJ148" s="148"/>
      <c r="BK148" s="148"/>
      <c r="BL148" s="148"/>
      <c r="BM148" s="148"/>
      <c r="BN148" s="148"/>
      <c r="BO148" s="148"/>
      <c r="BP148" s="148"/>
      <c r="BQ148" s="148"/>
      <c r="BR148" s="148"/>
      <c r="BS148" s="148"/>
      <c r="BT148" s="148"/>
      <c r="BU148" s="148"/>
      <c r="BV148" s="148"/>
      <c r="BW148" s="148"/>
      <c r="BX148" s="148"/>
      <c r="BY148" s="148"/>
      <c r="BZ148" s="148"/>
      <c r="CA148" s="148"/>
      <c r="CB148" s="148"/>
      <c r="CC148" s="148"/>
      <c r="CD148" s="148"/>
      <c r="CE148" s="148"/>
      <c r="CF148" s="148"/>
      <c r="CG148" s="148"/>
      <c r="CH148" s="148"/>
      <c r="CI148" s="148"/>
      <c r="CJ148" s="148"/>
      <c r="CK148" s="148"/>
      <c r="CL148" s="148"/>
      <c r="CM148" s="148"/>
      <c r="CN148" s="148"/>
      <c r="CO148" s="148"/>
      <c r="CP148" s="148"/>
      <c r="CQ148" s="148"/>
      <c r="CR148" s="148"/>
      <c r="CS148" s="148"/>
      <c r="CT148" s="148"/>
      <c r="CU148" s="148"/>
      <c r="CV148" s="148"/>
      <c r="CW148" s="148"/>
      <c r="CX148" s="148"/>
      <c r="CY148" s="148"/>
      <c r="CZ148" s="148"/>
      <c r="DA148" s="148"/>
      <c r="DB148" s="148"/>
      <c r="DC148" s="148"/>
      <c r="DD148" s="148"/>
      <c r="DE148" s="148"/>
      <c r="DF148" s="148"/>
      <c r="DG148" s="148"/>
      <c r="DH148" s="148"/>
      <c r="DI148" s="148"/>
      <c r="DJ148" s="148"/>
      <c r="DK148" s="148"/>
      <c r="DL148" s="148"/>
      <c r="DM148" s="148"/>
      <c r="DN148" s="148"/>
      <c r="DO148" s="148"/>
      <c r="DP148" s="148"/>
      <c r="DQ148" s="148"/>
      <c r="DR148" s="148"/>
      <c r="DS148" s="148"/>
      <c r="DT148" s="148"/>
      <c r="DU148" s="148"/>
      <c r="DV148" s="148"/>
      <c r="DW148" s="148"/>
      <c r="DX148" s="148"/>
      <c r="DY148" s="148"/>
      <c r="DZ148" s="148"/>
      <c r="EA148" s="148"/>
      <c r="EB148" s="148"/>
      <c r="EC148" s="148"/>
      <c r="ED148" s="148"/>
      <c r="EE148" s="148"/>
      <c r="EF148" s="148"/>
      <c r="EG148" s="148"/>
      <c r="EH148" s="148"/>
      <c r="EI148" s="148"/>
      <c r="EJ148" s="148"/>
      <c r="EK148" s="148"/>
      <c r="EL148" s="148"/>
      <c r="EM148" s="148"/>
      <c r="EN148" s="148"/>
      <c r="EO148" s="148"/>
      <c r="EP148" s="148"/>
      <c r="EQ148" s="148"/>
      <c r="ER148" s="148"/>
      <c r="ES148" s="148"/>
      <c r="ET148" s="148"/>
      <c r="EU148" s="148"/>
      <c r="EV148" s="148"/>
      <c r="EW148" s="148"/>
      <c r="EX148" s="148"/>
      <c r="EY148" s="148"/>
      <c r="EZ148" s="148"/>
      <c r="FA148" s="148"/>
      <c r="FB148" s="148"/>
      <c r="FC148" s="148"/>
      <c r="FD148" s="148"/>
      <c r="FE148" s="148"/>
      <c r="FF148" s="148"/>
      <c r="FG148" s="148"/>
      <c r="FH148" s="148"/>
      <c r="FI148" s="148"/>
      <c r="FJ148" s="148"/>
      <c r="FK148" s="148"/>
      <c r="FL148" s="148"/>
      <c r="FM148" s="148"/>
      <c r="FN148" s="148"/>
      <c r="FO148" s="148"/>
    </row>
    <row r="149" spans="2:171" x14ac:dyDescent="0.3">
      <c r="B149" s="57" t="str">
        <f>B82</f>
        <v>4 BHK  + S</v>
      </c>
      <c r="C149" s="57" t="s">
        <v>112</v>
      </c>
      <c r="D149" s="118">
        <f>SUM(F149:FO149)</f>
        <v>789556.48831037723</v>
      </c>
      <c r="E149" s="57"/>
      <c r="F149" s="164">
        <f>SUM(F150:F152)</f>
        <v>0</v>
      </c>
      <c r="G149" s="164">
        <f t="shared" ref="G149:BR149" si="237">SUM(G150:G152)</f>
        <v>0</v>
      </c>
      <c r="H149" s="164">
        <f t="shared" si="237"/>
        <v>0</v>
      </c>
      <c r="I149" s="164">
        <f t="shared" si="237"/>
        <v>0</v>
      </c>
      <c r="J149" s="164">
        <f t="shared" si="237"/>
        <v>0</v>
      </c>
      <c r="K149" s="164">
        <f t="shared" si="237"/>
        <v>0</v>
      </c>
      <c r="L149" s="164">
        <f t="shared" si="237"/>
        <v>0</v>
      </c>
      <c r="M149" s="164">
        <f t="shared" si="237"/>
        <v>0</v>
      </c>
      <c r="N149" s="164">
        <f t="shared" si="237"/>
        <v>4934.7280519398628</v>
      </c>
      <c r="O149" s="164">
        <f t="shared" si="237"/>
        <v>4934.7280519398628</v>
      </c>
      <c r="P149" s="164">
        <f t="shared" si="237"/>
        <v>4934.7280519398628</v>
      </c>
      <c r="Q149" s="164">
        <f t="shared" si="237"/>
        <v>4934.7280519398628</v>
      </c>
      <c r="R149" s="164">
        <f t="shared" si="237"/>
        <v>4934.7280519398628</v>
      </c>
      <c r="S149" s="164">
        <f t="shared" si="237"/>
        <v>4934.7280519398628</v>
      </c>
      <c r="T149" s="164">
        <f t="shared" si="237"/>
        <v>4934.7280519398628</v>
      </c>
      <c r="U149" s="164">
        <f t="shared" si="237"/>
        <v>4934.7280519398628</v>
      </c>
      <c r="V149" s="164">
        <f t="shared" si="237"/>
        <v>4934.7280519398628</v>
      </c>
      <c r="W149" s="164">
        <f t="shared" si="237"/>
        <v>4934.7280519398628</v>
      </c>
      <c r="X149" s="164">
        <f t="shared" si="237"/>
        <v>4934.7280519398628</v>
      </c>
      <c r="Y149" s="164">
        <f t="shared" si="237"/>
        <v>4934.7280519398628</v>
      </c>
      <c r="Z149" s="164">
        <f t="shared" si="237"/>
        <v>10856.401714267698</v>
      </c>
      <c r="AA149" s="164">
        <f t="shared" si="237"/>
        <v>10856.401714267698</v>
      </c>
      <c r="AB149" s="164">
        <f t="shared" si="237"/>
        <v>11843.347324655671</v>
      </c>
      <c r="AC149" s="164">
        <f t="shared" si="237"/>
        <v>11843.347324655671</v>
      </c>
      <c r="AD149" s="164">
        <f t="shared" si="237"/>
        <v>11843.347324655671</v>
      </c>
      <c r="AE149" s="164">
        <f t="shared" si="237"/>
        <v>11843.347324655671</v>
      </c>
      <c r="AF149" s="164">
        <f t="shared" si="237"/>
        <v>11843.347324655671</v>
      </c>
      <c r="AG149" s="164">
        <f t="shared" si="237"/>
        <v>11843.347324655671</v>
      </c>
      <c r="AH149" s="164">
        <f t="shared" si="237"/>
        <v>11843.347324655671</v>
      </c>
      <c r="AI149" s="164">
        <f t="shared" si="237"/>
        <v>11843.347324655671</v>
      </c>
      <c r="AJ149" s="164">
        <f t="shared" si="237"/>
        <v>11843.347324655671</v>
      </c>
      <c r="AK149" s="164">
        <f t="shared" si="237"/>
        <v>11843.347324655671</v>
      </c>
      <c r="AL149" s="164">
        <f t="shared" si="237"/>
        <v>20725.857818147422</v>
      </c>
      <c r="AM149" s="164">
        <f t="shared" si="237"/>
        <v>20725.857818147422</v>
      </c>
      <c r="AN149" s="164">
        <f t="shared" si="237"/>
        <v>21910.192550612992</v>
      </c>
      <c r="AO149" s="164">
        <f t="shared" si="237"/>
        <v>21910.192550612992</v>
      </c>
      <c r="AP149" s="164">
        <f t="shared" si="237"/>
        <v>25857.974992164884</v>
      </c>
      <c r="AQ149" s="164">
        <f t="shared" si="237"/>
        <v>25857.974992164884</v>
      </c>
      <c r="AR149" s="164">
        <f t="shared" si="237"/>
        <v>25857.974992164884</v>
      </c>
      <c r="AS149" s="164">
        <f t="shared" si="237"/>
        <v>25857.974992164884</v>
      </c>
      <c r="AT149" s="164">
        <f t="shared" si="237"/>
        <v>21910.192550612883</v>
      </c>
      <c r="AU149" s="164">
        <f t="shared" si="237"/>
        <v>15988.518888285154</v>
      </c>
      <c r="AV149" s="164">
        <f t="shared" si="237"/>
        <v>15988.518888285154</v>
      </c>
      <c r="AW149" s="164">
        <f t="shared" si="237"/>
        <v>15988.518888285154</v>
      </c>
      <c r="AX149" s="164">
        <f t="shared" si="237"/>
        <v>15988.518888285154</v>
      </c>
      <c r="AY149" s="164">
        <f t="shared" si="237"/>
        <v>15988.518888285154</v>
      </c>
      <c r="AZ149" s="164">
        <f t="shared" si="237"/>
        <v>15988.518888285154</v>
      </c>
      <c r="BA149" s="164">
        <f t="shared" si="237"/>
        <v>15988.518888285154</v>
      </c>
      <c r="BB149" s="164">
        <f t="shared" si="237"/>
        <v>20725.857818147422</v>
      </c>
      <c r="BC149" s="164">
        <f t="shared" si="237"/>
        <v>20725.857818147422</v>
      </c>
      <c r="BD149" s="164">
        <f t="shared" si="237"/>
        <v>20725.857818147422</v>
      </c>
      <c r="BE149" s="164">
        <f t="shared" si="237"/>
        <v>20725.857818147422</v>
      </c>
      <c r="BF149" s="164">
        <f t="shared" si="237"/>
        <v>15988.518888285031</v>
      </c>
      <c r="BG149" s="164">
        <f t="shared" si="237"/>
        <v>8882.5104934917526</v>
      </c>
      <c r="BH149" s="164">
        <f t="shared" si="237"/>
        <v>8882.5104934917526</v>
      </c>
      <c r="BI149" s="164">
        <f t="shared" si="237"/>
        <v>8882.5104934917526</v>
      </c>
      <c r="BJ149" s="164">
        <f t="shared" si="237"/>
        <v>10659.012592190102</v>
      </c>
      <c r="BK149" s="164">
        <f t="shared" si="237"/>
        <v>10659.012592190102</v>
      </c>
      <c r="BL149" s="164">
        <f t="shared" si="237"/>
        <v>10659.012592190102</v>
      </c>
      <c r="BM149" s="164">
        <f t="shared" si="237"/>
        <v>10659.012592190102</v>
      </c>
      <c r="BN149" s="164">
        <f t="shared" si="237"/>
        <v>10659.012592190102</v>
      </c>
      <c r="BO149" s="164">
        <f t="shared" si="237"/>
        <v>10659.012592190102</v>
      </c>
      <c r="BP149" s="164">
        <f t="shared" si="237"/>
        <v>10659.012592190102</v>
      </c>
      <c r="BQ149" s="164">
        <f t="shared" si="237"/>
        <v>10659.012592190102</v>
      </c>
      <c r="BR149" s="164">
        <f t="shared" si="237"/>
        <v>10659.012592190102</v>
      </c>
      <c r="BS149" s="164">
        <f t="shared" ref="BS149:ED149" si="238">SUM(BS150:BS152)</f>
        <v>10659.012592190102</v>
      </c>
      <c r="BT149" s="164">
        <f t="shared" si="238"/>
        <v>10659.012592190102</v>
      </c>
      <c r="BU149" s="164">
        <f t="shared" si="238"/>
        <v>10659.012592190102</v>
      </c>
      <c r="BV149" s="164">
        <f t="shared" si="238"/>
        <v>14212.016789586618</v>
      </c>
      <c r="BW149" s="164">
        <f t="shared" si="238"/>
        <v>0</v>
      </c>
      <c r="BX149" s="164">
        <f t="shared" si="238"/>
        <v>0</v>
      </c>
      <c r="BY149" s="164">
        <f t="shared" si="238"/>
        <v>0</v>
      </c>
      <c r="BZ149" s="164">
        <f t="shared" si="238"/>
        <v>0</v>
      </c>
      <c r="CA149" s="164">
        <f t="shared" si="238"/>
        <v>0</v>
      </c>
      <c r="CB149" s="164">
        <f t="shared" si="238"/>
        <v>0</v>
      </c>
      <c r="CC149" s="164">
        <f t="shared" si="238"/>
        <v>0</v>
      </c>
      <c r="CD149" s="164">
        <f t="shared" si="238"/>
        <v>0</v>
      </c>
      <c r="CE149" s="164">
        <f t="shared" si="238"/>
        <v>0</v>
      </c>
      <c r="CF149" s="164">
        <f t="shared" si="238"/>
        <v>0</v>
      </c>
      <c r="CG149" s="164">
        <f t="shared" si="238"/>
        <v>0</v>
      </c>
      <c r="CH149" s="164">
        <f t="shared" si="238"/>
        <v>0</v>
      </c>
      <c r="CI149" s="164">
        <f t="shared" si="238"/>
        <v>0</v>
      </c>
      <c r="CJ149" s="164">
        <f t="shared" si="238"/>
        <v>0</v>
      </c>
      <c r="CK149" s="164">
        <f t="shared" si="238"/>
        <v>0</v>
      </c>
      <c r="CL149" s="164">
        <f t="shared" si="238"/>
        <v>0</v>
      </c>
      <c r="CM149" s="164">
        <f t="shared" si="238"/>
        <v>0</v>
      </c>
      <c r="CN149" s="164">
        <f t="shared" si="238"/>
        <v>0</v>
      </c>
      <c r="CO149" s="164">
        <f t="shared" si="238"/>
        <v>0</v>
      </c>
      <c r="CP149" s="164">
        <f t="shared" si="238"/>
        <v>0</v>
      </c>
      <c r="CQ149" s="164">
        <f t="shared" si="238"/>
        <v>0</v>
      </c>
      <c r="CR149" s="164">
        <f t="shared" si="238"/>
        <v>0</v>
      </c>
      <c r="CS149" s="164">
        <f t="shared" si="238"/>
        <v>0</v>
      </c>
      <c r="CT149" s="164">
        <f t="shared" si="238"/>
        <v>0</v>
      </c>
      <c r="CU149" s="164">
        <f t="shared" si="238"/>
        <v>0</v>
      </c>
      <c r="CV149" s="164">
        <f t="shared" si="238"/>
        <v>0</v>
      </c>
      <c r="CW149" s="164">
        <f t="shared" si="238"/>
        <v>0</v>
      </c>
      <c r="CX149" s="164">
        <f t="shared" si="238"/>
        <v>0</v>
      </c>
      <c r="CY149" s="164">
        <f t="shared" si="238"/>
        <v>0</v>
      </c>
      <c r="CZ149" s="164">
        <f t="shared" si="238"/>
        <v>0</v>
      </c>
      <c r="DA149" s="164">
        <f t="shared" si="238"/>
        <v>0</v>
      </c>
      <c r="DB149" s="164">
        <f t="shared" si="238"/>
        <v>0</v>
      </c>
      <c r="DC149" s="164">
        <f t="shared" si="238"/>
        <v>0</v>
      </c>
      <c r="DD149" s="164">
        <f t="shared" si="238"/>
        <v>0</v>
      </c>
      <c r="DE149" s="164">
        <f t="shared" si="238"/>
        <v>0</v>
      </c>
      <c r="DF149" s="164">
        <f t="shared" si="238"/>
        <v>0</v>
      </c>
      <c r="DG149" s="164">
        <f t="shared" si="238"/>
        <v>0</v>
      </c>
      <c r="DH149" s="164">
        <f t="shared" si="238"/>
        <v>0</v>
      </c>
      <c r="DI149" s="164">
        <f t="shared" si="238"/>
        <v>0</v>
      </c>
      <c r="DJ149" s="164">
        <f t="shared" si="238"/>
        <v>0</v>
      </c>
      <c r="DK149" s="164">
        <f t="shared" si="238"/>
        <v>0</v>
      </c>
      <c r="DL149" s="164">
        <f t="shared" si="238"/>
        <v>0</v>
      </c>
      <c r="DM149" s="164">
        <f t="shared" si="238"/>
        <v>0</v>
      </c>
      <c r="DN149" s="164">
        <f t="shared" si="238"/>
        <v>0</v>
      </c>
      <c r="DO149" s="164">
        <f t="shared" si="238"/>
        <v>0</v>
      </c>
      <c r="DP149" s="164">
        <f t="shared" si="238"/>
        <v>0</v>
      </c>
      <c r="DQ149" s="164">
        <f t="shared" si="238"/>
        <v>0</v>
      </c>
      <c r="DR149" s="164">
        <f t="shared" si="238"/>
        <v>0</v>
      </c>
      <c r="DS149" s="164">
        <f t="shared" si="238"/>
        <v>0</v>
      </c>
      <c r="DT149" s="164">
        <f t="shared" si="238"/>
        <v>0</v>
      </c>
      <c r="DU149" s="164">
        <f t="shared" si="238"/>
        <v>0</v>
      </c>
      <c r="DV149" s="164">
        <f t="shared" si="238"/>
        <v>0</v>
      </c>
      <c r="DW149" s="164">
        <f t="shared" si="238"/>
        <v>0</v>
      </c>
      <c r="DX149" s="164">
        <f t="shared" si="238"/>
        <v>0</v>
      </c>
      <c r="DY149" s="164">
        <f t="shared" si="238"/>
        <v>0</v>
      </c>
      <c r="DZ149" s="164">
        <f t="shared" si="238"/>
        <v>0</v>
      </c>
      <c r="EA149" s="164">
        <f t="shared" si="238"/>
        <v>0</v>
      </c>
      <c r="EB149" s="164">
        <f t="shared" si="238"/>
        <v>0</v>
      </c>
      <c r="EC149" s="164">
        <f t="shared" si="238"/>
        <v>0</v>
      </c>
      <c r="ED149" s="164">
        <f t="shared" si="238"/>
        <v>0</v>
      </c>
      <c r="EE149" s="164">
        <f t="shared" ref="EE149:FO149" si="239">SUM(EE150:EE152)</f>
        <v>0</v>
      </c>
      <c r="EF149" s="164">
        <f t="shared" si="239"/>
        <v>0</v>
      </c>
      <c r="EG149" s="164">
        <f t="shared" si="239"/>
        <v>0</v>
      </c>
      <c r="EH149" s="164">
        <f t="shared" si="239"/>
        <v>0</v>
      </c>
      <c r="EI149" s="164">
        <f t="shared" si="239"/>
        <v>0</v>
      </c>
      <c r="EJ149" s="164">
        <f t="shared" si="239"/>
        <v>0</v>
      </c>
      <c r="EK149" s="164">
        <f t="shared" si="239"/>
        <v>0</v>
      </c>
      <c r="EL149" s="164">
        <f t="shared" si="239"/>
        <v>0</v>
      </c>
      <c r="EM149" s="164">
        <f t="shared" si="239"/>
        <v>0</v>
      </c>
      <c r="EN149" s="164">
        <f t="shared" si="239"/>
        <v>0</v>
      </c>
      <c r="EO149" s="164">
        <f t="shared" si="239"/>
        <v>0</v>
      </c>
      <c r="EP149" s="164">
        <f t="shared" si="239"/>
        <v>0</v>
      </c>
      <c r="EQ149" s="164">
        <f t="shared" si="239"/>
        <v>0</v>
      </c>
      <c r="ER149" s="164">
        <f t="shared" si="239"/>
        <v>0</v>
      </c>
      <c r="ES149" s="164">
        <f t="shared" si="239"/>
        <v>0</v>
      </c>
      <c r="ET149" s="164">
        <f t="shared" si="239"/>
        <v>0</v>
      </c>
      <c r="EU149" s="164">
        <f t="shared" si="239"/>
        <v>0</v>
      </c>
      <c r="EV149" s="164">
        <f t="shared" si="239"/>
        <v>0</v>
      </c>
      <c r="EW149" s="164">
        <f t="shared" si="239"/>
        <v>0</v>
      </c>
      <c r="EX149" s="164">
        <f t="shared" si="239"/>
        <v>0</v>
      </c>
      <c r="EY149" s="164">
        <f t="shared" si="239"/>
        <v>0</v>
      </c>
      <c r="EZ149" s="164">
        <f t="shared" si="239"/>
        <v>0</v>
      </c>
      <c r="FA149" s="164">
        <f t="shared" si="239"/>
        <v>0</v>
      </c>
      <c r="FB149" s="164">
        <f t="shared" si="239"/>
        <v>0</v>
      </c>
      <c r="FC149" s="164">
        <f t="shared" si="239"/>
        <v>0</v>
      </c>
      <c r="FD149" s="164">
        <f t="shared" si="239"/>
        <v>0</v>
      </c>
      <c r="FE149" s="164">
        <f t="shared" si="239"/>
        <v>0</v>
      </c>
      <c r="FF149" s="164">
        <f t="shared" si="239"/>
        <v>0</v>
      </c>
      <c r="FG149" s="164">
        <f t="shared" si="239"/>
        <v>0</v>
      </c>
      <c r="FH149" s="164">
        <f t="shared" si="239"/>
        <v>0</v>
      </c>
      <c r="FI149" s="164">
        <f t="shared" si="239"/>
        <v>0</v>
      </c>
      <c r="FJ149" s="164">
        <f t="shared" si="239"/>
        <v>0</v>
      </c>
      <c r="FK149" s="164">
        <f t="shared" si="239"/>
        <v>0</v>
      </c>
      <c r="FL149" s="164">
        <f t="shared" si="239"/>
        <v>0</v>
      </c>
      <c r="FM149" s="164">
        <f t="shared" si="239"/>
        <v>0</v>
      </c>
      <c r="FN149" s="164">
        <f t="shared" si="239"/>
        <v>0</v>
      </c>
      <c r="FO149" s="164">
        <f t="shared" si="239"/>
        <v>0</v>
      </c>
    </row>
    <row r="150" spans="2:171" x14ac:dyDescent="0.3">
      <c r="B150" s="7" t="s">
        <v>108</v>
      </c>
      <c r="C150" s="7" t="s">
        <v>112</v>
      </c>
      <c r="D150" s="53">
        <f>SUM(F150:FO150)</f>
        <v>197389.12207759448</v>
      </c>
      <c r="F150" s="148">
        <f>IF($C$132=FALSE,F125*'Assumptions&amp;Data'!$I$118, F125*(Schedule!$O$34)*'Assumptions&amp;Data'!$I$112)</f>
        <v>0</v>
      </c>
      <c r="G150" s="148">
        <f>IF($C$132=FALSE,G125*'Assumptions&amp;Data'!$I$118, G125*(Schedule!$O$34)*'Assumptions&amp;Data'!$I$112)</f>
        <v>0</v>
      </c>
      <c r="H150" s="148">
        <f>IF($C$132=FALSE,H125*'Assumptions&amp;Data'!$I$118, H125*(Schedule!$O$34)*'Assumptions&amp;Data'!$I$112)</f>
        <v>0</v>
      </c>
      <c r="I150" s="148">
        <f>IF($C$132=FALSE,I125*'Assumptions&amp;Data'!$I$118, I125*(Schedule!$O$34)*'Assumptions&amp;Data'!$I$112)</f>
        <v>0</v>
      </c>
      <c r="J150" s="148">
        <f>IF($C$132=FALSE,J125*'Assumptions&amp;Data'!$I$118, J125*(Schedule!$O$34)*'Assumptions&amp;Data'!$I$112)</f>
        <v>0</v>
      </c>
      <c r="K150" s="148">
        <f>IF($C$132=FALSE,K125*'Assumptions&amp;Data'!$I$118, K125*(Schedule!$O$34)*'Assumptions&amp;Data'!$I$112)</f>
        <v>0</v>
      </c>
      <c r="L150" s="148">
        <f>IF($C$132=FALSE,L125*'Assumptions&amp;Data'!$I$118, L125*(Schedule!$O$34)*'Assumptions&amp;Data'!$I$112)</f>
        <v>0</v>
      </c>
      <c r="M150" s="148">
        <f>IF($C$132=FALSE,M125*'Assumptions&amp;Data'!$I$118, M125*(Schedule!$O$34)*'Assumptions&amp;Data'!$I$112)</f>
        <v>0</v>
      </c>
      <c r="N150" s="148">
        <f>IF($C$132=FALSE,N125*'Assumptions&amp;Data'!$I$118, N125*(Schedule!$O$34)*'Assumptions&amp;Data'!$I$112)</f>
        <v>4934.7280519398628</v>
      </c>
      <c r="O150" s="148">
        <f>IF($C$132=FALSE,O125*'Assumptions&amp;Data'!$I$118, O125*(Schedule!$O$34)*'Assumptions&amp;Data'!$I$112)</f>
        <v>4934.7280519398628</v>
      </c>
      <c r="P150" s="148">
        <f>IF($C$132=FALSE,P125*'Assumptions&amp;Data'!$I$118, P125*(Schedule!$O$34)*'Assumptions&amp;Data'!$I$112)</f>
        <v>4934.7280519398628</v>
      </c>
      <c r="Q150" s="148">
        <f>IF($C$132=FALSE,Q125*'Assumptions&amp;Data'!$I$118, Q125*(Schedule!$O$34)*'Assumptions&amp;Data'!$I$112)</f>
        <v>4934.7280519398628</v>
      </c>
      <c r="R150" s="148">
        <f>IF($C$132=FALSE,R125*'Assumptions&amp;Data'!$I$118, R125*(Schedule!$O$34)*'Assumptions&amp;Data'!$I$112)</f>
        <v>4934.7280519398628</v>
      </c>
      <c r="S150" s="148">
        <f>IF($C$132=FALSE,S125*'Assumptions&amp;Data'!$I$118, S125*(Schedule!$O$34)*'Assumptions&amp;Data'!$I$112)</f>
        <v>4934.7280519398628</v>
      </c>
      <c r="T150" s="148">
        <f>IF($C$132=FALSE,T125*'Assumptions&amp;Data'!$I$118, T125*(Schedule!$O$34)*'Assumptions&amp;Data'!$I$112)</f>
        <v>4934.7280519398628</v>
      </c>
      <c r="U150" s="148">
        <f>IF($C$132=FALSE,U125*'Assumptions&amp;Data'!$I$118, U125*(Schedule!$O$34)*'Assumptions&amp;Data'!$I$112)</f>
        <v>4934.7280519398628</v>
      </c>
      <c r="V150" s="148">
        <f>IF($C$132=FALSE,V125*'Assumptions&amp;Data'!$I$118, V125*(Schedule!$O$34)*'Assumptions&amp;Data'!$I$112)</f>
        <v>4934.7280519398628</v>
      </c>
      <c r="W150" s="148">
        <f>IF($C$132=FALSE,W125*'Assumptions&amp;Data'!$I$118, W125*(Schedule!$O$34)*'Assumptions&amp;Data'!$I$112)</f>
        <v>4934.7280519398628</v>
      </c>
      <c r="X150" s="148">
        <f>IF($C$132=FALSE,X125*'Assumptions&amp;Data'!$I$118, X125*(Schedule!$O$34)*'Assumptions&amp;Data'!$I$112)</f>
        <v>4934.7280519398628</v>
      </c>
      <c r="Y150" s="148">
        <f>IF($C$132=FALSE,Y125*'Assumptions&amp;Data'!$I$118, Y125*(Schedule!$O$34)*'Assumptions&amp;Data'!$I$112)</f>
        <v>4934.7280519398628</v>
      </c>
      <c r="Z150" s="148">
        <f>IF($C$132=FALSE,Z125*'Assumptions&amp;Data'!$I$118, Z125*(Schedule!$O$34)*'Assumptions&amp;Data'!$I$112)</f>
        <v>4934.7280519398628</v>
      </c>
      <c r="AA150" s="148">
        <f>IF($C$132=FALSE,AA125*'Assumptions&amp;Data'!$I$118, AA125*(Schedule!$O$34)*'Assumptions&amp;Data'!$I$112)</f>
        <v>4934.7280519398628</v>
      </c>
      <c r="AB150" s="148">
        <f>IF($C$132=FALSE,AB125*'Assumptions&amp;Data'!$I$118, AB125*(Schedule!$O$34)*'Assumptions&amp;Data'!$I$112)</f>
        <v>5921.6736623278348</v>
      </c>
      <c r="AC150" s="148">
        <f>IF($C$132=FALSE,AC125*'Assumptions&amp;Data'!$I$118, AC125*(Schedule!$O$34)*'Assumptions&amp;Data'!$I$112)</f>
        <v>5921.6736623278348</v>
      </c>
      <c r="AD150" s="148">
        <f>IF($C$132=FALSE,AD125*'Assumptions&amp;Data'!$I$118, AD125*(Schedule!$O$34)*'Assumptions&amp;Data'!$I$112)</f>
        <v>5921.6736623278348</v>
      </c>
      <c r="AE150" s="148">
        <f>IF($C$132=FALSE,AE125*'Assumptions&amp;Data'!$I$118, AE125*(Schedule!$O$34)*'Assumptions&amp;Data'!$I$112)</f>
        <v>5921.6736623278348</v>
      </c>
      <c r="AF150" s="148">
        <f>IF($C$132=FALSE,AF125*'Assumptions&amp;Data'!$I$118, AF125*(Schedule!$O$34)*'Assumptions&amp;Data'!$I$112)</f>
        <v>5921.6736623278348</v>
      </c>
      <c r="AG150" s="148">
        <f>IF($C$132=FALSE,AG125*'Assumptions&amp;Data'!$I$118, AG125*(Schedule!$O$34)*'Assumptions&amp;Data'!$I$112)</f>
        <v>5921.6736623278348</v>
      </c>
      <c r="AH150" s="148">
        <f>IF($C$132=FALSE,AH125*'Assumptions&amp;Data'!$I$118, AH125*(Schedule!$O$34)*'Assumptions&amp;Data'!$I$112)</f>
        <v>5921.6736623278348</v>
      </c>
      <c r="AI150" s="148">
        <f>IF($C$132=FALSE,AI125*'Assumptions&amp;Data'!$I$118, AI125*(Schedule!$O$34)*'Assumptions&amp;Data'!$I$112)</f>
        <v>5921.6736623278348</v>
      </c>
      <c r="AJ150" s="148">
        <f>IF($C$132=FALSE,AJ125*'Assumptions&amp;Data'!$I$118, AJ125*(Schedule!$O$34)*'Assumptions&amp;Data'!$I$112)</f>
        <v>5921.6736623278348</v>
      </c>
      <c r="AK150" s="148">
        <f>IF($C$132=FALSE,AK125*'Assumptions&amp;Data'!$I$118, AK125*(Schedule!$O$34)*'Assumptions&amp;Data'!$I$112)</f>
        <v>5921.6736623278348</v>
      </c>
      <c r="AL150" s="148">
        <f>IF($C$132=FALSE,AL125*'Assumptions&amp;Data'!$I$118, AL125*(Schedule!$O$34)*'Assumptions&amp;Data'!$I$112)</f>
        <v>5921.6736623278348</v>
      </c>
      <c r="AM150" s="148">
        <f>IF($C$132=FALSE,AM125*'Assumptions&amp;Data'!$I$118, AM125*(Schedule!$O$34)*'Assumptions&amp;Data'!$I$112)</f>
        <v>5921.6736623278348</v>
      </c>
      <c r="AN150" s="148">
        <f>IF($C$132=FALSE,AN125*'Assumptions&amp;Data'!$I$118, AN125*(Schedule!$O$34)*'Assumptions&amp;Data'!$I$112)</f>
        <v>5921.6736623278348</v>
      </c>
      <c r="AO150" s="148">
        <f>IF($C$132=FALSE,AO125*'Assumptions&amp;Data'!$I$118, AO125*(Schedule!$O$34)*'Assumptions&amp;Data'!$I$112)</f>
        <v>5921.6736623278348</v>
      </c>
      <c r="AP150" s="148">
        <f>IF($C$132=FALSE,AP125*'Assumptions&amp;Data'!$I$118, AP125*(Schedule!$O$34)*'Assumptions&amp;Data'!$I$112)</f>
        <v>9869.4561038797256</v>
      </c>
      <c r="AQ150" s="148">
        <f>IF($C$132=FALSE,AQ125*'Assumptions&amp;Data'!$I$118, AQ125*(Schedule!$O$34)*'Assumptions&amp;Data'!$I$112)</f>
        <v>9869.4561038797256</v>
      </c>
      <c r="AR150" s="148">
        <f>IF($C$132=FALSE,AR125*'Assumptions&amp;Data'!$I$118, AR125*(Schedule!$O$34)*'Assumptions&amp;Data'!$I$112)</f>
        <v>9869.4561038797256</v>
      </c>
      <c r="AS150" s="148">
        <f>IF($C$132=FALSE,AS125*'Assumptions&amp;Data'!$I$118, AS125*(Schedule!$O$34)*'Assumptions&amp;Data'!$I$112)</f>
        <v>9869.4561038797256</v>
      </c>
      <c r="AT150" s="148">
        <f>IF($C$132=FALSE,AT125*'Assumptions&amp;Data'!$I$118, AT125*(Schedule!$O$34)*'Assumptions&amp;Data'!$I$112)</f>
        <v>5921.6736623277311</v>
      </c>
      <c r="AU150" s="148">
        <f>IF($C$132=FALSE,AU125*'Assumptions&amp;Data'!$I$118, AU125*(Schedule!$O$34)*'Assumptions&amp;Data'!$I$112)</f>
        <v>0</v>
      </c>
      <c r="AV150" s="148">
        <f>IF($C$132=FALSE,AV125*'Assumptions&amp;Data'!$I$118, AV125*(Schedule!$O$34)*'Assumptions&amp;Data'!$I$112)</f>
        <v>0</v>
      </c>
      <c r="AW150" s="148">
        <f>IF($C$132=FALSE,AW125*'Assumptions&amp;Data'!$I$118, AW125*(Schedule!$O$34)*'Assumptions&amp;Data'!$I$112)</f>
        <v>0</v>
      </c>
      <c r="AX150" s="148">
        <f>IF($C$132=FALSE,AX125*'Assumptions&amp;Data'!$I$118, AX125*(Schedule!$O$34)*'Assumptions&amp;Data'!$I$112)</f>
        <v>0</v>
      </c>
      <c r="AY150" s="148">
        <f>IF($C$132=FALSE,AY125*'Assumptions&amp;Data'!$I$118, AY125*(Schedule!$O$34)*'Assumptions&amp;Data'!$I$112)</f>
        <v>0</v>
      </c>
      <c r="AZ150" s="148">
        <f>IF($C$132=FALSE,AZ125*'Assumptions&amp;Data'!$I$118, AZ125*(Schedule!$O$34)*'Assumptions&amp;Data'!$I$112)</f>
        <v>0</v>
      </c>
      <c r="BA150" s="148">
        <f>IF($C$132=FALSE,BA125*'Assumptions&amp;Data'!$I$118, BA125*(Schedule!$O$34)*'Assumptions&amp;Data'!$I$112)</f>
        <v>0</v>
      </c>
      <c r="BB150" s="148">
        <f>IF($C$132=FALSE,BB125*'Assumptions&amp;Data'!$I$118, BB125*(Schedule!$O$34)*'Assumptions&amp;Data'!$I$112)</f>
        <v>0</v>
      </c>
      <c r="BC150" s="148">
        <f>IF($C$132=FALSE,BC125*'Assumptions&amp;Data'!$I$118, BC125*(Schedule!$O$34)*'Assumptions&amp;Data'!$I$112)</f>
        <v>0</v>
      </c>
      <c r="BD150" s="148">
        <f>IF($C$132=FALSE,BD125*'Assumptions&amp;Data'!$I$118, BD125*(Schedule!$O$34)*'Assumptions&amp;Data'!$I$112)</f>
        <v>0</v>
      </c>
      <c r="BE150" s="148">
        <f>IF($C$132=FALSE,BE125*'Assumptions&amp;Data'!$I$118, BE125*(Schedule!$O$34)*'Assumptions&amp;Data'!$I$112)</f>
        <v>0</v>
      </c>
      <c r="BF150" s="148">
        <f>IF($C$132=FALSE,BF125*'Assumptions&amp;Data'!$I$118, BF125*(Schedule!$O$34)*'Assumptions&amp;Data'!$I$112)</f>
        <v>0</v>
      </c>
      <c r="BG150" s="148">
        <f>IF($C$132=FALSE,BG125*'Assumptions&amp;Data'!$I$118, BG125*(Schedule!$O$34)*'Assumptions&amp;Data'!$I$112)</f>
        <v>0</v>
      </c>
      <c r="BH150" s="148">
        <f>IF($C$132=FALSE,BH125*'Assumptions&amp;Data'!$I$118, BH125*(Schedule!$O$34)*'Assumptions&amp;Data'!$I$112)</f>
        <v>0</v>
      </c>
      <c r="BI150" s="148">
        <f>IF($C$132=FALSE,BI125*'Assumptions&amp;Data'!$I$118, BI125*(Schedule!$O$34)*'Assumptions&amp;Data'!$I$112)</f>
        <v>0</v>
      </c>
      <c r="BJ150" s="148">
        <f>IF($C$132=FALSE,BJ125*'Assumptions&amp;Data'!$I$118, BJ125*(Schedule!$O$34)*'Assumptions&amp;Data'!$I$112)</f>
        <v>0</v>
      </c>
      <c r="BK150" s="148">
        <f>IF($C$132=FALSE,BK125*'Assumptions&amp;Data'!$I$118, BK125*(Schedule!$O$34)*'Assumptions&amp;Data'!$I$112)</f>
        <v>0</v>
      </c>
      <c r="BL150" s="148">
        <f>IF($C$132=FALSE,BL125*'Assumptions&amp;Data'!$I$118, BL125*(Schedule!$O$34)*'Assumptions&amp;Data'!$I$112)</f>
        <v>0</v>
      </c>
      <c r="BM150" s="148">
        <f>IF($C$132=FALSE,BM125*'Assumptions&amp;Data'!$I$118, BM125*(Schedule!$O$34)*'Assumptions&amp;Data'!$I$112)</f>
        <v>0</v>
      </c>
      <c r="BN150" s="148">
        <f>IF($C$132=FALSE,BN125*'Assumptions&amp;Data'!$I$118, BN125*(Schedule!$O$34)*'Assumptions&amp;Data'!$I$112)</f>
        <v>0</v>
      </c>
      <c r="BO150" s="148">
        <f>IF($C$132=FALSE,BO125*'Assumptions&amp;Data'!$I$118, BO125*(Schedule!$O$34)*'Assumptions&amp;Data'!$I$112)</f>
        <v>0</v>
      </c>
      <c r="BP150" s="148">
        <f>IF($C$132=FALSE,BP125*'Assumptions&amp;Data'!$I$118, BP125*(Schedule!$O$34)*'Assumptions&amp;Data'!$I$112)</f>
        <v>0</v>
      </c>
      <c r="BQ150" s="148">
        <f>IF($C$132=FALSE,BQ125*'Assumptions&amp;Data'!$I$118, BQ125*(Schedule!$O$34)*'Assumptions&amp;Data'!$I$112)</f>
        <v>0</v>
      </c>
      <c r="BR150" s="148">
        <f>IF($C$132=FALSE,BR125*'Assumptions&amp;Data'!$I$118, BR125*(Schedule!$O$34)*'Assumptions&amp;Data'!$I$112)</f>
        <v>0</v>
      </c>
      <c r="BS150" s="148">
        <f>IF($C$132=FALSE,BS125*'Assumptions&amp;Data'!$I$118, BS125*(Schedule!$O$34)*'Assumptions&amp;Data'!$I$112)</f>
        <v>0</v>
      </c>
      <c r="BT150" s="148">
        <f>IF($C$132=FALSE,BT125*'Assumptions&amp;Data'!$I$118, BT125*(Schedule!$O$34)*'Assumptions&amp;Data'!$I$112)</f>
        <v>0</v>
      </c>
      <c r="BU150" s="148">
        <f>IF($C$132=FALSE,BU125*'Assumptions&amp;Data'!$I$118, BU125*(Schedule!$O$34)*'Assumptions&amp;Data'!$I$112)</f>
        <v>0</v>
      </c>
      <c r="BV150" s="148">
        <f>IF($C$132=FALSE,BV125*'Assumptions&amp;Data'!$I$118, BV125*(Schedule!$O$34)*'Assumptions&amp;Data'!$I$112)</f>
        <v>0</v>
      </c>
      <c r="BW150" s="148">
        <f>IF($C$132=FALSE,BW125*'Assumptions&amp;Data'!$I$118, BW125*(Schedule!$O$34)*'Assumptions&amp;Data'!$I$112)</f>
        <v>0</v>
      </c>
      <c r="BX150" s="148">
        <f>IF($C$132=FALSE,BX125*'Assumptions&amp;Data'!$I$118, BX125*(Schedule!$O$34)*'Assumptions&amp;Data'!$I$112)</f>
        <v>0</v>
      </c>
      <c r="BY150" s="148">
        <f>IF($C$132=FALSE,BY125*'Assumptions&amp;Data'!$I$118, BY125*(Schedule!$O$34)*'Assumptions&amp;Data'!$I$112)</f>
        <v>0</v>
      </c>
      <c r="BZ150" s="148">
        <f>IF($C$132=FALSE,BZ125*'Assumptions&amp;Data'!$I$118, BZ125*(Schedule!$O$34)*'Assumptions&amp;Data'!$I$112)</f>
        <v>0</v>
      </c>
      <c r="CA150" s="148">
        <f>IF($C$132=FALSE,CA125*'Assumptions&amp;Data'!$I$118, CA125*(Schedule!$O$34)*'Assumptions&amp;Data'!$I$112)</f>
        <v>0</v>
      </c>
      <c r="CB150" s="148">
        <f>IF($C$132=FALSE,CB125*'Assumptions&amp;Data'!$I$118, CB125*(Schedule!$O$34)*'Assumptions&amp;Data'!$I$112)</f>
        <v>0</v>
      </c>
      <c r="CC150" s="148">
        <f>IF($C$132=FALSE,CC125*'Assumptions&amp;Data'!$I$118, CC125*(Schedule!$O$34)*'Assumptions&amp;Data'!$I$112)</f>
        <v>0</v>
      </c>
      <c r="CD150" s="148">
        <f>IF($C$132=FALSE,CD125*'Assumptions&amp;Data'!$I$118, CD125*(Schedule!$O$34)*'Assumptions&amp;Data'!$I$112)</f>
        <v>0</v>
      </c>
      <c r="CE150" s="148">
        <f>IF($C$132=FALSE,CE125*'Assumptions&amp;Data'!$I$118, CE125*(Schedule!$O$34)*'Assumptions&amp;Data'!$I$112)</f>
        <v>0</v>
      </c>
      <c r="CF150" s="148">
        <f>IF($C$132=FALSE,CF125*'Assumptions&amp;Data'!$I$118, CF125*(Schedule!$O$34)*'Assumptions&amp;Data'!$I$112)</f>
        <v>0</v>
      </c>
      <c r="CG150" s="148">
        <f>IF($C$132=FALSE,CG125*'Assumptions&amp;Data'!$I$118, CG125*(Schedule!$O$34)*'Assumptions&amp;Data'!$I$112)</f>
        <v>0</v>
      </c>
      <c r="CH150" s="148">
        <f>IF($C$132=FALSE,CH125*'Assumptions&amp;Data'!$I$118, CH125*(Schedule!$O$34)*'Assumptions&amp;Data'!$I$112)</f>
        <v>0</v>
      </c>
      <c r="CI150" s="148">
        <f>IF($C$132=FALSE,CI125*'Assumptions&amp;Data'!$I$118, CI125*(Schedule!$O$34)*'Assumptions&amp;Data'!$I$112)</f>
        <v>0</v>
      </c>
      <c r="CJ150" s="148">
        <f>IF($C$132=FALSE,CJ125*'Assumptions&amp;Data'!$I$118, CJ125*(Schedule!$O$34)*'Assumptions&amp;Data'!$I$112)</f>
        <v>0</v>
      </c>
      <c r="CK150" s="148">
        <f>IF($C$132=FALSE,CK125*'Assumptions&amp;Data'!$I$118, CK125*(Schedule!$O$34)*'Assumptions&amp;Data'!$I$112)</f>
        <v>0</v>
      </c>
      <c r="CL150" s="148">
        <f>IF($C$132=FALSE,CL125*'Assumptions&amp;Data'!$I$118, CL125*(Schedule!$O$34)*'Assumptions&amp;Data'!$I$112)</f>
        <v>0</v>
      </c>
      <c r="CM150" s="148">
        <f>IF($C$132=FALSE,CM125*'Assumptions&amp;Data'!$I$118, CM125*(Schedule!$O$34)*'Assumptions&amp;Data'!$I$112)</f>
        <v>0</v>
      </c>
      <c r="CN150" s="148">
        <f>IF($C$132=FALSE,CN125*'Assumptions&amp;Data'!$I$118, CN125*(Schedule!$O$34)*'Assumptions&amp;Data'!$I$112)</f>
        <v>0</v>
      </c>
      <c r="CO150" s="148">
        <f>IF($C$132=FALSE,CO125*'Assumptions&amp;Data'!$I$118, CO125*(Schedule!$O$34)*'Assumptions&amp;Data'!$I$112)</f>
        <v>0</v>
      </c>
      <c r="CP150" s="148">
        <f>IF($C$132=FALSE,CP125*'Assumptions&amp;Data'!$I$118, CP125*(Schedule!$O$34)*'Assumptions&amp;Data'!$I$112)</f>
        <v>0</v>
      </c>
      <c r="CQ150" s="148">
        <f>IF($C$132=FALSE,CQ125*'Assumptions&amp;Data'!$I$118, CQ125*(Schedule!$O$34)*'Assumptions&amp;Data'!$I$112)</f>
        <v>0</v>
      </c>
      <c r="CR150" s="148">
        <f>IF($C$132=FALSE,CR125*'Assumptions&amp;Data'!$I$118, CR125*(Schedule!$O$34)*'Assumptions&amp;Data'!$I$112)</f>
        <v>0</v>
      </c>
      <c r="CS150" s="148">
        <f>IF($C$132=FALSE,CS125*'Assumptions&amp;Data'!$I$118, CS125*(Schedule!$O$34)*'Assumptions&amp;Data'!$I$112)</f>
        <v>0</v>
      </c>
      <c r="CT150" s="148">
        <f>IF($C$132=FALSE,CT125*'Assumptions&amp;Data'!$I$118, CT125*(Schedule!$O$34)*'Assumptions&amp;Data'!$I$112)</f>
        <v>0</v>
      </c>
      <c r="CU150" s="148">
        <f>IF($C$132=FALSE,CU125*'Assumptions&amp;Data'!$I$118, CU125*(Schedule!$O$34)*'Assumptions&amp;Data'!$I$112)</f>
        <v>0</v>
      </c>
      <c r="CV150" s="148">
        <f>IF($C$132=FALSE,CV125*'Assumptions&amp;Data'!$I$118, CV125*(Schedule!$O$34)*'Assumptions&amp;Data'!$I$112)</f>
        <v>0</v>
      </c>
      <c r="CW150" s="148">
        <f>IF($C$132=FALSE,CW125*'Assumptions&amp;Data'!$I$118, CW125*(Schedule!$O$34)*'Assumptions&amp;Data'!$I$112)</f>
        <v>0</v>
      </c>
      <c r="CX150" s="148">
        <f>IF($C$132=FALSE,CX125*'Assumptions&amp;Data'!$I$118, CX125*(Schedule!$O$34)*'Assumptions&amp;Data'!$I$112)</f>
        <v>0</v>
      </c>
      <c r="CY150" s="148">
        <f>IF($C$132=FALSE,CY125*'Assumptions&amp;Data'!$I$118, CY125*(Schedule!$O$34)*'Assumptions&amp;Data'!$I$112)</f>
        <v>0</v>
      </c>
      <c r="CZ150" s="148">
        <f>IF($C$132=FALSE,CZ125*'Assumptions&amp;Data'!$I$118, CZ125*(Schedule!$O$34)*'Assumptions&amp;Data'!$I$112)</f>
        <v>0</v>
      </c>
      <c r="DA150" s="148">
        <f>IF($C$132=FALSE,DA125*'Assumptions&amp;Data'!$I$118, DA125*(Schedule!$O$34)*'Assumptions&amp;Data'!$I$112)</f>
        <v>0</v>
      </c>
      <c r="DB150" s="148">
        <f>IF($C$132=FALSE,DB125*'Assumptions&amp;Data'!$I$118, DB125*(Schedule!$O$34)*'Assumptions&amp;Data'!$I$112)</f>
        <v>0</v>
      </c>
      <c r="DC150" s="148">
        <f>IF($C$132=FALSE,DC125*'Assumptions&amp;Data'!$I$118, DC125*(Schedule!$O$34)*'Assumptions&amp;Data'!$I$112)</f>
        <v>0</v>
      </c>
      <c r="DD150" s="148">
        <f>IF($C$132=FALSE,DD125*'Assumptions&amp;Data'!$I$118, DD125*(Schedule!$O$34)*'Assumptions&amp;Data'!$I$112)</f>
        <v>0</v>
      </c>
      <c r="DE150" s="148">
        <f>IF($C$132=FALSE,DE125*'Assumptions&amp;Data'!$I$118, DE125*(Schedule!$O$34)*'Assumptions&amp;Data'!$I$112)</f>
        <v>0</v>
      </c>
      <c r="DF150" s="148">
        <f>IF($C$132=FALSE,DF125*'Assumptions&amp;Data'!$I$118, DF125*(Schedule!$O$34)*'Assumptions&amp;Data'!$I$112)</f>
        <v>0</v>
      </c>
      <c r="DG150" s="148">
        <f>IF($C$132=FALSE,DG125*'Assumptions&amp;Data'!$I$118, DG125*(Schedule!$O$34)*'Assumptions&amp;Data'!$I$112)</f>
        <v>0</v>
      </c>
      <c r="DH150" s="148">
        <f>IF($C$132=FALSE,DH125*'Assumptions&amp;Data'!$I$118, DH125*(Schedule!$O$34)*'Assumptions&amp;Data'!$I$112)</f>
        <v>0</v>
      </c>
      <c r="DI150" s="148">
        <f>IF($C$132=FALSE,DI125*'Assumptions&amp;Data'!$I$118, DI125*(Schedule!$O$34)*'Assumptions&amp;Data'!$I$112)</f>
        <v>0</v>
      </c>
      <c r="DJ150" s="148">
        <f>IF($C$132=FALSE,DJ125*'Assumptions&amp;Data'!$I$118, DJ125*(Schedule!$O$34)*'Assumptions&amp;Data'!$I$112)</f>
        <v>0</v>
      </c>
      <c r="DK150" s="148">
        <f>IF($C$132=FALSE,DK125*'Assumptions&amp;Data'!$I$118, DK125*(Schedule!$O$34)*'Assumptions&amp;Data'!$I$112)</f>
        <v>0</v>
      </c>
      <c r="DL150" s="148">
        <f>IF($C$132=FALSE,DL125*'Assumptions&amp;Data'!$I$118, DL125*(Schedule!$O$34)*'Assumptions&amp;Data'!$I$112)</f>
        <v>0</v>
      </c>
      <c r="DM150" s="148">
        <f>IF($C$132=FALSE,DM125*'Assumptions&amp;Data'!$I$118, DM125*(Schedule!$O$34)*'Assumptions&amp;Data'!$I$112)</f>
        <v>0</v>
      </c>
      <c r="DN150" s="148">
        <f>IF($C$132=FALSE,DN125*'Assumptions&amp;Data'!$I$118, DN125*(Schedule!$O$34)*'Assumptions&amp;Data'!$I$112)</f>
        <v>0</v>
      </c>
      <c r="DO150" s="148">
        <f>IF($C$132=FALSE,DO125*'Assumptions&amp;Data'!$I$118, DO125*(Schedule!$O$34)*'Assumptions&amp;Data'!$I$112)</f>
        <v>0</v>
      </c>
      <c r="DP150" s="148">
        <f>IF($C$132=FALSE,DP125*'Assumptions&amp;Data'!$I$118, DP125*(Schedule!$O$34)*'Assumptions&amp;Data'!$I$112)</f>
        <v>0</v>
      </c>
      <c r="DQ150" s="148">
        <f>IF($C$132=FALSE,DQ125*'Assumptions&amp;Data'!$I$118, DQ125*(Schedule!$O$34)*'Assumptions&amp;Data'!$I$112)</f>
        <v>0</v>
      </c>
      <c r="DR150" s="148">
        <f>IF($C$132=FALSE,DR125*'Assumptions&amp;Data'!$I$118, DR125*(Schedule!$O$34)*'Assumptions&amp;Data'!$I$112)</f>
        <v>0</v>
      </c>
      <c r="DS150" s="148">
        <f>IF($C$132=FALSE,DS125*'Assumptions&amp;Data'!$I$118, DS125*(Schedule!$O$34)*'Assumptions&amp;Data'!$I$112)</f>
        <v>0</v>
      </c>
      <c r="DT150" s="148">
        <f>IF($C$132=FALSE,DT125*'Assumptions&amp;Data'!$I$118, DT125*(Schedule!$O$34)*'Assumptions&amp;Data'!$I$112)</f>
        <v>0</v>
      </c>
      <c r="DU150" s="148">
        <f>IF($C$132=FALSE,DU125*'Assumptions&amp;Data'!$I$118, DU125*(Schedule!$O$34)*'Assumptions&amp;Data'!$I$112)</f>
        <v>0</v>
      </c>
      <c r="DV150" s="148">
        <f>IF($C$132=FALSE,DV125*'Assumptions&amp;Data'!$I$118, DV125*(Schedule!$O$34)*'Assumptions&amp;Data'!$I$112)</f>
        <v>0</v>
      </c>
      <c r="DW150" s="148">
        <f>IF($C$132=FALSE,DW125*'Assumptions&amp;Data'!$I$118, DW125*(Schedule!$O$34)*'Assumptions&amp;Data'!$I$112)</f>
        <v>0</v>
      </c>
      <c r="DX150" s="148">
        <f>IF($C$132=FALSE,DX125*'Assumptions&amp;Data'!$I$118, DX125*(Schedule!$O$34)*'Assumptions&amp;Data'!$I$112)</f>
        <v>0</v>
      </c>
      <c r="DY150" s="148">
        <f>IF($C$132=FALSE,DY125*'Assumptions&amp;Data'!$I$118, DY125*(Schedule!$O$34)*'Assumptions&amp;Data'!$I$112)</f>
        <v>0</v>
      </c>
      <c r="DZ150" s="148">
        <f>IF($C$132=FALSE,DZ125*'Assumptions&amp;Data'!$I$118, DZ125*(Schedule!$O$34)*'Assumptions&amp;Data'!$I$112)</f>
        <v>0</v>
      </c>
      <c r="EA150" s="148">
        <f>IF($C$132=FALSE,EA125*'Assumptions&amp;Data'!$I$118, EA125*(Schedule!$O$34)*'Assumptions&amp;Data'!$I$112)</f>
        <v>0</v>
      </c>
      <c r="EB150" s="148">
        <f>IF($C$132=FALSE,EB125*'Assumptions&amp;Data'!$I$118, EB125*(Schedule!$O$34)*'Assumptions&amp;Data'!$I$112)</f>
        <v>0</v>
      </c>
      <c r="EC150" s="148">
        <f>IF($C$132=FALSE,EC125*'Assumptions&amp;Data'!$I$118, EC125*(Schedule!$O$34)*'Assumptions&amp;Data'!$I$112)</f>
        <v>0</v>
      </c>
      <c r="ED150" s="148">
        <f>IF($C$132=FALSE,ED125*'Assumptions&amp;Data'!$I$118, ED125*(Schedule!$O$34)*'Assumptions&amp;Data'!$I$112)</f>
        <v>0</v>
      </c>
      <c r="EE150" s="148">
        <f>IF($C$132=FALSE,EE125*'Assumptions&amp;Data'!$I$118, EE125*(Schedule!$O$34)*'Assumptions&amp;Data'!$I$112)</f>
        <v>0</v>
      </c>
      <c r="EF150" s="148">
        <f>IF($C$132=FALSE,EF125*'Assumptions&amp;Data'!$I$118, EF125*(Schedule!$O$34)*'Assumptions&amp;Data'!$I$112)</f>
        <v>0</v>
      </c>
      <c r="EG150" s="148">
        <f>IF($C$132=FALSE,EG125*'Assumptions&amp;Data'!$I$118, EG125*(Schedule!$O$34)*'Assumptions&amp;Data'!$I$112)</f>
        <v>0</v>
      </c>
      <c r="EH150" s="148">
        <f>IF($C$132=FALSE,EH125*'Assumptions&amp;Data'!$I$118, EH125*(Schedule!$O$34)*'Assumptions&amp;Data'!$I$112)</f>
        <v>0</v>
      </c>
      <c r="EI150" s="148">
        <f>IF($C$132=FALSE,EI125*'Assumptions&amp;Data'!$I$118, EI125*(Schedule!$O$34)*'Assumptions&amp;Data'!$I$112)</f>
        <v>0</v>
      </c>
      <c r="EJ150" s="148">
        <f>IF($C$132=FALSE,EJ125*'Assumptions&amp;Data'!$I$118, EJ125*(Schedule!$O$34)*'Assumptions&amp;Data'!$I$112)</f>
        <v>0</v>
      </c>
      <c r="EK150" s="148">
        <f>IF($C$132=FALSE,EK125*'Assumptions&amp;Data'!$I$118, EK125*(Schedule!$O$34)*'Assumptions&amp;Data'!$I$112)</f>
        <v>0</v>
      </c>
      <c r="EL150" s="148">
        <f>IF($C$132=FALSE,EL125*'Assumptions&amp;Data'!$I$118, EL125*(Schedule!$O$34)*'Assumptions&amp;Data'!$I$112)</f>
        <v>0</v>
      </c>
      <c r="EM150" s="148">
        <f>IF($C$132=FALSE,EM125*'Assumptions&amp;Data'!$I$118, EM125*(Schedule!$O$34)*'Assumptions&amp;Data'!$I$112)</f>
        <v>0</v>
      </c>
      <c r="EN150" s="148">
        <f>IF($C$132=FALSE,EN125*'Assumptions&amp;Data'!$I$118, EN125*(Schedule!$O$34)*'Assumptions&amp;Data'!$I$112)</f>
        <v>0</v>
      </c>
      <c r="EO150" s="148">
        <f>IF($C$132=FALSE,EO125*'Assumptions&amp;Data'!$I$118, EO125*(Schedule!$O$34)*'Assumptions&amp;Data'!$I$112)</f>
        <v>0</v>
      </c>
      <c r="EP150" s="148">
        <f>IF($C$132=FALSE,EP125*'Assumptions&amp;Data'!$I$118, EP125*(Schedule!$O$34)*'Assumptions&amp;Data'!$I$112)</f>
        <v>0</v>
      </c>
      <c r="EQ150" s="148">
        <f>IF($C$132=FALSE,EQ125*'Assumptions&amp;Data'!$I$118, EQ125*(Schedule!$O$34)*'Assumptions&amp;Data'!$I$112)</f>
        <v>0</v>
      </c>
      <c r="ER150" s="148">
        <f>IF($C$132=FALSE,ER125*'Assumptions&amp;Data'!$I$118, ER125*(Schedule!$O$34)*'Assumptions&amp;Data'!$I$112)</f>
        <v>0</v>
      </c>
      <c r="ES150" s="148">
        <f>IF($C$132=FALSE,ES125*'Assumptions&amp;Data'!$I$118, ES125*(Schedule!$O$34)*'Assumptions&amp;Data'!$I$112)</f>
        <v>0</v>
      </c>
      <c r="ET150" s="148">
        <f>IF($C$132=FALSE,ET125*'Assumptions&amp;Data'!$I$118, ET125*(Schedule!$O$34)*'Assumptions&amp;Data'!$I$112)</f>
        <v>0</v>
      </c>
      <c r="EU150" s="148">
        <f>IF($C$132=FALSE,EU125*'Assumptions&amp;Data'!$I$118, EU125*(Schedule!$O$34)*'Assumptions&amp;Data'!$I$112)</f>
        <v>0</v>
      </c>
      <c r="EV150" s="148">
        <f>IF($C$132=FALSE,EV125*'Assumptions&amp;Data'!$I$118, EV125*(Schedule!$O$34)*'Assumptions&amp;Data'!$I$112)</f>
        <v>0</v>
      </c>
      <c r="EW150" s="148">
        <f>IF($C$132=FALSE,EW125*'Assumptions&amp;Data'!$I$118, EW125*(Schedule!$O$34)*'Assumptions&amp;Data'!$I$112)</f>
        <v>0</v>
      </c>
      <c r="EX150" s="148">
        <f>IF($C$132=FALSE,EX125*'Assumptions&amp;Data'!$I$118, EX125*(Schedule!$O$34)*'Assumptions&amp;Data'!$I$112)</f>
        <v>0</v>
      </c>
      <c r="EY150" s="148">
        <f>IF($C$132=FALSE,EY125*'Assumptions&amp;Data'!$I$118, EY125*(Schedule!$O$34)*'Assumptions&amp;Data'!$I$112)</f>
        <v>0</v>
      </c>
      <c r="EZ150" s="148">
        <f>IF($C$132=FALSE,EZ125*'Assumptions&amp;Data'!$I$118, EZ125*(Schedule!$O$34)*'Assumptions&amp;Data'!$I$112)</f>
        <v>0</v>
      </c>
      <c r="FA150" s="148">
        <f>IF($C$132=FALSE,FA125*'Assumptions&amp;Data'!$I$118, FA125*(Schedule!$O$34)*'Assumptions&amp;Data'!$I$112)</f>
        <v>0</v>
      </c>
      <c r="FB150" s="148">
        <f>IF($C$132=FALSE,FB125*'Assumptions&amp;Data'!$I$118, FB125*(Schedule!$O$34)*'Assumptions&amp;Data'!$I$112)</f>
        <v>0</v>
      </c>
      <c r="FC150" s="148">
        <f>IF($C$132=FALSE,FC125*'Assumptions&amp;Data'!$I$118, FC125*(Schedule!$O$34)*'Assumptions&amp;Data'!$I$112)</f>
        <v>0</v>
      </c>
      <c r="FD150" s="148">
        <f>IF($C$132=FALSE,FD125*'Assumptions&amp;Data'!$I$118, FD125*(Schedule!$O$34)*'Assumptions&amp;Data'!$I$112)</f>
        <v>0</v>
      </c>
      <c r="FE150" s="148">
        <f>IF($C$132=FALSE,FE125*'Assumptions&amp;Data'!$I$118, FE125*(Schedule!$O$34)*'Assumptions&amp;Data'!$I$112)</f>
        <v>0</v>
      </c>
      <c r="FF150" s="148">
        <f>IF($C$132=FALSE,FF125*'Assumptions&amp;Data'!$I$118, FF125*(Schedule!$O$34)*'Assumptions&amp;Data'!$I$112)</f>
        <v>0</v>
      </c>
      <c r="FG150" s="148">
        <f>IF($C$132=FALSE,FG125*'Assumptions&amp;Data'!$I$118, FG125*(Schedule!$O$34)*'Assumptions&amp;Data'!$I$112)</f>
        <v>0</v>
      </c>
      <c r="FH150" s="148">
        <f>IF($C$132=FALSE,FH125*'Assumptions&amp;Data'!$I$118, FH125*(Schedule!$O$34)*'Assumptions&amp;Data'!$I$112)</f>
        <v>0</v>
      </c>
      <c r="FI150" s="148">
        <f>IF($C$132=FALSE,FI125*'Assumptions&amp;Data'!$I$118, FI125*(Schedule!$O$34)*'Assumptions&amp;Data'!$I$112)</f>
        <v>0</v>
      </c>
      <c r="FJ150" s="148">
        <f>IF($C$132=FALSE,FJ125*'Assumptions&amp;Data'!$I$118, FJ125*(Schedule!$O$34)*'Assumptions&amp;Data'!$I$112)</f>
        <v>0</v>
      </c>
      <c r="FK150" s="148">
        <f>IF($C$132=FALSE,FK125*'Assumptions&amp;Data'!$I$118, FK125*(Schedule!$O$34)*'Assumptions&amp;Data'!$I$112)</f>
        <v>0</v>
      </c>
      <c r="FL150" s="148">
        <f>IF($C$132=FALSE,FL125*'Assumptions&amp;Data'!$I$118, FL125*(Schedule!$O$34)*'Assumptions&amp;Data'!$I$112)</f>
        <v>0</v>
      </c>
      <c r="FM150" s="148">
        <f>IF($C$132=FALSE,FM125*'Assumptions&amp;Data'!$I$118, FM125*(Schedule!$O$34)*'Assumptions&amp;Data'!$I$112)</f>
        <v>0</v>
      </c>
      <c r="FN150" s="148">
        <f>IF($C$132=FALSE,FN125*'Assumptions&amp;Data'!$I$118, FN125*(Schedule!$O$34)*'Assumptions&amp;Data'!$I$112)</f>
        <v>0</v>
      </c>
      <c r="FO150" s="148">
        <f>IF($C$132=FALSE,FO125*'Assumptions&amp;Data'!$I$118, FO125*(Schedule!$O$34)*'Assumptions&amp;Data'!$I$112)</f>
        <v>0</v>
      </c>
    </row>
    <row r="151" spans="2:171" x14ac:dyDescent="0.3">
      <c r="B151" s="7" t="s">
        <v>109</v>
      </c>
      <c r="C151" s="7" t="s">
        <v>112</v>
      </c>
      <c r="D151" s="53">
        <f t="shared" ref="D151:D152" si="240">SUM(F151:FO151)</f>
        <v>236866.94649311336</v>
      </c>
      <c r="F151" s="148">
        <f>IF($C$132=FALSE,F126*'Assumptions&amp;Data'!$I$119, F126*(Schedule!$O$34)*'Assumptions&amp;Data'!$I$112)</f>
        <v>0</v>
      </c>
      <c r="G151" s="148">
        <f>IF($C$132=FALSE,G126*'Assumptions&amp;Data'!$I$119, G126*(Schedule!$O$34)*'Assumptions&amp;Data'!$I$112)</f>
        <v>0</v>
      </c>
      <c r="H151" s="148">
        <f>IF($C$132=FALSE,H126*'Assumptions&amp;Data'!$I$119, H126*(Schedule!$O$34)*'Assumptions&amp;Data'!$I$112)</f>
        <v>0</v>
      </c>
      <c r="I151" s="148">
        <f>IF($C$132=FALSE,I126*'Assumptions&amp;Data'!$I$119, I126*(Schedule!$O$34)*'Assumptions&amp;Data'!$I$112)</f>
        <v>0</v>
      </c>
      <c r="J151" s="148">
        <f>IF($C$132=FALSE,J126*'Assumptions&amp;Data'!$I$119, J126*(Schedule!$O$34)*'Assumptions&amp;Data'!$I$112)</f>
        <v>0</v>
      </c>
      <c r="K151" s="148">
        <f>IF($C$132=FALSE,K126*'Assumptions&amp;Data'!$I$119, K126*(Schedule!$O$34)*'Assumptions&amp;Data'!$I$112)</f>
        <v>0</v>
      </c>
      <c r="L151" s="148">
        <f>IF($C$132=FALSE,L126*'Assumptions&amp;Data'!$I$119, L126*(Schedule!$O$34)*'Assumptions&amp;Data'!$I$112)</f>
        <v>0</v>
      </c>
      <c r="M151" s="148">
        <f>IF($C$132=FALSE,M126*'Assumptions&amp;Data'!$I$119, M126*(Schedule!$O$34)*'Assumptions&amp;Data'!$I$112)</f>
        <v>0</v>
      </c>
      <c r="N151" s="148">
        <f>IF($C$132=FALSE,N126*'Assumptions&amp;Data'!$I$119, N126*(Schedule!$O$34)*'Assumptions&amp;Data'!$I$112)</f>
        <v>0</v>
      </c>
      <c r="O151" s="148">
        <f>IF($C$132=FALSE,O126*'Assumptions&amp;Data'!$I$119, O126*(Schedule!$O$34)*'Assumptions&amp;Data'!$I$112)</f>
        <v>0</v>
      </c>
      <c r="P151" s="148">
        <f>IF($C$132=FALSE,P126*'Assumptions&amp;Data'!$I$119, P126*(Schedule!$O$34)*'Assumptions&amp;Data'!$I$112)</f>
        <v>0</v>
      </c>
      <c r="Q151" s="148">
        <f>IF($C$132=FALSE,Q126*'Assumptions&amp;Data'!$I$119, Q126*(Schedule!$O$34)*'Assumptions&amp;Data'!$I$112)</f>
        <v>0</v>
      </c>
      <c r="R151" s="148">
        <f>IF($C$132=FALSE,R126*'Assumptions&amp;Data'!$I$119, R126*(Schedule!$O$34)*'Assumptions&amp;Data'!$I$112)</f>
        <v>0</v>
      </c>
      <c r="S151" s="148">
        <f>IF($C$132=FALSE,S126*'Assumptions&amp;Data'!$I$119, S126*(Schedule!$O$34)*'Assumptions&amp;Data'!$I$112)</f>
        <v>0</v>
      </c>
      <c r="T151" s="148">
        <f>IF($C$132=FALSE,T126*'Assumptions&amp;Data'!$I$119, T126*(Schedule!$O$34)*'Assumptions&amp;Data'!$I$112)</f>
        <v>0</v>
      </c>
      <c r="U151" s="148">
        <f>IF($C$132=FALSE,U126*'Assumptions&amp;Data'!$I$119, U126*(Schedule!$O$34)*'Assumptions&amp;Data'!$I$112)</f>
        <v>0</v>
      </c>
      <c r="V151" s="148">
        <f>IF($C$132=FALSE,V126*'Assumptions&amp;Data'!$I$119, V126*(Schedule!$O$34)*'Assumptions&amp;Data'!$I$112)</f>
        <v>0</v>
      </c>
      <c r="W151" s="148">
        <f>IF($C$132=FALSE,W126*'Assumptions&amp;Data'!$I$119, W126*(Schedule!$O$34)*'Assumptions&amp;Data'!$I$112)</f>
        <v>0</v>
      </c>
      <c r="X151" s="148">
        <f>IF($C$132=FALSE,X126*'Assumptions&amp;Data'!$I$119, X126*(Schedule!$O$34)*'Assumptions&amp;Data'!$I$112)</f>
        <v>0</v>
      </c>
      <c r="Y151" s="148">
        <f>IF($C$132=FALSE,Y126*'Assumptions&amp;Data'!$I$119, Y126*(Schedule!$O$34)*'Assumptions&amp;Data'!$I$112)</f>
        <v>0</v>
      </c>
      <c r="Z151" s="148">
        <f>IF($C$132=FALSE,Z126*'Assumptions&amp;Data'!$I$119, Z126*(Schedule!$O$34)*'Assumptions&amp;Data'!$I$112)</f>
        <v>5921.6736623278357</v>
      </c>
      <c r="AA151" s="148">
        <f>IF($C$132=FALSE,AA126*'Assumptions&amp;Data'!$I$119, AA126*(Schedule!$O$34)*'Assumptions&amp;Data'!$I$112)</f>
        <v>5921.6736623278357</v>
      </c>
      <c r="AB151" s="148">
        <f>IF($C$132=FALSE,AB126*'Assumptions&amp;Data'!$I$119, AB126*(Schedule!$O$34)*'Assumptions&amp;Data'!$I$112)</f>
        <v>5921.6736623278357</v>
      </c>
      <c r="AC151" s="148">
        <f>IF($C$132=FALSE,AC126*'Assumptions&amp;Data'!$I$119, AC126*(Schedule!$O$34)*'Assumptions&amp;Data'!$I$112)</f>
        <v>5921.6736623278357</v>
      </c>
      <c r="AD151" s="148">
        <f>IF($C$132=FALSE,AD126*'Assumptions&amp;Data'!$I$119, AD126*(Schedule!$O$34)*'Assumptions&amp;Data'!$I$112)</f>
        <v>5921.6736623278357</v>
      </c>
      <c r="AE151" s="148">
        <f>IF($C$132=FALSE,AE126*'Assumptions&amp;Data'!$I$119, AE126*(Schedule!$O$34)*'Assumptions&amp;Data'!$I$112)</f>
        <v>5921.6736623278357</v>
      </c>
      <c r="AF151" s="148">
        <f>IF($C$132=FALSE,AF126*'Assumptions&amp;Data'!$I$119, AF126*(Schedule!$O$34)*'Assumptions&amp;Data'!$I$112)</f>
        <v>5921.6736623278357</v>
      </c>
      <c r="AG151" s="148">
        <f>IF($C$132=FALSE,AG126*'Assumptions&amp;Data'!$I$119, AG126*(Schedule!$O$34)*'Assumptions&amp;Data'!$I$112)</f>
        <v>5921.6736623278357</v>
      </c>
      <c r="AH151" s="148">
        <f>IF($C$132=FALSE,AH126*'Assumptions&amp;Data'!$I$119, AH126*(Schedule!$O$34)*'Assumptions&amp;Data'!$I$112)</f>
        <v>5921.6736623278357</v>
      </c>
      <c r="AI151" s="148">
        <f>IF($C$132=FALSE,AI126*'Assumptions&amp;Data'!$I$119, AI126*(Schedule!$O$34)*'Assumptions&amp;Data'!$I$112)</f>
        <v>5921.6736623278357</v>
      </c>
      <c r="AJ151" s="148">
        <f>IF($C$132=FALSE,AJ126*'Assumptions&amp;Data'!$I$119, AJ126*(Schedule!$O$34)*'Assumptions&amp;Data'!$I$112)</f>
        <v>5921.6736623278357</v>
      </c>
      <c r="AK151" s="148">
        <f>IF($C$132=FALSE,AK126*'Assumptions&amp;Data'!$I$119, AK126*(Schedule!$O$34)*'Assumptions&amp;Data'!$I$112)</f>
        <v>5921.6736623278357</v>
      </c>
      <c r="AL151" s="148">
        <f>IF($C$132=FALSE,AL126*'Assumptions&amp;Data'!$I$119, AL126*(Schedule!$O$34)*'Assumptions&amp;Data'!$I$112)</f>
        <v>5921.6736623278357</v>
      </c>
      <c r="AM151" s="148">
        <f>IF($C$132=FALSE,AM126*'Assumptions&amp;Data'!$I$119, AM126*(Schedule!$O$34)*'Assumptions&amp;Data'!$I$112)</f>
        <v>5921.6736623278357</v>
      </c>
      <c r="AN151" s="148">
        <f>IF($C$132=FALSE,AN126*'Assumptions&amp;Data'!$I$119, AN126*(Schedule!$O$34)*'Assumptions&amp;Data'!$I$112)</f>
        <v>7106.0083947934017</v>
      </c>
      <c r="AO151" s="148">
        <f>IF($C$132=FALSE,AO126*'Assumptions&amp;Data'!$I$119, AO126*(Schedule!$O$34)*'Assumptions&amp;Data'!$I$112)</f>
        <v>7106.0083947934017</v>
      </c>
      <c r="AP151" s="148">
        <f>IF($C$132=FALSE,AP126*'Assumptions&amp;Data'!$I$119, AP126*(Schedule!$O$34)*'Assumptions&amp;Data'!$I$112)</f>
        <v>7106.0083947934017</v>
      </c>
      <c r="AQ151" s="148">
        <f>IF($C$132=FALSE,AQ126*'Assumptions&amp;Data'!$I$119, AQ126*(Schedule!$O$34)*'Assumptions&amp;Data'!$I$112)</f>
        <v>7106.0083947934017</v>
      </c>
      <c r="AR151" s="148">
        <f>IF($C$132=FALSE,AR126*'Assumptions&amp;Data'!$I$119, AR126*(Schedule!$O$34)*'Assumptions&amp;Data'!$I$112)</f>
        <v>7106.0083947934017</v>
      </c>
      <c r="AS151" s="148">
        <f>IF($C$132=FALSE,AS126*'Assumptions&amp;Data'!$I$119, AS126*(Schedule!$O$34)*'Assumptions&amp;Data'!$I$112)</f>
        <v>7106.0083947934017</v>
      </c>
      <c r="AT151" s="148">
        <f>IF($C$132=FALSE,AT126*'Assumptions&amp;Data'!$I$119, AT126*(Schedule!$O$34)*'Assumptions&amp;Data'!$I$112)</f>
        <v>7106.0083947934017</v>
      </c>
      <c r="AU151" s="148">
        <f>IF($C$132=FALSE,AU126*'Assumptions&amp;Data'!$I$119, AU126*(Schedule!$O$34)*'Assumptions&amp;Data'!$I$112)</f>
        <v>7106.0083947934017</v>
      </c>
      <c r="AV151" s="148">
        <f>IF($C$132=FALSE,AV126*'Assumptions&amp;Data'!$I$119, AV126*(Schedule!$O$34)*'Assumptions&amp;Data'!$I$112)</f>
        <v>7106.0083947934017</v>
      </c>
      <c r="AW151" s="148">
        <f>IF($C$132=FALSE,AW126*'Assumptions&amp;Data'!$I$119, AW126*(Schedule!$O$34)*'Assumptions&amp;Data'!$I$112)</f>
        <v>7106.0083947934017</v>
      </c>
      <c r="AX151" s="148">
        <f>IF($C$132=FALSE,AX126*'Assumptions&amp;Data'!$I$119, AX126*(Schedule!$O$34)*'Assumptions&amp;Data'!$I$112)</f>
        <v>7106.0083947934017</v>
      </c>
      <c r="AY151" s="148">
        <f>IF($C$132=FALSE,AY126*'Assumptions&amp;Data'!$I$119, AY126*(Schedule!$O$34)*'Assumptions&amp;Data'!$I$112)</f>
        <v>7106.0083947934017</v>
      </c>
      <c r="AZ151" s="148">
        <f>IF($C$132=FALSE,AZ126*'Assumptions&amp;Data'!$I$119, AZ126*(Schedule!$O$34)*'Assumptions&amp;Data'!$I$112)</f>
        <v>7106.0083947934017</v>
      </c>
      <c r="BA151" s="148">
        <f>IF($C$132=FALSE,BA126*'Assumptions&amp;Data'!$I$119, BA126*(Schedule!$O$34)*'Assumptions&amp;Data'!$I$112)</f>
        <v>7106.0083947934017</v>
      </c>
      <c r="BB151" s="148">
        <f>IF($C$132=FALSE,BB126*'Assumptions&amp;Data'!$I$119, BB126*(Schedule!$O$34)*'Assumptions&amp;Data'!$I$112)</f>
        <v>11843.347324655671</v>
      </c>
      <c r="BC151" s="148">
        <f>IF($C$132=FALSE,BC126*'Assumptions&amp;Data'!$I$119, BC126*(Schedule!$O$34)*'Assumptions&amp;Data'!$I$112)</f>
        <v>11843.347324655671</v>
      </c>
      <c r="BD151" s="148">
        <f>IF($C$132=FALSE,BD126*'Assumptions&amp;Data'!$I$119, BD126*(Schedule!$O$34)*'Assumptions&amp;Data'!$I$112)</f>
        <v>11843.347324655671</v>
      </c>
      <c r="BE151" s="148">
        <f>IF($C$132=FALSE,BE126*'Assumptions&amp;Data'!$I$119, BE126*(Schedule!$O$34)*'Assumptions&amp;Data'!$I$112)</f>
        <v>11843.347324655671</v>
      </c>
      <c r="BF151" s="148">
        <f>IF($C$132=FALSE,BF126*'Assumptions&amp;Data'!$I$119, BF126*(Schedule!$O$34)*'Assumptions&amp;Data'!$I$112)</f>
        <v>7106.0083947932771</v>
      </c>
      <c r="BG151" s="148">
        <f>IF($C$132=FALSE,BG126*'Assumptions&amp;Data'!$I$119, BG126*(Schedule!$O$34)*'Assumptions&amp;Data'!$I$112)</f>
        <v>0</v>
      </c>
      <c r="BH151" s="148">
        <f>IF($C$132=FALSE,BH126*'Assumptions&amp;Data'!$I$119, BH126*(Schedule!$O$34)*'Assumptions&amp;Data'!$I$112)</f>
        <v>0</v>
      </c>
      <c r="BI151" s="148">
        <f>IF($C$132=FALSE,BI126*'Assumptions&amp;Data'!$I$119, BI126*(Schedule!$O$34)*'Assumptions&amp;Data'!$I$112)</f>
        <v>0</v>
      </c>
      <c r="BJ151" s="148">
        <f>IF($C$132=FALSE,BJ126*'Assumptions&amp;Data'!$I$119, BJ126*(Schedule!$O$34)*'Assumptions&amp;Data'!$I$112)</f>
        <v>0</v>
      </c>
      <c r="BK151" s="148">
        <f>IF($C$132=FALSE,BK126*'Assumptions&amp;Data'!$I$119, BK126*(Schedule!$O$34)*'Assumptions&amp;Data'!$I$112)</f>
        <v>0</v>
      </c>
      <c r="BL151" s="148">
        <f>IF($C$132=FALSE,BL126*'Assumptions&amp;Data'!$I$119, BL126*(Schedule!$O$34)*'Assumptions&amp;Data'!$I$112)</f>
        <v>0</v>
      </c>
      <c r="BM151" s="148">
        <f>IF($C$132=FALSE,BM126*'Assumptions&amp;Data'!$I$119, BM126*(Schedule!$O$34)*'Assumptions&amp;Data'!$I$112)</f>
        <v>0</v>
      </c>
      <c r="BN151" s="148">
        <f>IF($C$132=FALSE,BN126*'Assumptions&amp;Data'!$I$119, BN126*(Schedule!$O$34)*'Assumptions&amp;Data'!$I$112)</f>
        <v>0</v>
      </c>
      <c r="BO151" s="148">
        <f>IF($C$132=FALSE,BO126*'Assumptions&amp;Data'!$I$119, BO126*(Schedule!$O$34)*'Assumptions&amp;Data'!$I$112)</f>
        <v>0</v>
      </c>
      <c r="BP151" s="148">
        <f>IF($C$132=FALSE,BP126*'Assumptions&amp;Data'!$I$119, BP126*(Schedule!$O$34)*'Assumptions&amp;Data'!$I$112)</f>
        <v>0</v>
      </c>
      <c r="BQ151" s="148">
        <f>IF($C$132=FALSE,BQ126*'Assumptions&amp;Data'!$I$119, BQ126*(Schedule!$O$34)*'Assumptions&amp;Data'!$I$112)</f>
        <v>0</v>
      </c>
      <c r="BR151" s="148">
        <f>IF($C$132=FALSE,BR126*'Assumptions&amp;Data'!$I$119, BR126*(Schedule!$O$34)*'Assumptions&amp;Data'!$I$112)</f>
        <v>0</v>
      </c>
      <c r="BS151" s="148">
        <f>IF($C$132=FALSE,BS126*'Assumptions&amp;Data'!$I$119, BS126*(Schedule!$O$34)*'Assumptions&amp;Data'!$I$112)</f>
        <v>0</v>
      </c>
      <c r="BT151" s="148">
        <f>IF($C$132=FALSE,BT126*'Assumptions&amp;Data'!$I$119, BT126*(Schedule!$O$34)*'Assumptions&amp;Data'!$I$112)</f>
        <v>0</v>
      </c>
      <c r="BU151" s="148">
        <f>IF($C$132=FALSE,BU126*'Assumptions&amp;Data'!$I$119, BU126*(Schedule!$O$34)*'Assumptions&amp;Data'!$I$112)</f>
        <v>0</v>
      </c>
      <c r="BV151" s="148">
        <f>IF($C$132=FALSE,BV126*'Assumptions&amp;Data'!$I$119, BV126*(Schedule!$O$34)*'Assumptions&amp;Data'!$I$112)</f>
        <v>0</v>
      </c>
      <c r="BW151" s="148">
        <f>IF($C$132=FALSE,BW126*'Assumptions&amp;Data'!$I$119, BW126*(Schedule!$O$34)*'Assumptions&amp;Data'!$I$112)</f>
        <v>0</v>
      </c>
      <c r="BX151" s="148">
        <f>IF($C$132=FALSE,BX126*'Assumptions&amp;Data'!$I$119, BX126*(Schedule!$O$34)*'Assumptions&amp;Data'!$I$112)</f>
        <v>0</v>
      </c>
      <c r="BY151" s="148">
        <f>IF($C$132=FALSE,BY126*'Assumptions&amp;Data'!$I$119, BY126*(Schedule!$O$34)*'Assumptions&amp;Data'!$I$112)</f>
        <v>0</v>
      </c>
      <c r="BZ151" s="148">
        <f>IF($C$132=FALSE,BZ126*'Assumptions&amp;Data'!$I$119, BZ126*(Schedule!$O$34)*'Assumptions&amp;Data'!$I$112)</f>
        <v>0</v>
      </c>
      <c r="CA151" s="148">
        <f>IF($C$132=FALSE,CA126*'Assumptions&amp;Data'!$I$119, CA126*(Schedule!$O$34)*'Assumptions&amp;Data'!$I$112)</f>
        <v>0</v>
      </c>
      <c r="CB151" s="148">
        <f>IF($C$132=FALSE,CB126*'Assumptions&amp;Data'!$I$119, CB126*(Schedule!$O$34)*'Assumptions&amp;Data'!$I$112)</f>
        <v>0</v>
      </c>
      <c r="CC151" s="148">
        <f>IF($C$132=FALSE,CC126*'Assumptions&amp;Data'!$I$119, CC126*(Schedule!$O$34)*'Assumptions&amp;Data'!$I$112)</f>
        <v>0</v>
      </c>
      <c r="CD151" s="148">
        <f>IF($C$132=FALSE,CD126*'Assumptions&amp;Data'!$I$119, CD126*(Schedule!$O$34)*'Assumptions&amp;Data'!$I$112)</f>
        <v>0</v>
      </c>
      <c r="CE151" s="148">
        <f>IF($C$132=FALSE,CE126*'Assumptions&amp;Data'!$I$119, CE126*(Schedule!$O$34)*'Assumptions&amp;Data'!$I$112)</f>
        <v>0</v>
      </c>
      <c r="CF151" s="148">
        <f>IF($C$132=FALSE,CF126*'Assumptions&amp;Data'!$I$119, CF126*(Schedule!$O$34)*'Assumptions&amp;Data'!$I$112)</f>
        <v>0</v>
      </c>
      <c r="CG151" s="148">
        <f>IF($C$132=FALSE,CG126*'Assumptions&amp;Data'!$I$119, CG126*(Schedule!$O$34)*'Assumptions&amp;Data'!$I$112)</f>
        <v>0</v>
      </c>
      <c r="CH151" s="148">
        <f>IF($C$132=FALSE,CH126*'Assumptions&amp;Data'!$I$119, CH126*(Schedule!$O$34)*'Assumptions&amp;Data'!$I$112)</f>
        <v>0</v>
      </c>
      <c r="CI151" s="148">
        <f>IF($C$132=FALSE,CI126*'Assumptions&amp;Data'!$I$119, CI126*(Schedule!$O$34)*'Assumptions&amp;Data'!$I$112)</f>
        <v>0</v>
      </c>
      <c r="CJ151" s="148">
        <f>IF($C$132=FALSE,CJ126*'Assumptions&amp;Data'!$I$119, CJ126*(Schedule!$O$34)*'Assumptions&amp;Data'!$I$112)</f>
        <v>0</v>
      </c>
      <c r="CK151" s="148">
        <f>IF($C$132=FALSE,CK126*'Assumptions&amp;Data'!$I$119, CK126*(Schedule!$O$34)*'Assumptions&amp;Data'!$I$112)</f>
        <v>0</v>
      </c>
      <c r="CL151" s="148">
        <f>IF($C$132=FALSE,CL126*'Assumptions&amp;Data'!$I$119, CL126*(Schedule!$O$34)*'Assumptions&amp;Data'!$I$112)</f>
        <v>0</v>
      </c>
      <c r="CM151" s="148">
        <f>IF($C$132=FALSE,CM126*'Assumptions&amp;Data'!$I$119, CM126*(Schedule!$O$34)*'Assumptions&amp;Data'!$I$112)</f>
        <v>0</v>
      </c>
      <c r="CN151" s="148">
        <f>IF($C$132=FALSE,CN126*'Assumptions&amp;Data'!$I$119, CN126*(Schedule!$O$34)*'Assumptions&amp;Data'!$I$112)</f>
        <v>0</v>
      </c>
      <c r="CO151" s="148">
        <f>IF($C$132=FALSE,CO126*'Assumptions&amp;Data'!$I$119, CO126*(Schedule!$O$34)*'Assumptions&amp;Data'!$I$112)</f>
        <v>0</v>
      </c>
      <c r="CP151" s="148">
        <f>IF($C$132=FALSE,CP126*'Assumptions&amp;Data'!$I$119, CP126*(Schedule!$O$34)*'Assumptions&amp;Data'!$I$112)</f>
        <v>0</v>
      </c>
      <c r="CQ151" s="148">
        <f>IF($C$132=FALSE,CQ126*'Assumptions&amp;Data'!$I$119, CQ126*(Schedule!$O$34)*'Assumptions&amp;Data'!$I$112)</f>
        <v>0</v>
      </c>
      <c r="CR151" s="148">
        <f>IF($C$132=FALSE,CR126*'Assumptions&amp;Data'!$I$119, CR126*(Schedule!$O$34)*'Assumptions&amp;Data'!$I$112)</f>
        <v>0</v>
      </c>
      <c r="CS151" s="148">
        <f>IF($C$132=FALSE,CS126*'Assumptions&amp;Data'!$I$119, CS126*(Schedule!$O$34)*'Assumptions&amp;Data'!$I$112)</f>
        <v>0</v>
      </c>
      <c r="CT151" s="148">
        <f>IF($C$132=FALSE,CT126*'Assumptions&amp;Data'!$I$119, CT126*(Schedule!$O$34)*'Assumptions&amp;Data'!$I$112)</f>
        <v>0</v>
      </c>
      <c r="CU151" s="148">
        <f>IF($C$132=FALSE,CU126*'Assumptions&amp;Data'!$I$119, CU126*(Schedule!$O$34)*'Assumptions&amp;Data'!$I$112)</f>
        <v>0</v>
      </c>
      <c r="CV151" s="148">
        <f>IF($C$132=FALSE,CV126*'Assumptions&amp;Data'!$I$119, CV126*(Schedule!$O$34)*'Assumptions&amp;Data'!$I$112)</f>
        <v>0</v>
      </c>
      <c r="CW151" s="148">
        <f>IF($C$132=FALSE,CW126*'Assumptions&amp;Data'!$I$119, CW126*(Schedule!$O$34)*'Assumptions&amp;Data'!$I$112)</f>
        <v>0</v>
      </c>
      <c r="CX151" s="148">
        <f>IF($C$132=FALSE,CX126*'Assumptions&amp;Data'!$I$119, CX126*(Schedule!$O$34)*'Assumptions&amp;Data'!$I$112)</f>
        <v>0</v>
      </c>
      <c r="CY151" s="148">
        <f>IF($C$132=FALSE,CY126*'Assumptions&amp;Data'!$I$119, CY126*(Schedule!$O$34)*'Assumptions&amp;Data'!$I$112)</f>
        <v>0</v>
      </c>
      <c r="CZ151" s="148">
        <f>IF($C$132=FALSE,CZ126*'Assumptions&amp;Data'!$I$119, CZ126*(Schedule!$O$34)*'Assumptions&amp;Data'!$I$112)</f>
        <v>0</v>
      </c>
      <c r="DA151" s="148">
        <f>IF($C$132=FALSE,DA126*'Assumptions&amp;Data'!$I$119, DA126*(Schedule!$O$34)*'Assumptions&amp;Data'!$I$112)</f>
        <v>0</v>
      </c>
      <c r="DB151" s="148">
        <f>IF($C$132=FALSE,DB126*'Assumptions&amp;Data'!$I$119, DB126*(Schedule!$O$34)*'Assumptions&amp;Data'!$I$112)</f>
        <v>0</v>
      </c>
      <c r="DC151" s="148">
        <f>IF($C$132=FALSE,DC126*'Assumptions&amp;Data'!$I$119, DC126*(Schedule!$O$34)*'Assumptions&amp;Data'!$I$112)</f>
        <v>0</v>
      </c>
      <c r="DD151" s="148">
        <f>IF($C$132=FALSE,DD126*'Assumptions&amp;Data'!$I$119, DD126*(Schedule!$O$34)*'Assumptions&amp;Data'!$I$112)</f>
        <v>0</v>
      </c>
      <c r="DE151" s="148">
        <f>IF($C$132=FALSE,DE126*'Assumptions&amp;Data'!$I$119, DE126*(Schedule!$O$34)*'Assumptions&amp;Data'!$I$112)</f>
        <v>0</v>
      </c>
      <c r="DF151" s="148">
        <f>IF($C$132=FALSE,DF126*'Assumptions&amp;Data'!$I$119, DF126*(Schedule!$O$34)*'Assumptions&amp;Data'!$I$112)</f>
        <v>0</v>
      </c>
      <c r="DG151" s="148">
        <f>IF($C$132=FALSE,DG126*'Assumptions&amp;Data'!$I$119, DG126*(Schedule!$O$34)*'Assumptions&amp;Data'!$I$112)</f>
        <v>0</v>
      </c>
      <c r="DH151" s="148">
        <f>IF($C$132=FALSE,DH126*'Assumptions&amp;Data'!$I$119, DH126*(Schedule!$O$34)*'Assumptions&amp;Data'!$I$112)</f>
        <v>0</v>
      </c>
      <c r="DI151" s="148">
        <f>IF($C$132=FALSE,DI126*'Assumptions&amp;Data'!$I$119, DI126*(Schedule!$O$34)*'Assumptions&amp;Data'!$I$112)</f>
        <v>0</v>
      </c>
      <c r="DJ151" s="148">
        <f>IF($C$132=FALSE,DJ126*'Assumptions&amp;Data'!$I$119, DJ126*(Schedule!$O$34)*'Assumptions&amp;Data'!$I$112)</f>
        <v>0</v>
      </c>
      <c r="DK151" s="148">
        <f>IF($C$132=FALSE,DK126*'Assumptions&amp;Data'!$I$119, DK126*(Schedule!$O$34)*'Assumptions&amp;Data'!$I$112)</f>
        <v>0</v>
      </c>
      <c r="DL151" s="148">
        <f>IF($C$132=FALSE,DL126*'Assumptions&amp;Data'!$I$119, DL126*(Schedule!$O$34)*'Assumptions&amp;Data'!$I$112)</f>
        <v>0</v>
      </c>
      <c r="DM151" s="148">
        <f>IF($C$132=FALSE,DM126*'Assumptions&amp;Data'!$I$119, DM126*(Schedule!$O$34)*'Assumptions&amp;Data'!$I$112)</f>
        <v>0</v>
      </c>
      <c r="DN151" s="148">
        <f>IF($C$132=FALSE,DN126*'Assumptions&amp;Data'!$I$119, DN126*(Schedule!$O$34)*'Assumptions&amp;Data'!$I$112)</f>
        <v>0</v>
      </c>
      <c r="DO151" s="148">
        <f>IF($C$132=FALSE,DO126*'Assumptions&amp;Data'!$I$119, DO126*(Schedule!$O$34)*'Assumptions&amp;Data'!$I$112)</f>
        <v>0</v>
      </c>
      <c r="DP151" s="148">
        <f>IF($C$132=FALSE,DP126*'Assumptions&amp;Data'!$I$119, DP126*(Schedule!$O$34)*'Assumptions&amp;Data'!$I$112)</f>
        <v>0</v>
      </c>
      <c r="DQ151" s="148">
        <f>IF($C$132=FALSE,DQ126*'Assumptions&amp;Data'!$I$119, DQ126*(Schedule!$O$34)*'Assumptions&amp;Data'!$I$112)</f>
        <v>0</v>
      </c>
      <c r="DR151" s="148">
        <f>IF($C$132=FALSE,DR126*'Assumptions&amp;Data'!$I$119, DR126*(Schedule!$O$34)*'Assumptions&amp;Data'!$I$112)</f>
        <v>0</v>
      </c>
      <c r="DS151" s="148">
        <f>IF($C$132=FALSE,DS126*'Assumptions&amp;Data'!$I$119, DS126*(Schedule!$O$34)*'Assumptions&amp;Data'!$I$112)</f>
        <v>0</v>
      </c>
      <c r="DT151" s="148">
        <f>IF($C$132=FALSE,DT126*'Assumptions&amp;Data'!$I$119, DT126*(Schedule!$O$34)*'Assumptions&amp;Data'!$I$112)</f>
        <v>0</v>
      </c>
      <c r="DU151" s="148">
        <f>IF($C$132=FALSE,DU126*'Assumptions&amp;Data'!$I$119, DU126*(Schedule!$O$34)*'Assumptions&amp;Data'!$I$112)</f>
        <v>0</v>
      </c>
      <c r="DV151" s="148">
        <f>IF($C$132=FALSE,DV126*'Assumptions&amp;Data'!$I$119, DV126*(Schedule!$O$34)*'Assumptions&amp;Data'!$I$112)</f>
        <v>0</v>
      </c>
      <c r="DW151" s="148">
        <f>IF($C$132=FALSE,DW126*'Assumptions&amp;Data'!$I$119, DW126*(Schedule!$O$34)*'Assumptions&amp;Data'!$I$112)</f>
        <v>0</v>
      </c>
      <c r="DX151" s="148">
        <f>IF($C$132=FALSE,DX126*'Assumptions&amp;Data'!$I$119, DX126*(Schedule!$O$34)*'Assumptions&amp;Data'!$I$112)</f>
        <v>0</v>
      </c>
      <c r="DY151" s="148">
        <f>IF($C$132=FALSE,DY126*'Assumptions&amp;Data'!$I$119, DY126*(Schedule!$O$34)*'Assumptions&amp;Data'!$I$112)</f>
        <v>0</v>
      </c>
      <c r="DZ151" s="148">
        <f>IF($C$132=FALSE,DZ126*'Assumptions&amp;Data'!$I$119, DZ126*(Schedule!$O$34)*'Assumptions&amp;Data'!$I$112)</f>
        <v>0</v>
      </c>
      <c r="EA151" s="148">
        <f>IF($C$132=FALSE,EA126*'Assumptions&amp;Data'!$I$119, EA126*(Schedule!$O$34)*'Assumptions&amp;Data'!$I$112)</f>
        <v>0</v>
      </c>
      <c r="EB151" s="148">
        <f>IF($C$132=FALSE,EB126*'Assumptions&amp;Data'!$I$119, EB126*(Schedule!$O$34)*'Assumptions&amp;Data'!$I$112)</f>
        <v>0</v>
      </c>
      <c r="EC151" s="148">
        <f>IF($C$132=FALSE,EC126*'Assumptions&amp;Data'!$I$119, EC126*(Schedule!$O$34)*'Assumptions&amp;Data'!$I$112)</f>
        <v>0</v>
      </c>
      <c r="ED151" s="148">
        <f>IF($C$132=FALSE,ED126*'Assumptions&amp;Data'!$I$119, ED126*(Schedule!$O$34)*'Assumptions&amp;Data'!$I$112)</f>
        <v>0</v>
      </c>
      <c r="EE151" s="148">
        <f>IF($C$132=FALSE,EE126*'Assumptions&amp;Data'!$I$119, EE126*(Schedule!$O$34)*'Assumptions&amp;Data'!$I$112)</f>
        <v>0</v>
      </c>
      <c r="EF151" s="148">
        <f>IF($C$132=FALSE,EF126*'Assumptions&amp;Data'!$I$119, EF126*(Schedule!$O$34)*'Assumptions&amp;Data'!$I$112)</f>
        <v>0</v>
      </c>
      <c r="EG151" s="148">
        <f>IF($C$132=FALSE,EG126*'Assumptions&amp;Data'!$I$119, EG126*(Schedule!$O$34)*'Assumptions&amp;Data'!$I$112)</f>
        <v>0</v>
      </c>
      <c r="EH151" s="148">
        <f>IF($C$132=FALSE,EH126*'Assumptions&amp;Data'!$I$119, EH126*(Schedule!$O$34)*'Assumptions&amp;Data'!$I$112)</f>
        <v>0</v>
      </c>
      <c r="EI151" s="148">
        <f>IF($C$132=FALSE,EI126*'Assumptions&amp;Data'!$I$119, EI126*(Schedule!$O$34)*'Assumptions&amp;Data'!$I$112)</f>
        <v>0</v>
      </c>
      <c r="EJ151" s="148">
        <f>IF($C$132=FALSE,EJ126*'Assumptions&amp;Data'!$I$119, EJ126*(Schedule!$O$34)*'Assumptions&amp;Data'!$I$112)</f>
        <v>0</v>
      </c>
      <c r="EK151" s="148">
        <f>IF($C$132=FALSE,EK126*'Assumptions&amp;Data'!$I$119, EK126*(Schedule!$O$34)*'Assumptions&amp;Data'!$I$112)</f>
        <v>0</v>
      </c>
      <c r="EL151" s="148">
        <f>IF($C$132=FALSE,EL126*'Assumptions&amp;Data'!$I$119, EL126*(Schedule!$O$34)*'Assumptions&amp;Data'!$I$112)</f>
        <v>0</v>
      </c>
      <c r="EM151" s="148">
        <f>IF($C$132=FALSE,EM126*'Assumptions&amp;Data'!$I$119, EM126*(Schedule!$O$34)*'Assumptions&amp;Data'!$I$112)</f>
        <v>0</v>
      </c>
      <c r="EN151" s="148">
        <f>IF($C$132=FALSE,EN126*'Assumptions&amp;Data'!$I$119, EN126*(Schedule!$O$34)*'Assumptions&amp;Data'!$I$112)</f>
        <v>0</v>
      </c>
      <c r="EO151" s="148">
        <f>IF($C$132=FALSE,EO126*'Assumptions&amp;Data'!$I$119, EO126*(Schedule!$O$34)*'Assumptions&amp;Data'!$I$112)</f>
        <v>0</v>
      </c>
      <c r="EP151" s="148">
        <f>IF($C$132=FALSE,EP126*'Assumptions&amp;Data'!$I$119, EP126*(Schedule!$O$34)*'Assumptions&amp;Data'!$I$112)</f>
        <v>0</v>
      </c>
      <c r="EQ151" s="148">
        <f>IF($C$132=FALSE,EQ126*'Assumptions&amp;Data'!$I$119, EQ126*(Schedule!$O$34)*'Assumptions&amp;Data'!$I$112)</f>
        <v>0</v>
      </c>
      <c r="ER151" s="148">
        <f>IF($C$132=FALSE,ER126*'Assumptions&amp;Data'!$I$119, ER126*(Schedule!$O$34)*'Assumptions&amp;Data'!$I$112)</f>
        <v>0</v>
      </c>
      <c r="ES151" s="148">
        <f>IF($C$132=FALSE,ES126*'Assumptions&amp;Data'!$I$119, ES126*(Schedule!$O$34)*'Assumptions&amp;Data'!$I$112)</f>
        <v>0</v>
      </c>
      <c r="ET151" s="148">
        <f>IF($C$132=FALSE,ET126*'Assumptions&amp;Data'!$I$119, ET126*(Schedule!$O$34)*'Assumptions&amp;Data'!$I$112)</f>
        <v>0</v>
      </c>
      <c r="EU151" s="148">
        <f>IF($C$132=FALSE,EU126*'Assumptions&amp;Data'!$I$119, EU126*(Schedule!$O$34)*'Assumptions&amp;Data'!$I$112)</f>
        <v>0</v>
      </c>
      <c r="EV151" s="148">
        <f>IF($C$132=FALSE,EV126*'Assumptions&amp;Data'!$I$119, EV126*(Schedule!$O$34)*'Assumptions&amp;Data'!$I$112)</f>
        <v>0</v>
      </c>
      <c r="EW151" s="148">
        <f>IF($C$132=FALSE,EW126*'Assumptions&amp;Data'!$I$119, EW126*(Schedule!$O$34)*'Assumptions&amp;Data'!$I$112)</f>
        <v>0</v>
      </c>
      <c r="EX151" s="148">
        <f>IF($C$132=FALSE,EX126*'Assumptions&amp;Data'!$I$119, EX126*(Schedule!$O$34)*'Assumptions&amp;Data'!$I$112)</f>
        <v>0</v>
      </c>
      <c r="EY151" s="148">
        <f>IF($C$132=FALSE,EY126*'Assumptions&amp;Data'!$I$119, EY126*(Schedule!$O$34)*'Assumptions&amp;Data'!$I$112)</f>
        <v>0</v>
      </c>
      <c r="EZ151" s="148">
        <f>IF($C$132=FALSE,EZ126*'Assumptions&amp;Data'!$I$119, EZ126*(Schedule!$O$34)*'Assumptions&amp;Data'!$I$112)</f>
        <v>0</v>
      </c>
      <c r="FA151" s="148">
        <f>IF($C$132=FALSE,FA126*'Assumptions&amp;Data'!$I$119, FA126*(Schedule!$O$34)*'Assumptions&amp;Data'!$I$112)</f>
        <v>0</v>
      </c>
      <c r="FB151" s="148">
        <f>IF($C$132=FALSE,FB126*'Assumptions&amp;Data'!$I$119, FB126*(Schedule!$O$34)*'Assumptions&amp;Data'!$I$112)</f>
        <v>0</v>
      </c>
      <c r="FC151" s="148">
        <f>IF($C$132=FALSE,FC126*'Assumptions&amp;Data'!$I$119, FC126*(Schedule!$O$34)*'Assumptions&amp;Data'!$I$112)</f>
        <v>0</v>
      </c>
      <c r="FD151" s="148">
        <f>IF($C$132=FALSE,FD126*'Assumptions&amp;Data'!$I$119, FD126*(Schedule!$O$34)*'Assumptions&amp;Data'!$I$112)</f>
        <v>0</v>
      </c>
      <c r="FE151" s="148">
        <f>IF($C$132=FALSE,FE126*'Assumptions&amp;Data'!$I$119, FE126*(Schedule!$O$34)*'Assumptions&amp;Data'!$I$112)</f>
        <v>0</v>
      </c>
      <c r="FF151" s="148">
        <f>IF($C$132=FALSE,FF126*'Assumptions&amp;Data'!$I$119, FF126*(Schedule!$O$34)*'Assumptions&amp;Data'!$I$112)</f>
        <v>0</v>
      </c>
      <c r="FG151" s="148">
        <f>IF($C$132=FALSE,FG126*'Assumptions&amp;Data'!$I$119, FG126*(Schedule!$O$34)*'Assumptions&amp;Data'!$I$112)</f>
        <v>0</v>
      </c>
      <c r="FH151" s="148">
        <f>IF($C$132=FALSE,FH126*'Assumptions&amp;Data'!$I$119, FH126*(Schedule!$O$34)*'Assumptions&amp;Data'!$I$112)</f>
        <v>0</v>
      </c>
      <c r="FI151" s="148">
        <f>IF($C$132=FALSE,FI126*'Assumptions&amp;Data'!$I$119, FI126*(Schedule!$O$34)*'Assumptions&amp;Data'!$I$112)</f>
        <v>0</v>
      </c>
      <c r="FJ151" s="148">
        <f>IF($C$132=FALSE,FJ126*'Assumptions&amp;Data'!$I$119, FJ126*(Schedule!$O$34)*'Assumptions&amp;Data'!$I$112)</f>
        <v>0</v>
      </c>
      <c r="FK151" s="148">
        <f>IF($C$132=FALSE,FK126*'Assumptions&amp;Data'!$I$119, FK126*(Schedule!$O$34)*'Assumptions&amp;Data'!$I$112)</f>
        <v>0</v>
      </c>
      <c r="FL151" s="148">
        <f>IF($C$132=FALSE,FL126*'Assumptions&amp;Data'!$I$119, FL126*(Schedule!$O$34)*'Assumptions&amp;Data'!$I$112)</f>
        <v>0</v>
      </c>
      <c r="FM151" s="148">
        <f>IF($C$132=FALSE,FM126*'Assumptions&amp;Data'!$I$119, FM126*(Schedule!$O$34)*'Assumptions&amp;Data'!$I$112)</f>
        <v>0</v>
      </c>
      <c r="FN151" s="148">
        <f>IF($C$132=FALSE,FN126*'Assumptions&amp;Data'!$I$119, FN126*(Schedule!$O$34)*'Assumptions&amp;Data'!$I$112)</f>
        <v>0</v>
      </c>
      <c r="FO151" s="148">
        <f>IF($C$132=FALSE,FO126*'Assumptions&amp;Data'!$I$119, FO126*(Schedule!$O$34)*'Assumptions&amp;Data'!$I$112)</f>
        <v>0</v>
      </c>
    </row>
    <row r="152" spans="2:171" x14ac:dyDescent="0.3">
      <c r="B152" s="7" t="s">
        <v>110</v>
      </c>
      <c r="C152" s="7" t="s">
        <v>112</v>
      </c>
      <c r="D152" s="53">
        <f t="shared" si="240"/>
        <v>355300.41973966995</v>
      </c>
      <c r="F152" s="148">
        <f>IF($C$132=FALSE,F127*'Assumptions&amp;Data'!$I$120, F127*(Schedule!$O$34)*'Assumptions&amp;Data'!$I$112)</f>
        <v>0</v>
      </c>
      <c r="G152" s="148">
        <f>IF($C$132=FALSE,G127*'Assumptions&amp;Data'!$I$120, G127*(Schedule!$O$34)*'Assumptions&amp;Data'!$I$112)</f>
        <v>0</v>
      </c>
      <c r="H152" s="148">
        <f>IF($C$132=FALSE,H127*'Assumptions&amp;Data'!$I$120, H127*(Schedule!$O$34)*'Assumptions&amp;Data'!$I$112)</f>
        <v>0</v>
      </c>
      <c r="I152" s="148">
        <f>IF($C$132=FALSE,I127*'Assumptions&amp;Data'!$I$120, I127*(Schedule!$O$34)*'Assumptions&amp;Data'!$I$112)</f>
        <v>0</v>
      </c>
      <c r="J152" s="148">
        <f>IF($C$132=FALSE,J127*'Assumptions&amp;Data'!$I$120, J127*(Schedule!$O$34)*'Assumptions&amp;Data'!$I$112)</f>
        <v>0</v>
      </c>
      <c r="K152" s="148">
        <f>IF($C$132=FALSE,K127*'Assumptions&amp;Data'!$I$120, K127*(Schedule!$O$34)*'Assumptions&amp;Data'!$I$112)</f>
        <v>0</v>
      </c>
      <c r="L152" s="148">
        <f>IF($C$132=FALSE,L127*'Assumptions&amp;Data'!$I$120, L127*(Schedule!$O$34)*'Assumptions&amp;Data'!$I$112)</f>
        <v>0</v>
      </c>
      <c r="M152" s="148">
        <f>IF($C$132=FALSE,M127*'Assumptions&amp;Data'!$I$120, M127*(Schedule!$O$34)*'Assumptions&amp;Data'!$I$112)</f>
        <v>0</v>
      </c>
      <c r="N152" s="148">
        <f>IF($C$132=FALSE,N127*'Assumptions&amp;Data'!$I$120, N127*(Schedule!$O$34)*'Assumptions&amp;Data'!$I$112)</f>
        <v>0</v>
      </c>
      <c r="O152" s="148">
        <f>IF($C$132=FALSE,O127*'Assumptions&amp;Data'!$I$120, O127*(Schedule!$O$34)*'Assumptions&amp;Data'!$I$112)</f>
        <v>0</v>
      </c>
      <c r="P152" s="148">
        <f>IF($C$132=FALSE,P127*'Assumptions&amp;Data'!$I$120, P127*(Schedule!$O$34)*'Assumptions&amp;Data'!$I$112)</f>
        <v>0</v>
      </c>
      <c r="Q152" s="148">
        <f>IF($C$132=FALSE,Q127*'Assumptions&amp;Data'!$I$120, Q127*(Schedule!$O$34)*'Assumptions&amp;Data'!$I$112)</f>
        <v>0</v>
      </c>
      <c r="R152" s="148">
        <f>IF($C$132=FALSE,R127*'Assumptions&amp;Data'!$I$120, R127*(Schedule!$O$34)*'Assumptions&amp;Data'!$I$112)</f>
        <v>0</v>
      </c>
      <c r="S152" s="148">
        <f>IF($C$132=FALSE,S127*'Assumptions&amp;Data'!$I$120, S127*(Schedule!$O$34)*'Assumptions&amp;Data'!$I$112)</f>
        <v>0</v>
      </c>
      <c r="T152" s="148">
        <f>IF($C$132=FALSE,T127*'Assumptions&amp;Data'!$I$120, T127*(Schedule!$O$34)*'Assumptions&amp;Data'!$I$112)</f>
        <v>0</v>
      </c>
      <c r="U152" s="148">
        <f>IF($C$132=FALSE,U127*'Assumptions&amp;Data'!$I$120, U127*(Schedule!$O$34)*'Assumptions&amp;Data'!$I$112)</f>
        <v>0</v>
      </c>
      <c r="V152" s="148">
        <f>IF($C$132=FALSE,V127*'Assumptions&amp;Data'!$I$120, V127*(Schedule!$O$34)*'Assumptions&amp;Data'!$I$112)</f>
        <v>0</v>
      </c>
      <c r="W152" s="148">
        <f>IF($C$132=FALSE,W127*'Assumptions&amp;Data'!$I$120, W127*(Schedule!$O$34)*'Assumptions&amp;Data'!$I$112)</f>
        <v>0</v>
      </c>
      <c r="X152" s="148">
        <f>IF($C$132=FALSE,X127*'Assumptions&amp;Data'!$I$120, X127*(Schedule!$O$34)*'Assumptions&amp;Data'!$I$112)</f>
        <v>0</v>
      </c>
      <c r="Y152" s="148">
        <f>IF($C$132=FALSE,Y127*'Assumptions&amp;Data'!$I$120, Y127*(Schedule!$O$34)*'Assumptions&amp;Data'!$I$112)</f>
        <v>0</v>
      </c>
      <c r="Z152" s="148">
        <f>IF($C$132=FALSE,Z127*'Assumptions&amp;Data'!$I$120, Z127*(Schedule!$O$34)*'Assumptions&amp;Data'!$I$112)</f>
        <v>0</v>
      </c>
      <c r="AA152" s="148">
        <f>IF($C$132=FALSE,AA127*'Assumptions&amp;Data'!$I$120, AA127*(Schedule!$O$34)*'Assumptions&amp;Data'!$I$112)</f>
        <v>0</v>
      </c>
      <c r="AB152" s="148">
        <f>IF($C$132=FALSE,AB127*'Assumptions&amp;Data'!$I$120, AB127*(Schedule!$O$34)*'Assumptions&amp;Data'!$I$112)</f>
        <v>0</v>
      </c>
      <c r="AC152" s="148">
        <f>IF($C$132=FALSE,AC127*'Assumptions&amp;Data'!$I$120, AC127*(Schedule!$O$34)*'Assumptions&amp;Data'!$I$112)</f>
        <v>0</v>
      </c>
      <c r="AD152" s="148">
        <f>IF($C$132=FALSE,AD127*'Assumptions&amp;Data'!$I$120, AD127*(Schedule!$O$34)*'Assumptions&amp;Data'!$I$112)</f>
        <v>0</v>
      </c>
      <c r="AE152" s="148">
        <f>IF($C$132=FALSE,AE127*'Assumptions&amp;Data'!$I$120, AE127*(Schedule!$O$34)*'Assumptions&amp;Data'!$I$112)</f>
        <v>0</v>
      </c>
      <c r="AF152" s="148">
        <f>IF($C$132=FALSE,AF127*'Assumptions&amp;Data'!$I$120, AF127*(Schedule!$O$34)*'Assumptions&amp;Data'!$I$112)</f>
        <v>0</v>
      </c>
      <c r="AG152" s="148">
        <f>IF($C$132=FALSE,AG127*'Assumptions&amp;Data'!$I$120, AG127*(Schedule!$O$34)*'Assumptions&amp;Data'!$I$112)</f>
        <v>0</v>
      </c>
      <c r="AH152" s="148">
        <f>IF($C$132=FALSE,AH127*'Assumptions&amp;Data'!$I$120, AH127*(Schedule!$O$34)*'Assumptions&amp;Data'!$I$112)</f>
        <v>0</v>
      </c>
      <c r="AI152" s="148">
        <f>IF($C$132=FALSE,AI127*'Assumptions&amp;Data'!$I$120, AI127*(Schedule!$O$34)*'Assumptions&amp;Data'!$I$112)</f>
        <v>0</v>
      </c>
      <c r="AJ152" s="148">
        <f>IF($C$132=FALSE,AJ127*'Assumptions&amp;Data'!$I$120, AJ127*(Schedule!$O$34)*'Assumptions&amp;Data'!$I$112)</f>
        <v>0</v>
      </c>
      <c r="AK152" s="148">
        <f>IF($C$132=FALSE,AK127*'Assumptions&amp;Data'!$I$120, AK127*(Schedule!$O$34)*'Assumptions&amp;Data'!$I$112)</f>
        <v>0</v>
      </c>
      <c r="AL152" s="148">
        <f>IF($C$132=FALSE,AL127*'Assumptions&amp;Data'!$I$120, AL127*(Schedule!$O$34)*'Assumptions&amp;Data'!$I$112)</f>
        <v>8882.5104934917526</v>
      </c>
      <c r="AM152" s="148">
        <f>IF($C$132=FALSE,AM127*'Assumptions&amp;Data'!$I$120, AM127*(Schedule!$O$34)*'Assumptions&amp;Data'!$I$112)</f>
        <v>8882.5104934917526</v>
      </c>
      <c r="AN152" s="148">
        <f>IF($C$132=FALSE,AN127*'Assumptions&amp;Data'!$I$120, AN127*(Schedule!$O$34)*'Assumptions&amp;Data'!$I$112)</f>
        <v>8882.5104934917526</v>
      </c>
      <c r="AO152" s="148">
        <f>IF($C$132=FALSE,AO127*'Assumptions&amp;Data'!$I$120, AO127*(Schedule!$O$34)*'Assumptions&amp;Data'!$I$112)</f>
        <v>8882.5104934917526</v>
      </c>
      <c r="AP152" s="148">
        <f>IF($C$132=FALSE,AP127*'Assumptions&amp;Data'!$I$120, AP127*(Schedule!$O$34)*'Assumptions&amp;Data'!$I$112)</f>
        <v>8882.5104934917526</v>
      </c>
      <c r="AQ152" s="148">
        <f>IF($C$132=FALSE,AQ127*'Assumptions&amp;Data'!$I$120, AQ127*(Schedule!$O$34)*'Assumptions&amp;Data'!$I$112)</f>
        <v>8882.5104934917526</v>
      </c>
      <c r="AR152" s="148">
        <f>IF($C$132=FALSE,AR127*'Assumptions&amp;Data'!$I$120, AR127*(Schedule!$O$34)*'Assumptions&amp;Data'!$I$112)</f>
        <v>8882.5104934917526</v>
      </c>
      <c r="AS152" s="148">
        <f>IF($C$132=FALSE,AS127*'Assumptions&amp;Data'!$I$120, AS127*(Schedule!$O$34)*'Assumptions&amp;Data'!$I$112)</f>
        <v>8882.5104934917526</v>
      </c>
      <c r="AT152" s="148">
        <f>IF($C$132=FALSE,AT127*'Assumptions&amp;Data'!$I$120, AT127*(Schedule!$O$34)*'Assumptions&amp;Data'!$I$112)</f>
        <v>8882.5104934917526</v>
      </c>
      <c r="AU152" s="148">
        <f>IF($C$132=FALSE,AU127*'Assumptions&amp;Data'!$I$120, AU127*(Schedule!$O$34)*'Assumptions&amp;Data'!$I$112)</f>
        <v>8882.5104934917526</v>
      </c>
      <c r="AV152" s="148">
        <f>IF($C$132=FALSE,AV127*'Assumptions&amp;Data'!$I$120, AV127*(Schedule!$O$34)*'Assumptions&amp;Data'!$I$112)</f>
        <v>8882.5104934917526</v>
      </c>
      <c r="AW152" s="148">
        <f>IF($C$132=FALSE,AW127*'Assumptions&amp;Data'!$I$120, AW127*(Schedule!$O$34)*'Assumptions&amp;Data'!$I$112)</f>
        <v>8882.5104934917526</v>
      </c>
      <c r="AX152" s="148">
        <f>IF($C$132=FALSE,AX127*'Assumptions&amp;Data'!$I$120, AX127*(Schedule!$O$34)*'Assumptions&amp;Data'!$I$112)</f>
        <v>8882.5104934917526</v>
      </c>
      <c r="AY152" s="148">
        <f>IF($C$132=FALSE,AY127*'Assumptions&amp;Data'!$I$120, AY127*(Schedule!$O$34)*'Assumptions&amp;Data'!$I$112)</f>
        <v>8882.5104934917526</v>
      </c>
      <c r="AZ152" s="148">
        <f>IF($C$132=FALSE,AZ127*'Assumptions&amp;Data'!$I$120, AZ127*(Schedule!$O$34)*'Assumptions&amp;Data'!$I$112)</f>
        <v>8882.5104934917526</v>
      </c>
      <c r="BA152" s="148">
        <f>IF($C$132=FALSE,BA127*'Assumptions&amp;Data'!$I$120, BA127*(Schedule!$O$34)*'Assumptions&amp;Data'!$I$112)</f>
        <v>8882.5104934917526</v>
      </c>
      <c r="BB152" s="148">
        <f>IF($C$132=FALSE,BB127*'Assumptions&amp;Data'!$I$120, BB127*(Schedule!$O$34)*'Assumptions&amp;Data'!$I$112)</f>
        <v>8882.5104934917526</v>
      </c>
      <c r="BC152" s="148">
        <f>IF($C$132=FALSE,BC127*'Assumptions&amp;Data'!$I$120, BC127*(Schedule!$O$34)*'Assumptions&amp;Data'!$I$112)</f>
        <v>8882.5104934917526</v>
      </c>
      <c r="BD152" s="148">
        <f>IF($C$132=FALSE,BD127*'Assumptions&amp;Data'!$I$120, BD127*(Schedule!$O$34)*'Assumptions&amp;Data'!$I$112)</f>
        <v>8882.5104934917526</v>
      </c>
      <c r="BE152" s="148">
        <f>IF($C$132=FALSE,BE127*'Assumptions&amp;Data'!$I$120, BE127*(Schedule!$O$34)*'Assumptions&amp;Data'!$I$112)</f>
        <v>8882.5104934917526</v>
      </c>
      <c r="BF152" s="148">
        <f>IF($C$132=FALSE,BF127*'Assumptions&amp;Data'!$I$120, BF127*(Schedule!$O$34)*'Assumptions&amp;Data'!$I$112)</f>
        <v>8882.5104934917526</v>
      </c>
      <c r="BG152" s="148">
        <f>IF($C$132=FALSE,BG127*'Assumptions&amp;Data'!$I$120, BG127*(Schedule!$O$34)*'Assumptions&amp;Data'!$I$112)</f>
        <v>8882.5104934917526</v>
      </c>
      <c r="BH152" s="148">
        <f>IF($C$132=FALSE,BH127*'Assumptions&amp;Data'!$I$120, BH127*(Schedule!$O$34)*'Assumptions&amp;Data'!$I$112)</f>
        <v>8882.5104934917526</v>
      </c>
      <c r="BI152" s="148">
        <f>IF($C$132=FALSE,BI127*'Assumptions&amp;Data'!$I$120, BI127*(Schedule!$O$34)*'Assumptions&amp;Data'!$I$112)</f>
        <v>8882.5104934917526</v>
      </c>
      <c r="BJ152" s="148">
        <f>IF($C$132=FALSE,BJ127*'Assumptions&amp;Data'!$I$120, BJ127*(Schedule!$O$34)*'Assumptions&amp;Data'!$I$112)</f>
        <v>10659.012592190102</v>
      </c>
      <c r="BK152" s="148">
        <f>IF($C$132=FALSE,BK127*'Assumptions&amp;Data'!$I$120, BK127*(Schedule!$O$34)*'Assumptions&amp;Data'!$I$112)</f>
        <v>10659.012592190102</v>
      </c>
      <c r="BL152" s="148">
        <f>IF($C$132=FALSE,BL127*'Assumptions&amp;Data'!$I$120, BL127*(Schedule!$O$34)*'Assumptions&amp;Data'!$I$112)</f>
        <v>10659.012592190102</v>
      </c>
      <c r="BM152" s="148">
        <f>IF($C$132=FALSE,BM127*'Assumptions&amp;Data'!$I$120, BM127*(Schedule!$O$34)*'Assumptions&amp;Data'!$I$112)</f>
        <v>10659.012592190102</v>
      </c>
      <c r="BN152" s="148">
        <f>IF($C$132=FALSE,BN127*'Assumptions&amp;Data'!$I$120, BN127*(Schedule!$O$34)*'Assumptions&amp;Data'!$I$112)</f>
        <v>10659.012592190102</v>
      </c>
      <c r="BO152" s="148">
        <f>IF($C$132=FALSE,BO127*'Assumptions&amp;Data'!$I$120, BO127*(Schedule!$O$34)*'Assumptions&amp;Data'!$I$112)</f>
        <v>10659.012592190102</v>
      </c>
      <c r="BP152" s="148">
        <f>IF($C$132=FALSE,BP127*'Assumptions&amp;Data'!$I$120, BP127*(Schedule!$O$34)*'Assumptions&amp;Data'!$I$112)</f>
        <v>10659.012592190102</v>
      </c>
      <c r="BQ152" s="148">
        <f>IF($C$132=FALSE,BQ127*'Assumptions&amp;Data'!$I$120, BQ127*(Schedule!$O$34)*'Assumptions&amp;Data'!$I$112)</f>
        <v>10659.012592190102</v>
      </c>
      <c r="BR152" s="148">
        <f>IF($C$132=FALSE,BR127*'Assumptions&amp;Data'!$I$120, BR127*(Schedule!$O$34)*'Assumptions&amp;Data'!$I$112)</f>
        <v>10659.012592190102</v>
      </c>
      <c r="BS152" s="148">
        <f>IF($C$132=FALSE,BS127*'Assumptions&amp;Data'!$I$120, BS127*(Schedule!$O$34)*'Assumptions&amp;Data'!$I$112)</f>
        <v>10659.012592190102</v>
      </c>
      <c r="BT152" s="148">
        <f>IF($C$132=FALSE,BT127*'Assumptions&amp;Data'!$I$120, BT127*(Schedule!$O$34)*'Assumptions&amp;Data'!$I$112)</f>
        <v>10659.012592190102</v>
      </c>
      <c r="BU152" s="148">
        <f>IF($C$132=FALSE,BU127*'Assumptions&amp;Data'!$I$120, BU127*(Schedule!$O$34)*'Assumptions&amp;Data'!$I$112)</f>
        <v>10659.012592190102</v>
      </c>
      <c r="BV152" s="148">
        <f>IF($C$132=FALSE,BV127*'Assumptions&amp;Data'!$I$120, BV127*(Schedule!$O$34)*'Assumptions&amp;Data'!$I$112)</f>
        <v>14212.016789586618</v>
      </c>
      <c r="BW152" s="148">
        <f>IF($C$132=FALSE,BW127*'Assumptions&amp;Data'!$I$120, BW127*(Schedule!$O$34)*'Assumptions&amp;Data'!$I$112)</f>
        <v>0</v>
      </c>
      <c r="BX152" s="148">
        <f>IF($C$132=FALSE,BX127*'Assumptions&amp;Data'!$I$120, BX127*(Schedule!$O$34)*'Assumptions&amp;Data'!$I$112)</f>
        <v>0</v>
      </c>
      <c r="BY152" s="148">
        <f>IF($C$132=FALSE,BY127*'Assumptions&amp;Data'!$I$120, BY127*(Schedule!$O$34)*'Assumptions&amp;Data'!$I$112)</f>
        <v>0</v>
      </c>
      <c r="BZ152" s="148">
        <f>IF($C$132=FALSE,BZ127*'Assumptions&amp;Data'!$I$120, BZ127*(Schedule!$O$34)*'Assumptions&amp;Data'!$I$112)</f>
        <v>0</v>
      </c>
      <c r="CA152" s="148">
        <f>IF($C$132=FALSE,CA127*'Assumptions&amp;Data'!$I$120, CA127*(Schedule!$O$34)*'Assumptions&amp;Data'!$I$112)</f>
        <v>0</v>
      </c>
      <c r="CB152" s="148">
        <f>IF($C$132=FALSE,CB127*'Assumptions&amp;Data'!$I$120, CB127*(Schedule!$O$34)*'Assumptions&amp;Data'!$I$112)</f>
        <v>0</v>
      </c>
      <c r="CC152" s="148">
        <f>IF($C$132=FALSE,CC127*'Assumptions&amp;Data'!$I$120, CC127*(Schedule!$O$34)*'Assumptions&amp;Data'!$I$112)</f>
        <v>0</v>
      </c>
      <c r="CD152" s="148">
        <f>IF($C$132=FALSE,CD127*'Assumptions&amp;Data'!$I$120, CD127*(Schedule!$O$34)*'Assumptions&amp;Data'!$I$112)</f>
        <v>0</v>
      </c>
      <c r="CE152" s="148">
        <f>IF($C$132=FALSE,CE127*'Assumptions&amp;Data'!$I$120, CE127*(Schedule!$O$34)*'Assumptions&amp;Data'!$I$112)</f>
        <v>0</v>
      </c>
      <c r="CF152" s="148">
        <f>IF($C$132=FALSE,CF127*'Assumptions&amp;Data'!$I$120, CF127*(Schedule!$O$34)*'Assumptions&amp;Data'!$I$112)</f>
        <v>0</v>
      </c>
      <c r="CG152" s="148">
        <f>IF($C$132=FALSE,CG127*'Assumptions&amp;Data'!$I$120, CG127*(Schedule!$O$34)*'Assumptions&amp;Data'!$I$112)</f>
        <v>0</v>
      </c>
      <c r="CH152" s="148">
        <f>IF($C$132=FALSE,CH127*'Assumptions&amp;Data'!$I$120, CH127*(Schedule!$O$34)*'Assumptions&amp;Data'!$I$112)</f>
        <v>0</v>
      </c>
      <c r="CI152" s="148">
        <f>IF($C$132=FALSE,CI127*'Assumptions&amp;Data'!$I$120, CI127*(Schedule!$O$34)*'Assumptions&amp;Data'!$I$112)</f>
        <v>0</v>
      </c>
      <c r="CJ152" s="148">
        <f>IF($C$132=FALSE,CJ127*'Assumptions&amp;Data'!$I$120, CJ127*(Schedule!$O$34)*'Assumptions&amp;Data'!$I$112)</f>
        <v>0</v>
      </c>
      <c r="CK152" s="148">
        <f>IF($C$132=FALSE,CK127*'Assumptions&amp;Data'!$I$120, CK127*(Schedule!$O$34)*'Assumptions&amp;Data'!$I$112)</f>
        <v>0</v>
      </c>
      <c r="CL152" s="148">
        <f>IF($C$132=FALSE,CL127*'Assumptions&amp;Data'!$I$120, CL127*(Schedule!$O$34)*'Assumptions&amp;Data'!$I$112)</f>
        <v>0</v>
      </c>
      <c r="CM152" s="148">
        <f>IF($C$132=FALSE,CM127*'Assumptions&amp;Data'!$I$120, CM127*(Schedule!$O$34)*'Assumptions&amp;Data'!$I$112)</f>
        <v>0</v>
      </c>
      <c r="CN152" s="148">
        <f>IF($C$132=FALSE,CN127*'Assumptions&amp;Data'!$I$120, CN127*(Schedule!$O$34)*'Assumptions&amp;Data'!$I$112)</f>
        <v>0</v>
      </c>
      <c r="CO152" s="148">
        <f>IF($C$132=FALSE,CO127*'Assumptions&amp;Data'!$I$120, CO127*(Schedule!$O$34)*'Assumptions&amp;Data'!$I$112)</f>
        <v>0</v>
      </c>
      <c r="CP152" s="148">
        <f>IF($C$132=FALSE,CP127*'Assumptions&amp;Data'!$I$120, CP127*(Schedule!$O$34)*'Assumptions&amp;Data'!$I$112)</f>
        <v>0</v>
      </c>
      <c r="CQ152" s="148">
        <f>IF($C$132=FALSE,CQ127*'Assumptions&amp;Data'!$I$120, CQ127*(Schedule!$O$34)*'Assumptions&amp;Data'!$I$112)</f>
        <v>0</v>
      </c>
      <c r="CR152" s="148">
        <f>IF($C$132=FALSE,CR127*'Assumptions&amp;Data'!$I$120, CR127*(Schedule!$O$34)*'Assumptions&amp;Data'!$I$112)</f>
        <v>0</v>
      </c>
      <c r="CS152" s="148">
        <f>IF($C$132=FALSE,CS127*'Assumptions&amp;Data'!$I$120, CS127*(Schedule!$O$34)*'Assumptions&amp;Data'!$I$112)</f>
        <v>0</v>
      </c>
      <c r="CT152" s="148">
        <f>IF($C$132=FALSE,CT127*'Assumptions&amp;Data'!$I$120, CT127*(Schedule!$O$34)*'Assumptions&amp;Data'!$I$112)</f>
        <v>0</v>
      </c>
      <c r="CU152" s="148">
        <f>IF($C$132=FALSE,CU127*'Assumptions&amp;Data'!$I$120, CU127*(Schedule!$O$34)*'Assumptions&amp;Data'!$I$112)</f>
        <v>0</v>
      </c>
      <c r="CV152" s="148">
        <f>IF($C$132=FALSE,CV127*'Assumptions&amp;Data'!$I$120, CV127*(Schedule!$O$34)*'Assumptions&amp;Data'!$I$112)</f>
        <v>0</v>
      </c>
      <c r="CW152" s="148">
        <f>IF($C$132=FALSE,CW127*'Assumptions&amp;Data'!$I$120, CW127*(Schedule!$O$34)*'Assumptions&amp;Data'!$I$112)</f>
        <v>0</v>
      </c>
      <c r="CX152" s="148">
        <f>IF($C$132=FALSE,CX127*'Assumptions&amp;Data'!$I$120, CX127*(Schedule!$O$34)*'Assumptions&amp;Data'!$I$112)</f>
        <v>0</v>
      </c>
      <c r="CY152" s="148">
        <f>IF($C$132=FALSE,CY127*'Assumptions&amp;Data'!$I$120, CY127*(Schedule!$O$34)*'Assumptions&amp;Data'!$I$112)</f>
        <v>0</v>
      </c>
      <c r="CZ152" s="148">
        <f>IF($C$132=FALSE,CZ127*'Assumptions&amp;Data'!$I$120, CZ127*(Schedule!$O$34)*'Assumptions&amp;Data'!$I$112)</f>
        <v>0</v>
      </c>
      <c r="DA152" s="148">
        <f>IF($C$132=FALSE,DA127*'Assumptions&amp;Data'!$I$120, DA127*(Schedule!$O$34)*'Assumptions&amp;Data'!$I$112)</f>
        <v>0</v>
      </c>
      <c r="DB152" s="148">
        <f>IF($C$132=FALSE,DB127*'Assumptions&amp;Data'!$I$120, DB127*(Schedule!$O$34)*'Assumptions&amp;Data'!$I$112)</f>
        <v>0</v>
      </c>
      <c r="DC152" s="148">
        <f>IF($C$132=FALSE,DC127*'Assumptions&amp;Data'!$I$120, DC127*(Schedule!$O$34)*'Assumptions&amp;Data'!$I$112)</f>
        <v>0</v>
      </c>
      <c r="DD152" s="148">
        <f>IF($C$132=FALSE,DD127*'Assumptions&amp;Data'!$I$120, DD127*(Schedule!$O$34)*'Assumptions&amp;Data'!$I$112)</f>
        <v>0</v>
      </c>
      <c r="DE152" s="148">
        <f>IF($C$132=FALSE,DE127*'Assumptions&amp;Data'!$I$120, DE127*(Schedule!$O$34)*'Assumptions&amp;Data'!$I$112)</f>
        <v>0</v>
      </c>
      <c r="DF152" s="148">
        <f>IF($C$132=FALSE,DF127*'Assumptions&amp;Data'!$I$120, DF127*(Schedule!$O$34)*'Assumptions&amp;Data'!$I$112)</f>
        <v>0</v>
      </c>
      <c r="DG152" s="148">
        <f>IF($C$132=FALSE,DG127*'Assumptions&amp;Data'!$I$120, DG127*(Schedule!$O$34)*'Assumptions&amp;Data'!$I$112)</f>
        <v>0</v>
      </c>
      <c r="DH152" s="148">
        <f>IF($C$132=FALSE,DH127*'Assumptions&amp;Data'!$I$120, DH127*(Schedule!$O$34)*'Assumptions&amp;Data'!$I$112)</f>
        <v>0</v>
      </c>
      <c r="DI152" s="148">
        <f>IF($C$132=FALSE,DI127*'Assumptions&amp;Data'!$I$120, DI127*(Schedule!$O$34)*'Assumptions&amp;Data'!$I$112)</f>
        <v>0</v>
      </c>
      <c r="DJ152" s="148">
        <f>IF($C$132=FALSE,DJ127*'Assumptions&amp;Data'!$I$120, DJ127*(Schedule!$O$34)*'Assumptions&amp;Data'!$I$112)</f>
        <v>0</v>
      </c>
      <c r="DK152" s="148">
        <f>IF($C$132=FALSE,DK127*'Assumptions&amp;Data'!$I$120, DK127*(Schedule!$O$34)*'Assumptions&amp;Data'!$I$112)</f>
        <v>0</v>
      </c>
      <c r="DL152" s="148">
        <f>IF($C$132=FALSE,DL127*'Assumptions&amp;Data'!$I$120, DL127*(Schedule!$O$34)*'Assumptions&amp;Data'!$I$112)</f>
        <v>0</v>
      </c>
      <c r="DM152" s="148">
        <f>IF($C$132=FALSE,DM127*'Assumptions&amp;Data'!$I$120, DM127*(Schedule!$O$34)*'Assumptions&amp;Data'!$I$112)</f>
        <v>0</v>
      </c>
      <c r="DN152" s="148">
        <f>IF($C$132=FALSE,DN127*'Assumptions&amp;Data'!$I$120, DN127*(Schedule!$O$34)*'Assumptions&amp;Data'!$I$112)</f>
        <v>0</v>
      </c>
      <c r="DO152" s="148">
        <f>IF($C$132=FALSE,DO127*'Assumptions&amp;Data'!$I$120, DO127*(Schedule!$O$34)*'Assumptions&amp;Data'!$I$112)</f>
        <v>0</v>
      </c>
      <c r="DP152" s="148">
        <f>IF($C$132=FALSE,DP127*'Assumptions&amp;Data'!$I$120, DP127*(Schedule!$O$34)*'Assumptions&amp;Data'!$I$112)</f>
        <v>0</v>
      </c>
      <c r="DQ152" s="148">
        <f>IF($C$132=FALSE,DQ127*'Assumptions&amp;Data'!$I$120, DQ127*(Schedule!$O$34)*'Assumptions&amp;Data'!$I$112)</f>
        <v>0</v>
      </c>
      <c r="DR152" s="148">
        <f>IF($C$132=FALSE,DR127*'Assumptions&amp;Data'!$I$120, DR127*(Schedule!$O$34)*'Assumptions&amp;Data'!$I$112)</f>
        <v>0</v>
      </c>
      <c r="DS152" s="148">
        <f>IF($C$132=FALSE,DS127*'Assumptions&amp;Data'!$I$120, DS127*(Schedule!$O$34)*'Assumptions&amp;Data'!$I$112)</f>
        <v>0</v>
      </c>
      <c r="DT152" s="148">
        <f>IF($C$132=FALSE,DT127*'Assumptions&amp;Data'!$I$120, DT127*(Schedule!$O$34)*'Assumptions&amp;Data'!$I$112)</f>
        <v>0</v>
      </c>
      <c r="DU152" s="148">
        <f>IF($C$132=FALSE,DU127*'Assumptions&amp;Data'!$I$120, DU127*(Schedule!$O$34)*'Assumptions&amp;Data'!$I$112)</f>
        <v>0</v>
      </c>
      <c r="DV152" s="148">
        <f>IF($C$132=FALSE,DV127*'Assumptions&amp;Data'!$I$120, DV127*(Schedule!$O$34)*'Assumptions&amp;Data'!$I$112)</f>
        <v>0</v>
      </c>
      <c r="DW152" s="148">
        <f>IF($C$132=FALSE,DW127*'Assumptions&amp;Data'!$I$120, DW127*(Schedule!$O$34)*'Assumptions&amp;Data'!$I$112)</f>
        <v>0</v>
      </c>
      <c r="DX152" s="148">
        <f>IF($C$132=FALSE,DX127*'Assumptions&amp;Data'!$I$120, DX127*(Schedule!$O$34)*'Assumptions&amp;Data'!$I$112)</f>
        <v>0</v>
      </c>
      <c r="DY152" s="148">
        <f>IF($C$132=FALSE,DY127*'Assumptions&amp;Data'!$I$120, DY127*(Schedule!$O$34)*'Assumptions&amp;Data'!$I$112)</f>
        <v>0</v>
      </c>
      <c r="DZ152" s="148">
        <f>IF($C$132=FALSE,DZ127*'Assumptions&amp;Data'!$I$120, DZ127*(Schedule!$O$34)*'Assumptions&amp;Data'!$I$112)</f>
        <v>0</v>
      </c>
      <c r="EA152" s="148">
        <f>IF($C$132=FALSE,EA127*'Assumptions&amp;Data'!$I$120, EA127*(Schedule!$O$34)*'Assumptions&amp;Data'!$I$112)</f>
        <v>0</v>
      </c>
      <c r="EB152" s="148">
        <f>IF($C$132=FALSE,EB127*'Assumptions&amp;Data'!$I$120, EB127*(Schedule!$O$34)*'Assumptions&amp;Data'!$I$112)</f>
        <v>0</v>
      </c>
      <c r="EC152" s="148">
        <f>IF($C$132=FALSE,EC127*'Assumptions&amp;Data'!$I$120, EC127*(Schedule!$O$34)*'Assumptions&amp;Data'!$I$112)</f>
        <v>0</v>
      </c>
      <c r="ED152" s="148">
        <f>IF($C$132=FALSE,ED127*'Assumptions&amp;Data'!$I$120, ED127*(Schedule!$O$34)*'Assumptions&amp;Data'!$I$112)</f>
        <v>0</v>
      </c>
      <c r="EE152" s="148">
        <f>IF($C$132=FALSE,EE127*'Assumptions&amp;Data'!$I$120, EE127*(Schedule!$O$34)*'Assumptions&amp;Data'!$I$112)</f>
        <v>0</v>
      </c>
      <c r="EF152" s="148">
        <f>IF($C$132=FALSE,EF127*'Assumptions&amp;Data'!$I$120, EF127*(Schedule!$O$34)*'Assumptions&amp;Data'!$I$112)</f>
        <v>0</v>
      </c>
      <c r="EG152" s="148">
        <f>IF($C$132=FALSE,EG127*'Assumptions&amp;Data'!$I$120, EG127*(Schedule!$O$34)*'Assumptions&amp;Data'!$I$112)</f>
        <v>0</v>
      </c>
      <c r="EH152" s="148">
        <f>IF($C$132=FALSE,EH127*'Assumptions&amp;Data'!$I$120, EH127*(Schedule!$O$34)*'Assumptions&amp;Data'!$I$112)</f>
        <v>0</v>
      </c>
      <c r="EI152" s="148">
        <f>IF($C$132=FALSE,EI127*'Assumptions&amp;Data'!$I$120, EI127*(Schedule!$O$34)*'Assumptions&amp;Data'!$I$112)</f>
        <v>0</v>
      </c>
      <c r="EJ152" s="148">
        <f>IF($C$132=FALSE,EJ127*'Assumptions&amp;Data'!$I$120, EJ127*(Schedule!$O$34)*'Assumptions&amp;Data'!$I$112)</f>
        <v>0</v>
      </c>
      <c r="EK152" s="148">
        <f>IF($C$132=FALSE,EK127*'Assumptions&amp;Data'!$I$120, EK127*(Schedule!$O$34)*'Assumptions&amp;Data'!$I$112)</f>
        <v>0</v>
      </c>
      <c r="EL152" s="148">
        <f>IF($C$132=FALSE,EL127*'Assumptions&amp;Data'!$I$120, EL127*(Schedule!$O$34)*'Assumptions&amp;Data'!$I$112)</f>
        <v>0</v>
      </c>
      <c r="EM152" s="148">
        <f>IF($C$132=FALSE,EM127*'Assumptions&amp;Data'!$I$120, EM127*(Schedule!$O$34)*'Assumptions&amp;Data'!$I$112)</f>
        <v>0</v>
      </c>
      <c r="EN152" s="148">
        <f>IF($C$132=FALSE,EN127*'Assumptions&amp;Data'!$I$120, EN127*(Schedule!$O$34)*'Assumptions&amp;Data'!$I$112)</f>
        <v>0</v>
      </c>
      <c r="EO152" s="148">
        <f>IF($C$132=FALSE,EO127*'Assumptions&amp;Data'!$I$120, EO127*(Schedule!$O$34)*'Assumptions&amp;Data'!$I$112)</f>
        <v>0</v>
      </c>
      <c r="EP152" s="148">
        <f>IF($C$132=FALSE,EP127*'Assumptions&amp;Data'!$I$120, EP127*(Schedule!$O$34)*'Assumptions&amp;Data'!$I$112)</f>
        <v>0</v>
      </c>
      <c r="EQ152" s="148">
        <f>IF($C$132=FALSE,EQ127*'Assumptions&amp;Data'!$I$120, EQ127*(Schedule!$O$34)*'Assumptions&amp;Data'!$I$112)</f>
        <v>0</v>
      </c>
      <c r="ER152" s="148">
        <f>IF($C$132=FALSE,ER127*'Assumptions&amp;Data'!$I$120, ER127*(Schedule!$O$34)*'Assumptions&amp;Data'!$I$112)</f>
        <v>0</v>
      </c>
      <c r="ES152" s="148">
        <f>IF($C$132=FALSE,ES127*'Assumptions&amp;Data'!$I$120, ES127*(Schedule!$O$34)*'Assumptions&amp;Data'!$I$112)</f>
        <v>0</v>
      </c>
      <c r="ET152" s="148">
        <f>IF($C$132=FALSE,ET127*'Assumptions&amp;Data'!$I$120, ET127*(Schedule!$O$34)*'Assumptions&amp;Data'!$I$112)</f>
        <v>0</v>
      </c>
      <c r="EU152" s="148">
        <f>IF($C$132=FALSE,EU127*'Assumptions&amp;Data'!$I$120, EU127*(Schedule!$O$34)*'Assumptions&amp;Data'!$I$112)</f>
        <v>0</v>
      </c>
      <c r="EV152" s="148">
        <f>IF($C$132=FALSE,EV127*'Assumptions&amp;Data'!$I$120, EV127*(Schedule!$O$34)*'Assumptions&amp;Data'!$I$112)</f>
        <v>0</v>
      </c>
      <c r="EW152" s="148">
        <f>IF($C$132=FALSE,EW127*'Assumptions&amp;Data'!$I$120, EW127*(Schedule!$O$34)*'Assumptions&amp;Data'!$I$112)</f>
        <v>0</v>
      </c>
      <c r="EX152" s="148">
        <f>IF($C$132=FALSE,EX127*'Assumptions&amp;Data'!$I$120, EX127*(Schedule!$O$34)*'Assumptions&amp;Data'!$I$112)</f>
        <v>0</v>
      </c>
      <c r="EY152" s="148">
        <f>IF($C$132=FALSE,EY127*'Assumptions&amp;Data'!$I$120, EY127*(Schedule!$O$34)*'Assumptions&amp;Data'!$I$112)</f>
        <v>0</v>
      </c>
      <c r="EZ152" s="148">
        <f>IF($C$132=FALSE,EZ127*'Assumptions&amp;Data'!$I$120, EZ127*(Schedule!$O$34)*'Assumptions&amp;Data'!$I$112)</f>
        <v>0</v>
      </c>
      <c r="FA152" s="148">
        <f>IF($C$132=FALSE,FA127*'Assumptions&amp;Data'!$I$120, FA127*(Schedule!$O$34)*'Assumptions&amp;Data'!$I$112)</f>
        <v>0</v>
      </c>
      <c r="FB152" s="148">
        <f>IF($C$132=FALSE,FB127*'Assumptions&amp;Data'!$I$120, FB127*(Schedule!$O$34)*'Assumptions&amp;Data'!$I$112)</f>
        <v>0</v>
      </c>
      <c r="FC152" s="148">
        <f>IF($C$132=FALSE,FC127*'Assumptions&amp;Data'!$I$120, FC127*(Schedule!$O$34)*'Assumptions&amp;Data'!$I$112)</f>
        <v>0</v>
      </c>
      <c r="FD152" s="148">
        <f>IF($C$132=FALSE,FD127*'Assumptions&amp;Data'!$I$120, FD127*(Schedule!$O$34)*'Assumptions&amp;Data'!$I$112)</f>
        <v>0</v>
      </c>
      <c r="FE152" s="148">
        <f>IF($C$132=FALSE,FE127*'Assumptions&amp;Data'!$I$120, FE127*(Schedule!$O$34)*'Assumptions&amp;Data'!$I$112)</f>
        <v>0</v>
      </c>
      <c r="FF152" s="148">
        <f>IF($C$132=FALSE,FF127*'Assumptions&amp;Data'!$I$120, FF127*(Schedule!$O$34)*'Assumptions&amp;Data'!$I$112)</f>
        <v>0</v>
      </c>
      <c r="FG152" s="148">
        <f>IF($C$132=FALSE,FG127*'Assumptions&amp;Data'!$I$120, FG127*(Schedule!$O$34)*'Assumptions&amp;Data'!$I$112)</f>
        <v>0</v>
      </c>
      <c r="FH152" s="148">
        <f>IF($C$132=FALSE,FH127*'Assumptions&amp;Data'!$I$120, FH127*(Schedule!$O$34)*'Assumptions&amp;Data'!$I$112)</f>
        <v>0</v>
      </c>
      <c r="FI152" s="148">
        <f>IF($C$132=FALSE,FI127*'Assumptions&amp;Data'!$I$120, FI127*(Schedule!$O$34)*'Assumptions&amp;Data'!$I$112)</f>
        <v>0</v>
      </c>
      <c r="FJ152" s="148">
        <f>IF($C$132=FALSE,FJ127*'Assumptions&amp;Data'!$I$120, FJ127*(Schedule!$O$34)*'Assumptions&amp;Data'!$I$112)</f>
        <v>0</v>
      </c>
      <c r="FK152" s="148">
        <f>IF($C$132=FALSE,FK127*'Assumptions&amp;Data'!$I$120, FK127*(Schedule!$O$34)*'Assumptions&amp;Data'!$I$112)</f>
        <v>0</v>
      </c>
      <c r="FL152" s="148">
        <f>IF($C$132=FALSE,FL127*'Assumptions&amp;Data'!$I$120, FL127*(Schedule!$O$34)*'Assumptions&amp;Data'!$I$112)</f>
        <v>0</v>
      </c>
      <c r="FM152" s="148">
        <f>IF($C$132=FALSE,FM127*'Assumptions&amp;Data'!$I$120, FM127*(Schedule!$O$34)*'Assumptions&amp;Data'!$I$112)</f>
        <v>0</v>
      </c>
      <c r="FN152" s="148">
        <f>IF($C$132=FALSE,FN127*'Assumptions&amp;Data'!$I$120, FN127*(Schedule!$O$34)*'Assumptions&amp;Data'!$I$112)</f>
        <v>0</v>
      </c>
      <c r="FO152" s="148">
        <f>IF($C$132=FALSE,FO127*'Assumptions&amp;Data'!$I$120, FO127*(Schedule!$O$34)*'Assumptions&amp;Data'!$I$112)</f>
        <v>0</v>
      </c>
    </row>
    <row r="153" spans="2:171" x14ac:dyDescent="0.3">
      <c r="D153" s="25"/>
      <c r="F153" s="148"/>
      <c r="G153" s="148"/>
      <c r="H153" s="148"/>
      <c r="I153" s="148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8"/>
      <c r="W153" s="148"/>
      <c r="X153" s="148"/>
      <c r="Y153" s="148"/>
      <c r="Z153" s="148"/>
      <c r="AA153" s="148"/>
      <c r="AB153" s="148"/>
      <c r="AC153" s="148"/>
      <c r="AD153" s="148"/>
      <c r="AE153" s="148"/>
      <c r="AF153" s="148"/>
      <c r="AG153" s="148"/>
      <c r="AH153" s="148"/>
      <c r="AI153" s="148"/>
      <c r="AJ153" s="148"/>
      <c r="AK153" s="148"/>
      <c r="AL153" s="148"/>
      <c r="AM153" s="148"/>
      <c r="AN153" s="148"/>
      <c r="AO153" s="148"/>
      <c r="AP153" s="148"/>
      <c r="AQ153" s="148"/>
      <c r="AR153" s="148"/>
      <c r="AS153" s="148"/>
      <c r="AT153" s="148"/>
      <c r="AU153" s="148"/>
      <c r="AV153" s="148"/>
      <c r="AW153" s="148"/>
      <c r="AX153" s="148"/>
      <c r="AY153" s="148"/>
      <c r="AZ153" s="148"/>
      <c r="BA153" s="148"/>
      <c r="BB153" s="148"/>
      <c r="BC153" s="148"/>
      <c r="BD153" s="148"/>
      <c r="BE153" s="148"/>
      <c r="BF153" s="148"/>
      <c r="BG153" s="148"/>
      <c r="BH153" s="148"/>
      <c r="BI153" s="148"/>
      <c r="BJ153" s="148"/>
      <c r="BK153" s="148"/>
      <c r="BL153" s="148"/>
      <c r="BM153" s="148"/>
      <c r="BN153" s="148"/>
      <c r="BO153" s="148"/>
      <c r="BP153" s="148"/>
      <c r="BQ153" s="148"/>
      <c r="BR153" s="148"/>
      <c r="BS153" s="148"/>
      <c r="BT153" s="148"/>
      <c r="BU153" s="148"/>
      <c r="BV153" s="148"/>
      <c r="BW153" s="148"/>
      <c r="BX153" s="148"/>
      <c r="BY153" s="148"/>
      <c r="BZ153" s="148"/>
      <c r="CA153" s="148"/>
      <c r="CB153" s="148"/>
      <c r="CC153" s="148"/>
      <c r="CD153" s="148"/>
      <c r="CE153" s="148"/>
      <c r="CF153" s="148"/>
      <c r="CG153" s="148"/>
      <c r="CH153" s="148"/>
      <c r="CI153" s="148"/>
      <c r="CJ153" s="148"/>
      <c r="CK153" s="148"/>
      <c r="CL153" s="148"/>
      <c r="CM153" s="148"/>
      <c r="CN153" s="148"/>
      <c r="CO153" s="148"/>
      <c r="CP153" s="148"/>
      <c r="CQ153" s="148"/>
      <c r="CR153" s="148"/>
      <c r="CS153" s="148"/>
      <c r="CT153" s="148"/>
      <c r="CU153" s="148"/>
      <c r="CV153" s="148"/>
      <c r="CW153" s="148"/>
      <c r="CX153" s="148"/>
      <c r="CY153" s="148"/>
      <c r="CZ153" s="148"/>
      <c r="DA153" s="148"/>
      <c r="DB153" s="148"/>
      <c r="DC153" s="148"/>
      <c r="DD153" s="148"/>
      <c r="DE153" s="148"/>
      <c r="DF153" s="148"/>
      <c r="DG153" s="148"/>
      <c r="DH153" s="148"/>
      <c r="DI153" s="148"/>
      <c r="DJ153" s="148"/>
      <c r="DK153" s="148"/>
      <c r="DL153" s="148"/>
      <c r="DM153" s="148"/>
      <c r="DN153" s="148"/>
      <c r="DO153" s="148"/>
      <c r="DP153" s="148"/>
      <c r="DQ153" s="148"/>
      <c r="DR153" s="148"/>
      <c r="DS153" s="148"/>
      <c r="DT153" s="148"/>
      <c r="DU153" s="148"/>
      <c r="DV153" s="148"/>
      <c r="DW153" s="148"/>
      <c r="DX153" s="148"/>
      <c r="DY153" s="148"/>
      <c r="DZ153" s="148"/>
      <c r="EA153" s="148"/>
      <c r="EB153" s="148"/>
      <c r="EC153" s="148"/>
      <c r="ED153" s="148"/>
      <c r="EE153" s="148"/>
      <c r="EF153" s="148"/>
      <c r="EG153" s="148"/>
      <c r="EH153" s="148"/>
      <c r="EI153" s="148"/>
      <c r="EJ153" s="148"/>
      <c r="EK153" s="148"/>
      <c r="EL153" s="148"/>
      <c r="EM153" s="148"/>
      <c r="EN153" s="148"/>
      <c r="EO153" s="148"/>
      <c r="EP153" s="148"/>
      <c r="EQ153" s="148"/>
      <c r="ER153" s="148"/>
      <c r="ES153" s="148"/>
      <c r="ET153" s="148"/>
      <c r="EU153" s="148"/>
      <c r="EV153" s="148"/>
      <c r="EW153" s="148"/>
      <c r="EX153" s="148"/>
      <c r="EY153" s="148"/>
      <c r="EZ153" s="148"/>
      <c r="FA153" s="148"/>
      <c r="FB153" s="148"/>
      <c r="FC153" s="148"/>
      <c r="FD153" s="148"/>
      <c r="FE153" s="148"/>
      <c r="FF153" s="148"/>
      <c r="FG153" s="148"/>
      <c r="FH153" s="148"/>
      <c r="FI153" s="148"/>
      <c r="FJ153" s="148"/>
      <c r="FK153" s="148"/>
      <c r="FL153" s="148"/>
      <c r="FM153" s="148"/>
      <c r="FN153" s="148"/>
      <c r="FO153" s="148"/>
    </row>
    <row r="154" spans="2:171" x14ac:dyDescent="0.3">
      <c r="B154" s="57" t="str">
        <f>B87</f>
        <v>Retail</v>
      </c>
      <c r="C154" s="57" t="s">
        <v>112</v>
      </c>
      <c r="D154" s="118">
        <f>SUM(F154:FO154)</f>
        <v>72069.345815612382</v>
      </c>
      <c r="E154" s="57"/>
      <c r="F154" s="164">
        <f>SUM(F155:F157)</f>
        <v>0</v>
      </c>
      <c r="G154" s="164">
        <f t="shared" ref="G154:BR154" si="241">SUM(G155:G157)</f>
        <v>0</v>
      </c>
      <c r="H154" s="164">
        <f t="shared" si="241"/>
        <v>0</v>
      </c>
      <c r="I154" s="164">
        <f t="shared" si="241"/>
        <v>0</v>
      </c>
      <c r="J154" s="164">
        <f t="shared" si="241"/>
        <v>0</v>
      </c>
      <c r="K154" s="164">
        <f t="shared" si="241"/>
        <v>0</v>
      </c>
      <c r="L154" s="164">
        <f t="shared" si="241"/>
        <v>0</v>
      </c>
      <c r="M154" s="164">
        <f t="shared" si="241"/>
        <v>0</v>
      </c>
      <c r="N154" s="164">
        <f t="shared" si="241"/>
        <v>450.43341134757748</v>
      </c>
      <c r="O154" s="164">
        <f t="shared" si="241"/>
        <v>450.43341134757748</v>
      </c>
      <c r="P154" s="164">
        <f t="shared" si="241"/>
        <v>450.43341134757748</v>
      </c>
      <c r="Q154" s="164">
        <f t="shared" si="241"/>
        <v>450.43341134757748</v>
      </c>
      <c r="R154" s="164">
        <f t="shared" si="241"/>
        <v>450.43341134757748</v>
      </c>
      <c r="S154" s="164">
        <f t="shared" si="241"/>
        <v>450.43341134757748</v>
      </c>
      <c r="T154" s="164">
        <f t="shared" si="241"/>
        <v>450.43341134757748</v>
      </c>
      <c r="U154" s="164">
        <f t="shared" si="241"/>
        <v>450.43341134757748</v>
      </c>
      <c r="V154" s="164">
        <f t="shared" si="241"/>
        <v>450.43341134757748</v>
      </c>
      <c r="W154" s="164">
        <f t="shared" si="241"/>
        <v>450.43341134757748</v>
      </c>
      <c r="X154" s="164">
        <f t="shared" si="241"/>
        <v>450.43341134757748</v>
      </c>
      <c r="Y154" s="164">
        <f t="shared" si="241"/>
        <v>450.43341134757748</v>
      </c>
      <c r="Z154" s="164">
        <f t="shared" si="241"/>
        <v>990.95350496467051</v>
      </c>
      <c r="AA154" s="164">
        <f t="shared" si="241"/>
        <v>990.95350496467051</v>
      </c>
      <c r="AB154" s="164">
        <f t="shared" si="241"/>
        <v>1081.0401872341859</v>
      </c>
      <c r="AC154" s="164">
        <f t="shared" si="241"/>
        <v>1081.0401872341859</v>
      </c>
      <c r="AD154" s="164">
        <f t="shared" si="241"/>
        <v>1081.0401872341859</v>
      </c>
      <c r="AE154" s="164">
        <f t="shared" si="241"/>
        <v>1081.0401872341859</v>
      </c>
      <c r="AF154" s="164">
        <f t="shared" si="241"/>
        <v>1081.0401872341859</v>
      </c>
      <c r="AG154" s="164">
        <f t="shared" si="241"/>
        <v>1081.0401872341859</v>
      </c>
      <c r="AH154" s="164">
        <f t="shared" si="241"/>
        <v>1081.0401872341859</v>
      </c>
      <c r="AI154" s="164">
        <f t="shared" si="241"/>
        <v>1081.0401872341859</v>
      </c>
      <c r="AJ154" s="164">
        <f t="shared" si="241"/>
        <v>1081.0401872341859</v>
      </c>
      <c r="AK154" s="164">
        <f t="shared" si="241"/>
        <v>1081.0401872341859</v>
      </c>
      <c r="AL154" s="164">
        <f t="shared" si="241"/>
        <v>1891.8203276598251</v>
      </c>
      <c r="AM154" s="164">
        <f t="shared" si="241"/>
        <v>1891.8203276598251</v>
      </c>
      <c r="AN154" s="164">
        <f t="shared" si="241"/>
        <v>1999.9243463832436</v>
      </c>
      <c r="AO154" s="164">
        <f t="shared" si="241"/>
        <v>1999.9243463832436</v>
      </c>
      <c r="AP154" s="164">
        <f t="shared" si="241"/>
        <v>2360.2710754613058</v>
      </c>
      <c r="AQ154" s="164">
        <f t="shared" si="241"/>
        <v>2360.2710754613058</v>
      </c>
      <c r="AR154" s="164">
        <f t="shared" si="241"/>
        <v>2360.2710754613058</v>
      </c>
      <c r="AS154" s="164">
        <f t="shared" si="241"/>
        <v>2360.2710754613058</v>
      </c>
      <c r="AT154" s="164">
        <f t="shared" si="241"/>
        <v>1999.9243463832345</v>
      </c>
      <c r="AU154" s="164">
        <f t="shared" si="241"/>
        <v>1459.4042527661509</v>
      </c>
      <c r="AV154" s="164">
        <f t="shared" si="241"/>
        <v>1459.4042527661509</v>
      </c>
      <c r="AW154" s="164">
        <f t="shared" si="241"/>
        <v>1459.4042527661509</v>
      </c>
      <c r="AX154" s="164">
        <f t="shared" si="241"/>
        <v>1459.4042527661509</v>
      </c>
      <c r="AY154" s="164">
        <f t="shared" si="241"/>
        <v>1459.4042527661509</v>
      </c>
      <c r="AZ154" s="164">
        <f t="shared" si="241"/>
        <v>1459.4042527661509</v>
      </c>
      <c r="BA154" s="164">
        <f t="shared" si="241"/>
        <v>1459.4042527661509</v>
      </c>
      <c r="BB154" s="164">
        <f t="shared" si="241"/>
        <v>1891.8203276598256</v>
      </c>
      <c r="BC154" s="164">
        <f t="shared" si="241"/>
        <v>1891.8203276598256</v>
      </c>
      <c r="BD154" s="164">
        <f t="shared" si="241"/>
        <v>1891.8203276598256</v>
      </c>
      <c r="BE154" s="164">
        <f t="shared" si="241"/>
        <v>1891.8203276598256</v>
      </c>
      <c r="BF154" s="164">
        <f t="shared" si="241"/>
        <v>1459.4042527661395</v>
      </c>
      <c r="BG154" s="164">
        <f t="shared" si="241"/>
        <v>810.78014042563939</v>
      </c>
      <c r="BH154" s="164">
        <f t="shared" si="241"/>
        <v>810.78014042563939</v>
      </c>
      <c r="BI154" s="164">
        <f t="shared" si="241"/>
        <v>810.78014042563939</v>
      </c>
      <c r="BJ154" s="164">
        <f t="shared" si="241"/>
        <v>972.93616851076717</v>
      </c>
      <c r="BK154" s="164">
        <f t="shared" si="241"/>
        <v>972.93616851076717</v>
      </c>
      <c r="BL154" s="164">
        <f t="shared" si="241"/>
        <v>972.93616851076717</v>
      </c>
      <c r="BM154" s="164">
        <f t="shared" si="241"/>
        <v>972.93616851076717</v>
      </c>
      <c r="BN154" s="164">
        <f t="shared" si="241"/>
        <v>972.93616851076717</v>
      </c>
      <c r="BO154" s="164">
        <f t="shared" si="241"/>
        <v>972.93616851076717</v>
      </c>
      <c r="BP154" s="164">
        <f t="shared" si="241"/>
        <v>972.93616851076717</v>
      </c>
      <c r="BQ154" s="164">
        <f t="shared" si="241"/>
        <v>972.93616851076717</v>
      </c>
      <c r="BR154" s="164">
        <f t="shared" si="241"/>
        <v>972.93616851076717</v>
      </c>
      <c r="BS154" s="164">
        <f t="shared" ref="BS154:ED154" si="242">SUM(BS155:BS157)</f>
        <v>972.93616851076717</v>
      </c>
      <c r="BT154" s="164">
        <f t="shared" si="242"/>
        <v>972.93616851076717</v>
      </c>
      <c r="BU154" s="164">
        <f t="shared" si="242"/>
        <v>972.93616851076717</v>
      </c>
      <c r="BV154" s="164">
        <f t="shared" si="242"/>
        <v>1297.2482246810061</v>
      </c>
      <c r="BW154" s="164">
        <f t="shared" si="242"/>
        <v>0</v>
      </c>
      <c r="BX154" s="164">
        <f t="shared" si="242"/>
        <v>0</v>
      </c>
      <c r="BY154" s="164">
        <f t="shared" si="242"/>
        <v>0</v>
      </c>
      <c r="BZ154" s="164">
        <f t="shared" si="242"/>
        <v>0</v>
      </c>
      <c r="CA154" s="164">
        <f t="shared" si="242"/>
        <v>0</v>
      </c>
      <c r="CB154" s="164">
        <f t="shared" si="242"/>
        <v>0</v>
      </c>
      <c r="CC154" s="164">
        <f t="shared" si="242"/>
        <v>0</v>
      </c>
      <c r="CD154" s="164">
        <f t="shared" si="242"/>
        <v>0</v>
      </c>
      <c r="CE154" s="164">
        <f t="shared" si="242"/>
        <v>0</v>
      </c>
      <c r="CF154" s="164">
        <f t="shared" si="242"/>
        <v>0</v>
      </c>
      <c r="CG154" s="164">
        <f t="shared" si="242"/>
        <v>0</v>
      </c>
      <c r="CH154" s="164">
        <f t="shared" si="242"/>
        <v>0</v>
      </c>
      <c r="CI154" s="164">
        <f t="shared" si="242"/>
        <v>0</v>
      </c>
      <c r="CJ154" s="164">
        <f t="shared" si="242"/>
        <v>0</v>
      </c>
      <c r="CK154" s="164">
        <f t="shared" si="242"/>
        <v>0</v>
      </c>
      <c r="CL154" s="164">
        <f t="shared" si="242"/>
        <v>0</v>
      </c>
      <c r="CM154" s="164">
        <f t="shared" si="242"/>
        <v>0</v>
      </c>
      <c r="CN154" s="164">
        <f t="shared" si="242"/>
        <v>0</v>
      </c>
      <c r="CO154" s="164">
        <f t="shared" si="242"/>
        <v>0</v>
      </c>
      <c r="CP154" s="164">
        <f t="shared" si="242"/>
        <v>0</v>
      </c>
      <c r="CQ154" s="164">
        <f t="shared" si="242"/>
        <v>0</v>
      </c>
      <c r="CR154" s="164">
        <f t="shared" si="242"/>
        <v>0</v>
      </c>
      <c r="CS154" s="164">
        <f t="shared" si="242"/>
        <v>0</v>
      </c>
      <c r="CT154" s="164">
        <f t="shared" si="242"/>
        <v>0</v>
      </c>
      <c r="CU154" s="164">
        <f t="shared" si="242"/>
        <v>0</v>
      </c>
      <c r="CV154" s="164">
        <f t="shared" si="242"/>
        <v>0</v>
      </c>
      <c r="CW154" s="164">
        <f t="shared" si="242"/>
        <v>0</v>
      </c>
      <c r="CX154" s="164">
        <f t="shared" si="242"/>
        <v>0</v>
      </c>
      <c r="CY154" s="164">
        <f t="shared" si="242"/>
        <v>0</v>
      </c>
      <c r="CZ154" s="164">
        <f t="shared" si="242"/>
        <v>0</v>
      </c>
      <c r="DA154" s="164">
        <f t="shared" si="242"/>
        <v>0</v>
      </c>
      <c r="DB154" s="164">
        <f t="shared" si="242"/>
        <v>0</v>
      </c>
      <c r="DC154" s="164">
        <f t="shared" si="242"/>
        <v>0</v>
      </c>
      <c r="DD154" s="164">
        <f t="shared" si="242"/>
        <v>0</v>
      </c>
      <c r="DE154" s="164">
        <f t="shared" si="242"/>
        <v>0</v>
      </c>
      <c r="DF154" s="164">
        <f t="shared" si="242"/>
        <v>0</v>
      </c>
      <c r="DG154" s="164">
        <f t="shared" si="242"/>
        <v>0</v>
      </c>
      <c r="DH154" s="164">
        <f t="shared" si="242"/>
        <v>0</v>
      </c>
      <c r="DI154" s="164">
        <f t="shared" si="242"/>
        <v>0</v>
      </c>
      <c r="DJ154" s="164">
        <f t="shared" si="242"/>
        <v>0</v>
      </c>
      <c r="DK154" s="164">
        <f t="shared" si="242"/>
        <v>0</v>
      </c>
      <c r="DL154" s="164">
        <f t="shared" si="242"/>
        <v>0</v>
      </c>
      <c r="DM154" s="164">
        <f t="shared" si="242"/>
        <v>0</v>
      </c>
      <c r="DN154" s="164">
        <f t="shared" si="242"/>
        <v>0</v>
      </c>
      <c r="DO154" s="164">
        <f t="shared" si="242"/>
        <v>0</v>
      </c>
      <c r="DP154" s="164">
        <f t="shared" si="242"/>
        <v>0</v>
      </c>
      <c r="DQ154" s="164">
        <f t="shared" si="242"/>
        <v>0</v>
      </c>
      <c r="DR154" s="164">
        <f t="shared" si="242"/>
        <v>0</v>
      </c>
      <c r="DS154" s="164">
        <f t="shared" si="242"/>
        <v>0</v>
      </c>
      <c r="DT154" s="164">
        <f t="shared" si="242"/>
        <v>0</v>
      </c>
      <c r="DU154" s="164">
        <f t="shared" si="242"/>
        <v>0</v>
      </c>
      <c r="DV154" s="164">
        <f t="shared" si="242"/>
        <v>0</v>
      </c>
      <c r="DW154" s="164">
        <f t="shared" si="242"/>
        <v>0</v>
      </c>
      <c r="DX154" s="164">
        <f t="shared" si="242"/>
        <v>0</v>
      </c>
      <c r="DY154" s="164">
        <f t="shared" si="242"/>
        <v>0</v>
      </c>
      <c r="DZ154" s="164">
        <f t="shared" si="242"/>
        <v>0</v>
      </c>
      <c r="EA154" s="164">
        <f t="shared" si="242"/>
        <v>0</v>
      </c>
      <c r="EB154" s="164">
        <f t="shared" si="242"/>
        <v>0</v>
      </c>
      <c r="EC154" s="164">
        <f t="shared" si="242"/>
        <v>0</v>
      </c>
      <c r="ED154" s="164">
        <f t="shared" si="242"/>
        <v>0</v>
      </c>
      <c r="EE154" s="164">
        <f t="shared" ref="EE154:FO154" si="243">SUM(EE155:EE157)</f>
        <v>0</v>
      </c>
      <c r="EF154" s="164">
        <f t="shared" si="243"/>
        <v>0</v>
      </c>
      <c r="EG154" s="164">
        <f t="shared" si="243"/>
        <v>0</v>
      </c>
      <c r="EH154" s="164">
        <f t="shared" si="243"/>
        <v>0</v>
      </c>
      <c r="EI154" s="164">
        <f t="shared" si="243"/>
        <v>0</v>
      </c>
      <c r="EJ154" s="164">
        <f t="shared" si="243"/>
        <v>0</v>
      </c>
      <c r="EK154" s="164">
        <f t="shared" si="243"/>
        <v>0</v>
      </c>
      <c r="EL154" s="164">
        <f t="shared" si="243"/>
        <v>0</v>
      </c>
      <c r="EM154" s="164">
        <f t="shared" si="243"/>
        <v>0</v>
      </c>
      <c r="EN154" s="164">
        <f t="shared" si="243"/>
        <v>0</v>
      </c>
      <c r="EO154" s="164">
        <f t="shared" si="243"/>
        <v>0</v>
      </c>
      <c r="EP154" s="164">
        <f t="shared" si="243"/>
        <v>0</v>
      </c>
      <c r="EQ154" s="164">
        <f t="shared" si="243"/>
        <v>0</v>
      </c>
      <c r="ER154" s="164">
        <f t="shared" si="243"/>
        <v>0</v>
      </c>
      <c r="ES154" s="164">
        <f t="shared" si="243"/>
        <v>0</v>
      </c>
      <c r="ET154" s="164">
        <f t="shared" si="243"/>
        <v>0</v>
      </c>
      <c r="EU154" s="164">
        <f t="shared" si="243"/>
        <v>0</v>
      </c>
      <c r="EV154" s="164">
        <f t="shared" si="243"/>
        <v>0</v>
      </c>
      <c r="EW154" s="164">
        <f t="shared" si="243"/>
        <v>0</v>
      </c>
      <c r="EX154" s="164">
        <f t="shared" si="243"/>
        <v>0</v>
      </c>
      <c r="EY154" s="164">
        <f t="shared" si="243"/>
        <v>0</v>
      </c>
      <c r="EZ154" s="164">
        <f t="shared" si="243"/>
        <v>0</v>
      </c>
      <c r="FA154" s="164">
        <f t="shared" si="243"/>
        <v>0</v>
      </c>
      <c r="FB154" s="164">
        <f t="shared" si="243"/>
        <v>0</v>
      </c>
      <c r="FC154" s="164">
        <f t="shared" si="243"/>
        <v>0</v>
      </c>
      <c r="FD154" s="164">
        <f t="shared" si="243"/>
        <v>0</v>
      </c>
      <c r="FE154" s="164">
        <f t="shared" si="243"/>
        <v>0</v>
      </c>
      <c r="FF154" s="164">
        <f t="shared" si="243"/>
        <v>0</v>
      </c>
      <c r="FG154" s="164">
        <f t="shared" si="243"/>
        <v>0</v>
      </c>
      <c r="FH154" s="164">
        <f t="shared" si="243"/>
        <v>0</v>
      </c>
      <c r="FI154" s="164">
        <f t="shared" si="243"/>
        <v>0</v>
      </c>
      <c r="FJ154" s="164">
        <f t="shared" si="243"/>
        <v>0</v>
      </c>
      <c r="FK154" s="164">
        <f t="shared" si="243"/>
        <v>0</v>
      </c>
      <c r="FL154" s="164">
        <f t="shared" si="243"/>
        <v>0</v>
      </c>
      <c r="FM154" s="164">
        <f t="shared" si="243"/>
        <v>0</v>
      </c>
      <c r="FN154" s="164">
        <f t="shared" si="243"/>
        <v>0</v>
      </c>
      <c r="FO154" s="164">
        <f t="shared" si="243"/>
        <v>0</v>
      </c>
    </row>
    <row r="155" spans="2:171" x14ac:dyDescent="0.3">
      <c r="B155" s="7" t="s">
        <v>108</v>
      </c>
      <c r="C155" s="7" t="s">
        <v>112</v>
      </c>
      <c r="D155" s="53">
        <f>SUM(F155:FO155)</f>
        <v>18017.336453903095</v>
      </c>
      <c r="F155" s="148">
        <f>IF($C$132=FALSE,F125*'Assumptions&amp;Data'!$J$106, F125*(Schedule!$O$35)*'Assumptions&amp;Data'!$J$112)</f>
        <v>0</v>
      </c>
      <c r="G155" s="148">
        <f>IF($C$132=FALSE,G125*'Assumptions&amp;Data'!$J$106, G125*(Schedule!$O$35)*'Assumptions&amp;Data'!$J$112)</f>
        <v>0</v>
      </c>
      <c r="H155" s="148">
        <f>IF($C$132=FALSE,H125*'Assumptions&amp;Data'!$J$106, H125*(Schedule!$O$35)*'Assumptions&amp;Data'!$J$112)</f>
        <v>0</v>
      </c>
      <c r="I155" s="148">
        <f>IF($C$132=FALSE,I125*'Assumptions&amp;Data'!$J$106, I125*(Schedule!$O$35)*'Assumptions&amp;Data'!$J$112)</f>
        <v>0</v>
      </c>
      <c r="J155" s="148">
        <f>IF($C$132=FALSE,J125*'Assumptions&amp;Data'!$J$106, J125*(Schedule!$O$35)*'Assumptions&amp;Data'!$J$112)</f>
        <v>0</v>
      </c>
      <c r="K155" s="148">
        <f>IF($C$132=FALSE,K125*'Assumptions&amp;Data'!$J$106, K125*(Schedule!$O$35)*'Assumptions&amp;Data'!$J$112)</f>
        <v>0</v>
      </c>
      <c r="L155" s="148">
        <f>IF($C$132=FALSE,L125*'Assumptions&amp;Data'!$J$106, L125*(Schedule!$O$35)*'Assumptions&amp;Data'!$J$112)</f>
        <v>0</v>
      </c>
      <c r="M155" s="148">
        <f>IF($C$132=FALSE,M125*'Assumptions&amp;Data'!$J$106, M125*(Schedule!$O$35)*'Assumptions&amp;Data'!$J$112)</f>
        <v>0</v>
      </c>
      <c r="N155" s="148">
        <f>IF($C$132=FALSE,N125*'Assumptions&amp;Data'!$J$106, N125*(Schedule!$O$35)*'Assumptions&amp;Data'!$J$112)</f>
        <v>450.43341134757748</v>
      </c>
      <c r="O155" s="148">
        <f>IF($C$132=FALSE,O125*'Assumptions&amp;Data'!$J$106, O125*(Schedule!$O$35)*'Assumptions&amp;Data'!$J$112)</f>
        <v>450.43341134757748</v>
      </c>
      <c r="P155" s="148">
        <f>IF($C$132=FALSE,P125*'Assumptions&amp;Data'!$J$106, P125*(Schedule!$O$35)*'Assumptions&amp;Data'!$J$112)</f>
        <v>450.43341134757748</v>
      </c>
      <c r="Q155" s="148">
        <f>IF($C$132=FALSE,Q125*'Assumptions&amp;Data'!$J$106, Q125*(Schedule!$O$35)*'Assumptions&amp;Data'!$J$112)</f>
        <v>450.43341134757748</v>
      </c>
      <c r="R155" s="148">
        <f>IF($C$132=FALSE,R125*'Assumptions&amp;Data'!$J$106, R125*(Schedule!$O$35)*'Assumptions&amp;Data'!$J$112)</f>
        <v>450.43341134757748</v>
      </c>
      <c r="S155" s="148">
        <f>IF($C$132=FALSE,S125*'Assumptions&amp;Data'!$J$106, S125*(Schedule!$O$35)*'Assumptions&amp;Data'!$J$112)</f>
        <v>450.43341134757748</v>
      </c>
      <c r="T155" s="148">
        <f>IF($C$132=FALSE,T125*'Assumptions&amp;Data'!$J$106, T125*(Schedule!$O$35)*'Assumptions&amp;Data'!$J$112)</f>
        <v>450.43341134757748</v>
      </c>
      <c r="U155" s="148">
        <f>IF($C$132=FALSE,U125*'Assumptions&amp;Data'!$J$106, U125*(Schedule!$O$35)*'Assumptions&amp;Data'!$J$112)</f>
        <v>450.43341134757748</v>
      </c>
      <c r="V155" s="148">
        <f>IF($C$132=FALSE,V125*'Assumptions&amp;Data'!$J$106, V125*(Schedule!$O$35)*'Assumptions&amp;Data'!$J$112)</f>
        <v>450.43341134757748</v>
      </c>
      <c r="W155" s="148">
        <f>IF($C$132=FALSE,W125*'Assumptions&amp;Data'!$J$106, W125*(Schedule!$O$35)*'Assumptions&amp;Data'!$J$112)</f>
        <v>450.43341134757748</v>
      </c>
      <c r="X155" s="148">
        <f>IF($C$132=FALSE,X125*'Assumptions&amp;Data'!$J$106, X125*(Schedule!$O$35)*'Assumptions&amp;Data'!$J$112)</f>
        <v>450.43341134757748</v>
      </c>
      <c r="Y155" s="148">
        <f>IF($C$132=FALSE,Y125*'Assumptions&amp;Data'!$J$106, Y125*(Schedule!$O$35)*'Assumptions&amp;Data'!$J$112)</f>
        <v>450.43341134757748</v>
      </c>
      <c r="Z155" s="148">
        <f>IF($C$132=FALSE,Z125*'Assumptions&amp;Data'!$J$106, Z125*(Schedule!$O$35)*'Assumptions&amp;Data'!$J$112)</f>
        <v>450.43341134757748</v>
      </c>
      <c r="AA155" s="148">
        <f>IF($C$132=FALSE,AA125*'Assumptions&amp;Data'!$J$106, AA125*(Schedule!$O$35)*'Assumptions&amp;Data'!$J$112)</f>
        <v>450.43341134757748</v>
      </c>
      <c r="AB155" s="148">
        <f>IF($C$132=FALSE,AB125*'Assumptions&amp;Data'!$J$106, AB125*(Schedule!$O$35)*'Assumptions&amp;Data'!$J$112)</f>
        <v>540.52009361709293</v>
      </c>
      <c r="AC155" s="148">
        <f>IF($C$132=FALSE,AC125*'Assumptions&amp;Data'!$J$106, AC125*(Schedule!$O$35)*'Assumptions&amp;Data'!$J$112)</f>
        <v>540.52009361709293</v>
      </c>
      <c r="AD155" s="148">
        <f>IF($C$132=FALSE,AD125*'Assumptions&amp;Data'!$J$106, AD125*(Schedule!$O$35)*'Assumptions&amp;Data'!$J$112)</f>
        <v>540.52009361709293</v>
      </c>
      <c r="AE155" s="148">
        <f>IF($C$132=FALSE,AE125*'Assumptions&amp;Data'!$J$106, AE125*(Schedule!$O$35)*'Assumptions&amp;Data'!$J$112)</f>
        <v>540.52009361709293</v>
      </c>
      <c r="AF155" s="148">
        <f>IF($C$132=FALSE,AF125*'Assumptions&amp;Data'!$J$106, AF125*(Schedule!$O$35)*'Assumptions&amp;Data'!$J$112)</f>
        <v>540.52009361709293</v>
      </c>
      <c r="AG155" s="148">
        <f>IF($C$132=FALSE,AG125*'Assumptions&amp;Data'!$J$106, AG125*(Schedule!$O$35)*'Assumptions&amp;Data'!$J$112)</f>
        <v>540.52009361709293</v>
      </c>
      <c r="AH155" s="148">
        <f>IF($C$132=FALSE,AH125*'Assumptions&amp;Data'!$J$106, AH125*(Schedule!$O$35)*'Assumptions&amp;Data'!$J$112)</f>
        <v>540.52009361709293</v>
      </c>
      <c r="AI155" s="148">
        <f>IF($C$132=FALSE,AI125*'Assumptions&amp;Data'!$J$106, AI125*(Schedule!$O$35)*'Assumptions&amp;Data'!$J$112)</f>
        <v>540.52009361709293</v>
      </c>
      <c r="AJ155" s="148">
        <f>IF($C$132=FALSE,AJ125*'Assumptions&amp;Data'!$J$106, AJ125*(Schedule!$O$35)*'Assumptions&amp;Data'!$J$112)</f>
        <v>540.52009361709293</v>
      </c>
      <c r="AK155" s="148">
        <f>IF($C$132=FALSE,AK125*'Assumptions&amp;Data'!$J$106, AK125*(Schedule!$O$35)*'Assumptions&amp;Data'!$J$112)</f>
        <v>540.52009361709293</v>
      </c>
      <c r="AL155" s="148">
        <f>IF($C$132=FALSE,AL125*'Assumptions&amp;Data'!$J$106, AL125*(Schedule!$O$35)*'Assumptions&amp;Data'!$J$112)</f>
        <v>540.52009361709293</v>
      </c>
      <c r="AM155" s="148">
        <f>IF($C$132=FALSE,AM125*'Assumptions&amp;Data'!$J$106, AM125*(Schedule!$O$35)*'Assumptions&amp;Data'!$J$112)</f>
        <v>540.52009361709293</v>
      </c>
      <c r="AN155" s="148">
        <f>IF($C$132=FALSE,AN125*'Assumptions&amp;Data'!$J$106, AN125*(Schedule!$O$35)*'Assumptions&amp;Data'!$J$112)</f>
        <v>540.52009361709293</v>
      </c>
      <c r="AO155" s="148">
        <f>IF($C$132=FALSE,AO125*'Assumptions&amp;Data'!$J$106, AO125*(Schedule!$O$35)*'Assumptions&amp;Data'!$J$112)</f>
        <v>540.52009361709293</v>
      </c>
      <c r="AP155" s="148">
        <f>IF($C$132=FALSE,AP125*'Assumptions&amp;Data'!$J$106, AP125*(Schedule!$O$35)*'Assumptions&amp;Data'!$J$112)</f>
        <v>900.86682269515495</v>
      </c>
      <c r="AQ155" s="148">
        <f>IF($C$132=FALSE,AQ125*'Assumptions&amp;Data'!$J$106, AQ125*(Schedule!$O$35)*'Assumptions&amp;Data'!$J$112)</f>
        <v>900.86682269515495</v>
      </c>
      <c r="AR155" s="148">
        <f>IF($C$132=FALSE,AR125*'Assumptions&amp;Data'!$J$106, AR125*(Schedule!$O$35)*'Assumptions&amp;Data'!$J$112)</f>
        <v>900.86682269515495</v>
      </c>
      <c r="AS155" s="148">
        <f>IF($C$132=FALSE,AS125*'Assumptions&amp;Data'!$J$106, AS125*(Schedule!$O$35)*'Assumptions&amp;Data'!$J$112)</f>
        <v>900.86682269515495</v>
      </c>
      <c r="AT155" s="148">
        <f>IF($C$132=FALSE,AT125*'Assumptions&amp;Data'!$J$106, AT125*(Schedule!$O$35)*'Assumptions&amp;Data'!$J$112)</f>
        <v>540.52009361708349</v>
      </c>
      <c r="AU155" s="148">
        <f>IF($C$132=FALSE,AU125*'Assumptions&amp;Data'!$J$106, AU125*(Schedule!$O$35)*'Assumptions&amp;Data'!$J$112)</f>
        <v>0</v>
      </c>
      <c r="AV155" s="148">
        <f>IF($C$132=FALSE,AV125*'Assumptions&amp;Data'!$J$106, AV125*(Schedule!$O$35)*'Assumptions&amp;Data'!$J$112)</f>
        <v>0</v>
      </c>
      <c r="AW155" s="148">
        <f>IF($C$132=FALSE,AW125*'Assumptions&amp;Data'!$J$106, AW125*(Schedule!$O$35)*'Assumptions&amp;Data'!$J$112)</f>
        <v>0</v>
      </c>
      <c r="AX155" s="148">
        <f>IF($C$132=FALSE,AX125*'Assumptions&amp;Data'!$J$106, AX125*(Schedule!$O$35)*'Assumptions&amp;Data'!$J$112)</f>
        <v>0</v>
      </c>
      <c r="AY155" s="148">
        <f>IF($C$132=FALSE,AY125*'Assumptions&amp;Data'!$J$106, AY125*(Schedule!$O$35)*'Assumptions&amp;Data'!$J$112)</f>
        <v>0</v>
      </c>
      <c r="AZ155" s="148">
        <f>IF($C$132=FALSE,AZ125*'Assumptions&amp;Data'!$J$106, AZ125*(Schedule!$O$35)*'Assumptions&amp;Data'!$J$112)</f>
        <v>0</v>
      </c>
      <c r="BA155" s="148">
        <f>IF($C$132=FALSE,BA125*'Assumptions&amp;Data'!$J$106, BA125*(Schedule!$O$35)*'Assumptions&amp;Data'!$J$112)</f>
        <v>0</v>
      </c>
      <c r="BB155" s="148">
        <f>IF($C$132=FALSE,BB125*'Assumptions&amp;Data'!$J$106, BB125*(Schedule!$O$35)*'Assumptions&amp;Data'!$J$112)</f>
        <v>0</v>
      </c>
      <c r="BC155" s="148">
        <f>IF($C$132=FALSE,BC125*'Assumptions&amp;Data'!$J$106, BC125*(Schedule!$O$35)*'Assumptions&amp;Data'!$J$112)</f>
        <v>0</v>
      </c>
      <c r="BD155" s="148">
        <f>IF($C$132=FALSE,BD125*'Assumptions&amp;Data'!$J$106, BD125*(Schedule!$O$35)*'Assumptions&amp;Data'!$J$112)</f>
        <v>0</v>
      </c>
      <c r="BE155" s="148">
        <f>IF($C$132=FALSE,BE125*'Assumptions&amp;Data'!$J$106, BE125*(Schedule!$O$35)*'Assumptions&amp;Data'!$J$112)</f>
        <v>0</v>
      </c>
      <c r="BF155" s="148">
        <f>IF($C$132=FALSE,BF125*'Assumptions&amp;Data'!$J$106, BF125*(Schedule!$O$35)*'Assumptions&amp;Data'!$J$112)</f>
        <v>0</v>
      </c>
      <c r="BG155" s="148">
        <f>IF($C$132=FALSE,BG125*'Assumptions&amp;Data'!$J$106, BG125*(Schedule!$O$35)*'Assumptions&amp;Data'!$J$112)</f>
        <v>0</v>
      </c>
      <c r="BH155" s="148">
        <f>IF($C$132=FALSE,BH125*'Assumptions&amp;Data'!$J$106, BH125*(Schedule!$O$35)*'Assumptions&amp;Data'!$J$112)</f>
        <v>0</v>
      </c>
      <c r="BI155" s="148">
        <f>IF($C$132=FALSE,BI125*'Assumptions&amp;Data'!$J$106, BI125*(Schedule!$O$35)*'Assumptions&amp;Data'!$J$112)</f>
        <v>0</v>
      </c>
      <c r="BJ155" s="148">
        <f>IF($C$132=FALSE,BJ125*'Assumptions&amp;Data'!$J$106, BJ125*(Schedule!$O$35)*'Assumptions&amp;Data'!$J$112)</f>
        <v>0</v>
      </c>
      <c r="BK155" s="148">
        <f>IF($C$132=FALSE,BK125*'Assumptions&amp;Data'!$J$106, BK125*(Schedule!$O$35)*'Assumptions&amp;Data'!$J$112)</f>
        <v>0</v>
      </c>
      <c r="BL155" s="148">
        <f>IF($C$132=FALSE,BL125*'Assumptions&amp;Data'!$J$106, BL125*(Schedule!$O$35)*'Assumptions&amp;Data'!$J$112)</f>
        <v>0</v>
      </c>
      <c r="BM155" s="148">
        <f>IF($C$132=FALSE,BM125*'Assumptions&amp;Data'!$J$106, BM125*(Schedule!$O$35)*'Assumptions&amp;Data'!$J$112)</f>
        <v>0</v>
      </c>
      <c r="BN155" s="148">
        <f>IF($C$132=FALSE,BN125*'Assumptions&amp;Data'!$J$106, BN125*(Schedule!$O$35)*'Assumptions&amp;Data'!$J$112)</f>
        <v>0</v>
      </c>
      <c r="BO155" s="148">
        <f>IF($C$132=FALSE,BO125*'Assumptions&amp;Data'!$J$106, BO125*(Schedule!$O$35)*'Assumptions&amp;Data'!$J$112)</f>
        <v>0</v>
      </c>
      <c r="BP155" s="148">
        <f>IF($C$132=FALSE,BP125*'Assumptions&amp;Data'!$J$106, BP125*(Schedule!$O$35)*'Assumptions&amp;Data'!$J$112)</f>
        <v>0</v>
      </c>
      <c r="BQ155" s="148">
        <f>IF($C$132=FALSE,BQ125*'Assumptions&amp;Data'!$J$106, BQ125*(Schedule!$O$35)*'Assumptions&amp;Data'!$J$112)</f>
        <v>0</v>
      </c>
      <c r="BR155" s="148">
        <f>IF($C$132=FALSE,BR125*'Assumptions&amp;Data'!$J$106, BR125*(Schedule!$O$35)*'Assumptions&amp;Data'!$J$112)</f>
        <v>0</v>
      </c>
      <c r="BS155" s="148">
        <f>IF($C$132=FALSE,BS125*'Assumptions&amp;Data'!$J$106, BS125*(Schedule!$O$35)*'Assumptions&amp;Data'!$J$112)</f>
        <v>0</v>
      </c>
      <c r="BT155" s="148">
        <f>IF($C$132=FALSE,BT125*'Assumptions&amp;Data'!$J$106, BT125*(Schedule!$O$35)*'Assumptions&amp;Data'!$J$112)</f>
        <v>0</v>
      </c>
      <c r="BU155" s="148">
        <f>IF($C$132=FALSE,BU125*'Assumptions&amp;Data'!$J$106, BU125*(Schedule!$O$35)*'Assumptions&amp;Data'!$J$112)</f>
        <v>0</v>
      </c>
      <c r="BV155" s="148">
        <f>IF($C$132=FALSE,BV125*'Assumptions&amp;Data'!$J$106, BV125*(Schedule!$O$35)*'Assumptions&amp;Data'!$J$112)</f>
        <v>0</v>
      </c>
      <c r="BW155" s="148">
        <f>IF($C$132=FALSE,BW125*'Assumptions&amp;Data'!$J$106, BW125*(Schedule!$O$35)*'Assumptions&amp;Data'!$J$112)</f>
        <v>0</v>
      </c>
      <c r="BX155" s="148">
        <f>IF($C$132=FALSE,BX125*'Assumptions&amp;Data'!$J$106, BX125*(Schedule!$O$35)*'Assumptions&amp;Data'!$J$112)</f>
        <v>0</v>
      </c>
      <c r="BY155" s="148">
        <f>IF($C$132=FALSE,BY125*'Assumptions&amp;Data'!$J$106, BY125*(Schedule!$O$35)*'Assumptions&amp;Data'!$J$112)</f>
        <v>0</v>
      </c>
      <c r="BZ155" s="148">
        <f>IF($C$132=FALSE,BZ125*'Assumptions&amp;Data'!$J$106, BZ125*(Schedule!$O$35)*'Assumptions&amp;Data'!$J$112)</f>
        <v>0</v>
      </c>
      <c r="CA155" s="148">
        <f>IF($C$132=FALSE,CA125*'Assumptions&amp;Data'!$J$106, CA125*(Schedule!$O$35)*'Assumptions&amp;Data'!$J$112)</f>
        <v>0</v>
      </c>
      <c r="CB155" s="148">
        <f>IF($C$132=FALSE,CB125*'Assumptions&amp;Data'!$J$106, CB125*(Schedule!$O$35)*'Assumptions&amp;Data'!$J$112)</f>
        <v>0</v>
      </c>
      <c r="CC155" s="148">
        <f>IF($C$132=FALSE,CC125*'Assumptions&amp;Data'!$J$106, CC125*(Schedule!$O$35)*'Assumptions&amp;Data'!$J$112)</f>
        <v>0</v>
      </c>
      <c r="CD155" s="148">
        <f>IF($C$132=FALSE,CD125*'Assumptions&amp;Data'!$J$106, CD125*(Schedule!$O$35)*'Assumptions&amp;Data'!$J$112)</f>
        <v>0</v>
      </c>
      <c r="CE155" s="148">
        <f>IF($C$132=FALSE,CE125*'Assumptions&amp;Data'!$J$106, CE125*(Schedule!$O$35)*'Assumptions&amp;Data'!$J$112)</f>
        <v>0</v>
      </c>
      <c r="CF155" s="148">
        <f>IF($C$132=FALSE,CF125*'Assumptions&amp;Data'!$J$106, CF125*(Schedule!$O$35)*'Assumptions&amp;Data'!$J$112)</f>
        <v>0</v>
      </c>
      <c r="CG155" s="148">
        <f>IF($C$132=FALSE,CG125*'Assumptions&amp;Data'!$J$106, CG125*(Schedule!$O$35)*'Assumptions&amp;Data'!$J$112)</f>
        <v>0</v>
      </c>
      <c r="CH155" s="148">
        <f>IF($C$132=FALSE,CH125*'Assumptions&amp;Data'!$J$106, CH125*(Schedule!$O$35)*'Assumptions&amp;Data'!$J$112)</f>
        <v>0</v>
      </c>
      <c r="CI155" s="148">
        <f>IF($C$132=FALSE,CI125*'Assumptions&amp;Data'!$J$106, CI125*(Schedule!$O$35)*'Assumptions&amp;Data'!$J$112)</f>
        <v>0</v>
      </c>
      <c r="CJ155" s="148">
        <f>IF($C$132=FALSE,CJ125*'Assumptions&amp;Data'!$J$106, CJ125*(Schedule!$O$35)*'Assumptions&amp;Data'!$J$112)</f>
        <v>0</v>
      </c>
      <c r="CK155" s="148">
        <f>IF($C$132=FALSE,CK125*'Assumptions&amp;Data'!$J$106, CK125*(Schedule!$O$35)*'Assumptions&amp;Data'!$J$112)</f>
        <v>0</v>
      </c>
      <c r="CL155" s="148">
        <f>IF($C$132=FALSE,CL125*'Assumptions&amp;Data'!$J$106, CL125*(Schedule!$O$35)*'Assumptions&amp;Data'!$J$112)</f>
        <v>0</v>
      </c>
      <c r="CM155" s="148">
        <f>IF($C$132=FALSE,CM125*'Assumptions&amp;Data'!$J$106, CM125*(Schedule!$O$35)*'Assumptions&amp;Data'!$J$112)</f>
        <v>0</v>
      </c>
      <c r="CN155" s="148">
        <f>IF($C$132=FALSE,CN125*'Assumptions&amp;Data'!$J$106, CN125*(Schedule!$O$35)*'Assumptions&amp;Data'!$J$112)</f>
        <v>0</v>
      </c>
      <c r="CO155" s="148">
        <f>IF($C$132=FALSE,CO125*'Assumptions&amp;Data'!$J$106, CO125*(Schedule!$O$35)*'Assumptions&amp;Data'!$J$112)</f>
        <v>0</v>
      </c>
      <c r="CP155" s="148">
        <f>IF($C$132=FALSE,CP125*'Assumptions&amp;Data'!$J$106, CP125*(Schedule!$O$35)*'Assumptions&amp;Data'!$J$112)</f>
        <v>0</v>
      </c>
      <c r="CQ155" s="148">
        <f>IF($C$132=FALSE,CQ125*'Assumptions&amp;Data'!$J$106, CQ125*(Schedule!$O$35)*'Assumptions&amp;Data'!$J$112)</f>
        <v>0</v>
      </c>
      <c r="CR155" s="148">
        <f>IF($C$132=FALSE,CR125*'Assumptions&amp;Data'!$J$106, CR125*(Schedule!$O$35)*'Assumptions&amp;Data'!$J$112)</f>
        <v>0</v>
      </c>
      <c r="CS155" s="148">
        <f>IF($C$132=FALSE,CS125*'Assumptions&amp;Data'!$J$106, CS125*(Schedule!$O$35)*'Assumptions&amp;Data'!$J$112)</f>
        <v>0</v>
      </c>
      <c r="CT155" s="148">
        <f>IF($C$132=FALSE,CT125*'Assumptions&amp;Data'!$J$106, CT125*(Schedule!$O$35)*'Assumptions&amp;Data'!$J$112)</f>
        <v>0</v>
      </c>
      <c r="CU155" s="148">
        <f>IF($C$132=FALSE,CU125*'Assumptions&amp;Data'!$J$106, CU125*(Schedule!$O$35)*'Assumptions&amp;Data'!$J$112)</f>
        <v>0</v>
      </c>
      <c r="CV155" s="148">
        <f>IF($C$132=FALSE,CV125*'Assumptions&amp;Data'!$J$106, CV125*(Schedule!$O$35)*'Assumptions&amp;Data'!$J$112)</f>
        <v>0</v>
      </c>
      <c r="CW155" s="148">
        <f>IF($C$132=FALSE,CW125*'Assumptions&amp;Data'!$J$106, CW125*(Schedule!$O$35)*'Assumptions&amp;Data'!$J$112)</f>
        <v>0</v>
      </c>
      <c r="CX155" s="148">
        <f>IF($C$132=FALSE,CX125*'Assumptions&amp;Data'!$J$106, CX125*(Schedule!$O$35)*'Assumptions&amp;Data'!$J$112)</f>
        <v>0</v>
      </c>
      <c r="CY155" s="148">
        <f>IF($C$132=FALSE,CY125*'Assumptions&amp;Data'!$J$106, CY125*(Schedule!$O$35)*'Assumptions&amp;Data'!$J$112)</f>
        <v>0</v>
      </c>
      <c r="CZ155" s="148">
        <f>IF($C$132=FALSE,CZ125*'Assumptions&amp;Data'!$J$106, CZ125*(Schedule!$O$35)*'Assumptions&amp;Data'!$J$112)</f>
        <v>0</v>
      </c>
      <c r="DA155" s="148">
        <f>IF($C$132=FALSE,DA125*'Assumptions&amp;Data'!$J$106, DA125*(Schedule!$O$35)*'Assumptions&amp;Data'!$J$112)</f>
        <v>0</v>
      </c>
      <c r="DB155" s="148">
        <f>IF($C$132=FALSE,DB125*'Assumptions&amp;Data'!$J$106, DB125*(Schedule!$O$35)*'Assumptions&amp;Data'!$J$112)</f>
        <v>0</v>
      </c>
      <c r="DC155" s="148">
        <f>IF($C$132=FALSE,DC125*'Assumptions&amp;Data'!$J$106, DC125*(Schedule!$O$35)*'Assumptions&amp;Data'!$J$112)</f>
        <v>0</v>
      </c>
      <c r="DD155" s="148">
        <f>IF($C$132=FALSE,DD125*'Assumptions&amp;Data'!$J$106, DD125*(Schedule!$O$35)*'Assumptions&amp;Data'!$J$112)</f>
        <v>0</v>
      </c>
      <c r="DE155" s="148">
        <f>IF($C$132=FALSE,DE125*'Assumptions&amp;Data'!$J$106, DE125*(Schedule!$O$35)*'Assumptions&amp;Data'!$J$112)</f>
        <v>0</v>
      </c>
      <c r="DF155" s="148">
        <f>IF($C$132=FALSE,DF125*'Assumptions&amp;Data'!$J$106, DF125*(Schedule!$O$35)*'Assumptions&amp;Data'!$J$112)</f>
        <v>0</v>
      </c>
      <c r="DG155" s="148">
        <f>IF($C$132=FALSE,DG125*'Assumptions&amp;Data'!$J$106, DG125*(Schedule!$O$35)*'Assumptions&amp;Data'!$J$112)</f>
        <v>0</v>
      </c>
      <c r="DH155" s="148">
        <f>IF($C$132=FALSE,DH125*'Assumptions&amp;Data'!$J$106, DH125*(Schedule!$O$35)*'Assumptions&amp;Data'!$J$112)</f>
        <v>0</v>
      </c>
      <c r="DI155" s="148">
        <f>IF($C$132=FALSE,DI125*'Assumptions&amp;Data'!$J$106, DI125*(Schedule!$O$35)*'Assumptions&amp;Data'!$J$112)</f>
        <v>0</v>
      </c>
      <c r="DJ155" s="148">
        <f>IF($C$132=FALSE,DJ125*'Assumptions&amp;Data'!$J$106, DJ125*(Schedule!$O$35)*'Assumptions&amp;Data'!$J$112)</f>
        <v>0</v>
      </c>
      <c r="DK155" s="148">
        <f>IF($C$132=FALSE,DK125*'Assumptions&amp;Data'!$J$106, DK125*(Schedule!$O$35)*'Assumptions&amp;Data'!$J$112)</f>
        <v>0</v>
      </c>
      <c r="DL155" s="148">
        <f>IF($C$132=FALSE,DL125*'Assumptions&amp;Data'!$J$106, DL125*(Schedule!$O$35)*'Assumptions&amp;Data'!$J$112)</f>
        <v>0</v>
      </c>
      <c r="DM155" s="148">
        <f>IF($C$132=FALSE,DM125*'Assumptions&amp;Data'!$J$106, DM125*(Schedule!$O$35)*'Assumptions&amp;Data'!$J$112)</f>
        <v>0</v>
      </c>
      <c r="DN155" s="148">
        <f>IF($C$132=FALSE,DN125*'Assumptions&amp;Data'!$J$106, DN125*(Schedule!$O$35)*'Assumptions&amp;Data'!$J$112)</f>
        <v>0</v>
      </c>
      <c r="DO155" s="148">
        <f>IF($C$132=FALSE,DO125*'Assumptions&amp;Data'!$J$106, DO125*(Schedule!$O$35)*'Assumptions&amp;Data'!$J$112)</f>
        <v>0</v>
      </c>
      <c r="DP155" s="148">
        <f>IF($C$132=FALSE,DP125*'Assumptions&amp;Data'!$J$106, DP125*(Schedule!$O$35)*'Assumptions&amp;Data'!$J$112)</f>
        <v>0</v>
      </c>
      <c r="DQ155" s="148">
        <f>IF($C$132=FALSE,DQ125*'Assumptions&amp;Data'!$J$106, DQ125*(Schedule!$O$35)*'Assumptions&amp;Data'!$J$112)</f>
        <v>0</v>
      </c>
      <c r="DR155" s="148">
        <f>IF($C$132=FALSE,DR125*'Assumptions&amp;Data'!$J$106, DR125*(Schedule!$O$35)*'Assumptions&amp;Data'!$J$112)</f>
        <v>0</v>
      </c>
      <c r="DS155" s="148">
        <f>IF($C$132=FALSE,DS125*'Assumptions&amp;Data'!$J$106, DS125*(Schedule!$O$35)*'Assumptions&amp;Data'!$J$112)</f>
        <v>0</v>
      </c>
      <c r="DT155" s="148">
        <f>IF($C$132=FALSE,DT125*'Assumptions&amp;Data'!$J$106, DT125*(Schedule!$O$35)*'Assumptions&amp;Data'!$J$112)</f>
        <v>0</v>
      </c>
      <c r="DU155" s="148">
        <f>IF($C$132=FALSE,DU125*'Assumptions&amp;Data'!$J$106, DU125*(Schedule!$O$35)*'Assumptions&amp;Data'!$J$112)</f>
        <v>0</v>
      </c>
      <c r="DV155" s="148">
        <f>IF($C$132=FALSE,DV125*'Assumptions&amp;Data'!$J$106, DV125*(Schedule!$O$35)*'Assumptions&amp;Data'!$J$112)</f>
        <v>0</v>
      </c>
      <c r="DW155" s="148">
        <f>IF($C$132=FALSE,DW125*'Assumptions&amp;Data'!$J$106, DW125*(Schedule!$O$35)*'Assumptions&amp;Data'!$J$112)</f>
        <v>0</v>
      </c>
      <c r="DX155" s="148">
        <f>IF($C$132=FALSE,DX125*'Assumptions&amp;Data'!$J$106, DX125*(Schedule!$O$35)*'Assumptions&amp;Data'!$J$112)</f>
        <v>0</v>
      </c>
      <c r="DY155" s="148">
        <f>IF($C$132=FALSE,DY125*'Assumptions&amp;Data'!$J$106, DY125*(Schedule!$O$35)*'Assumptions&amp;Data'!$J$112)</f>
        <v>0</v>
      </c>
      <c r="DZ155" s="148">
        <f>IF($C$132=FALSE,DZ125*'Assumptions&amp;Data'!$J$106, DZ125*(Schedule!$O$35)*'Assumptions&amp;Data'!$J$112)</f>
        <v>0</v>
      </c>
      <c r="EA155" s="148">
        <f>IF($C$132=FALSE,EA125*'Assumptions&amp;Data'!$J$106, EA125*(Schedule!$O$35)*'Assumptions&amp;Data'!$J$112)</f>
        <v>0</v>
      </c>
      <c r="EB155" s="148">
        <f>IF($C$132=FALSE,EB125*'Assumptions&amp;Data'!$J$106, EB125*(Schedule!$O$35)*'Assumptions&amp;Data'!$J$112)</f>
        <v>0</v>
      </c>
      <c r="EC155" s="148">
        <f>IF($C$132=FALSE,EC125*'Assumptions&amp;Data'!$J$106, EC125*(Schedule!$O$35)*'Assumptions&amp;Data'!$J$112)</f>
        <v>0</v>
      </c>
      <c r="ED155" s="148">
        <f>IF($C$132=FALSE,ED125*'Assumptions&amp;Data'!$J$106, ED125*(Schedule!$O$35)*'Assumptions&amp;Data'!$J$112)</f>
        <v>0</v>
      </c>
      <c r="EE155" s="148">
        <f>IF($C$132=FALSE,EE125*'Assumptions&amp;Data'!$J$106, EE125*(Schedule!$O$35)*'Assumptions&amp;Data'!$J$112)</f>
        <v>0</v>
      </c>
      <c r="EF155" s="148">
        <f>IF($C$132=FALSE,EF125*'Assumptions&amp;Data'!$J$106, EF125*(Schedule!$O$35)*'Assumptions&amp;Data'!$J$112)</f>
        <v>0</v>
      </c>
      <c r="EG155" s="148">
        <f>IF($C$132=FALSE,EG125*'Assumptions&amp;Data'!$J$106, EG125*(Schedule!$O$35)*'Assumptions&amp;Data'!$J$112)</f>
        <v>0</v>
      </c>
      <c r="EH155" s="148">
        <f>IF($C$132=FALSE,EH125*'Assumptions&amp;Data'!$J$106, EH125*(Schedule!$O$35)*'Assumptions&amp;Data'!$J$112)</f>
        <v>0</v>
      </c>
      <c r="EI155" s="148">
        <f>IF($C$132=FALSE,EI125*'Assumptions&amp;Data'!$J$106, EI125*(Schedule!$O$35)*'Assumptions&amp;Data'!$J$112)</f>
        <v>0</v>
      </c>
      <c r="EJ155" s="148">
        <f>IF($C$132=FALSE,EJ125*'Assumptions&amp;Data'!$J$106, EJ125*(Schedule!$O$35)*'Assumptions&amp;Data'!$J$112)</f>
        <v>0</v>
      </c>
      <c r="EK155" s="148">
        <f>IF($C$132=FALSE,EK125*'Assumptions&amp;Data'!$J$106, EK125*(Schedule!$O$35)*'Assumptions&amp;Data'!$J$112)</f>
        <v>0</v>
      </c>
      <c r="EL155" s="148">
        <f>IF($C$132=FALSE,EL125*'Assumptions&amp;Data'!$J$106, EL125*(Schedule!$O$35)*'Assumptions&amp;Data'!$J$112)</f>
        <v>0</v>
      </c>
      <c r="EM155" s="148">
        <f>IF($C$132=FALSE,EM125*'Assumptions&amp;Data'!$J$106, EM125*(Schedule!$O$35)*'Assumptions&amp;Data'!$J$112)</f>
        <v>0</v>
      </c>
      <c r="EN155" s="148">
        <f>IF($C$132=FALSE,EN125*'Assumptions&amp;Data'!$J$106, EN125*(Schedule!$O$35)*'Assumptions&amp;Data'!$J$112)</f>
        <v>0</v>
      </c>
      <c r="EO155" s="148">
        <f>IF($C$132=FALSE,EO125*'Assumptions&amp;Data'!$J$106, EO125*(Schedule!$O$35)*'Assumptions&amp;Data'!$J$112)</f>
        <v>0</v>
      </c>
      <c r="EP155" s="148">
        <f>IF($C$132=FALSE,EP125*'Assumptions&amp;Data'!$J$106, EP125*(Schedule!$O$35)*'Assumptions&amp;Data'!$J$112)</f>
        <v>0</v>
      </c>
      <c r="EQ155" s="148">
        <f>IF($C$132=FALSE,EQ125*'Assumptions&amp;Data'!$J$106, EQ125*(Schedule!$O$35)*'Assumptions&amp;Data'!$J$112)</f>
        <v>0</v>
      </c>
      <c r="ER155" s="148">
        <f>IF($C$132=FALSE,ER125*'Assumptions&amp;Data'!$J$106, ER125*(Schedule!$O$35)*'Assumptions&amp;Data'!$J$112)</f>
        <v>0</v>
      </c>
      <c r="ES155" s="148">
        <f>IF($C$132=FALSE,ES125*'Assumptions&amp;Data'!$J$106, ES125*(Schedule!$O$35)*'Assumptions&amp;Data'!$J$112)</f>
        <v>0</v>
      </c>
      <c r="ET155" s="148">
        <f>IF($C$132=FALSE,ET125*'Assumptions&amp;Data'!$J$106, ET125*(Schedule!$O$35)*'Assumptions&amp;Data'!$J$112)</f>
        <v>0</v>
      </c>
      <c r="EU155" s="148">
        <f>IF($C$132=FALSE,EU125*'Assumptions&amp;Data'!$J$106, EU125*(Schedule!$O$35)*'Assumptions&amp;Data'!$J$112)</f>
        <v>0</v>
      </c>
      <c r="EV155" s="148">
        <f>IF($C$132=FALSE,EV125*'Assumptions&amp;Data'!$J$106, EV125*(Schedule!$O$35)*'Assumptions&amp;Data'!$J$112)</f>
        <v>0</v>
      </c>
      <c r="EW155" s="148">
        <f>IF($C$132=FALSE,EW125*'Assumptions&amp;Data'!$J$106, EW125*(Schedule!$O$35)*'Assumptions&amp;Data'!$J$112)</f>
        <v>0</v>
      </c>
      <c r="EX155" s="148">
        <f>IF($C$132=FALSE,EX125*'Assumptions&amp;Data'!$J$106, EX125*(Schedule!$O$35)*'Assumptions&amp;Data'!$J$112)</f>
        <v>0</v>
      </c>
      <c r="EY155" s="148">
        <f>IF($C$132=FALSE,EY125*'Assumptions&amp;Data'!$J$106, EY125*(Schedule!$O$35)*'Assumptions&amp;Data'!$J$112)</f>
        <v>0</v>
      </c>
      <c r="EZ155" s="148">
        <f>IF($C$132=FALSE,EZ125*'Assumptions&amp;Data'!$J$106, EZ125*(Schedule!$O$35)*'Assumptions&amp;Data'!$J$112)</f>
        <v>0</v>
      </c>
      <c r="FA155" s="148">
        <f>IF($C$132=FALSE,FA125*'Assumptions&amp;Data'!$J$106, FA125*(Schedule!$O$35)*'Assumptions&amp;Data'!$J$112)</f>
        <v>0</v>
      </c>
      <c r="FB155" s="148">
        <f>IF($C$132=FALSE,FB125*'Assumptions&amp;Data'!$J$106, FB125*(Schedule!$O$35)*'Assumptions&amp;Data'!$J$112)</f>
        <v>0</v>
      </c>
      <c r="FC155" s="148">
        <f>IF($C$132=FALSE,FC125*'Assumptions&amp;Data'!$J$106, FC125*(Schedule!$O$35)*'Assumptions&amp;Data'!$J$112)</f>
        <v>0</v>
      </c>
      <c r="FD155" s="148">
        <f>IF($C$132=FALSE,FD125*'Assumptions&amp;Data'!$J$106, FD125*(Schedule!$O$35)*'Assumptions&amp;Data'!$J$112)</f>
        <v>0</v>
      </c>
      <c r="FE155" s="148">
        <f>IF($C$132=FALSE,FE125*'Assumptions&amp;Data'!$J$106, FE125*(Schedule!$O$35)*'Assumptions&amp;Data'!$J$112)</f>
        <v>0</v>
      </c>
      <c r="FF155" s="148">
        <f>IF($C$132=FALSE,FF125*'Assumptions&amp;Data'!$J$106, FF125*(Schedule!$O$35)*'Assumptions&amp;Data'!$J$112)</f>
        <v>0</v>
      </c>
      <c r="FG155" s="148">
        <f>IF($C$132=FALSE,FG125*'Assumptions&amp;Data'!$J$106, FG125*(Schedule!$O$35)*'Assumptions&amp;Data'!$J$112)</f>
        <v>0</v>
      </c>
      <c r="FH155" s="148">
        <f>IF($C$132=FALSE,FH125*'Assumptions&amp;Data'!$J$106, FH125*(Schedule!$O$35)*'Assumptions&amp;Data'!$J$112)</f>
        <v>0</v>
      </c>
      <c r="FI155" s="148">
        <f>IF($C$132=FALSE,FI125*'Assumptions&amp;Data'!$J$106, FI125*(Schedule!$O$35)*'Assumptions&amp;Data'!$J$112)</f>
        <v>0</v>
      </c>
      <c r="FJ155" s="148">
        <f>IF($C$132=FALSE,FJ125*'Assumptions&amp;Data'!$J$106, FJ125*(Schedule!$O$35)*'Assumptions&amp;Data'!$J$112)</f>
        <v>0</v>
      </c>
      <c r="FK155" s="148">
        <f>IF($C$132=FALSE,FK125*'Assumptions&amp;Data'!$J$106, FK125*(Schedule!$O$35)*'Assumptions&amp;Data'!$J$112)</f>
        <v>0</v>
      </c>
      <c r="FL155" s="148">
        <f>IF($C$132=FALSE,FL125*'Assumptions&amp;Data'!$J$106, FL125*(Schedule!$O$35)*'Assumptions&amp;Data'!$J$112)</f>
        <v>0</v>
      </c>
      <c r="FM155" s="148">
        <f>IF($C$132=FALSE,FM125*'Assumptions&amp;Data'!$J$106, FM125*(Schedule!$O$35)*'Assumptions&amp;Data'!$J$112)</f>
        <v>0</v>
      </c>
      <c r="FN155" s="148">
        <f>IF($C$132=FALSE,FN125*'Assumptions&amp;Data'!$J$106, FN125*(Schedule!$O$35)*'Assumptions&amp;Data'!$J$112)</f>
        <v>0</v>
      </c>
      <c r="FO155" s="148">
        <f>IF($C$132=FALSE,FO125*'Assumptions&amp;Data'!$J$106, FO125*(Schedule!$O$35)*'Assumptions&amp;Data'!$J$112)</f>
        <v>0</v>
      </c>
    </row>
    <row r="156" spans="2:171" x14ac:dyDescent="0.3">
      <c r="B156" s="7" t="s">
        <v>109</v>
      </c>
      <c r="C156" s="7" t="s">
        <v>112</v>
      </c>
      <c r="D156" s="53">
        <f t="shared" ref="D156:D157" si="244">SUM(F156:FO156)</f>
        <v>21620.803744683701</v>
      </c>
      <c r="F156" s="148">
        <f>IF($C$132=FALSE,F126*'Assumptions&amp;Data'!$J$107, F126*(Schedule!$O$35)*'Assumptions&amp;Data'!$J$113)</f>
        <v>0</v>
      </c>
      <c r="G156" s="148">
        <f>IF($C$132=FALSE,G126*'Assumptions&amp;Data'!$J$107, G126*(Schedule!$O$35)*'Assumptions&amp;Data'!$J$113)</f>
        <v>0</v>
      </c>
      <c r="H156" s="148">
        <f>IF($C$132=FALSE,H126*'Assumptions&amp;Data'!$J$107, H126*(Schedule!$O$35)*'Assumptions&amp;Data'!$J$113)</f>
        <v>0</v>
      </c>
      <c r="I156" s="148">
        <f>IF($C$132=FALSE,I126*'Assumptions&amp;Data'!$J$107, I126*(Schedule!$O$35)*'Assumptions&amp;Data'!$J$113)</f>
        <v>0</v>
      </c>
      <c r="J156" s="148">
        <f>IF($C$132=FALSE,J126*'Assumptions&amp;Data'!$J$107, J126*(Schedule!$O$35)*'Assumptions&amp;Data'!$J$113)</f>
        <v>0</v>
      </c>
      <c r="K156" s="148">
        <f>IF($C$132=FALSE,K126*'Assumptions&amp;Data'!$J$107, K126*(Schedule!$O$35)*'Assumptions&amp;Data'!$J$113)</f>
        <v>0</v>
      </c>
      <c r="L156" s="148">
        <f>IF($C$132=FALSE,L126*'Assumptions&amp;Data'!$J$107, L126*(Schedule!$O$35)*'Assumptions&amp;Data'!$J$113)</f>
        <v>0</v>
      </c>
      <c r="M156" s="148">
        <f>IF($C$132=FALSE,M126*'Assumptions&amp;Data'!$J$107, M126*(Schedule!$O$35)*'Assumptions&amp;Data'!$J$113)</f>
        <v>0</v>
      </c>
      <c r="N156" s="148">
        <f>IF($C$132=FALSE,N126*'Assumptions&amp;Data'!$J$107, N126*(Schedule!$O$35)*'Assumptions&amp;Data'!$J$113)</f>
        <v>0</v>
      </c>
      <c r="O156" s="148">
        <f>IF($C$132=FALSE,O126*'Assumptions&amp;Data'!$J$107, O126*(Schedule!$O$35)*'Assumptions&amp;Data'!$J$113)</f>
        <v>0</v>
      </c>
      <c r="P156" s="148">
        <f>IF($C$132=FALSE,P126*'Assumptions&amp;Data'!$J$107, P126*(Schedule!$O$35)*'Assumptions&amp;Data'!$J$113)</f>
        <v>0</v>
      </c>
      <c r="Q156" s="148">
        <f>IF($C$132=FALSE,Q126*'Assumptions&amp;Data'!$J$107, Q126*(Schedule!$O$35)*'Assumptions&amp;Data'!$J$113)</f>
        <v>0</v>
      </c>
      <c r="R156" s="148">
        <f>IF($C$132=FALSE,R126*'Assumptions&amp;Data'!$J$107, R126*(Schedule!$O$35)*'Assumptions&amp;Data'!$J$113)</f>
        <v>0</v>
      </c>
      <c r="S156" s="148">
        <f>IF($C$132=FALSE,S126*'Assumptions&amp;Data'!$J$107, S126*(Schedule!$O$35)*'Assumptions&amp;Data'!$J$113)</f>
        <v>0</v>
      </c>
      <c r="T156" s="148">
        <f>IF($C$132=FALSE,T126*'Assumptions&amp;Data'!$J$107, T126*(Schedule!$O$35)*'Assumptions&amp;Data'!$J$113)</f>
        <v>0</v>
      </c>
      <c r="U156" s="148">
        <f>IF($C$132=FALSE,U126*'Assumptions&amp;Data'!$J$107, U126*(Schedule!$O$35)*'Assumptions&amp;Data'!$J$113)</f>
        <v>0</v>
      </c>
      <c r="V156" s="148">
        <f>IF($C$132=FALSE,V126*'Assumptions&amp;Data'!$J$107, V126*(Schedule!$O$35)*'Assumptions&amp;Data'!$J$113)</f>
        <v>0</v>
      </c>
      <c r="W156" s="148">
        <f>IF($C$132=FALSE,W126*'Assumptions&amp;Data'!$J$107, W126*(Schedule!$O$35)*'Assumptions&amp;Data'!$J$113)</f>
        <v>0</v>
      </c>
      <c r="X156" s="148">
        <f>IF($C$132=FALSE,X126*'Assumptions&amp;Data'!$J$107, X126*(Schedule!$O$35)*'Assumptions&amp;Data'!$J$113)</f>
        <v>0</v>
      </c>
      <c r="Y156" s="148">
        <f>IF($C$132=FALSE,Y126*'Assumptions&amp;Data'!$J$107, Y126*(Schedule!$O$35)*'Assumptions&amp;Data'!$J$113)</f>
        <v>0</v>
      </c>
      <c r="Z156" s="148">
        <f>IF($C$132=FALSE,Z126*'Assumptions&amp;Data'!$J$107, Z126*(Schedule!$O$35)*'Assumptions&amp;Data'!$J$113)</f>
        <v>540.52009361709304</v>
      </c>
      <c r="AA156" s="148">
        <f>IF($C$132=FALSE,AA126*'Assumptions&amp;Data'!$J$107, AA126*(Schedule!$O$35)*'Assumptions&amp;Data'!$J$113)</f>
        <v>540.52009361709304</v>
      </c>
      <c r="AB156" s="148">
        <f>IF($C$132=FALSE,AB126*'Assumptions&amp;Data'!$J$107, AB126*(Schedule!$O$35)*'Assumptions&amp;Data'!$J$113)</f>
        <v>540.52009361709304</v>
      </c>
      <c r="AC156" s="148">
        <f>IF($C$132=FALSE,AC126*'Assumptions&amp;Data'!$J$107, AC126*(Schedule!$O$35)*'Assumptions&amp;Data'!$J$113)</f>
        <v>540.52009361709304</v>
      </c>
      <c r="AD156" s="148">
        <f>IF($C$132=FALSE,AD126*'Assumptions&amp;Data'!$J$107, AD126*(Schedule!$O$35)*'Assumptions&amp;Data'!$J$113)</f>
        <v>540.52009361709304</v>
      </c>
      <c r="AE156" s="148">
        <f>IF($C$132=FALSE,AE126*'Assumptions&amp;Data'!$J$107, AE126*(Schedule!$O$35)*'Assumptions&amp;Data'!$J$113)</f>
        <v>540.52009361709304</v>
      </c>
      <c r="AF156" s="148">
        <f>IF($C$132=FALSE,AF126*'Assumptions&amp;Data'!$J$107, AF126*(Schedule!$O$35)*'Assumptions&amp;Data'!$J$113)</f>
        <v>540.52009361709304</v>
      </c>
      <c r="AG156" s="148">
        <f>IF($C$132=FALSE,AG126*'Assumptions&amp;Data'!$J$107, AG126*(Schedule!$O$35)*'Assumptions&amp;Data'!$J$113)</f>
        <v>540.52009361709304</v>
      </c>
      <c r="AH156" s="148">
        <f>IF($C$132=FALSE,AH126*'Assumptions&amp;Data'!$J$107, AH126*(Schedule!$O$35)*'Assumptions&amp;Data'!$J$113)</f>
        <v>540.52009361709304</v>
      </c>
      <c r="AI156" s="148">
        <f>IF($C$132=FALSE,AI126*'Assumptions&amp;Data'!$J$107, AI126*(Schedule!$O$35)*'Assumptions&amp;Data'!$J$113)</f>
        <v>540.52009361709304</v>
      </c>
      <c r="AJ156" s="148">
        <f>IF($C$132=FALSE,AJ126*'Assumptions&amp;Data'!$J$107, AJ126*(Schedule!$O$35)*'Assumptions&amp;Data'!$J$113)</f>
        <v>540.52009361709304</v>
      </c>
      <c r="AK156" s="148">
        <f>IF($C$132=FALSE,AK126*'Assumptions&amp;Data'!$J$107, AK126*(Schedule!$O$35)*'Assumptions&amp;Data'!$J$113)</f>
        <v>540.52009361709304</v>
      </c>
      <c r="AL156" s="148">
        <f>IF($C$132=FALSE,AL126*'Assumptions&amp;Data'!$J$107, AL126*(Schedule!$O$35)*'Assumptions&amp;Data'!$J$113)</f>
        <v>540.52009361709304</v>
      </c>
      <c r="AM156" s="148">
        <f>IF($C$132=FALSE,AM126*'Assumptions&amp;Data'!$J$107, AM126*(Schedule!$O$35)*'Assumptions&amp;Data'!$J$113)</f>
        <v>540.52009361709304</v>
      </c>
      <c r="AN156" s="148">
        <f>IF($C$132=FALSE,AN126*'Assumptions&amp;Data'!$J$107, AN126*(Schedule!$O$35)*'Assumptions&amp;Data'!$J$113)</f>
        <v>648.62411234051149</v>
      </c>
      <c r="AO156" s="148">
        <f>IF($C$132=FALSE,AO126*'Assumptions&amp;Data'!$J$107, AO126*(Schedule!$O$35)*'Assumptions&amp;Data'!$J$113)</f>
        <v>648.62411234051149</v>
      </c>
      <c r="AP156" s="148">
        <f>IF($C$132=FALSE,AP126*'Assumptions&amp;Data'!$J$107, AP126*(Schedule!$O$35)*'Assumptions&amp;Data'!$J$113)</f>
        <v>648.62411234051149</v>
      </c>
      <c r="AQ156" s="148">
        <f>IF($C$132=FALSE,AQ126*'Assumptions&amp;Data'!$J$107, AQ126*(Schedule!$O$35)*'Assumptions&amp;Data'!$J$113)</f>
        <v>648.62411234051149</v>
      </c>
      <c r="AR156" s="148">
        <f>IF($C$132=FALSE,AR126*'Assumptions&amp;Data'!$J$107, AR126*(Schedule!$O$35)*'Assumptions&amp;Data'!$J$113)</f>
        <v>648.62411234051149</v>
      </c>
      <c r="AS156" s="148">
        <f>IF($C$132=FALSE,AS126*'Assumptions&amp;Data'!$J$107, AS126*(Schedule!$O$35)*'Assumptions&amp;Data'!$J$113)</f>
        <v>648.62411234051149</v>
      </c>
      <c r="AT156" s="148">
        <f>IF($C$132=FALSE,AT126*'Assumptions&amp;Data'!$J$107, AT126*(Schedule!$O$35)*'Assumptions&amp;Data'!$J$113)</f>
        <v>648.62411234051149</v>
      </c>
      <c r="AU156" s="148">
        <f>IF($C$132=FALSE,AU126*'Assumptions&amp;Data'!$J$107, AU126*(Schedule!$O$35)*'Assumptions&amp;Data'!$J$113)</f>
        <v>648.62411234051149</v>
      </c>
      <c r="AV156" s="148">
        <f>IF($C$132=FALSE,AV126*'Assumptions&amp;Data'!$J$107, AV126*(Schedule!$O$35)*'Assumptions&amp;Data'!$J$113)</f>
        <v>648.62411234051149</v>
      </c>
      <c r="AW156" s="148">
        <f>IF($C$132=FALSE,AW126*'Assumptions&amp;Data'!$J$107, AW126*(Schedule!$O$35)*'Assumptions&amp;Data'!$J$113)</f>
        <v>648.62411234051149</v>
      </c>
      <c r="AX156" s="148">
        <f>IF($C$132=FALSE,AX126*'Assumptions&amp;Data'!$J$107, AX126*(Schedule!$O$35)*'Assumptions&amp;Data'!$J$113)</f>
        <v>648.62411234051149</v>
      </c>
      <c r="AY156" s="148">
        <f>IF($C$132=FALSE,AY126*'Assumptions&amp;Data'!$J$107, AY126*(Schedule!$O$35)*'Assumptions&amp;Data'!$J$113)</f>
        <v>648.62411234051149</v>
      </c>
      <c r="AZ156" s="148">
        <f>IF($C$132=FALSE,AZ126*'Assumptions&amp;Data'!$J$107, AZ126*(Schedule!$O$35)*'Assumptions&amp;Data'!$J$113)</f>
        <v>648.62411234051149</v>
      </c>
      <c r="BA156" s="148">
        <f>IF($C$132=FALSE,BA126*'Assumptions&amp;Data'!$J$107, BA126*(Schedule!$O$35)*'Assumptions&amp;Data'!$J$113)</f>
        <v>648.62411234051149</v>
      </c>
      <c r="BB156" s="148">
        <f>IF($C$132=FALSE,BB126*'Assumptions&amp;Data'!$J$107, BB126*(Schedule!$O$35)*'Assumptions&amp;Data'!$J$113)</f>
        <v>1081.0401872341861</v>
      </c>
      <c r="BC156" s="148">
        <f>IF($C$132=FALSE,BC126*'Assumptions&amp;Data'!$J$107, BC126*(Schedule!$O$35)*'Assumptions&amp;Data'!$J$113)</f>
        <v>1081.0401872341861</v>
      </c>
      <c r="BD156" s="148">
        <f>IF($C$132=FALSE,BD126*'Assumptions&amp;Data'!$J$107, BD126*(Schedule!$O$35)*'Assumptions&amp;Data'!$J$113)</f>
        <v>1081.0401872341861</v>
      </c>
      <c r="BE156" s="148">
        <f>IF($C$132=FALSE,BE126*'Assumptions&amp;Data'!$J$107, BE126*(Schedule!$O$35)*'Assumptions&amp;Data'!$J$113)</f>
        <v>1081.0401872341861</v>
      </c>
      <c r="BF156" s="148">
        <f>IF($C$132=FALSE,BF126*'Assumptions&amp;Data'!$J$107, BF126*(Schedule!$O$35)*'Assumptions&amp;Data'!$J$113)</f>
        <v>648.62411234050012</v>
      </c>
      <c r="BG156" s="148">
        <f>IF($C$132=FALSE,BG126*'Assumptions&amp;Data'!$J$107, BG126*(Schedule!$O$35)*'Assumptions&amp;Data'!$J$113)</f>
        <v>0</v>
      </c>
      <c r="BH156" s="148">
        <f>IF($C$132=FALSE,BH126*'Assumptions&amp;Data'!$J$107, BH126*(Schedule!$O$35)*'Assumptions&amp;Data'!$J$113)</f>
        <v>0</v>
      </c>
      <c r="BI156" s="148">
        <f>IF($C$132=FALSE,BI126*'Assumptions&amp;Data'!$J$107, BI126*(Schedule!$O$35)*'Assumptions&amp;Data'!$J$113)</f>
        <v>0</v>
      </c>
      <c r="BJ156" s="148">
        <f>IF($C$132=FALSE,BJ126*'Assumptions&amp;Data'!$J$107, BJ126*(Schedule!$O$35)*'Assumptions&amp;Data'!$J$113)</f>
        <v>0</v>
      </c>
      <c r="BK156" s="148">
        <f>IF($C$132=FALSE,BK126*'Assumptions&amp;Data'!$J$107, BK126*(Schedule!$O$35)*'Assumptions&amp;Data'!$J$113)</f>
        <v>0</v>
      </c>
      <c r="BL156" s="148">
        <f>IF($C$132=FALSE,BL126*'Assumptions&amp;Data'!$J$107, BL126*(Schedule!$O$35)*'Assumptions&amp;Data'!$J$113)</f>
        <v>0</v>
      </c>
      <c r="BM156" s="148">
        <f>IF($C$132=FALSE,BM126*'Assumptions&amp;Data'!$J$107, BM126*(Schedule!$O$35)*'Assumptions&amp;Data'!$J$113)</f>
        <v>0</v>
      </c>
      <c r="BN156" s="148">
        <f>IF($C$132=FALSE,BN126*'Assumptions&amp;Data'!$J$107, BN126*(Schedule!$O$35)*'Assumptions&amp;Data'!$J$113)</f>
        <v>0</v>
      </c>
      <c r="BO156" s="148">
        <f>IF($C$132=FALSE,BO126*'Assumptions&amp;Data'!$J$107, BO126*(Schedule!$O$35)*'Assumptions&amp;Data'!$J$113)</f>
        <v>0</v>
      </c>
      <c r="BP156" s="148">
        <f>IF($C$132=FALSE,BP126*'Assumptions&amp;Data'!$J$107, BP126*(Schedule!$O$35)*'Assumptions&amp;Data'!$J$113)</f>
        <v>0</v>
      </c>
      <c r="BQ156" s="148">
        <f>IF($C$132=FALSE,BQ126*'Assumptions&amp;Data'!$J$107, BQ126*(Schedule!$O$35)*'Assumptions&amp;Data'!$J$113)</f>
        <v>0</v>
      </c>
      <c r="BR156" s="148">
        <f>IF($C$132=FALSE,BR126*'Assumptions&amp;Data'!$J$107, BR126*(Schedule!$O$35)*'Assumptions&amp;Data'!$J$113)</f>
        <v>0</v>
      </c>
      <c r="BS156" s="148">
        <f>IF($C$132=FALSE,BS126*'Assumptions&amp;Data'!$J$107, BS126*(Schedule!$O$35)*'Assumptions&amp;Data'!$J$113)</f>
        <v>0</v>
      </c>
      <c r="BT156" s="148">
        <f>IF($C$132=FALSE,BT126*'Assumptions&amp;Data'!$J$107, BT126*(Schedule!$O$35)*'Assumptions&amp;Data'!$J$113)</f>
        <v>0</v>
      </c>
      <c r="BU156" s="148">
        <f>IF($C$132=FALSE,BU126*'Assumptions&amp;Data'!$J$107, BU126*(Schedule!$O$35)*'Assumptions&amp;Data'!$J$113)</f>
        <v>0</v>
      </c>
      <c r="BV156" s="148">
        <f>IF($C$132=FALSE,BV126*'Assumptions&amp;Data'!$J$107, BV126*(Schedule!$O$35)*'Assumptions&amp;Data'!$J$113)</f>
        <v>0</v>
      </c>
      <c r="BW156" s="148">
        <f>IF($C$132=FALSE,BW126*'Assumptions&amp;Data'!$J$107, BW126*(Schedule!$O$35)*'Assumptions&amp;Data'!$J$113)</f>
        <v>0</v>
      </c>
      <c r="BX156" s="148">
        <f>IF($C$132=FALSE,BX126*'Assumptions&amp;Data'!$J$107, BX126*(Schedule!$O$35)*'Assumptions&amp;Data'!$J$113)</f>
        <v>0</v>
      </c>
      <c r="BY156" s="148">
        <f>IF($C$132=FALSE,BY126*'Assumptions&amp;Data'!$J$107, BY126*(Schedule!$O$35)*'Assumptions&amp;Data'!$J$113)</f>
        <v>0</v>
      </c>
      <c r="BZ156" s="148">
        <f>IF($C$132=FALSE,BZ126*'Assumptions&amp;Data'!$J$107, BZ126*(Schedule!$O$35)*'Assumptions&amp;Data'!$J$113)</f>
        <v>0</v>
      </c>
      <c r="CA156" s="148">
        <f>IF($C$132=FALSE,CA126*'Assumptions&amp;Data'!$J$107, CA126*(Schedule!$O$35)*'Assumptions&amp;Data'!$J$113)</f>
        <v>0</v>
      </c>
      <c r="CB156" s="148">
        <f>IF($C$132=FALSE,CB126*'Assumptions&amp;Data'!$J$107, CB126*(Schedule!$O$35)*'Assumptions&amp;Data'!$J$113)</f>
        <v>0</v>
      </c>
      <c r="CC156" s="148">
        <f>IF($C$132=FALSE,CC126*'Assumptions&amp;Data'!$J$107, CC126*(Schedule!$O$35)*'Assumptions&amp;Data'!$J$113)</f>
        <v>0</v>
      </c>
      <c r="CD156" s="148">
        <f>IF($C$132=FALSE,CD126*'Assumptions&amp;Data'!$J$107, CD126*(Schedule!$O$35)*'Assumptions&amp;Data'!$J$113)</f>
        <v>0</v>
      </c>
      <c r="CE156" s="148">
        <f>IF($C$132=FALSE,CE126*'Assumptions&amp;Data'!$J$107, CE126*(Schedule!$O$35)*'Assumptions&amp;Data'!$J$113)</f>
        <v>0</v>
      </c>
      <c r="CF156" s="148">
        <f>IF($C$132=FALSE,CF126*'Assumptions&amp;Data'!$J$107, CF126*(Schedule!$O$35)*'Assumptions&amp;Data'!$J$113)</f>
        <v>0</v>
      </c>
      <c r="CG156" s="148">
        <f>IF($C$132=FALSE,CG126*'Assumptions&amp;Data'!$J$107, CG126*(Schedule!$O$35)*'Assumptions&amp;Data'!$J$113)</f>
        <v>0</v>
      </c>
      <c r="CH156" s="148">
        <f>IF($C$132=FALSE,CH126*'Assumptions&amp;Data'!$J$107, CH126*(Schedule!$O$35)*'Assumptions&amp;Data'!$J$113)</f>
        <v>0</v>
      </c>
      <c r="CI156" s="148">
        <f>IF($C$132=FALSE,CI126*'Assumptions&amp;Data'!$J$107, CI126*(Schedule!$O$35)*'Assumptions&amp;Data'!$J$113)</f>
        <v>0</v>
      </c>
      <c r="CJ156" s="148">
        <f>IF($C$132=FALSE,CJ126*'Assumptions&amp;Data'!$J$107, CJ126*(Schedule!$O$35)*'Assumptions&amp;Data'!$J$113)</f>
        <v>0</v>
      </c>
      <c r="CK156" s="148">
        <f>IF($C$132=FALSE,CK126*'Assumptions&amp;Data'!$J$107, CK126*(Schedule!$O$35)*'Assumptions&amp;Data'!$J$113)</f>
        <v>0</v>
      </c>
      <c r="CL156" s="148">
        <f>IF($C$132=FALSE,CL126*'Assumptions&amp;Data'!$J$107, CL126*(Schedule!$O$35)*'Assumptions&amp;Data'!$J$113)</f>
        <v>0</v>
      </c>
      <c r="CM156" s="148">
        <f>IF($C$132=FALSE,CM126*'Assumptions&amp;Data'!$J$107, CM126*(Schedule!$O$35)*'Assumptions&amp;Data'!$J$113)</f>
        <v>0</v>
      </c>
      <c r="CN156" s="148">
        <f>IF($C$132=FALSE,CN126*'Assumptions&amp;Data'!$J$107, CN126*(Schedule!$O$35)*'Assumptions&amp;Data'!$J$113)</f>
        <v>0</v>
      </c>
      <c r="CO156" s="148">
        <f>IF($C$132=FALSE,CO126*'Assumptions&amp;Data'!$J$107, CO126*(Schedule!$O$35)*'Assumptions&amp;Data'!$J$113)</f>
        <v>0</v>
      </c>
      <c r="CP156" s="148">
        <f>IF($C$132=FALSE,CP126*'Assumptions&amp;Data'!$J$107, CP126*(Schedule!$O$35)*'Assumptions&amp;Data'!$J$113)</f>
        <v>0</v>
      </c>
      <c r="CQ156" s="148">
        <f>IF($C$132=FALSE,CQ126*'Assumptions&amp;Data'!$J$107, CQ126*(Schedule!$O$35)*'Assumptions&amp;Data'!$J$113)</f>
        <v>0</v>
      </c>
      <c r="CR156" s="148">
        <f>IF($C$132=FALSE,CR126*'Assumptions&amp;Data'!$J$107, CR126*(Schedule!$O$35)*'Assumptions&amp;Data'!$J$113)</f>
        <v>0</v>
      </c>
      <c r="CS156" s="148">
        <f>IF($C$132=FALSE,CS126*'Assumptions&amp;Data'!$J$107, CS126*(Schedule!$O$35)*'Assumptions&amp;Data'!$J$113)</f>
        <v>0</v>
      </c>
      <c r="CT156" s="148">
        <f>IF($C$132=FALSE,CT126*'Assumptions&amp;Data'!$J$107, CT126*(Schedule!$O$35)*'Assumptions&amp;Data'!$J$113)</f>
        <v>0</v>
      </c>
      <c r="CU156" s="148">
        <f>IF($C$132=FALSE,CU126*'Assumptions&amp;Data'!$J$107, CU126*(Schedule!$O$35)*'Assumptions&amp;Data'!$J$113)</f>
        <v>0</v>
      </c>
      <c r="CV156" s="148">
        <f>IF($C$132=FALSE,CV126*'Assumptions&amp;Data'!$J$107, CV126*(Schedule!$O$35)*'Assumptions&amp;Data'!$J$113)</f>
        <v>0</v>
      </c>
      <c r="CW156" s="148">
        <f>IF($C$132=FALSE,CW126*'Assumptions&amp;Data'!$J$107, CW126*(Schedule!$O$35)*'Assumptions&amp;Data'!$J$113)</f>
        <v>0</v>
      </c>
      <c r="CX156" s="148">
        <f>IF($C$132=FALSE,CX126*'Assumptions&amp;Data'!$J$107, CX126*(Schedule!$O$35)*'Assumptions&amp;Data'!$J$113)</f>
        <v>0</v>
      </c>
      <c r="CY156" s="148">
        <f>IF($C$132=FALSE,CY126*'Assumptions&amp;Data'!$J$107, CY126*(Schedule!$O$35)*'Assumptions&amp;Data'!$J$113)</f>
        <v>0</v>
      </c>
      <c r="CZ156" s="148">
        <f>IF($C$132=FALSE,CZ126*'Assumptions&amp;Data'!$J$107, CZ126*(Schedule!$O$35)*'Assumptions&amp;Data'!$J$113)</f>
        <v>0</v>
      </c>
      <c r="DA156" s="148">
        <f>IF($C$132=FALSE,DA126*'Assumptions&amp;Data'!$J$107, DA126*(Schedule!$O$35)*'Assumptions&amp;Data'!$J$113)</f>
        <v>0</v>
      </c>
      <c r="DB156" s="148">
        <f>IF($C$132=FALSE,DB126*'Assumptions&amp;Data'!$J$107, DB126*(Schedule!$O$35)*'Assumptions&amp;Data'!$J$113)</f>
        <v>0</v>
      </c>
      <c r="DC156" s="148">
        <f>IF($C$132=FALSE,DC126*'Assumptions&amp;Data'!$J$107, DC126*(Schedule!$O$35)*'Assumptions&amp;Data'!$J$113)</f>
        <v>0</v>
      </c>
      <c r="DD156" s="148">
        <f>IF($C$132=FALSE,DD126*'Assumptions&amp;Data'!$J$107, DD126*(Schedule!$O$35)*'Assumptions&amp;Data'!$J$113)</f>
        <v>0</v>
      </c>
      <c r="DE156" s="148">
        <f>IF($C$132=FALSE,DE126*'Assumptions&amp;Data'!$J$107, DE126*(Schedule!$O$35)*'Assumptions&amp;Data'!$J$113)</f>
        <v>0</v>
      </c>
      <c r="DF156" s="148">
        <f>IF($C$132=FALSE,DF126*'Assumptions&amp;Data'!$J$107, DF126*(Schedule!$O$35)*'Assumptions&amp;Data'!$J$113)</f>
        <v>0</v>
      </c>
      <c r="DG156" s="148">
        <f>IF($C$132=FALSE,DG126*'Assumptions&amp;Data'!$J$107, DG126*(Schedule!$O$35)*'Assumptions&amp;Data'!$J$113)</f>
        <v>0</v>
      </c>
      <c r="DH156" s="148">
        <f>IF($C$132=FALSE,DH126*'Assumptions&amp;Data'!$J$107, DH126*(Schedule!$O$35)*'Assumptions&amp;Data'!$J$113)</f>
        <v>0</v>
      </c>
      <c r="DI156" s="148">
        <f>IF($C$132=FALSE,DI126*'Assumptions&amp;Data'!$J$107, DI126*(Schedule!$O$35)*'Assumptions&amp;Data'!$J$113)</f>
        <v>0</v>
      </c>
      <c r="DJ156" s="148">
        <f>IF($C$132=FALSE,DJ126*'Assumptions&amp;Data'!$J$107, DJ126*(Schedule!$O$35)*'Assumptions&amp;Data'!$J$113)</f>
        <v>0</v>
      </c>
      <c r="DK156" s="148">
        <f>IF($C$132=FALSE,DK126*'Assumptions&amp;Data'!$J$107, DK126*(Schedule!$O$35)*'Assumptions&amp;Data'!$J$113)</f>
        <v>0</v>
      </c>
      <c r="DL156" s="148">
        <f>IF($C$132=FALSE,DL126*'Assumptions&amp;Data'!$J$107, DL126*(Schedule!$O$35)*'Assumptions&amp;Data'!$J$113)</f>
        <v>0</v>
      </c>
      <c r="DM156" s="148">
        <f>IF($C$132=FALSE,DM126*'Assumptions&amp;Data'!$J$107, DM126*(Schedule!$O$35)*'Assumptions&amp;Data'!$J$113)</f>
        <v>0</v>
      </c>
      <c r="DN156" s="148">
        <f>IF($C$132=FALSE,DN126*'Assumptions&amp;Data'!$J$107, DN126*(Schedule!$O$35)*'Assumptions&amp;Data'!$J$113)</f>
        <v>0</v>
      </c>
      <c r="DO156" s="148">
        <f>IF($C$132=FALSE,DO126*'Assumptions&amp;Data'!$J$107, DO126*(Schedule!$O$35)*'Assumptions&amp;Data'!$J$113)</f>
        <v>0</v>
      </c>
      <c r="DP156" s="148">
        <f>IF($C$132=FALSE,DP126*'Assumptions&amp;Data'!$J$107, DP126*(Schedule!$O$35)*'Assumptions&amp;Data'!$J$113)</f>
        <v>0</v>
      </c>
      <c r="DQ156" s="148">
        <f>IF($C$132=FALSE,DQ126*'Assumptions&amp;Data'!$J$107, DQ126*(Schedule!$O$35)*'Assumptions&amp;Data'!$J$113)</f>
        <v>0</v>
      </c>
      <c r="DR156" s="148">
        <f>IF($C$132=FALSE,DR126*'Assumptions&amp;Data'!$J$107, DR126*(Schedule!$O$35)*'Assumptions&amp;Data'!$J$113)</f>
        <v>0</v>
      </c>
      <c r="DS156" s="148">
        <f>IF($C$132=FALSE,DS126*'Assumptions&amp;Data'!$J$107, DS126*(Schedule!$O$35)*'Assumptions&amp;Data'!$J$113)</f>
        <v>0</v>
      </c>
      <c r="DT156" s="148">
        <f>IF($C$132=FALSE,DT126*'Assumptions&amp;Data'!$J$107, DT126*(Schedule!$O$35)*'Assumptions&amp;Data'!$J$113)</f>
        <v>0</v>
      </c>
      <c r="DU156" s="148">
        <f>IF($C$132=FALSE,DU126*'Assumptions&amp;Data'!$J$107, DU126*(Schedule!$O$35)*'Assumptions&amp;Data'!$J$113)</f>
        <v>0</v>
      </c>
      <c r="DV156" s="148">
        <f>IF($C$132=FALSE,DV126*'Assumptions&amp;Data'!$J$107, DV126*(Schedule!$O$35)*'Assumptions&amp;Data'!$J$113)</f>
        <v>0</v>
      </c>
      <c r="DW156" s="148">
        <f>IF($C$132=FALSE,DW126*'Assumptions&amp;Data'!$J$107, DW126*(Schedule!$O$35)*'Assumptions&amp;Data'!$J$113)</f>
        <v>0</v>
      </c>
      <c r="DX156" s="148">
        <f>IF($C$132=FALSE,DX126*'Assumptions&amp;Data'!$J$107, DX126*(Schedule!$O$35)*'Assumptions&amp;Data'!$J$113)</f>
        <v>0</v>
      </c>
      <c r="DY156" s="148">
        <f>IF($C$132=FALSE,DY126*'Assumptions&amp;Data'!$J$107, DY126*(Schedule!$O$35)*'Assumptions&amp;Data'!$J$113)</f>
        <v>0</v>
      </c>
      <c r="DZ156" s="148">
        <f>IF($C$132=FALSE,DZ126*'Assumptions&amp;Data'!$J$107, DZ126*(Schedule!$O$35)*'Assumptions&amp;Data'!$J$113)</f>
        <v>0</v>
      </c>
      <c r="EA156" s="148">
        <f>IF($C$132=FALSE,EA126*'Assumptions&amp;Data'!$J$107, EA126*(Schedule!$O$35)*'Assumptions&amp;Data'!$J$113)</f>
        <v>0</v>
      </c>
      <c r="EB156" s="148">
        <f>IF($C$132=FALSE,EB126*'Assumptions&amp;Data'!$J$107, EB126*(Schedule!$O$35)*'Assumptions&amp;Data'!$J$113)</f>
        <v>0</v>
      </c>
      <c r="EC156" s="148">
        <f>IF($C$132=FALSE,EC126*'Assumptions&amp;Data'!$J$107, EC126*(Schedule!$O$35)*'Assumptions&amp;Data'!$J$113)</f>
        <v>0</v>
      </c>
      <c r="ED156" s="148">
        <f>IF($C$132=FALSE,ED126*'Assumptions&amp;Data'!$J$107, ED126*(Schedule!$O$35)*'Assumptions&amp;Data'!$J$113)</f>
        <v>0</v>
      </c>
      <c r="EE156" s="148">
        <f>IF($C$132=FALSE,EE126*'Assumptions&amp;Data'!$J$107, EE126*(Schedule!$O$35)*'Assumptions&amp;Data'!$J$113)</f>
        <v>0</v>
      </c>
      <c r="EF156" s="148">
        <f>IF($C$132=FALSE,EF126*'Assumptions&amp;Data'!$J$107, EF126*(Schedule!$O$35)*'Assumptions&amp;Data'!$J$113)</f>
        <v>0</v>
      </c>
      <c r="EG156" s="148">
        <f>IF($C$132=FALSE,EG126*'Assumptions&amp;Data'!$J$107, EG126*(Schedule!$O$35)*'Assumptions&amp;Data'!$J$113)</f>
        <v>0</v>
      </c>
      <c r="EH156" s="148">
        <f>IF($C$132=FALSE,EH126*'Assumptions&amp;Data'!$J$107, EH126*(Schedule!$O$35)*'Assumptions&amp;Data'!$J$113)</f>
        <v>0</v>
      </c>
      <c r="EI156" s="148">
        <f>IF($C$132=FALSE,EI126*'Assumptions&amp;Data'!$J$107, EI126*(Schedule!$O$35)*'Assumptions&amp;Data'!$J$113)</f>
        <v>0</v>
      </c>
      <c r="EJ156" s="148">
        <f>IF($C$132=FALSE,EJ126*'Assumptions&amp;Data'!$J$107, EJ126*(Schedule!$O$35)*'Assumptions&amp;Data'!$J$113)</f>
        <v>0</v>
      </c>
      <c r="EK156" s="148">
        <f>IF($C$132=FALSE,EK126*'Assumptions&amp;Data'!$J$107, EK126*(Schedule!$O$35)*'Assumptions&amp;Data'!$J$113)</f>
        <v>0</v>
      </c>
      <c r="EL156" s="148">
        <f>IF($C$132=FALSE,EL126*'Assumptions&amp;Data'!$J$107, EL126*(Schedule!$O$35)*'Assumptions&amp;Data'!$J$113)</f>
        <v>0</v>
      </c>
      <c r="EM156" s="148">
        <f>IF($C$132=FALSE,EM126*'Assumptions&amp;Data'!$J$107, EM126*(Schedule!$O$35)*'Assumptions&amp;Data'!$J$113)</f>
        <v>0</v>
      </c>
      <c r="EN156" s="148">
        <f>IF($C$132=FALSE,EN126*'Assumptions&amp;Data'!$J$107, EN126*(Schedule!$O$35)*'Assumptions&amp;Data'!$J$113)</f>
        <v>0</v>
      </c>
      <c r="EO156" s="148">
        <f>IF($C$132=FALSE,EO126*'Assumptions&amp;Data'!$J$107, EO126*(Schedule!$O$35)*'Assumptions&amp;Data'!$J$113)</f>
        <v>0</v>
      </c>
      <c r="EP156" s="148">
        <f>IF($C$132=FALSE,EP126*'Assumptions&amp;Data'!$J$107, EP126*(Schedule!$O$35)*'Assumptions&amp;Data'!$J$113)</f>
        <v>0</v>
      </c>
      <c r="EQ156" s="148">
        <f>IF($C$132=FALSE,EQ126*'Assumptions&amp;Data'!$J$107, EQ126*(Schedule!$O$35)*'Assumptions&amp;Data'!$J$113)</f>
        <v>0</v>
      </c>
      <c r="ER156" s="148">
        <f>IF($C$132=FALSE,ER126*'Assumptions&amp;Data'!$J$107, ER126*(Schedule!$O$35)*'Assumptions&amp;Data'!$J$113)</f>
        <v>0</v>
      </c>
      <c r="ES156" s="148">
        <f>IF($C$132=FALSE,ES126*'Assumptions&amp;Data'!$J$107, ES126*(Schedule!$O$35)*'Assumptions&amp;Data'!$J$113)</f>
        <v>0</v>
      </c>
      <c r="ET156" s="148">
        <f>IF($C$132=FALSE,ET126*'Assumptions&amp;Data'!$J$107, ET126*(Schedule!$O$35)*'Assumptions&amp;Data'!$J$113)</f>
        <v>0</v>
      </c>
      <c r="EU156" s="148">
        <f>IF($C$132=FALSE,EU126*'Assumptions&amp;Data'!$J$107, EU126*(Schedule!$O$35)*'Assumptions&amp;Data'!$J$113)</f>
        <v>0</v>
      </c>
      <c r="EV156" s="148">
        <f>IF($C$132=FALSE,EV126*'Assumptions&amp;Data'!$J$107, EV126*(Schedule!$O$35)*'Assumptions&amp;Data'!$J$113)</f>
        <v>0</v>
      </c>
      <c r="EW156" s="148">
        <f>IF($C$132=FALSE,EW126*'Assumptions&amp;Data'!$J$107, EW126*(Schedule!$O$35)*'Assumptions&amp;Data'!$J$113)</f>
        <v>0</v>
      </c>
      <c r="EX156" s="148">
        <f>IF($C$132=FALSE,EX126*'Assumptions&amp;Data'!$J$107, EX126*(Schedule!$O$35)*'Assumptions&amp;Data'!$J$113)</f>
        <v>0</v>
      </c>
      <c r="EY156" s="148">
        <f>IF($C$132=FALSE,EY126*'Assumptions&amp;Data'!$J$107, EY126*(Schedule!$O$35)*'Assumptions&amp;Data'!$J$113)</f>
        <v>0</v>
      </c>
      <c r="EZ156" s="148">
        <f>IF($C$132=FALSE,EZ126*'Assumptions&amp;Data'!$J$107, EZ126*(Schedule!$O$35)*'Assumptions&amp;Data'!$J$113)</f>
        <v>0</v>
      </c>
      <c r="FA156" s="148">
        <f>IF($C$132=FALSE,FA126*'Assumptions&amp;Data'!$J$107, FA126*(Schedule!$O$35)*'Assumptions&amp;Data'!$J$113)</f>
        <v>0</v>
      </c>
      <c r="FB156" s="148">
        <f>IF($C$132=FALSE,FB126*'Assumptions&amp;Data'!$J$107, FB126*(Schedule!$O$35)*'Assumptions&amp;Data'!$J$113)</f>
        <v>0</v>
      </c>
      <c r="FC156" s="148">
        <f>IF($C$132=FALSE,FC126*'Assumptions&amp;Data'!$J$107, FC126*(Schedule!$O$35)*'Assumptions&amp;Data'!$J$113)</f>
        <v>0</v>
      </c>
      <c r="FD156" s="148">
        <f>IF($C$132=FALSE,FD126*'Assumptions&amp;Data'!$J$107, FD126*(Schedule!$O$35)*'Assumptions&amp;Data'!$J$113)</f>
        <v>0</v>
      </c>
      <c r="FE156" s="148">
        <f>IF($C$132=FALSE,FE126*'Assumptions&amp;Data'!$J$107, FE126*(Schedule!$O$35)*'Assumptions&amp;Data'!$J$113)</f>
        <v>0</v>
      </c>
      <c r="FF156" s="148">
        <f>IF($C$132=FALSE,FF126*'Assumptions&amp;Data'!$J$107, FF126*(Schedule!$O$35)*'Assumptions&amp;Data'!$J$113)</f>
        <v>0</v>
      </c>
      <c r="FG156" s="148">
        <f>IF($C$132=FALSE,FG126*'Assumptions&amp;Data'!$J$107, FG126*(Schedule!$O$35)*'Assumptions&amp;Data'!$J$113)</f>
        <v>0</v>
      </c>
      <c r="FH156" s="148">
        <f>IF($C$132=FALSE,FH126*'Assumptions&amp;Data'!$J$107, FH126*(Schedule!$O$35)*'Assumptions&amp;Data'!$J$113)</f>
        <v>0</v>
      </c>
      <c r="FI156" s="148">
        <f>IF($C$132=FALSE,FI126*'Assumptions&amp;Data'!$J$107, FI126*(Schedule!$O$35)*'Assumptions&amp;Data'!$J$113)</f>
        <v>0</v>
      </c>
      <c r="FJ156" s="148">
        <f>IF($C$132=FALSE,FJ126*'Assumptions&amp;Data'!$J$107, FJ126*(Schedule!$O$35)*'Assumptions&amp;Data'!$J$113)</f>
        <v>0</v>
      </c>
      <c r="FK156" s="148">
        <f>IF($C$132=FALSE,FK126*'Assumptions&amp;Data'!$J$107, FK126*(Schedule!$O$35)*'Assumptions&amp;Data'!$J$113)</f>
        <v>0</v>
      </c>
      <c r="FL156" s="148">
        <f>IF($C$132=FALSE,FL126*'Assumptions&amp;Data'!$J$107, FL126*(Schedule!$O$35)*'Assumptions&amp;Data'!$J$113)</f>
        <v>0</v>
      </c>
      <c r="FM156" s="148">
        <f>IF($C$132=FALSE,FM126*'Assumptions&amp;Data'!$J$107, FM126*(Schedule!$O$35)*'Assumptions&amp;Data'!$J$113)</f>
        <v>0</v>
      </c>
      <c r="FN156" s="148">
        <f>IF($C$132=FALSE,FN126*'Assumptions&amp;Data'!$J$107, FN126*(Schedule!$O$35)*'Assumptions&amp;Data'!$J$113)</f>
        <v>0</v>
      </c>
      <c r="FO156" s="148">
        <f>IF($C$132=FALSE,FO126*'Assumptions&amp;Data'!$J$107, FO126*(Schedule!$O$35)*'Assumptions&amp;Data'!$J$113)</f>
        <v>0</v>
      </c>
    </row>
    <row r="157" spans="2:171" x14ac:dyDescent="0.3">
      <c r="B157" s="7" t="s">
        <v>110</v>
      </c>
      <c r="C157" s="7" t="s">
        <v>112</v>
      </c>
      <c r="D157" s="53">
        <f t="shared" si="244"/>
        <v>32431.205617025571</v>
      </c>
      <c r="F157" s="148">
        <f>IF($C$132=FALSE,F127*'Assumptions&amp;Data'!$J$108, F127*(Schedule!$O$35)*'Assumptions&amp;Data'!$J$114)</f>
        <v>0</v>
      </c>
      <c r="G157" s="148">
        <f>IF($C$132=FALSE,G127*'Assumptions&amp;Data'!$J$108, G127*(Schedule!$O$35)*'Assumptions&amp;Data'!$J$114)</f>
        <v>0</v>
      </c>
      <c r="H157" s="148">
        <f>IF($C$132=FALSE,H127*'Assumptions&amp;Data'!$J$108, H127*(Schedule!$O$35)*'Assumptions&amp;Data'!$J$114)</f>
        <v>0</v>
      </c>
      <c r="I157" s="148">
        <f>IF($C$132=FALSE,I127*'Assumptions&amp;Data'!$J$108, I127*(Schedule!$O$35)*'Assumptions&amp;Data'!$J$114)</f>
        <v>0</v>
      </c>
      <c r="J157" s="148">
        <f>IF($C$132=FALSE,J127*'Assumptions&amp;Data'!$J$108, J127*(Schedule!$O$35)*'Assumptions&amp;Data'!$J$114)</f>
        <v>0</v>
      </c>
      <c r="K157" s="148">
        <f>IF($C$132=FALSE,K127*'Assumptions&amp;Data'!$J$108, K127*(Schedule!$O$35)*'Assumptions&amp;Data'!$J$114)</f>
        <v>0</v>
      </c>
      <c r="L157" s="148">
        <f>IF($C$132=FALSE,L127*'Assumptions&amp;Data'!$J$108, L127*(Schedule!$O$35)*'Assumptions&amp;Data'!$J$114)</f>
        <v>0</v>
      </c>
      <c r="M157" s="148">
        <f>IF($C$132=FALSE,M127*'Assumptions&amp;Data'!$J$108, M127*(Schedule!$O$35)*'Assumptions&amp;Data'!$J$114)</f>
        <v>0</v>
      </c>
      <c r="N157" s="148">
        <f>IF($C$132=FALSE,N127*'Assumptions&amp;Data'!$J$108, N127*(Schedule!$O$35)*'Assumptions&amp;Data'!$J$114)</f>
        <v>0</v>
      </c>
      <c r="O157" s="148">
        <f>IF($C$132=FALSE,O127*'Assumptions&amp;Data'!$J$108, O127*(Schedule!$O$35)*'Assumptions&amp;Data'!$J$114)</f>
        <v>0</v>
      </c>
      <c r="P157" s="148">
        <f>IF($C$132=FALSE,P127*'Assumptions&amp;Data'!$J$108, P127*(Schedule!$O$35)*'Assumptions&amp;Data'!$J$114)</f>
        <v>0</v>
      </c>
      <c r="Q157" s="148">
        <f>IF($C$132=FALSE,Q127*'Assumptions&amp;Data'!$J$108, Q127*(Schedule!$O$35)*'Assumptions&amp;Data'!$J$114)</f>
        <v>0</v>
      </c>
      <c r="R157" s="148">
        <f>IF($C$132=FALSE,R127*'Assumptions&amp;Data'!$J$108, R127*(Schedule!$O$35)*'Assumptions&amp;Data'!$J$114)</f>
        <v>0</v>
      </c>
      <c r="S157" s="148">
        <f>IF($C$132=FALSE,S127*'Assumptions&amp;Data'!$J$108, S127*(Schedule!$O$35)*'Assumptions&amp;Data'!$J$114)</f>
        <v>0</v>
      </c>
      <c r="T157" s="148">
        <f>IF($C$132=FALSE,T127*'Assumptions&amp;Data'!$J$108, T127*(Schedule!$O$35)*'Assumptions&amp;Data'!$J$114)</f>
        <v>0</v>
      </c>
      <c r="U157" s="148">
        <f>IF($C$132=FALSE,U127*'Assumptions&amp;Data'!$J$108, U127*(Schedule!$O$35)*'Assumptions&amp;Data'!$J$114)</f>
        <v>0</v>
      </c>
      <c r="V157" s="148">
        <f>IF($C$132=FALSE,V127*'Assumptions&amp;Data'!$J$108, V127*(Schedule!$O$35)*'Assumptions&amp;Data'!$J$114)</f>
        <v>0</v>
      </c>
      <c r="W157" s="148">
        <f>IF($C$132=FALSE,W127*'Assumptions&amp;Data'!$J$108, W127*(Schedule!$O$35)*'Assumptions&amp;Data'!$J$114)</f>
        <v>0</v>
      </c>
      <c r="X157" s="148">
        <f>IF($C$132=FALSE,X127*'Assumptions&amp;Data'!$J$108, X127*(Schedule!$O$35)*'Assumptions&amp;Data'!$J$114)</f>
        <v>0</v>
      </c>
      <c r="Y157" s="148">
        <f>IF($C$132=FALSE,Y127*'Assumptions&amp;Data'!$J$108, Y127*(Schedule!$O$35)*'Assumptions&amp;Data'!$J$114)</f>
        <v>0</v>
      </c>
      <c r="Z157" s="148">
        <f>IF($C$132=FALSE,Z127*'Assumptions&amp;Data'!$J$108, Z127*(Schedule!$O$35)*'Assumptions&amp;Data'!$J$114)</f>
        <v>0</v>
      </c>
      <c r="AA157" s="148">
        <f>IF($C$132=FALSE,AA127*'Assumptions&amp;Data'!$J$108, AA127*(Schedule!$O$35)*'Assumptions&amp;Data'!$J$114)</f>
        <v>0</v>
      </c>
      <c r="AB157" s="148">
        <f>IF($C$132=FALSE,AB127*'Assumptions&amp;Data'!$J$108, AB127*(Schedule!$O$35)*'Assumptions&amp;Data'!$J$114)</f>
        <v>0</v>
      </c>
      <c r="AC157" s="148">
        <f>IF($C$132=FALSE,AC127*'Assumptions&amp;Data'!$J$108, AC127*(Schedule!$O$35)*'Assumptions&amp;Data'!$J$114)</f>
        <v>0</v>
      </c>
      <c r="AD157" s="148">
        <f>IF($C$132=FALSE,AD127*'Assumptions&amp;Data'!$J$108, AD127*(Schedule!$O$35)*'Assumptions&amp;Data'!$J$114)</f>
        <v>0</v>
      </c>
      <c r="AE157" s="148">
        <f>IF($C$132=FALSE,AE127*'Assumptions&amp;Data'!$J$108, AE127*(Schedule!$O$35)*'Assumptions&amp;Data'!$J$114)</f>
        <v>0</v>
      </c>
      <c r="AF157" s="148">
        <f>IF($C$132=FALSE,AF127*'Assumptions&amp;Data'!$J$108, AF127*(Schedule!$O$35)*'Assumptions&amp;Data'!$J$114)</f>
        <v>0</v>
      </c>
      <c r="AG157" s="148">
        <f>IF($C$132=FALSE,AG127*'Assumptions&amp;Data'!$J$108, AG127*(Schedule!$O$35)*'Assumptions&amp;Data'!$J$114)</f>
        <v>0</v>
      </c>
      <c r="AH157" s="148">
        <f>IF($C$132=FALSE,AH127*'Assumptions&amp;Data'!$J$108, AH127*(Schedule!$O$35)*'Assumptions&amp;Data'!$J$114)</f>
        <v>0</v>
      </c>
      <c r="AI157" s="148">
        <f>IF($C$132=FALSE,AI127*'Assumptions&amp;Data'!$J$108, AI127*(Schedule!$O$35)*'Assumptions&amp;Data'!$J$114)</f>
        <v>0</v>
      </c>
      <c r="AJ157" s="148">
        <f>IF($C$132=FALSE,AJ127*'Assumptions&amp;Data'!$J$108, AJ127*(Schedule!$O$35)*'Assumptions&amp;Data'!$J$114)</f>
        <v>0</v>
      </c>
      <c r="AK157" s="148">
        <f>IF($C$132=FALSE,AK127*'Assumptions&amp;Data'!$J$108, AK127*(Schedule!$O$35)*'Assumptions&amp;Data'!$J$114)</f>
        <v>0</v>
      </c>
      <c r="AL157" s="148">
        <f>IF($C$132=FALSE,AL127*'Assumptions&amp;Data'!$J$108, AL127*(Schedule!$O$35)*'Assumptions&amp;Data'!$J$114)</f>
        <v>810.78014042563939</v>
      </c>
      <c r="AM157" s="148">
        <f>IF($C$132=FALSE,AM127*'Assumptions&amp;Data'!$J$108, AM127*(Schedule!$O$35)*'Assumptions&amp;Data'!$J$114)</f>
        <v>810.78014042563939</v>
      </c>
      <c r="AN157" s="148">
        <f>IF($C$132=FALSE,AN127*'Assumptions&amp;Data'!$J$108, AN127*(Schedule!$O$35)*'Assumptions&amp;Data'!$J$114)</f>
        <v>810.78014042563939</v>
      </c>
      <c r="AO157" s="148">
        <f>IF($C$132=FALSE,AO127*'Assumptions&amp;Data'!$J$108, AO127*(Schedule!$O$35)*'Assumptions&amp;Data'!$J$114)</f>
        <v>810.78014042563939</v>
      </c>
      <c r="AP157" s="148">
        <f>IF($C$132=FALSE,AP127*'Assumptions&amp;Data'!$J$108, AP127*(Schedule!$O$35)*'Assumptions&amp;Data'!$J$114)</f>
        <v>810.78014042563939</v>
      </c>
      <c r="AQ157" s="148">
        <f>IF($C$132=FALSE,AQ127*'Assumptions&amp;Data'!$J$108, AQ127*(Schedule!$O$35)*'Assumptions&amp;Data'!$J$114)</f>
        <v>810.78014042563939</v>
      </c>
      <c r="AR157" s="148">
        <f>IF($C$132=FALSE,AR127*'Assumptions&amp;Data'!$J$108, AR127*(Schedule!$O$35)*'Assumptions&amp;Data'!$J$114)</f>
        <v>810.78014042563939</v>
      </c>
      <c r="AS157" s="148">
        <f>IF($C$132=FALSE,AS127*'Assumptions&amp;Data'!$J$108, AS127*(Schedule!$O$35)*'Assumptions&amp;Data'!$J$114)</f>
        <v>810.78014042563939</v>
      </c>
      <c r="AT157" s="148">
        <f>IF($C$132=FALSE,AT127*'Assumptions&amp;Data'!$J$108, AT127*(Schedule!$O$35)*'Assumptions&amp;Data'!$J$114)</f>
        <v>810.78014042563939</v>
      </c>
      <c r="AU157" s="148">
        <f>IF($C$132=FALSE,AU127*'Assumptions&amp;Data'!$J$108, AU127*(Schedule!$O$35)*'Assumptions&amp;Data'!$J$114)</f>
        <v>810.78014042563939</v>
      </c>
      <c r="AV157" s="148">
        <f>IF($C$132=FALSE,AV127*'Assumptions&amp;Data'!$J$108, AV127*(Schedule!$O$35)*'Assumptions&amp;Data'!$J$114)</f>
        <v>810.78014042563939</v>
      </c>
      <c r="AW157" s="148">
        <f>IF($C$132=FALSE,AW127*'Assumptions&amp;Data'!$J$108, AW127*(Schedule!$O$35)*'Assumptions&amp;Data'!$J$114)</f>
        <v>810.78014042563939</v>
      </c>
      <c r="AX157" s="148">
        <f>IF($C$132=FALSE,AX127*'Assumptions&amp;Data'!$J$108, AX127*(Schedule!$O$35)*'Assumptions&amp;Data'!$J$114)</f>
        <v>810.78014042563939</v>
      </c>
      <c r="AY157" s="148">
        <f>IF($C$132=FALSE,AY127*'Assumptions&amp;Data'!$J$108, AY127*(Schedule!$O$35)*'Assumptions&amp;Data'!$J$114)</f>
        <v>810.78014042563939</v>
      </c>
      <c r="AZ157" s="148">
        <f>IF($C$132=FALSE,AZ127*'Assumptions&amp;Data'!$J$108, AZ127*(Schedule!$O$35)*'Assumptions&amp;Data'!$J$114)</f>
        <v>810.78014042563939</v>
      </c>
      <c r="BA157" s="148">
        <f>IF($C$132=FALSE,BA127*'Assumptions&amp;Data'!$J$108, BA127*(Schedule!$O$35)*'Assumptions&amp;Data'!$J$114)</f>
        <v>810.78014042563939</v>
      </c>
      <c r="BB157" s="148">
        <f>IF($C$132=FALSE,BB127*'Assumptions&amp;Data'!$J$108, BB127*(Schedule!$O$35)*'Assumptions&amp;Data'!$J$114)</f>
        <v>810.78014042563939</v>
      </c>
      <c r="BC157" s="148">
        <f>IF($C$132=FALSE,BC127*'Assumptions&amp;Data'!$J$108, BC127*(Schedule!$O$35)*'Assumptions&amp;Data'!$J$114)</f>
        <v>810.78014042563939</v>
      </c>
      <c r="BD157" s="148">
        <f>IF($C$132=FALSE,BD127*'Assumptions&amp;Data'!$J$108, BD127*(Schedule!$O$35)*'Assumptions&amp;Data'!$J$114)</f>
        <v>810.78014042563939</v>
      </c>
      <c r="BE157" s="148">
        <f>IF($C$132=FALSE,BE127*'Assumptions&amp;Data'!$J$108, BE127*(Schedule!$O$35)*'Assumptions&amp;Data'!$J$114)</f>
        <v>810.78014042563939</v>
      </c>
      <c r="BF157" s="148">
        <f>IF($C$132=FALSE,BF127*'Assumptions&amp;Data'!$J$108, BF127*(Schedule!$O$35)*'Assumptions&amp;Data'!$J$114)</f>
        <v>810.78014042563939</v>
      </c>
      <c r="BG157" s="148">
        <f>IF($C$132=FALSE,BG127*'Assumptions&amp;Data'!$J$108, BG127*(Schedule!$O$35)*'Assumptions&amp;Data'!$J$114)</f>
        <v>810.78014042563939</v>
      </c>
      <c r="BH157" s="148">
        <f>IF($C$132=FALSE,BH127*'Assumptions&amp;Data'!$J$108, BH127*(Schedule!$O$35)*'Assumptions&amp;Data'!$J$114)</f>
        <v>810.78014042563939</v>
      </c>
      <c r="BI157" s="148">
        <f>IF($C$132=FALSE,BI127*'Assumptions&amp;Data'!$J$108, BI127*(Schedule!$O$35)*'Assumptions&amp;Data'!$J$114)</f>
        <v>810.78014042563939</v>
      </c>
      <c r="BJ157" s="148">
        <f>IF($C$132=FALSE,BJ127*'Assumptions&amp;Data'!$J$108, BJ127*(Schedule!$O$35)*'Assumptions&amp;Data'!$J$114)</f>
        <v>972.93616851076717</v>
      </c>
      <c r="BK157" s="148">
        <f>IF($C$132=FALSE,BK127*'Assumptions&amp;Data'!$J$108, BK127*(Schedule!$O$35)*'Assumptions&amp;Data'!$J$114)</f>
        <v>972.93616851076717</v>
      </c>
      <c r="BL157" s="148">
        <f>IF($C$132=FALSE,BL127*'Assumptions&amp;Data'!$J$108, BL127*(Schedule!$O$35)*'Assumptions&amp;Data'!$J$114)</f>
        <v>972.93616851076717</v>
      </c>
      <c r="BM157" s="148">
        <f>IF($C$132=FALSE,BM127*'Assumptions&amp;Data'!$J$108, BM127*(Schedule!$O$35)*'Assumptions&amp;Data'!$J$114)</f>
        <v>972.93616851076717</v>
      </c>
      <c r="BN157" s="148">
        <f>IF($C$132=FALSE,BN127*'Assumptions&amp;Data'!$J$108, BN127*(Schedule!$O$35)*'Assumptions&amp;Data'!$J$114)</f>
        <v>972.93616851076717</v>
      </c>
      <c r="BO157" s="148">
        <f>IF($C$132=FALSE,BO127*'Assumptions&amp;Data'!$J$108, BO127*(Schedule!$O$35)*'Assumptions&amp;Data'!$J$114)</f>
        <v>972.93616851076717</v>
      </c>
      <c r="BP157" s="148">
        <f>IF($C$132=FALSE,BP127*'Assumptions&amp;Data'!$J$108, BP127*(Schedule!$O$35)*'Assumptions&amp;Data'!$J$114)</f>
        <v>972.93616851076717</v>
      </c>
      <c r="BQ157" s="148">
        <f>IF($C$132=FALSE,BQ127*'Assumptions&amp;Data'!$J$108, BQ127*(Schedule!$O$35)*'Assumptions&amp;Data'!$J$114)</f>
        <v>972.93616851076717</v>
      </c>
      <c r="BR157" s="148">
        <f>IF($C$132=FALSE,BR127*'Assumptions&amp;Data'!$J$108, BR127*(Schedule!$O$35)*'Assumptions&amp;Data'!$J$114)</f>
        <v>972.93616851076717</v>
      </c>
      <c r="BS157" s="148">
        <f>IF($C$132=FALSE,BS127*'Assumptions&amp;Data'!$J$108, BS127*(Schedule!$O$35)*'Assumptions&amp;Data'!$J$114)</f>
        <v>972.93616851076717</v>
      </c>
      <c r="BT157" s="148">
        <f>IF($C$132=FALSE,BT127*'Assumptions&amp;Data'!$J$108, BT127*(Schedule!$O$35)*'Assumptions&amp;Data'!$J$114)</f>
        <v>972.93616851076717</v>
      </c>
      <c r="BU157" s="148">
        <f>IF($C$132=FALSE,BU127*'Assumptions&amp;Data'!$J$108, BU127*(Schedule!$O$35)*'Assumptions&amp;Data'!$J$114)</f>
        <v>972.93616851076717</v>
      </c>
      <c r="BV157" s="148">
        <f>IF($C$132=FALSE,BV127*'Assumptions&amp;Data'!$J$108, BV127*(Schedule!$O$35)*'Assumptions&amp;Data'!$J$114)</f>
        <v>1297.2482246810061</v>
      </c>
      <c r="BW157" s="148">
        <f>IF($C$132=FALSE,BW127*'Assumptions&amp;Data'!$J$108, BW127*(Schedule!$O$35)*'Assumptions&amp;Data'!$J$114)</f>
        <v>0</v>
      </c>
      <c r="BX157" s="148">
        <f>IF($C$132=FALSE,BX127*'Assumptions&amp;Data'!$J$108, BX127*(Schedule!$O$35)*'Assumptions&amp;Data'!$J$114)</f>
        <v>0</v>
      </c>
      <c r="BY157" s="148">
        <f>IF($C$132=FALSE,BY127*'Assumptions&amp;Data'!$J$108, BY127*(Schedule!$O$35)*'Assumptions&amp;Data'!$J$114)</f>
        <v>0</v>
      </c>
      <c r="BZ157" s="148">
        <f>IF($C$132=FALSE,BZ127*'Assumptions&amp;Data'!$J$108, BZ127*(Schedule!$O$35)*'Assumptions&amp;Data'!$J$114)</f>
        <v>0</v>
      </c>
      <c r="CA157" s="148">
        <f>IF($C$132=FALSE,CA127*'Assumptions&amp;Data'!$J$108, CA127*(Schedule!$O$35)*'Assumptions&amp;Data'!$J$114)</f>
        <v>0</v>
      </c>
      <c r="CB157" s="148">
        <f>IF($C$132=FALSE,CB127*'Assumptions&amp;Data'!$J$108, CB127*(Schedule!$O$35)*'Assumptions&amp;Data'!$J$114)</f>
        <v>0</v>
      </c>
      <c r="CC157" s="148">
        <f>IF($C$132=FALSE,CC127*'Assumptions&amp;Data'!$J$108, CC127*(Schedule!$O$35)*'Assumptions&amp;Data'!$J$114)</f>
        <v>0</v>
      </c>
      <c r="CD157" s="148">
        <f>IF($C$132=FALSE,CD127*'Assumptions&amp;Data'!$J$108, CD127*(Schedule!$O$35)*'Assumptions&amp;Data'!$J$114)</f>
        <v>0</v>
      </c>
      <c r="CE157" s="148">
        <f>IF($C$132=FALSE,CE127*'Assumptions&amp;Data'!$J$108, CE127*(Schedule!$O$35)*'Assumptions&amp;Data'!$J$114)</f>
        <v>0</v>
      </c>
      <c r="CF157" s="148">
        <f>IF($C$132=FALSE,CF127*'Assumptions&amp;Data'!$J$108, CF127*(Schedule!$O$35)*'Assumptions&amp;Data'!$J$114)</f>
        <v>0</v>
      </c>
      <c r="CG157" s="148">
        <f>IF($C$132=FALSE,CG127*'Assumptions&amp;Data'!$J$108, CG127*(Schedule!$O$35)*'Assumptions&amp;Data'!$J$114)</f>
        <v>0</v>
      </c>
      <c r="CH157" s="148">
        <f>IF($C$132=FALSE,CH127*'Assumptions&amp;Data'!$J$108, CH127*(Schedule!$O$35)*'Assumptions&amp;Data'!$J$114)</f>
        <v>0</v>
      </c>
      <c r="CI157" s="148">
        <f>IF($C$132=FALSE,CI127*'Assumptions&amp;Data'!$J$108, CI127*(Schedule!$O$35)*'Assumptions&amp;Data'!$J$114)</f>
        <v>0</v>
      </c>
      <c r="CJ157" s="148">
        <f>IF($C$132=FALSE,CJ127*'Assumptions&amp;Data'!$J$108, CJ127*(Schedule!$O$35)*'Assumptions&amp;Data'!$J$114)</f>
        <v>0</v>
      </c>
      <c r="CK157" s="148">
        <f>IF($C$132=FALSE,CK127*'Assumptions&amp;Data'!$J$108, CK127*(Schedule!$O$35)*'Assumptions&amp;Data'!$J$114)</f>
        <v>0</v>
      </c>
      <c r="CL157" s="148">
        <f>IF($C$132=FALSE,CL127*'Assumptions&amp;Data'!$J$108, CL127*(Schedule!$O$35)*'Assumptions&amp;Data'!$J$114)</f>
        <v>0</v>
      </c>
      <c r="CM157" s="148">
        <f>IF($C$132=FALSE,CM127*'Assumptions&amp;Data'!$J$108, CM127*(Schedule!$O$35)*'Assumptions&amp;Data'!$J$114)</f>
        <v>0</v>
      </c>
      <c r="CN157" s="148">
        <f>IF($C$132=FALSE,CN127*'Assumptions&amp;Data'!$J$108, CN127*(Schedule!$O$35)*'Assumptions&amp;Data'!$J$114)</f>
        <v>0</v>
      </c>
      <c r="CO157" s="148">
        <f>IF($C$132=FALSE,CO127*'Assumptions&amp;Data'!$J$108, CO127*(Schedule!$O$35)*'Assumptions&amp;Data'!$J$114)</f>
        <v>0</v>
      </c>
      <c r="CP157" s="148">
        <f>IF($C$132=FALSE,CP127*'Assumptions&amp;Data'!$J$108, CP127*(Schedule!$O$35)*'Assumptions&amp;Data'!$J$114)</f>
        <v>0</v>
      </c>
      <c r="CQ157" s="148">
        <f>IF($C$132=FALSE,CQ127*'Assumptions&amp;Data'!$J$108, CQ127*(Schedule!$O$35)*'Assumptions&amp;Data'!$J$114)</f>
        <v>0</v>
      </c>
      <c r="CR157" s="148">
        <f>IF($C$132=FALSE,CR127*'Assumptions&amp;Data'!$J$108, CR127*(Schedule!$O$35)*'Assumptions&amp;Data'!$J$114)</f>
        <v>0</v>
      </c>
      <c r="CS157" s="148">
        <f>IF($C$132=FALSE,CS127*'Assumptions&amp;Data'!$J$108, CS127*(Schedule!$O$35)*'Assumptions&amp;Data'!$J$114)</f>
        <v>0</v>
      </c>
      <c r="CT157" s="148">
        <f>IF($C$132=FALSE,CT127*'Assumptions&amp;Data'!$J$108, CT127*(Schedule!$O$35)*'Assumptions&amp;Data'!$J$114)</f>
        <v>0</v>
      </c>
      <c r="CU157" s="148">
        <f>IF($C$132=FALSE,CU127*'Assumptions&amp;Data'!$J$108, CU127*(Schedule!$O$35)*'Assumptions&amp;Data'!$J$114)</f>
        <v>0</v>
      </c>
      <c r="CV157" s="148">
        <f>IF($C$132=FALSE,CV127*'Assumptions&amp;Data'!$J$108, CV127*(Schedule!$O$35)*'Assumptions&amp;Data'!$J$114)</f>
        <v>0</v>
      </c>
      <c r="CW157" s="148">
        <f>IF($C$132=FALSE,CW127*'Assumptions&amp;Data'!$J$108, CW127*(Schedule!$O$35)*'Assumptions&amp;Data'!$J$114)</f>
        <v>0</v>
      </c>
      <c r="CX157" s="148">
        <f>IF($C$132=FALSE,CX127*'Assumptions&amp;Data'!$J$108, CX127*(Schedule!$O$35)*'Assumptions&amp;Data'!$J$114)</f>
        <v>0</v>
      </c>
      <c r="CY157" s="148">
        <f>IF($C$132=FALSE,CY127*'Assumptions&amp;Data'!$J$108, CY127*(Schedule!$O$35)*'Assumptions&amp;Data'!$J$114)</f>
        <v>0</v>
      </c>
      <c r="CZ157" s="148">
        <f>IF($C$132=FALSE,CZ127*'Assumptions&amp;Data'!$J$108, CZ127*(Schedule!$O$35)*'Assumptions&amp;Data'!$J$114)</f>
        <v>0</v>
      </c>
      <c r="DA157" s="148">
        <f>IF($C$132=FALSE,DA127*'Assumptions&amp;Data'!$J$108, DA127*(Schedule!$O$35)*'Assumptions&amp;Data'!$J$114)</f>
        <v>0</v>
      </c>
      <c r="DB157" s="148">
        <f>IF($C$132=FALSE,DB127*'Assumptions&amp;Data'!$J$108, DB127*(Schedule!$O$35)*'Assumptions&amp;Data'!$J$114)</f>
        <v>0</v>
      </c>
      <c r="DC157" s="148">
        <f>IF($C$132=FALSE,DC127*'Assumptions&amp;Data'!$J$108, DC127*(Schedule!$O$35)*'Assumptions&amp;Data'!$J$114)</f>
        <v>0</v>
      </c>
      <c r="DD157" s="148">
        <f>IF($C$132=FALSE,DD127*'Assumptions&amp;Data'!$J$108, DD127*(Schedule!$O$35)*'Assumptions&amp;Data'!$J$114)</f>
        <v>0</v>
      </c>
      <c r="DE157" s="148">
        <f>IF($C$132=FALSE,DE127*'Assumptions&amp;Data'!$J$108, DE127*(Schedule!$O$35)*'Assumptions&amp;Data'!$J$114)</f>
        <v>0</v>
      </c>
      <c r="DF157" s="148">
        <f>IF($C$132=FALSE,DF127*'Assumptions&amp;Data'!$J$108, DF127*(Schedule!$O$35)*'Assumptions&amp;Data'!$J$114)</f>
        <v>0</v>
      </c>
      <c r="DG157" s="148">
        <f>IF($C$132=FALSE,DG127*'Assumptions&amp;Data'!$J$108, DG127*(Schedule!$O$35)*'Assumptions&amp;Data'!$J$114)</f>
        <v>0</v>
      </c>
      <c r="DH157" s="148">
        <f>IF($C$132=FALSE,DH127*'Assumptions&amp;Data'!$J$108, DH127*(Schedule!$O$35)*'Assumptions&amp;Data'!$J$114)</f>
        <v>0</v>
      </c>
      <c r="DI157" s="148">
        <f>IF($C$132=FALSE,DI127*'Assumptions&amp;Data'!$J$108, DI127*(Schedule!$O$35)*'Assumptions&amp;Data'!$J$114)</f>
        <v>0</v>
      </c>
      <c r="DJ157" s="148">
        <f>IF($C$132=FALSE,DJ127*'Assumptions&amp;Data'!$J$108, DJ127*(Schedule!$O$35)*'Assumptions&amp;Data'!$J$114)</f>
        <v>0</v>
      </c>
      <c r="DK157" s="148">
        <f>IF($C$132=FALSE,DK127*'Assumptions&amp;Data'!$J$108, DK127*(Schedule!$O$35)*'Assumptions&amp;Data'!$J$114)</f>
        <v>0</v>
      </c>
      <c r="DL157" s="148">
        <f>IF($C$132=FALSE,DL127*'Assumptions&amp;Data'!$J$108, DL127*(Schedule!$O$35)*'Assumptions&amp;Data'!$J$114)</f>
        <v>0</v>
      </c>
      <c r="DM157" s="148">
        <f>IF($C$132=FALSE,DM127*'Assumptions&amp;Data'!$J$108, DM127*(Schedule!$O$35)*'Assumptions&amp;Data'!$J$114)</f>
        <v>0</v>
      </c>
      <c r="DN157" s="148">
        <f>IF($C$132=FALSE,DN127*'Assumptions&amp;Data'!$J$108, DN127*(Schedule!$O$35)*'Assumptions&amp;Data'!$J$114)</f>
        <v>0</v>
      </c>
      <c r="DO157" s="148">
        <f>IF($C$132=FALSE,DO127*'Assumptions&amp;Data'!$J$108, DO127*(Schedule!$O$35)*'Assumptions&amp;Data'!$J$114)</f>
        <v>0</v>
      </c>
      <c r="DP157" s="148">
        <f>IF($C$132=FALSE,DP127*'Assumptions&amp;Data'!$J$108, DP127*(Schedule!$O$35)*'Assumptions&amp;Data'!$J$114)</f>
        <v>0</v>
      </c>
      <c r="DQ157" s="148">
        <f>IF($C$132=FALSE,DQ127*'Assumptions&amp;Data'!$J$108, DQ127*(Schedule!$O$35)*'Assumptions&amp;Data'!$J$114)</f>
        <v>0</v>
      </c>
      <c r="DR157" s="148">
        <f>IF($C$132=FALSE,DR127*'Assumptions&amp;Data'!$J$108, DR127*(Schedule!$O$35)*'Assumptions&amp;Data'!$J$114)</f>
        <v>0</v>
      </c>
      <c r="DS157" s="148">
        <f>IF($C$132=FALSE,DS127*'Assumptions&amp;Data'!$J$108, DS127*(Schedule!$O$35)*'Assumptions&amp;Data'!$J$114)</f>
        <v>0</v>
      </c>
      <c r="DT157" s="148">
        <f>IF($C$132=FALSE,DT127*'Assumptions&amp;Data'!$J$108, DT127*(Schedule!$O$35)*'Assumptions&amp;Data'!$J$114)</f>
        <v>0</v>
      </c>
      <c r="DU157" s="148">
        <f>IF($C$132=FALSE,DU127*'Assumptions&amp;Data'!$J$108, DU127*(Schedule!$O$35)*'Assumptions&amp;Data'!$J$114)</f>
        <v>0</v>
      </c>
      <c r="DV157" s="148">
        <f>IF($C$132=FALSE,DV127*'Assumptions&amp;Data'!$J$108, DV127*(Schedule!$O$35)*'Assumptions&amp;Data'!$J$114)</f>
        <v>0</v>
      </c>
      <c r="DW157" s="148">
        <f>IF($C$132=FALSE,DW127*'Assumptions&amp;Data'!$J$108, DW127*(Schedule!$O$35)*'Assumptions&amp;Data'!$J$114)</f>
        <v>0</v>
      </c>
      <c r="DX157" s="148">
        <f>IF($C$132=FALSE,DX127*'Assumptions&amp;Data'!$J$108, DX127*(Schedule!$O$35)*'Assumptions&amp;Data'!$J$114)</f>
        <v>0</v>
      </c>
      <c r="DY157" s="148">
        <f>IF($C$132=FALSE,DY127*'Assumptions&amp;Data'!$J$108, DY127*(Schedule!$O$35)*'Assumptions&amp;Data'!$J$114)</f>
        <v>0</v>
      </c>
      <c r="DZ157" s="148">
        <f>IF($C$132=FALSE,DZ127*'Assumptions&amp;Data'!$J$108, DZ127*(Schedule!$O$35)*'Assumptions&amp;Data'!$J$114)</f>
        <v>0</v>
      </c>
      <c r="EA157" s="148">
        <f>IF($C$132=FALSE,EA127*'Assumptions&amp;Data'!$J$108, EA127*(Schedule!$O$35)*'Assumptions&amp;Data'!$J$114)</f>
        <v>0</v>
      </c>
      <c r="EB157" s="148">
        <f>IF($C$132=FALSE,EB127*'Assumptions&amp;Data'!$J$108, EB127*(Schedule!$O$35)*'Assumptions&amp;Data'!$J$114)</f>
        <v>0</v>
      </c>
      <c r="EC157" s="148">
        <f>IF($C$132=FALSE,EC127*'Assumptions&amp;Data'!$J$108, EC127*(Schedule!$O$35)*'Assumptions&amp;Data'!$J$114)</f>
        <v>0</v>
      </c>
      <c r="ED157" s="148">
        <f>IF($C$132=FALSE,ED127*'Assumptions&amp;Data'!$J$108, ED127*(Schedule!$O$35)*'Assumptions&amp;Data'!$J$114)</f>
        <v>0</v>
      </c>
      <c r="EE157" s="148">
        <f>IF($C$132=FALSE,EE127*'Assumptions&amp;Data'!$J$108, EE127*(Schedule!$O$35)*'Assumptions&amp;Data'!$J$114)</f>
        <v>0</v>
      </c>
      <c r="EF157" s="148">
        <f>IF($C$132=FALSE,EF127*'Assumptions&amp;Data'!$J$108, EF127*(Schedule!$O$35)*'Assumptions&amp;Data'!$J$114)</f>
        <v>0</v>
      </c>
      <c r="EG157" s="148">
        <f>IF($C$132=FALSE,EG127*'Assumptions&amp;Data'!$J$108, EG127*(Schedule!$O$35)*'Assumptions&amp;Data'!$J$114)</f>
        <v>0</v>
      </c>
      <c r="EH157" s="148">
        <f>IF($C$132=FALSE,EH127*'Assumptions&amp;Data'!$J$108, EH127*(Schedule!$O$35)*'Assumptions&amp;Data'!$J$114)</f>
        <v>0</v>
      </c>
      <c r="EI157" s="148">
        <f>IF($C$132=FALSE,EI127*'Assumptions&amp;Data'!$J$108, EI127*(Schedule!$O$35)*'Assumptions&amp;Data'!$J$114)</f>
        <v>0</v>
      </c>
      <c r="EJ157" s="148">
        <f>IF($C$132=FALSE,EJ127*'Assumptions&amp;Data'!$J$108, EJ127*(Schedule!$O$35)*'Assumptions&amp;Data'!$J$114)</f>
        <v>0</v>
      </c>
      <c r="EK157" s="148">
        <f>IF($C$132=FALSE,EK127*'Assumptions&amp;Data'!$J$108, EK127*(Schedule!$O$35)*'Assumptions&amp;Data'!$J$114)</f>
        <v>0</v>
      </c>
      <c r="EL157" s="148">
        <f>IF($C$132=FALSE,EL127*'Assumptions&amp;Data'!$J$108, EL127*(Schedule!$O$35)*'Assumptions&amp;Data'!$J$114)</f>
        <v>0</v>
      </c>
      <c r="EM157" s="148">
        <f>IF($C$132=FALSE,EM127*'Assumptions&amp;Data'!$J$108, EM127*(Schedule!$O$35)*'Assumptions&amp;Data'!$J$114)</f>
        <v>0</v>
      </c>
      <c r="EN157" s="148">
        <f>IF($C$132=FALSE,EN127*'Assumptions&amp;Data'!$J$108, EN127*(Schedule!$O$35)*'Assumptions&amp;Data'!$J$114)</f>
        <v>0</v>
      </c>
      <c r="EO157" s="148">
        <f>IF($C$132=FALSE,EO127*'Assumptions&amp;Data'!$J$108, EO127*(Schedule!$O$35)*'Assumptions&amp;Data'!$J$114)</f>
        <v>0</v>
      </c>
      <c r="EP157" s="148">
        <f>IF($C$132=FALSE,EP127*'Assumptions&amp;Data'!$J$108, EP127*(Schedule!$O$35)*'Assumptions&amp;Data'!$J$114)</f>
        <v>0</v>
      </c>
      <c r="EQ157" s="148">
        <f>IF($C$132=FALSE,EQ127*'Assumptions&amp;Data'!$J$108, EQ127*(Schedule!$O$35)*'Assumptions&amp;Data'!$J$114)</f>
        <v>0</v>
      </c>
      <c r="ER157" s="148">
        <f>IF($C$132=FALSE,ER127*'Assumptions&amp;Data'!$J$108, ER127*(Schedule!$O$35)*'Assumptions&amp;Data'!$J$114)</f>
        <v>0</v>
      </c>
      <c r="ES157" s="148">
        <f>IF($C$132=FALSE,ES127*'Assumptions&amp;Data'!$J$108, ES127*(Schedule!$O$35)*'Assumptions&amp;Data'!$J$114)</f>
        <v>0</v>
      </c>
      <c r="ET157" s="148">
        <f>IF($C$132=FALSE,ET127*'Assumptions&amp;Data'!$J$108, ET127*(Schedule!$O$35)*'Assumptions&amp;Data'!$J$114)</f>
        <v>0</v>
      </c>
      <c r="EU157" s="148">
        <f>IF($C$132=FALSE,EU127*'Assumptions&amp;Data'!$J$108, EU127*(Schedule!$O$35)*'Assumptions&amp;Data'!$J$114)</f>
        <v>0</v>
      </c>
      <c r="EV157" s="148">
        <f>IF($C$132=FALSE,EV127*'Assumptions&amp;Data'!$J$108, EV127*(Schedule!$O$35)*'Assumptions&amp;Data'!$J$114)</f>
        <v>0</v>
      </c>
      <c r="EW157" s="148">
        <f>IF($C$132=FALSE,EW127*'Assumptions&amp;Data'!$J$108, EW127*(Schedule!$O$35)*'Assumptions&amp;Data'!$J$114)</f>
        <v>0</v>
      </c>
      <c r="EX157" s="148">
        <f>IF($C$132=FALSE,EX127*'Assumptions&amp;Data'!$J$108, EX127*(Schedule!$O$35)*'Assumptions&amp;Data'!$J$114)</f>
        <v>0</v>
      </c>
      <c r="EY157" s="148">
        <f>IF($C$132=FALSE,EY127*'Assumptions&amp;Data'!$J$108, EY127*(Schedule!$O$35)*'Assumptions&amp;Data'!$J$114)</f>
        <v>0</v>
      </c>
      <c r="EZ157" s="148">
        <f>IF($C$132=FALSE,EZ127*'Assumptions&amp;Data'!$J$108, EZ127*(Schedule!$O$35)*'Assumptions&amp;Data'!$J$114)</f>
        <v>0</v>
      </c>
      <c r="FA157" s="148">
        <f>IF($C$132=FALSE,FA127*'Assumptions&amp;Data'!$J$108, FA127*(Schedule!$O$35)*'Assumptions&amp;Data'!$J$114)</f>
        <v>0</v>
      </c>
      <c r="FB157" s="148">
        <f>IF($C$132=FALSE,FB127*'Assumptions&amp;Data'!$J$108, FB127*(Schedule!$O$35)*'Assumptions&amp;Data'!$J$114)</f>
        <v>0</v>
      </c>
      <c r="FC157" s="148">
        <f>IF($C$132=FALSE,FC127*'Assumptions&amp;Data'!$J$108, FC127*(Schedule!$O$35)*'Assumptions&amp;Data'!$J$114)</f>
        <v>0</v>
      </c>
      <c r="FD157" s="148">
        <f>IF($C$132=FALSE,FD127*'Assumptions&amp;Data'!$J$108, FD127*(Schedule!$O$35)*'Assumptions&amp;Data'!$J$114)</f>
        <v>0</v>
      </c>
      <c r="FE157" s="148">
        <f>IF($C$132=FALSE,FE127*'Assumptions&amp;Data'!$J$108, FE127*(Schedule!$O$35)*'Assumptions&amp;Data'!$J$114)</f>
        <v>0</v>
      </c>
      <c r="FF157" s="148">
        <f>IF($C$132=FALSE,FF127*'Assumptions&amp;Data'!$J$108, FF127*(Schedule!$O$35)*'Assumptions&amp;Data'!$J$114)</f>
        <v>0</v>
      </c>
      <c r="FG157" s="148">
        <f>IF($C$132=FALSE,FG127*'Assumptions&amp;Data'!$J$108, FG127*(Schedule!$O$35)*'Assumptions&amp;Data'!$J$114)</f>
        <v>0</v>
      </c>
      <c r="FH157" s="148">
        <f>IF($C$132=FALSE,FH127*'Assumptions&amp;Data'!$J$108, FH127*(Schedule!$O$35)*'Assumptions&amp;Data'!$J$114)</f>
        <v>0</v>
      </c>
      <c r="FI157" s="148">
        <f>IF($C$132=FALSE,FI127*'Assumptions&amp;Data'!$J$108, FI127*(Schedule!$O$35)*'Assumptions&amp;Data'!$J$114)</f>
        <v>0</v>
      </c>
      <c r="FJ157" s="148">
        <f>IF($C$132=FALSE,FJ127*'Assumptions&amp;Data'!$J$108, FJ127*(Schedule!$O$35)*'Assumptions&amp;Data'!$J$114)</f>
        <v>0</v>
      </c>
      <c r="FK157" s="148">
        <f>IF($C$132=FALSE,FK127*'Assumptions&amp;Data'!$J$108, FK127*(Schedule!$O$35)*'Assumptions&amp;Data'!$J$114)</f>
        <v>0</v>
      </c>
      <c r="FL157" s="148">
        <f>IF($C$132=FALSE,FL127*'Assumptions&amp;Data'!$J$108, FL127*(Schedule!$O$35)*'Assumptions&amp;Data'!$J$114)</f>
        <v>0</v>
      </c>
      <c r="FM157" s="148">
        <f>IF($C$132=FALSE,FM127*'Assumptions&amp;Data'!$J$108, FM127*(Schedule!$O$35)*'Assumptions&amp;Data'!$J$114)</f>
        <v>0</v>
      </c>
      <c r="FN157" s="148">
        <f>IF($C$132=FALSE,FN127*'Assumptions&amp;Data'!$J$108, FN127*(Schedule!$O$35)*'Assumptions&amp;Data'!$J$114)</f>
        <v>0</v>
      </c>
      <c r="FO157" s="148">
        <f>IF($C$132=FALSE,FO127*'Assumptions&amp;Data'!$J$108, FO127*(Schedule!$O$35)*'Assumptions&amp;Data'!$J$114)</f>
        <v>0</v>
      </c>
    </row>
    <row r="158" spans="2:171" x14ac:dyDescent="0.3">
      <c r="F158" s="148"/>
      <c r="G158" s="148"/>
      <c r="H158" s="148"/>
      <c r="I158" s="148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8"/>
      <c r="W158" s="148"/>
      <c r="X158" s="148"/>
      <c r="Y158" s="148"/>
      <c r="Z158" s="148"/>
      <c r="AA158" s="148"/>
      <c r="AB158" s="148"/>
      <c r="AC158" s="148"/>
      <c r="AD158" s="148"/>
      <c r="AE158" s="148"/>
      <c r="AF158" s="148"/>
      <c r="AG158" s="148"/>
      <c r="AH158" s="148"/>
      <c r="AI158" s="148"/>
      <c r="AJ158" s="148"/>
      <c r="AK158" s="148"/>
      <c r="AL158" s="148"/>
      <c r="AM158" s="148"/>
      <c r="AN158" s="148"/>
      <c r="AO158" s="148"/>
      <c r="AP158" s="148"/>
      <c r="AQ158" s="148"/>
      <c r="AR158" s="148"/>
      <c r="AS158" s="148"/>
      <c r="AT158" s="148"/>
      <c r="AU158" s="148"/>
      <c r="AV158" s="148"/>
      <c r="AW158" s="148"/>
      <c r="AX158" s="148"/>
      <c r="AY158" s="148"/>
      <c r="AZ158" s="148"/>
      <c r="BA158" s="148"/>
      <c r="BB158" s="148"/>
      <c r="BC158" s="148"/>
      <c r="BD158" s="148"/>
      <c r="BE158" s="148"/>
      <c r="BF158" s="148"/>
      <c r="BG158" s="148"/>
      <c r="BH158" s="148"/>
      <c r="BI158" s="148"/>
      <c r="BJ158" s="148"/>
      <c r="BK158" s="148"/>
      <c r="BL158" s="148"/>
      <c r="BM158" s="148"/>
      <c r="BN158" s="148"/>
      <c r="BO158" s="148"/>
      <c r="BP158" s="148"/>
      <c r="BQ158" s="148"/>
      <c r="BR158" s="148"/>
      <c r="BS158" s="148"/>
      <c r="BT158" s="148"/>
      <c r="BU158" s="148"/>
      <c r="BV158" s="148"/>
      <c r="BW158" s="148"/>
      <c r="BX158" s="148"/>
      <c r="BY158" s="148"/>
      <c r="BZ158" s="148"/>
      <c r="CA158" s="148"/>
      <c r="CB158" s="148"/>
      <c r="CC158" s="148"/>
      <c r="CD158" s="148"/>
      <c r="CE158" s="148"/>
      <c r="CF158" s="148"/>
      <c r="CG158" s="148"/>
      <c r="CH158" s="148"/>
      <c r="CI158" s="148"/>
      <c r="CJ158" s="148"/>
      <c r="CK158" s="148"/>
      <c r="CL158" s="148"/>
      <c r="CM158" s="148"/>
      <c r="CN158" s="148"/>
      <c r="CO158" s="148"/>
      <c r="CP158" s="148"/>
      <c r="CQ158" s="148"/>
      <c r="CR158" s="148"/>
      <c r="CS158" s="148"/>
      <c r="CT158" s="148"/>
      <c r="CU158" s="148"/>
      <c r="CV158" s="148"/>
      <c r="CW158" s="148"/>
      <c r="CX158" s="148"/>
      <c r="CY158" s="148"/>
      <c r="CZ158" s="148"/>
      <c r="DA158" s="148"/>
      <c r="DB158" s="148"/>
      <c r="DC158" s="148"/>
      <c r="DD158" s="148"/>
      <c r="DE158" s="148"/>
      <c r="DF158" s="148"/>
      <c r="DG158" s="148"/>
      <c r="DH158" s="148"/>
      <c r="DI158" s="148"/>
      <c r="DJ158" s="148"/>
      <c r="DK158" s="148"/>
      <c r="DL158" s="148"/>
      <c r="DM158" s="148"/>
      <c r="DN158" s="148"/>
      <c r="DO158" s="148"/>
      <c r="DP158" s="148"/>
      <c r="DQ158" s="148"/>
      <c r="DR158" s="148"/>
      <c r="DS158" s="148"/>
      <c r="DT158" s="148"/>
      <c r="DU158" s="148"/>
      <c r="DV158" s="148"/>
      <c r="DW158" s="148"/>
      <c r="DX158" s="148"/>
      <c r="DY158" s="148"/>
      <c r="DZ158" s="148"/>
      <c r="EA158" s="148"/>
      <c r="EB158" s="148"/>
      <c r="EC158" s="148"/>
      <c r="ED158" s="148"/>
      <c r="EE158" s="148"/>
      <c r="EF158" s="148"/>
      <c r="EG158" s="148"/>
      <c r="EH158" s="148"/>
      <c r="EI158" s="148"/>
      <c r="EJ158" s="148"/>
      <c r="EK158" s="148"/>
      <c r="EL158" s="148"/>
      <c r="EM158" s="148"/>
      <c r="EN158" s="148"/>
      <c r="EO158" s="148"/>
      <c r="EP158" s="148"/>
      <c r="EQ158" s="148"/>
      <c r="ER158" s="148"/>
      <c r="ES158" s="148"/>
      <c r="ET158" s="148"/>
      <c r="EU158" s="148"/>
      <c r="EV158" s="148"/>
      <c r="EW158" s="148"/>
      <c r="EX158" s="148"/>
      <c r="EY158" s="148"/>
      <c r="EZ158" s="148"/>
      <c r="FA158" s="148"/>
      <c r="FB158" s="148"/>
      <c r="FC158" s="148"/>
      <c r="FD158" s="148"/>
      <c r="FE158" s="148"/>
      <c r="FF158" s="148"/>
      <c r="FG158" s="148"/>
      <c r="FH158" s="148"/>
      <c r="FI158" s="148"/>
      <c r="FJ158" s="148"/>
      <c r="FK158" s="148"/>
      <c r="FL158" s="148"/>
      <c r="FM158" s="148"/>
      <c r="FN158" s="148"/>
      <c r="FO158" s="148"/>
    </row>
    <row r="159" spans="2:171" x14ac:dyDescent="0.3">
      <c r="B159" s="57" t="str">
        <f>B92</f>
        <v>Commercial NILP</v>
      </c>
      <c r="C159" s="57" t="s">
        <v>112</v>
      </c>
      <c r="D159" s="118">
        <f>SUM(F159:FO159)</f>
        <v>214851.36511954587</v>
      </c>
      <c r="E159" s="57"/>
      <c r="F159" s="164">
        <f>SUM(F160:F162)</f>
        <v>0</v>
      </c>
      <c r="G159" s="164">
        <f t="shared" ref="G159:BR159" si="245">SUM(G160:G162)</f>
        <v>0</v>
      </c>
      <c r="H159" s="164">
        <f t="shared" si="245"/>
        <v>0</v>
      </c>
      <c r="I159" s="164">
        <f t="shared" si="245"/>
        <v>0</v>
      </c>
      <c r="J159" s="164">
        <f t="shared" si="245"/>
        <v>0</v>
      </c>
      <c r="K159" s="164">
        <f t="shared" si="245"/>
        <v>0</v>
      </c>
      <c r="L159" s="164">
        <f t="shared" si="245"/>
        <v>0</v>
      </c>
      <c r="M159" s="164">
        <f t="shared" si="245"/>
        <v>0</v>
      </c>
      <c r="N159" s="164">
        <f t="shared" si="245"/>
        <v>1342.8210319971622</v>
      </c>
      <c r="O159" s="164">
        <f t="shared" si="245"/>
        <v>1342.8210319971622</v>
      </c>
      <c r="P159" s="164">
        <f t="shared" si="245"/>
        <v>1342.8210319971622</v>
      </c>
      <c r="Q159" s="164">
        <f t="shared" si="245"/>
        <v>1342.8210319971622</v>
      </c>
      <c r="R159" s="164">
        <f t="shared" si="245"/>
        <v>1342.8210319971622</v>
      </c>
      <c r="S159" s="164">
        <f t="shared" si="245"/>
        <v>1342.8210319971622</v>
      </c>
      <c r="T159" s="164">
        <f t="shared" si="245"/>
        <v>1342.8210319971622</v>
      </c>
      <c r="U159" s="164">
        <f t="shared" si="245"/>
        <v>1342.8210319971622</v>
      </c>
      <c r="V159" s="164">
        <f t="shared" si="245"/>
        <v>1342.8210319971622</v>
      </c>
      <c r="W159" s="164">
        <f t="shared" si="245"/>
        <v>1342.8210319971622</v>
      </c>
      <c r="X159" s="164">
        <f t="shared" si="245"/>
        <v>1342.8210319971622</v>
      </c>
      <c r="Y159" s="164">
        <f t="shared" si="245"/>
        <v>1342.8210319971622</v>
      </c>
      <c r="Z159" s="164">
        <f t="shared" si="245"/>
        <v>2954.2062703937572</v>
      </c>
      <c r="AA159" s="164">
        <f t="shared" si="245"/>
        <v>2954.2062703937572</v>
      </c>
      <c r="AB159" s="164">
        <f t="shared" si="245"/>
        <v>3222.7704767931891</v>
      </c>
      <c r="AC159" s="164">
        <f t="shared" si="245"/>
        <v>3222.7704767931891</v>
      </c>
      <c r="AD159" s="164">
        <f t="shared" si="245"/>
        <v>3222.7704767931891</v>
      </c>
      <c r="AE159" s="164">
        <f t="shared" si="245"/>
        <v>3222.7704767931891</v>
      </c>
      <c r="AF159" s="164">
        <f t="shared" si="245"/>
        <v>3222.7704767931891</v>
      </c>
      <c r="AG159" s="164">
        <f t="shared" si="245"/>
        <v>3222.7704767931891</v>
      </c>
      <c r="AH159" s="164">
        <f t="shared" si="245"/>
        <v>3222.7704767931891</v>
      </c>
      <c r="AI159" s="164">
        <f t="shared" si="245"/>
        <v>3222.7704767931891</v>
      </c>
      <c r="AJ159" s="164">
        <f t="shared" si="245"/>
        <v>3222.7704767931891</v>
      </c>
      <c r="AK159" s="164">
        <f t="shared" si="245"/>
        <v>3222.7704767931891</v>
      </c>
      <c r="AL159" s="164">
        <f t="shared" si="245"/>
        <v>5639.8483343880807</v>
      </c>
      <c r="AM159" s="164">
        <f t="shared" si="245"/>
        <v>5639.8483343880807</v>
      </c>
      <c r="AN159" s="164">
        <f t="shared" si="245"/>
        <v>5962.1253820673992</v>
      </c>
      <c r="AO159" s="164">
        <f t="shared" si="245"/>
        <v>5962.1253820673992</v>
      </c>
      <c r="AP159" s="164">
        <f t="shared" si="245"/>
        <v>7036.3822076651295</v>
      </c>
      <c r="AQ159" s="164">
        <f t="shared" si="245"/>
        <v>7036.3822076651295</v>
      </c>
      <c r="AR159" s="164">
        <f t="shared" si="245"/>
        <v>7036.3822076651295</v>
      </c>
      <c r="AS159" s="164">
        <f t="shared" si="245"/>
        <v>7036.3822076651295</v>
      </c>
      <c r="AT159" s="164">
        <f t="shared" si="245"/>
        <v>5962.1253820673719</v>
      </c>
      <c r="AU159" s="164">
        <f t="shared" si="245"/>
        <v>4350.7401436708051</v>
      </c>
      <c r="AV159" s="164">
        <f t="shared" si="245"/>
        <v>4350.7401436708051</v>
      </c>
      <c r="AW159" s="164">
        <f t="shared" si="245"/>
        <v>4350.7401436708051</v>
      </c>
      <c r="AX159" s="164">
        <f t="shared" si="245"/>
        <v>4350.7401436708051</v>
      </c>
      <c r="AY159" s="164">
        <f t="shared" si="245"/>
        <v>4350.7401436708051</v>
      </c>
      <c r="AZ159" s="164">
        <f t="shared" si="245"/>
        <v>4350.7401436708051</v>
      </c>
      <c r="BA159" s="164">
        <f t="shared" si="245"/>
        <v>4350.7401436708051</v>
      </c>
      <c r="BB159" s="164">
        <f t="shared" si="245"/>
        <v>5639.8483343880816</v>
      </c>
      <c r="BC159" s="164">
        <f t="shared" si="245"/>
        <v>5639.8483343880816</v>
      </c>
      <c r="BD159" s="164">
        <f t="shared" si="245"/>
        <v>5639.8483343880816</v>
      </c>
      <c r="BE159" s="164">
        <f t="shared" si="245"/>
        <v>5639.8483343880816</v>
      </c>
      <c r="BF159" s="164">
        <f t="shared" si="245"/>
        <v>4350.7401436707714</v>
      </c>
      <c r="BG159" s="164">
        <f t="shared" si="245"/>
        <v>2417.0778575948916</v>
      </c>
      <c r="BH159" s="164">
        <f t="shared" si="245"/>
        <v>2417.0778575948916</v>
      </c>
      <c r="BI159" s="164">
        <f t="shared" si="245"/>
        <v>2417.0778575948916</v>
      </c>
      <c r="BJ159" s="164">
        <f t="shared" si="245"/>
        <v>2900.4934291138698</v>
      </c>
      <c r="BK159" s="164">
        <f t="shared" si="245"/>
        <v>2900.4934291138698</v>
      </c>
      <c r="BL159" s="164">
        <f t="shared" si="245"/>
        <v>2900.4934291138698</v>
      </c>
      <c r="BM159" s="164">
        <f t="shared" si="245"/>
        <v>2900.4934291138698</v>
      </c>
      <c r="BN159" s="164">
        <f t="shared" si="245"/>
        <v>2900.4934291138698</v>
      </c>
      <c r="BO159" s="164">
        <f t="shared" si="245"/>
        <v>2900.4934291138698</v>
      </c>
      <c r="BP159" s="164">
        <f t="shared" si="245"/>
        <v>2900.4934291138698</v>
      </c>
      <c r="BQ159" s="164">
        <f t="shared" si="245"/>
        <v>2900.4934291138698</v>
      </c>
      <c r="BR159" s="164">
        <f t="shared" si="245"/>
        <v>2900.4934291138698</v>
      </c>
      <c r="BS159" s="164">
        <f t="shared" ref="BS159:ED159" si="246">SUM(BS160:BS162)</f>
        <v>2900.4934291138698</v>
      </c>
      <c r="BT159" s="164">
        <f t="shared" si="246"/>
        <v>2900.4934291138698</v>
      </c>
      <c r="BU159" s="164">
        <f t="shared" si="246"/>
        <v>2900.4934291138698</v>
      </c>
      <c r="BV159" s="164">
        <f t="shared" si="246"/>
        <v>3867.3245721517765</v>
      </c>
      <c r="BW159" s="164">
        <f t="shared" si="246"/>
        <v>0</v>
      </c>
      <c r="BX159" s="164">
        <f t="shared" si="246"/>
        <v>0</v>
      </c>
      <c r="BY159" s="164">
        <f t="shared" si="246"/>
        <v>0</v>
      </c>
      <c r="BZ159" s="164">
        <f t="shared" si="246"/>
        <v>0</v>
      </c>
      <c r="CA159" s="164">
        <f t="shared" si="246"/>
        <v>0</v>
      </c>
      <c r="CB159" s="164">
        <f t="shared" si="246"/>
        <v>0</v>
      </c>
      <c r="CC159" s="164">
        <f t="shared" si="246"/>
        <v>0</v>
      </c>
      <c r="CD159" s="164">
        <f t="shared" si="246"/>
        <v>0</v>
      </c>
      <c r="CE159" s="164">
        <f t="shared" si="246"/>
        <v>0</v>
      </c>
      <c r="CF159" s="164">
        <f t="shared" si="246"/>
        <v>0</v>
      </c>
      <c r="CG159" s="164">
        <f t="shared" si="246"/>
        <v>0</v>
      </c>
      <c r="CH159" s="164">
        <f t="shared" si="246"/>
        <v>0</v>
      </c>
      <c r="CI159" s="164">
        <f t="shared" si="246"/>
        <v>0</v>
      </c>
      <c r="CJ159" s="164">
        <f t="shared" si="246"/>
        <v>0</v>
      </c>
      <c r="CK159" s="164">
        <f t="shared" si="246"/>
        <v>0</v>
      </c>
      <c r="CL159" s="164">
        <f t="shared" si="246"/>
        <v>0</v>
      </c>
      <c r="CM159" s="164">
        <f t="shared" si="246"/>
        <v>0</v>
      </c>
      <c r="CN159" s="164">
        <f t="shared" si="246"/>
        <v>0</v>
      </c>
      <c r="CO159" s="164">
        <f t="shared" si="246"/>
        <v>0</v>
      </c>
      <c r="CP159" s="164">
        <f t="shared" si="246"/>
        <v>0</v>
      </c>
      <c r="CQ159" s="164">
        <f t="shared" si="246"/>
        <v>0</v>
      </c>
      <c r="CR159" s="164">
        <f t="shared" si="246"/>
        <v>0</v>
      </c>
      <c r="CS159" s="164">
        <f t="shared" si="246"/>
        <v>0</v>
      </c>
      <c r="CT159" s="164">
        <f t="shared" si="246"/>
        <v>0</v>
      </c>
      <c r="CU159" s="164">
        <f t="shared" si="246"/>
        <v>0</v>
      </c>
      <c r="CV159" s="164">
        <f t="shared" si="246"/>
        <v>0</v>
      </c>
      <c r="CW159" s="164">
        <f t="shared" si="246"/>
        <v>0</v>
      </c>
      <c r="CX159" s="164">
        <f t="shared" si="246"/>
        <v>0</v>
      </c>
      <c r="CY159" s="164">
        <f t="shared" si="246"/>
        <v>0</v>
      </c>
      <c r="CZ159" s="164">
        <f t="shared" si="246"/>
        <v>0</v>
      </c>
      <c r="DA159" s="164">
        <f t="shared" si="246"/>
        <v>0</v>
      </c>
      <c r="DB159" s="164">
        <f t="shared" si="246"/>
        <v>0</v>
      </c>
      <c r="DC159" s="164">
        <f t="shared" si="246"/>
        <v>0</v>
      </c>
      <c r="DD159" s="164">
        <f t="shared" si="246"/>
        <v>0</v>
      </c>
      <c r="DE159" s="164">
        <f t="shared" si="246"/>
        <v>0</v>
      </c>
      <c r="DF159" s="164">
        <f t="shared" si="246"/>
        <v>0</v>
      </c>
      <c r="DG159" s="164">
        <f t="shared" si="246"/>
        <v>0</v>
      </c>
      <c r="DH159" s="164">
        <f t="shared" si="246"/>
        <v>0</v>
      </c>
      <c r="DI159" s="164">
        <f t="shared" si="246"/>
        <v>0</v>
      </c>
      <c r="DJ159" s="164">
        <f t="shared" si="246"/>
        <v>0</v>
      </c>
      <c r="DK159" s="164">
        <f t="shared" si="246"/>
        <v>0</v>
      </c>
      <c r="DL159" s="164">
        <f t="shared" si="246"/>
        <v>0</v>
      </c>
      <c r="DM159" s="164">
        <f t="shared" si="246"/>
        <v>0</v>
      </c>
      <c r="DN159" s="164">
        <f t="shared" si="246"/>
        <v>0</v>
      </c>
      <c r="DO159" s="164">
        <f t="shared" si="246"/>
        <v>0</v>
      </c>
      <c r="DP159" s="164">
        <f t="shared" si="246"/>
        <v>0</v>
      </c>
      <c r="DQ159" s="164">
        <f t="shared" si="246"/>
        <v>0</v>
      </c>
      <c r="DR159" s="164">
        <f t="shared" si="246"/>
        <v>0</v>
      </c>
      <c r="DS159" s="164">
        <f t="shared" si="246"/>
        <v>0</v>
      </c>
      <c r="DT159" s="164">
        <f t="shared" si="246"/>
        <v>0</v>
      </c>
      <c r="DU159" s="164">
        <f t="shared" si="246"/>
        <v>0</v>
      </c>
      <c r="DV159" s="164">
        <f t="shared" si="246"/>
        <v>0</v>
      </c>
      <c r="DW159" s="164">
        <f t="shared" si="246"/>
        <v>0</v>
      </c>
      <c r="DX159" s="164">
        <f t="shared" si="246"/>
        <v>0</v>
      </c>
      <c r="DY159" s="164">
        <f t="shared" si="246"/>
        <v>0</v>
      </c>
      <c r="DZ159" s="164">
        <f t="shared" si="246"/>
        <v>0</v>
      </c>
      <c r="EA159" s="164">
        <f t="shared" si="246"/>
        <v>0</v>
      </c>
      <c r="EB159" s="164">
        <f t="shared" si="246"/>
        <v>0</v>
      </c>
      <c r="EC159" s="164">
        <f t="shared" si="246"/>
        <v>0</v>
      </c>
      <c r="ED159" s="164">
        <f t="shared" si="246"/>
        <v>0</v>
      </c>
      <c r="EE159" s="164">
        <f t="shared" ref="EE159:FO159" si="247">SUM(EE160:EE162)</f>
        <v>0</v>
      </c>
      <c r="EF159" s="164">
        <f t="shared" si="247"/>
        <v>0</v>
      </c>
      <c r="EG159" s="164">
        <f t="shared" si="247"/>
        <v>0</v>
      </c>
      <c r="EH159" s="164">
        <f t="shared" si="247"/>
        <v>0</v>
      </c>
      <c r="EI159" s="164">
        <f t="shared" si="247"/>
        <v>0</v>
      </c>
      <c r="EJ159" s="164">
        <f t="shared" si="247"/>
        <v>0</v>
      </c>
      <c r="EK159" s="164">
        <f t="shared" si="247"/>
        <v>0</v>
      </c>
      <c r="EL159" s="164">
        <f t="shared" si="247"/>
        <v>0</v>
      </c>
      <c r="EM159" s="164">
        <f t="shared" si="247"/>
        <v>0</v>
      </c>
      <c r="EN159" s="164">
        <f t="shared" si="247"/>
        <v>0</v>
      </c>
      <c r="EO159" s="164">
        <f t="shared" si="247"/>
        <v>0</v>
      </c>
      <c r="EP159" s="164">
        <f t="shared" si="247"/>
        <v>0</v>
      </c>
      <c r="EQ159" s="164">
        <f t="shared" si="247"/>
        <v>0</v>
      </c>
      <c r="ER159" s="164">
        <f t="shared" si="247"/>
        <v>0</v>
      </c>
      <c r="ES159" s="164">
        <f t="shared" si="247"/>
        <v>0</v>
      </c>
      <c r="ET159" s="164">
        <f t="shared" si="247"/>
        <v>0</v>
      </c>
      <c r="EU159" s="164">
        <f t="shared" si="247"/>
        <v>0</v>
      </c>
      <c r="EV159" s="164">
        <f t="shared" si="247"/>
        <v>0</v>
      </c>
      <c r="EW159" s="164">
        <f t="shared" si="247"/>
        <v>0</v>
      </c>
      <c r="EX159" s="164">
        <f t="shared" si="247"/>
        <v>0</v>
      </c>
      <c r="EY159" s="164">
        <f t="shared" si="247"/>
        <v>0</v>
      </c>
      <c r="EZ159" s="164">
        <f t="shared" si="247"/>
        <v>0</v>
      </c>
      <c r="FA159" s="164">
        <f t="shared" si="247"/>
        <v>0</v>
      </c>
      <c r="FB159" s="164">
        <f t="shared" si="247"/>
        <v>0</v>
      </c>
      <c r="FC159" s="164">
        <f t="shared" si="247"/>
        <v>0</v>
      </c>
      <c r="FD159" s="164">
        <f t="shared" si="247"/>
        <v>0</v>
      </c>
      <c r="FE159" s="164">
        <f t="shared" si="247"/>
        <v>0</v>
      </c>
      <c r="FF159" s="164">
        <f t="shared" si="247"/>
        <v>0</v>
      </c>
      <c r="FG159" s="164">
        <f t="shared" si="247"/>
        <v>0</v>
      </c>
      <c r="FH159" s="164">
        <f t="shared" si="247"/>
        <v>0</v>
      </c>
      <c r="FI159" s="164">
        <f t="shared" si="247"/>
        <v>0</v>
      </c>
      <c r="FJ159" s="164">
        <f t="shared" si="247"/>
        <v>0</v>
      </c>
      <c r="FK159" s="164">
        <f t="shared" si="247"/>
        <v>0</v>
      </c>
      <c r="FL159" s="164">
        <f t="shared" si="247"/>
        <v>0</v>
      </c>
      <c r="FM159" s="164">
        <f t="shared" si="247"/>
        <v>0</v>
      </c>
      <c r="FN159" s="164">
        <f t="shared" si="247"/>
        <v>0</v>
      </c>
      <c r="FO159" s="164">
        <f t="shared" si="247"/>
        <v>0</v>
      </c>
    </row>
    <row r="160" spans="2:171" x14ac:dyDescent="0.3">
      <c r="B160" s="7" t="s">
        <v>108</v>
      </c>
      <c r="C160" s="7" t="s">
        <v>112</v>
      </c>
      <c r="D160" s="53">
        <f>SUM(F160:FO160)</f>
        <v>53712.841279886437</v>
      </c>
      <c r="F160" s="148">
        <f>IF($C$132=FALSE,F125*'Assumptions&amp;Data'!$K$106, F125*(Schedule!$O$36)*'Assumptions&amp;Data'!$K$112)</f>
        <v>0</v>
      </c>
      <c r="G160" s="148">
        <f>IF($C$132=FALSE,G125*'Assumptions&amp;Data'!$K$106, G125*(Schedule!$O$36)*'Assumptions&amp;Data'!$K$112)</f>
        <v>0</v>
      </c>
      <c r="H160" s="148">
        <f>IF($C$132=FALSE,H125*'Assumptions&amp;Data'!$K$106, H125*(Schedule!$O$36)*'Assumptions&amp;Data'!$K$112)</f>
        <v>0</v>
      </c>
      <c r="I160" s="148">
        <f>IF($C$132=FALSE,I125*'Assumptions&amp;Data'!$K$106, I125*(Schedule!$O$36)*'Assumptions&amp;Data'!$K$112)</f>
        <v>0</v>
      </c>
      <c r="J160" s="148">
        <f>IF($C$132=FALSE,J125*'Assumptions&amp;Data'!$K$106, J125*(Schedule!$O$36)*'Assumptions&amp;Data'!$K$112)</f>
        <v>0</v>
      </c>
      <c r="K160" s="148">
        <f>IF($C$132=FALSE,K125*'Assumptions&amp;Data'!$K$106, K125*(Schedule!$O$36)*'Assumptions&amp;Data'!$K$112)</f>
        <v>0</v>
      </c>
      <c r="L160" s="148">
        <f>IF($C$132=FALSE,L125*'Assumptions&amp;Data'!$K$106, L125*(Schedule!$O$36)*'Assumptions&amp;Data'!$K$112)</f>
        <v>0</v>
      </c>
      <c r="M160" s="148">
        <f>IF($C$132=FALSE,M125*'Assumptions&amp;Data'!$K$106, M125*(Schedule!$O$36)*'Assumptions&amp;Data'!$K$112)</f>
        <v>0</v>
      </c>
      <c r="N160" s="148">
        <f>IF($C$132=FALSE,N125*'Assumptions&amp;Data'!$K$106, N125*(Schedule!$O$36)*'Assumptions&amp;Data'!$K$112)</f>
        <v>1342.8210319971622</v>
      </c>
      <c r="O160" s="148">
        <f>IF($C$132=FALSE,O125*'Assumptions&amp;Data'!$K$106, O125*(Schedule!$O$36)*'Assumptions&amp;Data'!$K$112)</f>
        <v>1342.8210319971622</v>
      </c>
      <c r="P160" s="148">
        <f>IF($C$132=FALSE,P125*'Assumptions&amp;Data'!$K$106, P125*(Schedule!$O$36)*'Assumptions&amp;Data'!$K$112)</f>
        <v>1342.8210319971622</v>
      </c>
      <c r="Q160" s="148">
        <f>IF($C$132=FALSE,Q125*'Assumptions&amp;Data'!$K$106, Q125*(Schedule!$O$36)*'Assumptions&amp;Data'!$K$112)</f>
        <v>1342.8210319971622</v>
      </c>
      <c r="R160" s="148">
        <f>IF($C$132=FALSE,R125*'Assumptions&amp;Data'!$K$106, R125*(Schedule!$O$36)*'Assumptions&amp;Data'!$K$112)</f>
        <v>1342.8210319971622</v>
      </c>
      <c r="S160" s="148">
        <f>IF($C$132=FALSE,S125*'Assumptions&amp;Data'!$K$106, S125*(Schedule!$O$36)*'Assumptions&amp;Data'!$K$112)</f>
        <v>1342.8210319971622</v>
      </c>
      <c r="T160" s="148">
        <f>IF($C$132=FALSE,T125*'Assumptions&amp;Data'!$K$106, T125*(Schedule!$O$36)*'Assumptions&amp;Data'!$K$112)</f>
        <v>1342.8210319971622</v>
      </c>
      <c r="U160" s="148">
        <f>IF($C$132=FALSE,U125*'Assumptions&amp;Data'!$K$106, U125*(Schedule!$O$36)*'Assumptions&amp;Data'!$K$112)</f>
        <v>1342.8210319971622</v>
      </c>
      <c r="V160" s="148">
        <f>IF($C$132=FALSE,V125*'Assumptions&amp;Data'!$K$106, V125*(Schedule!$O$36)*'Assumptions&amp;Data'!$K$112)</f>
        <v>1342.8210319971622</v>
      </c>
      <c r="W160" s="148">
        <f>IF($C$132=FALSE,W125*'Assumptions&amp;Data'!$K$106, W125*(Schedule!$O$36)*'Assumptions&amp;Data'!$K$112)</f>
        <v>1342.8210319971622</v>
      </c>
      <c r="X160" s="148">
        <f>IF($C$132=FALSE,X125*'Assumptions&amp;Data'!$K$106, X125*(Schedule!$O$36)*'Assumptions&amp;Data'!$K$112)</f>
        <v>1342.8210319971622</v>
      </c>
      <c r="Y160" s="148">
        <f>IF($C$132=FALSE,Y125*'Assumptions&amp;Data'!$K$106, Y125*(Schedule!$O$36)*'Assumptions&amp;Data'!$K$112)</f>
        <v>1342.8210319971622</v>
      </c>
      <c r="Z160" s="148">
        <f>IF($C$132=FALSE,Z125*'Assumptions&amp;Data'!$K$106, Z125*(Schedule!$O$36)*'Assumptions&amp;Data'!$K$112)</f>
        <v>1342.8210319971622</v>
      </c>
      <c r="AA160" s="148">
        <f>IF($C$132=FALSE,AA125*'Assumptions&amp;Data'!$K$106, AA125*(Schedule!$O$36)*'Assumptions&amp;Data'!$K$112)</f>
        <v>1342.8210319971622</v>
      </c>
      <c r="AB160" s="148">
        <f>IF($C$132=FALSE,AB125*'Assumptions&amp;Data'!$K$106, AB125*(Schedule!$O$36)*'Assumptions&amp;Data'!$K$112)</f>
        <v>1611.3852383965946</v>
      </c>
      <c r="AC160" s="148">
        <f>IF($C$132=FALSE,AC125*'Assumptions&amp;Data'!$K$106, AC125*(Schedule!$O$36)*'Assumptions&amp;Data'!$K$112)</f>
        <v>1611.3852383965946</v>
      </c>
      <c r="AD160" s="148">
        <f>IF($C$132=FALSE,AD125*'Assumptions&amp;Data'!$K$106, AD125*(Schedule!$O$36)*'Assumptions&amp;Data'!$K$112)</f>
        <v>1611.3852383965946</v>
      </c>
      <c r="AE160" s="148">
        <f>IF($C$132=FALSE,AE125*'Assumptions&amp;Data'!$K$106, AE125*(Schedule!$O$36)*'Assumptions&amp;Data'!$K$112)</f>
        <v>1611.3852383965946</v>
      </c>
      <c r="AF160" s="148">
        <f>IF($C$132=FALSE,AF125*'Assumptions&amp;Data'!$K$106, AF125*(Schedule!$O$36)*'Assumptions&amp;Data'!$K$112)</f>
        <v>1611.3852383965946</v>
      </c>
      <c r="AG160" s="148">
        <f>IF($C$132=FALSE,AG125*'Assumptions&amp;Data'!$K$106, AG125*(Schedule!$O$36)*'Assumptions&amp;Data'!$K$112)</f>
        <v>1611.3852383965946</v>
      </c>
      <c r="AH160" s="148">
        <f>IF($C$132=FALSE,AH125*'Assumptions&amp;Data'!$K$106, AH125*(Schedule!$O$36)*'Assumptions&amp;Data'!$K$112)</f>
        <v>1611.3852383965946</v>
      </c>
      <c r="AI160" s="148">
        <f>IF($C$132=FALSE,AI125*'Assumptions&amp;Data'!$K$106, AI125*(Schedule!$O$36)*'Assumptions&amp;Data'!$K$112)</f>
        <v>1611.3852383965946</v>
      </c>
      <c r="AJ160" s="148">
        <f>IF($C$132=FALSE,AJ125*'Assumptions&amp;Data'!$K$106, AJ125*(Schedule!$O$36)*'Assumptions&amp;Data'!$K$112)</f>
        <v>1611.3852383965946</v>
      </c>
      <c r="AK160" s="148">
        <f>IF($C$132=FALSE,AK125*'Assumptions&amp;Data'!$K$106, AK125*(Schedule!$O$36)*'Assumptions&amp;Data'!$K$112)</f>
        <v>1611.3852383965946</v>
      </c>
      <c r="AL160" s="148">
        <f>IF($C$132=FALSE,AL125*'Assumptions&amp;Data'!$K$106, AL125*(Schedule!$O$36)*'Assumptions&amp;Data'!$K$112)</f>
        <v>1611.3852383965946</v>
      </c>
      <c r="AM160" s="148">
        <f>IF($C$132=FALSE,AM125*'Assumptions&amp;Data'!$K$106, AM125*(Schedule!$O$36)*'Assumptions&amp;Data'!$K$112)</f>
        <v>1611.3852383965946</v>
      </c>
      <c r="AN160" s="148">
        <f>IF($C$132=FALSE,AN125*'Assumptions&amp;Data'!$K$106, AN125*(Schedule!$O$36)*'Assumptions&amp;Data'!$K$112)</f>
        <v>1611.3852383965946</v>
      </c>
      <c r="AO160" s="148">
        <f>IF($C$132=FALSE,AO125*'Assumptions&amp;Data'!$K$106, AO125*(Schedule!$O$36)*'Assumptions&amp;Data'!$K$112)</f>
        <v>1611.3852383965946</v>
      </c>
      <c r="AP160" s="148">
        <f>IF($C$132=FALSE,AP125*'Assumptions&amp;Data'!$K$106, AP125*(Schedule!$O$36)*'Assumptions&amp;Data'!$K$112)</f>
        <v>2685.6420639943244</v>
      </c>
      <c r="AQ160" s="148">
        <f>IF($C$132=FALSE,AQ125*'Assumptions&amp;Data'!$K$106, AQ125*(Schedule!$O$36)*'Assumptions&amp;Data'!$K$112)</f>
        <v>2685.6420639943244</v>
      </c>
      <c r="AR160" s="148">
        <f>IF($C$132=FALSE,AR125*'Assumptions&amp;Data'!$K$106, AR125*(Schedule!$O$36)*'Assumptions&amp;Data'!$K$112)</f>
        <v>2685.6420639943244</v>
      </c>
      <c r="AS160" s="148">
        <f>IF($C$132=FALSE,AS125*'Assumptions&amp;Data'!$K$106, AS125*(Schedule!$O$36)*'Assumptions&amp;Data'!$K$112)</f>
        <v>2685.6420639943244</v>
      </c>
      <c r="AT160" s="148">
        <f>IF($C$132=FALSE,AT125*'Assumptions&amp;Data'!$K$106, AT125*(Schedule!$O$36)*'Assumptions&amp;Data'!$K$112)</f>
        <v>1611.3852383965664</v>
      </c>
      <c r="AU160" s="148">
        <f>IF($C$132=FALSE,AU125*'Assumptions&amp;Data'!$K$106, AU125*(Schedule!$O$36)*'Assumptions&amp;Data'!$K$112)</f>
        <v>0</v>
      </c>
      <c r="AV160" s="148">
        <f>IF($C$132=FALSE,AV125*'Assumptions&amp;Data'!$K$106, AV125*(Schedule!$O$36)*'Assumptions&amp;Data'!$K$112)</f>
        <v>0</v>
      </c>
      <c r="AW160" s="148">
        <f>IF($C$132=FALSE,AW125*'Assumptions&amp;Data'!$K$106, AW125*(Schedule!$O$36)*'Assumptions&amp;Data'!$K$112)</f>
        <v>0</v>
      </c>
      <c r="AX160" s="148">
        <f>IF($C$132=FALSE,AX125*'Assumptions&amp;Data'!$K$106, AX125*(Schedule!$O$36)*'Assumptions&amp;Data'!$K$112)</f>
        <v>0</v>
      </c>
      <c r="AY160" s="148">
        <f>IF($C$132=FALSE,AY125*'Assumptions&amp;Data'!$K$106, AY125*(Schedule!$O$36)*'Assumptions&amp;Data'!$K$112)</f>
        <v>0</v>
      </c>
      <c r="AZ160" s="148">
        <f>IF($C$132=FALSE,AZ125*'Assumptions&amp;Data'!$K$106, AZ125*(Schedule!$O$36)*'Assumptions&amp;Data'!$K$112)</f>
        <v>0</v>
      </c>
      <c r="BA160" s="148">
        <f>IF($C$132=FALSE,BA125*'Assumptions&amp;Data'!$K$106, BA125*(Schedule!$O$36)*'Assumptions&amp;Data'!$K$112)</f>
        <v>0</v>
      </c>
      <c r="BB160" s="148">
        <f>IF($C$132=FALSE,BB125*'Assumptions&amp;Data'!$K$106, BB125*(Schedule!$O$36)*'Assumptions&amp;Data'!$K$112)</f>
        <v>0</v>
      </c>
      <c r="BC160" s="148">
        <f>IF($C$132=FALSE,BC125*'Assumptions&amp;Data'!$K$106, BC125*(Schedule!$O$36)*'Assumptions&amp;Data'!$K$112)</f>
        <v>0</v>
      </c>
      <c r="BD160" s="148">
        <f>IF($C$132=FALSE,BD125*'Assumptions&amp;Data'!$K$106, BD125*(Schedule!$O$36)*'Assumptions&amp;Data'!$K$112)</f>
        <v>0</v>
      </c>
      <c r="BE160" s="148">
        <f>IF($C$132=FALSE,BE125*'Assumptions&amp;Data'!$K$106, BE125*(Schedule!$O$36)*'Assumptions&amp;Data'!$K$112)</f>
        <v>0</v>
      </c>
      <c r="BF160" s="148">
        <f>IF($C$132=FALSE,BF125*'Assumptions&amp;Data'!$K$106, BF125*(Schedule!$O$36)*'Assumptions&amp;Data'!$K$112)</f>
        <v>0</v>
      </c>
      <c r="BG160" s="148">
        <f>IF($C$132=FALSE,BG125*'Assumptions&amp;Data'!$K$106, BG125*(Schedule!$O$36)*'Assumptions&amp;Data'!$K$112)</f>
        <v>0</v>
      </c>
      <c r="BH160" s="148">
        <f>IF($C$132=FALSE,BH125*'Assumptions&amp;Data'!$K$106, BH125*(Schedule!$O$36)*'Assumptions&amp;Data'!$K$112)</f>
        <v>0</v>
      </c>
      <c r="BI160" s="148">
        <f>IF($C$132=FALSE,BI125*'Assumptions&amp;Data'!$K$106, BI125*(Schedule!$O$36)*'Assumptions&amp;Data'!$K$112)</f>
        <v>0</v>
      </c>
      <c r="BJ160" s="148">
        <f>IF($C$132=FALSE,BJ125*'Assumptions&amp;Data'!$K$106, BJ125*(Schedule!$O$36)*'Assumptions&amp;Data'!$K$112)</f>
        <v>0</v>
      </c>
      <c r="BK160" s="148">
        <f>IF($C$132=FALSE,BK125*'Assumptions&amp;Data'!$K$106, BK125*(Schedule!$O$36)*'Assumptions&amp;Data'!$K$112)</f>
        <v>0</v>
      </c>
      <c r="BL160" s="148">
        <f>IF($C$132=FALSE,BL125*'Assumptions&amp;Data'!$K$106, BL125*(Schedule!$O$36)*'Assumptions&amp;Data'!$K$112)</f>
        <v>0</v>
      </c>
      <c r="BM160" s="148">
        <f>IF($C$132=FALSE,BM125*'Assumptions&amp;Data'!$K$106, BM125*(Schedule!$O$36)*'Assumptions&amp;Data'!$K$112)</f>
        <v>0</v>
      </c>
      <c r="BN160" s="148">
        <f>IF($C$132=FALSE,BN125*'Assumptions&amp;Data'!$K$106, BN125*(Schedule!$O$36)*'Assumptions&amp;Data'!$K$112)</f>
        <v>0</v>
      </c>
      <c r="BO160" s="148">
        <f>IF($C$132=FALSE,BO125*'Assumptions&amp;Data'!$K$106, BO125*(Schedule!$O$36)*'Assumptions&amp;Data'!$K$112)</f>
        <v>0</v>
      </c>
      <c r="BP160" s="148">
        <f>IF($C$132=FALSE,BP125*'Assumptions&amp;Data'!$K$106, BP125*(Schedule!$O$36)*'Assumptions&amp;Data'!$K$112)</f>
        <v>0</v>
      </c>
      <c r="BQ160" s="148">
        <f>IF($C$132=FALSE,BQ125*'Assumptions&amp;Data'!$K$106, BQ125*(Schedule!$O$36)*'Assumptions&amp;Data'!$K$112)</f>
        <v>0</v>
      </c>
      <c r="BR160" s="148">
        <f>IF($C$132=FALSE,BR125*'Assumptions&amp;Data'!$K$106, BR125*(Schedule!$O$36)*'Assumptions&amp;Data'!$K$112)</f>
        <v>0</v>
      </c>
      <c r="BS160" s="148">
        <f>IF($C$132=FALSE,BS125*'Assumptions&amp;Data'!$K$106, BS125*(Schedule!$O$36)*'Assumptions&amp;Data'!$K$112)</f>
        <v>0</v>
      </c>
      <c r="BT160" s="148">
        <f>IF($C$132=FALSE,BT125*'Assumptions&amp;Data'!$K$106, BT125*(Schedule!$O$36)*'Assumptions&amp;Data'!$K$112)</f>
        <v>0</v>
      </c>
      <c r="BU160" s="148">
        <f>IF($C$132=FALSE,BU125*'Assumptions&amp;Data'!$K$106, BU125*(Schedule!$O$36)*'Assumptions&amp;Data'!$K$112)</f>
        <v>0</v>
      </c>
      <c r="BV160" s="148">
        <f>IF($C$132=FALSE,BV125*'Assumptions&amp;Data'!$K$106, BV125*(Schedule!$O$36)*'Assumptions&amp;Data'!$K$112)</f>
        <v>0</v>
      </c>
      <c r="BW160" s="148">
        <f>IF($C$132=FALSE,BW125*'Assumptions&amp;Data'!$K$106, BW125*(Schedule!$O$36)*'Assumptions&amp;Data'!$K$112)</f>
        <v>0</v>
      </c>
      <c r="BX160" s="148">
        <f>IF($C$132=FALSE,BX125*'Assumptions&amp;Data'!$K$106, BX125*(Schedule!$O$36)*'Assumptions&amp;Data'!$K$112)</f>
        <v>0</v>
      </c>
      <c r="BY160" s="148">
        <f>IF($C$132=FALSE,BY125*'Assumptions&amp;Data'!$K$106, BY125*(Schedule!$O$36)*'Assumptions&amp;Data'!$K$112)</f>
        <v>0</v>
      </c>
      <c r="BZ160" s="148">
        <f>IF($C$132=FALSE,BZ125*'Assumptions&amp;Data'!$K$106, BZ125*(Schedule!$O$36)*'Assumptions&amp;Data'!$K$112)</f>
        <v>0</v>
      </c>
      <c r="CA160" s="148">
        <f>IF($C$132=FALSE,CA125*'Assumptions&amp;Data'!$K$106, CA125*(Schedule!$O$36)*'Assumptions&amp;Data'!$K$112)</f>
        <v>0</v>
      </c>
      <c r="CB160" s="148">
        <f>IF($C$132=FALSE,CB125*'Assumptions&amp;Data'!$K$106, CB125*(Schedule!$O$36)*'Assumptions&amp;Data'!$K$112)</f>
        <v>0</v>
      </c>
      <c r="CC160" s="148">
        <f>IF($C$132=FALSE,CC125*'Assumptions&amp;Data'!$K$106, CC125*(Schedule!$O$36)*'Assumptions&amp;Data'!$K$112)</f>
        <v>0</v>
      </c>
      <c r="CD160" s="148">
        <f>IF($C$132=FALSE,CD125*'Assumptions&amp;Data'!$K$106, CD125*(Schedule!$O$36)*'Assumptions&amp;Data'!$K$112)</f>
        <v>0</v>
      </c>
      <c r="CE160" s="148">
        <f>IF($C$132=FALSE,CE125*'Assumptions&amp;Data'!$K$106, CE125*(Schedule!$O$36)*'Assumptions&amp;Data'!$K$112)</f>
        <v>0</v>
      </c>
      <c r="CF160" s="148">
        <f>IF($C$132=FALSE,CF125*'Assumptions&amp;Data'!$K$106, CF125*(Schedule!$O$36)*'Assumptions&amp;Data'!$K$112)</f>
        <v>0</v>
      </c>
      <c r="CG160" s="148">
        <f>IF($C$132=FALSE,CG125*'Assumptions&amp;Data'!$K$106, CG125*(Schedule!$O$36)*'Assumptions&amp;Data'!$K$112)</f>
        <v>0</v>
      </c>
      <c r="CH160" s="148">
        <f>IF($C$132=FALSE,CH125*'Assumptions&amp;Data'!$K$106, CH125*(Schedule!$O$36)*'Assumptions&amp;Data'!$K$112)</f>
        <v>0</v>
      </c>
      <c r="CI160" s="148">
        <f>IF($C$132=FALSE,CI125*'Assumptions&amp;Data'!$K$106, CI125*(Schedule!$O$36)*'Assumptions&amp;Data'!$K$112)</f>
        <v>0</v>
      </c>
      <c r="CJ160" s="148">
        <f>IF($C$132=FALSE,CJ125*'Assumptions&amp;Data'!$K$106, CJ125*(Schedule!$O$36)*'Assumptions&amp;Data'!$K$112)</f>
        <v>0</v>
      </c>
      <c r="CK160" s="148">
        <f>IF($C$132=FALSE,CK125*'Assumptions&amp;Data'!$K$106, CK125*(Schedule!$O$36)*'Assumptions&amp;Data'!$K$112)</f>
        <v>0</v>
      </c>
      <c r="CL160" s="148">
        <f>IF($C$132=FALSE,CL125*'Assumptions&amp;Data'!$K$106, CL125*(Schedule!$O$36)*'Assumptions&amp;Data'!$K$112)</f>
        <v>0</v>
      </c>
      <c r="CM160" s="148">
        <f>IF($C$132=FALSE,CM125*'Assumptions&amp;Data'!$K$106, CM125*(Schedule!$O$36)*'Assumptions&amp;Data'!$K$112)</f>
        <v>0</v>
      </c>
      <c r="CN160" s="148">
        <f>IF($C$132=FALSE,CN125*'Assumptions&amp;Data'!$K$106, CN125*(Schedule!$O$36)*'Assumptions&amp;Data'!$K$112)</f>
        <v>0</v>
      </c>
      <c r="CO160" s="148">
        <f>IF($C$132=FALSE,CO125*'Assumptions&amp;Data'!$K$106, CO125*(Schedule!$O$36)*'Assumptions&amp;Data'!$K$112)</f>
        <v>0</v>
      </c>
      <c r="CP160" s="148">
        <f>IF($C$132=FALSE,CP125*'Assumptions&amp;Data'!$K$106, CP125*(Schedule!$O$36)*'Assumptions&amp;Data'!$K$112)</f>
        <v>0</v>
      </c>
      <c r="CQ160" s="148">
        <f>IF($C$132=FALSE,CQ125*'Assumptions&amp;Data'!$K$106, CQ125*(Schedule!$O$36)*'Assumptions&amp;Data'!$K$112)</f>
        <v>0</v>
      </c>
      <c r="CR160" s="148">
        <f>IF($C$132=FALSE,CR125*'Assumptions&amp;Data'!$K$106, CR125*(Schedule!$O$36)*'Assumptions&amp;Data'!$K$112)</f>
        <v>0</v>
      </c>
      <c r="CS160" s="148">
        <f>IF($C$132=FALSE,CS125*'Assumptions&amp;Data'!$K$106, CS125*(Schedule!$O$36)*'Assumptions&amp;Data'!$K$112)</f>
        <v>0</v>
      </c>
      <c r="CT160" s="148">
        <f>IF($C$132=FALSE,CT125*'Assumptions&amp;Data'!$K$106, CT125*(Schedule!$O$36)*'Assumptions&amp;Data'!$K$112)</f>
        <v>0</v>
      </c>
      <c r="CU160" s="148">
        <f>IF($C$132=FALSE,CU125*'Assumptions&amp;Data'!$K$106, CU125*(Schedule!$O$36)*'Assumptions&amp;Data'!$K$112)</f>
        <v>0</v>
      </c>
      <c r="CV160" s="148">
        <f>IF($C$132=FALSE,CV125*'Assumptions&amp;Data'!$K$106, CV125*(Schedule!$O$36)*'Assumptions&amp;Data'!$K$112)</f>
        <v>0</v>
      </c>
      <c r="CW160" s="148">
        <f>IF($C$132=FALSE,CW125*'Assumptions&amp;Data'!$K$106, CW125*(Schedule!$O$36)*'Assumptions&amp;Data'!$K$112)</f>
        <v>0</v>
      </c>
      <c r="CX160" s="148">
        <f>IF($C$132=FALSE,CX125*'Assumptions&amp;Data'!$K$106, CX125*(Schedule!$O$36)*'Assumptions&amp;Data'!$K$112)</f>
        <v>0</v>
      </c>
      <c r="CY160" s="148">
        <f>IF($C$132=FALSE,CY125*'Assumptions&amp;Data'!$K$106, CY125*(Schedule!$O$36)*'Assumptions&amp;Data'!$K$112)</f>
        <v>0</v>
      </c>
      <c r="CZ160" s="148">
        <f>IF($C$132=FALSE,CZ125*'Assumptions&amp;Data'!$K$106, CZ125*(Schedule!$O$36)*'Assumptions&amp;Data'!$K$112)</f>
        <v>0</v>
      </c>
      <c r="DA160" s="148">
        <f>IF($C$132=FALSE,DA125*'Assumptions&amp;Data'!$K$106, DA125*(Schedule!$O$36)*'Assumptions&amp;Data'!$K$112)</f>
        <v>0</v>
      </c>
      <c r="DB160" s="148">
        <f>IF($C$132=FALSE,DB125*'Assumptions&amp;Data'!$K$106, DB125*(Schedule!$O$36)*'Assumptions&amp;Data'!$K$112)</f>
        <v>0</v>
      </c>
      <c r="DC160" s="148">
        <f>IF($C$132=FALSE,DC125*'Assumptions&amp;Data'!$K$106, DC125*(Schedule!$O$36)*'Assumptions&amp;Data'!$K$112)</f>
        <v>0</v>
      </c>
      <c r="DD160" s="148">
        <f>IF($C$132=FALSE,DD125*'Assumptions&amp;Data'!$K$106, DD125*(Schedule!$O$36)*'Assumptions&amp;Data'!$K$112)</f>
        <v>0</v>
      </c>
      <c r="DE160" s="148">
        <f>IF($C$132=FALSE,DE125*'Assumptions&amp;Data'!$K$106, DE125*(Schedule!$O$36)*'Assumptions&amp;Data'!$K$112)</f>
        <v>0</v>
      </c>
      <c r="DF160" s="148">
        <f>IF($C$132=FALSE,DF125*'Assumptions&amp;Data'!$K$106, DF125*(Schedule!$O$36)*'Assumptions&amp;Data'!$K$112)</f>
        <v>0</v>
      </c>
      <c r="DG160" s="148">
        <f>IF($C$132=FALSE,DG125*'Assumptions&amp;Data'!$K$106, DG125*(Schedule!$O$36)*'Assumptions&amp;Data'!$K$112)</f>
        <v>0</v>
      </c>
      <c r="DH160" s="148">
        <f>IF($C$132=FALSE,DH125*'Assumptions&amp;Data'!$K$106, DH125*(Schedule!$O$36)*'Assumptions&amp;Data'!$K$112)</f>
        <v>0</v>
      </c>
      <c r="DI160" s="148">
        <f>IF($C$132=FALSE,DI125*'Assumptions&amp;Data'!$K$106, DI125*(Schedule!$O$36)*'Assumptions&amp;Data'!$K$112)</f>
        <v>0</v>
      </c>
      <c r="DJ160" s="148">
        <f>IF($C$132=FALSE,DJ125*'Assumptions&amp;Data'!$K$106, DJ125*(Schedule!$O$36)*'Assumptions&amp;Data'!$K$112)</f>
        <v>0</v>
      </c>
      <c r="DK160" s="148">
        <f>IF($C$132=FALSE,DK125*'Assumptions&amp;Data'!$K$106, DK125*(Schedule!$O$36)*'Assumptions&amp;Data'!$K$112)</f>
        <v>0</v>
      </c>
      <c r="DL160" s="148">
        <f>IF($C$132=FALSE,DL125*'Assumptions&amp;Data'!$K$106, DL125*(Schedule!$O$36)*'Assumptions&amp;Data'!$K$112)</f>
        <v>0</v>
      </c>
      <c r="DM160" s="148">
        <f>IF($C$132=FALSE,DM125*'Assumptions&amp;Data'!$K$106, DM125*(Schedule!$O$36)*'Assumptions&amp;Data'!$K$112)</f>
        <v>0</v>
      </c>
      <c r="DN160" s="148">
        <f>IF($C$132=FALSE,DN125*'Assumptions&amp;Data'!$K$106, DN125*(Schedule!$O$36)*'Assumptions&amp;Data'!$K$112)</f>
        <v>0</v>
      </c>
      <c r="DO160" s="148">
        <f>IF($C$132=FALSE,DO125*'Assumptions&amp;Data'!$K$106, DO125*(Schedule!$O$36)*'Assumptions&amp;Data'!$K$112)</f>
        <v>0</v>
      </c>
      <c r="DP160" s="148">
        <f>IF($C$132=FALSE,DP125*'Assumptions&amp;Data'!$K$106, DP125*(Schedule!$O$36)*'Assumptions&amp;Data'!$K$112)</f>
        <v>0</v>
      </c>
      <c r="DQ160" s="148">
        <f>IF($C$132=FALSE,DQ125*'Assumptions&amp;Data'!$K$106, DQ125*(Schedule!$O$36)*'Assumptions&amp;Data'!$K$112)</f>
        <v>0</v>
      </c>
      <c r="DR160" s="148">
        <f>IF($C$132=FALSE,DR125*'Assumptions&amp;Data'!$K$106, DR125*(Schedule!$O$36)*'Assumptions&amp;Data'!$K$112)</f>
        <v>0</v>
      </c>
      <c r="DS160" s="148">
        <f>IF($C$132=FALSE,DS125*'Assumptions&amp;Data'!$K$106, DS125*(Schedule!$O$36)*'Assumptions&amp;Data'!$K$112)</f>
        <v>0</v>
      </c>
      <c r="DT160" s="148">
        <f>IF($C$132=FALSE,DT125*'Assumptions&amp;Data'!$K$106, DT125*(Schedule!$O$36)*'Assumptions&amp;Data'!$K$112)</f>
        <v>0</v>
      </c>
      <c r="DU160" s="148">
        <f>IF($C$132=FALSE,DU125*'Assumptions&amp;Data'!$K$106, DU125*(Schedule!$O$36)*'Assumptions&amp;Data'!$K$112)</f>
        <v>0</v>
      </c>
      <c r="DV160" s="148">
        <f>IF($C$132=FALSE,DV125*'Assumptions&amp;Data'!$K$106, DV125*(Schedule!$O$36)*'Assumptions&amp;Data'!$K$112)</f>
        <v>0</v>
      </c>
      <c r="DW160" s="148">
        <f>IF($C$132=FALSE,DW125*'Assumptions&amp;Data'!$K$106, DW125*(Schedule!$O$36)*'Assumptions&amp;Data'!$K$112)</f>
        <v>0</v>
      </c>
      <c r="DX160" s="148">
        <f>IF($C$132=FALSE,DX125*'Assumptions&amp;Data'!$K$106, DX125*(Schedule!$O$36)*'Assumptions&amp;Data'!$K$112)</f>
        <v>0</v>
      </c>
      <c r="DY160" s="148">
        <f>IF($C$132=FALSE,DY125*'Assumptions&amp;Data'!$K$106, DY125*(Schedule!$O$36)*'Assumptions&amp;Data'!$K$112)</f>
        <v>0</v>
      </c>
      <c r="DZ160" s="148">
        <f>IF($C$132=FALSE,DZ125*'Assumptions&amp;Data'!$K$106, DZ125*(Schedule!$O$36)*'Assumptions&amp;Data'!$K$112)</f>
        <v>0</v>
      </c>
      <c r="EA160" s="148">
        <f>IF($C$132=FALSE,EA125*'Assumptions&amp;Data'!$K$106, EA125*(Schedule!$O$36)*'Assumptions&amp;Data'!$K$112)</f>
        <v>0</v>
      </c>
      <c r="EB160" s="148">
        <f>IF($C$132=FALSE,EB125*'Assumptions&amp;Data'!$K$106, EB125*(Schedule!$O$36)*'Assumptions&amp;Data'!$K$112)</f>
        <v>0</v>
      </c>
      <c r="EC160" s="148">
        <f>IF($C$132=FALSE,EC125*'Assumptions&amp;Data'!$K$106, EC125*(Schedule!$O$36)*'Assumptions&amp;Data'!$K$112)</f>
        <v>0</v>
      </c>
      <c r="ED160" s="148">
        <f>IF($C$132=FALSE,ED125*'Assumptions&amp;Data'!$K$106, ED125*(Schedule!$O$36)*'Assumptions&amp;Data'!$K$112)</f>
        <v>0</v>
      </c>
      <c r="EE160" s="148">
        <f>IF($C$132=FALSE,EE125*'Assumptions&amp;Data'!$K$106, EE125*(Schedule!$O$36)*'Assumptions&amp;Data'!$K$112)</f>
        <v>0</v>
      </c>
      <c r="EF160" s="148">
        <f>IF($C$132=FALSE,EF125*'Assumptions&amp;Data'!$K$106, EF125*(Schedule!$O$36)*'Assumptions&amp;Data'!$K$112)</f>
        <v>0</v>
      </c>
      <c r="EG160" s="148">
        <f>IF($C$132=FALSE,EG125*'Assumptions&amp;Data'!$K$106, EG125*(Schedule!$O$36)*'Assumptions&amp;Data'!$K$112)</f>
        <v>0</v>
      </c>
      <c r="EH160" s="148">
        <f>IF($C$132=FALSE,EH125*'Assumptions&amp;Data'!$K$106, EH125*(Schedule!$O$36)*'Assumptions&amp;Data'!$K$112)</f>
        <v>0</v>
      </c>
      <c r="EI160" s="148">
        <f>IF($C$132=FALSE,EI125*'Assumptions&amp;Data'!$K$106, EI125*(Schedule!$O$36)*'Assumptions&amp;Data'!$K$112)</f>
        <v>0</v>
      </c>
      <c r="EJ160" s="148">
        <f>IF($C$132=FALSE,EJ125*'Assumptions&amp;Data'!$K$106, EJ125*(Schedule!$O$36)*'Assumptions&amp;Data'!$K$112)</f>
        <v>0</v>
      </c>
      <c r="EK160" s="148">
        <f>IF($C$132=FALSE,EK125*'Assumptions&amp;Data'!$K$106, EK125*(Schedule!$O$36)*'Assumptions&amp;Data'!$K$112)</f>
        <v>0</v>
      </c>
      <c r="EL160" s="148">
        <f>IF($C$132=FALSE,EL125*'Assumptions&amp;Data'!$K$106, EL125*(Schedule!$O$36)*'Assumptions&amp;Data'!$K$112)</f>
        <v>0</v>
      </c>
      <c r="EM160" s="148">
        <f>IF($C$132=FALSE,EM125*'Assumptions&amp;Data'!$K$106, EM125*(Schedule!$O$36)*'Assumptions&amp;Data'!$K$112)</f>
        <v>0</v>
      </c>
      <c r="EN160" s="148">
        <f>IF($C$132=FALSE,EN125*'Assumptions&amp;Data'!$K$106, EN125*(Schedule!$O$36)*'Assumptions&amp;Data'!$K$112)</f>
        <v>0</v>
      </c>
      <c r="EO160" s="148">
        <f>IF($C$132=FALSE,EO125*'Assumptions&amp;Data'!$K$106, EO125*(Schedule!$O$36)*'Assumptions&amp;Data'!$K$112)</f>
        <v>0</v>
      </c>
      <c r="EP160" s="148">
        <f>IF($C$132=FALSE,EP125*'Assumptions&amp;Data'!$K$106, EP125*(Schedule!$O$36)*'Assumptions&amp;Data'!$K$112)</f>
        <v>0</v>
      </c>
      <c r="EQ160" s="148">
        <f>IF($C$132=FALSE,EQ125*'Assumptions&amp;Data'!$K$106, EQ125*(Schedule!$O$36)*'Assumptions&amp;Data'!$K$112)</f>
        <v>0</v>
      </c>
      <c r="ER160" s="148">
        <f>IF($C$132=FALSE,ER125*'Assumptions&amp;Data'!$K$106, ER125*(Schedule!$O$36)*'Assumptions&amp;Data'!$K$112)</f>
        <v>0</v>
      </c>
      <c r="ES160" s="148">
        <f>IF($C$132=FALSE,ES125*'Assumptions&amp;Data'!$K$106, ES125*(Schedule!$O$36)*'Assumptions&amp;Data'!$K$112)</f>
        <v>0</v>
      </c>
      <c r="ET160" s="148">
        <f>IF($C$132=FALSE,ET125*'Assumptions&amp;Data'!$K$106, ET125*(Schedule!$O$36)*'Assumptions&amp;Data'!$K$112)</f>
        <v>0</v>
      </c>
      <c r="EU160" s="148">
        <f>IF($C$132=FALSE,EU125*'Assumptions&amp;Data'!$K$106, EU125*(Schedule!$O$36)*'Assumptions&amp;Data'!$K$112)</f>
        <v>0</v>
      </c>
      <c r="EV160" s="148">
        <f>IF($C$132=FALSE,EV125*'Assumptions&amp;Data'!$K$106, EV125*(Schedule!$O$36)*'Assumptions&amp;Data'!$K$112)</f>
        <v>0</v>
      </c>
      <c r="EW160" s="148">
        <f>IF($C$132=FALSE,EW125*'Assumptions&amp;Data'!$K$106, EW125*(Schedule!$O$36)*'Assumptions&amp;Data'!$K$112)</f>
        <v>0</v>
      </c>
      <c r="EX160" s="148">
        <f>IF($C$132=FALSE,EX125*'Assumptions&amp;Data'!$K$106, EX125*(Schedule!$O$36)*'Assumptions&amp;Data'!$K$112)</f>
        <v>0</v>
      </c>
      <c r="EY160" s="148">
        <f>IF($C$132=FALSE,EY125*'Assumptions&amp;Data'!$K$106, EY125*(Schedule!$O$36)*'Assumptions&amp;Data'!$K$112)</f>
        <v>0</v>
      </c>
      <c r="EZ160" s="148">
        <f>IF($C$132=FALSE,EZ125*'Assumptions&amp;Data'!$K$106, EZ125*(Schedule!$O$36)*'Assumptions&amp;Data'!$K$112)</f>
        <v>0</v>
      </c>
      <c r="FA160" s="148">
        <f>IF($C$132=FALSE,FA125*'Assumptions&amp;Data'!$K$106, FA125*(Schedule!$O$36)*'Assumptions&amp;Data'!$K$112)</f>
        <v>0</v>
      </c>
      <c r="FB160" s="148">
        <f>IF($C$132=FALSE,FB125*'Assumptions&amp;Data'!$K$106, FB125*(Schedule!$O$36)*'Assumptions&amp;Data'!$K$112)</f>
        <v>0</v>
      </c>
      <c r="FC160" s="148">
        <f>IF($C$132=FALSE,FC125*'Assumptions&amp;Data'!$K$106, FC125*(Schedule!$O$36)*'Assumptions&amp;Data'!$K$112)</f>
        <v>0</v>
      </c>
      <c r="FD160" s="148">
        <f>IF($C$132=FALSE,FD125*'Assumptions&amp;Data'!$K$106, FD125*(Schedule!$O$36)*'Assumptions&amp;Data'!$K$112)</f>
        <v>0</v>
      </c>
      <c r="FE160" s="148">
        <f>IF($C$132=FALSE,FE125*'Assumptions&amp;Data'!$K$106, FE125*(Schedule!$O$36)*'Assumptions&amp;Data'!$K$112)</f>
        <v>0</v>
      </c>
      <c r="FF160" s="148">
        <f>IF($C$132=FALSE,FF125*'Assumptions&amp;Data'!$K$106, FF125*(Schedule!$O$36)*'Assumptions&amp;Data'!$K$112)</f>
        <v>0</v>
      </c>
      <c r="FG160" s="148">
        <f>IF($C$132=FALSE,FG125*'Assumptions&amp;Data'!$K$106, FG125*(Schedule!$O$36)*'Assumptions&amp;Data'!$K$112)</f>
        <v>0</v>
      </c>
      <c r="FH160" s="148">
        <f>IF($C$132=FALSE,FH125*'Assumptions&amp;Data'!$K$106, FH125*(Schedule!$O$36)*'Assumptions&amp;Data'!$K$112)</f>
        <v>0</v>
      </c>
      <c r="FI160" s="148">
        <f>IF($C$132=FALSE,FI125*'Assumptions&amp;Data'!$K$106, FI125*(Schedule!$O$36)*'Assumptions&amp;Data'!$K$112)</f>
        <v>0</v>
      </c>
      <c r="FJ160" s="148">
        <f>IF($C$132=FALSE,FJ125*'Assumptions&amp;Data'!$K$106, FJ125*(Schedule!$O$36)*'Assumptions&amp;Data'!$K$112)</f>
        <v>0</v>
      </c>
      <c r="FK160" s="148">
        <f>IF($C$132=FALSE,FK125*'Assumptions&amp;Data'!$K$106, FK125*(Schedule!$O$36)*'Assumptions&amp;Data'!$K$112)</f>
        <v>0</v>
      </c>
      <c r="FL160" s="148">
        <f>IF($C$132=FALSE,FL125*'Assumptions&amp;Data'!$K$106, FL125*(Schedule!$O$36)*'Assumptions&amp;Data'!$K$112)</f>
        <v>0</v>
      </c>
      <c r="FM160" s="148">
        <f>IF($C$132=FALSE,FM125*'Assumptions&amp;Data'!$K$106, FM125*(Schedule!$O$36)*'Assumptions&amp;Data'!$K$112)</f>
        <v>0</v>
      </c>
      <c r="FN160" s="148">
        <f>IF($C$132=FALSE,FN125*'Assumptions&amp;Data'!$K$106, FN125*(Schedule!$O$36)*'Assumptions&amp;Data'!$K$112)</f>
        <v>0</v>
      </c>
      <c r="FO160" s="148">
        <f>IF($C$132=FALSE,FO125*'Assumptions&amp;Data'!$K$106, FO125*(Schedule!$O$36)*'Assumptions&amp;Data'!$K$112)</f>
        <v>0</v>
      </c>
    </row>
    <row r="161" spans="2:171" x14ac:dyDescent="0.3">
      <c r="B161" s="7" t="s">
        <v>109</v>
      </c>
      <c r="C161" s="7" t="s">
        <v>112</v>
      </c>
      <c r="D161" s="53">
        <f t="shared" ref="D161:D162" si="248">SUM(F161:FO161)</f>
        <v>64455.409535863757</v>
      </c>
      <c r="F161" s="148">
        <f>IF($C$132=FALSE,F126*'Assumptions&amp;Data'!$K$107, F126*(Schedule!$O$36)*'Assumptions&amp;Data'!$K$113)</f>
        <v>0</v>
      </c>
      <c r="G161" s="148">
        <f>IF($C$132=FALSE,G126*'Assumptions&amp;Data'!$K$107, G126*(Schedule!$O$36)*'Assumptions&amp;Data'!$K$113)</f>
        <v>0</v>
      </c>
      <c r="H161" s="148">
        <f>IF($C$132=FALSE,H126*'Assumptions&amp;Data'!$K$107, H126*(Schedule!$O$36)*'Assumptions&amp;Data'!$K$113)</f>
        <v>0</v>
      </c>
      <c r="I161" s="148">
        <f>IF($C$132=FALSE,I126*'Assumptions&amp;Data'!$K$107, I126*(Schedule!$O$36)*'Assumptions&amp;Data'!$K$113)</f>
        <v>0</v>
      </c>
      <c r="J161" s="148">
        <f>IF($C$132=FALSE,J126*'Assumptions&amp;Data'!$K$107, J126*(Schedule!$O$36)*'Assumptions&amp;Data'!$K$113)</f>
        <v>0</v>
      </c>
      <c r="K161" s="148">
        <f>IF($C$132=FALSE,K126*'Assumptions&amp;Data'!$K$107, K126*(Schedule!$O$36)*'Assumptions&amp;Data'!$K$113)</f>
        <v>0</v>
      </c>
      <c r="L161" s="148">
        <f>IF($C$132=FALSE,L126*'Assumptions&amp;Data'!$K$107, L126*(Schedule!$O$36)*'Assumptions&amp;Data'!$K$113)</f>
        <v>0</v>
      </c>
      <c r="M161" s="148">
        <f>IF($C$132=FALSE,M126*'Assumptions&amp;Data'!$K$107, M126*(Schedule!$O$36)*'Assumptions&amp;Data'!$K$113)</f>
        <v>0</v>
      </c>
      <c r="N161" s="148">
        <f>IF($C$132=FALSE,N126*'Assumptions&amp;Data'!$K$107, N126*(Schedule!$O$36)*'Assumptions&amp;Data'!$K$113)</f>
        <v>0</v>
      </c>
      <c r="O161" s="148">
        <f>IF($C$132=FALSE,O126*'Assumptions&amp;Data'!$K$107, O126*(Schedule!$O$36)*'Assumptions&amp;Data'!$K$113)</f>
        <v>0</v>
      </c>
      <c r="P161" s="148">
        <f>IF($C$132=FALSE,P126*'Assumptions&amp;Data'!$K$107, P126*(Schedule!$O$36)*'Assumptions&amp;Data'!$K$113)</f>
        <v>0</v>
      </c>
      <c r="Q161" s="148">
        <f>IF($C$132=FALSE,Q126*'Assumptions&amp;Data'!$K$107, Q126*(Schedule!$O$36)*'Assumptions&amp;Data'!$K$113)</f>
        <v>0</v>
      </c>
      <c r="R161" s="148">
        <f>IF($C$132=FALSE,R126*'Assumptions&amp;Data'!$K$107, R126*(Schedule!$O$36)*'Assumptions&amp;Data'!$K$113)</f>
        <v>0</v>
      </c>
      <c r="S161" s="148">
        <f>IF($C$132=FALSE,S126*'Assumptions&amp;Data'!$K$107, S126*(Schedule!$O$36)*'Assumptions&amp;Data'!$K$113)</f>
        <v>0</v>
      </c>
      <c r="T161" s="148">
        <f>IF($C$132=FALSE,T126*'Assumptions&amp;Data'!$K$107, T126*(Schedule!$O$36)*'Assumptions&amp;Data'!$K$113)</f>
        <v>0</v>
      </c>
      <c r="U161" s="148">
        <f>IF($C$132=FALSE,U126*'Assumptions&amp;Data'!$K$107, U126*(Schedule!$O$36)*'Assumptions&amp;Data'!$K$113)</f>
        <v>0</v>
      </c>
      <c r="V161" s="148">
        <f>IF($C$132=FALSE,V126*'Assumptions&amp;Data'!$K$107, V126*(Schedule!$O$36)*'Assumptions&amp;Data'!$K$113)</f>
        <v>0</v>
      </c>
      <c r="W161" s="148">
        <f>IF($C$132=FALSE,W126*'Assumptions&amp;Data'!$K$107, W126*(Schedule!$O$36)*'Assumptions&amp;Data'!$K$113)</f>
        <v>0</v>
      </c>
      <c r="X161" s="148">
        <f>IF($C$132=FALSE,X126*'Assumptions&amp;Data'!$K$107, X126*(Schedule!$O$36)*'Assumptions&amp;Data'!$K$113)</f>
        <v>0</v>
      </c>
      <c r="Y161" s="148">
        <f>IF($C$132=FALSE,Y126*'Assumptions&amp;Data'!$K$107, Y126*(Schedule!$O$36)*'Assumptions&amp;Data'!$K$113)</f>
        <v>0</v>
      </c>
      <c r="Z161" s="148">
        <f>IF($C$132=FALSE,Z126*'Assumptions&amp;Data'!$K$107, Z126*(Schedule!$O$36)*'Assumptions&amp;Data'!$K$113)</f>
        <v>1611.3852383965948</v>
      </c>
      <c r="AA161" s="148">
        <f>IF($C$132=FALSE,AA126*'Assumptions&amp;Data'!$K$107, AA126*(Schedule!$O$36)*'Assumptions&amp;Data'!$K$113)</f>
        <v>1611.3852383965948</v>
      </c>
      <c r="AB161" s="148">
        <f>IF($C$132=FALSE,AB126*'Assumptions&amp;Data'!$K$107, AB126*(Schedule!$O$36)*'Assumptions&amp;Data'!$K$113)</f>
        <v>1611.3852383965948</v>
      </c>
      <c r="AC161" s="148">
        <f>IF($C$132=FALSE,AC126*'Assumptions&amp;Data'!$K$107, AC126*(Schedule!$O$36)*'Assumptions&amp;Data'!$K$113)</f>
        <v>1611.3852383965948</v>
      </c>
      <c r="AD161" s="148">
        <f>IF($C$132=FALSE,AD126*'Assumptions&amp;Data'!$K$107, AD126*(Schedule!$O$36)*'Assumptions&amp;Data'!$K$113)</f>
        <v>1611.3852383965948</v>
      </c>
      <c r="AE161" s="148">
        <f>IF($C$132=FALSE,AE126*'Assumptions&amp;Data'!$K$107, AE126*(Schedule!$O$36)*'Assumptions&amp;Data'!$K$113)</f>
        <v>1611.3852383965948</v>
      </c>
      <c r="AF161" s="148">
        <f>IF($C$132=FALSE,AF126*'Assumptions&amp;Data'!$K$107, AF126*(Schedule!$O$36)*'Assumptions&amp;Data'!$K$113)</f>
        <v>1611.3852383965948</v>
      </c>
      <c r="AG161" s="148">
        <f>IF($C$132=FALSE,AG126*'Assumptions&amp;Data'!$K$107, AG126*(Schedule!$O$36)*'Assumptions&amp;Data'!$K$113)</f>
        <v>1611.3852383965948</v>
      </c>
      <c r="AH161" s="148">
        <f>IF($C$132=FALSE,AH126*'Assumptions&amp;Data'!$K$107, AH126*(Schedule!$O$36)*'Assumptions&amp;Data'!$K$113)</f>
        <v>1611.3852383965948</v>
      </c>
      <c r="AI161" s="148">
        <f>IF($C$132=FALSE,AI126*'Assumptions&amp;Data'!$K$107, AI126*(Schedule!$O$36)*'Assumptions&amp;Data'!$K$113)</f>
        <v>1611.3852383965948</v>
      </c>
      <c r="AJ161" s="148">
        <f>IF($C$132=FALSE,AJ126*'Assumptions&amp;Data'!$K$107, AJ126*(Schedule!$O$36)*'Assumptions&amp;Data'!$K$113)</f>
        <v>1611.3852383965948</v>
      </c>
      <c r="AK161" s="148">
        <f>IF($C$132=FALSE,AK126*'Assumptions&amp;Data'!$K$107, AK126*(Schedule!$O$36)*'Assumptions&amp;Data'!$K$113)</f>
        <v>1611.3852383965948</v>
      </c>
      <c r="AL161" s="148">
        <f>IF($C$132=FALSE,AL126*'Assumptions&amp;Data'!$K$107, AL126*(Schedule!$O$36)*'Assumptions&amp;Data'!$K$113)</f>
        <v>1611.3852383965948</v>
      </c>
      <c r="AM161" s="148">
        <f>IF($C$132=FALSE,AM126*'Assumptions&amp;Data'!$K$107, AM126*(Schedule!$O$36)*'Assumptions&amp;Data'!$K$113)</f>
        <v>1611.3852383965948</v>
      </c>
      <c r="AN161" s="148">
        <f>IF($C$132=FALSE,AN126*'Assumptions&amp;Data'!$K$107, AN126*(Schedule!$O$36)*'Assumptions&amp;Data'!$K$113)</f>
        <v>1933.6622860759135</v>
      </c>
      <c r="AO161" s="148">
        <f>IF($C$132=FALSE,AO126*'Assumptions&amp;Data'!$K$107, AO126*(Schedule!$O$36)*'Assumptions&amp;Data'!$K$113)</f>
        <v>1933.6622860759135</v>
      </c>
      <c r="AP161" s="148">
        <f>IF($C$132=FALSE,AP126*'Assumptions&amp;Data'!$K$107, AP126*(Schedule!$O$36)*'Assumptions&amp;Data'!$K$113)</f>
        <v>1933.6622860759135</v>
      </c>
      <c r="AQ161" s="148">
        <f>IF($C$132=FALSE,AQ126*'Assumptions&amp;Data'!$K$107, AQ126*(Schedule!$O$36)*'Assumptions&amp;Data'!$K$113)</f>
        <v>1933.6622860759135</v>
      </c>
      <c r="AR161" s="148">
        <f>IF($C$132=FALSE,AR126*'Assumptions&amp;Data'!$K$107, AR126*(Schedule!$O$36)*'Assumptions&amp;Data'!$K$113)</f>
        <v>1933.6622860759135</v>
      </c>
      <c r="AS161" s="148">
        <f>IF($C$132=FALSE,AS126*'Assumptions&amp;Data'!$K$107, AS126*(Schedule!$O$36)*'Assumptions&amp;Data'!$K$113)</f>
        <v>1933.6622860759135</v>
      </c>
      <c r="AT161" s="148">
        <f>IF($C$132=FALSE,AT126*'Assumptions&amp;Data'!$K$107, AT126*(Schedule!$O$36)*'Assumptions&amp;Data'!$K$113)</f>
        <v>1933.6622860759135</v>
      </c>
      <c r="AU161" s="148">
        <f>IF($C$132=FALSE,AU126*'Assumptions&amp;Data'!$K$107, AU126*(Schedule!$O$36)*'Assumptions&amp;Data'!$K$113)</f>
        <v>1933.6622860759135</v>
      </c>
      <c r="AV161" s="148">
        <f>IF($C$132=FALSE,AV126*'Assumptions&amp;Data'!$K$107, AV126*(Schedule!$O$36)*'Assumptions&amp;Data'!$K$113)</f>
        <v>1933.6622860759135</v>
      </c>
      <c r="AW161" s="148">
        <f>IF($C$132=FALSE,AW126*'Assumptions&amp;Data'!$K$107, AW126*(Schedule!$O$36)*'Assumptions&amp;Data'!$K$113)</f>
        <v>1933.6622860759135</v>
      </c>
      <c r="AX161" s="148">
        <f>IF($C$132=FALSE,AX126*'Assumptions&amp;Data'!$K$107, AX126*(Schedule!$O$36)*'Assumptions&amp;Data'!$K$113)</f>
        <v>1933.6622860759135</v>
      </c>
      <c r="AY161" s="148">
        <f>IF($C$132=FALSE,AY126*'Assumptions&amp;Data'!$K$107, AY126*(Schedule!$O$36)*'Assumptions&amp;Data'!$K$113)</f>
        <v>1933.6622860759135</v>
      </c>
      <c r="AZ161" s="148">
        <f>IF($C$132=FALSE,AZ126*'Assumptions&amp;Data'!$K$107, AZ126*(Schedule!$O$36)*'Assumptions&amp;Data'!$K$113)</f>
        <v>1933.6622860759135</v>
      </c>
      <c r="BA161" s="148">
        <f>IF($C$132=FALSE,BA126*'Assumptions&amp;Data'!$K$107, BA126*(Schedule!$O$36)*'Assumptions&amp;Data'!$K$113)</f>
        <v>1933.6622860759135</v>
      </c>
      <c r="BB161" s="148">
        <f>IF($C$132=FALSE,BB126*'Assumptions&amp;Data'!$K$107, BB126*(Schedule!$O$36)*'Assumptions&amp;Data'!$K$113)</f>
        <v>3222.7704767931896</v>
      </c>
      <c r="BC161" s="148">
        <f>IF($C$132=FALSE,BC126*'Assumptions&amp;Data'!$K$107, BC126*(Schedule!$O$36)*'Assumptions&amp;Data'!$K$113)</f>
        <v>3222.7704767931896</v>
      </c>
      <c r="BD161" s="148">
        <f>IF($C$132=FALSE,BD126*'Assumptions&amp;Data'!$K$107, BD126*(Schedule!$O$36)*'Assumptions&amp;Data'!$K$113)</f>
        <v>3222.7704767931896</v>
      </c>
      <c r="BE161" s="148">
        <f>IF($C$132=FALSE,BE126*'Assumptions&amp;Data'!$K$107, BE126*(Schedule!$O$36)*'Assumptions&amp;Data'!$K$113)</f>
        <v>3222.7704767931896</v>
      </c>
      <c r="BF161" s="148">
        <f>IF($C$132=FALSE,BF126*'Assumptions&amp;Data'!$K$107, BF126*(Schedule!$O$36)*'Assumptions&amp;Data'!$K$113)</f>
        <v>1933.6622860758796</v>
      </c>
      <c r="BG161" s="148">
        <f>IF($C$132=FALSE,BG126*'Assumptions&amp;Data'!$K$107, BG126*(Schedule!$O$36)*'Assumptions&amp;Data'!$K$113)</f>
        <v>0</v>
      </c>
      <c r="BH161" s="148">
        <f>IF($C$132=FALSE,BH126*'Assumptions&amp;Data'!$K$107, BH126*(Schedule!$O$36)*'Assumptions&amp;Data'!$K$113)</f>
        <v>0</v>
      </c>
      <c r="BI161" s="148">
        <f>IF($C$132=FALSE,BI126*'Assumptions&amp;Data'!$K$107, BI126*(Schedule!$O$36)*'Assumptions&amp;Data'!$K$113)</f>
        <v>0</v>
      </c>
      <c r="BJ161" s="148">
        <f>IF($C$132=FALSE,BJ126*'Assumptions&amp;Data'!$K$107, BJ126*(Schedule!$O$36)*'Assumptions&amp;Data'!$K$113)</f>
        <v>0</v>
      </c>
      <c r="BK161" s="148">
        <f>IF($C$132=FALSE,BK126*'Assumptions&amp;Data'!$K$107, BK126*(Schedule!$O$36)*'Assumptions&amp;Data'!$K$113)</f>
        <v>0</v>
      </c>
      <c r="BL161" s="148">
        <f>IF($C$132=FALSE,BL126*'Assumptions&amp;Data'!$K$107, BL126*(Schedule!$O$36)*'Assumptions&amp;Data'!$K$113)</f>
        <v>0</v>
      </c>
      <c r="BM161" s="148">
        <f>IF($C$132=FALSE,BM126*'Assumptions&amp;Data'!$K$107, BM126*(Schedule!$O$36)*'Assumptions&amp;Data'!$K$113)</f>
        <v>0</v>
      </c>
      <c r="BN161" s="148">
        <f>IF($C$132=FALSE,BN126*'Assumptions&amp;Data'!$K$107, BN126*(Schedule!$O$36)*'Assumptions&amp;Data'!$K$113)</f>
        <v>0</v>
      </c>
      <c r="BO161" s="148">
        <f>IF($C$132=FALSE,BO126*'Assumptions&amp;Data'!$K$107, BO126*(Schedule!$O$36)*'Assumptions&amp;Data'!$K$113)</f>
        <v>0</v>
      </c>
      <c r="BP161" s="148">
        <f>IF($C$132=FALSE,BP126*'Assumptions&amp;Data'!$K$107, BP126*(Schedule!$O$36)*'Assumptions&amp;Data'!$K$113)</f>
        <v>0</v>
      </c>
      <c r="BQ161" s="148">
        <f>IF($C$132=FALSE,BQ126*'Assumptions&amp;Data'!$K$107, BQ126*(Schedule!$O$36)*'Assumptions&amp;Data'!$K$113)</f>
        <v>0</v>
      </c>
      <c r="BR161" s="148">
        <f>IF($C$132=FALSE,BR126*'Assumptions&amp;Data'!$K$107, BR126*(Schedule!$O$36)*'Assumptions&amp;Data'!$K$113)</f>
        <v>0</v>
      </c>
      <c r="BS161" s="148">
        <f>IF($C$132=FALSE,BS126*'Assumptions&amp;Data'!$K$107, BS126*(Schedule!$O$36)*'Assumptions&amp;Data'!$K$113)</f>
        <v>0</v>
      </c>
      <c r="BT161" s="148">
        <f>IF($C$132=FALSE,BT126*'Assumptions&amp;Data'!$K$107, BT126*(Schedule!$O$36)*'Assumptions&amp;Data'!$K$113)</f>
        <v>0</v>
      </c>
      <c r="BU161" s="148">
        <f>IF($C$132=FALSE,BU126*'Assumptions&amp;Data'!$K$107, BU126*(Schedule!$O$36)*'Assumptions&amp;Data'!$K$113)</f>
        <v>0</v>
      </c>
      <c r="BV161" s="148">
        <f>IF($C$132=FALSE,BV126*'Assumptions&amp;Data'!$K$107, BV126*(Schedule!$O$36)*'Assumptions&amp;Data'!$K$113)</f>
        <v>0</v>
      </c>
      <c r="BW161" s="148">
        <f>IF($C$132=FALSE,BW126*'Assumptions&amp;Data'!$K$107, BW126*(Schedule!$O$36)*'Assumptions&amp;Data'!$K$113)</f>
        <v>0</v>
      </c>
      <c r="BX161" s="148">
        <f>IF($C$132=FALSE,BX126*'Assumptions&amp;Data'!$K$107, BX126*(Schedule!$O$36)*'Assumptions&amp;Data'!$K$113)</f>
        <v>0</v>
      </c>
      <c r="BY161" s="148">
        <f>IF($C$132=FALSE,BY126*'Assumptions&amp;Data'!$K$107, BY126*(Schedule!$O$36)*'Assumptions&amp;Data'!$K$113)</f>
        <v>0</v>
      </c>
      <c r="BZ161" s="148">
        <f>IF($C$132=FALSE,BZ126*'Assumptions&amp;Data'!$K$107, BZ126*(Schedule!$O$36)*'Assumptions&amp;Data'!$K$113)</f>
        <v>0</v>
      </c>
      <c r="CA161" s="148">
        <f>IF($C$132=FALSE,CA126*'Assumptions&amp;Data'!$K$107, CA126*(Schedule!$O$36)*'Assumptions&amp;Data'!$K$113)</f>
        <v>0</v>
      </c>
      <c r="CB161" s="148">
        <f>IF($C$132=FALSE,CB126*'Assumptions&amp;Data'!$K$107, CB126*(Schedule!$O$36)*'Assumptions&amp;Data'!$K$113)</f>
        <v>0</v>
      </c>
      <c r="CC161" s="148">
        <f>IF($C$132=FALSE,CC126*'Assumptions&amp;Data'!$K$107, CC126*(Schedule!$O$36)*'Assumptions&amp;Data'!$K$113)</f>
        <v>0</v>
      </c>
      <c r="CD161" s="148">
        <f>IF($C$132=FALSE,CD126*'Assumptions&amp;Data'!$K$107, CD126*(Schedule!$O$36)*'Assumptions&amp;Data'!$K$113)</f>
        <v>0</v>
      </c>
      <c r="CE161" s="148">
        <f>IF($C$132=FALSE,CE126*'Assumptions&amp;Data'!$K$107, CE126*(Schedule!$O$36)*'Assumptions&amp;Data'!$K$113)</f>
        <v>0</v>
      </c>
      <c r="CF161" s="148">
        <f>IF($C$132=FALSE,CF126*'Assumptions&amp;Data'!$K$107, CF126*(Schedule!$O$36)*'Assumptions&amp;Data'!$K$113)</f>
        <v>0</v>
      </c>
      <c r="CG161" s="148">
        <f>IF($C$132=FALSE,CG126*'Assumptions&amp;Data'!$K$107, CG126*(Schedule!$O$36)*'Assumptions&amp;Data'!$K$113)</f>
        <v>0</v>
      </c>
      <c r="CH161" s="148">
        <f>IF($C$132=FALSE,CH126*'Assumptions&amp;Data'!$K$107, CH126*(Schedule!$O$36)*'Assumptions&amp;Data'!$K$113)</f>
        <v>0</v>
      </c>
      <c r="CI161" s="148">
        <f>IF($C$132=FALSE,CI126*'Assumptions&amp;Data'!$K$107, CI126*(Schedule!$O$36)*'Assumptions&amp;Data'!$K$113)</f>
        <v>0</v>
      </c>
      <c r="CJ161" s="148">
        <f>IF($C$132=FALSE,CJ126*'Assumptions&amp;Data'!$K$107, CJ126*(Schedule!$O$36)*'Assumptions&amp;Data'!$K$113)</f>
        <v>0</v>
      </c>
      <c r="CK161" s="148">
        <f>IF($C$132=FALSE,CK126*'Assumptions&amp;Data'!$K$107, CK126*(Schedule!$O$36)*'Assumptions&amp;Data'!$K$113)</f>
        <v>0</v>
      </c>
      <c r="CL161" s="148">
        <f>IF($C$132=FALSE,CL126*'Assumptions&amp;Data'!$K$107, CL126*(Schedule!$O$36)*'Assumptions&amp;Data'!$K$113)</f>
        <v>0</v>
      </c>
      <c r="CM161" s="148">
        <f>IF($C$132=FALSE,CM126*'Assumptions&amp;Data'!$K$107, CM126*(Schedule!$O$36)*'Assumptions&amp;Data'!$K$113)</f>
        <v>0</v>
      </c>
      <c r="CN161" s="148">
        <f>IF($C$132=FALSE,CN126*'Assumptions&amp;Data'!$K$107, CN126*(Schedule!$O$36)*'Assumptions&amp;Data'!$K$113)</f>
        <v>0</v>
      </c>
      <c r="CO161" s="148">
        <f>IF($C$132=FALSE,CO126*'Assumptions&amp;Data'!$K$107, CO126*(Schedule!$O$36)*'Assumptions&amp;Data'!$K$113)</f>
        <v>0</v>
      </c>
      <c r="CP161" s="148">
        <f>IF($C$132=FALSE,CP126*'Assumptions&amp;Data'!$K$107, CP126*(Schedule!$O$36)*'Assumptions&amp;Data'!$K$113)</f>
        <v>0</v>
      </c>
      <c r="CQ161" s="148">
        <f>IF($C$132=FALSE,CQ126*'Assumptions&amp;Data'!$K$107, CQ126*(Schedule!$O$36)*'Assumptions&amp;Data'!$K$113)</f>
        <v>0</v>
      </c>
      <c r="CR161" s="148">
        <f>IF($C$132=FALSE,CR126*'Assumptions&amp;Data'!$K$107, CR126*(Schedule!$O$36)*'Assumptions&amp;Data'!$K$113)</f>
        <v>0</v>
      </c>
      <c r="CS161" s="148">
        <f>IF($C$132=FALSE,CS126*'Assumptions&amp;Data'!$K$107, CS126*(Schedule!$O$36)*'Assumptions&amp;Data'!$K$113)</f>
        <v>0</v>
      </c>
      <c r="CT161" s="148">
        <f>IF($C$132=FALSE,CT126*'Assumptions&amp;Data'!$K$107, CT126*(Schedule!$O$36)*'Assumptions&amp;Data'!$K$113)</f>
        <v>0</v>
      </c>
      <c r="CU161" s="148">
        <f>IF($C$132=FALSE,CU126*'Assumptions&amp;Data'!$K$107, CU126*(Schedule!$O$36)*'Assumptions&amp;Data'!$K$113)</f>
        <v>0</v>
      </c>
      <c r="CV161" s="148">
        <f>IF($C$132=FALSE,CV126*'Assumptions&amp;Data'!$K$107, CV126*(Schedule!$O$36)*'Assumptions&amp;Data'!$K$113)</f>
        <v>0</v>
      </c>
      <c r="CW161" s="148">
        <f>IF($C$132=FALSE,CW126*'Assumptions&amp;Data'!$K$107, CW126*(Schedule!$O$36)*'Assumptions&amp;Data'!$K$113)</f>
        <v>0</v>
      </c>
      <c r="CX161" s="148">
        <f>IF($C$132=FALSE,CX126*'Assumptions&amp;Data'!$K$107, CX126*(Schedule!$O$36)*'Assumptions&amp;Data'!$K$113)</f>
        <v>0</v>
      </c>
      <c r="CY161" s="148">
        <f>IF($C$132=FALSE,CY126*'Assumptions&amp;Data'!$K$107, CY126*(Schedule!$O$36)*'Assumptions&amp;Data'!$K$113)</f>
        <v>0</v>
      </c>
      <c r="CZ161" s="148">
        <f>IF($C$132=FALSE,CZ126*'Assumptions&amp;Data'!$K$107, CZ126*(Schedule!$O$36)*'Assumptions&amp;Data'!$K$113)</f>
        <v>0</v>
      </c>
      <c r="DA161" s="148">
        <f>IF($C$132=FALSE,DA126*'Assumptions&amp;Data'!$K$107, DA126*(Schedule!$O$36)*'Assumptions&amp;Data'!$K$113)</f>
        <v>0</v>
      </c>
      <c r="DB161" s="148">
        <f>IF($C$132=FALSE,DB126*'Assumptions&amp;Data'!$K$107, DB126*(Schedule!$O$36)*'Assumptions&amp;Data'!$K$113)</f>
        <v>0</v>
      </c>
      <c r="DC161" s="148">
        <f>IF($C$132=FALSE,DC126*'Assumptions&amp;Data'!$K$107, DC126*(Schedule!$O$36)*'Assumptions&amp;Data'!$K$113)</f>
        <v>0</v>
      </c>
      <c r="DD161" s="148">
        <f>IF($C$132=FALSE,DD126*'Assumptions&amp;Data'!$K$107, DD126*(Schedule!$O$36)*'Assumptions&amp;Data'!$K$113)</f>
        <v>0</v>
      </c>
      <c r="DE161" s="148">
        <f>IF($C$132=FALSE,DE126*'Assumptions&amp;Data'!$K$107, DE126*(Schedule!$O$36)*'Assumptions&amp;Data'!$K$113)</f>
        <v>0</v>
      </c>
      <c r="DF161" s="148">
        <f>IF($C$132=FALSE,DF126*'Assumptions&amp;Data'!$K$107, DF126*(Schedule!$O$36)*'Assumptions&amp;Data'!$K$113)</f>
        <v>0</v>
      </c>
      <c r="DG161" s="148">
        <f>IF($C$132=FALSE,DG126*'Assumptions&amp;Data'!$K$107, DG126*(Schedule!$O$36)*'Assumptions&amp;Data'!$K$113)</f>
        <v>0</v>
      </c>
      <c r="DH161" s="148">
        <f>IF($C$132=FALSE,DH126*'Assumptions&amp;Data'!$K$107, DH126*(Schedule!$O$36)*'Assumptions&amp;Data'!$K$113)</f>
        <v>0</v>
      </c>
      <c r="DI161" s="148">
        <f>IF($C$132=FALSE,DI126*'Assumptions&amp;Data'!$K$107, DI126*(Schedule!$O$36)*'Assumptions&amp;Data'!$K$113)</f>
        <v>0</v>
      </c>
      <c r="DJ161" s="148">
        <f>IF($C$132=FALSE,DJ126*'Assumptions&amp;Data'!$K$107, DJ126*(Schedule!$O$36)*'Assumptions&amp;Data'!$K$113)</f>
        <v>0</v>
      </c>
      <c r="DK161" s="148">
        <f>IF($C$132=FALSE,DK126*'Assumptions&amp;Data'!$K$107, DK126*(Schedule!$O$36)*'Assumptions&amp;Data'!$K$113)</f>
        <v>0</v>
      </c>
      <c r="DL161" s="148">
        <f>IF($C$132=FALSE,DL126*'Assumptions&amp;Data'!$K$107, DL126*(Schedule!$O$36)*'Assumptions&amp;Data'!$K$113)</f>
        <v>0</v>
      </c>
      <c r="DM161" s="148">
        <f>IF($C$132=FALSE,DM126*'Assumptions&amp;Data'!$K$107, DM126*(Schedule!$O$36)*'Assumptions&amp;Data'!$K$113)</f>
        <v>0</v>
      </c>
      <c r="DN161" s="148">
        <f>IF($C$132=FALSE,DN126*'Assumptions&amp;Data'!$K$107, DN126*(Schedule!$O$36)*'Assumptions&amp;Data'!$K$113)</f>
        <v>0</v>
      </c>
      <c r="DO161" s="148">
        <f>IF($C$132=FALSE,DO126*'Assumptions&amp;Data'!$K$107, DO126*(Schedule!$O$36)*'Assumptions&amp;Data'!$K$113)</f>
        <v>0</v>
      </c>
      <c r="DP161" s="148">
        <f>IF($C$132=FALSE,DP126*'Assumptions&amp;Data'!$K$107, DP126*(Schedule!$O$36)*'Assumptions&amp;Data'!$K$113)</f>
        <v>0</v>
      </c>
      <c r="DQ161" s="148">
        <f>IF($C$132=FALSE,DQ126*'Assumptions&amp;Data'!$K$107, DQ126*(Schedule!$O$36)*'Assumptions&amp;Data'!$K$113)</f>
        <v>0</v>
      </c>
      <c r="DR161" s="148">
        <f>IF($C$132=FALSE,DR126*'Assumptions&amp;Data'!$K$107, DR126*(Schedule!$O$36)*'Assumptions&amp;Data'!$K$113)</f>
        <v>0</v>
      </c>
      <c r="DS161" s="148">
        <f>IF($C$132=FALSE,DS126*'Assumptions&amp;Data'!$K$107, DS126*(Schedule!$O$36)*'Assumptions&amp;Data'!$K$113)</f>
        <v>0</v>
      </c>
      <c r="DT161" s="148">
        <f>IF($C$132=FALSE,DT126*'Assumptions&amp;Data'!$K$107, DT126*(Schedule!$O$36)*'Assumptions&amp;Data'!$K$113)</f>
        <v>0</v>
      </c>
      <c r="DU161" s="148">
        <f>IF($C$132=FALSE,DU126*'Assumptions&amp;Data'!$K$107, DU126*(Schedule!$O$36)*'Assumptions&amp;Data'!$K$113)</f>
        <v>0</v>
      </c>
      <c r="DV161" s="148">
        <f>IF($C$132=FALSE,DV126*'Assumptions&amp;Data'!$K$107, DV126*(Schedule!$O$36)*'Assumptions&amp;Data'!$K$113)</f>
        <v>0</v>
      </c>
      <c r="DW161" s="148">
        <f>IF($C$132=FALSE,DW126*'Assumptions&amp;Data'!$K$107, DW126*(Schedule!$O$36)*'Assumptions&amp;Data'!$K$113)</f>
        <v>0</v>
      </c>
      <c r="DX161" s="148">
        <f>IF($C$132=FALSE,DX126*'Assumptions&amp;Data'!$K$107, DX126*(Schedule!$O$36)*'Assumptions&amp;Data'!$K$113)</f>
        <v>0</v>
      </c>
      <c r="DY161" s="148">
        <f>IF($C$132=FALSE,DY126*'Assumptions&amp;Data'!$K$107, DY126*(Schedule!$O$36)*'Assumptions&amp;Data'!$K$113)</f>
        <v>0</v>
      </c>
      <c r="DZ161" s="148">
        <f>IF($C$132=FALSE,DZ126*'Assumptions&amp;Data'!$K$107, DZ126*(Schedule!$O$36)*'Assumptions&amp;Data'!$K$113)</f>
        <v>0</v>
      </c>
      <c r="EA161" s="148">
        <f>IF($C$132=FALSE,EA126*'Assumptions&amp;Data'!$K$107, EA126*(Schedule!$O$36)*'Assumptions&amp;Data'!$K$113)</f>
        <v>0</v>
      </c>
      <c r="EB161" s="148">
        <f>IF($C$132=FALSE,EB126*'Assumptions&amp;Data'!$K$107, EB126*(Schedule!$O$36)*'Assumptions&amp;Data'!$K$113)</f>
        <v>0</v>
      </c>
      <c r="EC161" s="148">
        <f>IF($C$132=FALSE,EC126*'Assumptions&amp;Data'!$K$107, EC126*(Schedule!$O$36)*'Assumptions&amp;Data'!$K$113)</f>
        <v>0</v>
      </c>
      <c r="ED161" s="148">
        <f>IF($C$132=FALSE,ED126*'Assumptions&amp;Data'!$K$107, ED126*(Schedule!$O$36)*'Assumptions&amp;Data'!$K$113)</f>
        <v>0</v>
      </c>
      <c r="EE161" s="148">
        <f>IF($C$132=FALSE,EE126*'Assumptions&amp;Data'!$K$107, EE126*(Schedule!$O$36)*'Assumptions&amp;Data'!$K$113)</f>
        <v>0</v>
      </c>
      <c r="EF161" s="148">
        <f>IF($C$132=FALSE,EF126*'Assumptions&amp;Data'!$K$107, EF126*(Schedule!$O$36)*'Assumptions&amp;Data'!$K$113)</f>
        <v>0</v>
      </c>
      <c r="EG161" s="148">
        <f>IF($C$132=FALSE,EG126*'Assumptions&amp;Data'!$K$107, EG126*(Schedule!$O$36)*'Assumptions&amp;Data'!$K$113)</f>
        <v>0</v>
      </c>
      <c r="EH161" s="148">
        <f>IF($C$132=FALSE,EH126*'Assumptions&amp;Data'!$K$107, EH126*(Schedule!$O$36)*'Assumptions&amp;Data'!$K$113)</f>
        <v>0</v>
      </c>
      <c r="EI161" s="148">
        <f>IF($C$132=FALSE,EI126*'Assumptions&amp;Data'!$K$107, EI126*(Schedule!$O$36)*'Assumptions&amp;Data'!$K$113)</f>
        <v>0</v>
      </c>
      <c r="EJ161" s="148">
        <f>IF($C$132=FALSE,EJ126*'Assumptions&amp;Data'!$K$107, EJ126*(Schedule!$O$36)*'Assumptions&amp;Data'!$K$113)</f>
        <v>0</v>
      </c>
      <c r="EK161" s="148">
        <f>IF($C$132=FALSE,EK126*'Assumptions&amp;Data'!$K$107, EK126*(Schedule!$O$36)*'Assumptions&amp;Data'!$K$113)</f>
        <v>0</v>
      </c>
      <c r="EL161" s="148">
        <f>IF($C$132=FALSE,EL126*'Assumptions&amp;Data'!$K$107, EL126*(Schedule!$O$36)*'Assumptions&amp;Data'!$K$113)</f>
        <v>0</v>
      </c>
      <c r="EM161" s="148">
        <f>IF($C$132=FALSE,EM126*'Assumptions&amp;Data'!$K$107, EM126*(Schedule!$O$36)*'Assumptions&amp;Data'!$K$113)</f>
        <v>0</v>
      </c>
      <c r="EN161" s="148">
        <f>IF($C$132=FALSE,EN126*'Assumptions&amp;Data'!$K$107, EN126*(Schedule!$O$36)*'Assumptions&amp;Data'!$K$113)</f>
        <v>0</v>
      </c>
      <c r="EO161" s="148">
        <f>IF($C$132=FALSE,EO126*'Assumptions&amp;Data'!$K$107, EO126*(Schedule!$O$36)*'Assumptions&amp;Data'!$K$113)</f>
        <v>0</v>
      </c>
      <c r="EP161" s="148">
        <f>IF($C$132=FALSE,EP126*'Assumptions&amp;Data'!$K$107, EP126*(Schedule!$O$36)*'Assumptions&amp;Data'!$K$113)</f>
        <v>0</v>
      </c>
      <c r="EQ161" s="148">
        <f>IF($C$132=FALSE,EQ126*'Assumptions&amp;Data'!$K$107, EQ126*(Schedule!$O$36)*'Assumptions&amp;Data'!$K$113)</f>
        <v>0</v>
      </c>
      <c r="ER161" s="148">
        <f>IF($C$132=FALSE,ER126*'Assumptions&amp;Data'!$K$107, ER126*(Schedule!$O$36)*'Assumptions&amp;Data'!$K$113)</f>
        <v>0</v>
      </c>
      <c r="ES161" s="148">
        <f>IF($C$132=FALSE,ES126*'Assumptions&amp;Data'!$K$107, ES126*(Schedule!$O$36)*'Assumptions&amp;Data'!$K$113)</f>
        <v>0</v>
      </c>
      <c r="ET161" s="148">
        <f>IF($C$132=FALSE,ET126*'Assumptions&amp;Data'!$K$107, ET126*(Schedule!$O$36)*'Assumptions&amp;Data'!$K$113)</f>
        <v>0</v>
      </c>
      <c r="EU161" s="148">
        <f>IF($C$132=FALSE,EU126*'Assumptions&amp;Data'!$K$107, EU126*(Schedule!$O$36)*'Assumptions&amp;Data'!$K$113)</f>
        <v>0</v>
      </c>
      <c r="EV161" s="148">
        <f>IF($C$132=FALSE,EV126*'Assumptions&amp;Data'!$K$107, EV126*(Schedule!$O$36)*'Assumptions&amp;Data'!$K$113)</f>
        <v>0</v>
      </c>
      <c r="EW161" s="148">
        <f>IF($C$132=FALSE,EW126*'Assumptions&amp;Data'!$K$107, EW126*(Schedule!$O$36)*'Assumptions&amp;Data'!$K$113)</f>
        <v>0</v>
      </c>
      <c r="EX161" s="148">
        <f>IF($C$132=FALSE,EX126*'Assumptions&amp;Data'!$K$107, EX126*(Schedule!$O$36)*'Assumptions&amp;Data'!$K$113)</f>
        <v>0</v>
      </c>
      <c r="EY161" s="148">
        <f>IF($C$132=FALSE,EY126*'Assumptions&amp;Data'!$K$107, EY126*(Schedule!$O$36)*'Assumptions&amp;Data'!$K$113)</f>
        <v>0</v>
      </c>
      <c r="EZ161" s="148">
        <f>IF($C$132=FALSE,EZ126*'Assumptions&amp;Data'!$K$107, EZ126*(Schedule!$O$36)*'Assumptions&amp;Data'!$K$113)</f>
        <v>0</v>
      </c>
      <c r="FA161" s="148">
        <f>IF($C$132=FALSE,FA126*'Assumptions&amp;Data'!$K$107, FA126*(Schedule!$O$36)*'Assumptions&amp;Data'!$K$113)</f>
        <v>0</v>
      </c>
      <c r="FB161" s="148">
        <f>IF($C$132=FALSE,FB126*'Assumptions&amp;Data'!$K$107, FB126*(Schedule!$O$36)*'Assumptions&amp;Data'!$K$113)</f>
        <v>0</v>
      </c>
      <c r="FC161" s="148">
        <f>IF($C$132=FALSE,FC126*'Assumptions&amp;Data'!$K$107, FC126*(Schedule!$O$36)*'Assumptions&amp;Data'!$K$113)</f>
        <v>0</v>
      </c>
      <c r="FD161" s="148">
        <f>IF($C$132=FALSE,FD126*'Assumptions&amp;Data'!$K$107, FD126*(Schedule!$O$36)*'Assumptions&amp;Data'!$K$113)</f>
        <v>0</v>
      </c>
      <c r="FE161" s="148">
        <f>IF($C$132=FALSE,FE126*'Assumptions&amp;Data'!$K$107, FE126*(Schedule!$O$36)*'Assumptions&amp;Data'!$K$113)</f>
        <v>0</v>
      </c>
      <c r="FF161" s="148">
        <f>IF($C$132=FALSE,FF126*'Assumptions&amp;Data'!$K$107, FF126*(Schedule!$O$36)*'Assumptions&amp;Data'!$K$113)</f>
        <v>0</v>
      </c>
      <c r="FG161" s="148">
        <f>IF($C$132=FALSE,FG126*'Assumptions&amp;Data'!$K$107, FG126*(Schedule!$O$36)*'Assumptions&amp;Data'!$K$113)</f>
        <v>0</v>
      </c>
      <c r="FH161" s="148">
        <f>IF($C$132=FALSE,FH126*'Assumptions&amp;Data'!$K$107, FH126*(Schedule!$O$36)*'Assumptions&amp;Data'!$K$113)</f>
        <v>0</v>
      </c>
      <c r="FI161" s="148">
        <f>IF($C$132=FALSE,FI126*'Assumptions&amp;Data'!$K$107, FI126*(Schedule!$O$36)*'Assumptions&amp;Data'!$K$113)</f>
        <v>0</v>
      </c>
      <c r="FJ161" s="148">
        <f>IF($C$132=FALSE,FJ126*'Assumptions&amp;Data'!$K$107, FJ126*(Schedule!$O$36)*'Assumptions&amp;Data'!$K$113)</f>
        <v>0</v>
      </c>
      <c r="FK161" s="148">
        <f>IF($C$132=FALSE,FK126*'Assumptions&amp;Data'!$K$107, FK126*(Schedule!$O$36)*'Assumptions&amp;Data'!$K$113)</f>
        <v>0</v>
      </c>
      <c r="FL161" s="148">
        <f>IF($C$132=FALSE,FL126*'Assumptions&amp;Data'!$K$107, FL126*(Schedule!$O$36)*'Assumptions&amp;Data'!$K$113)</f>
        <v>0</v>
      </c>
      <c r="FM161" s="148">
        <f>IF($C$132=FALSE,FM126*'Assumptions&amp;Data'!$K$107, FM126*(Schedule!$O$36)*'Assumptions&amp;Data'!$K$113)</f>
        <v>0</v>
      </c>
      <c r="FN161" s="148">
        <f>IF($C$132=FALSE,FN126*'Assumptions&amp;Data'!$K$107, FN126*(Schedule!$O$36)*'Assumptions&amp;Data'!$K$113)</f>
        <v>0</v>
      </c>
      <c r="FO161" s="148">
        <f>IF($C$132=FALSE,FO126*'Assumptions&amp;Data'!$K$107, FO126*(Schedule!$O$36)*'Assumptions&amp;Data'!$K$113)</f>
        <v>0</v>
      </c>
    </row>
    <row r="162" spans="2:171" x14ac:dyDescent="0.3">
      <c r="B162" s="7" t="s">
        <v>110</v>
      </c>
      <c r="C162" s="7" t="s">
        <v>112</v>
      </c>
      <c r="D162" s="53">
        <f t="shared" si="248"/>
        <v>96683.114303795577</v>
      </c>
      <c r="E162" s="53"/>
      <c r="F162" s="148">
        <f>IF($C$132=FALSE,F127*'Assumptions&amp;Data'!$K$108, F127*(Schedule!$O$36)*'Assumptions&amp;Data'!$K$114)</f>
        <v>0</v>
      </c>
      <c r="G162" s="148">
        <f>IF($C$132=FALSE,G127*'Assumptions&amp;Data'!$K$108, G127*(Schedule!$O$36)*'Assumptions&amp;Data'!$K$114)</f>
        <v>0</v>
      </c>
      <c r="H162" s="148">
        <f>IF($C$132=FALSE,H127*'Assumptions&amp;Data'!$K$108, H127*(Schedule!$O$36)*'Assumptions&amp;Data'!$K$114)</f>
        <v>0</v>
      </c>
      <c r="I162" s="148">
        <f>IF($C$132=FALSE,I127*'Assumptions&amp;Data'!$K$108, I127*(Schedule!$O$36)*'Assumptions&amp;Data'!$K$114)</f>
        <v>0</v>
      </c>
      <c r="J162" s="148">
        <f>IF($C$132=FALSE,J127*'Assumptions&amp;Data'!$K$108, J127*(Schedule!$O$36)*'Assumptions&amp;Data'!$K$114)</f>
        <v>0</v>
      </c>
      <c r="K162" s="148">
        <f>IF($C$132=FALSE,K127*'Assumptions&amp;Data'!$K$108, K127*(Schedule!$O$36)*'Assumptions&amp;Data'!$K$114)</f>
        <v>0</v>
      </c>
      <c r="L162" s="148">
        <f>IF($C$132=FALSE,L127*'Assumptions&amp;Data'!$K$108, L127*(Schedule!$O$36)*'Assumptions&amp;Data'!$K$114)</f>
        <v>0</v>
      </c>
      <c r="M162" s="148">
        <f>IF($C$132=FALSE,M127*'Assumptions&amp;Data'!$K$108, M127*(Schedule!$O$36)*'Assumptions&amp;Data'!$K$114)</f>
        <v>0</v>
      </c>
      <c r="N162" s="148">
        <f>IF($C$132=FALSE,N127*'Assumptions&amp;Data'!$K$108, N127*(Schedule!$O$36)*'Assumptions&amp;Data'!$K$114)</f>
        <v>0</v>
      </c>
      <c r="O162" s="148">
        <f>IF($C$132=FALSE,O127*'Assumptions&amp;Data'!$K$108, O127*(Schedule!$O$36)*'Assumptions&amp;Data'!$K$114)</f>
        <v>0</v>
      </c>
      <c r="P162" s="148">
        <f>IF($C$132=FALSE,P127*'Assumptions&amp;Data'!$K$108, P127*(Schedule!$O$36)*'Assumptions&amp;Data'!$K$114)</f>
        <v>0</v>
      </c>
      <c r="Q162" s="148">
        <f>IF($C$132=FALSE,Q127*'Assumptions&amp;Data'!$K$108, Q127*(Schedule!$O$36)*'Assumptions&amp;Data'!$K$114)</f>
        <v>0</v>
      </c>
      <c r="R162" s="148">
        <f>IF($C$132=FALSE,R127*'Assumptions&amp;Data'!$K$108, R127*(Schedule!$O$36)*'Assumptions&amp;Data'!$K$114)</f>
        <v>0</v>
      </c>
      <c r="S162" s="148">
        <f>IF($C$132=FALSE,S127*'Assumptions&amp;Data'!$K$108, S127*(Schedule!$O$36)*'Assumptions&amp;Data'!$K$114)</f>
        <v>0</v>
      </c>
      <c r="T162" s="148">
        <f>IF($C$132=FALSE,T127*'Assumptions&amp;Data'!$K$108, T127*(Schedule!$O$36)*'Assumptions&amp;Data'!$K$114)</f>
        <v>0</v>
      </c>
      <c r="U162" s="148">
        <f>IF($C$132=FALSE,U127*'Assumptions&amp;Data'!$K$108, U127*(Schedule!$O$36)*'Assumptions&amp;Data'!$K$114)</f>
        <v>0</v>
      </c>
      <c r="V162" s="148">
        <f>IF($C$132=FALSE,V127*'Assumptions&amp;Data'!$K$108, V127*(Schedule!$O$36)*'Assumptions&amp;Data'!$K$114)</f>
        <v>0</v>
      </c>
      <c r="W162" s="148">
        <f>IF($C$132=FALSE,W127*'Assumptions&amp;Data'!$K$108, W127*(Schedule!$O$36)*'Assumptions&amp;Data'!$K$114)</f>
        <v>0</v>
      </c>
      <c r="X162" s="148">
        <f>IF($C$132=FALSE,X127*'Assumptions&amp;Data'!$K$108, X127*(Schedule!$O$36)*'Assumptions&amp;Data'!$K$114)</f>
        <v>0</v>
      </c>
      <c r="Y162" s="148">
        <f>IF($C$132=FALSE,Y127*'Assumptions&amp;Data'!$K$108, Y127*(Schedule!$O$36)*'Assumptions&amp;Data'!$K$114)</f>
        <v>0</v>
      </c>
      <c r="Z162" s="148">
        <f>IF($C$132=FALSE,Z127*'Assumptions&amp;Data'!$K$108, Z127*(Schedule!$O$36)*'Assumptions&amp;Data'!$K$114)</f>
        <v>0</v>
      </c>
      <c r="AA162" s="148">
        <f>IF($C$132=FALSE,AA127*'Assumptions&amp;Data'!$K$108, AA127*(Schedule!$O$36)*'Assumptions&amp;Data'!$K$114)</f>
        <v>0</v>
      </c>
      <c r="AB162" s="148">
        <f>IF($C$132=FALSE,AB127*'Assumptions&amp;Data'!$K$108, AB127*(Schedule!$O$36)*'Assumptions&amp;Data'!$K$114)</f>
        <v>0</v>
      </c>
      <c r="AC162" s="148">
        <f>IF($C$132=FALSE,AC127*'Assumptions&amp;Data'!$K$108, AC127*(Schedule!$O$36)*'Assumptions&amp;Data'!$K$114)</f>
        <v>0</v>
      </c>
      <c r="AD162" s="148">
        <f>IF($C$132=FALSE,AD127*'Assumptions&amp;Data'!$K$108, AD127*(Schedule!$O$36)*'Assumptions&amp;Data'!$K$114)</f>
        <v>0</v>
      </c>
      <c r="AE162" s="148">
        <f>IF($C$132=FALSE,AE127*'Assumptions&amp;Data'!$K$108, AE127*(Schedule!$O$36)*'Assumptions&amp;Data'!$K$114)</f>
        <v>0</v>
      </c>
      <c r="AF162" s="148">
        <f>IF($C$132=FALSE,AF127*'Assumptions&amp;Data'!$K$108, AF127*(Schedule!$O$36)*'Assumptions&amp;Data'!$K$114)</f>
        <v>0</v>
      </c>
      <c r="AG162" s="148">
        <f>IF($C$132=FALSE,AG127*'Assumptions&amp;Data'!$K$108, AG127*(Schedule!$O$36)*'Assumptions&amp;Data'!$K$114)</f>
        <v>0</v>
      </c>
      <c r="AH162" s="148">
        <f>IF($C$132=FALSE,AH127*'Assumptions&amp;Data'!$K$108, AH127*(Schedule!$O$36)*'Assumptions&amp;Data'!$K$114)</f>
        <v>0</v>
      </c>
      <c r="AI162" s="148">
        <f>IF($C$132=FALSE,AI127*'Assumptions&amp;Data'!$K$108, AI127*(Schedule!$O$36)*'Assumptions&amp;Data'!$K$114)</f>
        <v>0</v>
      </c>
      <c r="AJ162" s="148">
        <f>IF($C$132=FALSE,AJ127*'Assumptions&amp;Data'!$K$108, AJ127*(Schedule!$O$36)*'Assumptions&amp;Data'!$K$114)</f>
        <v>0</v>
      </c>
      <c r="AK162" s="148">
        <f>IF($C$132=FALSE,AK127*'Assumptions&amp;Data'!$K$108, AK127*(Schedule!$O$36)*'Assumptions&amp;Data'!$K$114)</f>
        <v>0</v>
      </c>
      <c r="AL162" s="148">
        <f>IF($C$132=FALSE,AL127*'Assumptions&amp;Data'!$K$108, AL127*(Schedule!$O$36)*'Assumptions&amp;Data'!$K$114)</f>
        <v>2417.0778575948916</v>
      </c>
      <c r="AM162" s="148">
        <f>IF($C$132=FALSE,AM127*'Assumptions&amp;Data'!$K$108, AM127*(Schedule!$O$36)*'Assumptions&amp;Data'!$K$114)</f>
        <v>2417.0778575948916</v>
      </c>
      <c r="AN162" s="148">
        <f>IF($C$132=FALSE,AN127*'Assumptions&amp;Data'!$K$108, AN127*(Schedule!$O$36)*'Assumptions&amp;Data'!$K$114)</f>
        <v>2417.0778575948916</v>
      </c>
      <c r="AO162" s="148">
        <f>IF($C$132=FALSE,AO127*'Assumptions&amp;Data'!$K$108, AO127*(Schedule!$O$36)*'Assumptions&amp;Data'!$K$114)</f>
        <v>2417.0778575948916</v>
      </c>
      <c r="AP162" s="148">
        <f>IF($C$132=FALSE,AP127*'Assumptions&amp;Data'!$K$108, AP127*(Schedule!$O$36)*'Assumptions&amp;Data'!$K$114)</f>
        <v>2417.0778575948916</v>
      </c>
      <c r="AQ162" s="148">
        <f>IF($C$132=FALSE,AQ127*'Assumptions&amp;Data'!$K$108, AQ127*(Schedule!$O$36)*'Assumptions&amp;Data'!$K$114)</f>
        <v>2417.0778575948916</v>
      </c>
      <c r="AR162" s="148">
        <f>IF($C$132=FALSE,AR127*'Assumptions&amp;Data'!$K$108, AR127*(Schedule!$O$36)*'Assumptions&amp;Data'!$K$114)</f>
        <v>2417.0778575948916</v>
      </c>
      <c r="AS162" s="148">
        <f>IF($C$132=FALSE,AS127*'Assumptions&amp;Data'!$K$108, AS127*(Schedule!$O$36)*'Assumptions&amp;Data'!$K$114)</f>
        <v>2417.0778575948916</v>
      </c>
      <c r="AT162" s="148">
        <f>IF($C$132=FALSE,AT127*'Assumptions&amp;Data'!$K$108, AT127*(Schedule!$O$36)*'Assumptions&amp;Data'!$K$114)</f>
        <v>2417.0778575948916</v>
      </c>
      <c r="AU162" s="148">
        <f>IF($C$132=FALSE,AU127*'Assumptions&amp;Data'!$K$108, AU127*(Schedule!$O$36)*'Assumptions&amp;Data'!$K$114)</f>
        <v>2417.0778575948916</v>
      </c>
      <c r="AV162" s="148">
        <f>IF($C$132=FALSE,AV127*'Assumptions&amp;Data'!$K$108, AV127*(Schedule!$O$36)*'Assumptions&amp;Data'!$K$114)</f>
        <v>2417.0778575948916</v>
      </c>
      <c r="AW162" s="148">
        <f>IF($C$132=FALSE,AW127*'Assumptions&amp;Data'!$K$108, AW127*(Schedule!$O$36)*'Assumptions&amp;Data'!$K$114)</f>
        <v>2417.0778575948916</v>
      </c>
      <c r="AX162" s="148">
        <f>IF($C$132=FALSE,AX127*'Assumptions&amp;Data'!$K$108, AX127*(Schedule!$O$36)*'Assumptions&amp;Data'!$K$114)</f>
        <v>2417.0778575948916</v>
      </c>
      <c r="AY162" s="148">
        <f>IF($C$132=FALSE,AY127*'Assumptions&amp;Data'!$K$108, AY127*(Schedule!$O$36)*'Assumptions&amp;Data'!$K$114)</f>
        <v>2417.0778575948916</v>
      </c>
      <c r="AZ162" s="148">
        <f>IF($C$132=FALSE,AZ127*'Assumptions&amp;Data'!$K$108, AZ127*(Schedule!$O$36)*'Assumptions&amp;Data'!$K$114)</f>
        <v>2417.0778575948916</v>
      </c>
      <c r="BA162" s="148">
        <f>IF($C$132=FALSE,BA127*'Assumptions&amp;Data'!$K$108, BA127*(Schedule!$O$36)*'Assumptions&amp;Data'!$K$114)</f>
        <v>2417.0778575948916</v>
      </c>
      <c r="BB162" s="148">
        <f>IF($C$132=FALSE,BB127*'Assumptions&amp;Data'!$K$108, BB127*(Schedule!$O$36)*'Assumptions&amp;Data'!$K$114)</f>
        <v>2417.0778575948916</v>
      </c>
      <c r="BC162" s="148">
        <f>IF($C$132=FALSE,BC127*'Assumptions&amp;Data'!$K$108, BC127*(Schedule!$O$36)*'Assumptions&amp;Data'!$K$114)</f>
        <v>2417.0778575948916</v>
      </c>
      <c r="BD162" s="148">
        <f>IF($C$132=FALSE,BD127*'Assumptions&amp;Data'!$K$108, BD127*(Schedule!$O$36)*'Assumptions&amp;Data'!$K$114)</f>
        <v>2417.0778575948916</v>
      </c>
      <c r="BE162" s="148">
        <f>IF($C$132=FALSE,BE127*'Assumptions&amp;Data'!$K$108, BE127*(Schedule!$O$36)*'Assumptions&amp;Data'!$K$114)</f>
        <v>2417.0778575948916</v>
      </c>
      <c r="BF162" s="148">
        <f>IF($C$132=FALSE,BF127*'Assumptions&amp;Data'!$K$108, BF127*(Schedule!$O$36)*'Assumptions&amp;Data'!$K$114)</f>
        <v>2417.0778575948916</v>
      </c>
      <c r="BG162" s="148">
        <f>IF($C$132=FALSE,BG127*'Assumptions&amp;Data'!$K$108, BG127*(Schedule!$O$36)*'Assumptions&amp;Data'!$K$114)</f>
        <v>2417.0778575948916</v>
      </c>
      <c r="BH162" s="148">
        <f>IF($C$132=FALSE,BH127*'Assumptions&amp;Data'!$K$108, BH127*(Schedule!$O$36)*'Assumptions&amp;Data'!$K$114)</f>
        <v>2417.0778575948916</v>
      </c>
      <c r="BI162" s="148">
        <f>IF($C$132=FALSE,BI127*'Assumptions&amp;Data'!$K$108, BI127*(Schedule!$O$36)*'Assumptions&amp;Data'!$K$114)</f>
        <v>2417.0778575948916</v>
      </c>
      <c r="BJ162" s="148">
        <f>IF($C$132=FALSE,BJ127*'Assumptions&amp;Data'!$K$108, BJ127*(Schedule!$O$36)*'Assumptions&amp;Data'!$K$114)</f>
        <v>2900.4934291138698</v>
      </c>
      <c r="BK162" s="148">
        <f>IF($C$132=FALSE,BK127*'Assumptions&amp;Data'!$K$108, BK127*(Schedule!$O$36)*'Assumptions&amp;Data'!$K$114)</f>
        <v>2900.4934291138698</v>
      </c>
      <c r="BL162" s="148">
        <f>IF($C$132=FALSE,BL127*'Assumptions&amp;Data'!$K$108, BL127*(Schedule!$O$36)*'Assumptions&amp;Data'!$K$114)</f>
        <v>2900.4934291138698</v>
      </c>
      <c r="BM162" s="148">
        <f>IF($C$132=FALSE,BM127*'Assumptions&amp;Data'!$K$108, BM127*(Schedule!$O$36)*'Assumptions&amp;Data'!$K$114)</f>
        <v>2900.4934291138698</v>
      </c>
      <c r="BN162" s="148">
        <f>IF($C$132=FALSE,BN127*'Assumptions&amp;Data'!$K$108, BN127*(Schedule!$O$36)*'Assumptions&amp;Data'!$K$114)</f>
        <v>2900.4934291138698</v>
      </c>
      <c r="BO162" s="148">
        <f>IF($C$132=FALSE,BO127*'Assumptions&amp;Data'!$K$108, BO127*(Schedule!$O$36)*'Assumptions&amp;Data'!$K$114)</f>
        <v>2900.4934291138698</v>
      </c>
      <c r="BP162" s="148">
        <f>IF($C$132=FALSE,BP127*'Assumptions&amp;Data'!$K$108, BP127*(Schedule!$O$36)*'Assumptions&amp;Data'!$K$114)</f>
        <v>2900.4934291138698</v>
      </c>
      <c r="BQ162" s="148">
        <f>IF($C$132=FALSE,BQ127*'Assumptions&amp;Data'!$K$108, BQ127*(Schedule!$O$36)*'Assumptions&amp;Data'!$K$114)</f>
        <v>2900.4934291138698</v>
      </c>
      <c r="BR162" s="148">
        <f>IF($C$132=FALSE,BR127*'Assumptions&amp;Data'!$K$108, BR127*(Schedule!$O$36)*'Assumptions&amp;Data'!$K$114)</f>
        <v>2900.4934291138698</v>
      </c>
      <c r="BS162" s="148">
        <f>IF($C$132=FALSE,BS127*'Assumptions&amp;Data'!$K$108, BS127*(Schedule!$O$36)*'Assumptions&amp;Data'!$K$114)</f>
        <v>2900.4934291138698</v>
      </c>
      <c r="BT162" s="148">
        <f>IF($C$132=FALSE,BT127*'Assumptions&amp;Data'!$K$108, BT127*(Schedule!$O$36)*'Assumptions&amp;Data'!$K$114)</f>
        <v>2900.4934291138698</v>
      </c>
      <c r="BU162" s="148">
        <f>IF($C$132=FALSE,BU127*'Assumptions&amp;Data'!$K$108, BU127*(Schedule!$O$36)*'Assumptions&amp;Data'!$K$114)</f>
        <v>2900.4934291138698</v>
      </c>
      <c r="BV162" s="148">
        <f>IF($C$132=FALSE,BV127*'Assumptions&amp;Data'!$K$108, BV127*(Schedule!$O$36)*'Assumptions&amp;Data'!$K$114)</f>
        <v>3867.3245721517765</v>
      </c>
      <c r="BW162" s="148">
        <f>IF($C$132=FALSE,BW127*'Assumptions&amp;Data'!$K$108, BW127*(Schedule!$O$36)*'Assumptions&amp;Data'!$K$114)</f>
        <v>0</v>
      </c>
      <c r="BX162" s="148">
        <f>IF($C$132=FALSE,BX127*'Assumptions&amp;Data'!$K$108, BX127*(Schedule!$O$36)*'Assumptions&amp;Data'!$K$114)</f>
        <v>0</v>
      </c>
      <c r="BY162" s="148">
        <f>IF($C$132=FALSE,BY127*'Assumptions&amp;Data'!$K$108, BY127*(Schedule!$O$36)*'Assumptions&amp;Data'!$K$114)</f>
        <v>0</v>
      </c>
      <c r="BZ162" s="148">
        <f>IF($C$132=FALSE,BZ127*'Assumptions&amp;Data'!$K$108, BZ127*(Schedule!$O$36)*'Assumptions&amp;Data'!$K$114)</f>
        <v>0</v>
      </c>
      <c r="CA162" s="148">
        <f>IF($C$132=FALSE,CA127*'Assumptions&amp;Data'!$K$108, CA127*(Schedule!$O$36)*'Assumptions&amp;Data'!$K$114)</f>
        <v>0</v>
      </c>
      <c r="CB162" s="148">
        <f>IF($C$132=FALSE,CB127*'Assumptions&amp;Data'!$K$108, CB127*(Schedule!$O$36)*'Assumptions&amp;Data'!$K$114)</f>
        <v>0</v>
      </c>
      <c r="CC162" s="148">
        <f>IF($C$132=FALSE,CC127*'Assumptions&amp;Data'!$K$108, CC127*(Schedule!$O$36)*'Assumptions&amp;Data'!$K$114)</f>
        <v>0</v>
      </c>
      <c r="CD162" s="148">
        <f>IF($C$132=FALSE,CD127*'Assumptions&amp;Data'!$K$108, CD127*(Schedule!$O$36)*'Assumptions&amp;Data'!$K$114)</f>
        <v>0</v>
      </c>
      <c r="CE162" s="148">
        <f>IF($C$132=FALSE,CE127*'Assumptions&amp;Data'!$K$108, CE127*(Schedule!$O$36)*'Assumptions&amp;Data'!$K$114)</f>
        <v>0</v>
      </c>
      <c r="CF162" s="148">
        <f>IF($C$132=FALSE,CF127*'Assumptions&amp;Data'!$K$108, CF127*(Schedule!$O$36)*'Assumptions&amp;Data'!$K$114)</f>
        <v>0</v>
      </c>
      <c r="CG162" s="148">
        <f>IF($C$132=FALSE,CG127*'Assumptions&amp;Data'!$K$108, CG127*(Schedule!$O$36)*'Assumptions&amp;Data'!$K$114)</f>
        <v>0</v>
      </c>
      <c r="CH162" s="148">
        <f>IF($C$132=FALSE,CH127*'Assumptions&amp;Data'!$K$108, CH127*(Schedule!$O$36)*'Assumptions&amp;Data'!$K$114)</f>
        <v>0</v>
      </c>
      <c r="CI162" s="148">
        <f>IF($C$132=FALSE,CI127*'Assumptions&amp;Data'!$K$108, CI127*(Schedule!$O$36)*'Assumptions&amp;Data'!$K$114)</f>
        <v>0</v>
      </c>
      <c r="CJ162" s="148">
        <f>IF($C$132=FALSE,CJ127*'Assumptions&amp;Data'!$K$108, CJ127*(Schedule!$O$36)*'Assumptions&amp;Data'!$K$114)</f>
        <v>0</v>
      </c>
      <c r="CK162" s="148">
        <f>IF($C$132=FALSE,CK127*'Assumptions&amp;Data'!$K$108, CK127*(Schedule!$O$36)*'Assumptions&amp;Data'!$K$114)</f>
        <v>0</v>
      </c>
      <c r="CL162" s="148">
        <f>IF($C$132=FALSE,CL127*'Assumptions&amp;Data'!$K$108, CL127*(Schedule!$O$36)*'Assumptions&amp;Data'!$K$114)</f>
        <v>0</v>
      </c>
      <c r="CM162" s="148">
        <f>IF($C$132=FALSE,CM127*'Assumptions&amp;Data'!$K$108, CM127*(Schedule!$O$36)*'Assumptions&amp;Data'!$K$114)</f>
        <v>0</v>
      </c>
      <c r="CN162" s="148">
        <f>IF($C$132=FALSE,CN127*'Assumptions&amp;Data'!$K$108, CN127*(Schedule!$O$36)*'Assumptions&amp;Data'!$K$114)</f>
        <v>0</v>
      </c>
      <c r="CO162" s="148">
        <f>IF($C$132=FALSE,CO127*'Assumptions&amp;Data'!$K$108, CO127*(Schedule!$O$36)*'Assumptions&amp;Data'!$K$114)</f>
        <v>0</v>
      </c>
      <c r="CP162" s="148">
        <f>IF($C$132=FALSE,CP127*'Assumptions&amp;Data'!$K$108, CP127*(Schedule!$O$36)*'Assumptions&amp;Data'!$K$114)</f>
        <v>0</v>
      </c>
      <c r="CQ162" s="148">
        <f>IF($C$132=FALSE,CQ127*'Assumptions&amp;Data'!$K$108, CQ127*(Schedule!$O$36)*'Assumptions&amp;Data'!$K$114)</f>
        <v>0</v>
      </c>
      <c r="CR162" s="148">
        <f>IF($C$132=FALSE,CR127*'Assumptions&amp;Data'!$K$108, CR127*(Schedule!$O$36)*'Assumptions&amp;Data'!$K$114)</f>
        <v>0</v>
      </c>
      <c r="CS162" s="148">
        <f>IF($C$132=FALSE,CS127*'Assumptions&amp;Data'!$K$108, CS127*(Schedule!$O$36)*'Assumptions&amp;Data'!$K$114)</f>
        <v>0</v>
      </c>
      <c r="CT162" s="148">
        <f>IF($C$132=FALSE,CT127*'Assumptions&amp;Data'!$K$108, CT127*(Schedule!$O$36)*'Assumptions&amp;Data'!$K$114)</f>
        <v>0</v>
      </c>
      <c r="CU162" s="148">
        <f>IF($C$132=FALSE,CU127*'Assumptions&amp;Data'!$K$108, CU127*(Schedule!$O$36)*'Assumptions&amp;Data'!$K$114)</f>
        <v>0</v>
      </c>
      <c r="CV162" s="148">
        <f>IF($C$132=FALSE,CV127*'Assumptions&amp;Data'!$K$108, CV127*(Schedule!$O$36)*'Assumptions&amp;Data'!$K$114)</f>
        <v>0</v>
      </c>
      <c r="CW162" s="148">
        <f>IF($C$132=FALSE,CW127*'Assumptions&amp;Data'!$K$108, CW127*(Schedule!$O$36)*'Assumptions&amp;Data'!$K$114)</f>
        <v>0</v>
      </c>
      <c r="CX162" s="148">
        <f>IF($C$132=FALSE,CX127*'Assumptions&amp;Data'!$K$108, CX127*(Schedule!$O$36)*'Assumptions&amp;Data'!$K$114)</f>
        <v>0</v>
      </c>
      <c r="CY162" s="148">
        <f>IF($C$132=FALSE,CY127*'Assumptions&amp;Data'!$K$108, CY127*(Schedule!$O$36)*'Assumptions&amp;Data'!$K$114)</f>
        <v>0</v>
      </c>
      <c r="CZ162" s="148">
        <f>IF($C$132=FALSE,CZ127*'Assumptions&amp;Data'!$K$108, CZ127*(Schedule!$O$36)*'Assumptions&amp;Data'!$K$114)</f>
        <v>0</v>
      </c>
      <c r="DA162" s="148">
        <f>IF($C$132=FALSE,DA127*'Assumptions&amp;Data'!$K$108, DA127*(Schedule!$O$36)*'Assumptions&amp;Data'!$K$114)</f>
        <v>0</v>
      </c>
      <c r="DB162" s="148">
        <f>IF($C$132=FALSE,DB127*'Assumptions&amp;Data'!$K$108, DB127*(Schedule!$O$36)*'Assumptions&amp;Data'!$K$114)</f>
        <v>0</v>
      </c>
      <c r="DC162" s="148">
        <f>IF($C$132=FALSE,DC127*'Assumptions&amp;Data'!$K$108, DC127*(Schedule!$O$36)*'Assumptions&amp;Data'!$K$114)</f>
        <v>0</v>
      </c>
      <c r="DD162" s="148">
        <f>IF($C$132=FALSE,DD127*'Assumptions&amp;Data'!$K$108, DD127*(Schedule!$O$36)*'Assumptions&amp;Data'!$K$114)</f>
        <v>0</v>
      </c>
      <c r="DE162" s="148">
        <f>IF($C$132=FALSE,DE127*'Assumptions&amp;Data'!$K$108, DE127*(Schedule!$O$36)*'Assumptions&amp;Data'!$K$114)</f>
        <v>0</v>
      </c>
      <c r="DF162" s="148">
        <f>IF($C$132=FALSE,DF127*'Assumptions&amp;Data'!$K$108, DF127*(Schedule!$O$36)*'Assumptions&amp;Data'!$K$114)</f>
        <v>0</v>
      </c>
      <c r="DG162" s="148">
        <f>IF($C$132=FALSE,DG127*'Assumptions&amp;Data'!$K$108, DG127*(Schedule!$O$36)*'Assumptions&amp;Data'!$K$114)</f>
        <v>0</v>
      </c>
      <c r="DH162" s="148">
        <f>IF($C$132=FALSE,DH127*'Assumptions&amp;Data'!$K$108, DH127*(Schedule!$O$36)*'Assumptions&amp;Data'!$K$114)</f>
        <v>0</v>
      </c>
      <c r="DI162" s="148">
        <f>IF($C$132=FALSE,DI127*'Assumptions&amp;Data'!$K$108, DI127*(Schedule!$O$36)*'Assumptions&amp;Data'!$K$114)</f>
        <v>0</v>
      </c>
      <c r="DJ162" s="148">
        <f>IF($C$132=FALSE,DJ127*'Assumptions&amp;Data'!$K$108, DJ127*(Schedule!$O$36)*'Assumptions&amp;Data'!$K$114)</f>
        <v>0</v>
      </c>
      <c r="DK162" s="148">
        <f>IF($C$132=FALSE,DK127*'Assumptions&amp;Data'!$K$108, DK127*(Schedule!$O$36)*'Assumptions&amp;Data'!$K$114)</f>
        <v>0</v>
      </c>
      <c r="DL162" s="148">
        <f>IF($C$132=FALSE,DL127*'Assumptions&amp;Data'!$K$108, DL127*(Schedule!$O$36)*'Assumptions&amp;Data'!$K$114)</f>
        <v>0</v>
      </c>
      <c r="DM162" s="148">
        <f>IF($C$132=FALSE,DM127*'Assumptions&amp;Data'!$K$108, DM127*(Schedule!$O$36)*'Assumptions&amp;Data'!$K$114)</f>
        <v>0</v>
      </c>
      <c r="DN162" s="148">
        <f>IF($C$132=FALSE,DN127*'Assumptions&amp;Data'!$K$108, DN127*(Schedule!$O$36)*'Assumptions&amp;Data'!$K$114)</f>
        <v>0</v>
      </c>
      <c r="DO162" s="148">
        <f>IF($C$132=FALSE,DO127*'Assumptions&amp;Data'!$K$108, DO127*(Schedule!$O$36)*'Assumptions&amp;Data'!$K$114)</f>
        <v>0</v>
      </c>
      <c r="DP162" s="148">
        <f>IF($C$132=FALSE,DP127*'Assumptions&amp;Data'!$K$108, DP127*(Schedule!$O$36)*'Assumptions&amp;Data'!$K$114)</f>
        <v>0</v>
      </c>
      <c r="DQ162" s="148">
        <f>IF($C$132=FALSE,DQ127*'Assumptions&amp;Data'!$K$108, DQ127*(Schedule!$O$36)*'Assumptions&amp;Data'!$K$114)</f>
        <v>0</v>
      </c>
      <c r="DR162" s="148">
        <f>IF($C$132=FALSE,DR127*'Assumptions&amp;Data'!$K$108, DR127*(Schedule!$O$36)*'Assumptions&amp;Data'!$K$114)</f>
        <v>0</v>
      </c>
      <c r="DS162" s="148">
        <f>IF($C$132=FALSE,DS127*'Assumptions&amp;Data'!$K$108, DS127*(Schedule!$O$36)*'Assumptions&amp;Data'!$K$114)</f>
        <v>0</v>
      </c>
      <c r="DT162" s="148">
        <f>IF($C$132=FALSE,DT127*'Assumptions&amp;Data'!$K$108, DT127*(Schedule!$O$36)*'Assumptions&amp;Data'!$K$114)</f>
        <v>0</v>
      </c>
      <c r="DU162" s="148">
        <f>IF($C$132=FALSE,DU127*'Assumptions&amp;Data'!$K$108, DU127*(Schedule!$O$36)*'Assumptions&amp;Data'!$K$114)</f>
        <v>0</v>
      </c>
      <c r="DV162" s="148">
        <f>IF($C$132=FALSE,DV127*'Assumptions&amp;Data'!$K$108, DV127*(Schedule!$O$36)*'Assumptions&amp;Data'!$K$114)</f>
        <v>0</v>
      </c>
      <c r="DW162" s="148">
        <f>IF($C$132=FALSE,DW127*'Assumptions&amp;Data'!$K$108, DW127*(Schedule!$O$36)*'Assumptions&amp;Data'!$K$114)</f>
        <v>0</v>
      </c>
      <c r="DX162" s="148">
        <f>IF($C$132=FALSE,DX127*'Assumptions&amp;Data'!$K$108, DX127*(Schedule!$O$36)*'Assumptions&amp;Data'!$K$114)</f>
        <v>0</v>
      </c>
      <c r="DY162" s="148">
        <f>IF($C$132=FALSE,DY127*'Assumptions&amp;Data'!$K$108, DY127*(Schedule!$O$36)*'Assumptions&amp;Data'!$K$114)</f>
        <v>0</v>
      </c>
      <c r="DZ162" s="148">
        <f>IF($C$132=FALSE,DZ127*'Assumptions&amp;Data'!$K$108, DZ127*(Schedule!$O$36)*'Assumptions&amp;Data'!$K$114)</f>
        <v>0</v>
      </c>
      <c r="EA162" s="148">
        <f>IF($C$132=FALSE,EA127*'Assumptions&amp;Data'!$K$108, EA127*(Schedule!$O$36)*'Assumptions&amp;Data'!$K$114)</f>
        <v>0</v>
      </c>
      <c r="EB162" s="148">
        <f>IF($C$132=FALSE,EB127*'Assumptions&amp;Data'!$K$108, EB127*(Schedule!$O$36)*'Assumptions&amp;Data'!$K$114)</f>
        <v>0</v>
      </c>
      <c r="EC162" s="148">
        <f>IF($C$132=FALSE,EC127*'Assumptions&amp;Data'!$K$108, EC127*(Schedule!$O$36)*'Assumptions&amp;Data'!$K$114)</f>
        <v>0</v>
      </c>
      <c r="ED162" s="148">
        <f>IF($C$132=FALSE,ED127*'Assumptions&amp;Data'!$K$108, ED127*(Schedule!$O$36)*'Assumptions&amp;Data'!$K$114)</f>
        <v>0</v>
      </c>
      <c r="EE162" s="148">
        <f>IF($C$132=FALSE,EE127*'Assumptions&amp;Data'!$K$108, EE127*(Schedule!$O$36)*'Assumptions&amp;Data'!$K$114)</f>
        <v>0</v>
      </c>
      <c r="EF162" s="148">
        <f>IF($C$132=FALSE,EF127*'Assumptions&amp;Data'!$K$108, EF127*(Schedule!$O$36)*'Assumptions&amp;Data'!$K$114)</f>
        <v>0</v>
      </c>
      <c r="EG162" s="148">
        <f>IF($C$132=FALSE,EG127*'Assumptions&amp;Data'!$K$108, EG127*(Schedule!$O$36)*'Assumptions&amp;Data'!$K$114)</f>
        <v>0</v>
      </c>
      <c r="EH162" s="148">
        <f>IF($C$132=FALSE,EH127*'Assumptions&amp;Data'!$K$108, EH127*(Schedule!$O$36)*'Assumptions&amp;Data'!$K$114)</f>
        <v>0</v>
      </c>
      <c r="EI162" s="148">
        <f>IF($C$132=FALSE,EI127*'Assumptions&amp;Data'!$K$108, EI127*(Schedule!$O$36)*'Assumptions&amp;Data'!$K$114)</f>
        <v>0</v>
      </c>
      <c r="EJ162" s="148">
        <f>IF($C$132=FALSE,EJ127*'Assumptions&amp;Data'!$K$108, EJ127*(Schedule!$O$36)*'Assumptions&amp;Data'!$K$114)</f>
        <v>0</v>
      </c>
      <c r="EK162" s="148">
        <f>IF($C$132=FALSE,EK127*'Assumptions&amp;Data'!$K$108, EK127*(Schedule!$O$36)*'Assumptions&amp;Data'!$K$114)</f>
        <v>0</v>
      </c>
      <c r="EL162" s="148">
        <f>IF($C$132=FALSE,EL127*'Assumptions&amp;Data'!$K$108, EL127*(Schedule!$O$36)*'Assumptions&amp;Data'!$K$114)</f>
        <v>0</v>
      </c>
      <c r="EM162" s="148">
        <f>IF($C$132=FALSE,EM127*'Assumptions&amp;Data'!$K$108, EM127*(Schedule!$O$36)*'Assumptions&amp;Data'!$K$114)</f>
        <v>0</v>
      </c>
      <c r="EN162" s="148">
        <f>IF($C$132=FALSE,EN127*'Assumptions&amp;Data'!$K$108, EN127*(Schedule!$O$36)*'Assumptions&amp;Data'!$K$114)</f>
        <v>0</v>
      </c>
      <c r="EO162" s="148">
        <f>IF($C$132=FALSE,EO127*'Assumptions&amp;Data'!$K$108, EO127*(Schedule!$O$36)*'Assumptions&amp;Data'!$K$114)</f>
        <v>0</v>
      </c>
      <c r="EP162" s="148">
        <f>IF($C$132=FALSE,EP127*'Assumptions&amp;Data'!$K$108, EP127*(Schedule!$O$36)*'Assumptions&amp;Data'!$K$114)</f>
        <v>0</v>
      </c>
      <c r="EQ162" s="148">
        <f>IF($C$132=FALSE,EQ127*'Assumptions&amp;Data'!$K$108, EQ127*(Schedule!$O$36)*'Assumptions&amp;Data'!$K$114)</f>
        <v>0</v>
      </c>
      <c r="ER162" s="148">
        <f>IF($C$132=FALSE,ER127*'Assumptions&amp;Data'!$K$108, ER127*(Schedule!$O$36)*'Assumptions&amp;Data'!$K$114)</f>
        <v>0</v>
      </c>
      <c r="ES162" s="148">
        <f>IF($C$132=FALSE,ES127*'Assumptions&amp;Data'!$K$108, ES127*(Schedule!$O$36)*'Assumptions&amp;Data'!$K$114)</f>
        <v>0</v>
      </c>
      <c r="ET162" s="148">
        <f>IF($C$132=FALSE,ET127*'Assumptions&amp;Data'!$K$108, ET127*(Schedule!$O$36)*'Assumptions&amp;Data'!$K$114)</f>
        <v>0</v>
      </c>
      <c r="EU162" s="148">
        <f>IF($C$132=FALSE,EU127*'Assumptions&amp;Data'!$K$108, EU127*(Schedule!$O$36)*'Assumptions&amp;Data'!$K$114)</f>
        <v>0</v>
      </c>
      <c r="EV162" s="148">
        <f>IF($C$132=FALSE,EV127*'Assumptions&amp;Data'!$K$108, EV127*(Schedule!$O$36)*'Assumptions&amp;Data'!$K$114)</f>
        <v>0</v>
      </c>
      <c r="EW162" s="148">
        <f>IF($C$132=FALSE,EW127*'Assumptions&amp;Data'!$K$108, EW127*(Schedule!$O$36)*'Assumptions&amp;Data'!$K$114)</f>
        <v>0</v>
      </c>
      <c r="EX162" s="148">
        <f>IF($C$132=FALSE,EX127*'Assumptions&amp;Data'!$K$108, EX127*(Schedule!$O$36)*'Assumptions&amp;Data'!$K$114)</f>
        <v>0</v>
      </c>
      <c r="EY162" s="148">
        <f>IF($C$132=FALSE,EY127*'Assumptions&amp;Data'!$K$108, EY127*(Schedule!$O$36)*'Assumptions&amp;Data'!$K$114)</f>
        <v>0</v>
      </c>
      <c r="EZ162" s="148">
        <f>IF($C$132=FALSE,EZ127*'Assumptions&amp;Data'!$K$108, EZ127*(Schedule!$O$36)*'Assumptions&amp;Data'!$K$114)</f>
        <v>0</v>
      </c>
      <c r="FA162" s="148">
        <f>IF($C$132=FALSE,FA127*'Assumptions&amp;Data'!$K$108, FA127*(Schedule!$O$36)*'Assumptions&amp;Data'!$K$114)</f>
        <v>0</v>
      </c>
      <c r="FB162" s="148">
        <f>IF($C$132=FALSE,FB127*'Assumptions&amp;Data'!$K$108, FB127*(Schedule!$O$36)*'Assumptions&amp;Data'!$K$114)</f>
        <v>0</v>
      </c>
      <c r="FC162" s="148">
        <f>IF($C$132=FALSE,FC127*'Assumptions&amp;Data'!$K$108, FC127*(Schedule!$O$36)*'Assumptions&amp;Data'!$K$114)</f>
        <v>0</v>
      </c>
      <c r="FD162" s="148">
        <f>IF($C$132=FALSE,FD127*'Assumptions&amp;Data'!$K$108, FD127*(Schedule!$O$36)*'Assumptions&amp;Data'!$K$114)</f>
        <v>0</v>
      </c>
      <c r="FE162" s="148">
        <f>IF($C$132=FALSE,FE127*'Assumptions&amp;Data'!$K$108, FE127*(Schedule!$O$36)*'Assumptions&amp;Data'!$K$114)</f>
        <v>0</v>
      </c>
      <c r="FF162" s="148">
        <f>IF($C$132=FALSE,FF127*'Assumptions&amp;Data'!$K$108, FF127*(Schedule!$O$36)*'Assumptions&amp;Data'!$K$114)</f>
        <v>0</v>
      </c>
      <c r="FG162" s="148">
        <f>IF($C$132=FALSE,FG127*'Assumptions&amp;Data'!$K$108, FG127*(Schedule!$O$36)*'Assumptions&amp;Data'!$K$114)</f>
        <v>0</v>
      </c>
      <c r="FH162" s="148">
        <f>IF($C$132=FALSE,FH127*'Assumptions&amp;Data'!$K$108, FH127*(Schedule!$O$36)*'Assumptions&amp;Data'!$K$114)</f>
        <v>0</v>
      </c>
      <c r="FI162" s="148">
        <f>IF($C$132=FALSE,FI127*'Assumptions&amp;Data'!$K$108, FI127*(Schedule!$O$36)*'Assumptions&amp;Data'!$K$114)</f>
        <v>0</v>
      </c>
      <c r="FJ162" s="148">
        <f>IF($C$132=FALSE,FJ127*'Assumptions&amp;Data'!$K$108, FJ127*(Schedule!$O$36)*'Assumptions&amp;Data'!$K$114)</f>
        <v>0</v>
      </c>
      <c r="FK162" s="148">
        <f>IF($C$132=FALSE,FK127*'Assumptions&amp;Data'!$K$108, FK127*(Schedule!$O$36)*'Assumptions&amp;Data'!$K$114)</f>
        <v>0</v>
      </c>
      <c r="FL162" s="148">
        <f>IF($C$132=FALSE,FL127*'Assumptions&amp;Data'!$K$108, FL127*(Schedule!$O$36)*'Assumptions&amp;Data'!$K$114)</f>
        <v>0</v>
      </c>
      <c r="FM162" s="148">
        <f>IF($C$132=FALSE,FM127*'Assumptions&amp;Data'!$K$108, FM127*(Schedule!$O$36)*'Assumptions&amp;Data'!$K$114)</f>
        <v>0</v>
      </c>
      <c r="FN162" s="148">
        <f>IF($C$132=FALSE,FN127*'Assumptions&amp;Data'!$K$108, FN127*(Schedule!$O$36)*'Assumptions&amp;Data'!$K$114)</f>
        <v>0</v>
      </c>
      <c r="FO162" s="148">
        <f>IF($C$132=FALSE,FO127*'Assumptions&amp;Data'!$K$108, FO127*(Schedule!$O$36)*'Assumptions&amp;Data'!$K$114)</f>
        <v>0</v>
      </c>
    </row>
    <row r="163" spans="2:171" x14ac:dyDescent="0.3">
      <c r="F163" s="148"/>
      <c r="G163" s="148"/>
      <c r="H163" s="148"/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8"/>
      <c r="W163" s="148"/>
      <c r="X163" s="148"/>
      <c r="Y163" s="148"/>
      <c r="Z163" s="148"/>
      <c r="AA163" s="148"/>
      <c r="AB163" s="148"/>
      <c r="AC163" s="148"/>
      <c r="AD163" s="148"/>
      <c r="AE163" s="148"/>
      <c r="AF163" s="148"/>
      <c r="AG163" s="148"/>
      <c r="AH163" s="148"/>
      <c r="AI163" s="148"/>
      <c r="AJ163" s="148"/>
      <c r="AK163" s="148"/>
      <c r="AL163" s="148"/>
      <c r="AM163" s="148"/>
      <c r="AN163" s="148"/>
      <c r="AO163" s="148"/>
      <c r="AP163" s="148"/>
      <c r="AQ163" s="148"/>
      <c r="AR163" s="148"/>
      <c r="AS163" s="148"/>
      <c r="AT163" s="148"/>
      <c r="AU163" s="148"/>
      <c r="AV163" s="148"/>
      <c r="AW163" s="148"/>
      <c r="AX163" s="148"/>
      <c r="AY163" s="148"/>
      <c r="AZ163" s="148"/>
      <c r="BA163" s="148"/>
      <c r="BB163" s="148"/>
      <c r="BC163" s="148"/>
      <c r="BD163" s="148"/>
      <c r="BE163" s="148"/>
      <c r="BF163" s="148"/>
      <c r="BG163" s="148"/>
      <c r="BH163" s="148"/>
      <c r="BI163" s="148"/>
      <c r="BJ163" s="148"/>
      <c r="BK163" s="148"/>
      <c r="BL163" s="148"/>
      <c r="BM163" s="148"/>
      <c r="BN163" s="148"/>
      <c r="BO163" s="148"/>
      <c r="BP163" s="148"/>
      <c r="BQ163" s="148"/>
      <c r="BR163" s="148"/>
      <c r="BS163" s="148"/>
      <c r="BT163" s="148"/>
      <c r="BU163" s="148"/>
      <c r="BV163" s="148"/>
      <c r="BW163" s="148"/>
      <c r="BX163" s="148"/>
      <c r="BY163" s="148"/>
      <c r="BZ163" s="148"/>
      <c r="CA163" s="148"/>
      <c r="CB163" s="148"/>
      <c r="CC163" s="148"/>
      <c r="CD163" s="148"/>
      <c r="CE163" s="148"/>
      <c r="CF163" s="148"/>
      <c r="CG163" s="148"/>
      <c r="CH163" s="148"/>
      <c r="CI163" s="148"/>
      <c r="CJ163" s="148"/>
      <c r="CK163" s="148"/>
      <c r="CL163" s="148"/>
      <c r="CM163" s="148"/>
      <c r="CN163" s="148"/>
      <c r="CO163" s="148"/>
      <c r="CP163" s="148"/>
      <c r="CQ163" s="148"/>
      <c r="CR163" s="148"/>
      <c r="CS163" s="148"/>
      <c r="CT163" s="148"/>
      <c r="CU163" s="148"/>
      <c r="CV163" s="148"/>
      <c r="CW163" s="148"/>
      <c r="CX163" s="148"/>
      <c r="CY163" s="148"/>
      <c r="CZ163" s="148"/>
      <c r="DA163" s="148"/>
      <c r="DB163" s="148"/>
      <c r="DC163" s="148"/>
      <c r="DD163" s="148"/>
      <c r="DE163" s="148"/>
      <c r="DF163" s="148"/>
      <c r="DG163" s="148"/>
      <c r="DH163" s="148"/>
      <c r="DI163" s="148"/>
      <c r="DJ163" s="148"/>
      <c r="DK163" s="148"/>
      <c r="DL163" s="148"/>
      <c r="DM163" s="148"/>
      <c r="DN163" s="148"/>
      <c r="DO163" s="148"/>
      <c r="DP163" s="148"/>
      <c r="DQ163" s="148"/>
      <c r="DR163" s="148"/>
      <c r="DS163" s="148"/>
      <c r="DT163" s="148"/>
      <c r="DU163" s="148"/>
      <c r="DV163" s="148"/>
      <c r="DW163" s="148"/>
      <c r="DX163" s="148"/>
      <c r="DY163" s="148"/>
      <c r="DZ163" s="148"/>
      <c r="EA163" s="148"/>
      <c r="EB163" s="148"/>
      <c r="EC163" s="148"/>
      <c r="ED163" s="148"/>
      <c r="EE163" s="148"/>
      <c r="EF163" s="148"/>
      <c r="EG163" s="148"/>
      <c r="EH163" s="148"/>
      <c r="EI163" s="148"/>
      <c r="EJ163" s="148"/>
      <c r="EK163" s="148"/>
      <c r="EL163" s="148"/>
      <c r="EM163" s="148"/>
      <c r="EN163" s="148"/>
      <c r="EO163" s="148"/>
      <c r="EP163" s="148"/>
      <c r="EQ163" s="148"/>
      <c r="ER163" s="148"/>
      <c r="ES163" s="148"/>
      <c r="ET163" s="148"/>
      <c r="EU163" s="148"/>
      <c r="EV163" s="148"/>
      <c r="EW163" s="148"/>
      <c r="EX163" s="148"/>
      <c r="EY163" s="148"/>
      <c r="EZ163" s="148"/>
      <c r="FA163" s="148"/>
      <c r="FB163" s="148"/>
      <c r="FC163" s="148"/>
      <c r="FD163" s="148"/>
      <c r="FE163" s="148"/>
      <c r="FF163" s="148"/>
      <c r="FG163" s="148"/>
      <c r="FH163" s="148"/>
      <c r="FI163" s="148"/>
      <c r="FJ163" s="148"/>
      <c r="FK163" s="148"/>
      <c r="FL163" s="148"/>
      <c r="FM163" s="148"/>
      <c r="FN163" s="148"/>
      <c r="FO163" s="148"/>
    </row>
    <row r="164" spans="2:171" x14ac:dyDescent="0.3">
      <c r="B164" s="57" t="str">
        <f>B97</f>
        <v>Commercial TOD</v>
      </c>
      <c r="C164" s="57" t="s">
        <v>112</v>
      </c>
      <c r="D164" s="118">
        <f>SUM(F164:FO164)</f>
        <v>513862.44743388763</v>
      </c>
      <c r="E164" s="57"/>
      <c r="F164" s="164">
        <f>SUM(F165:F167)</f>
        <v>0</v>
      </c>
      <c r="G164" s="164">
        <f t="shared" ref="G164:BR164" si="249">SUM(G165:G167)</f>
        <v>0</v>
      </c>
      <c r="H164" s="164">
        <f t="shared" si="249"/>
        <v>0</v>
      </c>
      <c r="I164" s="164">
        <f t="shared" si="249"/>
        <v>0</v>
      </c>
      <c r="J164" s="164">
        <f t="shared" si="249"/>
        <v>0</v>
      </c>
      <c r="K164" s="164">
        <f t="shared" si="249"/>
        <v>0</v>
      </c>
      <c r="L164" s="164">
        <f t="shared" si="249"/>
        <v>0</v>
      </c>
      <c r="M164" s="164">
        <f t="shared" si="249"/>
        <v>0</v>
      </c>
      <c r="N164" s="164">
        <f t="shared" si="249"/>
        <v>3211.6402964617996</v>
      </c>
      <c r="O164" s="164">
        <f t="shared" si="249"/>
        <v>3211.6402964617996</v>
      </c>
      <c r="P164" s="164">
        <f t="shared" si="249"/>
        <v>3211.6402964617996</v>
      </c>
      <c r="Q164" s="164">
        <f t="shared" si="249"/>
        <v>3211.6402964617996</v>
      </c>
      <c r="R164" s="164">
        <f t="shared" si="249"/>
        <v>3211.6402964617996</v>
      </c>
      <c r="S164" s="164">
        <f t="shared" si="249"/>
        <v>3211.6402964617996</v>
      </c>
      <c r="T164" s="164">
        <f t="shared" si="249"/>
        <v>3211.6402964617996</v>
      </c>
      <c r="U164" s="164">
        <f t="shared" si="249"/>
        <v>3211.6402964617996</v>
      </c>
      <c r="V164" s="164">
        <f t="shared" si="249"/>
        <v>3211.6402964617996</v>
      </c>
      <c r="W164" s="164">
        <f t="shared" si="249"/>
        <v>3211.6402964617996</v>
      </c>
      <c r="X164" s="164">
        <f t="shared" si="249"/>
        <v>3211.6402964617996</v>
      </c>
      <c r="Y164" s="164">
        <f t="shared" si="249"/>
        <v>3211.6402964617996</v>
      </c>
      <c r="Z164" s="164">
        <f t="shared" si="249"/>
        <v>7065.6086522159585</v>
      </c>
      <c r="AA164" s="164">
        <f t="shared" si="249"/>
        <v>7065.6086522159585</v>
      </c>
      <c r="AB164" s="164">
        <f t="shared" si="249"/>
        <v>7707.9367115083187</v>
      </c>
      <c r="AC164" s="164">
        <f t="shared" si="249"/>
        <v>7707.9367115083187</v>
      </c>
      <c r="AD164" s="164">
        <f t="shared" si="249"/>
        <v>7707.9367115083187</v>
      </c>
      <c r="AE164" s="164">
        <f t="shared" si="249"/>
        <v>7707.9367115083187</v>
      </c>
      <c r="AF164" s="164">
        <f t="shared" si="249"/>
        <v>7707.9367115083187</v>
      </c>
      <c r="AG164" s="164">
        <f t="shared" si="249"/>
        <v>7707.9367115083187</v>
      </c>
      <c r="AH164" s="164">
        <f t="shared" si="249"/>
        <v>7707.9367115083187</v>
      </c>
      <c r="AI164" s="164">
        <f t="shared" si="249"/>
        <v>7707.9367115083187</v>
      </c>
      <c r="AJ164" s="164">
        <f t="shared" si="249"/>
        <v>7707.9367115083187</v>
      </c>
      <c r="AK164" s="164">
        <f t="shared" si="249"/>
        <v>7707.9367115083187</v>
      </c>
      <c r="AL164" s="164">
        <f t="shared" si="249"/>
        <v>13488.889245139559</v>
      </c>
      <c r="AM164" s="164">
        <f t="shared" si="249"/>
        <v>13488.889245139559</v>
      </c>
      <c r="AN164" s="164">
        <f t="shared" si="249"/>
        <v>14259.682916290389</v>
      </c>
      <c r="AO164" s="164">
        <f t="shared" si="249"/>
        <v>14259.682916290389</v>
      </c>
      <c r="AP164" s="164">
        <f t="shared" si="249"/>
        <v>16828.995153459829</v>
      </c>
      <c r="AQ164" s="164">
        <f t="shared" si="249"/>
        <v>16828.995153459829</v>
      </c>
      <c r="AR164" s="164">
        <f t="shared" si="249"/>
        <v>16828.995153459829</v>
      </c>
      <c r="AS164" s="164">
        <f t="shared" si="249"/>
        <v>16828.995153459829</v>
      </c>
      <c r="AT164" s="164">
        <f t="shared" si="249"/>
        <v>14259.68291629032</v>
      </c>
      <c r="AU164" s="164">
        <f t="shared" si="249"/>
        <v>10405.714560536229</v>
      </c>
      <c r="AV164" s="164">
        <f t="shared" si="249"/>
        <v>10405.714560536229</v>
      </c>
      <c r="AW164" s="164">
        <f t="shared" si="249"/>
        <v>10405.714560536229</v>
      </c>
      <c r="AX164" s="164">
        <f t="shared" si="249"/>
        <v>10405.714560536229</v>
      </c>
      <c r="AY164" s="164">
        <f t="shared" si="249"/>
        <v>10405.714560536229</v>
      </c>
      <c r="AZ164" s="164">
        <f t="shared" si="249"/>
        <v>10405.714560536229</v>
      </c>
      <c r="BA164" s="164">
        <f t="shared" si="249"/>
        <v>10405.714560536229</v>
      </c>
      <c r="BB164" s="164">
        <f t="shared" si="249"/>
        <v>13488.889245139559</v>
      </c>
      <c r="BC164" s="164">
        <f t="shared" si="249"/>
        <v>13488.889245139559</v>
      </c>
      <c r="BD164" s="164">
        <f t="shared" si="249"/>
        <v>13488.889245139559</v>
      </c>
      <c r="BE164" s="164">
        <f t="shared" si="249"/>
        <v>13488.889245139559</v>
      </c>
      <c r="BF164" s="164">
        <f t="shared" si="249"/>
        <v>10405.714560536147</v>
      </c>
      <c r="BG164" s="164">
        <f t="shared" si="249"/>
        <v>5780.952533631239</v>
      </c>
      <c r="BH164" s="164">
        <f t="shared" si="249"/>
        <v>5780.952533631239</v>
      </c>
      <c r="BI164" s="164">
        <f t="shared" si="249"/>
        <v>5780.952533631239</v>
      </c>
      <c r="BJ164" s="164">
        <f t="shared" si="249"/>
        <v>6937.1430403574859</v>
      </c>
      <c r="BK164" s="164">
        <f t="shared" si="249"/>
        <v>6937.1430403574859</v>
      </c>
      <c r="BL164" s="164">
        <f t="shared" si="249"/>
        <v>6937.1430403574859</v>
      </c>
      <c r="BM164" s="164">
        <f t="shared" si="249"/>
        <v>6937.1430403574859</v>
      </c>
      <c r="BN164" s="164">
        <f t="shared" si="249"/>
        <v>6937.1430403574859</v>
      </c>
      <c r="BO164" s="164">
        <f t="shared" si="249"/>
        <v>6937.1430403574859</v>
      </c>
      <c r="BP164" s="164">
        <f t="shared" si="249"/>
        <v>6937.1430403574859</v>
      </c>
      <c r="BQ164" s="164">
        <f t="shared" si="249"/>
        <v>6937.1430403574859</v>
      </c>
      <c r="BR164" s="164">
        <f t="shared" si="249"/>
        <v>6937.1430403574859</v>
      </c>
      <c r="BS164" s="164">
        <f t="shared" ref="BS164:ED164" si="250">SUM(BS165:BS167)</f>
        <v>6937.1430403574859</v>
      </c>
      <c r="BT164" s="164">
        <f t="shared" si="250"/>
        <v>6937.1430403574859</v>
      </c>
      <c r="BU164" s="164">
        <f t="shared" si="250"/>
        <v>6937.1430403574859</v>
      </c>
      <c r="BV164" s="164">
        <f t="shared" si="250"/>
        <v>9249.5240538098606</v>
      </c>
      <c r="BW164" s="164">
        <f t="shared" si="250"/>
        <v>0</v>
      </c>
      <c r="BX164" s="164">
        <f t="shared" si="250"/>
        <v>0</v>
      </c>
      <c r="BY164" s="164">
        <f t="shared" si="250"/>
        <v>0</v>
      </c>
      <c r="BZ164" s="164">
        <f t="shared" si="250"/>
        <v>0</v>
      </c>
      <c r="CA164" s="164">
        <f t="shared" si="250"/>
        <v>0</v>
      </c>
      <c r="CB164" s="164">
        <f t="shared" si="250"/>
        <v>0</v>
      </c>
      <c r="CC164" s="164">
        <f t="shared" si="250"/>
        <v>0</v>
      </c>
      <c r="CD164" s="164">
        <f t="shared" si="250"/>
        <v>0</v>
      </c>
      <c r="CE164" s="164">
        <f t="shared" si="250"/>
        <v>0</v>
      </c>
      <c r="CF164" s="164">
        <f t="shared" si="250"/>
        <v>0</v>
      </c>
      <c r="CG164" s="164">
        <f t="shared" si="250"/>
        <v>0</v>
      </c>
      <c r="CH164" s="164">
        <f t="shared" si="250"/>
        <v>0</v>
      </c>
      <c r="CI164" s="164">
        <f t="shared" si="250"/>
        <v>0</v>
      </c>
      <c r="CJ164" s="164">
        <f t="shared" si="250"/>
        <v>0</v>
      </c>
      <c r="CK164" s="164">
        <f t="shared" si="250"/>
        <v>0</v>
      </c>
      <c r="CL164" s="164">
        <f t="shared" si="250"/>
        <v>0</v>
      </c>
      <c r="CM164" s="164">
        <f t="shared" si="250"/>
        <v>0</v>
      </c>
      <c r="CN164" s="164">
        <f t="shared" si="250"/>
        <v>0</v>
      </c>
      <c r="CO164" s="164">
        <f t="shared" si="250"/>
        <v>0</v>
      </c>
      <c r="CP164" s="164">
        <f t="shared" si="250"/>
        <v>0</v>
      </c>
      <c r="CQ164" s="164">
        <f t="shared" si="250"/>
        <v>0</v>
      </c>
      <c r="CR164" s="164">
        <f t="shared" si="250"/>
        <v>0</v>
      </c>
      <c r="CS164" s="164">
        <f t="shared" si="250"/>
        <v>0</v>
      </c>
      <c r="CT164" s="164">
        <f t="shared" si="250"/>
        <v>0</v>
      </c>
      <c r="CU164" s="164">
        <f t="shared" si="250"/>
        <v>0</v>
      </c>
      <c r="CV164" s="164">
        <f t="shared" si="250"/>
        <v>0</v>
      </c>
      <c r="CW164" s="164">
        <f t="shared" si="250"/>
        <v>0</v>
      </c>
      <c r="CX164" s="164">
        <f t="shared" si="250"/>
        <v>0</v>
      </c>
      <c r="CY164" s="164">
        <f t="shared" si="250"/>
        <v>0</v>
      </c>
      <c r="CZ164" s="164">
        <f t="shared" si="250"/>
        <v>0</v>
      </c>
      <c r="DA164" s="164">
        <f t="shared" si="250"/>
        <v>0</v>
      </c>
      <c r="DB164" s="164">
        <f t="shared" si="250"/>
        <v>0</v>
      </c>
      <c r="DC164" s="164">
        <f t="shared" si="250"/>
        <v>0</v>
      </c>
      <c r="DD164" s="164">
        <f t="shared" si="250"/>
        <v>0</v>
      </c>
      <c r="DE164" s="164">
        <f t="shared" si="250"/>
        <v>0</v>
      </c>
      <c r="DF164" s="164">
        <f t="shared" si="250"/>
        <v>0</v>
      </c>
      <c r="DG164" s="164">
        <f t="shared" si="250"/>
        <v>0</v>
      </c>
      <c r="DH164" s="164">
        <f t="shared" si="250"/>
        <v>0</v>
      </c>
      <c r="DI164" s="164">
        <f t="shared" si="250"/>
        <v>0</v>
      </c>
      <c r="DJ164" s="164">
        <f t="shared" si="250"/>
        <v>0</v>
      </c>
      <c r="DK164" s="164">
        <f t="shared" si="250"/>
        <v>0</v>
      </c>
      <c r="DL164" s="164">
        <f t="shared" si="250"/>
        <v>0</v>
      </c>
      <c r="DM164" s="164">
        <f t="shared" si="250"/>
        <v>0</v>
      </c>
      <c r="DN164" s="164">
        <f t="shared" si="250"/>
        <v>0</v>
      </c>
      <c r="DO164" s="164">
        <f t="shared" si="250"/>
        <v>0</v>
      </c>
      <c r="DP164" s="164">
        <f t="shared" si="250"/>
        <v>0</v>
      </c>
      <c r="DQ164" s="164">
        <f t="shared" si="250"/>
        <v>0</v>
      </c>
      <c r="DR164" s="164">
        <f t="shared" si="250"/>
        <v>0</v>
      </c>
      <c r="DS164" s="164">
        <f t="shared" si="250"/>
        <v>0</v>
      </c>
      <c r="DT164" s="164">
        <f t="shared" si="250"/>
        <v>0</v>
      </c>
      <c r="DU164" s="164">
        <f t="shared" si="250"/>
        <v>0</v>
      </c>
      <c r="DV164" s="164">
        <f t="shared" si="250"/>
        <v>0</v>
      </c>
      <c r="DW164" s="164">
        <f t="shared" si="250"/>
        <v>0</v>
      </c>
      <c r="DX164" s="164">
        <f t="shared" si="250"/>
        <v>0</v>
      </c>
      <c r="DY164" s="164">
        <f t="shared" si="250"/>
        <v>0</v>
      </c>
      <c r="DZ164" s="164">
        <f t="shared" si="250"/>
        <v>0</v>
      </c>
      <c r="EA164" s="164">
        <f t="shared" si="250"/>
        <v>0</v>
      </c>
      <c r="EB164" s="164">
        <f t="shared" si="250"/>
        <v>0</v>
      </c>
      <c r="EC164" s="164">
        <f t="shared" si="250"/>
        <v>0</v>
      </c>
      <c r="ED164" s="164">
        <f t="shared" si="250"/>
        <v>0</v>
      </c>
      <c r="EE164" s="164">
        <f t="shared" ref="EE164:FO164" si="251">SUM(EE165:EE167)</f>
        <v>0</v>
      </c>
      <c r="EF164" s="164">
        <f t="shared" si="251"/>
        <v>0</v>
      </c>
      <c r="EG164" s="164">
        <f t="shared" si="251"/>
        <v>0</v>
      </c>
      <c r="EH164" s="164">
        <f t="shared" si="251"/>
        <v>0</v>
      </c>
      <c r="EI164" s="164">
        <f t="shared" si="251"/>
        <v>0</v>
      </c>
      <c r="EJ164" s="164">
        <f t="shared" si="251"/>
        <v>0</v>
      </c>
      <c r="EK164" s="164">
        <f t="shared" si="251"/>
        <v>0</v>
      </c>
      <c r="EL164" s="164">
        <f t="shared" si="251"/>
        <v>0</v>
      </c>
      <c r="EM164" s="164">
        <f t="shared" si="251"/>
        <v>0</v>
      </c>
      <c r="EN164" s="164">
        <f t="shared" si="251"/>
        <v>0</v>
      </c>
      <c r="EO164" s="164">
        <f t="shared" si="251"/>
        <v>0</v>
      </c>
      <c r="EP164" s="164">
        <f t="shared" si="251"/>
        <v>0</v>
      </c>
      <c r="EQ164" s="164">
        <f t="shared" si="251"/>
        <v>0</v>
      </c>
      <c r="ER164" s="164">
        <f t="shared" si="251"/>
        <v>0</v>
      </c>
      <c r="ES164" s="164">
        <f t="shared" si="251"/>
        <v>0</v>
      </c>
      <c r="ET164" s="164">
        <f t="shared" si="251"/>
        <v>0</v>
      </c>
      <c r="EU164" s="164">
        <f t="shared" si="251"/>
        <v>0</v>
      </c>
      <c r="EV164" s="164">
        <f t="shared" si="251"/>
        <v>0</v>
      </c>
      <c r="EW164" s="164">
        <f t="shared" si="251"/>
        <v>0</v>
      </c>
      <c r="EX164" s="164">
        <f t="shared" si="251"/>
        <v>0</v>
      </c>
      <c r="EY164" s="164">
        <f t="shared" si="251"/>
        <v>0</v>
      </c>
      <c r="EZ164" s="164">
        <f t="shared" si="251"/>
        <v>0</v>
      </c>
      <c r="FA164" s="164">
        <f t="shared" si="251"/>
        <v>0</v>
      </c>
      <c r="FB164" s="164">
        <f t="shared" si="251"/>
        <v>0</v>
      </c>
      <c r="FC164" s="164">
        <f t="shared" si="251"/>
        <v>0</v>
      </c>
      <c r="FD164" s="164">
        <f t="shared" si="251"/>
        <v>0</v>
      </c>
      <c r="FE164" s="164">
        <f t="shared" si="251"/>
        <v>0</v>
      </c>
      <c r="FF164" s="164">
        <f t="shared" si="251"/>
        <v>0</v>
      </c>
      <c r="FG164" s="164">
        <f t="shared" si="251"/>
        <v>0</v>
      </c>
      <c r="FH164" s="164">
        <f t="shared" si="251"/>
        <v>0</v>
      </c>
      <c r="FI164" s="164">
        <f t="shared" si="251"/>
        <v>0</v>
      </c>
      <c r="FJ164" s="164">
        <f t="shared" si="251"/>
        <v>0</v>
      </c>
      <c r="FK164" s="164">
        <f t="shared" si="251"/>
        <v>0</v>
      </c>
      <c r="FL164" s="164">
        <f t="shared" si="251"/>
        <v>0</v>
      </c>
      <c r="FM164" s="164">
        <f t="shared" si="251"/>
        <v>0</v>
      </c>
      <c r="FN164" s="164">
        <f t="shared" si="251"/>
        <v>0</v>
      </c>
      <c r="FO164" s="164">
        <f t="shared" si="251"/>
        <v>0</v>
      </c>
    </row>
    <row r="165" spans="2:171" x14ac:dyDescent="0.3">
      <c r="B165" s="7" t="s">
        <v>108</v>
      </c>
      <c r="C165" s="7" t="s">
        <v>112</v>
      </c>
      <c r="D165" s="53">
        <f>SUM(F165:FO165)</f>
        <v>128465.61185847192</v>
      </c>
      <c r="F165" s="148">
        <f>IF($C$132=FALSE,F125*'Assumptions&amp;Data'!$L$106, F125*(Schedule!$O$37)*'Assumptions&amp;Data'!$L$112)</f>
        <v>0</v>
      </c>
      <c r="G165" s="148">
        <f>IF($C$132=FALSE,G125*'Assumptions&amp;Data'!$L$106, G125*(Schedule!$O$37)*'Assumptions&amp;Data'!$L$112)</f>
        <v>0</v>
      </c>
      <c r="H165" s="148">
        <f>IF($C$132=FALSE,H125*'Assumptions&amp;Data'!$L$106, H125*(Schedule!$O$37)*'Assumptions&amp;Data'!$L$112)</f>
        <v>0</v>
      </c>
      <c r="I165" s="148">
        <f>IF($C$132=FALSE,I125*'Assumptions&amp;Data'!$L$106, I125*(Schedule!$O$37)*'Assumptions&amp;Data'!$L$112)</f>
        <v>0</v>
      </c>
      <c r="J165" s="148">
        <f>IF($C$132=FALSE,J125*'Assumptions&amp;Data'!$L$106, J125*(Schedule!$O$37)*'Assumptions&amp;Data'!$L$112)</f>
        <v>0</v>
      </c>
      <c r="K165" s="148">
        <f>IF($C$132=FALSE,K125*'Assumptions&amp;Data'!$L$106, K125*(Schedule!$O$37)*'Assumptions&amp;Data'!$L$112)</f>
        <v>0</v>
      </c>
      <c r="L165" s="148">
        <f>IF($C$132=FALSE,L125*'Assumptions&amp;Data'!$L$106, L125*(Schedule!$O$37)*'Assumptions&amp;Data'!$L$112)</f>
        <v>0</v>
      </c>
      <c r="M165" s="148">
        <f>IF($C$132=FALSE,M125*'Assumptions&amp;Data'!$L$106, M125*(Schedule!$O$37)*'Assumptions&amp;Data'!$L$112)</f>
        <v>0</v>
      </c>
      <c r="N165" s="148">
        <f>IF($C$132=FALSE,N125*'Assumptions&amp;Data'!$L$106, N125*(Schedule!$O$37)*'Assumptions&amp;Data'!$L$112)</f>
        <v>3211.6402964617996</v>
      </c>
      <c r="O165" s="148">
        <f>IF($C$132=FALSE,O125*'Assumptions&amp;Data'!$L$106, O125*(Schedule!$O$37)*'Assumptions&amp;Data'!$L$112)</f>
        <v>3211.6402964617996</v>
      </c>
      <c r="P165" s="148">
        <f>IF($C$132=FALSE,P125*'Assumptions&amp;Data'!$L$106, P125*(Schedule!$O$37)*'Assumptions&amp;Data'!$L$112)</f>
        <v>3211.6402964617996</v>
      </c>
      <c r="Q165" s="148">
        <f>IF($C$132=FALSE,Q125*'Assumptions&amp;Data'!$L$106, Q125*(Schedule!$O$37)*'Assumptions&amp;Data'!$L$112)</f>
        <v>3211.6402964617996</v>
      </c>
      <c r="R165" s="148">
        <f>IF($C$132=FALSE,R125*'Assumptions&amp;Data'!$L$106, R125*(Schedule!$O$37)*'Assumptions&amp;Data'!$L$112)</f>
        <v>3211.6402964617996</v>
      </c>
      <c r="S165" s="148">
        <f>IF($C$132=FALSE,S125*'Assumptions&amp;Data'!$L$106, S125*(Schedule!$O$37)*'Assumptions&amp;Data'!$L$112)</f>
        <v>3211.6402964617996</v>
      </c>
      <c r="T165" s="148">
        <f>IF($C$132=FALSE,T125*'Assumptions&amp;Data'!$L$106, T125*(Schedule!$O$37)*'Assumptions&amp;Data'!$L$112)</f>
        <v>3211.6402964617996</v>
      </c>
      <c r="U165" s="148">
        <f>IF($C$132=FALSE,U125*'Assumptions&amp;Data'!$L$106, U125*(Schedule!$O$37)*'Assumptions&amp;Data'!$L$112)</f>
        <v>3211.6402964617996</v>
      </c>
      <c r="V165" s="148">
        <f>IF($C$132=FALSE,V125*'Assumptions&amp;Data'!$L$106, V125*(Schedule!$O$37)*'Assumptions&amp;Data'!$L$112)</f>
        <v>3211.6402964617996</v>
      </c>
      <c r="W165" s="148">
        <f>IF($C$132=FALSE,W125*'Assumptions&amp;Data'!$L$106, W125*(Schedule!$O$37)*'Assumptions&amp;Data'!$L$112)</f>
        <v>3211.6402964617996</v>
      </c>
      <c r="X165" s="148">
        <f>IF($C$132=FALSE,X125*'Assumptions&amp;Data'!$L$106, X125*(Schedule!$O$37)*'Assumptions&amp;Data'!$L$112)</f>
        <v>3211.6402964617996</v>
      </c>
      <c r="Y165" s="148">
        <f>IF($C$132=FALSE,Y125*'Assumptions&amp;Data'!$L$106, Y125*(Schedule!$O$37)*'Assumptions&amp;Data'!$L$112)</f>
        <v>3211.6402964617996</v>
      </c>
      <c r="Z165" s="148">
        <f>IF($C$132=FALSE,Z125*'Assumptions&amp;Data'!$L$106, Z125*(Schedule!$O$37)*'Assumptions&amp;Data'!$L$112)</f>
        <v>3211.6402964617996</v>
      </c>
      <c r="AA165" s="148">
        <f>IF($C$132=FALSE,AA125*'Assumptions&amp;Data'!$L$106, AA125*(Schedule!$O$37)*'Assumptions&amp;Data'!$L$112)</f>
        <v>3211.6402964617996</v>
      </c>
      <c r="AB165" s="148">
        <f>IF($C$132=FALSE,AB125*'Assumptions&amp;Data'!$L$106, AB125*(Schedule!$O$37)*'Assumptions&amp;Data'!$L$112)</f>
        <v>3853.9683557541593</v>
      </c>
      <c r="AC165" s="148">
        <f>IF($C$132=FALSE,AC125*'Assumptions&amp;Data'!$L$106, AC125*(Schedule!$O$37)*'Assumptions&amp;Data'!$L$112)</f>
        <v>3853.9683557541593</v>
      </c>
      <c r="AD165" s="148">
        <f>IF($C$132=FALSE,AD125*'Assumptions&amp;Data'!$L$106, AD125*(Schedule!$O$37)*'Assumptions&amp;Data'!$L$112)</f>
        <v>3853.9683557541593</v>
      </c>
      <c r="AE165" s="148">
        <f>IF($C$132=FALSE,AE125*'Assumptions&amp;Data'!$L$106, AE125*(Schedule!$O$37)*'Assumptions&amp;Data'!$L$112)</f>
        <v>3853.9683557541593</v>
      </c>
      <c r="AF165" s="148">
        <f>IF($C$132=FALSE,AF125*'Assumptions&amp;Data'!$L$106, AF125*(Schedule!$O$37)*'Assumptions&amp;Data'!$L$112)</f>
        <v>3853.9683557541593</v>
      </c>
      <c r="AG165" s="148">
        <f>IF($C$132=FALSE,AG125*'Assumptions&amp;Data'!$L$106, AG125*(Schedule!$O$37)*'Assumptions&amp;Data'!$L$112)</f>
        <v>3853.9683557541593</v>
      </c>
      <c r="AH165" s="148">
        <f>IF($C$132=FALSE,AH125*'Assumptions&amp;Data'!$L$106, AH125*(Schedule!$O$37)*'Assumptions&amp;Data'!$L$112)</f>
        <v>3853.9683557541593</v>
      </c>
      <c r="AI165" s="148">
        <f>IF($C$132=FALSE,AI125*'Assumptions&amp;Data'!$L$106, AI125*(Schedule!$O$37)*'Assumptions&amp;Data'!$L$112)</f>
        <v>3853.9683557541593</v>
      </c>
      <c r="AJ165" s="148">
        <f>IF($C$132=FALSE,AJ125*'Assumptions&amp;Data'!$L$106, AJ125*(Schedule!$O$37)*'Assumptions&amp;Data'!$L$112)</f>
        <v>3853.9683557541593</v>
      </c>
      <c r="AK165" s="148">
        <f>IF($C$132=FALSE,AK125*'Assumptions&amp;Data'!$L$106, AK125*(Schedule!$O$37)*'Assumptions&amp;Data'!$L$112)</f>
        <v>3853.9683557541593</v>
      </c>
      <c r="AL165" s="148">
        <f>IF($C$132=FALSE,AL125*'Assumptions&amp;Data'!$L$106, AL125*(Schedule!$O$37)*'Assumptions&amp;Data'!$L$112)</f>
        <v>3853.9683557541593</v>
      </c>
      <c r="AM165" s="148">
        <f>IF($C$132=FALSE,AM125*'Assumptions&amp;Data'!$L$106, AM125*(Schedule!$O$37)*'Assumptions&amp;Data'!$L$112)</f>
        <v>3853.9683557541593</v>
      </c>
      <c r="AN165" s="148">
        <f>IF($C$132=FALSE,AN125*'Assumptions&amp;Data'!$L$106, AN125*(Schedule!$O$37)*'Assumptions&amp;Data'!$L$112)</f>
        <v>3853.9683557541593</v>
      </c>
      <c r="AO165" s="148">
        <f>IF($C$132=FALSE,AO125*'Assumptions&amp;Data'!$L$106, AO125*(Schedule!$O$37)*'Assumptions&amp;Data'!$L$112)</f>
        <v>3853.9683557541593</v>
      </c>
      <c r="AP165" s="148">
        <f>IF($C$132=FALSE,AP125*'Assumptions&amp;Data'!$L$106, AP125*(Schedule!$O$37)*'Assumptions&amp;Data'!$L$112)</f>
        <v>6423.2805929235992</v>
      </c>
      <c r="AQ165" s="148">
        <f>IF($C$132=FALSE,AQ125*'Assumptions&amp;Data'!$L$106, AQ125*(Schedule!$O$37)*'Assumptions&amp;Data'!$L$112)</f>
        <v>6423.2805929235992</v>
      </c>
      <c r="AR165" s="148">
        <f>IF($C$132=FALSE,AR125*'Assumptions&amp;Data'!$L$106, AR125*(Schedule!$O$37)*'Assumptions&amp;Data'!$L$112)</f>
        <v>6423.2805929235992</v>
      </c>
      <c r="AS165" s="148">
        <f>IF($C$132=FALSE,AS125*'Assumptions&amp;Data'!$L$106, AS125*(Schedule!$O$37)*'Assumptions&amp;Data'!$L$112)</f>
        <v>6423.2805929235992</v>
      </c>
      <c r="AT165" s="148">
        <f>IF($C$132=FALSE,AT125*'Assumptions&amp;Data'!$L$106, AT125*(Schedule!$O$37)*'Assumptions&amp;Data'!$L$112)</f>
        <v>3853.9683557540916</v>
      </c>
      <c r="AU165" s="148">
        <f>IF($C$132=FALSE,AU125*'Assumptions&amp;Data'!$L$106, AU125*(Schedule!$O$37)*'Assumptions&amp;Data'!$L$112)</f>
        <v>0</v>
      </c>
      <c r="AV165" s="148">
        <f>IF($C$132=FALSE,AV125*'Assumptions&amp;Data'!$L$106, AV125*(Schedule!$O$37)*'Assumptions&amp;Data'!$L$112)</f>
        <v>0</v>
      </c>
      <c r="AW165" s="148">
        <f>IF($C$132=FALSE,AW125*'Assumptions&amp;Data'!$L$106, AW125*(Schedule!$O$37)*'Assumptions&amp;Data'!$L$112)</f>
        <v>0</v>
      </c>
      <c r="AX165" s="148">
        <f>IF($C$132=FALSE,AX125*'Assumptions&amp;Data'!$L$106, AX125*(Schedule!$O$37)*'Assumptions&amp;Data'!$L$112)</f>
        <v>0</v>
      </c>
      <c r="AY165" s="148">
        <f>IF($C$132=FALSE,AY125*'Assumptions&amp;Data'!$L$106, AY125*(Schedule!$O$37)*'Assumptions&amp;Data'!$L$112)</f>
        <v>0</v>
      </c>
      <c r="AZ165" s="148">
        <f>IF($C$132=FALSE,AZ125*'Assumptions&amp;Data'!$L$106, AZ125*(Schedule!$O$37)*'Assumptions&amp;Data'!$L$112)</f>
        <v>0</v>
      </c>
      <c r="BA165" s="148">
        <f>IF($C$132=FALSE,BA125*'Assumptions&amp;Data'!$L$106, BA125*(Schedule!$O$37)*'Assumptions&amp;Data'!$L$112)</f>
        <v>0</v>
      </c>
      <c r="BB165" s="148">
        <f>IF($C$132=FALSE,BB125*'Assumptions&amp;Data'!$L$106, BB125*(Schedule!$O$37)*'Assumptions&amp;Data'!$L$112)</f>
        <v>0</v>
      </c>
      <c r="BC165" s="148">
        <f>IF($C$132=FALSE,BC125*'Assumptions&amp;Data'!$L$106, BC125*(Schedule!$O$37)*'Assumptions&amp;Data'!$L$112)</f>
        <v>0</v>
      </c>
      <c r="BD165" s="148">
        <f>IF($C$132=FALSE,BD125*'Assumptions&amp;Data'!$L$106, BD125*(Schedule!$O$37)*'Assumptions&amp;Data'!$L$112)</f>
        <v>0</v>
      </c>
      <c r="BE165" s="148">
        <f>IF($C$132=FALSE,BE125*'Assumptions&amp;Data'!$L$106, BE125*(Schedule!$O$37)*'Assumptions&amp;Data'!$L$112)</f>
        <v>0</v>
      </c>
      <c r="BF165" s="148">
        <f>IF($C$132=FALSE,BF125*'Assumptions&amp;Data'!$L$106, BF125*(Schedule!$O$37)*'Assumptions&amp;Data'!$L$112)</f>
        <v>0</v>
      </c>
      <c r="BG165" s="148">
        <f>IF($C$132=FALSE,BG125*'Assumptions&amp;Data'!$L$106, BG125*(Schedule!$O$37)*'Assumptions&amp;Data'!$L$112)</f>
        <v>0</v>
      </c>
      <c r="BH165" s="148">
        <f>IF($C$132=FALSE,BH125*'Assumptions&amp;Data'!$L$106, BH125*(Schedule!$O$37)*'Assumptions&amp;Data'!$L$112)</f>
        <v>0</v>
      </c>
      <c r="BI165" s="148">
        <f>IF($C$132=FALSE,BI125*'Assumptions&amp;Data'!$L$106, BI125*(Schedule!$O$37)*'Assumptions&amp;Data'!$L$112)</f>
        <v>0</v>
      </c>
      <c r="BJ165" s="148">
        <f>IF($C$132=FALSE,BJ125*'Assumptions&amp;Data'!$L$106, BJ125*(Schedule!$O$37)*'Assumptions&amp;Data'!$L$112)</f>
        <v>0</v>
      </c>
      <c r="BK165" s="148">
        <f>IF($C$132=FALSE,BK125*'Assumptions&amp;Data'!$L$106, BK125*(Schedule!$O$37)*'Assumptions&amp;Data'!$L$112)</f>
        <v>0</v>
      </c>
      <c r="BL165" s="148">
        <f>IF($C$132=FALSE,BL125*'Assumptions&amp;Data'!$L$106, BL125*(Schedule!$O$37)*'Assumptions&amp;Data'!$L$112)</f>
        <v>0</v>
      </c>
      <c r="BM165" s="148">
        <f>IF($C$132=FALSE,BM125*'Assumptions&amp;Data'!$L$106, BM125*(Schedule!$O$37)*'Assumptions&amp;Data'!$L$112)</f>
        <v>0</v>
      </c>
      <c r="BN165" s="148">
        <f>IF($C$132=FALSE,BN125*'Assumptions&amp;Data'!$L$106, BN125*(Schedule!$O$37)*'Assumptions&amp;Data'!$L$112)</f>
        <v>0</v>
      </c>
      <c r="BO165" s="148">
        <f>IF($C$132=FALSE,BO125*'Assumptions&amp;Data'!$L$106, BO125*(Schedule!$O$37)*'Assumptions&amp;Data'!$L$112)</f>
        <v>0</v>
      </c>
      <c r="BP165" s="148">
        <f>IF($C$132=FALSE,BP125*'Assumptions&amp;Data'!$L$106, BP125*(Schedule!$O$37)*'Assumptions&amp;Data'!$L$112)</f>
        <v>0</v>
      </c>
      <c r="BQ165" s="148">
        <f>IF($C$132=FALSE,BQ125*'Assumptions&amp;Data'!$L$106, BQ125*(Schedule!$O$37)*'Assumptions&amp;Data'!$L$112)</f>
        <v>0</v>
      </c>
      <c r="BR165" s="148">
        <f>IF($C$132=FALSE,BR125*'Assumptions&amp;Data'!$L$106, BR125*(Schedule!$O$37)*'Assumptions&amp;Data'!$L$112)</f>
        <v>0</v>
      </c>
      <c r="BS165" s="148">
        <f>IF($C$132=FALSE,BS125*'Assumptions&amp;Data'!$L$106, BS125*(Schedule!$O$37)*'Assumptions&amp;Data'!$L$112)</f>
        <v>0</v>
      </c>
      <c r="BT165" s="148">
        <f>IF($C$132=FALSE,BT125*'Assumptions&amp;Data'!$L$106, BT125*(Schedule!$O$37)*'Assumptions&amp;Data'!$L$112)</f>
        <v>0</v>
      </c>
      <c r="BU165" s="148">
        <f>IF($C$132=FALSE,BU125*'Assumptions&amp;Data'!$L$106, BU125*(Schedule!$O$37)*'Assumptions&amp;Data'!$L$112)</f>
        <v>0</v>
      </c>
      <c r="BV165" s="148">
        <f>IF($C$132=FALSE,BV125*'Assumptions&amp;Data'!$L$106, BV125*(Schedule!$O$37)*'Assumptions&amp;Data'!$L$112)</f>
        <v>0</v>
      </c>
      <c r="BW165" s="148">
        <f>IF($C$132=FALSE,BW125*'Assumptions&amp;Data'!$L$106, BW125*(Schedule!$O$37)*'Assumptions&amp;Data'!$L$112)</f>
        <v>0</v>
      </c>
      <c r="BX165" s="148">
        <f>IF($C$132=FALSE,BX125*'Assumptions&amp;Data'!$L$106, BX125*(Schedule!$O$37)*'Assumptions&amp;Data'!$L$112)</f>
        <v>0</v>
      </c>
      <c r="BY165" s="148">
        <f>IF($C$132=FALSE,BY125*'Assumptions&amp;Data'!$L$106, BY125*(Schedule!$O$37)*'Assumptions&amp;Data'!$L$112)</f>
        <v>0</v>
      </c>
      <c r="BZ165" s="148">
        <f>IF($C$132=FALSE,BZ125*'Assumptions&amp;Data'!$L$106, BZ125*(Schedule!$O$37)*'Assumptions&amp;Data'!$L$112)</f>
        <v>0</v>
      </c>
      <c r="CA165" s="148">
        <f>IF($C$132=FALSE,CA125*'Assumptions&amp;Data'!$L$106, CA125*(Schedule!$O$37)*'Assumptions&amp;Data'!$L$112)</f>
        <v>0</v>
      </c>
      <c r="CB165" s="148">
        <f>IF($C$132=FALSE,CB125*'Assumptions&amp;Data'!$L$106, CB125*(Schedule!$O$37)*'Assumptions&amp;Data'!$L$112)</f>
        <v>0</v>
      </c>
      <c r="CC165" s="148">
        <f>IF($C$132=FALSE,CC125*'Assumptions&amp;Data'!$L$106, CC125*(Schedule!$O$37)*'Assumptions&amp;Data'!$L$112)</f>
        <v>0</v>
      </c>
      <c r="CD165" s="148">
        <f>IF($C$132=FALSE,CD125*'Assumptions&amp;Data'!$L$106, CD125*(Schedule!$O$37)*'Assumptions&amp;Data'!$L$112)</f>
        <v>0</v>
      </c>
      <c r="CE165" s="148">
        <f>IF($C$132=FALSE,CE125*'Assumptions&amp;Data'!$L$106, CE125*(Schedule!$O$37)*'Assumptions&amp;Data'!$L$112)</f>
        <v>0</v>
      </c>
      <c r="CF165" s="148">
        <f>IF($C$132=FALSE,CF125*'Assumptions&amp;Data'!$L$106, CF125*(Schedule!$O$37)*'Assumptions&amp;Data'!$L$112)</f>
        <v>0</v>
      </c>
      <c r="CG165" s="148">
        <f>IF($C$132=FALSE,CG125*'Assumptions&amp;Data'!$L$106, CG125*(Schedule!$O$37)*'Assumptions&amp;Data'!$L$112)</f>
        <v>0</v>
      </c>
      <c r="CH165" s="148">
        <f>IF($C$132=FALSE,CH125*'Assumptions&amp;Data'!$L$106, CH125*(Schedule!$O$37)*'Assumptions&amp;Data'!$L$112)</f>
        <v>0</v>
      </c>
      <c r="CI165" s="148">
        <f>IF($C$132=FALSE,CI125*'Assumptions&amp;Data'!$L$106, CI125*(Schedule!$O$37)*'Assumptions&amp;Data'!$L$112)</f>
        <v>0</v>
      </c>
      <c r="CJ165" s="148">
        <f>IF($C$132=FALSE,CJ125*'Assumptions&amp;Data'!$L$106, CJ125*(Schedule!$O$37)*'Assumptions&amp;Data'!$L$112)</f>
        <v>0</v>
      </c>
      <c r="CK165" s="148">
        <f>IF($C$132=FALSE,CK125*'Assumptions&amp;Data'!$L$106, CK125*(Schedule!$O$37)*'Assumptions&amp;Data'!$L$112)</f>
        <v>0</v>
      </c>
      <c r="CL165" s="148">
        <f>IF($C$132=FALSE,CL125*'Assumptions&amp;Data'!$L$106, CL125*(Schedule!$O$37)*'Assumptions&amp;Data'!$L$112)</f>
        <v>0</v>
      </c>
      <c r="CM165" s="148">
        <f>IF($C$132=FALSE,CM125*'Assumptions&amp;Data'!$L$106, CM125*(Schedule!$O$37)*'Assumptions&amp;Data'!$L$112)</f>
        <v>0</v>
      </c>
      <c r="CN165" s="148">
        <f>IF($C$132=FALSE,CN125*'Assumptions&amp;Data'!$L$106, CN125*(Schedule!$O$37)*'Assumptions&amp;Data'!$L$112)</f>
        <v>0</v>
      </c>
      <c r="CO165" s="148">
        <f>IF($C$132=FALSE,CO125*'Assumptions&amp;Data'!$L$106, CO125*(Schedule!$O$37)*'Assumptions&amp;Data'!$L$112)</f>
        <v>0</v>
      </c>
      <c r="CP165" s="148">
        <f>IF($C$132=FALSE,CP125*'Assumptions&amp;Data'!$L$106, CP125*(Schedule!$O$37)*'Assumptions&amp;Data'!$L$112)</f>
        <v>0</v>
      </c>
      <c r="CQ165" s="148">
        <f>IF($C$132=FALSE,CQ125*'Assumptions&amp;Data'!$L$106, CQ125*(Schedule!$O$37)*'Assumptions&amp;Data'!$L$112)</f>
        <v>0</v>
      </c>
      <c r="CR165" s="148">
        <f>IF($C$132=FALSE,CR125*'Assumptions&amp;Data'!$L$106, CR125*(Schedule!$O$37)*'Assumptions&amp;Data'!$L$112)</f>
        <v>0</v>
      </c>
      <c r="CS165" s="148">
        <f>IF($C$132=FALSE,CS125*'Assumptions&amp;Data'!$L$106, CS125*(Schedule!$O$37)*'Assumptions&amp;Data'!$L$112)</f>
        <v>0</v>
      </c>
      <c r="CT165" s="148">
        <f>IF($C$132=FALSE,CT125*'Assumptions&amp;Data'!$L$106, CT125*(Schedule!$O$37)*'Assumptions&amp;Data'!$L$112)</f>
        <v>0</v>
      </c>
      <c r="CU165" s="148">
        <f>IF($C$132=FALSE,CU125*'Assumptions&amp;Data'!$L$106, CU125*(Schedule!$O$37)*'Assumptions&amp;Data'!$L$112)</f>
        <v>0</v>
      </c>
      <c r="CV165" s="148">
        <f>IF($C$132=FALSE,CV125*'Assumptions&amp;Data'!$L$106, CV125*(Schedule!$O$37)*'Assumptions&amp;Data'!$L$112)</f>
        <v>0</v>
      </c>
      <c r="CW165" s="148">
        <f>IF($C$132=FALSE,CW125*'Assumptions&amp;Data'!$L$106, CW125*(Schedule!$O$37)*'Assumptions&amp;Data'!$L$112)</f>
        <v>0</v>
      </c>
      <c r="CX165" s="148">
        <f>IF($C$132=FALSE,CX125*'Assumptions&amp;Data'!$L$106, CX125*(Schedule!$O$37)*'Assumptions&amp;Data'!$L$112)</f>
        <v>0</v>
      </c>
      <c r="CY165" s="148">
        <f>IF($C$132=FALSE,CY125*'Assumptions&amp;Data'!$L$106, CY125*(Schedule!$O$37)*'Assumptions&amp;Data'!$L$112)</f>
        <v>0</v>
      </c>
      <c r="CZ165" s="148">
        <f>IF($C$132=FALSE,CZ125*'Assumptions&amp;Data'!$L$106, CZ125*(Schedule!$O$37)*'Assumptions&amp;Data'!$L$112)</f>
        <v>0</v>
      </c>
      <c r="DA165" s="148">
        <f>IF($C$132=FALSE,DA125*'Assumptions&amp;Data'!$L$106, DA125*(Schedule!$O$37)*'Assumptions&amp;Data'!$L$112)</f>
        <v>0</v>
      </c>
      <c r="DB165" s="148">
        <f>IF($C$132=FALSE,DB125*'Assumptions&amp;Data'!$L$106, DB125*(Schedule!$O$37)*'Assumptions&amp;Data'!$L$112)</f>
        <v>0</v>
      </c>
      <c r="DC165" s="148">
        <f>IF($C$132=FALSE,DC125*'Assumptions&amp;Data'!$L$106, DC125*(Schedule!$O$37)*'Assumptions&amp;Data'!$L$112)</f>
        <v>0</v>
      </c>
      <c r="DD165" s="148">
        <f>IF($C$132=FALSE,DD125*'Assumptions&amp;Data'!$L$106, DD125*(Schedule!$O$37)*'Assumptions&amp;Data'!$L$112)</f>
        <v>0</v>
      </c>
      <c r="DE165" s="148">
        <f>IF($C$132=FALSE,DE125*'Assumptions&amp;Data'!$L$106, DE125*(Schedule!$O$37)*'Assumptions&amp;Data'!$L$112)</f>
        <v>0</v>
      </c>
      <c r="DF165" s="148">
        <f>IF($C$132=FALSE,DF125*'Assumptions&amp;Data'!$L$106, DF125*(Schedule!$O$37)*'Assumptions&amp;Data'!$L$112)</f>
        <v>0</v>
      </c>
      <c r="DG165" s="148">
        <f>IF($C$132=FALSE,DG125*'Assumptions&amp;Data'!$L$106, DG125*(Schedule!$O$37)*'Assumptions&amp;Data'!$L$112)</f>
        <v>0</v>
      </c>
      <c r="DH165" s="148">
        <f>IF($C$132=FALSE,DH125*'Assumptions&amp;Data'!$L$106, DH125*(Schedule!$O$37)*'Assumptions&amp;Data'!$L$112)</f>
        <v>0</v>
      </c>
      <c r="DI165" s="148">
        <f>IF($C$132=FALSE,DI125*'Assumptions&amp;Data'!$L$106, DI125*(Schedule!$O$37)*'Assumptions&amp;Data'!$L$112)</f>
        <v>0</v>
      </c>
      <c r="DJ165" s="148">
        <f>IF($C$132=FALSE,DJ125*'Assumptions&amp;Data'!$L$106, DJ125*(Schedule!$O$37)*'Assumptions&amp;Data'!$L$112)</f>
        <v>0</v>
      </c>
      <c r="DK165" s="148">
        <f>IF($C$132=FALSE,DK125*'Assumptions&amp;Data'!$L$106, DK125*(Schedule!$O$37)*'Assumptions&amp;Data'!$L$112)</f>
        <v>0</v>
      </c>
      <c r="DL165" s="148">
        <f>IF($C$132=FALSE,DL125*'Assumptions&amp;Data'!$L$106, DL125*(Schedule!$O$37)*'Assumptions&amp;Data'!$L$112)</f>
        <v>0</v>
      </c>
      <c r="DM165" s="148">
        <f>IF($C$132=FALSE,DM125*'Assumptions&amp;Data'!$L$106, DM125*(Schedule!$O$37)*'Assumptions&amp;Data'!$L$112)</f>
        <v>0</v>
      </c>
      <c r="DN165" s="148">
        <f>IF($C$132=FALSE,DN125*'Assumptions&amp;Data'!$L$106, DN125*(Schedule!$O$37)*'Assumptions&amp;Data'!$L$112)</f>
        <v>0</v>
      </c>
      <c r="DO165" s="148">
        <f>IF($C$132=FALSE,DO125*'Assumptions&amp;Data'!$L$106, DO125*(Schedule!$O$37)*'Assumptions&amp;Data'!$L$112)</f>
        <v>0</v>
      </c>
      <c r="DP165" s="148">
        <f>IF($C$132=FALSE,DP125*'Assumptions&amp;Data'!$L$106, DP125*(Schedule!$O$37)*'Assumptions&amp;Data'!$L$112)</f>
        <v>0</v>
      </c>
      <c r="DQ165" s="148">
        <f>IF($C$132=FALSE,DQ125*'Assumptions&amp;Data'!$L$106, DQ125*(Schedule!$O$37)*'Assumptions&amp;Data'!$L$112)</f>
        <v>0</v>
      </c>
      <c r="DR165" s="148">
        <f>IF($C$132=FALSE,DR125*'Assumptions&amp;Data'!$L$106, DR125*(Schedule!$O$37)*'Assumptions&amp;Data'!$L$112)</f>
        <v>0</v>
      </c>
      <c r="DS165" s="148">
        <f>IF($C$132=FALSE,DS125*'Assumptions&amp;Data'!$L$106, DS125*(Schedule!$O$37)*'Assumptions&amp;Data'!$L$112)</f>
        <v>0</v>
      </c>
      <c r="DT165" s="148">
        <f>IF($C$132=FALSE,DT125*'Assumptions&amp;Data'!$L$106, DT125*(Schedule!$O$37)*'Assumptions&amp;Data'!$L$112)</f>
        <v>0</v>
      </c>
      <c r="DU165" s="148">
        <f>IF($C$132=FALSE,DU125*'Assumptions&amp;Data'!$L$106, DU125*(Schedule!$O$37)*'Assumptions&amp;Data'!$L$112)</f>
        <v>0</v>
      </c>
      <c r="DV165" s="148">
        <f>IF($C$132=FALSE,DV125*'Assumptions&amp;Data'!$L$106, DV125*(Schedule!$O$37)*'Assumptions&amp;Data'!$L$112)</f>
        <v>0</v>
      </c>
      <c r="DW165" s="148">
        <f>IF($C$132=FALSE,DW125*'Assumptions&amp;Data'!$L$106, DW125*(Schedule!$O$37)*'Assumptions&amp;Data'!$L$112)</f>
        <v>0</v>
      </c>
      <c r="DX165" s="148">
        <f>IF($C$132=FALSE,DX125*'Assumptions&amp;Data'!$L$106, DX125*(Schedule!$O$37)*'Assumptions&amp;Data'!$L$112)</f>
        <v>0</v>
      </c>
      <c r="DY165" s="148">
        <f>IF($C$132=FALSE,DY125*'Assumptions&amp;Data'!$L$106, DY125*(Schedule!$O$37)*'Assumptions&amp;Data'!$L$112)</f>
        <v>0</v>
      </c>
      <c r="DZ165" s="148">
        <f>IF($C$132=FALSE,DZ125*'Assumptions&amp;Data'!$L$106, DZ125*(Schedule!$O$37)*'Assumptions&amp;Data'!$L$112)</f>
        <v>0</v>
      </c>
      <c r="EA165" s="148">
        <f>IF($C$132=FALSE,EA125*'Assumptions&amp;Data'!$L$106, EA125*(Schedule!$O$37)*'Assumptions&amp;Data'!$L$112)</f>
        <v>0</v>
      </c>
      <c r="EB165" s="148">
        <f>IF($C$132=FALSE,EB125*'Assumptions&amp;Data'!$L$106, EB125*(Schedule!$O$37)*'Assumptions&amp;Data'!$L$112)</f>
        <v>0</v>
      </c>
      <c r="EC165" s="148">
        <f>IF($C$132=FALSE,EC125*'Assumptions&amp;Data'!$L$106, EC125*(Schedule!$O$37)*'Assumptions&amp;Data'!$L$112)</f>
        <v>0</v>
      </c>
      <c r="ED165" s="148">
        <f>IF($C$132=FALSE,ED125*'Assumptions&amp;Data'!$L$106, ED125*(Schedule!$O$37)*'Assumptions&amp;Data'!$L$112)</f>
        <v>0</v>
      </c>
      <c r="EE165" s="148">
        <f>IF($C$132=FALSE,EE125*'Assumptions&amp;Data'!$L$106, EE125*(Schedule!$O$37)*'Assumptions&amp;Data'!$L$112)</f>
        <v>0</v>
      </c>
      <c r="EF165" s="148">
        <f>IF($C$132=FALSE,EF125*'Assumptions&amp;Data'!$L$106, EF125*(Schedule!$O$37)*'Assumptions&amp;Data'!$L$112)</f>
        <v>0</v>
      </c>
      <c r="EG165" s="148">
        <f>IF($C$132=FALSE,EG125*'Assumptions&amp;Data'!$L$106, EG125*(Schedule!$O$37)*'Assumptions&amp;Data'!$L$112)</f>
        <v>0</v>
      </c>
      <c r="EH165" s="148">
        <f>IF($C$132=FALSE,EH125*'Assumptions&amp;Data'!$L$106, EH125*(Schedule!$O$37)*'Assumptions&amp;Data'!$L$112)</f>
        <v>0</v>
      </c>
      <c r="EI165" s="148">
        <f>IF($C$132=FALSE,EI125*'Assumptions&amp;Data'!$L$106, EI125*(Schedule!$O$37)*'Assumptions&amp;Data'!$L$112)</f>
        <v>0</v>
      </c>
      <c r="EJ165" s="148">
        <f>IF($C$132=FALSE,EJ125*'Assumptions&amp;Data'!$L$106, EJ125*(Schedule!$O$37)*'Assumptions&amp;Data'!$L$112)</f>
        <v>0</v>
      </c>
      <c r="EK165" s="148">
        <f>IF($C$132=FALSE,EK125*'Assumptions&amp;Data'!$L$106, EK125*(Schedule!$O$37)*'Assumptions&amp;Data'!$L$112)</f>
        <v>0</v>
      </c>
      <c r="EL165" s="148">
        <f>IF($C$132=FALSE,EL125*'Assumptions&amp;Data'!$L$106, EL125*(Schedule!$O$37)*'Assumptions&amp;Data'!$L$112)</f>
        <v>0</v>
      </c>
      <c r="EM165" s="148">
        <f>IF($C$132=FALSE,EM125*'Assumptions&amp;Data'!$L$106, EM125*(Schedule!$O$37)*'Assumptions&amp;Data'!$L$112)</f>
        <v>0</v>
      </c>
      <c r="EN165" s="148">
        <f>IF($C$132=FALSE,EN125*'Assumptions&amp;Data'!$L$106, EN125*(Schedule!$O$37)*'Assumptions&amp;Data'!$L$112)</f>
        <v>0</v>
      </c>
      <c r="EO165" s="148">
        <f>IF($C$132=FALSE,EO125*'Assumptions&amp;Data'!$L$106, EO125*(Schedule!$O$37)*'Assumptions&amp;Data'!$L$112)</f>
        <v>0</v>
      </c>
      <c r="EP165" s="148">
        <f>IF($C$132=FALSE,EP125*'Assumptions&amp;Data'!$L$106, EP125*(Schedule!$O$37)*'Assumptions&amp;Data'!$L$112)</f>
        <v>0</v>
      </c>
      <c r="EQ165" s="148">
        <f>IF($C$132=FALSE,EQ125*'Assumptions&amp;Data'!$L$106, EQ125*(Schedule!$O$37)*'Assumptions&amp;Data'!$L$112)</f>
        <v>0</v>
      </c>
      <c r="ER165" s="148">
        <f>IF($C$132=FALSE,ER125*'Assumptions&amp;Data'!$L$106, ER125*(Schedule!$O$37)*'Assumptions&amp;Data'!$L$112)</f>
        <v>0</v>
      </c>
      <c r="ES165" s="148">
        <f>IF($C$132=FALSE,ES125*'Assumptions&amp;Data'!$L$106, ES125*(Schedule!$O$37)*'Assumptions&amp;Data'!$L$112)</f>
        <v>0</v>
      </c>
      <c r="ET165" s="148">
        <f>IF($C$132=FALSE,ET125*'Assumptions&amp;Data'!$L$106, ET125*(Schedule!$O$37)*'Assumptions&amp;Data'!$L$112)</f>
        <v>0</v>
      </c>
      <c r="EU165" s="148">
        <f>IF($C$132=FALSE,EU125*'Assumptions&amp;Data'!$L$106, EU125*(Schedule!$O$37)*'Assumptions&amp;Data'!$L$112)</f>
        <v>0</v>
      </c>
      <c r="EV165" s="148">
        <f>IF($C$132=FALSE,EV125*'Assumptions&amp;Data'!$L$106, EV125*(Schedule!$O$37)*'Assumptions&amp;Data'!$L$112)</f>
        <v>0</v>
      </c>
      <c r="EW165" s="148">
        <f>IF($C$132=FALSE,EW125*'Assumptions&amp;Data'!$L$106, EW125*(Schedule!$O$37)*'Assumptions&amp;Data'!$L$112)</f>
        <v>0</v>
      </c>
      <c r="EX165" s="148">
        <f>IF($C$132=FALSE,EX125*'Assumptions&amp;Data'!$L$106, EX125*(Schedule!$O$37)*'Assumptions&amp;Data'!$L$112)</f>
        <v>0</v>
      </c>
      <c r="EY165" s="148">
        <f>IF($C$132=FALSE,EY125*'Assumptions&amp;Data'!$L$106, EY125*(Schedule!$O$37)*'Assumptions&amp;Data'!$L$112)</f>
        <v>0</v>
      </c>
      <c r="EZ165" s="148">
        <f>IF($C$132=FALSE,EZ125*'Assumptions&amp;Data'!$L$106, EZ125*(Schedule!$O$37)*'Assumptions&amp;Data'!$L$112)</f>
        <v>0</v>
      </c>
      <c r="FA165" s="148">
        <f>IF($C$132=FALSE,FA125*'Assumptions&amp;Data'!$L$106, FA125*(Schedule!$O$37)*'Assumptions&amp;Data'!$L$112)</f>
        <v>0</v>
      </c>
      <c r="FB165" s="148">
        <f>IF($C$132=FALSE,FB125*'Assumptions&amp;Data'!$L$106, FB125*(Schedule!$O$37)*'Assumptions&amp;Data'!$L$112)</f>
        <v>0</v>
      </c>
      <c r="FC165" s="148">
        <f>IF($C$132=FALSE,FC125*'Assumptions&amp;Data'!$L$106, FC125*(Schedule!$O$37)*'Assumptions&amp;Data'!$L$112)</f>
        <v>0</v>
      </c>
      <c r="FD165" s="148">
        <f>IF($C$132=FALSE,FD125*'Assumptions&amp;Data'!$L$106, FD125*(Schedule!$O$37)*'Assumptions&amp;Data'!$L$112)</f>
        <v>0</v>
      </c>
      <c r="FE165" s="148">
        <f>IF($C$132=FALSE,FE125*'Assumptions&amp;Data'!$L$106, FE125*(Schedule!$O$37)*'Assumptions&amp;Data'!$L$112)</f>
        <v>0</v>
      </c>
      <c r="FF165" s="148">
        <f>IF($C$132=FALSE,FF125*'Assumptions&amp;Data'!$L$106, FF125*(Schedule!$O$37)*'Assumptions&amp;Data'!$L$112)</f>
        <v>0</v>
      </c>
      <c r="FG165" s="148">
        <f>IF($C$132=FALSE,FG125*'Assumptions&amp;Data'!$L$106, FG125*(Schedule!$O$37)*'Assumptions&amp;Data'!$L$112)</f>
        <v>0</v>
      </c>
      <c r="FH165" s="148">
        <f>IF($C$132=FALSE,FH125*'Assumptions&amp;Data'!$L$106, FH125*(Schedule!$O$37)*'Assumptions&amp;Data'!$L$112)</f>
        <v>0</v>
      </c>
      <c r="FI165" s="148">
        <f>IF($C$132=FALSE,FI125*'Assumptions&amp;Data'!$L$106, FI125*(Schedule!$O$37)*'Assumptions&amp;Data'!$L$112)</f>
        <v>0</v>
      </c>
      <c r="FJ165" s="148">
        <f>IF($C$132=FALSE,FJ125*'Assumptions&amp;Data'!$L$106, FJ125*(Schedule!$O$37)*'Assumptions&amp;Data'!$L$112)</f>
        <v>0</v>
      </c>
      <c r="FK165" s="148">
        <f>IF($C$132=FALSE,FK125*'Assumptions&amp;Data'!$L$106, FK125*(Schedule!$O$37)*'Assumptions&amp;Data'!$L$112)</f>
        <v>0</v>
      </c>
      <c r="FL165" s="148">
        <f>IF($C$132=FALSE,FL125*'Assumptions&amp;Data'!$L$106, FL125*(Schedule!$O$37)*'Assumptions&amp;Data'!$L$112)</f>
        <v>0</v>
      </c>
      <c r="FM165" s="148">
        <f>IF($C$132=FALSE,FM125*'Assumptions&amp;Data'!$L$106, FM125*(Schedule!$O$37)*'Assumptions&amp;Data'!$L$112)</f>
        <v>0</v>
      </c>
      <c r="FN165" s="148">
        <f>IF($C$132=FALSE,FN125*'Assumptions&amp;Data'!$L$106, FN125*(Schedule!$O$37)*'Assumptions&amp;Data'!$L$112)</f>
        <v>0</v>
      </c>
      <c r="FO165" s="148">
        <f>IF($C$132=FALSE,FO125*'Assumptions&amp;Data'!$L$106, FO125*(Schedule!$O$37)*'Assumptions&amp;Data'!$L$112)</f>
        <v>0</v>
      </c>
    </row>
    <row r="166" spans="2:171" x14ac:dyDescent="0.3">
      <c r="B166" s="7" t="s">
        <v>109</v>
      </c>
      <c r="C166" s="7" t="s">
        <v>112</v>
      </c>
      <c r="D166" s="53">
        <f t="shared" ref="D166:D167" si="252">SUM(F166:FO166)</f>
        <v>154158.7342301663</v>
      </c>
      <c r="F166" s="148">
        <f>IF($C$132=FALSE,F126*'Assumptions&amp;Data'!$L$107, F126*(Schedule!$O$37)*'Assumptions&amp;Data'!$L$113)</f>
        <v>0</v>
      </c>
      <c r="G166" s="148">
        <f>IF($C$132=FALSE,G126*'Assumptions&amp;Data'!$L$107, G126*(Schedule!$O$37)*'Assumptions&amp;Data'!$L$113)</f>
        <v>0</v>
      </c>
      <c r="H166" s="148">
        <f>IF($C$132=FALSE,H126*'Assumptions&amp;Data'!$L$107, H126*(Schedule!$O$37)*'Assumptions&amp;Data'!$L$113)</f>
        <v>0</v>
      </c>
      <c r="I166" s="148">
        <f>IF($C$132=FALSE,I126*'Assumptions&amp;Data'!$L$107, I126*(Schedule!$O$37)*'Assumptions&amp;Data'!$L$113)</f>
        <v>0</v>
      </c>
      <c r="J166" s="148">
        <f>IF($C$132=FALSE,J126*'Assumptions&amp;Data'!$L$107, J126*(Schedule!$O$37)*'Assumptions&amp;Data'!$L$113)</f>
        <v>0</v>
      </c>
      <c r="K166" s="148">
        <f>IF($C$132=FALSE,K126*'Assumptions&amp;Data'!$L$107, K126*(Schedule!$O$37)*'Assumptions&amp;Data'!$L$113)</f>
        <v>0</v>
      </c>
      <c r="L166" s="148">
        <f>IF($C$132=FALSE,L126*'Assumptions&amp;Data'!$L$107, L126*(Schedule!$O$37)*'Assumptions&amp;Data'!$L$113)</f>
        <v>0</v>
      </c>
      <c r="M166" s="148">
        <f>IF($C$132=FALSE,M126*'Assumptions&amp;Data'!$L$107, M126*(Schedule!$O$37)*'Assumptions&amp;Data'!$L$113)</f>
        <v>0</v>
      </c>
      <c r="N166" s="148">
        <f>IF($C$132=FALSE,N126*'Assumptions&amp;Data'!$L$107, N126*(Schedule!$O$37)*'Assumptions&amp;Data'!$L$113)</f>
        <v>0</v>
      </c>
      <c r="O166" s="148">
        <f>IF($C$132=FALSE,O126*'Assumptions&amp;Data'!$L$107, O126*(Schedule!$O$37)*'Assumptions&amp;Data'!$L$113)</f>
        <v>0</v>
      </c>
      <c r="P166" s="148">
        <f>IF($C$132=FALSE,P126*'Assumptions&amp;Data'!$L$107, P126*(Schedule!$O$37)*'Assumptions&amp;Data'!$L$113)</f>
        <v>0</v>
      </c>
      <c r="Q166" s="148">
        <f>IF($C$132=FALSE,Q126*'Assumptions&amp;Data'!$L$107, Q126*(Schedule!$O$37)*'Assumptions&amp;Data'!$L$113)</f>
        <v>0</v>
      </c>
      <c r="R166" s="148">
        <f>IF($C$132=FALSE,R126*'Assumptions&amp;Data'!$L$107, R126*(Schedule!$O$37)*'Assumptions&amp;Data'!$L$113)</f>
        <v>0</v>
      </c>
      <c r="S166" s="148">
        <f>IF($C$132=FALSE,S126*'Assumptions&amp;Data'!$L$107, S126*(Schedule!$O$37)*'Assumptions&amp;Data'!$L$113)</f>
        <v>0</v>
      </c>
      <c r="T166" s="148">
        <f>IF($C$132=FALSE,T126*'Assumptions&amp;Data'!$L$107, T126*(Schedule!$O$37)*'Assumptions&amp;Data'!$L$113)</f>
        <v>0</v>
      </c>
      <c r="U166" s="148">
        <f>IF($C$132=FALSE,U126*'Assumptions&amp;Data'!$L$107, U126*(Schedule!$O$37)*'Assumptions&amp;Data'!$L$113)</f>
        <v>0</v>
      </c>
      <c r="V166" s="148">
        <f>IF($C$132=FALSE,V126*'Assumptions&amp;Data'!$L$107, V126*(Schedule!$O$37)*'Assumptions&amp;Data'!$L$113)</f>
        <v>0</v>
      </c>
      <c r="W166" s="148">
        <f>IF($C$132=FALSE,W126*'Assumptions&amp;Data'!$L$107, W126*(Schedule!$O$37)*'Assumptions&amp;Data'!$L$113)</f>
        <v>0</v>
      </c>
      <c r="X166" s="148">
        <f>IF($C$132=FALSE,X126*'Assumptions&amp;Data'!$L$107, X126*(Schedule!$O$37)*'Assumptions&amp;Data'!$L$113)</f>
        <v>0</v>
      </c>
      <c r="Y166" s="148">
        <f>IF($C$132=FALSE,Y126*'Assumptions&amp;Data'!$L$107, Y126*(Schedule!$O$37)*'Assumptions&amp;Data'!$L$113)</f>
        <v>0</v>
      </c>
      <c r="Z166" s="148">
        <f>IF($C$132=FALSE,Z126*'Assumptions&amp;Data'!$L$107, Z126*(Schedule!$O$37)*'Assumptions&amp;Data'!$L$113)</f>
        <v>3853.9683557541593</v>
      </c>
      <c r="AA166" s="148">
        <f>IF($C$132=FALSE,AA126*'Assumptions&amp;Data'!$L$107, AA126*(Schedule!$O$37)*'Assumptions&amp;Data'!$L$113)</f>
        <v>3853.9683557541593</v>
      </c>
      <c r="AB166" s="148">
        <f>IF($C$132=FALSE,AB126*'Assumptions&amp;Data'!$L$107, AB126*(Schedule!$O$37)*'Assumptions&amp;Data'!$L$113)</f>
        <v>3853.9683557541593</v>
      </c>
      <c r="AC166" s="148">
        <f>IF($C$132=FALSE,AC126*'Assumptions&amp;Data'!$L$107, AC126*(Schedule!$O$37)*'Assumptions&amp;Data'!$L$113)</f>
        <v>3853.9683557541593</v>
      </c>
      <c r="AD166" s="148">
        <f>IF($C$132=FALSE,AD126*'Assumptions&amp;Data'!$L$107, AD126*(Schedule!$O$37)*'Assumptions&amp;Data'!$L$113)</f>
        <v>3853.9683557541593</v>
      </c>
      <c r="AE166" s="148">
        <f>IF($C$132=FALSE,AE126*'Assumptions&amp;Data'!$L$107, AE126*(Schedule!$O$37)*'Assumptions&amp;Data'!$L$113)</f>
        <v>3853.9683557541593</v>
      </c>
      <c r="AF166" s="148">
        <f>IF($C$132=FALSE,AF126*'Assumptions&amp;Data'!$L$107, AF126*(Schedule!$O$37)*'Assumptions&amp;Data'!$L$113)</f>
        <v>3853.9683557541593</v>
      </c>
      <c r="AG166" s="148">
        <f>IF($C$132=FALSE,AG126*'Assumptions&amp;Data'!$L$107, AG126*(Schedule!$O$37)*'Assumptions&amp;Data'!$L$113)</f>
        <v>3853.9683557541593</v>
      </c>
      <c r="AH166" s="148">
        <f>IF($C$132=FALSE,AH126*'Assumptions&amp;Data'!$L$107, AH126*(Schedule!$O$37)*'Assumptions&amp;Data'!$L$113)</f>
        <v>3853.9683557541593</v>
      </c>
      <c r="AI166" s="148">
        <f>IF($C$132=FALSE,AI126*'Assumptions&amp;Data'!$L$107, AI126*(Schedule!$O$37)*'Assumptions&amp;Data'!$L$113)</f>
        <v>3853.9683557541593</v>
      </c>
      <c r="AJ166" s="148">
        <f>IF($C$132=FALSE,AJ126*'Assumptions&amp;Data'!$L$107, AJ126*(Schedule!$O$37)*'Assumptions&amp;Data'!$L$113)</f>
        <v>3853.9683557541593</v>
      </c>
      <c r="AK166" s="148">
        <f>IF($C$132=FALSE,AK126*'Assumptions&amp;Data'!$L$107, AK126*(Schedule!$O$37)*'Assumptions&amp;Data'!$L$113)</f>
        <v>3853.9683557541593</v>
      </c>
      <c r="AL166" s="148">
        <f>IF($C$132=FALSE,AL126*'Assumptions&amp;Data'!$L$107, AL126*(Schedule!$O$37)*'Assumptions&amp;Data'!$L$113)</f>
        <v>3853.9683557541593</v>
      </c>
      <c r="AM166" s="148">
        <f>IF($C$132=FALSE,AM126*'Assumptions&amp;Data'!$L$107, AM126*(Schedule!$O$37)*'Assumptions&amp;Data'!$L$113)</f>
        <v>3853.9683557541593</v>
      </c>
      <c r="AN166" s="148">
        <f>IF($C$132=FALSE,AN126*'Assumptions&amp;Data'!$L$107, AN126*(Schedule!$O$37)*'Assumptions&amp;Data'!$L$113)</f>
        <v>4624.7620269049903</v>
      </c>
      <c r="AO166" s="148">
        <f>IF($C$132=FALSE,AO126*'Assumptions&amp;Data'!$L$107, AO126*(Schedule!$O$37)*'Assumptions&amp;Data'!$L$113)</f>
        <v>4624.7620269049903</v>
      </c>
      <c r="AP166" s="148">
        <f>IF($C$132=FALSE,AP126*'Assumptions&amp;Data'!$L$107, AP126*(Schedule!$O$37)*'Assumptions&amp;Data'!$L$113)</f>
        <v>4624.7620269049903</v>
      </c>
      <c r="AQ166" s="148">
        <f>IF($C$132=FALSE,AQ126*'Assumptions&amp;Data'!$L$107, AQ126*(Schedule!$O$37)*'Assumptions&amp;Data'!$L$113)</f>
        <v>4624.7620269049903</v>
      </c>
      <c r="AR166" s="148">
        <f>IF($C$132=FALSE,AR126*'Assumptions&amp;Data'!$L$107, AR126*(Schedule!$O$37)*'Assumptions&amp;Data'!$L$113)</f>
        <v>4624.7620269049903</v>
      </c>
      <c r="AS166" s="148">
        <f>IF($C$132=FALSE,AS126*'Assumptions&amp;Data'!$L$107, AS126*(Schedule!$O$37)*'Assumptions&amp;Data'!$L$113)</f>
        <v>4624.7620269049903</v>
      </c>
      <c r="AT166" s="148">
        <f>IF($C$132=FALSE,AT126*'Assumptions&amp;Data'!$L$107, AT126*(Schedule!$O$37)*'Assumptions&amp;Data'!$L$113)</f>
        <v>4624.7620269049903</v>
      </c>
      <c r="AU166" s="148">
        <f>IF($C$132=FALSE,AU126*'Assumptions&amp;Data'!$L$107, AU126*(Schedule!$O$37)*'Assumptions&amp;Data'!$L$113)</f>
        <v>4624.7620269049903</v>
      </c>
      <c r="AV166" s="148">
        <f>IF($C$132=FALSE,AV126*'Assumptions&amp;Data'!$L$107, AV126*(Schedule!$O$37)*'Assumptions&amp;Data'!$L$113)</f>
        <v>4624.7620269049903</v>
      </c>
      <c r="AW166" s="148">
        <f>IF($C$132=FALSE,AW126*'Assumptions&amp;Data'!$L$107, AW126*(Schedule!$O$37)*'Assumptions&amp;Data'!$L$113)</f>
        <v>4624.7620269049903</v>
      </c>
      <c r="AX166" s="148">
        <f>IF($C$132=FALSE,AX126*'Assumptions&amp;Data'!$L$107, AX126*(Schedule!$O$37)*'Assumptions&amp;Data'!$L$113)</f>
        <v>4624.7620269049903</v>
      </c>
      <c r="AY166" s="148">
        <f>IF($C$132=FALSE,AY126*'Assumptions&amp;Data'!$L$107, AY126*(Schedule!$O$37)*'Assumptions&amp;Data'!$L$113)</f>
        <v>4624.7620269049903</v>
      </c>
      <c r="AZ166" s="148">
        <f>IF($C$132=FALSE,AZ126*'Assumptions&amp;Data'!$L$107, AZ126*(Schedule!$O$37)*'Assumptions&amp;Data'!$L$113)</f>
        <v>4624.7620269049903</v>
      </c>
      <c r="BA166" s="148">
        <f>IF($C$132=FALSE,BA126*'Assumptions&amp;Data'!$L$107, BA126*(Schedule!$O$37)*'Assumptions&amp;Data'!$L$113)</f>
        <v>4624.7620269049903</v>
      </c>
      <c r="BB166" s="148">
        <f>IF($C$132=FALSE,BB126*'Assumptions&amp;Data'!$L$107, BB126*(Schedule!$O$37)*'Assumptions&amp;Data'!$L$113)</f>
        <v>7707.9367115083187</v>
      </c>
      <c r="BC166" s="148">
        <f>IF($C$132=FALSE,BC126*'Assumptions&amp;Data'!$L$107, BC126*(Schedule!$O$37)*'Assumptions&amp;Data'!$L$113)</f>
        <v>7707.9367115083187</v>
      </c>
      <c r="BD166" s="148">
        <f>IF($C$132=FALSE,BD126*'Assumptions&amp;Data'!$L$107, BD126*(Schedule!$O$37)*'Assumptions&amp;Data'!$L$113)</f>
        <v>7707.9367115083187</v>
      </c>
      <c r="BE166" s="148">
        <f>IF($C$132=FALSE,BE126*'Assumptions&amp;Data'!$L$107, BE126*(Schedule!$O$37)*'Assumptions&amp;Data'!$L$113)</f>
        <v>7707.9367115083187</v>
      </c>
      <c r="BF166" s="148">
        <f>IF($C$132=FALSE,BF126*'Assumptions&amp;Data'!$L$107, BF126*(Schedule!$O$37)*'Assumptions&amp;Data'!$L$113)</f>
        <v>4624.7620269049094</v>
      </c>
      <c r="BG166" s="148">
        <f>IF($C$132=FALSE,BG126*'Assumptions&amp;Data'!$L$107, BG126*(Schedule!$O$37)*'Assumptions&amp;Data'!$L$113)</f>
        <v>0</v>
      </c>
      <c r="BH166" s="148">
        <f>IF($C$132=FALSE,BH126*'Assumptions&amp;Data'!$L$107, BH126*(Schedule!$O$37)*'Assumptions&amp;Data'!$L$113)</f>
        <v>0</v>
      </c>
      <c r="BI166" s="148">
        <f>IF($C$132=FALSE,BI126*'Assumptions&amp;Data'!$L$107, BI126*(Schedule!$O$37)*'Assumptions&amp;Data'!$L$113)</f>
        <v>0</v>
      </c>
      <c r="BJ166" s="148">
        <f>IF($C$132=FALSE,BJ126*'Assumptions&amp;Data'!$L$107, BJ126*(Schedule!$O$37)*'Assumptions&amp;Data'!$L$113)</f>
        <v>0</v>
      </c>
      <c r="BK166" s="148">
        <f>IF($C$132=FALSE,BK126*'Assumptions&amp;Data'!$L$107, BK126*(Schedule!$O$37)*'Assumptions&amp;Data'!$L$113)</f>
        <v>0</v>
      </c>
      <c r="BL166" s="148">
        <f>IF($C$132=FALSE,BL126*'Assumptions&amp;Data'!$L$107, BL126*(Schedule!$O$37)*'Assumptions&amp;Data'!$L$113)</f>
        <v>0</v>
      </c>
      <c r="BM166" s="148">
        <f>IF($C$132=FALSE,BM126*'Assumptions&amp;Data'!$L$107, BM126*(Schedule!$O$37)*'Assumptions&amp;Data'!$L$113)</f>
        <v>0</v>
      </c>
      <c r="BN166" s="148">
        <f>IF($C$132=FALSE,BN126*'Assumptions&amp;Data'!$L$107, BN126*(Schedule!$O$37)*'Assumptions&amp;Data'!$L$113)</f>
        <v>0</v>
      </c>
      <c r="BO166" s="148">
        <f>IF($C$132=FALSE,BO126*'Assumptions&amp;Data'!$L$107, BO126*(Schedule!$O$37)*'Assumptions&amp;Data'!$L$113)</f>
        <v>0</v>
      </c>
      <c r="BP166" s="148">
        <f>IF($C$132=FALSE,BP126*'Assumptions&amp;Data'!$L$107, BP126*(Schedule!$O$37)*'Assumptions&amp;Data'!$L$113)</f>
        <v>0</v>
      </c>
      <c r="BQ166" s="148">
        <f>IF($C$132=FALSE,BQ126*'Assumptions&amp;Data'!$L$107, BQ126*(Schedule!$O$37)*'Assumptions&amp;Data'!$L$113)</f>
        <v>0</v>
      </c>
      <c r="BR166" s="148">
        <f>IF($C$132=FALSE,BR126*'Assumptions&amp;Data'!$L$107, BR126*(Schedule!$O$37)*'Assumptions&amp;Data'!$L$113)</f>
        <v>0</v>
      </c>
      <c r="BS166" s="148">
        <f>IF($C$132=FALSE,BS126*'Assumptions&amp;Data'!$L$107, BS126*(Schedule!$O$37)*'Assumptions&amp;Data'!$L$113)</f>
        <v>0</v>
      </c>
      <c r="BT166" s="148">
        <f>IF($C$132=FALSE,BT126*'Assumptions&amp;Data'!$L$107, BT126*(Schedule!$O$37)*'Assumptions&amp;Data'!$L$113)</f>
        <v>0</v>
      </c>
      <c r="BU166" s="148">
        <f>IF($C$132=FALSE,BU126*'Assumptions&amp;Data'!$L$107, BU126*(Schedule!$O$37)*'Assumptions&amp;Data'!$L$113)</f>
        <v>0</v>
      </c>
      <c r="BV166" s="148">
        <f>IF($C$132=FALSE,BV126*'Assumptions&amp;Data'!$L$107, BV126*(Schedule!$O$37)*'Assumptions&amp;Data'!$L$113)</f>
        <v>0</v>
      </c>
      <c r="BW166" s="148">
        <f>IF($C$132=FALSE,BW126*'Assumptions&amp;Data'!$L$107, BW126*(Schedule!$O$37)*'Assumptions&amp;Data'!$L$113)</f>
        <v>0</v>
      </c>
      <c r="BX166" s="148">
        <f>IF($C$132=FALSE,BX126*'Assumptions&amp;Data'!$L$107, BX126*(Schedule!$O$37)*'Assumptions&amp;Data'!$L$113)</f>
        <v>0</v>
      </c>
      <c r="BY166" s="148">
        <f>IF($C$132=FALSE,BY126*'Assumptions&amp;Data'!$L$107, BY126*(Schedule!$O$37)*'Assumptions&amp;Data'!$L$113)</f>
        <v>0</v>
      </c>
      <c r="BZ166" s="148">
        <f>IF($C$132=FALSE,BZ126*'Assumptions&amp;Data'!$L$107, BZ126*(Schedule!$O$37)*'Assumptions&amp;Data'!$L$113)</f>
        <v>0</v>
      </c>
      <c r="CA166" s="148">
        <f>IF($C$132=FALSE,CA126*'Assumptions&amp;Data'!$L$107, CA126*(Schedule!$O$37)*'Assumptions&amp;Data'!$L$113)</f>
        <v>0</v>
      </c>
      <c r="CB166" s="148">
        <f>IF($C$132=FALSE,CB126*'Assumptions&amp;Data'!$L$107, CB126*(Schedule!$O$37)*'Assumptions&amp;Data'!$L$113)</f>
        <v>0</v>
      </c>
      <c r="CC166" s="148">
        <f>IF($C$132=FALSE,CC126*'Assumptions&amp;Data'!$L$107, CC126*(Schedule!$O$37)*'Assumptions&amp;Data'!$L$113)</f>
        <v>0</v>
      </c>
      <c r="CD166" s="148">
        <f>IF($C$132=FALSE,CD126*'Assumptions&amp;Data'!$L$107, CD126*(Schedule!$O$37)*'Assumptions&amp;Data'!$L$113)</f>
        <v>0</v>
      </c>
      <c r="CE166" s="148">
        <f>IF($C$132=FALSE,CE126*'Assumptions&amp;Data'!$L$107, CE126*(Schedule!$O$37)*'Assumptions&amp;Data'!$L$113)</f>
        <v>0</v>
      </c>
      <c r="CF166" s="148">
        <f>IF($C$132=FALSE,CF126*'Assumptions&amp;Data'!$L$107, CF126*(Schedule!$O$37)*'Assumptions&amp;Data'!$L$113)</f>
        <v>0</v>
      </c>
      <c r="CG166" s="148">
        <f>IF($C$132=FALSE,CG126*'Assumptions&amp;Data'!$L$107, CG126*(Schedule!$O$37)*'Assumptions&amp;Data'!$L$113)</f>
        <v>0</v>
      </c>
      <c r="CH166" s="148">
        <f>IF($C$132=FALSE,CH126*'Assumptions&amp;Data'!$L$107, CH126*(Schedule!$O$37)*'Assumptions&amp;Data'!$L$113)</f>
        <v>0</v>
      </c>
      <c r="CI166" s="148">
        <f>IF($C$132=FALSE,CI126*'Assumptions&amp;Data'!$L$107, CI126*(Schedule!$O$37)*'Assumptions&amp;Data'!$L$113)</f>
        <v>0</v>
      </c>
      <c r="CJ166" s="148">
        <f>IF($C$132=FALSE,CJ126*'Assumptions&amp;Data'!$L$107, CJ126*(Schedule!$O$37)*'Assumptions&amp;Data'!$L$113)</f>
        <v>0</v>
      </c>
      <c r="CK166" s="148">
        <f>IF($C$132=FALSE,CK126*'Assumptions&amp;Data'!$L$107, CK126*(Schedule!$O$37)*'Assumptions&amp;Data'!$L$113)</f>
        <v>0</v>
      </c>
      <c r="CL166" s="148">
        <f>IF($C$132=FALSE,CL126*'Assumptions&amp;Data'!$L$107, CL126*(Schedule!$O$37)*'Assumptions&amp;Data'!$L$113)</f>
        <v>0</v>
      </c>
      <c r="CM166" s="148">
        <f>IF($C$132=FALSE,CM126*'Assumptions&amp;Data'!$L$107, CM126*(Schedule!$O$37)*'Assumptions&amp;Data'!$L$113)</f>
        <v>0</v>
      </c>
      <c r="CN166" s="148">
        <f>IF($C$132=FALSE,CN126*'Assumptions&amp;Data'!$L$107, CN126*(Schedule!$O$37)*'Assumptions&amp;Data'!$L$113)</f>
        <v>0</v>
      </c>
      <c r="CO166" s="148">
        <f>IF($C$132=FALSE,CO126*'Assumptions&amp;Data'!$L$107, CO126*(Schedule!$O$37)*'Assumptions&amp;Data'!$L$113)</f>
        <v>0</v>
      </c>
      <c r="CP166" s="148">
        <f>IF($C$132=FALSE,CP126*'Assumptions&amp;Data'!$L$107, CP126*(Schedule!$O$37)*'Assumptions&amp;Data'!$L$113)</f>
        <v>0</v>
      </c>
      <c r="CQ166" s="148">
        <f>IF($C$132=FALSE,CQ126*'Assumptions&amp;Data'!$L$107, CQ126*(Schedule!$O$37)*'Assumptions&amp;Data'!$L$113)</f>
        <v>0</v>
      </c>
      <c r="CR166" s="148">
        <f>IF($C$132=FALSE,CR126*'Assumptions&amp;Data'!$L$107, CR126*(Schedule!$O$37)*'Assumptions&amp;Data'!$L$113)</f>
        <v>0</v>
      </c>
      <c r="CS166" s="148">
        <f>IF($C$132=FALSE,CS126*'Assumptions&amp;Data'!$L$107, CS126*(Schedule!$O$37)*'Assumptions&amp;Data'!$L$113)</f>
        <v>0</v>
      </c>
      <c r="CT166" s="148">
        <f>IF($C$132=FALSE,CT126*'Assumptions&amp;Data'!$L$107, CT126*(Schedule!$O$37)*'Assumptions&amp;Data'!$L$113)</f>
        <v>0</v>
      </c>
      <c r="CU166" s="148">
        <f>IF($C$132=FALSE,CU126*'Assumptions&amp;Data'!$L$107, CU126*(Schedule!$O$37)*'Assumptions&amp;Data'!$L$113)</f>
        <v>0</v>
      </c>
      <c r="CV166" s="148">
        <f>IF($C$132=FALSE,CV126*'Assumptions&amp;Data'!$L$107, CV126*(Schedule!$O$37)*'Assumptions&amp;Data'!$L$113)</f>
        <v>0</v>
      </c>
      <c r="CW166" s="148">
        <f>IF($C$132=FALSE,CW126*'Assumptions&amp;Data'!$L$107, CW126*(Schedule!$O$37)*'Assumptions&amp;Data'!$L$113)</f>
        <v>0</v>
      </c>
      <c r="CX166" s="148">
        <f>IF($C$132=FALSE,CX126*'Assumptions&amp;Data'!$L$107, CX126*(Schedule!$O$37)*'Assumptions&amp;Data'!$L$113)</f>
        <v>0</v>
      </c>
      <c r="CY166" s="148">
        <f>IF($C$132=FALSE,CY126*'Assumptions&amp;Data'!$L$107, CY126*(Schedule!$O$37)*'Assumptions&amp;Data'!$L$113)</f>
        <v>0</v>
      </c>
      <c r="CZ166" s="148">
        <f>IF($C$132=FALSE,CZ126*'Assumptions&amp;Data'!$L$107, CZ126*(Schedule!$O$37)*'Assumptions&amp;Data'!$L$113)</f>
        <v>0</v>
      </c>
      <c r="DA166" s="148">
        <f>IF($C$132=FALSE,DA126*'Assumptions&amp;Data'!$L$107, DA126*(Schedule!$O$37)*'Assumptions&amp;Data'!$L$113)</f>
        <v>0</v>
      </c>
      <c r="DB166" s="148">
        <f>IF($C$132=FALSE,DB126*'Assumptions&amp;Data'!$L$107, DB126*(Schedule!$O$37)*'Assumptions&amp;Data'!$L$113)</f>
        <v>0</v>
      </c>
      <c r="DC166" s="148">
        <f>IF($C$132=FALSE,DC126*'Assumptions&amp;Data'!$L$107, DC126*(Schedule!$O$37)*'Assumptions&amp;Data'!$L$113)</f>
        <v>0</v>
      </c>
      <c r="DD166" s="148">
        <f>IF($C$132=FALSE,DD126*'Assumptions&amp;Data'!$L$107, DD126*(Schedule!$O$37)*'Assumptions&amp;Data'!$L$113)</f>
        <v>0</v>
      </c>
      <c r="DE166" s="148">
        <f>IF($C$132=FALSE,DE126*'Assumptions&amp;Data'!$L$107, DE126*(Schedule!$O$37)*'Assumptions&amp;Data'!$L$113)</f>
        <v>0</v>
      </c>
      <c r="DF166" s="148">
        <f>IF($C$132=FALSE,DF126*'Assumptions&amp;Data'!$L$107, DF126*(Schedule!$O$37)*'Assumptions&amp;Data'!$L$113)</f>
        <v>0</v>
      </c>
      <c r="DG166" s="148">
        <f>IF($C$132=FALSE,DG126*'Assumptions&amp;Data'!$L$107, DG126*(Schedule!$O$37)*'Assumptions&amp;Data'!$L$113)</f>
        <v>0</v>
      </c>
      <c r="DH166" s="148">
        <f>IF($C$132=FALSE,DH126*'Assumptions&amp;Data'!$L$107, DH126*(Schedule!$O$37)*'Assumptions&amp;Data'!$L$113)</f>
        <v>0</v>
      </c>
      <c r="DI166" s="148">
        <f>IF($C$132=FALSE,DI126*'Assumptions&amp;Data'!$L$107, DI126*(Schedule!$O$37)*'Assumptions&amp;Data'!$L$113)</f>
        <v>0</v>
      </c>
      <c r="DJ166" s="148">
        <f>IF($C$132=FALSE,DJ126*'Assumptions&amp;Data'!$L$107, DJ126*(Schedule!$O$37)*'Assumptions&amp;Data'!$L$113)</f>
        <v>0</v>
      </c>
      <c r="DK166" s="148">
        <f>IF($C$132=FALSE,DK126*'Assumptions&amp;Data'!$L$107, DK126*(Schedule!$O$37)*'Assumptions&amp;Data'!$L$113)</f>
        <v>0</v>
      </c>
      <c r="DL166" s="148">
        <f>IF($C$132=FALSE,DL126*'Assumptions&amp;Data'!$L$107, DL126*(Schedule!$O$37)*'Assumptions&amp;Data'!$L$113)</f>
        <v>0</v>
      </c>
      <c r="DM166" s="148">
        <f>IF($C$132=FALSE,DM126*'Assumptions&amp;Data'!$L$107, DM126*(Schedule!$O$37)*'Assumptions&amp;Data'!$L$113)</f>
        <v>0</v>
      </c>
      <c r="DN166" s="148">
        <f>IF($C$132=FALSE,DN126*'Assumptions&amp;Data'!$L$107, DN126*(Schedule!$O$37)*'Assumptions&amp;Data'!$L$113)</f>
        <v>0</v>
      </c>
      <c r="DO166" s="148">
        <f>IF($C$132=FALSE,DO126*'Assumptions&amp;Data'!$L$107, DO126*(Schedule!$O$37)*'Assumptions&amp;Data'!$L$113)</f>
        <v>0</v>
      </c>
      <c r="DP166" s="148">
        <f>IF($C$132=FALSE,DP126*'Assumptions&amp;Data'!$L$107, DP126*(Schedule!$O$37)*'Assumptions&amp;Data'!$L$113)</f>
        <v>0</v>
      </c>
      <c r="DQ166" s="148">
        <f>IF($C$132=FALSE,DQ126*'Assumptions&amp;Data'!$L$107, DQ126*(Schedule!$O$37)*'Assumptions&amp;Data'!$L$113)</f>
        <v>0</v>
      </c>
      <c r="DR166" s="148">
        <f>IF($C$132=FALSE,DR126*'Assumptions&amp;Data'!$L$107, DR126*(Schedule!$O$37)*'Assumptions&amp;Data'!$L$113)</f>
        <v>0</v>
      </c>
      <c r="DS166" s="148">
        <f>IF($C$132=FALSE,DS126*'Assumptions&amp;Data'!$L$107, DS126*(Schedule!$O$37)*'Assumptions&amp;Data'!$L$113)</f>
        <v>0</v>
      </c>
      <c r="DT166" s="148">
        <f>IF($C$132=FALSE,DT126*'Assumptions&amp;Data'!$L$107, DT126*(Schedule!$O$37)*'Assumptions&amp;Data'!$L$113)</f>
        <v>0</v>
      </c>
      <c r="DU166" s="148">
        <f>IF($C$132=FALSE,DU126*'Assumptions&amp;Data'!$L$107, DU126*(Schedule!$O$37)*'Assumptions&amp;Data'!$L$113)</f>
        <v>0</v>
      </c>
      <c r="DV166" s="148">
        <f>IF($C$132=FALSE,DV126*'Assumptions&amp;Data'!$L$107, DV126*(Schedule!$O$37)*'Assumptions&amp;Data'!$L$113)</f>
        <v>0</v>
      </c>
      <c r="DW166" s="148">
        <f>IF($C$132=FALSE,DW126*'Assumptions&amp;Data'!$L$107, DW126*(Schedule!$O$37)*'Assumptions&amp;Data'!$L$113)</f>
        <v>0</v>
      </c>
      <c r="DX166" s="148">
        <f>IF($C$132=FALSE,DX126*'Assumptions&amp;Data'!$L$107, DX126*(Schedule!$O$37)*'Assumptions&amp;Data'!$L$113)</f>
        <v>0</v>
      </c>
      <c r="DY166" s="148">
        <f>IF($C$132=FALSE,DY126*'Assumptions&amp;Data'!$L$107, DY126*(Schedule!$O$37)*'Assumptions&amp;Data'!$L$113)</f>
        <v>0</v>
      </c>
      <c r="DZ166" s="148">
        <f>IF($C$132=FALSE,DZ126*'Assumptions&amp;Data'!$L$107, DZ126*(Schedule!$O$37)*'Assumptions&amp;Data'!$L$113)</f>
        <v>0</v>
      </c>
      <c r="EA166" s="148">
        <f>IF($C$132=FALSE,EA126*'Assumptions&amp;Data'!$L$107, EA126*(Schedule!$O$37)*'Assumptions&amp;Data'!$L$113)</f>
        <v>0</v>
      </c>
      <c r="EB166" s="148">
        <f>IF($C$132=FALSE,EB126*'Assumptions&amp;Data'!$L$107, EB126*(Schedule!$O$37)*'Assumptions&amp;Data'!$L$113)</f>
        <v>0</v>
      </c>
      <c r="EC166" s="148">
        <f>IF($C$132=FALSE,EC126*'Assumptions&amp;Data'!$L$107, EC126*(Schedule!$O$37)*'Assumptions&amp;Data'!$L$113)</f>
        <v>0</v>
      </c>
      <c r="ED166" s="148">
        <f>IF($C$132=FALSE,ED126*'Assumptions&amp;Data'!$L$107, ED126*(Schedule!$O$37)*'Assumptions&amp;Data'!$L$113)</f>
        <v>0</v>
      </c>
      <c r="EE166" s="148">
        <f>IF($C$132=FALSE,EE126*'Assumptions&amp;Data'!$L$107, EE126*(Schedule!$O$37)*'Assumptions&amp;Data'!$L$113)</f>
        <v>0</v>
      </c>
      <c r="EF166" s="148">
        <f>IF($C$132=FALSE,EF126*'Assumptions&amp;Data'!$L$107, EF126*(Schedule!$O$37)*'Assumptions&amp;Data'!$L$113)</f>
        <v>0</v>
      </c>
      <c r="EG166" s="148">
        <f>IF($C$132=FALSE,EG126*'Assumptions&amp;Data'!$L$107, EG126*(Schedule!$O$37)*'Assumptions&amp;Data'!$L$113)</f>
        <v>0</v>
      </c>
      <c r="EH166" s="148">
        <f>IF($C$132=FALSE,EH126*'Assumptions&amp;Data'!$L$107, EH126*(Schedule!$O$37)*'Assumptions&amp;Data'!$L$113)</f>
        <v>0</v>
      </c>
      <c r="EI166" s="148">
        <f>IF($C$132=FALSE,EI126*'Assumptions&amp;Data'!$L$107, EI126*(Schedule!$O$37)*'Assumptions&amp;Data'!$L$113)</f>
        <v>0</v>
      </c>
      <c r="EJ166" s="148">
        <f>IF($C$132=FALSE,EJ126*'Assumptions&amp;Data'!$L$107, EJ126*(Schedule!$O$37)*'Assumptions&amp;Data'!$L$113)</f>
        <v>0</v>
      </c>
      <c r="EK166" s="148">
        <f>IF($C$132=FALSE,EK126*'Assumptions&amp;Data'!$L$107, EK126*(Schedule!$O$37)*'Assumptions&amp;Data'!$L$113)</f>
        <v>0</v>
      </c>
      <c r="EL166" s="148">
        <f>IF($C$132=FALSE,EL126*'Assumptions&amp;Data'!$L$107, EL126*(Schedule!$O$37)*'Assumptions&amp;Data'!$L$113)</f>
        <v>0</v>
      </c>
      <c r="EM166" s="148">
        <f>IF($C$132=FALSE,EM126*'Assumptions&amp;Data'!$L$107, EM126*(Schedule!$O$37)*'Assumptions&amp;Data'!$L$113)</f>
        <v>0</v>
      </c>
      <c r="EN166" s="148">
        <f>IF($C$132=FALSE,EN126*'Assumptions&amp;Data'!$L$107, EN126*(Schedule!$O$37)*'Assumptions&amp;Data'!$L$113)</f>
        <v>0</v>
      </c>
      <c r="EO166" s="148">
        <f>IF($C$132=FALSE,EO126*'Assumptions&amp;Data'!$L$107, EO126*(Schedule!$O$37)*'Assumptions&amp;Data'!$L$113)</f>
        <v>0</v>
      </c>
      <c r="EP166" s="148">
        <f>IF($C$132=FALSE,EP126*'Assumptions&amp;Data'!$L$107, EP126*(Schedule!$O$37)*'Assumptions&amp;Data'!$L$113)</f>
        <v>0</v>
      </c>
      <c r="EQ166" s="148">
        <f>IF($C$132=FALSE,EQ126*'Assumptions&amp;Data'!$L$107, EQ126*(Schedule!$O$37)*'Assumptions&amp;Data'!$L$113)</f>
        <v>0</v>
      </c>
      <c r="ER166" s="148">
        <f>IF($C$132=FALSE,ER126*'Assumptions&amp;Data'!$L$107, ER126*(Schedule!$O$37)*'Assumptions&amp;Data'!$L$113)</f>
        <v>0</v>
      </c>
      <c r="ES166" s="148">
        <f>IF($C$132=FALSE,ES126*'Assumptions&amp;Data'!$L$107, ES126*(Schedule!$O$37)*'Assumptions&amp;Data'!$L$113)</f>
        <v>0</v>
      </c>
      <c r="ET166" s="148">
        <f>IF($C$132=FALSE,ET126*'Assumptions&amp;Data'!$L$107, ET126*(Schedule!$O$37)*'Assumptions&amp;Data'!$L$113)</f>
        <v>0</v>
      </c>
      <c r="EU166" s="148">
        <f>IF($C$132=FALSE,EU126*'Assumptions&amp;Data'!$L$107, EU126*(Schedule!$O$37)*'Assumptions&amp;Data'!$L$113)</f>
        <v>0</v>
      </c>
      <c r="EV166" s="148">
        <f>IF($C$132=FALSE,EV126*'Assumptions&amp;Data'!$L$107, EV126*(Schedule!$O$37)*'Assumptions&amp;Data'!$L$113)</f>
        <v>0</v>
      </c>
      <c r="EW166" s="148">
        <f>IF($C$132=FALSE,EW126*'Assumptions&amp;Data'!$L$107, EW126*(Schedule!$O$37)*'Assumptions&amp;Data'!$L$113)</f>
        <v>0</v>
      </c>
      <c r="EX166" s="148">
        <f>IF($C$132=FALSE,EX126*'Assumptions&amp;Data'!$L$107, EX126*(Schedule!$O$37)*'Assumptions&amp;Data'!$L$113)</f>
        <v>0</v>
      </c>
      <c r="EY166" s="148">
        <f>IF($C$132=FALSE,EY126*'Assumptions&amp;Data'!$L$107, EY126*(Schedule!$O$37)*'Assumptions&amp;Data'!$L$113)</f>
        <v>0</v>
      </c>
      <c r="EZ166" s="148">
        <f>IF($C$132=FALSE,EZ126*'Assumptions&amp;Data'!$L$107, EZ126*(Schedule!$O$37)*'Assumptions&amp;Data'!$L$113)</f>
        <v>0</v>
      </c>
      <c r="FA166" s="148">
        <f>IF($C$132=FALSE,FA126*'Assumptions&amp;Data'!$L$107, FA126*(Schedule!$O$37)*'Assumptions&amp;Data'!$L$113)</f>
        <v>0</v>
      </c>
      <c r="FB166" s="148">
        <f>IF($C$132=FALSE,FB126*'Assumptions&amp;Data'!$L$107, FB126*(Schedule!$O$37)*'Assumptions&amp;Data'!$L$113)</f>
        <v>0</v>
      </c>
      <c r="FC166" s="148">
        <f>IF($C$132=FALSE,FC126*'Assumptions&amp;Data'!$L$107, FC126*(Schedule!$O$37)*'Assumptions&amp;Data'!$L$113)</f>
        <v>0</v>
      </c>
      <c r="FD166" s="148">
        <f>IF($C$132=FALSE,FD126*'Assumptions&amp;Data'!$L$107, FD126*(Schedule!$O$37)*'Assumptions&amp;Data'!$L$113)</f>
        <v>0</v>
      </c>
      <c r="FE166" s="148">
        <f>IF($C$132=FALSE,FE126*'Assumptions&amp;Data'!$L$107, FE126*(Schedule!$O$37)*'Assumptions&amp;Data'!$L$113)</f>
        <v>0</v>
      </c>
      <c r="FF166" s="148">
        <f>IF($C$132=FALSE,FF126*'Assumptions&amp;Data'!$L$107, FF126*(Schedule!$O$37)*'Assumptions&amp;Data'!$L$113)</f>
        <v>0</v>
      </c>
      <c r="FG166" s="148">
        <f>IF($C$132=FALSE,FG126*'Assumptions&amp;Data'!$L$107, FG126*(Schedule!$O$37)*'Assumptions&amp;Data'!$L$113)</f>
        <v>0</v>
      </c>
      <c r="FH166" s="148">
        <f>IF($C$132=FALSE,FH126*'Assumptions&amp;Data'!$L$107, FH126*(Schedule!$O$37)*'Assumptions&amp;Data'!$L$113)</f>
        <v>0</v>
      </c>
      <c r="FI166" s="148">
        <f>IF($C$132=FALSE,FI126*'Assumptions&amp;Data'!$L$107, FI126*(Schedule!$O$37)*'Assumptions&amp;Data'!$L$113)</f>
        <v>0</v>
      </c>
      <c r="FJ166" s="148">
        <f>IF($C$132=FALSE,FJ126*'Assumptions&amp;Data'!$L$107, FJ126*(Schedule!$O$37)*'Assumptions&amp;Data'!$L$113)</f>
        <v>0</v>
      </c>
      <c r="FK166" s="148">
        <f>IF($C$132=FALSE,FK126*'Assumptions&amp;Data'!$L$107, FK126*(Schedule!$O$37)*'Assumptions&amp;Data'!$L$113)</f>
        <v>0</v>
      </c>
      <c r="FL166" s="148">
        <f>IF($C$132=FALSE,FL126*'Assumptions&amp;Data'!$L$107, FL126*(Schedule!$O$37)*'Assumptions&amp;Data'!$L$113)</f>
        <v>0</v>
      </c>
      <c r="FM166" s="148">
        <f>IF($C$132=FALSE,FM126*'Assumptions&amp;Data'!$L$107, FM126*(Schedule!$O$37)*'Assumptions&amp;Data'!$L$113)</f>
        <v>0</v>
      </c>
      <c r="FN166" s="148">
        <f>IF($C$132=FALSE,FN126*'Assumptions&amp;Data'!$L$107, FN126*(Schedule!$O$37)*'Assumptions&amp;Data'!$L$113)</f>
        <v>0</v>
      </c>
      <c r="FO166" s="148">
        <f>IF($C$132=FALSE,FO126*'Assumptions&amp;Data'!$L$107, FO126*(Schedule!$O$37)*'Assumptions&amp;Data'!$L$113)</f>
        <v>0</v>
      </c>
    </row>
    <row r="167" spans="2:171" x14ac:dyDescent="0.3">
      <c r="B167" s="7" t="s">
        <v>110</v>
      </c>
      <c r="C167" s="7" t="s">
        <v>112</v>
      </c>
      <c r="D167" s="53">
        <f t="shared" si="252"/>
        <v>231238.10134524931</v>
      </c>
      <c r="F167" s="148">
        <f>IF($C$132=FALSE,F127*'Assumptions&amp;Data'!$L$108, F127*(Schedule!$O$37)*'Assumptions&amp;Data'!$L$114)</f>
        <v>0</v>
      </c>
      <c r="G167" s="148">
        <f>IF($C$132=FALSE,G127*'Assumptions&amp;Data'!$L$108, G127*(Schedule!$O$37)*'Assumptions&amp;Data'!$L$114)</f>
        <v>0</v>
      </c>
      <c r="H167" s="148">
        <f>IF($C$132=FALSE,H127*'Assumptions&amp;Data'!$L$108, H127*(Schedule!$O$37)*'Assumptions&amp;Data'!$L$114)</f>
        <v>0</v>
      </c>
      <c r="I167" s="148">
        <f>IF($C$132=FALSE,I127*'Assumptions&amp;Data'!$L$108, I127*(Schedule!$O$37)*'Assumptions&amp;Data'!$L$114)</f>
        <v>0</v>
      </c>
      <c r="J167" s="148">
        <f>IF($C$132=FALSE,J127*'Assumptions&amp;Data'!$L$108, J127*(Schedule!$O$37)*'Assumptions&amp;Data'!$L$114)</f>
        <v>0</v>
      </c>
      <c r="K167" s="148">
        <f>IF($C$132=FALSE,K127*'Assumptions&amp;Data'!$L$108, K127*(Schedule!$O$37)*'Assumptions&amp;Data'!$L$114)</f>
        <v>0</v>
      </c>
      <c r="L167" s="148">
        <f>IF($C$132=FALSE,L127*'Assumptions&amp;Data'!$L$108, L127*(Schedule!$O$37)*'Assumptions&amp;Data'!$L$114)</f>
        <v>0</v>
      </c>
      <c r="M167" s="148">
        <f>IF($C$132=FALSE,M127*'Assumptions&amp;Data'!$L$108, M127*(Schedule!$O$37)*'Assumptions&amp;Data'!$L$114)</f>
        <v>0</v>
      </c>
      <c r="N167" s="148">
        <f>IF($C$132=FALSE,N127*'Assumptions&amp;Data'!$L$108, N127*(Schedule!$O$37)*'Assumptions&amp;Data'!$L$114)</f>
        <v>0</v>
      </c>
      <c r="O167" s="148">
        <f>IF($C$132=FALSE,O127*'Assumptions&amp;Data'!$L$108, O127*(Schedule!$O$37)*'Assumptions&amp;Data'!$L$114)</f>
        <v>0</v>
      </c>
      <c r="P167" s="148">
        <f>IF($C$132=FALSE,P127*'Assumptions&amp;Data'!$L$108, P127*(Schedule!$O$37)*'Assumptions&amp;Data'!$L$114)</f>
        <v>0</v>
      </c>
      <c r="Q167" s="148">
        <f>IF($C$132=FALSE,Q127*'Assumptions&amp;Data'!$L$108, Q127*(Schedule!$O$37)*'Assumptions&amp;Data'!$L$114)</f>
        <v>0</v>
      </c>
      <c r="R167" s="148">
        <f>IF($C$132=FALSE,R127*'Assumptions&amp;Data'!$L$108, R127*(Schedule!$O$37)*'Assumptions&amp;Data'!$L$114)</f>
        <v>0</v>
      </c>
      <c r="S167" s="148">
        <f>IF($C$132=FALSE,S127*'Assumptions&amp;Data'!$L$108, S127*(Schedule!$O$37)*'Assumptions&amp;Data'!$L$114)</f>
        <v>0</v>
      </c>
      <c r="T167" s="148">
        <f>IF($C$132=FALSE,T127*'Assumptions&amp;Data'!$L$108, T127*(Schedule!$O$37)*'Assumptions&amp;Data'!$L$114)</f>
        <v>0</v>
      </c>
      <c r="U167" s="148">
        <f>IF($C$132=FALSE,U127*'Assumptions&amp;Data'!$L$108, U127*(Schedule!$O$37)*'Assumptions&amp;Data'!$L$114)</f>
        <v>0</v>
      </c>
      <c r="V167" s="148">
        <f>IF($C$132=FALSE,V127*'Assumptions&amp;Data'!$L$108, V127*(Schedule!$O$37)*'Assumptions&amp;Data'!$L$114)</f>
        <v>0</v>
      </c>
      <c r="W167" s="148">
        <f>IF($C$132=FALSE,W127*'Assumptions&amp;Data'!$L$108, W127*(Schedule!$O$37)*'Assumptions&amp;Data'!$L$114)</f>
        <v>0</v>
      </c>
      <c r="X167" s="148">
        <f>IF($C$132=FALSE,X127*'Assumptions&amp;Data'!$L$108, X127*(Schedule!$O$37)*'Assumptions&amp;Data'!$L$114)</f>
        <v>0</v>
      </c>
      <c r="Y167" s="148">
        <f>IF($C$132=FALSE,Y127*'Assumptions&amp;Data'!$L$108, Y127*(Schedule!$O$37)*'Assumptions&amp;Data'!$L$114)</f>
        <v>0</v>
      </c>
      <c r="Z167" s="148">
        <f>IF($C$132=FALSE,Z127*'Assumptions&amp;Data'!$L$108, Z127*(Schedule!$O$37)*'Assumptions&amp;Data'!$L$114)</f>
        <v>0</v>
      </c>
      <c r="AA167" s="148">
        <f>IF($C$132=FALSE,AA127*'Assumptions&amp;Data'!$L$108, AA127*(Schedule!$O$37)*'Assumptions&amp;Data'!$L$114)</f>
        <v>0</v>
      </c>
      <c r="AB167" s="148">
        <f>IF($C$132=FALSE,AB127*'Assumptions&amp;Data'!$L$108, AB127*(Schedule!$O$37)*'Assumptions&amp;Data'!$L$114)</f>
        <v>0</v>
      </c>
      <c r="AC167" s="148">
        <f>IF($C$132=FALSE,AC127*'Assumptions&amp;Data'!$L$108, AC127*(Schedule!$O$37)*'Assumptions&amp;Data'!$L$114)</f>
        <v>0</v>
      </c>
      <c r="AD167" s="148">
        <f>IF($C$132=FALSE,AD127*'Assumptions&amp;Data'!$L$108, AD127*(Schedule!$O$37)*'Assumptions&amp;Data'!$L$114)</f>
        <v>0</v>
      </c>
      <c r="AE167" s="148">
        <f>IF($C$132=FALSE,AE127*'Assumptions&amp;Data'!$L$108, AE127*(Schedule!$O$37)*'Assumptions&amp;Data'!$L$114)</f>
        <v>0</v>
      </c>
      <c r="AF167" s="148">
        <f>IF($C$132=FALSE,AF127*'Assumptions&amp;Data'!$L$108, AF127*(Schedule!$O$37)*'Assumptions&amp;Data'!$L$114)</f>
        <v>0</v>
      </c>
      <c r="AG167" s="148">
        <f>IF($C$132=FALSE,AG127*'Assumptions&amp;Data'!$L$108, AG127*(Schedule!$O$37)*'Assumptions&amp;Data'!$L$114)</f>
        <v>0</v>
      </c>
      <c r="AH167" s="148">
        <f>IF($C$132=FALSE,AH127*'Assumptions&amp;Data'!$L$108, AH127*(Schedule!$O$37)*'Assumptions&amp;Data'!$L$114)</f>
        <v>0</v>
      </c>
      <c r="AI167" s="148">
        <f>IF($C$132=FALSE,AI127*'Assumptions&amp;Data'!$L$108, AI127*(Schedule!$O$37)*'Assumptions&amp;Data'!$L$114)</f>
        <v>0</v>
      </c>
      <c r="AJ167" s="148">
        <f>IF($C$132=FALSE,AJ127*'Assumptions&amp;Data'!$L$108, AJ127*(Schedule!$O$37)*'Assumptions&amp;Data'!$L$114)</f>
        <v>0</v>
      </c>
      <c r="AK167" s="148">
        <f>IF($C$132=FALSE,AK127*'Assumptions&amp;Data'!$L$108, AK127*(Schedule!$O$37)*'Assumptions&amp;Data'!$L$114)</f>
        <v>0</v>
      </c>
      <c r="AL167" s="148">
        <f>IF($C$132=FALSE,AL127*'Assumptions&amp;Data'!$L$108, AL127*(Schedule!$O$37)*'Assumptions&amp;Data'!$L$114)</f>
        <v>5780.952533631239</v>
      </c>
      <c r="AM167" s="148">
        <f>IF($C$132=FALSE,AM127*'Assumptions&amp;Data'!$L$108, AM127*(Schedule!$O$37)*'Assumptions&amp;Data'!$L$114)</f>
        <v>5780.952533631239</v>
      </c>
      <c r="AN167" s="148">
        <f>IF($C$132=FALSE,AN127*'Assumptions&amp;Data'!$L$108, AN127*(Schedule!$O$37)*'Assumptions&amp;Data'!$L$114)</f>
        <v>5780.952533631239</v>
      </c>
      <c r="AO167" s="148">
        <f>IF($C$132=FALSE,AO127*'Assumptions&amp;Data'!$L$108, AO127*(Schedule!$O$37)*'Assumptions&amp;Data'!$L$114)</f>
        <v>5780.952533631239</v>
      </c>
      <c r="AP167" s="148">
        <f>IF($C$132=FALSE,AP127*'Assumptions&amp;Data'!$L$108, AP127*(Schedule!$O$37)*'Assumptions&amp;Data'!$L$114)</f>
        <v>5780.952533631239</v>
      </c>
      <c r="AQ167" s="148">
        <f>IF($C$132=FALSE,AQ127*'Assumptions&amp;Data'!$L$108, AQ127*(Schedule!$O$37)*'Assumptions&amp;Data'!$L$114)</f>
        <v>5780.952533631239</v>
      </c>
      <c r="AR167" s="148">
        <f>IF($C$132=FALSE,AR127*'Assumptions&amp;Data'!$L$108, AR127*(Schedule!$O$37)*'Assumptions&amp;Data'!$L$114)</f>
        <v>5780.952533631239</v>
      </c>
      <c r="AS167" s="148">
        <f>IF($C$132=FALSE,AS127*'Assumptions&amp;Data'!$L$108, AS127*(Schedule!$O$37)*'Assumptions&amp;Data'!$L$114)</f>
        <v>5780.952533631239</v>
      </c>
      <c r="AT167" s="148">
        <f>IF($C$132=FALSE,AT127*'Assumptions&amp;Data'!$L$108, AT127*(Schedule!$O$37)*'Assumptions&amp;Data'!$L$114)</f>
        <v>5780.952533631239</v>
      </c>
      <c r="AU167" s="148">
        <f>IF($C$132=FALSE,AU127*'Assumptions&amp;Data'!$L$108, AU127*(Schedule!$O$37)*'Assumptions&amp;Data'!$L$114)</f>
        <v>5780.952533631239</v>
      </c>
      <c r="AV167" s="148">
        <f>IF($C$132=FALSE,AV127*'Assumptions&amp;Data'!$L$108, AV127*(Schedule!$O$37)*'Assumptions&amp;Data'!$L$114)</f>
        <v>5780.952533631239</v>
      </c>
      <c r="AW167" s="148">
        <f>IF($C$132=FALSE,AW127*'Assumptions&amp;Data'!$L$108, AW127*(Schedule!$O$37)*'Assumptions&amp;Data'!$L$114)</f>
        <v>5780.952533631239</v>
      </c>
      <c r="AX167" s="148">
        <f>IF($C$132=FALSE,AX127*'Assumptions&amp;Data'!$L$108, AX127*(Schedule!$O$37)*'Assumptions&amp;Data'!$L$114)</f>
        <v>5780.952533631239</v>
      </c>
      <c r="AY167" s="148">
        <f>IF($C$132=FALSE,AY127*'Assumptions&amp;Data'!$L$108, AY127*(Schedule!$O$37)*'Assumptions&amp;Data'!$L$114)</f>
        <v>5780.952533631239</v>
      </c>
      <c r="AZ167" s="148">
        <f>IF($C$132=FALSE,AZ127*'Assumptions&amp;Data'!$L$108, AZ127*(Schedule!$O$37)*'Assumptions&amp;Data'!$L$114)</f>
        <v>5780.952533631239</v>
      </c>
      <c r="BA167" s="148">
        <f>IF($C$132=FALSE,BA127*'Assumptions&amp;Data'!$L$108, BA127*(Schedule!$O$37)*'Assumptions&amp;Data'!$L$114)</f>
        <v>5780.952533631239</v>
      </c>
      <c r="BB167" s="148">
        <f>IF($C$132=FALSE,BB127*'Assumptions&amp;Data'!$L$108, BB127*(Schedule!$O$37)*'Assumptions&amp;Data'!$L$114)</f>
        <v>5780.952533631239</v>
      </c>
      <c r="BC167" s="148">
        <f>IF($C$132=FALSE,BC127*'Assumptions&amp;Data'!$L$108, BC127*(Schedule!$O$37)*'Assumptions&amp;Data'!$L$114)</f>
        <v>5780.952533631239</v>
      </c>
      <c r="BD167" s="148">
        <f>IF($C$132=FALSE,BD127*'Assumptions&amp;Data'!$L$108, BD127*(Schedule!$O$37)*'Assumptions&amp;Data'!$L$114)</f>
        <v>5780.952533631239</v>
      </c>
      <c r="BE167" s="148">
        <f>IF($C$132=FALSE,BE127*'Assumptions&amp;Data'!$L$108, BE127*(Schedule!$O$37)*'Assumptions&amp;Data'!$L$114)</f>
        <v>5780.952533631239</v>
      </c>
      <c r="BF167" s="148">
        <f>IF($C$132=FALSE,BF127*'Assumptions&amp;Data'!$L$108, BF127*(Schedule!$O$37)*'Assumptions&amp;Data'!$L$114)</f>
        <v>5780.952533631239</v>
      </c>
      <c r="BG167" s="148">
        <f>IF($C$132=FALSE,BG127*'Assumptions&amp;Data'!$L$108, BG127*(Schedule!$O$37)*'Assumptions&amp;Data'!$L$114)</f>
        <v>5780.952533631239</v>
      </c>
      <c r="BH167" s="148">
        <f>IF($C$132=FALSE,BH127*'Assumptions&amp;Data'!$L$108, BH127*(Schedule!$O$37)*'Assumptions&amp;Data'!$L$114)</f>
        <v>5780.952533631239</v>
      </c>
      <c r="BI167" s="148">
        <f>IF($C$132=FALSE,BI127*'Assumptions&amp;Data'!$L$108, BI127*(Schedule!$O$37)*'Assumptions&amp;Data'!$L$114)</f>
        <v>5780.952533631239</v>
      </c>
      <c r="BJ167" s="148">
        <f>IF($C$132=FALSE,BJ127*'Assumptions&amp;Data'!$L$108, BJ127*(Schedule!$O$37)*'Assumptions&amp;Data'!$L$114)</f>
        <v>6937.1430403574859</v>
      </c>
      <c r="BK167" s="148">
        <f>IF($C$132=FALSE,BK127*'Assumptions&amp;Data'!$L$108, BK127*(Schedule!$O$37)*'Assumptions&amp;Data'!$L$114)</f>
        <v>6937.1430403574859</v>
      </c>
      <c r="BL167" s="148">
        <f>IF($C$132=FALSE,BL127*'Assumptions&amp;Data'!$L$108, BL127*(Schedule!$O$37)*'Assumptions&amp;Data'!$L$114)</f>
        <v>6937.1430403574859</v>
      </c>
      <c r="BM167" s="148">
        <f>IF($C$132=FALSE,BM127*'Assumptions&amp;Data'!$L$108, BM127*(Schedule!$O$37)*'Assumptions&amp;Data'!$L$114)</f>
        <v>6937.1430403574859</v>
      </c>
      <c r="BN167" s="148">
        <f>IF($C$132=FALSE,BN127*'Assumptions&amp;Data'!$L$108, BN127*(Schedule!$O$37)*'Assumptions&amp;Data'!$L$114)</f>
        <v>6937.1430403574859</v>
      </c>
      <c r="BO167" s="148">
        <f>IF($C$132=FALSE,BO127*'Assumptions&amp;Data'!$L$108, BO127*(Schedule!$O$37)*'Assumptions&amp;Data'!$L$114)</f>
        <v>6937.1430403574859</v>
      </c>
      <c r="BP167" s="148">
        <f>IF($C$132=FALSE,BP127*'Assumptions&amp;Data'!$L$108, BP127*(Schedule!$O$37)*'Assumptions&amp;Data'!$L$114)</f>
        <v>6937.1430403574859</v>
      </c>
      <c r="BQ167" s="148">
        <f>IF($C$132=FALSE,BQ127*'Assumptions&amp;Data'!$L$108, BQ127*(Schedule!$O$37)*'Assumptions&amp;Data'!$L$114)</f>
        <v>6937.1430403574859</v>
      </c>
      <c r="BR167" s="148">
        <f>IF($C$132=FALSE,BR127*'Assumptions&amp;Data'!$L$108, BR127*(Schedule!$O$37)*'Assumptions&amp;Data'!$L$114)</f>
        <v>6937.1430403574859</v>
      </c>
      <c r="BS167" s="148">
        <f>IF($C$132=FALSE,BS127*'Assumptions&amp;Data'!$L$108, BS127*(Schedule!$O$37)*'Assumptions&amp;Data'!$L$114)</f>
        <v>6937.1430403574859</v>
      </c>
      <c r="BT167" s="148">
        <f>IF($C$132=FALSE,BT127*'Assumptions&amp;Data'!$L$108, BT127*(Schedule!$O$37)*'Assumptions&amp;Data'!$L$114)</f>
        <v>6937.1430403574859</v>
      </c>
      <c r="BU167" s="148">
        <f>IF($C$132=FALSE,BU127*'Assumptions&amp;Data'!$L$108, BU127*(Schedule!$O$37)*'Assumptions&amp;Data'!$L$114)</f>
        <v>6937.1430403574859</v>
      </c>
      <c r="BV167" s="148">
        <f>IF($C$132=FALSE,BV127*'Assumptions&amp;Data'!$L$108, BV127*(Schedule!$O$37)*'Assumptions&amp;Data'!$L$114)</f>
        <v>9249.5240538098606</v>
      </c>
      <c r="BW167" s="148">
        <f>IF($C$132=FALSE,BW127*'Assumptions&amp;Data'!$L$108, BW127*(Schedule!$O$37)*'Assumptions&amp;Data'!$L$114)</f>
        <v>0</v>
      </c>
      <c r="BX167" s="148">
        <f>IF($C$132=FALSE,BX127*'Assumptions&amp;Data'!$L$108, BX127*(Schedule!$O$37)*'Assumptions&amp;Data'!$L$114)</f>
        <v>0</v>
      </c>
      <c r="BY167" s="148">
        <f>IF($C$132=FALSE,BY127*'Assumptions&amp;Data'!$L$108, BY127*(Schedule!$O$37)*'Assumptions&amp;Data'!$L$114)</f>
        <v>0</v>
      </c>
      <c r="BZ167" s="148">
        <f>IF($C$132=FALSE,BZ127*'Assumptions&amp;Data'!$L$108, BZ127*(Schedule!$O$37)*'Assumptions&amp;Data'!$L$114)</f>
        <v>0</v>
      </c>
      <c r="CA167" s="148">
        <f>IF($C$132=FALSE,CA127*'Assumptions&amp;Data'!$L$108, CA127*(Schedule!$O$37)*'Assumptions&amp;Data'!$L$114)</f>
        <v>0</v>
      </c>
      <c r="CB167" s="148">
        <f>IF($C$132=FALSE,CB127*'Assumptions&amp;Data'!$L$108, CB127*(Schedule!$O$37)*'Assumptions&amp;Data'!$L$114)</f>
        <v>0</v>
      </c>
      <c r="CC167" s="148">
        <f>IF($C$132=FALSE,CC127*'Assumptions&amp;Data'!$L$108, CC127*(Schedule!$O$37)*'Assumptions&amp;Data'!$L$114)</f>
        <v>0</v>
      </c>
      <c r="CD167" s="148">
        <f>IF($C$132=FALSE,CD127*'Assumptions&amp;Data'!$L$108, CD127*(Schedule!$O$37)*'Assumptions&amp;Data'!$L$114)</f>
        <v>0</v>
      </c>
      <c r="CE167" s="148">
        <f>IF($C$132=FALSE,CE127*'Assumptions&amp;Data'!$L$108, CE127*(Schedule!$O$37)*'Assumptions&amp;Data'!$L$114)</f>
        <v>0</v>
      </c>
      <c r="CF167" s="148">
        <f>IF($C$132=FALSE,CF127*'Assumptions&amp;Data'!$L$108, CF127*(Schedule!$O$37)*'Assumptions&amp;Data'!$L$114)</f>
        <v>0</v>
      </c>
      <c r="CG167" s="148">
        <f>IF($C$132=FALSE,CG127*'Assumptions&amp;Data'!$L$108, CG127*(Schedule!$O$37)*'Assumptions&amp;Data'!$L$114)</f>
        <v>0</v>
      </c>
      <c r="CH167" s="148">
        <f>IF($C$132=FALSE,CH127*'Assumptions&amp;Data'!$L$108, CH127*(Schedule!$O$37)*'Assumptions&amp;Data'!$L$114)</f>
        <v>0</v>
      </c>
      <c r="CI167" s="148">
        <f>IF($C$132=FALSE,CI127*'Assumptions&amp;Data'!$L$108, CI127*(Schedule!$O$37)*'Assumptions&amp;Data'!$L$114)</f>
        <v>0</v>
      </c>
      <c r="CJ167" s="148">
        <f>IF($C$132=FALSE,CJ127*'Assumptions&amp;Data'!$L$108, CJ127*(Schedule!$O$37)*'Assumptions&amp;Data'!$L$114)</f>
        <v>0</v>
      </c>
      <c r="CK167" s="148">
        <f>IF($C$132=FALSE,CK127*'Assumptions&amp;Data'!$L$108, CK127*(Schedule!$O$37)*'Assumptions&amp;Data'!$L$114)</f>
        <v>0</v>
      </c>
      <c r="CL167" s="148">
        <f>IF($C$132=FALSE,CL127*'Assumptions&amp;Data'!$L$108, CL127*(Schedule!$O$37)*'Assumptions&amp;Data'!$L$114)</f>
        <v>0</v>
      </c>
      <c r="CM167" s="148">
        <f>IF($C$132=FALSE,CM127*'Assumptions&amp;Data'!$L$108, CM127*(Schedule!$O$37)*'Assumptions&amp;Data'!$L$114)</f>
        <v>0</v>
      </c>
      <c r="CN167" s="148">
        <f>IF($C$132=FALSE,CN127*'Assumptions&amp;Data'!$L$108, CN127*(Schedule!$O$37)*'Assumptions&amp;Data'!$L$114)</f>
        <v>0</v>
      </c>
      <c r="CO167" s="148">
        <f>IF($C$132=FALSE,CO127*'Assumptions&amp;Data'!$L$108, CO127*(Schedule!$O$37)*'Assumptions&amp;Data'!$L$114)</f>
        <v>0</v>
      </c>
      <c r="CP167" s="148">
        <f>IF($C$132=FALSE,CP127*'Assumptions&amp;Data'!$L$108, CP127*(Schedule!$O$37)*'Assumptions&amp;Data'!$L$114)</f>
        <v>0</v>
      </c>
      <c r="CQ167" s="148">
        <f>IF($C$132=FALSE,CQ127*'Assumptions&amp;Data'!$L$108, CQ127*(Schedule!$O$37)*'Assumptions&amp;Data'!$L$114)</f>
        <v>0</v>
      </c>
      <c r="CR167" s="148">
        <f>IF($C$132=FALSE,CR127*'Assumptions&amp;Data'!$L$108, CR127*(Schedule!$O$37)*'Assumptions&amp;Data'!$L$114)</f>
        <v>0</v>
      </c>
      <c r="CS167" s="148">
        <f>IF($C$132=FALSE,CS127*'Assumptions&amp;Data'!$L$108, CS127*(Schedule!$O$37)*'Assumptions&amp;Data'!$L$114)</f>
        <v>0</v>
      </c>
      <c r="CT167" s="148">
        <f>IF($C$132=FALSE,CT127*'Assumptions&amp;Data'!$L$108, CT127*(Schedule!$O$37)*'Assumptions&amp;Data'!$L$114)</f>
        <v>0</v>
      </c>
      <c r="CU167" s="148">
        <f>IF($C$132=FALSE,CU127*'Assumptions&amp;Data'!$L$108, CU127*(Schedule!$O$37)*'Assumptions&amp;Data'!$L$114)</f>
        <v>0</v>
      </c>
      <c r="CV167" s="148">
        <f>IF($C$132=FALSE,CV127*'Assumptions&amp;Data'!$L$108, CV127*(Schedule!$O$37)*'Assumptions&amp;Data'!$L$114)</f>
        <v>0</v>
      </c>
      <c r="CW167" s="148">
        <f>IF($C$132=FALSE,CW127*'Assumptions&amp;Data'!$L$108, CW127*(Schedule!$O$37)*'Assumptions&amp;Data'!$L$114)</f>
        <v>0</v>
      </c>
      <c r="CX167" s="148">
        <f>IF($C$132=FALSE,CX127*'Assumptions&amp;Data'!$L$108, CX127*(Schedule!$O$37)*'Assumptions&amp;Data'!$L$114)</f>
        <v>0</v>
      </c>
      <c r="CY167" s="148">
        <f>IF($C$132=FALSE,CY127*'Assumptions&amp;Data'!$L$108, CY127*(Schedule!$O$37)*'Assumptions&amp;Data'!$L$114)</f>
        <v>0</v>
      </c>
      <c r="CZ167" s="148">
        <f>IF($C$132=FALSE,CZ127*'Assumptions&amp;Data'!$L$108, CZ127*(Schedule!$O$37)*'Assumptions&amp;Data'!$L$114)</f>
        <v>0</v>
      </c>
      <c r="DA167" s="148">
        <f>IF($C$132=FALSE,DA127*'Assumptions&amp;Data'!$L$108, DA127*(Schedule!$O$37)*'Assumptions&amp;Data'!$L$114)</f>
        <v>0</v>
      </c>
      <c r="DB167" s="148">
        <f>IF($C$132=FALSE,DB127*'Assumptions&amp;Data'!$L$108, DB127*(Schedule!$O$37)*'Assumptions&amp;Data'!$L$114)</f>
        <v>0</v>
      </c>
      <c r="DC167" s="148">
        <f>IF($C$132=FALSE,DC127*'Assumptions&amp;Data'!$L$108, DC127*(Schedule!$O$37)*'Assumptions&amp;Data'!$L$114)</f>
        <v>0</v>
      </c>
      <c r="DD167" s="148">
        <f>IF($C$132=FALSE,DD127*'Assumptions&amp;Data'!$L$108, DD127*(Schedule!$O$37)*'Assumptions&amp;Data'!$L$114)</f>
        <v>0</v>
      </c>
      <c r="DE167" s="148">
        <f>IF($C$132=FALSE,DE127*'Assumptions&amp;Data'!$L$108, DE127*(Schedule!$O$37)*'Assumptions&amp;Data'!$L$114)</f>
        <v>0</v>
      </c>
      <c r="DF167" s="148">
        <f>IF($C$132=FALSE,DF127*'Assumptions&amp;Data'!$L$108, DF127*(Schedule!$O$37)*'Assumptions&amp;Data'!$L$114)</f>
        <v>0</v>
      </c>
      <c r="DG167" s="148">
        <f>IF($C$132=FALSE,DG127*'Assumptions&amp;Data'!$L$108, DG127*(Schedule!$O$37)*'Assumptions&amp;Data'!$L$114)</f>
        <v>0</v>
      </c>
      <c r="DH167" s="148">
        <f>IF($C$132=FALSE,DH127*'Assumptions&amp;Data'!$L$108, DH127*(Schedule!$O$37)*'Assumptions&amp;Data'!$L$114)</f>
        <v>0</v>
      </c>
      <c r="DI167" s="148">
        <f>IF($C$132=FALSE,DI127*'Assumptions&amp;Data'!$L$108, DI127*(Schedule!$O$37)*'Assumptions&amp;Data'!$L$114)</f>
        <v>0</v>
      </c>
      <c r="DJ167" s="148">
        <f>IF($C$132=FALSE,DJ127*'Assumptions&amp;Data'!$L$108, DJ127*(Schedule!$O$37)*'Assumptions&amp;Data'!$L$114)</f>
        <v>0</v>
      </c>
      <c r="DK167" s="148">
        <f>IF($C$132=FALSE,DK127*'Assumptions&amp;Data'!$L$108, DK127*(Schedule!$O$37)*'Assumptions&amp;Data'!$L$114)</f>
        <v>0</v>
      </c>
      <c r="DL167" s="148">
        <f>IF($C$132=FALSE,DL127*'Assumptions&amp;Data'!$L$108, DL127*(Schedule!$O$37)*'Assumptions&amp;Data'!$L$114)</f>
        <v>0</v>
      </c>
      <c r="DM167" s="148">
        <f>IF($C$132=FALSE,DM127*'Assumptions&amp;Data'!$L$108, DM127*(Schedule!$O$37)*'Assumptions&amp;Data'!$L$114)</f>
        <v>0</v>
      </c>
      <c r="DN167" s="148">
        <f>IF($C$132=FALSE,DN127*'Assumptions&amp;Data'!$L$108, DN127*(Schedule!$O$37)*'Assumptions&amp;Data'!$L$114)</f>
        <v>0</v>
      </c>
      <c r="DO167" s="148">
        <f>IF($C$132=FALSE,DO127*'Assumptions&amp;Data'!$L$108, DO127*(Schedule!$O$37)*'Assumptions&amp;Data'!$L$114)</f>
        <v>0</v>
      </c>
      <c r="DP167" s="148">
        <f>IF($C$132=FALSE,DP127*'Assumptions&amp;Data'!$L$108, DP127*(Schedule!$O$37)*'Assumptions&amp;Data'!$L$114)</f>
        <v>0</v>
      </c>
      <c r="DQ167" s="148">
        <f>IF($C$132=FALSE,DQ127*'Assumptions&amp;Data'!$L$108, DQ127*(Schedule!$O$37)*'Assumptions&amp;Data'!$L$114)</f>
        <v>0</v>
      </c>
      <c r="DR167" s="148">
        <f>IF($C$132=FALSE,DR127*'Assumptions&amp;Data'!$L$108, DR127*(Schedule!$O$37)*'Assumptions&amp;Data'!$L$114)</f>
        <v>0</v>
      </c>
      <c r="DS167" s="148">
        <f>IF($C$132=FALSE,DS127*'Assumptions&amp;Data'!$L$108, DS127*(Schedule!$O$37)*'Assumptions&amp;Data'!$L$114)</f>
        <v>0</v>
      </c>
      <c r="DT167" s="148">
        <f>IF($C$132=FALSE,DT127*'Assumptions&amp;Data'!$L$108, DT127*(Schedule!$O$37)*'Assumptions&amp;Data'!$L$114)</f>
        <v>0</v>
      </c>
      <c r="DU167" s="148">
        <f>IF($C$132=FALSE,DU127*'Assumptions&amp;Data'!$L$108, DU127*(Schedule!$O$37)*'Assumptions&amp;Data'!$L$114)</f>
        <v>0</v>
      </c>
      <c r="DV167" s="148">
        <f>IF($C$132=FALSE,DV127*'Assumptions&amp;Data'!$L$108, DV127*(Schedule!$O$37)*'Assumptions&amp;Data'!$L$114)</f>
        <v>0</v>
      </c>
      <c r="DW167" s="148">
        <f>IF($C$132=FALSE,DW127*'Assumptions&amp;Data'!$L$108, DW127*(Schedule!$O$37)*'Assumptions&amp;Data'!$L$114)</f>
        <v>0</v>
      </c>
      <c r="DX167" s="148">
        <f>IF($C$132=FALSE,DX127*'Assumptions&amp;Data'!$L$108, DX127*(Schedule!$O$37)*'Assumptions&amp;Data'!$L$114)</f>
        <v>0</v>
      </c>
      <c r="DY167" s="148">
        <f>IF($C$132=FALSE,DY127*'Assumptions&amp;Data'!$L$108, DY127*(Schedule!$O$37)*'Assumptions&amp;Data'!$L$114)</f>
        <v>0</v>
      </c>
      <c r="DZ167" s="148">
        <f>IF($C$132=FALSE,DZ127*'Assumptions&amp;Data'!$L$108, DZ127*(Schedule!$O$37)*'Assumptions&amp;Data'!$L$114)</f>
        <v>0</v>
      </c>
      <c r="EA167" s="148">
        <f>IF($C$132=FALSE,EA127*'Assumptions&amp;Data'!$L$108, EA127*(Schedule!$O$37)*'Assumptions&amp;Data'!$L$114)</f>
        <v>0</v>
      </c>
      <c r="EB167" s="148">
        <f>IF($C$132=FALSE,EB127*'Assumptions&amp;Data'!$L$108, EB127*(Schedule!$O$37)*'Assumptions&amp;Data'!$L$114)</f>
        <v>0</v>
      </c>
      <c r="EC167" s="148">
        <f>IF($C$132=FALSE,EC127*'Assumptions&amp;Data'!$L$108, EC127*(Schedule!$O$37)*'Assumptions&amp;Data'!$L$114)</f>
        <v>0</v>
      </c>
      <c r="ED167" s="148">
        <f>IF($C$132=FALSE,ED127*'Assumptions&amp;Data'!$L$108, ED127*(Schedule!$O$37)*'Assumptions&amp;Data'!$L$114)</f>
        <v>0</v>
      </c>
      <c r="EE167" s="148">
        <f>IF($C$132=FALSE,EE127*'Assumptions&amp;Data'!$L$108, EE127*(Schedule!$O$37)*'Assumptions&amp;Data'!$L$114)</f>
        <v>0</v>
      </c>
      <c r="EF167" s="148">
        <f>IF($C$132=FALSE,EF127*'Assumptions&amp;Data'!$L$108, EF127*(Schedule!$O$37)*'Assumptions&amp;Data'!$L$114)</f>
        <v>0</v>
      </c>
      <c r="EG167" s="148">
        <f>IF($C$132=FALSE,EG127*'Assumptions&amp;Data'!$L$108, EG127*(Schedule!$O$37)*'Assumptions&amp;Data'!$L$114)</f>
        <v>0</v>
      </c>
      <c r="EH167" s="148">
        <f>IF($C$132=FALSE,EH127*'Assumptions&amp;Data'!$L$108, EH127*(Schedule!$O$37)*'Assumptions&amp;Data'!$L$114)</f>
        <v>0</v>
      </c>
      <c r="EI167" s="148">
        <f>IF($C$132=FALSE,EI127*'Assumptions&amp;Data'!$L$108, EI127*(Schedule!$O$37)*'Assumptions&amp;Data'!$L$114)</f>
        <v>0</v>
      </c>
      <c r="EJ167" s="148">
        <f>IF($C$132=FALSE,EJ127*'Assumptions&amp;Data'!$L$108, EJ127*(Schedule!$O$37)*'Assumptions&amp;Data'!$L$114)</f>
        <v>0</v>
      </c>
      <c r="EK167" s="148">
        <f>IF($C$132=FALSE,EK127*'Assumptions&amp;Data'!$L$108, EK127*(Schedule!$O$37)*'Assumptions&amp;Data'!$L$114)</f>
        <v>0</v>
      </c>
      <c r="EL167" s="148">
        <f>IF($C$132=FALSE,EL127*'Assumptions&amp;Data'!$L$108, EL127*(Schedule!$O$37)*'Assumptions&amp;Data'!$L$114)</f>
        <v>0</v>
      </c>
      <c r="EM167" s="148">
        <f>IF($C$132=FALSE,EM127*'Assumptions&amp;Data'!$L$108, EM127*(Schedule!$O$37)*'Assumptions&amp;Data'!$L$114)</f>
        <v>0</v>
      </c>
      <c r="EN167" s="148">
        <f>IF($C$132=FALSE,EN127*'Assumptions&amp;Data'!$L$108, EN127*(Schedule!$O$37)*'Assumptions&amp;Data'!$L$114)</f>
        <v>0</v>
      </c>
      <c r="EO167" s="148">
        <f>IF($C$132=FALSE,EO127*'Assumptions&amp;Data'!$L$108, EO127*(Schedule!$O$37)*'Assumptions&amp;Data'!$L$114)</f>
        <v>0</v>
      </c>
      <c r="EP167" s="148">
        <f>IF($C$132=FALSE,EP127*'Assumptions&amp;Data'!$L$108, EP127*(Schedule!$O$37)*'Assumptions&amp;Data'!$L$114)</f>
        <v>0</v>
      </c>
      <c r="EQ167" s="148">
        <f>IF($C$132=FALSE,EQ127*'Assumptions&amp;Data'!$L$108, EQ127*(Schedule!$O$37)*'Assumptions&amp;Data'!$L$114)</f>
        <v>0</v>
      </c>
      <c r="ER167" s="148">
        <f>IF($C$132=FALSE,ER127*'Assumptions&amp;Data'!$L$108, ER127*(Schedule!$O$37)*'Assumptions&amp;Data'!$L$114)</f>
        <v>0</v>
      </c>
      <c r="ES167" s="148">
        <f>IF($C$132=FALSE,ES127*'Assumptions&amp;Data'!$L$108, ES127*(Schedule!$O$37)*'Assumptions&amp;Data'!$L$114)</f>
        <v>0</v>
      </c>
      <c r="ET167" s="148">
        <f>IF($C$132=FALSE,ET127*'Assumptions&amp;Data'!$L$108, ET127*(Schedule!$O$37)*'Assumptions&amp;Data'!$L$114)</f>
        <v>0</v>
      </c>
      <c r="EU167" s="148">
        <f>IF($C$132=FALSE,EU127*'Assumptions&amp;Data'!$L$108, EU127*(Schedule!$O$37)*'Assumptions&amp;Data'!$L$114)</f>
        <v>0</v>
      </c>
      <c r="EV167" s="148">
        <f>IF($C$132=FALSE,EV127*'Assumptions&amp;Data'!$L$108, EV127*(Schedule!$O$37)*'Assumptions&amp;Data'!$L$114)</f>
        <v>0</v>
      </c>
      <c r="EW167" s="148">
        <f>IF($C$132=FALSE,EW127*'Assumptions&amp;Data'!$L$108, EW127*(Schedule!$O$37)*'Assumptions&amp;Data'!$L$114)</f>
        <v>0</v>
      </c>
      <c r="EX167" s="148">
        <f>IF($C$132=FALSE,EX127*'Assumptions&amp;Data'!$L$108, EX127*(Schedule!$O$37)*'Assumptions&amp;Data'!$L$114)</f>
        <v>0</v>
      </c>
      <c r="EY167" s="148">
        <f>IF($C$132=FALSE,EY127*'Assumptions&amp;Data'!$L$108, EY127*(Schedule!$O$37)*'Assumptions&amp;Data'!$L$114)</f>
        <v>0</v>
      </c>
      <c r="EZ167" s="148">
        <f>IF($C$132=FALSE,EZ127*'Assumptions&amp;Data'!$L$108, EZ127*(Schedule!$O$37)*'Assumptions&amp;Data'!$L$114)</f>
        <v>0</v>
      </c>
      <c r="FA167" s="148">
        <f>IF($C$132=FALSE,FA127*'Assumptions&amp;Data'!$L$108, FA127*(Schedule!$O$37)*'Assumptions&amp;Data'!$L$114)</f>
        <v>0</v>
      </c>
      <c r="FB167" s="148">
        <f>IF($C$132=FALSE,FB127*'Assumptions&amp;Data'!$L$108, FB127*(Schedule!$O$37)*'Assumptions&amp;Data'!$L$114)</f>
        <v>0</v>
      </c>
      <c r="FC167" s="148">
        <f>IF($C$132=FALSE,FC127*'Assumptions&amp;Data'!$L$108, FC127*(Schedule!$O$37)*'Assumptions&amp;Data'!$L$114)</f>
        <v>0</v>
      </c>
      <c r="FD167" s="148">
        <f>IF($C$132=FALSE,FD127*'Assumptions&amp;Data'!$L$108, FD127*(Schedule!$O$37)*'Assumptions&amp;Data'!$L$114)</f>
        <v>0</v>
      </c>
      <c r="FE167" s="148">
        <f>IF($C$132=FALSE,FE127*'Assumptions&amp;Data'!$L$108, FE127*(Schedule!$O$37)*'Assumptions&amp;Data'!$L$114)</f>
        <v>0</v>
      </c>
      <c r="FF167" s="148">
        <f>IF($C$132=FALSE,FF127*'Assumptions&amp;Data'!$L$108, FF127*(Schedule!$O$37)*'Assumptions&amp;Data'!$L$114)</f>
        <v>0</v>
      </c>
      <c r="FG167" s="148">
        <f>IF($C$132=FALSE,FG127*'Assumptions&amp;Data'!$L$108, FG127*(Schedule!$O$37)*'Assumptions&amp;Data'!$L$114)</f>
        <v>0</v>
      </c>
      <c r="FH167" s="148">
        <f>IF($C$132=FALSE,FH127*'Assumptions&amp;Data'!$L$108, FH127*(Schedule!$O$37)*'Assumptions&amp;Data'!$L$114)</f>
        <v>0</v>
      </c>
      <c r="FI167" s="148">
        <f>IF($C$132=FALSE,FI127*'Assumptions&amp;Data'!$L$108, FI127*(Schedule!$O$37)*'Assumptions&amp;Data'!$L$114)</f>
        <v>0</v>
      </c>
      <c r="FJ167" s="148">
        <f>IF($C$132=FALSE,FJ127*'Assumptions&amp;Data'!$L$108, FJ127*(Schedule!$O$37)*'Assumptions&amp;Data'!$L$114)</f>
        <v>0</v>
      </c>
      <c r="FK167" s="148">
        <f>IF($C$132=FALSE,FK127*'Assumptions&amp;Data'!$L$108, FK127*(Schedule!$O$37)*'Assumptions&amp;Data'!$L$114)</f>
        <v>0</v>
      </c>
      <c r="FL167" s="148">
        <f>IF($C$132=FALSE,FL127*'Assumptions&amp;Data'!$L$108, FL127*(Schedule!$O$37)*'Assumptions&amp;Data'!$L$114)</f>
        <v>0</v>
      </c>
      <c r="FM167" s="148">
        <f>IF($C$132=FALSE,FM127*'Assumptions&amp;Data'!$L$108, FM127*(Schedule!$O$37)*'Assumptions&amp;Data'!$L$114)</f>
        <v>0</v>
      </c>
      <c r="FN167" s="148">
        <f>IF($C$132=FALSE,FN127*'Assumptions&amp;Data'!$L$108, FN127*(Schedule!$O$37)*'Assumptions&amp;Data'!$L$114)</f>
        <v>0</v>
      </c>
      <c r="FO167" s="148">
        <f>IF($C$132=FALSE,FO127*'Assumptions&amp;Data'!$L$108, FO127*(Schedule!$O$37)*'Assumptions&amp;Data'!$L$114)</f>
        <v>0</v>
      </c>
    </row>
    <row r="168" spans="2:171" x14ac:dyDescent="0.3">
      <c r="D168" s="53"/>
      <c r="F168" s="148"/>
      <c r="G168" s="148"/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8"/>
      <c r="W168" s="148"/>
      <c r="X168" s="148"/>
      <c r="Y168" s="148"/>
      <c r="Z168" s="148"/>
      <c r="AA168" s="148"/>
      <c r="AB168" s="148"/>
      <c r="AC168" s="148"/>
      <c r="AD168" s="148"/>
      <c r="AE168" s="148"/>
      <c r="AF168" s="148"/>
      <c r="AG168" s="148"/>
      <c r="AH168" s="148"/>
      <c r="AI168" s="148"/>
      <c r="AJ168" s="148"/>
      <c r="AK168" s="148"/>
      <c r="AL168" s="148"/>
      <c r="AM168" s="148"/>
      <c r="AN168" s="148"/>
      <c r="AO168" s="148"/>
      <c r="AP168" s="148"/>
      <c r="AQ168" s="148"/>
      <c r="AR168" s="148"/>
      <c r="AS168" s="148"/>
      <c r="AT168" s="148"/>
      <c r="AU168" s="148"/>
      <c r="AV168" s="148"/>
      <c r="AW168" s="148"/>
      <c r="AX168" s="148"/>
      <c r="AY168" s="148"/>
      <c r="AZ168" s="148"/>
      <c r="BA168" s="148"/>
      <c r="BB168" s="148"/>
      <c r="BC168" s="148"/>
      <c r="BD168" s="148"/>
      <c r="BE168" s="148"/>
      <c r="BF168" s="148"/>
      <c r="BG168" s="148"/>
      <c r="BH168" s="148"/>
      <c r="BI168" s="148"/>
      <c r="BJ168" s="148"/>
      <c r="BK168" s="148"/>
      <c r="BL168" s="148"/>
      <c r="BM168" s="148"/>
      <c r="BN168" s="148"/>
      <c r="BO168" s="148"/>
      <c r="BP168" s="148"/>
      <c r="BQ168" s="148"/>
      <c r="BR168" s="148"/>
      <c r="BS168" s="148"/>
      <c r="BT168" s="148"/>
      <c r="BU168" s="148"/>
      <c r="BV168" s="148"/>
      <c r="BW168" s="148"/>
      <c r="BX168" s="148"/>
      <c r="BY168" s="148"/>
      <c r="BZ168" s="148"/>
      <c r="CA168" s="148"/>
      <c r="CB168" s="148"/>
      <c r="CC168" s="148"/>
      <c r="CD168" s="148"/>
      <c r="CE168" s="148"/>
      <c r="CF168" s="148"/>
      <c r="CG168" s="148"/>
      <c r="CH168" s="148"/>
      <c r="CI168" s="148"/>
      <c r="CJ168" s="148"/>
      <c r="CK168" s="148"/>
      <c r="CL168" s="148"/>
      <c r="CM168" s="148"/>
      <c r="CN168" s="148"/>
      <c r="CO168" s="148"/>
      <c r="CP168" s="148"/>
      <c r="CQ168" s="148"/>
      <c r="CR168" s="148"/>
      <c r="CS168" s="148"/>
      <c r="CT168" s="148"/>
      <c r="CU168" s="148"/>
      <c r="CV168" s="148"/>
      <c r="CW168" s="148"/>
      <c r="CX168" s="148"/>
      <c r="CY168" s="148"/>
      <c r="CZ168" s="148"/>
      <c r="DA168" s="148"/>
      <c r="DB168" s="148"/>
      <c r="DC168" s="148"/>
      <c r="DD168" s="148"/>
      <c r="DE168" s="148"/>
      <c r="DF168" s="148"/>
      <c r="DG168" s="148"/>
      <c r="DH168" s="148"/>
      <c r="DI168" s="148"/>
      <c r="DJ168" s="148"/>
      <c r="DK168" s="148"/>
      <c r="DL168" s="148"/>
      <c r="DM168" s="148"/>
      <c r="DN168" s="148"/>
      <c r="DO168" s="148"/>
      <c r="DP168" s="148"/>
      <c r="DQ168" s="148"/>
      <c r="DR168" s="148"/>
      <c r="DS168" s="148"/>
      <c r="DT168" s="148"/>
      <c r="DU168" s="148"/>
      <c r="DV168" s="148"/>
      <c r="DW168" s="148"/>
      <c r="DX168" s="148"/>
      <c r="DY168" s="148"/>
      <c r="DZ168" s="148"/>
      <c r="EA168" s="148"/>
      <c r="EB168" s="148"/>
      <c r="EC168" s="148"/>
      <c r="ED168" s="148"/>
      <c r="EE168" s="148"/>
      <c r="EF168" s="148"/>
      <c r="EG168" s="148"/>
      <c r="EH168" s="148"/>
      <c r="EI168" s="148"/>
      <c r="EJ168" s="148"/>
      <c r="EK168" s="148"/>
      <c r="EL168" s="148"/>
      <c r="EM168" s="148"/>
      <c r="EN168" s="148"/>
      <c r="EO168" s="148"/>
      <c r="EP168" s="148"/>
      <c r="EQ168" s="148"/>
      <c r="ER168" s="148"/>
      <c r="ES168" s="148"/>
      <c r="ET168" s="148"/>
      <c r="EU168" s="148"/>
      <c r="EV168" s="148"/>
      <c r="EW168" s="148"/>
      <c r="EX168" s="148"/>
      <c r="EY168" s="148"/>
      <c r="EZ168" s="148"/>
      <c r="FA168" s="148"/>
      <c r="FB168" s="148"/>
      <c r="FC168" s="148"/>
      <c r="FD168" s="148"/>
      <c r="FE168" s="148"/>
      <c r="FF168" s="148"/>
      <c r="FG168" s="148"/>
      <c r="FH168" s="148"/>
      <c r="FI168" s="148"/>
      <c r="FJ168" s="148"/>
      <c r="FK168" s="148"/>
      <c r="FL168" s="148"/>
      <c r="FM168" s="148"/>
      <c r="FN168" s="148"/>
      <c r="FO168" s="148"/>
    </row>
    <row r="169" spans="2:171" x14ac:dyDescent="0.3">
      <c r="B169" s="57" t="s">
        <v>50</v>
      </c>
      <c r="C169" s="57" t="s">
        <v>112</v>
      </c>
      <c r="D169" s="118">
        <f>SUM(F169:FO169)</f>
        <v>77001.813676996142</v>
      </c>
      <c r="E169" s="57"/>
      <c r="F169" s="164">
        <f>SUM(F170:F172)</f>
        <v>0</v>
      </c>
      <c r="G169" s="164">
        <f t="shared" ref="G169:BR169" si="253">SUM(G170:G172)</f>
        <v>0</v>
      </c>
      <c r="H169" s="164">
        <f t="shared" si="253"/>
        <v>0</v>
      </c>
      <c r="I169" s="164">
        <f t="shared" si="253"/>
        <v>0</v>
      </c>
      <c r="J169" s="164">
        <f t="shared" si="253"/>
        <v>0</v>
      </c>
      <c r="K169" s="164">
        <f t="shared" si="253"/>
        <v>0</v>
      </c>
      <c r="L169" s="164">
        <f t="shared" si="253"/>
        <v>0</v>
      </c>
      <c r="M169" s="164">
        <f t="shared" si="253"/>
        <v>0</v>
      </c>
      <c r="N169" s="164">
        <f t="shared" si="253"/>
        <v>1925.0453419249043</v>
      </c>
      <c r="O169" s="164">
        <f t="shared" si="253"/>
        <v>1925.0453419249043</v>
      </c>
      <c r="P169" s="164">
        <f t="shared" si="253"/>
        <v>1925.0453419249043</v>
      </c>
      <c r="Q169" s="164">
        <f t="shared" si="253"/>
        <v>1925.0453419249043</v>
      </c>
      <c r="R169" s="164">
        <f t="shared" si="253"/>
        <v>1925.0453419249043</v>
      </c>
      <c r="S169" s="164">
        <f t="shared" si="253"/>
        <v>1925.0453419249043</v>
      </c>
      <c r="T169" s="164">
        <f t="shared" si="253"/>
        <v>1925.0453419249043</v>
      </c>
      <c r="U169" s="164">
        <f t="shared" si="253"/>
        <v>1925.0453419249043</v>
      </c>
      <c r="V169" s="164">
        <f t="shared" si="253"/>
        <v>1925.0453419249043</v>
      </c>
      <c r="W169" s="164">
        <f t="shared" si="253"/>
        <v>1925.0453419249043</v>
      </c>
      <c r="X169" s="164">
        <f t="shared" si="253"/>
        <v>1925.0453419249043</v>
      </c>
      <c r="Y169" s="164">
        <f t="shared" si="253"/>
        <v>1925.0453419249043</v>
      </c>
      <c r="Z169" s="164">
        <f t="shared" si="253"/>
        <v>1925.0453419249043</v>
      </c>
      <c r="AA169" s="164">
        <f t="shared" si="253"/>
        <v>1925.0453419249043</v>
      </c>
      <c r="AB169" s="164">
        <f t="shared" si="253"/>
        <v>2310.054410309885</v>
      </c>
      <c r="AC169" s="164">
        <f t="shared" si="253"/>
        <v>2310.054410309885</v>
      </c>
      <c r="AD169" s="164">
        <f t="shared" si="253"/>
        <v>2310.054410309885</v>
      </c>
      <c r="AE169" s="164">
        <f t="shared" si="253"/>
        <v>2310.054410309885</v>
      </c>
      <c r="AF169" s="164">
        <f t="shared" si="253"/>
        <v>2310.054410309885</v>
      </c>
      <c r="AG169" s="164">
        <f t="shared" si="253"/>
        <v>2310.054410309885</v>
      </c>
      <c r="AH169" s="164">
        <f t="shared" si="253"/>
        <v>2310.054410309885</v>
      </c>
      <c r="AI169" s="164">
        <f t="shared" si="253"/>
        <v>2310.054410309885</v>
      </c>
      <c r="AJ169" s="164">
        <f t="shared" si="253"/>
        <v>2310.054410309885</v>
      </c>
      <c r="AK169" s="164">
        <f t="shared" si="253"/>
        <v>2310.054410309885</v>
      </c>
      <c r="AL169" s="164">
        <f t="shared" si="253"/>
        <v>2310.054410309885</v>
      </c>
      <c r="AM169" s="164">
        <f t="shared" si="253"/>
        <v>2310.054410309885</v>
      </c>
      <c r="AN169" s="164">
        <f t="shared" si="253"/>
        <v>2310.054410309885</v>
      </c>
      <c r="AO169" s="164">
        <f t="shared" si="253"/>
        <v>2310.054410309885</v>
      </c>
      <c r="AP169" s="164">
        <f t="shared" si="253"/>
        <v>3850.0906838498086</v>
      </c>
      <c r="AQ169" s="164">
        <f t="shared" si="253"/>
        <v>3850.0906838498086</v>
      </c>
      <c r="AR169" s="164">
        <f t="shared" si="253"/>
        <v>3850.0906838498086</v>
      </c>
      <c r="AS169" s="164">
        <f t="shared" si="253"/>
        <v>3850.0906838498086</v>
      </c>
      <c r="AT169" s="164">
        <f t="shared" si="253"/>
        <v>2310.0544103098446</v>
      </c>
      <c r="AU169" s="164">
        <f t="shared" si="253"/>
        <v>0</v>
      </c>
      <c r="AV169" s="164">
        <f t="shared" si="253"/>
        <v>0</v>
      </c>
      <c r="AW169" s="164">
        <f t="shared" si="253"/>
        <v>0</v>
      </c>
      <c r="AX169" s="164">
        <f t="shared" si="253"/>
        <v>0</v>
      </c>
      <c r="AY169" s="164">
        <f t="shared" si="253"/>
        <v>0</v>
      </c>
      <c r="AZ169" s="164">
        <f t="shared" si="253"/>
        <v>0</v>
      </c>
      <c r="BA169" s="164">
        <f t="shared" si="253"/>
        <v>0</v>
      </c>
      <c r="BB169" s="164">
        <f t="shared" si="253"/>
        <v>0</v>
      </c>
      <c r="BC169" s="164">
        <f t="shared" si="253"/>
        <v>0</v>
      </c>
      <c r="BD169" s="164">
        <f t="shared" si="253"/>
        <v>0</v>
      </c>
      <c r="BE169" s="164">
        <f t="shared" si="253"/>
        <v>0</v>
      </c>
      <c r="BF169" s="164">
        <f t="shared" si="253"/>
        <v>0</v>
      </c>
      <c r="BG169" s="164">
        <f t="shared" si="253"/>
        <v>0</v>
      </c>
      <c r="BH169" s="164">
        <f t="shared" si="253"/>
        <v>0</v>
      </c>
      <c r="BI169" s="164">
        <f t="shared" si="253"/>
        <v>0</v>
      </c>
      <c r="BJ169" s="164">
        <f t="shared" si="253"/>
        <v>0</v>
      </c>
      <c r="BK169" s="164">
        <f t="shared" si="253"/>
        <v>0</v>
      </c>
      <c r="BL169" s="164">
        <f t="shared" si="253"/>
        <v>0</v>
      </c>
      <c r="BM169" s="164">
        <f t="shared" si="253"/>
        <v>0</v>
      </c>
      <c r="BN169" s="164">
        <f t="shared" si="253"/>
        <v>0</v>
      </c>
      <c r="BO169" s="164">
        <f t="shared" si="253"/>
        <v>0</v>
      </c>
      <c r="BP169" s="164">
        <f t="shared" si="253"/>
        <v>0</v>
      </c>
      <c r="BQ169" s="164">
        <f t="shared" si="253"/>
        <v>0</v>
      </c>
      <c r="BR169" s="164">
        <f t="shared" si="253"/>
        <v>0</v>
      </c>
      <c r="BS169" s="164">
        <f t="shared" ref="BS169:ED169" si="254">SUM(BS170:BS172)</f>
        <v>0</v>
      </c>
      <c r="BT169" s="164">
        <f t="shared" si="254"/>
        <v>0</v>
      </c>
      <c r="BU169" s="164">
        <f t="shared" si="254"/>
        <v>0</v>
      </c>
      <c r="BV169" s="164">
        <f t="shared" si="254"/>
        <v>0</v>
      </c>
      <c r="BW169" s="164">
        <f t="shared" si="254"/>
        <v>0</v>
      </c>
      <c r="BX169" s="164">
        <f t="shared" si="254"/>
        <v>0</v>
      </c>
      <c r="BY169" s="164">
        <f t="shared" si="254"/>
        <v>0</v>
      </c>
      <c r="BZ169" s="164">
        <f t="shared" si="254"/>
        <v>0</v>
      </c>
      <c r="CA169" s="164">
        <f t="shared" si="254"/>
        <v>0</v>
      </c>
      <c r="CB169" s="164">
        <f t="shared" si="254"/>
        <v>0</v>
      </c>
      <c r="CC169" s="164">
        <f t="shared" si="254"/>
        <v>0</v>
      </c>
      <c r="CD169" s="164">
        <f t="shared" si="254"/>
        <v>0</v>
      </c>
      <c r="CE169" s="164">
        <f t="shared" si="254"/>
        <v>0</v>
      </c>
      <c r="CF169" s="164">
        <f t="shared" si="254"/>
        <v>0</v>
      </c>
      <c r="CG169" s="164">
        <f t="shared" si="254"/>
        <v>0</v>
      </c>
      <c r="CH169" s="164">
        <f t="shared" si="254"/>
        <v>0</v>
      </c>
      <c r="CI169" s="164">
        <f t="shared" si="254"/>
        <v>0</v>
      </c>
      <c r="CJ169" s="164">
        <f t="shared" si="254"/>
        <v>0</v>
      </c>
      <c r="CK169" s="164">
        <f t="shared" si="254"/>
        <v>0</v>
      </c>
      <c r="CL169" s="164">
        <f t="shared" si="254"/>
        <v>0</v>
      </c>
      <c r="CM169" s="164">
        <f t="shared" si="254"/>
        <v>0</v>
      </c>
      <c r="CN169" s="164">
        <f t="shared" si="254"/>
        <v>0</v>
      </c>
      <c r="CO169" s="164">
        <f t="shared" si="254"/>
        <v>0</v>
      </c>
      <c r="CP169" s="164">
        <f t="shared" si="254"/>
        <v>0</v>
      </c>
      <c r="CQ169" s="164">
        <f t="shared" si="254"/>
        <v>0</v>
      </c>
      <c r="CR169" s="164">
        <f t="shared" si="254"/>
        <v>0</v>
      </c>
      <c r="CS169" s="164">
        <f t="shared" si="254"/>
        <v>0</v>
      </c>
      <c r="CT169" s="164">
        <f t="shared" si="254"/>
        <v>0</v>
      </c>
      <c r="CU169" s="164">
        <f t="shared" si="254"/>
        <v>0</v>
      </c>
      <c r="CV169" s="164">
        <f t="shared" si="254"/>
        <v>0</v>
      </c>
      <c r="CW169" s="164">
        <f t="shared" si="254"/>
        <v>0</v>
      </c>
      <c r="CX169" s="164">
        <f t="shared" si="254"/>
        <v>0</v>
      </c>
      <c r="CY169" s="164">
        <f t="shared" si="254"/>
        <v>0</v>
      </c>
      <c r="CZ169" s="164">
        <f t="shared" si="254"/>
        <v>0</v>
      </c>
      <c r="DA169" s="164">
        <f t="shared" si="254"/>
        <v>0</v>
      </c>
      <c r="DB169" s="164">
        <f t="shared" si="254"/>
        <v>0</v>
      </c>
      <c r="DC169" s="164">
        <f t="shared" si="254"/>
        <v>0</v>
      </c>
      <c r="DD169" s="164">
        <f t="shared" si="254"/>
        <v>0</v>
      </c>
      <c r="DE169" s="164">
        <f t="shared" si="254"/>
        <v>0</v>
      </c>
      <c r="DF169" s="164">
        <f t="shared" si="254"/>
        <v>0</v>
      </c>
      <c r="DG169" s="164">
        <f t="shared" si="254"/>
        <v>0</v>
      </c>
      <c r="DH169" s="164">
        <f t="shared" si="254"/>
        <v>0</v>
      </c>
      <c r="DI169" s="164">
        <f t="shared" si="254"/>
        <v>0</v>
      </c>
      <c r="DJ169" s="164">
        <f t="shared" si="254"/>
        <v>0</v>
      </c>
      <c r="DK169" s="164">
        <f t="shared" si="254"/>
        <v>0</v>
      </c>
      <c r="DL169" s="164">
        <f t="shared" si="254"/>
        <v>0</v>
      </c>
      <c r="DM169" s="164">
        <f t="shared" si="254"/>
        <v>0</v>
      </c>
      <c r="DN169" s="164">
        <f t="shared" si="254"/>
        <v>0</v>
      </c>
      <c r="DO169" s="164">
        <f t="shared" si="254"/>
        <v>0</v>
      </c>
      <c r="DP169" s="164">
        <f t="shared" si="254"/>
        <v>0</v>
      </c>
      <c r="DQ169" s="164">
        <f t="shared" si="254"/>
        <v>0</v>
      </c>
      <c r="DR169" s="164">
        <f t="shared" si="254"/>
        <v>0</v>
      </c>
      <c r="DS169" s="164">
        <f t="shared" si="254"/>
        <v>0</v>
      </c>
      <c r="DT169" s="164">
        <f t="shared" si="254"/>
        <v>0</v>
      </c>
      <c r="DU169" s="164">
        <f t="shared" si="254"/>
        <v>0</v>
      </c>
      <c r="DV169" s="164">
        <f t="shared" si="254"/>
        <v>0</v>
      </c>
      <c r="DW169" s="164">
        <f t="shared" si="254"/>
        <v>0</v>
      </c>
      <c r="DX169" s="164">
        <f t="shared" si="254"/>
        <v>0</v>
      </c>
      <c r="DY169" s="164">
        <f t="shared" si="254"/>
        <v>0</v>
      </c>
      <c r="DZ169" s="164">
        <f t="shared" si="254"/>
        <v>0</v>
      </c>
      <c r="EA169" s="164">
        <f t="shared" si="254"/>
        <v>0</v>
      </c>
      <c r="EB169" s="164">
        <f t="shared" si="254"/>
        <v>0</v>
      </c>
      <c r="EC169" s="164">
        <f t="shared" si="254"/>
        <v>0</v>
      </c>
      <c r="ED169" s="164">
        <f t="shared" si="254"/>
        <v>0</v>
      </c>
      <c r="EE169" s="164">
        <f t="shared" ref="EE169:FO169" si="255">SUM(EE170:EE172)</f>
        <v>0</v>
      </c>
      <c r="EF169" s="164">
        <f t="shared" si="255"/>
        <v>0</v>
      </c>
      <c r="EG169" s="164">
        <f t="shared" si="255"/>
        <v>0</v>
      </c>
      <c r="EH169" s="164">
        <f t="shared" si="255"/>
        <v>0</v>
      </c>
      <c r="EI169" s="164">
        <f t="shared" si="255"/>
        <v>0</v>
      </c>
      <c r="EJ169" s="164">
        <f t="shared" si="255"/>
        <v>0</v>
      </c>
      <c r="EK169" s="164">
        <f t="shared" si="255"/>
        <v>0</v>
      </c>
      <c r="EL169" s="164">
        <f t="shared" si="255"/>
        <v>0</v>
      </c>
      <c r="EM169" s="164">
        <f t="shared" si="255"/>
        <v>0</v>
      </c>
      <c r="EN169" s="164">
        <f t="shared" si="255"/>
        <v>0</v>
      </c>
      <c r="EO169" s="164">
        <f t="shared" si="255"/>
        <v>0</v>
      </c>
      <c r="EP169" s="164">
        <f t="shared" si="255"/>
        <v>0</v>
      </c>
      <c r="EQ169" s="164">
        <f t="shared" si="255"/>
        <v>0</v>
      </c>
      <c r="ER169" s="164">
        <f t="shared" si="255"/>
        <v>0</v>
      </c>
      <c r="ES169" s="164">
        <f t="shared" si="255"/>
        <v>0</v>
      </c>
      <c r="ET169" s="164">
        <f t="shared" si="255"/>
        <v>0</v>
      </c>
      <c r="EU169" s="164">
        <f t="shared" si="255"/>
        <v>0</v>
      </c>
      <c r="EV169" s="164">
        <f t="shared" si="255"/>
        <v>0</v>
      </c>
      <c r="EW169" s="164">
        <f t="shared" si="255"/>
        <v>0</v>
      </c>
      <c r="EX169" s="164">
        <f t="shared" si="255"/>
        <v>0</v>
      </c>
      <c r="EY169" s="164">
        <f t="shared" si="255"/>
        <v>0</v>
      </c>
      <c r="EZ169" s="164">
        <f t="shared" si="255"/>
        <v>0</v>
      </c>
      <c r="FA169" s="164">
        <f t="shared" si="255"/>
        <v>0</v>
      </c>
      <c r="FB169" s="164">
        <f t="shared" si="255"/>
        <v>0</v>
      </c>
      <c r="FC169" s="164">
        <f t="shared" si="255"/>
        <v>0</v>
      </c>
      <c r="FD169" s="164">
        <f t="shared" si="255"/>
        <v>0</v>
      </c>
      <c r="FE169" s="164">
        <f t="shared" si="255"/>
        <v>0</v>
      </c>
      <c r="FF169" s="164">
        <f t="shared" si="255"/>
        <v>0</v>
      </c>
      <c r="FG169" s="164">
        <f t="shared" si="255"/>
        <v>0</v>
      </c>
      <c r="FH169" s="164">
        <f t="shared" si="255"/>
        <v>0</v>
      </c>
      <c r="FI169" s="164">
        <f t="shared" si="255"/>
        <v>0</v>
      </c>
      <c r="FJ169" s="164">
        <f t="shared" si="255"/>
        <v>0</v>
      </c>
      <c r="FK169" s="164">
        <f t="shared" si="255"/>
        <v>0</v>
      </c>
      <c r="FL169" s="164">
        <f t="shared" si="255"/>
        <v>0</v>
      </c>
      <c r="FM169" s="164">
        <f t="shared" si="255"/>
        <v>0</v>
      </c>
      <c r="FN169" s="164">
        <f t="shared" si="255"/>
        <v>0</v>
      </c>
      <c r="FO169" s="164">
        <f t="shared" si="255"/>
        <v>0</v>
      </c>
    </row>
    <row r="170" spans="2:171" x14ac:dyDescent="0.3">
      <c r="B170" s="7" t="s">
        <v>108</v>
      </c>
      <c r="C170" s="7" t="s">
        <v>112</v>
      </c>
      <c r="D170" s="53">
        <f>SUM(F170:FO170)</f>
        <v>77001.813676996142</v>
      </c>
      <c r="F170" s="148">
        <f>'Assumptions&amp;Data'!$N$112*'Assumptions&amp;Data'!$N$118*Schedule!F125</f>
        <v>0</v>
      </c>
      <c r="G170" s="148">
        <f>'Assumptions&amp;Data'!$N$112*'Assumptions&amp;Data'!$N$118*Schedule!G125</f>
        <v>0</v>
      </c>
      <c r="H170" s="148">
        <f>'Assumptions&amp;Data'!$N$112*'Assumptions&amp;Data'!$N$118*Schedule!H125</f>
        <v>0</v>
      </c>
      <c r="I170" s="148">
        <f>'Assumptions&amp;Data'!$N$112*'Assumptions&amp;Data'!$N$118*Schedule!I125</f>
        <v>0</v>
      </c>
      <c r="J170" s="148">
        <f>'Assumptions&amp;Data'!$N$112*'Assumptions&amp;Data'!$N$118*Schedule!J125</f>
        <v>0</v>
      </c>
      <c r="K170" s="148">
        <f>'Assumptions&amp;Data'!$N$112*'Assumptions&amp;Data'!$N$118*Schedule!K125</f>
        <v>0</v>
      </c>
      <c r="L170" s="148">
        <f>'Assumptions&amp;Data'!$N$112*'Assumptions&amp;Data'!$N$118*Schedule!L125</f>
        <v>0</v>
      </c>
      <c r="M170" s="148">
        <f>'Assumptions&amp;Data'!$N$112*'Assumptions&amp;Data'!$N$118*Schedule!M125</f>
        <v>0</v>
      </c>
      <c r="N170" s="148">
        <f>'Assumptions&amp;Data'!$N$112*'Assumptions&amp;Data'!$N$118*Schedule!N125</f>
        <v>1925.0453419249043</v>
      </c>
      <c r="O170" s="148">
        <f>'Assumptions&amp;Data'!$N$112*'Assumptions&amp;Data'!$N$118*Schedule!O125</f>
        <v>1925.0453419249043</v>
      </c>
      <c r="P170" s="148">
        <f>'Assumptions&amp;Data'!$N$112*'Assumptions&amp;Data'!$N$118*Schedule!P125</f>
        <v>1925.0453419249043</v>
      </c>
      <c r="Q170" s="148">
        <f>'Assumptions&amp;Data'!$N$112*'Assumptions&amp;Data'!$N$118*Schedule!Q125</f>
        <v>1925.0453419249043</v>
      </c>
      <c r="R170" s="148">
        <f>'Assumptions&amp;Data'!$N$112*'Assumptions&amp;Data'!$N$118*Schedule!R125</f>
        <v>1925.0453419249043</v>
      </c>
      <c r="S170" s="148">
        <f>'Assumptions&amp;Data'!$N$112*'Assumptions&amp;Data'!$N$118*Schedule!S125</f>
        <v>1925.0453419249043</v>
      </c>
      <c r="T170" s="148">
        <f>'Assumptions&amp;Data'!$N$112*'Assumptions&amp;Data'!$N$118*Schedule!T125</f>
        <v>1925.0453419249043</v>
      </c>
      <c r="U170" s="148">
        <f>'Assumptions&amp;Data'!$N$112*'Assumptions&amp;Data'!$N$118*Schedule!U125</f>
        <v>1925.0453419249043</v>
      </c>
      <c r="V170" s="148">
        <f>'Assumptions&amp;Data'!$N$112*'Assumptions&amp;Data'!$N$118*Schedule!V125</f>
        <v>1925.0453419249043</v>
      </c>
      <c r="W170" s="148">
        <f>'Assumptions&amp;Data'!$N$112*'Assumptions&amp;Data'!$N$118*Schedule!W125</f>
        <v>1925.0453419249043</v>
      </c>
      <c r="X170" s="148">
        <f>'Assumptions&amp;Data'!$N$112*'Assumptions&amp;Data'!$N$118*Schedule!X125</f>
        <v>1925.0453419249043</v>
      </c>
      <c r="Y170" s="148">
        <f>'Assumptions&amp;Data'!$N$112*'Assumptions&amp;Data'!$N$118*Schedule!Y125</f>
        <v>1925.0453419249043</v>
      </c>
      <c r="Z170" s="148">
        <f>'Assumptions&amp;Data'!$N$112*'Assumptions&amp;Data'!$N$118*Schedule!Z125</f>
        <v>1925.0453419249043</v>
      </c>
      <c r="AA170" s="148">
        <f>'Assumptions&amp;Data'!$N$112*'Assumptions&amp;Data'!$N$118*Schedule!AA125</f>
        <v>1925.0453419249043</v>
      </c>
      <c r="AB170" s="148">
        <f>'Assumptions&amp;Data'!$N$112*'Assumptions&amp;Data'!$N$118*Schedule!AB125</f>
        <v>2310.054410309885</v>
      </c>
      <c r="AC170" s="148">
        <f>'Assumptions&amp;Data'!$N$112*'Assumptions&amp;Data'!$N$118*Schedule!AC125</f>
        <v>2310.054410309885</v>
      </c>
      <c r="AD170" s="148">
        <f>'Assumptions&amp;Data'!$N$112*'Assumptions&amp;Data'!$N$118*Schedule!AD125</f>
        <v>2310.054410309885</v>
      </c>
      <c r="AE170" s="148">
        <f>'Assumptions&amp;Data'!$N$112*'Assumptions&amp;Data'!$N$118*Schedule!AE125</f>
        <v>2310.054410309885</v>
      </c>
      <c r="AF170" s="148">
        <f>'Assumptions&amp;Data'!$N$112*'Assumptions&amp;Data'!$N$118*Schedule!AF125</f>
        <v>2310.054410309885</v>
      </c>
      <c r="AG170" s="148">
        <f>'Assumptions&amp;Data'!$N$112*'Assumptions&amp;Data'!$N$118*Schedule!AG125</f>
        <v>2310.054410309885</v>
      </c>
      <c r="AH170" s="148">
        <f>'Assumptions&amp;Data'!$N$112*'Assumptions&amp;Data'!$N$118*Schedule!AH125</f>
        <v>2310.054410309885</v>
      </c>
      <c r="AI170" s="148">
        <f>'Assumptions&amp;Data'!$N$112*'Assumptions&amp;Data'!$N$118*Schedule!AI125</f>
        <v>2310.054410309885</v>
      </c>
      <c r="AJ170" s="148">
        <f>'Assumptions&amp;Data'!$N$112*'Assumptions&amp;Data'!$N$118*Schedule!AJ125</f>
        <v>2310.054410309885</v>
      </c>
      <c r="AK170" s="148">
        <f>'Assumptions&amp;Data'!$N$112*'Assumptions&amp;Data'!$N$118*Schedule!AK125</f>
        <v>2310.054410309885</v>
      </c>
      <c r="AL170" s="148">
        <f>'Assumptions&amp;Data'!$N$112*'Assumptions&amp;Data'!$N$118*Schedule!AL125</f>
        <v>2310.054410309885</v>
      </c>
      <c r="AM170" s="148">
        <f>'Assumptions&amp;Data'!$N$112*'Assumptions&amp;Data'!$N$118*Schedule!AM125</f>
        <v>2310.054410309885</v>
      </c>
      <c r="AN170" s="148">
        <f>'Assumptions&amp;Data'!$N$112*'Assumptions&amp;Data'!$N$118*Schedule!AN125</f>
        <v>2310.054410309885</v>
      </c>
      <c r="AO170" s="148">
        <f>'Assumptions&amp;Data'!$N$112*'Assumptions&amp;Data'!$N$118*Schedule!AO125</f>
        <v>2310.054410309885</v>
      </c>
      <c r="AP170" s="148">
        <f>'Assumptions&amp;Data'!$N$112*'Assumptions&amp;Data'!$N$118*Schedule!AP125</f>
        <v>3850.0906838498086</v>
      </c>
      <c r="AQ170" s="148">
        <f>'Assumptions&amp;Data'!$N$112*'Assumptions&amp;Data'!$N$118*Schedule!AQ125</f>
        <v>3850.0906838498086</v>
      </c>
      <c r="AR170" s="148">
        <f>'Assumptions&amp;Data'!$N$112*'Assumptions&amp;Data'!$N$118*Schedule!AR125</f>
        <v>3850.0906838498086</v>
      </c>
      <c r="AS170" s="148">
        <f>'Assumptions&amp;Data'!$N$112*'Assumptions&amp;Data'!$N$118*Schedule!AS125</f>
        <v>3850.0906838498086</v>
      </c>
      <c r="AT170" s="148">
        <f>'Assumptions&amp;Data'!$N$112*'Assumptions&amp;Data'!$N$118*Schedule!AT125</f>
        <v>2310.0544103098446</v>
      </c>
      <c r="AU170" s="148">
        <f>'Assumptions&amp;Data'!$N$112*'Assumptions&amp;Data'!$N$118*Schedule!AU125</f>
        <v>0</v>
      </c>
      <c r="AV170" s="148">
        <f>'Assumptions&amp;Data'!$N$112*'Assumptions&amp;Data'!$N$118*Schedule!AV125</f>
        <v>0</v>
      </c>
      <c r="AW170" s="148">
        <f>'Assumptions&amp;Data'!$N$112*'Assumptions&amp;Data'!$N$118*Schedule!AW125</f>
        <v>0</v>
      </c>
      <c r="AX170" s="148">
        <f>'Assumptions&amp;Data'!$N$112*'Assumptions&amp;Data'!$N$118*Schedule!AX125</f>
        <v>0</v>
      </c>
      <c r="AY170" s="148">
        <f>'Assumptions&amp;Data'!$N$112*'Assumptions&amp;Data'!$N$118*Schedule!AY125</f>
        <v>0</v>
      </c>
      <c r="AZ170" s="148">
        <f>'Assumptions&amp;Data'!$N$112*'Assumptions&amp;Data'!$N$118*Schedule!AZ125</f>
        <v>0</v>
      </c>
      <c r="BA170" s="148">
        <f>'Assumptions&amp;Data'!$N$112*'Assumptions&amp;Data'!$N$118*Schedule!BA125</f>
        <v>0</v>
      </c>
      <c r="BB170" s="148">
        <f>'Assumptions&amp;Data'!$N$112*'Assumptions&amp;Data'!$N$118*Schedule!BB125</f>
        <v>0</v>
      </c>
      <c r="BC170" s="148">
        <f>'Assumptions&amp;Data'!$N$112*'Assumptions&amp;Data'!$N$118*Schedule!BC125</f>
        <v>0</v>
      </c>
      <c r="BD170" s="148">
        <f>'Assumptions&amp;Data'!$N$112*'Assumptions&amp;Data'!$N$118*Schedule!BD125</f>
        <v>0</v>
      </c>
      <c r="BE170" s="148">
        <f>'Assumptions&amp;Data'!$N$112*'Assumptions&amp;Data'!$N$118*Schedule!BE125</f>
        <v>0</v>
      </c>
      <c r="BF170" s="148">
        <f>'Assumptions&amp;Data'!$N$112*'Assumptions&amp;Data'!$N$118*Schedule!BF125</f>
        <v>0</v>
      </c>
      <c r="BG170" s="148">
        <f>'Assumptions&amp;Data'!$N$112*'Assumptions&amp;Data'!$N$118*Schedule!BG125</f>
        <v>0</v>
      </c>
      <c r="BH170" s="148">
        <f>'Assumptions&amp;Data'!$N$112*'Assumptions&amp;Data'!$N$118*Schedule!BH125</f>
        <v>0</v>
      </c>
      <c r="BI170" s="148">
        <f>'Assumptions&amp;Data'!$N$112*'Assumptions&amp;Data'!$N$118*Schedule!BI125</f>
        <v>0</v>
      </c>
      <c r="BJ170" s="148">
        <f>'Assumptions&amp;Data'!$N$112*'Assumptions&amp;Data'!$N$118*Schedule!BJ125</f>
        <v>0</v>
      </c>
      <c r="BK170" s="148">
        <f>'Assumptions&amp;Data'!$N$112*'Assumptions&amp;Data'!$N$118*Schedule!BK125</f>
        <v>0</v>
      </c>
      <c r="BL170" s="148">
        <f>'Assumptions&amp;Data'!$N$112*'Assumptions&amp;Data'!$N$118*Schedule!BL125</f>
        <v>0</v>
      </c>
      <c r="BM170" s="148">
        <f>'Assumptions&amp;Data'!$N$112*'Assumptions&amp;Data'!$N$118*Schedule!BM125</f>
        <v>0</v>
      </c>
      <c r="BN170" s="148">
        <f>'Assumptions&amp;Data'!$N$112*'Assumptions&amp;Data'!$N$118*Schedule!BN125</f>
        <v>0</v>
      </c>
      <c r="BO170" s="148">
        <f>'Assumptions&amp;Data'!$N$112*'Assumptions&amp;Data'!$N$118*Schedule!BO125</f>
        <v>0</v>
      </c>
      <c r="BP170" s="148">
        <f>'Assumptions&amp;Data'!$N$112*'Assumptions&amp;Data'!$N$118*Schedule!BP125</f>
        <v>0</v>
      </c>
      <c r="BQ170" s="148">
        <f>'Assumptions&amp;Data'!$N$112*'Assumptions&amp;Data'!$N$118*Schedule!BQ125</f>
        <v>0</v>
      </c>
      <c r="BR170" s="148">
        <f>'Assumptions&amp;Data'!$N$112*'Assumptions&amp;Data'!$N$118*Schedule!BR125</f>
        <v>0</v>
      </c>
      <c r="BS170" s="148">
        <f>'Assumptions&amp;Data'!$N$112*'Assumptions&amp;Data'!$N$118*Schedule!BS125</f>
        <v>0</v>
      </c>
      <c r="BT170" s="148">
        <f>'Assumptions&amp;Data'!$N$112*'Assumptions&amp;Data'!$N$118*Schedule!BT125</f>
        <v>0</v>
      </c>
      <c r="BU170" s="148">
        <f>'Assumptions&amp;Data'!$N$112*'Assumptions&amp;Data'!$N$118*Schedule!BU125</f>
        <v>0</v>
      </c>
      <c r="BV170" s="148">
        <f>'Assumptions&amp;Data'!$N$112*'Assumptions&amp;Data'!$N$118*Schedule!BV125</f>
        <v>0</v>
      </c>
      <c r="BW170" s="148">
        <f>'Assumptions&amp;Data'!$N$112*'Assumptions&amp;Data'!$N$118*Schedule!BW125</f>
        <v>0</v>
      </c>
      <c r="BX170" s="148">
        <f>'Assumptions&amp;Data'!$N$112*'Assumptions&amp;Data'!$N$118*Schedule!BX125</f>
        <v>0</v>
      </c>
      <c r="BY170" s="148">
        <f>'Assumptions&amp;Data'!$N$112*'Assumptions&amp;Data'!$N$118*Schedule!BY125</f>
        <v>0</v>
      </c>
      <c r="BZ170" s="148">
        <f>'Assumptions&amp;Data'!$N$112*'Assumptions&amp;Data'!$N$118*Schedule!BZ125</f>
        <v>0</v>
      </c>
      <c r="CA170" s="148">
        <f>'Assumptions&amp;Data'!$N$112*'Assumptions&amp;Data'!$N$118*Schedule!CA125</f>
        <v>0</v>
      </c>
      <c r="CB170" s="148">
        <f>'Assumptions&amp;Data'!$N$112*'Assumptions&amp;Data'!$N$118*Schedule!CB125</f>
        <v>0</v>
      </c>
      <c r="CC170" s="148">
        <f>'Assumptions&amp;Data'!$N$112*'Assumptions&amp;Data'!$N$118*Schedule!CC125</f>
        <v>0</v>
      </c>
      <c r="CD170" s="148">
        <f>'Assumptions&amp;Data'!$N$112*'Assumptions&amp;Data'!$N$118*Schedule!CD125</f>
        <v>0</v>
      </c>
      <c r="CE170" s="148">
        <f>'Assumptions&amp;Data'!$N$112*'Assumptions&amp;Data'!$N$118*Schedule!CE125</f>
        <v>0</v>
      </c>
      <c r="CF170" s="148">
        <f>'Assumptions&amp;Data'!$N$112*'Assumptions&amp;Data'!$N$118*Schedule!CF125</f>
        <v>0</v>
      </c>
      <c r="CG170" s="148">
        <f>'Assumptions&amp;Data'!$N$112*'Assumptions&amp;Data'!$N$118*Schedule!CG125</f>
        <v>0</v>
      </c>
      <c r="CH170" s="148">
        <f>'Assumptions&amp;Data'!$N$112*'Assumptions&amp;Data'!$N$118*Schedule!CH125</f>
        <v>0</v>
      </c>
      <c r="CI170" s="148">
        <f>'Assumptions&amp;Data'!$N$112*'Assumptions&amp;Data'!$N$118*Schedule!CI125</f>
        <v>0</v>
      </c>
      <c r="CJ170" s="148">
        <f>'Assumptions&amp;Data'!$N$112*'Assumptions&amp;Data'!$N$118*Schedule!CJ125</f>
        <v>0</v>
      </c>
      <c r="CK170" s="148">
        <f>'Assumptions&amp;Data'!$N$112*'Assumptions&amp;Data'!$N$118*Schedule!CK125</f>
        <v>0</v>
      </c>
      <c r="CL170" s="148">
        <f>'Assumptions&amp;Data'!$N$112*'Assumptions&amp;Data'!$N$118*Schedule!CL125</f>
        <v>0</v>
      </c>
      <c r="CM170" s="148">
        <f>'Assumptions&amp;Data'!$N$112*'Assumptions&amp;Data'!$N$118*Schedule!CM125</f>
        <v>0</v>
      </c>
      <c r="CN170" s="148">
        <f>'Assumptions&amp;Data'!$N$112*'Assumptions&amp;Data'!$N$118*Schedule!CN125</f>
        <v>0</v>
      </c>
      <c r="CO170" s="148">
        <f>'Assumptions&amp;Data'!$N$112*'Assumptions&amp;Data'!$N$118*Schedule!CO125</f>
        <v>0</v>
      </c>
      <c r="CP170" s="148">
        <f>'Assumptions&amp;Data'!$N$112*'Assumptions&amp;Data'!$N$118*Schedule!CP125</f>
        <v>0</v>
      </c>
      <c r="CQ170" s="148">
        <f>'Assumptions&amp;Data'!$N$112*'Assumptions&amp;Data'!$N$118*Schedule!CQ125</f>
        <v>0</v>
      </c>
      <c r="CR170" s="148">
        <f>'Assumptions&amp;Data'!$N$112*'Assumptions&amp;Data'!$N$118*Schedule!CR125</f>
        <v>0</v>
      </c>
      <c r="CS170" s="148">
        <f>'Assumptions&amp;Data'!$N$112*'Assumptions&amp;Data'!$N$118*Schedule!CS125</f>
        <v>0</v>
      </c>
      <c r="CT170" s="148">
        <f>'Assumptions&amp;Data'!$N$112*'Assumptions&amp;Data'!$N$118*Schedule!CT125</f>
        <v>0</v>
      </c>
      <c r="CU170" s="148">
        <f>'Assumptions&amp;Data'!$N$112*'Assumptions&amp;Data'!$N$118*Schedule!CU125</f>
        <v>0</v>
      </c>
      <c r="CV170" s="148">
        <f>'Assumptions&amp;Data'!$N$112*'Assumptions&amp;Data'!$N$118*Schedule!CV125</f>
        <v>0</v>
      </c>
      <c r="CW170" s="148">
        <f>'Assumptions&amp;Data'!$N$112*'Assumptions&amp;Data'!$N$118*Schedule!CW125</f>
        <v>0</v>
      </c>
      <c r="CX170" s="148">
        <f>'Assumptions&amp;Data'!$N$112*'Assumptions&amp;Data'!$N$118*Schedule!CX125</f>
        <v>0</v>
      </c>
      <c r="CY170" s="148">
        <f>'Assumptions&amp;Data'!$N$112*'Assumptions&amp;Data'!$N$118*Schedule!CY125</f>
        <v>0</v>
      </c>
      <c r="CZ170" s="148">
        <f>'Assumptions&amp;Data'!$N$112*'Assumptions&amp;Data'!$N$118*Schedule!CZ125</f>
        <v>0</v>
      </c>
      <c r="DA170" s="148">
        <f>'Assumptions&amp;Data'!$N$112*'Assumptions&amp;Data'!$N$118*Schedule!DA125</f>
        <v>0</v>
      </c>
      <c r="DB170" s="148">
        <f>'Assumptions&amp;Data'!$N$112*'Assumptions&amp;Data'!$N$118*Schedule!DB125</f>
        <v>0</v>
      </c>
      <c r="DC170" s="148">
        <f>'Assumptions&amp;Data'!$N$112*'Assumptions&amp;Data'!$N$118*Schedule!DC125</f>
        <v>0</v>
      </c>
      <c r="DD170" s="148">
        <f>'Assumptions&amp;Data'!$N$112*'Assumptions&amp;Data'!$N$118*Schedule!DD125</f>
        <v>0</v>
      </c>
      <c r="DE170" s="148">
        <f>'Assumptions&amp;Data'!$N$112*'Assumptions&amp;Data'!$N$118*Schedule!DE125</f>
        <v>0</v>
      </c>
      <c r="DF170" s="148">
        <f>'Assumptions&amp;Data'!$N$112*'Assumptions&amp;Data'!$N$118*Schedule!DF125</f>
        <v>0</v>
      </c>
      <c r="DG170" s="148">
        <f>'Assumptions&amp;Data'!$N$112*'Assumptions&amp;Data'!$N$118*Schedule!DG125</f>
        <v>0</v>
      </c>
      <c r="DH170" s="148">
        <f>'Assumptions&amp;Data'!$N$112*'Assumptions&amp;Data'!$N$118*Schedule!DH125</f>
        <v>0</v>
      </c>
      <c r="DI170" s="148">
        <f>'Assumptions&amp;Data'!$N$112*'Assumptions&amp;Data'!$N$118*Schedule!DI125</f>
        <v>0</v>
      </c>
      <c r="DJ170" s="148">
        <f>'Assumptions&amp;Data'!$N$112*'Assumptions&amp;Data'!$N$118*Schedule!DJ125</f>
        <v>0</v>
      </c>
      <c r="DK170" s="148">
        <f>'Assumptions&amp;Data'!$N$112*'Assumptions&amp;Data'!$N$118*Schedule!DK125</f>
        <v>0</v>
      </c>
      <c r="DL170" s="148">
        <f>'Assumptions&amp;Data'!$N$112*'Assumptions&amp;Data'!$N$118*Schedule!DL125</f>
        <v>0</v>
      </c>
      <c r="DM170" s="148">
        <f>'Assumptions&amp;Data'!$N$112*'Assumptions&amp;Data'!$N$118*Schedule!DM125</f>
        <v>0</v>
      </c>
      <c r="DN170" s="148">
        <f>'Assumptions&amp;Data'!$N$112*'Assumptions&amp;Data'!$N$118*Schedule!DN125</f>
        <v>0</v>
      </c>
      <c r="DO170" s="148">
        <f>'Assumptions&amp;Data'!$N$112*'Assumptions&amp;Data'!$N$118*Schedule!DO125</f>
        <v>0</v>
      </c>
      <c r="DP170" s="148">
        <f>'Assumptions&amp;Data'!$N$112*'Assumptions&amp;Data'!$N$118*Schedule!DP125</f>
        <v>0</v>
      </c>
      <c r="DQ170" s="148">
        <f>'Assumptions&amp;Data'!$N$112*'Assumptions&amp;Data'!$N$118*Schedule!DQ125</f>
        <v>0</v>
      </c>
      <c r="DR170" s="148">
        <f>'Assumptions&amp;Data'!$N$112*'Assumptions&amp;Data'!$N$118*Schedule!DR125</f>
        <v>0</v>
      </c>
      <c r="DS170" s="148">
        <f>'Assumptions&amp;Data'!$N$112*'Assumptions&amp;Data'!$N$118*Schedule!DS125</f>
        <v>0</v>
      </c>
      <c r="DT170" s="148">
        <f>'Assumptions&amp;Data'!$N$112*'Assumptions&amp;Data'!$N$118*Schedule!DT125</f>
        <v>0</v>
      </c>
      <c r="DU170" s="148">
        <f>'Assumptions&amp;Data'!$N$112*'Assumptions&amp;Data'!$N$118*Schedule!DU125</f>
        <v>0</v>
      </c>
      <c r="DV170" s="148">
        <f>'Assumptions&amp;Data'!$N$112*'Assumptions&amp;Data'!$N$118*Schedule!DV125</f>
        <v>0</v>
      </c>
      <c r="DW170" s="148">
        <f>'Assumptions&amp;Data'!$N$112*'Assumptions&amp;Data'!$N$118*Schedule!DW125</f>
        <v>0</v>
      </c>
      <c r="DX170" s="148">
        <f>'Assumptions&amp;Data'!$N$112*'Assumptions&amp;Data'!$N$118*Schedule!DX125</f>
        <v>0</v>
      </c>
      <c r="DY170" s="148">
        <f>'Assumptions&amp;Data'!$N$112*'Assumptions&amp;Data'!$N$118*Schedule!DY125</f>
        <v>0</v>
      </c>
      <c r="DZ170" s="148">
        <f>'Assumptions&amp;Data'!$N$112*'Assumptions&amp;Data'!$N$118*Schedule!DZ125</f>
        <v>0</v>
      </c>
      <c r="EA170" s="148">
        <f>'Assumptions&amp;Data'!$N$112*'Assumptions&amp;Data'!$N$118*Schedule!EA125</f>
        <v>0</v>
      </c>
      <c r="EB170" s="148">
        <f>'Assumptions&amp;Data'!$N$112*'Assumptions&amp;Data'!$N$118*Schedule!EB125</f>
        <v>0</v>
      </c>
      <c r="EC170" s="148">
        <f>'Assumptions&amp;Data'!$N$112*'Assumptions&amp;Data'!$N$118*Schedule!EC125</f>
        <v>0</v>
      </c>
      <c r="ED170" s="148">
        <f>'Assumptions&amp;Data'!$N$112*'Assumptions&amp;Data'!$N$118*Schedule!ED125</f>
        <v>0</v>
      </c>
      <c r="EE170" s="148">
        <f>'Assumptions&amp;Data'!$N$112*'Assumptions&amp;Data'!$N$118*Schedule!EE125</f>
        <v>0</v>
      </c>
      <c r="EF170" s="148">
        <f>'Assumptions&amp;Data'!$N$112*'Assumptions&amp;Data'!$N$118*Schedule!EF125</f>
        <v>0</v>
      </c>
      <c r="EG170" s="148">
        <f>'Assumptions&amp;Data'!$N$112*'Assumptions&amp;Data'!$N$118*Schedule!EG125</f>
        <v>0</v>
      </c>
      <c r="EH170" s="148">
        <f>'Assumptions&amp;Data'!$N$112*'Assumptions&amp;Data'!$N$118*Schedule!EH125</f>
        <v>0</v>
      </c>
      <c r="EI170" s="148">
        <f>'Assumptions&amp;Data'!$N$112*'Assumptions&amp;Data'!$N$118*Schedule!EI125</f>
        <v>0</v>
      </c>
      <c r="EJ170" s="148">
        <f>'Assumptions&amp;Data'!$N$112*'Assumptions&amp;Data'!$N$118*Schedule!EJ125</f>
        <v>0</v>
      </c>
      <c r="EK170" s="148">
        <f>'Assumptions&amp;Data'!$N$112*'Assumptions&amp;Data'!$N$118*Schedule!EK125</f>
        <v>0</v>
      </c>
      <c r="EL170" s="148">
        <f>'Assumptions&amp;Data'!$N$112*'Assumptions&amp;Data'!$N$118*Schedule!EL125</f>
        <v>0</v>
      </c>
      <c r="EM170" s="148">
        <f>'Assumptions&amp;Data'!$N$112*'Assumptions&amp;Data'!$N$118*Schedule!EM125</f>
        <v>0</v>
      </c>
      <c r="EN170" s="148">
        <f>'Assumptions&amp;Data'!$N$112*'Assumptions&amp;Data'!$N$118*Schedule!EN125</f>
        <v>0</v>
      </c>
      <c r="EO170" s="148">
        <f>'Assumptions&amp;Data'!$N$112*'Assumptions&amp;Data'!$N$118*Schedule!EO125</f>
        <v>0</v>
      </c>
      <c r="EP170" s="148">
        <f>'Assumptions&amp;Data'!$N$112*'Assumptions&amp;Data'!$N$118*Schedule!EP125</f>
        <v>0</v>
      </c>
      <c r="EQ170" s="148">
        <f>'Assumptions&amp;Data'!$N$112*'Assumptions&amp;Data'!$N$118*Schedule!EQ125</f>
        <v>0</v>
      </c>
      <c r="ER170" s="148">
        <f>'Assumptions&amp;Data'!$N$112*'Assumptions&amp;Data'!$N$118*Schedule!ER125</f>
        <v>0</v>
      </c>
      <c r="ES170" s="148">
        <f>'Assumptions&amp;Data'!$N$112*'Assumptions&amp;Data'!$N$118*Schedule!ES125</f>
        <v>0</v>
      </c>
      <c r="ET170" s="148">
        <f>'Assumptions&amp;Data'!$N$112*'Assumptions&amp;Data'!$N$118*Schedule!ET125</f>
        <v>0</v>
      </c>
      <c r="EU170" s="148">
        <f>'Assumptions&amp;Data'!$N$112*'Assumptions&amp;Data'!$N$118*Schedule!EU125</f>
        <v>0</v>
      </c>
      <c r="EV170" s="148">
        <f>'Assumptions&amp;Data'!$N$112*'Assumptions&amp;Data'!$N$118*Schedule!EV125</f>
        <v>0</v>
      </c>
      <c r="EW170" s="148">
        <f>'Assumptions&amp;Data'!$N$112*'Assumptions&amp;Data'!$N$118*Schedule!EW125</f>
        <v>0</v>
      </c>
      <c r="EX170" s="148">
        <f>'Assumptions&amp;Data'!$N$112*'Assumptions&amp;Data'!$N$118*Schedule!EX125</f>
        <v>0</v>
      </c>
      <c r="EY170" s="148">
        <f>'Assumptions&amp;Data'!$N$112*'Assumptions&amp;Data'!$N$118*Schedule!EY125</f>
        <v>0</v>
      </c>
      <c r="EZ170" s="148">
        <f>'Assumptions&amp;Data'!$N$112*'Assumptions&amp;Data'!$N$118*Schedule!EZ125</f>
        <v>0</v>
      </c>
      <c r="FA170" s="148">
        <f>'Assumptions&amp;Data'!$N$112*'Assumptions&amp;Data'!$N$118*Schedule!FA125</f>
        <v>0</v>
      </c>
      <c r="FB170" s="148">
        <f>'Assumptions&amp;Data'!$N$112*'Assumptions&amp;Data'!$N$118*Schedule!FB125</f>
        <v>0</v>
      </c>
      <c r="FC170" s="148">
        <f>'Assumptions&amp;Data'!$N$112*'Assumptions&amp;Data'!$N$118*Schedule!FC125</f>
        <v>0</v>
      </c>
      <c r="FD170" s="148">
        <f>'Assumptions&amp;Data'!$N$112*'Assumptions&amp;Data'!$N$118*Schedule!FD125</f>
        <v>0</v>
      </c>
      <c r="FE170" s="148">
        <f>'Assumptions&amp;Data'!$N$112*'Assumptions&amp;Data'!$N$118*Schedule!FE125</f>
        <v>0</v>
      </c>
      <c r="FF170" s="148">
        <f>'Assumptions&amp;Data'!$N$112*'Assumptions&amp;Data'!$N$118*Schedule!FF125</f>
        <v>0</v>
      </c>
      <c r="FG170" s="148">
        <f>'Assumptions&amp;Data'!$N$112*'Assumptions&amp;Data'!$N$118*Schedule!FG125</f>
        <v>0</v>
      </c>
      <c r="FH170" s="148">
        <f>'Assumptions&amp;Data'!$N$112*'Assumptions&amp;Data'!$N$118*Schedule!FH125</f>
        <v>0</v>
      </c>
      <c r="FI170" s="148">
        <f>'Assumptions&amp;Data'!$N$112*'Assumptions&amp;Data'!$N$118*Schedule!FI125</f>
        <v>0</v>
      </c>
      <c r="FJ170" s="148">
        <f>'Assumptions&amp;Data'!$N$112*'Assumptions&amp;Data'!$N$118*Schedule!FJ125</f>
        <v>0</v>
      </c>
      <c r="FK170" s="148">
        <f>'Assumptions&amp;Data'!$N$112*'Assumptions&amp;Data'!$N$118*Schedule!FK125</f>
        <v>0</v>
      </c>
      <c r="FL170" s="148">
        <f>'Assumptions&amp;Data'!$N$112*'Assumptions&amp;Data'!$N$118*Schedule!FL125</f>
        <v>0</v>
      </c>
      <c r="FM170" s="148">
        <f>'Assumptions&amp;Data'!$N$112*'Assumptions&amp;Data'!$N$118*Schedule!FM125</f>
        <v>0</v>
      </c>
      <c r="FN170" s="148">
        <f>'Assumptions&amp;Data'!$N$112*'Assumptions&amp;Data'!$N$118*Schedule!FN125</f>
        <v>0</v>
      </c>
      <c r="FO170" s="148">
        <f>'Assumptions&amp;Data'!$N$112*'Assumptions&amp;Data'!$N$118*Schedule!FO125</f>
        <v>0</v>
      </c>
    </row>
    <row r="171" spans="2:171" x14ac:dyDescent="0.3">
      <c r="B171" s="7" t="s">
        <v>109</v>
      </c>
      <c r="C171" s="7" t="s">
        <v>112</v>
      </c>
      <c r="D171" s="53">
        <f t="shared" ref="D171:D172" si="256">SUM(F171:FO171)</f>
        <v>0</v>
      </c>
      <c r="F171" s="148">
        <f>'Assumptions&amp;Data'!$N$113*'Assumptions&amp;Data'!$N$119*Schedule!F126</f>
        <v>0</v>
      </c>
      <c r="G171" s="148">
        <f>'Assumptions&amp;Data'!$N$113*'Assumptions&amp;Data'!$N$119*Schedule!G126</f>
        <v>0</v>
      </c>
      <c r="H171" s="148">
        <f>'Assumptions&amp;Data'!$N$113*'Assumptions&amp;Data'!$N$119*Schedule!H126</f>
        <v>0</v>
      </c>
      <c r="I171" s="148">
        <f>'Assumptions&amp;Data'!$N$113*'Assumptions&amp;Data'!$N$119*Schedule!I126</f>
        <v>0</v>
      </c>
      <c r="J171" s="148">
        <f>'Assumptions&amp;Data'!$N$113*'Assumptions&amp;Data'!$N$119*Schedule!J126</f>
        <v>0</v>
      </c>
      <c r="K171" s="148">
        <f>'Assumptions&amp;Data'!$N$113*'Assumptions&amp;Data'!$N$119*Schedule!K126</f>
        <v>0</v>
      </c>
      <c r="L171" s="148">
        <f>'Assumptions&amp;Data'!$N$113*'Assumptions&amp;Data'!$N$119*Schedule!L126</f>
        <v>0</v>
      </c>
      <c r="M171" s="148">
        <f>'Assumptions&amp;Data'!$N$113*'Assumptions&amp;Data'!$N$119*Schedule!M126</f>
        <v>0</v>
      </c>
      <c r="N171" s="148">
        <f>'Assumptions&amp;Data'!$N$113*'Assumptions&amp;Data'!$N$119*Schedule!N126</f>
        <v>0</v>
      </c>
      <c r="O171" s="148">
        <f>'Assumptions&amp;Data'!$N$113*'Assumptions&amp;Data'!$N$119*Schedule!O126</f>
        <v>0</v>
      </c>
      <c r="P171" s="148">
        <f>'Assumptions&amp;Data'!$N$113*'Assumptions&amp;Data'!$N$119*Schedule!P126</f>
        <v>0</v>
      </c>
      <c r="Q171" s="148">
        <f>'Assumptions&amp;Data'!$N$113*'Assumptions&amp;Data'!$N$119*Schedule!Q126</f>
        <v>0</v>
      </c>
      <c r="R171" s="148">
        <f>'Assumptions&amp;Data'!$N$113*'Assumptions&amp;Data'!$N$119*Schedule!R126</f>
        <v>0</v>
      </c>
      <c r="S171" s="148">
        <f>'Assumptions&amp;Data'!$N$113*'Assumptions&amp;Data'!$N$119*Schedule!S126</f>
        <v>0</v>
      </c>
      <c r="T171" s="148">
        <f>'Assumptions&amp;Data'!$N$113*'Assumptions&amp;Data'!$N$119*Schedule!T126</f>
        <v>0</v>
      </c>
      <c r="U171" s="148">
        <f>'Assumptions&amp;Data'!$N$113*'Assumptions&amp;Data'!$N$119*Schedule!U126</f>
        <v>0</v>
      </c>
      <c r="V171" s="148">
        <f>'Assumptions&amp;Data'!$N$113*'Assumptions&amp;Data'!$N$119*Schedule!V126</f>
        <v>0</v>
      </c>
      <c r="W171" s="148">
        <f>'Assumptions&amp;Data'!$N$113*'Assumptions&amp;Data'!$N$119*Schedule!W126</f>
        <v>0</v>
      </c>
      <c r="X171" s="148">
        <f>'Assumptions&amp;Data'!$N$113*'Assumptions&amp;Data'!$N$119*Schedule!X126</f>
        <v>0</v>
      </c>
      <c r="Y171" s="148">
        <f>'Assumptions&amp;Data'!$N$113*'Assumptions&amp;Data'!$N$119*Schedule!Y126</f>
        <v>0</v>
      </c>
      <c r="Z171" s="148">
        <f>'Assumptions&amp;Data'!$N$113*'Assumptions&amp;Data'!$N$119*Schedule!Z126</f>
        <v>0</v>
      </c>
      <c r="AA171" s="148">
        <f>'Assumptions&amp;Data'!$N$113*'Assumptions&amp;Data'!$N$119*Schedule!AA126</f>
        <v>0</v>
      </c>
      <c r="AB171" s="148">
        <f>'Assumptions&amp;Data'!$N$113*'Assumptions&amp;Data'!$N$119*Schedule!AB126</f>
        <v>0</v>
      </c>
      <c r="AC171" s="148">
        <f>'Assumptions&amp;Data'!$N$113*'Assumptions&amp;Data'!$N$119*Schedule!AC126</f>
        <v>0</v>
      </c>
      <c r="AD171" s="148">
        <f>'Assumptions&amp;Data'!$N$113*'Assumptions&amp;Data'!$N$119*Schedule!AD126</f>
        <v>0</v>
      </c>
      <c r="AE171" s="148">
        <f>'Assumptions&amp;Data'!$N$113*'Assumptions&amp;Data'!$N$119*Schedule!AE126</f>
        <v>0</v>
      </c>
      <c r="AF171" s="148">
        <f>'Assumptions&amp;Data'!$N$113*'Assumptions&amp;Data'!$N$119*Schedule!AF126</f>
        <v>0</v>
      </c>
      <c r="AG171" s="148">
        <f>'Assumptions&amp;Data'!$N$113*'Assumptions&amp;Data'!$N$119*Schedule!AG126</f>
        <v>0</v>
      </c>
      <c r="AH171" s="148">
        <f>'Assumptions&amp;Data'!$N$113*'Assumptions&amp;Data'!$N$119*Schedule!AH126</f>
        <v>0</v>
      </c>
      <c r="AI171" s="148">
        <f>'Assumptions&amp;Data'!$N$113*'Assumptions&amp;Data'!$N$119*Schedule!AI126</f>
        <v>0</v>
      </c>
      <c r="AJ171" s="148">
        <f>'Assumptions&amp;Data'!$N$113*'Assumptions&amp;Data'!$N$119*Schedule!AJ126</f>
        <v>0</v>
      </c>
      <c r="AK171" s="148">
        <f>'Assumptions&amp;Data'!$N$113*'Assumptions&amp;Data'!$N$119*Schedule!AK126</f>
        <v>0</v>
      </c>
      <c r="AL171" s="148">
        <f>'Assumptions&amp;Data'!$N$113*'Assumptions&amp;Data'!$N$119*Schedule!AL126</f>
        <v>0</v>
      </c>
      <c r="AM171" s="148">
        <f>'Assumptions&amp;Data'!$N$113*'Assumptions&amp;Data'!$N$119*Schedule!AM126</f>
        <v>0</v>
      </c>
      <c r="AN171" s="148">
        <f>'Assumptions&amp;Data'!$N$113*'Assumptions&amp;Data'!$N$119*Schedule!AN126</f>
        <v>0</v>
      </c>
      <c r="AO171" s="148">
        <f>'Assumptions&amp;Data'!$N$113*'Assumptions&amp;Data'!$N$119*Schedule!AO126</f>
        <v>0</v>
      </c>
      <c r="AP171" s="148">
        <f>'Assumptions&amp;Data'!$N$113*'Assumptions&amp;Data'!$N$119*Schedule!AP126</f>
        <v>0</v>
      </c>
      <c r="AQ171" s="148">
        <f>'Assumptions&amp;Data'!$N$113*'Assumptions&amp;Data'!$N$119*Schedule!AQ126</f>
        <v>0</v>
      </c>
      <c r="AR171" s="148">
        <f>'Assumptions&amp;Data'!$N$113*'Assumptions&amp;Data'!$N$119*Schedule!AR126</f>
        <v>0</v>
      </c>
      <c r="AS171" s="148">
        <f>'Assumptions&amp;Data'!$N$113*'Assumptions&amp;Data'!$N$119*Schedule!AS126</f>
        <v>0</v>
      </c>
      <c r="AT171" s="148">
        <f>'Assumptions&amp;Data'!$N$113*'Assumptions&amp;Data'!$N$119*Schedule!AT126</f>
        <v>0</v>
      </c>
      <c r="AU171" s="148">
        <f>'Assumptions&amp;Data'!$N$113*'Assumptions&amp;Data'!$N$119*Schedule!AU126</f>
        <v>0</v>
      </c>
      <c r="AV171" s="148">
        <f>'Assumptions&amp;Data'!$N$113*'Assumptions&amp;Data'!$N$119*Schedule!AV126</f>
        <v>0</v>
      </c>
      <c r="AW171" s="148">
        <f>'Assumptions&amp;Data'!$N$113*'Assumptions&amp;Data'!$N$119*Schedule!AW126</f>
        <v>0</v>
      </c>
      <c r="AX171" s="148">
        <f>'Assumptions&amp;Data'!$N$113*'Assumptions&amp;Data'!$N$119*Schedule!AX126</f>
        <v>0</v>
      </c>
      <c r="AY171" s="148">
        <f>'Assumptions&amp;Data'!$N$113*'Assumptions&amp;Data'!$N$119*Schedule!AY126</f>
        <v>0</v>
      </c>
      <c r="AZ171" s="148">
        <f>'Assumptions&amp;Data'!$N$113*'Assumptions&amp;Data'!$N$119*Schedule!AZ126</f>
        <v>0</v>
      </c>
      <c r="BA171" s="148">
        <f>'Assumptions&amp;Data'!$N$113*'Assumptions&amp;Data'!$N$119*Schedule!BA126</f>
        <v>0</v>
      </c>
      <c r="BB171" s="148">
        <f>'Assumptions&amp;Data'!$N$113*'Assumptions&amp;Data'!$N$119*Schedule!BB126</f>
        <v>0</v>
      </c>
      <c r="BC171" s="148">
        <f>'Assumptions&amp;Data'!$N$113*'Assumptions&amp;Data'!$N$119*Schedule!BC126</f>
        <v>0</v>
      </c>
      <c r="BD171" s="148">
        <f>'Assumptions&amp;Data'!$N$113*'Assumptions&amp;Data'!$N$119*Schedule!BD126</f>
        <v>0</v>
      </c>
      <c r="BE171" s="148">
        <f>'Assumptions&amp;Data'!$N$113*'Assumptions&amp;Data'!$N$119*Schedule!BE126</f>
        <v>0</v>
      </c>
      <c r="BF171" s="148">
        <f>'Assumptions&amp;Data'!$N$113*'Assumptions&amp;Data'!$N$119*Schedule!BF126</f>
        <v>0</v>
      </c>
      <c r="BG171" s="148">
        <f>'Assumptions&amp;Data'!$N$113*'Assumptions&amp;Data'!$N$119*Schedule!BG126</f>
        <v>0</v>
      </c>
      <c r="BH171" s="148">
        <f>'Assumptions&amp;Data'!$N$113*'Assumptions&amp;Data'!$N$119*Schedule!BH126</f>
        <v>0</v>
      </c>
      <c r="BI171" s="148">
        <f>'Assumptions&amp;Data'!$N$113*'Assumptions&amp;Data'!$N$119*Schedule!BI126</f>
        <v>0</v>
      </c>
      <c r="BJ171" s="148">
        <f>'Assumptions&amp;Data'!$N$113*'Assumptions&amp;Data'!$N$119*Schedule!BJ126</f>
        <v>0</v>
      </c>
      <c r="BK171" s="148">
        <f>'Assumptions&amp;Data'!$N$113*'Assumptions&amp;Data'!$N$119*Schedule!BK126</f>
        <v>0</v>
      </c>
      <c r="BL171" s="148">
        <f>'Assumptions&amp;Data'!$N$113*'Assumptions&amp;Data'!$N$119*Schedule!BL126</f>
        <v>0</v>
      </c>
      <c r="BM171" s="148">
        <f>'Assumptions&amp;Data'!$N$113*'Assumptions&amp;Data'!$N$119*Schedule!BM126</f>
        <v>0</v>
      </c>
      <c r="BN171" s="148">
        <f>'Assumptions&amp;Data'!$N$113*'Assumptions&amp;Data'!$N$119*Schedule!BN126</f>
        <v>0</v>
      </c>
      <c r="BO171" s="148">
        <f>'Assumptions&amp;Data'!$N$113*'Assumptions&amp;Data'!$N$119*Schedule!BO126</f>
        <v>0</v>
      </c>
      <c r="BP171" s="148">
        <f>'Assumptions&amp;Data'!$N$113*'Assumptions&amp;Data'!$N$119*Schedule!BP126</f>
        <v>0</v>
      </c>
      <c r="BQ171" s="148">
        <f>'Assumptions&amp;Data'!$N$113*'Assumptions&amp;Data'!$N$119*Schedule!BQ126</f>
        <v>0</v>
      </c>
      <c r="BR171" s="148">
        <f>'Assumptions&amp;Data'!$N$113*'Assumptions&amp;Data'!$N$119*Schedule!BR126</f>
        <v>0</v>
      </c>
      <c r="BS171" s="148">
        <f>'Assumptions&amp;Data'!$N$113*'Assumptions&amp;Data'!$N$119*Schedule!BS126</f>
        <v>0</v>
      </c>
      <c r="BT171" s="148">
        <f>'Assumptions&amp;Data'!$N$113*'Assumptions&amp;Data'!$N$119*Schedule!BT126</f>
        <v>0</v>
      </c>
      <c r="BU171" s="148">
        <f>'Assumptions&amp;Data'!$N$113*'Assumptions&amp;Data'!$N$119*Schedule!BU126</f>
        <v>0</v>
      </c>
      <c r="BV171" s="148">
        <f>'Assumptions&amp;Data'!$N$113*'Assumptions&amp;Data'!$N$119*Schedule!BV126</f>
        <v>0</v>
      </c>
      <c r="BW171" s="148">
        <f>'Assumptions&amp;Data'!$N$113*'Assumptions&amp;Data'!$N$119*Schedule!BW126</f>
        <v>0</v>
      </c>
      <c r="BX171" s="148">
        <f>'Assumptions&amp;Data'!$N$113*'Assumptions&amp;Data'!$N$119*Schedule!BX126</f>
        <v>0</v>
      </c>
      <c r="BY171" s="148">
        <f>'Assumptions&amp;Data'!$N$113*'Assumptions&amp;Data'!$N$119*Schedule!BY126</f>
        <v>0</v>
      </c>
      <c r="BZ171" s="148">
        <f>'Assumptions&amp;Data'!$N$113*'Assumptions&amp;Data'!$N$119*Schedule!BZ126</f>
        <v>0</v>
      </c>
      <c r="CA171" s="148">
        <f>'Assumptions&amp;Data'!$N$113*'Assumptions&amp;Data'!$N$119*Schedule!CA126</f>
        <v>0</v>
      </c>
      <c r="CB171" s="148">
        <f>'Assumptions&amp;Data'!$N$113*'Assumptions&amp;Data'!$N$119*Schedule!CB126</f>
        <v>0</v>
      </c>
      <c r="CC171" s="148">
        <f>'Assumptions&amp;Data'!$N$113*'Assumptions&amp;Data'!$N$119*Schedule!CC126</f>
        <v>0</v>
      </c>
      <c r="CD171" s="148">
        <f>'Assumptions&amp;Data'!$N$113*'Assumptions&amp;Data'!$N$119*Schedule!CD126</f>
        <v>0</v>
      </c>
      <c r="CE171" s="148">
        <f>'Assumptions&amp;Data'!$N$113*'Assumptions&amp;Data'!$N$119*Schedule!CE126</f>
        <v>0</v>
      </c>
      <c r="CF171" s="148">
        <f>'Assumptions&amp;Data'!$N$113*'Assumptions&amp;Data'!$N$119*Schedule!CF126</f>
        <v>0</v>
      </c>
      <c r="CG171" s="148">
        <f>'Assumptions&amp;Data'!$N$113*'Assumptions&amp;Data'!$N$119*Schedule!CG126</f>
        <v>0</v>
      </c>
      <c r="CH171" s="148">
        <f>'Assumptions&amp;Data'!$N$113*'Assumptions&amp;Data'!$N$119*Schedule!CH126</f>
        <v>0</v>
      </c>
      <c r="CI171" s="148">
        <f>'Assumptions&amp;Data'!$N$113*'Assumptions&amp;Data'!$N$119*Schedule!CI126</f>
        <v>0</v>
      </c>
      <c r="CJ171" s="148">
        <f>'Assumptions&amp;Data'!$N$113*'Assumptions&amp;Data'!$N$119*Schedule!CJ126</f>
        <v>0</v>
      </c>
      <c r="CK171" s="148">
        <f>'Assumptions&amp;Data'!$N$113*'Assumptions&amp;Data'!$N$119*Schedule!CK126</f>
        <v>0</v>
      </c>
      <c r="CL171" s="148">
        <f>'Assumptions&amp;Data'!$N$113*'Assumptions&amp;Data'!$N$119*Schedule!CL126</f>
        <v>0</v>
      </c>
      <c r="CM171" s="148">
        <f>'Assumptions&amp;Data'!$N$113*'Assumptions&amp;Data'!$N$119*Schedule!CM126</f>
        <v>0</v>
      </c>
      <c r="CN171" s="148">
        <f>'Assumptions&amp;Data'!$N$113*'Assumptions&amp;Data'!$N$119*Schedule!CN126</f>
        <v>0</v>
      </c>
      <c r="CO171" s="148">
        <f>'Assumptions&amp;Data'!$N$113*'Assumptions&amp;Data'!$N$119*Schedule!CO126</f>
        <v>0</v>
      </c>
      <c r="CP171" s="148">
        <f>'Assumptions&amp;Data'!$N$113*'Assumptions&amp;Data'!$N$119*Schedule!CP126</f>
        <v>0</v>
      </c>
      <c r="CQ171" s="148">
        <f>'Assumptions&amp;Data'!$N$113*'Assumptions&amp;Data'!$N$119*Schedule!CQ126</f>
        <v>0</v>
      </c>
      <c r="CR171" s="148">
        <f>'Assumptions&amp;Data'!$N$113*'Assumptions&amp;Data'!$N$119*Schedule!CR126</f>
        <v>0</v>
      </c>
      <c r="CS171" s="148">
        <f>'Assumptions&amp;Data'!$N$113*'Assumptions&amp;Data'!$N$119*Schedule!CS126</f>
        <v>0</v>
      </c>
      <c r="CT171" s="148">
        <f>'Assumptions&amp;Data'!$N$113*'Assumptions&amp;Data'!$N$119*Schedule!CT126</f>
        <v>0</v>
      </c>
      <c r="CU171" s="148">
        <f>'Assumptions&amp;Data'!$N$113*'Assumptions&amp;Data'!$N$119*Schedule!CU126</f>
        <v>0</v>
      </c>
      <c r="CV171" s="148">
        <f>'Assumptions&amp;Data'!$N$113*'Assumptions&amp;Data'!$N$119*Schedule!CV126</f>
        <v>0</v>
      </c>
      <c r="CW171" s="148">
        <f>'Assumptions&amp;Data'!$N$113*'Assumptions&amp;Data'!$N$119*Schedule!CW126</f>
        <v>0</v>
      </c>
      <c r="CX171" s="148">
        <f>'Assumptions&amp;Data'!$N$113*'Assumptions&amp;Data'!$N$119*Schedule!CX126</f>
        <v>0</v>
      </c>
      <c r="CY171" s="148">
        <f>'Assumptions&amp;Data'!$N$113*'Assumptions&amp;Data'!$N$119*Schedule!CY126</f>
        <v>0</v>
      </c>
      <c r="CZ171" s="148">
        <f>'Assumptions&amp;Data'!$N$113*'Assumptions&amp;Data'!$N$119*Schedule!CZ126</f>
        <v>0</v>
      </c>
      <c r="DA171" s="148">
        <f>'Assumptions&amp;Data'!$N$113*'Assumptions&amp;Data'!$N$119*Schedule!DA126</f>
        <v>0</v>
      </c>
      <c r="DB171" s="148">
        <f>'Assumptions&amp;Data'!$N$113*'Assumptions&amp;Data'!$N$119*Schedule!DB126</f>
        <v>0</v>
      </c>
      <c r="DC171" s="148">
        <f>'Assumptions&amp;Data'!$N$113*'Assumptions&amp;Data'!$N$119*Schedule!DC126</f>
        <v>0</v>
      </c>
      <c r="DD171" s="148">
        <f>'Assumptions&amp;Data'!$N$113*'Assumptions&amp;Data'!$N$119*Schedule!DD126</f>
        <v>0</v>
      </c>
      <c r="DE171" s="148">
        <f>'Assumptions&amp;Data'!$N$113*'Assumptions&amp;Data'!$N$119*Schedule!DE126</f>
        <v>0</v>
      </c>
      <c r="DF171" s="148">
        <f>'Assumptions&amp;Data'!$N$113*'Assumptions&amp;Data'!$N$119*Schedule!DF126</f>
        <v>0</v>
      </c>
      <c r="DG171" s="148">
        <f>'Assumptions&amp;Data'!$N$113*'Assumptions&amp;Data'!$N$119*Schedule!DG126</f>
        <v>0</v>
      </c>
      <c r="DH171" s="148">
        <f>'Assumptions&amp;Data'!$N$113*'Assumptions&amp;Data'!$N$119*Schedule!DH126</f>
        <v>0</v>
      </c>
      <c r="DI171" s="148">
        <f>'Assumptions&amp;Data'!$N$113*'Assumptions&amp;Data'!$N$119*Schedule!DI126</f>
        <v>0</v>
      </c>
      <c r="DJ171" s="148">
        <f>'Assumptions&amp;Data'!$N$113*'Assumptions&amp;Data'!$N$119*Schedule!DJ126</f>
        <v>0</v>
      </c>
      <c r="DK171" s="148">
        <f>'Assumptions&amp;Data'!$N$113*'Assumptions&amp;Data'!$N$119*Schedule!DK126</f>
        <v>0</v>
      </c>
      <c r="DL171" s="148">
        <f>'Assumptions&amp;Data'!$N$113*'Assumptions&amp;Data'!$N$119*Schedule!DL126</f>
        <v>0</v>
      </c>
      <c r="DM171" s="148">
        <f>'Assumptions&amp;Data'!$N$113*'Assumptions&amp;Data'!$N$119*Schedule!DM126</f>
        <v>0</v>
      </c>
      <c r="DN171" s="148">
        <f>'Assumptions&amp;Data'!$N$113*'Assumptions&amp;Data'!$N$119*Schedule!DN126</f>
        <v>0</v>
      </c>
      <c r="DO171" s="148">
        <f>'Assumptions&amp;Data'!$N$113*'Assumptions&amp;Data'!$N$119*Schedule!DO126</f>
        <v>0</v>
      </c>
      <c r="DP171" s="148">
        <f>'Assumptions&amp;Data'!$N$113*'Assumptions&amp;Data'!$N$119*Schedule!DP126</f>
        <v>0</v>
      </c>
      <c r="DQ171" s="148">
        <f>'Assumptions&amp;Data'!$N$113*'Assumptions&amp;Data'!$N$119*Schedule!DQ126</f>
        <v>0</v>
      </c>
      <c r="DR171" s="148">
        <f>'Assumptions&amp;Data'!$N$113*'Assumptions&amp;Data'!$N$119*Schedule!DR126</f>
        <v>0</v>
      </c>
      <c r="DS171" s="148">
        <f>'Assumptions&amp;Data'!$N$113*'Assumptions&amp;Data'!$N$119*Schedule!DS126</f>
        <v>0</v>
      </c>
      <c r="DT171" s="148">
        <f>'Assumptions&amp;Data'!$N$113*'Assumptions&amp;Data'!$N$119*Schedule!DT126</f>
        <v>0</v>
      </c>
      <c r="DU171" s="148">
        <f>'Assumptions&amp;Data'!$N$113*'Assumptions&amp;Data'!$N$119*Schedule!DU126</f>
        <v>0</v>
      </c>
      <c r="DV171" s="148">
        <f>'Assumptions&amp;Data'!$N$113*'Assumptions&amp;Data'!$N$119*Schedule!DV126</f>
        <v>0</v>
      </c>
      <c r="DW171" s="148">
        <f>'Assumptions&amp;Data'!$N$113*'Assumptions&amp;Data'!$N$119*Schedule!DW126</f>
        <v>0</v>
      </c>
      <c r="DX171" s="148">
        <f>'Assumptions&amp;Data'!$N$113*'Assumptions&amp;Data'!$N$119*Schedule!DX126</f>
        <v>0</v>
      </c>
      <c r="DY171" s="148">
        <f>'Assumptions&amp;Data'!$N$113*'Assumptions&amp;Data'!$N$119*Schedule!DY126</f>
        <v>0</v>
      </c>
      <c r="DZ171" s="148">
        <f>'Assumptions&amp;Data'!$N$113*'Assumptions&amp;Data'!$N$119*Schedule!DZ126</f>
        <v>0</v>
      </c>
      <c r="EA171" s="148">
        <f>'Assumptions&amp;Data'!$N$113*'Assumptions&amp;Data'!$N$119*Schedule!EA126</f>
        <v>0</v>
      </c>
      <c r="EB171" s="148">
        <f>'Assumptions&amp;Data'!$N$113*'Assumptions&amp;Data'!$N$119*Schedule!EB126</f>
        <v>0</v>
      </c>
      <c r="EC171" s="148">
        <f>'Assumptions&amp;Data'!$N$113*'Assumptions&amp;Data'!$N$119*Schedule!EC126</f>
        <v>0</v>
      </c>
      <c r="ED171" s="148">
        <f>'Assumptions&amp;Data'!$N$113*'Assumptions&amp;Data'!$N$119*Schedule!ED126</f>
        <v>0</v>
      </c>
      <c r="EE171" s="148">
        <f>'Assumptions&amp;Data'!$N$113*'Assumptions&amp;Data'!$N$119*Schedule!EE126</f>
        <v>0</v>
      </c>
      <c r="EF171" s="148">
        <f>'Assumptions&amp;Data'!$N$113*'Assumptions&amp;Data'!$N$119*Schedule!EF126</f>
        <v>0</v>
      </c>
      <c r="EG171" s="148">
        <f>'Assumptions&amp;Data'!$N$113*'Assumptions&amp;Data'!$N$119*Schedule!EG126</f>
        <v>0</v>
      </c>
      <c r="EH171" s="148">
        <f>'Assumptions&amp;Data'!$N$113*'Assumptions&amp;Data'!$N$119*Schedule!EH126</f>
        <v>0</v>
      </c>
      <c r="EI171" s="148">
        <f>'Assumptions&amp;Data'!$N$113*'Assumptions&amp;Data'!$N$119*Schedule!EI126</f>
        <v>0</v>
      </c>
      <c r="EJ171" s="148">
        <f>'Assumptions&amp;Data'!$N$113*'Assumptions&amp;Data'!$N$119*Schedule!EJ126</f>
        <v>0</v>
      </c>
      <c r="EK171" s="148">
        <f>'Assumptions&amp;Data'!$N$113*'Assumptions&amp;Data'!$N$119*Schedule!EK126</f>
        <v>0</v>
      </c>
      <c r="EL171" s="148">
        <f>'Assumptions&amp;Data'!$N$113*'Assumptions&amp;Data'!$N$119*Schedule!EL126</f>
        <v>0</v>
      </c>
      <c r="EM171" s="148">
        <f>'Assumptions&amp;Data'!$N$113*'Assumptions&amp;Data'!$N$119*Schedule!EM126</f>
        <v>0</v>
      </c>
      <c r="EN171" s="148">
        <f>'Assumptions&amp;Data'!$N$113*'Assumptions&amp;Data'!$N$119*Schedule!EN126</f>
        <v>0</v>
      </c>
      <c r="EO171" s="148">
        <f>'Assumptions&amp;Data'!$N$113*'Assumptions&amp;Data'!$N$119*Schedule!EO126</f>
        <v>0</v>
      </c>
      <c r="EP171" s="148">
        <f>'Assumptions&amp;Data'!$N$113*'Assumptions&amp;Data'!$N$119*Schedule!EP126</f>
        <v>0</v>
      </c>
      <c r="EQ171" s="148">
        <f>'Assumptions&amp;Data'!$N$113*'Assumptions&amp;Data'!$N$119*Schedule!EQ126</f>
        <v>0</v>
      </c>
      <c r="ER171" s="148">
        <f>'Assumptions&amp;Data'!$N$113*'Assumptions&amp;Data'!$N$119*Schedule!ER126</f>
        <v>0</v>
      </c>
      <c r="ES171" s="148">
        <f>'Assumptions&amp;Data'!$N$113*'Assumptions&amp;Data'!$N$119*Schedule!ES126</f>
        <v>0</v>
      </c>
      <c r="ET171" s="148">
        <f>'Assumptions&amp;Data'!$N$113*'Assumptions&amp;Data'!$N$119*Schedule!ET126</f>
        <v>0</v>
      </c>
      <c r="EU171" s="148">
        <f>'Assumptions&amp;Data'!$N$113*'Assumptions&amp;Data'!$N$119*Schedule!EU126</f>
        <v>0</v>
      </c>
      <c r="EV171" s="148">
        <f>'Assumptions&amp;Data'!$N$113*'Assumptions&amp;Data'!$N$119*Schedule!EV126</f>
        <v>0</v>
      </c>
      <c r="EW171" s="148">
        <f>'Assumptions&amp;Data'!$N$113*'Assumptions&amp;Data'!$N$119*Schedule!EW126</f>
        <v>0</v>
      </c>
      <c r="EX171" s="148">
        <f>'Assumptions&amp;Data'!$N$113*'Assumptions&amp;Data'!$N$119*Schedule!EX126</f>
        <v>0</v>
      </c>
      <c r="EY171" s="148">
        <f>'Assumptions&amp;Data'!$N$113*'Assumptions&amp;Data'!$N$119*Schedule!EY126</f>
        <v>0</v>
      </c>
      <c r="EZ171" s="148">
        <f>'Assumptions&amp;Data'!$N$113*'Assumptions&amp;Data'!$N$119*Schedule!EZ126</f>
        <v>0</v>
      </c>
      <c r="FA171" s="148">
        <f>'Assumptions&amp;Data'!$N$113*'Assumptions&amp;Data'!$N$119*Schedule!FA126</f>
        <v>0</v>
      </c>
      <c r="FB171" s="148">
        <f>'Assumptions&amp;Data'!$N$113*'Assumptions&amp;Data'!$N$119*Schedule!FB126</f>
        <v>0</v>
      </c>
      <c r="FC171" s="148">
        <f>'Assumptions&amp;Data'!$N$113*'Assumptions&amp;Data'!$N$119*Schedule!FC126</f>
        <v>0</v>
      </c>
      <c r="FD171" s="148">
        <f>'Assumptions&amp;Data'!$N$113*'Assumptions&amp;Data'!$N$119*Schedule!FD126</f>
        <v>0</v>
      </c>
      <c r="FE171" s="148">
        <f>'Assumptions&amp;Data'!$N$113*'Assumptions&amp;Data'!$N$119*Schedule!FE126</f>
        <v>0</v>
      </c>
      <c r="FF171" s="148">
        <f>'Assumptions&amp;Data'!$N$113*'Assumptions&amp;Data'!$N$119*Schedule!FF126</f>
        <v>0</v>
      </c>
      <c r="FG171" s="148">
        <f>'Assumptions&amp;Data'!$N$113*'Assumptions&amp;Data'!$N$119*Schedule!FG126</f>
        <v>0</v>
      </c>
      <c r="FH171" s="148">
        <f>'Assumptions&amp;Data'!$N$113*'Assumptions&amp;Data'!$N$119*Schedule!FH126</f>
        <v>0</v>
      </c>
      <c r="FI171" s="148">
        <f>'Assumptions&amp;Data'!$N$113*'Assumptions&amp;Data'!$N$119*Schedule!FI126</f>
        <v>0</v>
      </c>
      <c r="FJ171" s="148">
        <f>'Assumptions&amp;Data'!$N$113*'Assumptions&amp;Data'!$N$119*Schedule!FJ126</f>
        <v>0</v>
      </c>
      <c r="FK171" s="148">
        <f>'Assumptions&amp;Data'!$N$113*'Assumptions&amp;Data'!$N$119*Schedule!FK126</f>
        <v>0</v>
      </c>
      <c r="FL171" s="148">
        <f>'Assumptions&amp;Data'!$N$113*'Assumptions&amp;Data'!$N$119*Schedule!FL126</f>
        <v>0</v>
      </c>
      <c r="FM171" s="148">
        <f>'Assumptions&amp;Data'!$N$113*'Assumptions&amp;Data'!$N$119*Schedule!FM126</f>
        <v>0</v>
      </c>
      <c r="FN171" s="148">
        <f>'Assumptions&amp;Data'!$N$113*'Assumptions&amp;Data'!$N$119*Schedule!FN126</f>
        <v>0</v>
      </c>
      <c r="FO171" s="148">
        <f>'Assumptions&amp;Data'!$N$113*'Assumptions&amp;Data'!$N$119*Schedule!FO126</f>
        <v>0</v>
      </c>
    </row>
    <row r="172" spans="2:171" x14ac:dyDescent="0.3">
      <c r="B172" s="7" t="s">
        <v>110</v>
      </c>
      <c r="C172" s="7" t="s">
        <v>112</v>
      </c>
      <c r="D172" s="53">
        <f t="shared" si="256"/>
        <v>0</v>
      </c>
      <c r="F172" s="148">
        <f>'Assumptions&amp;Data'!$N$114*'Assumptions&amp;Data'!$N$120*Schedule!F127</f>
        <v>0</v>
      </c>
      <c r="G172" s="148">
        <f>'Assumptions&amp;Data'!$N$114*'Assumptions&amp;Data'!$N$120*Schedule!G127</f>
        <v>0</v>
      </c>
      <c r="H172" s="148">
        <f>'Assumptions&amp;Data'!$N$114*'Assumptions&amp;Data'!$N$120*Schedule!H127</f>
        <v>0</v>
      </c>
      <c r="I172" s="148">
        <f>'Assumptions&amp;Data'!$N$114*'Assumptions&amp;Data'!$N$120*Schedule!I127</f>
        <v>0</v>
      </c>
      <c r="J172" s="148">
        <f>'Assumptions&amp;Data'!$N$114*'Assumptions&amp;Data'!$N$120*Schedule!J127</f>
        <v>0</v>
      </c>
      <c r="K172" s="148">
        <f>'Assumptions&amp;Data'!$N$114*'Assumptions&amp;Data'!$N$120*Schedule!K127</f>
        <v>0</v>
      </c>
      <c r="L172" s="148">
        <f>'Assumptions&amp;Data'!$N$114*'Assumptions&amp;Data'!$N$120*Schedule!L127</f>
        <v>0</v>
      </c>
      <c r="M172" s="148">
        <f>'Assumptions&amp;Data'!$N$114*'Assumptions&amp;Data'!$N$120*Schedule!M127</f>
        <v>0</v>
      </c>
      <c r="N172" s="148">
        <f>'Assumptions&amp;Data'!$N$114*'Assumptions&amp;Data'!$N$120*Schedule!N127</f>
        <v>0</v>
      </c>
      <c r="O172" s="148">
        <f>'Assumptions&amp;Data'!$N$114*'Assumptions&amp;Data'!$N$120*Schedule!O127</f>
        <v>0</v>
      </c>
      <c r="P172" s="148">
        <f>'Assumptions&amp;Data'!$N$114*'Assumptions&amp;Data'!$N$120*Schedule!P127</f>
        <v>0</v>
      </c>
      <c r="Q172" s="148">
        <f>'Assumptions&amp;Data'!$N$114*'Assumptions&amp;Data'!$N$120*Schedule!Q127</f>
        <v>0</v>
      </c>
      <c r="R172" s="148">
        <f>'Assumptions&amp;Data'!$N$114*'Assumptions&amp;Data'!$N$120*Schedule!R127</f>
        <v>0</v>
      </c>
      <c r="S172" s="148">
        <f>'Assumptions&amp;Data'!$N$114*'Assumptions&amp;Data'!$N$120*Schedule!S127</f>
        <v>0</v>
      </c>
      <c r="T172" s="148">
        <f>'Assumptions&amp;Data'!$N$114*'Assumptions&amp;Data'!$N$120*Schedule!T127</f>
        <v>0</v>
      </c>
      <c r="U172" s="148">
        <f>'Assumptions&amp;Data'!$N$114*'Assumptions&amp;Data'!$N$120*Schedule!U127</f>
        <v>0</v>
      </c>
      <c r="V172" s="148">
        <f>'Assumptions&amp;Data'!$N$114*'Assumptions&amp;Data'!$N$120*Schedule!V127</f>
        <v>0</v>
      </c>
      <c r="W172" s="148">
        <f>'Assumptions&amp;Data'!$N$114*'Assumptions&amp;Data'!$N$120*Schedule!W127</f>
        <v>0</v>
      </c>
      <c r="X172" s="148">
        <f>'Assumptions&amp;Data'!$N$114*'Assumptions&amp;Data'!$N$120*Schedule!X127</f>
        <v>0</v>
      </c>
      <c r="Y172" s="148">
        <f>'Assumptions&amp;Data'!$N$114*'Assumptions&amp;Data'!$N$120*Schedule!Y127</f>
        <v>0</v>
      </c>
      <c r="Z172" s="148">
        <f>'Assumptions&amp;Data'!$N$114*'Assumptions&amp;Data'!$N$120*Schedule!Z127</f>
        <v>0</v>
      </c>
      <c r="AA172" s="148">
        <f>'Assumptions&amp;Data'!$N$114*'Assumptions&amp;Data'!$N$120*Schedule!AA127</f>
        <v>0</v>
      </c>
      <c r="AB172" s="148">
        <f>'Assumptions&amp;Data'!$N$114*'Assumptions&amp;Data'!$N$120*Schedule!AB127</f>
        <v>0</v>
      </c>
      <c r="AC172" s="148">
        <f>'Assumptions&amp;Data'!$N$114*'Assumptions&amp;Data'!$N$120*Schedule!AC127</f>
        <v>0</v>
      </c>
      <c r="AD172" s="148">
        <f>'Assumptions&amp;Data'!$N$114*'Assumptions&amp;Data'!$N$120*Schedule!AD127</f>
        <v>0</v>
      </c>
      <c r="AE172" s="148">
        <f>'Assumptions&amp;Data'!$N$114*'Assumptions&amp;Data'!$N$120*Schedule!AE127</f>
        <v>0</v>
      </c>
      <c r="AF172" s="148">
        <f>'Assumptions&amp;Data'!$N$114*'Assumptions&amp;Data'!$N$120*Schedule!AF127</f>
        <v>0</v>
      </c>
      <c r="AG172" s="148">
        <f>'Assumptions&amp;Data'!$N$114*'Assumptions&amp;Data'!$N$120*Schedule!AG127</f>
        <v>0</v>
      </c>
      <c r="AH172" s="148">
        <f>'Assumptions&amp;Data'!$N$114*'Assumptions&amp;Data'!$N$120*Schedule!AH127</f>
        <v>0</v>
      </c>
      <c r="AI172" s="148">
        <f>'Assumptions&amp;Data'!$N$114*'Assumptions&amp;Data'!$N$120*Schedule!AI127</f>
        <v>0</v>
      </c>
      <c r="AJ172" s="148">
        <f>'Assumptions&amp;Data'!$N$114*'Assumptions&amp;Data'!$N$120*Schedule!AJ127</f>
        <v>0</v>
      </c>
      <c r="AK172" s="148">
        <f>'Assumptions&amp;Data'!$N$114*'Assumptions&amp;Data'!$N$120*Schedule!AK127</f>
        <v>0</v>
      </c>
      <c r="AL172" s="148">
        <f>'Assumptions&amp;Data'!$N$114*'Assumptions&amp;Data'!$N$120*Schedule!AL127</f>
        <v>0</v>
      </c>
      <c r="AM172" s="148">
        <f>'Assumptions&amp;Data'!$N$114*'Assumptions&amp;Data'!$N$120*Schedule!AM127</f>
        <v>0</v>
      </c>
      <c r="AN172" s="148">
        <f>'Assumptions&amp;Data'!$N$114*'Assumptions&amp;Data'!$N$120*Schedule!AN127</f>
        <v>0</v>
      </c>
      <c r="AO172" s="148">
        <f>'Assumptions&amp;Data'!$N$114*'Assumptions&amp;Data'!$N$120*Schedule!AO127</f>
        <v>0</v>
      </c>
      <c r="AP172" s="148">
        <f>'Assumptions&amp;Data'!$N$114*'Assumptions&amp;Data'!$N$120*Schedule!AP127</f>
        <v>0</v>
      </c>
      <c r="AQ172" s="148">
        <f>'Assumptions&amp;Data'!$N$114*'Assumptions&amp;Data'!$N$120*Schedule!AQ127</f>
        <v>0</v>
      </c>
      <c r="AR172" s="148">
        <f>'Assumptions&amp;Data'!$N$114*'Assumptions&amp;Data'!$N$120*Schedule!AR127</f>
        <v>0</v>
      </c>
      <c r="AS172" s="148">
        <f>'Assumptions&amp;Data'!$N$114*'Assumptions&amp;Data'!$N$120*Schedule!AS127</f>
        <v>0</v>
      </c>
      <c r="AT172" s="148">
        <f>'Assumptions&amp;Data'!$N$114*'Assumptions&amp;Data'!$N$120*Schedule!AT127</f>
        <v>0</v>
      </c>
      <c r="AU172" s="148">
        <f>'Assumptions&amp;Data'!$N$114*'Assumptions&amp;Data'!$N$120*Schedule!AU127</f>
        <v>0</v>
      </c>
      <c r="AV172" s="148">
        <f>'Assumptions&amp;Data'!$N$114*'Assumptions&amp;Data'!$N$120*Schedule!AV127</f>
        <v>0</v>
      </c>
      <c r="AW172" s="148">
        <f>'Assumptions&amp;Data'!$N$114*'Assumptions&amp;Data'!$N$120*Schedule!AW127</f>
        <v>0</v>
      </c>
      <c r="AX172" s="148">
        <f>'Assumptions&amp;Data'!$N$114*'Assumptions&amp;Data'!$N$120*Schedule!AX127</f>
        <v>0</v>
      </c>
      <c r="AY172" s="148">
        <f>'Assumptions&amp;Data'!$N$114*'Assumptions&amp;Data'!$N$120*Schedule!AY127</f>
        <v>0</v>
      </c>
      <c r="AZ172" s="148">
        <f>'Assumptions&amp;Data'!$N$114*'Assumptions&amp;Data'!$N$120*Schedule!AZ127</f>
        <v>0</v>
      </c>
      <c r="BA172" s="148">
        <f>'Assumptions&amp;Data'!$N$114*'Assumptions&amp;Data'!$N$120*Schedule!BA127</f>
        <v>0</v>
      </c>
      <c r="BB172" s="148">
        <f>'Assumptions&amp;Data'!$N$114*'Assumptions&amp;Data'!$N$120*Schedule!BB127</f>
        <v>0</v>
      </c>
      <c r="BC172" s="148">
        <f>'Assumptions&amp;Data'!$N$114*'Assumptions&amp;Data'!$N$120*Schedule!BC127</f>
        <v>0</v>
      </c>
      <c r="BD172" s="148">
        <f>'Assumptions&amp;Data'!$N$114*'Assumptions&amp;Data'!$N$120*Schedule!BD127</f>
        <v>0</v>
      </c>
      <c r="BE172" s="148">
        <f>'Assumptions&amp;Data'!$N$114*'Assumptions&amp;Data'!$N$120*Schedule!BE127</f>
        <v>0</v>
      </c>
      <c r="BF172" s="148">
        <f>'Assumptions&amp;Data'!$N$114*'Assumptions&amp;Data'!$N$120*Schedule!BF127</f>
        <v>0</v>
      </c>
      <c r="BG172" s="148">
        <f>'Assumptions&amp;Data'!$N$114*'Assumptions&amp;Data'!$N$120*Schedule!BG127</f>
        <v>0</v>
      </c>
      <c r="BH172" s="148">
        <f>'Assumptions&amp;Data'!$N$114*'Assumptions&amp;Data'!$N$120*Schedule!BH127</f>
        <v>0</v>
      </c>
      <c r="BI172" s="148">
        <f>'Assumptions&amp;Data'!$N$114*'Assumptions&amp;Data'!$N$120*Schedule!BI127</f>
        <v>0</v>
      </c>
      <c r="BJ172" s="148">
        <f>'Assumptions&amp;Data'!$N$114*'Assumptions&amp;Data'!$N$120*Schedule!BJ127</f>
        <v>0</v>
      </c>
      <c r="BK172" s="148">
        <f>'Assumptions&amp;Data'!$N$114*'Assumptions&amp;Data'!$N$120*Schedule!BK127</f>
        <v>0</v>
      </c>
      <c r="BL172" s="148">
        <f>'Assumptions&amp;Data'!$N$114*'Assumptions&amp;Data'!$N$120*Schedule!BL127</f>
        <v>0</v>
      </c>
      <c r="BM172" s="148">
        <f>'Assumptions&amp;Data'!$N$114*'Assumptions&amp;Data'!$N$120*Schedule!BM127</f>
        <v>0</v>
      </c>
      <c r="BN172" s="148">
        <f>'Assumptions&amp;Data'!$N$114*'Assumptions&amp;Data'!$N$120*Schedule!BN127</f>
        <v>0</v>
      </c>
      <c r="BO172" s="148">
        <f>'Assumptions&amp;Data'!$N$114*'Assumptions&amp;Data'!$N$120*Schedule!BO127</f>
        <v>0</v>
      </c>
      <c r="BP172" s="148">
        <f>'Assumptions&amp;Data'!$N$114*'Assumptions&amp;Data'!$N$120*Schedule!BP127</f>
        <v>0</v>
      </c>
      <c r="BQ172" s="148">
        <f>'Assumptions&amp;Data'!$N$114*'Assumptions&amp;Data'!$N$120*Schedule!BQ127</f>
        <v>0</v>
      </c>
      <c r="BR172" s="148">
        <f>'Assumptions&amp;Data'!$N$114*'Assumptions&amp;Data'!$N$120*Schedule!BR127</f>
        <v>0</v>
      </c>
      <c r="BS172" s="148">
        <f>'Assumptions&amp;Data'!$N$114*'Assumptions&amp;Data'!$N$120*Schedule!BS127</f>
        <v>0</v>
      </c>
      <c r="BT172" s="148">
        <f>'Assumptions&amp;Data'!$N$114*'Assumptions&amp;Data'!$N$120*Schedule!BT127</f>
        <v>0</v>
      </c>
      <c r="BU172" s="148">
        <f>'Assumptions&amp;Data'!$N$114*'Assumptions&amp;Data'!$N$120*Schedule!BU127</f>
        <v>0</v>
      </c>
      <c r="BV172" s="148">
        <f>'Assumptions&amp;Data'!$N$114*'Assumptions&amp;Data'!$N$120*Schedule!BV127</f>
        <v>0</v>
      </c>
      <c r="BW172" s="148">
        <f>'Assumptions&amp;Data'!$N$114*'Assumptions&amp;Data'!$N$120*Schedule!BW127</f>
        <v>0</v>
      </c>
      <c r="BX172" s="148">
        <f>'Assumptions&amp;Data'!$N$114*'Assumptions&amp;Data'!$N$120*Schedule!BX127</f>
        <v>0</v>
      </c>
      <c r="BY172" s="148">
        <f>'Assumptions&amp;Data'!$N$114*'Assumptions&amp;Data'!$N$120*Schedule!BY127</f>
        <v>0</v>
      </c>
      <c r="BZ172" s="148">
        <f>'Assumptions&amp;Data'!$N$114*'Assumptions&amp;Data'!$N$120*Schedule!BZ127</f>
        <v>0</v>
      </c>
      <c r="CA172" s="148">
        <f>'Assumptions&amp;Data'!$N$114*'Assumptions&amp;Data'!$N$120*Schedule!CA127</f>
        <v>0</v>
      </c>
      <c r="CB172" s="148">
        <f>'Assumptions&amp;Data'!$N$114*'Assumptions&amp;Data'!$N$120*Schedule!CB127</f>
        <v>0</v>
      </c>
      <c r="CC172" s="148">
        <f>'Assumptions&amp;Data'!$N$114*'Assumptions&amp;Data'!$N$120*Schedule!CC127</f>
        <v>0</v>
      </c>
      <c r="CD172" s="148">
        <f>'Assumptions&amp;Data'!$N$114*'Assumptions&amp;Data'!$N$120*Schedule!CD127</f>
        <v>0</v>
      </c>
      <c r="CE172" s="148">
        <f>'Assumptions&amp;Data'!$N$114*'Assumptions&amp;Data'!$N$120*Schedule!CE127</f>
        <v>0</v>
      </c>
      <c r="CF172" s="148">
        <f>'Assumptions&amp;Data'!$N$114*'Assumptions&amp;Data'!$N$120*Schedule!CF127</f>
        <v>0</v>
      </c>
      <c r="CG172" s="148">
        <f>'Assumptions&amp;Data'!$N$114*'Assumptions&amp;Data'!$N$120*Schedule!CG127</f>
        <v>0</v>
      </c>
      <c r="CH172" s="148">
        <f>'Assumptions&amp;Data'!$N$114*'Assumptions&amp;Data'!$N$120*Schedule!CH127</f>
        <v>0</v>
      </c>
      <c r="CI172" s="148">
        <f>'Assumptions&amp;Data'!$N$114*'Assumptions&amp;Data'!$N$120*Schedule!CI127</f>
        <v>0</v>
      </c>
      <c r="CJ172" s="148">
        <f>'Assumptions&amp;Data'!$N$114*'Assumptions&amp;Data'!$N$120*Schedule!CJ127</f>
        <v>0</v>
      </c>
      <c r="CK172" s="148">
        <f>'Assumptions&amp;Data'!$N$114*'Assumptions&amp;Data'!$N$120*Schedule!CK127</f>
        <v>0</v>
      </c>
      <c r="CL172" s="148">
        <f>'Assumptions&amp;Data'!$N$114*'Assumptions&amp;Data'!$N$120*Schedule!CL127</f>
        <v>0</v>
      </c>
      <c r="CM172" s="148">
        <f>'Assumptions&amp;Data'!$N$114*'Assumptions&amp;Data'!$N$120*Schedule!CM127</f>
        <v>0</v>
      </c>
      <c r="CN172" s="148">
        <f>'Assumptions&amp;Data'!$N$114*'Assumptions&amp;Data'!$N$120*Schedule!CN127</f>
        <v>0</v>
      </c>
      <c r="CO172" s="148">
        <f>'Assumptions&amp;Data'!$N$114*'Assumptions&amp;Data'!$N$120*Schedule!CO127</f>
        <v>0</v>
      </c>
      <c r="CP172" s="148">
        <f>'Assumptions&amp;Data'!$N$114*'Assumptions&amp;Data'!$N$120*Schedule!CP127</f>
        <v>0</v>
      </c>
      <c r="CQ172" s="148">
        <f>'Assumptions&amp;Data'!$N$114*'Assumptions&amp;Data'!$N$120*Schedule!CQ127</f>
        <v>0</v>
      </c>
      <c r="CR172" s="148">
        <f>'Assumptions&amp;Data'!$N$114*'Assumptions&amp;Data'!$N$120*Schedule!CR127</f>
        <v>0</v>
      </c>
      <c r="CS172" s="148">
        <f>'Assumptions&amp;Data'!$N$114*'Assumptions&amp;Data'!$N$120*Schedule!CS127</f>
        <v>0</v>
      </c>
      <c r="CT172" s="148">
        <f>'Assumptions&amp;Data'!$N$114*'Assumptions&amp;Data'!$N$120*Schedule!CT127</f>
        <v>0</v>
      </c>
      <c r="CU172" s="148">
        <f>'Assumptions&amp;Data'!$N$114*'Assumptions&amp;Data'!$N$120*Schedule!CU127</f>
        <v>0</v>
      </c>
      <c r="CV172" s="148">
        <f>'Assumptions&amp;Data'!$N$114*'Assumptions&amp;Data'!$N$120*Schedule!CV127</f>
        <v>0</v>
      </c>
      <c r="CW172" s="148">
        <f>'Assumptions&amp;Data'!$N$114*'Assumptions&amp;Data'!$N$120*Schedule!CW127</f>
        <v>0</v>
      </c>
      <c r="CX172" s="148">
        <f>'Assumptions&amp;Data'!$N$114*'Assumptions&amp;Data'!$N$120*Schedule!CX127</f>
        <v>0</v>
      </c>
      <c r="CY172" s="148">
        <f>'Assumptions&amp;Data'!$N$114*'Assumptions&amp;Data'!$N$120*Schedule!CY127</f>
        <v>0</v>
      </c>
      <c r="CZ172" s="148">
        <f>'Assumptions&amp;Data'!$N$114*'Assumptions&amp;Data'!$N$120*Schedule!CZ127</f>
        <v>0</v>
      </c>
      <c r="DA172" s="148">
        <f>'Assumptions&amp;Data'!$N$114*'Assumptions&amp;Data'!$N$120*Schedule!DA127</f>
        <v>0</v>
      </c>
      <c r="DB172" s="148">
        <f>'Assumptions&amp;Data'!$N$114*'Assumptions&amp;Data'!$N$120*Schedule!DB127</f>
        <v>0</v>
      </c>
      <c r="DC172" s="148">
        <f>'Assumptions&amp;Data'!$N$114*'Assumptions&amp;Data'!$N$120*Schedule!DC127</f>
        <v>0</v>
      </c>
      <c r="DD172" s="148">
        <f>'Assumptions&amp;Data'!$N$114*'Assumptions&amp;Data'!$N$120*Schedule!DD127</f>
        <v>0</v>
      </c>
      <c r="DE172" s="148">
        <f>'Assumptions&amp;Data'!$N$114*'Assumptions&amp;Data'!$N$120*Schedule!DE127</f>
        <v>0</v>
      </c>
      <c r="DF172" s="148">
        <f>'Assumptions&amp;Data'!$N$114*'Assumptions&amp;Data'!$N$120*Schedule!DF127</f>
        <v>0</v>
      </c>
      <c r="DG172" s="148">
        <f>'Assumptions&amp;Data'!$N$114*'Assumptions&amp;Data'!$N$120*Schedule!DG127</f>
        <v>0</v>
      </c>
      <c r="DH172" s="148">
        <f>'Assumptions&amp;Data'!$N$114*'Assumptions&amp;Data'!$N$120*Schedule!DH127</f>
        <v>0</v>
      </c>
      <c r="DI172" s="148">
        <f>'Assumptions&amp;Data'!$N$114*'Assumptions&amp;Data'!$N$120*Schedule!DI127</f>
        <v>0</v>
      </c>
      <c r="DJ172" s="148">
        <f>'Assumptions&amp;Data'!$N$114*'Assumptions&amp;Data'!$N$120*Schedule!DJ127</f>
        <v>0</v>
      </c>
      <c r="DK172" s="148">
        <f>'Assumptions&amp;Data'!$N$114*'Assumptions&amp;Data'!$N$120*Schedule!DK127</f>
        <v>0</v>
      </c>
      <c r="DL172" s="148">
        <f>'Assumptions&amp;Data'!$N$114*'Assumptions&amp;Data'!$N$120*Schedule!DL127</f>
        <v>0</v>
      </c>
      <c r="DM172" s="148">
        <f>'Assumptions&amp;Data'!$N$114*'Assumptions&amp;Data'!$N$120*Schedule!DM127</f>
        <v>0</v>
      </c>
      <c r="DN172" s="148">
        <f>'Assumptions&amp;Data'!$N$114*'Assumptions&amp;Data'!$N$120*Schedule!DN127</f>
        <v>0</v>
      </c>
      <c r="DO172" s="148">
        <f>'Assumptions&amp;Data'!$N$114*'Assumptions&amp;Data'!$N$120*Schedule!DO127</f>
        <v>0</v>
      </c>
      <c r="DP172" s="148">
        <f>'Assumptions&amp;Data'!$N$114*'Assumptions&amp;Data'!$N$120*Schedule!DP127</f>
        <v>0</v>
      </c>
      <c r="DQ172" s="148">
        <f>'Assumptions&amp;Data'!$N$114*'Assumptions&amp;Data'!$N$120*Schedule!DQ127</f>
        <v>0</v>
      </c>
      <c r="DR172" s="148">
        <f>'Assumptions&amp;Data'!$N$114*'Assumptions&amp;Data'!$N$120*Schedule!DR127</f>
        <v>0</v>
      </c>
      <c r="DS172" s="148">
        <f>'Assumptions&amp;Data'!$N$114*'Assumptions&amp;Data'!$N$120*Schedule!DS127</f>
        <v>0</v>
      </c>
      <c r="DT172" s="148">
        <f>'Assumptions&amp;Data'!$N$114*'Assumptions&amp;Data'!$N$120*Schedule!DT127</f>
        <v>0</v>
      </c>
      <c r="DU172" s="148">
        <f>'Assumptions&amp;Data'!$N$114*'Assumptions&amp;Data'!$N$120*Schedule!DU127</f>
        <v>0</v>
      </c>
      <c r="DV172" s="148">
        <f>'Assumptions&amp;Data'!$N$114*'Assumptions&amp;Data'!$N$120*Schedule!DV127</f>
        <v>0</v>
      </c>
      <c r="DW172" s="148">
        <f>'Assumptions&amp;Data'!$N$114*'Assumptions&amp;Data'!$N$120*Schedule!DW127</f>
        <v>0</v>
      </c>
      <c r="DX172" s="148">
        <f>'Assumptions&amp;Data'!$N$114*'Assumptions&amp;Data'!$N$120*Schedule!DX127</f>
        <v>0</v>
      </c>
      <c r="DY172" s="148">
        <f>'Assumptions&amp;Data'!$N$114*'Assumptions&amp;Data'!$N$120*Schedule!DY127</f>
        <v>0</v>
      </c>
      <c r="DZ172" s="148">
        <f>'Assumptions&amp;Data'!$N$114*'Assumptions&amp;Data'!$N$120*Schedule!DZ127</f>
        <v>0</v>
      </c>
      <c r="EA172" s="148">
        <f>'Assumptions&amp;Data'!$N$114*'Assumptions&amp;Data'!$N$120*Schedule!EA127</f>
        <v>0</v>
      </c>
      <c r="EB172" s="148">
        <f>'Assumptions&amp;Data'!$N$114*'Assumptions&amp;Data'!$N$120*Schedule!EB127</f>
        <v>0</v>
      </c>
      <c r="EC172" s="148">
        <f>'Assumptions&amp;Data'!$N$114*'Assumptions&amp;Data'!$N$120*Schedule!EC127</f>
        <v>0</v>
      </c>
      <c r="ED172" s="148">
        <f>'Assumptions&amp;Data'!$N$114*'Assumptions&amp;Data'!$N$120*Schedule!ED127</f>
        <v>0</v>
      </c>
      <c r="EE172" s="148">
        <f>'Assumptions&amp;Data'!$N$114*'Assumptions&amp;Data'!$N$120*Schedule!EE127</f>
        <v>0</v>
      </c>
      <c r="EF172" s="148">
        <f>'Assumptions&amp;Data'!$N$114*'Assumptions&amp;Data'!$N$120*Schedule!EF127</f>
        <v>0</v>
      </c>
      <c r="EG172" s="148">
        <f>'Assumptions&amp;Data'!$N$114*'Assumptions&amp;Data'!$N$120*Schedule!EG127</f>
        <v>0</v>
      </c>
      <c r="EH172" s="148">
        <f>'Assumptions&amp;Data'!$N$114*'Assumptions&amp;Data'!$N$120*Schedule!EH127</f>
        <v>0</v>
      </c>
      <c r="EI172" s="148">
        <f>'Assumptions&amp;Data'!$N$114*'Assumptions&amp;Data'!$N$120*Schedule!EI127</f>
        <v>0</v>
      </c>
      <c r="EJ172" s="148">
        <f>'Assumptions&amp;Data'!$N$114*'Assumptions&amp;Data'!$N$120*Schedule!EJ127</f>
        <v>0</v>
      </c>
      <c r="EK172" s="148">
        <f>'Assumptions&amp;Data'!$N$114*'Assumptions&amp;Data'!$N$120*Schedule!EK127</f>
        <v>0</v>
      </c>
      <c r="EL172" s="148">
        <f>'Assumptions&amp;Data'!$N$114*'Assumptions&amp;Data'!$N$120*Schedule!EL127</f>
        <v>0</v>
      </c>
      <c r="EM172" s="148">
        <f>'Assumptions&amp;Data'!$N$114*'Assumptions&amp;Data'!$N$120*Schedule!EM127</f>
        <v>0</v>
      </c>
      <c r="EN172" s="148">
        <f>'Assumptions&amp;Data'!$N$114*'Assumptions&amp;Data'!$N$120*Schedule!EN127</f>
        <v>0</v>
      </c>
      <c r="EO172" s="148">
        <f>'Assumptions&amp;Data'!$N$114*'Assumptions&amp;Data'!$N$120*Schedule!EO127</f>
        <v>0</v>
      </c>
      <c r="EP172" s="148">
        <f>'Assumptions&amp;Data'!$N$114*'Assumptions&amp;Data'!$N$120*Schedule!EP127</f>
        <v>0</v>
      </c>
      <c r="EQ172" s="148">
        <f>'Assumptions&amp;Data'!$N$114*'Assumptions&amp;Data'!$N$120*Schedule!EQ127</f>
        <v>0</v>
      </c>
      <c r="ER172" s="148">
        <f>'Assumptions&amp;Data'!$N$114*'Assumptions&amp;Data'!$N$120*Schedule!ER127</f>
        <v>0</v>
      </c>
      <c r="ES172" s="148">
        <f>'Assumptions&amp;Data'!$N$114*'Assumptions&amp;Data'!$N$120*Schedule!ES127</f>
        <v>0</v>
      </c>
      <c r="ET172" s="148">
        <f>'Assumptions&amp;Data'!$N$114*'Assumptions&amp;Data'!$N$120*Schedule!ET127</f>
        <v>0</v>
      </c>
      <c r="EU172" s="148">
        <f>'Assumptions&amp;Data'!$N$114*'Assumptions&amp;Data'!$N$120*Schedule!EU127</f>
        <v>0</v>
      </c>
      <c r="EV172" s="148">
        <f>'Assumptions&amp;Data'!$N$114*'Assumptions&amp;Data'!$N$120*Schedule!EV127</f>
        <v>0</v>
      </c>
      <c r="EW172" s="148">
        <f>'Assumptions&amp;Data'!$N$114*'Assumptions&amp;Data'!$N$120*Schedule!EW127</f>
        <v>0</v>
      </c>
      <c r="EX172" s="148">
        <f>'Assumptions&amp;Data'!$N$114*'Assumptions&amp;Data'!$N$120*Schedule!EX127</f>
        <v>0</v>
      </c>
      <c r="EY172" s="148">
        <f>'Assumptions&amp;Data'!$N$114*'Assumptions&amp;Data'!$N$120*Schedule!EY127</f>
        <v>0</v>
      </c>
      <c r="EZ172" s="148">
        <f>'Assumptions&amp;Data'!$N$114*'Assumptions&amp;Data'!$N$120*Schedule!EZ127</f>
        <v>0</v>
      </c>
      <c r="FA172" s="148">
        <f>'Assumptions&amp;Data'!$N$114*'Assumptions&amp;Data'!$N$120*Schedule!FA127</f>
        <v>0</v>
      </c>
      <c r="FB172" s="148">
        <f>'Assumptions&amp;Data'!$N$114*'Assumptions&amp;Data'!$N$120*Schedule!FB127</f>
        <v>0</v>
      </c>
      <c r="FC172" s="148">
        <f>'Assumptions&amp;Data'!$N$114*'Assumptions&amp;Data'!$N$120*Schedule!FC127</f>
        <v>0</v>
      </c>
      <c r="FD172" s="148">
        <f>'Assumptions&amp;Data'!$N$114*'Assumptions&amp;Data'!$N$120*Schedule!FD127</f>
        <v>0</v>
      </c>
      <c r="FE172" s="148">
        <f>'Assumptions&amp;Data'!$N$114*'Assumptions&amp;Data'!$N$120*Schedule!FE127</f>
        <v>0</v>
      </c>
      <c r="FF172" s="148">
        <f>'Assumptions&amp;Data'!$N$114*'Assumptions&amp;Data'!$N$120*Schedule!FF127</f>
        <v>0</v>
      </c>
      <c r="FG172" s="148">
        <f>'Assumptions&amp;Data'!$N$114*'Assumptions&amp;Data'!$N$120*Schedule!FG127</f>
        <v>0</v>
      </c>
      <c r="FH172" s="148">
        <f>'Assumptions&amp;Data'!$N$114*'Assumptions&amp;Data'!$N$120*Schedule!FH127</f>
        <v>0</v>
      </c>
      <c r="FI172" s="148">
        <f>'Assumptions&amp;Data'!$N$114*'Assumptions&amp;Data'!$N$120*Schedule!FI127</f>
        <v>0</v>
      </c>
      <c r="FJ172" s="148">
        <f>'Assumptions&amp;Data'!$N$114*'Assumptions&amp;Data'!$N$120*Schedule!FJ127</f>
        <v>0</v>
      </c>
      <c r="FK172" s="148">
        <f>'Assumptions&amp;Data'!$N$114*'Assumptions&amp;Data'!$N$120*Schedule!FK127</f>
        <v>0</v>
      </c>
      <c r="FL172" s="148">
        <f>'Assumptions&amp;Data'!$N$114*'Assumptions&amp;Data'!$N$120*Schedule!FL127</f>
        <v>0</v>
      </c>
      <c r="FM172" s="148">
        <f>'Assumptions&amp;Data'!$N$114*'Assumptions&amp;Data'!$N$120*Schedule!FM127</f>
        <v>0</v>
      </c>
      <c r="FN172" s="148">
        <f>'Assumptions&amp;Data'!$N$114*'Assumptions&amp;Data'!$N$120*Schedule!FN127</f>
        <v>0</v>
      </c>
      <c r="FO172" s="148">
        <f>'Assumptions&amp;Data'!$N$114*'Assumptions&amp;Data'!$N$120*Schedule!FO127</f>
        <v>0</v>
      </c>
    </row>
    <row r="173" spans="2:171" x14ac:dyDescent="0.3">
      <c r="D173" s="53"/>
      <c r="F173" s="148"/>
      <c r="G173" s="148"/>
      <c r="H173" s="148"/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48"/>
      <c r="AF173" s="148"/>
      <c r="AG173" s="148"/>
      <c r="AH173" s="148"/>
      <c r="AI173" s="148"/>
      <c r="AJ173" s="148"/>
      <c r="AK173" s="148"/>
      <c r="AL173" s="148"/>
      <c r="AM173" s="148"/>
      <c r="AN173" s="148"/>
      <c r="AO173" s="148"/>
      <c r="AP173" s="148"/>
      <c r="AQ173" s="148"/>
      <c r="AR173" s="148"/>
      <c r="AS173" s="148"/>
      <c r="AT173" s="148"/>
      <c r="AU173" s="148"/>
      <c r="AV173" s="148"/>
      <c r="AW173" s="148"/>
      <c r="AX173" s="148"/>
      <c r="AY173" s="148"/>
      <c r="AZ173" s="148"/>
      <c r="BA173" s="148"/>
      <c r="BB173" s="148"/>
      <c r="BC173" s="148"/>
      <c r="BD173" s="148"/>
      <c r="BE173" s="148"/>
      <c r="BF173" s="148"/>
      <c r="BG173" s="148"/>
      <c r="BH173" s="148"/>
      <c r="BI173" s="148"/>
      <c r="BJ173" s="148"/>
      <c r="BK173" s="148"/>
      <c r="BL173" s="148"/>
      <c r="BM173" s="148"/>
      <c r="BN173" s="148"/>
      <c r="BO173" s="148"/>
      <c r="BP173" s="148"/>
      <c r="BQ173" s="148"/>
      <c r="BR173" s="148"/>
      <c r="BS173" s="148"/>
      <c r="BT173" s="148"/>
      <c r="BU173" s="148"/>
      <c r="BV173" s="148"/>
      <c r="BW173" s="148"/>
      <c r="BX173" s="148"/>
      <c r="BY173" s="148"/>
      <c r="BZ173" s="148"/>
      <c r="CA173" s="148"/>
      <c r="CB173" s="148"/>
      <c r="CC173" s="148"/>
      <c r="CD173" s="148"/>
      <c r="CE173" s="148"/>
      <c r="CF173" s="148"/>
      <c r="CG173" s="148"/>
      <c r="CH173" s="148"/>
      <c r="CI173" s="148"/>
      <c r="CJ173" s="148"/>
      <c r="CK173" s="148"/>
      <c r="CL173" s="148"/>
      <c r="CM173" s="148"/>
      <c r="CN173" s="148"/>
      <c r="CO173" s="148"/>
      <c r="CP173" s="148"/>
      <c r="CQ173" s="148"/>
      <c r="CR173" s="148"/>
      <c r="CS173" s="148"/>
      <c r="CT173" s="148"/>
      <c r="CU173" s="148"/>
      <c r="CV173" s="148"/>
      <c r="CW173" s="148"/>
      <c r="CX173" s="148"/>
      <c r="CY173" s="148"/>
      <c r="CZ173" s="148"/>
      <c r="DA173" s="148"/>
      <c r="DB173" s="148"/>
      <c r="DC173" s="148"/>
      <c r="DD173" s="148"/>
      <c r="DE173" s="148"/>
      <c r="DF173" s="148"/>
      <c r="DG173" s="148"/>
      <c r="DH173" s="148"/>
      <c r="DI173" s="148"/>
      <c r="DJ173" s="148"/>
      <c r="DK173" s="148"/>
      <c r="DL173" s="148"/>
      <c r="DM173" s="148"/>
      <c r="DN173" s="148"/>
      <c r="DO173" s="148"/>
      <c r="DP173" s="148"/>
      <c r="DQ173" s="148"/>
      <c r="DR173" s="148"/>
      <c r="DS173" s="148"/>
      <c r="DT173" s="148"/>
      <c r="DU173" s="148"/>
      <c r="DV173" s="148"/>
      <c r="DW173" s="148"/>
      <c r="DX173" s="148"/>
      <c r="DY173" s="148"/>
      <c r="DZ173" s="148"/>
      <c r="EA173" s="148"/>
      <c r="EB173" s="148"/>
      <c r="EC173" s="148"/>
      <c r="ED173" s="148"/>
      <c r="EE173" s="148"/>
      <c r="EF173" s="148"/>
      <c r="EG173" s="148"/>
      <c r="EH173" s="148"/>
      <c r="EI173" s="148"/>
      <c r="EJ173" s="148"/>
      <c r="EK173" s="148"/>
      <c r="EL173" s="148"/>
      <c r="EM173" s="148"/>
      <c r="EN173" s="148"/>
      <c r="EO173" s="148"/>
      <c r="EP173" s="148"/>
      <c r="EQ173" s="148"/>
      <c r="ER173" s="148"/>
      <c r="ES173" s="148"/>
      <c r="ET173" s="148"/>
      <c r="EU173" s="148"/>
      <c r="EV173" s="148"/>
      <c r="EW173" s="148"/>
      <c r="EX173" s="148"/>
      <c r="EY173" s="148"/>
      <c r="EZ173" s="148"/>
      <c r="FA173" s="148"/>
      <c r="FB173" s="148"/>
      <c r="FC173" s="148"/>
      <c r="FD173" s="148"/>
      <c r="FE173" s="148"/>
      <c r="FF173" s="148"/>
      <c r="FG173" s="148"/>
      <c r="FH173" s="148"/>
      <c r="FI173" s="148"/>
      <c r="FJ173" s="148"/>
      <c r="FK173" s="148"/>
      <c r="FL173" s="148"/>
      <c r="FM173" s="148"/>
      <c r="FN173" s="148"/>
      <c r="FO173" s="148"/>
    </row>
    <row r="174" spans="2:171" x14ac:dyDescent="0.3">
      <c r="B174" s="57" t="s">
        <v>114</v>
      </c>
      <c r="C174" s="57" t="s">
        <v>112</v>
      </c>
      <c r="D174" s="118">
        <f>SUM(F174:FO174)</f>
        <v>2131328.5428871233</v>
      </c>
      <c r="E174" s="57"/>
      <c r="F174" s="164">
        <f>SUM(F175:F177)</f>
        <v>0</v>
      </c>
      <c r="G174" s="164">
        <f t="shared" ref="G174:BR174" si="257">SUM(G175:G177)</f>
        <v>0</v>
      </c>
      <c r="H174" s="164">
        <f t="shared" si="257"/>
        <v>0</v>
      </c>
      <c r="I174" s="164">
        <f t="shared" si="257"/>
        <v>0</v>
      </c>
      <c r="J174" s="164">
        <f t="shared" si="257"/>
        <v>0</v>
      </c>
      <c r="K174" s="164">
        <f t="shared" si="257"/>
        <v>0</v>
      </c>
      <c r="L174" s="164">
        <f t="shared" si="257"/>
        <v>0</v>
      </c>
      <c r="M174" s="164">
        <f t="shared" si="257"/>
        <v>0</v>
      </c>
      <c r="N174" s="164">
        <f t="shared" si="257"/>
        <v>13320.803393044522</v>
      </c>
      <c r="O174" s="164">
        <f t="shared" si="257"/>
        <v>13320.803393044522</v>
      </c>
      <c r="P174" s="164">
        <f t="shared" si="257"/>
        <v>13320.803393044522</v>
      </c>
      <c r="Q174" s="164">
        <f t="shared" si="257"/>
        <v>13320.803393044522</v>
      </c>
      <c r="R174" s="164">
        <f t="shared" si="257"/>
        <v>13320.803393044522</v>
      </c>
      <c r="S174" s="164">
        <f t="shared" si="257"/>
        <v>13320.803393044522</v>
      </c>
      <c r="T174" s="164">
        <f t="shared" si="257"/>
        <v>13320.803393044522</v>
      </c>
      <c r="U174" s="164">
        <f t="shared" si="257"/>
        <v>13320.803393044522</v>
      </c>
      <c r="V174" s="164">
        <f t="shared" si="257"/>
        <v>13320.803393044522</v>
      </c>
      <c r="W174" s="164">
        <f t="shared" si="257"/>
        <v>13320.803393044522</v>
      </c>
      <c r="X174" s="164">
        <f t="shared" si="257"/>
        <v>13320.803393044522</v>
      </c>
      <c r="Y174" s="164">
        <f t="shared" si="257"/>
        <v>13320.803393044522</v>
      </c>
      <c r="Z174" s="164">
        <f t="shared" si="257"/>
        <v>29305.76746469795</v>
      </c>
      <c r="AA174" s="164">
        <f t="shared" si="257"/>
        <v>29305.76746469795</v>
      </c>
      <c r="AB174" s="164">
        <f t="shared" si="257"/>
        <v>31969.928143306854</v>
      </c>
      <c r="AC174" s="164">
        <f t="shared" si="257"/>
        <v>31969.928143306854</v>
      </c>
      <c r="AD174" s="164">
        <f t="shared" si="257"/>
        <v>31969.928143306854</v>
      </c>
      <c r="AE174" s="164">
        <f t="shared" si="257"/>
        <v>31969.928143306854</v>
      </c>
      <c r="AF174" s="164">
        <f t="shared" si="257"/>
        <v>31969.928143306854</v>
      </c>
      <c r="AG174" s="164">
        <f t="shared" si="257"/>
        <v>31969.928143306854</v>
      </c>
      <c r="AH174" s="164">
        <f t="shared" si="257"/>
        <v>31969.928143306854</v>
      </c>
      <c r="AI174" s="164">
        <f t="shared" si="257"/>
        <v>31969.928143306854</v>
      </c>
      <c r="AJ174" s="164">
        <f t="shared" si="257"/>
        <v>31969.928143306854</v>
      </c>
      <c r="AK174" s="164">
        <f t="shared" si="257"/>
        <v>31969.928143306854</v>
      </c>
      <c r="AL174" s="164">
        <f t="shared" si="257"/>
        <v>55947.37425078699</v>
      </c>
      <c r="AM174" s="164">
        <f t="shared" si="257"/>
        <v>55947.37425078699</v>
      </c>
      <c r="AN174" s="164">
        <f t="shared" si="257"/>
        <v>59144.367065117673</v>
      </c>
      <c r="AO174" s="164">
        <f t="shared" si="257"/>
        <v>59144.367065117673</v>
      </c>
      <c r="AP174" s="164">
        <f t="shared" si="257"/>
        <v>69801.009779553293</v>
      </c>
      <c r="AQ174" s="164">
        <f t="shared" si="257"/>
        <v>69801.009779553293</v>
      </c>
      <c r="AR174" s="164">
        <f t="shared" si="257"/>
        <v>69801.009779553293</v>
      </c>
      <c r="AS174" s="164">
        <f t="shared" si="257"/>
        <v>69801.009779553293</v>
      </c>
      <c r="AT174" s="164">
        <f t="shared" si="257"/>
        <v>59144.367065117389</v>
      </c>
      <c r="AU174" s="164">
        <f t="shared" si="257"/>
        <v>43159.402993464246</v>
      </c>
      <c r="AV174" s="164">
        <f t="shared" si="257"/>
        <v>43159.402993464246</v>
      </c>
      <c r="AW174" s="164">
        <f t="shared" si="257"/>
        <v>43159.402993464246</v>
      </c>
      <c r="AX174" s="164">
        <f t="shared" si="257"/>
        <v>43159.402993464246</v>
      </c>
      <c r="AY174" s="164">
        <f t="shared" si="257"/>
        <v>43159.402993464246</v>
      </c>
      <c r="AZ174" s="164">
        <f t="shared" si="257"/>
        <v>43159.402993464246</v>
      </c>
      <c r="BA174" s="164">
        <f t="shared" si="257"/>
        <v>43159.402993464246</v>
      </c>
      <c r="BB174" s="164">
        <f t="shared" si="257"/>
        <v>55947.37425078699</v>
      </c>
      <c r="BC174" s="164">
        <f t="shared" si="257"/>
        <v>55947.37425078699</v>
      </c>
      <c r="BD174" s="164">
        <f t="shared" si="257"/>
        <v>55947.37425078699</v>
      </c>
      <c r="BE174" s="164">
        <f t="shared" si="257"/>
        <v>55947.37425078699</v>
      </c>
      <c r="BF174" s="164">
        <f t="shared" si="257"/>
        <v>43159.402993463911</v>
      </c>
      <c r="BG174" s="164">
        <f t="shared" si="257"/>
        <v>23977.446107480137</v>
      </c>
      <c r="BH174" s="164">
        <f t="shared" si="257"/>
        <v>23977.446107480137</v>
      </c>
      <c r="BI174" s="164">
        <f t="shared" si="257"/>
        <v>23977.446107480137</v>
      </c>
      <c r="BJ174" s="164">
        <f t="shared" si="257"/>
        <v>28772.93532897616</v>
      </c>
      <c r="BK174" s="164">
        <f t="shared" si="257"/>
        <v>28772.93532897616</v>
      </c>
      <c r="BL174" s="164">
        <f t="shared" si="257"/>
        <v>28772.93532897616</v>
      </c>
      <c r="BM174" s="164">
        <f t="shared" si="257"/>
        <v>28772.93532897616</v>
      </c>
      <c r="BN174" s="164">
        <f t="shared" si="257"/>
        <v>28772.93532897616</v>
      </c>
      <c r="BO174" s="164">
        <f t="shared" si="257"/>
        <v>28772.93532897616</v>
      </c>
      <c r="BP174" s="164">
        <f t="shared" si="257"/>
        <v>28772.93532897616</v>
      </c>
      <c r="BQ174" s="164">
        <f t="shared" si="257"/>
        <v>28772.93532897616</v>
      </c>
      <c r="BR174" s="164">
        <f t="shared" si="257"/>
        <v>28772.93532897616</v>
      </c>
      <c r="BS174" s="164">
        <f t="shared" ref="BS174:ED174" si="258">SUM(BS175:BS177)</f>
        <v>28772.93532897616</v>
      </c>
      <c r="BT174" s="164">
        <f t="shared" si="258"/>
        <v>28772.93532897616</v>
      </c>
      <c r="BU174" s="164">
        <f t="shared" si="258"/>
        <v>28772.93532897616</v>
      </c>
      <c r="BV174" s="164">
        <f t="shared" si="258"/>
        <v>38363.913771967716</v>
      </c>
      <c r="BW174" s="164">
        <f t="shared" si="258"/>
        <v>0</v>
      </c>
      <c r="BX174" s="164">
        <f t="shared" si="258"/>
        <v>0</v>
      </c>
      <c r="BY174" s="164">
        <f t="shared" si="258"/>
        <v>0</v>
      </c>
      <c r="BZ174" s="164">
        <f t="shared" si="258"/>
        <v>0</v>
      </c>
      <c r="CA174" s="164">
        <f t="shared" si="258"/>
        <v>0</v>
      </c>
      <c r="CB174" s="164">
        <f t="shared" si="258"/>
        <v>0</v>
      </c>
      <c r="CC174" s="164">
        <f t="shared" si="258"/>
        <v>0</v>
      </c>
      <c r="CD174" s="164">
        <f t="shared" si="258"/>
        <v>0</v>
      </c>
      <c r="CE174" s="164">
        <f t="shared" si="258"/>
        <v>0</v>
      </c>
      <c r="CF174" s="164">
        <f t="shared" si="258"/>
        <v>0</v>
      </c>
      <c r="CG174" s="164">
        <f t="shared" si="258"/>
        <v>0</v>
      </c>
      <c r="CH174" s="164">
        <f t="shared" si="258"/>
        <v>0</v>
      </c>
      <c r="CI174" s="164">
        <f t="shared" si="258"/>
        <v>0</v>
      </c>
      <c r="CJ174" s="164">
        <f t="shared" si="258"/>
        <v>0</v>
      </c>
      <c r="CK174" s="164">
        <f t="shared" si="258"/>
        <v>0</v>
      </c>
      <c r="CL174" s="164">
        <f t="shared" si="258"/>
        <v>0</v>
      </c>
      <c r="CM174" s="164">
        <f t="shared" si="258"/>
        <v>0</v>
      </c>
      <c r="CN174" s="164">
        <f t="shared" si="258"/>
        <v>0</v>
      </c>
      <c r="CO174" s="164">
        <f t="shared" si="258"/>
        <v>0</v>
      </c>
      <c r="CP174" s="164">
        <f t="shared" si="258"/>
        <v>0</v>
      </c>
      <c r="CQ174" s="164">
        <f t="shared" si="258"/>
        <v>0</v>
      </c>
      <c r="CR174" s="164">
        <f t="shared" si="258"/>
        <v>0</v>
      </c>
      <c r="CS174" s="164">
        <f t="shared" si="258"/>
        <v>0</v>
      </c>
      <c r="CT174" s="164">
        <f t="shared" si="258"/>
        <v>0</v>
      </c>
      <c r="CU174" s="164">
        <f t="shared" si="258"/>
        <v>0</v>
      </c>
      <c r="CV174" s="164">
        <f t="shared" si="258"/>
        <v>0</v>
      </c>
      <c r="CW174" s="164">
        <f t="shared" si="258"/>
        <v>0</v>
      </c>
      <c r="CX174" s="164">
        <f t="shared" si="258"/>
        <v>0</v>
      </c>
      <c r="CY174" s="164">
        <f t="shared" si="258"/>
        <v>0</v>
      </c>
      <c r="CZ174" s="164">
        <f t="shared" si="258"/>
        <v>0</v>
      </c>
      <c r="DA174" s="164">
        <f t="shared" si="258"/>
        <v>0</v>
      </c>
      <c r="DB174" s="164">
        <f t="shared" si="258"/>
        <v>0</v>
      </c>
      <c r="DC174" s="164">
        <f t="shared" si="258"/>
        <v>0</v>
      </c>
      <c r="DD174" s="164">
        <f t="shared" si="258"/>
        <v>0</v>
      </c>
      <c r="DE174" s="164">
        <f t="shared" si="258"/>
        <v>0</v>
      </c>
      <c r="DF174" s="164">
        <f t="shared" si="258"/>
        <v>0</v>
      </c>
      <c r="DG174" s="164">
        <f t="shared" si="258"/>
        <v>0</v>
      </c>
      <c r="DH174" s="164">
        <f t="shared" si="258"/>
        <v>0</v>
      </c>
      <c r="DI174" s="164">
        <f t="shared" si="258"/>
        <v>0</v>
      </c>
      <c r="DJ174" s="164">
        <f t="shared" si="258"/>
        <v>0</v>
      </c>
      <c r="DK174" s="164">
        <f t="shared" si="258"/>
        <v>0</v>
      </c>
      <c r="DL174" s="164">
        <f t="shared" si="258"/>
        <v>0</v>
      </c>
      <c r="DM174" s="164">
        <f t="shared" si="258"/>
        <v>0</v>
      </c>
      <c r="DN174" s="164">
        <f t="shared" si="258"/>
        <v>0</v>
      </c>
      <c r="DO174" s="164">
        <f t="shared" si="258"/>
        <v>0</v>
      </c>
      <c r="DP174" s="164">
        <f t="shared" si="258"/>
        <v>0</v>
      </c>
      <c r="DQ174" s="164">
        <f t="shared" si="258"/>
        <v>0</v>
      </c>
      <c r="DR174" s="164">
        <f t="shared" si="258"/>
        <v>0</v>
      </c>
      <c r="DS174" s="164">
        <f t="shared" si="258"/>
        <v>0</v>
      </c>
      <c r="DT174" s="164">
        <f t="shared" si="258"/>
        <v>0</v>
      </c>
      <c r="DU174" s="164">
        <f t="shared" si="258"/>
        <v>0</v>
      </c>
      <c r="DV174" s="164">
        <f t="shared" si="258"/>
        <v>0</v>
      </c>
      <c r="DW174" s="164">
        <f t="shared" si="258"/>
        <v>0</v>
      </c>
      <c r="DX174" s="164">
        <f t="shared" si="258"/>
        <v>0</v>
      </c>
      <c r="DY174" s="164">
        <f t="shared" si="258"/>
        <v>0</v>
      </c>
      <c r="DZ174" s="164">
        <f t="shared" si="258"/>
        <v>0</v>
      </c>
      <c r="EA174" s="164">
        <f t="shared" si="258"/>
        <v>0</v>
      </c>
      <c r="EB174" s="164">
        <f t="shared" si="258"/>
        <v>0</v>
      </c>
      <c r="EC174" s="164">
        <f t="shared" si="258"/>
        <v>0</v>
      </c>
      <c r="ED174" s="164">
        <f t="shared" si="258"/>
        <v>0</v>
      </c>
      <c r="EE174" s="164">
        <f t="shared" ref="EE174:FO174" si="259">SUM(EE175:EE177)</f>
        <v>0</v>
      </c>
      <c r="EF174" s="164">
        <f t="shared" si="259"/>
        <v>0</v>
      </c>
      <c r="EG174" s="164">
        <f t="shared" si="259"/>
        <v>0</v>
      </c>
      <c r="EH174" s="164">
        <f t="shared" si="259"/>
        <v>0</v>
      </c>
      <c r="EI174" s="164">
        <f t="shared" si="259"/>
        <v>0</v>
      </c>
      <c r="EJ174" s="164">
        <f t="shared" si="259"/>
        <v>0</v>
      </c>
      <c r="EK174" s="164">
        <f t="shared" si="259"/>
        <v>0</v>
      </c>
      <c r="EL174" s="164">
        <f t="shared" si="259"/>
        <v>0</v>
      </c>
      <c r="EM174" s="164">
        <f t="shared" si="259"/>
        <v>0</v>
      </c>
      <c r="EN174" s="164">
        <f t="shared" si="259"/>
        <v>0</v>
      </c>
      <c r="EO174" s="164">
        <f t="shared" si="259"/>
        <v>0</v>
      </c>
      <c r="EP174" s="164">
        <f t="shared" si="259"/>
        <v>0</v>
      </c>
      <c r="EQ174" s="164">
        <f t="shared" si="259"/>
        <v>0</v>
      </c>
      <c r="ER174" s="164">
        <f t="shared" si="259"/>
        <v>0</v>
      </c>
      <c r="ES174" s="164">
        <f t="shared" si="259"/>
        <v>0</v>
      </c>
      <c r="ET174" s="164">
        <f t="shared" si="259"/>
        <v>0</v>
      </c>
      <c r="EU174" s="164">
        <f t="shared" si="259"/>
        <v>0</v>
      </c>
      <c r="EV174" s="164">
        <f t="shared" si="259"/>
        <v>0</v>
      </c>
      <c r="EW174" s="164">
        <f t="shared" si="259"/>
        <v>0</v>
      </c>
      <c r="EX174" s="164">
        <f t="shared" si="259"/>
        <v>0</v>
      </c>
      <c r="EY174" s="164">
        <f t="shared" si="259"/>
        <v>0</v>
      </c>
      <c r="EZ174" s="164">
        <f t="shared" si="259"/>
        <v>0</v>
      </c>
      <c r="FA174" s="164">
        <f t="shared" si="259"/>
        <v>0</v>
      </c>
      <c r="FB174" s="164">
        <f t="shared" si="259"/>
        <v>0</v>
      </c>
      <c r="FC174" s="164">
        <f t="shared" si="259"/>
        <v>0</v>
      </c>
      <c r="FD174" s="164">
        <f t="shared" si="259"/>
        <v>0</v>
      </c>
      <c r="FE174" s="164">
        <f t="shared" si="259"/>
        <v>0</v>
      </c>
      <c r="FF174" s="164">
        <f t="shared" si="259"/>
        <v>0</v>
      </c>
      <c r="FG174" s="164">
        <f t="shared" si="259"/>
        <v>0</v>
      </c>
      <c r="FH174" s="164">
        <f t="shared" si="259"/>
        <v>0</v>
      </c>
      <c r="FI174" s="164">
        <f t="shared" si="259"/>
        <v>0</v>
      </c>
      <c r="FJ174" s="164">
        <f t="shared" si="259"/>
        <v>0</v>
      </c>
      <c r="FK174" s="164">
        <f t="shared" si="259"/>
        <v>0</v>
      </c>
      <c r="FL174" s="164">
        <f t="shared" si="259"/>
        <v>0</v>
      </c>
      <c r="FM174" s="164">
        <f t="shared" si="259"/>
        <v>0</v>
      </c>
      <c r="FN174" s="164">
        <f t="shared" si="259"/>
        <v>0</v>
      </c>
      <c r="FO174" s="164">
        <f t="shared" si="259"/>
        <v>0</v>
      </c>
    </row>
    <row r="175" spans="2:171" x14ac:dyDescent="0.3">
      <c r="B175" s="7" t="s">
        <v>108</v>
      </c>
      <c r="C175" s="7" t="s">
        <v>112</v>
      </c>
      <c r="D175" s="53">
        <f>SUM(F175:FO175)</f>
        <v>532832.13572178059</v>
      </c>
      <c r="F175" s="148">
        <f>'Assumptions&amp;Data'!$M$121*'Assumptions&amp;Data'!$M$112*F125</f>
        <v>0</v>
      </c>
      <c r="G175" s="148">
        <f>'Assumptions&amp;Data'!$M$121*'Assumptions&amp;Data'!$M$112*G125</f>
        <v>0</v>
      </c>
      <c r="H175" s="148">
        <f>'Assumptions&amp;Data'!$M$121*'Assumptions&amp;Data'!$M$112*H125</f>
        <v>0</v>
      </c>
      <c r="I175" s="148">
        <f>'Assumptions&amp;Data'!$M$121*'Assumptions&amp;Data'!$M$112*I125</f>
        <v>0</v>
      </c>
      <c r="J175" s="148">
        <f>'Assumptions&amp;Data'!$M$121*'Assumptions&amp;Data'!$M$112*J125</f>
        <v>0</v>
      </c>
      <c r="K175" s="148">
        <f>'Assumptions&amp;Data'!$M$121*'Assumptions&amp;Data'!$M$112*K125</f>
        <v>0</v>
      </c>
      <c r="L175" s="148">
        <f>'Assumptions&amp;Data'!$M$121*'Assumptions&amp;Data'!$M$112*L125</f>
        <v>0</v>
      </c>
      <c r="M175" s="148">
        <f>'Assumptions&amp;Data'!$M$121*'Assumptions&amp;Data'!$M$112*M125</f>
        <v>0</v>
      </c>
      <c r="N175" s="148">
        <f>'Assumptions&amp;Data'!$M$121*'Assumptions&amp;Data'!$M$112*N125</f>
        <v>13320.803393044522</v>
      </c>
      <c r="O175" s="148">
        <f>'Assumptions&amp;Data'!$M$121*'Assumptions&amp;Data'!$M$112*O125</f>
        <v>13320.803393044522</v>
      </c>
      <c r="P175" s="148">
        <f>'Assumptions&amp;Data'!$M$121*'Assumptions&amp;Data'!$M$112*P125</f>
        <v>13320.803393044522</v>
      </c>
      <c r="Q175" s="148">
        <f>'Assumptions&amp;Data'!$M$121*'Assumptions&amp;Data'!$M$112*Q125</f>
        <v>13320.803393044522</v>
      </c>
      <c r="R175" s="148">
        <f>'Assumptions&amp;Data'!$M$121*'Assumptions&amp;Data'!$M$112*R125</f>
        <v>13320.803393044522</v>
      </c>
      <c r="S175" s="148">
        <f>'Assumptions&amp;Data'!$M$121*'Assumptions&amp;Data'!$M$112*S125</f>
        <v>13320.803393044522</v>
      </c>
      <c r="T175" s="148">
        <f>'Assumptions&amp;Data'!$M$121*'Assumptions&amp;Data'!$M$112*T125</f>
        <v>13320.803393044522</v>
      </c>
      <c r="U175" s="148">
        <f>'Assumptions&amp;Data'!$M$121*'Assumptions&amp;Data'!$M$112*U125</f>
        <v>13320.803393044522</v>
      </c>
      <c r="V175" s="148">
        <f>'Assumptions&amp;Data'!$M$121*'Assumptions&amp;Data'!$M$112*V125</f>
        <v>13320.803393044522</v>
      </c>
      <c r="W175" s="148">
        <f>'Assumptions&amp;Data'!$M$121*'Assumptions&amp;Data'!$M$112*W125</f>
        <v>13320.803393044522</v>
      </c>
      <c r="X175" s="148">
        <f>'Assumptions&amp;Data'!$M$121*'Assumptions&amp;Data'!$M$112*X125</f>
        <v>13320.803393044522</v>
      </c>
      <c r="Y175" s="148">
        <f>'Assumptions&amp;Data'!$M$121*'Assumptions&amp;Data'!$M$112*Y125</f>
        <v>13320.803393044522</v>
      </c>
      <c r="Z175" s="148">
        <f>'Assumptions&amp;Data'!$M$121*'Assumptions&amp;Data'!$M$112*Z125</f>
        <v>13320.803393044522</v>
      </c>
      <c r="AA175" s="148">
        <f>'Assumptions&amp;Data'!$M$121*'Assumptions&amp;Data'!$M$112*AA125</f>
        <v>13320.803393044522</v>
      </c>
      <c r="AB175" s="148">
        <f>'Assumptions&amp;Data'!$M$121*'Assumptions&amp;Data'!$M$112*AB125</f>
        <v>15984.964071653425</v>
      </c>
      <c r="AC175" s="148">
        <f>'Assumptions&amp;Data'!$M$121*'Assumptions&amp;Data'!$M$112*AC125</f>
        <v>15984.964071653425</v>
      </c>
      <c r="AD175" s="148">
        <f>'Assumptions&amp;Data'!$M$121*'Assumptions&amp;Data'!$M$112*AD125</f>
        <v>15984.964071653425</v>
      </c>
      <c r="AE175" s="148">
        <f>'Assumptions&amp;Data'!$M$121*'Assumptions&amp;Data'!$M$112*AE125</f>
        <v>15984.964071653425</v>
      </c>
      <c r="AF175" s="148">
        <f>'Assumptions&amp;Data'!$M$121*'Assumptions&amp;Data'!$M$112*AF125</f>
        <v>15984.964071653425</v>
      </c>
      <c r="AG175" s="148">
        <f>'Assumptions&amp;Data'!$M$121*'Assumptions&amp;Data'!$M$112*AG125</f>
        <v>15984.964071653425</v>
      </c>
      <c r="AH175" s="148">
        <f>'Assumptions&amp;Data'!$M$121*'Assumptions&amp;Data'!$M$112*AH125</f>
        <v>15984.964071653425</v>
      </c>
      <c r="AI175" s="148">
        <f>'Assumptions&amp;Data'!$M$121*'Assumptions&amp;Data'!$M$112*AI125</f>
        <v>15984.964071653425</v>
      </c>
      <c r="AJ175" s="148">
        <f>'Assumptions&amp;Data'!$M$121*'Assumptions&amp;Data'!$M$112*AJ125</f>
        <v>15984.964071653425</v>
      </c>
      <c r="AK175" s="148">
        <f>'Assumptions&amp;Data'!$M$121*'Assumptions&amp;Data'!$M$112*AK125</f>
        <v>15984.964071653425</v>
      </c>
      <c r="AL175" s="148">
        <f>'Assumptions&amp;Data'!$M$121*'Assumptions&amp;Data'!$M$112*AL125</f>
        <v>15984.964071653425</v>
      </c>
      <c r="AM175" s="148">
        <f>'Assumptions&amp;Data'!$M$121*'Assumptions&amp;Data'!$M$112*AM125</f>
        <v>15984.964071653425</v>
      </c>
      <c r="AN175" s="148">
        <f>'Assumptions&amp;Data'!$M$121*'Assumptions&amp;Data'!$M$112*AN125</f>
        <v>15984.964071653425</v>
      </c>
      <c r="AO175" s="148">
        <f>'Assumptions&amp;Data'!$M$121*'Assumptions&amp;Data'!$M$112*AO125</f>
        <v>15984.964071653425</v>
      </c>
      <c r="AP175" s="148">
        <f>'Assumptions&amp;Data'!$M$121*'Assumptions&amp;Data'!$M$112*AP125</f>
        <v>26641.606786089043</v>
      </c>
      <c r="AQ175" s="148">
        <f>'Assumptions&amp;Data'!$M$121*'Assumptions&amp;Data'!$M$112*AQ125</f>
        <v>26641.606786089043</v>
      </c>
      <c r="AR175" s="148">
        <f>'Assumptions&amp;Data'!$M$121*'Assumptions&amp;Data'!$M$112*AR125</f>
        <v>26641.606786089043</v>
      </c>
      <c r="AS175" s="148">
        <f>'Assumptions&amp;Data'!$M$121*'Assumptions&amp;Data'!$M$112*AS125</f>
        <v>26641.606786089043</v>
      </c>
      <c r="AT175" s="148">
        <f>'Assumptions&amp;Data'!$M$121*'Assumptions&amp;Data'!$M$112*AT125</f>
        <v>15984.964071653143</v>
      </c>
      <c r="AU175" s="148">
        <f>'Assumptions&amp;Data'!$M$121*'Assumptions&amp;Data'!$M$112*AU125</f>
        <v>0</v>
      </c>
      <c r="AV175" s="148">
        <f>'Assumptions&amp;Data'!$M$121*'Assumptions&amp;Data'!$M$112*AV125</f>
        <v>0</v>
      </c>
      <c r="AW175" s="148">
        <f>'Assumptions&amp;Data'!$M$121*'Assumptions&amp;Data'!$M$112*AW125</f>
        <v>0</v>
      </c>
      <c r="AX175" s="148">
        <f>'Assumptions&amp;Data'!$M$121*'Assumptions&amp;Data'!$M$112*AX125</f>
        <v>0</v>
      </c>
      <c r="AY175" s="148">
        <f>'Assumptions&amp;Data'!$M$121*'Assumptions&amp;Data'!$M$112*AY125</f>
        <v>0</v>
      </c>
      <c r="AZ175" s="148">
        <f>'Assumptions&amp;Data'!$M$121*'Assumptions&amp;Data'!$M$112*AZ125</f>
        <v>0</v>
      </c>
      <c r="BA175" s="148">
        <f>'Assumptions&amp;Data'!$M$121*'Assumptions&amp;Data'!$M$112*BA125</f>
        <v>0</v>
      </c>
      <c r="BB175" s="148">
        <f>'Assumptions&amp;Data'!$M$121*'Assumptions&amp;Data'!$M$112*BB125</f>
        <v>0</v>
      </c>
      <c r="BC175" s="148">
        <f>'Assumptions&amp;Data'!$M$121*'Assumptions&amp;Data'!$M$112*BC125</f>
        <v>0</v>
      </c>
      <c r="BD175" s="148">
        <f>'Assumptions&amp;Data'!$M$121*'Assumptions&amp;Data'!$M$112*BD125</f>
        <v>0</v>
      </c>
      <c r="BE175" s="148">
        <f>'Assumptions&amp;Data'!$M$121*'Assumptions&amp;Data'!$M$112*BE125</f>
        <v>0</v>
      </c>
      <c r="BF175" s="148">
        <f>'Assumptions&amp;Data'!$M$121*'Assumptions&amp;Data'!$M$112*BF125</f>
        <v>0</v>
      </c>
      <c r="BG175" s="148">
        <f>'Assumptions&amp;Data'!$M$121*'Assumptions&amp;Data'!$M$112*BG125</f>
        <v>0</v>
      </c>
      <c r="BH175" s="148">
        <f>'Assumptions&amp;Data'!$M$121*'Assumptions&amp;Data'!$M$112*BH125</f>
        <v>0</v>
      </c>
      <c r="BI175" s="148">
        <f>'Assumptions&amp;Data'!$M$121*'Assumptions&amp;Data'!$M$112*BI125</f>
        <v>0</v>
      </c>
      <c r="BJ175" s="148">
        <f>'Assumptions&amp;Data'!$M$121*'Assumptions&amp;Data'!$M$112*BJ125</f>
        <v>0</v>
      </c>
      <c r="BK175" s="148">
        <f>'Assumptions&amp;Data'!$M$121*'Assumptions&amp;Data'!$M$112*BK125</f>
        <v>0</v>
      </c>
      <c r="BL175" s="148">
        <f>'Assumptions&amp;Data'!$M$121*'Assumptions&amp;Data'!$M$112*BL125</f>
        <v>0</v>
      </c>
      <c r="BM175" s="148">
        <f>'Assumptions&amp;Data'!$M$121*'Assumptions&amp;Data'!$M$112*BM125</f>
        <v>0</v>
      </c>
      <c r="BN175" s="148">
        <f>'Assumptions&amp;Data'!$M$121*'Assumptions&amp;Data'!$M$112*BN125</f>
        <v>0</v>
      </c>
      <c r="BO175" s="148">
        <f>'Assumptions&amp;Data'!$M$121*'Assumptions&amp;Data'!$M$112*BO125</f>
        <v>0</v>
      </c>
      <c r="BP175" s="148">
        <f>'Assumptions&amp;Data'!$M$121*'Assumptions&amp;Data'!$M$112*BP125</f>
        <v>0</v>
      </c>
      <c r="BQ175" s="148">
        <f>'Assumptions&amp;Data'!$M$121*'Assumptions&amp;Data'!$M$112*BQ125</f>
        <v>0</v>
      </c>
      <c r="BR175" s="148">
        <f>'Assumptions&amp;Data'!$M$121*'Assumptions&amp;Data'!$M$112*BR125</f>
        <v>0</v>
      </c>
      <c r="BS175" s="148">
        <f>'Assumptions&amp;Data'!$M$121*'Assumptions&amp;Data'!$M$112*BS125</f>
        <v>0</v>
      </c>
      <c r="BT175" s="148">
        <f>'Assumptions&amp;Data'!$M$121*'Assumptions&amp;Data'!$M$112*BT125</f>
        <v>0</v>
      </c>
      <c r="BU175" s="148">
        <f>'Assumptions&amp;Data'!$M$121*'Assumptions&amp;Data'!$M$112*BU125</f>
        <v>0</v>
      </c>
      <c r="BV175" s="148">
        <f>'Assumptions&amp;Data'!$M$121*'Assumptions&amp;Data'!$M$112*BV125</f>
        <v>0</v>
      </c>
      <c r="BW175" s="148">
        <f>'Assumptions&amp;Data'!$M$121*'Assumptions&amp;Data'!$M$112*BW125</f>
        <v>0</v>
      </c>
      <c r="BX175" s="148">
        <f>'Assumptions&amp;Data'!$M$121*'Assumptions&amp;Data'!$M$112*BX125</f>
        <v>0</v>
      </c>
      <c r="BY175" s="148">
        <f>'Assumptions&amp;Data'!$M$121*'Assumptions&amp;Data'!$M$112*BY125</f>
        <v>0</v>
      </c>
      <c r="BZ175" s="148">
        <f>'Assumptions&amp;Data'!$M$121*'Assumptions&amp;Data'!$M$112*BZ125</f>
        <v>0</v>
      </c>
      <c r="CA175" s="148">
        <f>'Assumptions&amp;Data'!$M$121*'Assumptions&amp;Data'!$M$112*CA125</f>
        <v>0</v>
      </c>
      <c r="CB175" s="148">
        <f>'Assumptions&amp;Data'!$M$121*'Assumptions&amp;Data'!$M$112*CB125</f>
        <v>0</v>
      </c>
      <c r="CC175" s="148">
        <f>'Assumptions&amp;Data'!$M$121*'Assumptions&amp;Data'!$M$112*CC125</f>
        <v>0</v>
      </c>
      <c r="CD175" s="148">
        <f>'Assumptions&amp;Data'!$M$121*'Assumptions&amp;Data'!$M$112*CD125</f>
        <v>0</v>
      </c>
      <c r="CE175" s="148">
        <f>'Assumptions&amp;Data'!$M$121*'Assumptions&amp;Data'!$M$112*CE125</f>
        <v>0</v>
      </c>
      <c r="CF175" s="148">
        <f>'Assumptions&amp;Data'!$M$121*'Assumptions&amp;Data'!$M$112*CF125</f>
        <v>0</v>
      </c>
      <c r="CG175" s="148">
        <f>'Assumptions&amp;Data'!$M$121*'Assumptions&amp;Data'!$M$112*CG125</f>
        <v>0</v>
      </c>
      <c r="CH175" s="148">
        <f>'Assumptions&amp;Data'!$M$121*'Assumptions&amp;Data'!$M$112*CH125</f>
        <v>0</v>
      </c>
      <c r="CI175" s="148">
        <f>'Assumptions&amp;Data'!$M$121*'Assumptions&amp;Data'!$M$112*CI125</f>
        <v>0</v>
      </c>
      <c r="CJ175" s="148">
        <f>'Assumptions&amp;Data'!$M$121*'Assumptions&amp;Data'!$M$112*CJ125</f>
        <v>0</v>
      </c>
      <c r="CK175" s="148">
        <f>'Assumptions&amp;Data'!$M$121*'Assumptions&amp;Data'!$M$112*CK125</f>
        <v>0</v>
      </c>
      <c r="CL175" s="148">
        <f>'Assumptions&amp;Data'!$M$121*'Assumptions&amp;Data'!$M$112*CL125</f>
        <v>0</v>
      </c>
      <c r="CM175" s="148">
        <f>'Assumptions&amp;Data'!$M$121*'Assumptions&amp;Data'!$M$112*CM125</f>
        <v>0</v>
      </c>
      <c r="CN175" s="148">
        <f>'Assumptions&amp;Data'!$M$121*'Assumptions&amp;Data'!$M$112*CN125</f>
        <v>0</v>
      </c>
      <c r="CO175" s="148">
        <f>'Assumptions&amp;Data'!$M$121*'Assumptions&amp;Data'!$M$112*CO125</f>
        <v>0</v>
      </c>
      <c r="CP175" s="148">
        <f>'Assumptions&amp;Data'!$M$121*'Assumptions&amp;Data'!$M$112*CP125</f>
        <v>0</v>
      </c>
      <c r="CQ175" s="148">
        <f>'Assumptions&amp;Data'!$M$121*'Assumptions&amp;Data'!$M$112*CQ125</f>
        <v>0</v>
      </c>
      <c r="CR175" s="148">
        <f>'Assumptions&amp;Data'!$M$121*'Assumptions&amp;Data'!$M$112*CR125</f>
        <v>0</v>
      </c>
      <c r="CS175" s="148">
        <f>'Assumptions&amp;Data'!$M$121*'Assumptions&amp;Data'!$M$112*CS125</f>
        <v>0</v>
      </c>
      <c r="CT175" s="148">
        <f>'Assumptions&amp;Data'!$M$121*'Assumptions&amp;Data'!$M$112*CT125</f>
        <v>0</v>
      </c>
      <c r="CU175" s="148">
        <f>'Assumptions&amp;Data'!$M$121*'Assumptions&amp;Data'!$M$112*CU125</f>
        <v>0</v>
      </c>
      <c r="CV175" s="148">
        <f>'Assumptions&amp;Data'!$M$121*'Assumptions&amp;Data'!$M$112*CV125</f>
        <v>0</v>
      </c>
      <c r="CW175" s="148">
        <f>'Assumptions&amp;Data'!$M$121*'Assumptions&amp;Data'!$M$112*CW125</f>
        <v>0</v>
      </c>
      <c r="CX175" s="148">
        <f>'Assumptions&amp;Data'!$M$121*'Assumptions&amp;Data'!$M$112*CX125</f>
        <v>0</v>
      </c>
      <c r="CY175" s="148">
        <f>'Assumptions&amp;Data'!$M$121*'Assumptions&amp;Data'!$M$112*CY125</f>
        <v>0</v>
      </c>
      <c r="CZ175" s="148">
        <f>'Assumptions&amp;Data'!$M$121*'Assumptions&amp;Data'!$M$112*CZ125</f>
        <v>0</v>
      </c>
      <c r="DA175" s="148">
        <f>'Assumptions&amp;Data'!$M$121*'Assumptions&amp;Data'!$M$112*DA125</f>
        <v>0</v>
      </c>
      <c r="DB175" s="148">
        <f>'Assumptions&amp;Data'!$M$121*'Assumptions&amp;Data'!$M$112*DB125</f>
        <v>0</v>
      </c>
      <c r="DC175" s="148">
        <f>'Assumptions&amp;Data'!$M$121*'Assumptions&amp;Data'!$M$112*DC125</f>
        <v>0</v>
      </c>
      <c r="DD175" s="148">
        <f>'Assumptions&amp;Data'!$M$121*'Assumptions&amp;Data'!$M$112*DD125</f>
        <v>0</v>
      </c>
      <c r="DE175" s="148">
        <f>'Assumptions&amp;Data'!$M$121*'Assumptions&amp;Data'!$M$112*DE125</f>
        <v>0</v>
      </c>
      <c r="DF175" s="148">
        <f>'Assumptions&amp;Data'!$M$121*'Assumptions&amp;Data'!$M$112*DF125</f>
        <v>0</v>
      </c>
      <c r="DG175" s="148">
        <f>'Assumptions&amp;Data'!$M$121*'Assumptions&amp;Data'!$M$112*DG125</f>
        <v>0</v>
      </c>
      <c r="DH175" s="148">
        <f>'Assumptions&amp;Data'!$M$121*'Assumptions&amp;Data'!$M$112*DH125</f>
        <v>0</v>
      </c>
      <c r="DI175" s="148">
        <f>'Assumptions&amp;Data'!$M$121*'Assumptions&amp;Data'!$M$112*DI125</f>
        <v>0</v>
      </c>
      <c r="DJ175" s="148">
        <f>'Assumptions&amp;Data'!$M$121*'Assumptions&amp;Data'!$M$112*DJ125</f>
        <v>0</v>
      </c>
      <c r="DK175" s="148">
        <f>'Assumptions&amp;Data'!$M$121*'Assumptions&amp;Data'!$M$112*DK125</f>
        <v>0</v>
      </c>
      <c r="DL175" s="148">
        <f>'Assumptions&amp;Data'!$M$121*'Assumptions&amp;Data'!$M$112*DL125</f>
        <v>0</v>
      </c>
      <c r="DM175" s="148">
        <f>'Assumptions&amp;Data'!$M$121*'Assumptions&amp;Data'!$M$112*DM125</f>
        <v>0</v>
      </c>
      <c r="DN175" s="148">
        <f>'Assumptions&amp;Data'!$M$121*'Assumptions&amp;Data'!$M$112*DN125</f>
        <v>0</v>
      </c>
      <c r="DO175" s="148">
        <f>'Assumptions&amp;Data'!$M$121*'Assumptions&amp;Data'!$M$112*DO125</f>
        <v>0</v>
      </c>
      <c r="DP175" s="148">
        <f>'Assumptions&amp;Data'!$M$121*'Assumptions&amp;Data'!$M$112*DP125</f>
        <v>0</v>
      </c>
      <c r="DQ175" s="148">
        <f>'Assumptions&amp;Data'!$M$121*'Assumptions&amp;Data'!$M$112*DQ125</f>
        <v>0</v>
      </c>
      <c r="DR175" s="148">
        <f>'Assumptions&amp;Data'!$M$121*'Assumptions&amp;Data'!$M$112*DR125</f>
        <v>0</v>
      </c>
      <c r="DS175" s="148">
        <f>'Assumptions&amp;Data'!$M$121*'Assumptions&amp;Data'!$M$112*DS125</f>
        <v>0</v>
      </c>
      <c r="DT175" s="148">
        <f>'Assumptions&amp;Data'!$M$121*'Assumptions&amp;Data'!$M$112*DT125</f>
        <v>0</v>
      </c>
      <c r="DU175" s="148">
        <f>'Assumptions&amp;Data'!$M$121*'Assumptions&amp;Data'!$M$112*DU125</f>
        <v>0</v>
      </c>
      <c r="DV175" s="148">
        <f>'Assumptions&amp;Data'!$M$121*'Assumptions&amp;Data'!$M$112*DV125</f>
        <v>0</v>
      </c>
      <c r="DW175" s="148">
        <f>'Assumptions&amp;Data'!$M$121*'Assumptions&amp;Data'!$M$112*DW125</f>
        <v>0</v>
      </c>
      <c r="DX175" s="148">
        <f>'Assumptions&amp;Data'!$M$121*'Assumptions&amp;Data'!$M$112*DX125</f>
        <v>0</v>
      </c>
      <c r="DY175" s="148">
        <f>'Assumptions&amp;Data'!$M$121*'Assumptions&amp;Data'!$M$112*DY125</f>
        <v>0</v>
      </c>
      <c r="DZ175" s="148">
        <f>'Assumptions&amp;Data'!$M$121*'Assumptions&amp;Data'!$M$112*DZ125</f>
        <v>0</v>
      </c>
      <c r="EA175" s="148">
        <f>'Assumptions&amp;Data'!$M$121*'Assumptions&amp;Data'!$M$112*EA125</f>
        <v>0</v>
      </c>
      <c r="EB175" s="148">
        <f>'Assumptions&amp;Data'!$M$121*'Assumptions&amp;Data'!$M$112*EB125</f>
        <v>0</v>
      </c>
      <c r="EC175" s="148">
        <f>'Assumptions&amp;Data'!$M$121*'Assumptions&amp;Data'!$M$112*EC125</f>
        <v>0</v>
      </c>
      <c r="ED175" s="148">
        <f>'Assumptions&amp;Data'!$M$121*'Assumptions&amp;Data'!$M$112*ED125</f>
        <v>0</v>
      </c>
      <c r="EE175" s="148">
        <f>'Assumptions&amp;Data'!$M$121*'Assumptions&amp;Data'!$M$112*EE125</f>
        <v>0</v>
      </c>
      <c r="EF175" s="148">
        <f>'Assumptions&amp;Data'!$M$121*'Assumptions&amp;Data'!$M$112*EF125</f>
        <v>0</v>
      </c>
      <c r="EG175" s="148">
        <f>'Assumptions&amp;Data'!$M$121*'Assumptions&amp;Data'!$M$112*EG125</f>
        <v>0</v>
      </c>
      <c r="EH175" s="148">
        <f>'Assumptions&amp;Data'!$M$121*'Assumptions&amp;Data'!$M$112*EH125</f>
        <v>0</v>
      </c>
      <c r="EI175" s="148">
        <f>'Assumptions&amp;Data'!$M$121*'Assumptions&amp;Data'!$M$112*EI125</f>
        <v>0</v>
      </c>
      <c r="EJ175" s="148">
        <f>'Assumptions&amp;Data'!$M$121*'Assumptions&amp;Data'!$M$112*EJ125</f>
        <v>0</v>
      </c>
      <c r="EK175" s="148">
        <f>'Assumptions&amp;Data'!$M$121*'Assumptions&amp;Data'!$M$112*EK125</f>
        <v>0</v>
      </c>
      <c r="EL175" s="148">
        <f>'Assumptions&amp;Data'!$M$121*'Assumptions&amp;Data'!$M$112*EL125</f>
        <v>0</v>
      </c>
      <c r="EM175" s="148">
        <f>'Assumptions&amp;Data'!$M$121*'Assumptions&amp;Data'!$M$112*EM125</f>
        <v>0</v>
      </c>
      <c r="EN175" s="148">
        <f>'Assumptions&amp;Data'!$M$121*'Assumptions&amp;Data'!$M$112*EN125</f>
        <v>0</v>
      </c>
      <c r="EO175" s="148">
        <f>'Assumptions&amp;Data'!$M$121*'Assumptions&amp;Data'!$M$112*EO125</f>
        <v>0</v>
      </c>
      <c r="EP175" s="148">
        <f>'Assumptions&amp;Data'!$M$121*'Assumptions&amp;Data'!$M$112*EP125</f>
        <v>0</v>
      </c>
      <c r="EQ175" s="148">
        <f>'Assumptions&amp;Data'!$M$121*'Assumptions&amp;Data'!$M$112*EQ125</f>
        <v>0</v>
      </c>
      <c r="ER175" s="148">
        <f>'Assumptions&amp;Data'!$M$121*'Assumptions&amp;Data'!$M$112*ER125</f>
        <v>0</v>
      </c>
      <c r="ES175" s="148">
        <f>'Assumptions&amp;Data'!$M$121*'Assumptions&amp;Data'!$M$112*ES125</f>
        <v>0</v>
      </c>
      <c r="ET175" s="148">
        <f>'Assumptions&amp;Data'!$M$121*'Assumptions&amp;Data'!$M$112*ET125</f>
        <v>0</v>
      </c>
      <c r="EU175" s="148">
        <f>'Assumptions&amp;Data'!$M$121*'Assumptions&amp;Data'!$M$112*EU125</f>
        <v>0</v>
      </c>
      <c r="EV175" s="148">
        <f>'Assumptions&amp;Data'!$M$121*'Assumptions&amp;Data'!$M$112*EV125</f>
        <v>0</v>
      </c>
      <c r="EW175" s="148">
        <f>'Assumptions&amp;Data'!$M$121*'Assumptions&amp;Data'!$M$112*EW125</f>
        <v>0</v>
      </c>
      <c r="EX175" s="148">
        <f>'Assumptions&amp;Data'!$M$121*'Assumptions&amp;Data'!$M$112*EX125</f>
        <v>0</v>
      </c>
      <c r="EY175" s="148">
        <f>'Assumptions&amp;Data'!$M$121*'Assumptions&amp;Data'!$M$112*EY125</f>
        <v>0</v>
      </c>
      <c r="EZ175" s="148">
        <f>'Assumptions&amp;Data'!$M$121*'Assumptions&amp;Data'!$M$112*EZ125</f>
        <v>0</v>
      </c>
      <c r="FA175" s="148">
        <f>'Assumptions&amp;Data'!$M$121*'Assumptions&amp;Data'!$M$112*FA125</f>
        <v>0</v>
      </c>
      <c r="FB175" s="148">
        <f>'Assumptions&amp;Data'!$M$121*'Assumptions&amp;Data'!$M$112*FB125</f>
        <v>0</v>
      </c>
      <c r="FC175" s="148">
        <f>'Assumptions&amp;Data'!$M$121*'Assumptions&amp;Data'!$M$112*FC125</f>
        <v>0</v>
      </c>
      <c r="FD175" s="148">
        <f>'Assumptions&amp;Data'!$M$121*'Assumptions&amp;Data'!$M$112*FD125</f>
        <v>0</v>
      </c>
      <c r="FE175" s="148">
        <f>'Assumptions&amp;Data'!$M$121*'Assumptions&amp;Data'!$M$112*FE125</f>
        <v>0</v>
      </c>
      <c r="FF175" s="148">
        <f>'Assumptions&amp;Data'!$M$121*'Assumptions&amp;Data'!$M$112*FF125</f>
        <v>0</v>
      </c>
      <c r="FG175" s="148">
        <f>'Assumptions&amp;Data'!$M$121*'Assumptions&amp;Data'!$M$112*FG125</f>
        <v>0</v>
      </c>
      <c r="FH175" s="148">
        <f>'Assumptions&amp;Data'!$M$121*'Assumptions&amp;Data'!$M$112*FH125</f>
        <v>0</v>
      </c>
      <c r="FI175" s="148">
        <f>'Assumptions&amp;Data'!$M$121*'Assumptions&amp;Data'!$M$112*FI125</f>
        <v>0</v>
      </c>
      <c r="FJ175" s="148">
        <f>'Assumptions&amp;Data'!$M$121*'Assumptions&amp;Data'!$M$112*FJ125</f>
        <v>0</v>
      </c>
      <c r="FK175" s="148">
        <f>'Assumptions&amp;Data'!$M$121*'Assumptions&amp;Data'!$M$112*FK125</f>
        <v>0</v>
      </c>
      <c r="FL175" s="148">
        <f>'Assumptions&amp;Data'!$M$121*'Assumptions&amp;Data'!$M$112*FL125</f>
        <v>0</v>
      </c>
      <c r="FM175" s="148">
        <f>'Assumptions&amp;Data'!$M$121*'Assumptions&amp;Data'!$M$112*FM125</f>
        <v>0</v>
      </c>
      <c r="FN175" s="148">
        <f>'Assumptions&amp;Data'!$M$121*'Assumptions&amp;Data'!$M$112*FN125</f>
        <v>0</v>
      </c>
      <c r="FO175" s="148">
        <f>'Assumptions&amp;Data'!$M$121*'Assumptions&amp;Data'!$M$112*FO125</f>
        <v>0</v>
      </c>
    </row>
    <row r="176" spans="2:171" x14ac:dyDescent="0.3">
      <c r="B176" s="7" t="s">
        <v>109</v>
      </c>
      <c r="C176" s="7" t="s">
        <v>112</v>
      </c>
      <c r="D176" s="53">
        <f t="shared" ref="D176:D177" si="260">SUM(F176:FO176)</f>
        <v>639398.5628661369</v>
      </c>
      <c r="F176" s="148">
        <f>'Assumptions&amp;Data'!$M$121*'Assumptions&amp;Data'!$M$113*F126</f>
        <v>0</v>
      </c>
      <c r="G176" s="148">
        <f>'Assumptions&amp;Data'!$M$121*'Assumptions&amp;Data'!$M$113*G126</f>
        <v>0</v>
      </c>
      <c r="H176" s="148">
        <f>'Assumptions&amp;Data'!$M$121*'Assumptions&amp;Data'!$M$113*H126</f>
        <v>0</v>
      </c>
      <c r="I176" s="148">
        <f>'Assumptions&amp;Data'!$M$121*'Assumptions&amp;Data'!$M$113*I126</f>
        <v>0</v>
      </c>
      <c r="J176" s="148">
        <f>'Assumptions&amp;Data'!$M$121*'Assumptions&amp;Data'!$M$113*J126</f>
        <v>0</v>
      </c>
      <c r="K176" s="148">
        <f>'Assumptions&amp;Data'!$M$121*'Assumptions&amp;Data'!$M$113*K126</f>
        <v>0</v>
      </c>
      <c r="L176" s="148">
        <f>'Assumptions&amp;Data'!$M$121*'Assumptions&amp;Data'!$M$113*L126</f>
        <v>0</v>
      </c>
      <c r="M176" s="148">
        <f>'Assumptions&amp;Data'!$M$121*'Assumptions&amp;Data'!$M$113*M126</f>
        <v>0</v>
      </c>
      <c r="N176" s="148">
        <f>'Assumptions&amp;Data'!$M$121*'Assumptions&amp;Data'!$M$113*N126</f>
        <v>0</v>
      </c>
      <c r="O176" s="148">
        <f>'Assumptions&amp;Data'!$M$121*'Assumptions&amp;Data'!$M$113*O126</f>
        <v>0</v>
      </c>
      <c r="P176" s="148">
        <f>'Assumptions&amp;Data'!$M$121*'Assumptions&amp;Data'!$M$113*P126</f>
        <v>0</v>
      </c>
      <c r="Q176" s="148">
        <f>'Assumptions&amp;Data'!$M$121*'Assumptions&amp;Data'!$M$113*Q126</f>
        <v>0</v>
      </c>
      <c r="R176" s="148">
        <f>'Assumptions&amp;Data'!$M$121*'Assumptions&amp;Data'!$M$113*R126</f>
        <v>0</v>
      </c>
      <c r="S176" s="148">
        <f>'Assumptions&amp;Data'!$M$121*'Assumptions&amp;Data'!$M$113*S126</f>
        <v>0</v>
      </c>
      <c r="T176" s="148">
        <f>'Assumptions&amp;Data'!$M$121*'Assumptions&amp;Data'!$M$113*T126</f>
        <v>0</v>
      </c>
      <c r="U176" s="148">
        <f>'Assumptions&amp;Data'!$M$121*'Assumptions&amp;Data'!$M$113*U126</f>
        <v>0</v>
      </c>
      <c r="V176" s="148">
        <f>'Assumptions&amp;Data'!$M$121*'Assumptions&amp;Data'!$M$113*V126</f>
        <v>0</v>
      </c>
      <c r="W176" s="148">
        <f>'Assumptions&amp;Data'!$M$121*'Assumptions&amp;Data'!$M$113*W126</f>
        <v>0</v>
      </c>
      <c r="X176" s="148">
        <f>'Assumptions&amp;Data'!$M$121*'Assumptions&amp;Data'!$M$113*X126</f>
        <v>0</v>
      </c>
      <c r="Y176" s="148">
        <f>'Assumptions&amp;Data'!$M$121*'Assumptions&amp;Data'!$M$113*Y126</f>
        <v>0</v>
      </c>
      <c r="Z176" s="148">
        <f>'Assumptions&amp;Data'!$M$121*'Assumptions&amp;Data'!$M$113*Z126</f>
        <v>15984.964071653427</v>
      </c>
      <c r="AA176" s="148">
        <f>'Assumptions&amp;Data'!$M$121*'Assumptions&amp;Data'!$M$113*AA126</f>
        <v>15984.964071653427</v>
      </c>
      <c r="AB176" s="148">
        <f>'Assumptions&amp;Data'!$M$121*'Assumptions&amp;Data'!$M$113*AB126</f>
        <v>15984.964071653427</v>
      </c>
      <c r="AC176" s="148">
        <f>'Assumptions&amp;Data'!$M$121*'Assumptions&amp;Data'!$M$113*AC126</f>
        <v>15984.964071653427</v>
      </c>
      <c r="AD176" s="148">
        <f>'Assumptions&amp;Data'!$M$121*'Assumptions&amp;Data'!$M$113*AD126</f>
        <v>15984.964071653427</v>
      </c>
      <c r="AE176" s="148">
        <f>'Assumptions&amp;Data'!$M$121*'Assumptions&amp;Data'!$M$113*AE126</f>
        <v>15984.964071653427</v>
      </c>
      <c r="AF176" s="148">
        <f>'Assumptions&amp;Data'!$M$121*'Assumptions&amp;Data'!$M$113*AF126</f>
        <v>15984.964071653427</v>
      </c>
      <c r="AG176" s="148">
        <f>'Assumptions&amp;Data'!$M$121*'Assumptions&amp;Data'!$M$113*AG126</f>
        <v>15984.964071653427</v>
      </c>
      <c r="AH176" s="148">
        <f>'Assumptions&amp;Data'!$M$121*'Assumptions&amp;Data'!$M$113*AH126</f>
        <v>15984.964071653427</v>
      </c>
      <c r="AI176" s="148">
        <f>'Assumptions&amp;Data'!$M$121*'Assumptions&amp;Data'!$M$113*AI126</f>
        <v>15984.964071653427</v>
      </c>
      <c r="AJ176" s="148">
        <f>'Assumptions&amp;Data'!$M$121*'Assumptions&amp;Data'!$M$113*AJ126</f>
        <v>15984.964071653427</v>
      </c>
      <c r="AK176" s="148">
        <f>'Assumptions&amp;Data'!$M$121*'Assumptions&amp;Data'!$M$113*AK126</f>
        <v>15984.964071653427</v>
      </c>
      <c r="AL176" s="148">
        <f>'Assumptions&amp;Data'!$M$121*'Assumptions&amp;Data'!$M$113*AL126</f>
        <v>15984.964071653427</v>
      </c>
      <c r="AM176" s="148">
        <f>'Assumptions&amp;Data'!$M$121*'Assumptions&amp;Data'!$M$113*AM126</f>
        <v>15984.964071653427</v>
      </c>
      <c r="AN176" s="148">
        <f>'Assumptions&amp;Data'!$M$121*'Assumptions&amp;Data'!$M$113*AN126</f>
        <v>19181.956885984109</v>
      </c>
      <c r="AO176" s="148">
        <f>'Assumptions&amp;Data'!$M$121*'Assumptions&amp;Data'!$M$113*AO126</f>
        <v>19181.956885984109</v>
      </c>
      <c r="AP176" s="148">
        <f>'Assumptions&amp;Data'!$M$121*'Assumptions&amp;Data'!$M$113*AP126</f>
        <v>19181.956885984109</v>
      </c>
      <c r="AQ176" s="148">
        <f>'Assumptions&amp;Data'!$M$121*'Assumptions&amp;Data'!$M$113*AQ126</f>
        <v>19181.956885984109</v>
      </c>
      <c r="AR176" s="148">
        <f>'Assumptions&amp;Data'!$M$121*'Assumptions&amp;Data'!$M$113*AR126</f>
        <v>19181.956885984109</v>
      </c>
      <c r="AS176" s="148">
        <f>'Assumptions&amp;Data'!$M$121*'Assumptions&amp;Data'!$M$113*AS126</f>
        <v>19181.956885984109</v>
      </c>
      <c r="AT176" s="148">
        <f>'Assumptions&amp;Data'!$M$121*'Assumptions&amp;Data'!$M$113*AT126</f>
        <v>19181.956885984109</v>
      </c>
      <c r="AU176" s="148">
        <f>'Assumptions&amp;Data'!$M$121*'Assumptions&amp;Data'!$M$113*AU126</f>
        <v>19181.956885984109</v>
      </c>
      <c r="AV176" s="148">
        <f>'Assumptions&amp;Data'!$M$121*'Assumptions&amp;Data'!$M$113*AV126</f>
        <v>19181.956885984109</v>
      </c>
      <c r="AW176" s="148">
        <f>'Assumptions&amp;Data'!$M$121*'Assumptions&amp;Data'!$M$113*AW126</f>
        <v>19181.956885984109</v>
      </c>
      <c r="AX176" s="148">
        <f>'Assumptions&amp;Data'!$M$121*'Assumptions&amp;Data'!$M$113*AX126</f>
        <v>19181.956885984109</v>
      </c>
      <c r="AY176" s="148">
        <f>'Assumptions&amp;Data'!$M$121*'Assumptions&amp;Data'!$M$113*AY126</f>
        <v>19181.956885984109</v>
      </c>
      <c r="AZ176" s="148">
        <f>'Assumptions&amp;Data'!$M$121*'Assumptions&amp;Data'!$M$113*AZ126</f>
        <v>19181.956885984109</v>
      </c>
      <c r="BA176" s="148">
        <f>'Assumptions&amp;Data'!$M$121*'Assumptions&amp;Data'!$M$113*BA126</f>
        <v>19181.956885984109</v>
      </c>
      <c r="BB176" s="148">
        <f>'Assumptions&amp;Data'!$M$121*'Assumptions&amp;Data'!$M$113*BB126</f>
        <v>31969.928143306854</v>
      </c>
      <c r="BC176" s="148">
        <f>'Assumptions&amp;Data'!$M$121*'Assumptions&amp;Data'!$M$113*BC126</f>
        <v>31969.928143306854</v>
      </c>
      <c r="BD176" s="148">
        <f>'Assumptions&amp;Data'!$M$121*'Assumptions&amp;Data'!$M$113*BD126</f>
        <v>31969.928143306854</v>
      </c>
      <c r="BE176" s="148">
        <f>'Assumptions&amp;Data'!$M$121*'Assumptions&amp;Data'!$M$113*BE126</f>
        <v>31969.928143306854</v>
      </c>
      <c r="BF176" s="148">
        <f>'Assumptions&amp;Data'!$M$121*'Assumptions&amp;Data'!$M$113*BF126</f>
        <v>19181.956885983771</v>
      </c>
      <c r="BG176" s="148">
        <f>'Assumptions&amp;Data'!$M$121*'Assumptions&amp;Data'!$M$113*BG126</f>
        <v>0</v>
      </c>
      <c r="BH176" s="148">
        <f>'Assumptions&amp;Data'!$M$121*'Assumptions&amp;Data'!$M$113*BH126</f>
        <v>0</v>
      </c>
      <c r="BI176" s="148">
        <f>'Assumptions&amp;Data'!$M$121*'Assumptions&amp;Data'!$M$113*BI126</f>
        <v>0</v>
      </c>
      <c r="BJ176" s="148">
        <f>'Assumptions&amp;Data'!$M$121*'Assumptions&amp;Data'!$M$113*BJ126</f>
        <v>0</v>
      </c>
      <c r="BK176" s="148">
        <f>'Assumptions&amp;Data'!$M$121*'Assumptions&amp;Data'!$M$113*BK126</f>
        <v>0</v>
      </c>
      <c r="BL176" s="148">
        <f>'Assumptions&amp;Data'!$M$121*'Assumptions&amp;Data'!$M$113*BL126</f>
        <v>0</v>
      </c>
      <c r="BM176" s="148">
        <f>'Assumptions&amp;Data'!$M$121*'Assumptions&amp;Data'!$M$113*BM126</f>
        <v>0</v>
      </c>
      <c r="BN176" s="148">
        <f>'Assumptions&amp;Data'!$M$121*'Assumptions&amp;Data'!$M$113*BN126</f>
        <v>0</v>
      </c>
      <c r="BO176" s="148">
        <f>'Assumptions&amp;Data'!$M$121*'Assumptions&amp;Data'!$M$113*BO126</f>
        <v>0</v>
      </c>
      <c r="BP176" s="148">
        <f>'Assumptions&amp;Data'!$M$121*'Assumptions&amp;Data'!$M$113*BP126</f>
        <v>0</v>
      </c>
      <c r="BQ176" s="148">
        <f>'Assumptions&amp;Data'!$M$121*'Assumptions&amp;Data'!$M$113*BQ126</f>
        <v>0</v>
      </c>
      <c r="BR176" s="148">
        <f>'Assumptions&amp;Data'!$M$121*'Assumptions&amp;Data'!$M$113*BR126</f>
        <v>0</v>
      </c>
      <c r="BS176" s="148">
        <f>'Assumptions&amp;Data'!$M$121*'Assumptions&amp;Data'!$M$113*BS126</f>
        <v>0</v>
      </c>
      <c r="BT176" s="148">
        <f>'Assumptions&amp;Data'!$M$121*'Assumptions&amp;Data'!$M$113*BT126</f>
        <v>0</v>
      </c>
      <c r="BU176" s="148">
        <f>'Assumptions&amp;Data'!$M$121*'Assumptions&amp;Data'!$M$113*BU126</f>
        <v>0</v>
      </c>
      <c r="BV176" s="148">
        <f>'Assumptions&amp;Data'!$M$121*'Assumptions&amp;Data'!$M$113*BV126</f>
        <v>0</v>
      </c>
      <c r="BW176" s="148">
        <f>'Assumptions&amp;Data'!$M$121*'Assumptions&amp;Data'!$M$113*BW126</f>
        <v>0</v>
      </c>
      <c r="BX176" s="148">
        <f>'Assumptions&amp;Data'!$M$121*'Assumptions&amp;Data'!$M$113*BX126</f>
        <v>0</v>
      </c>
      <c r="BY176" s="148">
        <f>'Assumptions&amp;Data'!$M$121*'Assumptions&amp;Data'!$M$113*BY126</f>
        <v>0</v>
      </c>
      <c r="BZ176" s="148">
        <f>'Assumptions&amp;Data'!$M$121*'Assumptions&amp;Data'!$M$113*BZ126</f>
        <v>0</v>
      </c>
      <c r="CA176" s="148">
        <f>'Assumptions&amp;Data'!$M$121*'Assumptions&amp;Data'!$M$113*CA126</f>
        <v>0</v>
      </c>
      <c r="CB176" s="148">
        <f>'Assumptions&amp;Data'!$M$121*'Assumptions&amp;Data'!$M$113*CB126</f>
        <v>0</v>
      </c>
      <c r="CC176" s="148">
        <f>'Assumptions&amp;Data'!$M$121*'Assumptions&amp;Data'!$M$113*CC126</f>
        <v>0</v>
      </c>
      <c r="CD176" s="148">
        <f>'Assumptions&amp;Data'!$M$121*'Assumptions&amp;Data'!$M$113*CD126</f>
        <v>0</v>
      </c>
      <c r="CE176" s="148">
        <f>'Assumptions&amp;Data'!$M$121*'Assumptions&amp;Data'!$M$113*CE126</f>
        <v>0</v>
      </c>
      <c r="CF176" s="148">
        <f>'Assumptions&amp;Data'!$M$121*'Assumptions&amp;Data'!$M$113*CF126</f>
        <v>0</v>
      </c>
      <c r="CG176" s="148">
        <f>'Assumptions&amp;Data'!$M$121*'Assumptions&amp;Data'!$M$113*CG126</f>
        <v>0</v>
      </c>
      <c r="CH176" s="148">
        <f>'Assumptions&amp;Data'!$M$121*'Assumptions&amp;Data'!$M$113*CH126</f>
        <v>0</v>
      </c>
      <c r="CI176" s="148">
        <f>'Assumptions&amp;Data'!$M$121*'Assumptions&amp;Data'!$M$113*CI126</f>
        <v>0</v>
      </c>
      <c r="CJ176" s="148">
        <f>'Assumptions&amp;Data'!$M$121*'Assumptions&amp;Data'!$M$113*CJ126</f>
        <v>0</v>
      </c>
      <c r="CK176" s="148">
        <f>'Assumptions&amp;Data'!$M$121*'Assumptions&amp;Data'!$M$113*CK126</f>
        <v>0</v>
      </c>
      <c r="CL176" s="148">
        <f>'Assumptions&amp;Data'!$M$121*'Assumptions&amp;Data'!$M$113*CL126</f>
        <v>0</v>
      </c>
      <c r="CM176" s="148">
        <f>'Assumptions&amp;Data'!$M$121*'Assumptions&amp;Data'!$M$113*CM126</f>
        <v>0</v>
      </c>
      <c r="CN176" s="148">
        <f>'Assumptions&amp;Data'!$M$121*'Assumptions&amp;Data'!$M$113*CN126</f>
        <v>0</v>
      </c>
      <c r="CO176" s="148">
        <f>'Assumptions&amp;Data'!$M$121*'Assumptions&amp;Data'!$M$113*CO126</f>
        <v>0</v>
      </c>
      <c r="CP176" s="148">
        <f>'Assumptions&amp;Data'!$M$121*'Assumptions&amp;Data'!$M$113*CP126</f>
        <v>0</v>
      </c>
      <c r="CQ176" s="148">
        <f>'Assumptions&amp;Data'!$M$121*'Assumptions&amp;Data'!$M$113*CQ126</f>
        <v>0</v>
      </c>
      <c r="CR176" s="148">
        <f>'Assumptions&amp;Data'!$M$121*'Assumptions&amp;Data'!$M$113*CR126</f>
        <v>0</v>
      </c>
      <c r="CS176" s="148">
        <f>'Assumptions&amp;Data'!$M$121*'Assumptions&amp;Data'!$M$113*CS126</f>
        <v>0</v>
      </c>
      <c r="CT176" s="148">
        <f>'Assumptions&amp;Data'!$M$121*'Assumptions&amp;Data'!$M$113*CT126</f>
        <v>0</v>
      </c>
      <c r="CU176" s="148">
        <f>'Assumptions&amp;Data'!$M$121*'Assumptions&amp;Data'!$M$113*CU126</f>
        <v>0</v>
      </c>
      <c r="CV176" s="148">
        <f>'Assumptions&amp;Data'!$M$121*'Assumptions&amp;Data'!$M$113*CV126</f>
        <v>0</v>
      </c>
      <c r="CW176" s="148">
        <f>'Assumptions&amp;Data'!$M$121*'Assumptions&amp;Data'!$M$113*CW126</f>
        <v>0</v>
      </c>
      <c r="CX176" s="148">
        <f>'Assumptions&amp;Data'!$M$121*'Assumptions&amp;Data'!$M$113*CX126</f>
        <v>0</v>
      </c>
      <c r="CY176" s="148">
        <f>'Assumptions&amp;Data'!$M$121*'Assumptions&amp;Data'!$M$113*CY126</f>
        <v>0</v>
      </c>
      <c r="CZ176" s="148">
        <f>'Assumptions&amp;Data'!$M$121*'Assumptions&amp;Data'!$M$113*CZ126</f>
        <v>0</v>
      </c>
      <c r="DA176" s="148">
        <f>'Assumptions&amp;Data'!$M$121*'Assumptions&amp;Data'!$M$113*DA126</f>
        <v>0</v>
      </c>
      <c r="DB176" s="148">
        <f>'Assumptions&amp;Data'!$M$121*'Assumptions&amp;Data'!$M$113*DB126</f>
        <v>0</v>
      </c>
      <c r="DC176" s="148">
        <f>'Assumptions&amp;Data'!$M$121*'Assumptions&amp;Data'!$M$113*DC126</f>
        <v>0</v>
      </c>
      <c r="DD176" s="148">
        <f>'Assumptions&amp;Data'!$M$121*'Assumptions&amp;Data'!$M$113*DD126</f>
        <v>0</v>
      </c>
      <c r="DE176" s="148">
        <f>'Assumptions&amp;Data'!$M$121*'Assumptions&amp;Data'!$M$113*DE126</f>
        <v>0</v>
      </c>
      <c r="DF176" s="148">
        <f>'Assumptions&amp;Data'!$M$121*'Assumptions&amp;Data'!$M$113*DF126</f>
        <v>0</v>
      </c>
      <c r="DG176" s="148">
        <f>'Assumptions&amp;Data'!$M$121*'Assumptions&amp;Data'!$M$113*DG126</f>
        <v>0</v>
      </c>
      <c r="DH176" s="148">
        <f>'Assumptions&amp;Data'!$M$121*'Assumptions&amp;Data'!$M$113*DH126</f>
        <v>0</v>
      </c>
      <c r="DI176" s="148">
        <f>'Assumptions&amp;Data'!$M$121*'Assumptions&amp;Data'!$M$113*DI126</f>
        <v>0</v>
      </c>
      <c r="DJ176" s="148">
        <f>'Assumptions&amp;Data'!$M$121*'Assumptions&amp;Data'!$M$113*DJ126</f>
        <v>0</v>
      </c>
      <c r="DK176" s="148">
        <f>'Assumptions&amp;Data'!$M$121*'Assumptions&amp;Data'!$M$113*DK126</f>
        <v>0</v>
      </c>
      <c r="DL176" s="148">
        <f>'Assumptions&amp;Data'!$M$121*'Assumptions&amp;Data'!$M$113*DL126</f>
        <v>0</v>
      </c>
      <c r="DM176" s="148">
        <f>'Assumptions&amp;Data'!$M$121*'Assumptions&amp;Data'!$M$113*DM126</f>
        <v>0</v>
      </c>
      <c r="DN176" s="148">
        <f>'Assumptions&amp;Data'!$M$121*'Assumptions&amp;Data'!$M$113*DN126</f>
        <v>0</v>
      </c>
      <c r="DO176" s="148">
        <f>'Assumptions&amp;Data'!$M$121*'Assumptions&amp;Data'!$M$113*DO126</f>
        <v>0</v>
      </c>
      <c r="DP176" s="148">
        <f>'Assumptions&amp;Data'!$M$121*'Assumptions&amp;Data'!$M$113*DP126</f>
        <v>0</v>
      </c>
      <c r="DQ176" s="148">
        <f>'Assumptions&amp;Data'!$M$121*'Assumptions&amp;Data'!$M$113*DQ126</f>
        <v>0</v>
      </c>
      <c r="DR176" s="148">
        <f>'Assumptions&amp;Data'!$M$121*'Assumptions&amp;Data'!$M$113*DR126</f>
        <v>0</v>
      </c>
      <c r="DS176" s="148">
        <f>'Assumptions&amp;Data'!$M$121*'Assumptions&amp;Data'!$M$113*DS126</f>
        <v>0</v>
      </c>
      <c r="DT176" s="148">
        <f>'Assumptions&amp;Data'!$M$121*'Assumptions&amp;Data'!$M$113*DT126</f>
        <v>0</v>
      </c>
      <c r="DU176" s="148">
        <f>'Assumptions&amp;Data'!$M$121*'Assumptions&amp;Data'!$M$113*DU126</f>
        <v>0</v>
      </c>
      <c r="DV176" s="148">
        <f>'Assumptions&amp;Data'!$M$121*'Assumptions&amp;Data'!$M$113*DV126</f>
        <v>0</v>
      </c>
      <c r="DW176" s="148">
        <f>'Assumptions&amp;Data'!$M$121*'Assumptions&amp;Data'!$M$113*DW126</f>
        <v>0</v>
      </c>
      <c r="DX176" s="148">
        <f>'Assumptions&amp;Data'!$M$121*'Assumptions&amp;Data'!$M$113*DX126</f>
        <v>0</v>
      </c>
      <c r="DY176" s="148">
        <f>'Assumptions&amp;Data'!$M$121*'Assumptions&amp;Data'!$M$113*DY126</f>
        <v>0</v>
      </c>
      <c r="DZ176" s="148">
        <f>'Assumptions&amp;Data'!$M$121*'Assumptions&amp;Data'!$M$113*DZ126</f>
        <v>0</v>
      </c>
      <c r="EA176" s="148">
        <f>'Assumptions&amp;Data'!$M$121*'Assumptions&amp;Data'!$M$113*EA126</f>
        <v>0</v>
      </c>
      <c r="EB176" s="148">
        <f>'Assumptions&amp;Data'!$M$121*'Assumptions&amp;Data'!$M$113*EB126</f>
        <v>0</v>
      </c>
      <c r="EC176" s="148">
        <f>'Assumptions&amp;Data'!$M$121*'Assumptions&amp;Data'!$M$113*EC126</f>
        <v>0</v>
      </c>
      <c r="ED176" s="148">
        <f>'Assumptions&amp;Data'!$M$121*'Assumptions&amp;Data'!$M$113*ED126</f>
        <v>0</v>
      </c>
      <c r="EE176" s="148">
        <f>'Assumptions&amp;Data'!$M$121*'Assumptions&amp;Data'!$M$113*EE126</f>
        <v>0</v>
      </c>
      <c r="EF176" s="148">
        <f>'Assumptions&amp;Data'!$M$121*'Assumptions&amp;Data'!$M$113*EF126</f>
        <v>0</v>
      </c>
      <c r="EG176" s="148">
        <f>'Assumptions&amp;Data'!$M$121*'Assumptions&amp;Data'!$M$113*EG126</f>
        <v>0</v>
      </c>
      <c r="EH176" s="148">
        <f>'Assumptions&amp;Data'!$M$121*'Assumptions&amp;Data'!$M$113*EH126</f>
        <v>0</v>
      </c>
      <c r="EI176" s="148">
        <f>'Assumptions&amp;Data'!$M$121*'Assumptions&amp;Data'!$M$113*EI126</f>
        <v>0</v>
      </c>
      <c r="EJ176" s="148">
        <f>'Assumptions&amp;Data'!$M$121*'Assumptions&amp;Data'!$M$113*EJ126</f>
        <v>0</v>
      </c>
      <c r="EK176" s="148">
        <f>'Assumptions&amp;Data'!$M$121*'Assumptions&amp;Data'!$M$113*EK126</f>
        <v>0</v>
      </c>
      <c r="EL176" s="148">
        <f>'Assumptions&amp;Data'!$M$121*'Assumptions&amp;Data'!$M$113*EL126</f>
        <v>0</v>
      </c>
      <c r="EM176" s="148">
        <f>'Assumptions&amp;Data'!$M$121*'Assumptions&amp;Data'!$M$113*EM126</f>
        <v>0</v>
      </c>
      <c r="EN176" s="148">
        <f>'Assumptions&amp;Data'!$M$121*'Assumptions&amp;Data'!$M$113*EN126</f>
        <v>0</v>
      </c>
      <c r="EO176" s="148">
        <f>'Assumptions&amp;Data'!$M$121*'Assumptions&amp;Data'!$M$113*EO126</f>
        <v>0</v>
      </c>
      <c r="EP176" s="148">
        <f>'Assumptions&amp;Data'!$M$121*'Assumptions&amp;Data'!$M$113*EP126</f>
        <v>0</v>
      </c>
      <c r="EQ176" s="148">
        <f>'Assumptions&amp;Data'!$M$121*'Assumptions&amp;Data'!$M$113*EQ126</f>
        <v>0</v>
      </c>
      <c r="ER176" s="148">
        <f>'Assumptions&amp;Data'!$M$121*'Assumptions&amp;Data'!$M$113*ER126</f>
        <v>0</v>
      </c>
      <c r="ES176" s="148">
        <f>'Assumptions&amp;Data'!$M$121*'Assumptions&amp;Data'!$M$113*ES126</f>
        <v>0</v>
      </c>
      <c r="ET176" s="148">
        <f>'Assumptions&amp;Data'!$M$121*'Assumptions&amp;Data'!$M$113*ET126</f>
        <v>0</v>
      </c>
      <c r="EU176" s="148">
        <f>'Assumptions&amp;Data'!$M$121*'Assumptions&amp;Data'!$M$113*EU126</f>
        <v>0</v>
      </c>
      <c r="EV176" s="148">
        <f>'Assumptions&amp;Data'!$M$121*'Assumptions&amp;Data'!$M$113*EV126</f>
        <v>0</v>
      </c>
      <c r="EW176" s="148">
        <f>'Assumptions&amp;Data'!$M$121*'Assumptions&amp;Data'!$M$113*EW126</f>
        <v>0</v>
      </c>
      <c r="EX176" s="148">
        <f>'Assumptions&amp;Data'!$M$121*'Assumptions&amp;Data'!$M$113*EX126</f>
        <v>0</v>
      </c>
      <c r="EY176" s="148">
        <f>'Assumptions&amp;Data'!$M$121*'Assumptions&amp;Data'!$M$113*EY126</f>
        <v>0</v>
      </c>
      <c r="EZ176" s="148">
        <f>'Assumptions&amp;Data'!$M$121*'Assumptions&amp;Data'!$M$113*EZ126</f>
        <v>0</v>
      </c>
      <c r="FA176" s="148">
        <f>'Assumptions&amp;Data'!$M$121*'Assumptions&amp;Data'!$M$113*FA126</f>
        <v>0</v>
      </c>
      <c r="FB176" s="148">
        <f>'Assumptions&amp;Data'!$M$121*'Assumptions&amp;Data'!$M$113*FB126</f>
        <v>0</v>
      </c>
      <c r="FC176" s="148">
        <f>'Assumptions&amp;Data'!$M$121*'Assumptions&amp;Data'!$M$113*FC126</f>
        <v>0</v>
      </c>
      <c r="FD176" s="148">
        <f>'Assumptions&amp;Data'!$M$121*'Assumptions&amp;Data'!$M$113*FD126</f>
        <v>0</v>
      </c>
      <c r="FE176" s="148">
        <f>'Assumptions&amp;Data'!$M$121*'Assumptions&amp;Data'!$M$113*FE126</f>
        <v>0</v>
      </c>
      <c r="FF176" s="148">
        <f>'Assumptions&amp;Data'!$M$121*'Assumptions&amp;Data'!$M$113*FF126</f>
        <v>0</v>
      </c>
      <c r="FG176" s="148">
        <f>'Assumptions&amp;Data'!$M$121*'Assumptions&amp;Data'!$M$113*FG126</f>
        <v>0</v>
      </c>
      <c r="FH176" s="148">
        <f>'Assumptions&amp;Data'!$M$121*'Assumptions&amp;Data'!$M$113*FH126</f>
        <v>0</v>
      </c>
      <c r="FI176" s="148">
        <f>'Assumptions&amp;Data'!$M$121*'Assumptions&amp;Data'!$M$113*FI126</f>
        <v>0</v>
      </c>
      <c r="FJ176" s="148">
        <f>'Assumptions&amp;Data'!$M$121*'Assumptions&amp;Data'!$M$113*FJ126</f>
        <v>0</v>
      </c>
      <c r="FK176" s="148">
        <f>'Assumptions&amp;Data'!$M$121*'Assumptions&amp;Data'!$M$113*FK126</f>
        <v>0</v>
      </c>
      <c r="FL176" s="148">
        <f>'Assumptions&amp;Data'!$M$121*'Assumptions&amp;Data'!$M$113*FL126</f>
        <v>0</v>
      </c>
      <c r="FM176" s="148">
        <f>'Assumptions&amp;Data'!$M$121*'Assumptions&amp;Data'!$M$113*FM126</f>
        <v>0</v>
      </c>
      <c r="FN176" s="148">
        <f>'Assumptions&amp;Data'!$M$121*'Assumptions&amp;Data'!$M$113*FN126</f>
        <v>0</v>
      </c>
      <c r="FO176" s="148">
        <f>'Assumptions&amp;Data'!$M$121*'Assumptions&amp;Data'!$M$113*FO126</f>
        <v>0</v>
      </c>
    </row>
    <row r="177" spans="1:171" x14ac:dyDescent="0.3">
      <c r="B177" s="7" t="s">
        <v>110</v>
      </c>
      <c r="C177" s="7" t="s">
        <v>112</v>
      </c>
      <c r="D177" s="53">
        <f t="shared" si="260"/>
        <v>959097.84429920476</v>
      </c>
      <c r="F177" s="148">
        <f>'Assumptions&amp;Data'!$M$121*'Assumptions&amp;Data'!$M$114*F127</f>
        <v>0</v>
      </c>
      <c r="G177" s="148">
        <f>'Assumptions&amp;Data'!$M$121*'Assumptions&amp;Data'!$M$114*G127</f>
        <v>0</v>
      </c>
      <c r="H177" s="148">
        <f>'Assumptions&amp;Data'!$M$121*'Assumptions&amp;Data'!$M$114*H127</f>
        <v>0</v>
      </c>
      <c r="I177" s="148">
        <f>'Assumptions&amp;Data'!$M$121*'Assumptions&amp;Data'!$M$114*I127</f>
        <v>0</v>
      </c>
      <c r="J177" s="148">
        <f>'Assumptions&amp;Data'!$M$121*'Assumptions&amp;Data'!$M$114*J127</f>
        <v>0</v>
      </c>
      <c r="K177" s="148">
        <f>'Assumptions&amp;Data'!$M$121*'Assumptions&amp;Data'!$M$114*K127</f>
        <v>0</v>
      </c>
      <c r="L177" s="148">
        <f>'Assumptions&amp;Data'!$M$121*'Assumptions&amp;Data'!$M$114*L127</f>
        <v>0</v>
      </c>
      <c r="M177" s="148">
        <f>'Assumptions&amp;Data'!$M$121*'Assumptions&amp;Data'!$M$114*M127</f>
        <v>0</v>
      </c>
      <c r="N177" s="148">
        <f>'Assumptions&amp;Data'!$M$121*'Assumptions&amp;Data'!$M$114*N127</f>
        <v>0</v>
      </c>
      <c r="O177" s="148">
        <f>'Assumptions&amp;Data'!$M$121*'Assumptions&amp;Data'!$M$114*O127</f>
        <v>0</v>
      </c>
      <c r="P177" s="148">
        <f>'Assumptions&amp;Data'!$M$121*'Assumptions&amp;Data'!$M$114*P127</f>
        <v>0</v>
      </c>
      <c r="Q177" s="148">
        <f>'Assumptions&amp;Data'!$M$121*'Assumptions&amp;Data'!$M$114*Q127</f>
        <v>0</v>
      </c>
      <c r="R177" s="148">
        <f>'Assumptions&amp;Data'!$M$121*'Assumptions&amp;Data'!$M$114*R127</f>
        <v>0</v>
      </c>
      <c r="S177" s="148">
        <f>'Assumptions&amp;Data'!$M$121*'Assumptions&amp;Data'!$M$114*S127</f>
        <v>0</v>
      </c>
      <c r="T177" s="148">
        <f>'Assumptions&amp;Data'!$M$121*'Assumptions&amp;Data'!$M$114*T127</f>
        <v>0</v>
      </c>
      <c r="U177" s="148">
        <f>'Assumptions&amp;Data'!$M$121*'Assumptions&amp;Data'!$M$114*U127</f>
        <v>0</v>
      </c>
      <c r="V177" s="148">
        <f>'Assumptions&amp;Data'!$M$121*'Assumptions&amp;Data'!$M$114*V127</f>
        <v>0</v>
      </c>
      <c r="W177" s="148">
        <f>'Assumptions&amp;Data'!$M$121*'Assumptions&amp;Data'!$M$114*W127</f>
        <v>0</v>
      </c>
      <c r="X177" s="148">
        <f>'Assumptions&amp;Data'!$M$121*'Assumptions&amp;Data'!$M$114*X127</f>
        <v>0</v>
      </c>
      <c r="Y177" s="148">
        <f>'Assumptions&amp;Data'!$M$121*'Assumptions&amp;Data'!$M$114*Y127</f>
        <v>0</v>
      </c>
      <c r="Z177" s="148">
        <f>'Assumptions&amp;Data'!$M$121*'Assumptions&amp;Data'!$M$114*Z127</f>
        <v>0</v>
      </c>
      <c r="AA177" s="148">
        <f>'Assumptions&amp;Data'!$M$121*'Assumptions&amp;Data'!$M$114*AA127</f>
        <v>0</v>
      </c>
      <c r="AB177" s="148">
        <f>'Assumptions&amp;Data'!$M$121*'Assumptions&amp;Data'!$M$114*AB127</f>
        <v>0</v>
      </c>
      <c r="AC177" s="148">
        <f>'Assumptions&amp;Data'!$M$121*'Assumptions&amp;Data'!$M$114*AC127</f>
        <v>0</v>
      </c>
      <c r="AD177" s="148">
        <f>'Assumptions&amp;Data'!$M$121*'Assumptions&amp;Data'!$M$114*AD127</f>
        <v>0</v>
      </c>
      <c r="AE177" s="148">
        <f>'Assumptions&amp;Data'!$M$121*'Assumptions&amp;Data'!$M$114*AE127</f>
        <v>0</v>
      </c>
      <c r="AF177" s="148">
        <f>'Assumptions&amp;Data'!$M$121*'Assumptions&amp;Data'!$M$114*AF127</f>
        <v>0</v>
      </c>
      <c r="AG177" s="148">
        <f>'Assumptions&amp;Data'!$M$121*'Assumptions&amp;Data'!$M$114*AG127</f>
        <v>0</v>
      </c>
      <c r="AH177" s="148">
        <f>'Assumptions&amp;Data'!$M$121*'Assumptions&amp;Data'!$M$114*AH127</f>
        <v>0</v>
      </c>
      <c r="AI177" s="148">
        <f>'Assumptions&amp;Data'!$M$121*'Assumptions&amp;Data'!$M$114*AI127</f>
        <v>0</v>
      </c>
      <c r="AJ177" s="148">
        <f>'Assumptions&amp;Data'!$M$121*'Assumptions&amp;Data'!$M$114*AJ127</f>
        <v>0</v>
      </c>
      <c r="AK177" s="148">
        <f>'Assumptions&amp;Data'!$M$121*'Assumptions&amp;Data'!$M$114*AK127</f>
        <v>0</v>
      </c>
      <c r="AL177" s="148">
        <f>'Assumptions&amp;Data'!$M$121*'Assumptions&amp;Data'!$M$114*AL127</f>
        <v>23977.446107480137</v>
      </c>
      <c r="AM177" s="148">
        <f>'Assumptions&amp;Data'!$M$121*'Assumptions&amp;Data'!$M$114*AM127</f>
        <v>23977.446107480137</v>
      </c>
      <c r="AN177" s="148">
        <f>'Assumptions&amp;Data'!$M$121*'Assumptions&amp;Data'!$M$114*AN127</f>
        <v>23977.446107480137</v>
      </c>
      <c r="AO177" s="148">
        <f>'Assumptions&amp;Data'!$M$121*'Assumptions&amp;Data'!$M$114*AO127</f>
        <v>23977.446107480137</v>
      </c>
      <c r="AP177" s="148">
        <f>'Assumptions&amp;Data'!$M$121*'Assumptions&amp;Data'!$M$114*AP127</f>
        <v>23977.446107480137</v>
      </c>
      <c r="AQ177" s="148">
        <f>'Assumptions&amp;Data'!$M$121*'Assumptions&amp;Data'!$M$114*AQ127</f>
        <v>23977.446107480137</v>
      </c>
      <c r="AR177" s="148">
        <f>'Assumptions&amp;Data'!$M$121*'Assumptions&amp;Data'!$M$114*AR127</f>
        <v>23977.446107480137</v>
      </c>
      <c r="AS177" s="148">
        <f>'Assumptions&amp;Data'!$M$121*'Assumptions&amp;Data'!$M$114*AS127</f>
        <v>23977.446107480137</v>
      </c>
      <c r="AT177" s="148">
        <f>'Assumptions&amp;Data'!$M$121*'Assumptions&amp;Data'!$M$114*AT127</f>
        <v>23977.446107480137</v>
      </c>
      <c r="AU177" s="148">
        <f>'Assumptions&amp;Data'!$M$121*'Assumptions&amp;Data'!$M$114*AU127</f>
        <v>23977.446107480137</v>
      </c>
      <c r="AV177" s="148">
        <f>'Assumptions&amp;Data'!$M$121*'Assumptions&amp;Data'!$M$114*AV127</f>
        <v>23977.446107480137</v>
      </c>
      <c r="AW177" s="148">
        <f>'Assumptions&amp;Data'!$M$121*'Assumptions&amp;Data'!$M$114*AW127</f>
        <v>23977.446107480137</v>
      </c>
      <c r="AX177" s="148">
        <f>'Assumptions&amp;Data'!$M$121*'Assumptions&amp;Data'!$M$114*AX127</f>
        <v>23977.446107480137</v>
      </c>
      <c r="AY177" s="148">
        <f>'Assumptions&amp;Data'!$M$121*'Assumptions&amp;Data'!$M$114*AY127</f>
        <v>23977.446107480137</v>
      </c>
      <c r="AZ177" s="148">
        <f>'Assumptions&amp;Data'!$M$121*'Assumptions&amp;Data'!$M$114*AZ127</f>
        <v>23977.446107480137</v>
      </c>
      <c r="BA177" s="148">
        <f>'Assumptions&amp;Data'!$M$121*'Assumptions&amp;Data'!$M$114*BA127</f>
        <v>23977.446107480137</v>
      </c>
      <c r="BB177" s="148">
        <f>'Assumptions&amp;Data'!$M$121*'Assumptions&amp;Data'!$M$114*BB127</f>
        <v>23977.446107480137</v>
      </c>
      <c r="BC177" s="148">
        <f>'Assumptions&amp;Data'!$M$121*'Assumptions&amp;Data'!$M$114*BC127</f>
        <v>23977.446107480137</v>
      </c>
      <c r="BD177" s="148">
        <f>'Assumptions&amp;Data'!$M$121*'Assumptions&amp;Data'!$M$114*BD127</f>
        <v>23977.446107480137</v>
      </c>
      <c r="BE177" s="148">
        <f>'Assumptions&amp;Data'!$M$121*'Assumptions&amp;Data'!$M$114*BE127</f>
        <v>23977.446107480137</v>
      </c>
      <c r="BF177" s="148">
        <f>'Assumptions&amp;Data'!$M$121*'Assumptions&amp;Data'!$M$114*BF127</f>
        <v>23977.446107480137</v>
      </c>
      <c r="BG177" s="148">
        <f>'Assumptions&amp;Data'!$M$121*'Assumptions&amp;Data'!$M$114*BG127</f>
        <v>23977.446107480137</v>
      </c>
      <c r="BH177" s="148">
        <f>'Assumptions&amp;Data'!$M$121*'Assumptions&amp;Data'!$M$114*BH127</f>
        <v>23977.446107480137</v>
      </c>
      <c r="BI177" s="148">
        <f>'Assumptions&amp;Data'!$M$121*'Assumptions&amp;Data'!$M$114*BI127</f>
        <v>23977.446107480137</v>
      </c>
      <c r="BJ177" s="148">
        <f>'Assumptions&amp;Data'!$M$121*'Assumptions&amp;Data'!$M$114*BJ127</f>
        <v>28772.93532897616</v>
      </c>
      <c r="BK177" s="148">
        <f>'Assumptions&amp;Data'!$M$121*'Assumptions&amp;Data'!$M$114*BK127</f>
        <v>28772.93532897616</v>
      </c>
      <c r="BL177" s="148">
        <f>'Assumptions&amp;Data'!$M$121*'Assumptions&amp;Data'!$M$114*BL127</f>
        <v>28772.93532897616</v>
      </c>
      <c r="BM177" s="148">
        <f>'Assumptions&amp;Data'!$M$121*'Assumptions&amp;Data'!$M$114*BM127</f>
        <v>28772.93532897616</v>
      </c>
      <c r="BN177" s="148">
        <f>'Assumptions&amp;Data'!$M$121*'Assumptions&amp;Data'!$M$114*BN127</f>
        <v>28772.93532897616</v>
      </c>
      <c r="BO177" s="148">
        <f>'Assumptions&amp;Data'!$M$121*'Assumptions&amp;Data'!$M$114*BO127</f>
        <v>28772.93532897616</v>
      </c>
      <c r="BP177" s="148">
        <f>'Assumptions&amp;Data'!$M$121*'Assumptions&amp;Data'!$M$114*BP127</f>
        <v>28772.93532897616</v>
      </c>
      <c r="BQ177" s="148">
        <f>'Assumptions&amp;Data'!$M$121*'Assumptions&amp;Data'!$M$114*BQ127</f>
        <v>28772.93532897616</v>
      </c>
      <c r="BR177" s="148">
        <f>'Assumptions&amp;Data'!$M$121*'Assumptions&amp;Data'!$M$114*BR127</f>
        <v>28772.93532897616</v>
      </c>
      <c r="BS177" s="148">
        <f>'Assumptions&amp;Data'!$M$121*'Assumptions&amp;Data'!$M$114*BS127</f>
        <v>28772.93532897616</v>
      </c>
      <c r="BT177" s="148">
        <f>'Assumptions&amp;Data'!$M$121*'Assumptions&amp;Data'!$M$114*BT127</f>
        <v>28772.93532897616</v>
      </c>
      <c r="BU177" s="148">
        <f>'Assumptions&amp;Data'!$M$121*'Assumptions&amp;Data'!$M$114*BU127</f>
        <v>28772.93532897616</v>
      </c>
      <c r="BV177" s="148">
        <f>'Assumptions&amp;Data'!$M$121*'Assumptions&amp;Data'!$M$114*BV127</f>
        <v>38363.913771967716</v>
      </c>
      <c r="BW177" s="148">
        <f>'Assumptions&amp;Data'!$M$121*'Assumptions&amp;Data'!$M$114*BW127</f>
        <v>0</v>
      </c>
      <c r="BX177" s="148">
        <f>'Assumptions&amp;Data'!$M$121*'Assumptions&amp;Data'!$M$114*BX127</f>
        <v>0</v>
      </c>
      <c r="BY177" s="148">
        <f>'Assumptions&amp;Data'!$M$121*'Assumptions&amp;Data'!$M$114*BY127</f>
        <v>0</v>
      </c>
      <c r="BZ177" s="148">
        <f>'Assumptions&amp;Data'!$M$121*'Assumptions&amp;Data'!$M$114*BZ127</f>
        <v>0</v>
      </c>
      <c r="CA177" s="148">
        <f>'Assumptions&amp;Data'!$M$121*'Assumptions&amp;Data'!$M$114*CA127</f>
        <v>0</v>
      </c>
      <c r="CB177" s="148">
        <f>'Assumptions&amp;Data'!$M$121*'Assumptions&amp;Data'!$M$114*CB127</f>
        <v>0</v>
      </c>
      <c r="CC177" s="148">
        <f>'Assumptions&amp;Data'!$M$121*'Assumptions&amp;Data'!$M$114*CC127</f>
        <v>0</v>
      </c>
      <c r="CD177" s="148">
        <f>'Assumptions&amp;Data'!$M$121*'Assumptions&amp;Data'!$M$114*CD127</f>
        <v>0</v>
      </c>
      <c r="CE177" s="148">
        <f>'Assumptions&amp;Data'!$M$121*'Assumptions&amp;Data'!$M$114*CE127</f>
        <v>0</v>
      </c>
      <c r="CF177" s="148">
        <f>'Assumptions&amp;Data'!$M$121*'Assumptions&amp;Data'!$M$114*CF127</f>
        <v>0</v>
      </c>
      <c r="CG177" s="148">
        <f>'Assumptions&amp;Data'!$M$121*'Assumptions&amp;Data'!$M$114*CG127</f>
        <v>0</v>
      </c>
      <c r="CH177" s="148">
        <f>'Assumptions&amp;Data'!$M$121*'Assumptions&amp;Data'!$M$114*CH127</f>
        <v>0</v>
      </c>
      <c r="CI177" s="148">
        <f>'Assumptions&amp;Data'!$M$121*'Assumptions&amp;Data'!$M$114*CI127</f>
        <v>0</v>
      </c>
      <c r="CJ177" s="148">
        <f>'Assumptions&amp;Data'!$M$121*'Assumptions&amp;Data'!$M$114*CJ127</f>
        <v>0</v>
      </c>
      <c r="CK177" s="148">
        <f>'Assumptions&amp;Data'!$M$121*'Assumptions&amp;Data'!$M$114*CK127</f>
        <v>0</v>
      </c>
      <c r="CL177" s="148">
        <f>'Assumptions&amp;Data'!$M$121*'Assumptions&amp;Data'!$M$114*CL127</f>
        <v>0</v>
      </c>
      <c r="CM177" s="148">
        <f>'Assumptions&amp;Data'!$M$121*'Assumptions&amp;Data'!$M$114*CM127</f>
        <v>0</v>
      </c>
      <c r="CN177" s="148">
        <f>'Assumptions&amp;Data'!$M$121*'Assumptions&amp;Data'!$M$114*CN127</f>
        <v>0</v>
      </c>
      <c r="CO177" s="148">
        <f>'Assumptions&amp;Data'!$M$121*'Assumptions&amp;Data'!$M$114*CO127</f>
        <v>0</v>
      </c>
      <c r="CP177" s="148">
        <f>'Assumptions&amp;Data'!$M$121*'Assumptions&amp;Data'!$M$114*CP127</f>
        <v>0</v>
      </c>
      <c r="CQ177" s="148">
        <f>'Assumptions&amp;Data'!$M$121*'Assumptions&amp;Data'!$M$114*CQ127</f>
        <v>0</v>
      </c>
      <c r="CR177" s="148">
        <f>'Assumptions&amp;Data'!$M$121*'Assumptions&amp;Data'!$M$114*CR127</f>
        <v>0</v>
      </c>
      <c r="CS177" s="148">
        <f>'Assumptions&amp;Data'!$M$121*'Assumptions&amp;Data'!$M$114*CS127</f>
        <v>0</v>
      </c>
      <c r="CT177" s="148">
        <f>'Assumptions&amp;Data'!$M$121*'Assumptions&amp;Data'!$M$114*CT127</f>
        <v>0</v>
      </c>
      <c r="CU177" s="148">
        <f>'Assumptions&amp;Data'!$M$121*'Assumptions&amp;Data'!$M$114*CU127</f>
        <v>0</v>
      </c>
      <c r="CV177" s="148">
        <f>'Assumptions&amp;Data'!$M$121*'Assumptions&amp;Data'!$M$114*CV127</f>
        <v>0</v>
      </c>
      <c r="CW177" s="148">
        <f>'Assumptions&amp;Data'!$M$121*'Assumptions&amp;Data'!$M$114*CW127</f>
        <v>0</v>
      </c>
      <c r="CX177" s="148">
        <f>'Assumptions&amp;Data'!$M$121*'Assumptions&amp;Data'!$M$114*CX127</f>
        <v>0</v>
      </c>
      <c r="CY177" s="148">
        <f>'Assumptions&amp;Data'!$M$121*'Assumptions&amp;Data'!$M$114*CY127</f>
        <v>0</v>
      </c>
      <c r="CZ177" s="148">
        <f>'Assumptions&amp;Data'!$M$121*'Assumptions&amp;Data'!$M$114*CZ127</f>
        <v>0</v>
      </c>
      <c r="DA177" s="148">
        <f>'Assumptions&amp;Data'!$M$121*'Assumptions&amp;Data'!$M$114*DA127</f>
        <v>0</v>
      </c>
      <c r="DB177" s="148">
        <f>'Assumptions&amp;Data'!$M$121*'Assumptions&amp;Data'!$M$114*DB127</f>
        <v>0</v>
      </c>
      <c r="DC177" s="148">
        <f>'Assumptions&amp;Data'!$M$121*'Assumptions&amp;Data'!$M$114*DC127</f>
        <v>0</v>
      </c>
      <c r="DD177" s="148">
        <f>'Assumptions&amp;Data'!$M$121*'Assumptions&amp;Data'!$M$114*DD127</f>
        <v>0</v>
      </c>
      <c r="DE177" s="148">
        <f>'Assumptions&amp;Data'!$M$121*'Assumptions&amp;Data'!$M$114*DE127</f>
        <v>0</v>
      </c>
      <c r="DF177" s="148">
        <f>'Assumptions&amp;Data'!$M$121*'Assumptions&amp;Data'!$M$114*DF127</f>
        <v>0</v>
      </c>
      <c r="DG177" s="148">
        <f>'Assumptions&amp;Data'!$M$121*'Assumptions&amp;Data'!$M$114*DG127</f>
        <v>0</v>
      </c>
      <c r="DH177" s="148">
        <f>'Assumptions&amp;Data'!$M$121*'Assumptions&amp;Data'!$M$114*DH127</f>
        <v>0</v>
      </c>
      <c r="DI177" s="148">
        <f>'Assumptions&amp;Data'!$M$121*'Assumptions&amp;Data'!$M$114*DI127</f>
        <v>0</v>
      </c>
      <c r="DJ177" s="148">
        <f>'Assumptions&amp;Data'!$M$121*'Assumptions&amp;Data'!$M$114*DJ127</f>
        <v>0</v>
      </c>
      <c r="DK177" s="148">
        <f>'Assumptions&amp;Data'!$M$121*'Assumptions&amp;Data'!$M$114*DK127</f>
        <v>0</v>
      </c>
      <c r="DL177" s="148">
        <f>'Assumptions&amp;Data'!$M$121*'Assumptions&amp;Data'!$M$114*DL127</f>
        <v>0</v>
      </c>
      <c r="DM177" s="148">
        <f>'Assumptions&amp;Data'!$M$121*'Assumptions&amp;Data'!$M$114*DM127</f>
        <v>0</v>
      </c>
      <c r="DN177" s="148">
        <f>'Assumptions&amp;Data'!$M$121*'Assumptions&amp;Data'!$M$114*DN127</f>
        <v>0</v>
      </c>
      <c r="DO177" s="148">
        <f>'Assumptions&amp;Data'!$M$121*'Assumptions&amp;Data'!$M$114*DO127</f>
        <v>0</v>
      </c>
      <c r="DP177" s="148">
        <f>'Assumptions&amp;Data'!$M$121*'Assumptions&amp;Data'!$M$114*DP127</f>
        <v>0</v>
      </c>
      <c r="DQ177" s="148">
        <f>'Assumptions&amp;Data'!$M$121*'Assumptions&amp;Data'!$M$114*DQ127</f>
        <v>0</v>
      </c>
      <c r="DR177" s="148">
        <f>'Assumptions&amp;Data'!$M$121*'Assumptions&amp;Data'!$M$114*DR127</f>
        <v>0</v>
      </c>
      <c r="DS177" s="148">
        <f>'Assumptions&amp;Data'!$M$121*'Assumptions&amp;Data'!$M$114*DS127</f>
        <v>0</v>
      </c>
      <c r="DT177" s="148">
        <f>'Assumptions&amp;Data'!$M$121*'Assumptions&amp;Data'!$M$114*DT127</f>
        <v>0</v>
      </c>
      <c r="DU177" s="148">
        <f>'Assumptions&amp;Data'!$M$121*'Assumptions&amp;Data'!$M$114*DU127</f>
        <v>0</v>
      </c>
      <c r="DV177" s="148">
        <f>'Assumptions&amp;Data'!$M$121*'Assumptions&amp;Data'!$M$114*DV127</f>
        <v>0</v>
      </c>
      <c r="DW177" s="148">
        <f>'Assumptions&amp;Data'!$M$121*'Assumptions&amp;Data'!$M$114*DW127</f>
        <v>0</v>
      </c>
      <c r="DX177" s="148">
        <f>'Assumptions&amp;Data'!$M$121*'Assumptions&amp;Data'!$M$114*DX127</f>
        <v>0</v>
      </c>
      <c r="DY177" s="148">
        <f>'Assumptions&amp;Data'!$M$121*'Assumptions&amp;Data'!$M$114*DY127</f>
        <v>0</v>
      </c>
      <c r="DZ177" s="148">
        <f>'Assumptions&amp;Data'!$M$121*'Assumptions&amp;Data'!$M$114*DZ127</f>
        <v>0</v>
      </c>
      <c r="EA177" s="148">
        <f>'Assumptions&amp;Data'!$M$121*'Assumptions&amp;Data'!$M$114*EA127</f>
        <v>0</v>
      </c>
      <c r="EB177" s="148">
        <f>'Assumptions&amp;Data'!$M$121*'Assumptions&amp;Data'!$M$114*EB127</f>
        <v>0</v>
      </c>
      <c r="EC177" s="148">
        <f>'Assumptions&amp;Data'!$M$121*'Assumptions&amp;Data'!$M$114*EC127</f>
        <v>0</v>
      </c>
      <c r="ED177" s="148">
        <f>'Assumptions&amp;Data'!$M$121*'Assumptions&amp;Data'!$M$114*ED127</f>
        <v>0</v>
      </c>
      <c r="EE177" s="148">
        <f>'Assumptions&amp;Data'!$M$121*'Assumptions&amp;Data'!$M$114*EE127</f>
        <v>0</v>
      </c>
      <c r="EF177" s="148">
        <f>'Assumptions&amp;Data'!$M$121*'Assumptions&amp;Data'!$M$114*EF127</f>
        <v>0</v>
      </c>
      <c r="EG177" s="148">
        <f>'Assumptions&amp;Data'!$M$121*'Assumptions&amp;Data'!$M$114*EG127</f>
        <v>0</v>
      </c>
      <c r="EH177" s="148">
        <f>'Assumptions&amp;Data'!$M$121*'Assumptions&amp;Data'!$M$114*EH127</f>
        <v>0</v>
      </c>
      <c r="EI177" s="148">
        <f>'Assumptions&amp;Data'!$M$121*'Assumptions&amp;Data'!$M$114*EI127</f>
        <v>0</v>
      </c>
      <c r="EJ177" s="148">
        <f>'Assumptions&amp;Data'!$M$121*'Assumptions&amp;Data'!$M$114*EJ127</f>
        <v>0</v>
      </c>
      <c r="EK177" s="148">
        <f>'Assumptions&amp;Data'!$M$121*'Assumptions&amp;Data'!$M$114*EK127</f>
        <v>0</v>
      </c>
      <c r="EL177" s="148">
        <f>'Assumptions&amp;Data'!$M$121*'Assumptions&amp;Data'!$M$114*EL127</f>
        <v>0</v>
      </c>
      <c r="EM177" s="148">
        <f>'Assumptions&amp;Data'!$M$121*'Assumptions&amp;Data'!$M$114*EM127</f>
        <v>0</v>
      </c>
      <c r="EN177" s="148">
        <f>'Assumptions&amp;Data'!$M$121*'Assumptions&amp;Data'!$M$114*EN127</f>
        <v>0</v>
      </c>
      <c r="EO177" s="148">
        <f>'Assumptions&amp;Data'!$M$121*'Assumptions&amp;Data'!$M$114*EO127</f>
        <v>0</v>
      </c>
      <c r="EP177" s="148">
        <f>'Assumptions&amp;Data'!$M$121*'Assumptions&amp;Data'!$M$114*EP127</f>
        <v>0</v>
      </c>
      <c r="EQ177" s="148">
        <f>'Assumptions&amp;Data'!$M$121*'Assumptions&amp;Data'!$M$114*EQ127</f>
        <v>0</v>
      </c>
      <c r="ER177" s="148">
        <f>'Assumptions&amp;Data'!$M$121*'Assumptions&amp;Data'!$M$114*ER127</f>
        <v>0</v>
      </c>
      <c r="ES177" s="148">
        <f>'Assumptions&amp;Data'!$M$121*'Assumptions&amp;Data'!$M$114*ES127</f>
        <v>0</v>
      </c>
      <c r="ET177" s="148">
        <f>'Assumptions&amp;Data'!$M$121*'Assumptions&amp;Data'!$M$114*ET127</f>
        <v>0</v>
      </c>
      <c r="EU177" s="148">
        <f>'Assumptions&amp;Data'!$M$121*'Assumptions&amp;Data'!$M$114*EU127</f>
        <v>0</v>
      </c>
      <c r="EV177" s="148">
        <f>'Assumptions&amp;Data'!$M$121*'Assumptions&amp;Data'!$M$114*EV127</f>
        <v>0</v>
      </c>
      <c r="EW177" s="148">
        <f>'Assumptions&amp;Data'!$M$121*'Assumptions&amp;Data'!$M$114*EW127</f>
        <v>0</v>
      </c>
      <c r="EX177" s="148">
        <f>'Assumptions&amp;Data'!$M$121*'Assumptions&amp;Data'!$M$114*EX127</f>
        <v>0</v>
      </c>
      <c r="EY177" s="148">
        <f>'Assumptions&amp;Data'!$M$121*'Assumptions&amp;Data'!$M$114*EY127</f>
        <v>0</v>
      </c>
      <c r="EZ177" s="148">
        <f>'Assumptions&amp;Data'!$M$121*'Assumptions&amp;Data'!$M$114*EZ127</f>
        <v>0</v>
      </c>
      <c r="FA177" s="148">
        <f>'Assumptions&amp;Data'!$M$121*'Assumptions&amp;Data'!$M$114*FA127</f>
        <v>0</v>
      </c>
      <c r="FB177" s="148">
        <f>'Assumptions&amp;Data'!$M$121*'Assumptions&amp;Data'!$M$114*FB127</f>
        <v>0</v>
      </c>
      <c r="FC177" s="148">
        <f>'Assumptions&amp;Data'!$M$121*'Assumptions&amp;Data'!$M$114*FC127</f>
        <v>0</v>
      </c>
      <c r="FD177" s="148">
        <f>'Assumptions&amp;Data'!$M$121*'Assumptions&amp;Data'!$M$114*FD127</f>
        <v>0</v>
      </c>
      <c r="FE177" s="148">
        <f>'Assumptions&amp;Data'!$M$121*'Assumptions&amp;Data'!$M$114*FE127</f>
        <v>0</v>
      </c>
      <c r="FF177" s="148">
        <f>'Assumptions&amp;Data'!$M$121*'Assumptions&amp;Data'!$M$114*FF127</f>
        <v>0</v>
      </c>
      <c r="FG177" s="148">
        <f>'Assumptions&amp;Data'!$M$121*'Assumptions&amp;Data'!$M$114*FG127</f>
        <v>0</v>
      </c>
      <c r="FH177" s="148">
        <f>'Assumptions&amp;Data'!$M$121*'Assumptions&amp;Data'!$M$114*FH127</f>
        <v>0</v>
      </c>
      <c r="FI177" s="148">
        <f>'Assumptions&amp;Data'!$M$121*'Assumptions&amp;Data'!$M$114*FI127</f>
        <v>0</v>
      </c>
      <c r="FJ177" s="148">
        <f>'Assumptions&amp;Data'!$M$121*'Assumptions&amp;Data'!$M$114*FJ127</f>
        <v>0</v>
      </c>
      <c r="FK177" s="148">
        <f>'Assumptions&amp;Data'!$M$121*'Assumptions&amp;Data'!$M$114*FK127</f>
        <v>0</v>
      </c>
      <c r="FL177" s="148">
        <f>'Assumptions&amp;Data'!$M$121*'Assumptions&amp;Data'!$M$114*FL127</f>
        <v>0</v>
      </c>
      <c r="FM177" s="148">
        <f>'Assumptions&amp;Data'!$M$121*'Assumptions&amp;Data'!$M$114*FM127</f>
        <v>0</v>
      </c>
      <c r="FN177" s="148">
        <f>'Assumptions&amp;Data'!$M$121*'Assumptions&amp;Data'!$M$114*FN127</f>
        <v>0</v>
      </c>
      <c r="FO177" s="148">
        <f>'Assumptions&amp;Data'!$M$121*'Assumptions&amp;Data'!$M$114*FO127</f>
        <v>0</v>
      </c>
    </row>
    <row r="179" spans="1:171" customFormat="1" x14ac:dyDescent="0.3">
      <c r="A179" s="42"/>
      <c r="B179" s="43" t="s">
        <v>242</v>
      </c>
      <c r="C179" s="42"/>
      <c r="D179" s="42"/>
      <c r="E179" s="42"/>
      <c r="F179" s="158">
        <f t="shared" ref="F179:AK179" si="261">F1</f>
        <v>45748</v>
      </c>
      <c r="G179" s="158">
        <f t="shared" si="261"/>
        <v>45808</v>
      </c>
      <c r="H179" s="158">
        <f t="shared" si="261"/>
        <v>45838</v>
      </c>
      <c r="I179" s="158">
        <f t="shared" si="261"/>
        <v>45869</v>
      </c>
      <c r="J179" s="158">
        <f t="shared" si="261"/>
        <v>45900</v>
      </c>
      <c r="K179" s="158">
        <f t="shared" si="261"/>
        <v>45930</v>
      </c>
      <c r="L179" s="158">
        <f t="shared" si="261"/>
        <v>45961</v>
      </c>
      <c r="M179" s="158">
        <f t="shared" si="261"/>
        <v>45991</v>
      </c>
      <c r="N179" s="158">
        <f t="shared" si="261"/>
        <v>46022</v>
      </c>
      <c r="O179" s="158">
        <f t="shared" si="261"/>
        <v>46053</v>
      </c>
      <c r="P179" s="158">
        <f t="shared" si="261"/>
        <v>46081</v>
      </c>
      <c r="Q179" s="158">
        <f t="shared" si="261"/>
        <v>46112</v>
      </c>
      <c r="R179" s="158">
        <f t="shared" si="261"/>
        <v>46142</v>
      </c>
      <c r="S179" s="158">
        <f t="shared" si="261"/>
        <v>46173</v>
      </c>
      <c r="T179" s="158">
        <f t="shared" si="261"/>
        <v>46203</v>
      </c>
      <c r="U179" s="158">
        <f t="shared" si="261"/>
        <v>46234</v>
      </c>
      <c r="V179" s="158">
        <f t="shared" si="261"/>
        <v>46265</v>
      </c>
      <c r="W179" s="158">
        <f t="shared" si="261"/>
        <v>46295</v>
      </c>
      <c r="X179" s="158">
        <f t="shared" si="261"/>
        <v>46326</v>
      </c>
      <c r="Y179" s="158">
        <f t="shared" si="261"/>
        <v>46356</v>
      </c>
      <c r="Z179" s="158">
        <f t="shared" si="261"/>
        <v>46387</v>
      </c>
      <c r="AA179" s="158">
        <f t="shared" si="261"/>
        <v>46418</v>
      </c>
      <c r="AB179" s="158">
        <f t="shared" si="261"/>
        <v>46446</v>
      </c>
      <c r="AC179" s="158">
        <f t="shared" si="261"/>
        <v>46477</v>
      </c>
      <c r="AD179" s="158">
        <f t="shared" si="261"/>
        <v>46507</v>
      </c>
      <c r="AE179" s="158">
        <f t="shared" si="261"/>
        <v>46538</v>
      </c>
      <c r="AF179" s="158">
        <f t="shared" si="261"/>
        <v>46568</v>
      </c>
      <c r="AG179" s="158">
        <f t="shared" si="261"/>
        <v>46599</v>
      </c>
      <c r="AH179" s="158">
        <f t="shared" si="261"/>
        <v>46630</v>
      </c>
      <c r="AI179" s="158">
        <f t="shared" si="261"/>
        <v>46660</v>
      </c>
      <c r="AJ179" s="158">
        <f t="shared" si="261"/>
        <v>46691</v>
      </c>
      <c r="AK179" s="158">
        <f t="shared" si="261"/>
        <v>46721</v>
      </c>
      <c r="AL179" s="158">
        <f t="shared" ref="AL179:BQ179" si="262">AL1</f>
        <v>46752</v>
      </c>
      <c r="AM179" s="158">
        <f t="shared" si="262"/>
        <v>46783</v>
      </c>
      <c r="AN179" s="158">
        <f t="shared" si="262"/>
        <v>46812</v>
      </c>
      <c r="AO179" s="158">
        <f t="shared" si="262"/>
        <v>46843</v>
      </c>
      <c r="AP179" s="158">
        <f t="shared" si="262"/>
        <v>46873</v>
      </c>
      <c r="AQ179" s="158">
        <f t="shared" si="262"/>
        <v>46904</v>
      </c>
      <c r="AR179" s="158">
        <f t="shared" si="262"/>
        <v>46934</v>
      </c>
      <c r="AS179" s="158">
        <f t="shared" si="262"/>
        <v>46965</v>
      </c>
      <c r="AT179" s="158">
        <f t="shared" si="262"/>
        <v>46996</v>
      </c>
      <c r="AU179" s="158">
        <f t="shared" si="262"/>
        <v>47026</v>
      </c>
      <c r="AV179" s="158">
        <f t="shared" si="262"/>
        <v>47057</v>
      </c>
      <c r="AW179" s="158">
        <f t="shared" si="262"/>
        <v>47087</v>
      </c>
      <c r="AX179" s="158">
        <f t="shared" si="262"/>
        <v>47118</v>
      </c>
      <c r="AY179" s="158">
        <f t="shared" si="262"/>
        <v>47149</v>
      </c>
      <c r="AZ179" s="158">
        <f t="shared" si="262"/>
        <v>47177</v>
      </c>
      <c r="BA179" s="158">
        <f t="shared" si="262"/>
        <v>47208</v>
      </c>
      <c r="BB179" s="158">
        <f t="shared" si="262"/>
        <v>47238</v>
      </c>
      <c r="BC179" s="158">
        <f t="shared" si="262"/>
        <v>47269</v>
      </c>
      <c r="BD179" s="158">
        <f t="shared" si="262"/>
        <v>47299</v>
      </c>
      <c r="BE179" s="158">
        <f t="shared" si="262"/>
        <v>47330</v>
      </c>
      <c r="BF179" s="158">
        <f t="shared" si="262"/>
        <v>47361</v>
      </c>
      <c r="BG179" s="158">
        <f t="shared" si="262"/>
        <v>47391</v>
      </c>
      <c r="BH179" s="158">
        <f t="shared" si="262"/>
        <v>47422</v>
      </c>
      <c r="BI179" s="158">
        <f t="shared" si="262"/>
        <v>47452</v>
      </c>
      <c r="BJ179" s="158">
        <f t="shared" si="262"/>
        <v>47483</v>
      </c>
      <c r="BK179" s="158">
        <f t="shared" si="262"/>
        <v>47514</v>
      </c>
      <c r="BL179" s="158">
        <f t="shared" si="262"/>
        <v>47542</v>
      </c>
      <c r="BM179" s="158">
        <f t="shared" si="262"/>
        <v>47573</v>
      </c>
      <c r="BN179" s="158">
        <f t="shared" si="262"/>
        <v>47603</v>
      </c>
      <c r="BO179" s="158">
        <f t="shared" si="262"/>
        <v>47634</v>
      </c>
      <c r="BP179" s="158">
        <f t="shared" si="262"/>
        <v>47664</v>
      </c>
      <c r="BQ179" s="158">
        <f t="shared" si="262"/>
        <v>47695</v>
      </c>
      <c r="BR179" s="158">
        <f t="shared" ref="BR179:CW179" si="263">BR1</f>
        <v>47726</v>
      </c>
      <c r="BS179" s="158">
        <f t="shared" si="263"/>
        <v>47756</v>
      </c>
      <c r="BT179" s="158">
        <f t="shared" si="263"/>
        <v>47787</v>
      </c>
      <c r="BU179" s="158">
        <f t="shared" si="263"/>
        <v>47817</v>
      </c>
      <c r="BV179" s="158">
        <f t="shared" si="263"/>
        <v>47848</v>
      </c>
      <c r="BW179" s="158">
        <f t="shared" si="263"/>
        <v>47879</v>
      </c>
      <c r="BX179" s="158">
        <f t="shared" si="263"/>
        <v>47907</v>
      </c>
      <c r="BY179" s="158">
        <f t="shared" si="263"/>
        <v>47938</v>
      </c>
      <c r="BZ179" s="158">
        <f t="shared" si="263"/>
        <v>47968</v>
      </c>
      <c r="CA179" s="158">
        <f t="shared" si="263"/>
        <v>47999</v>
      </c>
      <c r="CB179" s="158">
        <f t="shared" si="263"/>
        <v>48029</v>
      </c>
      <c r="CC179" s="158">
        <f t="shared" si="263"/>
        <v>48060</v>
      </c>
      <c r="CD179" s="158">
        <f t="shared" si="263"/>
        <v>48091</v>
      </c>
      <c r="CE179" s="158">
        <f t="shared" si="263"/>
        <v>48121</v>
      </c>
      <c r="CF179" s="158">
        <f t="shared" si="263"/>
        <v>48152</v>
      </c>
      <c r="CG179" s="158">
        <f t="shared" si="263"/>
        <v>48182</v>
      </c>
      <c r="CH179" s="158">
        <f t="shared" si="263"/>
        <v>48213</v>
      </c>
      <c r="CI179" s="158">
        <f t="shared" si="263"/>
        <v>48244</v>
      </c>
      <c r="CJ179" s="158">
        <f t="shared" si="263"/>
        <v>48273</v>
      </c>
      <c r="CK179" s="158">
        <f t="shared" si="263"/>
        <v>48304</v>
      </c>
      <c r="CL179" s="158">
        <f t="shared" si="263"/>
        <v>48334</v>
      </c>
      <c r="CM179" s="158">
        <f t="shared" si="263"/>
        <v>48365</v>
      </c>
      <c r="CN179" s="158">
        <f t="shared" si="263"/>
        <v>48395</v>
      </c>
      <c r="CO179" s="158">
        <f t="shared" si="263"/>
        <v>48426</v>
      </c>
      <c r="CP179" s="158">
        <f t="shared" si="263"/>
        <v>48457</v>
      </c>
      <c r="CQ179" s="158">
        <f t="shared" si="263"/>
        <v>48487</v>
      </c>
      <c r="CR179" s="158">
        <f t="shared" si="263"/>
        <v>48518</v>
      </c>
      <c r="CS179" s="158">
        <f t="shared" si="263"/>
        <v>48548</v>
      </c>
      <c r="CT179" s="158">
        <f t="shared" si="263"/>
        <v>48579</v>
      </c>
      <c r="CU179" s="158">
        <f t="shared" si="263"/>
        <v>48610</v>
      </c>
      <c r="CV179" s="158">
        <f t="shared" si="263"/>
        <v>48638</v>
      </c>
      <c r="CW179" s="158">
        <f t="shared" si="263"/>
        <v>48669</v>
      </c>
      <c r="CX179" s="158">
        <f t="shared" ref="CX179:EC179" si="264">CX1</f>
        <v>48699</v>
      </c>
      <c r="CY179" s="158">
        <f t="shared" si="264"/>
        <v>48730</v>
      </c>
      <c r="CZ179" s="158">
        <f t="shared" si="264"/>
        <v>48760</v>
      </c>
      <c r="DA179" s="158">
        <f t="shared" si="264"/>
        <v>48791</v>
      </c>
      <c r="DB179" s="158">
        <f t="shared" si="264"/>
        <v>48822</v>
      </c>
      <c r="DC179" s="158">
        <f t="shared" si="264"/>
        <v>48852</v>
      </c>
      <c r="DD179" s="158">
        <f t="shared" si="264"/>
        <v>48883</v>
      </c>
      <c r="DE179" s="158">
        <f t="shared" si="264"/>
        <v>48913</v>
      </c>
      <c r="DF179" s="158">
        <f t="shared" si="264"/>
        <v>48944</v>
      </c>
      <c r="DG179" s="158">
        <f t="shared" si="264"/>
        <v>48975</v>
      </c>
      <c r="DH179" s="158">
        <f t="shared" si="264"/>
        <v>49003</v>
      </c>
      <c r="DI179" s="158">
        <f t="shared" si="264"/>
        <v>49034</v>
      </c>
      <c r="DJ179" s="158">
        <f t="shared" si="264"/>
        <v>49064</v>
      </c>
      <c r="DK179" s="158">
        <f t="shared" si="264"/>
        <v>49095</v>
      </c>
      <c r="DL179" s="158">
        <f t="shared" si="264"/>
        <v>49125</v>
      </c>
      <c r="DM179" s="158">
        <f t="shared" si="264"/>
        <v>49156</v>
      </c>
      <c r="DN179" s="158">
        <f t="shared" si="264"/>
        <v>49187</v>
      </c>
      <c r="DO179" s="158">
        <f t="shared" si="264"/>
        <v>49217</v>
      </c>
      <c r="DP179" s="158">
        <f t="shared" si="264"/>
        <v>49248</v>
      </c>
      <c r="DQ179" s="158">
        <f t="shared" si="264"/>
        <v>49278</v>
      </c>
      <c r="DR179" s="158">
        <f t="shared" si="264"/>
        <v>49309</v>
      </c>
      <c r="DS179" s="158">
        <f t="shared" si="264"/>
        <v>49340</v>
      </c>
      <c r="DT179" s="158">
        <f t="shared" si="264"/>
        <v>49368</v>
      </c>
      <c r="DU179" s="158">
        <f t="shared" si="264"/>
        <v>49399</v>
      </c>
      <c r="DV179" s="158">
        <f t="shared" si="264"/>
        <v>49429</v>
      </c>
      <c r="DW179" s="158">
        <f t="shared" si="264"/>
        <v>49460</v>
      </c>
      <c r="DX179" s="158">
        <f t="shared" si="264"/>
        <v>49490</v>
      </c>
      <c r="DY179" s="158">
        <f t="shared" si="264"/>
        <v>49521</v>
      </c>
      <c r="DZ179" s="158">
        <f t="shared" si="264"/>
        <v>49552</v>
      </c>
      <c r="EA179" s="158">
        <f t="shared" si="264"/>
        <v>49582</v>
      </c>
      <c r="EB179" s="158">
        <f t="shared" si="264"/>
        <v>49613</v>
      </c>
      <c r="EC179" s="158">
        <f t="shared" si="264"/>
        <v>49643</v>
      </c>
      <c r="ED179" s="158">
        <f t="shared" ref="ED179:FI179" si="265">ED1</f>
        <v>49674</v>
      </c>
      <c r="EE179" s="158">
        <f t="shared" si="265"/>
        <v>49705</v>
      </c>
      <c r="EF179" s="158">
        <f t="shared" si="265"/>
        <v>49734</v>
      </c>
      <c r="EG179" s="158">
        <f t="shared" si="265"/>
        <v>49765</v>
      </c>
      <c r="EH179" s="158">
        <f t="shared" si="265"/>
        <v>49795</v>
      </c>
      <c r="EI179" s="158">
        <f t="shared" si="265"/>
        <v>49826</v>
      </c>
      <c r="EJ179" s="158">
        <f t="shared" si="265"/>
        <v>49856</v>
      </c>
      <c r="EK179" s="158">
        <f t="shared" si="265"/>
        <v>49887</v>
      </c>
      <c r="EL179" s="158">
        <f t="shared" si="265"/>
        <v>49918</v>
      </c>
      <c r="EM179" s="158">
        <f t="shared" si="265"/>
        <v>49948</v>
      </c>
      <c r="EN179" s="158">
        <f t="shared" si="265"/>
        <v>49979</v>
      </c>
      <c r="EO179" s="158">
        <f t="shared" si="265"/>
        <v>50009</v>
      </c>
      <c r="EP179" s="158">
        <f t="shared" si="265"/>
        <v>50040</v>
      </c>
      <c r="EQ179" s="158">
        <f t="shared" si="265"/>
        <v>50071</v>
      </c>
      <c r="ER179" s="158">
        <f t="shared" si="265"/>
        <v>50099</v>
      </c>
      <c r="ES179" s="158">
        <f t="shared" si="265"/>
        <v>50130</v>
      </c>
      <c r="ET179" s="158">
        <f t="shared" si="265"/>
        <v>50160</v>
      </c>
      <c r="EU179" s="158">
        <f t="shared" si="265"/>
        <v>50191</v>
      </c>
      <c r="EV179" s="158">
        <f t="shared" si="265"/>
        <v>50221</v>
      </c>
      <c r="EW179" s="158">
        <f t="shared" si="265"/>
        <v>50252</v>
      </c>
      <c r="EX179" s="158">
        <f t="shared" si="265"/>
        <v>50283</v>
      </c>
      <c r="EY179" s="158">
        <f t="shared" si="265"/>
        <v>50313</v>
      </c>
      <c r="EZ179" s="158">
        <f t="shared" si="265"/>
        <v>50344</v>
      </c>
      <c r="FA179" s="158">
        <f t="shared" si="265"/>
        <v>50374</v>
      </c>
      <c r="FB179" s="158">
        <f t="shared" si="265"/>
        <v>50405</v>
      </c>
      <c r="FC179" s="158">
        <f t="shared" si="265"/>
        <v>50436</v>
      </c>
      <c r="FD179" s="158">
        <f t="shared" si="265"/>
        <v>50464</v>
      </c>
      <c r="FE179" s="158">
        <f t="shared" si="265"/>
        <v>50495</v>
      </c>
      <c r="FF179" s="158">
        <f t="shared" si="265"/>
        <v>50525</v>
      </c>
      <c r="FG179" s="158">
        <f t="shared" si="265"/>
        <v>50556</v>
      </c>
      <c r="FH179" s="158">
        <f t="shared" si="265"/>
        <v>50586</v>
      </c>
      <c r="FI179" s="158">
        <f t="shared" si="265"/>
        <v>50617</v>
      </c>
      <c r="FJ179" s="158">
        <f t="shared" ref="FJ179:FO179" si="266">FJ1</f>
        <v>50648</v>
      </c>
      <c r="FK179" s="158">
        <f t="shared" si="266"/>
        <v>50678</v>
      </c>
      <c r="FL179" s="158">
        <f t="shared" si="266"/>
        <v>50709</v>
      </c>
      <c r="FM179" s="158">
        <f t="shared" si="266"/>
        <v>50739</v>
      </c>
      <c r="FN179" s="158">
        <f t="shared" si="266"/>
        <v>50770</v>
      </c>
      <c r="FO179" s="158">
        <f t="shared" si="266"/>
        <v>50801</v>
      </c>
    </row>
    <row r="181" spans="1:171" x14ac:dyDescent="0.3">
      <c r="B181" s="57" t="s">
        <v>64</v>
      </c>
      <c r="C181" s="57" t="s">
        <v>112</v>
      </c>
      <c r="D181" s="166">
        <f>SUM(F181:FO181)</f>
        <v>2631854.9610345927</v>
      </c>
      <c r="E181" s="146"/>
      <c r="F181" s="166">
        <f>SUM(F182:F184)</f>
        <v>0</v>
      </c>
      <c r="G181" s="166">
        <f t="shared" ref="G181:BR181" si="267">SUM(G182:G184)</f>
        <v>0</v>
      </c>
      <c r="H181" s="166">
        <f t="shared" si="267"/>
        <v>0</v>
      </c>
      <c r="I181" s="166">
        <f t="shared" si="267"/>
        <v>0</v>
      </c>
      <c r="J181" s="166">
        <f t="shared" si="267"/>
        <v>0</v>
      </c>
      <c r="K181" s="166">
        <f t="shared" si="267"/>
        <v>0</v>
      </c>
      <c r="L181" s="166">
        <f t="shared" si="267"/>
        <v>0</v>
      </c>
      <c r="M181" s="166">
        <f t="shared" si="267"/>
        <v>0</v>
      </c>
      <c r="N181" s="166">
        <f t="shared" si="267"/>
        <v>16449.093506466212</v>
      </c>
      <c r="O181" s="166">
        <f t="shared" si="267"/>
        <v>16449.093506466212</v>
      </c>
      <c r="P181" s="166">
        <f t="shared" si="267"/>
        <v>16449.093506466212</v>
      </c>
      <c r="Q181" s="166">
        <f t="shared" si="267"/>
        <v>16449.093506466212</v>
      </c>
      <c r="R181" s="166">
        <f t="shared" si="267"/>
        <v>16449.093506466212</v>
      </c>
      <c r="S181" s="166">
        <f t="shared" si="267"/>
        <v>16449.093506466212</v>
      </c>
      <c r="T181" s="166">
        <f t="shared" si="267"/>
        <v>16449.093506466212</v>
      </c>
      <c r="U181" s="166">
        <f t="shared" si="267"/>
        <v>16449.093506466212</v>
      </c>
      <c r="V181" s="166">
        <f t="shared" si="267"/>
        <v>16449.093506466212</v>
      </c>
      <c r="W181" s="166">
        <f t="shared" si="267"/>
        <v>16449.093506466212</v>
      </c>
      <c r="X181" s="166">
        <f t="shared" si="267"/>
        <v>16449.093506466212</v>
      </c>
      <c r="Y181" s="166">
        <f t="shared" si="267"/>
        <v>16449.093506466212</v>
      </c>
      <c r="Z181" s="166">
        <f t="shared" si="267"/>
        <v>36188.005714225663</v>
      </c>
      <c r="AA181" s="166">
        <f t="shared" si="267"/>
        <v>36188.005714225663</v>
      </c>
      <c r="AB181" s="166">
        <f t="shared" si="267"/>
        <v>39477.824415518902</v>
      </c>
      <c r="AC181" s="166">
        <f t="shared" si="267"/>
        <v>39477.824415518902</v>
      </c>
      <c r="AD181" s="166">
        <f t="shared" si="267"/>
        <v>39477.824415518902</v>
      </c>
      <c r="AE181" s="166">
        <f t="shared" si="267"/>
        <v>39477.824415518902</v>
      </c>
      <c r="AF181" s="166">
        <f t="shared" si="267"/>
        <v>39477.824415518902</v>
      </c>
      <c r="AG181" s="166">
        <f t="shared" si="267"/>
        <v>39477.824415518902</v>
      </c>
      <c r="AH181" s="166">
        <f t="shared" si="267"/>
        <v>39477.824415518902</v>
      </c>
      <c r="AI181" s="166">
        <f t="shared" si="267"/>
        <v>39477.824415518902</v>
      </c>
      <c r="AJ181" s="166">
        <f t="shared" si="267"/>
        <v>39477.824415518902</v>
      </c>
      <c r="AK181" s="166">
        <f t="shared" si="267"/>
        <v>39477.824415518902</v>
      </c>
      <c r="AL181" s="166">
        <f t="shared" si="267"/>
        <v>69086.192727158079</v>
      </c>
      <c r="AM181" s="166">
        <f t="shared" si="267"/>
        <v>69086.192727158079</v>
      </c>
      <c r="AN181" s="166">
        <f t="shared" si="267"/>
        <v>73033.975168709963</v>
      </c>
      <c r="AO181" s="166">
        <f t="shared" si="267"/>
        <v>73033.975168709963</v>
      </c>
      <c r="AP181" s="166">
        <f t="shared" si="267"/>
        <v>86193.24997388295</v>
      </c>
      <c r="AQ181" s="166">
        <f t="shared" si="267"/>
        <v>86193.24997388295</v>
      </c>
      <c r="AR181" s="166">
        <f t="shared" si="267"/>
        <v>86193.24997388295</v>
      </c>
      <c r="AS181" s="166">
        <f t="shared" si="267"/>
        <v>86193.24997388295</v>
      </c>
      <c r="AT181" s="166">
        <f t="shared" si="267"/>
        <v>73033.975168709629</v>
      </c>
      <c r="AU181" s="166">
        <f t="shared" si="267"/>
        <v>53295.062960950519</v>
      </c>
      <c r="AV181" s="166">
        <f t="shared" si="267"/>
        <v>53295.062960950519</v>
      </c>
      <c r="AW181" s="166">
        <f t="shared" si="267"/>
        <v>53295.062960950519</v>
      </c>
      <c r="AX181" s="166">
        <f t="shared" si="267"/>
        <v>53295.062960950519</v>
      </c>
      <c r="AY181" s="166">
        <f t="shared" si="267"/>
        <v>53295.062960950519</v>
      </c>
      <c r="AZ181" s="166">
        <f t="shared" si="267"/>
        <v>53295.062960950519</v>
      </c>
      <c r="BA181" s="166">
        <f t="shared" si="267"/>
        <v>53295.062960950519</v>
      </c>
      <c r="BB181" s="166">
        <f t="shared" si="267"/>
        <v>69086.192727158079</v>
      </c>
      <c r="BC181" s="166">
        <f t="shared" si="267"/>
        <v>69086.192727158079</v>
      </c>
      <c r="BD181" s="166">
        <f t="shared" si="267"/>
        <v>69086.192727158079</v>
      </c>
      <c r="BE181" s="166">
        <f t="shared" si="267"/>
        <v>69086.192727158079</v>
      </c>
      <c r="BF181" s="166">
        <f t="shared" si="267"/>
        <v>53295.062960950105</v>
      </c>
      <c r="BG181" s="166">
        <f t="shared" si="267"/>
        <v>29608.368311639177</v>
      </c>
      <c r="BH181" s="166">
        <f t="shared" si="267"/>
        <v>29608.368311639177</v>
      </c>
      <c r="BI181" s="166">
        <f t="shared" si="267"/>
        <v>29608.368311639177</v>
      </c>
      <c r="BJ181" s="166">
        <f t="shared" si="267"/>
        <v>35530.041973967003</v>
      </c>
      <c r="BK181" s="166">
        <f t="shared" si="267"/>
        <v>35530.041973967003</v>
      </c>
      <c r="BL181" s="166">
        <f t="shared" si="267"/>
        <v>35530.041973967003</v>
      </c>
      <c r="BM181" s="166">
        <f t="shared" si="267"/>
        <v>35530.041973967003</v>
      </c>
      <c r="BN181" s="166">
        <f t="shared" si="267"/>
        <v>35530.041973967003</v>
      </c>
      <c r="BO181" s="166">
        <f t="shared" si="267"/>
        <v>35530.041973967003</v>
      </c>
      <c r="BP181" s="166">
        <f t="shared" si="267"/>
        <v>35530.041973967003</v>
      </c>
      <c r="BQ181" s="166">
        <f t="shared" si="267"/>
        <v>35530.041973967003</v>
      </c>
      <c r="BR181" s="166">
        <f t="shared" si="267"/>
        <v>35530.041973967003</v>
      </c>
      <c r="BS181" s="166">
        <f t="shared" ref="BS181:ED181" si="268">SUM(BS182:BS184)</f>
        <v>35530.041973967003</v>
      </c>
      <c r="BT181" s="166">
        <f t="shared" si="268"/>
        <v>35530.041973967003</v>
      </c>
      <c r="BU181" s="166">
        <f t="shared" si="268"/>
        <v>35530.041973967003</v>
      </c>
      <c r="BV181" s="166">
        <f t="shared" si="268"/>
        <v>47373.38929862206</v>
      </c>
      <c r="BW181" s="166">
        <f t="shared" si="268"/>
        <v>0</v>
      </c>
      <c r="BX181" s="166">
        <f t="shared" si="268"/>
        <v>0</v>
      </c>
      <c r="BY181" s="166">
        <f t="shared" si="268"/>
        <v>0</v>
      </c>
      <c r="BZ181" s="166">
        <f t="shared" si="268"/>
        <v>0</v>
      </c>
      <c r="CA181" s="166">
        <f t="shared" si="268"/>
        <v>0</v>
      </c>
      <c r="CB181" s="166">
        <f t="shared" si="268"/>
        <v>0</v>
      </c>
      <c r="CC181" s="166">
        <f t="shared" si="268"/>
        <v>0</v>
      </c>
      <c r="CD181" s="166">
        <f t="shared" si="268"/>
        <v>0</v>
      </c>
      <c r="CE181" s="166">
        <f t="shared" si="268"/>
        <v>0</v>
      </c>
      <c r="CF181" s="166">
        <f t="shared" si="268"/>
        <v>0</v>
      </c>
      <c r="CG181" s="166">
        <f t="shared" si="268"/>
        <v>0</v>
      </c>
      <c r="CH181" s="166">
        <f t="shared" si="268"/>
        <v>0</v>
      </c>
      <c r="CI181" s="166">
        <f t="shared" si="268"/>
        <v>0</v>
      </c>
      <c r="CJ181" s="166">
        <f t="shared" si="268"/>
        <v>0</v>
      </c>
      <c r="CK181" s="166">
        <f t="shared" si="268"/>
        <v>0</v>
      </c>
      <c r="CL181" s="166">
        <f t="shared" si="268"/>
        <v>0</v>
      </c>
      <c r="CM181" s="166">
        <f t="shared" si="268"/>
        <v>0</v>
      </c>
      <c r="CN181" s="166">
        <f t="shared" si="268"/>
        <v>0</v>
      </c>
      <c r="CO181" s="166">
        <f t="shared" si="268"/>
        <v>0</v>
      </c>
      <c r="CP181" s="166">
        <f t="shared" si="268"/>
        <v>0</v>
      </c>
      <c r="CQ181" s="166">
        <f t="shared" si="268"/>
        <v>0</v>
      </c>
      <c r="CR181" s="166">
        <f t="shared" si="268"/>
        <v>0</v>
      </c>
      <c r="CS181" s="166">
        <f t="shared" si="268"/>
        <v>0</v>
      </c>
      <c r="CT181" s="166">
        <f t="shared" si="268"/>
        <v>0</v>
      </c>
      <c r="CU181" s="166">
        <f t="shared" si="268"/>
        <v>0</v>
      </c>
      <c r="CV181" s="166">
        <f t="shared" si="268"/>
        <v>0</v>
      </c>
      <c r="CW181" s="166">
        <f t="shared" si="268"/>
        <v>0</v>
      </c>
      <c r="CX181" s="166">
        <f t="shared" si="268"/>
        <v>0</v>
      </c>
      <c r="CY181" s="166">
        <f t="shared" si="268"/>
        <v>0</v>
      </c>
      <c r="CZ181" s="166">
        <f t="shared" si="268"/>
        <v>0</v>
      </c>
      <c r="DA181" s="166">
        <f t="shared" si="268"/>
        <v>0</v>
      </c>
      <c r="DB181" s="166">
        <f t="shared" si="268"/>
        <v>0</v>
      </c>
      <c r="DC181" s="166">
        <f t="shared" si="268"/>
        <v>0</v>
      </c>
      <c r="DD181" s="166">
        <f t="shared" si="268"/>
        <v>0</v>
      </c>
      <c r="DE181" s="166">
        <f t="shared" si="268"/>
        <v>0</v>
      </c>
      <c r="DF181" s="166">
        <f t="shared" si="268"/>
        <v>0</v>
      </c>
      <c r="DG181" s="166">
        <f t="shared" si="268"/>
        <v>0</v>
      </c>
      <c r="DH181" s="166">
        <f t="shared" si="268"/>
        <v>0</v>
      </c>
      <c r="DI181" s="166">
        <f t="shared" si="268"/>
        <v>0</v>
      </c>
      <c r="DJ181" s="166">
        <f t="shared" si="268"/>
        <v>0</v>
      </c>
      <c r="DK181" s="166">
        <f t="shared" si="268"/>
        <v>0</v>
      </c>
      <c r="DL181" s="166">
        <f t="shared" si="268"/>
        <v>0</v>
      </c>
      <c r="DM181" s="166">
        <f t="shared" si="268"/>
        <v>0</v>
      </c>
      <c r="DN181" s="166">
        <f t="shared" si="268"/>
        <v>0</v>
      </c>
      <c r="DO181" s="166">
        <f t="shared" si="268"/>
        <v>0</v>
      </c>
      <c r="DP181" s="166">
        <f t="shared" si="268"/>
        <v>0</v>
      </c>
      <c r="DQ181" s="166">
        <f t="shared" si="268"/>
        <v>0</v>
      </c>
      <c r="DR181" s="166">
        <f t="shared" si="268"/>
        <v>0</v>
      </c>
      <c r="DS181" s="166">
        <f t="shared" si="268"/>
        <v>0</v>
      </c>
      <c r="DT181" s="166">
        <f t="shared" si="268"/>
        <v>0</v>
      </c>
      <c r="DU181" s="166">
        <f t="shared" si="268"/>
        <v>0</v>
      </c>
      <c r="DV181" s="166">
        <f t="shared" si="268"/>
        <v>0</v>
      </c>
      <c r="DW181" s="166">
        <f t="shared" si="268"/>
        <v>0</v>
      </c>
      <c r="DX181" s="166">
        <f t="shared" si="268"/>
        <v>0</v>
      </c>
      <c r="DY181" s="166">
        <f t="shared" si="268"/>
        <v>0</v>
      </c>
      <c r="DZ181" s="166">
        <f t="shared" si="268"/>
        <v>0</v>
      </c>
      <c r="EA181" s="166">
        <f t="shared" si="268"/>
        <v>0</v>
      </c>
      <c r="EB181" s="166">
        <f t="shared" si="268"/>
        <v>0</v>
      </c>
      <c r="EC181" s="166">
        <f t="shared" si="268"/>
        <v>0</v>
      </c>
      <c r="ED181" s="166">
        <f t="shared" si="268"/>
        <v>0</v>
      </c>
      <c r="EE181" s="166">
        <f t="shared" ref="EE181:FO181" si="269">SUM(EE182:EE184)</f>
        <v>0</v>
      </c>
      <c r="EF181" s="166">
        <f t="shared" si="269"/>
        <v>0</v>
      </c>
      <c r="EG181" s="166">
        <f t="shared" si="269"/>
        <v>0</v>
      </c>
      <c r="EH181" s="166">
        <f t="shared" si="269"/>
        <v>0</v>
      </c>
      <c r="EI181" s="166">
        <f t="shared" si="269"/>
        <v>0</v>
      </c>
      <c r="EJ181" s="166">
        <f t="shared" si="269"/>
        <v>0</v>
      </c>
      <c r="EK181" s="166">
        <f t="shared" si="269"/>
        <v>0</v>
      </c>
      <c r="EL181" s="166">
        <f t="shared" si="269"/>
        <v>0</v>
      </c>
      <c r="EM181" s="166">
        <f t="shared" si="269"/>
        <v>0</v>
      </c>
      <c r="EN181" s="166">
        <f t="shared" si="269"/>
        <v>0</v>
      </c>
      <c r="EO181" s="166">
        <f t="shared" si="269"/>
        <v>0</v>
      </c>
      <c r="EP181" s="166">
        <f t="shared" si="269"/>
        <v>0</v>
      </c>
      <c r="EQ181" s="166">
        <f t="shared" si="269"/>
        <v>0</v>
      </c>
      <c r="ER181" s="166">
        <f t="shared" si="269"/>
        <v>0</v>
      </c>
      <c r="ES181" s="166">
        <f t="shared" si="269"/>
        <v>0</v>
      </c>
      <c r="ET181" s="166">
        <f t="shared" si="269"/>
        <v>0</v>
      </c>
      <c r="EU181" s="166">
        <f t="shared" si="269"/>
        <v>0</v>
      </c>
      <c r="EV181" s="166">
        <f t="shared" si="269"/>
        <v>0</v>
      </c>
      <c r="EW181" s="166">
        <f t="shared" si="269"/>
        <v>0</v>
      </c>
      <c r="EX181" s="166">
        <f t="shared" si="269"/>
        <v>0</v>
      </c>
      <c r="EY181" s="166">
        <f t="shared" si="269"/>
        <v>0</v>
      </c>
      <c r="EZ181" s="166">
        <f t="shared" si="269"/>
        <v>0</v>
      </c>
      <c r="FA181" s="166">
        <f t="shared" si="269"/>
        <v>0</v>
      </c>
      <c r="FB181" s="166">
        <f t="shared" si="269"/>
        <v>0</v>
      </c>
      <c r="FC181" s="166">
        <f t="shared" si="269"/>
        <v>0</v>
      </c>
      <c r="FD181" s="166">
        <f t="shared" si="269"/>
        <v>0</v>
      </c>
      <c r="FE181" s="166">
        <f t="shared" si="269"/>
        <v>0</v>
      </c>
      <c r="FF181" s="166">
        <f t="shared" si="269"/>
        <v>0</v>
      </c>
      <c r="FG181" s="166">
        <f t="shared" si="269"/>
        <v>0</v>
      </c>
      <c r="FH181" s="166">
        <f t="shared" si="269"/>
        <v>0</v>
      </c>
      <c r="FI181" s="166">
        <f t="shared" si="269"/>
        <v>0</v>
      </c>
      <c r="FJ181" s="166">
        <f t="shared" si="269"/>
        <v>0</v>
      </c>
      <c r="FK181" s="166">
        <f t="shared" si="269"/>
        <v>0</v>
      </c>
      <c r="FL181" s="166">
        <f t="shared" si="269"/>
        <v>0</v>
      </c>
      <c r="FM181" s="166">
        <f t="shared" si="269"/>
        <v>0</v>
      </c>
      <c r="FN181" s="166">
        <f t="shared" si="269"/>
        <v>0</v>
      </c>
      <c r="FO181" s="166">
        <f t="shared" si="269"/>
        <v>0</v>
      </c>
    </row>
    <row r="182" spans="1:171" x14ac:dyDescent="0.3">
      <c r="B182" s="7" t="s">
        <v>108</v>
      </c>
      <c r="C182" s="7" t="s">
        <v>112</v>
      </c>
      <c r="D182" s="67">
        <f>SUM(F182:FO182)</f>
        <v>657963.74025864794</v>
      </c>
      <c r="F182" s="67">
        <f>F135+F140+F145+F150</f>
        <v>0</v>
      </c>
      <c r="G182" s="67">
        <f t="shared" ref="G182:AK182" si="270">G135+G140+G145+G150</f>
        <v>0</v>
      </c>
      <c r="H182" s="67">
        <f t="shared" si="270"/>
        <v>0</v>
      </c>
      <c r="I182" s="67">
        <f t="shared" si="270"/>
        <v>0</v>
      </c>
      <c r="J182" s="67">
        <f t="shared" si="270"/>
        <v>0</v>
      </c>
      <c r="K182" s="67">
        <f t="shared" si="270"/>
        <v>0</v>
      </c>
      <c r="L182" s="67">
        <f t="shared" si="270"/>
        <v>0</v>
      </c>
      <c r="M182" s="67">
        <f t="shared" si="270"/>
        <v>0</v>
      </c>
      <c r="N182" s="67">
        <f t="shared" si="270"/>
        <v>16449.093506466212</v>
      </c>
      <c r="O182" s="67">
        <f t="shared" si="270"/>
        <v>16449.093506466212</v>
      </c>
      <c r="P182" s="67">
        <f t="shared" si="270"/>
        <v>16449.093506466212</v>
      </c>
      <c r="Q182" s="67">
        <f t="shared" si="270"/>
        <v>16449.093506466212</v>
      </c>
      <c r="R182" s="67">
        <f t="shared" si="270"/>
        <v>16449.093506466212</v>
      </c>
      <c r="S182" s="67">
        <f t="shared" si="270"/>
        <v>16449.093506466212</v>
      </c>
      <c r="T182" s="67">
        <f t="shared" si="270"/>
        <v>16449.093506466212</v>
      </c>
      <c r="U182" s="67">
        <f t="shared" si="270"/>
        <v>16449.093506466212</v>
      </c>
      <c r="V182" s="67">
        <f t="shared" si="270"/>
        <v>16449.093506466212</v>
      </c>
      <c r="W182" s="67">
        <f t="shared" si="270"/>
        <v>16449.093506466212</v>
      </c>
      <c r="X182" s="67">
        <f t="shared" si="270"/>
        <v>16449.093506466212</v>
      </c>
      <c r="Y182" s="67">
        <f t="shared" si="270"/>
        <v>16449.093506466212</v>
      </c>
      <c r="Z182" s="67">
        <f t="shared" si="270"/>
        <v>16449.093506466212</v>
      </c>
      <c r="AA182" s="67">
        <f t="shared" si="270"/>
        <v>16449.093506466212</v>
      </c>
      <c r="AB182" s="67">
        <f t="shared" si="270"/>
        <v>19738.912207759451</v>
      </c>
      <c r="AC182" s="67">
        <f t="shared" si="270"/>
        <v>19738.912207759451</v>
      </c>
      <c r="AD182" s="67">
        <f t="shared" si="270"/>
        <v>19738.912207759451</v>
      </c>
      <c r="AE182" s="67">
        <f t="shared" si="270"/>
        <v>19738.912207759451</v>
      </c>
      <c r="AF182" s="67">
        <f t="shared" si="270"/>
        <v>19738.912207759451</v>
      </c>
      <c r="AG182" s="67">
        <f t="shared" si="270"/>
        <v>19738.912207759451</v>
      </c>
      <c r="AH182" s="67">
        <f t="shared" si="270"/>
        <v>19738.912207759451</v>
      </c>
      <c r="AI182" s="67">
        <f t="shared" si="270"/>
        <v>19738.912207759451</v>
      </c>
      <c r="AJ182" s="67">
        <f t="shared" si="270"/>
        <v>19738.912207759451</v>
      </c>
      <c r="AK182" s="67">
        <f t="shared" si="270"/>
        <v>19738.912207759451</v>
      </c>
      <c r="AL182" s="67">
        <f t="shared" ref="AL182:BQ182" si="271">AL135+AL140+AL145+AL150</f>
        <v>19738.912207759451</v>
      </c>
      <c r="AM182" s="67">
        <f t="shared" si="271"/>
        <v>19738.912207759451</v>
      </c>
      <c r="AN182" s="67">
        <f t="shared" si="271"/>
        <v>19738.912207759451</v>
      </c>
      <c r="AO182" s="67">
        <f t="shared" si="271"/>
        <v>19738.912207759451</v>
      </c>
      <c r="AP182" s="67">
        <f t="shared" si="271"/>
        <v>32898.187012932423</v>
      </c>
      <c r="AQ182" s="67">
        <f t="shared" si="271"/>
        <v>32898.187012932423</v>
      </c>
      <c r="AR182" s="67">
        <f t="shared" si="271"/>
        <v>32898.187012932423</v>
      </c>
      <c r="AS182" s="67">
        <f t="shared" si="271"/>
        <v>32898.187012932423</v>
      </c>
      <c r="AT182" s="67">
        <f t="shared" si="271"/>
        <v>19738.912207759106</v>
      </c>
      <c r="AU182" s="67">
        <f t="shared" si="271"/>
        <v>0</v>
      </c>
      <c r="AV182" s="67">
        <f t="shared" si="271"/>
        <v>0</v>
      </c>
      <c r="AW182" s="67">
        <f t="shared" si="271"/>
        <v>0</v>
      </c>
      <c r="AX182" s="67">
        <f t="shared" si="271"/>
        <v>0</v>
      </c>
      <c r="AY182" s="67">
        <f t="shared" si="271"/>
        <v>0</v>
      </c>
      <c r="AZ182" s="67">
        <f t="shared" si="271"/>
        <v>0</v>
      </c>
      <c r="BA182" s="67">
        <f t="shared" si="271"/>
        <v>0</v>
      </c>
      <c r="BB182" s="67">
        <f t="shared" si="271"/>
        <v>0</v>
      </c>
      <c r="BC182" s="67">
        <f t="shared" si="271"/>
        <v>0</v>
      </c>
      <c r="BD182" s="67">
        <f t="shared" si="271"/>
        <v>0</v>
      </c>
      <c r="BE182" s="67">
        <f t="shared" si="271"/>
        <v>0</v>
      </c>
      <c r="BF182" s="67">
        <f t="shared" si="271"/>
        <v>0</v>
      </c>
      <c r="BG182" s="67">
        <f t="shared" si="271"/>
        <v>0</v>
      </c>
      <c r="BH182" s="67">
        <f t="shared" si="271"/>
        <v>0</v>
      </c>
      <c r="BI182" s="67">
        <f t="shared" si="271"/>
        <v>0</v>
      </c>
      <c r="BJ182" s="67">
        <f t="shared" si="271"/>
        <v>0</v>
      </c>
      <c r="BK182" s="67">
        <f t="shared" si="271"/>
        <v>0</v>
      </c>
      <c r="BL182" s="67">
        <f t="shared" si="271"/>
        <v>0</v>
      </c>
      <c r="BM182" s="67">
        <f t="shared" si="271"/>
        <v>0</v>
      </c>
      <c r="BN182" s="67">
        <f t="shared" si="271"/>
        <v>0</v>
      </c>
      <c r="BO182" s="67">
        <f t="shared" si="271"/>
        <v>0</v>
      </c>
      <c r="BP182" s="67">
        <f t="shared" si="271"/>
        <v>0</v>
      </c>
      <c r="BQ182" s="67">
        <f t="shared" si="271"/>
        <v>0</v>
      </c>
      <c r="BR182" s="67">
        <f t="shared" ref="BR182:CW182" si="272">BR135+BR140+BR145+BR150</f>
        <v>0</v>
      </c>
      <c r="BS182" s="67">
        <f t="shared" si="272"/>
        <v>0</v>
      </c>
      <c r="BT182" s="67">
        <f t="shared" si="272"/>
        <v>0</v>
      </c>
      <c r="BU182" s="67">
        <f t="shared" si="272"/>
        <v>0</v>
      </c>
      <c r="BV182" s="67">
        <f t="shared" si="272"/>
        <v>0</v>
      </c>
      <c r="BW182" s="67">
        <f t="shared" si="272"/>
        <v>0</v>
      </c>
      <c r="BX182" s="67">
        <f t="shared" si="272"/>
        <v>0</v>
      </c>
      <c r="BY182" s="67">
        <f t="shared" si="272"/>
        <v>0</v>
      </c>
      <c r="BZ182" s="67">
        <f t="shared" si="272"/>
        <v>0</v>
      </c>
      <c r="CA182" s="67">
        <f t="shared" si="272"/>
        <v>0</v>
      </c>
      <c r="CB182" s="67">
        <f t="shared" si="272"/>
        <v>0</v>
      </c>
      <c r="CC182" s="67">
        <f t="shared" si="272"/>
        <v>0</v>
      </c>
      <c r="CD182" s="67">
        <f t="shared" si="272"/>
        <v>0</v>
      </c>
      <c r="CE182" s="67">
        <f t="shared" si="272"/>
        <v>0</v>
      </c>
      <c r="CF182" s="67">
        <f t="shared" si="272"/>
        <v>0</v>
      </c>
      <c r="CG182" s="67">
        <f t="shared" si="272"/>
        <v>0</v>
      </c>
      <c r="CH182" s="67">
        <f t="shared" si="272"/>
        <v>0</v>
      </c>
      <c r="CI182" s="67">
        <f t="shared" si="272"/>
        <v>0</v>
      </c>
      <c r="CJ182" s="67">
        <f t="shared" si="272"/>
        <v>0</v>
      </c>
      <c r="CK182" s="67">
        <f t="shared" si="272"/>
        <v>0</v>
      </c>
      <c r="CL182" s="67">
        <f t="shared" si="272"/>
        <v>0</v>
      </c>
      <c r="CM182" s="67">
        <f t="shared" si="272"/>
        <v>0</v>
      </c>
      <c r="CN182" s="67">
        <f t="shared" si="272"/>
        <v>0</v>
      </c>
      <c r="CO182" s="67">
        <f t="shared" si="272"/>
        <v>0</v>
      </c>
      <c r="CP182" s="67">
        <f t="shared" si="272"/>
        <v>0</v>
      </c>
      <c r="CQ182" s="67">
        <f t="shared" si="272"/>
        <v>0</v>
      </c>
      <c r="CR182" s="67">
        <f t="shared" si="272"/>
        <v>0</v>
      </c>
      <c r="CS182" s="67">
        <f t="shared" si="272"/>
        <v>0</v>
      </c>
      <c r="CT182" s="67">
        <f t="shared" si="272"/>
        <v>0</v>
      </c>
      <c r="CU182" s="67">
        <f t="shared" si="272"/>
        <v>0</v>
      </c>
      <c r="CV182" s="67">
        <f t="shared" si="272"/>
        <v>0</v>
      </c>
      <c r="CW182" s="67">
        <f t="shared" si="272"/>
        <v>0</v>
      </c>
      <c r="CX182" s="67">
        <f t="shared" ref="CX182:EC182" si="273">CX135+CX140+CX145+CX150</f>
        <v>0</v>
      </c>
      <c r="CY182" s="67">
        <f t="shared" si="273"/>
        <v>0</v>
      </c>
      <c r="CZ182" s="67">
        <f t="shared" si="273"/>
        <v>0</v>
      </c>
      <c r="DA182" s="67">
        <f t="shared" si="273"/>
        <v>0</v>
      </c>
      <c r="DB182" s="67">
        <f t="shared" si="273"/>
        <v>0</v>
      </c>
      <c r="DC182" s="67">
        <f t="shared" si="273"/>
        <v>0</v>
      </c>
      <c r="DD182" s="67">
        <f t="shared" si="273"/>
        <v>0</v>
      </c>
      <c r="DE182" s="67">
        <f t="shared" si="273"/>
        <v>0</v>
      </c>
      <c r="DF182" s="67">
        <f t="shared" si="273"/>
        <v>0</v>
      </c>
      <c r="DG182" s="67">
        <f t="shared" si="273"/>
        <v>0</v>
      </c>
      <c r="DH182" s="67">
        <f t="shared" si="273"/>
        <v>0</v>
      </c>
      <c r="DI182" s="67">
        <f t="shared" si="273"/>
        <v>0</v>
      </c>
      <c r="DJ182" s="67">
        <f t="shared" si="273"/>
        <v>0</v>
      </c>
      <c r="DK182" s="67">
        <f t="shared" si="273"/>
        <v>0</v>
      </c>
      <c r="DL182" s="67">
        <f t="shared" si="273"/>
        <v>0</v>
      </c>
      <c r="DM182" s="67">
        <f t="shared" si="273"/>
        <v>0</v>
      </c>
      <c r="DN182" s="67">
        <f t="shared" si="273"/>
        <v>0</v>
      </c>
      <c r="DO182" s="67">
        <f t="shared" si="273"/>
        <v>0</v>
      </c>
      <c r="DP182" s="67">
        <f t="shared" si="273"/>
        <v>0</v>
      </c>
      <c r="DQ182" s="67">
        <f t="shared" si="273"/>
        <v>0</v>
      </c>
      <c r="DR182" s="67">
        <f t="shared" si="273"/>
        <v>0</v>
      </c>
      <c r="DS182" s="67">
        <f t="shared" si="273"/>
        <v>0</v>
      </c>
      <c r="DT182" s="67">
        <f t="shared" si="273"/>
        <v>0</v>
      </c>
      <c r="DU182" s="67">
        <f t="shared" si="273"/>
        <v>0</v>
      </c>
      <c r="DV182" s="67">
        <f t="shared" si="273"/>
        <v>0</v>
      </c>
      <c r="DW182" s="67">
        <f t="shared" si="273"/>
        <v>0</v>
      </c>
      <c r="DX182" s="67">
        <f t="shared" si="273"/>
        <v>0</v>
      </c>
      <c r="DY182" s="67">
        <f t="shared" si="273"/>
        <v>0</v>
      </c>
      <c r="DZ182" s="67">
        <f t="shared" si="273"/>
        <v>0</v>
      </c>
      <c r="EA182" s="67">
        <f t="shared" si="273"/>
        <v>0</v>
      </c>
      <c r="EB182" s="67">
        <f t="shared" si="273"/>
        <v>0</v>
      </c>
      <c r="EC182" s="67">
        <f t="shared" si="273"/>
        <v>0</v>
      </c>
      <c r="ED182" s="67">
        <f t="shared" ref="ED182:FI182" si="274">ED135+ED140+ED145+ED150</f>
        <v>0</v>
      </c>
      <c r="EE182" s="67">
        <f t="shared" si="274"/>
        <v>0</v>
      </c>
      <c r="EF182" s="67">
        <f t="shared" si="274"/>
        <v>0</v>
      </c>
      <c r="EG182" s="67">
        <f t="shared" si="274"/>
        <v>0</v>
      </c>
      <c r="EH182" s="67">
        <f t="shared" si="274"/>
        <v>0</v>
      </c>
      <c r="EI182" s="67">
        <f t="shared" si="274"/>
        <v>0</v>
      </c>
      <c r="EJ182" s="67">
        <f t="shared" si="274"/>
        <v>0</v>
      </c>
      <c r="EK182" s="67">
        <f t="shared" si="274"/>
        <v>0</v>
      </c>
      <c r="EL182" s="67">
        <f t="shared" si="274"/>
        <v>0</v>
      </c>
      <c r="EM182" s="67">
        <f t="shared" si="274"/>
        <v>0</v>
      </c>
      <c r="EN182" s="67">
        <f t="shared" si="274"/>
        <v>0</v>
      </c>
      <c r="EO182" s="67">
        <f t="shared" si="274"/>
        <v>0</v>
      </c>
      <c r="EP182" s="67">
        <f t="shared" si="274"/>
        <v>0</v>
      </c>
      <c r="EQ182" s="67">
        <f t="shared" si="274"/>
        <v>0</v>
      </c>
      <c r="ER182" s="67">
        <f t="shared" si="274"/>
        <v>0</v>
      </c>
      <c r="ES182" s="67">
        <f t="shared" si="274"/>
        <v>0</v>
      </c>
      <c r="ET182" s="67">
        <f t="shared" si="274"/>
        <v>0</v>
      </c>
      <c r="EU182" s="67">
        <f t="shared" si="274"/>
        <v>0</v>
      </c>
      <c r="EV182" s="67">
        <f t="shared" si="274"/>
        <v>0</v>
      </c>
      <c r="EW182" s="67">
        <f t="shared" si="274"/>
        <v>0</v>
      </c>
      <c r="EX182" s="67">
        <f t="shared" si="274"/>
        <v>0</v>
      </c>
      <c r="EY182" s="67">
        <f t="shared" si="274"/>
        <v>0</v>
      </c>
      <c r="EZ182" s="67">
        <f t="shared" si="274"/>
        <v>0</v>
      </c>
      <c r="FA182" s="67">
        <f t="shared" si="274"/>
        <v>0</v>
      </c>
      <c r="FB182" s="67">
        <f t="shared" si="274"/>
        <v>0</v>
      </c>
      <c r="FC182" s="67">
        <f t="shared" si="274"/>
        <v>0</v>
      </c>
      <c r="FD182" s="67">
        <f t="shared" si="274"/>
        <v>0</v>
      </c>
      <c r="FE182" s="67">
        <f t="shared" si="274"/>
        <v>0</v>
      </c>
      <c r="FF182" s="67">
        <f t="shared" si="274"/>
        <v>0</v>
      </c>
      <c r="FG182" s="67">
        <f t="shared" si="274"/>
        <v>0</v>
      </c>
      <c r="FH182" s="67">
        <f t="shared" si="274"/>
        <v>0</v>
      </c>
      <c r="FI182" s="67">
        <f t="shared" si="274"/>
        <v>0</v>
      </c>
      <c r="FJ182" s="67">
        <f t="shared" ref="FJ182:FO182" si="275">FJ135+FJ140+FJ145+FJ150</f>
        <v>0</v>
      </c>
      <c r="FK182" s="67">
        <f t="shared" si="275"/>
        <v>0</v>
      </c>
      <c r="FL182" s="67">
        <f t="shared" si="275"/>
        <v>0</v>
      </c>
      <c r="FM182" s="67">
        <f t="shared" si="275"/>
        <v>0</v>
      </c>
      <c r="FN182" s="67">
        <f t="shared" si="275"/>
        <v>0</v>
      </c>
      <c r="FO182" s="67">
        <f t="shared" si="275"/>
        <v>0</v>
      </c>
    </row>
    <row r="183" spans="1:171" x14ac:dyDescent="0.3">
      <c r="B183" s="7" t="s">
        <v>109</v>
      </c>
      <c r="C183" s="7" t="s">
        <v>112</v>
      </c>
      <c r="D183" s="67">
        <f>SUM(F183:FO183)</f>
        <v>789556.48831037793</v>
      </c>
      <c r="F183" s="67">
        <f t="shared" ref="F183:AK183" si="276">F136+F141+F146+F151</f>
        <v>0</v>
      </c>
      <c r="G183" s="67">
        <f t="shared" si="276"/>
        <v>0</v>
      </c>
      <c r="H183" s="67">
        <f t="shared" si="276"/>
        <v>0</v>
      </c>
      <c r="I183" s="67">
        <f t="shared" si="276"/>
        <v>0</v>
      </c>
      <c r="J183" s="67">
        <f t="shared" si="276"/>
        <v>0</v>
      </c>
      <c r="K183" s="67">
        <f t="shared" si="276"/>
        <v>0</v>
      </c>
      <c r="L183" s="67">
        <f t="shared" si="276"/>
        <v>0</v>
      </c>
      <c r="M183" s="67">
        <f t="shared" si="276"/>
        <v>0</v>
      </c>
      <c r="N183" s="67">
        <f t="shared" si="276"/>
        <v>0</v>
      </c>
      <c r="O183" s="67">
        <f t="shared" si="276"/>
        <v>0</v>
      </c>
      <c r="P183" s="67">
        <f t="shared" si="276"/>
        <v>0</v>
      </c>
      <c r="Q183" s="67">
        <f t="shared" si="276"/>
        <v>0</v>
      </c>
      <c r="R183" s="67">
        <f t="shared" si="276"/>
        <v>0</v>
      </c>
      <c r="S183" s="67">
        <f t="shared" si="276"/>
        <v>0</v>
      </c>
      <c r="T183" s="67">
        <f t="shared" si="276"/>
        <v>0</v>
      </c>
      <c r="U183" s="67">
        <f t="shared" si="276"/>
        <v>0</v>
      </c>
      <c r="V183" s="67">
        <f t="shared" si="276"/>
        <v>0</v>
      </c>
      <c r="W183" s="67">
        <f t="shared" si="276"/>
        <v>0</v>
      </c>
      <c r="X183" s="67">
        <f t="shared" si="276"/>
        <v>0</v>
      </c>
      <c r="Y183" s="67">
        <f t="shared" si="276"/>
        <v>0</v>
      </c>
      <c r="Z183" s="67">
        <f t="shared" si="276"/>
        <v>19738.912207759451</v>
      </c>
      <c r="AA183" s="67">
        <f t="shared" si="276"/>
        <v>19738.912207759451</v>
      </c>
      <c r="AB183" s="67">
        <f t="shared" si="276"/>
        <v>19738.912207759451</v>
      </c>
      <c r="AC183" s="67">
        <f t="shared" si="276"/>
        <v>19738.912207759451</v>
      </c>
      <c r="AD183" s="67">
        <f t="shared" si="276"/>
        <v>19738.912207759451</v>
      </c>
      <c r="AE183" s="67">
        <f t="shared" si="276"/>
        <v>19738.912207759451</v>
      </c>
      <c r="AF183" s="67">
        <f t="shared" si="276"/>
        <v>19738.912207759451</v>
      </c>
      <c r="AG183" s="67">
        <f t="shared" si="276"/>
        <v>19738.912207759451</v>
      </c>
      <c r="AH183" s="67">
        <f t="shared" si="276"/>
        <v>19738.912207759451</v>
      </c>
      <c r="AI183" s="67">
        <f t="shared" si="276"/>
        <v>19738.912207759451</v>
      </c>
      <c r="AJ183" s="67">
        <f t="shared" si="276"/>
        <v>19738.912207759451</v>
      </c>
      <c r="AK183" s="67">
        <f t="shared" si="276"/>
        <v>19738.912207759451</v>
      </c>
      <c r="AL183" s="67">
        <f t="shared" ref="AL183:BQ183" si="277">AL136+AL141+AL146+AL151</f>
        <v>19738.912207759451</v>
      </c>
      <c r="AM183" s="67">
        <f t="shared" si="277"/>
        <v>19738.912207759451</v>
      </c>
      <c r="AN183" s="67">
        <f t="shared" si="277"/>
        <v>23686.694649311343</v>
      </c>
      <c r="AO183" s="67">
        <f t="shared" si="277"/>
        <v>23686.694649311343</v>
      </c>
      <c r="AP183" s="67">
        <f t="shared" si="277"/>
        <v>23686.694649311343</v>
      </c>
      <c r="AQ183" s="67">
        <f t="shared" si="277"/>
        <v>23686.694649311343</v>
      </c>
      <c r="AR183" s="67">
        <f t="shared" si="277"/>
        <v>23686.694649311343</v>
      </c>
      <c r="AS183" s="67">
        <f t="shared" si="277"/>
        <v>23686.694649311343</v>
      </c>
      <c r="AT183" s="67">
        <f t="shared" si="277"/>
        <v>23686.694649311343</v>
      </c>
      <c r="AU183" s="67">
        <f t="shared" si="277"/>
        <v>23686.694649311343</v>
      </c>
      <c r="AV183" s="67">
        <f t="shared" si="277"/>
        <v>23686.694649311343</v>
      </c>
      <c r="AW183" s="67">
        <f t="shared" si="277"/>
        <v>23686.694649311343</v>
      </c>
      <c r="AX183" s="67">
        <f t="shared" si="277"/>
        <v>23686.694649311343</v>
      </c>
      <c r="AY183" s="67">
        <f t="shared" si="277"/>
        <v>23686.694649311343</v>
      </c>
      <c r="AZ183" s="67">
        <f t="shared" si="277"/>
        <v>23686.694649311343</v>
      </c>
      <c r="BA183" s="67">
        <f t="shared" si="277"/>
        <v>23686.694649311343</v>
      </c>
      <c r="BB183" s="67">
        <f t="shared" si="277"/>
        <v>39477.824415518902</v>
      </c>
      <c r="BC183" s="67">
        <f t="shared" si="277"/>
        <v>39477.824415518902</v>
      </c>
      <c r="BD183" s="67">
        <f t="shared" si="277"/>
        <v>39477.824415518902</v>
      </c>
      <c r="BE183" s="67">
        <f t="shared" si="277"/>
        <v>39477.824415518902</v>
      </c>
      <c r="BF183" s="67">
        <f t="shared" si="277"/>
        <v>23686.694649310924</v>
      </c>
      <c r="BG183" s="67">
        <f t="shared" si="277"/>
        <v>0</v>
      </c>
      <c r="BH183" s="67">
        <f t="shared" si="277"/>
        <v>0</v>
      </c>
      <c r="BI183" s="67">
        <f t="shared" si="277"/>
        <v>0</v>
      </c>
      <c r="BJ183" s="67">
        <f t="shared" si="277"/>
        <v>0</v>
      </c>
      <c r="BK183" s="67">
        <f t="shared" si="277"/>
        <v>0</v>
      </c>
      <c r="BL183" s="67">
        <f t="shared" si="277"/>
        <v>0</v>
      </c>
      <c r="BM183" s="67">
        <f t="shared" si="277"/>
        <v>0</v>
      </c>
      <c r="BN183" s="67">
        <f t="shared" si="277"/>
        <v>0</v>
      </c>
      <c r="BO183" s="67">
        <f t="shared" si="277"/>
        <v>0</v>
      </c>
      <c r="BP183" s="67">
        <f t="shared" si="277"/>
        <v>0</v>
      </c>
      <c r="BQ183" s="67">
        <f t="shared" si="277"/>
        <v>0</v>
      </c>
      <c r="BR183" s="67">
        <f t="shared" ref="BR183:CW183" si="278">BR136+BR141+BR146+BR151</f>
        <v>0</v>
      </c>
      <c r="BS183" s="67">
        <f t="shared" si="278"/>
        <v>0</v>
      </c>
      <c r="BT183" s="67">
        <f t="shared" si="278"/>
        <v>0</v>
      </c>
      <c r="BU183" s="67">
        <f t="shared" si="278"/>
        <v>0</v>
      </c>
      <c r="BV183" s="67">
        <f t="shared" si="278"/>
        <v>0</v>
      </c>
      <c r="BW183" s="67">
        <f t="shared" si="278"/>
        <v>0</v>
      </c>
      <c r="BX183" s="67">
        <f t="shared" si="278"/>
        <v>0</v>
      </c>
      <c r="BY183" s="67">
        <f t="shared" si="278"/>
        <v>0</v>
      </c>
      <c r="BZ183" s="67">
        <f t="shared" si="278"/>
        <v>0</v>
      </c>
      <c r="CA183" s="67">
        <f t="shared" si="278"/>
        <v>0</v>
      </c>
      <c r="CB183" s="67">
        <f t="shared" si="278"/>
        <v>0</v>
      </c>
      <c r="CC183" s="67">
        <f t="shared" si="278"/>
        <v>0</v>
      </c>
      <c r="CD183" s="67">
        <f t="shared" si="278"/>
        <v>0</v>
      </c>
      <c r="CE183" s="67">
        <f t="shared" si="278"/>
        <v>0</v>
      </c>
      <c r="CF183" s="67">
        <f t="shared" si="278"/>
        <v>0</v>
      </c>
      <c r="CG183" s="67">
        <f t="shared" si="278"/>
        <v>0</v>
      </c>
      <c r="CH183" s="67">
        <f t="shared" si="278"/>
        <v>0</v>
      </c>
      <c r="CI183" s="67">
        <f t="shared" si="278"/>
        <v>0</v>
      </c>
      <c r="CJ183" s="67">
        <f t="shared" si="278"/>
        <v>0</v>
      </c>
      <c r="CK183" s="67">
        <f t="shared" si="278"/>
        <v>0</v>
      </c>
      <c r="CL183" s="67">
        <f t="shared" si="278"/>
        <v>0</v>
      </c>
      <c r="CM183" s="67">
        <f t="shared" si="278"/>
        <v>0</v>
      </c>
      <c r="CN183" s="67">
        <f t="shared" si="278"/>
        <v>0</v>
      </c>
      <c r="CO183" s="67">
        <f t="shared" si="278"/>
        <v>0</v>
      </c>
      <c r="CP183" s="67">
        <f t="shared" si="278"/>
        <v>0</v>
      </c>
      <c r="CQ183" s="67">
        <f t="shared" si="278"/>
        <v>0</v>
      </c>
      <c r="CR183" s="67">
        <f t="shared" si="278"/>
        <v>0</v>
      </c>
      <c r="CS183" s="67">
        <f t="shared" si="278"/>
        <v>0</v>
      </c>
      <c r="CT183" s="67">
        <f t="shared" si="278"/>
        <v>0</v>
      </c>
      <c r="CU183" s="67">
        <f t="shared" si="278"/>
        <v>0</v>
      </c>
      <c r="CV183" s="67">
        <f t="shared" si="278"/>
        <v>0</v>
      </c>
      <c r="CW183" s="67">
        <f t="shared" si="278"/>
        <v>0</v>
      </c>
      <c r="CX183" s="67">
        <f t="shared" ref="CX183:EC183" si="279">CX136+CX141+CX146+CX151</f>
        <v>0</v>
      </c>
      <c r="CY183" s="67">
        <f t="shared" si="279"/>
        <v>0</v>
      </c>
      <c r="CZ183" s="67">
        <f t="shared" si="279"/>
        <v>0</v>
      </c>
      <c r="DA183" s="67">
        <f t="shared" si="279"/>
        <v>0</v>
      </c>
      <c r="DB183" s="67">
        <f t="shared" si="279"/>
        <v>0</v>
      </c>
      <c r="DC183" s="67">
        <f t="shared" si="279"/>
        <v>0</v>
      </c>
      <c r="DD183" s="67">
        <f t="shared" si="279"/>
        <v>0</v>
      </c>
      <c r="DE183" s="67">
        <f t="shared" si="279"/>
        <v>0</v>
      </c>
      <c r="DF183" s="67">
        <f t="shared" si="279"/>
        <v>0</v>
      </c>
      <c r="DG183" s="67">
        <f t="shared" si="279"/>
        <v>0</v>
      </c>
      <c r="DH183" s="67">
        <f t="shared" si="279"/>
        <v>0</v>
      </c>
      <c r="DI183" s="67">
        <f t="shared" si="279"/>
        <v>0</v>
      </c>
      <c r="DJ183" s="67">
        <f t="shared" si="279"/>
        <v>0</v>
      </c>
      <c r="DK183" s="67">
        <f t="shared" si="279"/>
        <v>0</v>
      </c>
      <c r="DL183" s="67">
        <f t="shared" si="279"/>
        <v>0</v>
      </c>
      <c r="DM183" s="67">
        <f t="shared" si="279"/>
        <v>0</v>
      </c>
      <c r="DN183" s="67">
        <f t="shared" si="279"/>
        <v>0</v>
      </c>
      <c r="DO183" s="67">
        <f t="shared" si="279"/>
        <v>0</v>
      </c>
      <c r="DP183" s="67">
        <f t="shared" si="279"/>
        <v>0</v>
      </c>
      <c r="DQ183" s="67">
        <f t="shared" si="279"/>
        <v>0</v>
      </c>
      <c r="DR183" s="67">
        <f t="shared" si="279"/>
        <v>0</v>
      </c>
      <c r="DS183" s="67">
        <f t="shared" si="279"/>
        <v>0</v>
      </c>
      <c r="DT183" s="67">
        <f t="shared" si="279"/>
        <v>0</v>
      </c>
      <c r="DU183" s="67">
        <f t="shared" si="279"/>
        <v>0</v>
      </c>
      <c r="DV183" s="67">
        <f t="shared" si="279"/>
        <v>0</v>
      </c>
      <c r="DW183" s="67">
        <f t="shared" si="279"/>
        <v>0</v>
      </c>
      <c r="DX183" s="67">
        <f t="shared" si="279"/>
        <v>0</v>
      </c>
      <c r="DY183" s="67">
        <f t="shared" si="279"/>
        <v>0</v>
      </c>
      <c r="DZ183" s="67">
        <f t="shared" si="279"/>
        <v>0</v>
      </c>
      <c r="EA183" s="67">
        <f t="shared" si="279"/>
        <v>0</v>
      </c>
      <c r="EB183" s="67">
        <f t="shared" si="279"/>
        <v>0</v>
      </c>
      <c r="EC183" s="67">
        <f t="shared" si="279"/>
        <v>0</v>
      </c>
      <c r="ED183" s="67">
        <f t="shared" ref="ED183:FI183" si="280">ED136+ED141+ED146+ED151</f>
        <v>0</v>
      </c>
      <c r="EE183" s="67">
        <f t="shared" si="280"/>
        <v>0</v>
      </c>
      <c r="EF183" s="67">
        <f t="shared" si="280"/>
        <v>0</v>
      </c>
      <c r="EG183" s="67">
        <f t="shared" si="280"/>
        <v>0</v>
      </c>
      <c r="EH183" s="67">
        <f t="shared" si="280"/>
        <v>0</v>
      </c>
      <c r="EI183" s="67">
        <f t="shared" si="280"/>
        <v>0</v>
      </c>
      <c r="EJ183" s="67">
        <f t="shared" si="280"/>
        <v>0</v>
      </c>
      <c r="EK183" s="67">
        <f t="shared" si="280"/>
        <v>0</v>
      </c>
      <c r="EL183" s="67">
        <f t="shared" si="280"/>
        <v>0</v>
      </c>
      <c r="EM183" s="67">
        <f t="shared" si="280"/>
        <v>0</v>
      </c>
      <c r="EN183" s="67">
        <f t="shared" si="280"/>
        <v>0</v>
      </c>
      <c r="EO183" s="67">
        <f t="shared" si="280"/>
        <v>0</v>
      </c>
      <c r="EP183" s="67">
        <f t="shared" si="280"/>
        <v>0</v>
      </c>
      <c r="EQ183" s="67">
        <f t="shared" si="280"/>
        <v>0</v>
      </c>
      <c r="ER183" s="67">
        <f t="shared" si="280"/>
        <v>0</v>
      </c>
      <c r="ES183" s="67">
        <f t="shared" si="280"/>
        <v>0</v>
      </c>
      <c r="ET183" s="67">
        <f t="shared" si="280"/>
        <v>0</v>
      </c>
      <c r="EU183" s="67">
        <f t="shared" si="280"/>
        <v>0</v>
      </c>
      <c r="EV183" s="67">
        <f t="shared" si="280"/>
        <v>0</v>
      </c>
      <c r="EW183" s="67">
        <f t="shared" si="280"/>
        <v>0</v>
      </c>
      <c r="EX183" s="67">
        <f t="shared" si="280"/>
        <v>0</v>
      </c>
      <c r="EY183" s="67">
        <f t="shared" si="280"/>
        <v>0</v>
      </c>
      <c r="EZ183" s="67">
        <f t="shared" si="280"/>
        <v>0</v>
      </c>
      <c r="FA183" s="67">
        <f t="shared" si="280"/>
        <v>0</v>
      </c>
      <c r="FB183" s="67">
        <f t="shared" si="280"/>
        <v>0</v>
      </c>
      <c r="FC183" s="67">
        <f t="shared" si="280"/>
        <v>0</v>
      </c>
      <c r="FD183" s="67">
        <f t="shared" si="280"/>
        <v>0</v>
      </c>
      <c r="FE183" s="67">
        <f t="shared" si="280"/>
        <v>0</v>
      </c>
      <c r="FF183" s="67">
        <f t="shared" si="280"/>
        <v>0</v>
      </c>
      <c r="FG183" s="67">
        <f t="shared" si="280"/>
        <v>0</v>
      </c>
      <c r="FH183" s="67">
        <f t="shared" si="280"/>
        <v>0</v>
      </c>
      <c r="FI183" s="67">
        <f t="shared" si="280"/>
        <v>0</v>
      </c>
      <c r="FJ183" s="67">
        <f t="shared" ref="FJ183:FO183" si="281">FJ136+FJ141+FJ146+FJ151</f>
        <v>0</v>
      </c>
      <c r="FK183" s="67">
        <f t="shared" si="281"/>
        <v>0</v>
      </c>
      <c r="FL183" s="67">
        <f t="shared" si="281"/>
        <v>0</v>
      </c>
      <c r="FM183" s="67">
        <f t="shared" si="281"/>
        <v>0</v>
      </c>
      <c r="FN183" s="67">
        <f t="shared" si="281"/>
        <v>0</v>
      </c>
      <c r="FO183" s="67">
        <f t="shared" si="281"/>
        <v>0</v>
      </c>
    </row>
    <row r="184" spans="1:171" x14ac:dyDescent="0.3">
      <c r="B184" s="7" t="s">
        <v>110</v>
      </c>
      <c r="C184" s="7" t="s">
        <v>112</v>
      </c>
      <c r="D184" s="67">
        <f>SUM(F184:FO184)</f>
        <v>1184334.7324655664</v>
      </c>
      <c r="F184" s="67">
        <f t="shared" ref="F184:AK184" si="282">F137+F142+F147+F152</f>
        <v>0</v>
      </c>
      <c r="G184" s="67">
        <f t="shared" si="282"/>
        <v>0</v>
      </c>
      <c r="H184" s="67">
        <f t="shared" si="282"/>
        <v>0</v>
      </c>
      <c r="I184" s="67">
        <f t="shared" si="282"/>
        <v>0</v>
      </c>
      <c r="J184" s="67">
        <f t="shared" si="282"/>
        <v>0</v>
      </c>
      <c r="K184" s="67">
        <f t="shared" si="282"/>
        <v>0</v>
      </c>
      <c r="L184" s="67">
        <f t="shared" si="282"/>
        <v>0</v>
      </c>
      <c r="M184" s="67">
        <f t="shared" si="282"/>
        <v>0</v>
      </c>
      <c r="N184" s="67">
        <f t="shared" si="282"/>
        <v>0</v>
      </c>
      <c r="O184" s="67">
        <f t="shared" si="282"/>
        <v>0</v>
      </c>
      <c r="P184" s="67">
        <f t="shared" si="282"/>
        <v>0</v>
      </c>
      <c r="Q184" s="67">
        <f t="shared" si="282"/>
        <v>0</v>
      </c>
      <c r="R184" s="67">
        <f t="shared" si="282"/>
        <v>0</v>
      </c>
      <c r="S184" s="67">
        <f t="shared" si="282"/>
        <v>0</v>
      </c>
      <c r="T184" s="67">
        <f t="shared" si="282"/>
        <v>0</v>
      </c>
      <c r="U184" s="67">
        <f t="shared" si="282"/>
        <v>0</v>
      </c>
      <c r="V184" s="67">
        <f t="shared" si="282"/>
        <v>0</v>
      </c>
      <c r="W184" s="67">
        <f t="shared" si="282"/>
        <v>0</v>
      </c>
      <c r="X184" s="67">
        <f t="shared" si="282"/>
        <v>0</v>
      </c>
      <c r="Y184" s="67">
        <f t="shared" si="282"/>
        <v>0</v>
      </c>
      <c r="Z184" s="67">
        <f t="shared" si="282"/>
        <v>0</v>
      </c>
      <c r="AA184" s="67">
        <f t="shared" si="282"/>
        <v>0</v>
      </c>
      <c r="AB184" s="67">
        <f t="shared" si="282"/>
        <v>0</v>
      </c>
      <c r="AC184" s="67">
        <f t="shared" si="282"/>
        <v>0</v>
      </c>
      <c r="AD184" s="67">
        <f t="shared" si="282"/>
        <v>0</v>
      </c>
      <c r="AE184" s="67">
        <f t="shared" si="282"/>
        <v>0</v>
      </c>
      <c r="AF184" s="67">
        <f t="shared" si="282"/>
        <v>0</v>
      </c>
      <c r="AG184" s="67">
        <f t="shared" si="282"/>
        <v>0</v>
      </c>
      <c r="AH184" s="67">
        <f t="shared" si="282"/>
        <v>0</v>
      </c>
      <c r="AI184" s="67">
        <f t="shared" si="282"/>
        <v>0</v>
      </c>
      <c r="AJ184" s="67">
        <f t="shared" si="282"/>
        <v>0</v>
      </c>
      <c r="AK184" s="67">
        <f t="shared" si="282"/>
        <v>0</v>
      </c>
      <c r="AL184" s="67">
        <f t="shared" ref="AL184:BQ184" si="283">AL137+AL142+AL147+AL152</f>
        <v>29608.368311639177</v>
      </c>
      <c r="AM184" s="67">
        <f t="shared" si="283"/>
        <v>29608.368311639177</v>
      </c>
      <c r="AN184" s="67">
        <f t="shared" si="283"/>
        <v>29608.368311639177</v>
      </c>
      <c r="AO184" s="67">
        <f t="shared" si="283"/>
        <v>29608.368311639177</v>
      </c>
      <c r="AP184" s="67">
        <f t="shared" si="283"/>
        <v>29608.368311639177</v>
      </c>
      <c r="AQ184" s="67">
        <f t="shared" si="283"/>
        <v>29608.368311639177</v>
      </c>
      <c r="AR184" s="67">
        <f t="shared" si="283"/>
        <v>29608.368311639177</v>
      </c>
      <c r="AS184" s="67">
        <f t="shared" si="283"/>
        <v>29608.368311639177</v>
      </c>
      <c r="AT184" s="67">
        <f t="shared" si="283"/>
        <v>29608.368311639177</v>
      </c>
      <c r="AU184" s="67">
        <f t="shared" si="283"/>
        <v>29608.368311639177</v>
      </c>
      <c r="AV184" s="67">
        <f t="shared" si="283"/>
        <v>29608.368311639177</v>
      </c>
      <c r="AW184" s="67">
        <f t="shared" si="283"/>
        <v>29608.368311639177</v>
      </c>
      <c r="AX184" s="67">
        <f t="shared" si="283"/>
        <v>29608.368311639177</v>
      </c>
      <c r="AY184" s="67">
        <f t="shared" si="283"/>
        <v>29608.368311639177</v>
      </c>
      <c r="AZ184" s="67">
        <f t="shared" si="283"/>
        <v>29608.368311639177</v>
      </c>
      <c r="BA184" s="67">
        <f t="shared" si="283"/>
        <v>29608.368311639177</v>
      </c>
      <c r="BB184" s="67">
        <f t="shared" si="283"/>
        <v>29608.368311639177</v>
      </c>
      <c r="BC184" s="67">
        <f t="shared" si="283"/>
        <v>29608.368311639177</v>
      </c>
      <c r="BD184" s="67">
        <f t="shared" si="283"/>
        <v>29608.368311639177</v>
      </c>
      <c r="BE184" s="67">
        <f t="shared" si="283"/>
        <v>29608.368311639177</v>
      </c>
      <c r="BF184" s="67">
        <f t="shared" si="283"/>
        <v>29608.368311639177</v>
      </c>
      <c r="BG184" s="67">
        <f t="shared" si="283"/>
        <v>29608.368311639177</v>
      </c>
      <c r="BH184" s="67">
        <f t="shared" si="283"/>
        <v>29608.368311639177</v>
      </c>
      <c r="BI184" s="67">
        <f t="shared" si="283"/>
        <v>29608.368311639177</v>
      </c>
      <c r="BJ184" s="67">
        <f t="shared" si="283"/>
        <v>35530.041973967003</v>
      </c>
      <c r="BK184" s="67">
        <f t="shared" si="283"/>
        <v>35530.041973967003</v>
      </c>
      <c r="BL184" s="67">
        <f t="shared" si="283"/>
        <v>35530.041973967003</v>
      </c>
      <c r="BM184" s="67">
        <f t="shared" si="283"/>
        <v>35530.041973967003</v>
      </c>
      <c r="BN184" s="67">
        <f t="shared" si="283"/>
        <v>35530.041973967003</v>
      </c>
      <c r="BO184" s="67">
        <f t="shared" si="283"/>
        <v>35530.041973967003</v>
      </c>
      <c r="BP184" s="67">
        <f t="shared" si="283"/>
        <v>35530.041973967003</v>
      </c>
      <c r="BQ184" s="67">
        <f t="shared" si="283"/>
        <v>35530.041973967003</v>
      </c>
      <c r="BR184" s="67">
        <f t="shared" ref="BR184:CW184" si="284">BR137+BR142+BR147+BR152</f>
        <v>35530.041973967003</v>
      </c>
      <c r="BS184" s="67">
        <f t="shared" si="284"/>
        <v>35530.041973967003</v>
      </c>
      <c r="BT184" s="67">
        <f t="shared" si="284"/>
        <v>35530.041973967003</v>
      </c>
      <c r="BU184" s="67">
        <f t="shared" si="284"/>
        <v>35530.041973967003</v>
      </c>
      <c r="BV184" s="67">
        <f t="shared" si="284"/>
        <v>47373.38929862206</v>
      </c>
      <c r="BW184" s="67">
        <f t="shared" si="284"/>
        <v>0</v>
      </c>
      <c r="BX184" s="67">
        <f t="shared" si="284"/>
        <v>0</v>
      </c>
      <c r="BY184" s="67">
        <f t="shared" si="284"/>
        <v>0</v>
      </c>
      <c r="BZ184" s="67">
        <f t="shared" si="284"/>
        <v>0</v>
      </c>
      <c r="CA184" s="67">
        <f t="shared" si="284"/>
        <v>0</v>
      </c>
      <c r="CB184" s="67">
        <f t="shared" si="284"/>
        <v>0</v>
      </c>
      <c r="CC184" s="67">
        <f t="shared" si="284"/>
        <v>0</v>
      </c>
      <c r="CD184" s="67">
        <f t="shared" si="284"/>
        <v>0</v>
      </c>
      <c r="CE184" s="67">
        <f t="shared" si="284"/>
        <v>0</v>
      </c>
      <c r="CF184" s="67">
        <f t="shared" si="284"/>
        <v>0</v>
      </c>
      <c r="CG184" s="67">
        <f t="shared" si="284"/>
        <v>0</v>
      </c>
      <c r="CH184" s="67">
        <f t="shared" si="284"/>
        <v>0</v>
      </c>
      <c r="CI184" s="67">
        <f t="shared" si="284"/>
        <v>0</v>
      </c>
      <c r="CJ184" s="67">
        <f t="shared" si="284"/>
        <v>0</v>
      </c>
      <c r="CK184" s="67">
        <f t="shared" si="284"/>
        <v>0</v>
      </c>
      <c r="CL184" s="67">
        <f t="shared" si="284"/>
        <v>0</v>
      </c>
      <c r="CM184" s="67">
        <f t="shared" si="284"/>
        <v>0</v>
      </c>
      <c r="CN184" s="67">
        <f t="shared" si="284"/>
        <v>0</v>
      </c>
      <c r="CO184" s="67">
        <f t="shared" si="284"/>
        <v>0</v>
      </c>
      <c r="CP184" s="67">
        <f t="shared" si="284"/>
        <v>0</v>
      </c>
      <c r="CQ184" s="67">
        <f t="shared" si="284"/>
        <v>0</v>
      </c>
      <c r="CR184" s="67">
        <f t="shared" si="284"/>
        <v>0</v>
      </c>
      <c r="CS184" s="67">
        <f t="shared" si="284"/>
        <v>0</v>
      </c>
      <c r="CT184" s="67">
        <f t="shared" si="284"/>
        <v>0</v>
      </c>
      <c r="CU184" s="67">
        <f t="shared" si="284"/>
        <v>0</v>
      </c>
      <c r="CV184" s="67">
        <f t="shared" si="284"/>
        <v>0</v>
      </c>
      <c r="CW184" s="67">
        <f t="shared" si="284"/>
        <v>0</v>
      </c>
      <c r="CX184" s="67">
        <f t="shared" ref="CX184:EC184" si="285">CX137+CX142+CX147+CX152</f>
        <v>0</v>
      </c>
      <c r="CY184" s="67">
        <f t="shared" si="285"/>
        <v>0</v>
      </c>
      <c r="CZ184" s="67">
        <f t="shared" si="285"/>
        <v>0</v>
      </c>
      <c r="DA184" s="67">
        <f t="shared" si="285"/>
        <v>0</v>
      </c>
      <c r="DB184" s="67">
        <f t="shared" si="285"/>
        <v>0</v>
      </c>
      <c r="DC184" s="67">
        <f t="shared" si="285"/>
        <v>0</v>
      </c>
      <c r="DD184" s="67">
        <f t="shared" si="285"/>
        <v>0</v>
      </c>
      <c r="DE184" s="67">
        <f t="shared" si="285"/>
        <v>0</v>
      </c>
      <c r="DF184" s="67">
        <f t="shared" si="285"/>
        <v>0</v>
      </c>
      <c r="DG184" s="67">
        <f t="shared" si="285"/>
        <v>0</v>
      </c>
      <c r="DH184" s="67">
        <f t="shared" si="285"/>
        <v>0</v>
      </c>
      <c r="DI184" s="67">
        <f t="shared" si="285"/>
        <v>0</v>
      </c>
      <c r="DJ184" s="67">
        <f t="shared" si="285"/>
        <v>0</v>
      </c>
      <c r="DK184" s="67">
        <f t="shared" si="285"/>
        <v>0</v>
      </c>
      <c r="DL184" s="67">
        <f t="shared" si="285"/>
        <v>0</v>
      </c>
      <c r="DM184" s="67">
        <f t="shared" si="285"/>
        <v>0</v>
      </c>
      <c r="DN184" s="67">
        <f t="shared" si="285"/>
        <v>0</v>
      </c>
      <c r="DO184" s="67">
        <f t="shared" si="285"/>
        <v>0</v>
      </c>
      <c r="DP184" s="67">
        <f t="shared" si="285"/>
        <v>0</v>
      </c>
      <c r="DQ184" s="67">
        <f t="shared" si="285"/>
        <v>0</v>
      </c>
      <c r="DR184" s="67">
        <f t="shared" si="285"/>
        <v>0</v>
      </c>
      <c r="DS184" s="67">
        <f t="shared" si="285"/>
        <v>0</v>
      </c>
      <c r="DT184" s="67">
        <f t="shared" si="285"/>
        <v>0</v>
      </c>
      <c r="DU184" s="67">
        <f t="shared" si="285"/>
        <v>0</v>
      </c>
      <c r="DV184" s="67">
        <f t="shared" si="285"/>
        <v>0</v>
      </c>
      <c r="DW184" s="67">
        <f t="shared" si="285"/>
        <v>0</v>
      </c>
      <c r="DX184" s="67">
        <f t="shared" si="285"/>
        <v>0</v>
      </c>
      <c r="DY184" s="67">
        <f t="shared" si="285"/>
        <v>0</v>
      </c>
      <c r="DZ184" s="67">
        <f t="shared" si="285"/>
        <v>0</v>
      </c>
      <c r="EA184" s="67">
        <f t="shared" si="285"/>
        <v>0</v>
      </c>
      <c r="EB184" s="67">
        <f t="shared" si="285"/>
        <v>0</v>
      </c>
      <c r="EC184" s="67">
        <f t="shared" si="285"/>
        <v>0</v>
      </c>
      <c r="ED184" s="67">
        <f t="shared" ref="ED184:FI184" si="286">ED137+ED142+ED147+ED152</f>
        <v>0</v>
      </c>
      <c r="EE184" s="67">
        <f t="shared" si="286"/>
        <v>0</v>
      </c>
      <c r="EF184" s="67">
        <f t="shared" si="286"/>
        <v>0</v>
      </c>
      <c r="EG184" s="67">
        <f t="shared" si="286"/>
        <v>0</v>
      </c>
      <c r="EH184" s="67">
        <f t="shared" si="286"/>
        <v>0</v>
      </c>
      <c r="EI184" s="67">
        <f t="shared" si="286"/>
        <v>0</v>
      </c>
      <c r="EJ184" s="67">
        <f t="shared" si="286"/>
        <v>0</v>
      </c>
      <c r="EK184" s="67">
        <f t="shared" si="286"/>
        <v>0</v>
      </c>
      <c r="EL184" s="67">
        <f t="shared" si="286"/>
        <v>0</v>
      </c>
      <c r="EM184" s="67">
        <f t="shared" si="286"/>
        <v>0</v>
      </c>
      <c r="EN184" s="67">
        <f t="shared" si="286"/>
        <v>0</v>
      </c>
      <c r="EO184" s="67">
        <f t="shared" si="286"/>
        <v>0</v>
      </c>
      <c r="EP184" s="67">
        <f t="shared" si="286"/>
        <v>0</v>
      </c>
      <c r="EQ184" s="67">
        <f t="shared" si="286"/>
        <v>0</v>
      </c>
      <c r="ER184" s="67">
        <f t="shared" si="286"/>
        <v>0</v>
      </c>
      <c r="ES184" s="67">
        <f t="shared" si="286"/>
        <v>0</v>
      </c>
      <c r="ET184" s="67">
        <f t="shared" si="286"/>
        <v>0</v>
      </c>
      <c r="EU184" s="67">
        <f t="shared" si="286"/>
        <v>0</v>
      </c>
      <c r="EV184" s="67">
        <f t="shared" si="286"/>
        <v>0</v>
      </c>
      <c r="EW184" s="67">
        <f t="shared" si="286"/>
        <v>0</v>
      </c>
      <c r="EX184" s="67">
        <f t="shared" si="286"/>
        <v>0</v>
      </c>
      <c r="EY184" s="67">
        <f t="shared" si="286"/>
        <v>0</v>
      </c>
      <c r="EZ184" s="67">
        <f t="shared" si="286"/>
        <v>0</v>
      </c>
      <c r="FA184" s="67">
        <f t="shared" si="286"/>
        <v>0</v>
      </c>
      <c r="FB184" s="67">
        <f t="shared" si="286"/>
        <v>0</v>
      </c>
      <c r="FC184" s="67">
        <f t="shared" si="286"/>
        <v>0</v>
      </c>
      <c r="FD184" s="67">
        <f t="shared" si="286"/>
        <v>0</v>
      </c>
      <c r="FE184" s="67">
        <f t="shared" si="286"/>
        <v>0</v>
      </c>
      <c r="FF184" s="67">
        <f t="shared" si="286"/>
        <v>0</v>
      </c>
      <c r="FG184" s="67">
        <f t="shared" si="286"/>
        <v>0</v>
      </c>
      <c r="FH184" s="67">
        <f t="shared" si="286"/>
        <v>0</v>
      </c>
      <c r="FI184" s="67">
        <f t="shared" si="286"/>
        <v>0</v>
      </c>
      <c r="FJ184" s="67">
        <f t="shared" ref="FJ184:FO184" si="287">FJ137+FJ142+FJ147+FJ152</f>
        <v>0</v>
      </c>
      <c r="FK184" s="67">
        <f t="shared" si="287"/>
        <v>0</v>
      </c>
      <c r="FL184" s="67">
        <f t="shared" si="287"/>
        <v>0</v>
      </c>
      <c r="FM184" s="67">
        <f t="shared" si="287"/>
        <v>0</v>
      </c>
      <c r="FN184" s="67">
        <f t="shared" si="287"/>
        <v>0</v>
      </c>
      <c r="FO184" s="67">
        <f t="shared" si="287"/>
        <v>0</v>
      </c>
    </row>
    <row r="186" spans="1:171" x14ac:dyDescent="0.3">
      <c r="B186" s="57" t="s">
        <v>65</v>
      </c>
      <c r="C186" s="57" t="s">
        <v>112</v>
      </c>
      <c r="D186" s="166">
        <f>SUM(F186:FO186)</f>
        <v>72069.345815612382</v>
      </c>
      <c r="E186" s="57"/>
      <c r="F186" s="168">
        <f>SUM(F187:F189)</f>
        <v>0</v>
      </c>
      <c r="G186" s="168">
        <f t="shared" ref="G186:BR186" si="288">SUM(G187:G189)</f>
        <v>0</v>
      </c>
      <c r="H186" s="168">
        <f t="shared" si="288"/>
        <v>0</v>
      </c>
      <c r="I186" s="168">
        <f t="shared" si="288"/>
        <v>0</v>
      </c>
      <c r="J186" s="168">
        <f t="shared" si="288"/>
        <v>0</v>
      </c>
      <c r="K186" s="168">
        <f t="shared" si="288"/>
        <v>0</v>
      </c>
      <c r="L186" s="168">
        <f t="shared" si="288"/>
        <v>0</v>
      </c>
      <c r="M186" s="168">
        <f t="shared" si="288"/>
        <v>0</v>
      </c>
      <c r="N186" s="168">
        <f t="shared" si="288"/>
        <v>450.43341134757748</v>
      </c>
      <c r="O186" s="168">
        <f t="shared" si="288"/>
        <v>450.43341134757748</v>
      </c>
      <c r="P186" s="168">
        <f t="shared" si="288"/>
        <v>450.43341134757748</v>
      </c>
      <c r="Q186" s="168">
        <f t="shared" si="288"/>
        <v>450.43341134757748</v>
      </c>
      <c r="R186" s="168">
        <f t="shared" si="288"/>
        <v>450.43341134757748</v>
      </c>
      <c r="S186" s="168">
        <f t="shared" si="288"/>
        <v>450.43341134757748</v>
      </c>
      <c r="T186" s="168">
        <f t="shared" si="288"/>
        <v>450.43341134757748</v>
      </c>
      <c r="U186" s="168">
        <f t="shared" si="288"/>
        <v>450.43341134757748</v>
      </c>
      <c r="V186" s="168">
        <f t="shared" si="288"/>
        <v>450.43341134757748</v>
      </c>
      <c r="W186" s="168">
        <f t="shared" si="288"/>
        <v>450.43341134757748</v>
      </c>
      <c r="X186" s="168">
        <f t="shared" si="288"/>
        <v>450.43341134757748</v>
      </c>
      <c r="Y186" s="168">
        <f t="shared" si="288"/>
        <v>450.43341134757748</v>
      </c>
      <c r="Z186" s="168">
        <f t="shared" si="288"/>
        <v>990.95350496467051</v>
      </c>
      <c r="AA186" s="168">
        <f t="shared" si="288"/>
        <v>990.95350496467051</v>
      </c>
      <c r="AB186" s="168">
        <f t="shared" si="288"/>
        <v>1081.0401872341859</v>
      </c>
      <c r="AC186" s="168">
        <f t="shared" si="288"/>
        <v>1081.0401872341859</v>
      </c>
      <c r="AD186" s="168">
        <f t="shared" si="288"/>
        <v>1081.0401872341859</v>
      </c>
      <c r="AE186" s="168">
        <f t="shared" si="288"/>
        <v>1081.0401872341859</v>
      </c>
      <c r="AF186" s="168">
        <f t="shared" si="288"/>
        <v>1081.0401872341859</v>
      </c>
      <c r="AG186" s="168">
        <f t="shared" si="288"/>
        <v>1081.0401872341859</v>
      </c>
      <c r="AH186" s="168">
        <f t="shared" si="288"/>
        <v>1081.0401872341859</v>
      </c>
      <c r="AI186" s="168">
        <f t="shared" si="288"/>
        <v>1081.0401872341859</v>
      </c>
      <c r="AJ186" s="168">
        <f t="shared" si="288"/>
        <v>1081.0401872341859</v>
      </c>
      <c r="AK186" s="168">
        <f t="shared" si="288"/>
        <v>1081.0401872341859</v>
      </c>
      <c r="AL186" s="168">
        <f t="shared" si="288"/>
        <v>1891.8203276598251</v>
      </c>
      <c r="AM186" s="168">
        <f t="shared" si="288"/>
        <v>1891.8203276598251</v>
      </c>
      <c r="AN186" s="168">
        <f t="shared" si="288"/>
        <v>1999.9243463832436</v>
      </c>
      <c r="AO186" s="168">
        <f t="shared" si="288"/>
        <v>1999.9243463832436</v>
      </c>
      <c r="AP186" s="168">
        <f t="shared" si="288"/>
        <v>2360.2710754613058</v>
      </c>
      <c r="AQ186" s="168">
        <f t="shared" si="288"/>
        <v>2360.2710754613058</v>
      </c>
      <c r="AR186" s="168">
        <f t="shared" si="288"/>
        <v>2360.2710754613058</v>
      </c>
      <c r="AS186" s="168">
        <f t="shared" si="288"/>
        <v>2360.2710754613058</v>
      </c>
      <c r="AT186" s="168">
        <f t="shared" si="288"/>
        <v>1999.9243463832345</v>
      </c>
      <c r="AU186" s="168">
        <f t="shared" si="288"/>
        <v>1459.4042527661509</v>
      </c>
      <c r="AV186" s="168">
        <f t="shared" si="288"/>
        <v>1459.4042527661509</v>
      </c>
      <c r="AW186" s="168">
        <f t="shared" si="288"/>
        <v>1459.4042527661509</v>
      </c>
      <c r="AX186" s="168">
        <f t="shared" si="288"/>
        <v>1459.4042527661509</v>
      </c>
      <c r="AY186" s="168">
        <f t="shared" si="288"/>
        <v>1459.4042527661509</v>
      </c>
      <c r="AZ186" s="168">
        <f t="shared" si="288"/>
        <v>1459.4042527661509</v>
      </c>
      <c r="BA186" s="168">
        <f t="shared" si="288"/>
        <v>1459.4042527661509</v>
      </c>
      <c r="BB186" s="168">
        <f t="shared" si="288"/>
        <v>1891.8203276598256</v>
      </c>
      <c r="BC186" s="168">
        <f t="shared" si="288"/>
        <v>1891.8203276598256</v>
      </c>
      <c r="BD186" s="168">
        <f t="shared" si="288"/>
        <v>1891.8203276598256</v>
      </c>
      <c r="BE186" s="168">
        <f t="shared" si="288"/>
        <v>1891.8203276598256</v>
      </c>
      <c r="BF186" s="168">
        <f t="shared" si="288"/>
        <v>1459.4042527661395</v>
      </c>
      <c r="BG186" s="168">
        <f t="shared" si="288"/>
        <v>810.78014042563939</v>
      </c>
      <c r="BH186" s="168">
        <f t="shared" si="288"/>
        <v>810.78014042563939</v>
      </c>
      <c r="BI186" s="168">
        <f t="shared" si="288"/>
        <v>810.78014042563939</v>
      </c>
      <c r="BJ186" s="168">
        <f t="shared" si="288"/>
        <v>972.93616851076717</v>
      </c>
      <c r="BK186" s="168">
        <f t="shared" si="288"/>
        <v>972.93616851076717</v>
      </c>
      <c r="BL186" s="168">
        <f t="shared" si="288"/>
        <v>972.93616851076717</v>
      </c>
      <c r="BM186" s="168">
        <f t="shared" si="288"/>
        <v>972.93616851076717</v>
      </c>
      <c r="BN186" s="168">
        <f t="shared" si="288"/>
        <v>972.93616851076717</v>
      </c>
      <c r="BO186" s="168">
        <f t="shared" si="288"/>
        <v>972.93616851076717</v>
      </c>
      <c r="BP186" s="168">
        <f t="shared" si="288"/>
        <v>972.93616851076717</v>
      </c>
      <c r="BQ186" s="168">
        <f t="shared" si="288"/>
        <v>972.93616851076717</v>
      </c>
      <c r="BR186" s="168">
        <f t="shared" si="288"/>
        <v>972.93616851076717</v>
      </c>
      <c r="BS186" s="168">
        <f t="shared" ref="BS186:ED186" si="289">SUM(BS187:BS189)</f>
        <v>972.93616851076717</v>
      </c>
      <c r="BT186" s="168">
        <f t="shared" si="289"/>
        <v>972.93616851076717</v>
      </c>
      <c r="BU186" s="168">
        <f t="shared" si="289"/>
        <v>972.93616851076717</v>
      </c>
      <c r="BV186" s="168">
        <f t="shared" si="289"/>
        <v>1297.2482246810061</v>
      </c>
      <c r="BW186" s="168">
        <f t="shared" si="289"/>
        <v>0</v>
      </c>
      <c r="BX186" s="168">
        <f t="shared" si="289"/>
        <v>0</v>
      </c>
      <c r="BY186" s="168">
        <f t="shared" si="289"/>
        <v>0</v>
      </c>
      <c r="BZ186" s="168">
        <f t="shared" si="289"/>
        <v>0</v>
      </c>
      <c r="CA186" s="168">
        <f t="shared" si="289"/>
        <v>0</v>
      </c>
      <c r="CB186" s="168">
        <f t="shared" si="289"/>
        <v>0</v>
      </c>
      <c r="CC186" s="168">
        <f t="shared" si="289"/>
        <v>0</v>
      </c>
      <c r="CD186" s="168">
        <f t="shared" si="289"/>
        <v>0</v>
      </c>
      <c r="CE186" s="168">
        <f t="shared" si="289"/>
        <v>0</v>
      </c>
      <c r="CF186" s="168">
        <f t="shared" si="289"/>
        <v>0</v>
      </c>
      <c r="CG186" s="168">
        <f t="shared" si="289"/>
        <v>0</v>
      </c>
      <c r="CH186" s="168">
        <f t="shared" si="289"/>
        <v>0</v>
      </c>
      <c r="CI186" s="168">
        <f t="shared" si="289"/>
        <v>0</v>
      </c>
      <c r="CJ186" s="168">
        <f t="shared" si="289"/>
        <v>0</v>
      </c>
      <c r="CK186" s="168">
        <f t="shared" si="289"/>
        <v>0</v>
      </c>
      <c r="CL186" s="168">
        <f t="shared" si="289"/>
        <v>0</v>
      </c>
      <c r="CM186" s="168">
        <f t="shared" si="289"/>
        <v>0</v>
      </c>
      <c r="CN186" s="168">
        <f t="shared" si="289"/>
        <v>0</v>
      </c>
      <c r="CO186" s="168">
        <f t="shared" si="289"/>
        <v>0</v>
      </c>
      <c r="CP186" s="168">
        <f t="shared" si="289"/>
        <v>0</v>
      </c>
      <c r="CQ186" s="168">
        <f t="shared" si="289"/>
        <v>0</v>
      </c>
      <c r="CR186" s="168">
        <f t="shared" si="289"/>
        <v>0</v>
      </c>
      <c r="CS186" s="168">
        <f t="shared" si="289"/>
        <v>0</v>
      </c>
      <c r="CT186" s="168">
        <f t="shared" si="289"/>
        <v>0</v>
      </c>
      <c r="CU186" s="168">
        <f t="shared" si="289"/>
        <v>0</v>
      </c>
      <c r="CV186" s="168">
        <f t="shared" si="289"/>
        <v>0</v>
      </c>
      <c r="CW186" s="168">
        <f t="shared" si="289"/>
        <v>0</v>
      </c>
      <c r="CX186" s="168">
        <f t="shared" si="289"/>
        <v>0</v>
      </c>
      <c r="CY186" s="168">
        <f t="shared" si="289"/>
        <v>0</v>
      </c>
      <c r="CZ186" s="168">
        <f t="shared" si="289"/>
        <v>0</v>
      </c>
      <c r="DA186" s="168">
        <f t="shared" si="289"/>
        <v>0</v>
      </c>
      <c r="DB186" s="168">
        <f t="shared" si="289"/>
        <v>0</v>
      </c>
      <c r="DC186" s="168">
        <f t="shared" si="289"/>
        <v>0</v>
      </c>
      <c r="DD186" s="168">
        <f t="shared" si="289"/>
        <v>0</v>
      </c>
      <c r="DE186" s="168">
        <f t="shared" si="289"/>
        <v>0</v>
      </c>
      <c r="DF186" s="168">
        <f t="shared" si="289"/>
        <v>0</v>
      </c>
      <c r="DG186" s="168">
        <f t="shared" si="289"/>
        <v>0</v>
      </c>
      <c r="DH186" s="168">
        <f t="shared" si="289"/>
        <v>0</v>
      </c>
      <c r="DI186" s="168">
        <f t="shared" si="289"/>
        <v>0</v>
      </c>
      <c r="DJ186" s="168">
        <f t="shared" si="289"/>
        <v>0</v>
      </c>
      <c r="DK186" s="168">
        <f t="shared" si="289"/>
        <v>0</v>
      </c>
      <c r="DL186" s="168">
        <f t="shared" si="289"/>
        <v>0</v>
      </c>
      <c r="DM186" s="168">
        <f t="shared" si="289"/>
        <v>0</v>
      </c>
      <c r="DN186" s="168">
        <f t="shared" si="289"/>
        <v>0</v>
      </c>
      <c r="DO186" s="168">
        <f t="shared" si="289"/>
        <v>0</v>
      </c>
      <c r="DP186" s="168">
        <f t="shared" si="289"/>
        <v>0</v>
      </c>
      <c r="DQ186" s="168">
        <f t="shared" si="289"/>
        <v>0</v>
      </c>
      <c r="DR186" s="168">
        <f t="shared" si="289"/>
        <v>0</v>
      </c>
      <c r="DS186" s="168">
        <f t="shared" si="289"/>
        <v>0</v>
      </c>
      <c r="DT186" s="168">
        <f t="shared" si="289"/>
        <v>0</v>
      </c>
      <c r="DU186" s="168">
        <f t="shared" si="289"/>
        <v>0</v>
      </c>
      <c r="DV186" s="168">
        <f t="shared" si="289"/>
        <v>0</v>
      </c>
      <c r="DW186" s="168">
        <f t="shared" si="289"/>
        <v>0</v>
      </c>
      <c r="DX186" s="168">
        <f t="shared" si="289"/>
        <v>0</v>
      </c>
      <c r="DY186" s="168">
        <f t="shared" si="289"/>
        <v>0</v>
      </c>
      <c r="DZ186" s="168">
        <f t="shared" si="289"/>
        <v>0</v>
      </c>
      <c r="EA186" s="168">
        <f t="shared" si="289"/>
        <v>0</v>
      </c>
      <c r="EB186" s="168">
        <f t="shared" si="289"/>
        <v>0</v>
      </c>
      <c r="EC186" s="168">
        <f t="shared" si="289"/>
        <v>0</v>
      </c>
      <c r="ED186" s="168">
        <f t="shared" si="289"/>
        <v>0</v>
      </c>
      <c r="EE186" s="168">
        <f t="shared" ref="EE186:FO186" si="290">SUM(EE187:EE189)</f>
        <v>0</v>
      </c>
      <c r="EF186" s="168">
        <f t="shared" si="290"/>
        <v>0</v>
      </c>
      <c r="EG186" s="168">
        <f t="shared" si="290"/>
        <v>0</v>
      </c>
      <c r="EH186" s="168">
        <f t="shared" si="290"/>
        <v>0</v>
      </c>
      <c r="EI186" s="168">
        <f t="shared" si="290"/>
        <v>0</v>
      </c>
      <c r="EJ186" s="168">
        <f t="shared" si="290"/>
        <v>0</v>
      </c>
      <c r="EK186" s="168">
        <f t="shared" si="290"/>
        <v>0</v>
      </c>
      <c r="EL186" s="168">
        <f t="shared" si="290"/>
        <v>0</v>
      </c>
      <c r="EM186" s="168">
        <f t="shared" si="290"/>
        <v>0</v>
      </c>
      <c r="EN186" s="168">
        <f t="shared" si="290"/>
        <v>0</v>
      </c>
      <c r="EO186" s="168">
        <f t="shared" si="290"/>
        <v>0</v>
      </c>
      <c r="EP186" s="168">
        <f t="shared" si="290"/>
        <v>0</v>
      </c>
      <c r="EQ186" s="168">
        <f t="shared" si="290"/>
        <v>0</v>
      </c>
      <c r="ER186" s="168">
        <f t="shared" si="290"/>
        <v>0</v>
      </c>
      <c r="ES186" s="168">
        <f t="shared" si="290"/>
        <v>0</v>
      </c>
      <c r="ET186" s="168">
        <f t="shared" si="290"/>
        <v>0</v>
      </c>
      <c r="EU186" s="168">
        <f t="shared" si="290"/>
        <v>0</v>
      </c>
      <c r="EV186" s="168">
        <f t="shared" si="290"/>
        <v>0</v>
      </c>
      <c r="EW186" s="168">
        <f t="shared" si="290"/>
        <v>0</v>
      </c>
      <c r="EX186" s="168">
        <f t="shared" si="290"/>
        <v>0</v>
      </c>
      <c r="EY186" s="168">
        <f t="shared" si="290"/>
        <v>0</v>
      </c>
      <c r="EZ186" s="168">
        <f t="shared" si="290"/>
        <v>0</v>
      </c>
      <c r="FA186" s="168">
        <f t="shared" si="290"/>
        <v>0</v>
      </c>
      <c r="FB186" s="168">
        <f t="shared" si="290"/>
        <v>0</v>
      </c>
      <c r="FC186" s="168">
        <f t="shared" si="290"/>
        <v>0</v>
      </c>
      <c r="FD186" s="168">
        <f t="shared" si="290"/>
        <v>0</v>
      </c>
      <c r="FE186" s="168">
        <f t="shared" si="290"/>
        <v>0</v>
      </c>
      <c r="FF186" s="168">
        <f t="shared" si="290"/>
        <v>0</v>
      </c>
      <c r="FG186" s="168">
        <f t="shared" si="290"/>
        <v>0</v>
      </c>
      <c r="FH186" s="168">
        <f t="shared" si="290"/>
        <v>0</v>
      </c>
      <c r="FI186" s="168">
        <f t="shared" si="290"/>
        <v>0</v>
      </c>
      <c r="FJ186" s="168">
        <f t="shared" si="290"/>
        <v>0</v>
      </c>
      <c r="FK186" s="168">
        <f t="shared" si="290"/>
        <v>0</v>
      </c>
      <c r="FL186" s="168">
        <f t="shared" si="290"/>
        <v>0</v>
      </c>
      <c r="FM186" s="168">
        <f t="shared" si="290"/>
        <v>0</v>
      </c>
      <c r="FN186" s="168">
        <f t="shared" si="290"/>
        <v>0</v>
      </c>
      <c r="FO186" s="168">
        <f t="shared" si="290"/>
        <v>0</v>
      </c>
    </row>
    <row r="187" spans="1:171" x14ac:dyDescent="0.3">
      <c r="B187" s="7" t="s">
        <v>108</v>
      </c>
      <c r="C187" s="7" t="s">
        <v>112</v>
      </c>
      <c r="D187" s="67">
        <f t="shared" ref="D187:D189" si="291">SUM(F187:FO187)</f>
        <v>18017.336453903095</v>
      </c>
      <c r="F187" s="167">
        <f t="shared" ref="F187:AK187" si="292">F155</f>
        <v>0</v>
      </c>
      <c r="G187" s="167">
        <f t="shared" si="292"/>
        <v>0</v>
      </c>
      <c r="H187" s="167">
        <f t="shared" si="292"/>
        <v>0</v>
      </c>
      <c r="I187" s="167">
        <f t="shared" si="292"/>
        <v>0</v>
      </c>
      <c r="J187" s="167">
        <f t="shared" si="292"/>
        <v>0</v>
      </c>
      <c r="K187" s="167">
        <f t="shared" si="292"/>
        <v>0</v>
      </c>
      <c r="L187" s="167">
        <f t="shared" si="292"/>
        <v>0</v>
      </c>
      <c r="M187" s="167">
        <f t="shared" si="292"/>
        <v>0</v>
      </c>
      <c r="N187" s="167">
        <f t="shared" si="292"/>
        <v>450.43341134757748</v>
      </c>
      <c r="O187" s="167">
        <f t="shared" si="292"/>
        <v>450.43341134757748</v>
      </c>
      <c r="P187" s="167">
        <f t="shared" si="292"/>
        <v>450.43341134757748</v>
      </c>
      <c r="Q187" s="167">
        <f t="shared" si="292"/>
        <v>450.43341134757748</v>
      </c>
      <c r="R187" s="167">
        <f t="shared" si="292"/>
        <v>450.43341134757748</v>
      </c>
      <c r="S187" s="167">
        <f t="shared" si="292"/>
        <v>450.43341134757748</v>
      </c>
      <c r="T187" s="167">
        <f t="shared" si="292"/>
        <v>450.43341134757748</v>
      </c>
      <c r="U187" s="167">
        <f t="shared" si="292"/>
        <v>450.43341134757748</v>
      </c>
      <c r="V187" s="167">
        <f t="shared" si="292"/>
        <v>450.43341134757748</v>
      </c>
      <c r="W187" s="167">
        <f t="shared" si="292"/>
        <v>450.43341134757748</v>
      </c>
      <c r="X187" s="167">
        <f t="shared" si="292"/>
        <v>450.43341134757748</v>
      </c>
      <c r="Y187" s="167">
        <f t="shared" si="292"/>
        <v>450.43341134757748</v>
      </c>
      <c r="Z187" s="167">
        <f t="shared" si="292"/>
        <v>450.43341134757748</v>
      </c>
      <c r="AA187" s="167">
        <f t="shared" si="292"/>
        <v>450.43341134757748</v>
      </c>
      <c r="AB187" s="167">
        <f t="shared" si="292"/>
        <v>540.52009361709293</v>
      </c>
      <c r="AC187" s="167">
        <f t="shared" si="292"/>
        <v>540.52009361709293</v>
      </c>
      <c r="AD187" s="167">
        <f t="shared" si="292"/>
        <v>540.52009361709293</v>
      </c>
      <c r="AE187" s="167">
        <f t="shared" si="292"/>
        <v>540.52009361709293</v>
      </c>
      <c r="AF187" s="167">
        <f t="shared" si="292"/>
        <v>540.52009361709293</v>
      </c>
      <c r="AG187" s="167">
        <f t="shared" si="292"/>
        <v>540.52009361709293</v>
      </c>
      <c r="AH187" s="167">
        <f t="shared" si="292"/>
        <v>540.52009361709293</v>
      </c>
      <c r="AI187" s="167">
        <f t="shared" si="292"/>
        <v>540.52009361709293</v>
      </c>
      <c r="AJ187" s="167">
        <f t="shared" si="292"/>
        <v>540.52009361709293</v>
      </c>
      <c r="AK187" s="167">
        <f t="shared" si="292"/>
        <v>540.52009361709293</v>
      </c>
      <c r="AL187" s="167">
        <f t="shared" ref="AL187:BQ187" si="293">AL155</f>
        <v>540.52009361709293</v>
      </c>
      <c r="AM187" s="167">
        <f t="shared" si="293"/>
        <v>540.52009361709293</v>
      </c>
      <c r="AN187" s="167">
        <f t="shared" si="293"/>
        <v>540.52009361709293</v>
      </c>
      <c r="AO187" s="167">
        <f t="shared" si="293"/>
        <v>540.52009361709293</v>
      </c>
      <c r="AP187" s="167">
        <f t="shared" si="293"/>
        <v>900.86682269515495</v>
      </c>
      <c r="AQ187" s="167">
        <f t="shared" si="293"/>
        <v>900.86682269515495</v>
      </c>
      <c r="AR187" s="167">
        <f t="shared" si="293"/>
        <v>900.86682269515495</v>
      </c>
      <c r="AS187" s="167">
        <f t="shared" si="293"/>
        <v>900.86682269515495</v>
      </c>
      <c r="AT187" s="167">
        <f t="shared" si="293"/>
        <v>540.52009361708349</v>
      </c>
      <c r="AU187" s="167">
        <f t="shared" si="293"/>
        <v>0</v>
      </c>
      <c r="AV187" s="167">
        <f t="shared" si="293"/>
        <v>0</v>
      </c>
      <c r="AW187" s="167">
        <f t="shared" si="293"/>
        <v>0</v>
      </c>
      <c r="AX187" s="167">
        <f t="shared" si="293"/>
        <v>0</v>
      </c>
      <c r="AY187" s="167">
        <f t="shared" si="293"/>
        <v>0</v>
      </c>
      <c r="AZ187" s="167">
        <f t="shared" si="293"/>
        <v>0</v>
      </c>
      <c r="BA187" s="167">
        <f t="shared" si="293"/>
        <v>0</v>
      </c>
      <c r="BB187" s="167">
        <f t="shared" si="293"/>
        <v>0</v>
      </c>
      <c r="BC187" s="167">
        <f t="shared" si="293"/>
        <v>0</v>
      </c>
      <c r="BD187" s="167">
        <f t="shared" si="293"/>
        <v>0</v>
      </c>
      <c r="BE187" s="167">
        <f t="shared" si="293"/>
        <v>0</v>
      </c>
      <c r="BF187" s="167">
        <f t="shared" si="293"/>
        <v>0</v>
      </c>
      <c r="BG187" s="167">
        <f t="shared" si="293"/>
        <v>0</v>
      </c>
      <c r="BH187" s="167">
        <f t="shared" si="293"/>
        <v>0</v>
      </c>
      <c r="BI187" s="167">
        <f t="shared" si="293"/>
        <v>0</v>
      </c>
      <c r="BJ187" s="167">
        <f t="shared" si="293"/>
        <v>0</v>
      </c>
      <c r="BK187" s="167">
        <f t="shared" si="293"/>
        <v>0</v>
      </c>
      <c r="BL187" s="167">
        <f t="shared" si="293"/>
        <v>0</v>
      </c>
      <c r="BM187" s="167">
        <f t="shared" si="293"/>
        <v>0</v>
      </c>
      <c r="BN187" s="167">
        <f t="shared" si="293"/>
        <v>0</v>
      </c>
      <c r="BO187" s="167">
        <f t="shared" si="293"/>
        <v>0</v>
      </c>
      <c r="BP187" s="167">
        <f t="shared" si="293"/>
        <v>0</v>
      </c>
      <c r="BQ187" s="167">
        <f t="shared" si="293"/>
        <v>0</v>
      </c>
      <c r="BR187" s="167">
        <f t="shared" ref="BR187:CW187" si="294">BR155</f>
        <v>0</v>
      </c>
      <c r="BS187" s="167">
        <f t="shared" si="294"/>
        <v>0</v>
      </c>
      <c r="BT187" s="167">
        <f t="shared" si="294"/>
        <v>0</v>
      </c>
      <c r="BU187" s="167">
        <f t="shared" si="294"/>
        <v>0</v>
      </c>
      <c r="BV187" s="167">
        <f t="shared" si="294"/>
        <v>0</v>
      </c>
      <c r="BW187" s="167">
        <f t="shared" si="294"/>
        <v>0</v>
      </c>
      <c r="BX187" s="167">
        <f t="shared" si="294"/>
        <v>0</v>
      </c>
      <c r="BY187" s="167">
        <f t="shared" si="294"/>
        <v>0</v>
      </c>
      <c r="BZ187" s="167">
        <f t="shared" si="294"/>
        <v>0</v>
      </c>
      <c r="CA187" s="167">
        <f t="shared" si="294"/>
        <v>0</v>
      </c>
      <c r="CB187" s="167">
        <f t="shared" si="294"/>
        <v>0</v>
      </c>
      <c r="CC187" s="167">
        <f t="shared" si="294"/>
        <v>0</v>
      </c>
      <c r="CD187" s="167">
        <f t="shared" si="294"/>
        <v>0</v>
      </c>
      <c r="CE187" s="167">
        <f t="shared" si="294"/>
        <v>0</v>
      </c>
      <c r="CF187" s="167">
        <f t="shared" si="294"/>
        <v>0</v>
      </c>
      <c r="CG187" s="167">
        <f t="shared" si="294"/>
        <v>0</v>
      </c>
      <c r="CH187" s="167">
        <f t="shared" si="294"/>
        <v>0</v>
      </c>
      <c r="CI187" s="167">
        <f t="shared" si="294"/>
        <v>0</v>
      </c>
      <c r="CJ187" s="167">
        <f t="shared" si="294"/>
        <v>0</v>
      </c>
      <c r="CK187" s="167">
        <f t="shared" si="294"/>
        <v>0</v>
      </c>
      <c r="CL187" s="167">
        <f t="shared" si="294"/>
        <v>0</v>
      </c>
      <c r="CM187" s="167">
        <f t="shared" si="294"/>
        <v>0</v>
      </c>
      <c r="CN187" s="167">
        <f t="shared" si="294"/>
        <v>0</v>
      </c>
      <c r="CO187" s="167">
        <f t="shared" si="294"/>
        <v>0</v>
      </c>
      <c r="CP187" s="167">
        <f t="shared" si="294"/>
        <v>0</v>
      </c>
      <c r="CQ187" s="167">
        <f t="shared" si="294"/>
        <v>0</v>
      </c>
      <c r="CR187" s="167">
        <f t="shared" si="294"/>
        <v>0</v>
      </c>
      <c r="CS187" s="167">
        <f t="shared" si="294"/>
        <v>0</v>
      </c>
      <c r="CT187" s="167">
        <f t="shared" si="294"/>
        <v>0</v>
      </c>
      <c r="CU187" s="167">
        <f t="shared" si="294"/>
        <v>0</v>
      </c>
      <c r="CV187" s="167">
        <f t="shared" si="294"/>
        <v>0</v>
      </c>
      <c r="CW187" s="167">
        <f t="shared" si="294"/>
        <v>0</v>
      </c>
      <c r="CX187" s="167">
        <f t="shared" ref="CX187:EC187" si="295">CX155</f>
        <v>0</v>
      </c>
      <c r="CY187" s="167">
        <f t="shared" si="295"/>
        <v>0</v>
      </c>
      <c r="CZ187" s="167">
        <f t="shared" si="295"/>
        <v>0</v>
      </c>
      <c r="DA187" s="167">
        <f t="shared" si="295"/>
        <v>0</v>
      </c>
      <c r="DB187" s="167">
        <f t="shared" si="295"/>
        <v>0</v>
      </c>
      <c r="DC187" s="167">
        <f t="shared" si="295"/>
        <v>0</v>
      </c>
      <c r="DD187" s="167">
        <f t="shared" si="295"/>
        <v>0</v>
      </c>
      <c r="DE187" s="167">
        <f t="shared" si="295"/>
        <v>0</v>
      </c>
      <c r="DF187" s="167">
        <f t="shared" si="295"/>
        <v>0</v>
      </c>
      <c r="DG187" s="167">
        <f t="shared" si="295"/>
        <v>0</v>
      </c>
      <c r="DH187" s="167">
        <f t="shared" si="295"/>
        <v>0</v>
      </c>
      <c r="DI187" s="167">
        <f t="shared" si="295"/>
        <v>0</v>
      </c>
      <c r="DJ187" s="167">
        <f t="shared" si="295"/>
        <v>0</v>
      </c>
      <c r="DK187" s="167">
        <f t="shared" si="295"/>
        <v>0</v>
      </c>
      <c r="DL187" s="167">
        <f t="shared" si="295"/>
        <v>0</v>
      </c>
      <c r="DM187" s="167">
        <f t="shared" si="295"/>
        <v>0</v>
      </c>
      <c r="DN187" s="167">
        <f t="shared" si="295"/>
        <v>0</v>
      </c>
      <c r="DO187" s="167">
        <f t="shared" si="295"/>
        <v>0</v>
      </c>
      <c r="DP187" s="167">
        <f t="shared" si="295"/>
        <v>0</v>
      </c>
      <c r="DQ187" s="167">
        <f t="shared" si="295"/>
        <v>0</v>
      </c>
      <c r="DR187" s="167">
        <f t="shared" si="295"/>
        <v>0</v>
      </c>
      <c r="DS187" s="167">
        <f t="shared" si="295"/>
        <v>0</v>
      </c>
      <c r="DT187" s="167">
        <f t="shared" si="295"/>
        <v>0</v>
      </c>
      <c r="DU187" s="167">
        <f t="shared" si="295"/>
        <v>0</v>
      </c>
      <c r="DV187" s="167">
        <f t="shared" si="295"/>
        <v>0</v>
      </c>
      <c r="DW187" s="167">
        <f t="shared" si="295"/>
        <v>0</v>
      </c>
      <c r="DX187" s="167">
        <f t="shared" si="295"/>
        <v>0</v>
      </c>
      <c r="DY187" s="167">
        <f t="shared" si="295"/>
        <v>0</v>
      </c>
      <c r="DZ187" s="167">
        <f t="shared" si="295"/>
        <v>0</v>
      </c>
      <c r="EA187" s="167">
        <f t="shared" si="295"/>
        <v>0</v>
      </c>
      <c r="EB187" s="167">
        <f t="shared" si="295"/>
        <v>0</v>
      </c>
      <c r="EC187" s="167">
        <f t="shared" si="295"/>
        <v>0</v>
      </c>
      <c r="ED187" s="167">
        <f t="shared" ref="ED187:FI187" si="296">ED155</f>
        <v>0</v>
      </c>
      <c r="EE187" s="167">
        <f t="shared" si="296"/>
        <v>0</v>
      </c>
      <c r="EF187" s="167">
        <f t="shared" si="296"/>
        <v>0</v>
      </c>
      <c r="EG187" s="167">
        <f t="shared" si="296"/>
        <v>0</v>
      </c>
      <c r="EH187" s="167">
        <f t="shared" si="296"/>
        <v>0</v>
      </c>
      <c r="EI187" s="167">
        <f t="shared" si="296"/>
        <v>0</v>
      </c>
      <c r="EJ187" s="167">
        <f t="shared" si="296"/>
        <v>0</v>
      </c>
      <c r="EK187" s="167">
        <f t="shared" si="296"/>
        <v>0</v>
      </c>
      <c r="EL187" s="167">
        <f t="shared" si="296"/>
        <v>0</v>
      </c>
      <c r="EM187" s="167">
        <f t="shared" si="296"/>
        <v>0</v>
      </c>
      <c r="EN187" s="167">
        <f t="shared" si="296"/>
        <v>0</v>
      </c>
      <c r="EO187" s="167">
        <f t="shared" si="296"/>
        <v>0</v>
      </c>
      <c r="EP187" s="167">
        <f t="shared" si="296"/>
        <v>0</v>
      </c>
      <c r="EQ187" s="167">
        <f t="shared" si="296"/>
        <v>0</v>
      </c>
      <c r="ER187" s="167">
        <f t="shared" si="296"/>
        <v>0</v>
      </c>
      <c r="ES187" s="167">
        <f t="shared" si="296"/>
        <v>0</v>
      </c>
      <c r="ET187" s="167">
        <f t="shared" si="296"/>
        <v>0</v>
      </c>
      <c r="EU187" s="167">
        <f t="shared" si="296"/>
        <v>0</v>
      </c>
      <c r="EV187" s="167">
        <f t="shared" si="296"/>
        <v>0</v>
      </c>
      <c r="EW187" s="167">
        <f t="shared" si="296"/>
        <v>0</v>
      </c>
      <c r="EX187" s="167">
        <f t="shared" si="296"/>
        <v>0</v>
      </c>
      <c r="EY187" s="167">
        <f t="shared" si="296"/>
        <v>0</v>
      </c>
      <c r="EZ187" s="167">
        <f t="shared" si="296"/>
        <v>0</v>
      </c>
      <c r="FA187" s="167">
        <f t="shared" si="296"/>
        <v>0</v>
      </c>
      <c r="FB187" s="167">
        <f t="shared" si="296"/>
        <v>0</v>
      </c>
      <c r="FC187" s="167">
        <f t="shared" si="296"/>
        <v>0</v>
      </c>
      <c r="FD187" s="167">
        <f t="shared" si="296"/>
        <v>0</v>
      </c>
      <c r="FE187" s="167">
        <f t="shared" si="296"/>
        <v>0</v>
      </c>
      <c r="FF187" s="167">
        <f t="shared" si="296"/>
        <v>0</v>
      </c>
      <c r="FG187" s="167">
        <f t="shared" si="296"/>
        <v>0</v>
      </c>
      <c r="FH187" s="167">
        <f t="shared" si="296"/>
        <v>0</v>
      </c>
      <c r="FI187" s="167">
        <f t="shared" si="296"/>
        <v>0</v>
      </c>
      <c r="FJ187" s="167">
        <f t="shared" ref="FJ187:FO187" si="297">FJ155</f>
        <v>0</v>
      </c>
      <c r="FK187" s="167">
        <f t="shared" si="297"/>
        <v>0</v>
      </c>
      <c r="FL187" s="167">
        <f t="shared" si="297"/>
        <v>0</v>
      </c>
      <c r="FM187" s="167">
        <f t="shared" si="297"/>
        <v>0</v>
      </c>
      <c r="FN187" s="167">
        <f t="shared" si="297"/>
        <v>0</v>
      </c>
      <c r="FO187" s="167">
        <f t="shared" si="297"/>
        <v>0</v>
      </c>
    </row>
    <row r="188" spans="1:171" x14ac:dyDescent="0.3">
      <c r="B188" s="7" t="s">
        <v>109</v>
      </c>
      <c r="C188" s="7" t="s">
        <v>112</v>
      </c>
      <c r="D188" s="67">
        <f t="shared" si="291"/>
        <v>21620.803744683701</v>
      </c>
      <c r="F188" s="167">
        <f t="shared" ref="F188:AK188" si="298">F156</f>
        <v>0</v>
      </c>
      <c r="G188" s="167">
        <f t="shared" si="298"/>
        <v>0</v>
      </c>
      <c r="H188" s="167">
        <f t="shared" si="298"/>
        <v>0</v>
      </c>
      <c r="I188" s="167">
        <f t="shared" si="298"/>
        <v>0</v>
      </c>
      <c r="J188" s="167">
        <f t="shared" si="298"/>
        <v>0</v>
      </c>
      <c r="K188" s="167">
        <f t="shared" si="298"/>
        <v>0</v>
      </c>
      <c r="L188" s="167">
        <f t="shared" si="298"/>
        <v>0</v>
      </c>
      <c r="M188" s="167">
        <f t="shared" si="298"/>
        <v>0</v>
      </c>
      <c r="N188" s="167">
        <f t="shared" si="298"/>
        <v>0</v>
      </c>
      <c r="O188" s="167">
        <f t="shared" si="298"/>
        <v>0</v>
      </c>
      <c r="P188" s="167">
        <f t="shared" si="298"/>
        <v>0</v>
      </c>
      <c r="Q188" s="167">
        <f t="shared" si="298"/>
        <v>0</v>
      </c>
      <c r="R188" s="167">
        <f t="shared" si="298"/>
        <v>0</v>
      </c>
      <c r="S188" s="167">
        <f t="shared" si="298"/>
        <v>0</v>
      </c>
      <c r="T188" s="167">
        <f t="shared" si="298"/>
        <v>0</v>
      </c>
      <c r="U188" s="167">
        <f t="shared" si="298"/>
        <v>0</v>
      </c>
      <c r="V188" s="167">
        <f t="shared" si="298"/>
        <v>0</v>
      </c>
      <c r="W188" s="167">
        <f t="shared" si="298"/>
        <v>0</v>
      </c>
      <c r="X188" s="167">
        <f t="shared" si="298"/>
        <v>0</v>
      </c>
      <c r="Y188" s="167">
        <f t="shared" si="298"/>
        <v>0</v>
      </c>
      <c r="Z188" s="167">
        <f t="shared" si="298"/>
        <v>540.52009361709304</v>
      </c>
      <c r="AA188" s="167">
        <f t="shared" si="298"/>
        <v>540.52009361709304</v>
      </c>
      <c r="AB188" s="167">
        <f t="shared" si="298"/>
        <v>540.52009361709304</v>
      </c>
      <c r="AC188" s="167">
        <f t="shared" si="298"/>
        <v>540.52009361709304</v>
      </c>
      <c r="AD188" s="167">
        <f t="shared" si="298"/>
        <v>540.52009361709304</v>
      </c>
      <c r="AE188" s="167">
        <f t="shared" si="298"/>
        <v>540.52009361709304</v>
      </c>
      <c r="AF188" s="167">
        <f t="shared" si="298"/>
        <v>540.52009361709304</v>
      </c>
      <c r="AG188" s="167">
        <f t="shared" si="298"/>
        <v>540.52009361709304</v>
      </c>
      <c r="AH188" s="167">
        <f t="shared" si="298"/>
        <v>540.52009361709304</v>
      </c>
      <c r="AI188" s="167">
        <f t="shared" si="298"/>
        <v>540.52009361709304</v>
      </c>
      <c r="AJ188" s="167">
        <f t="shared" si="298"/>
        <v>540.52009361709304</v>
      </c>
      <c r="AK188" s="167">
        <f t="shared" si="298"/>
        <v>540.52009361709304</v>
      </c>
      <c r="AL188" s="167">
        <f t="shared" ref="AL188:BQ188" si="299">AL156</f>
        <v>540.52009361709304</v>
      </c>
      <c r="AM188" s="167">
        <f t="shared" si="299"/>
        <v>540.52009361709304</v>
      </c>
      <c r="AN188" s="167">
        <f t="shared" si="299"/>
        <v>648.62411234051149</v>
      </c>
      <c r="AO188" s="167">
        <f t="shared" si="299"/>
        <v>648.62411234051149</v>
      </c>
      <c r="AP188" s="167">
        <f t="shared" si="299"/>
        <v>648.62411234051149</v>
      </c>
      <c r="AQ188" s="167">
        <f t="shared" si="299"/>
        <v>648.62411234051149</v>
      </c>
      <c r="AR188" s="167">
        <f t="shared" si="299"/>
        <v>648.62411234051149</v>
      </c>
      <c r="AS188" s="167">
        <f t="shared" si="299"/>
        <v>648.62411234051149</v>
      </c>
      <c r="AT188" s="167">
        <f t="shared" si="299"/>
        <v>648.62411234051149</v>
      </c>
      <c r="AU188" s="167">
        <f t="shared" si="299"/>
        <v>648.62411234051149</v>
      </c>
      <c r="AV188" s="167">
        <f t="shared" si="299"/>
        <v>648.62411234051149</v>
      </c>
      <c r="AW188" s="167">
        <f t="shared" si="299"/>
        <v>648.62411234051149</v>
      </c>
      <c r="AX188" s="167">
        <f t="shared" si="299"/>
        <v>648.62411234051149</v>
      </c>
      <c r="AY188" s="167">
        <f t="shared" si="299"/>
        <v>648.62411234051149</v>
      </c>
      <c r="AZ188" s="167">
        <f t="shared" si="299"/>
        <v>648.62411234051149</v>
      </c>
      <c r="BA188" s="167">
        <f t="shared" si="299"/>
        <v>648.62411234051149</v>
      </c>
      <c r="BB188" s="167">
        <f t="shared" si="299"/>
        <v>1081.0401872341861</v>
      </c>
      <c r="BC188" s="167">
        <f t="shared" si="299"/>
        <v>1081.0401872341861</v>
      </c>
      <c r="BD188" s="167">
        <f t="shared" si="299"/>
        <v>1081.0401872341861</v>
      </c>
      <c r="BE188" s="167">
        <f t="shared" si="299"/>
        <v>1081.0401872341861</v>
      </c>
      <c r="BF188" s="167">
        <f t="shared" si="299"/>
        <v>648.62411234050012</v>
      </c>
      <c r="BG188" s="167">
        <f t="shared" si="299"/>
        <v>0</v>
      </c>
      <c r="BH188" s="167">
        <f t="shared" si="299"/>
        <v>0</v>
      </c>
      <c r="BI188" s="167">
        <f t="shared" si="299"/>
        <v>0</v>
      </c>
      <c r="BJ188" s="167">
        <f t="shared" si="299"/>
        <v>0</v>
      </c>
      <c r="BK188" s="167">
        <f t="shared" si="299"/>
        <v>0</v>
      </c>
      <c r="BL188" s="167">
        <f t="shared" si="299"/>
        <v>0</v>
      </c>
      <c r="BM188" s="167">
        <f t="shared" si="299"/>
        <v>0</v>
      </c>
      <c r="BN188" s="167">
        <f t="shared" si="299"/>
        <v>0</v>
      </c>
      <c r="BO188" s="167">
        <f t="shared" si="299"/>
        <v>0</v>
      </c>
      <c r="BP188" s="167">
        <f t="shared" si="299"/>
        <v>0</v>
      </c>
      <c r="BQ188" s="167">
        <f t="shared" si="299"/>
        <v>0</v>
      </c>
      <c r="BR188" s="167">
        <f t="shared" ref="BR188:CW188" si="300">BR156</f>
        <v>0</v>
      </c>
      <c r="BS188" s="167">
        <f t="shared" si="300"/>
        <v>0</v>
      </c>
      <c r="BT188" s="167">
        <f t="shared" si="300"/>
        <v>0</v>
      </c>
      <c r="BU188" s="167">
        <f t="shared" si="300"/>
        <v>0</v>
      </c>
      <c r="BV188" s="167">
        <f t="shared" si="300"/>
        <v>0</v>
      </c>
      <c r="BW188" s="167">
        <f t="shared" si="300"/>
        <v>0</v>
      </c>
      <c r="BX188" s="167">
        <f t="shared" si="300"/>
        <v>0</v>
      </c>
      <c r="BY188" s="167">
        <f t="shared" si="300"/>
        <v>0</v>
      </c>
      <c r="BZ188" s="167">
        <f t="shared" si="300"/>
        <v>0</v>
      </c>
      <c r="CA188" s="167">
        <f t="shared" si="300"/>
        <v>0</v>
      </c>
      <c r="CB188" s="167">
        <f t="shared" si="300"/>
        <v>0</v>
      </c>
      <c r="CC188" s="167">
        <f t="shared" si="300"/>
        <v>0</v>
      </c>
      <c r="CD188" s="167">
        <f t="shared" si="300"/>
        <v>0</v>
      </c>
      <c r="CE188" s="167">
        <f t="shared" si="300"/>
        <v>0</v>
      </c>
      <c r="CF188" s="167">
        <f t="shared" si="300"/>
        <v>0</v>
      </c>
      <c r="CG188" s="167">
        <f t="shared" si="300"/>
        <v>0</v>
      </c>
      <c r="CH188" s="167">
        <f t="shared" si="300"/>
        <v>0</v>
      </c>
      <c r="CI188" s="167">
        <f t="shared" si="300"/>
        <v>0</v>
      </c>
      <c r="CJ188" s="167">
        <f t="shared" si="300"/>
        <v>0</v>
      </c>
      <c r="CK188" s="167">
        <f t="shared" si="300"/>
        <v>0</v>
      </c>
      <c r="CL188" s="167">
        <f t="shared" si="300"/>
        <v>0</v>
      </c>
      <c r="CM188" s="167">
        <f t="shared" si="300"/>
        <v>0</v>
      </c>
      <c r="CN188" s="167">
        <f t="shared" si="300"/>
        <v>0</v>
      </c>
      <c r="CO188" s="167">
        <f t="shared" si="300"/>
        <v>0</v>
      </c>
      <c r="CP188" s="167">
        <f t="shared" si="300"/>
        <v>0</v>
      </c>
      <c r="CQ188" s="167">
        <f t="shared" si="300"/>
        <v>0</v>
      </c>
      <c r="CR188" s="167">
        <f t="shared" si="300"/>
        <v>0</v>
      </c>
      <c r="CS188" s="167">
        <f t="shared" si="300"/>
        <v>0</v>
      </c>
      <c r="CT188" s="167">
        <f t="shared" si="300"/>
        <v>0</v>
      </c>
      <c r="CU188" s="167">
        <f t="shared" si="300"/>
        <v>0</v>
      </c>
      <c r="CV188" s="167">
        <f t="shared" si="300"/>
        <v>0</v>
      </c>
      <c r="CW188" s="167">
        <f t="shared" si="300"/>
        <v>0</v>
      </c>
      <c r="CX188" s="167">
        <f t="shared" ref="CX188:EC188" si="301">CX156</f>
        <v>0</v>
      </c>
      <c r="CY188" s="167">
        <f t="shared" si="301"/>
        <v>0</v>
      </c>
      <c r="CZ188" s="167">
        <f t="shared" si="301"/>
        <v>0</v>
      </c>
      <c r="DA188" s="167">
        <f t="shared" si="301"/>
        <v>0</v>
      </c>
      <c r="DB188" s="167">
        <f t="shared" si="301"/>
        <v>0</v>
      </c>
      <c r="DC188" s="167">
        <f t="shared" si="301"/>
        <v>0</v>
      </c>
      <c r="DD188" s="167">
        <f t="shared" si="301"/>
        <v>0</v>
      </c>
      <c r="DE188" s="167">
        <f t="shared" si="301"/>
        <v>0</v>
      </c>
      <c r="DF188" s="167">
        <f t="shared" si="301"/>
        <v>0</v>
      </c>
      <c r="DG188" s="167">
        <f t="shared" si="301"/>
        <v>0</v>
      </c>
      <c r="DH188" s="167">
        <f t="shared" si="301"/>
        <v>0</v>
      </c>
      <c r="DI188" s="167">
        <f t="shared" si="301"/>
        <v>0</v>
      </c>
      <c r="DJ188" s="167">
        <f t="shared" si="301"/>
        <v>0</v>
      </c>
      <c r="DK188" s="167">
        <f t="shared" si="301"/>
        <v>0</v>
      </c>
      <c r="DL188" s="167">
        <f t="shared" si="301"/>
        <v>0</v>
      </c>
      <c r="DM188" s="167">
        <f t="shared" si="301"/>
        <v>0</v>
      </c>
      <c r="DN188" s="167">
        <f t="shared" si="301"/>
        <v>0</v>
      </c>
      <c r="DO188" s="167">
        <f t="shared" si="301"/>
        <v>0</v>
      </c>
      <c r="DP188" s="167">
        <f t="shared" si="301"/>
        <v>0</v>
      </c>
      <c r="DQ188" s="167">
        <f t="shared" si="301"/>
        <v>0</v>
      </c>
      <c r="DR188" s="167">
        <f t="shared" si="301"/>
        <v>0</v>
      </c>
      <c r="DS188" s="167">
        <f t="shared" si="301"/>
        <v>0</v>
      </c>
      <c r="DT188" s="167">
        <f t="shared" si="301"/>
        <v>0</v>
      </c>
      <c r="DU188" s="167">
        <f t="shared" si="301"/>
        <v>0</v>
      </c>
      <c r="DV188" s="167">
        <f t="shared" si="301"/>
        <v>0</v>
      </c>
      <c r="DW188" s="167">
        <f t="shared" si="301"/>
        <v>0</v>
      </c>
      <c r="DX188" s="167">
        <f t="shared" si="301"/>
        <v>0</v>
      </c>
      <c r="DY188" s="167">
        <f t="shared" si="301"/>
        <v>0</v>
      </c>
      <c r="DZ188" s="167">
        <f t="shared" si="301"/>
        <v>0</v>
      </c>
      <c r="EA188" s="167">
        <f t="shared" si="301"/>
        <v>0</v>
      </c>
      <c r="EB188" s="167">
        <f t="shared" si="301"/>
        <v>0</v>
      </c>
      <c r="EC188" s="167">
        <f t="shared" si="301"/>
        <v>0</v>
      </c>
      <c r="ED188" s="167">
        <f t="shared" ref="ED188:FI188" si="302">ED156</f>
        <v>0</v>
      </c>
      <c r="EE188" s="167">
        <f t="shared" si="302"/>
        <v>0</v>
      </c>
      <c r="EF188" s="167">
        <f t="shared" si="302"/>
        <v>0</v>
      </c>
      <c r="EG188" s="167">
        <f t="shared" si="302"/>
        <v>0</v>
      </c>
      <c r="EH188" s="167">
        <f t="shared" si="302"/>
        <v>0</v>
      </c>
      <c r="EI188" s="167">
        <f t="shared" si="302"/>
        <v>0</v>
      </c>
      <c r="EJ188" s="167">
        <f t="shared" si="302"/>
        <v>0</v>
      </c>
      <c r="EK188" s="167">
        <f t="shared" si="302"/>
        <v>0</v>
      </c>
      <c r="EL188" s="167">
        <f t="shared" si="302"/>
        <v>0</v>
      </c>
      <c r="EM188" s="167">
        <f t="shared" si="302"/>
        <v>0</v>
      </c>
      <c r="EN188" s="167">
        <f t="shared" si="302"/>
        <v>0</v>
      </c>
      <c r="EO188" s="167">
        <f t="shared" si="302"/>
        <v>0</v>
      </c>
      <c r="EP188" s="167">
        <f t="shared" si="302"/>
        <v>0</v>
      </c>
      <c r="EQ188" s="167">
        <f t="shared" si="302"/>
        <v>0</v>
      </c>
      <c r="ER188" s="167">
        <f t="shared" si="302"/>
        <v>0</v>
      </c>
      <c r="ES188" s="167">
        <f t="shared" si="302"/>
        <v>0</v>
      </c>
      <c r="ET188" s="167">
        <f t="shared" si="302"/>
        <v>0</v>
      </c>
      <c r="EU188" s="167">
        <f t="shared" si="302"/>
        <v>0</v>
      </c>
      <c r="EV188" s="167">
        <f t="shared" si="302"/>
        <v>0</v>
      </c>
      <c r="EW188" s="167">
        <f t="shared" si="302"/>
        <v>0</v>
      </c>
      <c r="EX188" s="167">
        <f t="shared" si="302"/>
        <v>0</v>
      </c>
      <c r="EY188" s="167">
        <f t="shared" si="302"/>
        <v>0</v>
      </c>
      <c r="EZ188" s="167">
        <f t="shared" si="302"/>
        <v>0</v>
      </c>
      <c r="FA188" s="167">
        <f t="shared" si="302"/>
        <v>0</v>
      </c>
      <c r="FB188" s="167">
        <f t="shared" si="302"/>
        <v>0</v>
      </c>
      <c r="FC188" s="167">
        <f t="shared" si="302"/>
        <v>0</v>
      </c>
      <c r="FD188" s="167">
        <f t="shared" si="302"/>
        <v>0</v>
      </c>
      <c r="FE188" s="167">
        <f t="shared" si="302"/>
        <v>0</v>
      </c>
      <c r="FF188" s="167">
        <f t="shared" si="302"/>
        <v>0</v>
      </c>
      <c r="FG188" s="167">
        <f t="shared" si="302"/>
        <v>0</v>
      </c>
      <c r="FH188" s="167">
        <f t="shared" si="302"/>
        <v>0</v>
      </c>
      <c r="FI188" s="167">
        <f t="shared" si="302"/>
        <v>0</v>
      </c>
      <c r="FJ188" s="167">
        <f t="shared" ref="FJ188:FO188" si="303">FJ156</f>
        <v>0</v>
      </c>
      <c r="FK188" s="167">
        <f t="shared" si="303"/>
        <v>0</v>
      </c>
      <c r="FL188" s="167">
        <f t="shared" si="303"/>
        <v>0</v>
      </c>
      <c r="FM188" s="167">
        <f t="shared" si="303"/>
        <v>0</v>
      </c>
      <c r="FN188" s="167">
        <f t="shared" si="303"/>
        <v>0</v>
      </c>
      <c r="FO188" s="167">
        <f t="shared" si="303"/>
        <v>0</v>
      </c>
    </row>
    <row r="189" spans="1:171" x14ac:dyDescent="0.3">
      <c r="B189" s="7" t="s">
        <v>110</v>
      </c>
      <c r="C189" s="7" t="s">
        <v>112</v>
      </c>
      <c r="D189" s="67">
        <f t="shared" si="291"/>
        <v>32431.205617025571</v>
      </c>
      <c r="F189" s="167">
        <f t="shared" ref="F189:AK189" si="304">F157</f>
        <v>0</v>
      </c>
      <c r="G189" s="167">
        <f t="shared" si="304"/>
        <v>0</v>
      </c>
      <c r="H189" s="167">
        <f t="shared" si="304"/>
        <v>0</v>
      </c>
      <c r="I189" s="167">
        <f t="shared" si="304"/>
        <v>0</v>
      </c>
      <c r="J189" s="167">
        <f t="shared" si="304"/>
        <v>0</v>
      </c>
      <c r="K189" s="167">
        <f t="shared" si="304"/>
        <v>0</v>
      </c>
      <c r="L189" s="167">
        <f t="shared" si="304"/>
        <v>0</v>
      </c>
      <c r="M189" s="167">
        <f t="shared" si="304"/>
        <v>0</v>
      </c>
      <c r="N189" s="167">
        <f t="shared" si="304"/>
        <v>0</v>
      </c>
      <c r="O189" s="167">
        <f t="shared" si="304"/>
        <v>0</v>
      </c>
      <c r="P189" s="167">
        <f t="shared" si="304"/>
        <v>0</v>
      </c>
      <c r="Q189" s="167">
        <f t="shared" si="304"/>
        <v>0</v>
      </c>
      <c r="R189" s="167">
        <f t="shared" si="304"/>
        <v>0</v>
      </c>
      <c r="S189" s="167">
        <f t="shared" si="304"/>
        <v>0</v>
      </c>
      <c r="T189" s="167">
        <f t="shared" si="304"/>
        <v>0</v>
      </c>
      <c r="U189" s="167">
        <f t="shared" si="304"/>
        <v>0</v>
      </c>
      <c r="V189" s="167">
        <f t="shared" si="304"/>
        <v>0</v>
      </c>
      <c r="W189" s="167">
        <f t="shared" si="304"/>
        <v>0</v>
      </c>
      <c r="X189" s="167">
        <f t="shared" si="304"/>
        <v>0</v>
      </c>
      <c r="Y189" s="167">
        <f t="shared" si="304"/>
        <v>0</v>
      </c>
      <c r="Z189" s="167">
        <f t="shared" si="304"/>
        <v>0</v>
      </c>
      <c r="AA189" s="167">
        <f t="shared" si="304"/>
        <v>0</v>
      </c>
      <c r="AB189" s="167">
        <f t="shared" si="304"/>
        <v>0</v>
      </c>
      <c r="AC189" s="167">
        <f t="shared" si="304"/>
        <v>0</v>
      </c>
      <c r="AD189" s="167">
        <f t="shared" si="304"/>
        <v>0</v>
      </c>
      <c r="AE189" s="167">
        <f t="shared" si="304"/>
        <v>0</v>
      </c>
      <c r="AF189" s="167">
        <f t="shared" si="304"/>
        <v>0</v>
      </c>
      <c r="AG189" s="167">
        <f t="shared" si="304"/>
        <v>0</v>
      </c>
      <c r="AH189" s="167">
        <f t="shared" si="304"/>
        <v>0</v>
      </c>
      <c r="AI189" s="167">
        <f t="shared" si="304"/>
        <v>0</v>
      </c>
      <c r="AJ189" s="167">
        <f t="shared" si="304"/>
        <v>0</v>
      </c>
      <c r="AK189" s="167">
        <f t="shared" si="304"/>
        <v>0</v>
      </c>
      <c r="AL189" s="167">
        <f t="shared" ref="AL189:BQ189" si="305">AL157</f>
        <v>810.78014042563939</v>
      </c>
      <c r="AM189" s="167">
        <f t="shared" si="305"/>
        <v>810.78014042563939</v>
      </c>
      <c r="AN189" s="167">
        <f t="shared" si="305"/>
        <v>810.78014042563939</v>
      </c>
      <c r="AO189" s="167">
        <f t="shared" si="305"/>
        <v>810.78014042563939</v>
      </c>
      <c r="AP189" s="167">
        <f t="shared" si="305"/>
        <v>810.78014042563939</v>
      </c>
      <c r="AQ189" s="167">
        <f t="shared" si="305"/>
        <v>810.78014042563939</v>
      </c>
      <c r="AR189" s="167">
        <f t="shared" si="305"/>
        <v>810.78014042563939</v>
      </c>
      <c r="AS189" s="167">
        <f t="shared" si="305"/>
        <v>810.78014042563939</v>
      </c>
      <c r="AT189" s="167">
        <f t="shared" si="305"/>
        <v>810.78014042563939</v>
      </c>
      <c r="AU189" s="167">
        <f t="shared" si="305"/>
        <v>810.78014042563939</v>
      </c>
      <c r="AV189" s="167">
        <f t="shared" si="305"/>
        <v>810.78014042563939</v>
      </c>
      <c r="AW189" s="167">
        <f t="shared" si="305"/>
        <v>810.78014042563939</v>
      </c>
      <c r="AX189" s="167">
        <f t="shared" si="305"/>
        <v>810.78014042563939</v>
      </c>
      <c r="AY189" s="167">
        <f t="shared" si="305"/>
        <v>810.78014042563939</v>
      </c>
      <c r="AZ189" s="167">
        <f t="shared" si="305"/>
        <v>810.78014042563939</v>
      </c>
      <c r="BA189" s="167">
        <f t="shared" si="305"/>
        <v>810.78014042563939</v>
      </c>
      <c r="BB189" s="167">
        <f t="shared" si="305"/>
        <v>810.78014042563939</v>
      </c>
      <c r="BC189" s="167">
        <f t="shared" si="305"/>
        <v>810.78014042563939</v>
      </c>
      <c r="BD189" s="167">
        <f t="shared" si="305"/>
        <v>810.78014042563939</v>
      </c>
      <c r="BE189" s="167">
        <f t="shared" si="305"/>
        <v>810.78014042563939</v>
      </c>
      <c r="BF189" s="167">
        <f t="shared" si="305"/>
        <v>810.78014042563939</v>
      </c>
      <c r="BG189" s="167">
        <f t="shared" si="305"/>
        <v>810.78014042563939</v>
      </c>
      <c r="BH189" s="167">
        <f t="shared" si="305"/>
        <v>810.78014042563939</v>
      </c>
      <c r="BI189" s="167">
        <f t="shared" si="305"/>
        <v>810.78014042563939</v>
      </c>
      <c r="BJ189" s="167">
        <f t="shared" si="305"/>
        <v>972.93616851076717</v>
      </c>
      <c r="BK189" s="167">
        <f t="shared" si="305"/>
        <v>972.93616851076717</v>
      </c>
      <c r="BL189" s="167">
        <f t="shared" si="305"/>
        <v>972.93616851076717</v>
      </c>
      <c r="BM189" s="167">
        <f t="shared" si="305"/>
        <v>972.93616851076717</v>
      </c>
      <c r="BN189" s="167">
        <f t="shared" si="305"/>
        <v>972.93616851076717</v>
      </c>
      <c r="BO189" s="167">
        <f t="shared" si="305"/>
        <v>972.93616851076717</v>
      </c>
      <c r="BP189" s="167">
        <f t="shared" si="305"/>
        <v>972.93616851076717</v>
      </c>
      <c r="BQ189" s="167">
        <f t="shared" si="305"/>
        <v>972.93616851076717</v>
      </c>
      <c r="BR189" s="167">
        <f t="shared" ref="BR189:CW189" si="306">BR157</f>
        <v>972.93616851076717</v>
      </c>
      <c r="BS189" s="167">
        <f t="shared" si="306"/>
        <v>972.93616851076717</v>
      </c>
      <c r="BT189" s="167">
        <f t="shared" si="306"/>
        <v>972.93616851076717</v>
      </c>
      <c r="BU189" s="167">
        <f t="shared" si="306"/>
        <v>972.93616851076717</v>
      </c>
      <c r="BV189" s="167">
        <f t="shared" si="306"/>
        <v>1297.2482246810061</v>
      </c>
      <c r="BW189" s="167">
        <f t="shared" si="306"/>
        <v>0</v>
      </c>
      <c r="BX189" s="167">
        <f t="shared" si="306"/>
        <v>0</v>
      </c>
      <c r="BY189" s="167">
        <f t="shared" si="306"/>
        <v>0</v>
      </c>
      <c r="BZ189" s="167">
        <f t="shared" si="306"/>
        <v>0</v>
      </c>
      <c r="CA189" s="167">
        <f t="shared" si="306"/>
        <v>0</v>
      </c>
      <c r="CB189" s="167">
        <f t="shared" si="306"/>
        <v>0</v>
      </c>
      <c r="CC189" s="167">
        <f t="shared" si="306"/>
        <v>0</v>
      </c>
      <c r="CD189" s="167">
        <f t="shared" si="306"/>
        <v>0</v>
      </c>
      <c r="CE189" s="167">
        <f t="shared" si="306"/>
        <v>0</v>
      </c>
      <c r="CF189" s="167">
        <f t="shared" si="306"/>
        <v>0</v>
      </c>
      <c r="CG189" s="167">
        <f t="shared" si="306"/>
        <v>0</v>
      </c>
      <c r="CH189" s="167">
        <f t="shared" si="306"/>
        <v>0</v>
      </c>
      <c r="CI189" s="167">
        <f t="shared" si="306"/>
        <v>0</v>
      </c>
      <c r="CJ189" s="167">
        <f t="shared" si="306"/>
        <v>0</v>
      </c>
      <c r="CK189" s="167">
        <f t="shared" si="306"/>
        <v>0</v>
      </c>
      <c r="CL189" s="167">
        <f t="shared" si="306"/>
        <v>0</v>
      </c>
      <c r="CM189" s="167">
        <f t="shared" si="306"/>
        <v>0</v>
      </c>
      <c r="CN189" s="167">
        <f t="shared" si="306"/>
        <v>0</v>
      </c>
      <c r="CO189" s="167">
        <f t="shared" si="306"/>
        <v>0</v>
      </c>
      <c r="CP189" s="167">
        <f t="shared" si="306"/>
        <v>0</v>
      </c>
      <c r="CQ189" s="167">
        <f t="shared" si="306"/>
        <v>0</v>
      </c>
      <c r="CR189" s="167">
        <f t="shared" si="306"/>
        <v>0</v>
      </c>
      <c r="CS189" s="167">
        <f t="shared" si="306"/>
        <v>0</v>
      </c>
      <c r="CT189" s="167">
        <f t="shared" si="306"/>
        <v>0</v>
      </c>
      <c r="CU189" s="167">
        <f t="shared" si="306"/>
        <v>0</v>
      </c>
      <c r="CV189" s="167">
        <f t="shared" si="306"/>
        <v>0</v>
      </c>
      <c r="CW189" s="167">
        <f t="shared" si="306"/>
        <v>0</v>
      </c>
      <c r="CX189" s="167">
        <f t="shared" ref="CX189:EC189" si="307">CX157</f>
        <v>0</v>
      </c>
      <c r="CY189" s="167">
        <f t="shared" si="307"/>
        <v>0</v>
      </c>
      <c r="CZ189" s="167">
        <f t="shared" si="307"/>
        <v>0</v>
      </c>
      <c r="DA189" s="167">
        <f t="shared" si="307"/>
        <v>0</v>
      </c>
      <c r="DB189" s="167">
        <f t="shared" si="307"/>
        <v>0</v>
      </c>
      <c r="DC189" s="167">
        <f t="shared" si="307"/>
        <v>0</v>
      </c>
      <c r="DD189" s="167">
        <f t="shared" si="307"/>
        <v>0</v>
      </c>
      <c r="DE189" s="167">
        <f t="shared" si="307"/>
        <v>0</v>
      </c>
      <c r="DF189" s="167">
        <f t="shared" si="307"/>
        <v>0</v>
      </c>
      <c r="DG189" s="167">
        <f t="shared" si="307"/>
        <v>0</v>
      </c>
      <c r="DH189" s="167">
        <f t="shared" si="307"/>
        <v>0</v>
      </c>
      <c r="DI189" s="167">
        <f t="shared" si="307"/>
        <v>0</v>
      </c>
      <c r="DJ189" s="167">
        <f t="shared" si="307"/>
        <v>0</v>
      </c>
      <c r="DK189" s="167">
        <f t="shared" si="307"/>
        <v>0</v>
      </c>
      <c r="DL189" s="167">
        <f t="shared" si="307"/>
        <v>0</v>
      </c>
      <c r="DM189" s="167">
        <f t="shared" si="307"/>
        <v>0</v>
      </c>
      <c r="DN189" s="167">
        <f t="shared" si="307"/>
        <v>0</v>
      </c>
      <c r="DO189" s="167">
        <f t="shared" si="307"/>
        <v>0</v>
      </c>
      <c r="DP189" s="167">
        <f t="shared" si="307"/>
        <v>0</v>
      </c>
      <c r="DQ189" s="167">
        <f t="shared" si="307"/>
        <v>0</v>
      </c>
      <c r="DR189" s="167">
        <f t="shared" si="307"/>
        <v>0</v>
      </c>
      <c r="DS189" s="167">
        <f t="shared" si="307"/>
        <v>0</v>
      </c>
      <c r="DT189" s="167">
        <f t="shared" si="307"/>
        <v>0</v>
      </c>
      <c r="DU189" s="167">
        <f t="shared" si="307"/>
        <v>0</v>
      </c>
      <c r="DV189" s="167">
        <f t="shared" si="307"/>
        <v>0</v>
      </c>
      <c r="DW189" s="167">
        <f t="shared" si="307"/>
        <v>0</v>
      </c>
      <c r="DX189" s="167">
        <f t="shared" si="307"/>
        <v>0</v>
      </c>
      <c r="DY189" s="167">
        <f t="shared" si="307"/>
        <v>0</v>
      </c>
      <c r="DZ189" s="167">
        <f t="shared" si="307"/>
        <v>0</v>
      </c>
      <c r="EA189" s="167">
        <f t="shared" si="307"/>
        <v>0</v>
      </c>
      <c r="EB189" s="167">
        <f t="shared" si="307"/>
        <v>0</v>
      </c>
      <c r="EC189" s="167">
        <f t="shared" si="307"/>
        <v>0</v>
      </c>
      <c r="ED189" s="167">
        <f t="shared" ref="ED189:FI189" si="308">ED157</f>
        <v>0</v>
      </c>
      <c r="EE189" s="167">
        <f t="shared" si="308"/>
        <v>0</v>
      </c>
      <c r="EF189" s="167">
        <f t="shared" si="308"/>
        <v>0</v>
      </c>
      <c r="EG189" s="167">
        <f t="shared" si="308"/>
        <v>0</v>
      </c>
      <c r="EH189" s="167">
        <f t="shared" si="308"/>
        <v>0</v>
      </c>
      <c r="EI189" s="167">
        <f t="shared" si="308"/>
        <v>0</v>
      </c>
      <c r="EJ189" s="167">
        <f t="shared" si="308"/>
        <v>0</v>
      </c>
      <c r="EK189" s="167">
        <f t="shared" si="308"/>
        <v>0</v>
      </c>
      <c r="EL189" s="167">
        <f t="shared" si="308"/>
        <v>0</v>
      </c>
      <c r="EM189" s="167">
        <f t="shared" si="308"/>
        <v>0</v>
      </c>
      <c r="EN189" s="167">
        <f t="shared" si="308"/>
        <v>0</v>
      </c>
      <c r="EO189" s="167">
        <f t="shared" si="308"/>
        <v>0</v>
      </c>
      <c r="EP189" s="167">
        <f t="shared" si="308"/>
        <v>0</v>
      </c>
      <c r="EQ189" s="167">
        <f t="shared" si="308"/>
        <v>0</v>
      </c>
      <c r="ER189" s="167">
        <f t="shared" si="308"/>
        <v>0</v>
      </c>
      <c r="ES189" s="167">
        <f t="shared" si="308"/>
        <v>0</v>
      </c>
      <c r="ET189" s="167">
        <f t="shared" si="308"/>
        <v>0</v>
      </c>
      <c r="EU189" s="167">
        <f t="shared" si="308"/>
        <v>0</v>
      </c>
      <c r="EV189" s="167">
        <f t="shared" si="308"/>
        <v>0</v>
      </c>
      <c r="EW189" s="167">
        <f t="shared" si="308"/>
        <v>0</v>
      </c>
      <c r="EX189" s="167">
        <f t="shared" si="308"/>
        <v>0</v>
      </c>
      <c r="EY189" s="167">
        <f t="shared" si="308"/>
        <v>0</v>
      </c>
      <c r="EZ189" s="167">
        <f t="shared" si="308"/>
        <v>0</v>
      </c>
      <c r="FA189" s="167">
        <f t="shared" si="308"/>
        <v>0</v>
      </c>
      <c r="FB189" s="167">
        <f t="shared" si="308"/>
        <v>0</v>
      </c>
      <c r="FC189" s="167">
        <f t="shared" si="308"/>
        <v>0</v>
      </c>
      <c r="FD189" s="167">
        <f t="shared" si="308"/>
        <v>0</v>
      </c>
      <c r="FE189" s="167">
        <f t="shared" si="308"/>
        <v>0</v>
      </c>
      <c r="FF189" s="167">
        <f t="shared" si="308"/>
        <v>0</v>
      </c>
      <c r="FG189" s="167">
        <f t="shared" si="308"/>
        <v>0</v>
      </c>
      <c r="FH189" s="167">
        <f t="shared" si="308"/>
        <v>0</v>
      </c>
      <c r="FI189" s="167">
        <f t="shared" si="308"/>
        <v>0</v>
      </c>
      <c r="FJ189" s="167">
        <f t="shared" ref="FJ189:FO189" si="309">FJ157</f>
        <v>0</v>
      </c>
      <c r="FK189" s="167">
        <f t="shared" si="309"/>
        <v>0</v>
      </c>
      <c r="FL189" s="167">
        <f t="shared" si="309"/>
        <v>0</v>
      </c>
      <c r="FM189" s="167">
        <f t="shared" si="309"/>
        <v>0</v>
      </c>
      <c r="FN189" s="167">
        <f t="shared" si="309"/>
        <v>0</v>
      </c>
      <c r="FO189" s="167">
        <f t="shared" si="309"/>
        <v>0</v>
      </c>
    </row>
    <row r="191" spans="1:171" x14ac:dyDescent="0.3">
      <c r="B191" s="57" t="s">
        <v>62</v>
      </c>
      <c r="C191" s="57" t="s">
        <v>112</v>
      </c>
      <c r="D191" s="166">
        <f>SUM(F191:FO191)</f>
        <v>728713.81255343393</v>
      </c>
      <c r="E191" s="41"/>
      <c r="F191" s="165">
        <f>SUM(F192:F194)</f>
        <v>0</v>
      </c>
      <c r="G191" s="165">
        <f t="shared" ref="G191:BR191" si="310">SUM(G192:G194)</f>
        <v>0</v>
      </c>
      <c r="H191" s="165">
        <f t="shared" si="310"/>
        <v>0</v>
      </c>
      <c r="I191" s="165">
        <f t="shared" si="310"/>
        <v>0</v>
      </c>
      <c r="J191" s="165">
        <f t="shared" si="310"/>
        <v>0</v>
      </c>
      <c r="K191" s="165">
        <f t="shared" si="310"/>
        <v>0</v>
      </c>
      <c r="L191" s="165">
        <f t="shared" si="310"/>
        <v>0</v>
      </c>
      <c r="M191" s="165">
        <f t="shared" si="310"/>
        <v>0</v>
      </c>
      <c r="N191" s="165">
        <f t="shared" si="310"/>
        <v>4554.4613284589614</v>
      </c>
      <c r="O191" s="165">
        <f t="shared" si="310"/>
        <v>4554.4613284589614</v>
      </c>
      <c r="P191" s="165">
        <f t="shared" si="310"/>
        <v>4554.4613284589614</v>
      </c>
      <c r="Q191" s="165">
        <f t="shared" si="310"/>
        <v>4554.4613284589614</v>
      </c>
      <c r="R191" s="165">
        <f t="shared" si="310"/>
        <v>4554.4613284589614</v>
      </c>
      <c r="S191" s="165">
        <f t="shared" si="310"/>
        <v>4554.4613284589614</v>
      </c>
      <c r="T191" s="165">
        <f t="shared" si="310"/>
        <v>4554.4613284589614</v>
      </c>
      <c r="U191" s="165">
        <f t="shared" si="310"/>
        <v>4554.4613284589614</v>
      </c>
      <c r="V191" s="165">
        <f t="shared" si="310"/>
        <v>4554.4613284589614</v>
      </c>
      <c r="W191" s="165">
        <f t="shared" si="310"/>
        <v>4554.4613284589614</v>
      </c>
      <c r="X191" s="165">
        <f t="shared" si="310"/>
        <v>4554.4613284589614</v>
      </c>
      <c r="Y191" s="165">
        <f t="shared" si="310"/>
        <v>4554.4613284589614</v>
      </c>
      <c r="Z191" s="165">
        <f t="shared" si="310"/>
        <v>10019.814922609716</v>
      </c>
      <c r="AA191" s="165">
        <f t="shared" si="310"/>
        <v>10019.814922609716</v>
      </c>
      <c r="AB191" s="165">
        <f t="shared" si="310"/>
        <v>10930.707188301509</v>
      </c>
      <c r="AC191" s="165">
        <f t="shared" si="310"/>
        <v>10930.707188301509</v>
      </c>
      <c r="AD191" s="165">
        <f t="shared" si="310"/>
        <v>10930.707188301509</v>
      </c>
      <c r="AE191" s="165">
        <f t="shared" si="310"/>
        <v>10930.707188301509</v>
      </c>
      <c r="AF191" s="165">
        <f t="shared" si="310"/>
        <v>10930.707188301509</v>
      </c>
      <c r="AG191" s="165">
        <f t="shared" si="310"/>
        <v>10930.707188301509</v>
      </c>
      <c r="AH191" s="165">
        <f t="shared" si="310"/>
        <v>10930.707188301509</v>
      </c>
      <c r="AI191" s="165">
        <f t="shared" si="310"/>
        <v>10930.707188301509</v>
      </c>
      <c r="AJ191" s="165">
        <f t="shared" si="310"/>
        <v>10930.707188301509</v>
      </c>
      <c r="AK191" s="165">
        <f t="shared" si="310"/>
        <v>10930.707188301509</v>
      </c>
      <c r="AL191" s="165">
        <f t="shared" si="310"/>
        <v>19128.737579527638</v>
      </c>
      <c r="AM191" s="165">
        <f t="shared" si="310"/>
        <v>19128.737579527638</v>
      </c>
      <c r="AN191" s="165">
        <f t="shared" si="310"/>
        <v>20221.808298357788</v>
      </c>
      <c r="AO191" s="165">
        <f t="shared" si="310"/>
        <v>20221.808298357788</v>
      </c>
      <c r="AP191" s="165">
        <f t="shared" si="310"/>
        <v>23865.377361124956</v>
      </c>
      <c r="AQ191" s="165">
        <f t="shared" si="310"/>
        <v>23865.377361124956</v>
      </c>
      <c r="AR191" s="165">
        <f t="shared" si="310"/>
        <v>23865.377361124956</v>
      </c>
      <c r="AS191" s="165">
        <f t="shared" si="310"/>
        <v>23865.377361124956</v>
      </c>
      <c r="AT191" s="165">
        <f t="shared" si="310"/>
        <v>20221.80829835769</v>
      </c>
      <c r="AU191" s="165">
        <f t="shared" si="310"/>
        <v>14756.454704207034</v>
      </c>
      <c r="AV191" s="165">
        <f t="shared" si="310"/>
        <v>14756.454704207034</v>
      </c>
      <c r="AW191" s="165">
        <f t="shared" si="310"/>
        <v>14756.454704207034</v>
      </c>
      <c r="AX191" s="165">
        <f t="shared" si="310"/>
        <v>14756.454704207034</v>
      </c>
      <c r="AY191" s="165">
        <f t="shared" si="310"/>
        <v>14756.454704207034</v>
      </c>
      <c r="AZ191" s="165">
        <f t="shared" si="310"/>
        <v>14756.454704207034</v>
      </c>
      <c r="BA191" s="165">
        <f t="shared" si="310"/>
        <v>14756.454704207034</v>
      </c>
      <c r="BB191" s="165">
        <f t="shared" si="310"/>
        <v>19128.737579527638</v>
      </c>
      <c r="BC191" s="165">
        <f t="shared" si="310"/>
        <v>19128.737579527638</v>
      </c>
      <c r="BD191" s="165">
        <f t="shared" si="310"/>
        <v>19128.737579527638</v>
      </c>
      <c r="BE191" s="165">
        <f t="shared" si="310"/>
        <v>19128.737579527638</v>
      </c>
      <c r="BF191" s="165">
        <f t="shared" si="310"/>
        <v>14756.454704206919</v>
      </c>
      <c r="BG191" s="165">
        <f t="shared" si="310"/>
        <v>8198.0303912261297</v>
      </c>
      <c r="BH191" s="165">
        <f t="shared" si="310"/>
        <v>8198.0303912261297</v>
      </c>
      <c r="BI191" s="165">
        <f t="shared" si="310"/>
        <v>8198.0303912261297</v>
      </c>
      <c r="BJ191" s="165">
        <f t="shared" si="310"/>
        <v>9837.6364694713557</v>
      </c>
      <c r="BK191" s="165">
        <f t="shared" si="310"/>
        <v>9837.6364694713557</v>
      </c>
      <c r="BL191" s="165">
        <f t="shared" si="310"/>
        <v>9837.6364694713557</v>
      </c>
      <c r="BM191" s="165">
        <f t="shared" si="310"/>
        <v>9837.6364694713557</v>
      </c>
      <c r="BN191" s="165">
        <f t="shared" si="310"/>
        <v>9837.6364694713557</v>
      </c>
      <c r="BO191" s="165">
        <f t="shared" si="310"/>
        <v>9837.6364694713557</v>
      </c>
      <c r="BP191" s="165">
        <f t="shared" si="310"/>
        <v>9837.6364694713557</v>
      </c>
      <c r="BQ191" s="165">
        <f t="shared" si="310"/>
        <v>9837.6364694713557</v>
      </c>
      <c r="BR191" s="165">
        <f t="shared" si="310"/>
        <v>9837.6364694713557</v>
      </c>
      <c r="BS191" s="165">
        <f t="shared" ref="BS191:ED191" si="311">SUM(BS192:BS194)</f>
        <v>9837.6364694713557</v>
      </c>
      <c r="BT191" s="165">
        <f t="shared" si="311"/>
        <v>9837.6364694713557</v>
      </c>
      <c r="BU191" s="165">
        <f t="shared" si="311"/>
        <v>9837.6364694713557</v>
      </c>
      <c r="BV191" s="165">
        <f t="shared" si="311"/>
        <v>13116.848625961637</v>
      </c>
      <c r="BW191" s="165">
        <f t="shared" si="311"/>
        <v>0</v>
      </c>
      <c r="BX191" s="165">
        <f t="shared" si="311"/>
        <v>0</v>
      </c>
      <c r="BY191" s="165">
        <f t="shared" si="311"/>
        <v>0</v>
      </c>
      <c r="BZ191" s="165">
        <f t="shared" si="311"/>
        <v>0</v>
      </c>
      <c r="CA191" s="165">
        <f t="shared" si="311"/>
        <v>0</v>
      </c>
      <c r="CB191" s="165">
        <f t="shared" si="311"/>
        <v>0</v>
      </c>
      <c r="CC191" s="165">
        <f t="shared" si="311"/>
        <v>0</v>
      </c>
      <c r="CD191" s="165">
        <f t="shared" si="311"/>
        <v>0</v>
      </c>
      <c r="CE191" s="165">
        <f t="shared" si="311"/>
        <v>0</v>
      </c>
      <c r="CF191" s="165">
        <f t="shared" si="311"/>
        <v>0</v>
      </c>
      <c r="CG191" s="165">
        <f t="shared" si="311"/>
        <v>0</v>
      </c>
      <c r="CH191" s="165">
        <f t="shared" si="311"/>
        <v>0</v>
      </c>
      <c r="CI191" s="165">
        <f t="shared" si="311"/>
        <v>0</v>
      </c>
      <c r="CJ191" s="165">
        <f t="shared" si="311"/>
        <v>0</v>
      </c>
      <c r="CK191" s="165">
        <f t="shared" si="311"/>
        <v>0</v>
      </c>
      <c r="CL191" s="165">
        <f t="shared" si="311"/>
        <v>0</v>
      </c>
      <c r="CM191" s="165">
        <f t="shared" si="311"/>
        <v>0</v>
      </c>
      <c r="CN191" s="165">
        <f t="shared" si="311"/>
        <v>0</v>
      </c>
      <c r="CO191" s="165">
        <f t="shared" si="311"/>
        <v>0</v>
      </c>
      <c r="CP191" s="165">
        <f t="shared" si="311"/>
        <v>0</v>
      </c>
      <c r="CQ191" s="165">
        <f t="shared" si="311"/>
        <v>0</v>
      </c>
      <c r="CR191" s="165">
        <f t="shared" si="311"/>
        <v>0</v>
      </c>
      <c r="CS191" s="165">
        <f t="shared" si="311"/>
        <v>0</v>
      </c>
      <c r="CT191" s="165">
        <f t="shared" si="311"/>
        <v>0</v>
      </c>
      <c r="CU191" s="165">
        <f t="shared" si="311"/>
        <v>0</v>
      </c>
      <c r="CV191" s="165">
        <f t="shared" si="311"/>
        <v>0</v>
      </c>
      <c r="CW191" s="165">
        <f t="shared" si="311"/>
        <v>0</v>
      </c>
      <c r="CX191" s="165">
        <f t="shared" si="311"/>
        <v>0</v>
      </c>
      <c r="CY191" s="165">
        <f t="shared" si="311"/>
        <v>0</v>
      </c>
      <c r="CZ191" s="165">
        <f t="shared" si="311"/>
        <v>0</v>
      </c>
      <c r="DA191" s="165">
        <f t="shared" si="311"/>
        <v>0</v>
      </c>
      <c r="DB191" s="165">
        <f t="shared" si="311"/>
        <v>0</v>
      </c>
      <c r="DC191" s="165">
        <f t="shared" si="311"/>
        <v>0</v>
      </c>
      <c r="DD191" s="165">
        <f t="shared" si="311"/>
        <v>0</v>
      </c>
      <c r="DE191" s="165">
        <f t="shared" si="311"/>
        <v>0</v>
      </c>
      <c r="DF191" s="165">
        <f t="shared" si="311"/>
        <v>0</v>
      </c>
      <c r="DG191" s="165">
        <f t="shared" si="311"/>
        <v>0</v>
      </c>
      <c r="DH191" s="165">
        <f t="shared" si="311"/>
        <v>0</v>
      </c>
      <c r="DI191" s="165">
        <f t="shared" si="311"/>
        <v>0</v>
      </c>
      <c r="DJ191" s="165">
        <f t="shared" si="311"/>
        <v>0</v>
      </c>
      <c r="DK191" s="165">
        <f t="shared" si="311"/>
        <v>0</v>
      </c>
      <c r="DL191" s="165">
        <f t="shared" si="311"/>
        <v>0</v>
      </c>
      <c r="DM191" s="165">
        <f t="shared" si="311"/>
        <v>0</v>
      </c>
      <c r="DN191" s="165">
        <f t="shared" si="311"/>
        <v>0</v>
      </c>
      <c r="DO191" s="165">
        <f t="shared" si="311"/>
        <v>0</v>
      </c>
      <c r="DP191" s="165">
        <f t="shared" si="311"/>
        <v>0</v>
      </c>
      <c r="DQ191" s="165">
        <f t="shared" si="311"/>
        <v>0</v>
      </c>
      <c r="DR191" s="165">
        <f t="shared" si="311"/>
        <v>0</v>
      </c>
      <c r="DS191" s="165">
        <f t="shared" si="311"/>
        <v>0</v>
      </c>
      <c r="DT191" s="165">
        <f t="shared" si="311"/>
        <v>0</v>
      </c>
      <c r="DU191" s="165">
        <f t="shared" si="311"/>
        <v>0</v>
      </c>
      <c r="DV191" s="165">
        <f t="shared" si="311"/>
        <v>0</v>
      </c>
      <c r="DW191" s="165">
        <f t="shared" si="311"/>
        <v>0</v>
      </c>
      <c r="DX191" s="165">
        <f t="shared" si="311"/>
        <v>0</v>
      </c>
      <c r="DY191" s="165">
        <f t="shared" si="311"/>
        <v>0</v>
      </c>
      <c r="DZ191" s="165">
        <f t="shared" si="311"/>
        <v>0</v>
      </c>
      <c r="EA191" s="165">
        <f t="shared" si="311"/>
        <v>0</v>
      </c>
      <c r="EB191" s="165">
        <f t="shared" si="311"/>
        <v>0</v>
      </c>
      <c r="EC191" s="165">
        <f t="shared" si="311"/>
        <v>0</v>
      </c>
      <c r="ED191" s="165">
        <f t="shared" si="311"/>
        <v>0</v>
      </c>
      <c r="EE191" s="165">
        <f t="shared" ref="EE191:FO191" si="312">SUM(EE192:EE194)</f>
        <v>0</v>
      </c>
      <c r="EF191" s="165">
        <f t="shared" si="312"/>
        <v>0</v>
      </c>
      <c r="EG191" s="165">
        <f t="shared" si="312"/>
        <v>0</v>
      </c>
      <c r="EH191" s="165">
        <f t="shared" si="312"/>
        <v>0</v>
      </c>
      <c r="EI191" s="165">
        <f t="shared" si="312"/>
        <v>0</v>
      </c>
      <c r="EJ191" s="165">
        <f t="shared" si="312"/>
        <v>0</v>
      </c>
      <c r="EK191" s="165">
        <f t="shared" si="312"/>
        <v>0</v>
      </c>
      <c r="EL191" s="165">
        <f t="shared" si="312"/>
        <v>0</v>
      </c>
      <c r="EM191" s="165">
        <f t="shared" si="312"/>
        <v>0</v>
      </c>
      <c r="EN191" s="165">
        <f t="shared" si="312"/>
        <v>0</v>
      </c>
      <c r="EO191" s="165">
        <f t="shared" si="312"/>
        <v>0</v>
      </c>
      <c r="EP191" s="165">
        <f t="shared" si="312"/>
        <v>0</v>
      </c>
      <c r="EQ191" s="165">
        <f t="shared" si="312"/>
        <v>0</v>
      </c>
      <c r="ER191" s="165">
        <f t="shared" si="312"/>
        <v>0</v>
      </c>
      <c r="ES191" s="165">
        <f t="shared" si="312"/>
        <v>0</v>
      </c>
      <c r="ET191" s="165">
        <f t="shared" si="312"/>
        <v>0</v>
      </c>
      <c r="EU191" s="165">
        <f t="shared" si="312"/>
        <v>0</v>
      </c>
      <c r="EV191" s="165">
        <f t="shared" si="312"/>
        <v>0</v>
      </c>
      <c r="EW191" s="165">
        <f t="shared" si="312"/>
        <v>0</v>
      </c>
      <c r="EX191" s="165">
        <f t="shared" si="312"/>
        <v>0</v>
      </c>
      <c r="EY191" s="165">
        <f t="shared" si="312"/>
        <v>0</v>
      </c>
      <c r="EZ191" s="165">
        <f t="shared" si="312"/>
        <v>0</v>
      </c>
      <c r="FA191" s="165">
        <f t="shared" si="312"/>
        <v>0</v>
      </c>
      <c r="FB191" s="165">
        <f t="shared" si="312"/>
        <v>0</v>
      </c>
      <c r="FC191" s="165">
        <f t="shared" si="312"/>
        <v>0</v>
      </c>
      <c r="FD191" s="165">
        <f t="shared" si="312"/>
        <v>0</v>
      </c>
      <c r="FE191" s="165">
        <f t="shared" si="312"/>
        <v>0</v>
      </c>
      <c r="FF191" s="165">
        <f t="shared" si="312"/>
        <v>0</v>
      </c>
      <c r="FG191" s="165">
        <f t="shared" si="312"/>
        <v>0</v>
      </c>
      <c r="FH191" s="165">
        <f t="shared" si="312"/>
        <v>0</v>
      </c>
      <c r="FI191" s="165">
        <f t="shared" si="312"/>
        <v>0</v>
      </c>
      <c r="FJ191" s="165">
        <f t="shared" si="312"/>
        <v>0</v>
      </c>
      <c r="FK191" s="165">
        <f t="shared" si="312"/>
        <v>0</v>
      </c>
      <c r="FL191" s="165">
        <f t="shared" si="312"/>
        <v>0</v>
      </c>
      <c r="FM191" s="165">
        <f t="shared" si="312"/>
        <v>0</v>
      </c>
      <c r="FN191" s="165">
        <f t="shared" si="312"/>
        <v>0</v>
      </c>
      <c r="FO191" s="165">
        <f t="shared" si="312"/>
        <v>0</v>
      </c>
    </row>
    <row r="192" spans="1:171" x14ac:dyDescent="0.3">
      <c r="B192" s="7" t="s">
        <v>108</v>
      </c>
      <c r="D192" s="67">
        <f t="shared" ref="D192:D194" si="313">SUM(F192:FO192)</f>
        <v>182178.45313835834</v>
      </c>
      <c r="F192" s="55">
        <f>F160+F165</f>
        <v>0</v>
      </c>
      <c r="G192" s="55">
        <f t="shared" ref="G192:BR192" si="314">G160+G165</f>
        <v>0</v>
      </c>
      <c r="H192" s="55">
        <f t="shared" si="314"/>
        <v>0</v>
      </c>
      <c r="I192" s="55">
        <f t="shared" si="314"/>
        <v>0</v>
      </c>
      <c r="J192" s="55">
        <f t="shared" si="314"/>
        <v>0</v>
      </c>
      <c r="K192" s="55">
        <f t="shared" si="314"/>
        <v>0</v>
      </c>
      <c r="L192" s="55">
        <f t="shared" si="314"/>
        <v>0</v>
      </c>
      <c r="M192" s="55">
        <f t="shared" si="314"/>
        <v>0</v>
      </c>
      <c r="N192" s="55">
        <f t="shared" si="314"/>
        <v>4554.4613284589614</v>
      </c>
      <c r="O192" s="55">
        <f t="shared" si="314"/>
        <v>4554.4613284589614</v>
      </c>
      <c r="P192" s="55">
        <f t="shared" si="314"/>
        <v>4554.4613284589614</v>
      </c>
      <c r="Q192" s="55">
        <f t="shared" si="314"/>
        <v>4554.4613284589614</v>
      </c>
      <c r="R192" s="55">
        <f t="shared" si="314"/>
        <v>4554.4613284589614</v>
      </c>
      <c r="S192" s="55">
        <f t="shared" si="314"/>
        <v>4554.4613284589614</v>
      </c>
      <c r="T192" s="55">
        <f t="shared" si="314"/>
        <v>4554.4613284589614</v>
      </c>
      <c r="U192" s="55">
        <f t="shared" si="314"/>
        <v>4554.4613284589614</v>
      </c>
      <c r="V192" s="55">
        <f t="shared" si="314"/>
        <v>4554.4613284589614</v>
      </c>
      <c r="W192" s="55">
        <f t="shared" si="314"/>
        <v>4554.4613284589614</v>
      </c>
      <c r="X192" s="55">
        <f t="shared" si="314"/>
        <v>4554.4613284589614</v>
      </c>
      <c r="Y192" s="55">
        <f t="shared" si="314"/>
        <v>4554.4613284589614</v>
      </c>
      <c r="Z192" s="55">
        <f t="shared" si="314"/>
        <v>4554.4613284589614</v>
      </c>
      <c r="AA192" s="55">
        <f t="shared" si="314"/>
        <v>4554.4613284589614</v>
      </c>
      <c r="AB192" s="55">
        <f t="shared" si="314"/>
        <v>5465.3535941507544</v>
      </c>
      <c r="AC192" s="55">
        <f t="shared" si="314"/>
        <v>5465.3535941507544</v>
      </c>
      <c r="AD192" s="55">
        <f t="shared" si="314"/>
        <v>5465.3535941507544</v>
      </c>
      <c r="AE192" s="55">
        <f t="shared" si="314"/>
        <v>5465.3535941507544</v>
      </c>
      <c r="AF192" s="55">
        <f t="shared" si="314"/>
        <v>5465.3535941507544</v>
      </c>
      <c r="AG192" s="55">
        <f t="shared" si="314"/>
        <v>5465.3535941507544</v>
      </c>
      <c r="AH192" s="55">
        <f t="shared" si="314"/>
        <v>5465.3535941507544</v>
      </c>
      <c r="AI192" s="55">
        <f t="shared" si="314"/>
        <v>5465.3535941507544</v>
      </c>
      <c r="AJ192" s="55">
        <f t="shared" si="314"/>
        <v>5465.3535941507544</v>
      </c>
      <c r="AK192" s="55">
        <f t="shared" si="314"/>
        <v>5465.3535941507544</v>
      </c>
      <c r="AL192" s="55">
        <f t="shared" si="314"/>
        <v>5465.3535941507544</v>
      </c>
      <c r="AM192" s="55">
        <f t="shared" si="314"/>
        <v>5465.3535941507544</v>
      </c>
      <c r="AN192" s="55">
        <f t="shared" si="314"/>
        <v>5465.3535941507544</v>
      </c>
      <c r="AO192" s="55">
        <f t="shared" si="314"/>
        <v>5465.3535941507544</v>
      </c>
      <c r="AP192" s="55">
        <f t="shared" si="314"/>
        <v>9108.9226569179227</v>
      </c>
      <c r="AQ192" s="55">
        <f t="shared" si="314"/>
        <v>9108.9226569179227</v>
      </c>
      <c r="AR192" s="55">
        <f t="shared" si="314"/>
        <v>9108.9226569179227</v>
      </c>
      <c r="AS192" s="55">
        <f t="shared" si="314"/>
        <v>9108.9226569179227</v>
      </c>
      <c r="AT192" s="55">
        <f t="shared" si="314"/>
        <v>5465.353594150658</v>
      </c>
      <c r="AU192" s="55">
        <f t="shared" si="314"/>
        <v>0</v>
      </c>
      <c r="AV192" s="55">
        <f t="shared" si="314"/>
        <v>0</v>
      </c>
      <c r="AW192" s="55">
        <f t="shared" si="314"/>
        <v>0</v>
      </c>
      <c r="AX192" s="55">
        <f t="shared" si="314"/>
        <v>0</v>
      </c>
      <c r="AY192" s="55">
        <f t="shared" si="314"/>
        <v>0</v>
      </c>
      <c r="AZ192" s="55">
        <f t="shared" si="314"/>
        <v>0</v>
      </c>
      <c r="BA192" s="55">
        <f t="shared" si="314"/>
        <v>0</v>
      </c>
      <c r="BB192" s="55">
        <f t="shared" si="314"/>
        <v>0</v>
      </c>
      <c r="BC192" s="55">
        <f t="shared" si="314"/>
        <v>0</v>
      </c>
      <c r="BD192" s="55">
        <f t="shared" si="314"/>
        <v>0</v>
      </c>
      <c r="BE192" s="55">
        <f t="shared" si="314"/>
        <v>0</v>
      </c>
      <c r="BF192" s="55">
        <f t="shared" si="314"/>
        <v>0</v>
      </c>
      <c r="BG192" s="55">
        <f t="shared" si="314"/>
        <v>0</v>
      </c>
      <c r="BH192" s="55">
        <f t="shared" si="314"/>
        <v>0</v>
      </c>
      <c r="BI192" s="55">
        <f t="shared" si="314"/>
        <v>0</v>
      </c>
      <c r="BJ192" s="55">
        <f t="shared" si="314"/>
        <v>0</v>
      </c>
      <c r="BK192" s="55">
        <f t="shared" si="314"/>
        <v>0</v>
      </c>
      <c r="BL192" s="55">
        <f t="shared" si="314"/>
        <v>0</v>
      </c>
      <c r="BM192" s="55">
        <f t="shared" si="314"/>
        <v>0</v>
      </c>
      <c r="BN192" s="55">
        <f t="shared" si="314"/>
        <v>0</v>
      </c>
      <c r="BO192" s="55">
        <f t="shared" si="314"/>
        <v>0</v>
      </c>
      <c r="BP192" s="55">
        <f t="shared" si="314"/>
        <v>0</v>
      </c>
      <c r="BQ192" s="55">
        <f t="shared" si="314"/>
        <v>0</v>
      </c>
      <c r="BR192" s="55">
        <f t="shared" si="314"/>
        <v>0</v>
      </c>
      <c r="BS192" s="55">
        <f t="shared" ref="BS192:ED192" si="315">BS160+BS165</f>
        <v>0</v>
      </c>
      <c r="BT192" s="55">
        <f t="shared" si="315"/>
        <v>0</v>
      </c>
      <c r="BU192" s="55">
        <f t="shared" si="315"/>
        <v>0</v>
      </c>
      <c r="BV192" s="55">
        <f t="shared" si="315"/>
        <v>0</v>
      </c>
      <c r="BW192" s="55">
        <f t="shared" si="315"/>
        <v>0</v>
      </c>
      <c r="BX192" s="55">
        <f t="shared" si="315"/>
        <v>0</v>
      </c>
      <c r="BY192" s="55">
        <f t="shared" si="315"/>
        <v>0</v>
      </c>
      <c r="BZ192" s="55">
        <f t="shared" si="315"/>
        <v>0</v>
      </c>
      <c r="CA192" s="55">
        <f t="shared" si="315"/>
        <v>0</v>
      </c>
      <c r="CB192" s="55">
        <f t="shared" si="315"/>
        <v>0</v>
      </c>
      <c r="CC192" s="55">
        <f t="shared" si="315"/>
        <v>0</v>
      </c>
      <c r="CD192" s="55">
        <f t="shared" si="315"/>
        <v>0</v>
      </c>
      <c r="CE192" s="55">
        <f t="shared" si="315"/>
        <v>0</v>
      </c>
      <c r="CF192" s="55">
        <f t="shared" si="315"/>
        <v>0</v>
      </c>
      <c r="CG192" s="55">
        <f t="shared" si="315"/>
        <v>0</v>
      </c>
      <c r="CH192" s="55">
        <f t="shared" si="315"/>
        <v>0</v>
      </c>
      <c r="CI192" s="55">
        <f t="shared" si="315"/>
        <v>0</v>
      </c>
      <c r="CJ192" s="55">
        <f t="shared" si="315"/>
        <v>0</v>
      </c>
      <c r="CK192" s="55">
        <f t="shared" si="315"/>
        <v>0</v>
      </c>
      <c r="CL192" s="55">
        <f t="shared" si="315"/>
        <v>0</v>
      </c>
      <c r="CM192" s="55">
        <f t="shared" si="315"/>
        <v>0</v>
      </c>
      <c r="CN192" s="55">
        <f t="shared" si="315"/>
        <v>0</v>
      </c>
      <c r="CO192" s="55">
        <f t="shared" si="315"/>
        <v>0</v>
      </c>
      <c r="CP192" s="55">
        <f t="shared" si="315"/>
        <v>0</v>
      </c>
      <c r="CQ192" s="55">
        <f t="shared" si="315"/>
        <v>0</v>
      </c>
      <c r="CR192" s="55">
        <f t="shared" si="315"/>
        <v>0</v>
      </c>
      <c r="CS192" s="55">
        <f t="shared" si="315"/>
        <v>0</v>
      </c>
      <c r="CT192" s="55">
        <f t="shared" si="315"/>
        <v>0</v>
      </c>
      <c r="CU192" s="55">
        <f t="shared" si="315"/>
        <v>0</v>
      </c>
      <c r="CV192" s="55">
        <f t="shared" si="315"/>
        <v>0</v>
      </c>
      <c r="CW192" s="55">
        <f t="shared" si="315"/>
        <v>0</v>
      </c>
      <c r="CX192" s="55">
        <f t="shared" si="315"/>
        <v>0</v>
      </c>
      <c r="CY192" s="55">
        <f t="shared" si="315"/>
        <v>0</v>
      </c>
      <c r="CZ192" s="55">
        <f t="shared" si="315"/>
        <v>0</v>
      </c>
      <c r="DA192" s="55">
        <f t="shared" si="315"/>
        <v>0</v>
      </c>
      <c r="DB192" s="55">
        <f t="shared" si="315"/>
        <v>0</v>
      </c>
      <c r="DC192" s="55">
        <f t="shared" si="315"/>
        <v>0</v>
      </c>
      <c r="DD192" s="55">
        <f t="shared" si="315"/>
        <v>0</v>
      </c>
      <c r="DE192" s="55">
        <f t="shared" si="315"/>
        <v>0</v>
      </c>
      <c r="DF192" s="55">
        <f t="shared" si="315"/>
        <v>0</v>
      </c>
      <c r="DG192" s="55">
        <f t="shared" si="315"/>
        <v>0</v>
      </c>
      <c r="DH192" s="55">
        <f t="shared" si="315"/>
        <v>0</v>
      </c>
      <c r="DI192" s="55">
        <f t="shared" si="315"/>
        <v>0</v>
      </c>
      <c r="DJ192" s="55">
        <f t="shared" si="315"/>
        <v>0</v>
      </c>
      <c r="DK192" s="55">
        <f t="shared" si="315"/>
        <v>0</v>
      </c>
      <c r="DL192" s="55">
        <f t="shared" si="315"/>
        <v>0</v>
      </c>
      <c r="DM192" s="55">
        <f t="shared" si="315"/>
        <v>0</v>
      </c>
      <c r="DN192" s="55">
        <f t="shared" si="315"/>
        <v>0</v>
      </c>
      <c r="DO192" s="55">
        <f t="shared" si="315"/>
        <v>0</v>
      </c>
      <c r="DP192" s="55">
        <f t="shared" si="315"/>
        <v>0</v>
      </c>
      <c r="DQ192" s="55">
        <f t="shared" si="315"/>
        <v>0</v>
      </c>
      <c r="DR192" s="55">
        <f t="shared" si="315"/>
        <v>0</v>
      </c>
      <c r="DS192" s="55">
        <f t="shared" si="315"/>
        <v>0</v>
      </c>
      <c r="DT192" s="55">
        <f t="shared" si="315"/>
        <v>0</v>
      </c>
      <c r="DU192" s="55">
        <f t="shared" si="315"/>
        <v>0</v>
      </c>
      <c r="DV192" s="55">
        <f t="shared" si="315"/>
        <v>0</v>
      </c>
      <c r="DW192" s="55">
        <f t="shared" si="315"/>
        <v>0</v>
      </c>
      <c r="DX192" s="55">
        <f t="shared" si="315"/>
        <v>0</v>
      </c>
      <c r="DY192" s="55">
        <f t="shared" si="315"/>
        <v>0</v>
      </c>
      <c r="DZ192" s="55">
        <f t="shared" si="315"/>
        <v>0</v>
      </c>
      <c r="EA192" s="55">
        <f t="shared" si="315"/>
        <v>0</v>
      </c>
      <c r="EB192" s="55">
        <f t="shared" si="315"/>
        <v>0</v>
      </c>
      <c r="EC192" s="55">
        <f t="shared" si="315"/>
        <v>0</v>
      </c>
      <c r="ED192" s="55">
        <f t="shared" si="315"/>
        <v>0</v>
      </c>
      <c r="EE192" s="55">
        <f t="shared" ref="EE192:FO192" si="316">EE160+EE165</f>
        <v>0</v>
      </c>
      <c r="EF192" s="55">
        <f t="shared" si="316"/>
        <v>0</v>
      </c>
      <c r="EG192" s="55">
        <f t="shared" si="316"/>
        <v>0</v>
      </c>
      <c r="EH192" s="55">
        <f t="shared" si="316"/>
        <v>0</v>
      </c>
      <c r="EI192" s="55">
        <f t="shared" si="316"/>
        <v>0</v>
      </c>
      <c r="EJ192" s="55">
        <f t="shared" si="316"/>
        <v>0</v>
      </c>
      <c r="EK192" s="55">
        <f t="shared" si="316"/>
        <v>0</v>
      </c>
      <c r="EL192" s="55">
        <f t="shared" si="316"/>
        <v>0</v>
      </c>
      <c r="EM192" s="55">
        <f t="shared" si="316"/>
        <v>0</v>
      </c>
      <c r="EN192" s="55">
        <f t="shared" si="316"/>
        <v>0</v>
      </c>
      <c r="EO192" s="55">
        <f t="shared" si="316"/>
        <v>0</v>
      </c>
      <c r="EP192" s="55">
        <f t="shared" si="316"/>
        <v>0</v>
      </c>
      <c r="EQ192" s="55">
        <f t="shared" si="316"/>
        <v>0</v>
      </c>
      <c r="ER192" s="55">
        <f t="shared" si="316"/>
        <v>0</v>
      </c>
      <c r="ES192" s="55">
        <f t="shared" si="316"/>
        <v>0</v>
      </c>
      <c r="ET192" s="55">
        <f t="shared" si="316"/>
        <v>0</v>
      </c>
      <c r="EU192" s="55">
        <f t="shared" si="316"/>
        <v>0</v>
      </c>
      <c r="EV192" s="55">
        <f t="shared" si="316"/>
        <v>0</v>
      </c>
      <c r="EW192" s="55">
        <f t="shared" si="316"/>
        <v>0</v>
      </c>
      <c r="EX192" s="55">
        <f t="shared" si="316"/>
        <v>0</v>
      </c>
      <c r="EY192" s="55">
        <f t="shared" si="316"/>
        <v>0</v>
      </c>
      <c r="EZ192" s="55">
        <f t="shared" si="316"/>
        <v>0</v>
      </c>
      <c r="FA192" s="55">
        <f t="shared" si="316"/>
        <v>0</v>
      </c>
      <c r="FB192" s="55">
        <f t="shared" si="316"/>
        <v>0</v>
      </c>
      <c r="FC192" s="55">
        <f t="shared" si="316"/>
        <v>0</v>
      </c>
      <c r="FD192" s="55">
        <f t="shared" si="316"/>
        <v>0</v>
      </c>
      <c r="FE192" s="55">
        <f t="shared" si="316"/>
        <v>0</v>
      </c>
      <c r="FF192" s="55">
        <f t="shared" si="316"/>
        <v>0</v>
      </c>
      <c r="FG192" s="55">
        <f t="shared" si="316"/>
        <v>0</v>
      </c>
      <c r="FH192" s="55">
        <f t="shared" si="316"/>
        <v>0</v>
      </c>
      <c r="FI192" s="55">
        <f t="shared" si="316"/>
        <v>0</v>
      </c>
      <c r="FJ192" s="55">
        <f t="shared" si="316"/>
        <v>0</v>
      </c>
      <c r="FK192" s="55">
        <f t="shared" si="316"/>
        <v>0</v>
      </c>
      <c r="FL192" s="55">
        <f t="shared" si="316"/>
        <v>0</v>
      </c>
      <c r="FM192" s="55">
        <f t="shared" si="316"/>
        <v>0</v>
      </c>
      <c r="FN192" s="55">
        <f t="shared" si="316"/>
        <v>0</v>
      </c>
      <c r="FO192" s="55">
        <f t="shared" si="316"/>
        <v>0</v>
      </c>
    </row>
    <row r="193" spans="1:171" x14ac:dyDescent="0.3">
      <c r="B193" s="7" t="s">
        <v>109</v>
      </c>
      <c r="D193" s="67">
        <f t="shared" si="313"/>
        <v>218614.14376603009</v>
      </c>
      <c r="F193" s="55">
        <f t="shared" ref="F193:BQ193" si="317">F161+F166</f>
        <v>0</v>
      </c>
      <c r="G193" s="55">
        <f t="shared" si="317"/>
        <v>0</v>
      </c>
      <c r="H193" s="55">
        <f t="shared" si="317"/>
        <v>0</v>
      </c>
      <c r="I193" s="55">
        <f t="shared" si="317"/>
        <v>0</v>
      </c>
      <c r="J193" s="55">
        <f t="shared" si="317"/>
        <v>0</v>
      </c>
      <c r="K193" s="55">
        <f t="shared" si="317"/>
        <v>0</v>
      </c>
      <c r="L193" s="55">
        <f t="shared" si="317"/>
        <v>0</v>
      </c>
      <c r="M193" s="55">
        <f t="shared" si="317"/>
        <v>0</v>
      </c>
      <c r="N193" s="55">
        <f t="shared" si="317"/>
        <v>0</v>
      </c>
      <c r="O193" s="55">
        <f t="shared" si="317"/>
        <v>0</v>
      </c>
      <c r="P193" s="55">
        <f t="shared" si="317"/>
        <v>0</v>
      </c>
      <c r="Q193" s="55">
        <f t="shared" si="317"/>
        <v>0</v>
      </c>
      <c r="R193" s="55">
        <f t="shared" si="317"/>
        <v>0</v>
      </c>
      <c r="S193" s="55">
        <f t="shared" si="317"/>
        <v>0</v>
      </c>
      <c r="T193" s="55">
        <f t="shared" si="317"/>
        <v>0</v>
      </c>
      <c r="U193" s="55">
        <f t="shared" si="317"/>
        <v>0</v>
      </c>
      <c r="V193" s="55">
        <f t="shared" si="317"/>
        <v>0</v>
      </c>
      <c r="W193" s="55">
        <f t="shared" si="317"/>
        <v>0</v>
      </c>
      <c r="X193" s="55">
        <f t="shared" si="317"/>
        <v>0</v>
      </c>
      <c r="Y193" s="55">
        <f t="shared" si="317"/>
        <v>0</v>
      </c>
      <c r="Z193" s="55">
        <f t="shared" si="317"/>
        <v>5465.3535941507544</v>
      </c>
      <c r="AA193" s="55">
        <f t="shared" si="317"/>
        <v>5465.3535941507544</v>
      </c>
      <c r="AB193" s="55">
        <f t="shared" si="317"/>
        <v>5465.3535941507544</v>
      </c>
      <c r="AC193" s="55">
        <f t="shared" si="317"/>
        <v>5465.3535941507544</v>
      </c>
      <c r="AD193" s="55">
        <f t="shared" si="317"/>
        <v>5465.3535941507544</v>
      </c>
      <c r="AE193" s="55">
        <f t="shared" si="317"/>
        <v>5465.3535941507544</v>
      </c>
      <c r="AF193" s="55">
        <f t="shared" si="317"/>
        <v>5465.3535941507544</v>
      </c>
      <c r="AG193" s="55">
        <f t="shared" si="317"/>
        <v>5465.3535941507544</v>
      </c>
      <c r="AH193" s="55">
        <f t="shared" si="317"/>
        <v>5465.3535941507544</v>
      </c>
      <c r="AI193" s="55">
        <f t="shared" si="317"/>
        <v>5465.3535941507544</v>
      </c>
      <c r="AJ193" s="55">
        <f t="shared" si="317"/>
        <v>5465.3535941507544</v>
      </c>
      <c r="AK193" s="55">
        <f t="shared" si="317"/>
        <v>5465.3535941507544</v>
      </c>
      <c r="AL193" s="55">
        <f t="shared" si="317"/>
        <v>5465.3535941507544</v>
      </c>
      <c r="AM193" s="55">
        <f t="shared" si="317"/>
        <v>5465.3535941507544</v>
      </c>
      <c r="AN193" s="55">
        <f t="shared" si="317"/>
        <v>6558.4243129809038</v>
      </c>
      <c r="AO193" s="55">
        <f t="shared" si="317"/>
        <v>6558.4243129809038</v>
      </c>
      <c r="AP193" s="55">
        <f t="shared" si="317"/>
        <v>6558.4243129809038</v>
      </c>
      <c r="AQ193" s="55">
        <f t="shared" si="317"/>
        <v>6558.4243129809038</v>
      </c>
      <c r="AR193" s="55">
        <f t="shared" si="317"/>
        <v>6558.4243129809038</v>
      </c>
      <c r="AS193" s="55">
        <f t="shared" si="317"/>
        <v>6558.4243129809038</v>
      </c>
      <c r="AT193" s="55">
        <f t="shared" si="317"/>
        <v>6558.4243129809038</v>
      </c>
      <c r="AU193" s="55">
        <f t="shared" si="317"/>
        <v>6558.4243129809038</v>
      </c>
      <c r="AV193" s="55">
        <f t="shared" si="317"/>
        <v>6558.4243129809038</v>
      </c>
      <c r="AW193" s="55">
        <f t="shared" si="317"/>
        <v>6558.4243129809038</v>
      </c>
      <c r="AX193" s="55">
        <f t="shared" si="317"/>
        <v>6558.4243129809038</v>
      </c>
      <c r="AY193" s="55">
        <f t="shared" si="317"/>
        <v>6558.4243129809038</v>
      </c>
      <c r="AZ193" s="55">
        <f t="shared" si="317"/>
        <v>6558.4243129809038</v>
      </c>
      <c r="BA193" s="55">
        <f t="shared" si="317"/>
        <v>6558.4243129809038</v>
      </c>
      <c r="BB193" s="55">
        <f t="shared" si="317"/>
        <v>10930.707188301509</v>
      </c>
      <c r="BC193" s="55">
        <f t="shared" si="317"/>
        <v>10930.707188301509</v>
      </c>
      <c r="BD193" s="55">
        <f t="shared" si="317"/>
        <v>10930.707188301509</v>
      </c>
      <c r="BE193" s="55">
        <f t="shared" si="317"/>
        <v>10930.707188301509</v>
      </c>
      <c r="BF193" s="55">
        <f t="shared" si="317"/>
        <v>6558.4243129807892</v>
      </c>
      <c r="BG193" s="55">
        <f t="shared" si="317"/>
        <v>0</v>
      </c>
      <c r="BH193" s="55">
        <f t="shared" si="317"/>
        <v>0</v>
      </c>
      <c r="BI193" s="55">
        <f t="shared" si="317"/>
        <v>0</v>
      </c>
      <c r="BJ193" s="55">
        <f t="shared" si="317"/>
        <v>0</v>
      </c>
      <c r="BK193" s="55">
        <f t="shared" si="317"/>
        <v>0</v>
      </c>
      <c r="BL193" s="55">
        <f t="shared" si="317"/>
        <v>0</v>
      </c>
      <c r="BM193" s="55">
        <f t="shared" si="317"/>
        <v>0</v>
      </c>
      <c r="BN193" s="55">
        <f t="shared" si="317"/>
        <v>0</v>
      </c>
      <c r="BO193" s="55">
        <f t="shared" si="317"/>
        <v>0</v>
      </c>
      <c r="BP193" s="55">
        <f t="shared" si="317"/>
        <v>0</v>
      </c>
      <c r="BQ193" s="55">
        <f t="shared" si="317"/>
        <v>0</v>
      </c>
      <c r="BR193" s="55">
        <f t="shared" ref="BR193:EC193" si="318">BR161+BR166</f>
        <v>0</v>
      </c>
      <c r="BS193" s="55">
        <f t="shared" si="318"/>
        <v>0</v>
      </c>
      <c r="BT193" s="55">
        <f t="shared" si="318"/>
        <v>0</v>
      </c>
      <c r="BU193" s="55">
        <f t="shared" si="318"/>
        <v>0</v>
      </c>
      <c r="BV193" s="55">
        <f t="shared" si="318"/>
        <v>0</v>
      </c>
      <c r="BW193" s="55">
        <f t="shared" si="318"/>
        <v>0</v>
      </c>
      <c r="BX193" s="55">
        <f t="shared" si="318"/>
        <v>0</v>
      </c>
      <c r="BY193" s="55">
        <f t="shared" si="318"/>
        <v>0</v>
      </c>
      <c r="BZ193" s="55">
        <f t="shared" si="318"/>
        <v>0</v>
      </c>
      <c r="CA193" s="55">
        <f t="shared" si="318"/>
        <v>0</v>
      </c>
      <c r="CB193" s="55">
        <f t="shared" si="318"/>
        <v>0</v>
      </c>
      <c r="CC193" s="55">
        <f t="shared" si="318"/>
        <v>0</v>
      </c>
      <c r="CD193" s="55">
        <f t="shared" si="318"/>
        <v>0</v>
      </c>
      <c r="CE193" s="55">
        <f t="shared" si="318"/>
        <v>0</v>
      </c>
      <c r="CF193" s="55">
        <f t="shared" si="318"/>
        <v>0</v>
      </c>
      <c r="CG193" s="55">
        <f t="shared" si="318"/>
        <v>0</v>
      </c>
      <c r="CH193" s="55">
        <f t="shared" si="318"/>
        <v>0</v>
      </c>
      <c r="CI193" s="55">
        <f t="shared" si="318"/>
        <v>0</v>
      </c>
      <c r="CJ193" s="55">
        <f t="shared" si="318"/>
        <v>0</v>
      </c>
      <c r="CK193" s="55">
        <f t="shared" si="318"/>
        <v>0</v>
      </c>
      <c r="CL193" s="55">
        <f t="shared" si="318"/>
        <v>0</v>
      </c>
      <c r="CM193" s="55">
        <f t="shared" si="318"/>
        <v>0</v>
      </c>
      <c r="CN193" s="55">
        <f t="shared" si="318"/>
        <v>0</v>
      </c>
      <c r="CO193" s="55">
        <f t="shared" si="318"/>
        <v>0</v>
      </c>
      <c r="CP193" s="55">
        <f t="shared" si="318"/>
        <v>0</v>
      </c>
      <c r="CQ193" s="55">
        <f t="shared" si="318"/>
        <v>0</v>
      </c>
      <c r="CR193" s="55">
        <f t="shared" si="318"/>
        <v>0</v>
      </c>
      <c r="CS193" s="55">
        <f t="shared" si="318"/>
        <v>0</v>
      </c>
      <c r="CT193" s="55">
        <f t="shared" si="318"/>
        <v>0</v>
      </c>
      <c r="CU193" s="55">
        <f t="shared" si="318"/>
        <v>0</v>
      </c>
      <c r="CV193" s="55">
        <f t="shared" si="318"/>
        <v>0</v>
      </c>
      <c r="CW193" s="55">
        <f t="shared" si="318"/>
        <v>0</v>
      </c>
      <c r="CX193" s="55">
        <f t="shared" si="318"/>
        <v>0</v>
      </c>
      <c r="CY193" s="55">
        <f t="shared" si="318"/>
        <v>0</v>
      </c>
      <c r="CZ193" s="55">
        <f t="shared" si="318"/>
        <v>0</v>
      </c>
      <c r="DA193" s="55">
        <f t="shared" si="318"/>
        <v>0</v>
      </c>
      <c r="DB193" s="55">
        <f t="shared" si="318"/>
        <v>0</v>
      </c>
      <c r="DC193" s="55">
        <f t="shared" si="318"/>
        <v>0</v>
      </c>
      <c r="DD193" s="55">
        <f t="shared" si="318"/>
        <v>0</v>
      </c>
      <c r="DE193" s="55">
        <f t="shared" si="318"/>
        <v>0</v>
      </c>
      <c r="DF193" s="55">
        <f t="shared" si="318"/>
        <v>0</v>
      </c>
      <c r="DG193" s="55">
        <f t="shared" si="318"/>
        <v>0</v>
      </c>
      <c r="DH193" s="55">
        <f t="shared" si="318"/>
        <v>0</v>
      </c>
      <c r="DI193" s="55">
        <f t="shared" si="318"/>
        <v>0</v>
      </c>
      <c r="DJ193" s="55">
        <f t="shared" si="318"/>
        <v>0</v>
      </c>
      <c r="DK193" s="55">
        <f t="shared" si="318"/>
        <v>0</v>
      </c>
      <c r="DL193" s="55">
        <f t="shared" si="318"/>
        <v>0</v>
      </c>
      <c r="DM193" s="55">
        <f t="shared" si="318"/>
        <v>0</v>
      </c>
      <c r="DN193" s="55">
        <f t="shared" si="318"/>
        <v>0</v>
      </c>
      <c r="DO193" s="55">
        <f t="shared" si="318"/>
        <v>0</v>
      </c>
      <c r="DP193" s="55">
        <f t="shared" si="318"/>
        <v>0</v>
      </c>
      <c r="DQ193" s="55">
        <f t="shared" si="318"/>
        <v>0</v>
      </c>
      <c r="DR193" s="55">
        <f t="shared" si="318"/>
        <v>0</v>
      </c>
      <c r="DS193" s="55">
        <f t="shared" si="318"/>
        <v>0</v>
      </c>
      <c r="DT193" s="55">
        <f t="shared" si="318"/>
        <v>0</v>
      </c>
      <c r="DU193" s="55">
        <f t="shared" si="318"/>
        <v>0</v>
      </c>
      <c r="DV193" s="55">
        <f t="shared" si="318"/>
        <v>0</v>
      </c>
      <c r="DW193" s="55">
        <f t="shared" si="318"/>
        <v>0</v>
      </c>
      <c r="DX193" s="55">
        <f t="shared" si="318"/>
        <v>0</v>
      </c>
      <c r="DY193" s="55">
        <f t="shared" si="318"/>
        <v>0</v>
      </c>
      <c r="DZ193" s="55">
        <f t="shared" si="318"/>
        <v>0</v>
      </c>
      <c r="EA193" s="55">
        <f t="shared" si="318"/>
        <v>0</v>
      </c>
      <c r="EB193" s="55">
        <f t="shared" si="318"/>
        <v>0</v>
      </c>
      <c r="EC193" s="55">
        <f t="shared" si="318"/>
        <v>0</v>
      </c>
      <c r="ED193" s="55">
        <f t="shared" ref="ED193:FO193" si="319">ED161+ED166</f>
        <v>0</v>
      </c>
      <c r="EE193" s="55">
        <f t="shared" si="319"/>
        <v>0</v>
      </c>
      <c r="EF193" s="55">
        <f t="shared" si="319"/>
        <v>0</v>
      </c>
      <c r="EG193" s="55">
        <f t="shared" si="319"/>
        <v>0</v>
      </c>
      <c r="EH193" s="55">
        <f t="shared" si="319"/>
        <v>0</v>
      </c>
      <c r="EI193" s="55">
        <f t="shared" si="319"/>
        <v>0</v>
      </c>
      <c r="EJ193" s="55">
        <f t="shared" si="319"/>
        <v>0</v>
      </c>
      <c r="EK193" s="55">
        <f t="shared" si="319"/>
        <v>0</v>
      </c>
      <c r="EL193" s="55">
        <f t="shared" si="319"/>
        <v>0</v>
      </c>
      <c r="EM193" s="55">
        <f t="shared" si="319"/>
        <v>0</v>
      </c>
      <c r="EN193" s="55">
        <f t="shared" si="319"/>
        <v>0</v>
      </c>
      <c r="EO193" s="55">
        <f t="shared" si="319"/>
        <v>0</v>
      </c>
      <c r="EP193" s="55">
        <f t="shared" si="319"/>
        <v>0</v>
      </c>
      <c r="EQ193" s="55">
        <f t="shared" si="319"/>
        <v>0</v>
      </c>
      <c r="ER193" s="55">
        <f t="shared" si="319"/>
        <v>0</v>
      </c>
      <c r="ES193" s="55">
        <f t="shared" si="319"/>
        <v>0</v>
      </c>
      <c r="ET193" s="55">
        <f t="shared" si="319"/>
        <v>0</v>
      </c>
      <c r="EU193" s="55">
        <f t="shared" si="319"/>
        <v>0</v>
      </c>
      <c r="EV193" s="55">
        <f t="shared" si="319"/>
        <v>0</v>
      </c>
      <c r="EW193" s="55">
        <f t="shared" si="319"/>
        <v>0</v>
      </c>
      <c r="EX193" s="55">
        <f t="shared" si="319"/>
        <v>0</v>
      </c>
      <c r="EY193" s="55">
        <f t="shared" si="319"/>
        <v>0</v>
      </c>
      <c r="EZ193" s="55">
        <f t="shared" si="319"/>
        <v>0</v>
      </c>
      <c r="FA193" s="55">
        <f t="shared" si="319"/>
        <v>0</v>
      </c>
      <c r="FB193" s="55">
        <f t="shared" si="319"/>
        <v>0</v>
      </c>
      <c r="FC193" s="55">
        <f t="shared" si="319"/>
        <v>0</v>
      </c>
      <c r="FD193" s="55">
        <f t="shared" si="319"/>
        <v>0</v>
      </c>
      <c r="FE193" s="55">
        <f t="shared" si="319"/>
        <v>0</v>
      </c>
      <c r="FF193" s="55">
        <f t="shared" si="319"/>
        <v>0</v>
      </c>
      <c r="FG193" s="55">
        <f t="shared" si="319"/>
        <v>0</v>
      </c>
      <c r="FH193" s="55">
        <f t="shared" si="319"/>
        <v>0</v>
      </c>
      <c r="FI193" s="55">
        <f t="shared" si="319"/>
        <v>0</v>
      </c>
      <c r="FJ193" s="55">
        <f t="shared" si="319"/>
        <v>0</v>
      </c>
      <c r="FK193" s="55">
        <f t="shared" si="319"/>
        <v>0</v>
      </c>
      <c r="FL193" s="55">
        <f t="shared" si="319"/>
        <v>0</v>
      </c>
      <c r="FM193" s="55">
        <f t="shared" si="319"/>
        <v>0</v>
      </c>
      <c r="FN193" s="55">
        <f t="shared" si="319"/>
        <v>0</v>
      </c>
      <c r="FO193" s="55">
        <f t="shared" si="319"/>
        <v>0</v>
      </c>
    </row>
    <row r="194" spans="1:171" x14ac:dyDescent="0.3">
      <c r="B194" s="7" t="s">
        <v>110</v>
      </c>
      <c r="D194" s="67">
        <f t="shared" si="313"/>
        <v>327921.21564904501</v>
      </c>
      <c r="F194" s="55">
        <f t="shared" ref="F194:BQ194" si="320">F162+F167</f>
        <v>0</v>
      </c>
      <c r="G194" s="55">
        <f t="shared" si="320"/>
        <v>0</v>
      </c>
      <c r="H194" s="55">
        <f t="shared" si="320"/>
        <v>0</v>
      </c>
      <c r="I194" s="55">
        <f t="shared" si="320"/>
        <v>0</v>
      </c>
      <c r="J194" s="55">
        <f t="shared" si="320"/>
        <v>0</v>
      </c>
      <c r="K194" s="55">
        <f t="shared" si="320"/>
        <v>0</v>
      </c>
      <c r="L194" s="55">
        <f t="shared" si="320"/>
        <v>0</v>
      </c>
      <c r="M194" s="55">
        <f t="shared" si="320"/>
        <v>0</v>
      </c>
      <c r="N194" s="55">
        <f t="shared" si="320"/>
        <v>0</v>
      </c>
      <c r="O194" s="55">
        <f t="shared" si="320"/>
        <v>0</v>
      </c>
      <c r="P194" s="55">
        <f t="shared" si="320"/>
        <v>0</v>
      </c>
      <c r="Q194" s="55">
        <f t="shared" si="320"/>
        <v>0</v>
      </c>
      <c r="R194" s="55">
        <f t="shared" si="320"/>
        <v>0</v>
      </c>
      <c r="S194" s="55">
        <f t="shared" si="320"/>
        <v>0</v>
      </c>
      <c r="T194" s="55">
        <f t="shared" si="320"/>
        <v>0</v>
      </c>
      <c r="U194" s="55">
        <f t="shared" si="320"/>
        <v>0</v>
      </c>
      <c r="V194" s="55">
        <f t="shared" si="320"/>
        <v>0</v>
      </c>
      <c r="W194" s="55">
        <f t="shared" si="320"/>
        <v>0</v>
      </c>
      <c r="X194" s="55">
        <f t="shared" si="320"/>
        <v>0</v>
      </c>
      <c r="Y194" s="55">
        <f t="shared" si="320"/>
        <v>0</v>
      </c>
      <c r="Z194" s="55">
        <f t="shared" si="320"/>
        <v>0</v>
      </c>
      <c r="AA194" s="55">
        <f t="shared" si="320"/>
        <v>0</v>
      </c>
      <c r="AB194" s="55">
        <f t="shared" si="320"/>
        <v>0</v>
      </c>
      <c r="AC194" s="55">
        <f t="shared" si="320"/>
        <v>0</v>
      </c>
      <c r="AD194" s="55">
        <f t="shared" si="320"/>
        <v>0</v>
      </c>
      <c r="AE194" s="55">
        <f t="shared" si="320"/>
        <v>0</v>
      </c>
      <c r="AF194" s="55">
        <f t="shared" si="320"/>
        <v>0</v>
      </c>
      <c r="AG194" s="55">
        <f t="shared" si="320"/>
        <v>0</v>
      </c>
      <c r="AH194" s="55">
        <f t="shared" si="320"/>
        <v>0</v>
      </c>
      <c r="AI194" s="55">
        <f t="shared" si="320"/>
        <v>0</v>
      </c>
      <c r="AJ194" s="55">
        <f t="shared" si="320"/>
        <v>0</v>
      </c>
      <c r="AK194" s="55">
        <f t="shared" si="320"/>
        <v>0</v>
      </c>
      <c r="AL194" s="55">
        <f t="shared" si="320"/>
        <v>8198.0303912261297</v>
      </c>
      <c r="AM194" s="55">
        <f t="shared" si="320"/>
        <v>8198.0303912261297</v>
      </c>
      <c r="AN194" s="55">
        <f t="shared" si="320"/>
        <v>8198.0303912261297</v>
      </c>
      <c r="AO194" s="55">
        <f t="shared" si="320"/>
        <v>8198.0303912261297</v>
      </c>
      <c r="AP194" s="55">
        <f t="shared" si="320"/>
        <v>8198.0303912261297</v>
      </c>
      <c r="AQ194" s="55">
        <f t="shared" si="320"/>
        <v>8198.0303912261297</v>
      </c>
      <c r="AR194" s="55">
        <f t="shared" si="320"/>
        <v>8198.0303912261297</v>
      </c>
      <c r="AS194" s="55">
        <f t="shared" si="320"/>
        <v>8198.0303912261297</v>
      </c>
      <c r="AT194" s="55">
        <f t="shared" si="320"/>
        <v>8198.0303912261297</v>
      </c>
      <c r="AU194" s="55">
        <f t="shared" si="320"/>
        <v>8198.0303912261297</v>
      </c>
      <c r="AV194" s="55">
        <f t="shared" si="320"/>
        <v>8198.0303912261297</v>
      </c>
      <c r="AW194" s="55">
        <f t="shared" si="320"/>
        <v>8198.0303912261297</v>
      </c>
      <c r="AX194" s="55">
        <f t="shared" si="320"/>
        <v>8198.0303912261297</v>
      </c>
      <c r="AY194" s="55">
        <f t="shared" si="320"/>
        <v>8198.0303912261297</v>
      </c>
      <c r="AZ194" s="55">
        <f t="shared" si="320"/>
        <v>8198.0303912261297</v>
      </c>
      <c r="BA194" s="55">
        <f t="shared" si="320"/>
        <v>8198.0303912261297</v>
      </c>
      <c r="BB194" s="55">
        <f t="shared" si="320"/>
        <v>8198.0303912261297</v>
      </c>
      <c r="BC194" s="55">
        <f t="shared" si="320"/>
        <v>8198.0303912261297</v>
      </c>
      <c r="BD194" s="55">
        <f t="shared" si="320"/>
        <v>8198.0303912261297</v>
      </c>
      <c r="BE194" s="55">
        <f t="shared" si="320"/>
        <v>8198.0303912261297</v>
      </c>
      <c r="BF194" s="55">
        <f t="shared" si="320"/>
        <v>8198.0303912261297</v>
      </c>
      <c r="BG194" s="55">
        <f t="shared" si="320"/>
        <v>8198.0303912261297</v>
      </c>
      <c r="BH194" s="55">
        <f t="shared" si="320"/>
        <v>8198.0303912261297</v>
      </c>
      <c r="BI194" s="55">
        <f t="shared" si="320"/>
        <v>8198.0303912261297</v>
      </c>
      <c r="BJ194" s="55">
        <f t="shared" si="320"/>
        <v>9837.6364694713557</v>
      </c>
      <c r="BK194" s="55">
        <f t="shared" si="320"/>
        <v>9837.6364694713557</v>
      </c>
      <c r="BL194" s="55">
        <f t="shared" si="320"/>
        <v>9837.6364694713557</v>
      </c>
      <c r="BM194" s="55">
        <f t="shared" si="320"/>
        <v>9837.6364694713557</v>
      </c>
      <c r="BN194" s="55">
        <f t="shared" si="320"/>
        <v>9837.6364694713557</v>
      </c>
      <c r="BO194" s="55">
        <f t="shared" si="320"/>
        <v>9837.6364694713557</v>
      </c>
      <c r="BP194" s="55">
        <f t="shared" si="320"/>
        <v>9837.6364694713557</v>
      </c>
      <c r="BQ194" s="55">
        <f t="shared" si="320"/>
        <v>9837.6364694713557</v>
      </c>
      <c r="BR194" s="55">
        <f t="shared" ref="BR194:EC194" si="321">BR162+BR167</f>
        <v>9837.6364694713557</v>
      </c>
      <c r="BS194" s="55">
        <f t="shared" si="321"/>
        <v>9837.6364694713557</v>
      </c>
      <c r="BT194" s="55">
        <f t="shared" si="321"/>
        <v>9837.6364694713557</v>
      </c>
      <c r="BU194" s="55">
        <f t="shared" si="321"/>
        <v>9837.6364694713557</v>
      </c>
      <c r="BV194" s="55">
        <f t="shared" si="321"/>
        <v>13116.848625961637</v>
      </c>
      <c r="BW194" s="55">
        <f t="shared" si="321"/>
        <v>0</v>
      </c>
      <c r="BX194" s="55">
        <f t="shared" si="321"/>
        <v>0</v>
      </c>
      <c r="BY194" s="55">
        <f t="shared" si="321"/>
        <v>0</v>
      </c>
      <c r="BZ194" s="55">
        <f t="shared" si="321"/>
        <v>0</v>
      </c>
      <c r="CA194" s="55">
        <f t="shared" si="321"/>
        <v>0</v>
      </c>
      <c r="CB194" s="55">
        <f t="shared" si="321"/>
        <v>0</v>
      </c>
      <c r="CC194" s="55">
        <f t="shared" si="321"/>
        <v>0</v>
      </c>
      <c r="CD194" s="55">
        <f t="shared" si="321"/>
        <v>0</v>
      </c>
      <c r="CE194" s="55">
        <f t="shared" si="321"/>
        <v>0</v>
      </c>
      <c r="CF194" s="55">
        <f t="shared" si="321"/>
        <v>0</v>
      </c>
      <c r="CG194" s="55">
        <f t="shared" si="321"/>
        <v>0</v>
      </c>
      <c r="CH194" s="55">
        <f t="shared" si="321"/>
        <v>0</v>
      </c>
      <c r="CI194" s="55">
        <f t="shared" si="321"/>
        <v>0</v>
      </c>
      <c r="CJ194" s="55">
        <f t="shared" si="321"/>
        <v>0</v>
      </c>
      <c r="CK194" s="55">
        <f t="shared" si="321"/>
        <v>0</v>
      </c>
      <c r="CL194" s="55">
        <f t="shared" si="321"/>
        <v>0</v>
      </c>
      <c r="CM194" s="55">
        <f t="shared" si="321"/>
        <v>0</v>
      </c>
      <c r="CN194" s="55">
        <f t="shared" si="321"/>
        <v>0</v>
      </c>
      <c r="CO194" s="55">
        <f t="shared" si="321"/>
        <v>0</v>
      </c>
      <c r="CP194" s="55">
        <f t="shared" si="321"/>
        <v>0</v>
      </c>
      <c r="CQ194" s="55">
        <f t="shared" si="321"/>
        <v>0</v>
      </c>
      <c r="CR194" s="55">
        <f t="shared" si="321"/>
        <v>0</v>
      </c>
      <c r="CS194" s="55">
        <f t="shared" si="321"/>
        <v>0</v>
      </c>
      <c r="CT194" s="55">
        <f t="shared" si="321"/>
        <v>0</v>
      </c>
      <c r="CU194" s="55">
        <f t="shared" si="321"/>
        <v>0</v>
      </c>
      <c r="CV194" s="55">
        <f t="shared" si="321"/>
        <v>0</v>
      </c>
      <c r="CW194" s="55">
        <f t="shared" si="321"/>
        <v>0</v>
      </c>
      <c r="CX194" s="55">
        <f t="shared" si="321"/>
        <v>0</v>
      </c>
      <c r="CY194" s="55">
        <f t="shared" si="321"/>
        <v>0</v>
      </c>
      <c r="CZ194" s="55">
        <f t="shared" si="321"/>
        <v>0</v>
      </c>
      <c r="DA194" s="55">
        <f t="shared" si="321"/>
        <v>0</v>
      </c>
      <c r="DB194" s="55">
        <f t="shared" si="321"/>
        <v>0</v>
      </c>
      <c r="DC194" s="55">
        <f t="shared" si="321"/>
        <v>0</v>
      </c>
      <c r="DD194" s="55">
        <f t="shared" si="321"/>
        <v>0</v>
      </c>
      <c r="DE194" s="55">
        <f t="shared" si="321"/>
        <v>0</v>
      </c>
      <c r="DF194" s="55">
        <f t="shared" si="321"/>
        <v>0</v>
      </c>
      <c r="DG194" s="55">
        <f t="shared" si="321"/>
        <v>0</v>
      </c>
      <c r="DH194" s="55">
        <f t="shared" si="321"/>
        <v>0</v>
      </c>
      <c r="DI194" s="55">
        <f t="shared" si="321"/>
        <v>0</v>
      </c>
      <c r="DJ194" s="55">
        <f t="shared" si="321"/>
        <v>0</v>
      </c>
      <c r="DK194" s="55">
        <f t="shared" si="321"/>
        <v>0</v>
      </c>
      <c r="DL194" s="55">
        <f t="shared" si="321"/>
        <v>0</v>
      </c>
      <c r="DM194" s="55">
        <f t="shared" si="321"/>
        <v>0</v>
      </c>
      <c r="DN194" s="55">
        <f t="shared" si="321"/>
        <v>0</v>
      </c>
      <c r="DO194" s="55">
        <f t="shared" si="321"/>
        <v>0</v>
      </c>
      <c r="DP194" s="55">
        <f t="shared" si="321"/>
        <v>0</v>
      </c>
      <c r="DQ194" s="55">
        <f t="shared" si="321"/>
        <v>0</v>
      </c>
      <c r="DR194" s="55">
        <f t="shared" si="321"/>
        <v>0</v>
      </c>
      <c r="DS194" s="55">
        <f t="shared" si="321"/>
        <v>0</v>
      </c>
      <c r="DT194" s="55">
        <f t="shared" si="321"/>
        <v>0</v>
      </c>
      <c r="DU194" s="55">
        <f t="shared" si="321"/>
        <v>0</v>
      </c>
      <c r="DV194" s="55">
        <f t="shared" si="321"/>
        <v>0</v>
      </c>
      <c r="DW194" s="55">
        <f t="shared" si="321"/>
        <v>0</v>
      </c>
      <c r="DX194" s="55">
        <f t="shared" si="321"/>
        <v>0</v>
      </c>
      <c r="DY194" s="55">
        <f t="shared" si="321"/>
        <v>0</v>
      </c>
      <c r="DZ194" s="55">
        <f t="shared" si="321"/>
        <v>0</v>
      </c>
      <c r="EA194" s="55">
        <f t="shared" si="321"/>
        <v>0</v>
      </c>
      <c r="EB194" s="55">
        <f t="shared" si="321"/>
        <v>0</v>
      </c>
      <c r="EC194" s="55">
        <f t="shared" si="321"/>
        <v>0</v>
      </c>
      <c r="ED194" s="55">
        <f t="shared" ref="ED194:FO194" si="322">ED162+ED167</f>
        <v>0</v>
      </c>
      <c r="EE194" s="55">
        <f t="shared" si="322"/>
        <v>0</v>
      </c>
      <c r="EF194" s="55">
        <f t="shared" si="322"/>
        <v>0</v>
      </c>
      <c r="EG194" s="55">
        <f t="shared" si="322"/>
        <v>0</v>
      </c>
      <c r="EH194" s="55">
        <f t="shared" si="322"/>
        <v>0</v>
      </c>
      <c r="EI194" s="55">
        <f t="shared" si="322"/>
        <v>0</v>
      </c>
      <c r="EJ194" s="55">
        <f t="shared" si="322"/>
        <v>0</v>
      </c>
      <c r="EK194" s="55">
        <f t="shared" si="322"/>
        <v>0</v>
      </c>
      <c r="EL194" s="55">
        <f t="shared" si="322"/>
        <v>0</v>
      </c>
      <c r="EM194" s="55">
        <f t="shared" si="322"/>
        <v>0</v>
      </c>
      <c r="EN194" s="55">
        <f t="shared" si="322"/>
        <v>0</v>
      </c>
      <c r="EO194" s="55">
        <f t="shared" si="322"/>
        <v>0</v>
      </c>
      <c r="EP194" s="55">
        <f t="shared" si="322"/>
        <v>0</v>
      </c>
      <c r="EQ194" s="55">
        <f t="shared" si="322"/>
        <v>0</v>
      </c>
      <c r="ER194" s="55">
        <f t="shared" si="322"/>
        <v>0</v>
      </c>
      <c r="ES194" s="55">
        <f t="shared" si="322"/>
        <v>0</v>
      </c>
      <c r="ET194" s="55">
        <f t="shared" si="322"/>
        <v>0</v>
      </c>
      <c r="EU194" s="55">
        <f t="shared" si="322"/>
        <v>0</v>
      </c>
      <c r="EV194" s="55">
        <f t="shared" si="322"/>
        <v>0</v>
      </c>
      <c r="EW194" s="55">
        <f t="shared" si="322"/>
        <v>0</v>
      </c>
      <c r="EX194" s="55">
        <f t="shared" si="322"/>
        <v>0</v>
      </c>
      <c r="EY194" s="55">
        <f t="shared" si="322"/>
        <v>0</v>
      </c>
      <c r="EZ194" s="55">
        <f t="shared" si="322"/>
        <v>0</v>
      </c>
      <c r="FA194" s="55">
        <f t="shared" si="322"/>
        <v>0</v>
      </c>
      <c r="FB194" s="55">
        <f t="shared" si="322"/>
        <v>0</v>
      </c>
      <c r="FC194" s="55">
        <f t="shared" si="322"/>
        <v>0</v>
      </c>
      <c r="FD194" s="55">
        <f t="shared" si="322"/>
        <v>0</v>
      </c>
      <c r="FE194" s="55">
        <f t="shared" si="322"/>
        <v>0</v>
      </c>
      <c r="FF194" s="55">
        <f t="shared" si="322"/>
        <v>0</v>
      </c>
      <c r="FG194" s="55">
        <f t="shared" si="322"/>
        <v>0</v>
      </c>
      <c r="FH194" s="55">
        <f t="shared" si="322"/>
        <v>0</v>
      </c>
      <c r="FI194" s="55">
        <f t="shared" si="322"/>
        <v>0</v>
      </c>
      <c r="FJ194" s="55">
        <f t="shared" si="322"/>
        <v>0</v>
      </c>
      <c r="FK194" s="55">
        <f t="shared" si="322"/>
        <v>0</v>
      </c>
      <c r="FL194" s="55">
        <f t="shared" si="322"/>
        <v>0</v>
      </c>
      <c r="FM194" s="55">
        <f t="shared" si="322"/>
        <v>0</v>
      </c>
      <c r="FN194" s="55">
        <f t="shared" si="322"/>
        <v>0</v>
      </c>
      <c r="FO194" s="55">
        <f t="shared" si="322"/>
        <v>0</v>
      </c>
    </row>
    <row r="195" spans="1:171" x14ac:dyDescent="0.3">
      <c r="D195" s="67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 s="55"/>
      <c r="AL195" s="55"/>
      <c r="AM195" s="55"/>
      <c r="AN195" s="55"/>
      <c r="AO195" s="55"/>
      <c r="AP195" s="55"/>
      <c r="AQ195" s="55"/>
      <c r="AR195" s="55"/>
      <c r="AS195" s="55"/>
      <c r="AT195" s="55"/>
      <c r="AU195" s="55"/>
      <c r="AV195" s="55"/>
      <c r="AW195" s="55"/>
      <c r="AX195" s="55"/>
      <c r="AY195" s="55"/>
      <c r="AZ195" s="55"/>
      <c r="BA195" s="55"/>
      <c r="BB195" s="55"/>
      <c r="BC195" s="55"/>
      <c r="BD195" s="55"/>
      <c r="BE195" s="55"/>
      <c r="BF195" s="55"/>
      <c r="BG195" s="55"/>
      <c r="BH195" s="55"/>
      <c r="BI195" s="55"/>
      <c r="BJ195" s="55"/>
      <c r="BK195" s="55"/>
      <c r="BL195" s="55"/>
      <c r="BM195" s="55"/>
      <c r="BN195" s="55"/>
      <c r="BO195" s="55"/>
      <c r="BP195" s="55"/>
      <c r="BQ195" s="55"/>
      <c r="BR195" s="55"/>
      <c r="BS195" s="55"/>
      <c r="BT195" s="55"/>
      <c r="BU195" s="55"/>
      <c r="BV195" s="55"/>
      <c r="BW195" s="55"/>
      <c r="BX195" s="55"/>
      <c r="BY195" s="55"/>
      <c r="BZ195" s="55"/>
      <c r="CA195" s="55"/>
      <c r="CB195" s="55"/>
      <c r="CC195" s="55"/>
      <c r="CD195" s="55"/>
      <c r="CE195" s="55"/>
      <c r="CF195" s="55"/>
      <c r="CG195" s="55"/>
      <c r="CH195" s="55"/>
      <c r="CI195" s="55"/>
      <c r="CJ195" s="55"/>
      <c r="CK195" s="55"/>
      <c r="CL195" s="55"/>
      <c r="CM195" s="55"/>
      <c r="CN195" s="55"/>
      <c r="CO195" s="55"/>
      <c r="CP195" s="55"/>
      <c r="CQ195" s="55"/>
      <c r="CR195" s="55"/>
      <c r="CS195" s="55"/>
      <c r="CT195" s="55"/>
      <c r="CU195" s="55"/>
      <c r="CV195" s="55"/>
      <c r="CW195" s="55"/>
      <c r="CX195" s="55"/>
      <c r="CY195" s="55"/>
      <c r="CZ195" s="55"/>
      <c r="DA195" s="55"/>
      <c r="DB195" s="55"/>
      <c r="DC195" s="55"/>
      <c r="DD195" s="55"/>
      <c r="DE195" s="55"/>
      <c r="DF195" s="55"/>
      <c r="DG195" s="55"/>
      <c r="DH195" s="55"/>
      <c r="DI195" s="55"/>
      <c r="DJ195" s="55"/>
      <c r="DK195" s="55"/>
      <c r="DL195" s="55"/>
      <c r="DM195" s="55"/>
      <c r="DN195" s="55"/>
      <c r="DO195" s="55"/>
      <c r="DP195" s="55"/>
      <c r="DQ195" s="55"/>
      <c r="DR195" s="55"/>
      <c r="DS195" s="55"/>
      <c r="DT195" s="55"/>
      <c r="DU195" s="55"/>
      <c r="DV195" s="55"/>
      <c r="DW195" s="55"/>
      <c r="DX195" s="55"/>
      <c r="DY195" s="55"/>
      <c r="DZ195" s="55"/>
      <c r="EA195" s="55"/>
      <c r="EB195" s="55"/>
      <c r="EC195" s="55"/>
      <c r="ED195" s="55"/>
      <c r="EE195" s="55"/>
      <c r="EF195" s="55"/>
      <c r="EG195" s="55"/>
      <c r="EH195" s="55"/>
      <c r="EI195" s="55"/>
      <c r="EJ195" s="55"/>
      <c r="EK195" s="55"/>
      <c r="EL195" s="55"/>
      <c r="EM195" s="55"/>
      <c r="EN195" s="55"/>
      <c r="EO195" s="55"/>
      <c r="EP195" s="55"/>
      <c r="EQ195" s="55"/>
      <c r="ER195" s="55"/>
      <c r="ES195" s="55"/>
      <c r="ET195" s="55"/>
      <c r="EU195" s="55"/>
      <c r="EV195" s="55"/>
      <c r="EW195" s="55"/>
      <c r="EX195" s="55"/>
      <c r="EY195" s="55"/>
      <c r="EZ195" s="55"/>
      <c r="FA195" s="55"/>
      <c r="FB195" s="55"/>
      <c r="FC195" s="55"/>
      <c r="FD195" s="55"/>
      <c r="FE195" s="55"/>
      <c r="FF195" s="55"/>
      <c r="FG195" s="55"/>
      <c r="FH195" s="55"/>
      <c r="FI195" s="55"/>
      <c r="FJ195" s="55"/>
      <c r="FK195" s="55"/>
      <c r="FL195" s="55"/>
      <c r="FM195" s="55"/>
      <c r="FN195" s="55"/>
      <c r="FO195" s="55"/>
    </row>
    <row r="196" spans="1:171" x14ac:dyDescent="0.3">
      <c r="B196" s="28" t="s">
        <v>10</v>
      </c>
      <c r="C196" s="28" t="s">
        <v>112</v>
      </c>
      <c r="D196" s="70">
        <f>SUM(F196:FO196)</f>
        <v>3432638.1194036412</v>
      </c>
      <c r="F196" s="55">
        <f>F191+F186+F181</f>
        <v>0</v>
      </c>
      <c r="G196" s="55">
        <f t="shared" ref="G196:BR196" si="323">G191+G186+G181</f>
        <v>0</v>
      </c>
      <c r="H196" s="55">
        <f t="shared" si="323"/>
        <v>0</v>
      </c>
      <c r="I196" s="55">
        <f t="shared" si="323"/>
        <v>0</v>
      </c>
      <c r="J196" s="55">
        <f t="shared" si="323"/>
        <v>0</v>
      </c>
      <c r="K196" s="55">
        <f t="shared" si="323"/>
        <v>0</v>
      </c>
      <c r="L196" s="55">
        <f t="shared" si="323"/>
        <v>0</v>
      </c>
      <c r="M196" s="55">
        <f t="shared" si="323"/>
        <v>0</v>
      </c>
      <c r="N196" s="55">
        <f t="shared" si="323"/>
        <v>21453.988246272751</v>
      </c>
      <c r="O196" s="55">
        <f t="shared" si="323"/>
        <v>21453.988246272751</v>
      </c>
      <c r="P196" s="55">
        <f t="shared" si="323"/>
        <v>21453.988246272751</v>
      </c>
      <c r="Q196" s="55">
        <f t="shared" si="323"/>
        <v>21453.988246272751</v>
      </c>
      <c r="R196" s="55">
        <f t="shared" si="323"/>
        <v>21453.988246272751</v>
      </c>
      <c r="S196" s="55">
        <f t="shared" si="323"/>
        <v>21453.988246272751</v>
      </c>
      <c r="T196" s="55">
        <f t="shared" si="323"/>
        <v>21453.988246272751</v>
      </c>
      <c r="U196" s="55">
        <f t="shared" si="323"/>
        <v>21453.988246272751</v>
      </c>
      <c r="V196" s="55">
        <f t="shared" si="323"/>
        <v>21453.988246272751</v>
      </c>
      <c r="W196" s="55">
        <f t="shared" si="323"/>
        <v>21453.988246272751</v>
      </c>
      <c r="X196" s="55">
        <f t="shared" si="323"/>
        <v>21453.988246272751</v>
      </c>
      <c r="Y196" s="55">
        <f t="shared" si="323"/>
        <v>21453.988246272751</v>
      </c>
      <c r="Z196" s="55">
        <f t="shared" si="323"/>
        <v>47198.774141800051</v>
      </c>
      <c r="AA196" s="55">
        <f t="shared" si="323"/>
        <v>47198.774141800051</v>
      </c>
      <c r="AB196" s="55">
        <f t="shared" si="323"/>
        <v>51489.571791054594</v>
      </c>
      <c r="AC196" s="55">
        <f t="shared" si="323"/>
        <v>51489.571791054594</v>
      </c>
      <c r="AD196" s="55">
        <f t="shared" si="323"/>
        <v>51489.571791054594</v>
      </c>
      <c r="AE196" s="55">
        <f t="shared" si="323"/>
        <v>51489.571791054594</v>
      </c>
      <c r="AF196" s="55">
        <f t="shared" si="323"/>
        <v>51489.571791054594</v>
      </c>
      <c r="AG196" s="55">
        <f t="shared" si="323"/>
        <v>51489.571791054594</v>
      </c>
      <c r="AH196" s="55">
        <f t="shared" si="323"/>
        <v>51489.571791054594</v>
      </c>
      <c r="AI196" s="55">
        <f t="shared" si="323"/>
        <v>51489.571791054594</v>
      </c>
      <c r="AJ196" s="55">
        <f t="shared" si="323"/>
        <v>51489.571791054594</v>
      </c>
      <c r="AK196" s="55">
        <f t="shared" si="323"/>
        <v>51489.571791054594</v>
      </c>
      <c r="AL196" s="55">
        <f t="shared" si="323"/>
        <v>90106.750634345546</v>
      </c>
      <c r="AM196" s="55">
        <f t="shared" si="323"/>
        <v>90106.750634345546</v>
      </c>
      <c r="AN196" s="55">
        <f t="shared" si="323"/>
        <v>95255.707813450994</v>
      </c>
      <c r="AO196" s="55">
        <f t="shared" si="323"/>
        <v>95255.707813450994</v>
      </c>
      <c r="AP196" s="55">
        <f t="shared" si="323"/>
        <v>112418.89841046921</v>
      </c>
      <c r="AQ196" s="55">
        <f t="shared" si="323"/>
        <v>112418.89841046921</v>
      </c>
      <c r="AR196" s="55">
        <f t="shared" si="323"/>
        <v>112418.89841046921</v>
      </c>
      <c r="AS196" s="55">
        <f t="shared" si="323"/>
        <v>112418.89841046921</v>
      </c>
      <c r="AT196" s="55">
        <f t="shared" si="323"/>
        <v>95255.707813450557</v>
      </c>
      <c r="AU196" s="55">
        <f t="shared" si="323"/>
        <v>69510.921917923697</v>
      </c>
      <c r="AV196" s="55">
        <f t="shared" si="323"/>
        <v>69510.921917923697</v>
      </c>
      <c r="AW196" s="55">
        <f t="shared" si="323"/>
        <v>69510.921917923697</v>
      </c>
      <c r="AX196" s="55">
        <f t="shared" si="323"/>
        <v>69510.921917923697</v>
      </c>
      <c r="AY196" s="55">
        <f t="shared" si="323"/>
        <v>69510.921917923697</v>
      </c>
      <c r="AZ196" s="55">
        <f t="shared" si="323"/>
        <v>69510.921917923697</v>
      </c>
      <c r="BA196" s="55">
        <f t="shared" si="323"/>
        <v>69510.921917923697</v>
      </c>
      <c r="BB196" s="55">
        <f t="shared" si="323"/>
        <v>90106.750634345546</v>
      </c>
      <c r="BC196" s="55">
        <f t="shared" si="323"/>
        <v>90106.750634345546</v>
      </c>
      <c r="BD196" s="55">
        <f t="shared" si="323"/>
        <v>90106.750634345546</v>
      </c>
      <c r="BE196" s="55">
        <f t="shared" si="323"/>
        <v>90106.750634345546</v>
      </c>
      <c r="BF196" s="55">
        <f t="shared" si="323"/>
        <v>69510.921917923159</v>
      </c>
      <c r="BG196" s="55">
        <f t="shared" si="323"/>
        <v>38617.178843290945</v>
      </c>
      <c r="BH196" s="55">
        <f t="shared" si="323"/>
        <v>38617.178843290945</v>
      </c>
      <c r="BI196" s="55">
        <f t="shared" si="323"/>
        <v>38617.178843290945</v>
      </c>
      <c r="BJ196" s="55">
        <f t="shared" si="323"/>
        <v>46340.614611949124</v>
      </c>
      <c r="BK196" s="55">
        <f t="shared" si="323"/>
        <v>46340.614611949124</v>
      </c>
      <c r="BL196" s="55">
        <f t="shared" si="323"/>
        <v>46340.614611949124</v>
      </c>
      <c r="BM196" s="55">
        <f t="shared" si="323"/>
        <v>46340.614611949124</v>
      </c>
      <c r="BN196" s="55">
        <f t="shared" si="323"/>
        <v>46340.614611949124</v>
      </c>
      <c r="BO196" s="55">
        <f t="shared" si="323"/>
        <v>46340.614611949124</v>
      </c>
      <c r="BP196" s="55">
        <f t="shared" si="323"/>
        <v>46340.614611949124</v>
      </c>
      <c r="BQ196" s="55">
        <f t="shared" si="323"/>
        <v>46340.614611949124</v>
      </c>
      <c r="BR196" s="55">
        <f t="shared" si="323"/>
        <v>46340.614611949124</v>
      </c>
      <c r="BS196" s="55">
        <f t="shared" ref="BS196:ED196" si="324">BS191+BS186+BS181</f>
        <v>46340.614611949124</v>
      </c>
      <c r="BT196" s="55">
        <f t="shared" si="324"/>
        <v>46340.614611949124</v>
      </c>
      <c r="BU196" s="55">
        <f t="shared" si="324"/>
        <v>46340.614611949124</v>
      </c>
      <c r="BV196" s="55">
        <f t="shared" si="324"/>
        <v>61787.486149264703</v>
      </c>
      <c r="BW196" s="55">
        <f t="shared" si="324"/>
        <v>0</v>
      </c>
      <c r="BX196" s="55">
        <f t="shared" si="324"/>
        <v>0</v>
      </c>
      <c r="BY196" s="55">
        <f t="shared" si="324"/>
        <v>0</v>
      </c>
      <c r="BZ196" s="55">
        <f t="shared" si="324"/>
        <v>0</v>
      </c>
      <c r="CA196" s="55">
        <f t="shared" si="324"/>
        <v>0</v>
      </c>
      <c r="CB196" s="55">
        <f t="shared" si="324"/>
        <v>0</v>
      </c>
      <c r="CC196" s="55">
        <f t="shared" si="324"/>
        <v>0</v>
      </c>
      <c r="CD196" s="55">
        <f t="shared" si="324"/>
        <v>0</v>
      </c>
      <c r="CE196" s="55">
        <f t="shared" si="324"/>
        <v>0</v>
      </c>
      <c r="CF196" s="55">
        <f t="shared" si="324"/>
        <v>0</v>
      </c>
      <c r="CG196" s="55">
        <f t="shared" si="324"/>
        <v>0</v>
      </c>
      <c r="CH196" s="55">
        <f t="shared" si="324"/>
        <v>0</v>
      </c>
      <c r="CI196" s="55">
        <f t="shared" si="324"/>
        <v>0</v>
      </c>
      <c r="CJ196" s="55">
        <f t="shared" si="324"/>
        <v>0</v>
      </c>
      <c r="CK196" s="55">
        <f t="shared" si="324"/>
        <v>0</v>
      </c>
      <c r="CL196" s="55">
        <f t="shared" si="324"/>
        <v>0</v>
      </c>
      <c r="CM196" s="55">
        <f t="shared" si="324"/>
        <v>0</v>
      </c>
      <c r="CN196" s="55">
        <f t="shared" si="324"/>
        <v>0</v>
      </c>
      <c r="CO196" s="55">
        <f t="shared" si="324"/>
        <v>0</v>
      </c>
      <c r="CP196" s="55">
        <f t="shared" si="324"/>
        <v>0</v>
      </c>
      <c r="CQ196" s="55">
        <f t="shared" si="324"/>
        <v>0</v>
      </c>
      <c r="CR196" s="55">
        <f t="shared" si="324"/>
        <v>0</v>
      </c>
      <c r="CS196" s="55">
        <f t="shared" si="324"/>
        <v>0</v>
      </c>
      <c r="CT196" s="55">
        <f t="shared" si="324"/>
        <v>0</v>
      </c>
      <c r="CU196" s="55">
        <f t="shared" si="324"/>
        <v>0</v>
      </c>
      <c r="CV196" s="55">
        <f t="shared" si="324"/>
        <v>0</v>
      </c>
      <c r="CW196" s="55">
        <f t="shared" si="324"/>
        <v>0</v>
      </c>
      <c r="CX196" s="55">
        <f t="shared" si="324"/>
        <v>0</v>
      </c>
      <c r="CY196" s="55">
        <f t="shared" si="324"/>
        <v>0</v>
      </c>
      <c r="CZ196" s="55">
        <f t="shared" si="324"/>
        <v>0</v>
      </c>
      <c r="DA196" s="55">
        <f t="shared" si="324"/>
        <v>0</v>
      </c>
      <c r="DB196" s="55">
        <f t="shared" si="324"/>
        <v>0</v>
      </c>
      <c r="DC196" s="55">
        <f t="shared" si="324"/>
        <v>0</v>
      </c>
      <c r="DD196" s="55">
        <f t="shared" si="324"/>
        <v>0</v>
      </c>
      <c r="DE196" s="55">
        <f t="shared" si="324"/>
        <v>0</v>
      </c>
      <c r="DF196" s="55">
        <f t="shared" si="324"/>
        <v>0</v>
      </c>
      <c r="DG196" s="55">
        <f t="shared" si="324"/>
        <v>0</v>
      </c>
      <c r="DH196" s="55">
        <f t="shared" si="324"/>
        <v>0</v>
      </c>
      <c r="DI196" s="55">
        <f t="shared" si="324"/>
        <v>0</v>
      </c>
      <c r="DJ196" s="55">
        <f t="shared" si="324"/>
        <v>0</v>
      </c>
      <c r="DK196" s="55">
        <f t="shared" si="324"/>
        <v>0</v>
      </c>
      <c r="DL196" s="55">
        <f t="shared" si="324"/>
        <v>0</v>
      </c>
      <c r="DM196" s="55">
        <f t="shared" si="324"/>
        <v>0</v>
      </c>
      <c r="DN196" s="55">
        <f t="shared" si="324"/>
        <v>0</v>
      </c>
      <c r="DO196" s="55">
        <f t="shared" si="324"/>
        <v>0</v>
      </c>
      <c r="DP196" s="55">
        <f t="shared" si="324"/>
        <v>0</v>
      </c>
      <c r="DQ196" s="55">
        <f t="shared" si="324"/>
        <v>0</v>
      </c>
      <c r="DR196" s="55">
        <f t="shared" si="324"/>
        <v>0</v>
      </c>
      <c r="DS196" s="55">
        <f t="shared" si="324"/>
        <v>0</v>
      </c>
      <c r="DT196" s="55">
        <f t="shared" si="324"/>
        <v>0</v>
      </c>
      <c r="DU196" s="55">
        <f t="shared" si="324"/>
        <v>0</v>
      </c>
      <c r="DV196" s="55">
        <f t="shared" si="324"/>
        <v>0</v>
      </c>
      <c r="DW196" s="55">
        <f t="shared" si="324"/>
        <v>0</v>
      </c>
      <c r="DX196" s="55">
        <f t="shared" si="324"/>
        <v>0</v>
      </c>
      <c r="DY196" s="55">
        <f t="shared" si="324"/>
        <v>0</v>
      </c>
      <c r="DZ196" s="55">
        <f t="shared" si="324"/>
        <v>0</v>
      </c>
      <c r="EA196" s="55">
        <f t="shared" si="324"/>
        <v>0</v>
      </c>
      <c r="EB196" s="55">
        <f t="shared" si="324"/>
        <v>0</v>
      </c>
      <c r="EC196" s="55">
        <f t="shared" si="324"/>
        <v>0</v>
      </c>
      <c r="ED196" s="55">
        <f t="shared" si="324"/>
        <v>0</v>
      </c>
      <c r="EE196" s="55">
        <f t="shared" ref="EE196:FO196" si="325">EE191+EE186+EE181</f>
        <v>0</v>
      </c>
      <c r="EF196" s="55">
        <f t="shared" si="325"/>
        <v>0</v>
      </c>
      <c r="EG196" s="55">
        <f t="shared" si="325"/>
        <v>0</v>
      </c>
      <c r="EH196" s="55">
        <f t="shared" si="325"/>
        <v>0</v>
      </c>
      <c r="EI196" s="55">
        <f t="shared" si="325"/>
        <v>0</v>
      </c>
      <c r="EJ196" s="55">
        <f t="shared" si="325"/>
        <v>0</v>
      </c>
      <c r="EK196" s="55">
        <f t="shared" si="325"/>
        <v>0</v>
      </c>
      <c r="EL196" s="55">
        <f t="shared" si="325"/>
        <v>0</v>
      </c>
      <c r="EM196" s="55">
        <f t="shared" si="325"/>
        <v>0</v>
      </c>
      <c r="EN196" s="55">
        <f t="shared" si="325"/>
        <v>0</v>
      </c>
      <c r="EO196" s="55">
        <f t="shared" si="325"/>
        <v>0</v>
      </c>
      <c r="EP196" s="55">
        <f t="shared" si="325"/>
        <v>0</v>
      </c>
      <c r="EQ196" s="55">
        <f t="shared" si="325"/>
        <v>0</v>
      </c>
      <c r="ER196" s="55">
        <f t="shared" si="325"/>
        <v>0</v>
      </c>
      <c r="ES196" s="55">
        <f t="shared" si="325"/>
        <v>0</v>
      </c>
      <c r="ET196" s="55">
        <f t="shared" si="325"/>
        <v>0</v>
      </c>
      <c r="EU196" s="55">
        <f t="shared" si="325"/>
        <v>0</v>
      </c>
      <c r="EV196" s="55">
        <f t="shared" si="325"/>
        <v>0</v>
      </c>
      <c r="EW196" s="55">
        <f t="shared" si="325"/>
        <v>0</v>
      </c>
      <c r="EX196" s="55">
        <f t="shared" si="325"/>
        <v>0</v>
      </c>
      <c r="EY196" s="55">
        <f t="shared" si="325"/>
        <v>0</v>
      </c>
      <c r="EZ196" s="55">
        <f t="shared" si="325"/>
        <v>0</v>
      </c>
      <c r="FA196" s="55">
        <f t="shared" si="325"/>
        <v>0</v>
      </c>
      <c r="FB196" s="55">
        <f t="shared" si="325"/>
        <v>0</v>
      </c>
      <c r="FC196" s="55">
        <f t="shared" si="325"/>
        <v>0</v>
      </c>
      <c r="FD196" s="55">
        <f t="shared" si="325"/>
        <v>0</v>
      </c>
      <c r="FE196" s="55">
        <f t="shared" si="325"/>
        <v>0</v>
      </c>
      <c r="FF196" s="55">
        <f t="shared" si="325"/>
        <v>0</v>
      </c>
      <c r="FG196" s="55">
        <f t="shared" si="325"/>
        <v>0</v>
      </c>
      <c r="FH196" s="55">
        <f t="shared" si="325"/>
        <v>0</v>
      </c>
      <c r="FI196" s="55">
        <f t="shared" si="325"/>
        <v>0</v>
      </c>
      <c r="FJ196" s="55">
        <f t="shared" si="325"/>
        <v>0</v>
      </c>
      <c r="FK196" s="55">
        <f t="shared" si="325"/>
        <v>0</v>
      </c>
      <c r="FL196" s="55">
        <f t="shared" si="325"/>
        <v>0</v>
      </c>
      <c r="FM196" s="55">
        <f t="shared" si="325"/>
        <v>0</v>
      </c>
      <c r="FN196" s="55">
        <f t="shared" si="325"/>
        <v>0</v>
      </c>
      <c r="FO196" s="55">
        <f t="shared" si="325"/>
        <v>0</v>
      </c>
    </row>
    <row r="198" spans="1:171" customFormat="1" x14ac:dyDescent="0.3">
      <c r="A198" s="42"/>
      <c r="B198" s="43" t="s">
        <v>203</v>
      </c>
      <c r="C198" s="42"/>
      <c r="D198" s="42"/>
      <c r="E198" s="42"/>
      <c r="F198" s="158">
        <f t="shared" ref="F198:AK198" si="326">F1</f>
        <v>45748</v>
      </c>
      <c r="G198" s="158">
        <f t="shared" si="326"/>
        <v>45808</v>
      </c>
      <c r="H198" s="158">
        <f t="shared" si="326"/>
        <v>45838</v>
      </c>
      <c r="I198" s="158">
        <f t="shared" si="326"/>
        <v>45869</v>
      </c>
      <c r="J198" s="158">
        <f t="shared" si="326"/>
        <v>45900</v>
      </c>
      <c r="K198" s="158">
        <f t="shared" si="326"/>
        <v>45930</v>
      </c>
      <c r="L198" s="158">
        <f t="shared" si="326"/>
        <v>45961</v>
      </c>
      <c r="M198" s="158">
        <f t="shared" si="326"/>
        <v>45991</v>
      </c>
      <c r="N198" s="158">
        <f t="shared" si="326"/>
        <v>46022</v>
      </c>
      <c r="O198" s="158">
        <f t="shared" si="326"/>
        <v>46053</v>
      </c>
      <c r="P198" s="158">
        <f t="shared" si="326"/>
        <v>46081</v>
      </c>
      <c r="Q198" s="158">
        <f t="shared" si="326"/>
        <v>46112</v>
      </c>
      <c r="R198" s="158">
        <f t="shared" si="326"/>
        <v>46142</v>
      </c>
      <c r="S198" s="158">
        <f t="shared" si="326"/>
        <v>46173</v>
      </c>
      <c r="T198" s="158">
        <f t="shared" si="326"/>
        <v>46203</v>
      </c>
      <c r="U198" s="158">
        <f t="shared" si="326"/>
        <v>46234</v>
      </c>
      <c r="V198" s="158">
        <f t="shared" si="326"/>
        <v>46265</v>
      </c>
      <c r="W198" s="158">
        <f t="shared" si="326"/>
        <v>46295</v>
      </c>
      <c r="X198" s="158">
        <f t="shared" si="326"/>
        <v>46326</v>
      </c>
      <c r="Y198" s="158">
        <f t="shared" si="326"/>
        <v>46356</v>
      </c>
      <c r="Z198" s="158">
        <f t="shared" si="326"/>
        <v>46387</v>
      </c>
      <c r="AA198" s="158">
        <f t="shared" si="326"/>
        <v>46418</v>
      </c>
      <c r="AB198" s="158">
        <f t="shared" si="326"/>
        <v>46446</v>
      </c>
      <c r="AC198" s="158">
        <f t="shared" si="326"/>
        <v>46477</v>
      </c>
      <c r="AD198" s="158">
        <f t="shared" si="326"/>
        <v>46507</v>
      </c>
      <c r="AE198" s="158">
        <f t="shared" si="326"/>
        <v>46538</v>
      </c>
      <c r="AF198" s="158">
        <f t="shared" si="326"/>
        <v>46568</v>
      </c>
      <c r="AG198" s="158">
        <f t="shared" si="326"/>
        <v>46599</v>
      </c>
      <c r="AH198" s="158">
        <f t="shared" si="326"/>
        <v>46630</v>
      </c>
      <c r="AI198" s="158">
        <f t="shared" si="326"/>
        <v>46660</v>
      </c>
      <c r="AJ198" s="158">
        <f t="shared" si="326"/>
        <v>46691</v>
      </c>
      <c r="AK198" s="158">
        <f t="shared" si="326"/>
        <v>46721</v>
      </c>
      <c r="AL198" s="158">
        <f t="shared" ref="AL198:BQ198" si="327">AL1</f>
        <v>46752</v>
      </c>
      <c r="AM198" s="158">
        <f t="shared" si="327"/>
        <v>46783</v>
      </c>
      <c r="AN198" s="158">
        <f t="shared" si="327"/>
        <v>46812</v>
      </c>
      <c r="AO198" s="158">
        <f t="shared" si="327"/>
        <v>46843</v>
      </c>
      <c r="AP198" s="158">
        <f t="shared" si="327"/>
        <v>46873</v>
      </c>
      <c r="AQ198" s="158">
        <f t="shared" si="327"/>
        <v>46904</v>
      </c>
      <c r="AR198" s="158">
        <f t="shared" si="327"/>
        <v>46934</v>
      </c>
      <c r="AS198" s="158">
        <f t="shared" si="327"/>
        <v>46965</v>
      </c>
      <c r="AT198" s="158">
        <f t="shared" si="327"/>
        <v>46996</v>
      </c>
      <c r="AU198" s="158">
        <f t="shared" si="327"/>
        <v>47026</v>
      </c>
      <c r="AV198" s="158">
        <f t="shared" si="327"/>
        <v>47057</v>
      </c>
      <c r="AW198" s="158">
        <f t="shared" si="327"/>
        <v>47087</v>
      </c>
      <c r="AX198" s="158">
        <f t="shared" si="327"/>
        <v>47118</v>
      </c>
      <c r="AY198" s="158">
        <f t="shared" si="327"/>
        <v>47149</v>
      </c>
      <c r="AZ198" s="158">
        <f t="shared" si="327"/>
        <v>47177</v>
      </c>
      <c r="BA198" s="158">
        <f t="shared" si="327"/>
        <v>47208</v>
      </c>
      <c r="BB198" s="158">
        <f t="shared" si="327"/>
        <v>47238</v>
      </c>
      <c r="BC198" s="158">
        <f t="shared" si="327"/>
        <v>47269</v>
      </c>
      <c r="BD198" s="158">
        <f t="shared" si="327"/>
        <v>47299</v>
      </c>
      <c r="BE198" s="158">
        <f t="shared" si="327"/>
        <v>47330</v>
      </c>
      <c r="BF198" s="158">
        <f t="shared" si="327"/>
        <v>47361</v>
      </c>
      <c r="BG198" s="158">
        <f t="shared" si="327"/>
        <v>47391</v>
      </c>
      <c r="BH198" s="158">
        <f t="shared" si="327"/>
        <v>47422</v>
      </c>
      <c r="BI198" s="158">
        <f t="shared" si="327"/>
        <v>47452</v>
      </c>
      <c r="BJ198" s="158">
        <f t="shared" si="327"/>
        <v>47483</v>
      </c>
      <c r="BK198" s="158">
        <f t="shared" si="327"/>
        <v>47514</v>
      </c>
      <c r="BL198" s="158">
        <f t="shared" si="327"/>
        <v>47542</v>
      </c>
      <c r="BM198" s="158">
        <f t="shared" si="327"/>
        <v>47573</v>
      </c>
      <c r="BN198" s="158">
        <f t="shared" si="327"/>
        <v>47603</v>
      </c>
      <c r="BO198" s="158">
        <f t="shared" si="327"/>
        <v>47634</v>
      </c>
      <c r="BP198" s="158">
        <f t="shared" si="327"/>
        <v>47664</v>
      </c>
      <c r="BQ198" s="158">
        <f t="shared" si="327"/>
        <v>47695</v>
      </c>
      <c r="BR198" s="158">
        <f t="shared" ref="BR198:CW198" si="328">BR1</f>
        <v>47726</v>
      </c>
      <c r="BS198" s="158">
        <f t="shared" si="328"/>
        <v>47756</v>
      </c>
      <c r="BT198" s="158">
        <f t="shared" si="328"/>
        <v>47787</v>
      </c>
      <c r="BU198" s="158">
        <f t="shared" si="328"/>
        <v>47817</v>
      </c>
      <c r="BV198" s="158">
        <f t="shared" si="328"/>
        <v>47848</v>
      </c>
      <c r="BW198" s="158">
        <f t="shared" si="328"/>
        <v>47879</v>
      </c>
      <c r="BX198" s="158">
        <f t="shared" si="328"/>
        <v>47907</v>
      </c>
      <c r="BY198" s="158">
        <f t="shared" si="328"/>
        <v>47938</v>
      </c>
      <c r="BZ198" s="158">
        <f t="shared" si="328"/>
        <v>47968</v>
      </c>
      <c r="CA198" s="158">
        <f t="shared" si="328"/>
        <v>47999</v>
      </c>
      <c r="CB198" s="158">
        <f t="shared" si="328"/>
        <v>48029</v>
      </c>
      <c r="CC198" s="158">
        <f t="shared" si="328"/>
        <v>48060</v>
      </c>
      <c r="CD198" s="158">
        <f t="shared" si="328"/>
        <v>48091</v>
      </c>
      <c r="CE198" s="158">
        <f t="shared" si="328"/>
        <v>48121</v>
      </c>
      <c r="CF198" s="158">
        <f t="shared" si="328"/>
        <v>48152</v>
      </c>
      <c r="CG198" s="158">
        <f t="shared" si="328"/>
        <v>48182</v>
      </c>
      <c r="CH198" s="158">
        <f t="shared" si="328"/>
        <v>48213</v>
      </c>
      <c r="CI198" s="158">
        <f t="shared" si="328"/>
        <v>48244</v>
      </c>
      <c r="CJ198" s="158">
        <f t="shared" si="328"/>
        <v>48273</v>
      </c>
      <c r="CK198" s="158">
        <f t="shared" si="328"/>
        <v>48304</v>
      </c>
      <c r="CL198" s="158">
        <f t="shared" si="328"/>
        <v>48334</v>
      </c>
      <c r="CM198" s="158">
        <f t="shared" si="328"/>
        <v>48365</v>
      </c>
      <c r="CN198" s="158">
        <f t="shared" si="328"/>
        <v>48395</v>
      </c>
      <c r="CO198" s="158">
        <f t="shared" si="328"/>
        <v>48426</v>
      </c>
      <c r="CP198" s="158">
        <f t="shared" si="328"/>
        <v>48457</v>
      </c>
      <c r="CQ198" s="158">
        <f t="shared" si="328"/>
        <v>48487</v>
      </c>
      <c r="CR198" s="158">
        <f t="shared" si="328"/>
        <v>48518</v>
      </c>
      <c r="CS198" s="158">
        <f t="shared" si="328"/>
        <v>48548</v>
      </c>
      <c r="CT198" s="158">
        <f t="shared" si="328"/>
        <v>48579</v>
      </c>
      <c r="CU198" s="158">
        <f t="shared" si="328"/>
        <v>48610</v>
      </c>
      <c r="CV198" s="158">
        <f t="shared" si="328"/>
        <v>48638</v>
      </c>
      <c r="CW198" s="158">
        <f t="shared" si="328"/>
        <v>48669</v>
      </c>
      <c r="CX198" s="158">
        <f t="shared" ref="CX198:EC198" si="329">CX1</f>
        <v>48699</v>
      </c>
      <c r="CY198" s="158">
        <f t="shared" si="329"/>
        <v>48730</v>
      </c>
      <c r="CZ198" s="158">
        <f t="shared" si="329"/>
        <v>48760</v>
      </c>
      <c r="DA198" s="158">
        <f t="shared" si="329"/>
        <v>48791</v>
      </c>
      <c r="DB198" s="158">
        <f t="shared" si="329"/>
        <v>48822</v>
      </c>
      <c r="DC198" s="158">
        <f t="shared" si="329"/>
        <v>48852</v>
      </c>
      <c r="DD198" s="158">
        <f t="shared" si="329"/>
        <v>48883</v>
      </c>
      <c r="DE198" s="158">
        <f t="shared" si="329"/>
        <v>48913</v>
      </c>
      <c r="DF198" s="158">
        <f t="shared" si="329"/>
        <v>48944</v>
      </c>
      <c r="DG198" s="158">
        <f t="shared" si="329"/>
        <v>48975</v>
      </c>
      <c r="DH198" s="158">
        <f t="shared" si="329"/>
        <v>49003</v>
      </c>
      <c r="DI198" s="158">
        <f t="shared" si="329"/>
        <v>49034</v>
      </c>
      <c r="DJ198" s="158">
        <f t="shared" si="329"/>
        <v>49064</v>
      </c>
      <c r="DK198" s="158">
        <f t="shared" si="329"/>
        <v>49095</v>
      </c>
      <c r="DL198" s="158">
        <f t="shared" si="329"/>
        <v>49125</v>
      </c>
      <c r="DM198" s="158">
        <f t="shared" si="329"/>
        <v>49156</v>
      </c>
      <c r="DN198" s="158">
        <f t="shared" si="329"/>
        <v>49187</v>
      </c>
      <c r="DO198" s="158">
        <f t="shared" si="329"/>
        <v>49217</v>
      </c>
      <c r="DP198" s="158">
        <f t="shared" si="329"/>
        <v>49248</v>
      </c>
      <c r="DQ198" s="158">
        <f t="shared" si="329"/>
        <v>49278</v>
      </c>
      <c r="DR198" s="158">
        <f t="shared" si="329"/>
        <v>49309</v>
      </c>
      <c r="DS198" s="158">
        <f t="shared" si="329"/>
        <v>49340</v>
      </c>
      <c r="DT198" s="158">
        <f t="shared" si="329"/>
        <v>49368</v>
      </c>
      <c r="DU198" s="158">
        <f t="shared" si="329"/>
        <v>49399</v>
      </c>
      <c r="DV198" s="158">
        <f t="shared" si="329"/>
        <v>49429</v>
      </c>
      <c r="DW198" s="158">
        <f t="shared" si="329"/>
        <v>49460</v>
      </c>
      <c r="DX198" s="158">
        <f t="shared" si="329"/>
        <v>49490</v>
      </c>
      <c r="DY198" s="158">
        <f t="shared" si="329"/>
        <v>49521</v>
      </c>
      <c r="DZ198" s="158">
        <f t="shared" si="329"/>
        <v>49552</v>
      </c>
      <c r="EA198" s="158">
        <f t="shared" si="329"/>
        <v>49582</v>
      </c>
      <c r="EB198" s="158">
        <f t="shared" si="329"/>
        <v>49613</v>
      </c>
      <c r="EC198" s="158">
        <f t="shared" si="329"/>
        <v>49643</v>
      </c>
      <c r="ED198" s="158">
        <f t="shared" ref="ED198:FI198" si="330">ED1</f>
        <v>49674</v>
      </c>
      <c r="EE198" s="158">
        <f t="shared" si="330"/>
        <v>49705</v>
      </c>
      <c r="EF198" s="158">
        <f t="shared" si="330"/>
        <v>49734</v>
      </c>
      <c r="EG198" s="158">
        <f t="shared" si="330"/>
        <v>49765</v>
      </c>
      <c r="EH198" s="158">
        <f t="shared" si="330"/>
        <v>49795</v>
      </c>
      <c r="EI198" s="158">
        <f t="shared" si="330"/>
        <v>49826</v>
      </c>
      <c r="EJ198" s="158">
        <f t="shared" si="330"/>
        <v>49856</v>
      </c>
      <c r="EK198" s="158">
        <f t="shared" si="330"/>
        <v>49887</v>
      </c>
      <c r="EL198" s="158">
        <f t="shared" si="330"/>
        <v>49918</v>
      </c>
      <c r="EM198" s="158">
        <f t="shared" si="330"/>
        <v>49948</v>
      </c>
      <c r="EN198" s="158">
        <f t="shared" si="330"/>
        <v>49979</v>
      </c>
      <c r="EO198" s="158">
        <f t="shared" si="330"/>
        <v>50009</v>
      </c>
      <c r="EP198" s="158">
        <f t="shared" si="330"/>
        <v>50040</v>
      </c>
      <c r="EQ198" s="158">
        <f t="shared" si="330"/>
        <v>50071</v>
      </c>
      <c r="ER198" s="158">
        <f t="shared" si="330"/>
        <v>50099</v>
      </c>
      <c r="ES198" s="158">
        <f t="shared" si="330"/>
        <v>50130</v>
      </c>
      <c r="ET198" s="158">
        <f t="shared" si="330"/>
        <v>50160</v>
      </c>
      <c r="EU198" s="158">
        <f t="shared" si="330"/>
        <v>50191</v>
      </c>
      <c r="EV198" s="158">
        <f t="shared" si="330"/>
        <v>50221</v>
      </c>
      <c r="EW198" s="158">
        <f t="shared" si="330"/>
        <v>50252</v>
      </c>
      <c r="EX198" s="158">
        <f t="shared" si="330"/>
        <v>50283</v>
      </c>
      <c r="EY198" s="158">
        <f t="shared" si="330"/>
        <v>50313</v>
      </c>
      <c r="EZ198" s="158">
        <f t="shared" si="330"/>
        <v>50344</v>
      </c>
      <c r="FA198" s="158">
        <f t="shared" si="330"/>
        <v>50374</v>
      </c>
      <c r="FB198" s="158">
        <f t="shared" si="330"/>
        <v>50405</v>
      </c>
      <c r="FC198" s="158">
        <f t="shared" si="330"/>
        <v>50436</v>
      </c>
      <c r="FD198" s="158">
        <f t="shared" si="330"/>
        <v>50464</v>
      </c>
      <c r="FE198" s="158">
        <f t="shared" si="330"/>
        <v>50495</v>
      </c>
      <c r="FF198" s="158">
        <f t="shared" si="330"/>
        <v>50525</v>
      </c>
      <c r="FG198" s="158">
        <f t="shared" si="330"/>
        <v>50556</v>
      </c>
      <c r="FH198" s="158">
        <f t="shared" si="330"/>
        <v>50586</v>
      </c>
      <c r="FI198" s="158">
        <f t="shared" si="330"/>
        <v>50617</v>
      </c>
      <c r="FJ198" s="158">
        <f t="shared" ref="FJ198:FO198" si="331">FJ1</f>
        <v>50648</v>
      </c>
      <c r="FK198" s="158">
        <f t="shared" si="331"/>
        <v>50678</v>
      </c>
      <c r="FL198" s="158">
        <f t="shared" si="331"/>
        <v>50709</v>
      </c>
      <c r="FM198" s="158">
        <f t="shared" si="331"/>
        <v>50739</v>
      </c>
      <c r="FN198" s="158">
        <f t="shared" si="331"/>
        <v>50770</v>
      </c>
      <c r="FO198" s="158">
        <f t="shared" si="331"/>
        <v>50801</v>
      </c>
    </row>
    <row r="201" spans="1:171" x14ac:dyDescent="0.3">
      <c r="B201" s="57" t="str">
        <f>IF(C132=TRUE, "Lot 1 - Resi With Parking Area", "Lot 1 - Resi W/O Parking Area")</f>
        <v>Lot 1 - Resi W/O Parking Area</v>
      </c>
      <c r="C201" s="41"/>
      <c r="D201" s="41"/>
      <c r="E201" s="41"/>
      <c r="F201" s="176">
        <f>'Assumptions&amp;Data'!F141</f>
        <v>46022</v>
      </c>
      <c r="G201" s="176">
        <f>EOMONTH(F201, 1)</f>
        <v>46053</v>
      </c>
      <c r="H201" s="176">
        <f t="shared" ref="H201:BS201" si="332">EOMONTH(G201, 1)</f>
        <v>46081</v>
      </c>
      <c r="I201" s="176">
        <f t="shared" si="332"/>
        <v>46112</v>
      </c>
      <c r="J201" s="176">
        <f t="shared" si="332"/>
        <v>46142</v>
      </c>
      <c r="K201" s="176">
        <f t="shared" si="332"/>
        <v>46173</v>
      </c>
      <c r="L201" s="176">
        <f t="shared" si="332"/>
        <v>46203</v>
      </c>
      <c r="M201" s="176">
        <f t="shared" si="332"/>
        <v>46234</v>
      </c>
      <c r="N201" s="176">
        <f t="shared" si="332"/>
        <v>46265</v>
      </c>
      <c r="O201" s="176">
        <f t="shared" si="332"/>
        <v>46295</v>
      </c>
      <c r="P201" s="176">
        <f t="shared" si="332"/>
        <v>46326</v>
      </c>
      <c r="Q201" s="176">
        <f t="shared" si="332"/>
        <v>46356</v>
      </c>
      <c r="R201" s="176">
        <f t="shared" si="332"/>
        <v>46387</v>
      </c>
      <c r="S201" s="176">
        <f t="shared" si="332"/>
        <v>46418</v>
      </c>
      <c r="T201" s="176">
        <f t="shared" si="332"/>
        <v>46446</v>
      </c>
      <c r="U201" s="176">
        <f t="shared" si="332"/>
        <v>46477</v>
      </c>
      <c r="V201" s="176">
        <f t="shared" si="332"/>
        <v>46507</v>
      </c>
      <c r="W201" s="176">
        <f t="shared" si="332"/>
        <v>46538</v>
      </c>
      <c r="X201" s="176">
        <f t="shared" si="332"/>
        <v>46568</v>
      </c>
      <c r="Y201" s="176">
        <f t="shared" si="332"/>
        <v>46599</v>
      </c>
      <c r="Z201" s="176">
        <f t="shared" si="332"/>
        <v>46630</v>
      </c>
      <c r="AA201" s="176">
        <f t="shared" si="332"/>
        <v>46660</v>
      </c>
      <c r="AB201" s="176">
        <f t="shared" si="332"/>
        <v>46691</v>
      </c>
      <c r="AC201" s="176">
        <f t="shared" si="332"/>
        <v>46721</v>
      </c>
      <c r="AD201" s="176">
        <f t="shared" si="332"/>
        <v>46752</v>
      </c>
      <c r="AE201" s="176">
        <f t="shared" si="332"/>
        <v>46783</v>
      </c>
      <c r="AF201" s="176">
        <f t="shared" si="332"/>
        <v>46812</v>
      </c>
      <c r="AG201" s="176">
        <f t="shared" si="332"/>
        <v>46843</v>
      </c>
      <c r="AH201" s="176">
        <f t="shared" si="332"/>
        <v>46873</v>
      </c>
      <c r="AI201" s="176">
        <f t="shared" si="332"/>
        <v>46904</v>
      </c>
      <c r="AJ201" s="176">
        <f t="shared" si="332"/>
        <v>46934</v>
      </c>
      <c r="AK201" s="176">
        <f t="shared" si="332"/>
        <v>46965</v>
      </c>
      <c r="AL201" s="176">
        <f t="shared" si="332"/>
        <v>46996</v>
      </c>
      <c r="AM201" s="176">
        <f t="shared" si="332"/>
        <v>47026</v>
      </c>
      <c r="AN201" s="176">
        <f t="shared" si="332"/>
        <v>47057</v>
      </c>
      <c r="AO201" s="176">
        <f t="shared" si="332"/>
        <v>47087</v>
      </c>
      <c r="AP201" s="176">
        <f t="shared" si="332"/>
        <v>47118</v>
      </c>
      <c r="AQ201" s="176">
        <f t="shared" si="332"/>
        <v>47149</v>
      </c>
      <c r="AR201" s="176">
        <f t="shared" si="332"/>
        <v>47177</v>
      </c>
      <c r="AS201" s="176">
        <f t="shared" si="332"/>
        <v>47208</v>
      </c>
      <c r="AT201" s="176">
        <f t="shared" si="332"/>
        <v>47238</v>
      </c>
      <c r="AU201" s="176">
        <f t="shared" si="332"/>
        <v>47269</v>
      </c>
      <c r="AV201" s="176">
        <f t="shared" si="332"/>
        <v>47299</v>
      </c>
      <c r="AW201" s="176">
        <f t="shared" si="332"/>
        <v>47330</v>
      </c>
      <c r="AX201" s="176">
        <f t="shared" si="332"/>
        <v>47361</v>
      </c>
      <c r="AY201" s="176">
        <f t="shared" si="332"/>
        <v>47391</v>
      </c>
      <c r="AZ201" s="176">
        <f t="shared" si="332"/>
        <v>47422</v>
      </c>
      <c r="BA201" s="176">
        <f t="shared" si="332"/>
        <v>47452</v>
      </c>
      <c r="BB201" s="176">
        <f t="shared" si="332"/>
        <v>47483</v>
      </c>
      <c r="BC201" s="176">
        <f t="shared" si="332"/>
        <v>47514</v>
      </c>
      <c r="BD201" s="176">
        <f t="shared" si="332"/>
        <v>47542</v>
      </c>
      <c r="BE201" s="176">
        <f t="shared" si="332"/>
        <v>47573</v>
      </c>
      <c r="BF201" s="176">
        <f t="shared" si="332"/>
        <v>47603</v>
      </c>
      <c r="BG201" s="176">
        <f t="shared" si="332"/>
        <v>47634</v>
      </c>
      <c r="BH201" s="176">
        <f t="shared" si="332"/>
        <v>47664</v>
      </c>
      <c r="BI201" s="176">
        <f t="shared" si="332"/>
        <v>47695</v>
      </c>
      <c r="BJ201" s="176">
        <f t="shared" si="332"/>
        <v>47726</v>
      </c>
      <c r="BK201" s="176">
        <f t="shared" si="332"/>
        <v>47756</v>
      </c>
      <c r="BL201" s="176">
        <f t="shared" si="332"/>
        <v>47787</v>
      </c>
      <c r="BM201" s="176">
        <f t="shared" si="332"/>
        <v>47817</v>
      </c>
      <c r="BN201" s="176">
        <f t="shared" si="332"/>
        <v>47848</v>
      </c>
      <c r="BO201" s="176">
        <f t="shared" si="332"/>
        <v>47879</v>
      </c>
      <c r="BP201" s="176">
        <f t="shared" si="332"/>
        <v>47907</v>
      </c>
      <c r="BQ201" s="176">
        <f t="shared" si="332"/>
        <v>47938</v>
      </c>
      <c r="BR201" s="176">
        <f t="shared" si="332"/>
        <v>47968</v>
      </c>
      <c r="BS201" s="176">
        <f t="shared" si="332"/>
        <v>47999</v>
      </c>
      <c r="BT201" s="176">
        <f t="shared" ref="BT201:EE201" si="333">EOMONTH(BS201, 1)</f>
        <v>48029</v>
      </c>
      <c r="BU201" s="176">
        <f t="shared" si="333"/>
        <v>48060</v>
      </c>
      <c r="BV201" s="176">
        <f t="shared" si="333"/>
        <v>48091</v>
      </c>
      <c r="BW201" s="176">
        <f t="shared" si="333"/>
        <v>48121</v>
      </c>
      <c r="BX201" s="176">
        <f t="shared" si="333"/>
        <v>48152</v>
      </c>
      <c r="BY201" s="176">
        <f t="shared" si="333"/>
        <v>48182</v>
      </c>
      <c r="BZ201" s="176">
        <f t="shared" si="333"/>
        <v>48213</v>
      </c>
      <c r="CA201" s="176">
        <f t="shared" si="333"/>
        <v>48244</v>
      </c>
      <c r="CB201" s="176">
        <f t="shared" si="333"/>
        <v>48273</v>
      </c>
      <c r="CC201" s="176">
        <f t="shared" si="333"/>
        <v>48304</v>
      </c>
      <c r="CD201" s="176">
        <f t="shared" si="333"/>
        <v>48334</v>
      </c>
      <c r="CE201" s="176">
        <f t="shared" si="333"/>
        <v>48365</v>
      </c>
      <c r="CF201" s="176">
        <f t="shared" si="333"/>
        <v>48395</v>
      </c>
      <c r="CG201" s="176">
        <f t="shared" si="333"/>
        <v>48426</v>
      </c>
      <c r="CH201" s="176">
        <f t="shared" si="333"/>
        <v>48457</v>
      </c>
      <c r="CI201" s="176">
        <f t="shared" si="333"/>
        <v>48487</v>
      </c>
      <c r="CJ201" s="176">
        <f t="shared" si="333"/>
        <v>48518</v>
      </c>
      <c r="CK201" s="176">
        <f t="shared" si="333"/>
        <v>48548</v>
      </c>
      <c r="CL201" s="176">
        <f t="shared" si="333"/>
        <v>48579</v>
      </c>
      <c r="CM201" s="176">
        <f t="shared" si="333"/>
        <v>48610</v>
      </c>
      <c r="CN201" s="176">
        <f t="shared" si="333"/>
        <v>48638</v>
      </c>
      <c r="CO201" s="176">
        <f t="shared" si="333"/>
        <v>48669</v>
      </c>
      <c r="CP201" s="176">
        <f t="shared" si="333"/>
        <v>48699</v>
      </c>
      <c r="CQ201" s="176">
        <f t="shared" si="333"/>
        <v>48730</v>
      </c>
      <c r="CR201" s="176">
        <f t="shared" si="333"/>
        <v>48760</v>
      </c>
      <c r="CS201" s="176">
        <f t="shared" si="333"/>
        <v>48791</v>
      </c>
      <c r="CT201" s="176">
        <f t="shared" si="333"/>
        <v>48822</v>
      </c>
      <c r="CU201" s="176">
        <f t="shared" si="333"/>
        <v>48852</v>
      </c>
      <c r="CV201" s="176">
        <f t="shared" si="333"/>
        <v>48883</v>
      </c>
      <c r="CW201" s="176">
        <f t="shared" si="333"/>
        <v>48913</v>
      </c>
      <c r="CX201" s="176">
        <f t="shared" si="333"/>
        <v>48944</v>
      </c>
      <c r="CY201" s="176">
        <f t="shared" si="333"/>
        <v>48975</v>
      </c>
      <c r="CZ201" s="176">
        <f t="shared" si="333"/>
        <v>49003</v>
      </c>
      <c r="DA201" s="176">
        <f t="shared" si="333"/>
        <v>49034</v>
      </c>
      <c r="DB201" s="176">
        <f t="shared" si="333"/>
        <v>49064</v>
      </c>
      <c r="DC201" s="176">
        <f t="shared" si="333"/>
        <v>49095</v>
      </c>
      <c r="DD201" s="176">
        <f t="shared" si="333"/>
        <v>49125</v>
      </c>
      <c r="DE201" s="176">
        <f t="shared" si="333"/>
        <v>49156</v>
      </c>
      <c r="DF201" s="176">
        <f t="shared" si="333"/>
        <v>49187</v>
      </c>
      <c r="DG201" s="176">
        <f t="shared" si="333"/>
        <v>49217</v>
      </c>
      <c r="DH201" s="176">
        <f t="shared" si="333"/>
        <v>49248</v>
      </c>
      <c r="DI201" s="176">
        <f t="shared" si="333"/>
        <v>49278</v>
      </c>
      <c r="DJ201" s="176">
        <f t="shared" si="333"/>
        <v>49309</v>
      </c>
      <c r="DK201" s="176">
        <f t="shared" si="333"/>
        <v>49340</v>
      </c>
      <c r="DL201" s="176">
        <f t="shared" si="333"/>
        <v>49368</v>
      </c>
      <c r="DM201" s="176">
        <f t="shared" si="333"/>
        <v>49399</v>
      </c>
      <c r="DN201" s="176">
        <f t="shared" si="333"/>
        <v>49429</v>
      </c>
      <c r="DO201" s="176">
        <f t="shared" si="333"/>
        <v>49460</v>
      </c>
      <c r="DP201" s="176">
        <f t="shared" si="333"/>
        <v>49490</v>
      </c>
      <c r="DQ201" s="176">
        <f t="shared" si="333"/>
        <v>49521</v>
      </c>
      <c r="DR201" s="176">
        <f t="shared" si="333"/>
        <v>49552</v>
      </c>
      <c r="DS201" s="176">
        <f t="shared" si="333"/>
        <v>49582</v>
      </c>
      <c r="DT201" s="176">
        <f t="shared" si="333"/>
        <v>49613</v>
      </c>
      <c r="DU201" s="176">
        <f t="shared" si="333"/>
        <v>49643</v>
      </c>
      <c r="DV201" s="176">
        <f t="shared" si="333"/>
        <v>49674</v>
      </c>
      <c r="DW201" s="176">
        <f t="shared" si="333"/>
        <v>49705</v>
      </c>
      <c r="DX201" s="176">
        <f t="shared" si="333"/>
        <v>49734</v>
      </c>
      <c r="DY201" s="176">
        <f t="shared" si="333"/>
        <v>49765</v>
      </c>
      <c r="DZ201" s="176">
        <f t="shared" si="333"/>
        <v>49795</v>
      </c>
      <c r="EA201" s="176">
        <f t="shared" si="333"/>
        <v>49826</v>
      </c>
      <c r="EB201" s="176">
        <f t="shared" si="333"/>
        <v>49856</v>
      </c>
      <c r="EC201" s="176">
        <f t="shared" si="333"/>
        <v>49887</v>
      </c>
      <c r="ED201" s="176">
        <f t="shared" si="333"/>
        <v>49918</v>
      </c>
      <c r="EE201" s="176">
        <f t="shared" si="333"/>
        <v>49948</v>
      </c>
      <c r="EF201" s="176">
        <f t="shared" ref="EF201:FO201" si="334">EOMONTH(EE201, 1)</f>
        <v>49979</v>
      </c>
      <c r="EG201" s="176">
        <f t="shared" si="334"/>
        <v>50009</v>
      </c>
      <c r="EH201" s="176">
        <f t="shared" si="334"/>
        <v>50040</v>
      </c>
      <c r="EI201" s="176">
        <f t="shared" si="334"/>
        <v>50071</v>
      </c>
      <c r="EJ201" s="176">
        <f t="shared" si="334"/>
        <v>50099</v>
      </c>
      <c r="EK201" s="176">
        <f t="shared" si="334"/>
        <v>50130</v>
      </c>
      <c r="EL201" s="176">
        <f t="shared" si="334"/>
        <v>50160</v>
      </c>
      <c r="EM201" s="176">
        <f t="shared" si="334"/>
        <v>50191</v>
      </c>
      <c r="EN201" s="176">
        <f t="shared" si="334"/>
        <v>50221</v>
      </c>
      <c r="EO201" s="176">
        <f t="shared" si="334"/>
        <v>50252</v>
      </c>
      <c r="EP201" s="176">
        <f t="shared" si="334"/>
        <v>50283</v>
      </c>
      <c r="EQ201" s="176">
        <f t="shared" si="334"/>
        <v>50313</v>
      </c>
      <c r="ER201" s="176">
        <f t="shared" si="334"/>
        <v>50344</v>
      </c>
      <c r="ES201" s="176">
        <f t="shared" si="334"/>
        <v>50374</v>
      </c>
      <c r="ET201" s="176">
        <f t="shared" si="334"/>
        <v>50405</v>
      </c>
      <c r="EU201" s="176">
        <f t="shared" si="334"/>
        <v>50436</v>
      </c>
      <c r="EV201" s="176">
        <f t="shared" si="334"/>
        <v>50464</v>
      </c>
      <c r="EW201" s="176">
        <f t="shared" si="334"/>
        <v>50495</v>
      </c>
      <c r="EX201" s="176">
        <f t="shared" si="334"/>
        <v>50525</v>
      </c>
      <c r="EY201" s="176">
        <f t="shared" si="334"/>
        <v>50556</v>
      </c>
      <c r="EZ201" s="176">
        <f t="shared" si="334"/>
        <v>50586</v>
      </c>
      <c r="FA201" s="176">
        <f t="shared" si="334"/>
        <v>50617</v>
      </c>
      <c r="FB201" s="176">
        <f t="shared" si="334"/>
        <v>50648</v>
      </c>
      <c r="FC201" s="176">
        <f t="shared" si="334"/>
        <v>50678</v>
      </c>
      <c r="FD201" s="176">
        <f t="shared" si="334"/>
        <v>50709</v>
      </c>
      <c r="FE201" s="176">
        <f t="shared" si="334"/>
        <v>50739</v>
      </c>
      <c r="FF201" s="176">
        <f t="shared" si="334"/>
        <v>50770</v>
      </c>
      <c r="FG201" s="176">
        <f t="shared" si="334"/>
        <v>50801</v>
      </c>
      <c r="FH201" s="176">
        <f t="shared" si="334"/>
        <v>50829</v>
      </c>
      <c r="FI201" s="176">
        <f t="shared" si="334"/>
        <v>50860</v>
      </c>
      <c r="FJ201" s="176">
        <f t="shared" si="334"/>
        <v>50890</v>
      </c>
      <c r="FK201" s="176">
        <f t="shared" si="334"/>
        <v>50921</v>
      </c>
      <c r="FL201" s="176">
        <f t="shared" si="334"/>
        <v>50951</v>
      </c>
      <c r="FM201" s="176">
        <f t="shared" si="334"/>
        <v>50982</v>
      </c>
      <c r="FN201" s="176">
        <f t="shared" si="334"/>
        <v>51013</v>
      </c>
      <c r="FO201" s="176">
        <f t="shared" si="334"/>
        <v>51043</v>
      </c>
    </row>
    <row r="202" spans="1:171" x14ac:dyDescent="0.3">
      <c r="B202" t="s">
        <v>204</v>
      </c>
      <c r="D202" s="175">
        <f>SUM(F202:FO202)</f>
        <v>1.0000000000000002</v>
      </c>
      <c r="F202" s="56">
        <f>F182/$D$182</f>
        <v>0</v>
      </c>
      <c r="G202" s="56">
        <f t="shared" ref="G202:BR202" si="335">G182/$D$182</f>
        <v>0</v>
      </c>
      <c r="H202" s="56">
        <f t="shared" si="335"/>
        <v>0</v>
      </c>
      <c r="I202" s="56">
        <f t="shared" si="335"/>
        <v>0</v>
      </c>
      <c r="J202" s="56">
        <f t="shared" si="335"/>
        <v>0</v>
      </c>
      <c r="K202" s="56">
        <f t="shared" si="335"/>
        <v>0</v>
      </c>
      <c r="L202" s="56">
        <f t="shared" si="335"/>
        <v>0</v>
      </c>
      <c r="M202" s="56">
        <f t="shared" si="335"/>
        <v>0</v>
      </c>
      <c r="N202" s="56">
        <f t="shared" si="335"/>
        <v>2.5000000000000019E-2</v>
      </c>
      <c r="O202" s="56">
        <f t="shared" si="335"/>
        <v>2.5000000000000019E-2</v>
      </c>
      <c r="P202" s="56">
        <f t="shared" si="335"/>
        <v>2.5000000000000019E-2</v>
      </c>
      <c r="Q202" s="56">
        <f t="shared" si="335"/>
        <v>2.5000000000000019E-2</v>
      </c>
      <c r="R202" s="56">
        <f t="shared" si="335"/>
        <v>2.5000000000000019E-2</v>
      </c>
      <c r="S202" s="56">
        <f t="shared" si="335"/>
        <v>2.5000000000000019E-2</v>
      </c>
      <c r="T202" s="56">
        <f t="shared" si="335"/>
        <v>2.5000000000000019E-2</v>
      </c>
      <c r="U202" s="56">
        <f t="shared" si="335"/>
        <v>2.5000000000000019E-2</v>
      </c>
      <c r="V202" s="56">
        <f t="shared" si="335"/>
        <v>2.5000000000000019E-2</v>
      </c>
      <c r="W202" s="56">
        <f t="shared" si="335"/>
        <v>2.5000000000000019E-2</v>
      </c>
      <c r="X202" s="56">
        <f t="shared" si="335"/>
        <v>2.5000000000000019E-2</v>
      </c>
      <c r="Y202" s="56">
        <f t="shared" si="335"/>
        <v>2.5000000000000019E-2</v>
      </c>
      <c r="Z202" s="56">
        <f t="shared" si="335"/>
        <v>2.5000000000000019E-2</v>
      </c>
      <c r="AA202" s="56">
        <f t="shared" si="335"/>
        <v>2.5000000000000019E-2</v>
      </c>
      <c r="AB202" s="56">
        <f t="shared" si="335"/>
        <v>3.000000000000002E-2</v>
      </c>
      <c r="AC202" s="56">
        <f t="shared" si="335"/>
        <v>3.000000000000002E-2</v>
      </c>
      <c r="AD202" s="56">
        <f t="shared" si="335"/>
        <v>3.000000000000002E-2</v>
      </c>
      <c r="AE202" s="56">
        <f t="shared" si="335"/>
        <v>3.000000000000002E-2</v>
      </c>
      <c r="AF202" s="56">
        <f t="shared" si="335"/>
        <v>3.000000000000002E-2</v>
      </c>
      <c r="AG202" s="56">
        <f t="shared" si="335"/>
        <v>3.000000000000002E-2</v>
      </c>
      <c r="AH202" s="56">
        <f t="shared" si="335"/>
        <v>3.000000000000002E-2</v>
      </c>
      <c r="AI202" s="56">
        <f t="shared" si="335"/>
        <v>3.000000000000002E-2</v>
      </c>
      <c r="AJ202" s="56">
        <f t="shared" si="335"/>
        <v>3.000000000000002E-2</v>
      </c>
      <c r="AK202" s="56">
        <f t="shared" si="335"/>
        <v>3.000000000000002E-2</v>
      </c>
      <c r="AL202" s="56">
        <f t="shared" si="335"/>
        <v>3.000000000000002E-2</v>
      </c>
      <c r="AM202" s="56">
        <f t="shared" si="335"/>
        <v>3.000000000000002E-2</v>
      </c>
      <c r="AN202" s="56">
        <f t="shared" si="335"/>
        <v>3.000000000000002E-2</v>
      </c>
      <c r="AO202" s="56">
        <f t="shared" si="335"/>
        <v>3.000000000000002E-2</v>
      </c>
      <c r="AP202" s="56">
        <f t="shared" si="335"/>
        <v>5.0000000000000037E-2</v>
      </c>
      <c r="AQ202" s="56">
        <f t="shared" si="335"/>
        <v>5.0000000000000037E-2</v>
      </c>
      <c r="AR202" s="56">
        <f t="shared" si="335"/>
        <v>5.0000000000000037E-2</v>
      </c>
      <c r="AS202" s="56">
        <f t="shared" si="335"/>
        <v>5.0000000000000037E-2</v>
      </c>
      <c r="AT202" s="56">
        <f t="shared" si="335"/>
        <v>2.9999999999999496E-2</v>
      </c>
      <c r="AU202" s="56">
        <f t="shared" si="335"/>
        <v>0</v>
      </c>
      <c r="AV202" s="56">
        <f t="shared" si="335"/>
        <v>0</v>
      </c>
      <c r="AW202" s="56">
        <f t="shared" si="335"/>
        <v>0</v>
      </c>
      <c r="AX202" s="56">
        <f t="shared" si="335"/>
        <v>0</v>
      </c>
      <c r="AY202" s="56">
        <f t="shared" si="335"/>
        <v>0</v>
      </c>
      <c r="AZ202" s="56">
        <f t="shared" si="335"/>
        <v>0</v>
      </c>
      <c r="BA202" s="56">
        <f t="shared" si="335"/>
        <v>0</v>
      </c>
      <c r="BB202" s="56">
        <f t="shared" si="335"/>
        <v>0</v>
      </c>
      <c r="BC202" s="56">
        <f t="shared" si="335"/>
        <v>0</v>
      </c>
      <c r="BD202" s="56">
        <f t="shared" si="335"/>
        <v>0</v>
      </c>
      <c r="BE202" s="56">
        <f t="shared" si="335"/>
        <v>0</v>
      </c>
      <c r="BF202" s="56">
        <f t="shared" si="335"/>
        <v>0</v>
      </c>
      <c r="BG202" s="56">
        <f t="shared" si="335"/>
        <v>0</v>
      </c>
      <c r="BH202" s="56">
        <f t="shared" si="335"/>
        <v>0</v>
      </c>
      <c r="BI202" s="56">
        <f t="shared" si="335"/>
        <v>0</v>
      </c>
      <c r="BJ202" s="56">
        <f t="shared" si="335"/>
        <v>0</v>
      </c>
      <c r="BK202" s="56">
        <f t="shared" si="335"/>
        <v>0</v>
      </c>
      <c r="BL202" s="56">
        <f t="shared" si="335"/>
        <v>0</v>
      </c>
      <c r="BM202" s="56">
        <f t="shared" si="335"/>
        <v>0</v>
      </c>
      <c r="BN202" s="56">
        <f t="shared" si="335"/>
        <v>0</v>
      </c>
      <c r="BO202" s="56">
        <f t="shared" si="335"/>
        <v>0</v>
      </c>
      <c r="BP202" s="56">
        <f t="shared" si="335"/>
        <v>0</v>
      </c>
      <c r="BQ202" s="56">
        <f t="shared" si="335"/>
        <v>0</v>
      </c>
      <c r="BR202" s="56">
        <f t="shared" si="335"/>
        <v>0</v>
      </c>
      <c r="BS202" s="56">
        <f t="shared" ref="BS202:ED202" si="336">BS182/$D$182</f>
        <v>0</v>
      </c>
      <c r="BT202" s="56">
        <f t="shared" si="336"/>
        <v>0</v>
      </c>
      <c r="BU202" s="56">
        <f t="shared" si="336"/>
        <v>0</v>
      </c>
      <c r="BV202" s="56">
        <f t="shared" si="336"/>
        <v>0</v>
      </c>
      <c r="BW202" s="56">
        <f t="shared" si="336"/>
        <v>0</v>
      </c>
      <c r="BX202" s="56">
        <f t="shared" si="336"/>
        <v>0</v>
      </c>
      <c r="BY202" s="56">
        <f t="shared" si="336"/>
        <v>0</v>
      </c>
      <c r="BZ202" s="56">
        <f t="shared" si="336"/>
        <v>0</v>
      </c>
      <c r="CA202" s="56">
        <f t="shared" si="336"/>
        <v>0</v>
      </c>
      <c r="CB202" s="56">
        <f t="shared" si="336"/>
        <v>0</v>
      </c>
      <c r="CC202" s="56">
        <f t="shared" si="336"/>
        <v>0</v>
      </c>
      <c r="CD202" s="56">
        <f t="shared" si="336"/>
        <v>0</v>
      </c>
      <c r="CE202" s="56">
        <f t="shared" si="336"/>
        <v>0</v>
      </c>
      <c r="CF202" s="56">
        <f t="shared" si="336"/>
        <v>0</v>
      </c>
      <c r="CG202" s="56">
        <f t="shared" si="336"/>
        <v>0</v>
      </c>
      <c r="CH202" s="56">
        <f t="shared" si="336"/>
        <v>0</v>
      </c>
      <c r="CI202" s="56">
        <f t="shared" si="336"/>
        <v>0</v>
      </c>
      <c r="CJ202" s="56">
        <f t="shared" si="336"/>
        <v>0</v>
      </c>
      <c r="CK202" s="56">
        <f t="shared" si="336"/>
        <v>0</v>
      </c>
      <c r="CL202" s="56">
        <f t="shared" si="336"/>
        <v>0</v>
      </c>
      <c r="CM202" s="56">
        <f t="shared" si="336"/>
        <v>0</v>
      </c>
      <c r="CN202" s="56">
        <f t="shared" si="336"/>
        <v>0</v>
      </c>
      <c r="CO202" s="56">
        <f t="shared" si="336"/>
        <v>0</v>
      </c>
      <c r="CP202" s="56">
        <f t="shared" si="336"/>
        <v>0</v>
      </c>
      <c r="CQ202" s="56">
        <f t="shared" si="336"/>
        <v>0</v>
      </c>
      <c r="CR202" s="56">
        <f t="shared" si="336"/>
        <v>0</v>
      </c>
      <c r="CS202" s="56">
        <f t="shared" si="336"/>
        <v>0</v>
      </c>
      <c r="CT202" s="56">
        <f t="shared" si="336"/>
        <v>0</v>
      </c>
      <c r="CU202" s="56">
        <f t="shared" si="336"/>
        <v>0</v>
      </c>
      <c r="CV202" s="56">
        <f t="shared" si="336"/>
        <v>0</v>
      </c>
      <c r="CW202" s="56">
        <f t="shared" si="336"/>
        <v>0</v>
      </c>
      <c r="CX202" s="56">
        <f t="shared" si="336"/>
        <v>0</v>
      </c>
      <c r="CY202" s="56">
        <f t="shared" si="336"/>
        <v>0</v>
      </c>
      <c r="CZ202" s="56">
        <f t="shared" si="336"/>
        <v>0</v>
      </c>
      <c r="DA202" s="56">
        <f t="shared" si="336"/>
        <v>0</v>
      </c>
      <c r="DB202" s="56">
        <f t="shared" si="336"/>
        <v>0</v>
      </c>
      <c r="DC202" s="56">
        <f t="shared" si="336"/>
        <v>0</v>
      </c>
      <c r="DD202" s="56">
        <f t="shared" si="336"/>
        <v>0</v>
      </c>
      <c r="DE202" s="56">
        <f t="shared" si="336"/>
        <v>0</v>
      </c>
      <c r="DF202" s="56">
        <f t="shared" si="336"/>
        <v>0</v>
      </c>
      <c r="DG202" s="56">
        <f t="shared" si="336"/>
        <v>0</v>
      </c>
      <c r="DH202" s="56">
        <f t="shared" si="336"/>
        <v>0</v>
      </c>
      <c r="DI202" s="56">
        <f t="shared" si="336"/>
        <v>0</v>
      </c>
      <c r="DJ202" s="56">
        <f t="shared" si="336"/>
        <v>0</v>
      </c>
      <c r="DK202" s="56">
        <f t="shared" si="336"/>
        <v>0</v>
      </c>
      <c r="DL202" s="56">
        <f t="shared" si="336"/>
        <v>0</v>
      </c>
      <c r="DM202" s="56">
        <f t="shared" si="336"/>
        <v>0</v>
      </c>
      <c r="DN202" s="56">
        <f t="shared" si="336"/>
        <v>0</v>
      </c>
      <c r="DO202" s="56">
        <f t="shared" si="336"/>
        <v>0</v>
      </c>
      <c r="DP202" s="56">
        <f t="shared" si="336"/>
        <v>0</v>
      </c>
      <c r="DQ202" s="56">
        <f t="shared" si="336"/>
        <v>0</v>
      </c>
      <c r="DR202" s="56">
        <f t="shared" si="336"/>
        <v>0</v>
      </c>
      <c r="DS202" s="56">
        <f t="shared" si="336"/>
        <v>0</v>
      </c>
      <c r="DT202" s="56">
        <f t="shared" si="336"/>
        <v>0</v>
      </c>
      <c r="DU202" s="56">
        <f t="shared" si="336"/>
        <v>0</v>
      </c>
      <c r="DV202" s="56">
        <f t="shared" si="336"/>
        <v>0</v>
      </c>
      <c r="DW202" s="56">
        <f t="shared" si="336"/>
        <v>0</v>
      </c>
      <c r="DX202" s="56">
        <f t="shared" si="336"/>
        <v>0</v>
      </c>
      <c r="DY202" s="56">
        <f t="shared" si="336"/>
        <v>0</v>
      </c>
      <c r="DZ202" s="56">
        <f t="shared" si="336"/>
        <v>0</v>
      </c>
      <c r="EA202" s="56">
        <f t="shared" si="336"/>
        <v>0</v>
      </c>
      <c r="EB202" s="56">
        <f t="shared" si="336"/>
        <v>0</v>
      </c>
      <c r="EC202" s="56">
        <f t="shared" si="336"/>
        <v>0</v>
      </c>
      <c r="ED202" s="56">
        <f t="shared" si="336"/>
        <v>0</v>
      </c>
      <c r="EE202" s="56">
        <f t="shared" ref="EE202:FO202" si="337">EE182/$D$182</f>
        <v>0</v>
      </c>
      <c r="EF202" s="56">
        <f t="shared" si="337"/>
        <v>0</v>
      </c>
      <c r="EG202" s="56">
        <f t="shared" si="337"/>
        <v>0</v>
      </c>
      <c r="EH202" s="56">
        <f t="shared" si="337"/>
        <v>0</v>
      </c>
      <c r="EI202" s="56">
        <f t="shared" si="337"/>
        <v>0</v>
      </c>
      <c r="EJ202" s="56">
        <f t="shared" si="337"/>
        <v>0</v>
      </c>
      <c r="EK202" s="56">
        <f t="shared" si="337"/>
        <v>0</v>
      </c>
      <c r="EL202" s="56">
        <f t="shared" si="337"/>
        <v>0</v>
      </c>
      <c r="EM202" s="56">
        <f t="shared" si="337"/>
        <v>0</v>
      </c>
      <c r="EN202" s="56">
        <f t="shared" si="337"/>
        <v>0</v>
      </c>
      <c r="EO202" s="56">
        <f t="shared" si="337"/>
        <v>0</v>
      </c>
      <c r="EP202" s="56">
        <f t="shared" si="337"/>
        <v>0</v>
      </c>
      <c r="EQ202" s="56">
        <f t="shared" si="337"/>
        <v>0</v>
      </c>
      <c r="ER202" s="56">
        <f t="shared" si="337"/>
        <v>0</v>
      </c>
      <c r="ES202" s="56">
        <f t="shared" si="337"/>
        <v>0</v>
      </c>
      <c r="ET202" s="56">
        <f t="shared" si="337"/>
        <v>0</v>
      </c>
      <c r="EU202" s="56">
        <f t="shared" si="337"/>
        <v>0</v>
      </c>
      <c r="EV202" s="56">
        <f t="shared" si="337"/>
        <v>0</v>
      </c>
      <c r="EW202" s="56">
        <f t="shared" si="337"/>
        <v>0</v>
      </c>
      <c r="EX202" s="56">
        <f t="shared" si="337"/>
        <v>0</v>
      </c>
      <c r="EY202" s="56">
        <f t="shared" si="337"/>
        <v>0</v>
      </c>
      <c r="EZ202" s="56">
        <f t="shared" si="337"/>
        <v>0</v>
      </c>
      <c r="FA202" s="56">
        <f t="shared" si="337"/>
        <v>0</v>
      </c>
      <c r="FB202" s="56">
        <f t="shared" si="337"/>
        <v>0</v>
      </c>
      <c r="FC202" s="56">
        <f t="shared" si="337"/>
        <v>0</v>
      </c>
      <c r="FD202" s="56">
        <f t="shared" si="337"/>
        <v>0</v>
      </c>
      <c r="FE202" s="56">
        <f>FE182/$D$182</f>
        <v>0</v>
      </c>
      <c r="FF202" s="56">
        <f t="shared" si="337"/>
        <v>0</v>
      </c>
      <c r="FG202" s="56">
        <f t="shared" si="337"/>
        <v>0</v>
      </c>
      <c r="FH202" s="56">
        <f t="shared" si="337"/>
        <v>0</v>
      </c>
      <c r="FI202" s="56">
        <f t="shared" si="337"/>
        <v>0</v>
      </c>
      <c r="FJ202" s="56">
        <f t="shared" si="337"/>
        <v>0</v>
      </c>
      <c r="FK202" s="56">
        <f t="shared" si="337"/>
        <v>0</v>
      </c>
      <c r="FL202" s="56">
        <f t="shared" si="337"/>
        <v>0</v>
      </c>
      <c r="FM202" s="56">
        <f t="shared" si="337"/>
        <v>0</v>
      </c>
      <c r="FN202" s="56">
        <f t="shared" si="337"/>
        <v>0</v>
      </c>
      <c r="FO202" s="56">
        <f t="shared" si="337"/>
        <v>0</v>
      </c>
    </row>
    <row r="204" spans="1:171" x14ac:dyDescent="0.3">
      <c r="B204" s="57" t="str">
        <f>IF(C132=TRUE, "Lot 2 - Resi With Parking Area", "Lot 2 - Resi W/O Parking Area")</f>
        <v>Lot 2 - Resi W/O Parking Area</v>
      </c>
      <c r="C204" s="41"/>
      <c r="D204" s="41"/>
      <c r="E204" s="41"/>
      <c r="F204" s="176">
        <f>'Assumptions&amp;Data'!F142</f>
        <v>46387</v>
      </c>
      <c r="G204" s="176">
        <f>EOMONTH(F204, 1)</f>
        <v>46418</v>
      </c>
      <c r="H204" s="176">
        <f t="shared" ref="H204:BS204" si="338">EOMONTH(G204, 1)</f>
        <v>46446</v>
      </c>
      <c r="I204" s="176">
        <f t="shared" si="338"/>
        <v>46477</v>
      </c>
      <c r="J204" s="176">
        <f t="shared" si="338"/>
        <v>46507</v>
      </c>
      <c r="K204" s="176">
        <f t="shared" si="338"/>
        <v>46538</v>
      </c>
      <c r="L204" s="176">
        <f t="shared" si="338"/>
        <v>46568</v>
      </c>
      <c r="M204" s="176">
        <f t="shared" si="338"/>
        <v>46599</v>
      </c>
      <c r="N204" s="176">
        <f t="shared" si="338"/>
        <v>46630</v>
      </c>
      <c r="O204" s="176">
        <f t="shared" si="338"/>
        <v>46660</v>
      </c>
      <c r="P204" s="176">
        <f t="shared" si="338"/>
        <v>46691</v>
      </c>
      <c r="Q204" s="176">
        <f t="shared" si="338"/>
        <v>46721</v>
      </c>
      <c r="R204" s="176">
        <f t="shared" si="338"/>
        <v>46752</v>
      </c>
      <c r="S204" s="176">
        <f t="shared" si="338"/>
        <v>46783</v>
      </c>
      <c r="T204" s="176">
        <f t="shared" si="338"/>
        <v>46812</v>
      </c>
      <c r="U204" s="176">
        <f t="shared" si="338"/>
        <v>46843</v>
      </c>
      <c r="V204" s="176">
        <f t="shared" si="338"/>
        <v>46873</v>
      </c>
      <c r="W204" s="176">
        <f t="shared" si="338"/>
        <v>46904</v>
      </c>
      <c r="X204" s="176">
        <f t="shared" si="338"/>
        <v>46934</v>
      </c>
      <c r="Y204" s="176">
        <f t="shared" si="338"/>
        <v>46965</v>
      </c>
      <c r="Z204" s="176">
        <f t="shared" si="338"/>
        <v>46996</v>
      </c>
      <c r="AA204" s="176">
        <f t="shared" si="338"/>
        <v>47026</v>
      </c>
      <c r="AB204" s="176">
        <f t="shared" si="338"/>
        <v>47057</v>
      </c>
      <c r="AC204" s="176">
        <f t="shared" si="338"/>
        <v>47087</v>
      </c>
      <c r="AD204" s="176">
        <f t="shared" si="338"/>
        <v>47118</v>
      </c>
      <c r="AE204" s="176">
        <f t="shared" si="338"/>
        <v>47149</v>
      </c>
      <c r="AF204" s="176">
        <f t="shared" si="338"/>
        <v>47177</v>
      </c>
      <c r="AG204" s="176">
        <f t="shared" si="338"/>
        <v>47208</v>
      </c>
      <c r="AH204" s="176">
        <f t="shared" si="338"/>
        <v>47238</v>
      </c>
      <c r="AI204" s="176">
        <f t="shared" si="338"/>
        <v>47269</v>
      </c>
      <c r="AJ204" s="176">
        <f t="shared" si="338"/>
        <v>47299</v>
      </c>
      <c r="AK204" s="176">
        <f t="shared" si="338"/>
        <v>47330</v>
      </c>
      <c r="AL204" s="176">
        <f t="shared" si="338"/>
        <v>47361</v>
      </c>
      <c r="AM204" s="176">
        <f t="shared" si="338"/>
        <v>47391</v>
      </c>
      <c r="AN204" s="176">
        <f t="shared" si="338"/>
        <v>47422</v>
      </c>
      <c r="AO204" s="176">
        <f t="shared" si="338"/>
        <v>47452</v>
      </c>
      <c r="AP204" s="176">
        <f t="shared" si="338"/>
        <v>47483</v>
      </c>
      <c r="AQ204" s="176">
        <f t="shared" si="338"/>
        <v>47514</v>
      </c>
      <c r="AR204" s="176">
        <f t="shared" si="338"/>
        <v>47542</v>
      </c>
      <c r="AS204" s="176">
        <f t="shared" si="338"/>
        <v>47573</v>
      </c>
      <c r="AT204" s="176">
        <f t="shared" si="338"/>
        <v>47603</v>
      </c>
      <c r="AU204" s="176">
        <f t="shared" si="338"/>
        <v>47634</v>
      </c>
      <c r="AV204" s="176">
        <f t="shared" si="338"/>
        <v>47664</v>
      </c>
      <c r="AW204" s="176">
        <f t="shared" si="338"/>
        <v>47695</v>
      </c>
      <c r="AX204" s="176">
        <f t="shared" si="338"/>
        <v>47726</v>
      </c>
      <c r="AY204" s="176">
        <f t="shared" si="338"/>
        <v>47756</v>
      </c>
      <c r="AZ204" s="176">
        <f t="shared" si="338"/>
        <v>47787</v>
      </c>
      <c r="BA204" s="176">
        <f t="shared" si="338"/>
        <v>47817</v>
      </c>
      <c r="BB204" s="176">
        <f t="shared" si="338"/>
        <v>47848</v>
      </c>
      <c r="BC204" s="176">
        <f t="shared" si="338"/>
        <v>47879</v>
      </c>
      <c r="BD204" s="176">
        <f t="shared" si="338"/>
        <v>47907</v>
      </c>
      <c r="BE204" s="176">
        <f t="shared" si="338"/>
        <v>47938</v>
      </c>
      <c r="BF204" s="176">
        <f t="shared" si="338"/>
        <v>47968</v>
      </c>
      <c r="BG204" s="176">
        <f t="shared" si="338"/>
        <v>47999</v>
      </c>
      <c r="BH204" s="176">
        <f t="shared" si="338"/>
        <v>48029</v>
      </c>
      <c r="BI204" s="176">
        <f t="shared" si="338"/>
        <v>48060</v>
      </c>
      <c r="BJ204" s="176">
        <f t="shared" si="338"/>
        <v>48091</v>
      </c>
      <c r="BK204" s="176">
        <f t="shared" si="338"/>
        <v>48121</v>
      </c>
      <c r="BL204" s="176">
        <f t="shared" si="338"/>
        <v>48152</v>
      </c>
      <c r="BM204" s="176">
        <f t="shared" si="338"/>
        <v>48182</v>
      </c>
      <c r="BN204" s="176">
        <f t="shared" si="338"/>
        <v>48213</v>
      </c>
      <c r="BO204" s="176">
        <f t="shared" si="338"/>
        <v>48244</v>
      </c>
      <c r="BP204" s="176">
        <f t="shared" si="338"/>
        <v>48273</v>
      </c>
      <c r="BQ204" s="176">
        <f t="shared" si="338"/>
        <v>48304</v>
      </c>
      <c r="BR204" s="176">
        <f t="shared" si="338"/>
        <v>48334</v>
      </c>
      <c r="BS204" s="176">
        <f t="shared" si="338"/>
        <v>48365</v>
      </c>
      <c r="BT204" s="176">
        <f t="shared" ref="BT204:EE204" si="339">EOMONTH(BS204, 1)</f>
        <v>48395</v>
      </c>
      <c r="BU204" s="176">
        <f t="shared" si="339"/>
        <v>48426</v>
      </c>
      <c r="BV204" s="176">
        <f t="shared" si="339"/>
        <v>48457</v>
      </c>
      <c r="BW204" s="176">
        <f t="shared" si="339"/>
        <v>48487</v>
      </c>
      <c r="BX204" s="176">
        <f t="shared" si="339"/>
        <v>48518</v>
      </c>
      <c r="BY204" s="176">
        <f t="shared" si="339"/>
        <v>48548</v>
      </c>
      <c r="BZ204" s="176">
        <f t="shared" si="339"/>
        <v>48579</v>
      </c>
      <c r="CA204" s="176">
        <f t="shared" si="339"/>
        <v>48610</v>
      </c>
      <c r="CB204" s="176">
        <f t="shared" si="339"/>
        <v>48638</v>
      </c>
      <c r="CC204" s="176">
        <f t="shared" si="339"/>
        <v>48669</v>
      </c>
      <c r="CD204" s="176">
        <f t="shared" si="339"/>
        <v>48699</v>
      </c>
      <c r="CE204" s="176">
        <f t="shared" si="339"/>
        <v>48730</v>
      </c>
      <c r="CF204" s="176">
        <f t="shared" si="339"/>
        <v>48760</v>
      </c>
      <c r="CG204" s="176">
        <f t="shared" si="339"/>
        <v>48791</v>
      </c>
      <c r="CH204" s="176">
        <f t="shared" si="339"/>
        <v>48822</v>
      </c>
      <c r="CI204" s="176">
        <f t="shared" si="339"/>
        <v>48852</v>
      </c>
      <c r="CJ204" s="176">
        <f t="shared" si="339"/>
        <v>48883</v>
      </c>
      <c r="CK204" s="176">
        <f t="shared" si="339"/>
        <v>48913</v>
      </c>
      <c r="CL204" s="176">
        <f t="shared" si="339"/>
        <v>48944</v>
      </c>
      <c r="CM204" s="176">
        <f t="shared" si="339"/>
        <v>48975</v>
      </c>
      <c r="CN204" s="176">
        <f t="shared" si="339"/>
        <v>49003</v>
      </c>
      <c r="CO204" s="176">
        <f t="shared" si="339"/>
        <v>49034</v>
      </c>
      <c r="CP204" s="176">
        <f t="shared" si="339"/>
        <v>49064</v>
      </c>
      <c r="CQ204" s="176">
        <f t="shared" si="339"/>
        <v>49095</v>
      </c>
      <c r="CR204" s="176">
        <f t="shared" si="339"/>
        <v>49125</v>
      </c>
      <c r="CS204" s="176">
        <f t="shared" si="339"/>
        <v>49156</v>
      </c>
      <c r="CT204" s="176">
        <f t="shared" si="339"/>
        <v>49187</v>
      </c>
      <c r="CU204" s="176">
        <f t="shared" si="339"/>
        <v>49217</v>
      </c>
      <c r="CV204" s="176">
        <f t="shared" si="339"/>
        <v>49248</v>
      </c>
      <c r="CW204" s="176">
        <f t="shared" si="339"/>
        <v>49278</v>
      </c>
      <c r="CX204" s="176">
        <f t="shared" si="339"/>
        <v>49309</v>
      </c>
      <c r="CY204" s="176">
        <f t="shared" si="339"/>
        <v>49340</v>
      </c>
      <c r="CZ204" s="176">
        <f t="shared" si="339"/>
        <v>49368</v>
      </c>
      <c r="DA204" s="176">
        <f t="shared" si="339"/>
        <v>49399</v>
      </c>
      <c r="DB204" s="176">
        <f t="shared" si="339"/>
        <v>49429</v>
      </c>
      <c r="DC204" s="176">
        <f t="shared" si="339"/>
        <v>49460</v>
      </c>
      <c r="DD204" s="176">
        <f t="shared" si="339"/>
        <v>49490</v>
      </c>
      <c r="DE204" s="176">
        <f t="shared" si="339"/>
        <v>49521</v>
      </c>
      <c r="DF204" s="176">
        <f t="shared" si="339"/>
        <v>49552</v>
      </c>
      <c r="DG204" s="176">
        <f t="shared" si="339"/>
        <v>49582</v>
      </c>
      <c r="DH204" s="176">
        <f t="shared" si="339"/>
        <v>49613</v>
      </c>
      <c r="DI204" s="176">
        <f t="shared" si="339"/>
        <v>49643</v>
      </c>
      <c r="DJ204" s="176">
        <f t="shared" si="339"/>
        <v>49674</v>
      </c>
      <c r="DK204" s="176">
        <f t="shared" si="339"/>
        <v>49705</v>
      </c>
      <c r="DL204" s="176">
        <f t="shared" si="339"/>
        <v>49734</v>
      </c>
      <c r="DM204" s="176">
        <f t="shared" si="339"/>
        <v>49765</v>
      </c>
      <c r="DN204" s="176">
        <f t="shared" si="339"/>
        <v>49795</v>
      </c>
      <c r="DO204" s="176">
        <f t="shared" si="339"/>
        <v>49826</v>
      </c>
      <c r="DP204" s="176">
        <f t="shared" si="339"/>
        <v>49856</v>
      </c>
      <c r="DQ204" s="176">
        <f t="shared" si="339"/>
        <v>49887</v>
      </c>
      <c r="DR204" s="176">
        <f t="shared" si="339"/>
        <v>49918</v>
      </c>
      <c r="DS204" s="176">
        <f t="shared" si="339"/>
        <v>49948</v>
      </c>
      <c r="DT204" s="176">
        <f t="shared" si="339"/>
        <v>49979</v>
      </c>
      <c r="DU204" s="176">
        <f t="shared" si="339"/>
        <v>50009</v>
      </c>
      <c r="DV204" s="176">
        <f t="shared" si="339"/>
        <v>50040</v>
      </c>
      <c r="DW204" s="176">
        <f t="shared" si="339"/>
        <v>50071</v>
      </c>
      <c r="DX204" s="176">
        <f t="shared" si="339"/>
        <v>50099</v>
      </c>
      <c r="DY204" s="176">
        <f t="shared" si="339"/>
        <v>50130</v>
      </c>
      <c r="DZ204" s="176">
        <f t="shared" si="339"/>
        <v>50160</v>
      </c>
      <c r="EA204" s="176">
        <f t="shared" si="339"/>
        <v>50191</v>
      </c>
      <c r="EB204" s="176">
        <f t="shared" si="339"/>
        <v>50221</v>
      </c>
      <c r="EC204" s="176">
        <f t="shared" si="339"/>
        <v>50252</v>
      </c>
      <c r="ED204" s="176">
        <f t="shared" si="339"/>
        <v>50283</v>
      </c>
      <c r="EE204" s="176">
        <f t="shared" si="339"/>
        <v>50313</v>
      </c>
      <c r="EF204" s="176">
        <f t="shared" ref="EF204:FO204" si="340">EOMONTH(EE204, 1)</f>
        <v>50344</v>
      </c>
      <c r="EG204" s="176">
        <f t="shared" si="340"/>
        <v>50374</v>
      </c>
      <c r="EH204" s="176">
        <f t="shared" si="340"/>
        <v>50405</v>
      </c>
      <c r="EI204" s="176">
        <f t="shared" si="340"/>
        <v>50436</v>
      </c>
      <c r="EJ204" s="176">
        <f t="shared" si="340"/>
        <v>50464</v>
      </c>
      <c r="EK204" s="176">
        <f t="shared" si="340"/>
        <v>50495</v>
      </c>
      <c r="EL204" s="176">
        <f t="shared" si="340"/>
        <v>50525</v>
      </c>
      <c r="EM204" s="176">
        <f t="shared" si="340"/>
        <v>50556</v>
      </c>
      <c r="EN204" s="176">
        <f t="shared" si="340"/>
        <v>50586</v>
      </c>
      <c r="EO204" s="176">
        <f t="shared" si="340"/>
        <v>50617</v>
      </c>
      <c r="EP204" s="176">
        <f t="shared" si="340"/>
        <v>50648</v>
      </c>
      <c r="EQ204" s="176">
        <f t="shared" si="340"/>
        <v>50678</v>
      </c>
      <c r="ER204" s="176">
        <f t="shared" si="340"/>
        <v>50709</v>
      </c>
      <c r="ES204" s="176">
        <f t="shared" si="340"/>
        <v>50739</v>
      </c>
      <c r="ET204" s="176">
        <f t="shared" si="340"/>
        <v>50770</v>
      </c>
      <c r="EU204" s="176">
        <f t="shared" si="340"/>
        <v>50801</v>
      </c>
      <c r="EV204" s="176">
        <f t="shared" si="340"/>
        <v>50829</v>
      </c>
      <c r="EW204" s="176">
        <f t="shared" si="340"/>
        <v>50860</v>
      </c>
      <c r="EX204" s="176">
        <f t="shared" si="340"/>
        <v>50890</v>
      </c>
      <c r="EY204" s="176">
        <f t="shared" si="340"/>
        <v>50921</v>
      </c>
      <c r="EZ204" s="176">
        <f t="shared" si="340"/>
        <v>50951</v>
      </c>
      <c r="FA204" s="176">
        <f t="shared" si="340"/>
        <v>50982</v>
      </c>
      <c r="FB204" s="176">
        <f t="shared" si="340"/>
        <v>51013</v>
      </c>
      <c r="FC204" s="176">
        <f t="shared" si="340"/>
        <v>51043</v>
      </c>
      <c r="FD204" s="176">
        <f t="shared" si="340"/>
        <v>51074</v>
      </c>
      <c r="FE204" s="176">
        <f t="shared" si="340"/>
        <v>51104</v>
      </c>
      <c r="FF204" s="176">
        <f t="shared" si="340"/>
        <v>51135</v>
      </c>
      <c r="FG204" s="176">
        <f t="shared" si="340"/>
        <v>51166</v>
      </c>
      <c r="FH204" s="176">
        <f t="shared" si="340"/>
        <v>51195</v>
      </c>
      <c r="FI204" s="176">
        <f t="shared" si="340"/>
        <v>51226</v>
      </c>
      <c r="FJ204" s="176">
        <f t="shared" si="340"/>
        <v>51256</v>
      </c>
      <c r="FK204" s="176">
        <f t="shared" si="340"/>
        <v>51287</v>
      </c>
      <c r="FL204" s="176">
        <f t="shared" si="340"/>
        <v>51317</v>
      </c>
      <c r="FM204" s="176">
        <f t="shared" si="340"/>
        <v>51348</v>
      </c>
      <c r="FN204" s="176">
        <f t="shared" si="340"/>
        <v>51379</v>
      </c>
      <c r="FO204" s="176">
        <f t="shared" si="340"/>
        <v>51409</v>
      </c>
    </row>
    <row r="205" spans="1:171" x14ac:dyDescent="0.3">
      <c r="B205" t="s">
        <v>205</v>
      </c>
      <c r="D205" s="175">
        <f>SUM(F205:FO205)</f>
        <v>1.0000000000000002</v>
      </c>
      <c r="F205" s="56">
        <f>F183/$D$183</f>
        <v>0</v>
      </c>
      <c r="G205" s="56">
        <f t="shared" ref="G205:BR205" si="341">G183/$D$183</f>
        <v>0</v>
      </c>
      <c r="H205" s="56">
        <f t="shared" si="341"/>
        <v>0</v>
      </c>
      <c r="I205" s="56">
        <f t="shared" si="341"/>
        <v>0</v>
      </c>
      <c r="J205" s="56">
        <f t="shared" si="341"/>
        <v>0</v>
      </c>
      <c r="K205" s="56">
        <f t="shared" si="341"/>
        <v>0</v>
      </c>
      <c r="L205" s="56">
        <f t="shared" si="341"/>
        <v>0</v>
      </c>
      <c r="M205" s="56">
        <f t="shared" si="341"/>
        <v>0</v>
      </c>
      <c r="N205" s="56">
        <f t="shared" si="341"/>
        <v>0</v>
      </c>
      <c r="O205" s="56">
        <f t="shared" si="341"/>
        <v>0</v>
      </c>
      <c r="P205" s="56">
        <f t="shared" si="341"/>
        <v>0</v>
      </c>
      <c r="Q205" s="56">
        <f t="shared" si="341"/>
        <v>0</v>
      </c>
      <c r="R205" s="56">
        <f t="shared" si="341"/>
        <v>0</v>
      </c>
      <c r="S205" s="56">
        <f t="shared" si="341"/>
        <v>0</v>
      </c>
      <c r="T205" s="56">
        <f t="shared" si="341"/>
        <v>0</v>
      </c>
      <c r="U205" s="56">
        <f t="shared" si="341"/>
        <v>0</v>
      </c>
      <c r="V205" s="56">
        <f t="shared" si="341"/>
        <v>0</v>
      </c>
      <c r="W205" s="56">
        <f t="shared" si="341"/>
        <v>0</v>
      </c>
      <c r="X205" s="56">
        <f t="shared" si="341"/>
        <v>0</v>
      </c>
      <c r="Y205" s="56">
        <f t="shared" si="341"/>
        <v>0</v>
      </c>
      <c r="Z205" s="56">
        <f t="shared" si="341"/>
        <v>2.5000000000000005E-2</v>
      </c>
      <c r="AA205" s="56">
        <f t="shared" si="341"/>
        <v>2.5000000000000005E-2</v>
      </c>
      <c r="AB205" s="56">
        <f t="shared" si="341"/>
        <v>2.5000000000000005E-2</v>
      </c>
      <c r="AC205" s="56">
        <f t="shared" si="341"/>
        <v>2.5000000000000005E-2</v>
      </c>
      <c r="AD205" s="56">
        <f t="shared" si="341"/>
        <v>2.5000000000000005E-2</v>
      </c>
      <c r="AE205" s="56">
        <f t="shared" si="341"/>
        <v>2.5000000000000005E-2</v>
      </c>
      <c r="AF205" s="56">
        <f t="shared" si="341"/>
        <v>2.5000000000000005E-2</v>
      </c>
      <c r="AG205" s="56">
        <f t="shared" si="341"/>
        <v>2.5000000000000005E-2</v>
      </c>
      <c r="AH205" s="56">
        <f t="shared" si="341"/>
        <v>2.5000000000000005E-2</v>
      </c>
      <c r="AI205" s="56">
        <f t="shared" si="341"/>
        <v>2.5000000000000005E-2</v>
      </c>
      <c r="AJ205" s="56">
        <f t="shared" si="341"/>
        <v>2.5000000000000005E-2</v>
      </c>
      <c r="AK205" s="56">
        <f t="shared" si="341"/>
        <v>2.5000000000000005E-2</v>
      </c>
      <c r="AL205" s="56">
        <f t="shared" si="341"/>
        <v>2.5000000000000005E-2</v>
      </c>
      <c r="AM205" s="56">
        <f t="shared" si="341"/>
        <v>2.5000000000000005E-2</v>
      </c>
      <c r="AN205" s="56">
        <f t="shared" si="341"/>
        <v>3.0000000000000006E-2</v>
      </c>
      <c r="AO205" s="56">
        <f t="shared" si="341"/>
        <v>3.0000000000000006E-2</v>
      </c>
      <c r="AP205" s="56">
        <f t="shared" si="341"/>
        <v>3.0000000000000006E-2</v>
      </c>
      <c r="AQ205" s="56">
        <f t="shared" si="341"/>
        <v>3.0000000000000006E-2</v>
      </c>
      <c r="AR205" s="56">
        <f t="shared" si="341"/>
        <v>3.0000000000000006E-2</v>
      </c>
      <c r="AS205" s="56">
        <f t="shared" si="341"/>
        <v>3.0000000000000006E-2</v>
      </c>
      <c r="AT205" s="56">
        <f t="shared" si="341"/>
        <v>3.0000000000000006E-2</v>
      </c>
      <c r="AU205" s="56">
        <f t="shared" si="341"/>
        <v>3.0000000000000006E-2</v>
      </c>
      <c r="AV205" s="56">
        <f t="shared" si="341"/>
        <v>3.0000000000000006E-2</v>
      </c>
      <c r="AW205" s="56">
        <f t="shared" si="341"/>
        <v>3.0000000000000006E-2</v>
      </c>
      <c r="AX205" s="56">
        <f t="shared" si="341"/>
        <v>3.0000000000000006E-2</v>
      </c>
      <c r="AY205" s="56">
        <f t="shared" si="341"/>
        <v>3.0000000000000006E-2</v>
      </c>
      <c r="AZ205" s="56">
        <f t="shared" si="341"/>
        <v>3.0000000000000006E-2</v>
      </c>
      <c r="BA205" s="56">
        <f t="shared" si="341"/>
        <v>3.0000000000000006E-2</v>
      </c>
      <c r="BB205" s="56">
        <f t="shared" si="341"/>
        <v>5.000000000000001E-2</v>
      </c>
      <c r="BC205" s="56">
        <f t="shared" si="341"/>
        <v>5.000000000000001E-2</v>
      </c>
      <c r="BD205" s="56">
        <f t="shared" si="341"/>
        <v>5.000000000000001E-2</v>
      </c>
      <c r="BE205" s="56">
        <f t="shared" si="341"/>
        <v>5.000000000000001E-2</v>
      </c>
      <c r="BF205" s="56">
        <f t="shared" si="341"/>
        <v>2.9999999999999475E-2</v>
      </c>
      <c r="BG205" s="56">
        <f t="shared" si="341"/>
        <v>0</v>
      </c>
      <c r="BH205" s="56">
        <f t="shared" si="341"/>
        <v>0</v>
      </c>
      <c r="BI205" s="56">
        <f t="shared" si="341"/>
        <v>0</v>
      </c>
      <c r="BJ205" s="56">
        <f t="shared" si="341"/>
        <v>0</v>
      </c>
      <c r="BK205" s="56">
        <f t="shared" si="341"/>
        <v>0</v>
      </c>
      <c r="BL205" s="56">
        <f t="shared" si="341"/>
        <v>0</v>
      </c>
      <c r="BM205" s="56">
        <f t="shared" si="341"/>
        <v>0</v>
      </c>
      <c r="BN205" s="56">
        <f t="shared" si="341"/>
        <v>0</v>
      </c>
      <c r="BO205" s="56">
        <f t="shared" si="341"/>
        <v>0</v>
      </c>
      <c r="BP205" s="56">
        <f t="shared" si="341"/>
        <v>0</v>
      </c>
      <c r="BQ205" s="56">
        <f t="shared" si="341"/>
        <v>0</v>
      </c>
      <c r="BR205" s="56">
        <f t="shared" si="341"/>
        <v>0</v>
      </c>
      <c r="BS205" s="56">
        <f t="shared" ref="BS205:ED205" si="342">BS183/$D$183</f>
        <v>0</v>
      </c>
      <c r="BT205" s="56">
        <f t="shared" si="342"/>
        <v>0</v>
      </c>
      <c r="BU205" s="56">
        <f t="shared" si="342"/>
        <v>0</v>
      </c>
      <c r="BV205" s="56">
        <f t="shared" si="342"/>
        <v>0</v>
      </c>
      <c r="BW205" s="56">
        <f t="shared" si="342"/>
        <v>0</v>
      </c>
      <c r="BX205" s="56">
        <f t="shared" si="342"/>
        <v>0</v>
      </c>
      <c r="BY205" s="56">
        <f t="shared" si="342"/>
        <v>0</v>
      </c>
      <c r="BZ205" s="56">
        <f t="shared" si="342"/>
        <v>0</v>
      </c>
      <c r="CA205" s="56">
        <f t="shared" si="342"/>
        <v>0</v>
      </c>
      <c r="CB205" s="56">
        <f t="shared" si="342"/>
        <v>0</v>
      </c>
      <c r="CC205" s="56">
        <f t="shared" si="342"/>
        <v>0</v>
      </c>
      <c r="CD205" s="56">
        <f t="shared" si="342"/>
        <v>0</v>
      </c>
      <c r="CE205" s="56">
        <f t="shared" si="342"/>
        <v>0</v>
      </c>
      <c r="CF205" s="56">
        <f t="shared" si="342"/>
        <v>0</v>
      </c>
      <c r="CG205" s="56">
        <f t="shared" si="342"/>
        <v>0</v>
      </c>
      <c r="CH205" s="56">
        <f t="shared" si="342"/>
        <v>0</v>
      </c>
      <c r="CI205" s="56">
        <f t="shared" si="342"/>
        <v>0</v>
      </c>
      <c r="CJ205" s="56">
        <f t="shared" si="342"/>
        <v>0</v>
      </c>
      <c r="CK205" s="56">
        <f t="shared" si="342"/>
        <v>0</v>
      </c>
      <c r="CL205" s="56">
        <f t="shared" si="342"/>
        <v>0</v>
      </c>
      <c r="CM205" s="56">
        <f t="shared" si="342"/>
        <v>0</v>
      </c>
      <c r="CN205" s="56">
        <f t="shared" si="342"/>
        <v>0</v>
      </c>
      <c r="CO205" s="56">
        <f t="shared" si="342"/>
        <v>0</v>
      </c>
      <c r="CP205" s="56">
        <f t="shared" si="342"/>
        <v>0</v>
      </c>
      <c r="CQ205" s="56">
        <f t="shared" si="342"/>
        <v>0</v>
      </c>
      <c r="CR205" s="56">
        <f t="shared" si="342"/>
        <v>0</v>
      </c>
      <c r="CS205" s="56">
        <f t="shared" si="342"/>
        <v>0</v>
      </c>
      <c r="CT205" s="56">
        <f t="shared" si="342"/>
        <v>0</v>
      </c>
      <c r="CU205" s="56">
        <f t="shared" si="342"/>
        <v>0</v>
      </c>
      <c r="CV205" s="56">
        <f t="shared" si="342"/>
        <v>0</v>
      </c>
      <c r="CW205" s="56">
        <f t="shared" si="342"/>
        <v>0</v>
      </c>
      <c r="CX205" s="56">
        <f t="shared" si="342"/>
        <v>0</v>
      </c>
      <c r="CY205" s="56">
        <f t="shared" si="342"/>
        <v>0</v>
      </c>
      <c r="CZ205" s="56">
        <f t="shared" si="342"/>
        <v>0</v>
      </c>
      <c r="DA205" s="56">
        <f t="shared" si="342"/>
        <v>0</v>
      </c>
      <c r="DB205" s="56">
        <f t="shared" si="342"/>
        <v>0</v>
      </c>
      <c r="DC205" s="56">
        <f t="shared" si="342"/>
        <v>0</v>
      </c>
      <c r="DD205" s="56">
        <f t="shared" si="342"/>
        <v>0</v>
      </c>
      <c r="DE205" s="56">
        <f t="shared" si="342"/>
        <v>0</v>
      </c>
      <c r="DF205" s="56">
        <f t="shared" si="342"/>
        <v>0</v>
      </c>
      <c r="DG205" s="56">
        <f t="shared" si="342"/>
        <v>0</v>
      </c>
      <c r="DH205" s="56">
        <f t="shared" si="342"/>
        <v>0</v>
      </c>
      <c r="DI205" s="56">
        <f t="shared" si="342"/>
        <v>0</v>
      </c>
      <c r="DJ205" s="56">
        <f t="shared" si="342"/>
        <v>0</v>
      </c>
      <c r="DK205" s="56">
        <f t="shared" si="342"/>
        <v>0</v>
      </c>
      <c r="DL205" s="56">
        <f t="shared" si="342"/>
        <v>0</v>
      </c>
      <c r="DM205" s="56">
        <f t="shared" si="342"/>
        <v>0</v>
      </c>
      <c r="DN205" s="56">
        <f t="shared" si="342"/>
        <v>0</v>
      </c>
      <c r="DO205" s="56">
        <f t="shared" si="342"/>
        <v>0</v>
      </c>
      <c r="DP205" s="56">
        <f t="shared" si="342"/>
        <v>0</v>
      </c>
      <c r="DQ205" s="56">
        <f t="shared" si="342"/>
        <v>0</v>
      </c>
      <c r="DR205" s="56">
        <f t="shared" si="342"/>
        <v>0</v>
      </c>
      <c r="DS205" s="56">
        <f t="shared" si="342"/>
        <v>0</v>
      </c>
      <c r="DT205" s="56">
        <f t="shared" si="342"/>
        <v>0</v>
      </c>
      <c r="DU205" s="56">
        <f t="shared" si="342"/>
        <v>0</v>
      </c>
      <c r="DV205" s="56">
        <f t="shared" si="342"/>
        <v>0</v>
      </c>
      <c r="DW205" s="56">
        <f t="shared" si="342"/>
        <v>0</v>
      </c>
      <c r="DX205" s="56">
        <f t="shared" si="342"/>
        <v>0</v>
      </c>
      <c r="DY205" s="56">
        <f t="shared" si="342"/>
        <v>0</v>
      </c>
      <c r="DZ205" s="56">
        <f t="shared" si="342"/>
        <v>0</v>
      </c>
      <c r="EA205" s="56">
        <f t="shared" si="342"/>
        <v>0</v>
      </c>
      <c r="EB205" s="56">
        <f t="shared" si="342"/>
        <v>0</v>
      </c>
      <c r="EC205" s="56">
        <f t="shared" si="342"/>
        <v>0</v>
      </c>
      <c r="ED205" s="56">
        <f t="shared" si="342"/>
        <v>0</v>
      </c>
      <c r="EE205" s="56">
        <f t="shared" ref="EE205:FO205" si="343">EE183/$D$183</f>
        <v>0</v>
      </c>
      <c r="EF205" s="56">
        <f t="shared" si="343"/>
        <v>0</v>
      </c>
      <c r="EG205" s="56">
        <f t="shared" si="343"/>
        <v>0</v>
      </c>
      <c r="EH205" s="56">
        <f t="shared" si="343"/>
        <v>0</v>
      </c>
      <c r="EI205" s="56">
        <f t="shared" si="343"/>
        <v>0</v>
      </c>
      <c r="EJ205" s="56">
        <f t="shared" si="343"/>
        <v>0</v>
      </c>
      <c r="EK205" s="56">
        <f t="shared" si="343"/>
        <v>0</v>
      </c>
      <c r="EL205" s="56">
        <f t="shared" si="343"/>
        <v>0</v>
      </c>
      <c r="EM205" s="56">
        <f t="shared" si="343"/>
        <v>0</v>
      </c>
      <c r="EN205" s="56">
        <f t="shared" si="343"/>
        <v>0</v>
      </c>
      <c r="EO205" s="56">
        <f t="shared" si="343"/>
        <v>0</v>
      </c>
      <c r="EP205" s="56">
        <f t="shared" si="343"/>
        <v>0</v>
      </c>
      <c r="EQ205" s="56">
        <f t="shared" si="343"/>
        <v>0</v>
      </c>
      <c r="ER205" s="56">
        <f t="shared" si="343"/>
        <v>0</v>
      </c>
      <c r="ES205" s="56">
        <f t="shared" si="343"/>
        <v>0</v>
      </c>
      <c r="ET205" s="56">
        <f t="shared" si="343"/>
        <v>0</v>
      </c>
      <c r="EU205" s="56">
        <f t="shared" si="343"/>
        <v>0</v>
      </c>
      <c r="EV205" s="56">
        <f t="shared" si="343"/>
        <v>0</v>
      </c>
      <c r="EW205" s="56">
        <f t="shared" si="343"/>
        <v>0</v>
      </c>
      <c r="EX205" s="56">
        <f t="shared" si="343"/>
        <v>0</v>
      </c>
      <c r="EY205" s="56">
        <f t="shared" si="343"/>
        <v>0</v>
      </c>
      <c r="EZ205" s="56">
        <f t="shared" si="343"/>
        <v>0</v>
      </c>
      <c r="FA205" s="56">
        <f t="shared" si="343"/>
        <v>0</v>
      </c>
      <c r="FB205" s="56">
        <f t="shared" si="343"/>
        <v>0</v>
      </c>
      <c r="FC205" s="56">
        <f t="shared" si="343"/>
        <v>0</v>
      </c>
      <c r="FD205" s="56">
        <f t="shared" si="343"/>
        <v>0</v>
      </c>
      <c r="FE205" s="56">
        <f t="shared" si="343"/>
        <v>0</v>
      </c>
      <c r="FF205" s="56">
        <f t="shared" si="343"/>
        <v>0</v>
      </c>
      <c r="FG205" s="56">
        <f t="shared" si="343"/>
        <v>0</v>
      </c>
      <c r="FH205" s="56">
        <f t="shared" si="343"/>
        <v>0</v>
      </c>
      <c r="FI205" s="56">
        <f t="shared" si="343"/>
        <v>0</v>
      </c>
      <c r="FJ205" s="56">
        <f t="shared" si="343"/>
        <v>0</v>
      </c>
      <c r="FK205" s="56">
        <f t="shared" si="343"/>
        <v>0</v>
      </c>
      <c r="FL205" s="56">
        <f t="shared" si="343"/>
        <v>0</v>
      </c>
      <c r="FM205" s="56">
        <f t="shared" si="343"/>
        <v>0</v>
      </c>
      <c r="FN205" s="56">
        <f t="shared" si="343"/>
        <v>0</v>
      </c>
      <c r="FO205" s="56">
        <f t="shared" si="343"/>
        <v>0</v>
      </c>
    </row>
    <row r="207" spans="1:171" x14ac:dyDescent="0.3">
      <c r="B207" s="57" t="str">
        <f>IF(C132=TRUE, "Lot 3 - Resi With Parking Area", "Lot 3 - Resi W/O Parking Area")</f>
        <v>Lot 3 - Resi W/O Parking Area</v>
      </c>
      <c r="C207" s="41"/>
      <c r="D207" s="41"/>
      <c r="E207" s="41"/>
      <c r="F207" s="176">
        <f>'Assumptions&amp;Data'!F143</f>
        <v>46752</v>
      </c>
      <c r="G207" s="176">
        <f>EOMONTH(F207, 1)</f>
        <v>46783</v>
      </c>
      <c r="H207" s="176">
        <f t="shared" ref="H207:BS207" si="344">EOMONTH(G207, 1)</f>
        <v>46812</v>
      </c>
      <c r="I207" s="176">
        <f t="shared" si="344"/>
        <v>46843</v>
      </c>
      <c r="J207" s="176">
        <f t="shared" si="344"/>
        <v>46873</v>
      </c>
      <c r="K207" s="176">
        <f t="shared" si="344"/>
        <v>46904</v>
      </c>
      <c r="L207" s="176">
        <f t="shared" si="344"/>
        <v>46934</v>
      </c>
      <c r="M207" s="176">
        <f t="shared" si="344"/>
        <v>46965</v>
      </c>
      <c r="N207" s="176">
        <f t="shared" si="344"/>
        <v>46996</v>
      </c>
      <c r="O207" s="176">
        <f t="shared" si="344"/>
        <v>47026</v>
      </c>
      <c r="P207" s="176">
        <f t="shared" si="344"/>
        <v>47057</v>
      </c>
      <c r="Q207" s="176">
        <f t="shared" si="344"/>
        <v>47087</v>
      </c>
      <c r="R207" s="176">
        <f t="shared" si="344"/>
        <v>47118</v>
      </c>
      <c r="S207" s="176">
        <f t="shared" si="344"/>
        <v>47149</v>
      </c>
      <c r="T207" s="176">
        <f t="shared" si="344"/>
        <v>47177</v>
      </c>
      <c r="U207" s="176">
        <f t="shared" si="344"/>
        <v>47208</v>
      </c>
      <c r="V207" s="176">
        <f t="shared" si="344"/>
        <v>47238</v>
      </c>
      <c r="W207" s="176">
        <f t="shared" si="344"/>
        <v>47269</v>
      </c>
      <c r="X207" s="176">
        <f t="shared" si="344"/>
        <v>47299</v>
      </c>
      <c r="Y207" s="176">
        <f t="shared" si="344"/>
        <v>47330</v>
      </c>
      <c r="Z207" s="176">
        <f t="shared" si="344"/>
        <v>47361</v>
      </c>
      <c r="AA207" s="176">
        <f t="shared" si="344"/>
        <v>47391</v>
      </c>
      <c r="AB207" s="176">
        <f t="shared" si="344"/>
        <v>47422</v>
      </c>
      <c r="AC207" s="176">
        <f t="shared" si="344"/>
        <v>47452</v>
      </c>
      <c r="AD207" s="176">
        <f t="shared" si="344"/>
        <v>47483</v>
      </c>
      <c r="AE207" s="176">
        <f t="shared" si="344"/>
        <v>47514</v>
      </c>
      <c r="AF207" s="176">
        <f t="shared" si="344"/>
        <v>47542</v>
      </c>
      <c r="AG207" s="176">
        <f t="shared" si="344"/>
        <v>47573</v>
      </c>
      <c r="AH207" s="176">
        <f t="shared" si="344"/>
        <v>47603</v>
      </c>
      <c r="AI207" s="176">
        <f t="shared" si="344"/>
        <v>47634</v>
      </c>
      <c r="AJ207" s="176">
        <f t="shared" si="344"/>
        <v>47664</v>
      </c>
      <c r="AK207" s="176">
        <f t="shared" si="344"/>
        <v>47695</v>
      </c>
      <c r="AL207" s="176">
        <f t="shared" si="344"/>
        <v>47726</v>
      </c>
      <c r="AM207" s="176">
        <f t="shared" si="344"/>
        <v>47756</v>
      </c>
      <c r="AN207" s="176">
        <f t="shared" si="344"/>
        <v>47787</v>
      </c>
      <c r="AO207" s="176">
        <f t="shared" si="344"/>
        <v>47817</v>
      </c>
      <c r="AP207" s="176">
        <f t="shared" si="344"/>
        <v>47848</v>
      </c>
      <c r="AQ207" s="176">
        <f t="shared" si="344"/>
        <v>47879</v>
      </c>
      <c r="AR207" s="176">
        <f t="shared" si="344"/>
        <v>47907</v>
      </c>
      <c r="AS207" s="176">
        <f t="shared" si="344"/>
        <v>47938</v>
      </c>
      <c r="AT207" s="176">
        <f t="shared" si="344"/>
        <v>47968</v>
      </c>
      <c r="AU207" s="176">
        <f t="shared" si="344"/>
        <v>47999</v>
      </c>
      <c r="AV207" s="176">
        <f t="shared" si="344"/>
        <v>48029</v>
      </c>
      <c r="AW207" s="176">
        <f t="shared" si="344"/>
        <v>48060</v>
      </c>
      <c r="AX207" s="176">
        <f t="shared" si="344"/>
        <v>48091</v>
      </c>
      <c r="AY207" s="176">
        <f t="shared" si="344"/>
        <v>48121</v>
      </c>
      <c r="AZ207" s="176">
        <f t="shared" si="344"/>
        <v>48152</v>
      </c>
      <c r="BA207" s="176">
        <f t="shared" si="344"/>
        <v>48182</v>
      </c>
      <c r="BB207" s="176">
        <f t="shared" si="344"/>
        <v>48213</v>
      </c>
      <c r="BC207" s="176">
        <f t="shared" si="344"/>
        <v>48244</v>
      </c>
      <c r="BD207" s="176">
        <f t="shared" si="344"/>
        <v>48273</v>
      </c>
      <c r="BE207" s="176">
        <f t="shared" si="344"/>
        <v>48304</v>
      </c>
      <c r="BF207" s="176">
        <f t="shared" si="344"/>
        <v>48334</v>
      </c>
      <c r="BG207" s="176">
        <f t="shared" si="344"/>
        <v>48365</v>
      </c>
      <c r="BH207" s="176">
        <f t="shared" si="344"/>
        <v>48395</v>
      </c>
      <c r="BI207" s="176">
        <f t="shared" si="344"/>
        <v>48426</v>
      </c>
      <c r="BJ207" s="176">
        <f t="shared" si="344"/>
        <v>48457</v>
      </c>
      <c r="BK207" s="176">
        <f t="shared" si="344"/>
        <v>48487</v>
      </c>
      <c r="BL207" s="176">
        <f t="shared" si="344"/>
        <v>48518</v>
      </c>
      <c r="BM207" s="176">
        <f t="shared" si="344"/>
        <v>48548</v>
      </c>
      <c r="BN207" s="176">
        <f t="shared" si="344"/>
        <v>48579</v>
      </c>
      <c r="BO207" s="176">
        <f t="shared" si="344"/>
        <v>48610</v>
      </c>
      <c r="BP207" s="176">
        <f t="shared" si="344"/>
        <v>48638</v>
      </c>
      <c r="BQ207" s="176">
        <f t="shared" si="344"/>
        <v>48669</v>
      </c>
      <c r="BR207" s="176">
        <f t="shared" si="344"/>
        <v>48699</v>
      </c>
      <c r="BS207" s="176">
        <f t="shared" si="344"/>
        <v>48730</v>
      </c>
      <c r="BT207" s="176">
        <f t="shared" ref="BT207:EE207" si="345">EOMONTH(BS207, 1)</f>
        <v>48760</v>
      </c>
      <c r="BU207" s="176">
        <f t="shared" si="345"/>
        <v>48791</v>
      </c>
      <c r="BV207" s="176">
        <f t="shared" si="345"/>
        <v>48822</v>
      </c>
      <c r="BW207" s="176">
        <f t="shared" si="345"/>
        <v>48852</v>
      </c>
      <c r="BX207" s="176">
        <f t="shared" si="345"/>
        <v>48883</v>
      </c>
      <c r="BY207" s="176">
        <f t="shared" si="345"/>
        <v>48913</v>
      </c>
      <c r="BZ207" s="176">
        <f t="shared" si="345"/>
        <v>48944</v>
      </c>
      <c r="CA207" s="176">
        <f t="shared" si="345"/>
        <v>48975</v>
      </c>
      <c r="CB207" s="176">
        <f t="shared" si="345"/>
        <v>49003</v>
      </c>
      <c r="CC207" s="176">
        <f t="shared" si="345"/>
        <v>49034</v>
      </c>
      <c r="CD207" s="176">
        <f t="shared" si="345"/>
        <v>49064</v>
      </c>
      <c r="CE207" s="176">
        <f t="shared" si="345"/>
        <v>49095</v>
      </c>
      <c r="CF207" s="176">
        <f t="shared" si="345"/>
        <v>49125</v>
      </c>
      <c r="CG207" s="176">
        <f t="shared" si="345"/>
        <v>49156</v>
      </c>
      <c r="CH207" s="176">
        <f t="shared" si="345"/>
        <v>49187</v>
      </c>
      <c r="CI207" s="176">
        <f t="shared" si="345"/>
        <v>49217</v>
      </c>
      <c r="CJ207" s="176">
        <f t="shared" si="345"/>
        <v>49248</v>
      </c>
      <c r="CK207" s="176">
        <f t="shared" si="345"/>
        <v>49278</v>
      </c>
      <c r="CL207" s="176">
        <f t="shared" si="345"/>
        <v>49309</v>
      </c>
      <c r="CM207" s="176">
        <f t="shared" si="345"/>
        <v>49340</v>
      </c>
      <c r="CN207" s="176">
        <f t="shared" si="345"/>
        <v>49368</v>
      </c>
      <c r="CO207" s="176">
        <f t="shared" si="345"/>
        <v>49399</v>
      </c>
      <c r="CP207" s="176">
        <f t="shared" si="345"/>
        <v>49429</v>
      </c>
      <c r="CQ207" s="176">
        <f t="shared" si="345"/>
        <v>49460</v>
      </c>
      <c r="CR207" s="176">
        <f t="shared" si="345"/>
        <v>49490</v>
      </c>
      <c r="CS207" s="176">
        <f t="shared" si="345"/>
        <v>49521</v>
      </c>
      <c r="CT207" s="176">
        <f t="shared" si="345"/>
        <v>49552</v>
      </c>
      <c r="CU207" s="176">
        <f t="shared" si="345"/>
        <v>49582</v>
      </c>
      <c r="CV207" s="176">
        <f t="shared" si="345"/>
        <v>49613</v>
      </c>
      <c r="CW207" s="176">
        <f t="shared" si="345"/>
        <v>49643</v>
      </c>
      <c r="CX207" s="176">
        <f t="shared" si="345"/>
        <v>49674</v>
      </c>
      <c r="CY207" s="176">
        <f t="shared" si="345"/>
        <v>49705</v>
      </c>
      <c r="CZ207" s="176">
        <f t="shared" si="345"/>
        <v>49734</v>
      </c>
      <c r="DA207" s="176">
        <f t="shared" si="345"/>
        <v>49765</v>
      </c>
      <c r="DB207" s="176">
        <f t="shared" si="345"/>
        <v>49795</v>
      </c>
      <c r="DC207" s="176">
        <f t="shared" si="345"/>
        <v>49826</v>
      </c>
      <c r="DD207" s="176">
        <f t="shared" si="345"/>
        <v>49856</v>
      </c>
      <c r="DE207" s="176">
        <f t="shared" si="345"/>
        <v>49887</v>
      </c>
      <c r="DF207" s="176">
        <f t="shared" si="345"/>
        <v>49918</v>
      </c>
      <c r="DG207" s="176">
        <f t="shared" si="345"/>
        <v>49948</v>
      </c>
      <c r="DH207" s="176">
        <f t="shared" si="345"/>
        <v>49979</v>
      </c>
      <c r="DI207" s="176">
        <f t="shared" si="345"/>
        <v>50009</v>
      </c>
      <c r="DJ207" s="176">
        <f t="shared" si="345"/>
        <v>50040</v>
      </c>
      <c r="DK207" s="176">
        <f t="shared" si="345"/>
        <v>50071</v>
      </c>
      <c r="DL207" s="176">
        <f t="shared" si="345"/>
        <v>50099</v>
      </c>
      <c r="DM207" s="176">
        <f t="shared" si="345"/>
        <v>50130</v>
      </c>
      <c r="DN207" s="176">
        <f t="shared" si="345"/>
        <v>50160</v>
      </c>
      <c r="DO207" s="176">
        <f t="shared" si="345"/>
        <v>50191</v>
      </c>
      <c r="DP207" s="176">
        <f t="shared" si="345"/>
        <v>50221</v>
      </c>
      <c r="DQ207" s="176">
        <f t="shared" si="345"/>
        <v>50252</v>
      </c>
      <c r="DR207" s="176">
        <f t="shared" si="345"/>
        <v>50283</v>
      </c>
      <c r="DS207" s="176">
        <f t="shared" si="345"/>
        <v>50313</v>
      </c>
      <c r="DT207" s="176">
        <f t="shared" si="345"/>
        <v>50344</v>
      </c>
      <c r="DU207" s="176">
        <f t="shared" si="345"/>
        <v>50374</v>
      </c>
      <c r="DV207" s="176">
        <f t="shared" si="345"/>
        <v>50405</v>
      </c>
      <c r="DW207" s="176">
        <f t="shared" si="345"/>
        <v>50436</v>
      </c>
      <c r="DX207" s="176">
        <f t="shared" si="345"/>
        <v>50464</v>
      </c>
      <c r="DY207" s="176">
        <f t="shared" si="345"/>
        <v>50495</v>
      </c>
      <c r="DZ207" s="176">
        <f t="shared" si="345"/>
        <v>50525</v>
      </c>
      <c r="EA207" s="176">
        <f t="shared" si="345"/>
        <v>50556</v>
      </c>
      <c r="EB207" s="176">
        <f t="shared" si="345"/>
        <v>50586</v>
      </c>
      <c r="EC207" s="176">
        <f t="shared" si="345"/>
        <v>50617</v>
      </c>
      <c r="ED207" s="176">
        <f t="shared" si="345"/>
        <v>50648</v>
      </c>
      <c r="EE207" s="176">
        <f t="shared" si="345"/>
        <v>50678</v>
      </c>
      <c r="EF207" s="176">
        <f t="shared" ref="EF207:FO207" si="346">EOMONTH(EE207, 1)</f>
        <v>50709</v>
      </c>
      <c r="EG207" s="176">
        <f t="shared" si="346"/>
        <v>50739</v>
      </c>
      <c r="EH207" s="176">
        <f t="shared" si="346"/>
        <v>50770</v>
      </c>
      <c r="EI207" s="176">
        <f t="shared" si="346"/>
        <v>50801</v>
      </c>
      <c r="EJ207" s="176">
        <f t="shared" si="346"/>
        <v>50829</v>
      </c>
      <c r="EK207" s="176">
        <f t="shared" si="346"/>
        <v>50860</v>
      </c>
      <c r="EL207" s="176">
        <f t="shared" si="346"/>
        <v>50890</v>
      </c>
      <c r="EM207" s="176">
        <f t="shared" si="346"/>
        <v>50921</v>
      </c>
      <c r="EN207" s="176">
        <f t="shared" si="346"/>
        <v>50951</v>
      </c>
      <c r="EO207" s="176">
        <f t="shared" si="346"/>
        <v>50982</v>
      </c>
      <c r="EP207" s="176">
        <f t="shared" si="346"/>
        <v>51013</v>
      </c>
      <c r="EQ207" s="176">
        <f t="shared" si="346"/>
        <v>51043</v>
      </c>
      <c r="ER207" s="176">
        <f t="shared" si="346"/>
        <v>51074</v>
      </c>
      <c r="ES207" s="176">
        <f t="shared" si="346"/>
        <v>51104</v>
      </c>
      <c r="ET207" s="176">
        <f t="shared" si="346"/>
        <v>51135</v>
      </c>
      <c r="EU207" s="176">
        <f t="shared" si="346"/>
        <v>51166</v>
      </c>
      <c r="EV207" s="176">
        <f t="shared" si="346"/>
        <v>51195</v>
      </c>
      <c r="EW207" s="176">
        <f t="shared" si="346"/>
        <v>51226</v>
      </c>
      <c r="EX207" s="176">
        <f t="shared" si="346"/>
        <v>51256</v>
      </c>
      <c r="EY207" s="176">
        <f t="shared" si="346"/>
        <v>51287</v>
      </c>
      <c r="EZ207" s="176">
        <f t="shared" si="346"/>
        <v>51317</v>
      </c>
      <c r="FA207" s="176">
        <f t="shared" si="346"/>
        <v>51348</v>
      </c>
      <c r="FB207" s="176">
        <f t="shared" si="346"/>
        <v>51379</v>
      </c>
      <c r="FC207" s="176">
        <f t="shared" si="346"/>
        <v>51409</v>
      </c>
      <c r="FD207" s="176">
        <f t="shared" si="346"/>
        <v>51440</v>
      </c>
      <c r="FE207" s="176">
        <f t="shared" si="346"/>
        <v>51470</v>
      </c>
      <c r="FF207" s="176">
        <f t="shared" si="346"/>
        <v>51501</v>
      </c>
      <c r="FG207" s="176">
        <f t="shared" si="346"/>
        <v>51532</v>
      </c>
      <c r="FH207" s="176">
        <f t="shared" si="346"/>
        <v>51560</v>
      </c>
      <c r="FI207" s="176">
        <f t="shared" si="346"/>
        <v>51591</v>
      </c>
      <c r="FJ207" s="176">
        <f t="shared" si="346"/>
        <v>51621</v>
      </c>
      <c r="FK207" s="176">
        <f t="shared" si="346"/>
        <v>51652</v>
      </c>
      <c r="FL207" s="176">
        <f t="shared" si="346"/>
        <v>51682</v>
      </c>
      <c r="FM207" s="176">
        <f t="shared" si="346"/>
        <v>51713</v>
      </c>
      <c r="FN207" s="176">
        <f t="shared" si="346"/>
        <v>51744</v>
      </c>
      <c r="FO207" s="176">
        <f t="shared" si="346"/>
        <v>51774</v>
      </c>
    </row>
    <row r="208" spans="1:171" x14ac:dyDescent="0.3">
      <c r="B208" t="s">
        <v>206</v>
      </c>
      <c r="D208" s="175">
        <f>SUM(F208:FO208)</f>
        <v>1.0000000000000002</v>
      </c>
      <c r="F208" s="56">
        <f>F184/$D$184</f>
        <v>0</v>
      </c>
      <c r="G208" s="56">
        <f t="shared" ref="G208:BR208" si="347">G184/$D$184</f>
        <v>0</v>
      </c>
      <c r="H208" s="56">
        <f t="shared" si="347"/>
        <v>0</v>
      </c>
      <c r="I208" s="56">
        <f t="shared" si="347"/>
        <v>0</v>
      </c>
      <c r="J208" s="56">
        <f t="shared" si="347"/>
        <v>0</v>
      </c>
      <c r="K208" s="56">
        <f t="shared" si="347"/>
        <v>0</v>
      </c>
      <c r="L208" s="56">
        <f t="shared" si="347"/>
        <v>0</v>
      </c>
      <c r="M208" s="56">
        <f t="shared" si="347"/>
        <v>0</v>
      </c>
      <c r="N208" s="56">
        <f t="shared" si="347"/>
        <v>0</v>
      </c>
      <c r="O208" s="56">
        <f t="shared" si="347"/>
        <v>0</v>
      </c>
      <c r="P208" s="56">
        <f t="shared" si="347"/>
        <v>0</v>
      </c>
      <c r="Q208" s="56">
        <f t="shared" si="347"/>
        <v>0</v>
      </c>
      <c r="R208" s="56">
        <f t="shared" si="347"/>
        <v>0</v>
      </c>
      <c r="S208" s="56">
        <f t="shared" si="347"/>
        <v>0</v>
      </c>
      <c r="T208" s="56">
        <f t="shared" si="347"/>
        <v>0</v>
      </c>
      <c r="U208" s="56">
        <f t="shared" si="347"/>
        <v>0</v>
      </c>
      <c r="V208" s="56">
        <f t="shared" si="347"/>
        <v>0</v>
      </c>
      <c r="W208" s="56">
        <f t="shared" si="347"/>
        <v>0</v>
      </c>
      <c r="X208" s="56">
        <f t="shared" si="347"/>
        <v>0</v>
      </c>
      <c r="Y208" s="56">
        <f t="shared" si="347"/>
        <v>0</v>
      </c>
      <c r="Z208" s="56">
        <f t="shared" si="347"/>
        <v>0</v>
      </c>
      <c r="AA208" s="56">
        <f t="shared" si="347"/>
        <v>0</v>
      </c>
      <c r="AB208" s="56">
        <f t="shared" si="347"/>
        <v>0</v>
      </c>
      <c r="AC208" s="56">
        <f t="shared" si="347"/>
        <v>0</v>
      </c>
      <c r="AD208" s="56">
        <f t="shared" si="347"/>
        <v>0</v>
      </c>
      <c r="AE208" s="56">
        <f t="shared" si="347"/>
        <v>0</v>
      </c>
      <c r="AF208" s="56">
        <f t="shared" si="347"/>
        <v>0</v>
      </c>
      <c r="AG208" s="56">
        <f t="shared" si="347"/>
        <v>0</v>
      </c>
      <c r="AH208" s="56">
        <f t="shared" si="347"/>
        <v>0</v>
      </c>
      <c r="AI208" s="56">
        <f t="shared" si="347"/>
        <v>0</v>
      </c>
      <c r="AJ208" s="56">
        <f t="shared" si="347"/>
        <v>0</v>
      </c>
      <c r="AK208" s="56">
        <f t="shared" si="347"/>
        <v>0</v>
      </c>
      <c r="AL208" s="56">
        <f t="shared" si="347"/>
        <v>2.5000000000000015E-2</v>
      </c>
      <c r="AM208" s="56">
        <f t="shared" si="347"/>
        <v>2.5000000000000015E-2</v>
      </c>
      <c r="AN208" s="56">
        <f t="shared" si="347"/>
        <v>2.5000000000000015E-2</v>
      </c>
      <c r="AO208" s="56">
        <f t="shared" si="347"/>
        <v>2.5000000000000015E-2</v>
      </c>
      <c r="AP208" s="56">
        <f t="shared" si="347"/>
        <v>2.5000000000000015E-2</v>
      </c>
      <c r="AQ208" s="56">
        <f t="shared" si="347"/>
        <v>2.5000000000000015E-2</v>
      </c>
      <c r="AR208" s="56">
        <f t="shared" si="347"/>
        <v>2.5000000000000015E-2</v>
      </c>
      <c r="AS208" s="56">
        <f t="shared" si="347"/>
        <v>2.5000000000000015E-2</v>
      </c>
      <c r="AT208" s="56">
        <f t="shared" si="347"/>
        <v>2.5000000000000015E-2</v>
      </c>
      <c r="AU208" s="56">
        <f t="shared" si="347"/>
        <v>2.5000000000000015E-2</v>
      </c>
      <c r="AV208" s="56">
        <f t="shared" si="347"/>
        <v>2.5000000000000015E-2</v>
      </c>
      <c r="AW208" s="56">
        <f t="shared" si="347"/>
        <v>2.5000000000000015E-2</v>
      </c>
      <c r="AX208" s="56">
        <f t="shared" si="347"/>
        <v>2.5000000000000015E-2</v>
      </c>
      <c r="AY208" s="56">
        <f t="shared" si="347"/>
        <v>2.5000000000000015E-2</v>
      </c>
      <c r="AZ208" s="56">
        <f t="shared" si="347"/>
        <v>2.5000000000000015E-2</v>
      </c>
      <c r="BA208" s="56">
        <f t="shared" si="347"/>
        <v>2.5000000000000015E-2</v>
      </c>
      <c r="BB208" s="56">
        <f t="shared" si="347"/>
        <v>2.5000000000000015E-2</v>
      </c>
      <c r="BC208" s="56">
        <f t="shared" si="347"/>
        <v>2.5000000000000015E-2</v>
      </c>
      <c r="BD208" s="56">
        <f t="shared" si="347"/>
        <v>2.5000000000000015E-2</v>
      </c>
      <c r="BE208" s="56">
        <f t="shared" si="347"/>
        <v>2.5000000000000015E-2</v>
      </c>
      <c r="BF208" s="56">
        <f t="shared" si="347"/>
        <v>2.5000000000000015E-2</v>
      </c>
      <c r="BG208" s="56">
        <f t="shared" si="347"/>
        <v>2.5000000000000015E-2</v>
      </c>
      <c r="BH208" s="56">
        <f t="shared" si="347"/>
        <v>2.5000000000000015E-2</v>
      </c>
      <c r="BI208" s="56">
        <f t="shared" si="347"/>
        <v>2.5000000000000015E-2</v>
      </c>
      <c r="BJ208" s="56">
        <f t="shared" si="347"/>
        <v>3.0000000000000009E-2</v>
      </c>
      <c r="BK208" s="56">
        <f t="shared" si="347"/>
        <v>3.0000000000000009E-2</v>
      </c>
      <c r="BL208" s="56">
        <f t="shared" si="347"/>
        <v>3.0000000000000009E-2</v>
      </c>
      <c r="BM208" s="56">
        <f t="shared" si="347"/>
        <v>3.0000000000000009E-2</v>
      </c>
      <c r="BN208" s="56">
        <f t="shared" si="347"/>
        <v>3.0000000000000009E-2</v>
      </c>
      <c r="BO208" s="56">
        <f t="shared" si="347"/>
        <v>3.0000000000000009E-2</v>
      </c>
      <c r="BP208" s="56">
        <f t="shared" si="347"/>
        <v>3.0000000000000009E-2</v>
      </c>
      <c r="BQ208" s="56">
        <f t="shared" si="347"/>
        <v>3.0000000000000009E-2</v>
      </c>
      <c r="BR208" s="56">
        <f t="shared" si="347"/>
        <v>3.0000000000000009E-2</v>
      </c>
      <c r="BS208" s="56">
        <f t="shared" ref="BS208:ED208" si="348">BS184/$D$184</f>
        <v>3.0000000000000009E-2</v>
      </c>
      <c r="BT208" s="56">
        <f t="shared" si="348"/>
        <v>3.0000000000000009E-2</v>
      </c>
      <c r="BU208" s="56">
        <f t="shared" si="348"/>
        <v>3.0000000000000009E-2</v>
      </c>
      <c r="BV208" s="56">
        <f t="shared" si="348"/>
        <v>3.9999999999999494E-2</v>
      </c>
      <c r="BW208" s="56">
        <f t="shared" si="348"/>
        <v>0</v>
      </c>
      <c r="BX208" s="56">
        <f t="shared" si="348"/>
        <v>0</v>
      </c>
      <c r="BY208" s="56">
        <f t="shared" si="348"/>
        <v>0</v>
      </c>
      <c r="BZ208" s="56">
        <f t="shared" si="348"/>
        <v>0</v>
      </c>
      <c r="CA208" s="56">
        <f t="shared" si="348"/>
        <v>0</v>
      </c>
      <c r="CB208" s="56">
        <f t="shared" si="348"/>
        <v>0</v>
      </c>
      <c r="CC208" s="56">
        <f t="shared" si="348"/>
        <v>0</v>
      </c>
      <c r="CD208" s="56">
        <f t="shared" si="348"/>
        <v>0</v>
      </c>
      <c r="CE208" s="56">
        <f t="shared" si="348"/>
        <v>0</v>
      </c>
      <c r="CF208" s="56">
        <f t="shared" si="348"/>
        <v>0</v>
      </c>
      <c r="CG208" s="56">
        <f t="shared" si="348"/>
        <v>0</v>
      </c>
      <c r="CH208" s="56">
        <f t="shared" si="348"/>
        <v>0</v>
      </c>
      <c r="CI208" s="56">
        <f t="shared" si="348"/>
        <v>0</v>
      </c>
      <c r="CJ208" s="56">
        <f t="shared" si="348"/>
        <v>0</v>
      </c>
      <c r="CK208" s="56">
        <f t="shared" si="348"/>
        <v>0</v>
      </c>
      <c r="CL208" s="56">
        <f t="shared" si="348"/>
        <v>0</v>
      </c>
      <c r="CM208" s="56">
        <f t="shared" si="348"/>
        <v>0</v>
      </c>
      <c r="CN208" s="56">
        <f t="shared" si="348"/>
        <v>0</v>
      </c>
      <c r="CO208" s="56">
        <f t="shared" si="348"/>
        <v>0</v>
      </c>
      <c r="CP208" s="56">
        <f t="shared" si="348"/>
        <v>0</v>
      </c>
      <c r="CQ208" s="56">
        <f t="shared" si="348"/>
        <v>0</v>
      </c>
      <c r="CR208" s="56">
        <f t="shared" si="348"/>
        <v>0</v>
      </c>
      <c r="CS208" s="56">
        <f t="shared" si="348"/>
        <v>0</v>
      </c>
      <c r="CT208" s="56">
        <f t="shared" si="348"/>
        <v>0</v>
      </c>
      <c r="CU208" s="56">
        <f t="shared" si="348"/>
        <v>0</v>
      </c>
      <c r="CV208" s="56">
        <f t="shared" si="348"/>
        <v>0</v>
      </c>
      <c r="CW208" s="56">
        <f t="shared" si="348"/>
        <v>0</v>
      </c>
      <c r="CX208" s="56">
        <f t="shared" si="348"/>
        <v>0</v>
      </c>
      <c r="CY208" s="56">
        <f t="shared" si="348"/>
        <v>0</v>
      </c>
      <c r="CZ208" s="56">
        <f t="shared" si="348"/>
        <v>0</v>
      </c>
      <c r="DA208" s="56">
        <f t="shared" si="348"/>
        <v>0</v>
      </c>
      <c r="DB208" s="56">
        <f t="shared" si="348"/>
        <v>0</v>
      </c>
      <c r="DC208" s="56">
        <f t="shared" si="348"/>
        <v>0</v>
      </c>
      <c r="DD208" s="56">
        <f t="shared" si="348"/>
        <v>0</v>
      </c>
      <c r="DE208" s="56">
        <f t="shared" si="348"/>
        <v>0</v>
      </c>
      <c r="DF208" s="56">
        <f t="shared" si="348"/>
        <v>0</v>
      </c>
      <c r="DG208" s="56">
        <f t="shared" si="348"/>
        <v>0</v>
      </c>
      <c r="DH208" s="56">
        <f t="shared" si="348"/>
        <v>0</v>
      </c>
      <c r="DI208" s="56">
        <f t="shared" si="348"/>
        <v>0</v>
      </c>
      <c r="DJ208" s="56">
        <f t="shared" si="348"/>
        <v>0</v>
      </c>
      <c r="DK208" s="56">
        <f t="shared" si="348"/>
        <v>0</v>
      </c>
      <c r="DL208" s="56">
        <f t="shared" si="348"/>
        <v>0</v>
      </c>
      <c r="DM208" s="56">
        <f t="shared" si="348"/>
        <v>0</v>
      </c>
      <c r="DN208" s="56">
        <f t="shared" si="348"/>
        <v>0</v>
      </c>
      <c r="DO208" s="56">
        <f t="shared" si="348"/>
        <v>0</v>
      </c>
      <c r="DP208" s="56">
        <f t="shared" si="348"/>
        <v>0</v>
      </c>
      <c r="DQ208" s="56">
        <f t="shared" si="348"/>
        <v>0</v>
      </c>
      <c r="DR208" s="56">
        <f t="shared" si="348"/>
        <v>0</v>
      </c>
      <c r="DS208" s="56">
        <f t="shared" si="348"/>
        <v>0</v>
      </c>
      <c r="DT208" s="56">
        <f t="shared" si="348"/>
        <v>0</v>
      </c>
      <c r="DU208" s="56">
        <f t="shared" si="348"/>
        <v>0</v>
      </c>
      <c r="DV208" s="56">
        <f t="shared" si="348"/>
        <v>0</v>
      </c>
      <c r="DW208" s="56">
        <f t="shared" si="348"/>
        <v>0</v>
      </c>
      <c r="DX208" s="56">
        <f t="shared" si="348"/>
        <v>0</v>
      </c>
      <c r="DY208" s="56">
        <f t="shared" si="348"/>
        <v>0</v>
      </c>
      <c r="DZ208" s="56">
        <f t="shared" si="348"/>
        <v>0</v>
      </c>
      <c r="EA208" s="56">
        <f t="shared" si="348"/>
        <v>0</v>
      </c>
      <c r="EB208" s="56">
        <f t="shared" si="348"/>
        <v>0</v>
      </c>
      <c r="EC208" s="56">
        <f t="shared" si="348"/>
        <v>0</v>
      </c>
      <c r="ED208" s="56">
        <f t="shared" si="348"/>
        <v>0</v>
      </c>
      <c r="EE208" s="56">
        <f t="shared" ref="EE208:FO208" si="349">EE184/$D$184</f>
        <v>0</v>
      </c>
      <c r="EF208" s="56">
        <f t="shared" si="349"/>
        <v>0</v>
      </c>
      <c r="EG208" s="56">
        <f t="shared" si="349"/>
        <v>0</v>
      </c>
      <c r="EH208" s="56">
        <f t="shared" si="349"/>
        <v>0</v>
      </c>
      <c r="EI208" s="56">
        <f t="shared" si="349"/>
        <v>0</v>
      </c>
      <c r="EJ208" s="56">
        <f t="shared" si="349"/>
        <v>0</v>
      </c>
      <c r="EK208" s="56">
        <f t="shared" si="349"/>
        <v>0</v>
      </c>
      <c r="EL208" s="56">
        <f t="shared" si="349"/>
        <v>0</v>
      </c>
      <c r="EM208" s="56">
        <f t="shared" si="349"/>
        <v>0</v>
      </c>
      <c r="EN208" s="56">
        <f t="shared" si="349"/>
        <v>0</v>
      </c>
      <c r="EO208" s="56">
        <f t="shared" si="349"/>
        <v>0</v>
      </c>
      <c r="EP208" s="56">
        <f t="shared" si="349"/>
        <v>0</v>
      </c>
      <c r="EQ208" s="56">
        <f t="shared" si="349"/>
        <v>0</v>
      </c>
      <c r="ER208" s="56">
        <f t="shared" si="349"/>
        <v>0</v>
      </c>
      <c r="ES208" s="56">
        <f t="shared" si="349"/>
        <v>0</v>
      </c>
      <c r="ET208" s="56">
        <f t="shared" si="349"/>
        <v>0</v>
      </c>
      <c r="EU208" s="56">
        <f t="shared" si="349"/>
        <v>0</v>
      </c>
      <c r="EV208" s="56">
        <f t="shared" si="349"/>
        <v>0</v>
      </c>
      <c r="EW208" s="56">
        <f t="shared" si="349"/>
        <v>0</v>
      </c>
      <c r="EX208" s="56">
        <f t="shared" si="349"/>
        <v>0</v>
      </c>
      <c r="EY208" s="56">
        <f t="shared" si="349"/>
        <v>0</v>
      </c>
      <c r="EZ208" s="56">
        <f t="shared" si="349"/>
        <v>0</v>
      </c>
      <c r="FA208" s="56">
        <f t="shared" si="349"/>
        <v>0</v>
      </c>
      <c r="FB208" s="56">
        <f t="shared" si="349"/>
        <v>0</v>
      </c>
      <c r="FC208" s="56">
        <f t="shared" si="349"/>
        <v>0</v>
      </c>
      <c r="FD208" s="56">
        <f t="shared" si="349"/>
        <v>0</v>
      </c>
      <c r="FE208" s="56">
        <f t="shared" si="349"/>
        <v>0</v>
      </c>
      <c r="FF208" s="56">
        <f t="shared" si="349"/>
        <v>0</v>
      </c>
      <c r="FG208" s="56">
        <f t="shared" si="349"/>
        <v>0</v>
      </c>
      <c r="FH208" s="56">
        <f t="shared" si="349"/>
        <v>0</v>
      </c>
      <c r="FI208" s="56">
        <f t="shared" si="349"/>
        <v>0</v>
      </c>
      <c r="FJ208" s="56">
        <f t="shared" si="349"/>
        <v>0</v>
      </c>
      <c r="FK208" s="56">
        <f t="shared" si="349"/>
        <v>0</v>
      </c>
      <c r="FL208" s="56">
        <f t="shared" si="349"/>
        <v>0</v>
      </c>
      <c r="FM208" s="56">
        <f t="shared" si="349"/>
        <v>0</v>
      </c>
      <c r="FN208" s="56">
        <f t="shared" si="349"/>
        <v>0</v>
      </c>
      <c r="FO208" s="56">
        <f t="shared" si="349"/>
        <v>0</v>
      </c>
    </row>
    <row r="209" spans="2:171" x14ac:dyDescent="0.3">
      <c r="B209"/>
    </row>
    <row r="210" spans="2:171" x14ac:dyDescent="0.3">
      <c r="B210" s="57" t="s">
        <v>207</v>
      </c>
      <c r="C210" s="41"/>
      <c r="D210" s="41"/>
      <c r="E210" s="41"/>
      <c r="F210" s="176">
        <f>F1</f>
        <v>45748</v>
      </c>
      <c r="G210" s="176">
        <f>EOMONTH(F210, 1)</f>
        <v>45808</v>
      </c>
      <c r="H210" s="176">
        <f t="shared" ref="H210" si="350">EOMONTH(G210, 1)</f>
        <v>45838</v>
      </c>
      <c r="I210" s="176">
        <f t="shared" ref="I210" si="351">EOMONTH(H210, 1)</f>
        <v>45869</v>
      </c>
      <c r="J210" s="176">
        <f t="shared" ref="J210" si="352">EOMONTH(I210, 1)</f>
        <v>45900</v>
      </c>
      <c r="K210" s="176">
        <f t="shared" ref="K210" si="353">EOMONTH(J210, 1)</f>
        <v>45930</v>
      </c>
      <c r="L210" s="176">
        <f t="shared" ref="L210" si="354">EOMONTH(K210, 1)</f>
        <v>45961</v>
      </c>
      <c r="M210" s="176">
        <f t="shared" ref="M210" si="355">EOMONTH(L210, 1)</f>
        <v>45991</v>
      </c>
      <c r="N210" s="176">
        <f t="shared" ref="N210" si="356">EOMONTH(M210, 1)</f>
        <v>46022</v>
      </c>
      <c r="O210" s="176">
        <f t="shared" ref="O210" si="357">EOMONTH(N210, 1)</f>
        <v>46053</v>
      </c>
      <c r="P210" s="176">
        <f t="shared" ref="P210" si="358">EOMONTH(O210, 1)</f>
        <v>46081</v>
      </c>
      <c r="Q210" s="176">
        <f t="shared" ref="Q210" si="359">EOMONTH(P210, 1)</f>
        <v>46112</v>
      </c>
      <c r="R210" s="176">
        <f t="shared" ref="R210" si="360">EOMONTH(Q210, 1)</f>
        <v>46142</v>
      </c>
      <c r="S210" s="176">
        <f t="shared" ref="S210" si="361">EOMONTH(R210, 1)</f>
        <v>46173</v>
      </c>
      <c r="T210" s="176">
        <f t="shared" ref="T210" si="362">EOMONTH(S210, 1)</f>
        <v>46203</v>
      </c>
      <c r="U210" s="176">
        <f t="shared" ref="U210" si="363">EOMONTH(T210, 1)</f>
        <v>46234</v>
      </c>
      <c r="V210" s="176">
        <f t="shared" ref="V210" si="364">EOMONTH(U210, 1)</f>
        <v>46265</v>
      </c>
      <c r="W210" s="176">
        <f t="shared" ref="W210" si="365">EOMONTH(V210, 1)</f>
        <v>46295</v>
      </c>
      <c r="X210" s="176">
        <f t="shared" ref="X210" si="366">EOMONTH(W210, 1)</f>
        <v>46326</v>
      </c>
      <c r="Y210" s="176">
        <f t="shared" ref="Y210" si="367">EOMONTH(X210, 1)</f>
        <v>46356</v>
      </c>
      <c r="Z210" s="176">
        <f t="shared" ref="Z210" si="368">EOMONTH(Y210, 1)</f>
        <v>46387</v>
      </c>
      <c r="AA210" s="176">
        <f t="shared" ref="AA210" si="369">EOMONTH(Z210, 1)</f>
        <v>46418</v>
      </c>
      <c r="AB210" s="176">
        <f t="shared" ref="AB210" si="370">EOMONTH(AA210, 1)</f>
        <v>46446</v>
      </c>
      <c r="AC210" s="176">
        <f t="shared" ref="AC210" si="371">EOMONTH(AB210, 1)</f>
        <v>46477</v>
      </c>
      <c r="AD210" s="176">
        <f t="shared" ref="AD210" si="372">EOMONTH(AC210, 1)</f>
        <v>46507</v>
      </c>
      <c r="AE210" s="176">
        <f t="shared" ref="AE210" si="373">EOMONTH(AD210, 1)</f>
        <v>46538</v>
      </c>
      <c r="AF210" s="176">
        <f t="shared" ref="AF210" si="374">EOMONTH(AE210, 1)</f>
        <v>46568</v>
      </c>
      <c r="AG210" s="176">
        <f t="shared" ref="AG210" si="375">EOMONTH(AF210, 1)</f>
        <v>46599</v>
      </c>
      <c r="AH210" s="176">
        <f t="shared" ref="AH210" si="376">EOMONTH(AG210, 1)</f>
        <v>46630</v>
      </c>
      <c r="AI210" s="176">
        <f t="shared" ref="AI210" si="377">EOMONTH(AH210, 1)</f>
        <v>46660</v>
      </c>
      <c r="AJ210" s="176">
        <f t="shared" ref="AJ210" si="378">EOMONTH(AI210, 1)</f>
        <v>46691</v>
      </c>
      <c r="AK210" s="176">
        <f t="shared" ref="AK210" si="379">EOMONTH(AJ210, 1)</f>
        <v>46721</v>
      </c>
      <c r="AL210" s="176">
        <f t="shared" ref="AL210" si="380">EOMONTH(AK210, 1)</f>
        <v>46752</v>
      </c>
      <c r="AM210" s="176">
        <f t="shared" ref="AM210" si="381">EOMONTH(AL210, 1)</f>
        <v>46783</v>
      </c>
      <c r="AN210" s="176">
        <f t="shared" ref="AN210" si="382">EOMONTH(AM210, 1)</f>
        <v>46812</v>
      </c>
      <c r="AO210" s="176">
        <f t="shared" ref="AO210" si="383">EOMONTH(AN210, 1)</f>
        <v>46843</v>
      </c>
      <c r="AP210" s="176">
        <f t="shared" ref="AP210" si="384">EOMONTH(AO210, 1)</f>
        <v>46873</v>
      </c>
      <c r="AQ210" s="176">
        <f t="shared" ref="AQ210" si="385">EOMONTH(AP210, 1)</f>
        <v>46904</v>
      </c>
      <c r="AR210" s="176">
        <f t="shared" ref="AR210" si="386">EOMONTH(AQ210, 1)</f>
        <v>46934</v>
      </c>
      <c r="AS210" s="176">
        <f t="shared" ref="AS210" si="387">EOMONTH(AR210, 1)</f>
        <v>46965</v>
      </c>
      <c r="AT210" s="176">
        <f t="shared" ref="AT210" si="388">EOMONTH(AS210, 1)</f>
        <v>46996</v>
      </c>
      <c r="AU210" s="176">
        <f t="shared" ref="AU210" si="389">EOMONTH(AT210, 1)</f>
        <v>47026</v>
      </c>
      <c r="AV210" s="176">
        <f t="shared" ref="AV210" si="390">EOMONTH(AU210, 1)</f>
        <v>47057</v>
      </c>
      <c r="AW210" s="176">
        <f t="shared" ref="AW210" si="391">EOMONTH(AV210, 1)</f>
        <v>47087</v>
      </c>
      <c r="AX210" s="176">
        <f t="shared" ref="AX210" si="392">EOMONTH(AW210, 1)</f>
        <v>47118</v>
      </c>
      <c r="AY210" s="176">
        <f t="shared" ref="AY210" si="393">EOMONTH(AX210, 1)</f>
        <v>47149</v>
      </c>
      <c r="AZ210" s="176">
        <f t="shared" ref="AZ210" si="394">EOMONTH(AY210, 1)</f>
        <v>47177</v>
      </c>
      <c r="BA210" s="176">
        <f t="shared" ref="BA210" si="395">EOMONTH(AZ210, 1)</f>
        <v>47208</v>
      </c>
      <c r="BB210" s="176">
        <f t="shared" ref="BB210" si="396">EOMONTH(BA210, 1)</f>
        <v>47238</v>
      </c>
      <c r="BC210" s="176">
        <f t="shared" ref="BC210" si="397">EOMONTH(BB210, 1)</f>
        <v>47269</v>
      </c>
      <c r="BD210" s="176">
        <f t="shared" ref="BD210" si="398">EOMONTH(BC210, 1)</f>
        <v>47299</v>
      </c>
      <c r="BE210" s="176">
        <f t="shared" ref="BE210" si="399">EOMONTH(BD210, 1)</f>
        <v>47330</v>
      </c>
      <c r="BF210" s="176">
        <f t="shared" ref="BF210" si="400">EOMONTH(BE210, 1)</f>
        <v>47361</v>
      </c>
      <c r="BG210" s="176">
        <f t="shared" ref="BG210" si="401">EOMONTH(BF210, 1)</f>
        <v>47391</v>
      </c>
      <c r="BH210" s="176">
        <f t="shared" ref="BH210" si="402">EOMONTH(BG210, 1)</f>
        <v>47422</v>
      </c>
      <c r="BI210" s="176">
        <f t="shared" ref="BI210" si="403">EOMONTH(BH210, 1)</f>
        <v>47452</v>
      </c>
      <c r="BJ210" s="176">
        <f t="shared" ref="BJ210" si="404">EOMONTH(BI210, 1)</f>
        <v>47483</v>
      </c>
      <c r="BK210" s="176">
        <f t="shared" ref="BK210" si="405">EOMONTH(BJ210, 1)</f>
        <v>47514</v>
      </c>
      <c r="BL210" s="176">
        <f t="shared" ref="BL210" si="406">EOMONTH(BK210, 1)</f>
        <v>47542</v>
      </c>
      <c r="BM210" s="176">
        <f t="shared" ref="BM210" si="407">EOMONTH(BL210, 1)</f>
        <v>47573</v>
      </c>
      <c r="BN210" s="176">
        <f t="shared" ref="BN210" si="408">EOMONTH(BM210, 1)</f>
        <v>47603</v>
      </c>
      <c r="BO210" s="176">
        <f t="shared" ref="BO210" si="409">EOMONTH(BN210, 1)</f>
        <v>47634</v>
      </c>
      <c r="BP210" s="176">
        <f t="shared" ref="BP210" si="410">EOMONTH(BO210, 1)</f>
        <v>47664</v>
      </c>
      <c r="BQ210" s="176">
        <f t="shared" ref="BQ210" si="411">EOMONTH(BP210, 1)</f>
        <v>47695</v>
      </c>
      <c r="BR210" s="176">
        <f t="shared" ref="BR210" si="412">EOMONTH(BQ210, 1)</f>
        <v>47726</v>
      </c>
      <c r="BS210" s="176">
        <f t="shared" ref="BS210" si="413">EOMONTH(BR210, 1)</f>
        <v>47756</v>
      </c>
      <c r="BT210" s="176">
        <f t="shared" ref="BT210" si="414">EOMONTH(BS210, 1)</f>
        <v>47787</v>
      </c>
      <c r="BU210" s="176">
        <f t="shared" ref="BU210" si="415">EOMONTH(BT210, 1)</f>
        <v>47817</v>
      </c>
      <c r="BV210" s="176">
        <f t="shared" ref="BV210" si="416">EOMONTH(BU210, 1)</f>
        <v>47848</v>
      </c>
      <c r="BW210" s="176">
        <f t="shared" ref="BW210" si="417">EOMONTH(BV210, 1)</f>
        <v>47879</v>
      </c>
      <c r="BX210" s="176">
        <f t="shared" ref="BX210" si="418">EOMONTH(BW210, 1)</f>
        <v>47907</v>
      </c>
      <c r="BY210" s="176">
        <f t="shared" ref="BY210" si="419">EOMONTH(BX210, 1)</f>
        <v>47938</v>
      </c>
      <c r="BZ210" s="176">
        <f t="shared" ref="BZ210" si="420">EOMONTH(BY210, 1)</f>
        <v>47968</v>
      </c>
      <c r="CA210" s="176">
        <f t="shared" ref="CA210" si="421">EOMONTH(BZ210, 1)</f>
        <v>47999</v>
      </c>
      <c r="CB210" s="176">
        <f t="shared" ref="CB210" si="422">EOMONTH(CA210, 1)</f>
        <v>48029</v>
      </c>
      <c r="CC210" s="176">
        <f t="shared" ref="CC210" si="423">EOMONTH(CB210, 1)</f>
        <v>48060</v>
      </c>
      <c r="CD210" s="176">
        <f t="shared" ref="CD210" si="424">EOMONTH(CC210, 1)</f>
        <v>48091</v>
      </c>
      <c r="CE210" s="176">
        <f t="shared" ref="CE210" si="425">EOMONTH(CD210, 1)</f>
        <v>48121</v>
      </c>
      <c r="CF210" s="176">
        <f t="shared" ref="CF210" si="426">EOMONTH(CE210, 1)</f>
        <v>48152</v>
      </c>
      <c r="CG210" s="176">
        <f t="shared" ref="CG210" si="427">EOMONTH(CF210, 1)</f>
        <v>48182</v>
      </c>
      <c r="CH210" s="176">
        <f t="shared" ref="CH210" si="428">EOMONTH(CG210, 1)</f>
        <v>48213</v>
      </c>
      <c r="CI210" s="176">
        <f t="shared" ref="CI210" si="429">EOMONTH(CH210, 1)</f>
        <v>48244</v>
      </c>
      <c r="CJ210" s="176">
        <f t="shared" ref="CJ210" si="430">EOMONTH(CI210, 1)</f>
        <v>48273</v>
      </c>
      <c r="CK210" s="176">
        <f t="shared" ref="CK210" si="431">EOMONTH(CJ210, 1)</f>
        <v>48304</v>
      </c>
      <c r="CL210" s="176">
        <f t="shared" ref="CL210" si="432">EOMONTH(CK210, 1)</f>
        <v>48334</v>
      </c>
      <c r="CM210" s="176">
        <f t="shared" ref="CM210" si="433">EOMONTH(CL210, 1)</f>
        <v>48365</v>
      </c>
      <c r="CN210" s="176">
        <f t="shared" ref="CN210" si="434">EOMONTH(CM210, 1)</f>
        <v>48395</v>
      </c>
      <c r="CO210" s="176">
        <f t="shared" ref="CO210" si="435">EOMONTH(CN210, 1)</f>
        <v>48426</v>
      </c>
      <c r="CP210" s="176">
        <f t="shared" ref="CP210" si="436">EOMONTH(CO210, 1)</f>
        <v>48457</v>
      </c>
      <c r="CQ210" s="176">
        <f t="shared" ref="CQ210" si="437">EOMONTH(CP210, 1)</f>
        <v>48487</v>
      </c>
      <c r="CR210" s="176">
        <f t="shared" ref="CR210" si="438">EOMONTH(CQ210, 1)</f>
        <v>48518</v>
      </c>
      <c r="CS210" s="176">
        <f t="shared" ref="CS210" si="439">EOMONTH(CR210, 1)</f>
        <v>48548</v>
      </c>
      <c r="CT210" s="176">
        <f t="shared" ref="CT210" si="440">EOMONTH(CS210, 1)</f>
        <v>48579</v>
      </c>
      <c r="CU210" s="176">
        <f t="shared" ref="CU210" si="441">EOMONTH(CT210, 1)</f>
        <v>48610</v>
      </c>
      <c r="CV210" s="176">
        <f t="shared" ref="CV210" si="442">EOMONTH(CU210, 1)</f>
        <v>48638</v>
      </c>
      <c r="CW210" s="176">
        <f t="shared" ref="CW210" si="443">EOMONTH(CV210, 1)</f>
        <v>48669</v>
      </c>
      <c r="CX210" s="176">
        <f t="shared" ref="CX210" si="444">EOMONTH(CW210, 1)</f>
        <v>48699</v>
      </c>
      <c r="CY210" s="176">
        <f t="shared" ref="CY210" si="445">EOMONTH(CX210, 1)</f>
        <v>48730</v>
      </c>
      <c r="CZ210" s="176">
        <f t="shared" ref="CZ210" si="446">EOMONTH(CY210, 1)</f>
        <v>48760</v>
      </c>
      <c r="DA210" s="176">
        <f t="shared" ref="DA210" si="447">EOMONTH(CZ210, 1)</f>
        <v>48791</v>
      </c>
      <c r="DB210" s="176">
        <f t="shared" ref="DB210" si="448">EOMONTH(DA210, 1)</f>
        <v>48822</v>
      </c>
      <c r="DC210" s="176">
        <f t="shared" ref="DC210" si="449">EOMONTH(DB210, 1)</f>
        <v>48852</v>
      </c>
      <c r="DD210" s="176">
        <f t="shared" ref="DD210" si="450">EOMONTH(DC210, 1)</f>
        <v>48883</v>
      </c>
      <c r="DE210" s="176">
        <f t="shared" ref="DE210" si="451">EOMONTH(DD210, 1)</f>
        <v>48913</v>
      </c>
      <c r="DF210" s="176">
        <f t="shared" ref="DF210" si="452">EOMONTH(DE210, 1)</f>
        <v>48944</v>
      </c>
      <c r="DG210" s="176">
        <f t="shared" ref="DG210" si="453">EOMONTH(DF210, 1)</f>
        <v>48975</v>
      </c>
      <c r="DH210" s="176">
        <f t="shared" ref="DH210" si="454">EOMONTH(DG210, 1)</f>
        <v>49003</v>
      </c>
      <c r="DI210" s="176">
        <f t="shared" ref="DI210" si="455">EOMONTH(DH210, 1)</f>
        <v>49034</v>
      </c>
      <c r="DJ210" s="176">
        <f t="shared" ref="DJ210" si="456">EOMONTH(DI210, 1)</f>
        <v>49064</v>
      </c>
      <c r="DK210" s="176">
        <f t="shared" ref="DK210" si="457">EOMONTH(DJ210, 1)</f>
        <v>49095</v>
      </c>
      <c r="DL210" s="176">
        <f t="shared" ref="DL210" si="458">EOMONTH(DK210, 1)</f>
        <v>49125</v>
      </c>
      <c r="DM210" s="176">
        <f t="shared" ref="DM210" si="459">EOMONTH(DL210, 1)</f>
        <v>49156</v>
      </c>
      <c r="DN210" s="176">
        <f t="shared" ref="DN210" si="460">EOMONTH(DM210, 1)</f>
        <v>49187</v>
      </c>
      <c r="DO210" s="176">
        <f t="shared" ref="DO210" si="461">EOMONTH(DN210, 1)</f>
        <v>49217</v>
      </c>
      <c r="DP210" s="176">
        <f t="shared" ref="DP210" si="462">EOMONTH(DO210, 1)</f>
        <v>49248</v>
      </c>
      <c r="DQ210" s="176">
        <f t="shared" ref="DQ210" si="463">EOMONTH(DP210, 1)</f>
        <v>49278</v>
      </c>
      <c r="DR210" s="176">
        <f t="shared" ref="DR210" si="464">EOMONTH(DQ210, 1)</f>
        <v>49309</v>
      </c>
      <c r="DS210" s="176">
        <f t="shared" ref="DS210" si="465">EOMONTH(DR210, 1)</f>
        <v>49340</v>
      </c>
      <c r="DT210" s="176">
        <f t="shared" ref="DT210" si="466">EOMONTH(DS210, 1)</f>
        <v>49368</v>
      </c>
      <c r="DU210" s="176">
        <f t="shared" ref="DU210" si="467">EOMONTH(DT210, 1)</f>
        <v>49399</v>
      </c>
      <c r="DV210" s="176">
        <f t="shared" ref="DV210" si="468">EOMONTH(DU210, 1)</f>
        <v>49429</v>
      </c>
      <c r="DW210" s="176">
        <f t="shared" ref="DW210" si="469">EOMONTH(DV210, 1)</f>
        <v>49460</v>
      </c>
      <c r="DX210" s="176">
        <f t="shared" ref="DX210" si="470">EOMONTH(DW210, 1)</f>
        <v>49490</v>
      </c>
      <c r="DY210" s="176">
        <f t="shared" ref="DY210" si="471">EOMONTH(DX210, 1)</f>
        <v>49521</v>
      </c>
      <c r="DZ210" s="176">
        <f t="shared" ref="DZ210" si="472">EOMONTH(DY210, 1)</f>
        <v>49552</v>
      </c>
      <c r="EA210" s="176">
        <f t="shared" ref="EA210" si="473">EOMONTH(DZ210, 1)</f>
        <v>49582</v>
      </c>
      <c r="EB210" s="176">
        <f t="shared" ref="EB210" si="474">EOMONTH(EA210, 1)</f>
        <v>49613</v>
      </c>
      <c r="EC210" s="176">
        <f t="shared" ref="EC210" si="475">EOMONTH(EB210, 1)</f>
        <v>49643</v>
      </c>
      <c r="ED210" s="176">
        <f t="shared" ref="ED210" si="476">EOMONTH(EC210, 1)</f>
        <v>49674</v>
      </c>
      <c r="EE210" s="176">
        <f t="shared" ref="EE210" si="477">EOMONTH(ED210, 1)</f>
        <v>49705</v>
      </c>
      <c r="EF210" s="176">
        <f t="shared" ref="EF210" si="478">EOMONTH(EE210, 1)</f>
        <v>49734</v>
      </c>
      <c r="EG210" s="176">
        <f t="shared" ref="EG210" si="479">EOMONTH(EF210, 1)</f>
        <v>49765</v>
      </c>
      <c r="EH210" s="176">
        <f t="shared" ref="EH210" si="480">EOMONTH(EG210, 1)</f>
        <v>49795</v>
      </c>
      <c r="EI210" s="176">
        <f t="shared" ref="EI210" si="481">EOMONTH(EH210, 1)</f>
        <v>49826</v>
      </c>
      <c r="EJ210" s="176">
        <f t="shared" ref="EJ210" si="482">EOMONTH(EI210, 1)</f>
        <v>49856</v>
      </c>
      <c r="EK210" s="176">
        <f t="shared" ref="EK210" si="483">EOMONTH(EJ210, 1)</f>
        <v>49887</v>
      </c>
      <c r="EL210" s="176">
        <f t="shared" ref="EL210" si="484">EOMONTH(EK210, 1)</f>
        <v>49918</v>
      </c>
      <c r="EM210" s="176">
        <f t="shared" ref="EM210" si="485">EOMONTH(EL210, 1)</f>
        <v>49948</v>
      </c>
      <c r="EN210" s="176">
        <f t="shared" ref="EN210" si="486">EOMONTH(EM210, 1)</f>
        <v>49979</v>
      </c>
      <c r="EO210" s="176">
        <f t="shared" ref="EO210" si="487">EOMONTH(EN210, 1)</f>
        <v>50009</v>
      </c>
      <c r="EP210" s="176">
        <f t="shared" ref="EP210" si="488">EOMONTH(EO210, 1)</f>
        <v>50040</v>
      </c>
      <c r="EQ210" s="176">
        <f t="shared" ref="EQ210" si="489">EOMONTH(EP210, 1)</f>
        <v>50071</v>
      </c>
      <c r="ER210" s="176">
        <f t="shared" ref="ER210" si="490">EOMONTH(EQ210, 1)</f>
        <v>50099</v>
      </c>
      <c r="ES210" s="176">
        <f t="shared" ref="ES210" si="491">EOMONTH(ER210, 1)</f>
        <v>50130</v>
      </c>
      <c r="ET210" s="176">
        <f t="shared" ref="ET210" si="492">EOMONTH(ES210, 1)</f>
        <v>50160</v>
      </c>
      <c r="EU210" s="176">
        <f t="shared" ref="EU210" si="493">EOMONTH(ET210, 1)</f>
        <v>50191</v>
      </c>
      <c r="EV210" s="176">
        <f t="shared" ref="EV210" si="494">EOMONTH(EU210, 1)</f>
        <v>50221</v>
      </c>
      <c r="EW210" s="176">
        <f t="shared" ref="EW210" si="495">EOMONTH(EV210, 1)</f>
        <v>50252</v>
      </c>
      <c r="EX210" s="176">
        <f t="shared" ref="EX210" si="496">EOMONTH(EW210, 1)</f>
        <v>50283</v>
      </c>
      <c r="EY210" s="176">
        <f t="shared" ref="EY210" si="497">EOMONTH(EX210, 1)</f>
        <v>50313</v>
      </c>
      <c r="EZ210" s="176">
        <f t="shared" ref="EZ210" si="498">EOMONTH(EY210, 1)</f>
        <v>50344</v>
      </c>
      <c r="FA210" s="176">
        <f t="shared" ref="FA210" si="499">EOMONTH(EZ210, 1)</f>
        <v>50374</v>
      </c>
      <c r="FB210" s="176">
        <f t="shared" ref="FB210" si="500">EOMONTH(FA210, 1)</f>
        <v>50405</v>
      </c>
      <c r="FC210" s="176">
        <f t="shared" ref="FC210" si="501">EOMONTH(FB210, 1)</f>
        <v>50436</v>
      </c>
      <c r="FD210" s="176">
        <f t="shared" ref="FD210" si="502">EOMONTH(FC210, 1)</f>
        <v>50464</v>
      </c>
      <c r="FE210" s="176">
        <f t="shared" ref="FE210" si="503">EOMONTH(FD210, 1)</f>
        <v>50495</v>
      </c>
      <c r="FF210" s="176">
        <f t="shared" ref="FF210" si="504">EOMONTH(FE210, 1)</f>
        <v>50525</v>
      </c>
      <c r="FG210" s="176">
        <f t="shared" ref="FG210" si="505">EOMONTH(FF210, 1)</f>
        <v>50556</v>
      </c>
      <c r="FH210" s="176">
        <f t="shared" ref="FH210" si="506">EOMONTH(FG210, 1)</f>
        <v>50586</v>
      </c>
      <c r="FI210" s="176">
        <f t="shared" ref="FI210" si="507">EOMONTH(FH210, 1)</f>
        <v>50617</v>
      </c>
      <c r="FJ210" s="176">
        <f t="shared" ref="FJ210" si="508">EOMONTH(FI210, 1)</f>
        <v>50648</v>
      </c>
      <c r="FK210" s="176">
        <f t="shared" ref="FK210" si="509">EOMONTH(FJ210, 1)</f>
        <v>50678</v>
      </c>
      <c r="FL210" s="176">
        <f t="shared" ref="FL210" si="510">EOMONTH(FK210, 1)</f>
        <v>50709</v>
      </c>
      <c r="FM210" s="176">
        <f t="shared" ref="FM210" si="511">EOMONTH(FL210, 1)</f>
        <v>50739</v>
      </c>
      <c r="FN210" s="176">
        <f t="shared" ref="FN210" si="512">EOMONTH(FM210, 1)</f>
        <v>50770</v>
      </c>
      <c r="FO210" s="176">
        <f t="shared" ref="FO210" si="513">EOMONTH(FN210, 1)</f>
        <v>50801</v>
      </c>
    </row>
    <row r="211" spans="2:171" x14ac:dyDescent="0.3">
      <c r="B211" s="7" t="s">
        <v>208</v>
      </c>
      <c r="D211" s="175">
        <f>SUM(F211:FO211)</f>
        <v>1</v>
      </c>
      <c r="F211" s="56">
        <v>1</v>
      </c>
      <c r="G211" s="56">
        <v>0</v>
      </c>
      <c r="H211" s="56">
        <v>0</v>
      </c>
      <c r="I211" s="56">
        <v>0</v>
      </c>
      <c r="J211" s="56">
        <v>0</v>
      </c>
      <c r="K211" s="56">
        <v>0</v>
      </c>
      <c r="L211" s="56">
        <v>0</v>
      </c>
      <c r="M211" s="56">
        <v>0</v>
      </c>
      <c r="N211" s="56">
        <v>0</v>
      </c>
      <c r="O211" s="56">
        <v>0</v>
      </c>
      <c r="P211" s="56">
        <v>0</v>
      </c>
      <c r="Q211" s="56">
        <v>0</v>
      </c>
      <c r="R211" s="56">
        <v>0</v>
      </c>
      <c r="S211" s="56">
        <v>0</v>
      </c>
      <c r="T211" s="56">
        <v>0</v>
      </c>
      <c r="U211" s="56">
        <v>0</v>
      </c>
      <c r="V211" s="56">
        <v>0</v>
      </c>
      <c r="W211" s="56">
        <v>0</v>
      </c>
      <c r="X211" s="56">
        <v>0</v>
      </c>
      <c r="Y211" s="56">
        <v>0</v>
      </c>
      <c r="Z211" s="56">
        <v>0</v>
      </c>
      <c r="AA211" s="56">
        <v>0</v>
      </c>
      <c r="AB211" s="56">
        <v>0</v>
      </c>
      <c r="AC211" s="56">
        <v>0</v>
      </c>
      <c r="AD211" s="56">
        <v>0</v>
      </c>
      <c r="AE211" s="56">
        <v>0</v>
      </c>
      <c r="AF211" s="56">
        <v>0</v>
      </c>
      <c r="AG211" s="56">
        <v>0</v>
      </c>
      <c r="AH211" s="56">
        <v>0</v>
      </c>
      <c r="AI211" s="56">
        <v>0</v>
      </c>
      <c r="AJ211" s="56">
        <v>0</v>
      </c>
      <c r="AK211" s="56">
        <v>0</v>
      </c>
      <c r="AL211" s="56">
        <v>0</v>
      </c>
      <c r="AM211" s="56">
        <v>0</v>
      </c>
      <c r="AN211" s="56">
        <v>0</v>
      </c>
      <c r="AO211" s="56">
        <v>0</v>
      </c>
      <c r="AP211" s="56">
        <v>0</v>
      </c>
      <c r="AQ211" s="56">
        <v>0</v>
      </c>
      <c r="AR211" s="56">
        <v>0</v>
      </c>
      <c r="AS211" s="56">
        <v>0</v>
      </c>
      <c r="AT211" s="56">
        <v>0</v>
      </c>
      <c r="AU211" s="56">
        <v>0</v>
      </c>
      <c r="AV211" s="56">
        <v>0</v>
      </c>
      <c r="AW211" s="56">
        <v>0</v>
      </c>
      <c r="AX211" s="56">
        <v>0</v>
      </c>
      <c r="AY211" s="56">
        <v>0</v>
      </c>
      <c r="AZ211" s="56">
        <v>0</v>
      </c>
      <c r="BA211" s="56">
        <v>0</v>
      </c>
      <c r="BB211" s="56">
        <v>0</v>
      </c>
      <c r="BC211" s="56">
        <v>0</v>
      </c>
      <c r="BD211" s="56">
        <v>0</v>
      </c>
      <c r="BE211" s="56">
        <v>0</v>
      </c>
      <c r="BF211" s="56">
        <v>0</v>
      </c>
      <c r="BG211" s="56">
        <v>0</v>
      </c>
      <c r="BH211" s="56">
        <v>0</v>
      </c>
      <c r="BI211" s="56">
        <v>0</v>
      </c>
      <c r="BJ211" s="56">
        <v>0</v>
      </c>
      <c r="BK211" s="56">
        <v>0</v>
      </c>
      <c r="BL211" s="56">
        <v>0</v>
      </c>
      <c r="BM211" s="56">
        <v>0</v>
      </c>
      <c r="BN211" s="56">
        <v>0</v>
      </c>
      <c r="BO211" s="56">
        <v>0</v>
      </c>
      <c r="BP211" s="56">
        <v>0</v>
      </c>
      <c r="BQ211" s="56">
        <v>0</v>
      </c>
      <c r="BR211" s="56">
        <v>0</v>
      </c>
      <c r="BS211" s="56">
        <v>0</v>
      </c>
      <c r="BT211" s="56">
        <v>0</v>
      </c>
      <c r="BU211" s="56">
        <v>0</v>
      </c>
      <c r="BV211" s="56">
        <v>0</v>
      </c>
      <c r="BW211" s="56">
        <v>0</v>
      </c>
      <c r="BX211" s="56">
        <v>0</v>
      </c>
      <c r="BY211" s="56">
        <v>0</v>
      </c>
      <c r="BZ211" s="56">
        <v>0</v>
      </c>
      <c r="CA211" s="56">
        <v>0</v>
      </c>
      <c r="CB211" s="56">
        <v>0</v>
      </c>
      <c r="CC211" s="56">
        <v>0</v>
      </c>
      <c r="CD211" s="56">
        <v>0</v>
      </c>
      <c r="CE211" s="56">
        <v>0</v>
      </c>
      <c r="CF211" s="56">
        <v>0</v>
      </c>
      <c r="CG211" s="56">
        <v>0</v>
      </c>
      <c r="CH211" s="56">
        <v>0</v>
      </c>
      <c r="CI211" s="56">
        <v>0</v>
      </c>
      <c r="CJ211" s="56">
        <v>0</v>
      </c>
      <c r="CK211" s="56">
        <v>0</v>
      </c>
      <c r="CL211" s="56">
        <v>0</v>
      </c>
      <c r="CM211" s="56">
        <v>0</v>
      </c>
      <c r="CN211" s="56">
        <v>0</v>
      </c>
      <c r="CO211" s="56">
        <v>0</v>
      </c>
      <c r="CP211" s="56">
        <v>0</v>
      </c>
      <c r="CQ211" s="56">
        <v>0</v>
      </c>
      <c r="CR211" s="56">
        <v>0</v>
      </c>
      <c r="CS211" s="56">
        <v>0</v>
      </c>
      <c r="CT211" s="56">
        <v>0</v>
      </c>
      <c r="CU211" s="56">
        <v>0</v>
      </c>
      <c r="CV211" s="56">
        <v>0</v>
      </c>
      <c r="CW211" s="56">
        <v>0</v>
      </c>
      <c r="CX211" s="56">
        <v>0</v>
      </c>
      <c r="CY211" s="56">
        <v>0</v>
      </c>
      <c r="CZ211" s="56">
        <v>0</v>
      </c>
      <c r="DA211" s="56">
        <v>0</v>
      </c>
      <c r="DB211" s="56">
        <v>0</v>
      </c>
      <c r="DC211" s="56">
        <v>0</v>
      </c>
      <c r="DD211" s="56">
        <v>0</v>
      </c>
      <c r="DE211" s="56">
        <v>0</v>
      </c>
      <c r="DF211" s="56">
        <v>0</v>
      </c>
      <c r="DG211" s="56">
        <v>0</v>
      </c>
      <c r="DH211" s="56">
        <v>0</v>
      </c>
      <c r="DI211" s="56">
        <v>0</v>
      </c>
      <c r="DJ211" s="56">
        <v>0</v>
      </c>
      <c r="DK211" s="56">
        <v>0</v>
      </c>
      <c r="DL211" s="56">
        <v>0</v>
      </c>
      <c r="DM211" s="56">
        <v>0</v>
      </c>
      <c r="DN211" s="56">
        <v>0</v>
      </c>
      <c r="DO211" s="56">
        <v>0</v>
      </c>
      <c r="DP211" s="56">
        <v>0</v>
      </c>
      <c r="DQ211" s="56">
        <v>0</v>
      </c>
      <c r="DR211" s="56">
        <v>0</v>
      </c>
      <c r="DS211" s="56">
        <v>0</v>
      </c>
      <c r="DT211" s="56">
        <v>0</v>
      </c>
      <c r="DU211" s="56">
        <v>0</v>
      </c>
      <c r="DV211" s="56">
        <v>0</v>
      </c>
      <c r="DW211" s="56">
        <v>0</v>
      </c>
      <c r="DX211" s="56">
        <v>0</v>
      </c>
      <c r="DY211" s="56">
        <v>0</v>
      </c>
      <c r="DZ211" s="56">
        <v>0</v>
      </c>
      <c r="EA211" s="56">
        <v>0</v>
      </c>
      <c r="EB211" s="56">
        <v>0</v>
      </c>
      <c r="EC211" s="56">
        <v>0</v>
      </c>
      <c r="ED211" s="56">
        <v>0</v>
      </c>
      <c r="EE211" s="56">
        <v>0</v>
      </c>
      <c r="EF211" s="56">
        <v>0</v>
      </c>
      <c r="EG211" s="56">
        <v>0</v>
      </c>
      <c r="EH211" s="56">
        <v>0</v>
      </c>
      <c r="EI211" s="56">
        <v>0</v>
      </c>
      <c r="EJ211" s="56">
        <v>0</v>
      </c>
      <c r="EK211" s="56">
        <v>0</v>
      </c>
      <c r="EL211" s="56">
        <v>0</v>
      </c>
      <c r="EM211" s="56">
        <v>0</v>
      </c>
      <c r="EN211" s="56">
        <v>0</v>
      </c>
      <c r="EO211" s="56">
        <v>0</v>
      </c>
      <c r="EP211" s="56">
        <v>0</v>
      </c>
      <c r="EQ211" s="56">
        <v>0</v>
      </c>
      <c r="ER211" s="56">
        <v>0</v>
      </c>
      <c r="ES211" s="56">
        <v>0</v>
      </c>
      <c r="ET211" s="56">
        <v>0</v>
      </c>
      <c r="EU211" s="56">
        <v>0</v>
      </c>
      <c r="EV211" s="56">
        <v>0</v>
      </c>
      <c r="EW211" s="56">
        <v>0</v>
      </c>
      <c r="EX211" s="56">
        <v>0</v>
      </c>
      <c r="EY211" s="56">
        <v>0</v>
      </c>
      <c r="EZ211" s="56">
        <v>0</v>
      </c>
      <c r="FA211" s="56">
        <v>0</v>
      </c>
      <c r="FB211" s="56">
        <v>0</v>
      </c>
      <c r="FC211" s="56">
        <v>0</v>
      </c>
      <c r="FD211" s="56">
        <v>0</v>
      </c>
      <c r="FE211" s="56">
        <v>0</v>
      </c>
      <c r="FF211" s="56">
        <v>0</v>
      </c>
      <c r="FG211" s="56">
        <v>0</v>
      </c>
      <c r="FH211" s="56">
        <v>0</v>
      </c>
      <c r="FI211" s="56">
        <v>0</v>
      </c>
      <c r="FJ211" s="56">
        <v>0</v>
      </c>
      <c r="FK211" s="56">
        <v>0</v>
      </c>
      <c r="FL211" s="56">
        <v>0</v>
      </c>
      <c r="FM211" s="56">
        <v>0</v>
      </c>
      <c r="FN211" s="56">
        <v>0</v>
      </c>
      <c r="FO211" s="56">
        <v>0</v>
      </c>
    </row>
    <row r="213" spans="2:171" x14ac:dyDescent="0.3">
      <c r="B213" s="57" t="s">
        <v>209</v>
      </c>
      <c r="C213" s="41"/>
      <c r="D213" s="41"/>
      <c r="E213" s="41"/>
      <c r="F213" s="176">
        <f>F1</f>
        <v>45748</v>
      </c>
      <c r="G213" s="176">
        <f>EOMONTH(F213, 1)</f>
        <v>45808</v>
      </c>
      <c r="H213" s="176">
        <f t="shared" ref="H213" si="514">EOMONTH(G213, 1)</f>
        <v>45838</v>
      </c>
      <c r="I213" s="176">
        <f t="shared" ref="I213" si="515">EOMONTH(H213, 1)</f>
        <v>45869</v>
      </c>
      <c r="J213" s="176">
        <f t="shared" ref="J213" si="516">EOMONTH(I213, 1)</f>
        <v>45900</v>
      </c>
      <c r="K213" s="176">
        <f t="shared" ref="K213" si="517">EOMONTH(J213, 1)</f>
        <v>45930</v>
      </c>
      <c r="L213" s="176">
        <f t="shared" ref="L213" si="518">EOMONTH(K213, 1)</f>
        <v>45961</v>
      </c>
      <c r="M213" s="176">
        <f t="shared" ref="M213" si="519">EOMONTH(L213, 1)</f>
        <v>45991</v>
      </c>
      <c r="N213" s="176">
        <f t="shared" ref="N213" si="520">EOMONTH(M213, 1)</f>
        <v>46022</v>
      </c>
      <c r="O213" s="176">
        <f t="shared" ref="O213" si="521">EOMONTH(N213, 1)</f>
        <v>46053</v>
      </c>
      <c r="P213" s="176">
        <f t="shared" ref="P213" si="522">EOMONTH(O213, 1)</f>
        <v>46081</v>
      </c>
      <c r="Q213" s="176">
        <f t="shared" ref="Q213" si="523">EOMONTH(P213, 1)</f>
        <v>46112</v>
      </c>
      <c r="R213" s="176">
        <f t="shared" ref="R213" si="524">EOMONTH(Q213, 1)</f>
        <v>46142</v>
      </c>
      <c r="S213" s="176">
        <f t="shared" ref="S213" si="525">EOMONTH(R213, 1)</f>
        <v>46173</v>
      </c>
      <c r="T213" s="176">
        <f t="shared" ref="T213" si="526">EOMONTH(S213, 1)</f>
        <v>46203</v>
      </c>
      <c r="U213" s="176">
        <f t="shared" ref="U213" si="527">EOMONTH(T213, 1)</f>
        <v>46234</v>
      </c>
      <c r="V213" s="176">
        <f t="shared" ref="V213" si="528">EOMONTH(U213, 1)</f>
        <v>46265</v>
      </c>
      <c r="W213" s="176">
        <f t="shared" ref="W213" si="529">EOMONTH(V213, 1)</f>
        <v>46295</v>
      </c>
      <c r="X213" s="176">
        <f t="shared" ref="X213" si="530">EOMONTH(W213, 1)</f>
        <v>46326</v>
      </c>
      <c r="Y213" s="176">
        <f t="shared" ref="Y213" si="531">EOMONTH(X213, 1)</f>
        <v>46356</v>
      </c>
      <c r="Z213" s="176">
        <f t="shared" ref="Z213" si="532">EOMONTH(Y213, 1)</f>
        <v>46387</v>
      </c>
      <c r="AA213" s="176">
        <f t="shared" ref="AA213" si="533">EOMONTH(Z213, 1)</f>
        <v>46418</v>
      </c>
      <c r="AB213" s="176">
        <f t="shared" ref="AB213" si="534">EOMONTH(AA213, 1)</f>
        <v>46446</v>
      </c>
      <c r="AC213" s="176">
        <f t="shared" ref="AC213" si="535">EOMONTH(AB213, 1)</f>
        <v>46477</v>
      </c>
      <c r="AD213" s="176">
        <f t="shared" ref="AD213" si="536">EOMONTH(AC213, 1)</f>
        <v>46507</v>
      </c>
      <c r="AE213" s="176">
        <f t="shared" ref="AE213" si="537">EOMONTH(AD213, 1)</f>
        <v>46538</v>
      </c>
      <c r="AF213" s="176">
        <f t="shared" ref="AF213" si="538">EOMONTH(AE213, 1)</f>
        <v>46568</v>
      </c>
      <c r="AG213" s="176">
        <f t="shared" ref="AG213" si="539">EOMONTH(AF213, 1)</f>
        <v>46599</v>
      </c>
      <c r="AH213" s="176">
        <f t="shared" ref="AH213" si="540">EOMONTH(AG213, 1)</f>
        <v>46630</v>
      </c>
      <c r="AI213" s="176">
        <f t="shared" ref="AI213" si="541">EOMONTH(AH213, 1)</f>
        <v>46660</v>
      </c>
      <c r="AJ213" s="176">
        <f t="shared" ref="AJ213" si="542">EOMONTH(AI213, 1)</f>
        <v>46691</v>
      </c>
      <c r="AK213" s="176">
        <f t="shared" ref="AK213" si="543">EOMONTH(AJ213, 1)</f>
        <v>46721</v>
      </c>
      <c r="AL213" s="176">
        <f t="shared" ref="AL213" si="544">EOMONTH(AK213, 1)</f>
        <v>46752</v>
      </c>
      <c r="AM213" s="176">
        <f t="shared" ref="AM213" si="545">EOMONTH(AL213, 1)</f>
        <v>46783</v>
      </c>
      <c r="AN213" s="176">
        <f t="shared" ref="AN213" si="546">EOMONTH(AM213, 1)</f>
        <v>46812</v>
      </c>
      <c r="AO213" s="176">
        <f t="shared" ref="AO213" si="547">EOMONTH(AN213, 1)</f>
        <v>46843</v>
      </c>
      <c r="AP213" s="176">
        <f t="shared" ref="AP213" si="548">EOMONTH(AO213, 1)</f>
        <v>46873</v>
      </c>
      <c r="AQ213" s="176">
        <f t="shared" ref="AQ213" si="549">EOMONTH(AP213, 1)</f>
        <v>46904</v>
      </c>
      <c r="AR213" s="176">
        <f t="shared" ref="AR213" si="550">EOMONTH(AQ213, 1)</f>
        <v>46934</v>
      </c>
      <c r="AS213" s="176">
        <f t="shared" ref="AS213" si="551">EOMONTH(AR213, 1)</f>
        <v>46965</v>
      </c>
      <c r="AT213" s="176">
        <f t="shared" ref="AT213" si="552">EOMONTH(AS213, 1)</f>
        <v>46996</v>
      </c>
      <c r="AU213" s="176">
        <f t="shared" ref="AU213" si="553">EOMONTH(AT213, 1)</f>
        <v>47026</v>
      </c>
      <c r="AV213" s="176">
        <f t="shared" ref="AV213" si="554">EOMONTH(AU213, 1)</f>
        <v>47057</v>
      </c>
      <c r="AW213" s="176">
        <f t="shared" ref="AW213" si="555">EOMONTH(AV213, 1)</f>
        <v>47087</v>
      </c>
      <c r="AX213" s="176">
        <f t="shared" ref="AX213" si="556">EOMONTH(AW213, 1)</f>
        <v>47118</v>
      </c>
      <c r="AY213" s="176">
        <f t="shared" ref="AY213" si="557">EOMONTH(AX213, 1)</f>
        <v>47149</v>
      </c>
      <c r="AZ213" s="176">
        <f t="shared" ref="AZ213" si="558">EOMONTH(AY213, 1)</f>
        <v>47177</v>
      </c>
      <c r="BA213" s="176">
        <f t="shared" ref="BA213" si="559">EOMONTH(AZ213, 1)</f>
        <v>47208</v>
      </c>
      <c r="BB213" s="176">
        <f t="shared" ref="BB213" si="560">EOMONTH(BA213, 1)</f>
        <v>47238</v>
      </c>
      <c r="BC213" s="176">
        <f t="shared" ref="BC213" si="561">EOMONTH(BB213, 1)</f>
        <v>47269</v>
      </c>
      <c r="BD213" s="176">
        <f t="shared" ref="BD213" si="562">EOMONTH(BC213, 1)</f>
        <v>47299</v>
      </c>
      <c r="BE213" s="176">
        <f t="shared" ref="BE213" si="563">EOMONTH(BD213, 1)</f>
        <v>47330</v>
      </c>
      <c r="BF213" s="176">
        <f t="shared" ref="BF213" si="564">EOMONTH(BE213, 1)</f>
        <v>47361</v>
      </c>
      <c r="BG213" s="176">
        <f t="shared" ref="BG213" si="565">EOMONTH(BF213, 1)</f>
        <v>47391</v>
      </c>
      <c r="BH213" s="176">
        <f t="shared" ref="BH213" si="566">EOMONTH(BG213, 1)</f>
        <v>47422</v>
      </c>
      <c r="BI213" s="176">
        <f t="shared" ref="BI213" si="567">EOMONTH(BH213, 1)</f>
        <v>47452</v>
      </c>
      <c r="BJ213" s="176">
        <f t="shared" ref="BJ213" si="568">EOMONTH(BI213, 1)</f>
        <v>47483</v>
      </c>
      <c r="BK213" s="176">
        <f t="shared" ref="BK213" si="569">EOMONTH(BJ213, 1)</f>
        <v>47514</v>
      </c>
      <c r="BL213" s="176">
        <f t="shared" ref="BL213" si="570">EOMONTH(BK213, 1)</f>
        <v>47542</v>
      </c>
      <c r="BM213" s="176">
        <f t="shared" ref="BM213" si="571">EOMONTH(BL213, 1)</f>
        <v>47573</v>
      </c>
      <c r="BN213" s="176">
        <f t="shared" ref="BN213" si="572">EOMONTH(BM213, 1)</f>
        <v>47603</v>
      </c>
      <c r="BO213" s="176">
        <f t="shared" ref="BO213" si="573">EOMONTH(BN213, 1)</f>
        <v>47634</v>
      </c>
      <c r="BP213" s="176">
        <f t="shared" ref="BP213" si="574">EOMONTH(BO213, 1)</f>
        <v>47664</v>
      </c>
      <c r="BQ213" s="176">
        <f t="shared" ref="BQ213" si="575">EOMONTH(BP213, 1)</f>
        <v>47695</v>
      </c>
      <c r="BR213" s="176">
        <f t="shared" ref="BR213" si="576">EOMONTH(BQ213, 1)</f>
        <v>47726</v>
      </c>
      <c r="BS213" s="176">
        <f t="shared" ref="BS213" si="577">EOMONTH(BR213, 1)</f>
        <v>47756</v>
      </c>
      <c r="BT213" s="176">
        <f t="shared" ref="BT213" si="578">EOMONTH(BS213, 1)</f>
        <v>47787</v>
      </c>
      <c r="BU213" s="176">
        <f t="shared" ref="BU213" si="579">EOMONTH(BT213, 1)</f>
        <v>47817</v>
      </c>
      <c r="BV213" s="176">
        <f t="shared" ref="BV213" si="580">EOMONTH(BU213, 1)</f>
        <v>47848</v>
      </c>
      <c r="BW213" s="176">
        <f t="shared" ref="BW213" si="581">EOMONTH(BV213, 1)</f>
        <v>47879</v>
      </c>
      <c r="BX213" s="176">
        <f t="shared" ref="BX213" si="582">EOMONTH(BW213, 1)</f>
        <v>47907</v>
      </c>
      <c r="BY213" s="176">
        <f t="shared" ref="BY213" si="583">EOMONTH(BX213, 1)</f>
        <v>47938</v>
      </c>
      <c r="BZ213" s="176">
        <f t="shared" ref="BZ213" si="584">EOMONTH(BY213, 1)</f>
        <v>47968</v>
      </c>
      <c r="CA213" s="176">
        <f t="shared" ref="CA213" si="585">EOMONTH(BZ213, 1)</f>
        <v>47999</v>
      </c>
      <c r="CB213" s="176">
        <f t="shared" ref="CB213" si="586">EOMONTH(CA213, 1)</f>
        <v>48029</v>
      </c>
      <c r="CC213" s="176">
        <f t="shared" ref="CC213" si="587">EOMONTH(CB213, 1)</f>
        <v>48060</v>
      </c>
      <c r="CD213" s="176">
        <f t="shared" ref="CD213" si="588">EOMONTH(CC213, 1)</f>
        <v>48091</v>
      </c>
      <c r="CE213" s="176">
        <f t="shared" ref="CE213" si="589">EOMONTH(CD213, 1)</f>
        <v>48121</v>
      </c>
      <c r="CF213" s="176">
        <f t="shared" ref="CF213" si="590">EOMONTH(CE213, 1)</f>
        <v>48152</v>
      </c>
      <c r="CG213" s="176">
        <f t="shared" ref="CG213" si="591">EOMONTH(CF213, 1)</f>
        <v>48182</v>
      </c>
      <c r="CH213" s="176">
        <f t="shared" ref="CH213" si="592">EOMONTH(CG213, 1)</f>
        <v>48213</v>
      </c>
      <c r="CI213" s="176">
        <f t="shared" ref="CI213" si="593">EOMONTH(CH213, 1)</f>
        <v>48244</v>
      </c>
      <c r="CJ213" s="176">
        <f t="shared" ref="CJ213" si="594">EOMONTH(CI213, 1)</f>
        <v>48273</v>
      </c>
      <c r="CK213" s="176">
        <f t="shared" ref="CK213" si="595">EOMONTH(CJ213, 1)</f>
        <v>48304</v>
      </c>
      <c r="CL213" s="176">
        <f t="shared" ref="CL213" si="596">EOMONTH(CK213, 1)</f>
        <v>48334</v>
      </c>
      <c r="CM213" s="176">
        <f t="shared" ref="CM213" si="597">EOMONTH(CL213, 1)</f>
        <v>48365</v>
      </c>
      <c r="CN213" s="176">
        <f t="shared" ref="CN213" si="598">EOMONTH(CM213, 1)</f>
        <v>48395</v>
      </c>
      <c r="CO213" s="176">
        <f t="shared" ref="CO213" si="599">EOMONTH(CN213, 1)</f>
        <v>48426</v>
      </c>
      <c r="CP213" s="176">
        <f t="shared" ref="CP213" si="600">EOMONTH(CO213, 1)</f>
        <v>48457</v>
      </c>
      <c r="CQ213" s="176">
        <f t="shared" ref="CQ213" si="601">EOMONTH(CP213, 1)</f>
        <v>48487</v>
      </c>
      <c r="CR213" s="176">
        <f t="shared" ref="CR213" si="602">EOMONTH(CQ213, 1)</f>
        <v>48518</v>
      </c>
      <c r="CS213" s="176">
        <f t="shared" ref="CS213" si="603">EOMONTH(CR213, 1)</f>
        <v>48548</v>
      </c>
      <c r="CT213" s="176">
        <f t="shared" ref="CT213" si="604">EOMONTH(CS213, 1)</f>
        <v>48579</v>
      </c>
      <c r="CU213" s="176">
        <f t="shared" ref="CU213" si="605">EOMONTH(CT213, 1)</f>
        <v>48610</v>
      </c>
      <c r="CV213" s="176">
        <f t="shared" ref="CV213" si="606">EOMONTH(CU213, 1)</f>
        <v>48638</v>
      </c>
      <c r="CW213" s="176">
        <f t="shared" ref="CW213" si="607">EOMONTH(CV213, 1)</f>
        <v>48669</v>
      </c>
      <c r="CX213" s="176">
        <f t="shared" ref="CX213" si="608">EOMONTH(CW213, 1)</f>
        <v>48699</v>
      </c>
      <c r="CY213" s="176">
        <f t="shared" ref="CY213" si="609">EOMONTH(CX213, 1)</f>
        <v>48730</v>
      </c>
      <c r="CZ213" s="176">
        <f t="shared" ref="CZ213" si="610">EOMONTH(CY213, 1)</f>
        <v>48760</v>
      </c>
      <c r="DA213" s="176">
        <f t="shared" ref="DA213" si="611">EOMONTH(CZ213, 1)</f>
        <v>48791</v>
      </c>
      <c r="DB213" s="176">
        <f t="shared" ref="DB213" si="612">EOMONTH(DA213, 1)</f>
        <v>48822</v>
      </c>
      <c r="DC213" s="176">
        <f t="shared" ref="DC213" si="613">EOMONTH(DB213, 1)</f>
        <v>48852</v>
      </c>
      <c r="DD213" s="176">
        <f t="shared" ref="DD213" si="614">EOMONTH(DC213, 1)</f>
        <v>48883</v>
      </c>
      <c r="DE213" s="176">
        <f t="shared" ref="DE213" si="615">EOMONTH(DD213, 1)</f>
        <v>48913</v>
      </c>
      <c r="DF213" s="176">
        <f t="shared" ref="DF213" si="616">EOMONTH(DE213, 1)</f>
        <v>48944</v>
      </c>
      <c r="DG213" s="176">
        <f t="shared" ref="DG213" si="617">EOMONTH(DF213, 1)</f>
        <v>48975</v>
      </c>
      <c r="DH213" s="176">
        <f t="shared" ref="DH213" si="618">EOMONTH(DG213, 1)</f>
        <v>49003</v>
      </c>
      <c r="DI213" s="176">
        <f t="shared" ref="DI213" si="619">EOMONTH(DH213, 1)</f>
        <v>49034</v>
      </c>
      <c r="DJ213" s="176">
        <f t="shared" ref="DJ213" si="620">EOMONTH(DI213, 1)</f>
        <v>49064</v>
      </c>
      <c r="DK213" s="176">
        <f t="shared" ref="DK213" si="621">EOMONTH(DJ213, 1)</f>
        <v>49095</v>
      </c>
      <c r="DL213" s="176">
        <f t="shared" ref="DL213" si="622">EOMONTH(DK213, 1)</f>
        <v>49125</v>
      </c>
      <c r="DM213" s="176">
        <f t="shared" ref="DM213" si="623">EOMONTH(DL213, 1)</f>
        <v>49156</v>
      </c>
      <c r="DN213" s="176">
        <f t="shared" ref="DN213" si="624">EOMONTH(DM213, 1)</f>
        <v>49187</v>
      </c>
      <c r="DO213" s="176">
        <f t="shared" ref="DO213" si="625">EOMONTH(DN213, 1)</f>
        <v>49217</v>
      </c>
      <c r="DP213" s="176">
        <f t="shared" ref="DP213" si="626">EOMONTH(DO213, 1)</f>
        <v>49248</v>
      </c>
      <c r="DQ213" s="176">
        <f t="shared" ref="DQ213" si="627">EOMONTH(DP213, 1)</f>
        <v>49278</v>
      </c>
      <c r="DR213" s="176">
        <f t="shared" ref="DR213" si="628">EOMONTH(DQ213, 1)</f>
        <v>49309</v>
      </c>
      <c r="DS213" s="176">
        <f t="shared" ref="DS213" si="629">EOMONTH(DR213, 1)</f>
        <v>49340</v>
      </c>
      <c r="DT213" s="176">
        <f t="shared" ref="DT213" si="630">EOMONTH(DS213, 1)</f>
        <v>49368</v>
      </c>
      <c r="DU213" s="176">
        <f t="shared" ref="DU213" si="631">EOMONTH(DT213, 1)</f>
        <v>49399</v>
      </c>
      <c r="DV213" s="176">
        <f t="shared" ref="DV213" si="632">EOMONTH(DU213, 1)</f>
        <v>49429</v>
      </c>
      <c r="DW213" s="176">
        <f t="shared" ref="DW213" si="633">EOMONTH(DV213, 1)</f>
        <v>49460</v>
      </c>
      <c r="DX213" s="176">
        <f t="shared" ref="DX213" si="634">EOMONTH(DW213, 1)</f>
        <v>49490</v>
      </c>
      <c r="DY213" s="176">
        <f t="shared" ref="DY213" si="635">EOMONTH(DX213, 1)</f>
        <v>49521</v>
      </c>
      <c r="DZ213" s="176">
        <f t="shared" ref="DZ213" si="636">EOMONTH(DY213, 1)</f>
        <v>49552</v>
      </c>
      <c r="EA213" s="176">
        <f t="shared" ref="EA213" si="637">EOMONTH(DZ213, 1)</f>
        <v>49582</v>
      </c>
      <c r="EB213" s="176">
        <f t="shared" ref="EB213" si="638">EOMONTH(EA213, 1)</f>
        <v>49613</v>
      </c>
      <c r="EC213" s="176">
        <f t="shared" ref="EC213" si="639">EOMONTH(EB213, 1)</f>
        <v>49643</v>
      </c>
      <c r="ED213" s="176">
        <f t="shared" ref="ED213" si="640">EOMONTH(EC213, 1)</f>
        <v>49674</v>
      </c>
      <c r="EE213" s="176">
        <f t="shared" ref="EE213" si="641">EOMONTH(ED213, 1)</f>
        <v>49705</v>
      </c>
      <c r="EF213" s="176">
        <f t="shared" ref="EF213" si="642">EOMONTH(EE213, 1)</f>
        <v>49734</v>
      </c>
      <c r="EG213" s="176">
        <f t="shared" ref="EG213" si="643">EOMONTH(EF213, 1)</f>
        <v>49765</v>
      </c>
      <c r="EH213" s="176">
        <f t="shared" ref="EH213" si="644">EOMONTH(EG213, 1)</f>
        <v>49795</v>
      </c>
      <c r="EI213" s="176">
        <f t="shared" ref="EI213" si="645">EOMONTH(EH213, 1)</f>
        <v>49826</v>
      </c>
      <c r="EJ213" s="176">
        <f t="shared" ref="EJ213" si="646">EOMONTH(EI213, 1)</f>
        <v>49856</v>
      </c>
      <c r="EK213" s="176">
        <f t="shared" ref="EK213" si="647">EOMONTH(EJ213, 1)</f>
        <v>49887</v>
      </c>
      <c r="EL213" s="176">
        <f t="shared" ref="EL213" si="648">EOMONTH(EK213, 1)</f>
        <v>49918</v>
      </c>
      <c r="EM213" s="176">
        <f t="shared" ref="EM213" si="649">EOMONTH(EL213, 1)</f>
        <v>49948</v>
      </c>
      <c r="EN213" s="176">
        <f t="shared" ref="EN213" si="650">EOMONTH(EM213, 1)</f>
        <v>49979</v>
      </c>
      <c r="EO213" s="176">
        <f t="shared" ref="EO213" si="651">EOMONTH(EN213, 1)</f>
        <v>50009</v>
      </c>
      <c r="EP213" s="176">
        <f t="shared" ref="EP213" si="652">EOMONTH(EO213, 1)</f>
        <v>50040</v>
      </c>
      <c r="EQ213" s="176">
        <f t="shared" ref="EQ213" si="653">EOMONTH(EP213, 1)</f>
        <v>50071</v>
      </c>
      <c r="ER213" s="176">
        <f t="shared" ref="ER213" si="654">EOMONTH(EQ213, 1)</f>
        <v>50099</v>
      </c>
      <c r="ES213" s="176">
        <f t="shared" ref="ES213" si="655">EOMONTH(ER213, 1)</f>
        <v>50130</v>
      </c>
      <c r="ET213" s="176">
        <f t="shared" ref="ET213" si="656">EOMONTH(ES213, 1)</f>
        <v>50160</v>
      </c>
      <c r="EU213" s="176">
        <f t="shared" ref="EU213" si="657">EOMONTH(ET213, 1)</f>
        <v>50191</v>
      </c>
      <c r="EV213" s="176">
        <f t="shared" ref="EV213" si="658">EOMONTH(EU213, 1)</f>
        <v>50221</v>
      </c>
      <c r="EW213" s="176">
        <f t="shared" ref="EW213" si="659">EOMONTH(EV213, 1)</f>
        <v>50252</v>
      </c>
      <c r="EX213" s="176">
        <f t="shared" ref="EX213" si="660">EOMONTH(EW213, 1)</f>
        <v>50283</v>
      </c>
      <c r="EY213" s="176">
        <f t="shared" ref="EY213" si="661">EOMONTH(EX213, 1)</f>
        <v>50313</v>
      </c>
      <c r="EZ213" s="176">
        <f t="shared" ref="EZ213" si="662">EOMONTH(EY213, 1)</f>
        <v>50344</v>
      </c>
      <c r="FA213" s="176">
        <f t="shared" ref="FA213" si="663">EOMONTH(EZ213, 1)</f>
        <v>50374</v>
      </c>
      <c r="FB213" s="176">
        <f t="shared" ref="FB213" si="664">EOMONTH(FA213, 1)</f>
        <v>50405</v>
      </c>
      <c r="FC213" s="176">
        <f t="shared" ref="FC213" si="665">EOMONTH(FB213, 1)</f>
        <v>50436</v>
      </c>
      <c r="FD213" s="176">
        <f t="shared" ref="FD213" si="666">EOMONTH(FC213, 1)</f>
        <v>50464</v>
      </c>
      <c r="FE213" s="176">
        <f t="shared" ref="FE213" si="667">EOMONTH(FD213, 1)</f>
        <v>50495</v>
      </c>
      <c r="FF213" s="176">
        <f t="shared" ref="FF213" si="668">EOMONTH(FE213, 1)</f>
        <v>50525</v>
      </c>
      <c r="FG213" s="176">
        <f t="shared" ref="FG213" si="669">EOMONTH(FF213, 1)</f>
        <v>50556</v>
      </c>
      <c r="FH213" s="176">
        <f t="shared" ref="FH213" si="670">EOMONTH(FG213, 1)</f>
        <v>50586</v>
      </c>
      <c r="FI213" s="176">
        <f t="shared" ref="FI213" si="671">EOMONTH(FH213, 1)</f>
        <v>50617</v>
      </c>
      <c r="FJ213" s="176">
        <f t="shared" ref="FJ213" si="672">EOMONTH(FI213, 1)</f>
        <v>50648</v>
      </c>
      <c r="FK213" s="176">
        <f t="shared" ref="FK213" si="673">EOMONTH(FJ213, 1)</f>
        <v>50678</v>
      </c>
      <c r="FL213" s="176">
        <f t="shared" ref="FL213" si="674">EOMONTH(FK213, 1)</f>
        <v>50709</v>
      </c>
      <c r="FM213" s="176">
        <f t="shared" ref="FM213" si="675">EOMONTH(FL213, 1)</f>
        <v>50739</v>
      </c>
      <c r="FN213" s="176">
        <f t="shared" ref="FN213" si="676">EOMONTH(FM213, 1)</f>
        <v>50770</v>
      </c>
      <c r="FO213" s="176">
        <f t="shared" ref="FO213" si="677">EOMONTH(FN213, 1)</f>
        <v>50801</v>
      </c>
    </row>
    <row r="214" spans="2:171" x14ac:dyDescent="0.3">
      <c r="B214" s="7" t="s">
        <v>230</v>
      </c>
      <c r="D214" s="175">
        <f>SUM(F214:FO214)</f>
        <v>1.0000000000000013</v>
      </c>
      <c r="F214" s="56"/>
      <c r="G214" s="56"/>
      <c r="H214" s="56">
        <v>0.4</v>
      </c>
      <c r="I214" s="56">
        <f>(1-$H$214)/('Assumptions&amp;Data'!$D$11*12-3)</f>
        <v>1.0526315789473684E-2</v>
      </c>
      <c r="J214" s="56">
        <f>(1-$H$214)/('Assumptions&amp;Data'!$D$11*12-3)</f>
        <v>1.0526315789473684E-2</v>
      </c>
      <c r="K214" s="56">
        <f>(1-$H$214)/('Assumptions&amp;Data'!$D$11*12-3)</f>
        <v>1.0526315789473684E-2</v>
      </c>
      <c r="L214" s="56">
        <f>(1-$H$214)/('Assumptions&amp;Data'!$D$11*12-3)</f>
        <v>1.0526315789473684E-2</v>
      </c>
      <c r="M214" s="56">
        <f>(1-$H$214)/('Assumptions&amp;Data'!$D$11*12-3)</f>
        <v>1.0526315789473684E-2</v>
      </c>
      <c r="N214" s="56">
        <f>(1-$H$214)/('Assumptions&amp;Data'!$D$11*12-3)</f>
        <v>1.0526315789473684E-2</v>
      </c>
      <c r="O214" s="56">
        <f>(1-$H$214)/('Assumptions&amp;Data'!$D$11*12-3)</f>
        <v>1.0526315789473684E-2</v>
      </c>
      <c r="P214" s="56">
        <f>(1-$H$214)/('Assumptions&amp;Data'!$D$11*12-3)</f>
        <v>1.0526315789473684E-2</v>
      </c>
      <c r="Q214" s="56">
        <f>(1-$H$214)/('Assumptions&amp;Data'!$D$11*12-3)</f>
        <v>1.0526315789473684E-2</v>
      </c>
      <c r="R214" s="56">
        <f>(1-$H$214)/('Assumptions&amp;Data'!$D$11*12-3)</f>
        <v>1.0526315789473684E-2</v>
      </c>
      <c r="S214" s="56">
        <f>(1-$H$214)/('Assumptions&amp;Data'!$D$11*12-3)</f>
        <v>1.0526315789473684E-2</v>
      </c>
      <c r="T214" s="56">
        <f>(1-$H$214)/('Assumptions&amp;Data'!$D$11*12-3)</f>
        <v>1.0526315789473684E-2</v>
      </c>
      <c r="U214" s="56">
        <f>(1-$H$214)/('Assumptions&amp;Data'!$D$11*12-3)</f>
        <v>1.0526315789473684E-2</v>
      </c>
      <c r="V214" s="56">
        <f>(1-$H$214)/('Assumptions&amp;Data'!$D$11*12-3)</f>
        <v>1.0526315789473684E-2</v>
      </c>
      <c r="W214" s="56">
        <f>(1-$H$214)/('Assumptions&amp;Data'!$D$11*12-3)</f>
        <v>1.0526315789473684E-2</v>
      </c>
      <c r="X214" s="56">
        <f>(1-$H$214)/('Assumptions&amp;Data'!$D$11*12-3)</f>
        <v>1.0526315789473684E-2</v>
      </c>
      <c r="Y214" s="56">
        <f>(1-$H$214)/('Assumptions&amp;Data'!$D$11*12-3)</f>
        <v>1.0526315789473684E-2</v>
      </c>
      <c r="Z214" s="56">
        <f>(1-$H$214)/('Assumptions&amp;Data'!$D$11*12-3)</f>
        <v>1.0526315789473684E-2</v>
      </c>
      <c r="AA214" s="56">
        <f>(1-$H$214)/('Assumptions&amp;Data'!$D$11*12-3)</f>
        <v>1.0526315789473684E-2</v>
      </c>
      <c r="AB214" s="56">
        <f>(1-$H$214)/('Assumptions&amp;Data'!$D$11*12-3)</f>
        <v>1.0526315789473684E-2</v>
      </c>
      <c r="AC214" s="56">
        <f>(1-$H$214)/('Assumptions&amp;Data'!$D$11*12-3)</f>
        <v>1.0526315789473684E-2</v>
      </c>
      <c r="AD214" s="56">
        <f>(1-$H$214)/('Assumptions&amp;Data'!$D$11*12-3)</f>
        <v>1.0526315789473684E-2</v>
      </c>
      <c r="AE214" s="56">
        <f>(1-$H$214)/('Assumptions&amp;Data'!$D$11*12-3)</f>
        <v>1.0526315789473684E-2</v>
      </c>
      <c r="AF214" s="56">
        <f>(1-$H$214)/('Assumptions&amp;Data'!$D$11*12-3)</f>
        <v>1.0526315789473684E-2</v>
      </c>
      <c r="AG214" s="56">
        <f>(1-$H$214)/('Assumptions&amp;Data'!$D$11*12-3)</f>
        <v>1.0526315789473684E-2</v>
      </c>
      <c r="AH214" s="56">
        <f>(1-$H$214)/('Assumptions&amp;Data'!$D$11*12-3)</f>
        <v>1.0526315789473684E-2</v>
      </c>
      <c r="AI214" s="56">
        <f>(1-$H$214)/('Assumptions&amp;Data'!$D$11*12-3)</f>
        <v>1.0526315789473684E-2</v>
      </c>
      <c r="AJ214" s="56">
        <f>(1-$H$214)/('Assumptions&amp;Data'!$D$11*12-3)</f>
        <v>1.0526315789473684E-2</v>
      </c>
      <c r="AK214" s="56">
        <f>(1-$H$214)/('Assumptions&amp;Data'!$D$11*12-3)</f>
        <v>1.0526315789473684E-2</v>
      </c>
      <c r="AL214" s="56">
        <f>(1-$H$214)/('Assumptions&amp;Data'!$D$11*12-3)</f>
        <v>1.0526315789473684E-2</v>
      </c>
      <c r="AM214" s="56">
        <f>(1-$H$214)/('Assumptions&amp;Data'!$D$11*12-3)</f>
        <v>1.0526315789473684E-2</v>
      </c>
      <c r="AN214" s="56">
        <f>(1-$H$214)/('Assumptions&amp;Data'!$D$11*12-3)</f>
        <v>1.0526315789473684E-2</v>
      </c>
      <c r="AO214" s="56">
        <f>(1-$H$214)/('Assumptions&amp;Data'!$D$11*12-3)</f>
        <v>1.0526315789473684E-2</v>
      </c>
      <c r="AP214" s="56">
        <f>(1-$H$214)/('Assumptions&amp;Data'!$D$11*12-3)</f>
        <v>1.0526315789473684E-2</v>
      </c>
      <c r="AQ214" s="56">
        <f>(1-$H$214)/('Assumptions&amp;Data'!$D$11*12-3)</f>
        <v>1.0526315789473684E-2</v>
      </c>
      <c r="AR214" s="56">
        <f>(1-$H$214)/('Assumptions&amp;Data'!$D$11*12-3)</f>
        <v>1.0526315789473684E-2</v>
      </c>
      <c r="AS214" s="56">
        <f>(1-$H$214)/('Assumptions&amp;Data'!$D$11*12-3)</f>
        <v>1.0526315789473684E-2</v>
      </c>
      <c r="AT214" s="56">
        <f>(1-$H$214)/('Assumptions&amp;Data'!$D$11*12-3)</f>
        <v>1.0526315789473684E-2</v>
      </c>
      <c r="AU214" s="56">
        <f>(1-$H$214)/('Assumptions&amp;Data'!$D$11*12-3)</f>
        <v>1.0526315789473684E-2</v>
      </c>
      <c r="AV214" s="56">
        <f>(1-$H$214)/('Assumptions&amp;Data'!$D$11*12-3)</f>
        <v>1.0526315789473684E-2</v>
      </c>
      <c r="AW214" s="56">
        <f>(1-$H$214)/('Assumptions&amp;Data'!$D$11*12-3)</f>
        <v>1.0526315789473684E-2</v>
      </c>
      <c r="AX214" s="56">
        <f>(1-$H$214)/('Assumptions&amp;Data'!$D$11*12-3)</f>
        <v>1.0526315789473684E-2</v>
      </c>
      <c r="AY214" s="56">
        <f>(1-$H$214)/('Assumptions&amp;Data'!$D$11*12-3)</f>
        <v>1.0526315789473684E-2</v>
      </c>
      <c r="AZ214" s="56">
        <f>(1-$H$214)/('Assumptions&amp;Data'!$D$11*12-3)</f>
        <v>1.0526315789473684E-2</v>
      </c>
      <c r="BA214" s="56">
        <f>(1-$H$214)/('Assumptions&amp;Data'!$D$11*12-3)</f>
        <v>1.0526315789473684E-2</v>
      </c>
      <c r="BB214" s="56">
        <f>(1-$H$214)/('Assumptions&amp;Data'!$D$11*12-3)</f>
        <v>1.0526315789473684E-2</v>
      </c>
      <c r="BC214" s="56">
        <f>(1-$H$214)/('Assumptions&amp;Data'!$D$11*12-3)</f>
        <v>1.0526315789473684E-2</v>
      </c>
      <c r="BD214" s="56">
        <f>(1-$H$214)/('Assumptions&amp;Data'!$D$11*12-3)</f>
        <v>1.0526315789473684E-2</v>
      </c>
      <c r="BE214" s="56">
        <f>(1-$H$214)/('Assumptions&amp;Data'!$D$11*12-3)</f>
        <v>1.0526315789473684E-2</v>
      </c>
      <c r="BF214" s="56">
        <f>(1-$H$214)/('Assumptions&amp;Data'!$D$11*12-3)</f>
        <v>1.0526315789473684E-2</v>
      </c>
      <c r="BG214" s="56">
        <f>(1-$H$214)/('Assumptions&amp;Data'!$D$11*12-3)</f>
        <v>1.0526315789473684E-2</v>
      </c>
      <c r="BH214" s="56">
        <f>(1-$H$214)/('Assumptions&amp;Data'!$D$11*12-3)</f>
        <v>1.0526315789473684E-2</v>
      </c>
      <c r="BI214" s="56">
        <f>(1-$H$214)/('Assumptions&amp;Data'!$D$11*12-3)</f>
        <v>1.0526315789473684E-2</v>
      </c>
      <c r="BJ214" s="56">
        <f>(1-$H$214)/('Assumptions&amp;Data'!$D$11*12-3)</f>
        <v>1.0526315789473684E-2</v>
      </c>
      <c r="BK214" s="56">
        <f>(1-$H$214)/('Assumptions&amp;Data'!$D$11*12-3)</f>
        <v>1.0526315789473684E-2</v>
      </c>
      <c r="BL214" s="56">
        <f>(1-$H$214)/('Assumptions&amp;Data'!$D$11*12-3)</f>
        <v>1.0526315789473684E-2</v>
      </c>
      <c r="BM214" s="56">
        <f>(1-$H$214)/('Assumptions&amp;Data'!$D$11*12-3)</f>
        <v>1.0526315789473684E-2</v>
      </c>
      <c r="BN214" s="56"/>
      <c r="BO214" s="56"/>
      <c r="BP214" s="56"/>
      <c r="BQ214" s="56"/>
      <c r="BR214" s="56"/>
      <c r="BS214" s="56"/>
      <c r="BT214" s="56"/>
      <c r="BU214" s="56"/>
      <c r="BV214" s="56"/>
      <c r="BW214" s="56"/>
      <c r="BX214" s="56"/>
      <c r="BY214" s="56"/>
      <c r="BZ214" s="56"/>
      <c r="CA214" s="56"/>
      <c r="CB214" s="56"/>
      <c r="CC214" s="56"/>
      <c r="CD214" s="56"/>
      <c r="CE214" s="56"/>
      <c r="CF214" s="56"/>
      <c r="CG214" s="56"/>
      <c r="CH214" s="56"/>
      <c r="CI214" s="56"/>
      <c r="CJ214" s="56"/>
      <c r="CK214" s="56"/>
      <c r="CL214" s="56"/>
      <c r="CM214" s="56"/>
      <c r="CN214" s="56"/>
      <c r="CO214" s="56"/>
      <c r="CP214" s="56"/>
      <c r="CQ214" s="56"/>
      <c r="CR214" s="56"/>
      <c r="CS214" s="56"/>
      <c r="CT214" s="56"/>
      <c r="CU214" s="56"/>
      <c r="CV214" s="56"/>
      <c r="CW214" s="56"/>
      <c r="CX214" s="56"/>
      <c r="CY214" s="56"/>
      <c r="CZ214" s="56"/>
      <c r="DA214" s="56"/>
      <c r="DB214" s="56"/>
      <c r="DC214" s="56"/>
      <c r="DD214" s="56"/>
      <c r="DE214" s="56"/>
      <c r="DF214" s="56"/>
      <c r="DG214" s="56"/>
      <c r="DH214" s="56"/>
      <c r="DI214" s="56"/>
      <c r="DJ214" s="56"/>
      <c r="DK214" s="56"/>
      <c r="DL214" s="56"/>
      <c r="DM214" s="56"/>
      <c r="DN214" s="56"/>
      <c r="DO214" s="56"/>
      <c r="DP214" s="56"/>
      <c r="DQ214" s="56"/>
      <c r="DR214" s="56"/>
      <c r="DS214" s="56"/>
      <c r="DT214" s="56"/>
      <c r="DU214" s="56"/>
      <c r="DV214" s="56"/>
      <c r="DW214" s="56"/>
      <c r="DX214" s="56"/>
      <c r="DY214" s="56"/>
      <c r="DZ214" s="56"/>
      <c r="EA214" s="56"/>
      <c r="EB214" s="56"/>
      <c r="EC214" s="56"/>
      <c r="ED214" s="56"/>
      <c r="EE214" s="56"/>
      <c r="EF214" s="56"/>
      <c r="EG214" s="56"/>
      <c r="EH214" s="56"/>
      <c r="EI214" s="56"/>
      <c r="EJ214" s="56"/>
      <c r="EK214" s="56"/>
      <c r="EL214" s="56"/>
      <c r="EM214" s="56"/>
      <c r="EN214" s="56"/>
      <c r="EO214" s="56"/>
      <c r="EP214" s="56"/>
      <c r="EQ214" s="56"/>
      <c r="ER214" s="56"/>
      <c r="ES214" s="56"/>
      <c r="ET214" s="56"/>
      <c r="EU214" s="56"/>
      <c r="EV214" s="56"/>
      <c r="EW214" s="56"/>
      <c r="EX214" s="56"/>
      <c r="EY214" s="56"/>
      <c r="EZ214" s="56"/>
      <c r="FA214" s="56"/>
      <c r="FB214" s="56"/>
      <c r="FC214" s="56"/>
      <c r="FD214" s="56"/>
      <c r="FE214" s="56"/>
      <c r="FF214" s="56"/>
      <c r="FG214" s="56"/>
      <c r="FH214" s="56"/>
      <c r="FI214" s="56"/>
      <c r="FJ214" s="56"/>
      <c r="FK214" s="56"/>
      <c r="FL214" s="56"/>
      <c r="FM214" s="56"/>
      <c r="FN214" s="56"/>
      <c r="FO214" s="56"/>
    </row>
    <row r="216" spans="2:171" x14ac:dyDescent="0.3">
      <c r="B216" s="57" t="s">
        <v>211</v>
      </c>
      <c r="C216" s="41"/>
      <c r="D216" s="41"/>
      <c r="E216" s="41"/>
      <c r="F216" s="176">
        <f>F1</f>
        <v>45748</v>
      </c>
      <c r="G216" s="176">
        <f>EOMONTH(F216, 1)</f>
        <v>45808</v>
      </c>
      <c r="H216" s="176">
        <f t="shared" ref="H216" si="678">EOMONTH(G216, 1)</f>
        <v>45838</v>
      </c>
      <c r="I216" s="176">
        <f t="shared" ref="I216" si="679">EOMONTH(H216, 1)</f>
        <v>45869</v>
      </c>
      <c r="J216" s="176">
        <f t="shared" ref="J216" si="680">EOMONTH(I216, 1)</f>
        <v>45900</v>
      </c>
      <c r="K216" s="176">
        <f t="shared" ref="K216" si="681">EOMONTH(J216, 1)</f>
        <v>45930</v>
      </c>
      <c r="L216" s="176">
        <f t="shared" ref="L216" si="682">EOMONTH(K216, 1)</f>
        <v>45961</v>
      </c>
      <c r="M216" s="176">
        <f t="shared" ref="M216" si="683">EOMONTH(L216, 1)</f>
        <v>45991</v>
      </c>
      <c r="N216" s="176">
        <f t="shared" ref="N216" si="684">EOMONTH(M216, 1)</f>
        <v>46022</v>
      </c>
      <c r="O216" s="176">
        <f t="shared" ref="O216" si="685">EOMONTH(N216, 1)</f>
        <v>46053</v>
      </c>
      <c r="P216" s="176">
        <f t="shared" ref="P216" si="686">EOMONTH(O216, 1)</f>
        <v>46081</v>
      </c>
      <c r="Q216" s="176">
        <f t="shared" ref="Q216" si="687">EOMONTH(P216, 1)</f>
        <v>46112</v>
      </c>
      <c r="R216" s="176">
        <f t="shared" ref="R216" si="688">EOMONTH(Q216, 1)</f>
        <v>46142</v>
      </c>
      <c r="S216" s="176">
        <f t="shared" ref="S216" si="689">EOMONTH(R216, 1)</f>
        <v>46173</v>
      </c>
      <c r="T216" s="176">
        <f t="shared" ref="T216" si="690">EOMONTH(S216, 1)</f>
        <v>46203</v>
      </c>
      <c r="U216" s="176">
        <f t="shared" ref="U216" si="691">EOMONTH(T216, 1)</f>
        <v>46234</v>
      </c>
      <c r="V216" s="176">
        <f t="shared" ref="V216" si="692">EOMONTH(U216, 1)</f>
        <v>46265</v>
      </c>
      <c r="W216" s="176">
        <f t="shared" ref="W216" si="693">EOMONTH(V216, 1)</f>
        <v>46295</v>
      </c>
      <c r="X216" s="176">
        <f t="shared" ref="X216" si="694">EOMONTH(W216, 1)</f>
        <v>46326</v>
      </c>
      <c r="Y216" s="176">
        <f t="shared" ref="Y216" si="695">EOMONTH(X216, 1)</f>
        <v>46356</v>
      </c>
      <c r="Z216" s="176">
        <f t="shared" ref="Z216" si="696">EOMONTH(Y216, 1)</f>
        <v>46387</v>
      </c>
      <c r="AA216" s="176">
        <f t="shared" ref="AA216" si="697">EOMONTH(Z216, 1)</f>
        <v>46418</v>
      </c>
      <c r="AB216" s="176">
        <f t="shared" ref="AB216" si="698">EOMONTH(AA216, 1)</f>
        <v>46446</v>
      </c>
      <c r="AC216" s="176">
        <f t="shared" ref="AC216" si="699">EOMONTH(AB216, 1)</f>
        <v>46477</v>
      </c>
      <c r="AD216" s="176">
        <f t="shared" ref="AD216" si="700">EOMONTH(AC216, 1)</f>
        <v>46507</v>
      </c>
      <c r="AE216" s="176">
        <f t="shared" ref="AE216" si="701">EOMONTH(AD216, 1)</f>
        <v>46538</v>
      </c>
      <c r="AF216" s="176">
        <f t="shared" ref="AF216" si="702">EOMONTH(AE216, 1)</f>
        <v>46568</v>
      </c>
      <c r="AG216" s="176">
        <f t="shared" ref="AG216" si="703">EOMONTH(AF216, 1)</f>
        <v>46599</v>
      </c>
      <c r="AH216" s="176">
        <f t="shared" ref="AH216" si="704">EOMONTH(AG216, 1)</f>
        <v>46630</v>
      </c>
      <c r="AI216" s="176">
        <f t="shared" ref="AI216" si="705">EOMONTH(AH216, 1)</f>
        <v>46660</v>
      </c>
      <c r="AJ216" s="176">
        <f t="shared" ref="AJ216" si="706">EOMONTH(AI216, 1)</f>
        <v>46691</v>
      </c>
      <c r="AK216" s="176">
        <f t="shared" ref="AK216" si="707">EOMONTH(AJ216, 1)</f>
        <v>46721</v>
      </c>
      <c r="AL216" s="176">
        <f t="shared" ref="AL216" si="708">EOMONTH(AK216, 1)</f>
        <v>46752</v>
      </c>
      <c r="AM216" s="176">
        <f t="shared" ref="AM216" si="709">EOMONTH(AL216, 1)</f>
        <v>46783</v>
      </c>
      <c r="AN216" s="176">
        <f t="shared" ref="AN216" si="710">EOMONTH(AM216, 1)</f>
        <v>46812</v>
      </c>
      <c r="AO216" s="176">
        <f t="shared" ref="AO216" si="711">EOMONTH(AN216, 1)</f>
        <v>46843</v>
      </c>
      <c r="AP216" s="176">
        <f t="shared" ref="AP216" si="712">EOMONTH(AO216, 1)</f>
        <v>46873</v>
      </c>
      <c r="AQ216" s="176">
        <f t="shared" ref="AQ216" si="713">EOMONTH(AP216, 1)</f>
        <v>46904</v>
      </c>
      <c r="AR216" s="176">
        <f t="shared" ref="AR216" si="714">EOMONTH(AQ216, 1)</f>
        <v>46934</v>
      </c>
      <c r="AS216" s="176">
        <f t="shared" ref="AS216" si="715">EOMONTH(AR216, 1)</f>
        <v>46965</v>
      </c>
      <c r="AT216" s="176">
        <f t="shared" ref="AT216" si="716">EOMONTH(AS216, 1)</f>
        <v>46996</v>
      </c>
      <c r="AU216" s="176">
        <f t="shared" ref="AU216" si="717">EOMONTH(AT216, 1)</f>
        <v>47026</v>
      </c>
      <c r="AV216" s="176">
        <f t="shared" ref="AV216" si="718">EOMONTH(AU216, 1)</f>
        <v>47057</v>
      </c>
      <c r="AW216" s="176">
        <f t="shared" ref="AW216" si="719">EOMONTH(AV216, 1)</f>
        <v>47087</v>
      </c>
      <c r="AX216" s="176">
        <f t="shared" ref="AX216" si="720">EOMONTH(AW216, 1)</f>
        <v>47118</v>
      </c>
      <c r="AY216" s="176">
        <f t="shared" ref="AY216" si="721">EOMONTH(AX216, 1)</f>
        <v>47149</v>
      </c>
      <c r="AZ216" s="176">
        <f t="shared" ref="AZ216" si="722">EOMONTH(AY216, 1)</f>
        <v>47177</v>
      </c>
      <c r="BA216" s="176">
        <f t="shared" ref="BA216" si="723">EOMONTH(AZ216, 1)</f>
        <v>47208</v>
      </c>
      <c r="BB216" s="176">
        <f t="shared" ref="BB216" si="724">EOMONTH(BA216, 1)</f>
        <v>47238</v>
      </c>
      <c r="BC216" s="176">
        <f t="shared" ref="BC216" si="725">EOMONTH(BB216, 1)</f>
        <v>47269</v>
      </c>
      <c r="BD216" s="176">
        <f t="shared" ref="BD216" si="726">EOMONTH(BC216, 1)</f>
        <v>47299</v>
      </c>
      <c r="BE216" s="176">
        <f t="shared" ref="BE216" si="727">EOMONTH(BD216, 1)</f>
        <v>47330</v>
      </c>
      <c r="BF216" s="176">
        <f t="shared" ref="BF216" si="728">EOMONTH(BE216, 1)</f>
        <v>47361</v>
      </c>
      <c r="BG216" s="176">
        <f t="shared" ref="BG216" si="729">EOMONTH(BF216, 1)</f>
        <v>47391</v>
      </c>
      <c r="BH216" s="176">
        <f t="shared" ref="BH216" si="730">EOMONTH(BG216, 1)</f>
        <v>47422</v>
      </c>
      <c r="BI216" s="176">
        <f t="shared" ref="BI216" si="731">EOMONTH(BH216, 1)</f>
        <v>47452</v>
      </c>
      <c r="BJ216" s="176">
        <f t="shared" ref="BJ216" si="732">EOMONTH(BI216, 1)</f>
        <v>47483</v>
      </c>
      <c r="BK216" s="176">
        <f t="shared" ref="BK216" si="733">EOMONTH(BJ216, 1)</f>
        <v>47514</v>
      </c>
      <c r="BL216" s="176">
        <f t="shared" ref="BL216" si="734">EOMONTH(BK216, 1)</f>
        <v>47542</v>
      </c>
      <c r="BM216" s="176">
        <f t="shared" ref="BM216" si="735">EOMONTH(BL216, 1)</f>
        <v>47573</v>
      </c>
      <c r="BN216" s="176">
        <f t="shared" ref="BN216" si="736">EOMONTH(BM216, 1)</f>
        <v>47603</v>
      </c>
      <c r="BO216" s="176">
        <f t="shared" ref="BO216" si="737">EOMONTH(BN216, 1)</f>
        <v>47634</v>
      </c>
      <c r="BP216" s="176">
        <f t="shared" ref="BP216" si="738">EOMONTH(BO216, 1)</f>
        <v>47664</v>
      </c>
      <c r="BQ216" s="176">
        <f t="shared" ref="BQ216" si="739">EOMONTH(BP216, 1)</f>
        <v>47695</v>
      </c>
      <c r="BR216" s="176">
        <f t="shared" ref="BR216" si="740">EOMONTH(BQ216, 1)</f>
        <v>47726</v>
      </c>
      <c r="BS216" s="176">
        <f t="shared" ref="BS216" si="741">EOMONTH(BR216, 1)</f>
        <v>47756</v>
      </c>
      <c r="BT216" s="176">
        <f t="shared" ref="BT216" si="742">EOMONTH(BS216, 1)</f>
        <v>47787</v>
      </c>
      <c r="BU216" s="176">
        <f t="shared" ref="BU216" si="743">EOMONTH(BT216, 1)</f>
        <v>47817</v>
      </c>
      <c r="BV216" s="176">
        <f t="shared" ref="BV216" si="744">EOMONTH(BU216, 1)</f>
        <v>47848</v>
      </c>
      <c r="BW216" s="176">
        <f t="shared" ref="BW216" si="745">EOMONTH(BV216, 1)</f>
        <v>47879</v>
      </c>
      <c r="BX216" s="176">
        <f t="shared" ref="BX216" si="746">EOMONTH(BW216, 1)</f>
        <v>47907</v>
      </c>
      <c r="BY216" s="176">
        <f t="shared" ref="BY216" si="747">EOMONTH(BX216, 1)</f>
        <v>47938</v>
      </c>
      <c r="BZ216" s="176">
        <f t="shared" ref="BZ216" si="748">EOMONTH(BY216, 1)</f>
        <v>47968</v>
      </c>
      <c r="CA216" s="176">
        <f t="shared" ref="CA216" si="749">EOMONTH(BZ216, 1)</f>
        <v>47999</v>
      </c>
      <c r="CB216" s="176">
        <f t="shared" ref="CB216" si="750">EOMONTH(CA216, 1)</f>
        <v>48029</v>
      </c>
      <c r="CC216" s="176">
        <f t="shared" ref="CC216" si="751">EOMONTH(CB216, 1)</f>
        <v>48060</v>
      </c>
      <c r="CD216" s="176">
        <f t="shared" ref="CD216" si="752">EOMONTH(CC216, 1)</f>
        <v>48091</v>
      </c>
      <c r="CE216" s="176">
        <f t="shared" ref="CE216" si="753">EOMONTH(CD216, 1)</f>
        <v>48121</v>
      </c>
      <c r="CF216" s="176">
        <f t="shared" ref="CF216" si="754">EOMONTH(CE216, 1)</f>
        <v>48152</v>
      </c>
      <c r="CG216" s="176">
        <f t="shared" ref="CG216" si="755">EOMONTH(CF216, 1)</f>
        <v>48182</v>
      </c>
      <c r="CH216" s="176">
        <f t="shared" ref="CH216" si="756">EOMONTH(CG216, 1)</f>
        <v>48213</v>
      </c>
      <c r="CI216" s="176">
        <f t="shared" ref="CI216" si="757">EOMONTH(CH216, 1)</f>
        <v>48244</v>
      </c>
      <c r="CJ216" s="176">
        <f t="shared" ref="CJ216" si="758">EOMONTH(CI216, 1)</f>
        <v>48273</v>
      </c>
      <c r="CK216" s="176">
        <f t="shared" ref="CK216" si="759">EOMONTH(CJ216, 1)</f>
        <v>48304</v>
      </c>
      <c r="CL216" s="176">
        <f t="shared" ref="CL216" si="760">EOMONTH(CK216, 1)</f>
        <v>48334</v>
      </c>
      <c r="CM216" s="176">
        <f t="shared" ref="CM216" si="761">EOMONTH(CL216, 1)</f>
        <v>48365</v>
      </c>
      <c r="CN216" s="176">
        <f t="shared" ref="CN216" si="762">EOMONTH(CM216, 1)</f>
        <v>48395</v>
      </c>
      <c r="CO216" s="176">
        <f t="shared" ref="CO216" si="763">EOMONTH(CN216, 1)</f>
        <v>48426</v>
      </c>
      <c r="CP216" s="176">
        <f t="shared" ref="CP216" si="764">EOMONTH(CO216, 1)</f>
        <v>48457</v>
      </c>
      <c r="CQ216" s="176">
        <f t="shared" ref="CQ216" si="765">EOMONTH(CP216, 1)</f>
        <v>48487</v>
      </c>
      <c r="CR216" s="176">
        <f t="shared" ref="CR216" si="766">EOMONTH(CQ216, 1)</f>
        <v>48518</v>
      </c>
      <c r="CS216" s="176">
        <f t="shared" ref="CS216" si="767">EOMONTH(CR216, 1)</f>
        <v>48548</v>
      </c>
      <c r="CT216" s="176">
        <f t="shared" ref="CT216" si="768">EOMONTH(CS216, 1)</f>
        <v>48579</v>
      </c>
      <c r="CU216" s="176">
        <f t="shared" ref="CU216" si="769">EOMONTH(CT216, 1)</f>
        <v>48610</v>
      </c>
      <c r="CV216" s="176">
        <f t="shared" ref="CV216" si="770">EOMONTH(CU216, 1)</f>
        <v>48638</v>
      </c>
      <c r="CW216" s="176">
        <f t="shared" ref="CW216" si="771">EOMONTH(CV216, 1)</f>
        <v>48669</v>
      </c>
      <c r="CX216" s="176">
        <f t="shared" ref="CX216" si="772">EOMONTH(CW216, 1)</f>
        <v>48699</v>
      </c>
      <c r="CY216" s="176">
        <f t="shared" ref="CY216" si="773">EOMONTH(CX216, 1)</f>
        <v>48730</v>
      </c>
      <c r="CZ216" s="176">
        <f t="shared" ref="CZ216" si="774">EOMONTH(CY216, 1)</f>
        <v>48760</v>
      </c>
      <c r="DA216" s="176">
        <f t="shared" ref="DA216" si="775">EOMONTH(CZ216, 1)</f>
        <v>48791</v>
      </c>
      <c r="DB216" s="176">
        <f t="shared" ref="DB216" si="776">EOMONTH(DA216, 1)</f>
        <v>48822</v>
      </c>
      <c r="DC216" s="176">
        <f t="shared" ref="DC216" si="777">EOMONTH(DB216, 1)</f>
        <v>48852</v>
      </c>
      <c r="DD216" s="176">
        <f t="shared" ref="DD216" si="778">EOMONTH(DC216, 1)</f>
        <v>48883</v>
      </c>
      <c r="DE216" s="176">
        <f t="shared" ref="DE216" si="779">EOMONTH(DD216, 1)</f>
        <v>48913</v>
      </c>
      <c r="DF216" s="176">
        <f t="shared" ref="DF216" si="780">EOMONTH(DE216, 1)</f>
        <v>48944</v>
      </c>
      <c r="DG216" s="176">
        <f t="shared" ref="DG216" si="781">EOMONTH(DF216, 1)</f>
        <v>48975</v>
      </c>
      <c r="DH216" s="176">
        <f t="shared" ref="DH216" si="782">EOMONTH(DG216, 1)</f>
        <v>49003</v>
      </c>
      <c r="DI216" s="176">
        <f t="shared" ref="DI216" si="783">EOMONTH(DH216, 1)</f>
        <v>49034</v>
      </c>
      <c r="DJ216" s="176">
        <f t="shared" ref="DJ216" si="784">EOMONTH(DI216, 1)</f>
        <v>49064</v>
      </c>
      <c r="DK216" s="176">
        <f t="shared" ref="DK216" si="785">EOMONTH(DJ216, 1)</f>
        <v>49095</v>
      </c>
      <c r="DL216" s="176">
        <f t="shared" ref="DL216" si="786">EOMONTH(DK216, 1)</f>
        <v>49125</v>
      </c>
      <c r="DM216" s="176">
        <f t="shared" ref="DM216" si="787">EOMONTH(DL216, 1)</f>
        <v>49156</v>
      </c>
      <c r="DN216" s="176">
        <f t="shared" ref="DN216" si="788">EOMONTH(DM216, 1)</f>
        <v>49187</v>
      </c>
      <c r="DO216" s="176">
        <f t="shared" ref="DO216" si="789">EOMONTH(DN216, 1)</f>
        <v>49217</v>
      </c>
      <c r="DP216" s="176">
        <f t="shared" ref="DP216" si="790">EOMONTH(DO216, 1)</f>
        <v>49248</v>
      </c>
      <c r="DQ216" s="176">
        <f t="shared" ref="DQ216" si="791">EOMONTH(DP216, 1)</f>
        <v>49278</v>
      </c>
      <c r="DR216" s="176">
        <f t="shared" ref="DR216" si="792">EOMONTH(DQ216, 1)</f>
        <v>49309</v>
      </c>
      <c r="DS216" s="176">
        <f t="shared" ref="DS216" si="793">EOMONTH(DR216, 1)</f>
        <v>49340</v>
      </c>
      <c r="DT216" s="176">
        <f t="shared" ref="DT216" si="794">EOMONTH(DS216, 1)</f>
        <v>49368</v>
      </c>
      <c r="DU216" s="176">
        <f t="shared" ref="DU216" si="795">EOMONTH(DT216, 1)</f>
        <v>49399</v>
      </c>
      <c r="DV216" s="176">
        <f t="shared" ref="DV216" si="796">EOMONTH(DU216, 1)</f>
        <v>49429</v>
      </c>
      <c r="DW216" s="176">
        <f t="shared" ref="DW216" si="797">EOMONTH(DV216, 1)</f>
        <v>49460</v>
      </c>
      <c r="DX216" s="176">
        <f t="shared" ref="DX216" si="798">EOMONTH(DW216, 1)</f>
        <v>49490</v>
      </c>
      <c r="DY216" s="176">
        <f t="shared" ref="DY216" si="799">EOMONTH(DX216, 1)</f>
        <v>49521</v>
      </c>
      <c r="DZ216" s="176">
        <f t="shared" ref="DZ216" si="800">EOMONTH(DY216, 1)</f>
        <v>49552</v>
      </c>
      <c r="EA216" s="176">
        <f t="shared" ref="EA216" si="801">EOMONTH(DZ216, 1)</f>
        <v>49582</v>
      </c>
      <c r="EB216" s="176">
        <f t="shared" ref="EB216" si="802">EOMONTH(EA216, 1)</f>
        <v>49613</v>
      </c>
      <c r="EC216" s="176">
        <f t="shared" ref="EC216" si="803">EOMONTH(EB216, 1)</f>
        <v>49643</v>
      </c>
      <c r="ED216" s="176">
        <f t="shared" ref="ED216" si="804">EOMONTH(EC216, 1)</f>
        <v>49674</v>
      </c>
      <c r="EE216" s="176">
        <f t="shared" ref="EE216" si="805">EOMONTH(ED216, 1)</f>
        <v>49705</v>
      </c>
      <c r="EF216" s="176">
        <f t="shared" ref="EF216" si="806">EOMONTH(EE216, 1)</f>
        <v>49734</v>
      </c>
      <c r="EG216" s="176">
        <f t="shared" ref="EG216" si="807">EOMONTH(EF216, 1)</f>
        <v>49765</v>
      </c>
      <c r="EH216" s="176">
        <f t="shared" ref="EH216" si="808">EOMONTH(EG216, 1)</f>
        <v>49795</v>
      </c>
      <c r="EI216" s="176">
        <f t="shared" ref="EI216" si="809">EOMONTH(EH216, 1)</f>
        <v>49826</v>
      </c>
      <c r="EJ216" s="176">
        <f t="shared" ref="EJ216" si="810">EOMONTH(EI216, 1)</f>
        <v>49856</v>
      </c>
      <c r="EK216" s="176">
        <f t="shared" ref="EK216" si="811">EOMONTH(EJ216, 1)</f>
        <v>49887</v>
      </c>
      <c r="EL216" s="176">
        <f t="shared" ref="EL216" si="812">EOMONTH(EK216, 1)</f>
        <v>49918</v>
      </c>
      <c r="EM216" s="176">
        <f t="shared" ref="EM216" si="813">EOMONTH(EL216, 1)</f>
        <v>49948</v>
      </c>
      <c r="EN216" s="176">
        <f t="shared" ref="EN216" si="814">EOMONTH(EM216, 1)</f>
        <v>49979</v>
      </c>
      <c r="EO216" s="176">
        <f t="shared" ref="EO216" si="815">EOMONTH(EN216, 1)</f>
        <v>50009</v>
      </c>
      <c r="EP216" s="176">
        <f t="shared" ref="EP216" si="816">EOMONTH(EO216, 1)</f>
        <v>50040</v>
      </c>
      <c r="EQ216" s="176">
        <f t="shared" ref="EQ216" si="817">EOMONTH(EP216, 1)</f>
        <v>50071</v>
      </c>
      <c r="ER216" s="176">
        <f t="shared" ref="ER216" si="818">EOMONTH(EQ216, 1)</f>
        <v>50099</v>
      </c>
      <c r="ES216" s="176">
        <f t="shared" ref="ES216" si="819">EOMONTH(ER216, 1)</f>
        <v>50130</v>
      </c>
      <c r="ET216" s="176">
        <f t="shared" ref="ET216" si="820">EOMONTH(ES216, 1)</f>
        <v>50160</v>
      </c>
      <c r="EU216" s="176">
        <f t="shared" ref="EU216" si="821">EOMONTH(ET216, 1)</f>
        <v>50191</v>
      </c>
      <c r="EV216" s="176">
        <f t="shared" ref="EV216" si="822">EOMONTH(EU216, 1)</f>
        <v>50221</v>
      </c>
      <c r="EW216" s="176">
        <f t="shared" ref="EW216" si="823">EOMONTH(EV216, 1)</f>
        <v>50252</v>
      </c>
      <c r="EX216" s="176">
        <f t="shared" ref="EX216" si="824">EOMONTH(EW216, 1)</f>
        <v>50283</v>
      </c>
      <c r="EY216" s="176">
        <f t="shared" ref="EY216" si="825">EOMONTH(EX216, 1)</f>
        <v>50313</v>
      </c>
      <c r="EZ216" s="176">
        <f t="shared" ref="EZ216" si="826">EOMONTH(EY216, 1)</f>
        <v>50344</v>
      </c>
      <c r="FA216" s="176">
        <f t="shared" ref="FA216" si="827">EOMONTH(EZ216, 1)</f>
        <v>50374</v>
      </c>
      <c r="FB216" s="176">
        <f t="shared" ref="FB216" si="828">EOMONTH(FA216, 1)</f>
        <v>50405</v>
      </c>
      <c r="FC216" s="176">
        <f t="shared" ref="FC216" si="829">EOMONTH(FB216, 1)</f>
        <v>50436</v>
      </c>
      <c r="FD216" s="176">
        <f t="shared" ref="FD216" si="830">EOMONTH(FC216, 1)</f>
        <v>50464</v>
      </c>
      <c r="FE216" s="176">
        <f t="shared" ref="FE216" si="831">EOMONTH(FD216, 1)</f>
        <v>50495</v>
      </c>
      <c r="FF216" s="176">
        <f t="shared" ref="FF216" si="832">EOMONTH(FE216, 1)</f>
        <v>50525</v>
      </c>
      <c r="FG216" s="176">
        <f t="shared" ref="FG216" si="833">EOMONTH(FF216, 1)</f>
        <v>50556</v>
      </c>
      <c r="FH216" s="176">
        <f t="shared" ref="FH216" si="834">EOMONTH(FG216, 1)</f>
        <v>50586</v>
      </c>
      <c r="FI216" s="176">
        <f t="shared" ref="FI216" si="835">EOMONTH(FH216, 1)</f>
        <v>50617</v>
      </c>
      <c r="FJ216" s="176">
        <f t="shared" ref="FJ216" si="836">EOMONTH(FI216, 1)</f>
        <v>50648</v>
      </c>
      <c r="FK216" s="176">
        <f t="shared" ref="FK216" si="837">EOMONTH(FJ216, 1)</f>
        <v>50678</v>
      </c>
      <c r="FL216" s="176">
        <f t="shared" ref="FL216" si="838">EOMONTH(FK216, 1)</f>
        <v>50709</v>
      </c>
      <c r="FM216" s="176">
        <f t="shared" ref="FM216" si="839">EOMONTH(FL216, 1)</f>
        <v>50739</v>
      </c>
      <c r="FN216" s="176">
        <f t="shared" ref="FN216" si="840">EOMONTH(FM216, 1)</f>
        <v>50770</v>
      </c>
      <c r="FO216" s="176">
        <f t="shared" ref="FO216" si="841">EOMONTH(FN216, 1)</f>
        <v>50801</v>
      </c>
    </row>
    <row r="217" spans="2:171" x14ac:dyDescent="0.3">
      <c r="B217" s="7" t="s">
        <v>208</v>
      </c>
      <c r="D217" s="175">
        <f>SUM(F217:FO217)</f>
        <v>0.99999999999999845</v>
      </c>
      <c r="F217" s="56">
        <v>0</v>
      </c>
      <c r="G217" s="56">
        <v>0</v>
      </c>
      <c r="H217" s="56">
        <v>0</v>
      </c>
      <c r="I217" s="56">
        <v>0</v>
      </c>
      <c r="J217" s="56">
        <v>0</v>
      </c>
      <c r="K217" s="56">
        <v>0</v>
      </c>
      <c r="L217" s="56">
        <v>0.3</v>
      </c>
      <c r="M217" s="56">
        <f>(1-$L$217)/(60-5)</f>
        <v>1.2727272727272726E-2</v>
      </c>
      <c r="N217" s="56">
        <f t="shared" ref="N217:BO217" si="842">(1-$L$217)/(60-5)</f>
        <v>1.2727272727272726E-2</v>
      </c>
      <c r="O217" s="56">
        <f t="shared" si="842"/>
        <v>1.2727272727272726E-2</v>
      </c>
      <c r="P217" s="56">
        <f t="shared" si="842"/>
        <v>1.2727272727272726E-2</v>
      </c>
      <c r="Q217" s="56">
        <f t="shared" si="842"/>
        <v>1.2727272727272726E-2</v>
      </c>
      <c r="R217" s="56">
        <f t="shared" si="842"/>
        <v>1.2727272727272726E-2</v>
      </c>
      <c r="S217" s="56">
        <f t="shared" si="842"/>
        <v>1.2727272727272726E-2</v>
      </c>
      <c r="T217" s="56">
        <f t="shared" si="842"/>
        <v>1.2727272727272726E-2</v>
      </c>
      <c r="U217" s="56">
        <f t="shared" si="842"/>
        <v>1.2727272727272726E-2</v>
      </c>
      <c r="V217" s="56">
        <f t="shared" si="842"/>
        <v>1.2727272727272726E-2</v>
      </c>
      <c r="W217" s="56">
        <f t="shared" si="842"/>
        <v>1.2727272727272726E-2</v>
      </c>
      <c r="X217" s="56">
        <f t="shared" si="842"/>
        <v>1.2727272727272726E-2</v>
      </c>
      <c r="Y217" s="56">
        <f t="shared" si="842"/>
        <v>1.2727272727272726E-2</v>
      </c>
      <c r="Z217" s="56">
        <f t="shared" si="842"/>
        <v>1.2727272727272726E-2</v>
      </c>
      <c r="AA217" s="56">
        <f t="shared" si="842"/>
        <v>1.2727272727272726E-2</v>
      </c>
      <c r="AB217" s="56">
        <f t="shared" si="842"/>
        <v>1.2727272727272726E-2</v>
      </c>
      <c r="AC217" s="56">
        <f t="shared" si="842"/>
        <v>1.2727272727272726E-2</v>
      </c>
      <c r="AD217" s="56">
        <f t="shared" si="842"/>
        <v>1.2727272727272726E-2</v>
      </c>
      <c r="AE217" s="56">
        <f t="shared" si="842"/>
        <v>1.2727272727272726E-2</v>
      </c>
      <c r="AF217" s="56">
        <f t="shared" si="842"/>
        <v>1.2727272727272726E-2</v>
      </c>
      <c r="AG217" s="56">
        <f t="shared" si="842"/>
        <v>1.2727272727272726E-2</v>
      </c>
      <c r="AH217" s="56">
        <f t="shared" si="842"/>
        <v>1.2727272727272726E-2</v>
      </c>
      <c r="AI217" s="56">
        <f t="shared" si="842"/>
        <v>1.2727272727272726E-2</v>
      </c>
      <c r="AJ217" s="56">
        <f t="shared" si="842"/>
        <v>1.2727272727272726E-2</v>
      </c>
      <c r="AK217" s="56">
        <f t="shared" si="842"/>
        <v>1.2727272727272726E-2</v>
      </c>
      <c r="AL217" s="56">
        <f t="shared" si="842"/>
        <v>1.2727272727272726E-2</v>
      </c>
      <c r="AM217" s="56">
        <f t="shared" si="842"/>
        <v>1.2727272727272726E-2</v>
      </c>
      <c r="AN217" s="56">
        <f t="shared" si="842"/>
        <v>1.2727272727272726E-2</v>
      </c>
      <c r="AO217" s="56">
        <f t="shared" si="842"/>
        <v>1.2727272727272726E-2</v>
      </c>
      <c r="AP217" s="56">
        <f t="shared" si="842"/>
        <v>1.2727272727272726E-2</v>
      </c>
      <c r="AQ217" s="56">
        <f t="shared" si="842"/>
        <v>1.2727272727272726E-2</v>
      </c>
      <c r="AR217" s="56">
        <f t="shared" si="842"/>
        <v>1.2727272727272726E-2</v>
      </c>
      <c r="AS217" s="56">
        <f t="shared" si="842"/>
        <v>1.2727272727272726E-2</v>
      </c>
      <c r="AT217" s="56">
        <f t="shared" si="842"/>
        <v>1.2727272727272726E-2</v>
      </c>
      <c r="AU217" s="56">
        <f t="shared" si="842"/>
        <v>1.2727272727272726E-2</v>
      </c>
      <c r="AV217" s="56">
        <f t="shared" si="842"/>
        <v>1.2727272727272726E-2</v>
      </c>
      <c r="AW217" s="56">
        <f t="shared" si="842"/>
        <v>1.2727272727272726E-2</v>
      </c>
      <c r="AX217" s="56">
        <f t="shared" si="842"/>
        <v>1.2727272727272726E-2</v>
      </c>
      <c r="AY217" s="56">
        <f t="shared" si="842"/>
        <v>1.2727272727272726E-2</v>
      </c>
      <c r="AZ217" s="56">
        <f t="shared" si="842"/>
        <v>1.2727272727272726E-2</v>
      </c>
      <c r="BA217" s="56">
        <f t="shared" si="842"/>
        <v>1.2727272727272726E-2</v>
      </c>
      <c r="BB217" s="56">
        <f t="shared" si="842"/>
        <v>1.2727272727272726E-2</v>
      </c>
      <c r="BC217" s="56">
        <f t="shared" si="842"/>
        <v>1.2727272727272726E-2</v>
      </c>
      <c r="BD217" s="56">
        <f t="shared" si="842"/>
        <v>1.2727272727272726E-2</v>
      </c>
      <c r="BE217" s="56">
        <f t="shared" si="842"/>
        <v>1.2727272727272726E-2</v>
      </c>
      <c r="BF217" s="56">
        <f t="shared" si="842"/>
        <v>1.2727272727272726E-2</v>
      </c>
      <c r="BG217" s="56">
        <f t="shared" si="842"/>
        <v>1.2727272727272726E-2</v>
      </c>
      <c r="BH217" s="56">
        <f t="shared" si="842"/>
        <v>1.2727272727272726E-2</v>
      </c>
      <c r="BI217" s="56">
        <f t="shared" si="842"/>
        <v>1.2727272727272726E-2</v>
      </c>
      <c r="BJ217" s="56">
        <f t="shared" si="842"/>
        <v>1.2727272727272726E-2</v>
      </c>
      <c r="BK217" s="56">
        <f t="shared" si="842"/>
        <v>1.2727272727272726E-2</v>
      </c>
      <c r="BL217" s="56">
        <f t="shared" si="842"/>
        <v>1.2727272727272726E-2</v>
      </c>
      <c r="BM217" s="56">
        <f t="shared" si="842"/>
        <v>1.2727272727272726E-2</v>
      </c>
      <c r="BN217" s="56">
        <f t="shared" si="842"/>
        <v>1.2727272727272726E-2</v>
      </c>
      <c r="BO217" s="56">
        <f t="shared" si="842"/>
        <v>1.2727272727272726E-2</v>
      </c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6"/>
      <c r="DE217" s="56"/>
      <c r="DF217" s="56"/>
      <c r="DG217" s="56"/>
      <c r="DH217" s="56"/>
      <c r="DI217" s="56"/>
      <c r="DJ217" s="56"/>
      <c r="DK217" s="56"/>
      <c r="DL217" s="56"/>
      <c r="DM217" s="56"/>
      <c r="DN217" s="56"/>
      <c r="DO217" s="56"/>
      <c r="DP217" s="56"/>
      <c r="DQ217" s="56"/>
      <c r="DR217" s="56"/>
      <c r="DS217" s="56"/>
      <c r="DT217" s="56"/>
      <c r="DU217" s="56"/>
      <c r="DV217" s="56"/>
      <c r="DW217" s="56"/>
      <c r="DX217" s="56"/>
      <c r="DY217" s="56"/>
      <c r="DZ217" s="56"/>
      <c r="EA217" s="56"/>
      <c r="EB217" s="56"/>
      <c r="EC217" s="56"/>
      <c r="ED217" s="56"/>
      <c r="EE217" s="56"/>
      <c r="EF217" s="56"/>
      <c r="EG217" s="56"/>
      <c r="EH217" s="56"/>
      <c r="EI217" s="56"/>
      <c r="EJ217" s="56"/>
      <c r="EK217" s="56"/>
      <c r="EL217" s="56"/>
      <c r="EM217" s="56"/>
      <c r="EN217" s="56"/>
      <c r="EO217" s="56"/>
      <c r="EP217" s="56"/>
      <c r="EQ217" s="56"/>
      <c r="ER217" s="56"/>
      <c r="ES217" s="56"/>
      <c r="ET217" s="56"/>
      <c r="EU217" s="56"/>
      <c r="EV217" s="56"/>
      <c r="EW217" s="56"/>
      <c r="EX217" s="56"/>
      <c r="EY217" s="56"/>
      <c r="EZ217" s="56"/>
      <c r="FA217" s="56"/>
      <c r="FB217" s="56"/>
      <c r="FC217" s="56"/>
      <c r="FD217" s="56"/>
      <c r="FE217" s="56"/>
      <c r="FF217" s="56"/>
      <c r="FG217" s="56"/>
      <c r="FH217" s="56"/>
      <c r="FI217" s="56"/>
      <c r="FJ217" s="56"/>
      <c r="FK217" s="56"/>
      <c r="FL217" s="56"/>
      <c r="FM217" s="56"/>
      <c r="FN217" s="56"/>
      <c r="FO217" s="56"/>
    </row>
    <row r="219" spans="2:171" x14ac:dyDescent="0.3">
      <c r="B219" s="57" t="s">
        <v>210</v>
      </c>
      <c r="C219" s="41"/>
      <c r="D219" s="41"/>
      <c r="E219" s="41"/>
      <c r="F219" s="176">
        <f>F1</f>
        <v>45748</v>
      </c>
      <c r="G219" s="176">
        <f>EOMONTH(F219, 1)</f>
        <v>45808</v>
      </c>
      <c r="H219" s="176">
        <f t="shared" ref="H219" si="843">EOMONTH(G219, 1)</f>
        <v>45838</v>
      </c>
      <c r="I219" s="176">
        <f t="shared" ref="I219" si="844">EOMONTH(H219, 1)</f>
        <v>45869</v>
      </c>
      <c r="J219" s="176">
        <f t="shared" ref="J219" si="845">EOMONTH(I219, 1)</f>
        <v>45900</v>
      </c>
      <c r="K219" s="176">
        <f t="shared" ref="K219" si="846">EOMONTH(J219, 1)</f>
        <v>45930</v>
      </c>
      <c r="L219" s="176">
        <f t="shared" ref="L219" si="847">EOMONTH(K219, 1)</f>
        <v>45961</v>
      </c>
      <c r="M219" s="176">
        <f t="shared" ref="M219" si="848">EOMONTH(L219, 1)</f>
        <v>45991</v>
      </c>
      <c r="N219" s="176">
        <f t="shared" ref="N219" si="849">EOMONTH(M219, 1)</f>
        <v>46022</v>
      </c>
      <c r="O219" s="176">
        <f t="shared" ref="O219" si="850">EOMONTH(N219, 1)</f>
        <v>46053</v>
      </c>
      <c r="P219" s="176">
        <f t="shared" ref="P219" si="851">EOMONTH(O219, 1)</f>
        <v>46081</v>
      </c>
      <c r="Q219" s="176">
        <f t="shared" ref="Q219" si="852">EOMONTH(P219, 1)</f>
        <v>46112</v>
      </c>
      <c r="R219" s="176">
        <f t="shared" ref="R219" si="853">EOMONTH(Q219, 1)</f>
        <v>46142</v>
      </c>
      <c r="S219" s="176">
        <f t="shared" ref="S219" si="854">EOMONTH(R219, 1)</f>
        <v>46173</v>
      </c>
      <c r="T219" s="176">
        <f t="shared" ref="T219" si="855">EOMONTH(S219, 1)</f>
        <v>46203</v>
      </c>
      <c r="U219" s="176">
        <f t="shared" ref="U219" si="856">EOMONTH(T219, 1)</f>
        <v>46234</v>
      </c>
      <c r="V219" s="176">
        <f t="shared" ref="V219" si="857">EOMONTH(U219, 1)</f>
        <v>46265</v>
      </c>
      <c r="W219" s="176">
        <f t="shared" ref="W219" si="858">EOMONTH(V219, 1)</f>
        <v>46295</v>
      </c>
      <c r="X219" s="176">
        <f t="shared" ref="X219" si="859">EOMONTH(W219, 1)</f>
        <v>46326</v>
      </c>
      <c r="Y219" s="176">
        <f t="shared" ref="Y219" si="860">EOMONTH(X219, 1)</f>
        <v>46356</v>
      </c>
      <c r="Z219" s="176">
        <f t="shared" ref="Z219" si="861">EOMONTH(Y219, 1)</f>
        <v>46387</v>
      </c>
      <c r="AA219" s="176">
        <f t="shared" ref="AA219" si="862">EOMONTH(Z219, 1)</f>
        <v>46418</v>
      </c>
      <c r="AB219" s="176">
        <f t="shared" ref="AB219" si="863">EOMONTH(AA219, 1)</f>
        <v>46446</v>
      </c>
      <c r="AC219" s="176">
        <f t="shared" ref="AC219" si="864">EOMONTH(AB219, 1)</f>
        <v>46477</v>
      </c>
      <c r="AD219" s="176">
        <f t="shared" ref="AD219" si="865">EOMONTH(AC219, 1)</f>
        <v>46507</v>
      </c>
      <c r="AE219" s="176">
        <f t="shared" ref="AE219" si="866">EOMONTH(AD219, 1)</f>
        <v>46538</v>
      </c>
      <c r="AF219" s="176">
        <f t="shared" ref="AF219" si="867">EOMONTH(AE219, 1)</f>
        <v>46568</v>
      </c>
      <c r="AG219" s="176">
        <f t="shared" ref="AG219" si="868">EOMONTH(AF219, 1)</f>
        <v>46599</v>
      </c>
      <c r="AH219" s="176">
        <f t="shared" ref="AH219" si="869">EOMONTH(AG219, 1)</f>
        <v>46630</v>
      </c>
      <c r="AI219" s="176">
        <f t="shared" ref="AI219" si="870">EOMONTH(AH219, 1)</f>
        <v>46660</v>
      </c>
      <c r="AJ219" s="176">
        <f t="shared" ref="AJ219" si="871">EOMONTH(AI219, 1)</f>
        <v>46691</v>
      </c>
      <c r="AK219" s="176">
        <f t="shared" ref="AK219" si="872">EOMONTH(AJ219, 1)</f>
        <v>46721</v>
      </c>
      <c r="AL219" s="176">
        <f t="shared" ref="AL219" si="873">EOMONTH(AK219, 1)</f>
        <v>46752</v>
      </c>
      <c r="AM219" s="176">
        <f t="shared" ref="AM219" si="874">EOMONTH(AL219, 1)</f>
        <v>46783</v>
      </c>
      <c r="AN219" s="176">
        <f t="shared" ref="AN219" si="875">EOMONTH(AM219, 1)</f>
        <v>46812</v>
      </c>
      <c r="AO219" s="176">
        <f t="shared" ref="AO219" si="876">EOMONTH(AN219, 1)</f>
        <v>46843</v>
      </c>
      <c r="AP219" s="176">
        <f t="shared" ref="AP219" si="877">EOMONTH(AO219, 1)</f>
        <v>46873</v>
      </c>
      <c r="AQ219" s="176">
        <f t="shared" ref="AQ219" si="878">EOMONTH(AP219, 1)</f>
        <v>46904</v>
      </c>
      <c r="AR219" s="176">
        <f t="shared" ref="AR219" si="879">EOMONTH(AQ219, 1)</f>
        <v>46934</v>
      </c>
      <c r="AS219" s="176">
        <f t="shared" ref="AS219" si="880">EOMONTH(AR219, 1)</f>
        <v>46965</v>
      </c>
      <c r="AT219" s="176">
        <f t="shared" ref="AT219" si="881">EOMONTH(AS219, 1)</f>
        <v>46996</v>
      </c>
      <c r="AU219" s="176">
        <f t="shared" ref="AU219" si="882">EOMONTH(AT219, 1)</f>
        <v>47026</v>
      </c>
      <c r="AV219" s="176">
        <f t="shared" ref="AV219" si="883">EOMONTH(AU219, 1)</f>
        <v>47057</v>
      </c>
      <c r="AW219" s="176">
        <f t="shared" ref="AW219" si="884">EOMONTH(AV219, 1)</f>
        <v>47087</v>
      </c>
      <c r="AX219" s="176">
        <f t="shared" ref="AX219" si="885">EOMONTH(AW219, 1)</f>
        <v>47118</v>
      </c>
      <c r="AY219" s="176">
        <f t="shared" ref="AY219" si="886">EOMONTH(AX219, 1)</f>
        <v>47149</v>
      </c>
      <c r="AZ219" s="176">
        <f t="shared" ref="AZ219" si="887">EOMONTH(AY219, 1)</f>
        <v>47177</v>
      </c>
      <c r="BA219" s="176">
        <f t="shared" ref="BA219" si="888">EOMONTH(AZ219, 1)</f>
        <v>47208</v>
      </c>
      <c r="BB219" s="176">
        <f t="shared" ref="BB219" si="889">EOMONTH(BA219, 1)</f>
        <v>47238</v>
      </c>
      <c r="BC219" s="176">
        <f t="shared" ref="BC219" si="890">EOMONTH(BB219, 1)</f>
        <v>47269</v>
      </c>
      <c r="BD219" s="176">
        <f t="shared" ref="BD219" si="891">EOMONTH(BC219, 1)</f>
        <v>47299</v>
      </c>
      <c r="BE219" s="176">
        <f t="shared" ref="BE219" si="892">EOMONTH(BD219, 1)</f>
        <v>47330</v>
      </c>
      <c r="BF219" s="176">
        <f t="shared" ref="BF219" si="893">EOMONTH(BE219, 1)</f>
        <v>47361</v>
      </c>
      <c r="BG219" s="176">
        <f t="shared" ref="BG219" si="894">EOMONTH(BF219, 1)</f>
        <v>47391</v>
      </c>
      <c r="BH219" s="176">
        <f t="shared" ref="BH219" si="895">EOMONTH(BG219, 1)</f>
        <v>47422</v>
      </c>
      <c r="BI219" s="176">
        <f t="shared" ref="BI219" si="896">EOMONTH(BH219, 1)</f>
        <v>47452</v>
      </c>
      <c r="BJ219" s="176">
        <f t="shared" ref="BJ219" si="897">EOMONTH(BI219, 1)</f>
        <v>47483</v>
      </c>
      <c r="BK219" s="176">
        <f t="shared" ref="BK219" si="898">EOMONTH(BJ219, 1)</f>
        <v>47514</v>
      </c>
      <c r="BL219" s="176">
        <f t="shared" ref="BL219" si="899">EOMONTH(BK219, 1)</f>
        <v>47542</v>
      </c>
      <c r="BM219" s="176">
        <f t="shared" ref="BM219" si="900">EOMONTH(BL219, 1)</f>
        <v>47573</v>
      </c>
      <c r="BN219" s="176">
        <f t="shared" ref="BN219" si="901">EOMONTH(BM219, 1)</f>
        <v>47603</v>
      </c>
      <c r="BO219" s="176">
        <f t="shared" ref="BO219" si="902">EOMONTH(BN219, 1)</f>
        <v>47634</v>
      </c>
      <c r="BP219" s="176">
        <f t="shared" ref="BP219" si="903">EOMONTH(BO219, 1)</f>
        <v>47664</v>
      </c>
      <c r="BQ219" s="176">
        <f t="shared" ref="BQ219" si="904">EOMONTH(BP219, 1)</f>
        <v>47695</v>
      </c>
      <c r="BR219" s="176">
        <f t="shared" ref="BR219" si="905">EOMONTH(BQ219, 1)</f>
        <v>47726</v>
      </c>
      <c r="BS219" s="176">
        <f t="shared" ref="BS219" si="906">EOMONTH(BR219, 1)</f>
        <v>47756</v>
      </c>
      <c r="BT219" s="176">
        <f t="shared" ref="BT219" si="907">EOMONTH(BS219, 1)</f>
        <v>47787</v>
      </c>
      <c r="BU219" s="176">
        <f t="shared" ref="BU219" si="908">EOMONTH(BT219, 1)</f>
        <v>47817</v>
      </c>
      <c r="BV219" s="176">
        <f t="shared" ref="BV219" si="909">EOMONTH(BU219, 1)</f>
        <v>47848</v>
      </c>
      <c r="BW219" s="176">
        <f t="shared" ref="BW219" si="910">EOMONTH(BV219, 1)</f>
        <v>47879</v>
      </c>
      <c r="BX219" s="176">
        <f t="shared" ref="BX219" si="911">EOMONTH(BW219, 1)</f>
        <v>47907</v>
      </c>
      <c r="BY219" s="176">
        <f t="shared" ref="BY219" si="912">EOMONTH(BX219, 1)</f>
        <v>47938</v>
      </c>
      <c r="BZ219" s="176">
        <f t="shared" ref="BZ219" si="913">EOMONTH(BY219, 1)</f>
        <v>47968</v>
      </c>
      <c r="CA219" s="176">
        <f t="shared" ref="CA219" si="914">EOMONTH(BZ219, 1)</f>
        <v>47999</v>
      </c>
      <c r="CB219" s="176">
        <f t="shared" ref="CB219" si="915">EOMONTH(CA219, 1)</f>
        <v>48029</v>
      </c>
      <c r="CC219" s="176">
        <f t="shared" ref="CC219" si="916">EOMONTH(CB219, 1)</f>
        <v>48060</v>
      </c>
      <c r="CD219" s="176">
        <f t="shared" ref="CD219" si="917">EOMONTH(CC219, 1)</f>
        <v>48091</v>
      </c>
      <c r="CE219" s="176">
        <f t="shared" ref="CE219" si="918">EOMONTH(CD219, 1)</f>
        <v>48121</v>
      </c>
      <c r="CF219" s="176">
        <f t="shared" ref="CF219" si="919">EOMONTH(CE219, 1)</f>
        <v>48152</v>
      </c>
      <c r="CG219" s="176">
        <f t="shared" ref="CG219" si="920">EOMONTH(CF219, 1)</f>
        <v>48182</v>
      </c>
      <c r="CH219" s="176">
        <f t="shared" ref="CH219" si="921">EOMONTH(CG219, 1)</f>
        <v>48213</v>
      </c>
      <c r="CI219" s="176">
        <f t="shared" ref="CI219" si="922">EOMONTH(CH219, 1)</f>
        <v>48244</v>
      </c>
      <c r="CJ219" s="176">
        <f t="shared" ref="CJ219" si="923">EOMONTH(CI219, 1)</f>
        <v>48273</v>
      </c>
      <c r="CK219" s="176">
        <f t="shared" ref="CK219" si="924">EOMONTH(CJ219, 1)</f>
        <v>48304</v>
      </c>
      <c r="CL219" s="176">
        <f t="shared" ref="CL219" si="925">EOMONTH(CK219, 1)</f>
        <v>48334</v>
      </c>
      <c r="CM219" s="176">
        <f t="shared" ref="CM219" si="926">EOMONTH(CL219, 1)</f>
        <v>48365</v>
      </c>
      <c r="CN219" s="176">
        <f t="shared" ref="CN219" si="927">EOMONTH(CM219, 1)</f>
        <v>48395</v>
      </c>
      <c r="CO219" s="176">
        <f t="shared" ref="CO219" si="928">EOMONTH(CN219, 1)</f>
        <v>48426</v>
      </c>
      <c r="CP219" s="176">
        <f t="shared" ref="CP219" si="929">EOMONTH(CO219, 1)</f>
        <v>48457</v>
      </c>
      <c r="CQ219" s="176">
        <f t="shared" ref="CQ219" si="930">EOMONTH(CP219, 1)</f>
        <v>48487</v>
      </c>
      <c r="CR219" s="176">
        <f t="shared" ref="CR219" si="931">EOMONTH(CQ219, 1)</f>
        <v>48518</v>
      </c>
      <c r="CS219" s="176">
        <f t="shared" ref="CS219" si="932">EOMONTH(CR219, 1)</f>
        <v>48548</v>
      </c>
      <c r="CT219" s="176">
        <f t="shared" ref="CT219" si="933">EOMONTH(CS219, 1)</f>
        <v>48579</v>
      </c>
      <c r="CU219" s="176">
        <f t="shared" ref="CU219" si="934">EOMONTH(CT219, 1)</f>
        <v>48610</v>
      </c>
      <c r="CV219" s="176">
        <f t="shared" ref="CV219" si="935">EOMONTH(CU219, 1)</f>
        <v>48638</v>
      </c>
      <c r="CW219" s="176">
        <f t="shared" ref="CW219" si="936">EOMONTH(CV219, 1)</f>
        <v>48669</v>
      </c>
      <c r="CX219" s="176">
        <f t="shared" ref="CX219" si="937">EOMONTH(CW219, 1)</f>
        <v>48699</v>
      </c>
      <c r="CY219" s="176">
        <f t="shared" ref="CY219" si="938">EOMONTH(CX219, 1)</f>
        <v>48730</v>
      </c>
      <c r="CZ219" s="176">
        <f t="shared" ref="CZ219" si="939">EOMONTH(CY219, 1)</f>
        <v>48760</v>
      </c>
      <c r="DA219" s="176">
        <f t="shared" ref="DA219" si="940">EOMONTH(CZ219, 1)</f>
        <v>48791</v>
      </c>
      <c r="DB219" s="176">
        <f t="shared" ref="DB219" si="941">EOMONTH(DA219, 1)</f>
        <v>48822</v>
      </c>
      <c r="DC219" s="176">
        <f t="shared" ref="DC219" si="942">EOMONTH(DB219, 1)</f>
        <v>48852</v>
      </c>
      <c r="DD219" s="176">
        <f t="shared" ref="DD219" si="943">EOMONTH(DC219, 1)</f>
        <v>48883</v>
      </c>
      <c r="DE219" s="176">
        <f t="shared" ref="DE219" si="944">EOMONTH(DD219, 1)</f>
        <v>48913</v>
      </c>
      <c r="DF219" s="176">
        <f t="shared" ref="DF219" si="945">EOMONTH(DE219, 1)</f>
        <v>48944</v>
      </c>
      <c r="DG219" s="176">
        <f t="shared" ref="DG219" si="946">EOMONTH(DF219, 1)</f>
        <v>48975</v>
      </c>
      <c r="DH219" s="176">
        <f t="shared" ref="DH219" si="947">EOMONTH(DG219, 1)</f>
        <v>49003</v>
      </c>
      <c r="DI219" s="176">
        <f t="shared" ref="DI219" si="948">EOMONTH(DH219, 1)</f>
        <v>49034</v>
      </c>
      <c r="DJ219" s="176">
        <f t="shared" ref="DJ219" si="949">EOMONTH(DI219, 1)</f>
        <v>49064</v>
      </c>
      <c r="DK219" s="176">
        <f t="shared" ref="DK219" si="950">EOMONTH(DJ219, 1)</f>
        <v>49095</v>
      </c>
      <c r="DL219" s="176">
        <f t="shared" ref="DL219" si="951">EOMONTH(DK219, 1)</f>
        <v>49125</v>
      </c>
      <c r="DM219" s="176">
        <f t="shared" ref="DM219" si="952">EOMONTH(DL219, 1)</f>
        <v>49156</v>
      </c>
      <c r="DN219" s="176">
        <f t="shared" ref="DN219" si="953">EOMONTH(DM219, 1)</f>
        <v>49187</v>
      </c>
      <c r="DO219" s="176">
        <f t="shared" ref="DO219" si="954">EOMONTH(DN219, 1)</f>
        <v>49217</v>
      </c>
      <c r="DP219" s="176">
        <f t="shared" ref="DP219" si="955">EOMONTH(DO219, 1)</f>
        <v>49248</v>
      </c>
      <c r="DQ219" s="176">
        <f t="shared" ref="DQ219" si="956">EOMONTH(DP219, 1)</f>
        <v>49278</v>
      </c>
      <c r="DR219" s="176">
        <f t="shared" ref="DR219" si="957">EOMONTH(DQ219, 1)</f>
        <v>49309</v>
      </c>
      <c r="DS219" s="176">
        <f t="shared" ref="DS219" si="958">EOMONTH(DR219, 1)</f>
        <v>49340</v>
      </c>
      <c r="DT219" s="176">
        <f t="shared" ref="DT219" si="959">EOMONTH(DS219, 1)</f>
        <v>49368</v>
      </c>
      <c r="DU219" s="176">
        <f t="shared" ref="DU219" si="960">EOMONTH(DT219, 1)</f>
        <v>49399</v>
      </c>
      <c r="DV219" s="176">
        <f t="shared" ref="DV219" si="961">EOMONTH(DU219, 1)</f>
        <v>49429</v>
      </c>
      <c r="DW219" s="176">
        <f t="shared" ref="DW219" si="962">EOMONTH(DV219, 1)</f>
        <v>49460</v>
      </c>
      <c r="DX219" s="176">
        <f t="shared" ref="DX219" si="963">EOMONTH(DW219, 1)</f>
        <v>49490</v>
      </c>
      <c r="DY219" s="176">
        <f t="shared" ref="DY219" si="964">EOMONTH(DX219, 1)</f>
        <v>49521</v>
      </c>
      <c r="DZ219" s="176">
        <f t="shared" ref="DZ219" si="965">EOMONTH(DY219, 1)</f>
        <v>49552</v>
      </c>
      <c r="EA219" s="176">
        <f t="shared" ref="EA219" si="966">EOMONTH(DZ219, 1)</f>
        <v>49582</v>
      </c>
      <c r="EB219" s="176">
        <f t="shared" ref="EB219" si="967">EOMONTH(EA219, 1)</f>
        <v>49613</v>
      </c>
      <c r="EC219" s="176">
        <f t="shared" ref="EC219" si="968">EOMONTH(EB219, 1)</f>
        <v>49643</v>
      </c>
      <c r="ED219" s="176">
        <f t="shared" ref="ED219" si="969">EOMONTH(EC219, 1)</f>
        <v>49674</v>
      </c>
      <c r="EE219" s="176">
        <f t="shared" ref="EE219" si="970">EOMONTH(ED219, 1)</f>
        <v>49705</v>
      </c>
      <c r="EF219" s="176">
        <f t="shared" ref="EF219" si="971">EOMONTH(EE219, 1)</f>
        <v>49734</v>
      </c>
      <c r="EG219" s="176">
        <f t="shared" ref="EG219" si="972">EOMONTH(EF219, 1)</f>
        <v>49765</v>
      </c>
      <c r="EH219" s="176">
        <f t="shared" ref="EH219" si="973">EOMONTH(EG219, 1)</f>
        <v>49795</v>
      </c>
      <c r="EI219" s="176">
        <f t="shared" ref="EI219" si="974">EOMONTH(EH219, 1)</f>
        <v>49826</v>
      </c>
      <c r="EJ219" s="176">
        <f t="shared" ref="EJ219" si="975">EOMONTH(EI219, 1)</f>
        <v>49856</v>
      </c>
      <c r="EK219" s="176">
        <f t="shared" ref="EK219" si="976">EOMONTH(EJ219, 1)</f>
        <v>49887</v>
      </c>
      <c r="EL219" s="176">
        <f t="shared" ref="EL219" si="977">EOMONTH(EK219, 1)</f>
        <v>49918</v>
      </c>
      <c r="EM219" s="176">
        <f t="shared" ref="EM219" si="978">EOMONTH(EL219, 1)</f>
        <v>49948</v>
      </c>
      <c r="EN219" s="176">
        <f t="shared" ref="EN219" si="979">EOMONTH(EM219, 1)</f>
        <v>49979</v>
      </c>
      <c r="EO219" s="176">
        <f t="shared" ref="EO219" si="980">EOMONTH(EN219, 1)</f>
        <v>50009</v>
      </c>
      <c r="EP219" s="176">
        <f t="shared" ref="EP219" si="981">EOMONTH(EO219, 1)</f>
        <v>50040</v>
      </c>
      <c r="EQ219" s="176">
        <f t="shared" ref="EQ219" si="982">EOMONTH(EP219, 1)</f>
        <v>50071</v>
      </c>
      <c r="ER219" s="176">
        <f t="shared" ref="ER219" si="983">EOMONTH(EQ219, 1)</f>
        <v>50099</v>
      </c>
      <c r="ES219" s="176">
        <f t="shared" ref="ES219" si="984">EOMONTH(ER219, 1)</f>
        <v>50130</v>
      </c>
      <c r="ET219" s="176">
        <f t="shared" ref="ET219" si="985">EOMONTH(ES219, 1)</f>
        <v>50160</v>
      </c>
      <c r="EU219" s="176">
        <f t="shared" ref="EU219" si="986">EOMONTH(ET219, 1)</f>
        <v>50191</v>
      </c>
      <c r="EV219" s="176">
        <f t="shared" ref="EV219" si="987">EOMONTH(EU219, 1)</f>
        <v>50221</v>
      </c>
      <c r="EW219" s="176">
        <f t="shared" ref="EW219" si="988">EOMONTH(EV219, 1)</f>
        <v>50252</v>
      </c>
      <c r="EX219" s="176">
        <f t="shared" ref="EX219" si="989">EOMONTH(EW219, 1)</f>
        <v>50283</v>
      </c>
      <c r="EY219" s="176">
        <f t="shared" ref="EY219" si="990">EOMONTH(EX219, 1)</f>
        <v>50313</v>
      </c>
      <c r="EZ219" s="176">
        <f t="shared" ref="EZ219" si="991">EOMONTH(EY219, 1)</f>
        <v>50344</v>
      </c>
      <c r="FA219" s="176">
        <f t="shared" ref="FA219" si="992">EOMONTH(EZ219, 1)</f>
        <v>50374</v>
      </c>
      <c r="FB219" s="176">
        <f t="shared" ref="FB219" si="993">EOMONTH(FA219, 1)</f>
        <v>50405</v>
      </c>
      <c r="FC219" s="176">
        <f t="shared" ref="FC219" si="994">EOMONTH(FB219, 1)</f>
        <v>50436</v>
      </c>
      <c r="FD219" s="176">
        <f t="shared" ref="FD219" si="995">EOMONTH(FC219, 1)</f>
        <v>50464</v>
      </c>
      <c r="FE219" s="176">
        <f t="shared" ref="FE219" si="996">EOMONTH(FD219, 1)</f>
        <v>50495</v>
      </c>
      <c r="FF219" s="176">
        <f t="shared" ref="FF219" si="997">EOMONTH(FE219, 1)</f>
        <v>50525</v>
      </c>
      <c r="FG219" s="176">
        <f t="shared" ref="FG219" si="998">EOMONTH(FF219, 1)</f>
        <v>50556</v>
      </c>
      <c r="FH219" s="176">
        <f t="shared" ref="FH219" si="999">EOMONTH(FG219, 1)</f>
        <v>50586</v>
      </c>
      <c r="FI219" s="176">
        <f t="shared" ref="FI219" si="1000">EOMONTH(FH219, 1)</f>
        <v>50617</v>
      </c>
      <c r="FJ219" s="176">
        <f t="shared" ref="FJ219" si="1001">EOMONTH(FI219, 1)</f>
        <v>50648</v>
      </c>
      <c r="FK219" s="176">
        <f t="shared" ref="FK219" si="1002">EOMONTH(FJ219, 1)</f>
        <v>50678</v>
      </c>
      <c r="FL219" s="176">
        <f t="shared" ref="FL219" si="1003">EOMONTH(FK219, 1)</f>
        <v>50709</v>
      </c>
      <c r="FM219" s="176">
        <f t="shared" ref="FM219" si="1004">EOMONTH(FL219, 1)</f>
        <v>50739</v>
      </c>
      <c r="FN219" s="176">
        <f t="shared" ref="FN219" si="1005">EOMONTH(FM219, 1)</f>
        <v>50770</v>
      </c>
      <c r="FO219" s="176">
        <f t="shared" ref="FO219" si="1006">EOMONTH(FN219, 1)</f>
        <v>50801</v>
      </c>
    </row>
    <row r="220" spans="2:171" x14ac:dyDescent="0.3">
      <c r="B220" s="7" t="s">
        <v>208</v>
      </c>
      <c r="D220" s="175">
        <f>SUM(F220:FO220)</f>
        <v>0.99999999999999944</v>
      </c>
      <c r="F220" s="56">
        <f>MonthlyCashflow!G49/MonthlyCashflow!$D$49</f>
        <v>0</v>
      </c>
      <c r="G220" s="56">
        <f>MonthlyCashflow!H49/MonthlyCashflow!$D$49</f>
        <v>0</v>
      </c>
      <c r="H220" s="56">
        <f>MonthlyCashflow!I49/MonthlyCashflow!$D$49</f>
        <v>0</v>
      </c>
      <c r="I220" s="56">
        <f>MonthlyCashflow!J49/MonthlyCashflow!$D$49</f>
        <v>0</v>
      </c>
      <c r="J220" s="56">
        <f>MonthlyCashflow!K49/MonthlyCashflow!$D$49</f>
        <v>0</v>
      </c>
      <c r="K220" s="56">
        <f>MonthlyCashflow!L49/MonthlyCashflow!$D$49</f>
        <v>0</v>
      </c>
      <c r="L220" s="56">
        <f>MonthlyCashflow!M49/MonthlyCashflow!$D$49</f>
        <v>0</v>
      </c>
      <c r="M220" s="56">
        <f>MonthlyCashflow!N49/MonthlyCashflow!$D$49</f>
        <v>0</v>
      </c>
      <c r="N220" s="56">
        <f>MonthlyCashflow!O49/MonthlyCashflow!$D$49</f>
        <v>1.875000000000001E-2</v>
      </c>
      <c r="O220" s="56">
        <f>MonthlyCashflow!P49/MonthlyCashflow!$D$49</f>
        <v>1.875000000000001E-2</v>
      </c>
      <c r="P220" s="56">
        <f>MonthlyCashflow!Q49/MonthlyCashflow!$D$49</f>
        <v>1.875000000000001E-2</v>
      </c>
      <c r="Q220" s="56">
        <f>MonthlyCashflow!R49/MonthlyCashflow!$D$49</f>
        <v>1.2500000000000008E-2</v>
      </c>
      <c r="R220" s="56">
        <f>MonthlyCashflow!S49/MonthlyCashflow!$D$49</f>
        <v>1.2500000000000008E-2</v>
      </c>
      <c r="S220" s="56">
        <f>MonthlyCashflow!T49/MonthlyCashflow!$D$49</f>
        <v>1.2500000000000008E-2</v>
      </c>
      <c r="T220" s="56">
        <f>MonthlyCashflow!U49/MonthlyCashflow!$D$49</f>
        <v>1.2500000000000008E-2</v>
      </c>
      <c r="U220" s="56">
        <f>MonthlyCashflow!V49/MonthlyCashflow!$D$49</f>
        <v>7.5000000000000041E-3</v>
      </c>
      <c r="V220" s="56">
        <f>MonthlyCashflow!W49/MonthlyCashflow!$D$49</f>
        <v>7.5000000000000041E-3</v>
      </c>
      <c r="W220" s="56">
        <f>MonthlyCashflow!X49/MonthlyCashflow!$D$49</f>
        <v>7.5000000000000041E-3</v>
      </c>
      <c r="X220" s="56">
        <f>MonthlyCashflow!Y49/MonthlyCashflow!$D$49</f>
        <v>7.5000000000000041E-3</v>
      </c>
      <c r="Y220" s="56">
        <f>MonthlyCashflow!Z49/MonthlyCashflow!$D$49</f>
        <v>7.5000000000000041E-3</v>
      </c>
      <c r="Z220" s="56">
        <f>MonthlyCashflow!AA49/MonthlyCashflow!$D$49</f>
        <v>3.0000000000000013E-2</v>
      </c>
      <c r="AA220" s="56">
        <f>MonthlyCashflow!AB49/MonthlyCashflow!$D$49</f>
        <v>3.0000000000000013E-2</v>
      </c>
      <c r="AB220" s="56">
        <f>MonthlyCashflow!AC49/MonthlyCashflow!$D$49</f>
        <v>3.0000000000000013E-2</v>
      </c>
      <c r="AC220" s="56">
        <f>MonthlyCashflow!AD49/MonthlyCashflow!$D$49</f>
        <v>2.2500000000000013E-2</v>
      </c>
      <c r="AD220" s="56">
        <f>MonthlyCashflow!AE49/MonthlyCashflow!$D$49</f>
        <v>2.2500000000000013E-2</v>
      </c>
      <c r="AE220" s="56">
        <f>MonthlyCashflow!AF49/MonthlyCashflow!$D$49</f>
        <v>2.2500000000000013E-2</v>
      </c>
      <c r="AF220" s="56">
        <f>MonthlyCashflow!AG49/MonthlyCashflow!$D$49</f>
        <v>2.2500000000000013E-2</v>
      </c>
      <c r="AG220" s="56">
        <f>MonthlyCashflow!AH49/MonthlyCashflow!$D$49</f>
        <v>1.6500000000000008E-2</v>
      </c>
      <c r="AH220" s="56">
        <f>MonthlyCashflow!AI49/MonthlyCashflow!$D$49</f>
        <v>1.6500000000000008E-2</v>
      </c>
      <c r="AI220" s="56">
        <f>MonthlyCashflow!AJ49/MonthlyCashflow!$D$49</f>
        <v>1.6500000000000008E-2</v>
      </c>
      <c r="AJ220" s="56">
        <f>MonthlyCashflow!AK49/MonthlyCashflow!$D$49</f>
        <v>2.6500000000000017E-2</v>
      </c>
      <c r="AK220" s="56">
        <f>MonthlyCashflow!AL49/MonthlyCashflow!$D$49</f>
        <v>1.6500000000000008E-2</v>
      </c>
      <c r="AL220" s="56">
        <f>MonthlyCashflow!AM49/MonthlyCashflow!$D$49</f>
        <v>4.8999999999999946E-2</v>
      </c>
      <c r="AM220" s="56">
        <f>MonthlyCashflow!AN49/MonthlyCashflow!$D$49</f>
        <v>4.2750000000000017E-2</v>
      </c>
      <c r="AN220" s="56">
        <f>MonthlyCashflow!AO49/MonthlyCashflow!$D$49</f>
        <v>4.2750000000000017E-2</v>
      </c>
      <c r="AO220" s="56">
        <f>MonthlyCashflow!AP49/MonthlyCashflow!$D$49</f>
        <v>3.1500000000000014E-2</v>
      </c>
      <c r="AP220" s="56">
        <f>MonthlyCashflow!AQ49/MonthlyCashflow!$D$49</f>
        <v>3.1500000000000014E-2</v>
      </c>
      <c r="AQ220" s="56">
        <f>MonthlyCashflow!AR49/MonthlyCashflow!$D$49</f>
        <v>3.1500000000000014E-2</v>
      </c>
      <c r="AR220" s="56">
        <f>MonthlyCashflow!AS49/MonthlyCashflow!$D$49</f>
        <v>3.1500000000000014E-2</v>
      </c>
      <c r="AS220" s="56">
        <f>MonthlyCashflow!AT49/MonthlyCashflow!$D$49</f>
        <v>2.2500000000000006E-2</v>
      </c>
      <c r="AT220" s="56">
        <f>MonthlyCashflow!AU49/MonthlyCashflow!$D$49</f>
        <v>2.2500000000000006E-2</v>
      </c>
      <c r="AU220" s="56">
        <f>MonthlyCashflow!AV49/MonthlyCashflow!$D$49</f>
        <v>2.2500000000000006E-2</v>
      </c>
      <c r="AV220" s="56">
        <f>MonthlyCashflow!AW49/MonthlyCashflow!$D$49</f>
        <v>3.4500000000000024E-2</v>
      </c>
      <c r="AW220" s="56">
        <f>MonthlyCashflow!AX49/MonthlyCashflow!$D$49</f>
        <v>2.2500000000000006E-2</v>
      </c>
      <c r="AX220" s="56">
        <f>MonthlyCashflow!AY49/MonthlyCashflow!$D$49</f>
        <v>2.0999999999999918E-2</v>
      </c>
      <c r="AY220" s="56">
        <f>MonthlyCashflow!AZ49/MonthlyCashflow!$D$49</f>
        <v>1.3500000000000007E-2</v>
      </c>
      <c r="AZ220" s="56">
        <f>MonthlyCashflow!BA49/MonthlyCashflow!$D$49</f>
        <v>1.3500000000000007E-2</v>
      </c>
      <c r="BA220" s="56">
        <f>MonthlyCashflow!BB49/MonthlyCashflow!$D$49</f>
        <v>1.3500000000000007E-2</v>
      </c>
      <c r="BB220" s="56">
        <f>MonthlyCashflow!BC49/MonthlyCashflow!$D$49</f>
        <v>1.3500000000000007E-2</v>
      </c>
      <c r="BC220" s="56">
        <f>MonthlyCashflow!BD49/MonthlyCashflow!$D$49</f>
        <v>1.3500000000000007E-2</v>
      </c>
      <c r="BD220" s="56">
        <f>MonthlyCashflow!BE49/MonthlyCashflow!$D$49</f>
        <v>1.3500000000000007E-2</v>
      </c>
      <c r="BE220" s="56">
        <f>MonthlyCashflow!BF49/MonthlyCashflow!$D$49</f>
        <v>1.3500000000000007E-2</v>
      </c>
      <c r="BF220" s="56">
        <f>MonthlyCashflow!BG49/MonthlyCashflow!$D$49</f>
        <v>1.3500000000000007E-2</v>
      </c>
      <c r="BG220" s="56">
        <f>MonthlyCashflow!BH49/MonthlyCashflow!$D$49</f>
        <v>1.3500000000000007E-2</v>
      </c>
      <c r="BH220" s="56">
        <f>MonthlyCashflow!BI49/MonthlyCashflow!$D$49</f>
        <v>3.1500000000000014E-2</v>
      </c>
      <c r="BI220" s="56">
        <f>MonthlyCashflow!BJ49/MonthlyCashflow!$D$49</f>
        <v>1.3500000000000007E-2</v>
      </c>
      <c r="BJ220" s="56">
        <f>MonthlyCashflow!BK49/MonthlyCashflow!$D$49</f>
        <v>1.1249999999999864E-2</v>
      </c>
      <c r="BK220" s="56">
        <f>MonthlyCashflow!BL49/MonthlyCashflow!$D$49</f>
        <v>0</v>
      </c>
      <c r="BL220" s="56">
        <f>MonthlyCashflow!BM49/MonthlyCashflow!$D$49</f>
        <v>0</v>
      </c>
      <c r="BM220" s="56">
        <f>MonthlyCashflow!BN49/MonthlyCashflow!$D$49</f>
        <v>0</v>
      </c>
      <c r="BN220" s="56">
        <f>MonthlyCashflow!BO49/MonthlyCashflow!$D$49</f>
        <v>0</v>
      </c>
      <c r="BO220" s="56">
        <f>MonthlyCashflow!BP49/MonthlyCashflow!$D$49</f>
        <v>0</v>
      </c>
      <c r="BP220" s="56">
        <f>MonthlyCashflow!BQ49/MonthlyCashflow!$D$49</f>
        <v>0</v>
      </c>
      <c r="BQ220" s="56">
        <f>MonthlyCashflow!BR49/MonthlyCashflow!$D$49</f>
        <v>0</v>
      </c>
      <c r="BR220" s="56">
        <f>MonthlyCashflow!BS49/MonthlyCashflow!$D$49</f>
        <v>0</v>
      </c>
      <c r="BS220" s="56">
        <f>MonthlyCashflow!BT49/MonthlyCashflow!$D$49</f>
        <v>0</v>
      </c>
      <c r="BT220" s="56">
        <f>MonthlyCashflow!BU49/MonthlyCashflow!$D$49</f>
        <v>0</v>
      </c>
      <c r="BU220" s="56">
        <f>MonthlyCashflow!BV49/MonthlyCashflow!$D$49</f>
        <v>0</v>
      </c>
      <c r="BV220" s="56">
        <f>MonthlyCashflow!BW49/MonthlyCashflow!$D$49</f>
        <v>0</v>
      </c>
      <c r="BW220" s="56">
        <f>MonthlyCashflow!BX49/MonthlyCashflow!$D$49</f>
        <v>0</v>
      </c>
      <c r="BX220" s="56">
        <f>MonthlyCashflow!BY49/MonthlyCashflow!$D$49</f>
        <v>0</v>
      </c>
      <c r="BY220" s="56">
        <f>MonthlyCashflow!BZ49/MonthlyCashflow!$D$49</f>
        <v>0</v>
      </c>
      <c r="BZ220" s="56">
        <f>MonthlyCashflow!CA49/MonthlyCashflow!$D$49</f>
        <v>0</v>
      </c>
      <c r="CA220" s="56">
        <f>MonthlyCashflow!CB49/MonthlyCashflow!$D$49</f>
        <v>0</v>
      </c>
      <c r="CB220" s="56">
        <f>MonthlyCashflow!CC49/MonthlyCashflow!$D$49</f>
        <v>0</v>
      </c>
      <c r="CC220" s="56">
        <f>MonthlyCashflow!CD49/MonthlyCashflow!$D$49</f>
        <v>0</v>
      </c>
      <c r="CD220" s="56">
        <f>MonthlyCashflow!CE49/MonthlyCashflow!$D$49</f>
        <v>0</v>
      </c>
      <c r="CE220" s="56">
        <f>MonthlyCashflow!CF49/MonthlyCashflow!$D$49</f>
        <v>0</v>
      </c>
      <c r="CF220" s="56">
        <f>MonthlyCashflow!CG49/MonthlyCashflow!$D$49</f>
        <v>0</v>
      </c>
      <c r="CG220" s="56">
        <f>MonthlyCashflow!CH49/MonthlyCashflow!$D$49</f>
        <v>0</v>
      </c>
      <c r="CH220" s="56">
        <f>MonthlyCashflow!CI49/MonthlyCashflow!$D$49</f>
        <v>0</v>
      </c>
      <c r="CI220" s="56">
        <f>MonthlyCashflow!CJ49/MonthlyCashflow!$D$49</f>
        <v>0</v>
      </c>
      <c r="CJ220" s="56">
        <f>MonthlyCashflow!CK49/MonthlyCashflow!$D$49</f>
        <v>0</v>
      </c>
      <c r="CK220" s="56">
        <f>MonthlyCashflow!CL49/MonthlyCashflow!$D$49</f>
        <v>0</v>
      </c>
      <c r="CL220" s="56">
        <f>MonthlyCashflow!CM49/MonthlyCashflow!$D$49</f>
        <v>0</v>
      </c>
      <c r="CM220" s="56">
        <f>MonthlyCashflow!CN49/MonthlyCashflow!$D$49</f>
        <v>0</v>
      </c>
      <c r="CN220" s="56">
        <f>MonthlyCashflow!CO49/MonthlyCashflow!$D$49</f>
        <v>0</v>
      </c>
      <c r="CO220" s="56">
        <f>MonthlyCashflow!CP49/MonthlyCashflow!$D$49</f>
        <v>0</v>
      </c>
      <c r="CP220" s="56">
        <f>MonthlyCashflow!CQ49/MonthlyCashflow!$D$49</f>
        <v>0</v>
      </c>
      <c r="CQ220" s="56">
        <f>MonthlyCashflow!CR49/MonthlyCashflow!$D$49</f>
        <v>0</v>
      </c>
      <c r="CR220" s="56">
        <f>MonthlyCashflow!CS49/MonthlyCashflow!$D$49</f>
        <v>0</v>
      </c>
      <c r="CS220" s="56">
        <f>MonthlyCashflow!CT49/MonthlyCashflow!$D$49</f>
        <v>0</v>
      </c>
      <c r="CT220" s="56">
        <f>MonthlyCashflow!CU49/MonthlyCashflow!$D$49</f>
        <v>0</v>
      </c>
      <c r="CU220" s="56">
        <f>MonthlyCashflow!CV49/MonthlyCashflow!$D$49</f>
        <v>0</v>
      </c>
      <c r="CV220" s="56">
        <f>MonthlyCashflow!CW49/MonthlyCashflow!$D$49</f>
        <v>0</v>
      </c>
      <c r="CW220" s="56">
        <f>MonthlyCashflow!CX49/MonthlyCashflow!$D$49</f>
        <v>0</v>
      </c>
      <c r="CX220" s="56">
        <f>MonthlyCashflow!CY49/MonthlyCashflow!$D$49</f>
        <v>0</v>
      </c>
      <c r="CY220" s="56">
        <f>MonthlyCashflow!CZ49/MonthlyCashflow!$D$49</f>
        <v>0</v>
      </c>
      <c r="CZ220" s="56">
        <f>MonthlyCashflow!DA49/MonthlyCashflow!$D$49</f>
        <v>0</v>
      </c>
      <c r="DA220" s="56">
        <f>MonthlyCashflow!DB49/MonthlyCashflow!$D$49</f>
        <v>0</v>
      </c>
      <c r="DB220" s="56">
        <f>MonthlyCashflow!DC49/MonthlyCashflow!$D$49</f>
        <v>0</v>
      </c>
      <c r="DC220" s="56">
        <f>MonthlyCashflow!DD49/MonthlyCashflow!$D$49</f>
        <v>0</v>
      </c>
      <c r="DD220" s="56">
        <f>MonthlyCashflow!DE49/MonthlyCashflow!$D$49</f>
        <v>0</v>
      </c>
      <c r="DE220" s="56">
        <f>MonthlyCashflow!DF49/MonthlyCashflow!$D$49</f>
        <v>0</v>
      </c>
      <c r="DF220" s="56">
        <f>MonthlyCashflow!DG49/MonthlyCashflow!$D$49</f>
        <v>0</v>
      </c>
      <c r="DG220" s="56">
        <f>MonthlyCashflow!DH49/MonthlyCashflow!$D$49</f>
        <v>0</v>
      </c>
      <c r="DH220" s="56">
        <f>MonthlyCashflow!DI49/MonthlyCashflow!$D$49</f>
        <v>0</v>
      </c>
      <c r="DI220" s="56">
        <f>MonthlyCashflow!DJ49/MonthlyCashflow!$D$49</f>
        <v>0</v>
      </c>
      <c r="DJ220" s="56">
        <f>MonthlyCashflow!DK49/MonthlyCashflow!$D$49</f>
        <v>0</v>
      </c>
      <c r="DK220" s="56">
        <f>MonthlyCashflow!DL49/MonthlyCashflow!$D$49</f>
        <v>0</v>
      </c>
      <c r="DL220" s="56">
        <f>MonthlyCashflow!DM49/MonthlyCashflow!$D$49</f>
        <v>0</v>
      </c>
      <c r="DM220" s="56">
        <f>MonthlyCashflow!DN49/MonthlyCashflow!$D$49</f>
        <v>0</v>
      </c>
      <c r="DN220" s="56">
        <f>MonthlyCashflow!DO49/MonthlyCashflow!$D$49</f>
        <v>0</v>
      </c>
      <c r="DO220" s="56">
        <f>MonthlyCashflow!DP49/MonthlyCashflow!$D$49</f>
        <v>0</v>
      </c>
      <c r="DP220" s="56">
        <f>MonthlyCashflow!DQ49/MonthlyCashflow!$D$49</f>
        <v>0</v>
      </c>
      <c r="DQ220" s="56">
        <f>MonthlyCashflow!DR49/MonthlyCashflow!$D$49</f>
        <v>0</v>
      </c>
      <c r="DR220" s="56">
        <f>MonthlyCashflow!DS49/MonthlyCashflow!$D$49</f>
        <v>0</v>
      </c>
      <c r="DS220" s="56">
        <f>MonthlyCashflow!DT49/MonthlyCashflow!$D$49</f>
        <v>0</v>
      </c>
      <c r="DT220" s="56">
        <f>MonthlyCashflow!DU49/MonthlyCashflow!$D$49</f>
        <v>0</v>
      </c>
      <c r="DU220" s="56">
        <f>MonthlyCashflow!DV49/MonthlyCashflow!$D$49</f>
        <v>0</v>
      </c>
      <c r="DV220" s="56">
        <f>MonthlyCashflow!DW49/MonthlyCashflow!$D$49</f>
        <v>0</v>
      </c>
      <c r="DW220" s="56">
        <f>MonthlyCashflow!DX49/MonthlyCashflow!$D$49</f>
        <v>0</v>
      </c>
      <c r="DX220" s="56">
        <f>MonthlyCashflow!DY49/MonthlyCashflow!$D$49</f>
        <v>0</v>
      </c>
      <c r="DY220" s="56">
        <f>MonthlyCashflow!DZ49/MonthlyCashflow!$D$49</f>
        <v>0</v>
      </c>
      <c r="DZ220" s="56">
        <f>MonthlyCashflow!EA49/MonthlyCashflow!$D$49</f>
        <v>0</v>
      </c>
      <c r="EA220" s="56">
        <f>MonthlyCashflow!EB49/MonthlyCashflow!$D$49</f>
        <v>0</v>
      </c>
      <c r="EB220" s="56">
        <f>MonthlyCashflow!EC49/MonthlyCashflow!$D$49</f>
        <v>0</v>
      </c>
      <c r="EC220" s="56">
        <f>MonthlyCashflow!ED49/MonthlyCashflow!$D$49</f>
        <v>0</v>
      </c>
      <c r="ED220" s="56">
        <f>MonthlyCashflow!EE49/MonthlyCashflow!$D$49</f>
        <v>0</v>
      </c>
      <c r="EE220" s="56">
        <f>MonthlyCashflow!EF49/MonthlyCashflow!$D$49</f>
        <v>0</v>
      </c>
      <c r="EF220" s="56">
        <f>MonthlyCashflow!EG49/MonthlyCashflow!$D$49</f>
        <v>0</v>
      </c>
      <c r="EG220" s="56">
        <f>MonthlyCashflow!EH49/MonthlyCashflow!$D$49</f>
        <v>0</v>
      </c>
      <c r="EH220" s="56">
        <f>MonthlyCashflow!EI49/MonthlyCashflow!$D$49</f>
        <v>0</v>
      </c>
      <c r="EI220" s="56">
        <f>MonthlyCashflow!EJ49/MonthlyCashflow!$D$49</f>
        <v>0</v>
      </c>
      <c r="EJ220" s="56">
        <f>MonthlyCashflow!EK49/MonthlyCashflow!$D$49</f>
        <v>0</v>
      </c>
      <c r="EK220" s="56">
        <f>MonthlyCashflow!EL49/MonthlyCashflow!$D$49</f>
        <v>0</v>
      </c>
      <c r="EL220" s="56">
        <f>MonthlyCashflow!EM49/MonthlyCashflow!$D$49</f>
        <v>0</v>
      </c>
      <c r="EM220" s="56">
        <f>MonthlyCashflow!EN49/MonthlyCashflow!$D$49</f>
        <v>0</v>
      </c>
      <c r="EN220" s="56">
        <f>MonthlyCashflow!EO49/MonthlyCashflow!$D$49</f>
        <v>0</v>
      </c>
      <c r="EO220" s="56">
        <f>MonthlyCashflow!EP49/MonthlyCashflow!$D$49</f>
        <v>0</v>
      </c>
      <c r="EP220" s="56">
        <f>MonthlyCashflow!EQ49/MonthlyCashflow!$D$49</f>
        <v>0</v>
      </c>
      <c r="EQ220" s="56">
        <f>MonthlyCashflow!ER49/MonthlyCashflow!$D$49</f>
        <v>0</v>
      </c>
      <c r="ER220" s="56">
        <f>MonthlyCashflow!ES49/MonthlyCashflow!$D$49</f>
        <v>0</v>
      </c>
      <c r="ES220" s="56">
        <f>MonthlyCashflow!ET49/MonthlyCashflow!$D$49</f>
        <v>0</v>
      </c>
      <c r="ET220" s="56">
        <f>MonthlyCashflow!EU49/MonthlyCashflow!$D$49</f>
        <v>0</v>
      </c>
      <c r="EU220" s="56">
        <f>MonthlyCashflow!EV49/MonthlyCashflow!$D$49</f>
        <v>0</v>
      </c>
      <c r="EV220" s="56">
        <f>MonthlyCashflow!EW49/MonthlyCashflow!$D$49</f>
        <v>0</v>
      </c>
      <c r="EW220" s="56">
        <f>MonthlyCashflow!EX49/MonthlyCashflow!$D$49</f>
        <v>0</v>
      </c>
      <c r="EX220" s="56">
        <f>MonthlyCashflow!EY49/MonthlyCashflow!$D$49</f>
        <v>0</v>
      </c>
      <c r="EY220" s="56">
        <f>MonthlyCashflow!EZ49/MonthlyCashflow!$D$49</f>
        <v>0</v>
      </c>
      <c r="EZ220" s="56">
        <f>MonthlyCashflow!FA49/MonthlyCashflow!$D$49</f>
        <v>0</v>
      </c>
      <c r="FA220" s="56">
        <f>MonthlyCashflow!FB49/MonthlyCashflow!$D$49</f>
        <v>0</v>
      </c>
      <c r="FB220" s="56">
        <f>MonthlyCashflow!FC49/MonthlyCashflow!$D$49</f>
        <v>0</v>
      </c>
      <c r="FC220" s="56">
        <f>MonthlyCashflow!FD49/MonthlyCashflow!$D$49</f>
        <v>0</v>
      </c>
      <c r="FD220" s="56">
        <f>MonthlyCashflow!FE49/MonthlyCashflow!$D$49</f>
        <v>0</v>
      </c>
      <c r="FE220" s="56">
        <f>MonthlyCashflow!FF49/MonthlyCashflow!$D$49</f>
        <v>0</v>
      </c>
      <c r="FF220" s="56">
        <f>MonthlyCashflow!FG49/MonthlyCashflow!$D$49</f>
        <v>0</v>
      </c>
      <c r="FG220" s="56">
        <f>MonthlyCashflow!FH49/MonthlyCashflow!$D$49</f>
        <v>0</v>
      </c>
      <c r="FH220" s="56">
        <f>MonthlyCashflow!FI49/MonthlyCashflow!$D$49</f>
        <v>0</v>
      </c>
      <c r="FI220" s="56">
        <f>MonthlyCashflow!FJ49/MonthlyCashflow!$D$49</f>
        <v>0</v>
      </c>
      <c r="FJ220" s="56">
        <f>MonthlyCashflow!FK49/MonthlyCashflow!$D$49</f>
        <v>0</v>
      </c>
      <c r="FK220" s="56">
        <f>MonthlyCashflow!FL49/MonthlyCashflow!$D$49</f>
        <v>0</v>
      </c>
      <c r="FL220" s="56">
        <f>MonthlyCashflow!FM49/MonthlyCashflow!$D$49</f>
        <v>0</v>
      </c>
      <c r="FM220" s="56">
        <f>MonthlyCashflow!FN49/MonthlyCashflow!$D$49</f>
        <v>0</v>
      </c>
      <c r="FN220" s="56">
        <f>MonthlyCashflow!FO49/MonthlyCashflow!$D$49</f>
        <v>0</v>
      </c>
      <c r="FO220" s="56">
        <f>MonthlyCashflow!FP49/MonthlyCashflow!$D$49</f>
        <v>0</v>
      </c>
    </row>
    <row r="222" spans="2:171" x14ac:dyDescent="0.3">
      <c r="B222" s="57" t="s">
        <v>508</v>
      </c>
      <c r="C222" s="41"/>
      <c r="D222" s="41"/>
      <c r="E222" s="41"/>
      <c r="F222" s="176">
        <f>F1</f>
        <v>45748</v>
      </c>
      <c r="G222" s="176">
        <f>EOMONTH(F222, 1)</f>
        <v>45808</v>
      </c>
      <c r="H222" s="176">
        <f t="shared" ref="H222" si="1007">EOMONTH(G222, 1)</f>
        <v>45838</v>
      </c>
      <c r="I222" s="176">
        <f t="shared" ref="I222" si="1008">EOMONTH(H222, 1)</f>
        <v>45869</v>
      </c>
      <c r="J222" s="176">
        <f t="shared" ref="J222" si="1009">EOMONTH(I222, 1)</f>
        <v>45900</v>
      </c>
      <c r="K222" s="176">
        <f t="shared" ref="K222" si="1010">EOMONTH(J222, 1)</f>
        <v>45930</v>
      </c>
      <c r="L222" s="176">
        <f t="shared" ref="L222" si="1011">EOMONTH(K222, 1)</f>
        <v>45961</v>
      </c>
      <c r="M222" s="176">
        <f t="shared" ref="M222" si="1012">EOMONTH(L222, 1)</f>
        <v>45991</v>
      </c>
      <c r="N222" s="176">
        <f t="shared" ref="N222" si="1013">EOMONTH(M222, 1)</f>
        <v>46022</v>
      </c>
      <c r="O222" s="176">
        <f t="shared" ref="O222" si="1014">EOMONTH(N222, 1)</f>
        <v>46053</v>
      </c>
      <c r="P222" s="176">
        <f t="shared" ref="P222" si="1015">EOMONTH(O222, 1)</f>
        <v>46081</v>
      </c>
      <c r="Q222" s="176">
        <f t="shared" ref="Q222" si="1016">EOMONTH(P222, 1)</f>
        <v>46112</v>
      </c>
      <c r="R222" s="176">
        <f t="shared" ref="R222" si="1017">EOMONTH(Q222, 1)</f>
        <v>46142</v>
      </c>
      <c r="S222" s="176">
        <f t="shared" ref="S222" si="1018">EOMONTH(R222, 1)</f>
        <v>46173</v>
      </c>
      <c r="T222" s="176">
        <f t="shared" ref="T222" si="1019">EOMONTH(S222, 1)</f>
        <v>46203</v>
      </c>
      <c r="U222" s="176">
        <f t="shared" ref="U222" si="1020">EOMONTH(T222, 1)</f>
        <v>46234</v>
      </c>
      <c r="V222" s="176">
        <f t="shared" ref="V222" si="1021">EOMONTH(U222, 1)</f>
        <v>46265</v>
      </c>
      <c r="W222" s="176">
        <f t="shared" ref="W222" si="1022">EOMONTH(V222, 1)</f>
        <v>46295</v>
      </c>
      <c r="X222" s="176">
        <f t="shared" ref="X222" si="1023">EOMONTH(W222, 1)</f>
        <v>46326</v>
      </c>
      <c r="Y222" s="176">
        <f t="shared" ref="Y222" si="1024">EOMONTH(X222, 1)</f>
        <v>46356</v>
      </c>
      <c r="Z222" s="176">
        <f t="shared" ref="Z222" si="1025">EOMONTH(Y222, 1)</f>
        <v>46387</v>
      </c>
      <c r="AA222" s="176">
        <f t="shared" ref="AA222" si="1026">EOMONTH(Z222, 1)</f>
        <v>46418</v>
      </c>
      <c r="AB222" s="176">
        <f t="shared" ref="AB222" si="1027">EOMONTH(AA222, 1)</f>
        <v>46446</v>
      </c>
      <c r="AC222" s="176">
        <f t="shared" ref="AC222" si="1028">EOMONTH(AB222, 1)</f>
        <v>46477</v>
      </c>
      <c r="AD222" s="176">
        <f t="shared" ref="AD222" si="1029">EOMONTH(AC222, 1)</f>
        <v>46507</v>
      </c>
      <c r="AE222" s="176">
        <f t="shared" ref="AE222" si="1030">EOMONTH(AD222, 1)</f>
        <v>46538</v>
      </c>
      <c r="AF222" s="176">
        <f t="shared" ref="AF222" si="1031">EOMONTH(AE222, 1)</f>
        <v>46568</v>
      </c>
      <c r="AG222" s="176">
        <f t="shared" ref="AG222" si="1032">EOMONTH(AF222, 1)</f>
        <v>46599</v>
      </c>
      <c r="AH222" s="176">
        <f t="shared" ref="AH222" si="1033">EOMONTH(AG222, 1)</f>
        <v>46630</v>
      </c>
      <c r="AI222" s="176">
        <f t="shared" ref="AI222" si="1034">EOMONTH(AH222, 1)</f>
        <v>46660</v>
      </c>
      <c r="AJ222" s="176">
        <f t="shared" ref="AJ222" si="1035">EOMONTH(AI222, 1)</f>
        <v>46691</v>
      </c>
      <c r="AK222" s="176">
        <f t="shared" ref="AK222" si="1036">EOMONTH(AJ222, 1)</f>
        <v>46721</v>
      </c>
      <c r="AL222" s="176">
        <f t="shared" ref="AL222" si="1037">EOMONTH(AK222, 1)</f>
        <v>46752</v>
      </c>
      <c r="AM222" s="176">
        <f t="shared" ref="AM222" si="1038">EOMONTH(AL222, 1)</f>
        <v>46783</v>
      </c>
      <c r="AN222" s="176">
        <f t="shared" ref="AN222" si="1039">EOMONTH(AM222, 1)</f>
        <v>46812</v>
      </c>
      <c r="AO222" s="176">
        <f t="shared" ref="AO222" si="1040">EOMONTH(AN222, 1)</f>
        <v>46843</v>
      </c>
      <c r="AP222" s="176">
        <f t="shared" ref="AP222" si="1041">EOMONTH(AO222, 1)</f>
        <v>46873</v>
      </c>
      <c r="AQ222" s="176">
        <f t="shared" ref="AQ222" si="1042">EOMONTH(AP222, 1)</f>
        <v>46904</v>
      </c>
      <c r="AR222" s="176">
        <f t="shared" ref="AR222" si="1043">EOMONTH(AQ222, 1)</f>
        <v>46934</v>
      </c>
      <c r="AS222" s="176">
        <f t="shared" ref="AS222" si="1044">EOMONTH(AR222, 1)</f>
        <v>46965</v>
      </c>
      <c r="AT222" s="176">
        <f t="shared" ref="AT222" si="1045">EOMONTH(AS222, 1)</f>
        <v>46996</v>
      </c>
      <c r="AU222" s="176">
        <f t="shared" ref="AU222" si="1046">EOMONTH(AT222, 1)</f>
        <v>47026</v>
      </c>
      <c r="AV222" s="176">
        <f t="shared" ref="AV222" si="1047">EOMONTH(AU222, 1)</f>
        <v>47057</v>
      </c>
      <c r="AW222" s="176">
        <f t="shared" ref="AW222" si="1048">EOMONTH(AV222, 1)</f>
        <v>47087</v>
      </c>
      <c r="AX222" s="176">
        <f t="shared" ref="AX222" si="1049">EOMONTH(AW222, 1)</f>
        <v>47118</v>
      </c>
      <c r="AY222" s="176">
        <f t="shared" ref="AY222" si="1050">EOMONTH(AX222, 1)</f>
        <v>47149</v>
      </c>
      <c r="AZ222" s="176">
        <f t="shared" ref="AZ222" si="1051">EOMONTH(AY222, 1)</f>
        <v>47177</v>
      </c>
      <c r="BA222" s="176">
        <f t="shared" ref="BA222" si="1052">EOMONTH(AZ222, 1)</f>
        <v>47208</v>
      </c>
      <c r="BB222" s="176">
        <f t="shared" ref="BB222" si="1053">EOMONTH(BA222, 1)</f>
        <v>47238</v>
      </c>
      <c r="BC222" s="176">
        <f t="shared" ref="BC222" si="1054">EOMONTH(BB222, 1)</f>
        <v>47269</v>
      </c>
      <c r="BD222" s="176">
        <f t="shared" ref="BD222" si="1055">EOMONTH(BC222, 1)</f>
        <v>47299</v>
      </c>
      <c r="BE222" s="176">
        <f t="shared" ref="BE222" si="1056">EOMONTH(BD222, 1)</f>
        <v>47330</v>
      </c>
      <c r="BF222" s="176">
        <f t="shared" ref="BF222" si="1057">EOMONTH(BE222, 1)</f>
        <v>47361</v>
      </c>
      <c r="BG222" s="176">
        <f t="shared" ref="BG222" si="1058">EOMONTH(BF222, 1)</f>
        <v>47391</v>
      </c>
      <c r="BH222" s="176">
        <f t="shared" ref="BH222" si="1059">EOMONTH(BG222, 1)</f>
        <v>47422</v>
      </c>
      <c r="BI222" s="176">
        <f t="shared" ref="BI222" si="1060">EOMONTH(BH222, 1)</f>
        <v>47452</v>
      </c>
      <c r="BJ222" s="176">
        <f t="shared" ref="BJ222" si="1061">EOMONTH(BI222, 1)</f>
        <v>47483</v>
      </c>
      <c r="BK222" s="176">
        <f t="shared" ref="BK222" si="1062">EOMONTH(BJ222, 1)</f>
        <v>47514</v>
      </c>
      <c r="BL222" s="176">
        <f t="shared" ref="BL222" si="1063">EOMONTH(BK222, 1)</f>
        <v>47542</v>
      </c>
      <c r="BM222" s="176">
        <f t="shared" ref="BM222" si="1064">EOMONTH(BL222, 1)</f>
        <v>47573</v>
      </c>
      <c r="BN222" s="176">
        <f t="shared" ref="BN222" si="1065">EOMONTH(BM222, 1)</f>
        <v>47603</v>
      </c>
      <c r="BO222" s="176">
        <f t="shared" ref="BO222" si="1066">EOMONTH(BN222, 1)</f>
        <v>47634</v>
      </c>
      <c r="BP222" s="176">
        <f t="shared" ref="BP222" si="1067">EOMONTH(BO222, 1)</f>
        <v>47664</v>
      </c>
      <c r="BQ222" s="176">
        <f t="shared" ref="BQ222" si="1068">EOMONTH(BP222, 1)</f>
        <v>47695</v>
      </c>
      <c r="BR222" s="176">
        <f t="shared" ref="BR222" si="1069">EOMONTH(BQ222, 1)</f>
        <v>47726</v>
      </c>
      <c r="BS222" s="176">
        <f t="shared" ref="BS222" si="1070">EOMONTH(BR222, 1)</f>
        <v>47756</v>
      </c>
      <c r="BT222" s="176">
        <f t="shared" ref="BT222" si="1071">EOMONTH(BS222, 1)</f>
        <v>47787</v>
      </c>
      <c r="BU222" s="176">
        <f t="shared" ref="BU222" si="1072">EOMONTH(BT222, 1)</f>
        <v>47817</v>
      </c>
      <c r="BV222" s="176">
        <f t="shared" ref="BV222" si="1073">EOMONTH(BU222, 1)</f>
        <v>47848</v>
      </c>
      <c r="BW222" s="176">
        <f t="shared" ref="BW222" si="1074">EOMONTH(BV222, 1)</f>
        <v>47879</v>
      </c>
      <c r="BX222" s="176">
        <f t="shared" ref="BX222" si="1075">EOMONTH(BW222, 1)</f>
        <v>47907</v>
      </c>
      <c r="BY222" s="176">
        <f t="shared" ref="BY222" si="1076">EOMONTH(BX222, 1)</f>
        <v>47938</v>
      </c>
      <c r="BZ222" s="176">
        <f t="shared" ref="BZ222" si="1077">EOMONTH(BY222, 1)</f>
        <v>47968</v>
      </c>
      <c r="CA222" s="176">
        <f t="shared" ref="CA222" si="1078">EOMONTH(BZ222, 1)</f>
        <v>47999</v>
      </c>
      <c r="CB222" s="176">
        <f t="shared" ref="CB222" si="1079">EOMONTH(CA222, 1)</f>
        <v>48029</v>
      </c>
      <c r="CC222" s="176">
        <f t="shared" ref="CC222" si="1080">EOMONTH(CB222, 1)</f>
        <v>48060</v>
      </c>
      <c r="CD222" s="176">
        <f t="shared" ref="CD222" si="1081">EOMONTH(CC222, 1)</f>
        <v>48091</v>
      </c>
      <c r="CE222" s="176">
        <f t="shared" ref="CE222" si="1082">EOMONTH(CD222, 1)</f>
        <v>48121</v>
      </c>
      <c r="CF222" s="176">
        <f t="shared" ref="CF222" si="1083">EOMONTH(CE222, 1)</f>
        <v>48152</v>
      </c>
      <c r="CG222" s="176">
        <f t="shared" ref="CG222" si="1084">EOMONTH(CF222, 1)</f>
        <v>48182</v>
      </c>
      <c r="CH222" s="176">
        <f t="shared" ref="CH222" si="1085">EOMONTH(CG222, 1)</f>
        <v>48213</v>
      </c>
      <c r="CI222" s="176">
        <f t="shared" ref="CI222" si="1086">EOMONTH(CH222, 1)</f>
        <v>48244</v>
      </c>
      <c r="CJ222" s="176">
        <f t="shared" ref="CJ222" si="1087">EOMONTH(CI222, 1)</f>
        <v>48273</v>
      </c>
      <c r="CK222" s="176">
        <f t="shared" ref="CK222" si="1088">EOMONTH(CJ222, 1)</f>
        <v>48304</v>
      </c>
      <c r="CL222" s="176">
        <f t="shared" ref="CL222" si="1089">EOMONTH(CK222, 1)</f>
        <v>48334</v>
      </c>
      <c r="CM222" s="176">
        <f t="shared" ref="CM222" si="1090">EOMONTH(CL222, 1)</f>
        <v>48365</v>
      </c>
      <c r="CN222" s="176">
        <f t="shared" ref="CN222" si="1091">EOMONTH(CM222, 1)</f>
        <v>48395</v>
      </c>
      <c r="CO222" s="176">
        <f t="shared" ref="CO222" si="1092">EOMONTH(CN222, 1)</f>
        <v>48426</v>
      </c>
      <c r="CP222" s="176">
        <f t="shared" ref="CP222" si="1093">EOMONTH(CO222, 1)</f>
        <v>48457</v>
      </c>
      <c r="CQ222" s="176">
        <f t="shared" ref="CQ222" si="1094">EOMONTH(CP222, 1)</f>
        <v>48487</v>
      </c>
      <c r="CR222" s="176">
        <f t="shared" ref="CR222" si="1095">EOMONTH(CQ222, 1)</f>
        <v>48518</v>
      </c>
      <c r="CS222" s="176">
        <f t="shared" ref="CS222" si="1096">EOMONTH(CR222, 1)</f>
        <v>48548</v>
      </c>
      <c r="CT222" s="176">
        <f t="shared" ref="CT222" si="1097">EOMONTH(CS222, 1)</f>
        <v>48579</v>
      </c>
      <c r="CU222" s="176">
        <f t="shared" ref="CU222" si="1098">EOMONTH(CT222, 1)</f>
        <v>48610</v>
      </c>
      <c r="CV222" s="176">
        <f t="shared" ref="CV222" si="1099">EOMONTH(CU222, 1)</f>
        <v>48638</v>
      </c>
      <c r="CW222" s="176">
        <f t="shared" ref="CW222" si="1100">EOMONTH(CV222, 1)</f>
        <v>48669</v>
      </c>
      <c r="CX222" s="176">
        <f t="shared" ref="CX222" si="1101">EOMONTH(CW222, 1)</f>
        <v>48699</v>
      </c>
      <c r="CY222" s="176">
        <f t="shared" ref="CY222" si="1102">EOMONTH(CX222, 1)</f>
        <v>48730</v>
      </c>
      <c r="CZ222" s="176">
        <f t="shared" ref="CZ222" si="1103">EOMONTH(CY222, 1)</f>
        <v>48760</v>
      </c>
      <c r="DA222" s="176">
        <f t="shared" ref="DA222" si="1104">EOMONTH(CZ222, 1)</f>
        <v>48791</v>
      </c>
      <c r="DB222" s="176">
        <f t="shared" ref="DB222" si="1105">EOMONTH(DA222, 1)</f>
        <v>48822</v>
      </c>
      <c r="DC222" s="176">
        <f t="shared" ref="DC222" si="1106">EOMONTH(DB222, 1)</f>
        <v>48852</v>
      </c>
      <c r="DD222" s="176">
        <f t="shared" ref="DD222" si="1107">EOMONTH(DC222, 1)</f>
        <v>48883</v>
      </c>
      <c r="DE222" s="176">
        <f t="shared" ref="DE222" si="1108">EOMONTH(DD222, 1)</f>
        <v>48913</v>
      </c>
      <c r="DF222" s="176">
        <f t="shared" ref="DF222" si="1109">EOMONTH(DE222, 1)</f>
        <v>48944</v>
      </c>
      <c r="DG222" s="176">
        <f t="shared" ref="DG222" si="1110">EOMONTH(DF222, 1)</f>
        <v>48975</v>
      </c>
      <c r="DH222" s="176">
        <f t="shared" ref="DH222" si="1111">EOMONTH(DG222, 1)</f>
        <v>49003</v>
      </c>
      <c r="DI222" s="176">
        <f t="shared" ref="DI222" si="1112">EOMONTH(DH222, 1)</f>
        <v>49034</v>
      </c>
      <c r="DJ222" s="176">
        <f t="shared" ref="DJ222" si="1113">EOMONTH(DI222, 1)</f>
        <v>49064</v>
      </c>
      <c r="DK222" s="176">
        <f t="shared" ref="DK222" si="1114">EOMONTH(DJ222, 1)</f>
        <v>49095</v>
      </c>
      <c r="DL222" s="176">
        <f t="shared" ref="DL222" si="1115">EOMONTH(DK222, 1)</f>
        <v>49125</v>
      </c>
      <c r="DM222" s="176">
        <f t="shared" ref="DM222" si="1116">EOMONTH(DL222, 1)</f>
        <v>49156</v>
      </c>
      <c r="DN222" s="176">
        <f t="shared" ref="DN222" si="1117">EOMONTH(DM222, 1)</f>
        <v>49187</v>
      </c>
      <c r="DO222" s="176">
        <f t="shared" ref="DO222" si="1118">EOMONTH(DN222, 1)</f>
        <v>49217</v>
      </c>
      <c r="DP222" s="176">
        <f t="shared" ref="DP222" si="1119">EOMONTH(DO222, 1)</f>
        <v>49248</v>
      </c>
      <c r="DQ222" s="176">
        <f t="shared" ref="DQ222" si="1120">EOMONTH(DP222, 1)</f>
        <v>49278</v>
      </c>
      <c r="DR222" s="176">
        <f t="shared" ref="DR222" si="1121">EOMONTH(DQ222, 1)</f>
        <v>49309</v>
      </c>
      <c r="DS222" s="176">
        <f t="shared" ref="DS222" si="1122">EOMONTH(DR222, 1)</f>
        <v>49340</v>
      </c>
      <c r="DT222" s="176">
        <f t="shared" ref="DT222" si="1123">EOMONTH(DS222, 1)</f>
        <v>49368</v>
      </c>
      <c r="DU222" s="176">
        <f t="shared" ref="DU222" si="1124">EOMONTH(DT222, 1)</f>
        <v>49399</v>
      </c>
      <c r="DV222" s="176">
        <f t="shared" ref="DV222" si="1125">EOMONTH(DU222, 1)</f>
        <v>49429</v>
      </c>
      <c r="DW222" s="176">
        <f t="shared" ref="DW222" si="1126">EOMONTH(DV222, 1)</f>
        <v>49460</v>
      </c>
      <c r="DX222" s="176">
        <f t="shared" ref="DX222" si="1127">EOMONTH(DW222, 1)</f>
        <v>49490</v>
      </c>
      <c r="DY222" s="176">
        <f t="shared" ref="DY222" si="1128">EOMONTH(DX222, 1)</f>
        <v>49521</v>
      </c>
      <c r="DZ222" s="176">
        <f t="shared" ref="DZ222" si="1129">EOMONTH(DY222, 1)</f>
        <v>49552</v>
      </c>
      <c r="EA222" s="176">
        <f t="shared" ref="EA222" si="1130">EOMONTH(DZ222, 1)</f>
        <v>49582</v>
      </c>
      <c r="EB222" s="176">
        <f t="shared" ref="EB222" si="1131">EOMONTH(EA222, 1)</f>
        <v>49613</v>
      </c>
      <c r="EC222" s="176">
        <f t="shared" ref="EC222" si="1132">EOMONTH(EB222, 1)</f>
        <v>49643</v>
      </c>
      <c r="ED222" s="176">
        <f t="shared" ref="ED222" si="1133">EOMONTH(EC222, 1)</f>
        <v>49674</v>
      </c>
      <c r="EE222" s="176">
        <f t="shared" ref="EE222" si="1134">EOMONTH(ED222, 1)</f>
        <v>49705</v>
      </c>
      <c r="EF222" s="176">
        <f t="shared" ref="EF222" si="1135">EOMONTH(EE222, 1)</f>
        <v>49734</v>
      </c>
      <c r="EG222" s="176">
        <f t="shared" ref="EG222" si="1136">EOMONTH(EF222, 1)</f>
        <v>49765</v>
      </c>
      <c r="EH222" s="176">
        <f t="shared" ref="EH222" si="1137">EOMONTH(EG222, 1)</f>
        <v>49795</v>
      </c>
      <c r="EI222" s="176">
        <f t="shared" ref="EI222" si="1138">EOMONTH(EH222, 1)</f>
        <v>49826</v>
      </c>
      <c r="EJ222" s="176">
        <f t="shared" ref="EJ222" si="1139">EOMONTH(EI222, 1)</f>
        <v>49856</v>
      </c>
      <c r="EK222" s="176">
        <f t="shared" ref="EK222" si="1140">EOMONTH(EJ222, 1)</f>
        <v>49887</v>
      </c>
      <c r="EL222" s="176">
        <f t="shared" ref="EL222" si="1141">EOMONTH(EK222, 1)</f>
        <v>49918</v>
      </c>
      <c r="EM222" s="176">
        <f t="shared" ref="EM222" si="1142">EOMONTH(EL222, 1)</f>
        <v>49948</v>
      </c>
      <c r="EN222" s="176">
        <f t="shared" ref="EN222" si="1143">EOMONTH(EM222, 1)</f>
        <v>49979</v>
      </c>
      <c r="EO222" s="176">
        <f t="shared" ref="EO222" si="1144">EOMONTH(EN222, 1)</f>
        <v>50009</v>
      </c>
      <c r="EP222" s="176">
        <f t="shared" ref="EP222" si="1145">EOMONTH(EO222, 1)</f>
        <v>50040</v>
      </c>
      <c r="EQ222" s="176">
        <f t="shared" ref="EQ222" si="1146">EOMONTH(EP222, 1)</f>
        <v>50071</v>
      </c>
      <c r="ER222" s="176">
        <f t="shared" ref="ER222" si="1147">EOMONTH(EQ222, 1)</f>
        <v>50099</v>
      </c>
      <c r="ES222" s="176">
        <f t="shared" ref="ES222" si="1148">EOMONTH(ER222, 1)</f>
        <v>50130</v>
      </c>
      <c r="ET222" s="176">
        <f t="shared" ref="ET222" si="1149">EOMONTH(ES222, 1)</f>
        <v>50160</v>
      </c>
      <c r="EU222" s="176">
        <f t="shared" ref="EU222" si="1150">EOMONTH(ET222, 1)</f>
        <v>50191</v>
      </c>
      <c r="EV222" s="176">
        <f t="shared" ref="EV222" si="1151">EOMONTH(EU222, 1)</f>
        <v>50221</v>
      </c>
      <c r="EW222" s="176">
        <f t="shared" ref="EW222" si="1152">EOMONTH(EV222, 1)</f>
        <v>50252</v>
      </c>
      <c r="EX222" s="176">
        <f t="shared" ref="EX222" si="1153">EOMONTH(EW222, 1)</f>
        <v>50283</v>
      </c>
      <c r="EY222" s="176">
        <f t="shared" ref="EY222" si="1154">EOMONTH(EX222, 1)</f>
        <v>50313</v>
      </c>
      <c r="EZ222" s="176">
        <f t="shared" ref="EZ222" si="1155">EOMONTH(EY222, 1)</f>
        <v>50344</v>
      </c>
      <c r="FA222" s="176">
        <f t="shared" ref="FA222" si="1156">EOMONTH(EZ222, 1)</f>
        <v>50374</v>
      </c>
      <c r="FB222" s="176">
        <f t="shared" ref="FB222" si="1157">EOMONTH(FA222, 1)</f>
        <v>50405</v>
      </c>
      <c r="FC222" s="176">
        <f t="shared" ref="FC222" si="1158">EOMONTH(FB222, 1)</f>
        <v>50436</v>
      </c>
      <c r="FD222" s="176">
        <f t="shared" ref="FD222" si="1159">EOMONTH(FC222, 1)</f>
        <v>50464</v>
      </c>
      <c r="FE222" s="176">
        <f t="shared" ref="FE222" si="1160">EOMONTH(FD222, 1)</f>
        <v>50495</v>
      </c>
      <c r="FF222" s="176">
        <f t="shared" ref="FF222" si="1161">EOMONTH(FE222, 1)</f>
        <v>50525</v>
      </c>
      <c r="FG222" s="176">
        <f t="shared" ref="FG222" si="1162">EOMONTH(FF222, 1)</f>
        <v>50556</v>
      </c>
      <c r="FH222" s="176">
        <f t="shared" ref="FH222" si="1163">EOMONTH(FG222, 1)</f>
        <v>50586</v>
      </c>
      <c r="FI222" s="176">
        <f t="shared" ref="FI222" si="1164">EOMONTH(FH222, 1)</f>
        <v>50617</v>
      </c>
      <c r="FJ222" s="176">
        <f t="shared" ref="FJ222" si="1165">EOMONTH(FI222, 1)</f>
        <v>50648</v>
      </c>
      <c r="FK222" s="176">
        <f t="shared" ref="FK222" si="1166">EOMONTH(FJ222, 1)</f>
        <v>50678</v>
      </c>
      <c r="FL222" s="176">
        <f t="shared" ref="FL222" si="1167">EOMONTH(FK222, 1)</f>
        <v>50709</v>
      </c>
      <c r="FM222" s="176">
        <f t="shared" ref="FM222" si="1168">EOMONTH(FL222, 1)</f>
        <v>50739</v>
      </c>
      <c r="FN222" s="176">
        <f t="shared" ref="FN222" si="1169">EOMONTH(FM222, 1)</f>
        <v>50770</v>
      </c>
      <c r="FO222" s="176">
        <f t="shared" ref="FO222" si="1170">EOMONTH(FN222, 1)</f>
        <v>50801</v>
      </c>
    </row>
    <row r="223" spans="2:171" x14ac:dyDescent="0.3">
      <c r="B223" s="7" t="s">
        <v>509</v>
      </c>
      <c r="D223" s="175">
        <f>SUM(F223:FO223)</f>
        <v>0.99999999999999978</v>
      </c>
      <c r="F223" s="229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>
        <v>0.09</v>
      </c>
      <c r="U223" s="56">
        <v>0.09</v>
      </c>
      <c r="V223" s="56">
        <v>0.09</v>
      </c>
      <c r="W223" s="56">
        <v>0.09</v>
      </c>
      <c r="X223" s="56">
        <v>0.09</v>
      </c>
      <c r="Y223" s="56">
        <v>0.09</v>
      </c>
      <c r="Z223" s="56">
        <v>0.09</v>
      </c>
      <c r="AA223" s="56">
        <v>0.09</v>
      </c>
      <c r="AB223" s="56">
        <v>0.09</v>
      </c>
      <c r="AC223" s="56">
        <v>0.09</v>
      </c>
      <c r="AD223" s="56">
        <v>0.09</v>
      </c>
      <c r="AE223" s="56">
        <v>0.01</v>
      </c>
      <c r="AF223" s="56"/>
      <c r="AG223" s="56"/>
      <c r="AH223" s="56"/>
      <c r="AI223" s="56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  <c r="AT223" s="56"/>
      <c r="AU223" s="56"/>
      <c r="AV223" s="56"/>
      <c r="AW223" s="56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6"/>
      <c r="BK223" s="56"/>
      <c r="BL223" s="56"/>
      <c r="BM223" s="56"/>
      <c r="BN223" s="56"/>
      <c r="BO223" s="56"/>
      <c r="BP223" s="56"/>
      <c r="BQ223" s="56"/>
      <c r="BR223" s="56"/>
      <c r="BS223" s="56"/>
      <c r="BT223" s="56"/>
      <c r="BU223" s="56"/>
      <c r="BV223" s="56"/>
      <c r="BW223" s="56"/>
      <c r="BX223" s="56"/>
      <c r="BY223" s="56"/>
      <c r="BZ223" s="56"/>
      <c r="CA223" s="56"/>
      <c r="CB223" s="56"/>
      <c r="CC223" s="56"/>
      <c r="CD223" s="56"/>
      <c r="CE223" s="56"/>
      <c r="CF223" s="56"/>
      <c r="CG223" s="56"/>
      <c r="CH223" s="56"/>
      <c r="CI223" s="56"/>
      <c r="CJ223" s="56"/>
      <c r="CK223" s="56"/>
      <c r="CL223" s="56"/>
      <c r="CM223" s="56"/>
      <c r="CN223" s="56"/>
      <c r="CO223" s="56"/>
      <c r="CP223" s="56"/>
      <c r="CQ223" s="56"/>
      <c r="CR223" s="56"/>
      <c r="CS223" s="56"/>
      <c r="CT223" s="56"/>
      <c r="CU223" s="56"/>
      <c r="CV223" s="56"/>
      <c r="CW223" s="56"/>
      <c r="CX223" s="56"/>
      <c r="CY223" s="56"/>
      <c r="CZ223" s="56"/>
      <c r="DA223" s="56"/>
      <c r="DB223" s="56"/>
      <c r="DC223" s="56"/>
      <c r="DD223" s="56"/>
      <c r="DE223" s="56"/>
      <c r="DF223" s="56"/>
      <c r="DG223" s="56"/>
      <c r="DH223" s="56"/>
      <c r="DI223" s="56"/>
      <c r="DJ223" s="56"/>
      <c r="DK223" s="56"/>
      <c r="DL223" s="56"/>
      <c r="DM223" s="56"/>
      <c r="DN223" s="56"/>
      <c r="DO223" s="56"/>
      <c r="DP223" s="56"/>
      <c r="DQ223" s="56"/>
      <c r="DR223" s="56"/>
      <c r="DS223" s="56"/>
      <c r="DT223" s="56"/>
      <c r="DU223" s="56"/>
      <c r="DV223" s="56"/>
      <c r="DW223" s="56"/>
      <c r="DX223" s="56"/>
      <c r="DY223" s="56"/>
      <c r="DZ223" s="56"/>
      <c r="EA223" s="56"/>
      <c r="EB223" s="56"/>
      <c r="EC223" s="56"/>
      <c r="ED223" s="56"/>
      <c r="EE223" s="56"/>
      <c r="EF223" s="56"/>
      <c r="EG223" s="56"/>
      <c r="EH223" s="56"/>
      <c r="EI223" s="56"/>
      <c r="EJ223" s="56"/>
      <c r="EK223" s="56"/>
      <c r="EL223" s="56"/>
      <c r="EM223" s="56"/>
      <c r="EN223" s="56"/>
      <c r="EO223" s="56"/>
      <c r="EP223" s="56"/>
      <c r="EQ223" s="56"/>
      <c r="ER223" s="56"/>
      <c r="ES223" s="56"/>
      <c r="ET223" s="56"/>
      <c r="EU223" s="56"/>
      <c r="EV223" s="56"/>
      <c r="EW223" s="56"/>
      <c r="EX223" s="56"/>
      <c r="EY223" s="56"/>
      <c r="EZ223" s="56"/>
      <c r="FA223" s="56"/>
      <c r="FB223" s="56"/>
      <c r="FC223" s="56"/>
      <c r="FD223" s="56"/>
      <c r="FE223" s="56"/>
      <c r="FF223" s="56"/>
      <c r="FG223" s="56"/>
      <c r="FH223" s="56"/>
      <c r="FI223" s="56"/>
      <c r="FJ223" s="56"/>
      <c r="FK223" s="56"/>
      <c r="FL223" s="56"/>
      <c r="FM223" s="56"/>
      <c r="FN223" s="56"/>
      <c r="FO223" s="56"/>
    </row>
    <row r="226" spans="1:171" customFormat="1" x14ac:dyDescent="0.3">
      <c r="A226" s="42"/>
      <c r="B226" s="43" t="s">
        <v>343</v>
      </c>
      <c r="C226" s="42"/>
      <c r="D226" s="42"/>
      <c r="E226" s="42"/>
      <c r="F226" s="158">
        <f t="shared" ref="F226:AK226" si="1171">F1</f>
        <v>45748</v>
      </c>
      <c r="G226" s="158">
        <f t="shared" si="1171"/>
        <v>45808</v>
      </c>
      <c r="H226" s="158">
        <f t="shared" si="1171"/>
        <v>45838</v>
      </c>
      <c r="I226" s="158">
        <f t="shared" si="1171"/>
        <v>45869</v>
      </c>
      <c r="J226" s="158">
        <f t="shared" si="1171"/>
        <v>45900</v>
      </c>
      <c r="K226" s="158">
        <f t="shared" si="1171"/>
        <v>45930</v>
      </c>
      <c r="L226" s="158">
        <f t="shared" si="1171"/>
        <v>45961</v>
      </c>
      <c r="M226" s="158">
        <f t="shared" si="1171"/>
        <v>45991</v>
      </c>
      <c r="N226" s="158">
        <f t="shared" si="1171"/>
        <v>46022</v>
      </c>
      <c r="O226" s="158">
        <f t="shared" si="1171"/>
        <v>46053</v>
      </c>
      <c r="P226" s="158">
        <f t="shared" si="1171"/>
        <v>46081</v>
      </c>
      <c r="Q226" s="158">
        <f t="shared" si="1171"/>
        <v>46112</v>
      </c>
      <c r="R226" s="158">
        <f t="shared" si="1171"/>
        <v>46142</v>
      </c>
      <c r="S226" s="158">
        <f t="shared" si="1171"/>
        <v>46173</v>
      </c>
      <c r="T226" s="158">
        <f t="shared" si="1171"/>
        <v>46203</v>
      </c>
      <c r="U226" s="158">
        <f t="shared" si="1171"/>
        <v>46234</v>
      </c>
      <c r="V226" s="158">
        <f t="shared" si="1171"/>
        <v>46265</v>
      </c>
      <c r="W226" s="158">
        <f t="shared" si="1171"/>
        <v>46295</v>
      </c>
      <c r="X226" s="158">
        <f t="shared" si="1171"/>
        <v>46326</v>
      </c>
      <c r="Y226" s="158">
        <f t="shared" si="1171"/>
        <v>46356</v>
      </c>
      <c r="Z226" s="158">
        <f t="shared" si="1171"/>
        <v>46387</v>
      </c>
      <c r="AA226" s="158">
        <f t="shared" si="1171"/>
        <v>46418</v>
      </c>
      <c r="AB226" s="158">
        <f t="shared" si="1171"/>
        <v>46446</v>
      </c>
      <c r="AC226" s="158">
        <f t="shared" si="1171"/>
        <v>46477</v>
      </c>
      <c r="AD226" s="158">
        <f t="shared" si="1171"/>
        <v>46507</v>
      </c>
      <c r="AE226" s="158">
        <f t="shared" si="1171"/>
        <v>46538</v>
      </c>
      <c r="AF226" s="158">
        <f t="shared" si="1171"/>
        <v>46568</v>
      </c>
      <c r="AG226" s="158">
        <f t="shared" si="1171"/>
        <v>46599</v>
      </c>
      <c r="AH226" s="158">
        <f t="shared" si="1171"/>
        <v>46630</v>
      </c>
      <c r="AI226" s="158">
        <f t="shared" si="1171"/>
        <v>46660</v>
      </c>
      <c r="AJ226" s="158">
        <f t="shared" si="1171"/>
        <v>46691</v>
      </c>
      <c r="AK226" s="158">
        <f t="shared" si="1171"/>
        <v>46721</v>
      </c>
      <c r="AL226" s="158">
        <f t="shared" ref="AL226:BQ226" si="1172">AL1</f>
        <v>46752</v>
      </c>
      <c r="AM226" s="158">
        <f t="shared" si="1172"/>
        <v>46783</v>
      </c>
      <c r="AN226" s="158">
        <f t="shared" si="1172"/>
        <v>46812</v>
      </c>
      <c r="AO226" s="158">
        <f t="shared" si="1172"/>
        <v>46843</v>
      </c>
      <c r="AP226" s="158">
        <f t="shared" si="1172"/>
        <v>46873</v>
      </c>
      <c r="AQ226" s="158">
        <f t="shared" si="1172"/>
        <v>46904</v>
      </c>
      <c r="AR226" s="158">
        <f t="shared" si="1172"/>
        <v>46934</v>
      </c>
      <c r="AS226" s="158">
        <f t="shared" si="1172"/>
        <v>46965</v>
      </c>
      <c r="AT226" s="158">
        <f t="shared" si="1172"/>
        <v>46996</v>
      </c>
      <c r="AU226" s="158">
        <f t="shared" si="1172"/>
        <v>47026</v>
      </c>
      <c r="AV226" s="158">
        <f t="shared" si="1172"/>
        <v>47057</v>
      </c>
      <c r="AW226" s="158">
        <f t="shared" si="1172"/>
        <v>47087</v>
      </c>
      <c r="AX226" s="158">
        <f t="shared" si="1172"/>
        <v>47118</v>
      </c>
      <c r="AY226" s="158">
        <f t="shared" si="1172"/>
        <v>47149</v>
      </c>
      <c r="AZ226" s="158">
        <f t="shared" si="1172"/>
        <v>47177</v>
      </c>
      <c r="BA226" s="158">
        <f t="shared" si="1172"/>
        <v>47208</v>
      </c>
      <c r="BB226" s="158">
        <f t="shared" si="1172"/>
        <v>47238</v>
      </c>
      <c r="BC226" s="158">
        <f t="shared" si="1172"/>
        <v>47269</v>
      </c>
      <c r="BD226" s="158">
        <f t="shared" si="1172"/>
        <v>47299</v>
      </c>
      <c r="BE226" s="158">
        <f t="shared" si="1172"/>
        <v>47330</v>
      </c>
      <c r="BF226" s="158">
        <f t="shared" si="1172"/>
        <v>47361</v>
      </c>
      <c r="BG226" s="158">
        <f t="shared" si="1172"/>
        <v>47391</v>
      </c>
      <c r="BH226" s="158">
        <f t="shared" si="1172"/>
        <v>47422</v>
      </c>
      <c r="BI226" s="158">
        <f t="shared" si="1172"/>
        <v>47452</v>
      </c>
      <c r="BJ226" s="158">
        <f t="shared" si="1172"/>
        <v>47483</v>
      </c>
      <c r="BK226" s="158">
        <f t="shared" si="1172"/>
        <v>47514</v>
      </c>
      <c r="BL226" s="158">
        <f t="shared" si="1172"/>
        <v>47542</v>
      </c>
      <c r="BM226" s="158">
        <f t="shared" si="1172"/>
        <v>47573</v>
      </c>
      <c r="BN226" s="158">
        <f t="shared" si="1172"/>
        <v>47603</v>
      </c>
      <c r="BO226" s="158">
        <f t="shared" si="1172"/>
        <v>47634</v>
      </c>
      <c r="BP226" s="158">
        <f t="shared" si="1172"/>
        <v>47664</v>
      </c>
      <c r="BQ226" s="158">
        <f t="shared" si="1172"/>
        <v>47695</v>
      </c>
      <c r="BR226" s="158">
        <f t="shared" ref="BR226:CW226" si="1173">BR1</f>
        <v>47726</v>
      </c>
      <c r="BS226" s="158">
        <f t="shared" si="1173"/>
        <v>47756</v>
      </c>
      <c r="BT226" s="158">
        <f t="shared" si="1173"/>
        <v>47787</v>
      </c>
      <c r="BU226" s="158">
        <f t="shared" si="1173"/>
        <v>47817</v>
      </c>
      <c r="BV226" s="158">
        <f t="shared" si="1173"/>
        <v>47848</v>
      </c>
      <c r="BW226" s="158">
        <f t="shared" si="1173"/>
        <v>47879</v>
      </c>
      <c r="BX226" s="158">
        <f t="shared" si="1173"/>
        <v>47907</v>
      </c>
      <c r="BY226" s="158">
        <f t="shared" si="1173"/>
        <v>47938</v>
      </c>
      <c r="BZ226" s="158">
        <f t="shared" si="1173"/>
        <v>47968</v>
      </c>
      <c r="CA226" s="158">
        <f t="shared" si="1173"/>
        <v>47999</v>
      </c>
      <c r="CB226" s="158">
        <f t="shared" si="1173"/>
        <v>48029</v>
      </c>
      <c r="CC226" s="158">
        <f t="shared" si="1173"/>
        <v>48060</v>
      </c>
      <c r="CD226" s="158">
        <f t="shared" si="1173"/>
        <v>48091</v>
      </c>
      <c r="CE226" s="158">
        <f t="shared" si="1173"/>
        <v>48121</v>
      </c>
      <c r="CF226" s="158">
        <f t="shared" si="1173"/>
        <v>48152</v>
      </c>
      <c r="CG226" s="158">
        <f t="shared" si="1173"/>
        <v>48182</v>
      </c>
      <c r="CH226" s="158">
        <f t="shared" si="1173"/>
        <v>48213</v>
      </c>
      <c r="CI226" s="158">
        <f t="shared" si="1173"/>
        <v>48244</v>
      </c>
      <c r="CJ226" s="158">
        <f t="shared" si="1173"/>
        <v>48273</v>
      </c>
      <c r="CK226" s="158">
        <f t="shared" si="1173"/>
        <v>48304</v>
      </c>
      <c r="CL226" s="158">
        <f t="shared" si="1173"/>
        <v>48334</v>
      </c>
      <c r="CM226" s="158">
        <f t="shared" si="1173"/>
        <v>48365</v>
      </c>
      <c r="CN226" s="158">
        <f t="shared" si="1173"/>
        <v>48395</v>
      </c>
      <c r="CO226" s="158">
        <f t="shared" si="1173"/>
        <v>48426</v>
      </c>
      <c r="CP226" s="158">
        <f t="shared" si="1173"/>
        <v>48457</v>
      </c>
      <c r="CQ226" s="158">
        <f t="shared" si="1173"/>
        <v>48487</v>
      </c>
      <c r="CR226" s="158">
        <f t="shared" si="1173"/>
        <v>48518</v>
      </c>
      <c r="CS226" s="158">
        <f t="shared" si="1173"/>
        <v>48548</v>
      </c>
      <c r="CT226" s="158">
        <f t="shared" si="1173"/>
        <v>48579</v>
      </c>
      <c r="CU226" s="158">
        <f t="shared" si="1173"/>
        <v>48610</v>
      </c>
      <c r="CV226" s="158">
        <f t="shared" si="1173"/>
        <v>48638</v>
      </c>
      <c r="CW226" s="158">
        <f t="shared" si="1173"/>
        <v>48669</v>
      </c>
      <c r="CX226" s="158">
        <f t="shared" ref="CX226:EC226" si="1174">CX1</f>
        <v>48699</v>
      </c>
      <c r="CY226" s="158">
        <f t="shared" si="1174"/>
        <v>48730</v>
      </c>
      <c r="CZ226" s="158">
        <f t="shared" si="1174"/>
        <v>48760</v>
      </c>
      <c r="DA226" s="158">
        <f t="shared" si="1174"/>
        <v>48791</v>
      </c>
      <c r="DB226" s="158">
        <f t="shared" si="1174"/>
        <v>48822</v>
      </c>
      <c r="DC226" s="158">
        <f t="shared" si="1174"/>
        <v>48852</v>
      </c>
      <c r="DD226" s="158">
        <f t="shared" si="1174"/>
        <v>48883</v>
      </c>
      <c r="DE226" s="158">
        <f t="shared" si="1174"/>
        <v>48913</v>
      </c>
      <c r="DF226" s="158">
        <f t="shared" si="1174"/>
        <v>48944</v>
      </c>
      <c r="DG226" s="158">
        <f t="shared" si="1174"/>
        <v>48975</v>
      </c>
      <c r="DH226" s="158">
        <f t="shared" si="1174"/>
        <v>49003</v>
      </c>
      <c r="DI226" s="158">
        <f t="shared" si="1174"/>
        <v>49034</v>
      </c>
      <c r="DJ226" s="158">
        <f t="shared" si="1174"/>
        <v>49064</v>
      </c>
      <c r="DK226" s="158">
        <f t="shared" si="1174"/>
        <v>49095</v>
      </c>
      <c r="DL226" s="158">
        <f t="shared" si="1174"/>
        <v>49125</v>
      </c>
      <c r="DM226" s="158">
        <f t="shared" si="1174"/>
        <v>49156</v>
      </c>
      <c r="DN226" s="158">
        <f t="shared" si="1174"/>
        <v>49187</v>
      </c>
      <c r="DO226" s="158">
        <f t="shared" si="1174"/>
        <v>49217</v>
      </c>
      <c r="DP226" s="158">
        <f t="shared" si="1174"/>
        <v>49248</v>
      </c>
      <c r="DQ226" s="158">
        <f t="shared" si="1174"/>
        <v>49278</v>
      </c>
      <c r="DR226" s="158">
        <f t="shared" si="1174"/>
        <v>49309</v>
      </c>
      <c r="DS226" s="158">
        <f t="shared" si="1174"/>
        <v>49340</v>
      </c>
      <c r="DT226" s="158">
        <f t="shared" si="1174"/>
        <v>49368</v>
      </c>
      <c r="DU226" s="158">
        <f t="shared" si="1174"/>
        <v>49399</v>
      </c>
      <c r="DV226" s="158">
        <f t="shared" si="1174"/>
        <v>49429</v>
      </c>
      <c r="DW226" s="158">
        <f t="shared" si="1174"/>
        <v>49460</v>
      </c>
      <c r="DX226" s="158">
        <f t="shared" si="1174"/>
        <v>49490</v>
      </c>
      <c r="DY226" s="158">
        <f t="shared" si="1174"/>
        <v>49521</v>
      </c>
      <c r="DZ226" s="158">
        <f t="shared" si="1174"/>
        <v>49552</v>
      </c>
      <c r="EA226" s="158">
        <f t="shared" si="1174"/>
        <v>49582</v>
      </c>
      <c r="EB226" s="158">
        <f t="shared" si="1174"/>
        <v>49613</v>
      </c>
      <c r="EC226" s="158">
        <f t="shared" si="1174"/>
        <v>49643</v>
      </c>
      <c r="ED226" s="158">
        <f t="shared" ref="ED226:FI226" si="1175">ED1</f>
        <v>49674</v>
      </c>
      <c r="EE226" s="158">
        <f t="shared" si="1175"/>
        <v>49705</v>
      </c>
      <c r="EF226" s="158">
        <f t="shared" si="1175"/>
        <v>49734</v>
      </c>
      <c r="EG226" s="158">
        <f t="shared" si="1175"/>
        <v>49765</v>
      </c>
      <c r="EH226" s="158">
        <f t="shared" si="1175"/>
        <v>49795</v>
      </c>
      <c r="EI226" s="158">
        <f t="shared" si="1175"/>
        <v>49826</v>
      </c>
      <c r="EJ226" s="158">
        <f t="shared" si="1175"/>
        <v>49856</v>
      </c>
      <c r="EK226" s="158">
        <f t="shared" si="1175"/>
        <v>49887</v>
      </c>
      <c r="EL226" s="158">
        <f t="shared" si="1175"/>
        <v>49918</v>
      </c>
      <c r="EM226" s="158">
        <f t="shared" si="1175"/>
        <v>49948</v>
      </c>
      <c r="EN226" s="158">
        <f t="shared" si="1175"/>
        <v>49979</v>
      </c>
      <c r="EO226" s="158">
        <f t="shared" si="1175"/>
        <v>50009</v>
      </c>
      <c r="EP226" s="158">
        <f t="shared" si="1175"/>
        <v>50040</v>
      </c>
      <c r="EQ226" s="158">
        <f t="shared" si="1175"/>
        <v>50071</v>
      </c>
      <c r="ER226" s="158">
        <f t="shared" si="1175"/>
        <v>50099</v>
      </c>
      <c r="ES226" s="158">
        <f t="shared" si="1175"/>
        <v>50130</v>
      </c>
      <c r="ET226" s="158">
        <f t="shared" si="1175"/>
        <v>50160</v>
      </c>
      <c r="EU226" s="158">
        <f t="shared" si="1175"/>
        <v>50191</v>
      </c>
      <c r="EV226" s="158">
        <f t="shared" si="1175"/>
        <v>50221</v>
      </c>
      <c r="EW226" s="158">
        <f t="shared" si="1175"/>
        <v>50252</v>
      </c>
      <c r="EX226" s="158">
        <f t="shared" si="1175"/>
        <v>50283</v>
      </c>
      <c r="EY226" s="158">
        <f t="shared" si="1175"/>
        <v>50313</v>
      </c>
      <c r="EZ226" s="158">
        <f t="shared" si="1175"/>
        <v>50344</v>
      </c>
      <c r="FA226" s="158">
        <f t="shared" si="1175"/>
        <v>50374</v>
      </c>
      <c r="FB226" s="158">
        <f t="shared" si="1175"/>
        <v>50405</v>
      </c>
      <c r="FC226" s="158">
        <f t="shared" si="1175"/>
        <v>50436</v>
      </c>
      <c r="FD226" s="158">
        <f t="shared" si="1175"/>
        <v>50464</v>
      </c>
      <c r="FE226" s="158">
        <f t="shared" si="1175"/>
        <v>50495</v>
      </c>
      <c r="FF226" s="158">
        <f t="shared" si="1175"/>
        <v>50525</v>
      </c>
      <c r="FG226" s="158">
        <f t="shared" si="1175"/>
        <v>50556</v>
      </c>
      <c r="FH226" s="158">
        <f t="shared" si="1175"/>
        <v>50586</v>
      </c>
      <c r="FI226" s="158">
        <f t="shared" si="1175"/>
        <v>50617</v>
      </c>
      <c r="FJ226" s="158">
        <f t="shared" ref="FJ226:FO226" si="1176">FJ1</f>
        <v>50648</v>
      </c>
      <c r="FK226" s="158">
        <f t="shared" si="1176"/>
        <v>50678</v>
      </c>
      <c r="FL226" s="158">
        <f t="shared" si="1176"/>
        <v>50709</v>
      </c>
      <c r="FM226" s="158">
        <f t="shared" si="1176"/>
        <v>50739</v>
      </c>
      <c r="FN226" s="158">
        <f t="shared" si="1176"/>
        <v>50770</v>
      </c>
      <c r="FO226" s="158">
        <f t="shared" si="1176"/>
        <v>50801</v>
      </c>
    </row>
    <row r="227" spans="1:171" customFormat="1" x14ac:dyDescent="0.3">
      <c r="B227" s="7"/>
      <c r="F227" s="160"/>
      <c r="G227" s="160"/>
      <c r="H227" s="160"/>
      <c r="I227" s="160"/>
      <c r="J227" s="160"/>
      <c r="K227" s="160"/>
      <c r="L227" s="160"/>
      <c r="M227" s="160"/>
      <c r="N227" s="160"/>
      <c r="O227" s="160"/>
      <c r="P227" s="160"/>
      <c r="Q227" s="160"/>
      <c r="R227" s="160"/>
      <c r="S227" s="160"/>
      <c r="T227" s="160"/>
      <c r="U227" s="160"/>
      <c r="V227" s="160"/>
      <c r="W227" s="160"/>
      <c r="X227" s="160"/>
      <c r="Y227" s="160"/>
      <c r="Z227" s="160"/>
      <c r="AA227" s="160"/>
      <c r="AB227" s="160"/>
      <c r="AC227" s="160"/>
      <c r="AD227" s="160"/>
      <c r="AE227" s="160"/>
      <c r="AF227" s="160"/>
      <c r="AG227" s="160"/>
      <c r="AH227" s="160"/>
      <c r="AI227" s="160"/>
      <c r="AJ227" s="160"/>
      <c r="AK227" s="160"/>
      <c r="AL227" s="160"/>
      <c r="AM227" s="160"/>
      <c r="AN227" s="160"/>
      <c r="AO227" s="160"/>
      <c r="AP227" s="160"/>
      <c r="AQ227" s="160"/>
      <c r="AR227" s="160"/>
      <c r="AS227" s="160"/>
      <c r="AT227" s="160"/>
      <c r="AU227" s="160"/>
      <c r="AV227" s="160"/>
      <c r="AW227" s="160"/>
      <c r="AX227" s="160"/>
      <c r="AY227" s="160"/>
      <c r="AZ227" s="160"/>
      <c r="BA227" s="160"/>
      <c r="BB227" s="160"/>
      <c r="BC227" s="160"/>
      <c r="BD227" s="160"/>
      <c r="BE227" s="160"/>
      <c r="BF227" s="160"/>
      <c r="BG227" s="160"/>
      <c r="BH227" s="160"/>
      <c r="BI227" s="160"/>
      <c r="BJ227" s="160"/>
      <c r="BK227" s="160"/>
      <c r="BL227" s="160"/>
      <c r="BM227" s="160"/>
      <c r="BN227" s="160"/>
      <c r="BO227" s="160"/>
      <c r="BP227" s="160"/>
      <c r="BQ227" s="160"/>
      <c r="BR227" s="160"/>
      <c r="BS227" s="160"/>
      <c r="BT227" s="160"/>
      <c r="BU227" s="160"/>
      <c r="BV227" s="160"/>
      <c r="BW227" s="160"/>
      <c r="BX227" s="160"/>
      <c r="BY227" s="160"/>
      <c r="BZ227" s="160"/>
      <c r="CA227" s="160"/>
      <c r="CB227" s="160"/>
      <c r="CC227" s="160"/>
      <c r="CD227" s="160"/>
      <c r="CE227" s="160"/>
      <c r="CF227" s="160"/>
      <c r="CG227" s="160"/>
      <c r="CH227" s="160"/>
      <c r="CI227" s="160"/>
      <c r="CJ227" s="160"/>
      <c r="CK227" s="160"/>
      <c r="CL227" s="160"/>
      <c r="CM227" s="160"/>
      <c r="CN227" s="160"/>
      <c r="CO227" s="160"/>
      <c r="CP227" s="160"/>
      <c r="CQ227" s="160"/>
      <c r="CR227" s="160"/>
      <c r="CS227" s="160"/>
      <c r="CT227" s="160"/>
      <c r="CU227" s="160"/>
      <c r="CV227" s="160"/>
      <c r="CW227" s="160"/>
      <c r="CX227" s="160"/>
      <c r="CY227" s="160"/>
      <c r="CZ227" s="160"/>
      <c r="DA227" s="160"/>
      <c r="DB227" s="160"/>
      <c r="DC227" s="160"/>
      <c r="DD227" s="160"/>
      <c r="DE227" s="160"/>
      <c r="DF227" s="160"/>
      <c r="DG227" s="160"/>
      <c r="DH227" s="160"/>
      <c r="DI227" s="160"/>
      <c r="DJ227" s="160"/>
      <c r="DK227" s="160"/>
      <c r="DL227" s="160"/>
      <c r="DM227" s="160"/>
      <c r="DN227" s="160"/>
      <c r="DO227" s="160"/>
      <c r="DP227" s="160"/>
      <c r="DQ227" s="160"/>
      <c r="DR227" s="160"/>
      <c r="DS227" s="160"/>
      <c r="DT227" s="160"/>
      <c r="DU227" s="160"/>
      <c r="DV227" s="160"/>
      <c r="DW227" s="160"/>
      <c r="DX227" s="160"/>
      <c r="DY227" s="160"/>
      <c r="DZ227" s="160"/>
      <c r="EA227" s="160"/>
      <c r="EB227" s="160"/>
      <c r="EC227" s="160"/>
      <c r="ED227" s="160"/>
      <c r="EE227" s="160"/>
      <c r="EF227" s="160"/>
      <c r="EG227" s="160"/>
      <c r="EH227" s="160"/>
      <c r="EI227" s="160"/>
      <c r="EJ227" s="160"/>
      <c r="EK227" s="160"/>
      <c r="EL227" s="160"/>
      <c r="EM227" s="160"/>
      <c r="EN227" s="160"/>
      <c r="EO227" s="160"/>
      <c r="EP227" s="160"/>
      <c r="EQ227" s="160"/>
      <c r="ER227" s="160"/>
      <c r="ES227" s="160"/>
      <c r="ET227" s="160"/>
      <c r="EU227" s="160"/>
      <c r="EV227" s="160"/>
      <c r="EW227" s="160"/>
      <c r="EX227" s="160"/>
      <c r="EY227" s="160"/>
      <c r="EZ227" s="160"/>
      <c r="FA227" s="160"/>
      <c r="FB227" s="160"/>
      <c r="FC227" s="160"/>
      <c r="FD227" s="160"/>
      <c r="FE227" s="160"/>
      <c r="FF227" s="160"/>
      <c r="FG227" s="160"/>
      <c r="FH227" s="160"/>
      <c r="FI227" s="160"/>
      <c r="FJ227" s="160"/>
      <c r="FK227" s="160"/>
      <c r="FL227" s="160"/>
      <c r="FM227" s="160"/>
      <c r="FN227" s="160"/>
      <c r="FO227" s="160"/>
    </row>
    <row r="228" spans="1:171" x14ac:dyDescent="0.3">
      <c r="B228" s="57" t="s">
        <v>12</v>
      </c>
      <c r="C228" s="57" t="s">
        <v>20</v>
      </c>
      <c r="D228" s="57" t="s">
        <v>213</v>
      </c>
      <c r="E228" s="57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  <c r="AK228" s="41"/>
      <c r="AL228" s="41"/>
      <c r="AM228" s="41"/>
      <c r="AN228" s="41"/>
      <c r="AO228" s="41"/>
      <c r="AP228" s="41"/>
      <c r="AQ228" s="41"/>
      <c r="AR228" s="41"/>
      <c r="AS228" s="41"/>
      <c r="AT228" s="41"/>
      <c r="AU228" s="41"/>
      <c r="AV228" s="41"/>
      <c r="AW228" s="41"/>
      <c r="AX228" s="41"/>
      <c r="AY228" s="41"/>
      <c r="AZ228" s="41"/>
      <c r="BA228" s="41"/>
      <c r="BB228" s="41"/>
      <c r="BC228" s="41"/>
      <c r="BD228" s="41"/>
      <c r="BE228" s="41"/>
      <c r="BF228" s="41"/>
      <c r="BG228" s="41"/>
      <c r="BH228" s="41"/>
      <c r="BI228" s="41"/>
      <c r="BJ228" s="41"/>
      <c r="BK228" s="41"/>
      <c r="BL228" s="41"/>
      <c r="BM228" s="41"/>
      <c r="BN228" s="41"/>
      <c r="BO228" s="41"/>
      <c r="BP228" s="41"/>
      <c r="BQ228" s="41"/>
      <c r="BR228" s="41"/>
      <c r="BS228" s="41"/>
      <c r="BT228" s="41"/>
      <c r="BU228" s="41"/>
      <c r="BV228" s="41"/>
      <c r="BW228" s="41"/>
      <c r="BX228" s="41"/>
      <c r="BY228" s="41"/>
      <c r="BZ228" s="41"/>
      <c r="CA228" s="41"/>
      <c r="CB228" s="41"/>
      <c r="CC228" s="41"/>
      <c r="CD228" s="41"/>
      <c r="CE228" s="41"/>
      <c r="CF228" s="41"/>
      <c r="CG228" s="41"/>
      <c r="CH228" s="41"/>
      <c r="CI228" s="41"/>
      <c r="CJ228" s="41"/>
      <c r="CK228" s="41"/>
      <c r="CL228" s="41"/>
      <c r="CM228" s="41"/>
      <c r="CN228" s="41"/>
      <c r="CO228" s="41"/>
      <c r="CP228" s="41"/>
      <c r="CQ228" s="41"/>
      <c r="CR228" s="41"/>
      <c r="CS228" s="41"/>
      <c r="CT228" s="41"/>
      <c r="CU228" s="41"/>
      <c r="CV228" s="41"/>
      <c r="CW228" s="41"/>
      <c r="CX228" s="41"/>
      <c r="CY228" s="41"/>
      <c r="CZ228" s="41"/>
      <c r="DA228" s="41"/>
      <c r="DB228" s="41"/>
      <c r="DC228" s="41"/>
      <c r="DD228" s="41"/>
      <c r="DE228" s="41"/>
      <c r="DF228" s="41"/>
      <c r="DG228" s="41"/>
      <c r="DH228" s="41"/>
      <c r="DI228" s="41"/>
      <c r="DJ228" s="41"/>
      <c r="DK228" s="41"/>
      <c r="DL228" s="41"/>
      <c r="DM228" s="41"/>
      <c r="DN228" s="41"/>
      <c r="DO228" s="41"/>
      <c r="DP228" s="41"/>
      <c r="DQ228" s="41"/>
      <c r="DR228" s="41"/>
      <c r="DS228" s="41"/>
      <c r="DT228" s="41"/>
      <c r="DU228" s="41"/>
      <c r="DV228" s="41"/>
      <c r="DW228" s="41"/>
      <c r="DX228" s="41"/>
      <c r="DY228" s="41"/>
      <c r="DZ228" s="41"/>
      <c r="EA228" s="41"/>
      <c r="EB228" s="41"/>
      <c r="EC228" s="41"/>
      <c r="ED228" s="41"/>
      <c r="EE228" s="41"/>
      <c r="EF228" s="41"/>
      <c r="EG228" s="41"/>
      <c r="EH228" s="41"/>
      <c r="EI228" s="41"/>
      <c r="EJ228" s="41"/>
      <c r="EK228" s="41"/>
      <c r="EL228" s="41"/>
      <c r="EM228" s="41"/>
      <c r="EN228" s="41"/>
      <c r="EO228" s="41"/>
      <c r="EP228" s="41"/>
      <c r="EQ228" s="41"/>
      <c r="ER228" s="41"/>
      <c r="ES228" s="41"/>
      <c r="ET228" s="41"/>
      <c r="EU228" s="41"/>
      <c r="EV228" s="41"/>
      <c r="EW228" s="41"/>
      <c r="EX228" s="41"/>
      <c r="EY228" s="41"/>
      <c r="EZ228" s="41"/>
      <c r="FA228" s="41"/>
      <c r="FB228" s="41"/>
      <c r="FC228" s="41"/>
      <c r="FD228" s="41"/>
      <c r="FE228" s="41"/>
      <c r="FF228" s="41"/>
      <c r="FG228" s="41"/>
      <c r="FH228" s="41"/>
      <c r="FI228" s="41"/>
      <c r="FJ228" s="41"/>
      <c r="FK228" s="41"/>
      <c r="FL228" s="41"/>
      <c r="FM228" s="41"/>
      <c r="FN228" s="41"/>
      <c r="FO228" s="41"/>
    </row>
    <row r="229" spans="1:171" x14ac:dyDescent="0.3">
      <c r="B229" s="7" t="s">
        <v>231</v>
      </c>
      <c r="C229" s="7" t="s">
        <v>235</v>
      </c>
      <c r="D229" s="45">
        <f>'Assumptions&amp;Data'!C148*MonthlyCashflow!D101</f>
        <v>25.193547924022884</v>
      </c>
      <c r="F229" s="333">
        <f>F214*$D$229</f>
        <v>0</v>
      </c>
      <c r="G229" s="333">
        <f t="shared" ref="G229:BR229" si="1177">G214*$D$229</f>
        <v>0</v>
      </c>
      <c r="H229" s="333">
        <f>H214*$D$229</f>
        <v>10.077419169609154</v>
      </c>
      <c r="I229" s="333">
        <f t="shared" si="1177"/>
        <v>0.26519524130550404</v>
      </c>
      <c r="J229" s="333">
        <f t="shared" si="1177"/>
        <v>0.26519524130550404</v>
      </c>
      <c r="K229" s="333">
        <f t="shared" si="1177"/>
        <v>0.26519524130550404</v>
      </c>
      <c r="L229" s="333">
        <f t="shared" si="1177"/>
        <v>0.26519524130550404</v>
      </c>
      <c r="M229" s="333">
        <f t="shared" si="1177"/>
        <v>0.26519524130550404</v>
      </c>
      <c r="N229" s="333">
        <f t="shared" si="1177"/>
        <v>0.26519524130550404</v>
      </c>
      <c r="O229" s="333">
        <f t="shared" si="1177"/>
        <v>0.26519524130550404</v>
      </c>
      <c r="P229" s="333">
        <f t="shared" si="1177"/>
        <v>0.26519524130550404</v>
      </c>
      <c r="Q229" s="333">
        <f t="shared" si="1177"/>
        <v>0.26519524130550404</v>
      </c>
      <c r="R229" s="333">
        <f t="shared" si="1177"/>
        <v>0.26519524130550404</v>
      </c>
      <c r="S229" s="333">
        <f t="shared" si="1177"/>
        <v>0.26519524130550404</v>
      </c>
      <c r="T229" s="333">
        <f t="shared" si="1177"/>
        <v>0.26519524130550404</v>
      </c>
      <c r="U229" s="333">
        <f t="shared" si="1177"/>
        <v>0.26519524130550404</v>
      </c>
      <c r="V229" s="333">
        <f t="shared" si="1177"/>
        <v>0.26519524130550404</v>
      </c>
      <c r="W229" s="333">
        <f t="shared" si="1177"/>
        <v>0.26519524130550404</v>
      </c>
      <c r="X229" s="333">
        <f t="shared" si="1177"/>
        <v>0.26519524130550404</v>
      </c>
      <c r="Y229" s="333">
        <f t="shared" si="1177"/>
        <v>0.26519524130550404</v>
      </c>
      <c r="Z229" s="333">
        <f t="shared" si="1177"/>
        <v>0.26519524130550404</v>
      </c>
      <c r="AA229" s="333">
        <f t="shared" si="1177"/>
        <v>0.26519524130550404</v>
      </c>
      <c r="AB229" s="333">
        <f t="shared" si="1177"/>
        <v>0.26519524130550404</v>
      </c>
      <c r="AC229" s="333">
        <f t="shared" si="1177"/>
        <v>0.26519524130550404</v>
      </c>
      <c r="AD229" s="333">
        <f t="shared" si="1177"/>
        <v>0.26519524130550404</v>
      </c>
      <c r="AE229" s="333">
        <f t="shared" si="1177"/>
        <v>0.26519524130550404</v>
      </c>
      <c r="AF229" s="333">
        <f t="shared" si="1177"/>
        <v>0.26519524130550404</v>
      </c>
      <c r="AG229" s="333">
        <f t="shared" si="1177"/>
        <v>0.26519524130550404</v>
      </c>
      <c r="AH229" s="333">
        <f t="shared" si="1177"/>
        <v>0.26519524130550404</v>
      </c>
      <c r="AI229" s="333">
        <f t="shared" si="1177"/>
        <v>0.26519524130550404</v>
      </c>
      <c r="AJ229" s="333">
        <f t="shared" si="1177"/>
        <v>0.26519524130550404</v>
      </c>
      <c r="AK229" s="333">
        <f t="shared" si="1177"/>
        <v>0.26519524130550404</v>
      </c>
      <c r="AL229" s="333">
        <f t="shared" si="1177"/>
        <v>0.26519524130550404</v>
      </c>
      <c r="AM229" s="333">
        <f t="shared" si="1177"/>
        <v>0.26519524130550404</v>
      </c>
      <c r="AN229" s="333">
        <f t="shared" si="1177"/>
        <v>0.26519524130550404</v>
      </c>
      <c r="AO229" s="333">
        <f t="shared" si="1177"/>
        <v>0.26519524130550404</v>
      </c>
      <c r="AP229" s="333">
        <f t="shared" si="1177"/>
        <v>0.26519524130550404</v>
      </c>
      <c r="AQ229" s="333">
        <f t="shared" si="1177"/>
        <v>0.26519524130550404</v>
      </c>
      <c r="AR229" s="333">
        <f t="shared" si="1177"/>
        <v>0.26519524130550404</v>
      </c>
      <c r="AS229" s="333">
        <f t="shared" si="1177"/>
        <v>0.26519524130550404</v>
      </c>
      <c r="AT229" s="333">
        <f t="shared" si="1177"/>
        <v>0.26519524130550404</v>
      </c>
      <c r="AU229" s="333">
        <f t="shared" si="1177"/>
        <v>0.26519524130550404</v>
      </c>
      <c r="AV229" s="333">
        <f t="shared" si="1177"/>
        <v>0.26519524130550404</v>
      </c>
      <c r="AW229" s="333">
        <f t="shared" si="1177"/>
        <v>0.26519524130550404</v>
      </c>
      <c r="AX229" s="333">
        <f t="shared" si="1177"/>
        <v>0.26519524130550404</v>
      </c>
      <c r="AY229" s="333">
        <f t="shared" si="1177"/>
        <v>0.26519524130550404</v>
      </c>
      <c r="AZ229" s="333">
        <f t="shared" si="1177"/>
        <v>0.26519524130550404</v>
      </c>
      <c r="BA229" s="333">
        <f t="shared" si="1177"/>
        <v>0.26519524130550404</v>
      </c>
      <c r="BB229" s="333">
        <f t="shared" si="1177"/>
        <v>0.26519524130550404</v>
      </c>
      <c r="BC229" s="333">
        <f t="shared" si="1177"/>
        <v>0.26519524130550404</v>
      </c>
      <c r="BD229" s="333">
        <f t="shared" si="1177"/>
        <v>0.26519524130550404</v>
      </c>
      <c r="BE229" s="333">
        <f t="shared" si="1177"/>
        <v>0.26519524130550404</v>
      </c>
      <c r="BF229" s="333">
        <f t="shared" si="1177"/>
        <v>0.26519524130550404</v>
      </c>
      <c r="BG229" s="333">
        <f t="shared" si="1177"/>
        <v>0.26519524130550404</v>
      </c>
      <c r="BH229" s="333">
        <f t="shared" si="1177"/>
        <v>0.26519524130550404</v>
      </c>
      <c r="BI229" s="333">
        <f t="shared" si="1177"/>
        <v>0.26519524130550404</v>
      </c>
      <c r="BJ229" s="333">
        <f t="shared" si="1177"/>
        <v>0.26519524130550404</v>
      </c>
      <c r="BK229" s="333">
        <f t="shared" si="1177"/>
        <v>0.26519524130550404</v>
      </c>
      <c r="BL229" s="333">
        <f t="shared" si="1177"/>
        <v>0.26519524130550404</v>
      </c>
      <c r="BM229" s="333">
        <f t="shared" si="1177"/>
        <v>0.26519524130550404</v>
      </c>
      <c r="BN229" s="333">
        <f t="shared" si="1177"/>
        <v>0</v>
      </c>
      <c r="BO229" s="333">
        <f t="shared" si="1177"/>
        <v>0</v>
      </c>
      <c r="BP229" s="333">
        <f t="shared" si="1177"/>
        <v>0</v>
      </c>
      <c r="BQ229" s="333">
        <f t="shared" si="1177"/>
        <v>0</v>
      </c>
      <c r="BR229" s="333">
        <f t="shared" si="1177"/>
        <v>0</v>
      </c>
      <c r="BS229" s="333">
        <f t="shared" ref="BS229:ED229" si="1178">BS214*$D$229</f>
        <v>0</v>
      </c>
      <c r="BT229" s="333">
        <f t="shared" si="1178"/>
        <v>0</v>
      </c>
      <c r="BU229" s="333">
        <f t="shared" si="1178"/>
        <v>0</v>
      </c>
      <c r="BV229" s="333">
        <f t="shared" si="1178"/>
        <v>0</v>
      </c>
      <c r="BW229" s="333">
        <f t="shared" si="1178"/>
        <v>0</v>
      </c>
      <c r="BX229" s="333">
        <f t="shared" si="1178"/>
        <v>0</v>
      </c>
      <c r="BY229" s="333">
        <f t="shared" si="1178"/>
        <v>0</v>
      </c>
      <c r="BZ229" s="333">
        <f t="shared" si="1178"/>
        <v>0</v>
      </c>
      <c r="CA229" s="333">
        <f t="shared" si="1178"/>
        <v>0</v>
      </c>
      <c r="CB229" s="333">
        <f t="shared" si="1178"/>
        <v>0</v>
      </c>
      <c r="CC229" s="333">
        <f t="shared" si="1178"/>
        <v>0</v>
      </c>
      <c r="CD229" s="333">
        <f t="shared" si="1178"/>
        <v>0</v>
      </c>
      <c r="CE229" s="333">
        <f t="shared" si="1178"/>
        <v>0</v>
      </c>
      <c r="CF229" s="333">
        <f t="shared" si="1178"/>
        <v>0</v>
      </c>
      <c r="CG229" s="333">
        <f t="shared" si="1178"/>
        <v>0</v>
      </c>
      <c r="CH229" s="333">
        <f t="shared" si="1178"/>
        <v>0</v>
      </c>
      <c r="CI229" s="333">
        <f t="shared" si="1178"/>
        <v>0</v>
      </c>
      <c r="CJ229" s="333">
        <f t="shared" si="1178"/>
        <v>0</v>
      </c>
      <c r="CK229" s="333">
        <f t="shared" si="1178"/>
        <v>0</v>
      </c>
      <c r="CL229" s="333">
        <f t="shared" si="1178"/>
        <v>0</v>
      </c>
      <c r="CM229" s="333">
        <f t="shared" si="1178"/>
        <v>0</v>
      </c>
      <c r="CN229" s="333">
        <f t="shared" si="1178"/>
        <v>0</v>
      </c>
      <c r="CO229" s="333">
        <f t="shared" si="1178"/>
        <v>0</v>
      </c>
      <c r="CP229" s="333">
        <f t="shared" si="1178"/>
        <v>0</v>
      </c>
      <c r="CQ229" s="333">
        <f t="shared" si="1178"/>
        <v>0</v>
      </c>
      <c r="CR229" s="333">
        <f t="shared" si="1178"/>
        <v>0</v>
      </c>
      <c r="CS229" s="333">
        <f t="shared" si="1178"/>
        <v>0</v>
      </c>
      <c r="CT229" s="333">
        <f t="shared" si="1178"/>
        <v>0</v>
      </c>
      <c r="CU229" s="333">
        <f t="shared" si="1178"/>
        <v>0</v>
      </c>
      <c r="CV229" s="333">
        <f t="shared" si="1178"/>
        <v>0</v>
      </c>
      <c r="CW229" s="333">
        <f t="shared" si="1178"/>
        <v>0</v>
      </c>
      <c r="CX229" s="333">
        <f t="shared" si="1178"/>
        <v>0</v>
      </c>
      <c r="CY229" s="333">
        <f t="shared" si="1178"/>
        <v>0</v>
      </c>
      <c r="CZ229" s="333">
        <f t="shared" si="1178"/>
        <v>0</v>
      </c>
      <c r="DA229" s="333">
        <f t="shared" si="1178"/>
        <v>0</v>
      </c>
      <c r="DB229" s="333">
        <f t="shared" si="1178"/>
        <v>0</v>
      </c>
      <c r="DC229" s="333">
        <f t="shared" si="1178"/>
        <v>0</v>
      </c>
      <c r="DD229" s="333">
        <f t="shared" si="1178"/>
        <v>0</v>
      </c>
      <c r="DE229" s="333">
        <f t="shared" si="1178"/>
        <v>0</v>
      </c>
      <c r="DF229" s="333">
        <f t="shared" si="1178"/>
        <v>0</v>
      </c>
      <c r="DG229" s="333">
        <f t="shared" si="1178"/>
        <v>0</v>
      </c>
      <c r="DH229" s="333">
        <f t="shared" si="1178"/>
        <v>0</v>
      </c>
      <c r="DI229" s="333">
        <f t="shared" si="1178"/>
        <v>0</v>
      </c>
      <c r="DJ229" s="333">
        <f t="shared" si="1178"/>
        <v>0</v>
      </c>
      <c r="DK229" s="333">
        <f t="shared" si="1178"/>
        <v>0</v>
      </c>
      <c r="DL229" s="333">
        <f t="shared" si="1178"/>
        <v>0</v>
      </c>
      <c r="DM229" s="333">
        <f t="shared" si="1178"/>
        <v>0</v>
      </c>
      <c r="DN229" s="333">
        <f t="shared" si="1178"/>
        <v>0</v>
      </c>
      <c r="DO229" s="333">
        <f t="shared" si="1178"/>
        <v>0</v>
      </c>
      <c r="DP229" s="333">
        <f t="shared" si="1178"/>
        <v>0</v>
      </c>
      <c r="DQ229" s="333">
        <f t="shared" si="1178"/>
        <v>0</v>
      </c>
      <c r="DR229" s="333">
        <f t="shared" si="1178"/>
        <v>0</v>
      </c>
      <c r="DS229" s="333">
        <f t="shared" si="1178"/>
        <v>0</v>
      </c>
      <c r="DT229" s="333">
        <f t="shared" si="1178"/>
        <v>0</v>
      </c>
      <c r="DU229" s="333">
        <f t="shared" si="1178"/>
        <v>0</v>
      </c>
      <c r="DV229" s="333">
        <f t="shared" si="1178"/>
        <v>0</v>
      </c>
      <c r="DW229" s="333">
        <f t="shared" si="1178"/>
        <v>0</v>
      </c>
      <c r="DX229" s="333">
        <f t="shared" si="1178"/>
        <v>0</v>
      </c>
      <c r="DY229" s="333">
        <f t="shared" si="1178"/>
        <v>0</v>
      </c>
      <c r="DZ229" s="333">
        <f t="shared" si="1178"/>
        <v>0</v>
      </c>
      <c r="EA229" s="333">
        <f t="shared" si="1178"/>
        <v>0</v>
      </c>
      <c r="EB229" s="333">
        <f t="shared" si="1178"/>
        <v>0</v>
      </c>
      <c r="EC229" s="333">
        <f t="shared" si="1178"/>
        <v>0</v>
      </c>
      <c r="ED229" s="333">
        <f t="shared" si="1178"/>
        <v>0</v>
      </c>
      <c r="EE229" s="333">
        <f t="shared" ref="EE229:FO229" si="1179">EE214*$D$229</f>
        <v>0</v>
      </c>
      <c r="EF229" s="333">
        <f t="shared" si="1179"/>
        <v>0</v>
      </c>
      <c r="EG229" s="333">
        <f t="shared" si="1179"/>
        <v>0</v>
      </c>
      <c r="EH229" s="333">
        <f t="shared" si="1179"/>
        <v>0</v>
      </c>
      <c r="EI229" s="333">
        <f t="shared" si="1179"/>
        <v>0</v>
      </c>
      <c r="EJ229" s="333">
        <f t="shared" si="1179"/>
        <v>0</v>
      </c>
      <c r="EK229" s="333">
        <f t="shared" si="1179"/>
        <v>0</v>
      </c>
      <c r="EL229" s="333">
        <f t="shared" si="1179"/>
        <v>0</v>
      </c>
      <c r="EM229" s="333">
        <f t="shared" si="1179"/>
        <v>0</v>
      </c>
      <c r="EN229" s="333">
        <f t="shared" si="1179"/>
        <v>0</v>
      </c>
      <c r="EO229" s="333">
        <f t="shared" si="1179"/>
        <v>0</v>
      </c>
      <c r="EP229" s="333">
        <f t="shared" si="1179"/>
        <v>0</v>
      </c>
      <c r="EQ229" s="333">
        <f t="shared" si="1179"/>
        <v>0</v>
      </c>
      <c r="ER229" s="333">
        <f t="shared" si="1179"/>
        <v>0</v>
      </c>
      <c r="ES229" s="333">
        <f t="shared" si="1179"/>
        <v>0</v>
      </c>
      <c r="ET229" s="333">
        <f t="shared" si="1179"/>
        <v>0</v>
      </c>
      <c r="EU229" s="333">
        <f t="shared" si="1179"/>
        <v>0</v>
      </c>
      <c r="EV229" s="333">
        <f t="shared" si="1179"/>
        <v>0</v>
      </c>
      <c r="EW229" s="333">
        <f t="shared" si="1179"/>
        <v>0</v>
      </c>
      <c r="EX229" s="333">
        <f t="shared" si="1179"/>
        <v>0</v>
      </c>
      <c r="EY229" s="333">
        <f t="shared" si="1179"/>
        <v>0</v>
      </c>
      <c r="EZ229" s="333">
        <f t="shared" si="1179"/>
        <v>0</v>
      </c>
      <c r="FA229" s="333">
        <f t="shared" si="1179"/>
        <v>0</v>
      </c>
      <c r="FB229" s="333">
        <f t="shared" si="1179"/>
        <v>0</v>
      </c>
      <c r="FC229" s="333">
        <f t="shared" si="1179"/>
        <v>0</v>
      </c>
      <c r="FD229" s="333">
        <f t="shared" si="1179"/>
        <v>0</v>
      </c>
      <c r="FE229" s="333">
        <f t="shared" si="1179"/>
        <v>0</v>
      </c>
      <c r="FF229" s="333">
        <f t="shared" si="1179"/>
        <v>0</v>
      </c>
      <c r="FG229" s="333">
        <f t="shared" si="1179"/>
        <v>0</v>
      </c>
      <c r="FH229" s="333">
        <f t="shared" si="1179"/>
        <v>0</v>
      </c>
      <c r="FI229" s="333">
        <f t="shared" si="1179"/>
        <v>0</v>
      </c>
      <c r="FJ229" s="333">
        <f t="shared" si="1179"/>
        <v>0</v>
      </c>
      <c r="FK229" s="333">
        <f t="shared" si="1179"/>
        <v>0</v>
      </c>
      <c r="FL229" s="333">
        <f t="shared" si="1179"/>
        <v>0</v>
      </c>
      <c r="FM229" s="333">
        <f t="shared" si="1179"/>
        <v>0</v>
      </c>
      <c r="FN229" s="333">
        <f t="shared" si="1179"/>
        <v>0</v>
      </c>
      <c r="FO229" s="333">
        <f t="shared" si="1179"/>
        <v>0</v>
      </c>
    </row>
    <row r="230" spans="1:171" x14ac:dyDescent="0.3">
      <c r="B230" s="7" t="s">
        <v>72</v>
      </c>
      <c r="C230" s="7" t="s">
        <v>237</v>
      </c>
      <c r="D230" s="435">
        <f>(E230*'Assumptions&amp;Data'!D45*43560*'Assumptions&amp;Data'!C149)/10^7</f>
        <v>0.86579420399999996</v>
      </c>
      <c r="E230" s="7">
        <v>44</v>
      </c>
      <c r="F230" s="193" cm="1">
        <f t="array" ref="F230:BJ230">TRANSPOSE(_xlfn.SEQUENCE(YEARFRAC('Assumptions&amp;Data'!$F$141, 'Assumptions&amp;Data'!$J$143)*12, 1, D230/(YEARFRAC('Assumptions&amp;Data'!$F$141, 'Assumptions&amp;Data'!$J$143)*12), 0))</f>
        <v>1.5189372E-2</v>
      </c>
      <c r="G230" s="193">
        <v>1.5189372E-2</v>
      </c>
      <c r="H230" s="193">
        <v>1.5189372E-2</v>
      </c>
      <c r="I230" s="193">
        <v>1.5189372E-2</v>
      </c>
      <c r="J230" s="193">
        <v>1.5189372E-2</v>
      </c>
      <c r="K230" s="193">
        <v>1.5189372E-2</v>
      </c>
      <c r="L230" s="193">
        <v>1.5189372E-2</v>
      </c>
      <c r="M230" s="193">
        <v>1.5189372E-2</v>
      </c>
      <c r="N230" s="193">
        <v>1.5189372E-2</v>
      </c>
      <c r="O230" s="193">
        <v>1.5189372E-2</v>
      </c>
      <c r="P230" s="193">
        <v>1.5189372E-2</v>
      </c>
      <c r="Q230" s="193">
        <v>1.5189372E-2</v>
      </c>
      <c r="R230" s="193">
        <v>1.5189372E-2</v>
      </c>
      <c r="S230" s="193">
        <v>1.5189372E-2</v>
      </c>
      <c r="T230" s="193">
        <v>1.5189372E-2</v>
      </c>
      <c r="U230" s="193">
        <v>1.5189372E-2</v>
      </c>
      <c r="V230" s="193">
        <v>1.5189372E-2</v>
      </c>
      <c r="W230" s="193">
        <v>1.5189372E-2</v>
      </c>
      <c r="X230" s="193">
        <v>1.5189372E-2</v>
      </c>
      <c r="Y230" s="193">
        <v>1.5189372E-2</v>
      </c>
      <c r="Z230" s="193">
        <v>1.5189372E-2</v>
      </c>
      <c r="AA230" s="193">
        <v>1.5189372E-2</v>
      </c>
      <c r="AB230" s="193">
        <v>1.5189372E-2</v>
      </c>
      <c r="AC230" s="193">
        <v>1.5189372E-2</v>
      </c>
      <c r="AD230" s="193">
        <v>1.5189372E-2</v>
      </c>
      <c r="AE230" s="193">
        <v>1.5189372E-2</v>
      </c>
      <c r="AF230" s="193">
        <v>1.5189372E-2</v>
      </c>
      <c r="AG230" s="193">
        <v>1.5189372E-2</v>
      </c>
      <c r="AH230" s="193">
        <v>1.5189372E-2</v>
      </c>
      <c r="AI230" s="193">
        <v>1.5189372E-2</v>
      </c>
      <c r="AJ230" s="193">
        <v>1.5189372E-2</v>
      </c>
      <c r="AK230" s="193">
        <v>1.5189372E-2</v>
      </c>
      <c r="AL230" s="193">
        <v>1.5189372E-2</v>
      </c>
      <c r="AM230" s="193">
        <v>1.5189372E-2</v>
      </c>
      <c r="AN230" s="193">
        <v>1.5189372E-2</v>
      </c>
      <c r="AO230" s="193">
        <v>1.5189372E-2</v>
      </c>
      <c r="AP230" s="193">
        <v>1.5189372E-2</v>
      </c>
      <c r="AQ230" s="193">
        <v>1.5189372E-2</v>
      </c>
      <c r="AR230" s="193">
        <v>1.5189372E-2</v>
      </c>
      <c r="AS230" s="193">
        <v>1.5189372E-2</v>
      </c>
      <c r="AT230" s="193">
        <v>1.5189372E-2</v>
      </c>
      <c r="AU230" s="193">
        <v>1.5189372E-2</v>
      </c>
      <c r="AV230" s="193">
        <v>1.5189372E-2</v>
      </c>
      <c r="AW230" s="193">
        <v>1.5189372E-2</v>
      </c>
      <c r="AX230" s="193">
        <v>1.5189372E-2</v>
      </c>
      <c r="AY230" s="193">
        <v>1.5189372E-2</v>
      </c>
      <c r="AZ230" s="193">
        <v>1.5189372E-2</v>
      </c>
      <c r="BA230" s="193">
        <v>1.5189372E-2</v>
      </c>
      <c r="BB230" s="193">
        <v>1.5189372E-2</v>
      </c>
      <c r="BC230" s="193">
        <v>1.5189372E-2</v>
      </c>
      <c r="BD230" s="193">
        <v>1.5189372E-2</v>
      </c>
      <c r="BE230" s="193">
        <v>1.5189372E-2</v>
      </c>
      <c r="BF230" s="193">
        <v>1.5189372E-2</v>
      </c>
      <c r="BG230" s="193">
        <v>1.5189372E-2</v>
      </c>
      <c r="BH230" s="193">
        <v>1.5189372E-2</v>
      </c>
      <c r="BI230" s="193">
        <v>1.5189372E-2</v>
      </c>
      <c r="BJ230" s="193">
        <v>1.5189372E-2</v>
      </c>
      <c r="BK230" s="193"/>
      <c r="BL230" s="193"/>
      <c r="BM230" s="193"/>
      <c r="BN230" s="193"/>
      <c r="BO230" s="193"/>
      <c r="BP230" s="193"/>
      <c r="BQ230" s="193"/>
      <c r="BR230" s="193"/>
      <c r="BS230" s="193"/>
      <c r="BT230" s="193"/>
      <c r="BU230" s="193"/>
      <c r="BV230" s="193"/>
      <c r="BW230" s="193"/>
      <c r="BX230" s="193"/>
      <c r="BY230" s="193"/>
      <c r="BZ230" s="193"/>
      <c r="CA230" s="193"/>
      <c r="CB230" s="193"/>
      <c r="CC230" s="193"/>
      <c r="CD230" s="193"/>
      <c r="CE230" s="193"/>
      <c r="CF230" s="193"/>
      <c r="CG230" s="193"/>
      <c r="CH230" s="193"/>
      <c r="CI230" s="193"/>
      <c r="CJ230" s="193"/>
      <c r="CK230" s="193"/>
      <c r="CL230" s="193"/>
      <c r="CM230" s="193"/>
      <c r="CN230" s="193"/>
      <c r="CO230" s="193"/>
      <c r="CP230" s="193"/>
      <c r="CQ230" s="193"/>
      <c r="CR230" s="193"/>
      <c r="CS230" s="193"/>
      <c r="CT230" s="193"/>
      <c r="CU230" s="193"/>
      <c r="CV230" s="193"/>
      <c r="CW230" s="193"/>
      <c r="CX230" s="193"/>
      <c r="CY230" s="193"/>
      <c r="CZ230" s="193"/>
      <c r="DA230" s="193"/>
      <c r="DB230" s="193"/>
      <c r="DC230" s="193"/>
      <c r="DD230" s="193"/>
      <c r="DE230" s="193"/>
      <c r="DF230" s="193"/>
      <c r="DG230" s="193"/>
      <c r="DH230" s="193"/>
      <c r="DI230" s="193"/>
      <c r="DJ230" s="193"/>
      <c r="DK230" s="193"/>
      <c r="DL230" s="193"/>
      <c r="DM230" s="193"/>
      <c r="DN230" s="193"/>
      <c r="DO230" s="193"/>
      <c r="DP230" s="193"/>
      <c r="DQ230" s="193"/>
      <c r="DR230" s="193"/>
      <c r="DS230" s="193"/>
      <c r="DT230" s="193"/>
      <c r="DU230" s="193"/>
      <c r="DV230" s="193"/>
      <c r="DW230" s="193"/>
      <c r="DX230" s="193"/>
      <c r="DY230" s="193"/>
      <c r="DZ230" s="193"/>
      <c r="EA230" s="193"/>
      <c r="EB230" s="193"/>
      <c r="EC230" s="193"/>
      <c r="ED230" s="193"/>
      <c r="EE230" s="193"/>
      <c r="EF230" s="193"/>
      <c r="EG230" s="193"/>
      <c r="EH230" s="193"/>
      <c r="EI230" s="193"/>
      <c r="EJ230" s="193"/>
      <c r="EK230" s="193"/>
      <c r="EL230" s="193"/>
      <c r="EM230" s="193"/>
      <c r="EN230" s="193"/>
      <c r="EO230" s="193"/>
      <c r="EP230" s="193"/>
      <c r="EQ230" s="193"/>
      <c r="ER230" s="193"/>
      <c r="ES230" s="193"/>
      <c r="ET230" s="193"/>
      <c r="EU230" s="193"/>
      <c r="EV230" s="193"/>
      <c r="EW230" s="193"/>
      <c r="EX230" s="193"/>
      <c r="EY230" s="193"/>
      <c r="EZ230" s="193"/>
      <c r="FA230" s="193"/>
      <c r="FB230" s="193"/>
      <c r="FC230" s="193"/>
      <c r="FD230" s="193"/>
      <c r="FE230" s="193"/>
      <c r="FF230" s="193"/>
      <c r="FG230" s="193"/>
      <c r="FH230" s="193"/>
      <c r="FI230" s="193"/>
      <c r="FJ230" s="193"/>
      <c r="FK230" s="193"/>
      <c r="FL230" s="193"/>
      <c r="FM230" s="193"/>
      <c r="FN230" s="193"/>
      <c r="FO230" s="193"/>
    </row>
    <row r="231" spans="1:171" x14ac:dyDescent="0.3">
      <c r="B231" s="7" t="s">
        <v>232</v>
      </c>
      <c r="C231" s="7" t="s">
        <v>236</v>
      </c>
      <c r="D231" s="45">
        <f>'Assumptions&amp;Data'!C150*MonthlyCashflow!D49</f>
        <v>162.02829877188009</v>
      </c>
      <c r="F231" s="193" cm="1">
        <f t="array" ref="F231:BJ231">TRANSPOSE(_xlfn.SEQUENCE(YEARFRAC('Assumptions&amp;Data'!$F$141, 'Assumptions&amp;Data'!$J$143)*12, 1, $D$231/(YEARFRAC('Assumptions&amp;Data'!$F$141, 'Assumptions&amp;Data'!$J$143)*12), 0))</f>
        <v>2.8426017328400017</v>
      </c>
      <c r="G231" s="193">
        <v>2.8426017328400017</v>
      </c>
      <c r="H231" s="193">
        <v>2.8426017328400017</v>
      </c>
      <c r="I231" s="193">
        <v>2.8426017328400017</v>
      </c>
      <c r="J231" s="193">
        <v>2.8426017328400017</v>
      </c>
      <c r="K231" s="193">
        <v>2.8426017328400017</v>
      </c>
      <c r="L231" s="193">
        <v>2.8426017328400017</v>
      </c>
      <c r="M231" s="193">
        <v>2.8426017328400017</v>
      </c>
      <c r="N231" s="193">
        <v>2.8426017328400017</v>
      </c>
      <c r="O231" s="193">
        <v>2.8426017328400017</v>
      </c>
      <c r="P231" s="193">
        <v>2.8426017328400017</v>
      </c>
      <c r="Q231" s="193">
        <v>2.8426017328400017</v>
      </c>
      <c r="R231" s="193">
        <v>2.8426017328400017</v>
      </c>
      <c r="S231" s="193">
        <v>2.8426017328400017</v>
      </c>
      <c r="T231" s="193">
        <v>2.8426017328400017</v>
      </c>
      <c r="U231" s="193">
        <v>2.8426017328400017</v>
      </c>
      <c r="V231" s="193">
        <v>2.8426017328400017</v>
      </c>
      <c r="W231" s="193">
        <v>2.8426017328400017</v>
      </c>
      <c r="X231" s="193">
        <v>2.8426017328400017</v>
      </c>
      <c r="Y231" s="193">
        <v>2.8426017328400017</v>
      </c>
      <c r="Z231" s="193">
        <v>2.8426017328400017</v>
      </c>
      <c r="AA231" s="193">
        <v>2.8426017328400017</v>
      </c>
      <c r="AB231" s="193">
        <v>2.8426017328400017</v>
      </c>
      <c r="AC231" s="193">
        <v>2.8426017328400017</v>
      </c>
      <c r="AD231" s="193">
        <v>2.8426017328400017</v>
      </c>
      <c r="AE231" s="193">
        <v>2.8426017328400017</v>
      </c>
      <c r="AF231" s="193">
        <v>2.8426017328400017</v>
      </c>
      <c r="AG231" s="193">
        <v>2.8426017328400017</v>
      </c>
      <c r="AH231" s="193">
        <v>2.8426017328400017</v>
      </c>
      <c r="AI231" s="193">
        <v>2.8426017328400017</v>
      </c>
      <c r="AJ231" s="193">
        <v>2.8426017328400017</v>
      </c>
      <c r="AK231" s="193">
        <v>2.8426017328400017</v>
      </c>
      <c r="AL231" s="193">
        <v>2.8426017328400017</v>
      </c>
      <c r="AM231" s="193">
        <v>2.8426017328400017</v>
      </c>
      <c r="AN231" s="193">
        <v>2.8426017328400017</v>
      </c>
      <c r="AO231" s="193">
        <v>2.8426017328400017</v>
      </c>
      <c r="AP231" s="193">
        <v>2.8426017328400017</v>
      </c>
      <c r="AQ231" s="193">
        <v>2.8426017328400017</v>
      </c>
      <c r="AR231" s="193">
        <v>2.8426017328400017</v>
      </c>
      <c r="AS231" s="193">
        <v>2.8426017328400017</v>
      </c>
      <c r="AT231" s="193">
        <v>2.8426017328400017</v>
      </c>
      <c r="AU231" s="193">
        <v>2.8426017328400017</v>
      </c>
      <c r="AV231" s="193">
        <v>2.8426017328400017</v>
      </c>
      <c r="AW231" s="193">
        <v>2.8426017328400017</v>
      </c>
      <c r="AX231" s="193">
        <v>2.8426017328400017</v>
      </c>
      <c r="AY231" s="193">
        <v>2.8426017328400017</v>
      </c>
      <c r="AZ231" s="193">
        <v>2.8426017328400017</v>
      </c>
      <c r="BA231" s="193">
        <v>2.8426017328400017</v>
      </c>
      <c r="BB231" s="193">
        <v>2.8426017328400017</v>
      </c>
      <c r="BC231" s="193">
        <v>2.8426017328400017</v>
      </c>
      <c r="BD231" s="193">
        <v>2.8426017328400017</v>
      </c>
      <c r="BE231" s="193">
        <v>2.8426017328400017</v>
      </c>
      <c r="BF231" s="193">
        <v>2.8426017328400017</v>
      </c>
      <c r="BG231" s="193">
        <v>2.8426017328400017</v>
      </c>
      <c r="BH231" s="193">
        <v>2.8426017328400017</v>
      </c>
      <c r="BI231" s="193">
        <v>2.8426017328400017</v>
      </c>
      <c r="BJ231" s="193">
        <v>2.8426017328400017</v>
      </c>
      <c r="BK231" s="193"/>
      <c r="BL231" s="193"/>
      <c r="BM231" s="193"/>
      <c r="BN231" s="193"/>
      <c r="BO231" s="193"/>
      <c r="BP231" s="193"/>
      <c r="BQ231" s="193"/>
      <c r="BR231" s="193"/>
      <c r="BS231" s="193"/>
      <c r="BT231" s="193"/>
      <c r="BU231" s="193"/>
      <c r="BV231" s="193"/>
      <c r="BW231" s="193"/>
      <c r="BX231" s="193"/>
      <c r="BY231" s="193"/>
      <c r="BZ231" s="193"/>
      <c r="CA231" s="193"/>
      <c r="CB231" s="193"/>
      <c r="CC231" s="193"/>
      <c r="CD231" s="193"/>
      <c r="CE231" s="193"/>
      <c r="CF231" s="193"/>
      <c r="CG231" s="193"/>
      <c r="CH231" s="193"/>
      <c r="CI231" s="193"/>
      <c r="CJ231" s="193"/>
      <c r="CK231" s="193"/>
      <c r="CL231" s="193"/>
      <c r="CM231" s="193"/>
      <c r="CN231" s="193"/>
      <c r="CO231" s="193"/>
      <c r="CP231" s="193"/>
      <c r="CQ231" s="193"/>
      <c r="CR231" s="193"/>
      <c r="CS231" s="193"/>
      <c r="CT231" s="193"/>
      <c r="CU231" s="193"/>
      <c r="CV231" s="193"/>
      <c r="CW231" s="193"/>
      <c r="CX231" s="193"/>
      <c r="CY231" s="193"/>
      <c r="CZ231" s="193"/>
      <c r="DA231" s="193"/>
      <c r="DB231" s="193"/>
      <c r="DC231" s="193"/>
      <c r="DD231" s="193"/>
      <c r="DE231" s="193"/>
      <c r="DF231" s="193"/>
      <c r="DG231" s="193"/>
      <c r="DH231" s="193"/>
      <c r="DI231" s="193"/>
      <c r="DJ231" s="193"/>
      <c r="DK231" s="193"/>
      <c r="DL231" s="193"/>
      <c r="DM231" s="193"/>
      <c r="DN231" s="193"/>
      <c r="DO231" s="193"/>
      <c r="DP231" s="193"/>
      <c r="DQ231" s="193"/>
      <c r="DR231" s="193"/>
      <c r="DS231" s="193"/>
      <c r="DT231" s="193"/>
      <c r="DU231" s="193"/>
      <c r="DV231" s="193"/>
      <c r="DW231" s="193"/>
      <c r="DX231" s="193"/>
      <c r="DY231" s="193"/>
      <c r="DZ231" s="193"/>
      <c r="EA231" s="193"/>
      <c r="EB231" s="193"/>
      <c r="EC231" s="193"/>
      <c r="ED231" s="193"/>
      <c r="EE231" s="193"/>
      <c r="EF231" s="193"/>
      <c r="EG231" s="193"/>
      <c r="EH231" s="193"/>
      <c r="EI231" s="193"/>
      <c r="EJ231" s="193"/>
      <c r="EK231" s="193"/>
      <c r="EL231" s="193"/>
      <c r="EM231" s="193"/>
      <c r="EN231" s="193"/>
      <c r="EO231" s="193"/>
      <c r="EP231" s="193"/>
      <c r="EQ231" s="193"/>
      <c r="ER231" s="193"/>
      <c r="ES231" s="193"/>
      <c r="ET231" s="193"/>
      <c r="EU231" s="193"/>
      <c r="EV231" s="193"/>
      <c r="EW231" s="193"/>
      <c r="EX231" s="193"/>
      <c r="EY231" s="193"/>
      <c r="EZ231" s="193"/>
      <c r="FA231" s="193"/>
      <c r="FB231" s="193"/>
      <c r="FC231" s="193"/>
      <c r="FD231" s="193"/>
      <c r="FE231" s="193"/>
      <c r="FF231" s="193"/>
      <c r="FG231" s="193"/>
      <c r="FH231" s="193"/>
      <c r="FI231" s="193"/>
      <c r="FJ231" s="193"/>
      <c r="FK231" s="193"/>
      <c r="FL231" s="193"/>
      <c r="FM231" s="193"/>
      <c r="FN231" s="193"/>
      <c r="FO231" s="193"/>
    </row>
    <row r="232" spans="1:171" x14ac:dyDescent="0.3">
      <c r="B232" s="7" t="s">
        <v>233</v>
      </c>
      <c r="C232" s="7" t="s">
        <v>235</v>
      </c>
      <c r="D232" s="45">
        <f>'Assumptions&amp;Data'!C151*MonthlyCashflow!D101</f>
        <v>2.141451573541945</v>
      </c>
      <c r="F232" s="193" cm="1">
        <f t="array" ref="F232:BJ232">TRANSPOSE(_xlfn.SEQUENCE(YEARFRAC('Assumptions&amp;Data'!$F$141, 'Assumptions&amp;Data'!$J$143)*12, 1, $D$232/(YEARFRAC('Assumptions&amp;Data'!$F$141, 'Assumptions&amp;Data'!$J$143)*12), 0))</f>
        <v>3.7569325851613072E-2</v>
      </c>
      <c r="G232" s="193">
        <v>3.7569325851613072E-2</v>
      </c>
      <c r="H232" s="193">
        <v>3.7569325851613072E-2</v>
      </c>
      <c r="I232" s="193">
        <v>3.7569325851613072E-2</v>
      </c>
      <c r="J232" s="193">
        <v>3.7569325851613072E-2</v>
      </c>
      <c r="K232" s="193">
        <v>3.7569325851613072E-2</v>
      </c>
      <c r="L232" s="193">
        <v>3.7569325851613072E-2</v>
      </c>
      <c r="M232" s="193">
        <v>3.7569325851613072E-2</v>
      </c>
      <c r="N232" s="193">
        <v>3.7569325851613072E-2</v>
      </c>
      <c r="O232" s="193">
        <v>3.7569325851613072E-2</v>
      </c>
      <c r="P232" s="193">
        <v>3.7569325851613072E-2</v>
      </c>
      <c r="Q232" s="193">
        <v>3.7569325851613072E-2</v>
      </c>
      <c r="R232" s="193">
        <v>3.7569325851613072E-2</v>
      </c>
      <c r="S232" s="193">
        <v>3.7569325851613072E-2</v>
      </c>
      <c r="T232" s="193">
        <v>3.7569325851613072E-2</v>
      </c>
      <c r="U232" s="193">
        <v>3.7569325851613072E-2</v>
      </c>
      <c r="V232" s="193">
        <v>3.7569325851613072E-2</v>
      </c>
      <c r="W232" s="193">
        <v>3.7569325851613072E-2</v>
      </c>
      <c r="X232" s="193">
        <v>3.7569325851613072E-2</v>
      </c>
      <c r="Y232" s="193">
        <v>3.7569325851613072E-2</v>
      </c>
      <c r="Z232" s="193">
        <v>3.7569325851613072E-2</v>
      </c>
      <c r="AA232" s="193">
        <v>3.7569325851613072E-2</v>
      </c>
      <c r="AB232" s="193">
        <v>3.7569325851613072E-2</v>
      </c>
      <c r="AC232" s="193">
        <v>3.7569325851613072E-2</v>
      </c>
      <c r="AD232" s="193">
        <v>3.7569325851613072E-2</v>
      </c>
      <c r="AE232" s="193">
        <v>3.7569325851613072E-2</v>
      </c>
      <c r="AF232" s="193">
        <v>3.7569325851613072E-2</v>
      </c>
      <c r="AG232" s="193">
        <v>3.7569325851613072E-2</v>
      </c>
      <c r="AH232" s="193">
        <v>3.7569325851613072E-2</v>
      </c>
      <c r="AI232" s="193">
        <v>3.7569325851613072E-2</v>
      </c>
      <c r="AJ232" s="193">
        <v>3.7569325851613072E-2</v>
      </c>
      <c r="AK232" s="193">
        <v>3.7569325851613072E-2</v>
      </c>
      <c r="AL232" s="193">
        <v>3.7569325851613072E-2</v>
      </c>
      <c r="AM232" s="193">
        <v>3.7569325851613072E-2</v>
      </c>
      <c r="AN232" s="193">
        <v>3.7569325851613072E-2</v>
      </c>
      <c r="AO232" s="193">
        <v>3.7569325851613072E-2</v>
      </c>
      <c r="AP232" s="193">
        <v>3.7569325851613072E-2</v>
      </c>
      <c r="AQ232" s="193">
        <v>3.7569325851613072E-2</v>
      </c>
      <c r="AR232" s="193">
        <v>3.7569325851613072E-2</v>
      </c>
      <c r="AS232" s="193">
        <v>3.7569325851613072E-2</v>
      </c>
      <c r="AT232" s="193">
        <v>3.7569325851613072E-2</v>
      </c>
      <c r="AU232" s="193">
        <v>3.7569325851613072E-2</v>
      </c>
      <c r="AV232" s="193">
        <v>3.7569325851613072E-2</v>
      </c>
      <c r="AW232" s="193">
        <v>3.7569325851613072E-2</v>
      </c>
      <c r="AX232" s="193">
        <v>3.7569325851613072E-2</v>
      </c>
      <c r="AY232" s="193">
        <v>3.7569325851613072E-2</v>
      </c>
      <c r="AZ232" s="193">
        <v>3.7569325851613072E-2</v>
      </c>
      <c r="BA232" s="193">
        <v>3.7569325851613072E-2</v>
      </c>
      <c r="BB232" s="193">
        <v>3.7569325851613072E-2</v>
      </c>
      <c r="BC232" s="193">
        <v>3.7569325851613072E-2</v>
      </c>
      <c r="BD232" s="193">
        <v>3.7569325851613072E-2</v>
      </c>
      <c r="BE232" s="193">
        <v>3.7569325851613072E-2</v>
      </c>
      <c r="BF232" s="193">
        <v>3.7569325851613072E-2</v>
      </c>
      <c r="BG232" s="193">
        <v>3.7569325851613072E-2</v>
      </c>
      <c r="BH232" s="193">
        <v>3.7569325851613072E-2</v>
      </c>
      <c r="BI232" s="193">
        <v>3.7569325851613072E-2</v>
      </c>
      <c r="BJ232" s="193">
        <v>3.7569325851613072E-2</v>
      </c>
      <c r="BK232" s="193"/>
      <c r="BL232" s="193"/>
      <c r="BM232" s="193"/>
      <c r="BN232" s="193"/>
      <c r="BO232" s="193"/>
      <c r="BP232" s="193"/>
      <c r="BQ232" s="193"/>
      <c r="BR232" s="193"/>
      <c r="BS232" s="193"/>
      <c r="BT232" s="193"/>
      <c r="BU232" s="193"/>
      <c r="BV232" s="193"/>
      <c r="BW232" s="193"/>
      <c r="BX232" s="193"/>
      <c r="BY232" s="193"/>
      <c r="BZ232" s="193"/>
      <c r="CA232" s="193"/>
      <c r="CB232" s="193"/>
      <c r="CC232" s="193"/>
      <c r="CD232" s="193"/>
      <c r="CE232" s="193"/>
      <c r="CF232" s="193"/>
      <c r="CG232" s="193"/>
      <c r="CH232" s="193"/>
      <c r="CI232" s="193"/>
      <c r="CJ232" s="193"/>
      <c r="CK232" s="193"/>
      <c r="CL232" s="193"/>
      <c r="CM232" s="193"/>
      <c r="CN232" s="193"/>
      <c r="CO232" s="193"/>
      <c r="CP232" s="193"/>
      <c r="CQ232" s="193"/>
      <c r="CR232" s="193"/>
      <c r="CS232" s="193"/>
      <c r="CT232" s="193"/>
      <c r="CU232" s="193"/>
      <c r="CV232" s="193"/>
      <c r="CW232" s="193"/>
      <c r="CX232" s="193"/>
      <c r="CY232" s="193"/>
      <c r="CZ232" s="193"/>
      <c r="DA232" s="193"/>
      <c r="DB232" s="193"/>
      <c r="DC232" s="193"/>
      <c r="DD232" s="193"/>
      <c r="DE232" s="193"/>
      <c r="DF232" s="193"/>
      <c r="DG232" s="193"/>
      <c r="DH232" s="193"/>
      <c r="DI232" s="193"/>
      <c r="DJ232" s="193"/>
      <c r="DK232" s="193"/>
      <c r="DL232" s="193"/>
      <c r="DM232" s="193"/>
      <c r="DN232" s="193"/>
      <c r="DO232" s="193"/>
      <c r="DP232" s="193"/>
      <c r="DQ232" s="193"/>
      <c r="DR232" s="193"/>
      <c r="DS232" s="193"/>
      <c r="DT232" s="193"/>
      <c r="DU232" s="193"/>
      <c r="DV232" s="193"/>
      <c r="DW232" s="193"/>
      <c r="DX232" s="193"/>
      <c r="DY232" s="193"/>
      <c r="DZ232" s="193"/>
      <c r="EA232" s="193"/>
      <c r="EB232" s="193"/>
      <c r="EC232" s="193"/>
      <c r="ED232" s="193"/>
      <c r="EE232" s="193"/>
      <c r="EF232" s="193"/>
      <c r="EG232" s="193"/>
      <c r="EH232" s="193"/>
      <c r="EI232" s="193"/>
      <c r="EJ232" s="193"/>
      <c r="EK232" s="193"/>
      <c r="EL232" s="193"/>
      <c r="EM232" s="193"/>
      <c r="EN232" s="193"/>
      <c r="EO232" s="193"/>
      <c r="EP232" s="193"/>
      <c r="EQ232" s="193"/>
      <c r="ER232" s="193"/>
      <c r="ES232" s="193"/>
      <c r="ET232" s="193"/>
      <c r="EU232" s="193"/>
      <c r="EV232" s="193"/>
      <c r="EW232" s="193"/>
      <c r="EX232" s="193"/>
      <c r="EY232" s="193"/>
      <c r="EZ232" s="193"/>
      <c r="FA232" s="193"/>
      <c r="FB232" s="193"/>
      <c r="FC232" s="193"/>
      <c r="FD232" s="193"/>
      <c r="FE232" s="193"/>
      <c r="FF232" s="193"/>
      <c r="FG232" s="193"/>
      <c r="FH232" s="193"/>
      <c r="FI232" s="193"/>
      <c r="FJ232" s="193"/>
      <c r="FK232" s="193"/>
      <c r="FL232" s="193"/>
      <c r="FM232" s="193"/>
      <c r="FN232" s="193"/>
      <c r="FO232" s="193"/>
    </row>
    <row r="233" spans="1:171" x14ac:dyDescent="0.3">
      <c r="B233" s="7" t="s">
        <v>234</v>
      </c>
      <c r="C233" s="7" t="s">
        <v>192</v>
      </c>
      <c r="D233" s="45">
        <f>'Assumptions&amp;Data'!C152*MonthlyCashflow!D101</f>
        <v>31.491934905028604</v>
      </c>
      <c r="F233" s="193">
        <f>IF(F1&gt;='Assumptions&amp;Data'!$D$9, Schedule!$D$233/52, 0)</f>
        <v>0</v>
      </c>
      <c r="G233" s="193">
        <f>IF(G1&gt;='Assumptions&amp;Data'!$D$9, Schedule!$D$233/52, 0)</f>
        <v>0</v>
      </c>
      <c r="H233" s="193">
        <f>IF(H1&gt;='Assumptions&amp;Data'!$D$9, Schedule!$D$233/52, 0)</f>
        <v>0</v>
      </c>
      <c r="I233" s="193">
        <f>IF(I1&gt;='Assumptions&amp;Data'!$D$9, Schedule!$D$233/52, 0)</f>
        <v>0</v>
      </c>
      <c r="J233" s="193">
        <f>IF(J1&gt;='Assumptions&amp;Data'!$D$9, Schedule!$D$233/52, 0)</f>
        <v>0</v>
      </c>
      <c r="K233" s="193">
        <f>IF(K1&gt;='Assumptions&amp;Data'!$D$9, Schedule!$D$233/52, 0)</f>
        <v>0</v>
      </c>
      <c r="L233" s="193">
        <f>IF(L1&gt;='Assumptions&amp;Data'!$D$9, Schedule!$D$233/52, 0)</f>
        <v>0</v>
      </c>
      <c r="M233" s="193">
        <f>IF(M1&gt;='Assumptions&amp;Data'!$D$9, Schedule!$D$233/52, 0)</f>
        <v>0</v>
      </c>
      <c r="N233" s="193">
        <f>IF(N1&gt;='Assumptions&amp;Data'!$D$9, Schedule!$D$233/52, 0)</f>
        <v>0.60561413278901166</v>
      </c>
      <c r="O233" s="193">
        <f>IF(O1&gt;='Assumptions&amp;Data'!$D$9, Schedule!$D$233/52, 0)</f>
        <v>0.60561413278901166</v>
      </c>
      <c r="P233" s="193">
        <f>IF(P1&gt;='Assumptions&amp;Data'!$D$9, Schedule!$D$233/52, 0)</f>
        <v>0.60561413278901166</v>
      </c>
      <c r="Q233" s="193">
        <f>IF(Q1&gt;='Assumptions&amp;Data'!$D$9, Schedule!$D$233/52, 0)</f>
        <v>0.60561413278901166</v>
      </c>
      <c r="R233" s="193">
        <f>IF(R1&gt;='Assumptions&amp;Data'!$D$9, Schedule!$D$233/52, 0)</f>
        <v>0.60561413278901166</v>
      </c>
      <c r="S233" s="193">
        <f>IF(S1&gt;='Assumptions&amp;Data'!$D$9, Schedule!$D$233/52, 0)</f>
        <v>0.60561413278901166</v>
      </c>
      <c r="T233" s="193">
        <f>IF(T1&gt;='Assumptions&amp;Data'!$D$9, Schedule!$D$233/52, 0)</f>
        <v>0.60561413278901166</v>
      </c>
      <c r="U233" s="193">
        <f>IF(U1&gt;='Assumptions&amp;Data'!$D$9, Schedule!$D$233/52, 0)</f>
        <v>0.60561413278901166</v>
      </c>
      <c r="V233" s="193">
        <f>IF(V1&gt;='Assumptions&amp;Data'!$D$9, Schedule!$D$233/52, 0)</f>
        <v>0.60561413278901166</v>
      </c>
      <c r="W233" s="193">
        <f>IF(W1&gt;='Assumptions&amp;Data'!$D$9, Schedule!$D$233/52, 0)</f>
        <v>0.60561413278901166</v>
      </c>
      <c r="X233" s="193">
        <f>IF(X1&gt;='Assumptions&amp;Data'!$D$9, Schedule!$D$233/52, 0)</f>
        <v>0.60561413278901166</v>
      </c>
      <c r="Y233" s="193">
        <f>IF(Y1&gt;='Assumptions&amp;Data'!$D$9, Schedule!$D$233/52, 0)</f>
        <v>0.60561413278901166</v>
      </c>
      <c r="Z233" s="193">
        <f>IF(Z1&gt;='Assumptions&amp;Data'!$D$9, Schedule!$D$233/52, 0)</f>
        <v>0.60561413278901166</v>
      </c>
      <c r="AA233" s="193">
        <f>IF(AA1&gt;='Assumptions&amp;Data'!$D$9, Schedule!$D$233/52, 0)</f>
        <v>0.60561413278901166</v>
      </c>
      <c r="AB233" s="193">
        <f>IF(AB1&gt;='Assumptions&amp;Data'!$D$9, Schedule!$D$233/52, 0)</f>
        <v>0.60561413278901166</v>
      </c>
      <c r="AC233" s="193">
        <f>IF(AC1&gt;='Assumptions&amp;Data'!$D$9, Schedule!$D$233/52, 0)</f>
        <v>0.60561413278901166</v>
      </c>
      <c r="AD233" s="193">
        <f>IF(AD1&gt;='Assumptions&amp;Data'!$D$9, Schedule!$D$233/52, 0)</f>
        <v>0.60561413278901166</v>
      </c>
      <c r="AE233" s="193">
        <f>IF(AE1&gt;='Assumptions&amp;Data'!$D$9, Schedule!$D$233/52, 0)</f>
        <v>0.60561413278901166</v>
      </c>
      <c r="AF233" s="193">
        <f>IF(AF1&gt;='Assumptions&amp;Data'!$D$9, Schedule!$D$233/52, 0)</f>
        <v>0.60561413278901166</v>
      </c>
      <c r="AG233" s="193">
        <f>IF(AG1&gt;='Assumptions&amp;Data'!$D$9, Schedule!$D$233/52, 0)</f>
        <v>0.60561413278901166</v>
      </c>
      <c r="AH233" s="193">
        <f>IF(AH1&gt;='Assumptions&amp;Data'!$D$9, Schedule!$D$233/52, 0)</f>
        <v>0.60561413278901166</v>
      </c>
      <c r="AI233" s="193">
        <f>IF(AI1&gt;='Assumptions&amp;Data'!$D$9, Schedule!$D$233/52, 0)</f>
        <v>0.60561413278901166</v>
      </c>
      <c r="AJ233" s="193">
        <f>IF(AJ1&gt;='Assumptions&amp;Data'!$D$9, Schedule!$D$233/52, 0)</f>
        <v>0.60561413278901166</v>
      </c>
      <c r="AK233" s="193">
        <f>IF(AK1&gt;='Assumptions&amp;Data'!$D$9, Schedule!$D$233/52, 0)</f>
        <v>0.60561413278901166</v>
      </c>
      <c r="AL233" s="193">
        <f>IF(AL1&gt;='Assumptions&amp;Data'!$D$9, Schedule!$D$233/52, 0)</f>
        <v>0.60561413278901166</v>
      </c>
      <c r="AM233" s="193">
        <f>IF(AM1&gt;='Assumptions&amp;Data'!$D$9, Schedule!$D$233/52, 0)</f>
        <v>0.60561413278901166</v>
      </c>
      <c r="AN233" s="193">
        <f>IF(AN1&gt;='Assumptions&amp;Data'!$D$9, Schedule!$D$233/52, 0)</f>
        <v>0.60561413278901166</v>
      </c>
      <c r="AO233" s="193">
        <f>IF(AO1&gt;='Assumptions&amp;Data'!$D$9, Schedule!$D$233/52, 0)</f>
        <v>0.60561413278901166</v>
      </c>
      <c r="AP233" s="193">
        <f>IF(AP1&gt;='Assumptions&amp;Data'!$D$9, Schedule!$D$233/52, 0)</f>
        <v>0.60561413278901166</v>
      </c>
      <c r="AQ233" s="193">
        <f>IF(AQ1&gt;='Assumptions&amp;Data'!$D$9, Schedule!$D$233/52, 0)</f>
        <v>0.60561413278901166</v>
      </c>
      <c r="AR233" s="193">
        <f>IF(AR1&gt;='Assumptions&amp;Data'!$D$9, Schedule!$D$233/52, 0)</f>
        <v>0.60561413278901166</v>
      </c>
      <c r="AS233" s="193">
        <f>IF(AS1&gt;='Assumptions&amp;Data'!$D$9, Schedule!$D$233/52, 0)</f>
        <v>0.60561413278901166</v>
      </c>
      <c r="AT233" s="193">
        <f>IF(AT1&gt;='Assumptions&amp;Data'!$D$9, Schedule!$D$233/52, 0)</f>
        <v>0.60561413278901166</v>
      </c>
      <c r="AU233" s="193">
        <f>IF(AU1&gt;='Assumptions&amp;Data'!$D$9, Schedule!$D$233/52, 0)</f>
        <v>0.60561413278901166</v>
      </c>
      <c r="AV233" s="193">
        <f>IF(AV1&gt;='Assumptions&amp;Data'!$D$9, Schedule!$D$233/52, 0)</f>
        <v>0.60561413278901166</v>
      </c>
      <c r="AW233" s="193">
        <f>IF(AW1&gt;='Assumptions&amp;Data'!$D$9, Schedule!$D$233/52, 0)</f>
        <v>0.60561413278901166</v>
      </c>
      <c r="AX233" s="193">
        <f>IF(AX1&gt;='Assumptions&amp;Data'!$D$9, Schedule!$D$233/52, 0)</f>
        <v>0.60561413278901166</v>
      </c>
      <c r="AY233" s="193">
        <f>IF(AY1&gt;='Assumptions&amp;Data'!$D$9, Schedule!$D$233/52, 0)</f>
        <v>0.60561413278901166</v>
      </c>
      <c r="AZ233" s="193">
        <f>IF(AZ1&gt;='Assumptions&amp;Data'!$D$9, Schedule!$D$233/52, 0)</f>
        <v>0.60561413278901166</v>
      </c>
      <c r="BA233" s="193">
        <f>IF(BA1&gt;='Assumptions&amp;Data'!$D$9, Schedule!$D$233/52, 0)</f>
        <v>0.60561413278901166</v>
      </c>
      <c r="BB233" s="193">
        <f>IF(BB1&gt;='Assumptions&amp;Data'!$D$9, Schedule!$D$233/52, 0)</f>
        <v>0.60561413278901166</v>
      </c>
      <c r="BC233" s="193">
        <f>IF(BC1&gt;='Assumptions&amp;Data'!$D$9, Schedule!$D$233/52, 0)</f>
        <v>0.60561413278901166</v>
      </c>
      <c r="BD233" s="193">
        <f>IF(BD1&gt;='Assumptions&amp;Data'!$D$9, Schedule!$D$233/52, 0)</f>
        <v>0.60561413278901166</v>
      </c>
      <c r="BE233" s="193">
        <f>IF(BE1&gt;='Assumptions&amp;Data'!$D$9, Schedule!$D$233/52, 0)</f>
        <v>0.60561413278901166</v>
      </c>
      <c r="BF233" s="193">
        <f>IF(BF1&gt;='Assumptions&amp;Data'!$D$9, Schedule!$D$233/52, 0)</f>
        <v>0.60561413278901166</v>
      </c>
      <c r="BG233" s="193">
        <f>IF(BG1&gt;='Assumptions&amp;Data'!$D$9, Schedule!$D$233/52, 0)</f>
        <v>0.60561413278901166</v>
      </c>
      <c r="BH233" s="193">
        <f>IF(BH1&gt;='Assumptions&amp;Data'!$D$9, Schedule!$D$233/52, 0)</f>
        <v>0.60561413278901166</v>
      </c>
      <c r="BI233" s="193">
        <f>IF(BI1&gt;='Assumptions&amp;Data'!$D$9, Schedule!$D$233/52, 0)</f>
        <v>0.60561413278901166</v>
      </c>
      <c r="BJ233" s="193">
        <f>IF(BJ1&gt;='Assumptions&amp;Data'!$D$9, Schedule!$D$233/52, 0)</f>
        <v>0.60561413278901166</v>
      </c>
      <c r="BK233" s="193">
        <f>IF(BK1&gt;='Assumptions&amp;Data'!$D$9, Schedule!$D$233/52, 0)</f>
        <v>0.60561413278901166</v>
      </c>
      <c r="BL233" s="193">
        <f>IF(BL1&gt;='Assumptions&amp;Data'!$D$9, Schedule!$D$233/52, 0)</f>
        <v>0.60561413278901166</v>
      </c>
      <c r="BM233" s="193">
        <f>IF(BM1&gt;='Assumptions&amp;Data'!$D$9, Schedule!$D$233/52, 0)</f>
        <v>0.60561413278901166</v>
      </c>
      <c r="BN233" s="193"/>
      <c r="BO233" s="193"/>
      <c r="BP233" s="193"/>
      <c r="BQ233" s="193"/>
      <c r="BR233" s="193"/>
      <c r="BS233" s="193"/>
      <c r="BT233" s="193"/>
      <c r="BU233" s="193"/>
      <c r="BV233" s="193"/>
      <c r="BW233" s="193"/>
      <c r="BX233" s="193"/>
      <c r="BY233" s="193"/>
      <c r="BZ233" s="193"/>
      <c r="CA233" s="193"/>
      <c r="CB233" s="193"/>
      <c r="CC233" s="193"/>
      <c r="CD233" s="193"/>
      <c r="CE233" s="193"/>
      <c r="CF233" s="193"/>
      <c r="CG233" s="193"/>
      <c r="CH233" s="193"/>
      <c r="CI233" s="193"/>
      <c r="CJ233" s="193"/>
      <c r="CK233" s="193"/>
      <c r="CL233" s="193"/>
      <c r="CM233" s="193"/>
      <c r="CN233" s="193"/>
      <c r="CO233" s="193"/>
      <c r="CP233" s="193"/>
      <c r="CQ233" s="193"/>
      <c r="CR233" s="193"/>
      <c r="CS233" s="193"/>
      <c r="CT233" s="193"/>
      <c r="CU233" s="193"/>
      <c r="CV233" s="193"/>
      <c r="CW233" s="193"/>
      <c r="CX233" s="193"/>
      <c r="CY233" s="193"/>
      <c r="CZ233" s="193"/>
      <c r="DA233" s="193"/>
      <c r="DB233" s="193"/>
      <c r="DC233" s="193"/>
      <c r="DD233" s="193"/>
      <c r="DE233" s="193"/>
      <c r="DF233" s="193"/>
      <c r="DG233" s="193"/>
      <c r="DH233" s="193"/>
      <c r="DI233" s="193"/>
      <c r="DJ233" s="193"/>
      <c r="DK233" s="193"/>
      <c r="DL233" s="193"/>
      <c r="DM233" s="193"/>
      <c r="DN233" s="193"/>
      <c r="DO233" s="193"/>
      <c r="DP233" s="193"/>
      <c r="DQ233" s="193"/>
      <c r="DR233" s="193"/>
      <c r="DS233" s="193"/>
      <c r="DT233" s="193"/>
      <c r="DU233" s="193"/>
      <c r="DV233" s="193"/>
      <c r="DW233" s="193"/>
      <c r="DX233" s="193"/>
      <c r="DY233" s="193"/>
      <c r="DZ233" s="193"/>
      <c r="EA233" s="193"/>
      <c r="EB233" s="193"/>
      <c r="EC233" s="193"/>
      <c r="ED233" s="193"/>
      <c r="EE233" s="193"/>
      <c r="EF233" s="193"/>
      <c r="EG233" s="193"/>
      <c r="EH233" s="193"/>
      <c r="EI233" s="193"/>
      <c r="EJ233" s="193"/>
      <c r="EK233" s="193"/>
      <c r="EL233" s="193"/>
      <c r="EM233" s="193"/>
      <c r="EN233" s="193"/>
      <c r="EO233" s="193"/>
      <c r="EP233" s="193"/>
      <c r="EQ233" s="193"/>
      <c r="ER233" s="193"/>
      <c r="ES233" s="193"/>
      <c r="ET233" s="193"/>
      <c r="EU233" s="193"/>
      <c r="EV233" s="193"/>
      <c r="EW233" s="193"/>
      <c r="EX233" s="193"/>
      <c r="EY233" s="193"/>
      <c r="EZ233" s="193"/>
      <c r="FA233" s="193"/>
      <c r="FB233" s="193"/>
      <c r="FC233" s="193"/>
      <c r="FD233" s="193"/>
      <c r="FE233" s="193"/>
      <c r="FF233" s="193"/>
      <c r="FG233" s="193"/>
      <c r="FH233" s="193"/>
      <c r="FI233" s="193"/>
      <c r="FJ233" s="193"/>
      <c r="FK233" s="193"/>
      <c r="FL233" s="193"/>
      <c r="FM233" s="193"/>
      <c r="FN233" s="193"/>
      <c r="FO233" s="193"/>
    </row>
    <row r="234" spans="1:171" x14ac:dyDescent="0.3">
      <c r="B234" s="7" t="s">
        <v>189</v>
      </c>
      <c r="C234" s="7" t="s">
        <v>235</v>
      </c>
      <c r="D234" s="45">
        <f>'Assumptions&amp;Data'!C153*MonthlyCashflow!D101</f>
        <v>8.1879030753074371</v>
      </c>
      <c r="F234" s="193" cm="1">
        <f t="array" ref="F234:BJ234">TRANSPOSE(_xlfn.SEQUENCE(YEARFRAC('Assumptions&amp;Data'!$F$141, 'Assumptions&amp;Data'!$J$143)*12, 1, $D$234/(YEARFRAC('Assumptions&amp;Data'!$F$141, 'Assumptions&amp;Data'!$J$143)*12), 0))</f>
        <v>0.1436474223738147</v>
      </c>
      <c r="G234" s="193">
        <v>0.1436474223738147</v>
      </c>
      <c r="H234" s="193">
        <v>0.1436474223738147</v>
      </c>
      <c r="I234" s="193">
        <v>0.1436474223738147</v>
      </c>
      <c r="J234" s="193">
        <v>0.1436474223738147</v>
      </c>
      <c r="K234" s="193">
        <v>0.1436474223738147</v>
      </c>
      <c r="L234" s="193">
        <v>0.1436474223738147</v>
      </c>
      <c r="M234" s="193">
        <v>0.1436474223738147</v>
      </c>
      <c r="N234" s="193">
        <v>0.1436474223738147</v>
      </c>
      <c r="O234" s="193">
        <v>0.1436474223738147</v>
      </c>
      <c r="P234" s="193">
        <v>0.1436474223738147</v>
      </c>
      <c r="Q234" s="193">
        <v>0.1436474223738147</v>
      </c>
      <c r="R234" s="193">
        <v>0.1436474223738147</v>
      </c>
      <c r="S234" s="193">
        <v>0.1436474223738147</v>
      </c>
      <c r="T234" s="193">
        <v>0.1436474223738147</v>
      </c>
      <c r="U234" s="193">
        <v>0.1436474223738147</v>
      </c>
      <c r="V234" s="193">
        <v>0.1436474223738147</v>
      </c>
      <c r="W234" s="193">
        <v>0.1436474223738147</v>
      </c>
      <c r="X234" s="193">
        <v>0.1436474223738147</v>
      </c>
      <c r="Y234" s="193">
        <v>0.1436474223738147</v>
      </c>
      <c r="Z234" s="193">
        <v>0.1436474223738147</v>
      </c>
      <c r="AA234" s="193">
        <v>0.1436474223738147</v>
      </c>
      <c r="AB234" s="193">
        <v>0.1436474223738147</v>
      </c>
      <c r="AC234" s="193">
        <v>0.1436474223738147</v>
      </c>
      <c r="AD234" s="193">
        <v>0.1436474223738147</v>
      </c>
      <c r="AE234" s="193">
        <v>0.1436474223738147</v>
      </c>
      <c r="AF234" s="193">
        <v>0.1436474223738147</v>
      </c>
      <c r="AG234" s="193">
        <v>0.1436474223738147</v>
      </c>
      <c r="AH234" s="193">
        <v>0.1436474223738147</v>
      </c>
      <c r="AI234" s="193">
        <v>0.1436474223738147</v>
      </c>
      <c r="AJ234" s="193">
        <v>0.1436474223738147</v>
      </c>
      <c r="AK234" s="193">
        <v>0.1436474223738147</v>
      </c>
      <c r="AL234" s="193">
        <v>0.1436474223738147</v>
      </c>
      <c r="AM234" s="193">
        <v>0.1436474223738147</v>
      </c>
      <c r="AN234" s="193">
        <v>0.1436474223738147</v>
      </c>
      <c r="AO234" s="193">
        <v>0.1436474223738147</v>
      </c>
      <c r="AP234" s="193">
        <v>0.1436474223738147</v>
      </c>
      <c r="AQ234" s="193">
        <v>0.1436474223738147</v>
      </c>
      <c r="AR234" s="193">
        <v>0.1436474223738147</v>
      </c>
      <c r="AS234" s="193">
        <v>0.1436474223738147</v>
      </c>
      <c r="AT234" s="193">
        <v>0.1436474223738147</v>
      </c>
      <c r="AU234" s="193">
        <v>0.1436474223738147</v>
      </c>
      <c r="AV234" s="193">
        <v>0.1436474223738147</v>
      </c>
      <c r="AW234" s="193">
        <v>0.1436474223738147</v>
      </c>
      <c r="AX234" s="193">
        <v>0.1436474223738147</v>
      </c>
      <c r="AY234" s="193">
        <v>0.1436474223738147</v>
      </c>
      <c r="AZ234" s="193">
        <v>0.1436474223738147</v>
      </c>
      <c r="BA234" s="193">
        <v>0.1436474223738147</v>
      </c>
      <c r="BB234" s="193">
        <v>0.1436474223738147</v>
      </c>
      <c r="BC234" s="193">
        <v>0.1436474223738147</v>
      </c>
      <c r="BD234" s="193">
        <v>0.1436474223738147</v>
      </c>
      <c r="BE234" s="193">
        <v>0.1436474223738147</v>
      </c>
      <c r="BF234" s="193">
        <v>0.1436474223738147</v>
      </c>
      <c r="BG234" s="193">
        <v>0.1436474223738147</v>
      </c>
      <c r="BH234" s="193">
        <v>0.1436474223738147</v>
      </c>
      <c r="BI234" s="193">
        <v>0.1436474223738147</v>
      </c>
      <c r="BJ234" s="193">
        <v>0.1436474223738147</v>
      </c>
      <c r="BK234" s="193"/>
      <c r="BL234" s="193"/>
      <c r="BM234" s="193"/>
      <c r="BN234" s="193"/>
      <c r="BO234" s="193"/>
      <c r="BP234" s="193"/>
      <c r="BQ234" s="193"/>
      <c r="BR234" s="193"/>
      <c r="BS234" s="193"/>
      <c r="BT234" s="193"/>
      <c r="BU234" s="193"/>
      <c r="BV234" s="193"/>
      <c r="BW234" s="193"/>
      <c r="BX234" s="193"/>
      <c r="BY234" s="193"/>
      <c r="BZ234" s="193"/>
      <c r="CA234" s="193"/>
      <c r="CB234" s="193"/>
      <c r="CC234" s="193"/>
      <c r="CD234" s="193"/>
      <c r="CE234" s="193"/>
      <c r="CF234" s="193"/>
      <c r="CG234" s="193"/>
      <c r="CH234" s="193"/>
      <c r="CI234" s="193"/>
      <c r="CJ234" s="193"/>
      <c r="CK234" s="193"/>
      <c r="CL234" s="193"/>
      <c r="CM234" s="193"/>
      <c r="CN234" s="193"/>
      <c r="CO234" s="193"/>
      <c r="CP234" s="193"/>
      <c r="CQ234" s="193"/>
      <c r="CR234" s="193"/>
      <c r="CS234" s="193"/>
      <c r="CT234" s="193"/>
      <c r="CU234" s="193"/>
      <c r="CV234" s="193"/>
      <c r="CW234" s="193"/>
      <c r="CX234" s="193"/>
      <c r="CY234" s="193"/>
      <c r="CZ234" s="193"/>
      <c r="DA234" s="193"/>
      <c r="DB234" s="193"/>
      <c r="DC234" s="193"/>
      <c r="DD234" s="193"/>
      <c r="DE234" s="193"/>
      <c r="DF234" s="193"/>
      <c r="DG234" s="193"/>
      <c r="DH234" s="193"/>
      <c r="DI234" s="193"/>
      <c r="DJ234" s="193"/>
      <c r="DK234" s="193"/>
      <c r="DL234" s="193"/>
      <c r="DM234" s="193"/>
      <c r="DN234" s="193"/>
      <c r="DO234" s="193"/>
      <c r="DP234" s="193"/>
      <c r="DQ234" s="193"/>
      <c r="DR234" s="193"/>
      <c r="DS234" s="193"/>
      <c r="DT234" s="193"/>
      <c r="DU234" s="193"/>
      <c r="DV234" s="193"/>
      <c r="DW234" s="193"/>
      <c r="DX234" s="193"/>
      <c r="DY234" s="193"/>
      <c r="DZ234" s="193"/>
      <c r="EA234" s="193"/>
      <c r="EB234" s="193"/>
      <c r="EC234" s="193"/>
      <c r="ED234" s="193"/>
      <c r="EE234" s="193"/>
      <c r="EF234" s="193"/>
      <c r="EG234" s="193"/>
      <c r="EH234" s="193"/>
      <c r="EI234" s="193"/>
      <c r="EJ234" s="193"/>
      <c r="EK234" s="193"/>
      <c r="EL234" s="193"/>
      <c r="EM234" s="193"/>
      <c r="EN234" s="193"/>
      <c r="EO234" s="193"/>
      <c r="EP234" s="193"/>
      <c r="EQ234" s="193"/>
      <c r="ER234" s="193"/>
      <c r="ES234" s="193"/>
      <c r="ET234" s="193"/>
      <c r="EU234" s="193"/>
      <c r="EV234" s="193"/>
      <c r="EW234" s="193"/>
      <c r="EX234" s="193"/>
      <c r="EY234" s="193"/>
      <c r="EZ234" s="193"/>
      <c r="FA234" s="193"/>
      <c r="FB234" s="193"/>
      <c r="FC234" s="193"/>
      <c r="FD234" s="193"/>
      <c r="FE234" s="193"/>
      <c r="FF234" s="193"/>
      <c r="FG234" s="193"/>
      <c r="FH234" s="193"/>
      <c r="FI234" s="193"/>
      <c r="FJ234" s="193"/>
      <c r="FK234" s="193"/>
      <c r="FL234" s="193"/>
      <c r="FM234" s="193"/>
      <c r="FN234" s="193"/>
      <c r="FO234" s="193"/>
    </row>
    <row r="235" spans="1:171" x14ac:dyDescent="0.3">
      <c r="B235" s="7" t="s">
        <v>341</v>
      </c>
      <c r="C235" s="7" t="s">
        <v>342</v>
      </c>
      <c r="D235" s="53">
        <f>D181*'Assumptions&amp;Data'!D82/10^7</f>
        <v>62.111777080416395</v>
      </c>
      <c r="F235" s="193">
        <f>(F181*'Assumptions&amp;Data'!F82)/10^7</f>
        <v>0</v>
      </c>
      <c r="G235" s="193">
        <f>(G181*'Assumptions&amp;Data'!G82)/10^7</f>
        <v>0</v>
      </c>
      <c r="H235" s="193">
        <f>(H181*'Assumptions&amp;Data'!H82)/10^7</f>
        <v>0</v>
      </c>
      <c r="I235" s="193">
        <f>(I181*'Assumptions&amp;Data'!I82)/10^7</f>
        <v>0</v>
      </c>
      <c r="J235" s="193">
        <f>(J181*'Assumptions&amp;Data'!J82)/10^7</f>
        <v>0</v>
      </c>
      <c r="K235" s="193">
        <f>(K181*'Assumptions&amp;Data'!K82)/10^7</f>
        <v>0</v>
      </c>
      <c r="L235" s="193">
        <f>(L181*'Assumptions&amp;Data'!L82)/10^7</f>
        <v>0</v>
      </c>
      <c r="M235" s="193">
        <f>(M181*'Assumptions&amp;Data'!M82)/10^7</f>
        <v>0</v>
      </c>
      <c r="N235" s="193">
        <f>(N181*'Assumptions&amp;Data'!N82)/10^7</f>
        <v>0.38819860675260259</v>
      </c>
      <c r="O235" s="193">
        <f>(O181*'Assumptions&amp;Data'!O82)/10^7</f>
        <v>0.38819860675260259</v>
      </c>
      <c r="P235" s="193">
        <f>(P181*'Assumptions&amp;Data'!P82)/10^7</f>
        <v>0.38819860675260259</v>
      </c>
      <c r="Q235" s="193">
        <f>(Q181*'Assumptions&amp;Data'!Q82)/10^7</f>
        <v>0.38819860675260259</v>
      </c>
      <c r="R235" s="193">
        <f>(R181*'Assumptions&amp;Data'!R82)/10^7</f>
        <v>0.38819860675260259</v>
      </c>
      <c r="S235" s="193">
        <f>(S181*'Assumptions&amp;Data'!S82)/10^7</f>
        <v>0.38819860675260259</v>
      </c>
      <c r="T235" s="193">
        <f>(T181*'Assumptions&amp;Data'!T82)/10^7</f>
        <v>0.38819860675260259</v>
      </c>
      <c r="U235" s="193">
        <f>(U181*'Assumptions&amp;Data'!U82)/10^7</f>
        <v>0.38819860675260259</v>
      </c>
      <c r="V235" s="193">
        <f>(V181*'Assumptions&amp;Data'!V82)/10^7</f>
        <v>0.38819860675260259</v>
      </c>
      <c r="W235" s="193">
        <f>(W181*'Assumptions&amp;Data'!W82)/10^7</f>
        <v>0.38819860675260259</v>
      </c>
      <c r="X235" s="193">
        <f>(X181*'Assumptions&amp;Data'!X82)/10^7</f>
        <v>0.38819860675260259</v>
      </c>
      <c r="Y235" s="193">
        <f>(Y181*'Assumptions&amp;Data'!Y82)/10^7</f>
        <v>0.38819860675260259</v>
      </c>
      <c r="Z235" s="193">
        <f>(Z181*'Assumptions&amp;Data'!Z82)/10^7</f>
        <v>0.85403693485572563</v>
      </c>
      <c r="AA235" s="193">
        <f>(AA181*'Assumptions&amp;Data'!AA82)/10^7</f>
        <v>0.85403693485572563</v>
      </c>
      <c r="AB235" s="193">
        <f>(AB181*'Assumptions&amp;Data'!AB82)/10^7</f>
        <v>0.93167665620624607</v>
      </c>
      <c r="AC235" s="193">
        <f>(AC181*'Assumptions&amp;Data'!AC82)/10^7</f>
        <v>0.93167665620624607</v>
      </c>
      <c r="AD235" s="193">
        <f>(AD181*'Assumptions&amp;Data'!AD82)/10^7</f>
        <v>0.93167665620624607</v>
      </c>
      <c r="AE235" s="193">
        <f>(AE181*'Assumptions&amp;Data'!AE82)/10^7</f>
        <v>0.93167665620624607</v>
      </c>
      <c r="AF235" s="193">
        <f>(AF181*'Assumptions&amp;Data'!AF82)/10^7</f>
        <v>0.93167665620624607</v>
      </c>
      <c r="AG235" s="193">
        <f>(AG181*'Assumptions&amp;Data'!AG82)/10^7</f>
        <v>0.93167665620624607</v>
      </c>
      <c r="AH235" s="193">
        <f>(AH181*'Assumptions&amp;Data'!AH82)/10^7</f>
        <v>0.93167665620624607</v>
      </c>
      <c r="AI235" s="193">
        <f>(AI181*'Assumptions&amp;Data'!AI82)/10^7</f>
        <v>0.93167665620624607</v>
      </c>
      <c r="AJ235" s="193">
        <f>(AJ181*'Assumptions&amp;Data'!AJ82)/10^7</f>
        <v>0.93167665620624607</v>
      </c>
      <c r="AK235" s="193">
        <f>(AK181*'Assumptions&amp;Data'!AK82)/10^7</f>
        <v>0.93167665620624607</v>
      </c>
      <c r="AL235" s="193">
        <f>(AL181*'Assumptions&amp;Data'!AL82)/10^7</f>
        <v>1.6304341483609308</v>
      </c>
      <c r="AM235" s="193">
        <f>(AM181*'Assumptions&amp;Data'!AM82)/10^7</f>
        <v>1.6304341483609308</v>
      </c>
      <c r="AN235" s="193">
        <f>(AN181*'Assumptions&amp;Data'!AN82)/10^7</f>
        <v>1.723601813981555</v>
      </c>
      <c r="AO235" s="193">
        <f>(AO181*'Assumptions&amp;Data'!AO82)/10^7</f>
        <v>1.723601813981555</v>
      </c>
      <c r="AP235" s="193">
        <f>(AP181*'Assumptions&amp;Data'!AP82)/10^7</f>
        <v>2.0341606993836376</v>
      </c>
      <c r="AQ235" s="193">
        <f>(AQ181*'Assumptions&amp;Data'!AQ82)/10^7</f>
        <v>2.0341606993836376</v>
      </c>
      <c r="AR235" s="193">
        <f>(AR181*'Assumptions&amp;Data'!AR82)/10^7</f>
        <v>2.0341606993836376</v>
      </c>
      <c r="AS235" s="193">
        <f>(AS181*'Assumptions&amp;Data'!AS82)/10^7</f>
        <v>2.0341606993836376</v>
      </c>
      <c r="AT235" s="193">
        <f>(AT181*'Assumptions&amp;Data'!AT82)/10^7</f>
        <v>1.7236018139815472</v>
      </c>
      <c r="AU235" s="193">
        <f>(AU181*'Assumptions&amp;Data'!AU82)/10^7</f>
        <v>1.2577634858784321</v>
      </c>
      <c r="AV235" s="193">
        <f>(AV181*'Assumptions&amp;Data'!AV82)/10^7</f>
        <v>1.2577634858784321</v>
      </c>
      <c r="AW235" s="193">
        <f>(AW181*'Assumptions&amp;Data'!AW82)/10^7</f>
        <v>1.2577634858784321</v>
      </c>
      <c r="AX235" s="193">
        <f>(AX181*'Assumptions&amp;Data'!AX82)/10^7</f>
        <v>1.2577634858784321</v>
      </c>
      <c r="AY235" s="193">
        <f>(AY181*'Assumptions&amp;Data'!AY82)/10^7</f>
        <v>1.2577634858784321</v>
      </c>
      <c r="AZ235" s="193">
        <f>(AZ181*'Assumptions&amp;Data'!AZ82)/10^7</f>
        <v>1.2577634858784321</v>
      </c>
      <c r="BA235" s="193">
        <f>(BA181*'Assumptions&amp;Data'!BA82)/10^7</f>
        <v>1.2577634858784321</v>
      </c>
      <c r="BB235" s="193">
        <f>(BB181*'Assumptions&amp;Data'!BB82)/10^7</f>
        <v>1.6304341483609308</v>
      </c>
      <c r="BC235" s="193">
        <f>(BC181*'Assumptions&amp;Data'!BC82)/10^7</f>
        <v>1.6304341483609308</v>
      </c>
      <c r="BD235" s="193">
        <f>(BD181*'Assumptions&amp;Data'!BD82)/10^7</f>
        <v>1.6304341483609308</v>
      </c>
      <c r="BE235" s="193">
        <f>(BE181*'Assumptions&amp;Data'!BE82)/10^7</f>
        <v>1.6304341483609308</v>
      </c>
      <c r="BF235" s="193">
        <f>(BF181*'Assumptions&amp;Data'!BF82)/10^7</f>
        <v>1.2577634858784226</v>
      </c>
      <c r="BG235" s="193">
        <f>(BG181*'Assumptions&amp;Data'!BG82)/10^7</f>
        <v>0.69875749215468452</v>
      </c>
      <c r="BH235" s="193">
        <f>(BH181*'Assumptions&amp;Data'!BH82)/10^7</f>
        <v>0.69875749215468452</v>
      </c>
      <c r="BI235" s="193">
        <f>(BI181*'Assumptions&amp;Data'!BI82)/10^7</f>
        <v>0.69875749215468452</v>
      </c>
      <c r="BJ235" s="193">
        <f>(BJ181*'Assumptions&amp;Data'!BJ82)/10^7</f>
        <v>0.83850899058562123</v>
      </c>
      <c r="BK235" s="193">
        <f>(BK181*'Assumptions&amp;Data'!BK82)/10^7</f>
        <v>0.83850899058562123</v>
      </c>
      <c r="BL235" s="193">
        <f>(BL181*'Assumptions&amp;Data'!BL82)/10^7</f>
        <v>0.83850899058562123</v>
      </c>
      <c r="BM235" s="193">
        <f>(BM181*'Assumptions&amp;Data'!BM82)/10^7</f>
        <v>0.83850899058562123</v>
      </c>
      <c r="BN235" s="193"/>
      <c r="BO235" s="193"/>
      <c r="BP235" s="193"/>
      <c r="BQ235" s="193"/>
      <c r="BR235" s="193"/>
      <c r="BS235" s="193"/>
      <c r="BT235" s="193"/>
      <c r="BU235" s="193"/>
      <c r="BV235" s="193"/>
      <c r="BW235" s="193"/>
      <c r="BX235" s="193"/>
      <c r="BY235" s="193"/>
      <c r="BZ235" s="193"/>
      <c r="CA235" s="193"/>
      <c r="CB235" s="193"/>
      <c r="CC235" s="193"/>
      <c r="CD235" s="193"/>
      <c r="CE235" s="193"/>
      <c r="CF235" s="193"/>
      <c r="CG235" s="193"/>
      <c r="CH235" s="193"/>
      <c r="CI235" s="193"/>
      <c r="CJ235" s="193"/>
      <c r="CK235" s="193"/>
      <c r="CL235" s="193"/>
      <c r="CM235" s="193"/>
      <c r="CN235" s="193"/>
      <c r="CO235" s="193"/>
      <c r="CP235" s="193"/>
      <c r="CQ235" s="193"/>
      <c r="CR235" s="193"/>
      <c r="CS235" s="193"/>
      <c r="CT235" s="193"/>
      <c r="CU235" s="193"/>
      <c r="CV235" s="193"/>
      <c r="CW235" s="193"/>
      <c r="CX235" s="193"/>
      <c r="CY235" s="193"/>
      <c r="CZ235" s="193"/>
      <c r="DA235" s="193"/>
      <c r="DB235" s="193"/>
      <c r="DC235" s="193"/>
      <c r="DD235" s="193"/>
      <c r="DE235" s="193"/>
      <c r="DF235" s="193"/>
      <c r="DG235" s="193"/>
      <c r="DH235" s="193"/>
      <c r="DI235" s="193"/>
      <c r="DJ235" s="193"/>
      <c r="DK235" s="193"/>
      <c r="DL235" s="193"/>
      <c r="DM235" s="193"/>
      <c r="DN235" s="193"/>
      <c r="DO235" s="193"/>
      <c r="DP235" s="193"/>
      <c r="DQ235" s="193"/>
      <c r="DR235" s="193"/>
      <c r="DS235" s="193"/>
      <c r="DT235" s="193"/>
      <c r="DU235" s="193"/>
      <c r="DV235" s="193"/>
      <c r="DW235" s="193"/>
      <c r="DX235" s="193"/>
      <c r="DY235" s="193"/>
      <c r="DZ235" s="193"/>
      <c r="EA235" s="193"/>
      <c r="EB235" s="193"/>
      <c r="EC235" s="193"/>
      <c r="ED235" s="193"/>
      <c r="EE235" s="193"/>
      <c r="EF235" s="193"/>
      <c r="EG235" s="193"/>
      <c r="EH235" s="193"/>
      <c r="EI235" s="193"/>
      <c r="EJ235" s="193"/>
      <c r="EK235" s="193"/>
      <c r="EL235" s="193"/>
      <c r="EM235" s="193"/>
      <c r="EN235" s="193"/>
      <c r="EO235" s="193"/>
      <c r="EP235" s="193"/>
      <c r="EQ235" s="193"/>
      <c r="ER235" s="193"/>
      <c r="ES235" s="193"/>
      <c r="ET235" s="193"/>
      <c r="EU235" s="193"/>
      <c r="EV235" s="193"/>
      <c r="EW235" s="193"/>
      <c r="EX235" s="193"/>
      <c r="EY235" s="193"/>
      <c r="EZ235" s="193"/>
      <c r="FA235" s="193"/>
      <c r="FB235" s="193"/>
      <c r="FC235" s="193"/>
      <c r="FD235" s="193"/>
      <c r="FE235" s="193"/>
      <c r="FF235" s="193"/>
      <c r="FG235" s="193"/>
      <c r="FH235" s="193"/>
      <c r="FI235" s="193"/>
      <c r="FJ235" s="193"/>
      <c r="FK235" s="193"/>
      <c r="FL235" s="193"/>
      <c r="FM235" s="193"/>
      <c r="FN235" s="193"/>
      <c r="FO235" s="193"/>
    </row>
    <row r="236" spans="1:171" x14ac:dyDescent="0.3">
      <c r="B236" s="7" t="s">
        <v>508</v>
      </c>
      <c r="C236" s="7" t="s">
        <v>510</v>
      </c>
      <c r="D236" s="25">
        <f>($I$26*50*'Assumptions&amp;Data'!$D$14)/10^7</f>
        <v>21.243635652514843</v>
      </c>
      <c r="F236" s="25">
        <f>$D$236*F223</f>
        <v>0</v>
      </c>
      <c r="G236" s="25">
        <f t="shared" ref="G236:BM236" si="1180">$D$236*G223</f>
        <v>0</v>
      </c>
      <c r="H236" s="25">
        <f t="shared" si="1180"/>
        <v>0</v>
      </c>
      <c r="I236" s="25">
        <f t="shared" si="1180"/>
        <v>0</v>
      </c>
      <c r="J236" s="25">
        <f t="shared" si="1180"/>
        <v>0</v>
      </c>
      <c r="K236" s="25">
        <f t="shared" si="1180"/>
        <v>0</v>
      </c>
      <c r="L236" s="25">
        <f t="shared" si="1180"/>
        <v>0</v>
      </c>
      <c r="M236" s="25">
        <f t="shared" si="1180"/>
        <v>0</v>
      </c>
      <c r="N236" s="25">
        <f t="shared" si="1180"/>
        <v>0</v>
      </c>
      <c r="O236" s="25">
        <f t="shared" si="1180"/>
        <v>0</v>
      </c>
      <c r="P236" s="25">
        <f t="shared" si="1180"/>
        <v>0</v>
      </c>
      <c r="Q236" s="25">
        <f t="shared" si="1180"/>
        <v>0</v>
      </c>
      <c r="R236" s="25">
        <f t="shared" si="1180"/>
        <v>0</v>
      </c>
      <c r="S236" s="25">
        <f t="shared" si="1180"/>
        <v>0</v>
      </c>
      <c r="T236" s="25">
        <f t="shared" si="1180"/>
        <v>1.9119272087263359</v>
      </c>
      <c r="U236" s="25">
        <f t="shared" si="1180"/>
        <v>1.9119272087263359</v>
      </c>
      <c r="V236" s="25">
        <f t="shared" si="1180"/>
        <v>1.9119272087263359</v>
      </c>
      <c r="W236" s="25">
        <f t="shared" si="1180"/>
        <v>1.9119272087263359</v>
      </c>
      <c r="X236" s="25">
        <f t="shared" si="1180"/>
        <v>1.9119272087263359</v>
      </c>
      <c r="Y236" s="25">
        <f t="shared" si="1180"/>
        <v>1.9119272087263359</v>
      </c>
      <c r="Z236" s="25">
        <f t="shared" si="1180"/>
        <v>1.9119272087263359</v>
      </c>
      <c r="AA236" s="25">
        <f t="shared" si="1180"/>
        <v>1.9119272087263359</v>
      </c>
      <c r="AB236" s="25">
        <f t="shared" si="1180"/>
        <v>1.9119272087263359</v>
      </c>
      <c r="AC236" s="25">
        <f t="shared" si="1180"/>
        <v>1.9119272087263359</v>
      </c>
      <c r="AD236" s="25">
        <f t="shared" si="1180"/>
        <v>1.9119272087263359</v>
      </c>
      <c r="AE236" s="25">
        <f t="shared" si="1180"/>
        <v>0.21243635652514845</v>
      </c>
      <c r="AF236" s="25">
        <f t="shared" si="1180"/>
        <v>0</v>
      </c>
      <c r="AG236" s="25">
        <f t="shared" si="1180"/>
        <v>0</v>
      </c>
      <c r="AH236" s="25">
        <f t="shared" si="1180"/>
        <v>0</v>
      </c>
      <c r="AI236" s="25">
        <f t="shared" si="1180"/>
        <v>0</v>
      </c>
      <c r="AJ236" s="25">
        <f t="shared" si="1180"/>
        <v>0</v>
      </c>
      <c r="AK236" s="25">
        <f t="shared" si="1180"/>
        <v>0</v>
      </c>
      <c r="AL236" s="25">
        <f t="shared" si="1180"/>
        <v>0</v>
      </c>
      <c r="AM236" s="25">
        <f t="shared" si="1180"/>
        <v>0</v>
      </c>
      <c r="AN236" s="25">
        <f t="shared" si="1180"/>
        <v>0</v>
      </c>
      <c r="AO236" s="25">
        <f t="shared" si="1180"/>
        <v>0</v>
      </c>
      <c r="AP236" s="25">
        <f t="shared" si="1180"/>
        <v>0</v>
      </c>
      <c r="AQ236" s="25">
        <f t="shared" si="1180"/>
        <v>0</v>
      </c>
      <c r="AR236" s="25">
        <f t="shared" si="1180"/>
        <v>0</v>
      </c>
      <c r="AS236" s="25">
        <f t="shared" si="1180"/>
        <v>0</v>
      </c>
      <c r="AT236" s="25">
        <f t="shared" si="1180"/>
        <v>0</v>
      </c>
      <c r="AU236" s="25">
        <f t="shared" si="1180"/>
        <v>0</v>
      </c>
      <c r="AV236" s="25">
        <f t="shared" si="1180"/>
        <v>0</v>
      </c>
      <c r="AW236" s="25">
        <f t="shared" si="1180"/>
        <v>0</v>
      </c>
      <c r="AX236" s="25">
        <f t="shared" si="1180"/>
        <v>0</v>
      </c>
      <c r="AY236" s="25">
        <f t="shared" si="1180"/>
        <v>0</v>
      </c>
      <c r="AZ236" s="25">
        <f t="shared" si="1180"/>
        <v>0</v>
      </c>
      <c r="BA236" s="25">
        <f t="shared" si="1180"/>
        <v>0</v>
      </c>
      <c r="BB236" s="25">
        <f t="shared" si="1180"/>
        <v>0</v>
      </c>
      <c r="BC236" s="25">
        <f t="shared" si="1180"/>
        <v>0</v>
      </c>
      <c r="BD236" s="25">
        <f t="shared" si="1180"/>
        <v>0</v>
      </c>
      <c r="BE236" s="25">
        <f t="shared" si="1180"/>
        <v>0</v>
      </c>
      <c r="BF236" s="25">
        <f t="shared" si="1180"/>
        <v>0</v>
      </c>
      <c r="BG236" s="25">
        <f t="shared" si="1180"/>
        <v>0</v>
      </c>
      <c r="BH236" s="25">
        <f t="shared" si="1180"/>
        <v>0</v>
      </c>
      <c r="BI236" s="25">
        <f t="shared" si="1180"/>
        <v>0</v>
      </c>
      <c r="BJ236" s="25">
        <f t="shared" si="1180"/>
        <v>0</v>
      </c>
      <c r="BK236" s="25">
        <f t="shared" si="1180"/>
        <v>0</v>
      </c>
      <c r="BL236" s="25">
        <f t="shared" si="1180"/>
        <v>0</v>
      </c>
      <c r="BM236" s="25">
        <f t="shared" si="1180"/>
        <v>0</v>
      </c>
    </row>
    <row r="237" spans="1:171" x14ac:dyDescent="0.3">
      <c r="B237" s="7" t="s">
        <v>334</v>
      </c>
      <c r="C237" s="7" t="s">
        <v>332</v>
      </c>
      <c r="D237" s="193">
        <f>SUM(F237:FO237)</f>
        <v>977.4150951242724</v>
      </c>
      <c r="F237" s="193">
        <f>'Assumptions&amp;Data'!$C$154*MonthlyCashflow!G137</f>
        <v>0</v>
      </c>
      <c r="G237" s="193">
        <f>'Assumptions&amp;Data'!$C$154*MonthlyCashflow!H137</f>
        <v>0</v>
      </c>
      <c r="H237" s="193">
        <f>'Assumptions&amp;Data'!$C$154*MonthlyCashflow!I137</f>
        <v>0</v>
      </c>
      <c r="I237" s="193">
        <f>'Assumptions&amp;Data'!$C$154*MonthlyCashflow!J137</f>
        <v>0</v>
      </c>
      <c r="J237" s="193">
        <f>'Assumptions&amp;Data'!$C$154*MonthlyCashflow!K137</f>
        <v>0</v>
      </c>
      <c r="K237" s="193">
        <f>'Assumptions&amp;Data'!$C$154*MonthlyCashflow!L137</f>
        <v>0</v>
      </c>
      <c r="L237" s="193">
        <f>'Assumptions&amp;Data'!$C$154*MonthlyCashflow!M137</f>
        <v>0</v>
      </c>
      <c r="M237" s="193">
        <f>'Assumptions&amp;Data'!$C$154*MonthlyCashflow!N137</f>
        <v>0</v>
      </c>
      <c r="N237" s="193">
        <f>'Assumptions&amp;Data'!$C$154*MonthlyCashflow!O137</f>
        <v>3.0908095646867548</v>
      </c>
      <c r="O237" s="193">
        <f>'Assumptions&amp;Data'!$C$154*MonthlyCashflow!P137</f>
        <v>3.0908095646867548</v>
      </c>
      <c r="P237" s="193">
        <f>'Assumptions&amp;Data'!$C$154*MonthlyCashflow!Q137</f>
        <v>3.0908095646867548</v>
      </c>
      <c r="Q237" s="193">
        <f>'Assumptions&amp;Data'!$C$154*MonthlyCashflow!R137</f>
        <v>2.0605397097911702</v>
      </c>
      <c r="R237" s="193">
        <f>'Assumptions&amp;Data'!$C$154*MonthlyCashflow!S137</f>
        <v>2.0605397097911702</v>
      </c>
      <c r="S237" s="193">
        <f>'Assumptions&amp;Data'!$C$154*MonthlyCashflow!T137</f>
        <v>2.0605397097911702</v>
      </c>
      <c r="T237" s="193">
        <f>'Assumptions&amp;Data'!$C$154*MonthlyCashflow!U137</f>
        <v>2.0605397097911702</v>
      </c>
      <c r="U237" s="193">
        <f>'Assumptions&amp;Data'!$C$154*MonthlyCashflow!V137</f>
        <v>1.236323825874702</v>
      </c>
      <c r="V237" s="193">
        <f>'Assumptions&amp;Data'!$C$154*MonthlyCashflow!W137</f>
        <v>1.236323825874702</v>
      </c>
      <c r="W237" s="193">
        <f>'Assumptions&amp;Data'!$C$154*MonthlyCashflow!X137</f>
        <v>1.236323825874702</v>
      </c>
      <c r="X237" s="193">
        <f>'Assumptions&amp;Data'!$C$154*MonthlyCashflow!Y137</f>
        <v>1.236323825874702</v>
      </c>
      <c r="Y237" s="193">
        <f>'Assumptions&amp;Data'!$C$154*MonthlyCashflow!Z137</f>
        <v>1.236323825874702</v>
      </c>
      <c r="Z237" s="193">
        <f>'Assumptions&amp;Data'!$C$154*MonthlyCashflow!AA137</f>
        <v>28.844469372351121</v>
      </c>
      <c r="AA237" s="193">
        <f>'Assumptions&amp;Data'!$C$154*MonthlyCashflow!AB137</f>
        <v>4.9452953034988072</v>
      </c>
      <c r="AB237" s="193">
        <f>'Assumptions&amp;Data'!$C$154*MonthlyCashflow!AC137</f>
        <v>4.9452953034988072</v>
      </c>
      <c r="AC237" s="193">
        <f>'Assumptions&amp;Data'!$C$154*MonthlyCashflow!AD137</f>
        <v>27.608145546476425</v>
      </c>
      <c r="AD237" s="193">
        <f>'Assumptions&amp;Data'!$C$154*MonthlyCashflow!AE137</f>
        <v>3.7089714776241061</v>
      </c>
      <c r="AE237" s="193">
        <f>'Assumptions&amp;Data'!$C$154*MonthlyCashflow!AF137</f>
        <v>27.608145546476425</v>
      </c>
      <c r="AF237" s="193">
        <f>'Assumptions&amp;Data'!$C$154*MonthlyCashflow!AG137</f>
        <v>3.7089714776241061</v>
      </c>
      <c r="AG237" s="193">
        <f>'Assumptions&amp;Data'!$C$154*MonthlyCashflow!AH137</f>
        <v>2.7199124169243443</v>
      </c>
      <c r="AH237" s="193">
        <f>'Assumptions&amp;Data'!$C$154*MonthlyCashflow!AI137</f>
        <v>2.7199124169243443</v>
      </c>
      <c r="AI237" s="193">
        <f>'Assumptions&amp;Data'!$C$154*MonthlyCashflow!AJ137</f>
        <v>2.7199124169243443</v>
      </c>
      <c r="AJ237" s="193">
        <f>'Assumptions&amp;Data'!$C$154*MonthlyCashflow!AK137</f>
        <v>16.317931219183439</v>
      </c>
      <c r="AK237" s="193">
        <f>'Assumptions&amp;Data'!$C$154*MonthlyCashflow!AL137</f>
        <v>2.7199124169243443</v>
      </c>
      <c r="AL237" s="193">
        <f>'Assumptions&amp;Data'!$C$154*MonthlyCashflow!AM137</f>
        <v>36.756324545004148</v>
      </c>
      <c r="AM237" s="193">
        <f>'Assumptions&amp;Data'!$C$154*MonthlyCashflow!AN137</f>
        <v>18.996632841911961</v>
      </c>
      <c r="AN237" s="193">
        <f>'Assumptions&amp;Data'!$C$154*MonthlyCashflow!AO137</f>
        <v>18.996632841911961</v>
      </c>
      <c r="AO237" s="193">
        <f>'Assumptions&amp;Data'!$C$154*MonthlyCashflow!AP137</f>
        <v>33.871568951296531</v>
      </c>
      <c r="AP237" s="193">
        <f>'Assumptions&amp;Data'!$C$154*MonthlyCashflow!AQ137</f>
        <v>5.1925600686737479</v>
      </c>
      <c r="AQ237" s="193">
        <f>'Assumptions&amp;Data'!$C$154*MonthlyCashflow!AR137</f>
        <v>33.871568951296531</v>
      </c>
      <c r="AR237" s="193">
        <f>'Assumptions&amp;Data'!$C$154*MonthlyCashflow!AS137</f>
        <v>5.1925600686737479</v>
      </c>
      <c r="AS237" s="193">
        <f>'Assumptions&amp;Data'!$C$154*MonthlyCashflow!AT137</f>
        <v>3.7089714776241061</v>
      </c>
      <c r="AT237" s="193">
        <f>'Assumptions&amp;Data'!$C$154*MonthlyCashflow!AU137</f>
        <v>27.608145546476425</v>
      </c>
      <c r="AU237" s="193">
        <f>'Assumptions&amp;Data'!$C$154*MonthlyCashflow!AV137</f>
        <v>3.7089714776241061</v>
      </c>
      <c r="AV237" s="193">
        <f>'Assumptions&amp;Data'!$C$154*MonthlyCashflow!AW137</f>
        <v>43.925768109187338</v>
      </c>
      <c r="AW237" s="193">
        <f>'Assumptions&amp;Data'!$C$154*MonthlyCashflow!AX137</f>
        <v>3.7089714776241061</v>
      </c>
      <c r="AX237" s="193">
        <f>'Assumptions&amp;Data'!$C$154*MonthlyCashflow!AY137</f>
        <v>94.278568174087951</v>
      </c>
      <c r="AY237" s="193">
        <f>'Assumptions&amp;Data'!$C$154*MonthlyCashflow!AZ137</f>
        <v>16.564887327885856</v>
      </c>
      <c r="AZ237" s="193">
        <f>'Assumptions&amp;Data'!$C$154*MonthlyCashflow!BA137</f>
        <v>16.564887327885856</v>
      </c>
      <c r="BA237" s="193">
        <f>'Assumptions&amp;Data'!$C$154*MonthlyCashflow!BB137</f>
        <v>45.243896210508623</v>
      </c>
      <c r="BB237" s="193">
        <f>'Assumptions&amp;Data'!$C$154*MonthlyCashflow!BC137</f>
        <v>2.2253828865744634</v>
      </c>
      <c r="BC237" s="193">
        <f>'Assumptions&amp;Data'!$C$154*MonthlyCashflow!BD137</f>
        <v>45.243896210508623</v>
      </c>
      <c r="BD237" s="193">
        <f>'Assumptions&amp;Data'!$C$154*MonthlyCashflow!BE137</f>
        <v>2.2253828865744634</v>
      </c>
      <c r="BE237" s="193">
        <f>'Assumptions&amp;Data'!$C$154*MonthlyCashflow!BF137</f>
        <v>2.2253828865744634</v>
      </c>
      <c r="BF237" s="193">
        <f>'Assumptions&amp;Data'!$C$154*MonthlyCashflow!BG137</f>
        <v>30.904391769197243</v>
      </c>
      <c r="BG237" s="193">
        <f>'Assumptions&amp;Data'!$C$154*MonthlyCashflow!BH137</f>
        <v>2.2253828865744634</v>
      </c>
      <c r="BH237" s="193">
        <f>'Assumptions&amp;Data'!$C$154*MonthlyCashflow!BI137</f>
        <v>55.380825613263603</v>
      </c>
      <c r="BI237" s="193">
        <f>'Assumptions&amp;Data'!$C$154*MonthlyCashflow!BJ137</f>
        <v>2.2253828865744634</v>
      </c>
      <c r="BJ237" s="193">
        <f>'Assumptions&amp;Data'!$C$154*MonthlyCashflow!BK137</f>
        <v>59.212503504057594</v>
      </c>
      <c r="BK237" s="193">
        <f>'Assumptions&amp;Data'!$C$154*MonthlyCashflow!BL137</f>
        <v>21.509256661967079</v>
      </c>
      <c r="BL237" s="193">
        <f>'Assumptions&amp;Data'!$C$154*MonthlyCashflow!BM137</f>
        <v>21.509256661967079</v>
      </c>
      <c r="BM237" s="193">
        <f>'Assumptions&amp;Data'!$C$154*MonthlyCashflow!BN137</f>
        <v>0</v>
      </c>
      <c r="BN237" s="193">
        <f>'Assumptions&amp;Data'!$C$154*MonthlyCashflow!BO137</f>
        <v>0</v>
      </c>
      <c r="BO237" s="193">
        <f>'Assumptions&amp;Data'!$C$154*MonthlyCashflow!BP137</f>
        <v>0</v>
      </c>
      <c r="BP237" s="193">
        <f>'Assumptions&amp;Data'!$C$154*MonthlyCashflow!BQ137</f>
        <v>0</v>
      </c>
      <c r="BQ237" s="193">
        <f>'Assumptions&amp;Data'!$C$154*MonthlyCashflow!BR137</f>
        <v>0</v>
      </c>
      <c r="BR237" s="193">
        <f>'Assumptions&amp;Data'!$C$154*MonthlyCashflow!BS137</f>
        <v>43.018513323934158</v>
      </c>
      <c r="BS237" s="193">
        <f>'Assumptions&amp;Data'!$C$154*MonthlyCashflow!BT137</f>
        <v>0</v>
      </c>
      <c r="BT237" s="193">
        <f>'Assumptions&amp;Data'!$C$154*MonthlyCashflow!BU137</f>
        <v>43.018513323934158</v>
      </c>
      <c r="BU237" s="193">
        <f>'Assumptions&amp;Data'!$C$154*MonthlyCashflow!BV137</f>
        <v>0</v>
      </c>
      <c r="BV237" s="193">
        <f>'Assumptions&amp;Data'!$C$154*MonthlyCashflow!BW137</f>
        <v>86.037026647868316</v>
      </c>
      <c r="BW237" s="193">
        <f>'Assumptions&amp;Data'!$C$154*MonthlyCashflow!BX137</f>
        <v>0</v>
      </c>
      <c r="BX237" s="193">
        <f>'Assumptions&amp;Data'!$C$154*MonthlyCashflow!BY137</f>
        <v>0</v>
      </c>
      <c r="BY237" s="193">
        <f>'Assumptions&amp;Data'!$C$154*MonthlyCashflow!BZ137</f>
        <v>0</v>
      </c>
      <c r="BZ237" s="193">
        <f>'Assumptions&amp;Data'!$C$154*MonthlyCashflow!CA137</f>
        <v>0</v>
      </c>
      <c r="CA237" s="193">
        <f>'Assumptions&amp;Data'!$C$154*MonthlyCashflow!CB137</f>
        <v>0</v>
      </c>
      <c r="CB237" s="193">
        <f>'Assumptions&amp;Data'!$C$154*MonthlyCashflow!CC137</f>
        <v>0</v>
      </c>
      <c r="CC237" s="193">
        <f>'Assumptions&amp;Data'!$C$154*MonthlyCashflow!CD137</f>
        <v>0</v>
      </c>
      <c r="CD237" s="193">
        <f>'Assumptions&amp;Data'!$C$154*MonthlyCashflow!CE137</f>
        <v>0</v>
      </c>
      <c r="CE237" s="193">
        <f>'Assumptions&amp;Data'!$C$154*MonthlyCashflow!CF137</f>
        <v>0</v>
      </c>
      <c r="CF237" s="193">
        <f>'Assumptions&amp;Data'!$C$154*MonthlyCashflow!CG137</f>
        <v>0</v>
      </c>
      <c r="CG237" s="193">
        <f>'Assumptions&amp;Data'!$C$154*MonthlyCashflow!CH137</f>
        <v>0</v>
      </c>
      <c r="CH237" s="193">
        <f>'Assumptions&amp;Data'!$C$154*MonthlyCashflow!CI137</f>
        <v>0</v>
      </c>
      <c r="CI237" s="193">
        <f>'Assumptions&amp;Data'!$C$154*MonthlyCashflow!CJ137</f>
        <v>0</v>
      </c>
      <c r="CJ237" s="193">
        <f>'Assumptions&amp;Data'!$C$154*MonthlyCashflow!CK137</f>
        <v>0</v>
      </c>
      <c r="CK237" s="193">
        <f>'Assumptions&amp;Data'!$C$154*MonthlyCashflow!CL137</f>
        <v>0</v>
      </c>
      <c r="CL237" s="193">
        <f>'Assumptions&amp;Data'!$C$154*MonthlyCashflow!CM137</f>
        <v>0</v>
      </c>
      <c r="CM237" s="193">
        <f>'Assumptions&amp;Data'!$C$154*MonthlyCashflow!CN137</f>
        <v>0</v>
      </c>
      <c r="CN237" s="193">
        <f>'Assumptions&amp;Data'!$C$154*MonthlyCashflow!CO137</f>
        <v>0</v>
      </c>
      <c r="CO237" s="193">
        <f>'Assumptions&amp;Data'!$C$154*MonthlyCashflow!CP137</f>
        <v>0</v>
      </c>
      <c r="CP237" s="193">
        <f>'Assumptions&amp;Data'!$C$154*MonthlyCashflow!CQ137</f>
        <v>0</v>
      </c>
      <c r="CQ237" s="193">
        <f>'Assumptions&amp;Data'!$C$154*MonthlyCashflow!CR137</f>
        <v>0</v>
      </c>
      <c r="CR237" s="193">
        <f>'Assumptions&amp;Data'!$C$154*MonthlyCashflow!CS137</f>
        <v>0</v>
      </c>
      <c r="CS237" s="193">
        <f>'Assumptions&amp;Data'!$C$154*MonthlyCashflow!CT137</f>
        <v>0</v>
      </c>
      <c r="CT237" s="193">
        <f>'Assumptions&amp;Data'!$C$154*MonthlyCashflow!CU137</f>
        <v>0</v>
      </c>
      <c r="CU237" s="193">
        <f>'Assumptions&amp;Data'!$C$154*MonthlyCashflow!CV137</f>
        <v>0</v>
      </c>
      <c r="CV237" s="193">
        <f>'Assumptions&amp;Data'!$C$154*MonthlyCashflow!CW137</f>
        <v>0</v>
      </c>
      <c r="CW237" s="193">
        <f>'Assumptions&amp;Data'!$C$154*MonthlyCashflow!CX137</f>
        <v>0</v>
      </c>
      <c r="CX237" s="193">
        <f>'Assumptions&amp;Data'!$C$154*MonthlyCashflow!CY137</f>
        <v>0</v>
      </c>
      <c r="CY237" s="193">
        <f>'Assumptions&amp;Data'!$C$154*MonthlyCashflow!CZ137</f>
        <v>0</v>
      </c>
      <c r="CZ237" s="193">
        <f>'Assumptions&amp;Data'!$C$154*MonthlyCashflow!DA137</f>
        <v>0</v>
      </c>
      <c r="DA237" s="193">
        <f>'Assumptions&amp;Data'!$C$154*MonthlyCashflow!DB137</f>
        <v>0</v>
      </c>
      <c r="DB237" s="193">
        <f>'Assumptions&amp;Data'!$C$154*MonthlyCashflow!DC137</f>
        <v>0</v>
      </c>
      <c r="DC237" s="193">
        <f>'Assumptions&amp;Data'!$C$154*MonthlyCashflow!DD137</f>
        <v>0</v>
      </c>
      <c r="DD237" s="193">
        <f>'Assumptions&amp;Data'!$C$154*MonthlyCashflow!DE137</f>
        <v>0</v>
      </c>
      <c r="DE237" s="193">
        <f>'Assumptions&amp;Data'!$C$154*MonthlyCashflow!DF137</f>
        <v>0</v>
      </c>
      <c r="DF237" s="193">
        <f>'Assumptions&amp;Data'!$C$154*MonthlyCashflow!DG137</f>
        <v>0</v>
      </c>
      <c r="DG237" s="193">
        <f>'Assumptions&amp;Data'!$C$154*MonthlyCashflow!DH137</f>
        <v>0</v>
      </c>
      <c r="DH237" s="193">
        <f>'Assumptions&amp;Data'!$C$154*MonthlyCashflow!DI137</f>
        <v>0</v>
      </c>
      <c r="DI237" s="193">
        <f>'Assumptions&amp;Data'!$C$154*MonthlyCashflow!DJ137</f>
        <v>0</v>
      </c>
      <c r="DJ237" s="193">
        <f>'Assumptions&amp;Data'!$C$154*MonthlyCashflow!DK137</f>
        <v>0</v>
      </c>
      <c r="DK237" s="193">
        <f>'Assumptions&amp;Data'!$C$154*MonthlyCashflow!DL137</f>
        <v>0</v>
      </c>
      <c r="DL237" s="193">
        <f>'Assumptions&amp;Data'!$C$154*MonthlyCashflow!DM137</f>
        <v>0</v>
      </c>
      <c r="DM237" s="193">
        <f>'Assumptions&amp;Data'!$C$154*MonthlyCashflow!DN137</f>
        <v>0</v>
      </c>
      <c r="DN237" s="193">
        <f>'Assumptions&amp;Data'!$C$154*MonthlyCashflow!DO137</f>
        <v>0</v>
      </c>
      <c r="DO237" s="193">
        <f>'Assumptions&amp;Data'!$C$154*MonthlyCashflow!DP137</f>
        <v>0</v>
      </c>
      <c r="DP237" s="193">
        <f>'Assumptions&amp;Data'!$C$154*MonthlyCashflow!DQ137</f>
        <v>0</v>
      </c>
      <c r="DQ237" s="193">
        <f>'Assumptions&amp;Data'!$C$154*MonthlyCashflow!DR137</f>
        <v>0</v>
      </c>
      <c r="DR237" s="193">
        <f>'Assumptions&amp;Data'!$C$154*MonthlyCashflow!DS137</f>
        <v>0</v>
      </c>
      <c r="DS237" s="193">
        <f>'Assumptions&amp;Data'!$C$154*MonthlyCashflow!DT137</f>
        <v>0</v>
      </c>
      <c r="DT237" s="193">
        <f>'Assumptions&amp;Data'!$C$154*MonthlyCashflow!DU137</f>
        <v>0</v>
      </c>
      <c r="DU237" s="193">
        <f>'Assumptions&amp;Data'!$C$154*MonthlyCashflow!DV137</f>
        <v>0</v>
      </c>
      <c r="DV237" s="193">
        <f>'Assumptions&amp;Data'!$C$154*MonthlyCashflow!DW137</f>
        <v>0</v>
      </c>
      <c r="DW237" s="193">
        <f>'Assumptions&amp;Data'!$C$154*MonthlyCashflow!DX137</f>
        <v>0</v>
      </c>
      <c r="DX237" s="193">
        <f>'Assumptions&amp;Data'!$C$154*MonthlyCashflow!DY137</f>
        <v>0</v>
      </c>
      <c r="DY237" s="193">
        <f>'Assumptions&amp;Data'!$C$154*MonthlyCashflow!DZ137</f>
        <v>0</v>
      </c>
      <c r="DZ237" s="193">
        <f>'Assumptions&amp;Data'!$C$154*MonthlyCashflow!EA137</f>
        <v>0</v>
      </c>
      <c r="EA237" s="193">
        <f>'Assumptions&amp;Data'!$C$154*MonthlyCashflow!EB137</f>
        <v>0</v>
      </c>
      <c r="EB237" s="193">
        <f>'Assumptions&amp;Data'!$C$154*MonthlyCashflow!EC137</f>
        <v>0</v>
      </c>
      <c r="EC237" s="193">
        <f>'Assumptions&amp;Data'!$C$154*MonthlyCashflow!ED137</f>
        <v>0</v>
      </c>
      <c r="ED237" s="193">
        <f>'Assumptions&amp;Data'!$C$154*MonthlyCashflow!EE137</f>
        <v>0</v>
      </c>
      <c r="EE237" s="193">
        <f>'Assumptions&amp;Data'!$C$154*MonthlyCashflow!EF137</f>
        <v>0</v>
      </c>
      <c r="EF237" s="193">
        <f>'Assumptions&amp;Data'!$C$154*MonthlyCashflow!EG137</f>
        <v>0</v>
      </c>
      <c r="EG237" s="193">
        <f>'Assumptions&amp;Data'!$C$154*MonthlyCashflow!EH137</f>
        <v>0</v>
      </c>
      <c r="EH237" s="193">
        <f>'Assumptions&amp;Data'!$C$154*MonthlyCashflow!EI137</f>
        <v>0</v>
      </c>
      <c r="EI237" s="193">
        <f>'Assumptions&amp;Data'!$C$154*MonthlyCashflow!EJ137</f>
        <v>0</v>
      </c>
      <c r="EJ237" s="193">
        <f>'Assumptions&amp;Data'!$C$154*MonthlyCashflow!EK137</f>
        <v>0</v>
      </c>
      <c r="EK237" s="193">
        <f>'Assumptions&amp;Data'!$C$154*MonthlyCashflow!EL137</f>
        <v>0</v>
      </c>
      <c r="EL237" s="193">
        <f>'Assumptions&amp;Data'!$C$154*MonthlyCashflow!EM137</f>
        <v>0</v>
      </c>
      <c r="EM237" s="193">
        <f>'Assumptions&amp;Data'!$C$154*MonthlyCashflow!EN137</f>
        <v>0</v>
      </c>
      <c r="EN237" s="193">
        <f>'Assumptions&amp;Data'!$C$154*MonthlyCashflow!EO137</f>
        <v>0</v>
      </c>
      <c r="EO237" s="193">
        <f>'Assumptions&amp;Data'!$C$154*MonthlyCashflow!EP137</f>
        <v>0</v>
      </c>
      <c r="EP237" s="193">
        <f>'Assumptions&amp;Data'!$C$154*MonthlyCashflow!EQ137</f>
        <v>0</v>
      </c>
      <c r="EQ237" s="193">
        <f>'Assumptions&amp;Data'!$C$154*MonthlyCashflow!ER137</f>
        <v>0</v>
      </c>
      <c r="ER237" s="193">
        <f>'Assumptions&amp;Data'!$C$154*MonthlyCashflow!ES137</f>
        <v>0</v>
      </c>
      <c r="ES237" s="193">
        <f>'Assumptions&amp;Data'!$C$154*MonthlyCashflow!ET137</f>
        <v>0</v>
      </c>
      <c r="ET237" s="193">
        <f>'Assumptions&amp;Data'!$C$154*MonthlyCashflow!EU137</f>
        <v>0</v>
      </c>
      <c r="EU237" s="193">
        <f>'Assumptions&amp;Data'!$C$154*MonthlyCashflow!EV137</f>
        <v>0</v>
      </c>
      <c r="EV237" s="193">
        <f>'Assumptions&amp;Data'!$C$154*MonthlyCashflow!EW137</f>
        <v>0</v>
      </c>
      <c r="EW237" s="193">
        <f>'Assumptions&amp;Data'!$C$154*MonthlyCashflow!EX137</f>
        <v>0</v>
      </c>
      <c r="EX237" s="193">
        <f>'Assumptions&amp;Data'!$C$154*MonthlyCashflow!EY137</f>
        <v>0</v>
      </c>
      <c r="EY237" s="193">
        <f>'Assumptions&amp;Data'!$C$154*MonthlyCashflow!EZ137</f>
        <v>0</v>
      </c>
      <c r="EZ237" s="193">
        <f>'Assumptions&amp;Data'!$C$154*MonthlyCashflow!FA137</f>
        <v>0</v>
      </c>
      <c r="FA237" s="193">
        <f>'Assumptions&amp;Data'!$C$154*MonthlyCashflow!FB137</f>
        <v>0</v>
      </c>
      <c r="FB237" s="193">
        <f>'Assumptions&amp;Data'!$C$154*MonthlyCashflow!FC137</f>
        <v>0</v>
      </c>
      <c r="FC237" s="193">
        <f>'Assumptions&amp;Data'!$C$154*MonthlyCashflow!FD137</f>
        <v>0</v>
      </c>
      <c r="FD237" s="193">
        <f>'Assumptions&amp;Data'!$C$154*MonthlyCashflow!FE137</f>
        <v>0</v>
      </c>
      <c r="FE237" s="193">
        <f>'Assumptions&amp;Data'!$C$154*MonthlyCashflow!FF137</f>
        <v>0</v>
      </c>
      <c r="FF237" s="193">
        <f>'Assumptions&amp;Data'!$C$154*MonthlyCashflow!FG137</f>
        <v>0</v>
      </c>
      <c r="FG237" s="193">
        <f>'Assumptions&amp;Data'!$C$154*MonthlyCashflow!FH137</f>
        <v>0</v>
      </c>
      <c r="FH237" s="193">
        <f>'Assumptions&amp;Data'!$C$154*MonthlyCashflow!FI137</f>
        <v>0</v>
      </c>
      <c r="FI237" s="193">
        <f>'Assumptions&amp;Data'!$C$154*MonthlyCashflow!FJ137</f>
        <v>0</v>
      </c>
      <c r="FJ237" s="193">
        <f>'Assumptions&amp;Data'!$C$154*MonthlyCashflow!FK137</f>
        <v>0</v>
      </c>
      <c r="FK237" s="193">
        <f>'Assumptions&amp;Data'!$C$154*MonthlyCashflow!FL137</f>
        <v>0</v>
      </c>
      <c r="FL237" s="193">
        <f>'Assumptions&amp;Data'!$C$154*MonthlyCashflow!FM137</f>
        <v>0</v>
      </c>
      <c r="FM237" s="193">
        <f>'Assumptions&amp;Data'!$C$154*MonthlyCashflow!FN137</f>
        <v>0</v>
      </c>
      <c r="FN237" s="193">
        <f>'Assumptions&amp;Data'!$C$154*MonthlyCashflow!FO137</f>
        <v>0</v>
      </c>
      <c r="FO237" s="193">
        <f>'Assumptions&amp;Data'!$C$154*MonthlyCashflow!FP137</f>
        <v>0</v>
      </c>
    </row>
    <row r="238" spans="1:171" x14ac:dyDescent="0.3">
      <c r="B238" s="28" t="s">
        <v>718</v>
      </c>
    </row>
    <row r="239" spans="1:171" x14ac:dyDescent="0.3">
      <c r="B239" s="7" t="s">
        <v>211</v>
      </c>
      <c r="C239" s="7" t="s">
        <v>236</v>
      </c>
      <c r="D239" s="45">
        <f>'Assumptions&amp;Data'!C155*MonthlyCashflow!D49</f>
        <v>162.02829877188009</v>
      </c>
      <c r="F239" s="193">
        <f t="shared" ref="F239:AK239" si="1181">F217*$D$239</f>
        <v>0</v>
      </c>
      <c r="G239" s="193">
        <f t="shared" si="1181"/>
        <v>0</v>
      </c>
      <c r="H239" s="193">
        <f t="shared" si="1181"/>
        <v>0</v>
      </c>
      <c r="I239" s="193">
        <f t="shared" si="1181"/>
        <v>0</v>
      </c>
      <c r="J239" s="193">
        <f t="shared" si="1181"/>
        <v>0</v>
      </c>
      <c r="K239" s="193">
        <f t="shared" si="1181"/>
        <v>0</v>
      </c>
      <c r="L239" s="193">
        <f t="shared" si="1181"/>
        <v>48.608489631564026</v>
      </c>
      <c r="M239" s="193">
        <f t="shared" si="1181"/>
        <v>2.0621783480057463</v>
      </c>
      <c r="N239" s="193">
        <f t="shared" si="1181"/>
        <v>2.0621783480057463</v>
      </c>
      <c r="O239" s="193">
        <f t="shared" si="1181"/>
        <v>2.0621783480057463</v>
      </c>
      <c r="P239" s="193">
        <f t="shared" si="1181"/>
        <v>2.0621783480057463</v>
      </c>
      <c r="Q239" s="193">
        <f t="shared" si="1181"/>
        <v>2.0621783480057463</v>
      </c>
      <c r="R239" s="193">
        <f t="shared" si="1181"/>
        <v>2.0621783480057463</v>
      </c>
      <c r="S239" s="193">
        <f t="shared" si="1181"/>
        <v>2.0621783480057463</v>
      </c>
      <c r="T239" s="193">
        <f t="shared" si="1181"/>
        <v>2.0621783480057463</v>
      </c>
      <c r="U239" s="193">
        <f t="shared" si="1181"/>
        <v>2.0621783480057463</v>
      </c>
      <c r="V239" s="193">
        <f t="shared" si="1181"/>
        <v>2.0621783480057463</v>
      </c>
      <c r="W239" s="193">
        <f t="shared" si="1181"/>
        <v>2.0621783480057463</v>
      </c>
      <c r="X239" s="193">
        <f t="shared" si="1181"/>
        <v>2.0621783480057463</v>
      </c>
      <c r="Y239" s="193">
        <f t="shared" si="1181"/>
        <v>2.0621783480057463</v>
      </c>
      <c r="Z239" s="193">
        <f t="shared" si="1181"/>
        <v>2.0621783480057463</v>
      </c>
      <c r="AA239" s="193">
        <f t="shared" si="1181"/>
        <v>2.0621783480057463</v>
      </c>
      <c r="AB239" s="193">
        <f t="shared" si="1181"/>
        <v>2.0621783480057463</v>
      </c>
      <c r="AC239" s="193">
        <f t="shared" si="1181"/>
        <v>2.0621783480057463</v>
      </c>
      <c r="AD239" s="193">
        <f t="shared" si="1181"/>
        <v>2.0621783480057463</v>
      </c>
      <c r="AE239" s="193">
        <f t="shared" si="1181"/>
        <v>2.0621783480057463</v>
      </c>
      <c r="AF239" s="193">
        <f t="shared" si="1181"/>
        <v>2.0621783480057463</v>
      </c>
      <c r="AG239" s="193">
        <f t="shared" si="1181"/>
        <v>2.0621783480057463</v>
      </c>
      <c r="AH239" s="193">
        <f t="shared" si="1181"/>
        <v>2.0621783480057463</v>
      </c>
      <c r="AI239" s="193">
        <f t="shared" si="1181"/>
        <v>2.0621783480057463</v>
      </c>
      <c r="AJ239" s="193">
        <f t="shared" si="1181"/>
        <v>2.0621783480057463</v>
      </c>
      <c r="AK239" s="193">
        <f t="shared" si="1181"/>
        <v>2.0621783480057463</v>
      </c>
      <c r="AL239" s="193">
        <f t="shared" ref="AL239:BQ239" si="1182">AL217*$D$239</f>
        <v>2.0621783480057463</v>
      </c>
      <c r="AM239" s="193">
        <f t="shared" si="1182"/>
        <v>2.0621783480057463</v>
      </c>
      <c r="AN239" s="193">
        <f t="shared" si="1182"/>
        <v>2.0621783480057463</v>
      </c>
      <c r="AO239" s="193">
        <f t="shared" si="1182"/>
        <v>2.0621783480057463</v>
      </c>
      <c r="AP239" s="193">
        <f t="shared" si="1182"/>
        <v>2.0621783480057463</v>
      </c>
      <c r="AQ239" s="193">
        <f t="shared" si="1182"/>
        <v>2.0621783480057463</v>
      </c>
      <c r="AR239" s="193">
        <f t="shared" si="1182"/>
        <v>2.0621783480057463</v>
      </c>
      <c r="AS239" s="193">
        <f t="shared" si="1182"/>
        <v>2.0621783480057463</v>
      </c>
      <c r="AT239" s="193">
        <f t="shared" si="1182"/>
        <v>2.0621783480057463</v>
      </c>
      <c r="AU239" s="193">
        <f t="shared" si="1182"/>
        <v>2.0621783480057463</v>
      </c>
      <c r="AV239" s="193">
        <f t="shared" si="1182"/>
        <v>2.0621783480057463</v>
      </c>
      <c r="AW239" s="193">
        <f t="shared" si="1182"/>
        <v>2.0621783480057463</v>
      </c>
      <c r="AX239" s="193">
        <f t="shared" si="1182"/>
        <v>2.0621783480057463</v>
      </c>
      <c r="AY239" s="193">
        <f t="shared" si="1182"/>
        <v>2.0621783480057463</v>
      </c>
      <c r="AZ239" s="193">
        <f t="shared" si="1182"/>
        <v>2.0621783480057463</v>
      </c>
      <c r="BA239" s="193">
        <f t="shared" si="1182"/>
        <v>2.0621783480057463</v>
      </c>
      <c r="BB239" s="193">
        <f t="shared" si="1182"/>
        <v>2.0621783480057463</v>
      </c>
      <c r="BC239" s="193">
        <f t="shared" si="1182"/>
        <v>2.0621783480057463</v>
      </c>
      <c r="BD239" s="193">
        <f t="shared" si="1182"/>
        <v>2.0621783480057463</v>
      </c>
      <c r="BE239" s="193">
        <f t="shared" si="1182"/>
        <v>2.0621783480057463</v>
      </c>
      <c r="BF239" s="193">
        <f t="shared" si="1182"/>
        <v>2.0621783480057463</v>
      </c>
      <c r="BG239" s="193">
        <f t="shared" si="1182"/>
        <v>2.0621783480057463</v>
      </c>
      <c r="BH239" s="193">
        <f t="shared" si="1182"/>
        <v>2.0621783480057463</v>
      </c>
      <c r="BI239" s="193">
        <f t="shared" si="1182"/>
        <v>2.0621783480057463</v>
      </c>
      <c r="BJ239" s="193">
        <f t="shared" si="1182"/>
        <v>2.0621783480057463</v>
      </c>
      <c r="BK239" s="193">
        <f t="shared" si="1182"/>
        <v>2.0621783480057463</v>
      </c>
      <c r="BL239" s="193">
        <f t="shared" si="1182"/>
        <v>2.0621783480057463</v>
      </c>
      <c r="BM239" s="193">
        <f t="shared" si="1182"/>
        <v>2.0621783480057463</v>
      </c>
      <c r="BN239" s="193">
        <f t="shared" si="1182"/>
        <v>2.0621783480057463</v>
      </c>
      <c r="BO239" s="193">
        <f t="shared" si="1182"/>
        <v>2.0621783480057463</v>
      </c>
      <c r="BP239" s="193">
        <f t="shared" si="1182"/>
        <v>0</v>
      </c>
      <c r="BQ239" s="193">
        <f t="shared" si="1182"/>
        <v>0</v>
      </c>
      <c r="BR239" s="193">
        <f t="shared" ref="BR239:CW239" si="1183">BR217*$D$239</f>
        <v>0</v>
      </c>
      <c r="BS239" s="193">
        <f t="shared" si="1183"/>
        <v>0</v>
      </c>
      <c r="BT239" s="193">
        <f t="shared" si="1183"/>
        <v>0</v>
      </c>
      <c r="BU239" s="193">
        <f t="shared" si="1183"/>
        <v>0</v>
      </c>
      <c r="BV239" s="193">
        <f t="shared" si="1183"/>
        <v>0</v>
      </c>
      <c r="BW239" s="193">
        <f t="shared" si="1183"/>
        <v>0</v>
      </c>
      <c r="BX239" s="193">
        <f t="shared" si="1183"/>
        <v>0</v>
      </c>
      <c r="BY239" s="193">
        <f t="shared" si="1183"/>
        <v>0</v>
      </c>
      <c r="BZ239" s="193">
        <f t="shared" si="1183"/>
        <v>0</v>
      </c>
      <c r="CA239" s="193">
        <f t="shared" si="1183"/>
        <v>0</v>
      </c>
      <c r="CB239" s="193">
        <f t="shared" si="1183"/>
        <v>0</v>
      </c>
      <c r="CC239" s="193">
        <f t="shared" si="1183"/>
        <v>0</v>
      </c>
      <c r="CD239" s="193">
        <f t="shared" si="1183"/>
        <v>0</v>
      </c>
      <c r="CE239" s="193">
        <f t="shared" si="1183"/>
        <v>0</v>
      </c>
      <c r="CF239" s="193">
        <f t="shared" si="1183"/>
        <v>0</v>
      </c>
      <c r="CG239" s="193">
        <f t="shared" si="1183"/>
        <v>0</v>
      </c>
      <c r="CH239" s="193">
        <f t="shared" si="1183"/>
        <v>0</v>
      </c>
      <c r="CI239" s="193">
        <f t="shared" si="1183"/>
        <v>0</v>
      </c>
      <c r="CJ239" s="193">
        <f t="shared" si="1183"/>
        <v>0</v>
      </c>
      <c r="CK239" s="193">
        <f t="shared" si="1183"/>
        <v>0</v>
      </c>
      <c r="CL239" s="193">
        <f t="shared" si="1183"/>
        <v>0</v>
      </c>
      <c r="CM239" s="193">
        <f t="shared" si="1183"/>
        <v>0</v>
      </c>
      <c r="CN239" s="193">
        <f t="shared" si="1183"/>
        <v>0</v>
      </c>
      <c r="CO239" s="193">
        <f t="shared" si="1183"/>
        <v>0</v>
      </c>
      <c r="CP239" s="193">
        <f t="shared" si="1183"/>
        <v>0</v>
      </c>
      <c r="CQ239" s="193">
        <f t="shared" si="1183"/>
        <v>0</v>
      </c>
      <c r="CR239" s="193">
        <f t="shared" si="1183"/>
        <v>0</v>
      </c>
      <c r="CS239" s="193">
        <f t="shared" si="1183"/>
        <v>0</v>
      </c>
      <c r="CT239" s="193">
        <f t="shared" si="1183"/>
        <v>0</v>
      </c>
      <c r="CU239" s="193">
        <f t="shared" si="1183"/>
        <v>0</v>
      </c>
      <c r="CV239" s="193">
        <f t="shared" si="1183"/>
        <v>0</v>
      </c>
      <c r="CW239" s="193">
        <f t="shared" si="1183"/>
        <v>0</v>
      </c>
      <c r="CX239" s="193">
        <f t="shared" ref="CX239:EC239" si="1184">CX217*$D$239</f>
        <v>0</v>
      </c>
      <c r="CY239" s="193">
        <f t="shared" si="1184"/>
        <v>0</v>
      </c>
      <c r="CZ239" s="193">
        <f t="shared" si="1184"/>
        <v>0</v>
      </c>
      <c r="DA239" s="193">
        <f t="shared" si="1184"/>
        <v>0</v>
      </c>
      <c r="DB239" s="193">
        <f t="shared" si="1184"/>
        <v>0</v>
      </c>
      <c r="DC239" s="193">
        <f t="shared" si="1184"/>
        <v>0</v>
      </c>
      <c r="DD239" s="193">
        <f t="shared" si="1184"/>
        <v>0</v>
      </c>
      <c r="DE239" s="193">
        <f t="shared" si="1184"/>
        <v>0</v>
      </c>
      <c r="DF239" s="193">
        <f t="shared" si="1184"/>
        <v>0</v>
      </c>
      <c r="DG239" s="193">
        <f t="shared" si="1184"/>
        <v>0</v>
      </c>
      <c r="DH239" s="193">
        <f t="shared" si="1184"/>
        <v>0</v>
      </c>
      <c r="DI239" s="193">
        <f t="shared" si="1184"/>
        <v>0</v>
      </c>
      <c r="DJ239" s="193">
        <f t="shared" si="1184"/>
        <v>0</v>
      </c>
      <c r="DK239" s="193">
        <f t="shared" si="1184"/>
        <v>0</v>
      </c>
      <c r="DL239" s="193">
        <f t="shared" si="1184"/>
        <v>0</v>
      </c>
      <c r="DM239" s="193">
        <f t="shared" si="1184"/>
        <v>0</v>
      </c>
      <c r="DN239" s="193">
        <f t="shared" si="1184"/>
        <v>0</v>
      </c>
      <c r="DO239" s="193">
        <f t="shared" si="1184"/>
        <v>0</v>
      </c>
      <c r="DP239" s="193">
        <f t="shared" si="1184"/>
        <v>0</v>
      </c>
      <c r="DQ239" s="193">
        <f t="shared" si="1184"/>
        <v>0</v>
      </c>
      <c r="DR239" s="193">
        <f t="shared" si="1184"/>
        <v>0</v>
      </c>
      <c r="DS239" s="193">
        <f t="shared" si="1184"/>
        <v>0</v>
      </c>
      <c r="DT239" s="193">
        <f t="shared" si="1184"/>
        <v>0</v>
      </c>
      <c r="DU239" s="193">
        <f t="shared" si="1184"/>
        <v>0</v>
      </c>
      <c r="DV239" s="193">
        <f t="shared" si="1184"/>
        <v>0</v>
      </c>
      <c r="DW239" s="193">
        <f t="shared" si="1184"/>
        <v>0</v>
      </c>
      <c r="DX239" s="193">
        <f t="shared" si="1184"/>
        <v>0</v>
      </c>
      <c r="DY239" s="193">
        <f t="shared" si="1184"/>
        <v>0</v>
      </c>
      <c r="DZ239" s="193">
        <f t="shared" si="1184"/>
        <v>0</v>
      </c>
      <c r="EA239" s="193">
        <f t="shared" si="1184"/>
        <v>0</v>
      </c>
      <c r="EB239" s="193">
        <f t="shared" si="1184"/>
        <v>0</v>
      </c>
      <c r="EC239" s="193">
        <f t="shared" si="1184"/>
        <v>0</v>
      </c>
      <c r="ED239" s="193">
        <f t="shared" ref="ED239:FI239" si="1185">ED217*$D$239</f>
        <v>0</v>
      </c>
      <c r="EE239" s="193">
        <f t="shared" si="1185"/>
        <v>0</v>
      </c>
      <c r="EF239" s="193">
        <f t="shared" si="1185"/>
        <v>0</v>
      </c>
      <c r="EG239" s="193">
        <f t="shared" si="1185"/>
        <v>0</v>
      </c>
      <c r="EH239" s="193">
        <f t="shared" si="1185"/>
        <v>0</v>
      </c>
      <c r="EI239" s="193">
        <f t="shared" si="1185"/>
        <v>0</v>
      </c>
      <c r="EJ239" s="193">
        <f t="shared" si="1185"/>
        <v>0</v>
      </c>
      <c r="EK239" s="193">
        <f t="shared" si="1185"/>
        <v>0</v>
      </c>
      <c r="EL239" s="193">
        <f t="shared" si="1185"/>
        <v>0</v>
      </c>
      <c r="EM239" s="193">
        <f t="shared" si="1185"/>
        <v>0</v>
      </c>
      <c r="EN239" s="193">
        <f t="shared" si="1185"/>
        <v>0</v>
      </c>
      <c r="EO239" s="193">
        <f t="shared" si="1185"/>
        <v>0</v>
      </c>
      <c r="EP239" s="193">
        <f t="shared" si="1185"/>
        <v>0</v>
      </c>
      <c r="EQ239" s="193">
        <f t="shared" si="1185"/>
        <v>0</v>
      </c>
      <c r="ER239" s="193">
        <f t="shared" si="1185"/>
        <v>0</v>
      </c>
      <c r="ES239" s="193">
        <f t="shared" si="1185"/>
        <v>0</v>
      </c>
      <c r="ET239" s="193">
        <f t="shared" si="1185"/>
        <v>0</v>
      </c>
      <c r="EU239" s="193">
        <f t="shared" si="1185"/>
        <v>0</v>
      </c>
      <c r="EV239" s="193">
        <f t="shared" si="1185"/>
        <v>0</v>
      </c>
      <c r="EW239" s="193">
        <f t="shared" si="1185"/>
        <v>0</v>
      </c>
      <c r="EX239" s="193">
        <f t="shared" si="1185"/>
        <v>0</v>
      </c>
      <c r="EY239" s="193">
        <f t="shared" si="1185"/>
        <v>0</v>
      </c>
      <c r="EZ239" s="193">
        <f t="shared" si="1185"/>
        <v>0</v>
      </c>
      <c r="FA239" s="193">
        <f t="shared" si="1185"/>
        <v>0</v>
      </c>
      <c r="FB239" s="193">
        <f t="shared" si="1185"/>
        <v>0</v>
      </c>
      <c r="FC239" s="193">
        <f t="shared" si="1185"/>
        <v>0</v>
      </c>
      <c r="FD239" s="193">
        <f t="shared" si="1185"/>
        <v>0</v>
      </c>
      <c r="FE239" s="193">
        <f t="shared" si="1185"/>
        <v>0</v>
      </c>
      <c r="FF239" s="193">
        <f t="shared" si="1185"/>
        <v>0</v>
      </c>
      <c r="FG239" s="193">
        <f t="shared" si="1185"/>
        <v>0</v>
      </c>
      <c r="FH239" s="193">
        <f t="shared" si="1185"/>
        <v>0</v>
      </c>
      <c r="FI239" s="193">
        <f t="shared" si="1185"/>
        <v>0</v>
      </c>
      <c r="FJ239" s="193">
        <f t="shared" ref="FJ239:FO239" si="1186">FJ217*$D$239</f>
        <v>0</v>
      </c>
      <c r="FK239" s="193">
        <f t="shared" si="1186"/>
        <v>0</v>
      </c>
      <c r="FL239" s="193">
        <f t="shared" si="1186"/>
        <v>0</v>
      </c>
      <c r="FM239" s="193">
        <f t="shared" si="1186"/>
        <v>0</v>
      </c>
      <c r="FN239" s="193">
        <f t="shared" si="1186"/>
        <v>0</v>
      </c>
      <c r="FO239" s="193">
        <f t="shared" si="1186"/>
        <v>0</v>
      </c>
    </row>
    <row r="240" spans="1:171" x14ac:dyDescent="0.3">
      <c r="B240" s="7" t="s">
        <v>210</v>
      </c>
      <c r="C240" s="7" t="s">
        <v>236</v>
      </c>
      <c r="D240" s="45">
        <f>MonthlyCashflow!D49*'Assumptions&amp;Data'!C156</f>
        <v>405.07074692970025</v>
      </c>
      <c r="F240" s="193">
        <f t="shared" ref="F240:AK240" si="1187">F220*$D$240</f>
        <v>0</v>
      </c>
      <c r="G240" s="193">
        <f t="shared" si="1187"/>
        <v>0</v>
      </c>
      <c r="H240" s="193">
        <f t="shared" si="1187"/>
        <v>0</v>
      </c>
      <c r="I240" s="193">
        <f t="shared" si="1187"/>
        <v>0</v>
      </c>
      <c r="J240" s="193">
        <f t="shared" si="1187"/>
        <v>0</v>
      </c>
      <c r="K240" s="193">
        <f t="shared" si="1187"/>
        <v>0</v>
      </c>
      <c r="L240" s="193">
        <f t="shared" si="1187"/>
        <v>0</v>
      </c>
      <c r="M240" s="193">
        <f t="shared" si="1187"/>
        <v>0</v>
      </c>
      <c r="N240" s="193">
        <f t="shared" si="1187"/>
        <v>7.5950765049318836</v>
      </c>
      <c r="O240" s="193">
        <f t="shared" si="1187"/>
        <v>7.5950765049318836</v>
      </c>
      <c r="P240" s="193">
        <f t="shared" si="1187"/>
        <v>7.5950765049318836</v>
      </c>
      <c r="Q240" s="193">
        <f t="shared" si="1187"/>
        <v>5.0633843366212563</v>
      </c>
      <c r="R240" s="193">
        <f t="shared" si="1187"/>
        <v>5.0633843366212563</v>
      </c>
      <c r="S240" s="193">
        <f t="shared" si="1187"/>
        <v>5.0633843366212563</v>
      </c>
      <c r="T240" s="193">
        <f t="shared" si="1187"/>
        <v>5.0633843366212563</v>
      </c>
      <c r="U240" s="193">
        <f t="shared" si="1187"/>
        <v>3.0380306019727534</v>
      </c>
      <c r="V240" s="193">
        <f t="shared" si="1187"/>
        <v>3.0380306019727534</v>
      </c>
      <c r="W240" s="193">
        <f t="shared" si="1187"/>
        <v>3.0380306019727534</v>
      </c>
      <c r="X240" s="193">
        <f t="shared" si="1187"/>
        <v>3.0380306019727534</v>
      </c>
      <c r="Y240" s="193">
        <f t="shared" si="1187"/>
        <v>3.0380306019727534</v>
      </c>
      <c r="Z240" s="193">
        <f t="shared" si="1187"/>
        <v>12.152122407891012</v>
      </c>
      <c r="AA240" s="193">
        <f t="shared" si="1187"/>
        <v>12.152122407891012</v>
      </c>
      <c r="AB240" s="193">
        <f t="shared" si="1187"/>
        <v>12.152122407891012</v>
      </c>
      <c r="AC240" s="193">
        <f t="shared" si="1187"/>
        <v>9.1140918059182603</v>
      </c>
      <c r="AD240" s="193">
        <f t="shared" si="1187"/>
        <v>9.1140918059182603</v>
      </c>
      <c r="AE240" s="193">
        <f t="shared" si="1187"/>
        <v>9.1140918059182603</v>
      </c>
      <c r="AF240" s="193">
        <f t="shared" si="1187"/>
        <v>9.1140918059182603</v>
      </c>
      <c r="AG240" s="193">
        <f t="shared" si="1187"/>
        <v>6.6836673243400568</v>
      </c>
      <c r="AH240" s="193">
        <f t="shared" si="1187"/>
        <v>6.6836673243400568</v>
      </c>
      <c r="AI240" s="193">
        <f t="shared" si="1187"/>
        <v>6.6836673243400568</v>
      </c>
      <c r="AJ240" s="193">
        <f t="shared" si="1187"/>
        <v>10.734374793637063</v>
      </c>
      <c r="AK240" s="193">
        <f t="shared" si="1187"/>
        <v>6.6836673243400568</v>
      </c>
      <c r="AL240" s="193">
        <f t="shared" ref="AL240:BQ240" si="1188">AL220*$D$240</f>
        <v>19.848466599555291</v>
      </c>
      <c r="AM240" s="193">
        <f t="shared" si="1188"/>
        <v>17.316774431244692</v>
      </c>
      <c r="AN240" s="193">
        <f t="shared" si="1188"/>
        <v>17.316774431244692</v>
      </c>
      <c r="AO240" s="193">
        <f t="shared" si="1188"/>
        <v>12.759728528285564</v>
      </c>
      <c r="AP240" s="193">
        <f t="shared" si="1188"/>
        <v>12.759728528285564</v>
      </c>
      <c r="AQ240" s="193">
        <f t="shared" si="1188"/>
        <v>12.759728528285564</v>
      </c>
      <c r="AR240" s="193">
        <f t="shared" si="1188"/>
        <v>12.759728528285564</v>
      </c>
      <c r="AS240" s="193">
        <f t="shared" si="1188"/>
        <v>9.1140918059182585</v>
      </c>
      <c r="AT240" s="193">
        <f t="shared" si="1188"/>
        <v>9.1140918059182585</v>
      </c>
      <c r="AU240" s="193">
        <f t="shared" si="1188"/>
        <v>9.1140918059182585</v>
      </c>
      <c r="AV240" s="193">
        <f t="shared" si="1188"/>
        <v>13.974940769074669</v>
      </c>
      <c r="AW240" s="193">
        <f t="shared" si="1188"/>
        <v>9.1140918059182585</v>
      </c>
      <c r="AX240" s="193">
        <f t="shared" si="1188"/>
        <v>8.5064856855236712</v>
      </c>
      <c r="AY240" s="193">
        <f t="shared" si="1188"/>
        <v>5.468455083550956</v>
      </c>
      <c r="AZ240" s="193">
        <f t="shared" si="1188"/>
        <v>5.468455083550956</v>
      </c>
      <c r="BA240" s="193">
        <f t="shared" si="1188"/>
        <v>5.468455083550956</v>
      </c>
      <c r="BB240" s="193">
        <f t="shared" si="1188"/>
        <v>5.468455083550956</v>
      </c>
      <c r="BC240" s="193">
        <f t="shared" si="1188"/>
        <v>5.468455083550956</v>
      </c>
      <c r="BD240" s="193">
        <f t="shared" si="1188"/>
        <v>5.468455083550956</v>
      </c>
      <c r="BE240" s="193">
        <f t="shared" si="1188"/>
        <v>5.468455083550956</v>
      </c>
      <c r="BF240" s="193">
        <f t="shared" si="1188"/>
        <v>5.468455083550956</v>
      </c>
      <c r="BG240" s="193">
        <f t="shared" si="1188"/>
        <v>5.468455083550956</v>
      </c>
      <c r="BH240" s="193">
        <f t="shared" si="1188"/>
        <v>12.759728528285564</v>
      </c>
      <c r="BI240" s="193">
        <f t="shared" si="1188"/>
        <v>5.468455083550956</v>
      </c>
      <c r="BJ240" s="193">
        <f t="shared" si="1188"/>
        <v>4.5570459029590724</v>
      </c>
      <c r="BK240" s="193">
        <f t="shared" si="1188"/>
        <v>0</v>
      </c>
      <c r="BL240" s="193">
        <f t="shared" si="1188"/>
        <v>0</v>
      </c>
      <c r="BM240" s="193">
        <f t="shared" si="1188"/>
        <v>0</v>
      </c>
      <c r="BN240" s="193">
        <f t="shared" si="1188"/>
        <v>0</v>
      </c>
      <c r="BO240" s="193">
        <f t="shared" si="1188"/>
        <v>0</v>
      </c>
      <c r="BP240" s="193">
        <f t="shared" si="1188"/>
        <v>0</v>
      </c>
      <c r="BQ240" s="193">
        <f t="shared" si="1188"/>
        <v>0</v>
      </c>
      <c r="BR240" s="193">
        <f t="shared" ref="BR240:CW240" si="1189">BR220*$D$240</f>
        <v>0</v>
      </c>
      <c r="BS240" s="193">
        <f t="shared" si="1189"/>
        <v>0</v>
      </c>
      <c r="BT240" s="193">
        <f t="shared" si="1189"/>
        <v>0</v>
      </c>
      <c r="BU240" s="193">
        <f t="shared" si="1189"/>
        <v>0</v>
      </c>
      <c r="BV240" s="193">
        <f t="shared" si="1189"/>
        <v>0</v>
      </c>
      <c r="BW240" s="193">
        <f t="shared" si="1189"/>
        <v>0</v>
      </c>
      <c r="BX240" s="193">
        <f t="shared" si="1189"/>
        <v>0</v>
      </c>
      <c r="BY240" s="193">
        <f t="shared" si="1189"/>
        <v>0</v>
      </c>
      <c r="BZ240" s="193">
        <f t="shared" si="1189"/>
        <v>0</v>
      </c>
      <c r="CA240" s="193">
        <f t="shared" si="1189"/>
        <v>0</v>
      </c>
      <c r="CB240" s="193">
        <f t="shared" si="1189"/>
        <v>0</v>
      </c>
      <c r="CC240" s="193">
        <f t="shared" si="1189"/>
        <v>0</v>
      </c>
      <c r="CD240" s="193">
        <f t="shared" si="1189"/>
        <v>0</v>
      </c>
      <c r="CE240" s="193">
        <f t="shared" si="1189"/>
        <v>0</v>
      </c>
      <c r="CF240" s="193">
        <f t="shared" si="1189"/>
        <v>0</v>
      </c>
      <c r="CG240" s="193">
        <f t="shared" si="1189"/>
        <v>0</v>
      </c>
      <c r="CH240" s="193">
        <f t="shared" si="1189"/>
        <v>0</v>
      </c>
      <c r="CI240" s="193">
        <f t="shared" si="1189"/>
        <v>0</v>
      </c>
      <c r="CJ240" s="193">
        <f t="shared" si="1189"/>
        <v>0</v>
      </c>
      <c r="CK240" s="193">
        <f t="shared" si="1189"/>
        <v>0</v>
      </c>
      <c r="CL240" s="193">
        <f t="shared" si="1189"/>
        <v>0</v>
      </c>
      <c r="CM240" s="193">
        <f t="shared" si="1189"/>
        <v>0</v>
      </c>
      <c r="CN240" s="193">
        <f t="shared" si="1189"/>
        <v>0</v>
      </c>
      <c r="CO240" s="193">
        <f t="shared" si="1189"/>
        <v>0</v>
      </c>
      <c r="CP240" s="193">
        <f t="shared" si="1189"/>
        <v>0</v>
      </c>
      <c r="CQ240" s="193">
        <f t="shared" si="1189"/>
        <v>0</v>
      </c>
      <c r="CR240" s="193">
        <f t="shared" si="1189"/>
        <v>0</v>
      </c>
      <c r="CS240" s="193">
        <f t="shared" si="1189"/>
        <v>0</v>
      </c>
      <c r="CT240" s="193">
        <f t="shared" si="1189"/>
        <v>0</v>
      </c>
      <c r="CU240" s="193">
        <f t="shared" si="1189"/>
        <v>0</v>
      </c>
      <c r="CV240" s="193">
        <f t="shared" si="1189"/>
        <v>0</v>
      </c>
      <c r="CW240" s="193">
        <f t="shared" si="1189"/>
        <v>0</v>
      </c>
      <c r="CX240" s="193">
        <f t="shared" ref="CX240:EC240" si="1190">CX220*$D$240</f>
        <v>0</v>
      </c>
      <c r="CY240" s="193">
        <f t="shared" si="1190"/>
        <v>0</v>
      </c>
      <c r="CZ240" s="193">
        <f t="shared" si="1190"/>
        <v>0</v>
      </c>
      <c r="DA240" s="193">
        <f t="shared" si="1190"/>
        <v>0</v>
      </c>
      <c r="DB240" s="193">
        <f t="shared" si="1190"/>
        <v>0</v>
      </c>
      <c r="DC240" s="193">
        <f t="shared" si="1190"/>
        <v>0</v>
      </c>
      <c r="DD240" s="193">
        <f t="shared" si="1190"/>
        <v>0</v>
      </c>
      <c r="DE240" s="193">
        <f t="shared" si="1190"/>
        <v>0</v>
      </c>
      <c r="DF240" s="193">
        <f t="shared" si="1190"/>
        <v>0</v>
      </c>
      <c r="DG240" s="193">
        <f t="shared" si="1190"/>
        <v>0</v>
      </c>
      <c r="DH240" s="193">
        <f t="shared" si="1190"/>
        <v>0</v>
      </c>
      <c r="DI240" s="193">
        <f t="shared" si="1190"/>
        <v>0</v>
      </c>
      <c r="DJ240" s="193">
        <f t="shared" si="1190"/>
        <v>0</v>
      </c>
      <c r="DK240" s="193">
        <f t="shared" si="1190"/>
        <v>0</v>
      </c>
      <c r="DL240" s="193">
        <f t="shared" si="1190"/>
        <v>0</v>
      </c>
      <c r="DM240" s="193">
        <f t="shared" si="1190"/>
        <v>0</v>
      </c>
      <c r="DN240" s="193">
        <f t="shared" si="1190"/>
        <v>0</v>
      </c>
      <c r="DO240" s="193">
        <f t="shared" si="1190"/>
        <v>0</v>
      </c>
      <c r="DP240" s="193">
        <f t="shared" si="1190"/>
        <v>0</v>
      </c>
      <c r="DQ240" s="193">
        <f t="shared" si="1190"/>
        <v>0</v>
      </c>
      <c r="DR240" s="193">
        <f t="shared" si="1190"/>
        <v>0</v>
      </c>
      <c r="DS240" s="193">
        <f t="shared" si="1190"/>
        <v>0</v>
      </c>
      <c r="DT240" s="193">
        <f t="shared" si="1190"/>
        <v>0</v>
      </c>
      <c r="DU240" s="193">
        <f t="shared" si="1190"/>
        <v>0</v>
      </c>
      <c r="DV240" s="193">
        <f t="shared" si="1190"/>
        <v>0</v>
      </c>
      <c r="DW240" s="193">
        <f t="shared" si="1190"/>
        <v>0</v>
      </c>
      <c r="DX240" s="193">
        <f t="shared" si="1190"/>
        <v>0</v>
      </c>
      <c r="DY240" s="193">
        <f t="shared" si="1190"/>
        <v>0</v>
      </c>
      <c r="DZ240" s="193">
        <f t="shared" si="1190"/>
        <v>0</v>
      </c>
      <c r="EA240" s="193">
        <f t="shared" si="1190"/>
        <v>0</v>
      </c>
      <c r="EB240" s="193">
        <f t="shared" si="1190"/>
        <v>0</v>
      </c>
      <c r="EC240" s="193">
        <f t="shared" si="1190"/>
        <v>0</v>
      </c>
      <c r="ED240" s="193">
        <f t="shared" ref="ED240:FI240" si="1191">ED220*$D$240</f>
        <v>0</v>
      </c>
      <c r="EE240" s="193">
        <f t="shared" si="1191"/>
        <v>0</v>
      </c>
      <c r="EF240" s="193">
        <f t="shared" si="1191"/>
        <v>0</v>
      </c>
      <c r="EG240" s="193">
        <f t="shared" si="1191"/>
        <v>0</v>
      </c>
      <c r="EH240" s="193">
        <f t="shared" si="1191"/>
        <v>0</v>
      </c>
      <c r="EI240" s="193">
        <f t="shared" si="1191"/>
        <v>0</v>
      </c>
      <c r="EJ240" s="193">
        <f t="shared" si="1191"/>
        <v>0</v>
      </c>
      <c r="EK240" s="193">
        <f t="shared" si="1191"/>
        <v>0</v>
      </c>
      <c r="EL240" s="193">
        <f t="shared" si="1191"/>
        <v>0</v>
      </c>
      <c r="EM240" s="193">
        <f t="shared" si="1191"/>
        <v>0</v>
      </c>
      <c r="EN240" s="193">
        <f t="shared" si="1191"/>
        <v>0</v>
      </c>
      <c r="EO240" s="193">
        <f t="shared" si="1191"/>
        <v>0</v>
      </c>
      <c r="EP240" s="193">
        <f t="shared" si="1191"/>
        <v>0</v>
      </c>
      <c r="EQ240" s="193">
        <f t="shared" si="1191"/>
        <v>0</v>
      </c>
      <c r="ER240" s="193">
        <f t="shared" si="1191"/>
        <v>0</v>
      </c>
      <c r="ES240" s="193">
        <f t="shared" si="1191"/>
        <v>0</v>
      </c>
      <c r="ET240" s="193">
        <f t="shared" si="1191"/>
        <v>0</v>
      </c>
      <c r="EU240" s="193">
        <f t="shared" si="1191"/>
        <v>0</v>
      </c>
      <c r="EV240" s="193">
        <f t="shared" si="1191"/>
        <v>0</v>
      </c>
      <c r="EW240" s="193">
        <f t="shared" si="1191"/>
        <v>0</v>
      </c>
      <c r="EX240" s="193">
        <f t="shared" si="1191"/>
        <v>0</v>
      </c>
      <c r="EY240" s="193">
        <f t="shared" si="1191"/>
        <v>0</v>
      </c>
      <c r="EZ240" s="193">
        <f t="shared" si="1191"/>
        <v>0</v>
      </c>
      <c r="FA240" s="193">
        <f t="shared" si="1191"/>
        <v>0</v>
      </c>
      <c r="FB240" s="193">
        <f t="shared" si="1191"/>
        <v>0</v>
      </c>
      <c r="FC240" s="193">
        <f t="shared" si="1191"/>
        <v>0</v>
      </c>
      <c r="FD240" s="193">
        <f t="shared" si="1191"/>
        <v>0</v>
      </c>
      <c r="FE240" s="193">
        <f t="shared" si="1191"/>
        <v>0</v>
      </c>
      <c r="FF240" s="193">
        <f t="shared" si="1191"/>
        <v>0</v>
      </c>
      <c r="FG240" s="193">
        <f t="shared" si="1191"/>
        <v>0</v>
      </c>
      <c r="FH240" s="193">
        <f t="shared" si="1191"/>
        <v>0</v>
      </c>
      <c r="FI240" s="193">
        <f t="shared" si="1191"/>
        <v>0</v>
      </c>
      <c r="FJ240" s="193">
        <f t="shared" ref="FJ240:FO240" si="1192">FJ220*$D$240</f>
        <v>0</v>
      </c>
      <c r="FK240" s="193">
        <f t="shared" si="1192"/>
        <v>0</v>
      </c>
      <c r="FL240" s="193">
        <f t="shared" si="1192"/>
        <v>0</v>
      </c>
      <c r="FM240" s="193">
        <f t="shared" si="1192"/>
        <v>0</v>
      </c>
      <c r="FN240" s="193">
        <f t="shared" si="1192"/>
        <v>0</v>
      </c>
      <c r="FO240" s="193">
        <f t="shared" si="1192"/>
        <v>0</v>
      </c>
    </row>
  </sheetData>
  <phoneticPr fontId="12" type="noConversion"/>
  <conditionalFormatting sqref="A1:XFD1048576">
    <cfRule type="expression" dxfId="1243" priority="23" stopIfTrue="1">
      <formula>IF(_xlfn.ISFORMULA(A1), NOT(ISNUMBER(SEARCH("!", _xlfn.FORMULATEXT(A1)))), FALSE)</formula>
    </cfRule>
    <cfRule type="expression" dxfId="1242" priority="24">
      <formula>IF(AND(_xlfn.ISFORMULA(A1), ISNUMBER(SEARCH("!", _xlfn.FORMULATEXT(A1)))), TRUE, FALSE)</formula>
    </cfRule>
    <cfRule type="expression" dxfId="1241" priority="25">
      <formula>IF(ISNUMBER(FIND("=", _xlfn.FORMULATEXT(A1))), FALSE, ISNUMBER(A1))</formula>
    </cfRule>
  </conditionalFormatting>
  <conditionalFormatting sqref="A65:XFD65">
    <cfRule type="expression" dxfId="1240" priority="21">
      <formula>IF(AND(_xlfn.ISFORMULA(A65), ISNUMBER(SEARCH("!", _xlfn.FORMULATEXT(A65)))), TRUE, FALSE)</formula>
    </cfRule>
    <cfRule type="expression" dxfId="1239" priority="22">
      <formula>IF(ISNUMBER(FIND("=", _xlfn.FORMULATEXT(A65))), FALSE, ISNUMBER(A65))</formula>
    </cfRule>
  </conditionalFormatting>
  <conditionalFormatting sqref="A102:XFD102">
    <cfRule type="expression" dxfId="1238" priority="19">
      <formula>IF(AND(_xlfn.ISFORMULA(A102), ISNUMBER(SEARCH("!", _xlfn.FORMULATEXT(A102)))), TRUE, FALSE)</formula>
    </cfRule>
    <cfRule type="expression" dxfId="1237" priority="20">
      <formula>IF(ISNUMBER(FIND("=", _xlfn.FORMULATEXT(A102))), FALSE, ISNUMBER(A102))</formula>
    </cfRule>
  </conditionalFormatting>
  <conditionalFormatting sqref="A130:XFD130">
    <cfRule type="expression" dxfId="1236" priority="12">
      <formula>IF(AND(_xlfn.ISFORMULA(A130), ISNUMBER(SEARCH("!", _xlfn.FORMULATEXT(A130)))), TRUE, FALSE)</formula>
    </cfRule>
    <cfRule type="expression" dxfId="1235" priority="13">
      <formula>IF(ISNUMBER(FIND("=", _xlfn.FORMULATEXT(A130))), FALSE, ISNUMBER(A130))</formula>
    </cfRule>
  </conditionalFormatting>
  <conditionalFormatting sqref="A179:XFD179">
    <cfRule type="expression" dxfId="1234" priority="10">
      <formula>IF(AND(_xlfn.ISFORMULA(A179), ISNUMBER(SEARCH("!", _xlfn.FORMULATEXT(A179)))), TRUE, FALSE)</formula>
    </cfRule>
    <cfRule type="expression" dxfId="1233" priority="11">
      <formula>IF(ISNUMBER(FIND("=", _xlfn.FORMULATEXT(A179))), FALSE, ISNUMBER(A179))</formula>
    </cfRule>
  </conditionalFormatting>
  <conditionalFormatting sqref="A198:XFD198">
    <cfRule type="expression" dxfId="1232" priority="7">
      <formula>IF(AND(_xlfn.ISFORMULA(A198), ISNUMBER(SEARCH("!", _xlfn.FORMULATEXT(A198)))), TRUE, FALSE)</formula>
    </cfRule>
    <cfRule type="expression" dxfId="1231" priority="8">
      <formula>IF(ISNUMBER(FIND("=", _xlfn.FORMULATEXT(A198))), FALSE, ISNUMBER(A198))</formula>
    </cfRule>
  </conditionalFormatting>
  <conditionalFormatting sqref="A226:XFD227">
    <cfRule type="expression" dxfId="1230" priority="3">
      <formula>IF(AND(_xlfn.ISFORMULA(A226), ISNUMBER(SEARCH("!", _xlfn.FORMULATEXT(A226)))), TRUE, FALSE)</formula>
    </cfRule>
    <cfRule type="expression" dxfId="1229" priority="4">
      <formula>IF(ISNUMBER(FIND("=", _xlfn.FORMULATEXT(A226))), FALSE, ISNUMBER(A226))</formula>
    </cfRule>
  </conditionalFormatting>
  <conditionalFormatting sqref="B12:B14">
    <cfRule type="expression" dxfId="1228" priority="32" stopIfTrue="1">
      <formula>IF(ISNUMBER(FIND("=", _xlfn.FORMULATEXT(B12))), FALSE, ISNUMBER(B12))</formula>
    </cfRule>
    <cfRule type="expression" dxfId="1227" priority="33" stopIfTrue="1">
      <formula>IF(_xlfn.ISFORMULA(B12),IF(ISNUMBER(FIND("!",_xlfn.FORMULATEXT(B12))),FALSE, TRUE), FALSE)</formula>
    </cfRule>
    <cfRule type="expression" dxfId="1226" priority="34" stopIfTrue="1">
      <formula>IF(_xlfn.ISFORMULA(B12), ISNUMBER(FIND("!", _xlfn.FORMULATEXT(B12))), FALSE)</formula>
    </cfRule>
  </conditionalFormatting>
  <conditionalFormatting sqref="C132">
    <cfRule type="expression" dxfId="1225" priority="9">
      <formula>"IF($C$143=FALSE)"</formula>
    </cfRule>
  </conditionalFormatting>
  <conditionalFormatting sqref="F119:FO119">
    <cfRule type="expression" dxfId="1224" priority="1">
      <formula>IF(AND(_xlfn.ISFORMULA(F119), ISNUMBER(SEARCH("!", _xlfn.FORMULATEXT(F119)))), TRUE, FALSE)</formula>
    </cfRule>
    <cfRule type="expression" dxfId="1223" priority="2">
      <formula>IF(ISNUMBER(FIND("=", _xlfn.FORMULATEXT(F119))), FALSE, ISNUMBER(F119))</formula>
    </cfRule>
  </conditionalFormatting>
  <conditionalFormatting sqref="J22">
    <cfRule type="expression" dxfId="1222" priority="41">
      <formula>"IF(ISFORMULA(A1),IF(ISNUMBER(FIND(""!"",FORMULATEXT(A1))),FALSE, TRUE), FALSE)"</formula>
    </cfRule>
  </conditionalFormatting>
  <dataValidations count="1">
    <dataValidation type="list" allowBlank="1" showInputMessage="1" showErrorMessage="1" sqref="C132" xr:uid="{B7906E05-E8F5-480A-98BC-1D95689BC377}">
      <formula1>"TRUE, FALSE"</formula1>
    </dataValidation>
  </dataValidations>
  <pageMargins left="0.7" right="0.7" top="0.75" bottom="0.75" header="0.3" footer="0.3"/>
  <pageSetup paperSize="9" orientation="portrait" r:id="rId1"/>
  <ignoredErrors>
    <ignoredError sqref="K23" formula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4455E-4EC7-49BC-AC7D-C39C3159B5AE}">
  <dimension ref="A1:XFD289"/>
  <sheetViews>
    <sheetView zoomScale="99" zoomScaleNormal="99" workbookViewId="0">
      <pane xSplit="6" ySplit="7" topLeftCell="G141" activePane="bottomRight" state="frozen"/>
      <selection pane="topRight" activeCell="G1" sqref="G1"/>
      <selection pane="bottomLeft" activeCell="A13" sqref="A13"/>
      <selection pane="bottomRight" activeCell="G159" sqref="G159"/>
    </sheetView>
  </sheetViews>
  <sheetFormatPr defaultColWidth="8.88671875" defaultRowHeight="15.6" outlineLevelRow="2" x14ac:dyDescent="0.3"/>
  <cols>
    <col min="1" max="1" width="8.88671875" style="201"/>
    <col min="2" max="2" width="41" style="201" customWidth="1"/>
    <col min="3" max="3" width="11.44140625" style="201" customWidth="1"/>
    <col min="4" max="4" width="11.77734375" style="201" customWidth="1"/>
    <col min="5" max="5" width="11.5546875" style="201" customWidth="1"/>
    <col min="6" max="6" width="7" style="201" customWidth="1"/>
    <col min="7" max="7" width="11.5546875" style="201" bestFit="1" customWidth="1"/>
    <col min="8" max="16384" width="8.88671875" style="201"/>
  </cols>
  <sheetData>
    <row r="1" spans="2:212" x14ac:dyDescent="0.3">
      <c r="B1" s="202" t="s">
        <v>238</v>
      </c>
      <c r="C1" s="203"/>
      <c r="D1" s="203"/>
      <c r="E1" s="203"/>
      <c r="F1" s="203"/>
      <c r="G1" s="204">
        <f>'Assumptions&amp;Data'!D6</f>
        <v>45748</v>
      </c>
      <c r="H1" s="204">
        <f>EOMONTH(G1, 1)</f>
        <v>45808</v>
      </c>
      <c r="I1" s="204">
        <f t="shared" ref="I1:M1" si="0">EOMONTH(H1, 1)</f>
        <v>45838</v>
      </c>
      <c r="J1" s="204">
        <f t="shared" si="0"/>
        <v>45869</v>
      </c>
      <c r="K1" s="204">
        <f t="shared" si="0"/>
        <v>45900</v>
      </c>
      <c r="L1" s="204">
        <f t="shared" si="0"/>
        <v>45930</v>
      </c>
      <c r="M1" s="204">
        <f t="shared" si="0"/>
        <v>45961</v>
      </c>
      <c r="N1" s="204">
        <f>EOMONTH(M1, 1)</f>
        <v>45991</v>
      </c>
      <c r="O1" s="204">
        <f t="shared" ref="O1:BZ1" si="1">EOMONTH(N1, 1)</f>
        <v>46022</v>
      </c>
      <c r="P1" s="204">
        <f t="shared" si="1"/>
        <v>46053</v>
      </c>
      <c r="Q1" s="204">
        <f t="shared" si="1"/>
        <v>46081</v>
      </c>
      <c r="R1" s="204">
        <f t="shared" si="1"/>
        <v>46112</v>
      </c>
      <c r="S1" s="204">
        <f t="shared" si="1"/>
        <v>46142</v>
      </c>
      <c r="T1" s="204">
        <f t="shared" si="1"/>
        <v>46173</v>
      </c>
      <c r="U1" s="204">
        <f t="shared" si="1"/>
        <v>46203</v>
      </c>
      <c r="V1" s="204">
        <f t="shared" si="1"/>
        <v>46234</v>
      </c>
      <c r="W1" s="204">
        <f t="shared" si="1"/>
        <v>46265</v>
      </c>
      <c r="X1" s="204">
        <f t="shared" si="1"/>
        <v>46295</v>
      </c>
      <c r="Y1" s="204">
        <f t="shared" si="1"/>
        <v>46326</v>
      </c>
      <c r="Z1" s="204">
        <f t="shared" si="1"/>
        <v>46356</v>
      </c>
      <c r="AA1" s="204">
        <f t="shared" si="1"/>
        <v>46387</v>
      </c>
      <c r="AB1" s="204">
        <f t="shared" si="1"/>
        <v>46418</v>
      </c>
      <c r="AC1" s="204">
        <f t="shared" si="1"/>
        <v>46446</v>
      </c>
      <c r="AD1" s="204">
        <f t="shared" si="1"/>
        <v>46477</v>
      </c>
      <c r="AE1" s="204">
        <f t="shared" si="1"/>
        <v>46507</v>
      </c>
      <c r="AF1" s="204">
        <f t="shared" si="1"/>
        <v>46538</v>
      </c>
      <c r="AG1" s="204">
        <f t="shared" si="1"/>
        <v>46568</v>
      </c>
      <c r="AH1" s="204">
        <f t="shared" si="1"/>
        <v>46599</v>
      </c>
      <c r="AI1" s="204">
        <f t="shared" si="1"/>
        <v>46630</v>
      </c>
      <c r="AJ1" s="204">
        <f t="shared" si="1"/>
        <v>46660</v>
      </c>
      <c r="AK1" s="204">
        <f t="shared" si="1"/>
        <v>46691</v>
      </c>
      <c r="AL1" s="204">
        <f t="shared" si="1"/>
        <v>46721</v>
      </c>
      <c r="AM1" s="204">
        <f t="shared" si="1"/>
        <v>46752</v>
      </c>
      <c r="AN1" s="204">
        <f t="shared" si="1"/>
        <v>46783</v>
      </c>
      <c r="AO1" s="204">
        <f t="shared" si="1"/>
        <v>46812</v>
      </c>
      <c r="AP1" s="204">
        <f t="shared" si="1"/>
        <v>46843</v>
      </c>
      <c r="AQ1" s="204">
        <f t="shared" si="1"/>
        <v>46873</v>
      </c>
      <c r="AR1" s="204">
        <f t="shared" si="1"/>
        <v>46904</v>
      </c>
      <c r="AS1" s="204">
        <f t="shared" si="1"/>
        <v>46934</v>
      </c>
      <c r="AT1" s="204">
        <f t="shared" si="1"/>
        <v>46965</v>
      </c>
      <c r="AU1" s="204">
        <f t="shared" si="1"/>
        <v>46996</v>
      </c>
      <c r="AV1" s="204">
        <f t="shared" si="1"/>
        <v>47026</v>
      </c>
      <c r="AW1" s="204">
        <f t="shared" si="1"/>
        <v>47057</v>
      </c>
      <c r="AX1" s="204">
        <f t="shared" si="1"/>
        <v>47087</v>
      </c>
      <c r="AY1" s="204">
        <f t="shared" si="1"/>
        <v>47118</v>
      </c>
      <c r="AZ1" s="204">
        <f t="shared" si="1"/>
        <v>47149</v>
      </c>
      <c r="BA1" s="204">
        <f t="shared" si="1"/>
        <v>47177</v>
      </c>
      <c r="BB1" s="204">
        <f t="shared" si="1"/>
        <v>47208</v>
      </c>
      <c r="BC1" s="204">
        <f t="shared" si="1"/>
        <v>47238</v>
      </c>
      <c r="BD1" s="204">
        <f t="shared" si="1"/>
        <v>47269</v>
      </c>
      <c r="BE1" s="204">
        <f t="shared" si="1"/>
        <v>47299</v>
      </c>
      <c r="BF1" s="204">
        <f t="shared" si="1"/>
        <v>47330</v>
      </c>
      <c r="BG1" s="204">
        <f t="shared" si="1"/>
        <v>47361</v>
      </c>
      <c r="BH1" s="204">
        <f t="shared" si="1"/>
        <v>47391</v>
      </c>
      <c r="BI1" s="204">
        <f t="shared" si="1"/>
        <v>47422</v>
      </c>
      <c r="BJ1" s="204">
        <f t="shared" si="1"/>
        <v>47452</v>
      </c>
      <c r="BK1" s="204">
        <f t="shared" si="1"/>
        <v>47483</v>
      </c>
      <c r="BL1" s="204">
        <f t="shared" si="1"/>
        <v>47514</v>
      </c>
      <c r="BM1" s="204">
        <f t="shared" si="1"/>
        <v>47542</v>
      </c>
      <c r="BN1" s="204">
        <f t="shared" si="1"/>
        <v>47573</v>
      </c>
      <c r="BO1" s="204">
        <f t="shared" si="1"/>
        <v>47603</v>
      </c>
      <c r="BP1" s="204">
        <f t="shared" si="1"/>
        <v>47634</v>
      </c>
      <c r="BQ1" s="204">
        <f t="shared" si="1"/>
        <v>47664</v>
      </c>
      <c r="BR1" s="204">
        <f t="shared" si="1"/>
        <v>47695</v>
      </c>
      <c r="BS1" s="204">
        <f t="shared" si="1"/>
        <v>47726</v>
      </c>
      <c r="BT1" s="204">
        <f t="shared" si="1"/>
        <v>47756</v>
      </c>
      <c r="BU1" s="204">
        <f t="shared" si="1"/>
        <v>47787</v>
      </c>
      <c r="BV1" s="204">
        <f t="shared" si="1"/>
        <v>47817</v>
      </c>
      <c r="BW1" s="204">
        <f t="shared" si="1"/>
        <v>47848</v>
      </c>
      <c r="BX1" s="204">
        <f t="shared" si="1"/>
        <v>47879</v>
      </c>
      <c r="BY1" s="204">
        <f t="shared" si="1"/>
        <v>47907</v>
      </c>
      <c r="BZ1" s="204">
        <f t="shared" si="1"/>
        <v>47938</v>
      </c>
      <c r="CA1" s="204">
        <f t="shared" ref="CA1:EL1" si="2">EOMONTH(BZ1, 1)</f>
        <v>47968</v>
      </c>
      <c r="CB1" s="204">
        <f t="shared" si="2"/>
        <v>47999</v>
      </c>
      <c r="CC1" s="204">
        <f t="shared" si="2"/>
        <v>48029</v>
      </c>
      <c r="CD1" s="204">
        <f t="shared" si="2"/>
        <v>48060</v>
      </c>
      <c r="CE1" s="204">
        <f t="shared" si="2"/>
        <v>48091</v>
      </c>
      <c r="CF1" s="204">
        <f t="shared" si="2"/>
        <v>48121</v>
      </c>
      <c r="CG1" s="204">
        <f t="shared" si="2"/>
        <v>48152</v>
      </c>
      <c r="CH1" s="204">
        <f t="shared" si="2"/>
        <v>48182</v>
      </c>
      <c r="CI1" s="204">
        <f t="shared" si="2"/>
        <v>48213</v>
      </c>
      <c r="CJ1" s="204">
        <f t="shared" si="2"/>
        <v>48244</v>
      </c>
      <c r="CK1" s="204">
        <f t="shared" si="2"/>
        <v>48273</v>
      </c>
      <c r="CL1" s="204">
        <f t="shared" si="2"/>
        <v>48304</v>
      </c>
      <c r="CM1" s="204">
        <f t="shared" si="2"/>
        <v>48334</v>
      </c>
      <c r="CN1" s="204">
        <f t="shared" si="2"/>
        <v>48365</v>
      </c>
      <c r="CO1" s="204">
        <f t="shared" si="2"/>
        <v>48395</v>
      </c>
      <c r="CP1" s="204">
        <f t="shared" si="2"/>
        <v>48426</v>
      </c>
      <c r="CQ1" s="204">
        <f t="shared" si="2"/>
        <v>48457</v>
      </c>
      <c r="CR1" s="204">
        <f t="shared" si="2"/>
        <v>48487</v>
      </c>
      <c r="CS1" s="204">
        <f t="shared" si="2"/>
        <v>48518</v>
      </c>
      <c r="CT1" s="204">
        <f t="shared" si="2"/>
        <v>48548</v>
      </c>
      <c r="CU1" s="204">
        <f t="shared" si="2"/>
        <v>48579</v>
      </c>
      <c r="CV1" s="204">
        <f t="shared" si="2"/>
        <v>48610</v>
      </c>
      <c r="CW1" s="204">
        <f t="shared" si="2"/>
        <v>48638</v>
      </c>
      <c r="CX1" s="204">
        <f t="shared" si="2"/>
        <v>48669</v>
      </c>
      <c r="CY1" s="204">
        <f t="shared" si="2"/>
        <v>48699</v>
      </c>
      <c r="CZ1" s="204">
        <f t="shared" si="2"/>
        <v>48730</v>
      </c>
      <c r="DA1" s="204">
        <f t="shared" si="2"/>
        <v>48760</v>
      </c>
      <c r="DB1" s="204">
        <f t="shared" si="2"/>
        <v>48791</v>
      </c>
      <c r="DC1" s="204">
        <f t="shared" si="2"/>
        <v>48822</v>
      </c>
      <c r="DD1" s="204">
        <f t="shared" si="2"/>
        <v>48852</v>
      </c>
      <c r="DE1" s="204">
        <f t="shared" si="2"/>
        <v>48883</v>
      </c>
      <c r="DF1" s="204">
        <f t="shared" si="2"/>
        <v>48913</v>
      </c>
      <c r="DG1" s="204">
        <f t="shared" si="2"/>
        <v>48944</v>
      </c>
      <c r="DH1" s="204">
        <f t="shared" si="2"/>
        <v>48975</v>
      </c>
      <c r="DI1" s="204">
        <f t="shared" si="2"/>
        <v>49003</v>
      </c>
      <c r="DJ1" s="204">
        <f t="shared" si="2"/>
        <v>49034</v>
      </c>
      <c r="DK1" s="204">
        <f t="shared" si="2"/>
        <v>49064</v>
      </c>
      <c r="DL1" s="204">
        <f t="shared" si="2"/>
        <v>49095</v>
      </c>
      <c r="DM1" s="204">
        <f t="shared" si="2"/>
        <v>49125</v>
      </c>
      <c r="DN1" s="204">
        <f t="shared" si="2"/>
        <v>49156</v>
      </c>
      <c r="DO1" s="204">
        <f t="shared" si="2"/>
        <v>49187</v>
      </c>
      <c r="DP1" s="204">
        <f t="shared" si="2"/>
        <v>49217</v>
      </c>
      <c r="DQ1" s="204">
        <f t="shared" si="2"/>
        <v>49248</v>
      </c>
      <c r="DR1" s="204">
        <f t="shared" si="2"/>
        <v>49278</v>
      </c>
      <c r="DS1" s="204">
        <f t="shared" si="2"/>
        <v>49309</v>
      </c>
      <c r="DT1" s="204">
        <f t="shared" si="2"/>
        <v>49340</v>
      </c>
      <c r="DU1" s="204">
        <f t="shared" si="2"/>
        <v>49368</v>
      </c>
      <c r="DV1" s="204">
        <f t="shared" si="2"/>
        <v>49399</v>
      </c>
      <c r="DW1" s="204">
        <f t="shared" si="2"/>
        <v>49429</v>
      </c>
      <c r="DX1" s="204">
        <f t="shared" si="2"/>
        <v>49460</v>
      </c>
      <c r="DY1" s="204">
        <f t="shared" si="2"/>
        <v>49490</v>
      </c>
      <c r="DZ1" s="204">
        <f t="shared" si="2"/>
        <v>49521</v>
      </c>
      <c r="EA1" s="204">
        <f t="shared" si="2"/>
        <v>49552</v>
      </c>
      <c r="EB1" s="204">
        <f t="shared" si="2"/>
        <v>49582</v>
      </c>
      <c r="EC1" s="204">
        <f t="shared" si="2"/>
        <v>49613</v>
      </c>
      <c r="ED1" s="204">
        <f t="shared" si="2"/>
        <v>49643</v>
      </c>
      <c r="EE1" s="204">
        <f t="shared" si="2"/>
        <v>49674</v>
      </c>
      <c r="EF1" s="204">
        <f t="shared" si="2"/>
        <v>49705</v>
      </c>
      <c r="EG1" s="204">
        <f t="shared" si="2"/>
        <v>49734</v>
      </c>
      <c r="EH1" s="204">
        <f t="shared" si="2"/>
        <v>49765</v>
      </c>
      <c r="EI1" s="204">
        <f t="shared" si="2"/>
        <v>49795</v>
      </c>
      <c r="EJ1" s="204">
        <f t="shared" si="2"/>
        <v>49826</v>
      </c>
      <c r="EK1" s="204">
        <f t="shared" si="2"/>
        <v>49856</v>
      </c>
      <c r="EL1" s="204">
        <f t="shared" si="2"/>
        <v>49887</v>
      </c>
      <c r="EM1" s="204">
        <f t="shared" ref="EM1:FP1" si="3">EOMONTH(EL1, 1)</f>
        <v>49918</v>
      </c>
      <c r="EN1" s="204">
        <f t="shared" si="3"/>
        <v>49948</v>
      </c>
      <c r="EO1" s="204">
        <f t="shared" si="3"/>
        <v>49979</v>
      </c>
      <c r="EP1" s="204">
        <f t="shared" si="3"/>
        <v>50009</v>
      </c>
      <c r="EQ1" s="204">
        <f t="shared" si="3"/>
        <v>50040</v>
      </c>
      <c r="ER1" s="204">
        <f t="shared" si="3"/>
        <v>50071</v>
      </c>
      <c r="ES1" s="204">
        <f t="shared" si="3"/>
        <v>50099</v>
      </c>
      <c r="ET1" s="204">
        <f t="shared" si="3"/>
        <v>50130</v>
      </c>
      <c r="EU1" s="204">
        <f t="shared" si="3"/>
        <v>50160</v>
      </c>
      <c r="EV1" s="204">
        <f t="shared" si="3"/>
        <v>50191</v>
      </c>
      <c r="EW1" s="204">
        <f t="shared" si="3"/>
        <v>50221</v>
      </c>
      <c r="EX1" s="204">
        <f t="shared" si="3"/>
        <v>50252</v>
      </c>
      <c r="EY1" s="204">
        <f t="shared" si="3"/>
        <v>50283</v>
      </c>
      <c r="EZ1" s="204">
        <f t="shared" si="3"/>
        <v>50313</v>
      </c>
      <c r="FA1" s="204">
        <f t="shared" si="3"/>
        <v>50344</v>
      </c>
      <c r="FB1" s="204">
        <f t="shared" si="3"/>
        <v>50374</v>
      </c>
      <c r="FC1" s="204">
        <f t="shared" si="3"/>
        <v>50405</v>
      </c>
      <c r="FD1" s="204">
        <f t="shared" si="3"/>
        <v>50436</v>
      </c>
      <c r="FE1" s="204">
        <f t="shared" si="3"/>
        <v>50464</v>
      </c>
      <c r="FF1" s="204">
        <f t="shared" si="3"/>
        <v>50495</v>
      </c>
      <c r="FG1" s="204">
        <f t="shared" si="3"/>
        <v>50525</v>
      </c>
      <c r="FH1" s="204">
        <f t="shared" si="3"/>
        <v>50556</v>
      </c>
      <c r="FI1" s="204">
        <f t="shared" si="3"/>
        <v>50586</v>
      </c>
      <c r="FJ1" s="204">
        <f t="shared" si="3"/>
        <v>50617</v>
      </c>
      <c r="FK1" s="204">
        <f t="shared" si="3"/>
        <v>50648</v>
      </c>
      <c r="FL1" s="204">
        <f t="shared" si="3"/>
        <v>50678</v>
      </c>
      <c r="FM1" s="204">
        <f t="shared" si="3"/>
        <v>50709</v>
      </c>
      <c r="FN1" s="204">
        <f t="shared" si="3"/>
        <v>50739</v>
      </c>
      <c r="FO1" s="204">
        <f t="shared" si="3"/>
        <v>50770</v>
      </c>
      <c r="FP1" s="204">
        <f t="shared" si="3"/>
        <v>50801</v>
      </c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</row>
    <row r="3" spans="2:212" ht="12" customHeight="1" x14ac:dyDescent="0.3">
      <c r="B3" s="206" t="s">
        <v>12</v>
      </c>
      <c r="C3" s="206" t="s">
        <v>78</v>
      </c>
      <c r="D3" s="206" t="s">
        <v>10</v>
      </c>
      <c r="E3" s="206" t="s">
        <v>79</v>
      </c>
    </row>
    <row r="4" spans="2:212" ht="12" customHeight="1" x14ac:dyDescent="0.3">
      <c r="H4" s="210"/>
    </row>
    <row r="5" spans="2:212" ht="12" customHeight="1" x14ac:dyDescent="0.3">
      <c r="B5" s="371" t="s">
        <v>81</v>
      </c>
      <c r="C5" s="372" t="s">
        <v>113</v>
      </c>
      <c r="D5" s="489">
        <v>7</v>
      </c>
      <c r="H5" s="226"/>
    </row>
    <row r="6" spans="2:212" ht="12" customHeight="1" x14ac:dyDescent="0.3"/>
    <row r="7" spans="2:212" s="43" customFormat="1" ht="12" customHeight="1" x14ac:dyDescent="0.3">
      <c r="B7" s="43" t="s">
        <v>302</v>
      </c>
      <c r="F7" s="158"/>
      <c r="G7" s="158">
        <f>G1</f>
        <v>45748</v>
      </c>
      <c r="H7" s="158">
        <f>EOMONTH(G7, 1)</f>
        <v>45808</v>
      </c>
      <c r="I7" s="158">
        <f t="shared" ref="I7:BT7" si="4">EOMONTH(H7, 1)</f>
        <v>45838</v>
      </c>
      <c r="J7" s="158">
        <f t="shared" si="4"/>
        <v>45869</v>
      </c>
      <c r="K7" s="158">
        <f t="shared" si="4"/>
        <v>45900</v>
      </c>
      <c r="L7" s="158">
        <f t="shared" si="4"/>
        <v>45930</v>
      </c>
      <c r="M7" s="158">
        <f t="shared" si="4"/>
        <v>45961</v>
      </c>
      <c r="N7" s="158">
        <f t="shared" si="4"/>
        <v>45991</v>
      </c>
      <c r="O7" s="158">
        <f t="shared" si="4"/>
        <v>46022</v>
      </c>
      <c r="P7" s="158">
        <f t="shared" si="4"/>
        <v>46053</v>
      </c>
      <c r="Q7" s="158">
        <f t="shared" si="4"/>
        <v>46081</v>
      </c>
      <c r="R7" s="158">
        <f t="shared" si="4"/>
        <v>46112</v>
      </c>
      <c r="S7" s="158">
        <f t="shared" si="4"/>
        <v>46142</v>
      </c>
      <c r="T7" s="158">
        <f t="shared" si="4"/>
        <v>46173</v>
      </c>
      <c r="U7" s="158">
        <f t="shared" si="4"/>
        <v>46203</v>
      </c>
      <c r="V7" s="158">
        <f t="shared" si="4"/>
        <v>46234</v>
      </c>
      <c r="W7" s="158">
        <f t="shared" si="4"/>
        <v>46265</v>
      </c>
      <c r="X7" s="158">
        <f t="shared" si="4"/>
        <v>46295</v>
      </c>
      <c r="Y7" s="158">
        <f t="shared" si="4"/>
        <v>46326</v>
      </c>
      <c r="Z7" s="158">
        <f t="shared" si="4"/>
        <v>46356</v>
      </c>
      <c r="AA7" s="158">
        <f t="shared" si="4"/>
        <v>46387</v>
      </c>
      <c r="AB7" s="158">
        <f t="shared" si="4"/>
        <v>46418</v>
      </c>
      <c r="AC7" s="158">
        <f t="shared" si="4"/>
        <v>46446</v>
      </c>
      <c r="AD7" s="158">
        <f t="shared" si="4"/>
        <v>46477</v>
      </c>
      <c r="AE7" s="158">
        <f t="shared" si="4"/>
        <v>46507</v>
      </c>
      <c r="AF7" s="158">
        <f t="shared" si="4"/>
        <v>46538</v>
      </c>
      <c r="AG7" s="158">
        <f t="shared" si="4"/>
        <v>46568</v>
      </c>
      <c r="AH7" s="158">
        <f t="shared" si="4"/>
        <v>46599</v>
      </c>
      <c r="AI7" s="158">
        <f t="shared" si="4"/>
        <v>46630</v>
      </c>
      <c r="AJ7" s="158">
        <f t="shared" si="4"/>
        <v>46660</v>
      </c>
      <c r="AK7" s="158">
        <f t="shared" si="4"/>
        <v>46691</v>
      </c>
      <c r="AL7" s="158">
        <f t="shared" si="4"/>
        <v>46721</v>
      </c>
      <c r="AM7" s="158">
        <f t="shared" si="4"/>
        <v>46752</v>
      </c>
      <c r="AN7" s="158">
        <f t="shared" si="4"/>
        <v>46783</v>
      </c>
      <c r="AO7" s="158">
        <f t="shared" si="4"/>
        <v>46812</v>
      </c>
      <c r="AP7" s="158">
        <f t="shared" si="4"/>
        <v>46843</v>
      </c>
      <c r="AQ7" s="158">
        <f t="shared" si="4"/>
        <v>46873</v>
      </c>
      <c r="AR7" s="158">
        <f t="shared" si="4"/>
        <v>46904</v>
      </c>
      <c r="AS7" s="158">
        <f t="shared" si="4"/>
        <v>46934</v>
      </c>
      <c r="AT7" s="158">
        <f t="shared" si="4"/>
        <v>46965</v>
      </c>
      <c r="AU7" s="158">
        <f t="shared" si="4"/>
        <v>46996</v>
      </c>
      <c r="AV7" s="158">
        <f t="shared" si="4"/>
        <v>47026</v>
      </c>
      <c r="AW7" s="158">
        <f t="shared" si="4"/>
        <v>47057</v>
      </c>
      <c r="AX7" s="158">
        <f t="shared" si="4"/>
        <v>47087</v>
      </c>
      <c r="AY7" s="158">
        <f t="shared" si="4"/>
        <v>47118</v>
      </c>
      <c r="AZ7" s="158">
        <f t="shared" si="4"/>
        <v>47149</v>
      </c>
      <c r="BA7" s="158">
        <f t="shared" si="4"/>
        <v>47177</v>
      </c>
      <c r="BB7" s="158">
        <f t="shared" si="4"/>
        <v>47208</v>
      </c>
      <c r="BC7" s="158">
        <f t="shared" si="4"/>
        <v>47238</v>
      </c>
      <c r="BD7" s="158">
        <f t="shared" si="4"/>
        <v>47269</v>
      </c>
      <c r="BE7" s="158">
        <f t="shared" si="4"/>
        <v>47299</v>
      </c>
      <c r="BF7" s="158">
        <f t="shared" si="4"/>
        <v>47330</v>
      </c>
      <c r="BG7" s="158">
        <f t="shared" si="4"/>
        <v>47361</v>
      </c>
      <c r="BH7" s="158">
        <f t="shared" si="4"/>
        <v>47391</v>
      </c>
      <c r="BI7" s="158">
        <f t="shared" si="4"/>
        <v>47422</v>
      </c>
      <c r="BJ7" s="158">
        <f t="shared" si="4"/>
        <v>47452</v>
      </c>
      <c r="BK7" s="158">
        <f t="shared" si="4"/>
        <v>47483</v>
      </c>
      <c r="BL7" s="158">
        <f t="shared" si="4"/>
        <v>47514</v>
      </c>
      <c r="BM7" s="158">
        <f t="shared" si="4"/>
        <v>47542</v>
      </c>
      <c r="BN7" s="158">
        <f t="shared" si="4"/>
        <v>47573</v>
      </c>
      <c r="BO7" s="158">
        <f t="shared" si="4"/>
        <v>47603</v>
      </c>
      <c r="BP7" s="158">
        <f t="shared" si="4"/>
        <v>47634</v>
      </c>
      <c r="BQ7" s="158">
        <f t="shared" si="4"/>
        <v>47664</v>
      </c>
      <c r="BR7" s="158">
        <f t="shared" si="4"/>
        <v>47695</v>
      </c>
      <c r="BS7" s="158">
        <f t="shared" si="4"/>
        <v>47726</v>
      </c>
      <c r="BT7" s="158">
        <f t="shared" si="4"/>
        <v>47756</v>
      </c>
      <c r="BU7" s="158">
        <f t="shared" ref="BU7:EF7" si="5">EOMONTH(BT7, 1)</f>
        <v>47787</v>
      </c>
      <c r="BV7" s="158">
        <f t="shared" si="5"/>
        <v>47817</v>
      </c>
      <c r="BW7" s="158">
        <f t="shared" si="5"/>
        <v>47848</v>
      </c>
      <c r="BX7" s="158">
        <f t="shared" si="5"/>
        <v>47879</v>
      </c>
      <c r="BY7" s="158">
        <f t="shared" si="5"/>
        <v>47907</v>
      </c>
      <c r="BZ7" s="158">
        <f t="shared" si="5"/>
        <v>47938</v>
      </c>
      <c r="CA7" s="158">
        <f t="shared" si="5"/>
        <v>47968</v>
      </c>
      <c r="CB7" s="158">
        <f t="shared" si="5"/>
        <v>47999</v>
      </c>
      <c r="CC7" s="158">
        <f t="shared" si="5"/>
        <v>48029</v>
      </c>
      <c r="CD7" s="158">
        <f t="shared" si="5"/>
        <v>48060</v>
      </c>
      <c r="CE7" s="158">
        <f t="shared" si="5"/>
        <v>48091</v>
      </c>
      <c r="CF7" s="158">
        <f t="shared" si="5"/>
        <v>48121</v>
      </c>
      <c r="CG7" s="158">
        <f t="shared" si="5"/>
        <v>48152</v>
      </c>
      <c r="CH7" s="158">
        <f t="shared" si="5"/>
        <v>48182</v>
      </c>
      <c r="CI7" s="158">
        <f t="shared" si="5"/>
        <v>48213</v>
      </c>
      <c r="CJ7" s="158">
        <f t="shared" si="5"/>
        <v>48244</v>
      </c>
      <c r="CK7" s="158">
        <f t="shared" si="5"/>
        <v>48273</v>
      </c>
      <c r="CL7" s="158">
        <f t="shared" si="5"/>
        <v>48304</v>
      </c>
      <c r="CM7" s="158">
        <f t="shared" si="5"/>
        <v>48334</v>
      </c>
      <c r="CN7" s="158">
        <f t="shared" si="5"/>
        <v>48365</v>
      </c>
      <c r="CO7" s="158">
        <f t="shared" si="5"/>
        <v>48395</v>
      </c>
      <c r="CP7" s="158">
        <f t="shared" si="5"/>
        <v>48426</v>
      </c>
      <c r="CQ7" s="158">
        <f t="shared" si="5"/>
        <v>48457</v>
      </c>
      <c r="CR7" s="158">
        <f t="shared" si="5"/>
        <v>48487</v>
      </c>
      <c r="CS7" s="158">
        <f t="shared" si="5"/>
        <v>48518</v>
      </c>
      <c r="CT7" s="158">
        <f t="shared" si="5"/>
        <v>48548</v>
      </c>
      <c r="CU7" s="158">
        <f t="shared" si="5"/>
        <v>48579</v>
      </c>
      <c r="CV7" s="158">
        <f t="shared" si="5"/>
        <v>48610</v>
      </c>
      <c r="CW7" s="158">
        <f t="shared" si="5"/>
        <v>48638</v>
      </c>
      <c r="CX7" s="158">
        <f t="shared" si="5"/>
        <v>48669</v>
      </c>
      <c r="CY7" s="158">
        <f t="shared" si="5"/>
        <v>48699</v>
      </c>
      <c r="CZ7" s="158">
        <f t="shared" si="5"/>
        <v>48730</v>
      </c>
      <c r="DA7" s="158">
        <f t="shared" si="5"/>
        <v>48760</v>
      </c>
      <c r="DB7" s="158">
        <f t="shared" si="5"/>
        <v>48791</v>
      </c>
      <c r="DC7" s="158">
        <f t="shared" si="5"/>
        <v>48822</v>
      </c>
      <c r="DD7" s="158">
        <f t="shared" si="5"/>
        <v>48852</v>
      </c>
      <c r="DE7" s="158">
        <f t="shared" si="5"/>
        <v>48883</v>
      </c>
      <c r="DF7" s="158">
        <f t="shared" si="5"/>
        <v>48913</v>
      </c>
      <c r="DG7" s="158">
        <f t="shared" si="5"/>
        <v>48944</v>
      </c>
      <c r="DH7" s="158">
        <f t="shared" si="5"/>
        <v>48975</v>
      </c>
      <c r="DI7" s="158">
        <f t="shared" si="5"/>
        <v>49003</v>
      </c>
      <c r="DJ7" s="158">
        <f t="shared" si="5"/>
        <v>49034</v>
      </c>
      <c r="DK7" s="158">
        <f t="shared" si="5"/>
        <v>49064</v>
      </c>
      <c r="DL7" s="158">
        <f t="shared" si="5"/>
        <v>49095</v>
      </c>
      <c r="DM7" s="158">
        <f t="shared" si="5"/>
        <v>49125</v>
      </c>
      <c r="DN7" s="158">
        <f t="shared" si="5"/>
        <v>49156</v>
      </c>
      <c r="DO7" s="158">
        <f t="shared" si="5"/>
        <v>49187</v>
      </c>
      <c r="DP7" s="158">
        <f t="shared" si="5"/>
        <v>49217</v>
      </c>
      <c r="DQ7" s="158">
        <f t="shared" si="5"/>
        <v>49248</v>
      </c>
      <c r="DR7" s="158">
        <f t="shared" si="5"/>
        <v>49278</v>
      </c>
      <c r="DS7" s="158">
        <f t="shared" si="5"/>
        <v>49309</v>
      </c>
      <c r="DT7" s="158">
        <f t="shared" si="5"/>
        <v>49340</v>
      </c>
      <c r="DU7" s="158">
        <f t="shared" si="5"/>
        <v>49368</v>
      </c>
      <c r="DV7" s="158">
        <f t="shared" si="5"/>
        <v>49399</v>
      </c>
      <c r="DW7" s="158">
        <f t="shared" si="5"/>
        <v>49429</v>
      </c>
      <c r="DX7" s="158">
        <f t="shared" si="5"/>
        <v>49460</v>
      </c>
      <c r="DY7" s="158">
        <f t="shared" si="5"/>
        <v>49490</v>
      </c>
      <c r="DZ7" s="158">
        <f t="shared" si="5"/>
        <v>49521</v>
      </c>
      <c r="EA7" s="158">
        <f t="shared" si="5"/>
        <v>49552</v>
      </c>
      <c r="EB7" s="158">
        <f t="shared" si="5"/>
        <v>49582</v>
      </c>
      <c r="EC7" s="158">
        <f t="shared" si="5"/>
        <v>49613</v>
      </c>
      <c r="ED7" s="158">
        <f t="shared" si="5"/>
        <v>49643</v>
      </c>
      <c r="EE7" s="158">
        <f t="shared" si="5"/>
        <v>49674</v>
      </c>
      <c r="EF7" s="158">
        <f t="shared" si="5"/>
        <v>49705</v>
      </c>
      <c r="EG7" s="158">
        <f t="shared" ref="EG7:FO7" si="6">EOMONTH(EF7, 1)</f>
        <v>49734</v>
      </c>
      <c r="EH7" s="158">
        <f t="shared" si="6"/>
        <v>49765</v>
      </c>
      <c r="EI7" s="158">
        <f t="shared" si="6"/>
        <v>49795</v>
      </c>
      <c r="EJ7" s="158">
        <f t="shared" si="6"/>
        <v>49826</v>
      </c>
      <c r="EK7" s="158">
        <f t="shared" si="6"/>
        <v>49856</v>
      </c>
      <c r="EL7" s="158">
        <f t="shared" si="6"/>
        <v>49887</v>
      </c>
      <c r="EM7" s="158">
        <f t="shared" si="6"/>
        <v>49918</v>
      </c>
      <c r="EN7" s="158">
        <f t="shared" si="6"/>
        <v>49948</v>
      </c>
      <c r="EO7" s="158">
        <f t="shared" si="6"/>
        <v>49979</v>
      </c>
      <c r="EP7" s="158">
        <f t="shared" si="6"/>
        <v>50009</v>
      </c>
      <c r="EQ7" s="158">
        <f t="shared" si="6"/>
        <v>50040</v>
      </c>
      <c r="ER7" s="158">
        <f t="shared" si="6"/>
        <v>50071</v>
      </c>
      <c r="ES7" s="158">
        <f t="shared" si="6"/>
        <v>50099</v>
      </c>
      <c r="ET7" s="158">
        <f t="shared" si="6"/>
        <v>50130</v>
      </c>
      <c r="EU7" s="158">
        <f t="shared" si="6"/>
        <v>50160</v>
      </c>
      <c r="EV7" s="158">
        <f t="shared" si="6"/>
        <v>50191</v>
      </c>
      <c r="EW7" s="158">
        <f t="shared" si="6"/>
        <v>50221</v>
      </c>
      <c r="EX7" s="158">
        <f t="shared" si="6"/>
        <v>50252</v>
      </c>
      <c r="EY7" s="158">
        <f t="shared" si="6"/>
        <v>50283</v>
      </c>
      <c r="EZ7" s="158">
        <f t="shared" si="6"/>
        <v>50313</v>
      </c>
      <c r="FA7" s="158">
        <f t="shared" si="6"/>
        <v>50344</v>
      </c>
      <c r="FB7" s="158">
        <f t="shared" si="6"/>
        <v>50374</v>
      </c>
      <c r="FC7" s="158">
        <f t="shared" si="6"/>
        <v>50405</v>
      </c>
      <c r="FD7" s="158">
        <f t="shared" si="6"/>
        <v>50436</v>
      </c>
      <c r="FE7" s="158">
        <f t="shared" si="6"/>
        <v>50464</v>
      </c>
      <c r="FF7" s="158">
        <f t="shared" si="6"/>
        <v>50495</v>
      </c>
      <c r="FG7" s="158">
        <f t="shared" si="6"/>
        <v>50525</v>
      </c>
      <c r="FH7" s="158">
        <f t="shared" si="6"/>
        <v>50556</v>
      </c>
      <c r="FI7" s="158">
        <f t="shared" si="6"/>
        <v>50586</v>
      </c>
      <c r="FJ7" s="158">
        <f t="shared" si="6"/>
        <v>50617</v>
      </c>
      <c r="FK7" s="158">
        <f t="shared" si="6"/>
        <v>50648</v>
      </c>
      <c r="FL7" s="158">
        <f t="shared" si="6"/>
        <v>50678</v>
      </c>
      <c r="FM7" s="158">
        <f t="shared" si="6"/>
        <v>50709</v>
      </c>
      <c r="FN7" s="158">
        <f t="shared" si="6"/>
        <v>50739</v>
      </c>
      <c r="FO7" s="158">
        <f t="shared" si="6"/>
        <v>50770</v>
      </c>
    </row>
    <row r="8" spans="2:212" ht="12" customHeight="1" x14ac:dyDescent="0.3"/>
    <row r="9" spans="2:212" ht="12" customHeight="1" x14ac:dyDescent="0.3">
      <c r="B9" s="208" t="s">
        <v>12</v>
      </c>
    </row>
    <row r="10" spans="2:212" ht="12" customHeight="1" x14ac:dyDescent="0.3">
      <c r="B10" s="219" t="s">
        <v>243</v>
      </c>
      <c r="C10" s="220" t="str">
        <f>IF($D$5=7, "INR Cr", "INR Mn")</f>
        <v>INR Cr</v>
      </c>
      <c r="D10" s="221">
        <f>SUM(G10:FO10)</f>
        <v>0</v>
      </c>
      <c r="E10" s="219"/>
      <c r="F10" s="219"/>
      <c r="G10" s="220">
        <f>SUM(G11:G13)</f>
        <v>0</v>
      </c>
      <c r="H10" s="220">
        <f t="shared" ref="H10:BS10" si="7">SUM(H11:H13)</f>
        <v>0</v>
      </c>
      <c r="I10" s="220">
        <f t="shared" si="7"/>
        <v>0</v>
      </c>
      <c r="J10" s="220">
        <f t="shared" si="7"/>
        <v>0</v>
      </c>
      <c r="K10" s="220">
        <f t="shared" si="7"/>
        <v>0</v>
      </c>
      <c r="L10" s="220">
        <f t="shared" si="7"/>
        <v>0</v>
      </c>
      <c r="M10" s="220">
        <f t="shared" si="7"/>
        <v>0</v>
      </c>
      <c r="N10" s="220">
        <f t="shared" si="7"/>
        <v>0</v>
      </c>
      <c r="O10" s="220">
        <f t="shared" si="7"/>
        <v>0</v>
      </c>
      <c r="P10" s="220">
        <f t="shared" si="7"/>
        <v>0</v>
      </c>
      <c r="Q10" s="220">
        <f t="shared" si="7"/>
        <v>0</v>
      </c>
      <c r="R10" s="220">
        <f t="shared" si="7"/>
        <v>0</v>
      </c>
      <c r="S10" s="220">
        <f t="shared" si="7"/>
        <v>0</v>
      </c>
      <c r="T10" s="220">
        <f t="shared" si="7"/>
        <v>0</v>
      </c>
      <c r="U10" s="220">
        <f t="shared" si="7"/>
        <v>0</v>
      </c>
      <c r="V10" s="220">
        <f t="shared" si="7"/>
        <v>0</v>
      </c>
      <c r="W10" s="220">
        <f t="shared" si="7"/>
        <v>0</v>
      </c>
      <c r="X10" s="220">
        <f t="shared" si="7"/>
        <v>0</v>
      </c>
      <c r="Y10" s="220">
        <f t="shared" si="7"/>
        <v>0</v>
      </c>
      <c r="Z10" s="220">
        <f t="shared" si="7"/>
        <v>0</v>
      </c>
      <c r="AA10" s="220">
        <f t="shared" si="7"/>
        <v>0</v>
      </c>
      <c r="AB10" s="220">
        <f t="shared" si="7"/>
        <v>0</v>
      </c>
      <c r="AC10" s="220">
        <f t="shared" si="7"/>
        <v>0</v>
      </c>
      <c r="AD10" s="220">
        <f t="shared" si="7"/>
        <v>0</v>
      </c>
      <c r="AE10" s="220">
        <f t="shared" si="7"/>
        <v>0</v>
      </c>
      <c r="AF10" s="220">
        <f t="shared" si="7"/>
        <v>0</v>
      </c>
      <c r="AG10" s="220">
        <f t="shared" si="7"/>
        <v>0</v>
      </c>
      <c r="AH10" s="220">
        <f t="shared" si="7"/>
        <v>0</v>
      </c>
      <c r="AI10" s="220">
        <f t="shared" si="7"/>
        <v>0</v>
      </c>
      <c r="AJ10" s="220">
        <f t="shared" si="7"/>
        <v>0</v>
      </c>
      <c r="AK10" s="220">
        <f t="shared" si="7"/>
        <v>0</v>
      </c>
      <c r="AL10" s="220">
        <f t="shared" si="7"/>
        <v>0</v>
      </c>
      <c r="AM10" s="220">
        <f t="shared" si="7"/>
        <v>0</v>
      </c>
      <c r="AN10" s="220">
        <f t="shared" si="7"/>
        <v>0</v>
      </c>
      <c r="AO10" s="220">
        <f t="shared" si="7"/>
        <v>0</v>
      </c>
      <c r="AP10" s="220">
        <f t="shared" si="7"/>
        <v>0</v>
      </c>
      <c r="AQ10" s="220">
        <f t="shared" si="7"/>
        <v>0</v>
      </c>
      <c r="AR10" s="220">
        <f t="shared" si="7"/>
        <v>0</v>
      </c>
      <c r="AS10" s="220">
        <f t="shared" si="7"/>
        <v>0</v>
      </c>
      <c r="AT10" s="220">
        <f t="shared" si="7"/>
        <v>0</v>
      </c>
      <c r="AU10" s="220">
        <f t="shared" si="7"/>
        <v>0</v>
      </c>
      <c r="AV10" s="220">
        <f t="shared" si="7"/>
        <v>0</v>
      </c>
      <c r="AW10" s="220">
        <f t="shared" si="7"/>
        <v>0</v>
      </c>
      <c r="AX10" s="220">
        <f t="shared" si="7"/>
        <v>0</v>
      </c>
      <c r="AY10" s="220">
        <f t="shared" si="7"/>
        <v>0</v>
      </c>
      <c r="AZ10" s="220">
        <f t="shared" si="7"/>
        <v>0</v>
      </c>
      <c r="BA10" s="220">
        <f t="shared" si="7"/>
        <v>0</v>
      </c>
      <c r="BB10" s="220">
        <f t="shared" si="7"/>
        <v>0</v>
      </c>
      <c r="BC10" s="220">
        <f t="shared" si="7"/>
        <v>0</v>
      </c>
      <c r="BD10" s="220">
        <f t="shared" si="7"/>
        <v>0</v>
      </c>
      <c r="BE10" s="220">
        <f t="shared" si="7"/>
        <v>0</v>
      </c>
      <c r="BF10" s="220">
        <f t="shared" si="7"/>
        <v>0</v>
      </c>
      <c r="BG10" s="220">
        <f t="shared" si="7"/>
        <v>0</v>
      </c>
      <c r="BH10" s="220">
        <f t="shared" si="7"/>
        <v>0</v>
      </c>
      <c r="BI10" s="220">
        <f t="shared" si="7"/>
        <v>0</v>
      </c>
      <c r="BJ10" s="220">
        <f t="shared" si="7"/>
        <v>0</v>
      </c>
      <c r="BK10" s="220">
        <f t="shared" si="7"/>
        <v>0</v>
      </c>
      <c r="BL10" s="220">
        <f t="shared" si="7"/>
        <v>0</v>
      </c>
      <c r="BM10" s="220">
        <f t="shared" si="7"/>
        <v>0</v>
      </c>
      <c r="BN10" s="220">
        <f t="shared" si="7"/>
        <v>0</v>
      </c>
      <c r="BO10" s="220">
        <f t="shared" si="7"/>
        <v>0</v>
      </c>
      <c r="BP10" s="220">
        <f t="shared" si="7"/>
        <v>0</v>
      </c>
      <c r="BQ10" s="220">
        <f t="shared" si="7"/>
        <v>0</v>
      </c>
      <c r="BR10" s="220">
        <f t="shared" si="7"/>
        <v>0</v>
      </c>
      <c r="BS10" s="220">
        <f t="shared" si="7"/>
        <v>0</v>
      </c>
      <c r="BT10" s="220">
        <f t="shared" ref="BT10:EE10" si="8">SUM(BT11:BT13)</f>
        <v>0</v>
      </c>
      <c r="BU10" s="220">
        <f t="shared" si="8"/>
        <v>0</v>
      </c>
      <c r="BV10" s="220">
        <f t="shared" si="8"/>
        <v>0</v>
      </c>
      <c r="BW10" s="220">
        <f t="shared" si="8"/>
        <v>0</v>
      </c>
      <c r="BX10" s="220">
        <f t="shared" si="8"/>
        <v>0</v>
      </c>
      <c r="BY10" s="220">
        <f t="shared" si="8"/>
        <v>0</v>
      </c>
      <c r="BZ10" s="220">
        <f t="shared" si="8"/>
        <v>0</v>
      </c>
      <c r="CA10" s="220">
        <f t="shared" si="8"/>
        <v>0</v>
      </c>
      <c r="CB10" s="220">
        <f t="shared" si="8"/>
        <v>0</v>
      </c>
      <c r="CC10" s="220">
        <f t="shared" si="8"/>
        <v>0</v>
      </c>
      <c r="CD10" s="220">
        <f t="shared" si="8"/>
        <v>0</v>
      </c>
      <c r="CE10" s="220">
        <f t="shared" si="8"/>
        <v>0</v>
      </c>
      <c r="CF10" s="220">
        <f t="shared" si="8"/>
        <v>0</v>
      </c>
      <c r="CG10" s="220">
        <f t="shared" si="8"/>
        <v>0</v>
      </c>
      <c r="CH10" s="220">
        <f t="shared" si="8"/>
        <v>0</v>
      </c>
      <c r="CI10" s="220">
        <f t="shared" si="8"/>
        <v>0</v>
      </c>
      <c r="CJ10" s="220">
        <f t="shared" si="8"/>
        <v>0</v>
      </c>
      <c r="CK10" s="220">
        <f t="shared" si="8"/>
        <v>0</v>
      </c>
      <c r="CL10" s="220">
        <f t="shared" si="8"/>
        <v>0</v>
      </c>
      <c r="CM10" s="220">
        <f t="shared" si="8"/>
        <v>0</v>
      </c>
      <c r="CN10" s="220">
        <f t="shared" si="8"/>
        <v>0</v>
      </c>
      <c r="CO10" s="220">
        <f t="shared" si="8"/>
        <v>0</v>
      </c>
      <c r="CP10" s="220">
        <f t="shared" si="8"/>
        <v>0</v>
      </c>
      <c r="CQ10" s="220">
        <f t="shared" si="8"/>
        <v>0</v>
      </c>
      <c r="CR10" s="220">
        <f t="shared" si="8"/>
        <v>0</v>
      </c>
      <c r="CS10" s="220">
        <f t="shared" si="8"/>
        <v>0</v>
      </c>
      <c r="CT10" s="220">
        <f t="shared" si="8"/>
        <v>0</v>
      </c>
      <c r="CU10" s="220">
        <f t="shared" si="8"/>
        <v>0</v>
      </c>
      <c r="CV10" s="220">
        <f t="shared" si="8"/>
        <v>0</v>
      </c>
      <c r="CW10" s="220">
        <f t="shared" si="8"/>
        <v>0</v>
      </c>
      <c r="CX10" s="220">
        <f t="shared" si="8"/>
        <v>0</v>
      </c>
      <c r="CY10" s="220">
        <f t="shared" si="8"/>
        <v>0</v>
      </c>
      <c r="CZ10" s="220">
        <f t="shared" si="8"/>
        <v>0</v>
      </c>
      <c r="DA10" s="220">
        <f t="shared" si="8"/>
        <v>0</v>
      </c>
      <c r="DB10" s="220">
        <f t="shared" si="8"/>
        <v>0</v>
      </c>
      <c r="DC10" s="220">
        <f t="shared" si="8"/>
        <v>0</v>
      </c>
      <c r="DD10" s="220">
        <f t="shared" si="8"/>
        <v>0</v>
      </c>
      <c r="DE10" s="220">
        <f t="shared" si="8"/>
        <v>0</v>
      </c>
      <c r="DF10" s="220">
        <f t="shared" si="8"/>
        <v>0</v>
      </c>
      <c r="DG10" s="220">
        <f t="shared" si="8"/>
        <v>0</v>
      </c>
      <c r="DH10" s="220">
        <f t="shared" si="8"/>
        <v>0</v>
      </c>
      <c r="DI10" s="220">
        <f t="shared" si="8"/>
        <v>0</v>
      </c>
      <c r="DJ10" s="220">
        <f t="shared" si="8"/>
        <v>0</v>
      </c>
      <c r="DK10" s="220">
        <f t="shared" si="8"/>
        <v>0</v>
      </c>
      <c r="DL10" s="220">
        <f t="shared" si="8"/>
        <v>0</v>
      </c>
      <c r="DM10" s="220">
        <f t="shared" si="8"/>
        <v>0</v>
      </c>
      <c r="DN10" s="220">
        <f t="shared" si="8"/>
        <v>0</v>
      </c>
      <c r="DO10" s="220">
        <f t="shared" si="8"/>
        <v>0</v>
      </c>
      <c r="DP10" s="220">
        <f t="shared" si="8"/>
        <v>0</v>
      </c>
      <c r="DQ10" s="220">
        <f t="shared" si="8"/>
        <v>0</v>
      </c>
      <c r="DR10" s="220">
        <f t="shared" si="8"/>
        <v>0</v>
      </c>
      <c r="DS10" s="220">
        <f t="shared" si="8"/>
        <v>0</v>
      </c>
      <c r="DT10" s="220">
        <f t="shared" si="8"/>
        <v>0</v>
      </c>
      <c r="DU10" s="220">
        <f t="shared" si="8"/>
        <v>0</v>
      </c>
      <c r="DV10" s="220">
        <f t="shared" si="8"/>
        <v>0</v>
      </c>
      <c r="DW10" s="220">
        <f t="shared" si="8"/>
        <v>0</v>
      </c>
      <c r="DX10" s="220">
        <f t="shared" si="8"/>
        <v>0</v>
      </c>
      <c r="DY10" s="220">
        <f t="shared" si="8"/>
        <v>0</v>
      </c>
      <c r="DZ10" s="220">
        <f t="shared" si="8"/>
        <v>0</v>
      </c>
      <c r="EA10" s="220">
        <f t="shared" si="8"/>
        <v>0</v>
      </c>
      <c r="EB10" s="220">
        <f t="shared" si="8"/>
        <v>0</v>
      </c>
      <c r="EC10" s="220">
        <f t="shared" si="8"/>
        <v>0</v>
      </c>
      <c r="ED10" s="220">
        <f t="shared" si="8"/>
        <v>0</v>
      </c>
      <c r="EE10" s="220">
        <f t="shared" si="8"/>
        <v>0</v>
      </c>
      <c r="EF10" s="220">
        <f t="shared" ref="EF10:FO10" si="9">SUM(EF11:EF13)</f>
        <v>0</v>
      </c>
      <c r="EG10" s="220">
        <f t="shared" si="9"/>
        <v>0</v>
      </c>
      <c r="EH10" s="220">
        <f t="shared" si="9"/>
        <v>0</v>
      </c>
      <c r="EI10" s="220">
        <f t="shared" si="9"/>
        <v>0</v>
      </c>
      <c r="EJ10" s="220">
        <f t="shared" si="9"/>
        <v>0</v>
      </c>
      <c r="EK10" s="220">
        <f t="shared" si="9"/>
        <v>0</v>
      </c>
      <c r="EL10" s="220">
        <f t="shared" si="9"/>
        <v>0</v>
      </c>
      <c r="EM10" s="220">
        <f t="shared" si="9"/>
        <v>0</v>
      </c>
      <c r="EN10" s="220">
        <f t="shared" si="9"/>
        <v>0</v>
      </c>
      <c r="EO10" s="220">
        <f t="shared" si="9"/>
        <v>0</v>
      </c>
      <c r="EP10" s="220">
        <f t="shared" si="9"/>
        <v>0</v>
      </c>
      <c r="EQ10" s="220">
        <f t="shared" si="9"/>
        <v>0</v>
      </c>
      <c r="ER10" s="220">
        <f t="shared" si="9"/>
        <v>0</v>
      </c>
      <c r="ES10" s="220">
        <f t="shared" si="9"/>
        <v>0</v>
      </c>
      <c r="ET10" s="220">
        <f t="shared" si="9"/>
        <v>0</v>
      </c>
      <c r="EU10" s="220">
        <f t="shared" si="9"/>
        <v>0</v>
      </c>
      <c r="EV10" s="220">
        <f t="shared" si="9"/>
        <v>0</v>
      </c>
      <c r="EW10" s="220">
        <f t="shared" si="9"/>
        <v>0</v>
      </c>
      <c r="EX10" s="220">
        <f t="shared" si="9"/>
        <v>0</v>
      </c>
      <c r="EY10" s="220">
        <f t="shared" si="9"/>
        <v>0</v>
      </c>
      <c r="EZ10" s="220">
        <f t="shared" si="9"/>
        <v>0</v>
      </c>
      <c r="FA10" s="220">
        <f t="shared" si="9"/>
        <v>0</v>
      </c>
      <c r="FB10" s="220">
        <f t="shared" si="9"/>
        <v>0</v>
      </c>
      <c r="FC10" s="220">
        <f t="shared" si="9"/>
        <v>0</v>
      </c>
      <c r="FD10" s="220">
        <f t="shared" si="9"/>
        <v>0</v>
      </c>
      <c r="FE10" s="220">
        <f t="shared" si="9"/>
        <v>0</v>
      </c>
      <c r="FF10" s="220">
        <f t="shared" si="9"/>
        <v>0</v>
      </c>
      <c r="FG10" s="220">
        <f t="shared" si="9"/>
        <v>0</v>
      </c>
      <c r="FH10" s="220">
        <f t="shared" si="9"/>
        <v>0</v>
      </c>
      <c r="FI10" s="220">
        <f t="shared" si="9"/>
        <v>0</v>
      </c>
      <c r="FJ10" s="220">
        <f t="shared" si="9"/>
        <v>0</v>
      </c>
      <c r="FK10" s="220">
        <f t="shared" si="9"/>
        <v>0</v>
      </c>
      <c r="FL10" s="220">
        <f t="shared" si="9"/>
        <v>0</v>
      </c>
      <c r="FM10" s="220">
        <f t="shared" si="9"/>
        <v>0</v>
      </c>
      <c r="FN10" s="220">
        <f t="shared" si="9"/>
        <v>0</v>
      </c>
      <c r="FO10" s="220">
        <f t="shared" si="9"/>
        <v>0</v>
      </c>
    </row>
    <row r="11" spans="2:212" ht="12" customHeight="1" x14ac:dyDescent="0.3">
      <c r="B11" s="201" t="s">
        <v>108</v>
      </c>
      <c r="D11" s="210">
        <f>SUM(G11:FO11)</f>
        <v>0</v>
      </c>
      <c r="G11" s="201">
        <f>(Schedule!F68*'Assumptions&amp;Data'!F60)/10^$D$5</f>
        <v>0</v>
      </c>
      <c r="H11" s="201">
        <f>(Schedule!G68*'Assumptions&amp;Data'!G60)/10^$D$5</f>
        <v>0</v>
      </c>
      <c r="I11" s="201">
        <f>(Schedule!H68*'Assumptions&amp;Data'!H60)/10^$D$5</f>
        <v>0</v>
      </c>
      <c r="J11" s="201">
        <f>(Schedule!I68*'Assumptions&amp;Data'!I60)/10^$D$5</f>
        <v>0</v>
      </c>
      <c r="K11" s="201">
        <f>(Schedule!J68*'Assumptions&amp;Data'!J60)/10^$D$5</f>
        <v>0</v>
      </c>
      <c r="L11" s="201">
        <f>(Schedule!K68*'Assumptions&amp;Data'!K60)/10^$D$5</f>
        <v>0</v>
      </c>
      <c r="M11" s="201">
        <f>(Schedule!L68*'Assumptions&amp;Data'!L60)/10^$D$5</f>
        <v>0</v>
      </c>
      <c r="N11" s="201">
        <f>(Schedule!M68*'Assumptions&amp;Data'!M60)/10^$D$5</f>
        <v>0</v>
      </c>
      <c r="O11" s="201">
        <f>(Schedule!N68*'Assumptions&amp;Data'!N60)/10^$D$5</f>
        <v>0</v>
      </c>
      <c r="P11" s="201">
        <f>(Schedule!O68*'Assumptions&amp;Data'!O60)/10^$D$5</f>
        <v>0</v>
      </c>
      <c r="Q11" s="201">
        <f>(Schedule!P68*'Assumptions&amp;Data'!P60)/10^$D$5</f>
        <v>0</v>
      </c>
      <c r="R11" s="201">
        <f>(Schedule!Q68*'Assumptions&amp;Data'!Q60)/10^$D$5</f>
        <v>0</v>
      </c>
      <c r="S11" s="201">
        <f>(Schedule!R68*'Assumptions&amp;Data'!R60)/10^$D$5</f>
        <v>0</v>
      </c>
      <c r="T11" s="201">
        <f>(Schedule!S68*'Assumptions&amp;Data'!S60)/10^$D$5</f>
        <v>0</v>
      </c>
      <c r="U11" s="201">
        <f>(Schedule!T68*'Assumptions&amp;Data'!T60)/10^$D$5</f>
        <v>0</v>
      </c>
      <c r="V11" s="201">
        <f>(Schedule!U68*'Assumptions&amp;Data'!U60)/10^$D$5</f>
        <v>0</v>
      </c>
      <c r="W11" s="201">
        <f>(Schedule!V68*'Assumptions&amp;Data'!V60)/10^$D$5</f>
        <v>0</v>
      </c>
      <c r="X11" s="201">
        <f>(Schedule!W68*'Assumptions&amp;Data'!W60)/10^$D$5</f>
        <v>0</v>
      </c>
      <c r="Y11" s="201">
        <f>(Schedule!X68*'Assumptions&amp;Data'!X60)/10^$D$5</f>
        <v>0</v>
      </c>
      <c r="Z11" s="201">
        <f>(Schedule!Y68*'Assumptions&amp;Data'!Y60)/10^$D$5</f>
        <v>0</v>
      </c>
      <c r="AA11" s="201">
        <f>(Schedule!Z68*'Assumptions&amp;Data'!Z60)/10^$D$5</f>
        <v>0</v>
      </c>
      <c r="AB11" s="201">
        <f>(Schedule!AA68*'Assumptions&amp;Data'!AA60)/10^$D$5</f>
        <v>0</v>
      </c>
      <c r="AC11" s="201">
        <f>(Schedule!AB68*'Assumptions&amp;Data'!AB60)/10^$D$5</f>
        <v>0</v>
      </c>
      <c r="AD11" s="201">
        <f>(Schedule!AC68*'Assumptions&amp;Data'!AC60)/10^$D$5</f>
        <v>0</v>
      </c>
      <c r="AE11" s="201">
        <f>(Schedule!AD68*'Assumptions&amp;Data'!AD60)/10^$D$5</f>
        <v>0</v>
      </c>
      <c r="AF11" s="201">
        <f>(Schedule!AE68*'Assumptions&amp;Data'!AE60)/10^$D$5</f>
        <v>0</v>
      </c>
      <c r="AG11" s="201">
        <f>(Schedule!AF68*'Assumptions&amp;Data'!AF60)/10^$D$5</f>
        <v>0</v>
      </c>
      <c r="AH11" s="201">
        <f>(Schedule!AG68*'Assumptions&amp;Data'!AG60)/10^$D$5</f>
        <v>0</v>
      </c>
      <c r="AI11" s="201">
        <f>(Schedule!AH68*'Assumptions&amp;Data'!AH60)/10^$D$5</f>
        <v>0</v>
      </c>
      <c r="AJ11" s="201">
        <f>(Schedule!AI68*'Assumptions&amp;Data'!AI60)/10^$D$5</f>
        <v>0</v>
      </c>
      <c r="AK11" s="201">
        <f>(Schedule!AJ68*'Assumptions&amp;Data'!AJ60)/10^$D$5</f>
        <v>0</v>
      </c>
      <c r="AL11" s="201">
        <f>(Schedule!AK68*'Assumptions&amp;Data'!AK60)/10^$D$5</f>
        <v>0</v>
      </c>
      <c r="AM11" s="201">
        <f>(Schedule!AL68*'Assumptions&amp;Data'!AL60)/10^$D$5</f>
        <v>0</v>
      </c>
      <c r="AN11" s="201">
        <f>(Schedule!AM68*'Assumptions&amp;Data'!AM60)/10^$D$5</f>
        <v>0</v>
      </c>
      <c r="AO11" s="201">
        <f>(Schedule!AN68*'Assumptions&amp;Data'!AN60)/10^$D$5</f>
        <v>0</v>
      </c>
      <c r="AP11" s="201">
        <f>(Schedule!AO68*'Assumptions&amp;Data'!AO60)/10^$D$5</f>
        <v>0</v>
      </c>
      <c r="AQ11" s="201">
        <f>(Schedule!AP68*'Assumptions&amp;Data'!AP60)/10^$D$5</f>
        <v>0</v>
      </c>
      <c r="AR11" s="201">
        <f>(Schedule!AQ68*'Assumptions&amp;Data'!AQ60)/10^$D$5</f>
        <v>0</v>
      </c>
      <c r="AS11" s="201">
        <f>(Schedule!AR68*'Assumptions&amp;Data'!AR60)/10^$D$5</f>
        <v>0</v>
      </c>
      <c r="AT11" s="201">
        <f>(Schedule!AS68*'Assumptions&amp;Data'!AS60)/10^$D$5</f>
        <v>0</v>
      </c>
      <c r="AU11" s="201">
        <f>(Schedule!AT68*'Assumptions&amp;Data'!AT60)/10^$D$5</f>
        <v>0</v>
      </c>
      <c r="AV11" s="201">
        <f>(Schedule!AU68*'Assumptions&amp;Data'!AU60)/10^$D$5</f>
        <v>0</v>
      </c>
      <c r="AW11" s="201">
        <f>(Schedule!AV68*'Assumptions&amp;Data'!AV60)/10^$D$5</f>
        <v>0</v>
      </c>
      <c r="AX11" s="201">
        <f>(Schedule!AW68*'Assumptions&amp;Data'!AW60)/10^$D$5</f>
        <v>0</v>
      </c>
      <c r="AY11" s="201">
        <f>(Schedule!AX68*'Assumptions&amp;Data'!AX60)/10^$D$5</f>
        <v>0</v>
      </c>
      <c r="AZ11" s="201">
        <f>(Schedule!AY68*'Assumptions&amp;Data'!AY60)/10^$D$5</f>
        <v>0</v>
      </c>
      <c r="BA11" s="201">
        <f>(Schedule!AZ68*'Assumptions&amp;Data'!AZ60)/10^$D$5</f>
        <v>0</v>
      </c>
      <c r="BB11" s="201">
        <f>(Schedule!BA68*'Assumptions&amp;Data'!BA60)/10^$D$5</f>
        <v>0</v>
      </c>
      <c r="BC11" s="201">
        <f>(Schedule!BB68*'Assumptions&amp;Data'!BB60)/10^$D$5</f>
        <v>0</v>
      </c>
      <c r="BD11" s="201">
        <f>(Schedule!BC68*'Assumptions&amp;Data'!BC60)/10^$D$5</f>
        <v>0</v>
      </c>
      <c r="BE11" s="201">
        <f>(Schedule!BD68*'Assumptions&amp;Data'!BD60)/10^$D$5</f>
        <v>0</v>
      </c>
      <c r="BF11" s="201">
        <f>(Schedule!BE68*'Assumptions&amp;Data'!BE60)/10^$D$5</f>
        <v>0</v>
      </c>
      <c r="BG11" s="201">
        <f>(Schedule!BF68*'Assumptions&amp;Data'!BF60)/10^$D$5</f>
        <v>0</v>
      </c>
      <c r="BH11" s="201">
        <f>(Schedule!BG68*'Assumptions&amp;Data'!BG60)/10^$D$5</f>
        <v>0</v>
      </c>
      <c r="BI11" s="201">
        <f>(Schedule!BH68*'Assumptions&amp;Data'!BH60)/10^$D$5</f>
        <v>0</v>
      </c>
      <c r="BJ11" s="201">
        <f>(Schedule!BI68*'Assumptions&amp;Data'!BI60)/10^$D$5</f>
        <v>0</v>
      </c>
      <c r="BK11" s="201">
        <f>(Schedule!BJ68*'Assumptions&amp;Data'!BJ60)/10^$D$5</f>
        <v>0</v>
      </c>
      <c r="BL11" s="201">
        <f>(Schedule!BK68*'Assumptions&amp;Data'!BK60)/10^$D$5</f>
        <v>0</v>
      </c>
      <c r="BM11" s="201">
        <f>(Schedule!BL68*'Assumptions&amp;Data'!BL60)/10^$D$5</f>
        <v>0</v>
      </c>
      <c r="BN11" s="201">
        <f>(Schedule!BM68*'Assumptions&amp;Data'!BM60)/10^$D$5</f>
        <v>0</v>
      </c>
      <c r="BO11" s="201">
        <f>(Schedule!BN68*'Assumptions&amp;Data'!BN60)/10^$D$5</f>
        <v>0</v>
      </c>
      <c r="BP11" s="201">
        <f>(Schedule!BO68*'Assumptions&amp;Data'!BO60)/10^$D$5</f>
        <v>0</v>
      </c>
      <c r="BQ11" s="201">
        <f>(Schedule!BP68*'Assumptions&amp;Data'!BP60)/10^$D$5</f>
        <v>0</v>
      </c>
      <c r="BR11" s="201">
        <f>(Schedule!BQ68*'Assumptions&amp;Data'!BQ60)/10^$D$5</f>
        <v>0</v>
      </c>
      <c r="BS11" s="201">
        <f>(Schedule!BR68*'Assumptions&amp;Data'!BR60)/10^$D$5</f>
        <v>0</v>
      </c>
      <c r="BT11" s="201">
        <f>(Schedule!BS68*'Assumptions&amp;Data'!BS60)/10^$D$5</f>
        <v>0</v>
      </c>
      <c r="BU11" s="201">
        <f>(Schedule!BT68*'Assumptions&amp;Data'!BT60)/10^$D$5</f>
        <v>0</v>
      </c>
      <c r="BV11" s="201">
        <f>(Schedule!BU68*'Assumptions&amp;Data'!BU60)/10^$D$5</f>
        <v>0</v>
      </c>
      <c r="BW11" s="201">
        <f>(Schedule!BV68*'Assumptions&amp;Data'!BV60)/10^$D$5</f>
        <v>0</v>
      </c>
      <c r="BX11" s="201">
        <f>(Schedule!BW68*'Assumptions&amp;Data'!BW60)/10^$D$5</f>
        <v>0</v>
      </c>
      <c r="BY11" s="201">
        <f>(Schedule!BX68*'Assumptions&amp;Data'!BX60)/10^$D$5</f>
        <v>0</v>
      </c>
      <c r="BZ11" s="201">
        <f>(Schedule!BY68*'Assumptions&amp;Data'!BY60)/10^$D$5</f>
        <v>0</v>
      </c>
      <c r="CA11" s="201">
        <f>(Schedule!BZ68*'Assumptions&amp;Data'!BZ60)/10^$D$5</f>
        <v>0</v>
      </c>
      <c r="CB11" s="201">
        <f>(Schedule!CA68*'Assumptions&amp;Data'!CA60)/10^$D$5</f>
        <v>0</v>
      </c>
      <c r="CC11" s="201">
        <f>(Schedule!CB68*'Assumptions&amp;Data'!CB60)/10^$D$5</f>
        <v>0</v>
      </c>
      <c r="CD11" s="201">
        <f>(Schedule!CC68*'Assumptions&amp;Data'!CC60)/10^$D$5</f>
        <v>0</v>
      </c>
      <c r="CE11" s="201">
        <f>(Schedule!CD68*'Assumptions&amp;Data'!CD60)/10^$D$5</f>
        <v>0</v>
      </c>
      <c r="CF11" s="201">
        <f>(Schedule!CE68*'Assumptions&amp;Data'!CE60)/10^$D$5</f>
        <v>0</v>
      </c>
      <c r="CG11" s="201">
        <f>(Schedule!CF68*'Assumptions&amp;Data'!CF60)/10^$D$5</f>
        <v>0</v>
      </c>
      <c r="CH11" s="201">
        <f>(Schedule!CG68*'Assumptions&amp;Data'!CG60)/10^$D$5</f>
        <v>0</v>
      </c>
      <c r="CI11" s="201">
        <f>(Schedule!CH68*'Assumptions&amp;Data'!CH60)/10^$D$5</f>
        <v>0</v>
      </c>
      <c r="CJ11" s="201">
        <f>(Schedule!CI68*'Assumptions&amp;Data'!CI60)/10^$D$5</f>
        <v>0</v>
      </c>
      <c r="CK11" s="201">
        <f>(Schedule!CJ68*'Assumptions&amp;Data'!CJ60)/10^$D$5</f>
        <v>0</v>
      </c>
      <c r="CL11" s="201">
        <f>(Schedule!CK68*'Assumptions&amp;Data'!CK60)/10^$D$5</f>
        <v>0</v>
      </c>
      <c r="CM11" s="201">
        <f>(Schedule!CL68*'Assumptions&amp;Data'!CL60)/10^$D$5</f>
        <v>0</v>
      </c>
      <c r="CN11" s="201">
        <f>(Schedule!CM68*'Assumptions&amp;Data'!CM60)/10^$D$5</f>
        <v>0</v>
      </c>
      <c r="CO11" s="201">
        <f>(Schedule!CN68*'Assumptions&amp;Data'!CN60)/10^$D$5</f>
        <v>0</v>
      </c>
      <c r="CP11" s="201">
        <f>(Schedule!CO68*'Assumptions&amp;Data'!CO60)/10^$D$5</f>
        <v>0</v>
      </c>
      <c r="CQ11" s="201">
        <f>(Schedule!CP68*'Assumptions&amp;Data'!CP60)/10^$D$5</f>
        <v>0</v>
      </c>
      <c r="CR11" s="201">
        <f>(Schedule!CQ68*'Assumptions&amp;Data'!CQ60)/10^$D$5</f>
        <v>0</v>
      </c>
      <c r="CS11" s="201">
        <f>(Schedule!CR68*'Assumptions&amp;Data'!CR60)/10^$D$5</f>
        <v>0</v>
      </c>
      <c r="CT11" s="201">
        <f>(Schedule!CS68*'Assumptions&amp;Data'!CS60)/10^$D$5</f>
        <v>0</v>
      </c>
      <c r="CU11" s="201">
        <f>(Schedule!CT68*'Assumptions&amp;Data'!CT60)/10^$D$5</f>
        <v>0</v>
      </c>
      <c r="CV11" s="201">
        <f>(Schedule!CU68*'Assumptions&amp;Data'!CU60)/10^$D$5</f>
        <v>0</v>
      </c>
      <c r="CW11" s="201">
        <f>(Schedule!CV68*'Assumptions&amp;Data'!CV60)/10^$D$5</f>
        <v>0</v>
      </c>
      <c r="CX11" s="201">
        <f>(Schedule!CW68*'Assumptions&amp;Data'!CW60)/10^$D$5</f>
        <v>0</v>
      </c>
      <c r="CY11" s="201">
        <f>(Schedule!CX68*'Assumptions&amp;Data'!CX60)/10^$D$5</f>
        <v>0</v>
      </c>
      <c r="CZ11" s="201">
        <f>(Schedule!CY68*'Assumptions&amp;Data'!CY60)/10^$D$5</f>
        <v>0</v>
      </c>
      <c r="DA11" s="201">
        <f>(Schedule!CZ68*'Assumptions&amp;Data'!CZ60)/10^$D$5</f>
        <v>0</v>
      </c>
      <c r="DB11" s="201">
        <f>(Schedule!DA68*'Assumptions&amp;Data'!DA60)/10^$D$5</f>
        <v>0</v>
      </c>
      <c r="DC11" s="201">
        <f>(Schedule!DB68*'Assumptions&amp;Data'!DB60)/10^$D$5</f>
        <v>0</v>
      </c>
      <c r="DD11" s="201">
        <f>(Schedule!DC68*'Assumptions&amp;Data'!DC60)/10^$D$5</f>
        <v>0</v>
      </c>
      <c r="DE11" s="201">
        <f>(Schedule!DD68*'Assumptions&amp;Data'!DD60)/10^$D$5</f>
        <v>0</v>
      </c>
      <c r="DF11" s="201">
        <f>(Schedule!DE68*'Assumptions&amp;Data'!DE60)/10^$D$5</f>
        <v>0</v>
      </c>
      <c r="DG11" s="201">
        <f>(Schedule!DF68*'Assumptions&amp;Data'!DF60)/10^$D$5</f>
        <v>0</v>
      </c>
      <c r="DH11" s="201">
        <f>(Schedule!DG68*'Assumptions&amp;Data'!DG60)/10^$D$5</f>
        <v>0</v>
      </c>
      <c r="DI11" s="201">
        <f>(Schedule!DH68*'Assumptions&amp;Data'!DH60)/10^$D$5</f>
        <v>0</v>
      </c>
      <c r="DJ11" s="201">
        <f>(Schedule!DI68*'Assumptions&amp;Data'!DI60)/10^$D$5</f>
        <v>0</v>
      </c>
      <c r="DK11" s="201">
        <f>(Schedule!DJ68*'Assumptions&amp;Data'!DJ60)/10^$D$5</f>
        <v>0</v>
      </c>
      <c r="DL11" s="201">
        <f>(Schedule!DK68*'Assumptions&amp;Data'!DK60)/10^$D$5</f>
        <v>0</v>
      </c>
      <c r="DM11" s="201">
        <f>(Schedule!DL68*'Assumptions&amp;Data'!DL60)/10^$D$5</f>
        <v>0</v>
      </c>
      <c r="DN11" s="201">
        <f>(Schedule!DM68*'Assumptions&amp;Data'!DM60)/10^$D$5</f>
        <v>0</v>
      </c>
      <c r="DO11" s="201">
        <f>(Schedule!DN68*'Assumptions&amp;Data'!DN60)/10^$D$5</f>
        <v>0</v>
      </c>
      <c r="DP11" s="201">
        <f>(Schedule!DO68*'Assumptions&amp;Data'!DO60)/10^$D$5</f>
        <v>0</v>
      </c>
      <c r="DQ11" s="201">
        <f>(Schedule!DP68*'Assumptions&amp;Data'!DP60)/10^$D$5</f>
        <v>0</v>
      </c>
      <c r="DR11" s="201">
        <f>(Schedule!DQ68*'Assumptions&amp;Data'!DQ60)/10^$D$5</f>
        <v>0</v>
      </c>
      <c r="DS11" s="201">
        <f>(Schedule!DR68*'Assumptions&amp;Data'!DR60)/10^$D$5</f>
        <v>0</v>
      </c>
      <c r="DT11" s="201">
        <f>(Schedule!DS68*'Assumptions&amp;Data'!DS60)/10^$D$5</f>
        <v>0</v>
      </c>
      <c r="DU11" s="201">
        <f>(Schedule!DT68*'Assumptions&amp;Data'!DT60)/10^$D$5</f>
        <v>0</v>
      </c>
      <c r="DV11" s="201">
        <f>(Schedule!DU68*'Assumptions&amp;Data'!DU60)/10^$D$5</f>
        <v>0</v>
      </c>
      <c r="DW11" s="201">
        <f>(Schedule!DV68*'Assumptions&amp;Data'!DV60)/10^$D$5</f>
        <v>0</v>
      </c>
      <c r="DX11" s="201">
        <f>(Schedule!DW68*'Assumptions&amp;Data'!DW60)/10^$D$5</f>
        <v>0</v>
      </c>
      <c r="DY11" s="201">
        <f>(Schedule!DX68*'Assumptions&amp;Data'!DX60)/10^$D$5</f>
        <v>0</v>
      </c>
      <c r="DZ11" s="201">
        <f>(Schedule!DY68*'Assumptions&amp;Data'!DY60)/10^$D$5</f>
        <v>0</v>
      </c>
      <c r="EA11" s="201">
        <f>(Schedule!DZ68*'Assumptions&amp;Data'!DZ60)/10^$D$5</f>
        <v>0</v>
      </c>
      <c r="EB11" s="201">
        <f>(Schedule!EA68*'Assumptions&amp;Data'!EA60)/10^$D$5</f>
        <v>0</v>
      </c>
      <c r="EC11" s="201">
        <f>(Schedule!EB68*'Assumptions&amp;Data'!EB60)/10^$D$5</f>
        <v>0</v>
      </c>
      <c r="ED11" s="201">
        <f>(Schedule!EC68*'Assumptions&amp;Data'!EC60)/10^$D$5</f>
        <v>0</v>
      </c>
      <c r="EE11" s="201">
        <f>(Schedule!ED68*'Assumptions&amp;Data'!ED60)/10^$D$5</f>
        <v>0</v>
      </c>
      <c r="EF11" s="201">
        <f>(Schedule!EE68*'Assumptions&amp;Data'!EE60)/10^$D$5</f>
        <v>0</v>
      </c>
      <c r="EG11" s="201">
        <f>(Schedule!EF68*'Assumptions&amp;Data'!EF60)/10^$D$5</f>
        <v>0</v>
      </c>
      <c r="EH11" s="201">
        <f>(Schedule!EG68*'Assumptions&amp;Data'!EG60)/10^$D$5</f>
        <v>0</v>
      </c>
      <c r="EI11" s="201">
        <f>(Schedule!EH68*'Assumptions&amp;Data'!EH60)/10^$D$5</f>
        <v>0</v>
      </c>
      <c r="EJ11" s="201">
        <f>(Schedule!EI68*'Assumptions&amp;Data'!EI60)/10^$D$5</f>
        <v>0</v>
      </c>
      <c r="EK11" s="201">
        <f>(Schedule!EJ68*'Assumptions&amp;Data'!EJ60)/10^$D$5</f>
        <v>0</v>
      </c>
      <c r="EL11" s="201">
        <f>(Schedule!EK68*'Assumptions&amp;Data'!EK60)/10^$D$5</f>
        <v>0</v>
      </c>
      <c r="EM11" s="201">
        <f>(Schedule!EL68*'Assumptions&amp;Data'!EL60)/10^$D$5</f>
        <v>0</v>
      </c>
      <c r="EN11" s="201">
        <f>(Schedule!EM68*'Assumptions&amp;Data'!EM60)/10^$D$5</f>
        <v>0</v>
      </c>
      <c r="EO11" s="201">
        <f>(Schedule!EN68*'Assumptions&amp;Data'!EN60)/10^$D$5</f>
        <v>0</v>
      </c>
      <c r="EP11" s="201">
        <f>(Schedule!EO68*'Assumptions&amp;Data'!EO60)/10^$D$5</f>
        <v>0</v>
      </c>
      <c r="EQ11" s="201">
        <f>(Schedule!EP68*'Assumptions&amp;Data'!EP60)/10^$D$5</f>
        <v>0</v>
      </c>
      <c r="ER11" s="201">
        <f>(Schedule!EQ68*'Assumptions&amp;Data'!EQ60)/10^$D$5</f>
        <v>0</v>
      </c>
      <c r="ES11" s="201">
        <f>(Schedule!ER68*'Assumptions&amp;Data'!ER60)/10^$D$5</f>
        <v>0</v>
      </c>
      <c r="ET11" s="201">
        <f>(Schedule!ES68*'Assumptions&amp;Data'!ES60)/10^$D$5</f>
        <v>0</v>
      </c>
      <c r="EU11" s="201">
        <f>(Schedule!ET68*'Assumptions&amp;Data'!ET60)/10^$D$5</f>
        <v>0</v>
      </c>
      <c r="EV11" s="201">
        <f>(Schedule!EU68*'Assumptions&amp;Data'!EU60)/10^$D$5</f>
        <v>0</v>
      </c>
      <c r="EW11" s="201">
        <f>(Schedule!EV68*'Assumptions&amp;Data'!EV60)/10^$D$5</f>
        <v>0</v>
      </c>
      <c r="EX11" s="201">
        <f>(Schedule!EW68*'Assumptions&amp;Data'!EW60)/10^$D$5</f>
        <v>0</v>
      </c>
      <c r="EY11" s="201">
        <f>(Schedule!EX68*'Assumptions&amp;Data'!EX60)/10^$D$5</f>
        <v>0</v>
      </c>
      <c r="EZ11" s="201">
        <f>(Schedule!EY68*'Assumptions&amp;Data'!EY60)/10^$D$5</f>
        <v>0</v>
      </c>
      <c r="FA11" s="201">
        <f>(Schedule!EZ68*'Assumptions&amp;Data'!EZ60)/10^$D$5</f>
        <v>0</v>
      </c>
      <c r="FB11" s="201">
        <f>(Schedule!FA68*'Assumptions&amp;Data'!FA60)/10^$D$5</f>
        <v>0</v>
      </c>
      <c r="FC11" s="201">
        <f>(Schedule!FB68*'Assumptions&amp;Data'!FB60)/10^$D$5</f>
        <v>0</v>
      </c>
      <c r="FD11" s="201">
        <f>(Schedule!FC68*'Assumptions&amp;Data'!FC60)/10^$D$5</f>
        <v>0</v>
      </c>
      <c r="FE11" s="201">
        <f>(Schedule!FD68*'Assumptions&amp;Data'!FD60)/10^$D$5</f>
        <v>0</v>
      </c>
      <c r="FF11" s="201">
        <f>(Schedule!FE68*'Assumptions&amp;Data'!FE60)/10^$D$5</f>
        <v>0</v>
      </c>
      <c r="FG11" s="201">
        <f>(Schedule!FF68*'Assumptions&amp;Data'!FF60)/10^$D$5</f>
        <v>0</v>
      </c>
      <c r="FH11" s="201">
        <f>(Schedule!FG68*'Assumptions&amp;Data'!FG60)/10^$D$5</f>
        <v>0</v>
      </c>
      <c r="FI11" s="201">
        <f>(Schedule!FH68*'Assumptions&amp;Data'!FH60)/10^$D$5</f>
        <v>0</v>
      </c>
      <c r="FJ11" s="201">
        <f>(Schedule!FI68*'Assumptions&amp;Data'!FI60)/10^$D$5</f>
        <v>0</v>
      </c>
      <c r="FK11" s="201">
        <f>(Schedule!FJ68*'Assumptions&amp;Data'!FJ60)/10^$D$5</f>
        <v>0</v>
      </c>
      <c r="FL11" s="201">
        <f>(Schedule!FK68*'Assumptions&amp;Data'!FK60)/10^$D$5</f>
        <v>0</v>
      </c>
      <c r="FM11" s="201">
        <f>(Schedule!FL68*'Assumptions&amp;Data'!FL60)/10^$D$5</f>
        <v>0</v>
      </c>
      <c r="FN11" s="201">
        <f>(Schedule!FM68*'Assumptions&amp;Data'!FM60)/10^$D$5</f>
        <v>0</v>
      </c>
      <c r="FO11" s="201">
        <f>(Schedule!FN68*'Assumptions&amp;Data'!FN60)/10^$D$5</f>
        <v>0</v>
      </c>
    </row>
    <row r="12" spans="2:212" ht="12" customHeight="1" x14ac:dyDescent="0.3">
      <c r="B12" s="201" t="s">
        <v>244</v>
      </c>
      <c r="D12" s="210">
        <f>SUM(G12:FO12)</f>
        <v>0</v>
      </c>
      <c r="G12" s="201">
        <f>(Schedule!F69*'Assumptions&amp;Data'!F60)/10^$D$5</f>
        <v>0</v>
      </c>
      <c r="H12" s="201">
        <f>(Schedule!G69*'Assumptions&amp;Data'!G60)/10^$D$5</f>
        <v>0</v>
      </c>
      <c r="I12" s="201">
        <f>(Schedule!H69*'Assumptions&amp;Data'!H60)/10^$D$5</f>
        <v>0</v>
      </c>
      <c r="J12" s="201">
        <f>(Schedule!I69*'Assumptions&amp;Data'!I60)/10^$D$5</f>
        <v>0</v>
      </c>
      <c r="K12" s="201">
        <f>(Schedule!J69*'Assumptions&amp;Data'!J60)/10^$D$5</f>
        <v>0</v>
      </c>
      <c r="L12" s="201">
        <f>(Schedule!K69*'Assumptions&amp;Data'!K60)/10^$D$5</f>
        <v>0</v>
      </c>
      <c r="M12" s="201">
        <f>(Schedule!L69*'Assumptions&amp;Data'!L60)/10^$D$5</f>
        <v>0</v>
      </c>
      <c r="N12" s="201">
        <f>(Schedule!M69*'Assumptions&amp;Data'!M60)/10^$D$5</f>
        <v>0</v>
      </c>
      <c r="O12" s="201">
        <f>(Schedule!N69*'Assumptions&amp;Data'!N60)/10^$D$5</f>
        <v>0</v>
      </c>
      <c r="P12" s="201">
        <f>(Schedule!O69*'Assumptions&amp;Data'!O60)/10^$D$5</f>
        <v>0</v>
      </c>
      <c r="Q12" s="201">
        <f>(Schedule!P69*'Assumptions&amp;Data'!P60)/10^$D$5</f>
        <v>0</v>
      </c>
      <c r="R12" s="201">
        <f>(Schedule!Q69*'Assumptions&amp;Data'!Q60)/10^$D$5</f>
        <v>0</v>
      </c>
      <c r="S12" s="201">
        <f>(Schedule!R69*'Assumptions&amp;Data'!R60)/10^$D$5</f>
        <v>0</v>
      </c>
      <c r="T12" s="201">
        <f>(Schedule!S69*'Assumptions&amp;Data'!S60)/10^$D$5</f>
        <v>0</v>
      </c>
      <c r="U12" s="201">
        <f>(Schedule!T69*'Assumptions&amp;Data'!T60)/10^$D$5</f>
        <v>0</v>
      </c>
      <c r="V12" s="201">
        <f>(Schedule!U69*'Assumptions&amp;Data'!U60)/10^$D$5</f>
        <v>0</v>
      </c>
      <c r="W12" s="201">
        <f>(Schedule!V69*'Assumptions&amp;Data'!V60)/10^$D$5</f>
        <v>0</v>
      </c>
      <c r="X12" s="201">
        <f>(Schedule!W69*'Assumptions&amp;Data'!W60)/10^$D$5</f>
        <v>0</v>
      </c>
      <c r="Y12" s="201">
        <f>(Schedule!X69*'Assumptions&amp;Data'!X60)/10^$D$5</f>
        <v>0</v>
      </c>
      <c r="Z12" s="201">
        <f>(Schedule!Y69*'Assumptions&amp;Data'!Y60)/10^$D$5</f>
        <v>0</v>
      </c>
      <c r="AA12" s="201">
        <f>(Schedule!Z69*'Assumptions&amp;Data'!Z60)/10^$D$5</f>
        <v>0</v>
      </c>
      <c r="AB12" s="201">
        <f>(Schedule!AA69*'Assumptions&amp;Data'!AA60)/10^$D$5</f>
        <v>0</v>
      </c>
      <c r="AC12" s="201">
        <f>(Schedule!AB69*'Assumptions&amp;Data'!AB60)/10^$D$5</f>
        <v>0</v>
      </c>
      <c r="AD12" s="201">
        <f>(Schedule!AC69*'Assumptions&amp;Data'!AC60)/10^$D$5</f>
        <v>0</v>
      </c>
      <c r="AE12" s="201">
        <f>(Schedule!AD69*'Assumptions&amp;Data'!AD60)/10^$D$5</f>
        <v>0</v>
      </c>
      <c r="AF12" s="201">
        <f>(Schedule!AE69*'Assumptions&amp;Data'!AE60)/10^$D$5</f>
        <v>0</v>
      </c>
      <c r="AG12" s="201">
        <f>(Schedule!AF69*'Assumptions&amp;Data'!AF60)/10^$D$5</f>
        <v>0</v>
      </c>
      <c r="AH12" s="201">
        <f>(Schedule!AG69*'Assumptions&amp;Data'!AG60)/10^$D$5</f>
        <v>0</v>
      </c>
      <c r="AI12" s="201">
        <f>(Schedule!AH69*'Assumptions&amp;Data'!AH60)/10^$D$5</f>
        <v>0</v>
      </c>
      <c r="AJ12" s="201">
        <f>(Schedule!AI69*'Assumptions&amp;Data'!AI60)/10^$D$5</f>
        <v>0</v>
      </c>
      <c r="AK12" s="201">
        <f>(Schedule!AJ69*'Assumptions&amp;Data'!AJ60)/10^$D$5</f>
        <v>0</v>
      </c>
      <c r="AL12" s="201">
        <f>(Schedule!AK69*'Assumptions&amp;Data'!AK60)/10^$D$5</f>
        <v>0</v>
      </c>
      <c r="AM12" s="201">
        <f>(Schedule!AL69*'Assumptions&amp;Data'!AL60)/10^$D$5</f>
        <v>0</v>
      </c>
      <c r="AN12" s="201">
        <f>(Schedule!AM69*'Assumptions&amp;Data'!AM60)/10^$D$5</f>
        <v>0</v>
      </c>
      <c r="AO12" s="201">
        <f>(Schedule!AN69*'Assumptions&amp;Data'!AN60)/10^$D$5</f>
        <v>0</v>
      </c>
      <c r="AP12" s="201">
        <f>(Schedule!AO69*'Assumptions&amp;Data'!AO60)/10^$D$5</f>
        <v>0</v>
      </c>
      <c r="AQ12" s="201">
        <f>(Schedule!AP69*'Assumptions&amp;Data'!AP60)/10^$D$5</f>
        <v>0</v>
      </c>
      <c r="AR12" s="201">
        <f>(Schedule!AQ69*'Assumptions&amp;Data'!AQ60)/10^$D$5</f>
        <v>0</v>
      </c>
      <c r="AS12" s="201">
        <f>(Schedule!AR69*'Assumptions&amp;Data'!AR60)/10^$D$5</f>
        <v>0</v>
      </c>
      <c r="AT12" s="201">
        <f>(Schedule!AS69*'Assumptions&amp;Data'!AS60)/10^$D$5</f>
        <v>0</v>
      </c>
      <c r="AU12" s="201">
        <f>(Schedule!AT69*'Assumptions&amp;Data'!AT60)/10^$D$5</f>
        <v>0</v>
      </c>
      <c r="AV12" s="201">
        <f>(Schedule!AU69*'Assumptions&amp;Data'!AU60)/10^$D$5</f>
        <v>0</v>
      </c>
      <c r="AW12" s="201">
        <f>(Schedule!AV69*'Assumptions&amp;Data'!AV60)/10^$D$5</f>
        <v>0</v>
      </c>
      <c r="AX12" s="201">
        <f>(Schedule!AW69*'Assumptions&amp;Data'!AW60)/10^$D$5</f>
        <v>0</v>
      </c>
      <c r="AY12" s="201">
        <f>(Schedule!AX69*'Assumptions&amp;Data'!AX60)/10^$D$5</f>
        <v>0</v>
      </c>
      <c r="AZ12" s="201">
        <f>(Schedule!AY69*'Assumptions&amp;Data'!AY60)/10^$D$5</f>
        <v>0</v>
      </c>
      <c r="BA12" s="201">
        <f>(Schedule!AZ69*'Assumptions&amp;Data'!AZ60)/10^$D$5</f>
        <v>0</v>
      </c>
      <c r="BB12" s="201">
        <f>(Schedule!BA69*'Assumptions&amp;Data'!BA60)/10^$D$5</f>
        <v>0</v>
      </c>
      <c r="BC12" s="201">
        <f>(Schedule!BB69*'Assumptions&amp;Data'!BB60)/10^$D$5</f>
        <v>0</v>
      </c>
      <c r="BD12" s="201">
        <f>(Schedule!BC69*'Assumptions&amp;Data'!BC60)/10^$D$5</f>
        <v>0</v>
      </c>
      <c r="BE12" s="201">
        <f>(Schedule!BD69*'Assumptions&amp;Data'!BD60)/10^$D$5</f>
        <v>0</v>
      </c>
      <c r="BF12" s="201">
        <f>(Schedule!BE69*'Assumptions&amp;Data'!BE60)/10^$D$5</f>
        <v>0</v>
      </c>
      <c r="BG12" s="201">
        <f>(Schedule!BF69*'Assumptions&amp;Data'!BF60)/10^$D$5</f>
        <v>0</v>
      </c>
      <c r="BH12" s="201">
        <f>(Schedule!BG69*'Assumptions&amp;Data'!BG60)/10^$D$5</f>
        <v>0</v>
      </c>
      <c r="BI12" s="201">
        <f>(Schedule!BH69*'Assumptions&amp;Data'!BH60)/10^$D$5</f>
        <v>0</v>
      </c>
      <c r="BJ12" s="201">
        <f>(Schedule!BI69*'Assumptions&amp;Data'!BI60)/10^$D$5</f>
        <v>0</v>
      </c>
      <c r="BK12" s="201">
        <f>(Schedule!BJ69*'Assumptions&amp;Data'!BJ60)/10^$D$5</f>
        <v>0</v>
      </c>
      <c r="BL12" s="201">
        <f>(Schedule!BK69*'Assumptions&amp;Data'!BK60)/10^$D$5</f>
        <v>0</v>
      </c>
      <c r="BM12" s="201">
        <f>(Schedule!BL69*'Assumptions&amp;Data'!BL60)/10^$D$5</f>
        <v>0</v>
      </c>
      <c r="BN12" s="201">
        <f>(Schedule!BM69*'Assumptions&amp;Data'!BM60)/10^$D$5</f>
        <v>0</v>
      </c>
      <c r="BO12" s="201">
        <f>(Schedule!BN69*'Assumptions&amp;Data'!BN60)/10^$D$5</f>
        <v>0</v>
      </c>
      <c r="BP12" s="201">
        <f>(Schedule!BO69*'Assumptions&amp;Data'!BO60)/10^$D$5</f>
        <v>0</v>
      </c>
      <c r="BQ12" s="201">
        <f>(Schedule!BP69*'Assumptions&amp;Data'!BP60)/10^$D$5</f>
        <v>0</v>
      </c>
      <c r="BR12" s="201">
        <f>(Schedule!BQ69*'Assumptions&amp;Data'!BQ60)/10^$D$5</f>
        <v>0</v>
      </c>
      <c r="BS12" s="201">
        <f>(Schedule!BR69*'Assumptions&amp;Data'!BR60)/10^$D$5</f>
        <v>0</v>
      </c>
      <c r="BT12" s="201">
        <f>(Schedule!BS69*'Assumptions&amp;Data'!BS60)/10^$D$5</f>
        <v>0</v>
      </c>
      <c r="BU12" s="201">
        <f>(Schedule!BT69*'Assumptions&amp;Data'!BT60)/10^$D$5</f>
        <v>0</v>
      </c>
      <c r="BV12" s="201">
        <f>(Schedule!BU69*'Assumptions&amp;Data'!BU60)/10^$D$5</f>
        <v>0</v>
      </c>
      <c r="BW12" s="201">
        <f>(Schedule!BV69*'Assumptions&amp;Data'!BV60)/10^$D$5</f>
        <v>0</v>
      </c>
      <c r="BX12" s="201">
        <f>(Schedule!BW69*'Assumptions&amp;Data'!BW60)/10^$D$5</f>
        <v>0</v>
      </c>
      <c r="BY12" s="201">
        <f>(Schedule!BX69*'Assumptions&amp;Data'!BX60)/10^$D$5</f>
        <v>0</v>
      </c>
      <c r="BZ12" s="201">
        <f>(Schedule!BY69*'Assumptions&amp;Data'!BY60)/10^$D$5</f>
        <v>0</v>
      </c>
      <c r="CA12" s="201">
        <f>(Schedule!BZ69*'Assumptions&amp;Data'!BZ60)/10^$D$5</f>
        <v>0</v>
      </c>
      <c r="CB12" s="201">
        <f>(Schedule!CA69*'Assumptions&amp;Data'!CA60)/10^$D$5</f>
        <v>0</v>
      </c>
      <c r="CC12" s="201">
        <f>(Schedule!CB69*'Assumptions&amp;Data'!CB60)/10^$D$5</f>
        <v>0</v>
      </c>
      <c r="CD12" s="201">
        <f>(Schedule!CC69*'Assumptions&amp;Data'!CC60)/10^$D$5</f>
        <v>0</v>
      </c>
      <c r="CE12" s="201">
        <f>(Schedule!CD69*'Assumptions&amp;Data'!CD60)/10^$D$5</f>
        <v>0</v>
      </c>
      <c r="CF12" s="201">
        <f>(Schedule!CE69*'Assumptions&amp;Data'!CE60)/10^$D$5</f>
        <v>0</v>
      </c>
      <c r="CG12" s="201">
        <f>(Schedule!CF69*'Assumptions&amp;Data'!CF60)/10^$D$5</f>
        <v>0</v>
      </c>
      <c r="CH12" s="201">
        <f>(Schedule!CG69*'Assumptions&amp;Data'!CG60)/10^$D$5</f>
        <v>0</v>
      </c>
      <c r="CI12" s="201">
        <f>(Schedule!CH69*'Assumptions&amp;Data'!CH60)/10^$D$5</f>
        <v>0</v>
      </c>
      <c r="CJ12" s="201">
        <f>(Schedule!CI69*'Assumptions&amp;Data'!CI60)/10^$D$5</f>
        <v>0</v>
      </c>
      <c r="CK12" s="201">
        <f>(Schedule!CJ69*'Assumptions&amp;Data'!CJ60)/10^$D$5</f>
        <v>0</v>
      </c>
      <c r="CL12" s="201">
        <f>(Schedule!CK69*'Assumptions&amp;Data'!CK60)/10^$D$5</f>
        <v>0</v>
      </c>
      <c r="CM12" s="201">
        <f>(Schedule!CL69*'Assumptions&amp;Data'!CL60)/10^$D$5</f>
        <v>0</v>
      </c>
      <c r="CN12" s="201">
        <f>(Schedule!CM69*'Assumptions&amp;Data'!CM60)/10^$D$5</f>
        <v>0</v>
      </c>
      <c r="CO12" s="201">
        <f>(Schedule!CN69*'Assumptions&amp;Data'!CN60)/10^$D$5</f>
        <v>0</v>
      </c>
      <c r="CP12" s="201">
        <f>(Schedule!CO69*'Assumptions&amp;Data'!CO60)/10^$D$5</f>
        <v>0</v>
      </c>
      <c r="CQ12" s="201">
        <f>(Schedule!CP69*'Assumptions&amp;Data'!CP60)/10^$D$5</f>
        <v>0</v>
      </c>
      <c r="CR12" s="201">
        <f>(Schedule!CQ69*'Assumptions&amp;Data'!CQ60)/10^$D$5</f>
        <v>0</v>
      </c>
      <c r="CS12" s="201">
        <f>(Schedule!CR69*'Assumptions&amp;Data'!CR60)/10^$D$5</f>
        <v>0</v>
      </c>
      <c r="CT12" s="201">
        <f>(Schedule!CS69*'Assumptions&amp;Data'!CS60)/10^$D$5</f>
        <v>0</v>
      </c>
      <c r="CU12" s="201">
        <f>(Schedule!CT69*'Assumptions&amp;Data'!CT60)/10^$D$5</f>
        <v>0</v>
      </c>
      <c r="CV12" s="201">
        <f>(Schedule!CU69*'Assumptions&amp;Data'!CU60)/10^$D$5</f>
        <v>0</v>
      </c>
      <c r="CW12" s="201">
        <f>(Schedule!CV69*'Assumptions&amp;Data'!CV60)/10^$D$5</f>
        <v>0</v>
      </c>
      <c r="CX12" s="201">
        <f>(Schedule!CW69*'Assumptions&amp;Data'!CW60)/10^$D$5</f>
        <v>0</v>
      </c>
      <c r="CY12" s="201">
        <f>(Schedule!CX69*'Assumptions&amp;Data'!CX60)/10^$D$5</f>
        <v>0</v>
      </c>
      <c r="CZ12" s="201">
        <f>(Schedule!CY69*'Assumptions&amp;Data'!CY60)/10^$D$5</f>
        <v>0</v>
      </c>
      <c r="DA12" s="201">
        <f>(Schedule!CZ69*'Assumptions&amp;Data'!CZ60)/10^$D$5</f>
        <v>0</v>
      </c>
      <c r="DB12" s="201">
        <f>(Schedule!DA69*'Assumptions&amp;Data'!DA60)/10^$D$5</f>
        <v>0</v>
      </c>
      <c r="DC12" s="201">
        <f>(Schedule!DB69*'Assumptions&amp;Data'!DB60)/10^$D$5</f>
        <v>0</v>
      </c>
      <c r="DD12" s="201">
        <f>(Schedule!DC69*'Assumptions&amp;Data'!DC60)/10^$D$5</f>
        <v>0</v>
      </c>
      <c r="DE12" s="201">
        <f>(Schedule!DD69*'Assumptions&amp;Data'!DD60)/10^$D$5</f>
        <v>0</v>
      </c>
      <c r="DF12" s="201">
        <f>(Schedule!DE69*'Assumptions&amp;Data'!DE60)/10^$D$5</f>
        <v>0</v>
      </c>
      <c r="DG12" s="201">
        <f>(Schedule!DF69*'Assumptions&amp;Data'!DF60)/10^$D$5</f>
        <v>0</v>
      </c>
      <c r="DH12" s="201">
        <f>(Schedule!DG69*'Assumptions&amp;Data'!DG60)/10^$D$5</f>
        <v>0</v>
      </c>
      <c r="DI12" s="201">
        <f>(Schedule!DH69*'Assumptions&amp;Data'!DH60)/10^$D$5</f>
        <v>0</v>
      </c>
      <c r="DJ12" s="201">
        <f>(Schedule!DI69*'Assumptions&amp;Data'!DI60)/10^$D$5</f>
        <v>0</v>
      </c>
      <c r="DK12" s="201">
        <f>(Schedule!DJ69*'Assumptions&amp;Data'!DJ60)/10^$D$5</f>
        <v>0</v>
      </c>
      <c r="DL12" s="201">
        <f>(Schedule!DK69*'Assumptions&amp;Data'!DK60)/10^$D$5</f>
        <v>0</v>
      </c>
      <c r="DM12" s="201">
        <f>(Schedule!DL69*'Assumptions&amp;Data'!DL60)/10^$D$5</f>
        <v>0</v>
      </c>
      <c r="DN12" s="201">
        <f>(Schedule!DM69*'Assumptions&amp;Data'!DM60)/10^$D$5</f>
        <v>0</v>
      </c>
      <c r="DO12" s="201">
        <f>(Schedule!DN69*'Assumptions&amp;Data'!DN60)/10^$D$5</f>
        <v>0</v>
      </c>
      <c r="DP12" s="201">
        <f>(Schedule!DO69*'Assumptions&amp;Data'!DO60)/10^$D$5</f>
        <v>0</v>
      </c>
      <c r="DQ12" s="201">
        <f>(Schedule!DP69*'Assumptions&amp;Data'!DP60)/10^$D$5</f>
        <v>0</v>
      </c>
      <c r="DR12" s="201">
        <f>(Schedule!DQ69*'Assumptions&amp;Data'!DQ60)/10^$D$5</f>
        <v>0</v>
      </c>
      <c r="DS12" s="201">
        <f>(Schedule!DR69*'Assumptions&amp;Data'!DR60)/10^$D$5</f>
        <v>0</v>
      </c>
      <c r="DT12" s="201">
        <f>(Schedule!DS69*'Assumptions&amp;Data'!DS60)/10^$D$5</f>
        <v>0</v>
      </c>
      <c r="DU12" s="201">
        <f>(Schedule!DT69*'Assumptions&amp;Data'!DT60)/10^$D$5</f>
        <v>0</v>
      </c>
      <c r="DV12" s="201">
        <f>(Schedule!DU69*'Assumptions&amp;Data'!DU60)/10^$D$5</f>
        <v>0</v>
      </c>
      <c r="DW12" s="201">
        <f>(Schedule!DV69*'Assumptions&amp;Data'!DV60)/10^$D$5</f>
        <v>0</v>
      </c>
      <c r="DX12" s="201">
        <f>(Schedule!DW69*'Assumptions&amp;Data'!DW60)/10^$D$5</f>
        <v>0</v>
      </c>
      <c r="DY12" s="201">
        <f>(Schedule!DX69*'Assumptions&amp;Data'!DX60)/10^$D$5</f>
        <v>0</v>
      </c>
      <c r="DZ12" s="201">
        <f>(Schedule!DY69*'Assumptions&amp;Data'!DY60)/10^$D$5</f>
        <v>0</v>
      </c>
      <c r="EA12" s="201">
        <f>(Schedule!DZ69*'Assumptions&amp;Data'!DZ60)/10^$D$5</f>
        <v>0</v>
      </c>
      <c r="EB12" s="201">
        <f>(Schedule!EA69*'Assumptions&amp;Data'!EA60)/10^$D$5</f>
        <v>0</v>
      </c>
      <c r="EC12" s="201">
        <f>(Schedule!EB69*'Assumptions&amp;Data'!EB60)/10^$D$5</f>
        <v>0</v>
      </c>
      <c r="ED12" s="201">
        <f>(Schedule!EC69*'Assumptions&amp;Data'!EC60)/10^$D$5</f>
        <v>0</v>
      </c>
      <c r="EE12" s="201">
        <f>(Schedule!ED69*'Assumptions&amp;Data'!ED60)/10^$D$5</f>
        <v>0</v>
      </c>
      <c r="EF12" s="201">
        <f>(Schedule!EE69*'Assumptions&amp;Data'!EE60)/10^$D$5</f>
        <v>0</v>
      </c>
      <c r="EG12" s="201">
        <f>(Schedule!EF69*'Assumptions&amp;Data'!EF60)/10^$D$5</f>
        <v>0</v>
      </c>
      <c r="EH12" s="201">
        <f>(Schedule!EG69*'Assumptions&amp;Data'!EG60)/10^$D$5</f>
        <v>0</v>
      </c>
      <c r="EI12" s="201">
        <f>(Schedule!EH69*'Assumptions&amp;Data'!EH60)/10^$D$5</f>
        <v>0</v>
      </c>
      <c r="EJ12" s="201">
        <f>(Schedule!EI69*'Assumptions&amp;Data'!EI60)/10^$D$5</f>
        <v>0</v>
      </c>
      <c r="EK12" s="201">
        <f>(Schedule!EJ69*'Assumptions&amp;Data'!EJ60)/10^$D$5</f>
        <v>0</v>
      </c>
      <c r="EL12" s="201">
        <f>(Schedule!EK69*'Assumptions&amp;Data'!EK60)/10^$D$5</f>
        <v>0</v>
      </c>
      <c r="EM12" s="201">
        <f>(Schedule!EL69*'Assumptions&amp;Data'!EL60)/10^$D$5</f>
        <v>0</v>
      </c>
      <c r="EN12" s="201">
        <f>(Schedule!EM69*'Assumptions&amp;Data'!EM60)/10^$D$5</f>
        <v>0</v>
      </c>
      <c r="EO12" s="201">
        <f>(Schedule!EN69*'Assumptions&amp;Data'!EN60)/10^$D$5</f>
        <v>0</v>
      </c>
      <c r="EP12" s="201">
        <f>(Schedule!EO69*'Assumptions&amp;Data'!EO60)/10^$D$5</f>
        <v>0</v>
      </c>
      <c r="EQ12" s="201">
        <f>(Schedule!EP69*'Assumptions&amp;Data'!EP60)/10^$D$5</f>
        <v>0</v>
      </c>
      <c r="ER12" s="201">
        <f>(Schedule!EQ69*'Assumptions&amp;Data'!EQ60)/10^$D$5</f>
        <v>0</v>
      </c>
      <c r="ES12" s="201">
        <f>(Schedule!ER69*'Assumptions&amp;Data'!ER60)/10^$D$5</f>
        <v>0</v>
      </c>
      <c r="ET12" s="201">
        <f>(Schedule!ES69*'Assumptions&amp;Data'!ES60)/10^$D$5</f>
        <v>0</v>
      </c>
      <c r="EU12" s="201">
        <f>(Schedule!ET69*'Assumptions&amp;Data'!ET60)/10^$D$5</f>
        <v>0</v>
      </c>
      <c r="EV12" s="201">
        <f>(Schedule!EU69*'Assumptions&amp;Data'!EU60)/10^$D$5</f>
        <v>0</v>
      </c>
      <c r="EW12" s="201">
        <f>(Schedule!EV69*'Assumptions&amp;Data'!EV60)/10^$D$5</f>
        <v>0</v>
      </c>
      <c r="EX12" s="201">
        <f>(Schedule!EW69*'Assumptions&amp;Data'!EW60)/10^$D$5</f>
        <v>0</v>
      </c>
      <c r="EY12" s="201">
        <f>(Schedule!EX69*'Assumptions&amp;Data'!EX60)/10^$D$5</f>
        <v>0</v>
      </c>
      <c r="EZ12" s="201">
        <f>(Schedule!EY69*'Assumptions&amp;Data'!EY60)/10^$D$5</f>
        <v>0</v>
      </c>
      <c r="FA12" s="201">
        <f>(Schedule!EZ69*'Assumptions&amp;Data'!EZ60)/10^$D$5</f>
        <v>0</v>
      </c>
      <c r="FB12" s="201">
        <f>(Schedule!FA69*'Assumptions&amp;Data'!FA60)/10^$D$5</f>
        <v>0</v>
      </c>
      <c r="FC12" s="201">
        <f>(Schedule!FB69*'Assumptions&amp;Data'!FB60)/10^$D$5</f>
        <v>0</v>
      </c>
      <c r="FD12" s="201">
        <f>(Schedule!FC69*'Assumptions&amp;Data'!FC60)/10^$D$5</f>
        <v>0</v>
      </c>
      <c r="FE12" s="201">
        <f>(Schedule!FD69*'Assumptions&amp;Data'!FD60)/10^$D$5</f>
        <v>0</v>
      </c>
      <c r="FF12" s="201">
        <f>(Schedule!FE69*'Assumptions&amp;Data'!FE60)/10^$D$5</f>
        <v>0</v>
      </c>
      <c r="FG12" s="201">
        <f>(Schedule!FF69*'Assumptions&amp;Data'!FF60)/10^$D$5</f>
        <v>0</v>
      </c>
      <c r="FH12" s="201">
        <f>(Schedule!FG69*'Assumptions&amp;Data'!FG60)/10^$D$5</f>
        <v>0</v>
      </c>
      <c r="FI12" s="201">
        <f>(Schedule!FH69*'Assumptions&amp;Data'!FH60)/10^$D$5</f>
        <v>0</v>
      </c>
      <c r="FJ12" s="201">
        <f>(Schedule!FI69*'Assumptions&amp;Data'!FI60)/10^$D$5</f>
        <v>0</v>
      </c>
      <c r="FK12" s="201">
        <f>(Schedule!FJ69*'Assumptions&amp;Data'!FJ60)/10^$D$5</f>
        <v>0</v>
      </c>
      <c r="FL12" s="201">
        <f>(Schedule!FK69*'Assumptions&amp;Data'!FK60)/10^$D$5</f>
        <v>0</v>
      </c>
      <c r="FM12" s="201">
        <f>(Schedule!FL69*'Assumptions&amp;Data'!FL60)/10^$D$5</f>
        <v>0</v>
      </c>
      <c r="FN12" s="201">
        <f>(Schedule!FM69*'Assumptions&amp;Data'!FM60)/10^$D$5</f>
        <v>0</v>
      </c>
      <c r="FO12" s="201">
        <f>(Schedule!FN69*'Assumptions&amp;Data'!FN60)/10^$D$5</f>
        <v>0</v>
      </c>
    </row>
    <row r="13" spans="2:212" ht="12" customHeight="1" x14ac:dyDescent="0.3">
      <c r="B13" s="201" t="s">
        <v>110</v>
      </c>
      <c r="D13" s="210">
        <f>SUM(G13:FO13)</f>
        <v>0</v>
      </c>
      <c r="G13" s="201">
        <f>(Schedule!F70*'Assumptions&amp;Data'!F60)/10^$D$5</f>
        <v>0</v>
      </c>
      <c r="H13" s="201">
        <f>(Schedule!G70*'Assumptions&amp;Data'!G60)/10^$D$5</f>
        <v>0</v>
      </c>
      <c r="I13" s="201">
        <f>(Schedule!H70*'Assumptions&amp;Data'!H60)/10^$D$5</f>
        <v>0</v>
      </c>
      <c r="J13" s="201">
        <f>(Schedule!I70*'Assumptions&amp;Data'!I60)/10^$D$5</f>
        <v>0</v>
      </c>
      <c r="K13" s="201">
        <f>(Schedule!J70*'Assumptions&amp;Data'!J60)/10^$D$5</f>
        <v>0</v>
      </c>
      <c r="L13" s="201">
        <f>(Schedule!K70*'Assumptions&amp;Data'!K60)/10^$D$5</f>
        <v>0</v>
      </c>
      <c r="M13" s="201">
        <f>(Schedule!L70*'Assumptions&amp;Data'!L60)/10^$D$5</f>
        <v>0</v>
      </c>
      <c r="N13" s="201">
        <f>(Schedule!M70*'Assumptions&amp;Data'!M60)/10^$D$5</f>
        <v>0</v>
      </c>
      <c r="O13" s="201">
        <f>(Schedule!N70*'Assumptions&amp;Data'!N60)/10^$D$5</f>
        <v>0</v>
      </c>
      <c r="P13" s="201">
        <f>(Schedule!O70*'Assumptions&amp;Data'!O60)/10^$D$5</f>
        <v>0</v>
      </c>
      <c r="Q13" s="201">
        <f>(Schedule!P70*'Assumptions&amp;Data'!P60)/10^$D$5</f>
        <v>0</v>
      </c>
      <c r="R13" s="201">
        <f>(Schedule!Q70*'Assumptions&amp;Data'!Q60)/10^$D$5</f>
        <v>0</v>
      </c>
      <c r="S13" s="201">
        <f>(Schedule!R70*'Assumptions&amp;Data'!R60)/10^$D$5</f>
        <v>0</v>
      </c>
      <c r="T13" s="201">
        <f>(Schedule!S70*'Assumptions&amp;Data'!S60)/10^$D$5</f>
        <v>0</v>
      </c>
      <c r="U13" s="201">
        <f>(Schedule!T70*'Assumptions&amp;Data'!T60)/10^$D$5</f>
        <v>0</v>
      </c>
      <c r="V13" s="201">
        <f>(Schedule!U70*'Assumptions&amp;Data'!U60)/10^$D$5</f>
        <v>0</v>
      </c>
      <c r="W13" s="201">
        <f>(Schedule!V70*'Assumptions&amp;Data'!V60)/10^$D$5</f>
        <v>0</v>
      </c>
      <c r="X13" s="201">
        <f>(Schedule!W70*'Assumptions&amp;Data'!W60)/10^$D$5</f>
        <v>0</v>
      </c>
      <c r="Y13" s="201">
        <f>(Schedule!X70*'Assumptions&amp;Data'!X60)/10^$D$5</f>
        <v>0</v>
      </c>
      <c r="Z13" s="201">
        <f>(Schedule!Y70*'Assumptions&amp;Data'!Y60)/10^$D$5</f>
        <v>0</v>
      </c>
      <c r="AA13" s="201">
        <f>(Schedule!Z70*'Assumptions&amp;Data'!Z60)/10^$D$5</f>
        <v>0</v>
      </c>
      <c r="AB13" s="201">
        <f>(Schedule!AA70*'Assumptions&amp;Data'!AA60)/10^$D$5</f>
        <v>0</v>
      </c>
      <c r="AC13" s="201">
        <f>(Schedule!AB70*'Assumptions&amp;Data'!AB60)/10^$D$5</f>
        <v>0</v>
      </c>
      <c r="AD13" s="201">
        <f>(Schedule!AC70*'Assumptions&amp;Data'!AC60)/10^$D$5</f>
        <v>0</v>
      </c>
      <c r="AE13" s="201">
        <f>(Schedule!AD70*'Assumptions&amp;Data'!AD60)/10^$D$5</f>
        <v>0</v>
      </c>
      <c r="AF13" s="201">
        <f>(Schedule!AE70*'Assumptions&amp;Data'!AE60)/10^$D$5</f>
        <v>0</v>
      </c>
      <c r="AG13" s="201">
        <f>(Schedule!AF70*'Assumptions&amp;Data'!AF60)/10^$D$5</f>
        <v>0</v>
      </c>
      <c r="AH13" s="201">
        <f>(Schedule!AG70*'Assumptions&amp;Data'!AG60)/10^$D$5</f>
        <v>0</v>
      </c>
      <c r="AI13" s="201">
        <f>(Schedule!AH70*'Assumptions&amp;Data'!AH60)/10^$D$5</f>
        <v>0</v>
      </c>
      <c r="AJ13" s="201">
        <f>(Schedule!AI70*'Assumptions&amp;Data'!AI60)/10^$D$5</f>
        <v>0</v>
      </c>
      <c r="AK13" s="201">
        <f>(Schedule!AJ70*'Assumptions&amp;Data'!AJ60)/10^$D$5</f>
        <v>0</v>
      </c>
      <c r="AL13" s="201">
        <f>(Schedule!AK70*'Assumptions&amp;Data'!AK60)/10^$D$5</f>
        <v>0</v>
      </c>
      <c r="AM13" s="201">
        <f>(Schedule!AL70*'Assumptions&amp;Data'!AL60)/10^$D$5</f>
        <v>0</v>
      </c>
      <c r="AN13" s="201">
        <f>(Schedule!AM70*'Assumptions&amp;Data'!AM60)/10^$D$5</f>
        <v>0</v>
      </c>
      <c r="AO13" s="201">
        <f>(Schedule!AN70*'Assumptions&amp;Data'!AN60)/10^$D$5</f>
        <v>0</v>
      </c>
      <c r="AP13" s="201">
        <f>(Schedule!AO70*'Assumptions&amp;Data'!AO60)/10^$D$5</f>
        <v>0</v>
      </c>
      <c r="AQ13" s="201">
        <f>(Schedule!AP70*'Assumptions&amp;Data'!AP60)/10^$D$5</f>
        <v>0</v>
      </c>
      <c r="AR13" s="201">
        <f>(Schedule!AQ70*'Assumptions&amp;Data'!AQ60)/10^$D$5</f>
        <v>0</v>
      </c>
      <c r="AS13" s="201">
        <f>(Schedule!AR70*'Assumptions&amp;Data'!AR60)/10^$D$5</f>
        <v>0</v>
      </c>
      <c r="AT13" s="201">
        <f>(Schedule!AS70*'Assumptions&amp;Data'!AS60)/10^$D$5</f>
        <v>0</v>
      </c>
      <c r="AU13" s="201">
        <f>(Schedule!AT70*'Assumptions&amp;Data'!AT60)/10^$D$5</f>
        <v>0</v>
      </c>
      <c r="AV13" s="201">
        <f>(Schedule!AU70*'Assumptions&amp;Data'!AU60)/10^$D$5</f>
        <v>0</v>
      </c>
      <c r="AW13" s="201">
        <f>(Schedule!AV70*'Assumptions&amp;Data'!AV60)/10^$D$5</f>
        <v>0</v>
      </c>
      <c r="AX13" s="201">
        <f>(Schedule!AW70*'Assumptions&amp;Data'!AW60)/10^$D$5</f>
        <v>0</v>
      </c>
      <c r="AY13" s="201">
        <f>(Schedule!AX70*'Assumptions&amp;Data'!AX60)/10^$D$5</f>
        <v>0</v>
      </c>
      <c r="AZ13" s="201">
        <f>(Schedule!AY70*'Assumptions&amp;Data'!AY60)/10^$D$5</f>
        <v>0</v>
      </c>
      <c r="BA13" s="201">
        <f>(Schedule!AZ70*'Assumptions&amp;Data'!AZ60)/10^$D$5</f>
        <v>0</v>
      </c>
      <c r="BB13" s="201">
        <f>(Schedule!BA70*'Assumptions&amp;Data'!BA60)/10^$D$5</f>
        <v>0</v>
      </c>
      <c r="BC13" s="201">
        <f>(Schedule!BB70*'Assumptions&amp;Data'!BB60)/10^$D$5</f>
        <v>0</v>
      </c>
      <c r="BD13" s="201">
        <f>(Schedule!BC70*'Assumptions&amp;Data'!BC60)/10^$D$5</f>
        <v>0</v>
      </c>
      <c r="BE13" s="201">
        <f>(Schedule!BD70*'Assumptions&amp;Data'!BD60)/10^$D$5</f>
        <v>0</v>
      </c>
      <c r="BF13" s="201">
        <f>(Schedule!BE70*'Assumptions&amp;Data'!BE60)/10^$D$5</f>
        <v>0</v>
      </c>
      <c r="BG13" s="201">
        <f>(Schedule!BF70*'Assumptions&amp;Data'!BF60)/10^$D$5</f>
        <v>0</v>
      </c>
      <c r="BH13" s="201">
        <f>(Schedule!BG70*'Assumptions&amp;Data'!BG60)/10^$D$5</f>
        <v>0</v>
      </c>
      <c r="BI13" s="201">
        <f>(Schedule!BH70*'Assumptions&amp;Data'!BH60)/10^$D$5</f>
        <v>0</v>
      </c>
      <c r="BJ13" s="201">
        <f>(Schedule!BI70*'Assumptions&amp;Data'!BI60)/10^$D$5</f>
        <v>0</v>
      </c>
      <c r="BK13" s="201">
        <f>(Schedule!BJ70*'Assumptions&amp;Data'!BJ60)/10^$D$5</f>
        <v>0</v>
      </c>
      <c r="BL13" s="201">
        <f>(Schedule!BK70*'Assumptions&amp;Data'!BK60)/10^$D$5</f>
        <v>0</v>
      </c>
      <c r="BM13" s="201">
        <f>(Schedule!BL70*'Assumptions&amp;Data'!BL60)/10^$D$5</f>
        <v>0</v>
      </c>
      <c r="BN13" s="201">
        <f>(Schedule!BM70*'Assumptions&amp;Data'!BM60)/10^$D$5</f>
        <v>0</v>
      </c>
      <c r="BO13" s="201">
        <f>(Schedule!BN70*'Assumptions&amp;Data'!BN60)/10^$D$5</f>
        <v>0</v>
      </c>
      <c r="BP13" s="201">
        <f>(Schedule!BO70*'Assumptions&amp;Data'!BO60)/10^$D$5</f>
        <v>0</v>
      </c>
      <c r="BQ13" s="201">
        <f>(Schedule!BP70*'Assumptions&amp;Data'!BP60)/10^$D$5</f>
        <v>0</v>
      </c>
      <c r="BR13" s="201">
        <f>(Schedule!BQ70*'Assumptions&amp;Data'!BQ60)/10^$D$5</f>
        <v>0</v>
      </c>
      <c r="BS13" s="201">
        <f>(Schedule!BR70*'Assumptions&amp;Data'!BR60)/10^$D$5</f>
        <v>0</v>
      </c>
      <c r="BT13" s="201">
        <f>(Schedule!BS70*'Assumptions&amp;Data'!BS60)/10^$D$5</f>
        <v>0</v>
      </c>
      <c r="BU13" s="201">
        <f>(Schedule!BT70*'Assumptions&amp;Data'!BT60)/10^$D$5</f>
        <v>0</v>
      </c>
      <c r="BV13" s="201">
        <f>(Schedule!BU70*'Assumptions&amp;Data'!BU60)/10^$D$5</f>
        <v>0</v>
      </c>
      <c r="BW13" s="201">
        <f>(Schedule!BV70*'Assumptions&amp;Data'!BV60)/10^$D$5</f>
        <v>0</v>
      </c>
      <c r="BX13" s="201">
        <f>(Schedule!BW70*'Assumptions&amp;Data'!BW60)/10^$D$5</f>
        <v>0</v>
      </c>
      <c r="BY13" s="201">
        <f>(Schedule!BX70*'Assumptions&amp;Data'!BX60)/10^$D$5</f>
        <v>0</v>
      </c>
      <c r="BZ13" s="201">
        <f>(Schedule!BY70*'Assumptions&amp;Data'!BY60)/10^$D$5</f>
        <v>0</v>
      </c>
      <c r="CA13" s="201">
        <f>(Schedule!BZ70*'Assumptions&amp;Data'!BZ60)/10^$D$5</f>
        <v>0</v>
      </c>
      <c r="CB13" s="201">
        <f>(Schedule!CA70*'Assumptions&amp;Data'!CA60)/10^$D$5</f>
        <v>0</v>
      </c>
      <c r="CC13" s="201">
        <f>(Schedule!CB70*'Assumptions&amp;Data'!CB60)/10^$D$5</f>
        <v>0</v>
      </c>
      <c r="CD13" s="201">
        <f>(Schedule!CC70*'Assumptions&amp;Data'!CC60)/10^$D$5</f>
        <v>0</v>
      </c>
      <c r="CE13" s="201">
        <f>(Schedule!CD70*'Assumptions&amp;Data'!CD60)/10^$D$5</f>
        <v>0</v>
      </c>
      <c r="CF13" s="201">
        <f>(Schedule!CE70*'Assumptions&amp;Data'!CE60)/10^$D$5</f>
        <v>0</v>
      </c>
      <c r="CG13" s="201">
        <f>(Schedule!CF70*'Assumptions&amp;Data'!CF60)/10^$D$5</f>
        <v>0</v>
      </c>
      <c r="CH13" s="201">
        <f>(Schedule!CG70*'Assumptions&amp;Data'!CG60)/10^$D$5</f>
        <v>0</v>
      </c>
      <c r="CI13" s="201">
        <f>(Schedule!CH70*'Assumptions&amp;Data'!CH60)/10^$D$5</f>
        <v>0</v>
      </c>
      <c r="CJ13" s="201">
        <f>(Schedule!CI70*'Assumptions&amp;Data'!CI60)/10^$D$5</f>
        <v>0</v>
      </c>
      <c r="CK13" s="201">
        <f>(Schedule!CJ70*'Assumptions&amp;Data'!CJ60)/10^$D$5</f>
        <v>0</v>
      </c>
      <c r="CL13" s="201">
        <f>(Schedule!CK70*'Assumptions&amp;Data'!CK60)/10^$D$5</f>
        <v>0</v>
      </c>
      <c r="CM13" s="201">
        <f>(Schedule!CL70*'Assumptions&amp;Data'!CL60)/10^$D$5</f>
        <v>0</v>
      </c>
      <c r="CN13" s="201">
        <f>(Schedule!CM70*'Assumptions&amp;Data'!CM60)/10^$D$5</f>
        <v>0</v>
      </c>
      <c r="CO13" s="201">
        <f>(Schedule!CN70*'Assumptions&amp;Data'!CN60)/10^$D$5</f>
        <v>0</v>
      </c>
      <c r="CP13" s="201">
        <f>(Schedule!CO70*'Assumptions&amp;Data'!CO60)/10^$D$5</f>
        <v>0</v>
      </c>
      <c r="CQ13" s="201">
        <f>(Schedule!CP70*'Assumptions&amp;Data'!CP60)/10^$D$5</f>
        <v>0</v>
      </c>
      <c r="CR13" s="201">
        <f>(Schedule!CQ70*'Assumptions&amp;Data'!CQ60)/10^$D$5</f>
        <v>0</v>
      </c>
      <c r="CS13" s="201">
        <f>(Schedule!CR70*'Assumptions&amp;Data'!CR60)/10^$D$5</f>
        <v>0</v>
      </c>
      <c r="CT13" s="201">
        <f>(Schedule!CS70*'Assumptions&amp;Data'!CS60)/10^$D$5</f>
        <v>0</v>
      </c>
      <c r="CU13" s="201">
        <f>(Schedule!CT70*'Assumptions&amp;Data'!CT60)/10^$D$5</f>
        <v>0</v>
      </c>
      <c r="CV13" s="201">
        <f>(Schedule!CU70*'Assumptions&amp;Data'!CU60)/10^$D$5</f>
        <v>0</v>
      </c>
      <c r="CW13" s="201">
        <f>(Schedule!CV70*'Assumptions&amp;Data'!CV60)/10^$D$5</f>
        <v>0</v>
      </c>
      <c r="CX13" s="201">
        <f>(Schedule!CW70*'Assumptions&amp;Data'!CW60)/10^$D$5</f>
        <v>0</v>
      </c>
      <c r="CY13" s="201">
        <f>(Schedule!CX70*'Assumptions&amp;Data'!CX60)/10^$D$5</f>
        <v>0</v>
      </c>
      <c r="CZ13" s="201">
        <f>(Schedule!CY70*'Assumptions&amp;Data'!CY60)/10^$D$5</f>
        <v>0</v>
      </c>
      <c r="DA13" s="201">
        <f>(Schedule!CZ70*'Assumptions&amp;Data'!CZ60)/10^$D$5</f>
        <v>0</v>
      </c>
      <c r="DB13" s="201">
        <f>(Schedule!DA70*'Assumptions&amp;Data'!DA60)/10^$D$5</f>
        <v>0</v>
      </c>
      <c r="DC13" s="201">
        <f>(Schedule!DB70*'Assumptions&amp;Data'!DB60)/10^$D$5</f>
        <v>0</v>
      </c>
      <c r="DD13" s="201">
        <f>(Schedule!DC70*'Assumptions&amp;Data'!DC60)/10^$D$5</f>
        <v>0</v>
      </c>
      <c r="DE13" s="201">
        <f>(Schedule!DD70*'Assumptions&amp;Data'!DD60)/10^$D$5</f>
        <v>0</v>
      </c>
      <c r="DF13" s="201">
        <f>(Schedule!DE70*'Assumptions&amp;Data'!DE60)/10^$D$5</f>
        <v>0</v>
      </c>
      <c r="DG13" s="201">
        <f>(Schedule!DF70*'Assumptions&amp;Data'!DF60)/10^$D$5</f>
        <v>0</v>
      </c>
      <c r="DH13" s="201">
        <f>(Schedule!DG70*'Assumptions&amp;Data'!DG60)/10^$D$5</f>
        <v>0</v>
      </c>
      <c r="DI13" s="201">
        <f>(Schedule!DH70*'Assumptions&amp;Data'!DH60)/10^$D$5</f>
        <v>0</v>
      </c>
      <c r="DJ13" s="201">
        <f>(Schedule!DI70*'Assumptions&amp;Data'!DI60)/10^$D$5</f>
        <v>0</v>
      </c>
      <c r="DK13" s="201">
        <f>(Schedule!DJ70*'Assumptions&amp;Data'!DJ60)/10^$D$5</f>
        <v>0</v>
      </c>
      <c r="DL13" s="201">
        <f>(Schedule!DK70*'Assumptions&amp;Data'!DK60)/10^$D$5</f>
        <v>0</v>
      </c>
      <c r="DM13" s="201">
        <f>(Schedule!DL70*'Assumptions&amp;Data'!DL60)/10^$D$5</f>
        <v>0</v>
      </c>
      <c r="DN13" s="201">
        <f>(Schedule!DM70*'Assumptions&amp;Data'!DM60)/10^$D$5</f>
        <v>0</v>
      </c>
      <c r="DO13" s="201">
        <f>(Schedule!DN70*'Assumptions&amp;Data'!DN60)/10^$D$5</f>
        <v>0</v>
      </c>
      <c r="DP13" s="201">
        <f>(Schedule!DO70*'Assumptions&amp;Data'!DO60)/10^$D$5</f>
        <v>0</v>
      </c>
      <c r="DQ13" s="201">
        <f>(Schedule!DP70*'Assumptions&amp;Data'!DP60)/10^$D$5</f>
        <v>0</v>
      </c>
      <c r="DR13" s="201">
        <f>(Schedule!DQ70*'Assumptions&amp;Data'!DQ60)/10^$D$5</f>
        <v>0</v>
      </c>
      <c r="DS13" s="201">
        <f>(Schedule!DR70*'Assumptions&amp;Data'!DR60)/10^$D$5</f>
        <v>0</v>
      </c>
      <c r="DT13" s="201">
        <f>(Schedule!DS70*'Assumptions&amp;Data'!DS60)/10^$D$5</f>
        <v>0</v>
      </c>
      <c r="DU13" s="201">
        <f>(Schedule!DT70*'Assumptions&amp;Data'!DT60)/10^$D$5</f>
        <v>0</v>
      </c>
      <c r="DV13" s="201">
        <f>(Schedule!DU70*'Assumptions&amp;Data'!DU60)/10^$D$5</f>
        <v>0</v>
      </c>
      <c r="DW13" s="201">
        <f>(Schedule!DV70*'Assumptions&amp;Data'!DV60)/10^$D$5</f>
        <v>0</v>
      </c>
      <c r="DX13" s="201">
        <f>(Schedule!DW70*'Assumptions&amp;Data'!DW60)/10^$D$5</f>
        <v>0</v>
      </c>
      <c r="DY13" s="201">
        <f>(Schedule!DX70*'Assumptions&amp;Data'!DX60)/10^$D$5</f>
        <v>0</v>
      </c>
      <c r="DZ13" s="201">
        <f>(Schedule!DY70*'Assumptions&amp;Data'!DY60)/10^$D$5</f>
        <v>0</v>
      </c>
      <c r="EA13" s="201">
        <f>(Schedule!DZ70*'Assumptions&amp;Data'!DZ60)/10^$D$5</f>
        <v>0</v>
      </c>
      <c r="EB13" s="201">
        <f>(Schedule!EA70*'Assumptions&amp;Data'!EA60)/10^$D$5</f>
        <v>0</v>
      </c>
      <c r="EC13" s="201">
        <f>(Schedule!EB70*'Assumptions&amp;Data'!EB60)/10^$D$5</f>
        <v>0</v>
      </c>
      <c r="ED13" s="201">
        <f>(Schedule!EC70*'Assumptions&amp;Data'!EC60)/10^$D$5</f>
        <v>0</v>
      </c>
      <c r="EE13" s="201">
        <f>(Schedule!ED70*'Assumptions&amp;Data'!ED60)/10^$D$5</f>
        <v>0</v>
      </c>
      <c r="EF13" s="201">
        <f>(Schedule!EE70*'Assumptions&amp;Data'!EE60)/10^$D$5</f>
        <v>0</v>
      </c>
      <c r="EG13" s="201">
        <f>(Schedule!EF70*'Assumptions&amp;Data'!EF60)/10^$D$5</f>
        <v>0</v>
      </c>
      <c r="EH13" s="201">
        <f>(Schedule!EG70*'Assumptions&amp;Data'!EG60)/10^$D$5</f>
        <v>0</v>
      </c>
      <c r="EI13" s="201">
        <f>(Schedule!EH70*'Assumptions&amp;Data'!EH60)/10^$D$5</f>
        <v>0</v>
      </c>
      <c r="EJ13" s="201">
        <f>(Schedule!EI70*'Assumptions&amp;Data'!EI60)/10^$D$5</f>
        <v>0</v>
      </c>
      <c r="EK13" s="201">
        <f>(Schedule!EJ70*'Assumptions&amp;Data'!EJ60)/10^$D$5</f>
        <v>0</v>
      </c>
      <c r="EL13" s="201">
        <f>(Schedule!EK70*'Assumptions&amp;Data'!EK60)/10^$D$5</f>
        <v>0</v>
      </c>
      <c r="EM13" s="201">
        <f>(Schedule!EL70*'Assumptions&amp;Data'!EL60)/10^$D$5</f>
        <v>0</v>
      </c>
      <c r="EN13" s="201">
        <f>(Schedule!EM70*'Assumptions&amp;Data'!EM60)/10^$D$5</f>
        <v>0</v>
      </c>
      <c r="EO13" s="201">
        <f>(Schedule!EN70*'Assumptions&amp;Data'!EN60)/10^$D$5</f>
        <v>0</v>
      </c>
      <c r="EP13" s="201">
        <f>(Schedule!EO70*'Assumptions&amp;Data'!EO60)/10^$D$5</f>
        <v>0</v>
      </c>
      <c r="EQ13" s="201">
        <f>(Schedule!EP70*'Assumptions&amp;Data'!EP60)/10^$D$5</f>
        <v>0</v>
      </c>
      <c r="ER13" s="201">
        <f>(Schedule!EQ70*'Assumptions&amp;Data'!EQ60)/10^$D$5</f>
        <v>0</v>
      </c>
      <c r="ES13" s="201">
        <f>(Schedule!ER70*'Assumptions&amp;Data'!ER60)/10^$D$5</f>
        <v>0</v>
      </c>
      <c r="ET13" s="201">
        <f>(Schedule!ES70*'Assumptions&amp;Data'!ES60)/10^$D$5</f>
        <v>0</v>
      </c>
      <c r="EU13" s="201">
        <f>(Schedule!ET70*'Assumptions&amp;Data'!ET60)/10^$D$5</f>
        <v>0</v>
      </c>
      <c r="EV13" s="201">
        <f>(Schedule!EU70*'Assumptions&amp;Data'!EU60)/10^$D$5</f>
        <v>0</v>
      </c>
      <c r="EW13" s="201">
        <f>(Schedule!EV70*'Assumptions&amp;Data'!EV60)/10^$D$5</f>
        <v>0</v>
      </c>
      <c r="EX13" s="201">
        <f>(Schedule!EW70*'Assumptions&amp;Data'!EW60)/10^$D$5</f>
        <v>0</v>
      </c>
      <c r="EY13" s="201">
        <f>(Schedule!EX70*'Assumptions&amp;Data'!EX60)/10^$D$5</f>
        <v>0</v>
      </c>
      <c r="EZ13" s="201">
        <f>(Schedule!EY70*'Assumptions&amp;Data'!EY60)/10^$D$5</f>
        <v>0</v>
      </c>
      <c r="FA13" s="201">
        <f>(Schedule!EZ70*'Assumptions&amp;Data'!EZ60)/10^$D$5</f>
        <v>0</v>
      </c>
      <c r="FB13" s="201">
        <f>(Schedule!FA70*'Assumptions&amp;Data'!FA60)/10^$D$5</f>
        <v>0</v>
      </c>
      <c r="FC13" s="201">
        <f>(Schedule!FB70*'Assumptions&amp;Data'!FB60)/10^$D$5</f>
        <v>0</v>
      </c>
      <c r="FD13" s="201">
        <f>(Schedule!FC70*'Assumptions&amp;Data'!FC60)/10^$D$5</f>
        <v>0</v>
      </c>
      <c r="FE13" s="201">
        <f>(Schedule!FD70*'Assumptions&amp;Data'!FD60)/10^$D$5</f>
        <v>0</v>
      </c>
      <c r="FF13" s="201">
        <f>(Schedule!FE70*'Assumptions&amp;Data'!FE60)/10^$D$5</f>
        <v>0</v>
      </c>
      <c r="FG13" s="201">
        <f>(Schedule!FF70*'Assumptions&amp;Data'!FF60)/10^$D$5</f>
        <v>0</v>
      </c>
      <c r="FH13" s="201">
        <f>(Schedule!FG70*'Assumptions&amp;Data'!FG60)/10^$D$5</f>
        <v>0</v>
      </c>
      <c r="FI13" s="201">
        <f>(Schedule!FH70*'Assumptions&amp;Data'!FH60)/10^$D$5</f>
        <v>0</v>
      </c>
      <c r="FJ13" s="201">
        <f>(Schedule!FI70*'Assumptions&amp;Data'!FI60)/10^$D$5</f>
        <v>0</v>
      </c>
      <c r="FK13" s="201">
        <f>(Schedule!FJ70*'Assumptions&amp;Data'!FJ60)/10^$D$5</f>
        <v>0</v>
      </c>
      <c r="FL13" s="201">
        <f>(Schedule!FK70*'Assumptions&amp;Data'!FK60)/10^$D$5</f>
        <v>0</v>
      </c>
      <c r="FM13" s="201">
        <f>(Schedule!FL70*'Assumptions&amp;Data'!FL60)/10^$D$5</f>
        <v>0</v>
      </c>
      <c r="FN13" s="201">
        <f>(Schedule!FM70*'Assumptions&amp;Data'!FM60)/10^$D$5</f>
        <v>0</v>
      </c>
      <c r="FO13" s="201">
        <f>(Schedule!FN70*'Assumptions&amp;Data'!FN60)/10^$D$5</f>
        <v>0</v>
      </c>
    </row>
    <row r="14" spans="2:212" ht="12" customHeight="1" x14ac:dyDescent="0.3"/>
    <row r="15" spans="2:212" ht="12" customHeight="1" x14ac:dyDescent="0.3">
      <c r="B15" s="220" t="s">
        <v>245</v>
      </c>
      <c r="C15" s="220" t="str">
        <f>IF($D$5=7, "INR Cr", "INR Mn")</f>
        <v>INR Cr</v>
      </c>
      <c r="D15" s="221">
        <f>SUM(G15:FO15)</f>
        <v>1889.8958496790965</v>
      </c>
      <c r="E15" s="220"/>
      <c r="F15" s="220"/>
      <c r="G15" s="221">
        <f>SUM(G16:G18)</f>
        <v>0</v>
      </c>
      <c r="H15" s="221">
        <f t="shared" ref="H15:BS15" si="10">SUM(H16:H18)</f>
        <v>0</v>
      </c>
      <c r="I15" s="221">
        <f t="shared" si="10"/>
        <v>0</v>
      </c>
      <c r="J15" s="221">
        <f t="shared" si="10"/>
        <v>0</v>
      </c>
      <c r="K15" s="221">
        <f t="shared" si="10"/>
        <v>0</v>
      </c>
      <c r="L15" s="221">
        <f t="shared" si="10"/>
        <v>0</v>
      </c>
      <c r="M15" s="221">
        <f t="shared" si="10"/>
        <v>0</v>
      </c>
      <c r="N15" s="221">
        <f t="shared" si="10"/>
        <v>0</v>
      </c>
      <c r="O15" s="221">
        <f t="shared" si="10"/>
        <v>35.435547181483052</v>
      </c>
      <c r="P15" s="221">
        <f t="shared" si="10"/>
        <v>35.435547181483052</v>
      </c>
      <c r="Q15" s="221">
        <f t="shared" si="10"/>
        <v>35.435547181483052</v>
      </c>
      <c r="R15" s="221">
        <f t="shared" si="10"/>
        <v>23.62369812098871</v>
      </c>
      <c r="S15" s="221">
        <f t="shared" si="10"/>
        <v>23.62369812098871</v>
      </c>
      <c r="T15" s="221">
        <f t="shared" si="10"/>
        <v>23.62369812098871</v>
      </c>
      <c r="U15" s="221">
        <f t="shared" si="10"/>
        <v>23.62369812098871</v>
      </c>
      <c r="V15" s="221">
        <f t="shared" si="10"/>
        <v>14.174218872593224</v>
      </c>
      <c r="W15" s="221">
        <f t="shared" si="10"/>
        <v>14.174218872593224</v>
      </c>
      <c r="X15" s="221">
        <f t="shared" si="10"/>
        <v>14.174218872593224</v>
      </c>
      <c r="Y15" s="221">
        <f t="shared" si="10"/>
        <v>14.174218872593224</v>
      </c>
      <c r="Z15" s="221">
        <f t="shared" si="10"/>
        <v>14.174218872593224</v>
      </c>
      <c r="AA15" s="221">
        <f t="shared" si="10"/>
        <v>56.696875490372882</v>
      </c>
      <c r="AB15" s="221">
        <f t="shared" si="10"/>
        <v>56.696875490372882</v>
      </c>
      <c r="AC15" s="221">
        <f t="shared" si="10"/>
        <v>56.696875490372882</v>
      </c>
      <c r="AD15" s="221">
        <f t="shared" si="10"/>
        <v>42.522656617779674</v>
      </c>
      <c r="AE15" s="221">
        <f t="shared" si="10"/>
        <v>42.522656617779674</v>
      </c>
      <c r="AF15" s="221">
        <f t="shared" si="10"/>
        <v>42.522656617779674</v>
      </c>
      <c r="AG15" s="221">
        <f t="shared" si="10"/>
        <v>42.522656617779674</v>
      </c>
      <c r="AH15" s="221">
        <f t="shared" si="10"/>
        <v>31.183281519705091</v>
      </c>
      <c r="AI15" s="221">
        <f t="shared" si="10"/>
        <v>31.183281519705091</v>
      </c>
      <c r="AJ15" s="221">
        <f t="shared" si="10"/>
        <v>31.183281519705091</v>
      </c>
      <c r="AK15" s="221">
        <f t="shared" si="10"/>
        <v>50.082240016496058</v>
      </c>
      <c r="AL15" s="221">
        <f t="shared" si="10"/>
        <v>31.183281519705091</v>
      </c>
      <c r="AM15" s="221">
        <f t="shared" si="10"/>
        <v>92.604896634275562</v>
      </c>
      <c r="AN15" s="221">
        <f t="shared" si="10"/>
        <v>80.793047573781351</v>
      </c>
      <c r="AO15" s="221">
        <f t="shared" si="10"/>
        <v>80.793047573781351</v>
      </c>
      <c r="AP15" s="221">
        <f t="shared" si="10"/>
        <v>59.531719264891521</v>
      </c>
      <c r="AQ15" s="221">
        <f t="shared" si="10"/>
        <v>59.531719264891521</v>
      </c>
      <c r="AR15" s="221">
        <f t="shared" si="10"/>
        <v>59.531719264891521</v>
      </c>
      <c r="AS15" s="221">
        <f t="shared" si="10"/>
        <v>59.531719264891521</v>
      </c>
      <c r="AT15" s="221">
        <f t="shared" si="10"/>
        <v>42.52265661777966</v>
      </c>
      <c r="AU15" s="221">
        <f t="shared" si="10"/>
        <v>42.52265661777966</v>
      </c>
      <c r="AV15" s="221">
        <f t="shared" si="10"/>
        <v>42.52265661777966</v>
      </c>
      <c r="AW15" s="221">
        <f t="shared" si="10"/>
        <v>65.201406813928827</v>
      </c>
      <c r="AX15" s="221">
        <f t="shared" si="10"/>
        <v>42.52265661777966</v>
      </c>
      <c r="AY15" s="221">
        <f t="shared" si="10"/>
        <v>39.687812843260843</v>
      </c>
      <c r="AZ15" s="221">
        <f t="shared" si="10"/>
        <v>25.513593970667799</v>
      </c>
      <c r="BA15" s="221">
        <f t="shared" si="10"/>
        <v>25.513593970667799</v>
      </c>
      <c r="BB15" s="221">
        <f t="shared" si="10"/>
        <v>25.513593970667799</v>
      </c>
      <c r="BC15" s="221">
        <f t="shared" si="10"/>
        <v>25.513593970667799</v>
      </c>
      <c r="BD15" s="221">
        <f t="shared" si="10"/>
        <v>25.513593970667799</v>
      </c>
      <c r="BE15" s="221">
        <f t="shared" si="10"/>
        <v>25.513593970667799</v>
      </c>
      <c r="BF15" s="221">
        <f t="shared" si="10"/>
        <v>25.513593970667799</v>
      </c>
      <c r="BG15" s="221">
        <f t="shared" si="10"/>
        <v>25.513593970667799</v>
      </c>
      <c r="BH15" s="221">
        <f t="shared" si="10"/>
        <v>25.513593970667799</v>
      </c>
      <c r="BI15" s="221">
        <f t="shared" si="10"/>
        <v>59.531719264891528</v>
      </c>
      <c r="BJ15" s="221">
        <f t="shared" si="10"/>
        <v>25.513593970667799</v>
      </c>
      <c r="BK15" s="221">
        <f t="shared" si="10"/>
        <v>21.261328308889563</v>
      </c>
      <c r="BL15" s="221">
        <f t="shared" si="10"/>
        <v>0</v>
      </c>
      <c r="BM15" s="221">
        <f t="shared" si="10"/>
        <v>0</v>
      </c>
      <c r="BN15" s="221">
        <f t="shared" si="10"/>
        <v>0</v>
      </c>
      <c r="BO15" s="221">
        <f t="shared" si="10"/>
        <v>0</v>
      </c>
      <c r="BP15" s="221">
        <f t="shared" si="10"/>
        <v>0</v>
      </c>
      <c r="BQ15" s="221">
        <f t="shared" si="10"/>
        <v>0</v>
      </c>
      <c r="BR15" s="221">
        <f t="shared" si="10"/>
        <v>0</v>
      </c>
      <c r="BS15" s="221">
        <f t="shared" si="10"/>
        <v>0</v>
      </c>
      <c r="BT15" s="221">
        <f t="shared" ref="BT15:EE15" si="11">SUM(BT16:BT18)</f>
        <v>0</v>
      </c>
      <c r="BU15" s="221">
        <f t="shared" si="11"/>
        <v>0</v>
      </c>
      <c r="BV15" s="221">
        <f t="shared" si="11"/>
        <v>0</v>
      </c>
      <c r="BW15" s="221">
        <f t="shared" si="11"/>
        <v>0</v>
      </c>
      <c r="BX15" s="221">
        <f t="shared" si="11"/>
        <v>0</v>
      </c>
      <c r="BY15" s="221">
        <f t="shared" si="11"/>
        <v>0</v>
      </c>
      <c r="BZ15" s="221">
        <f t="shared" si="11"/>
        <v>0</v>
      </c>
      <c r="CA15" s="221">
        <f t="shared" si="11"/>
        <v>0</v>
      </c>
      <c r="CB15" s="221">
        <f t="shared" si="11"/>
        <v>0</v>
      </c>
      <c r="CC15" s="221">
        <f t="shared" si="11"/>
        <v>0</v>
      </c>
      <c r="CD15" s="221">
        <f t="shared" si="11"/>
        <v>0</v>
      </c>
      <c r="CE15" s="221">
        <f t="shared" si="11"/>
        <v>0</v>
      </c>
      <c r="CF15" s="221">
        <f t="shared" si="11"/>
        <v>0</v>
      </c>
      <c r="CG15" s="221">
        <f t="shared" si="11"/>
        <v>0</v>
      </c>
      <c r="CH15" s="221">
        <f t="shared" si="11"/>
        <v>0</v>
      </c>
      <c r="CI15" s="221">
        <f t="shared" si="11"/>
        <v>0</v>
      </c>
      <c r="CJ15" s="221">
        <f t="shared" si="11"/>
        <v>0</v>
      </c>
      <c r="CK15" s="221">
        <f t="shared" si="11"/>
        <v>0</v>
      </c>
      <c r="CL15" s="221">
        <f t="shared" si="11"/>
        <v>0</v>
      </c>
      <c r="CM15" s="221">
        <f t="shared" si="11"/>
        <v>0</v>
      </c>
      <c r="CN15" s="221">
        <f t="shared" si="11"/>
        <v>0</v>
      </c>
      <c r="CO15" s="221">
        <f t="shared" si="11"/>
        <v>0</v>
      </c>
      <c r="CP15" s="221">
        <f t="shared" si="11"/>
        <v>0</v>
      </c>
      <c r="CQ15" s="221">
        <f t="shared" si="11"/>
        <v>0</v>
      </c>
      <c r="CR15" s="221">
        <f t="shared" si="11"/>
        <v>0</v>
      </c>
      <c r="CS15" s="221">
        <f t="shared" si="11"/>
        <v>0</v>
      </c>
      <c r="CT15" s="221">
        <f t="shared" si="11"/>
        <v>0</v>
      </c>
      <c r="CU15" s="221">
        <f t="shared" si="11"/>
        <v>0</v>
      </c>
      <c r="CV15" s="221">
        <f t="shared" si="11"/>
        <v>0</v>
      </c>
      <c r="CW15" s="221">
        <f t="shared" si="11"/>
        <v>0</v>
      </c>
      <c r="CX15" s="221">
        <f t="shared" si="11"/>
        <v>0</v>
      </c>
      <c r="CY15" s="221">
        <f t="shared" si="11"/>
        <v>0</v>
      </c>
      <c r="CZ15" s="221">
        <f t="shared" si="11"/>
        <v>0</v>
      </c>
      <c r="DA15" s="221">
        <f t="shared" si="11"/>
        <v>0</v>
      </c>
      <c r="DB15" s="221">
        <f t="shared" si="11"/>
        <v>0</v>
      </c>
      <c r="DC15" s="221">
        <f t="shared" si="11"/>
        <v>0</v>
      </c>
      <c r="DD15" s="221">
        <f t="shared" si="11"/>
        <v>0</v>
      </c>
      <c r="DE15" s="221">
        <f t="shared" si="11"/>
        <v>0</v>
      </c>
      <c r="DF15" s="221">
        <f t="shared" si="11"/>
        <v>0</v>
      </c>
      <c r="DG15" s="221">
        <f t="shared" si="11"/>
        <v>0</v>
      </c>
      <c r="DH15" s="221">
        <f t="shared" si="11"/>
        <v>0</v>
      </c>
      <c r="DI15" s="221">
        <f t="shared" si="11"/>
        <v>0</v>
      </c>
      <c r="DJ15" s="221">
        <f t="shared" si="11"/>
        <v>0</v>
      </c>
      <c r="DK15" s="221">
        <f t="shared" si="11"/>
        <v>0</v>
      </c>
      <c r="DL15" s="221">
        <f t="shared" si="11"/>
        <v>0</v>
      </c>
      <c r="DM15" s="221">
        <f t="shared" si="11"/>
        <v>0</v>
      </c>
      <c r="DN15" s="221">
        <f t="shared" si="11"/>
        <v>0</v>
      </c>
      <c r="DO15" s="221">
        <f t="shared" si="11"/>
        <v>0</v>
      </c>
      <c r="DP15" s="221">
        <f t="shared" si="11"/>
        <v>0</v>
      </c>
      <c r="DQ15" s="221">
        <f t="shared" si="11"/>
        <v>0</v>
      </c>
      <c r="DR15" s="221">
        <f t="shared" si="11"/>
        <v>0</v>
      </c>
      <c r="DS15" s="221">
        <f t="shared" si="11"/>
        <v>0</v>
      </c>
      <c r="DT15" s="221">
        <f t="shared" si="11"/>
        <v>0</v>
      </c>
      <c r="DU15" s="221">
        <f t="shared" si="11"/>
        <v>0</v>
      </c>
      <c r="DV15" s="221">
        <f t="shared" si="11"/>
        <v>0</v>
      </c>
      <c r="DW15" s="221">
        <f t="shared" si="11"/>
        <v>0</v>
      </c>
      <c r="DX15" s="221">
        <f t="shared" si="11"/>
        <v>0</v>
      </c>
      <c r="DY15" s="221">
        <f t="shared" si="11"/>
        <v>0</v>
      </c>
      <c r="DZ15" s="221">
        <f t="shared" si="11"/>
        <v>0</v>
      </c>
      <c r="EA15" s="221">
        <f t="shared" si="11"/>
        <v>0</v>
      </c>
      <c r="EB15" s="221">
        <f t="shared" si="11"/>
        <v>0</v>
      </c>
      <c r="EC15" s="221">
        <f t="shared" si="11"/>
        <v>0</v>
      </c>
      <c r="ED15" s="221">
        <f t="shared" si="11"/>
        <v>0</v>
      </c>
      <c r="EE15" s="221">
        <f t="shared" si="11"/>
        <v>0</v>
      </c>
      <c r="EF15" s="221">
        <f t="shared" ref="EF15:FO15" si="12">SUM(EF16:EF18)</f>
        <v>0</v>
      </c>
      <c r="EG15" s="221">
        <f t="shared" si="12"/>
        <v>0</v>
      </c>
      <c r="EH15" s="221">
        <f t="shared" si="12"/>
        <v>0</v>
      </c>
      <c r="EI15" s="221">
        <f t="shared" si="12"/>
        <v>0</v>
      </c>
      <c r="EJ15" s="221">
        <f t="shared" si="12"/>
        <v>0</v>
      </c>
      <c r="EK15" s="221">
        <f t="shared" si="12"/>
        <v>0</v>
      </c>
      <c r="EL15" s="221">
        <f t="shared" si="12"/>
        <v>0</v>
      </c>
      <c r="EM15" s="221">
        <f t="shared" si="12"/>
        <v>0</v>
      </c>
      <c r="EN15" s="221">
        <f t="shared" si="12"/>
        <v>0</v>
      </c>
      <c r="EO15" s="221">
        <f t="shared" si="12"/>
        <v>0</v>
      </c>
      <c r="EP15" s="221">
        <f t="shared" si="12"/>
        <v>0</v>
      </c>
      <c r="EQ15" s="221">
        <f t="shared" si="12"/>
        <v>0</v>
      </c>
      <c r="ER15" s="221">
        <f t="shared" si="12"/>
        <v>0</v>
      </c>
      <c r="ES15" s="221">
        <f t="shared" si="12"/>
        <v>0</v>
      </c>
      <c r="ET15" s="221">
        <f t="shared" si="12"/>
        <v>0</v>
      </c>
      <c r="EU15" s="221">
        <f t="shared" si="12"/>
        <v>0</v>
      </c>
      <c r="EV15" s="221">
        <f t="shared" si="12"/>
        <v>0</v>
      </c>
      <c r="EW15" s="221">
        <f t="shared" si="12"/>
        <v>0</v>
      </c>
      <c r="EX15" s="221">
        <f t="shared" si="12"/>
        <v>0</v>
      </c>
      <c r="EY15" s="221">
        <f t="shared" si="12"/>
        <v>0</v>
      </c>
      <c r="EZ15" s="221">
        <f t="shared" si="12"/>
        <v>0</v>
      </c>
      <c r="FA15" s="221">
        <f t="shared" si="12"/>
        <v>0</v>
      </c>
      <c r="FB15" s="221">
        <f t="shared" si="12"/>
        <v>0</v>
      </c>
      <c r="FC15" s="221">
        <f t="shared" si="12"/>
        <v>0</v>
      </c>
      <c r="FD15" s="221">
        <f t="shared" si="12"/>
        <v>0</v>
      </c>
      <c r="FE15" s="221">
        <f t="shared" si="12"/>
        <v>0</v>
      </c>
      <c r="FF15" s="221">
        <f t="shared" si="12"/>
        <v>0</v>
      </c>
      <c r="FG15" s="221">
        <f t="shared" si="12"/>
        <v>0</v>
      </c>
      <c r="FH15" s="221">
        <f t="shared" si="12"/>
        <v>0</v>
      </c>
      <c r="FI15" s="221">
        <f t="shared" si="12"/>
        <v>0</v>
      </c>
      <c r="FJ15" s="221">
        <f t="shared" si="12"/>
        <v>0</v>
      </c>
      <c r="FK15" s="221">
        <f t="shared" si="12"/>
        <v>0</v>
      </c>
      <c r="FL15" s="221">
        <f t="shared" si="12"/>
        <v>0</v>
      </c>
      <c r="FM15" s="221">
        <f t="shared" si="12"/>
        <v>0</v>
      </c>
      <c r="FN15" s="221">
        <f t="shared" si="12"/>
        <v>0</v>
      </c>
      <c r="FO15" s="221">
        <f t="shared" si="12"/>
        <v>0</v>
      </c>
    </row>
    <row r="16" spans="2:212" ht="12" customHeight="1" x14ac:dyDescent="0.3">
      <c r="B16" s="201" t="s">
        <v>108</v>
      </c>
      <c r="D16" s="210">
        <f>SUM(G16:FO16)</f>
        <v>472.47396241977367</v>
      </c>
      <c r="G16" s="210">
        <f>(Schedule!F73*'Assumptions&amp;Data'!F60)/10^$D$5</f>
        <v>0</v>
      </c>
      <c r="H16" s="210">
        <f>(Schedule!G73*'Assumptions&amp;Data'!G60)/10^$D$5</f>
        <v>0</v>
      </c>
      <c r="I16" s="210">
        <f>(Schedule!H73*'Assumptions&amp;Data'!H60)/10^$D$5</f>
        <v>0</v>
      </c>
      <c r="J16" s="210">
        <f>(Schedule!I73*'Assumptions&amp;Data'!I60)/10^$D$5</f>
        <v>0</v>
      </c>
      <c r="K16" s="210">
        <f>(Schedule!J73*'Assumptions&amp;Data'!J60)/10^$D$5</f>
        <v>0</v>
      </c>
      <c r="L16" s="210">
        <f>(Schedule!K73*'Assumptions&amp;Data'!K60)/10^$D$5</f>
        <v>0</v>
      </c>
      <c r="M16" s="210">
        <f>(Schedule!L73*'Assumptions&amp;Data'!L60)/10^$D$5</f>
        <v>0</v>
      </c>
      <c r="N16" s="210">
        <f>(Schedule!M73*'Assumptions&amp;Data'!M60)/10^$D$5</f>
        <v>0</v>
      </c>
      <c r="O16" s="210">
        <f>(Schedule!N73*'Assumptions&amp;Data'!N60)/10^$D$5</f>
        <v>35.435547181483052</v>
      </c>
      <c r="P16" s="210">
        <f>(Schedule!O73*'Assumptions&amp;Data'!O60)/10^$D$5</f>
        <v>35.435547181483052</v>
      </c>
      <c r="Q16" s="210">
        <f>(Schedule!P73*'Assumptions&amp;Data'!P60)/10^$D$5</f>
        <v>35.435547181483052</v>
      </c>
      <c r="R16" s="210">
        <f>(Schedule!Q73*'Assumptions&amp;Data'!Q60)/10^$D$5</f>
        <v>23.62369812098871</v>
      </c>
      <c r="S16" s="210">
        <f>(Schedule!R73*'Assumptions&amp;Data'!R60)/10^$D$5</f>
        <v>23.62369812098871</v>
      </c>
      <c r="T16" s="210">
        <f>(Schedule!S73*'Assumptions&amp;Data'!S60)/10^$D$5</f>
        <v>23.62369812098871</v>
      </c>
      <c r="U16" s="210">
        <f>(Schedule!T73*'Assumptions&amp;Data'!T60)/10^$D$5</f>
        <v>23.62369812098871</v>
      </c>
      <c r="V16" s="210">
        <f>(Schedule!U73*'Assumptions&amp;Data'!U60)/10^$D$5</f>
        <v>14.174218872593224</v>
      </c>
      <c r="W16" s="210">
        <f>(Schedule!V73*'Assumptions&amp;Data'!V60)/10^$D$5</f>
        <v>14.174218872593224</v>
      </c>
      <c r="X16" s="210">
        <f>(Schedule!W73*'Assumptions&amp;Data'!W60)/10^$D$5</f>
        <v>14.174218872593224</v>
      </c>
      <c r="Y16" s="210">
        <f>(Schedule!X73*'Assumptions&amp;Data'!X60)/10^$D$5</f>
        <v>14.174218872593224</v>
      </c>
      <c r="Z16" s="210">
        <f>(Schedule!Y73*'Assumptions&amp;Data'!Y60)/10^$D$5</f>
        <v>14.174218872593224</v>
      </c>
      <c r="AA16" s="210">
        <f>(Schedule!Z73*'Assumptions&amp;Data'!Z60)/10^$D$5</f>
        <v>14.174218872593224</v>
      </c>
      <c r="AB16" s="210">
        <f>(Schedule!AA73*'Assumptions&amp;Data'!AA60)/10^$D$5</f>
        <v>14.174218872593224</v>
      </c>
      <c r="AC16" s="210">
        <f>(Schedule!AB73*'Assumptions&amp;Data'!AB60)/10^$D$5</f>
        <v>14.174218872593224</v>
      </c>
      <c r="AD16" s="210">
        <f>(Schedule!AC73*'Assumptions&amp;Data'!AC60)/10^$D$5</f>
        <v>14.174218872593224</v>
      </c>
      <c r="AE16" s="210">
        <f>(Schedule!AD73*'Assumptions&amp;Data'!AD60)/10^$D$5</f>
        <v>14.174218872593224</v>
      </c>
      <c r="AF16" s="210">
        <f>(Schedule!AE73*'Assumptions&amp;Data'!AE60)/10^$D$5</f>
        <v>14.174218872593224</v>
      </c>
      <c r="AG16" s="210">
        <f>(Schedule!AF73*'Assumptions&amp;Data'!AF60)/10^$D$5</f>
        <v>14.174218872593224</v>
      </c>
      <c r="AH16" s="210">
        <f>(Schedule!AG73*'Assumptions&amp;Data'!AG60)/10^$D$5</f>
        <v>14.174218872593224</v>
      </c>
      <c r="AI16" s="210">
        <f>(Schedule!AH73*'Assumptions&amp;Data'!AH60)/10^$D$5</f>
        <v>14.174218872593224</v>
      </c>
      <c r="AJ16" s="210">
        <f>(Schedule!AI73*'Assumptions&amp;Data'!AI60)/10^$D$5</f>
        <v>14.174218872593224</v>
      </c>
      <c r="AK16" s="210">
        <f>(Schedule!AJ73*'Assumptions&amp;Data'!AJ60)/10^$D$5</f>
        <v>33.07317736938419</v>
      </c>
      <c r="AL16" s="210">
        <f>(Schedule!AK73*'Assumptions&amp;Data'!AK60)/10^$D$5</f>
        <v>14.174218872593224</v>
      </c>
      <c r="AM16" s="210">
        <f>(Schedule!AL73*'Assumptions&amp;Data'!AL60)/10^$D$5</f>
        <v>11.811849060494206</v>
      </c>
      <c r="AN16" s="210">
        <f>(Schedule!AM73*'Assumptions&amp;Data'!AM60)/10^$D$5</f>
        <v>0</v>
      </c>
      <c r="AO16" s="210">
        <f>(Schedule!AN73*'Assumptions&amp;Data'!AN60)/10^$D$5</f>
        <v>0</v>
      </c>
      <c r="AP16" s="210">
        <f>(Schedule!AO73*'Assumptions&amp;Data'!AO60)/10^$D$5</f>
        <v>0</v>
      </c>
      <c r="AQ16" s="210">
        <f>(Schedule!AP73*'Assumptions&amp;Data'!AP60)/10^$D$5</f>
        <v>0</v>
      </c>
      <c r="AR16" s="210">
        <f>(Schedule!AQ73*'Assumptions&amp;Data'!AQ60)/10^$D$5</f>
        <v>0</v>
      </c>
      <c r="AS16" s="210">
        <f>(Schedule!AR73*'Assumptions&amp;Data'!AR60)/10^$D$5</f>
        <v>0</v>
      </c>
      <c r="AT16" s="210">
        <f>(Schedule!AS73*'Assumptions&amp;Data'!AS60)/10^$D$5</f>
        <v>0</v>
      </c>
      <c r="AU16" s="210">
        <f>(Schedule!AT73*'Assumptions&amp;Data'!AT60)/10^$D$5</f>
        <v>0</v>
      </c>
      <c r="AV16" s="210">
        <f>(Schedule!AU73*'Assumptions&amp;Data'!AU60)/10^$D$5</f>
        <v>0</v>
      </c>
      <c r="AW16" s="210">
        <f>(Schedule!AV73*'Assumptions&amp;Data'!AV60)/10^$D$5</f>
        <v>0</v>
      </c>
      <c r="AX16" s="210">
        <f>(Schedule!AW73*'Assumptions&amp;Data'!AW60)/10^$D$5</f>
        <v>0</v>
      </c>
      <c r="AY16" s="210">
        <f>(Schedule!AX73*'Assumptions&amp;Data'!AX60)/10^$D$5</f>
        <v>0</v>
      </c>
      <c r="AZ16" s="210">
        <f>(Schedule!AY73*'Assumptions&amp;Data'!AY60)/10^$D$5</f>
        <v>0</v>
      </c>
      <c r="BA16" s="210">
        <f>(Schedule!AZ73*'Assumptions&amp;Data'!AZ60)/10^$D$5</f>
        <v>0</v>
      </c>
      <c r="BB16" s="210">
        <f>(Schedule!BA73*'Assumptions&amp;Data'!BA60)/10^$D$5</f>
        <v>0</v>
      </c>
      <c r="BC16" s="210">
        <f>(Schedule!BB73*'Assumptions&amp;Data'!BB60)/10^$D$5</f>
        <v>0</v>
      </c>
      <c r="BD16" s="210">
        <f>(Schedule!BC73*'Assumptions&amp;Data'!BC60)/10^$D$5</f>
        <v>0</v>
      </c>
      <c r="BE16" s="210">
        <f>(Schedule!BD73*'Assumptions&amp;Data'!BD60)/10^$D$5</f>
        <v>0</v>
      </c>
      <c r="BF16" s="210">
        <f>(Schedule!BE73*'Assumptions&amp;Data'!BE60)/10^$D$5</f>
        <v>0</v>
      </c>
      <c r="BG16" s="210">
        <f>(Schedule!BF73*'Assumptions&amp;Data'!BF60)/10^$D$5</f>
        <v>0</v>
      </c>
      <c r="BH16" s="210">
        <f>(Schedule!BG73*'Assumptions&amp;Data'!BG60)/10^$D$5</f>
        <v>0</v>
      </c>
      <c r="BI16" s="210">
        <f>(Schedule!BH73*'Assumptions&amp;Data'!BH60)/10^$D$5</f>
        <v>0</v>
      </c>
      <c r="BJ16" s="210">
        <f>(Schedule!BI73*'Assumptions&amp;Data'!BI60)/10^$D$5</f>
        <v>0</v>
      </c>
      <c r="BK16" s="210">
        <f>(Schedule!BJ73*'Assumptions&amp;Data'!BJ60)/10^$D$5</f>
        <v>0</v>
      </c>
      <c r="BL16" s="210">
        <f>(Schedule!BK73*'Assumptions&amp;Data'!BK60)/10^$D$5</f>
        <v>0</v>
      </c>
      <c r="BM16" s="210">
        <f>(Schedule!BL73*'Assumptions&amp;Data'!BL60)/10^$D$5</f>
        <v>0</v>
      </c>
      <c r="BN16" s="210">
        <f>(Schedule!BM73*'Assumptions&amp;Data'!BM60)/10^$D$5</f>
        <v>0</v>
      </c>
      <c r="BO16" s="210">
        <f>(Schedule!BN73*'Assumptions&amp;Data'!BN60)/10^$D$5</f>
        <v>0</v>
      </c>
      <c r="BP16" s="210">
        <f>(Schedule!BO73*'Assumptions&amp;Data'!BO60)/10^$D$5</f>
        <v>0</v>
      </c>
      <c r="BQ16" s="210">
        <f>(Schedule!BP73*'Assumptions&amp;Data'!BP60)/10^$D$5</f>
        <v>0</v>
      </c>
      <c r="BR16" s="210">
        <f>(Schedule!BQ73*'Assumptions&amp;Data'!BQ60)/10^$D$5</f>
        <v>0</v>
      </c>
      <c r="BS16" s="210">
        <f>(Schedule!BR73*'Assumptions&amp;Data'!BR60)/10^$D$5</f>
        <v>0</v>
      </c>
      <c r="BT16" s="210">
        <f>(Schedule!BS73*'Assumptions&amp;Data'!BS60)/10^$D$5</f>
        <v>0</v>
      </c>
      <c r="BU16" s="210">
        <f>(Schedule!BT73*'Assumptions&amp;Data'!BT60)/10^$D$5</f>
        <v>0</v>
      </c>
      <c r="BV16" s="210">
        <f>(Schedule!BU73*'Assumptions&amp;Data'!BU60)/10^$D$5</f>
        <v>0</v>
      </c>
      <c r="BW16" s="210">
        <f>(Schedule!BV73*'Assumptions&amp;Data'!BV60)/10^$D$5</f>
        <v>0</v>
      </c>
      <c r="BX16" s="210">
        <f>(Schedule!BW73*'Assumptions&amp;Data'!BW60)/10^$D$5</f>
        <v>0</v>
      </c>
      <c r="BY16" s="210">
        <f>(Schedule!BX73*'Assumptions&amp;Data'!BX60)/10^$D$5</f>
        <v>0</v>
      </c>
      <c r="BZ16" s="210">
        <f>(Schedule!BY73*'Assumptions&amp;Data'!BY60)/10^$D$5</f>
        <v>0</v>
      </c>
      <c r="CA16" s="210">
        <f>(Schedule!BZ73*'Assumptions&amp;Data'!BZ60)/10^$D$5</f>
        <v>0</v>
      </c>
      <c r="CB16" s="210">
        <f>(Schedule!CA73*'Assumptions&amp;Data'!CA60)/10^$D$5</f>
        <v>0</v>
      </c>
      <c r="CC16" s="210">
        <f>(Schedule!CB73*'Assumptions&amp;Data'!CB60)/10^$D$5</f>
        <v>0</v>
      </c>
      <c r="CD16" s="210">
        <f>(Schedule!CC73*'Assumptions&amp;Data'!CC60)/10^$D$5</f>
        <v>0</v>
      </c>
      <c r="CE16" s="210">
        <f>(Schedule!CD73*'Assumptions&amp;Data'!CD60)/10^$D$5</f>
        <v>0</v>
      </c>
      <c r="CF16" s="210">
        <f>(Schedule!CE73*'Assumptions&amp;Data'!CE60)/10^$D$5</f>
        <v>0</v>
      </c>
      <c r="CG16" s="210">
        <f>(Schedule!CF73*'Assumptions&amp;Data'!CF60)/10^$D$5</f>
        <v>0</v>
      </c>
      <c r="CH16" s="210">
        <f>(Schedule!CG73*'Assumptions&amp;Data'!CG60)/10^$D$5</f>
        <v>0</v>
      </c>
      <c r="CI16" s="210">
        <f>(Schedule!CH73*'Assumptions&amp;Data'!CH60)/10^$D$5</f>
        <v>0</v>
      </c>
      <c r="CJ16" s="210">
        <f>(Schedule!CI73*'Assumptions&amp;Data'!CI60)/10^$D$5</f>
        <v>0</v>
      </c>
      <c r="CK16" s="210">
        <f>(Schedule!CJ73*'Assumptions&amp;Data'!CJ60)/10^$D$5</f>
        <v>0</v>
      </c>
      <c r="CL16" s="210">
        <f>(Schedule!CK73*'Assumptions&amp;Data'!CK60)/10^$D$5</f>
        <v>0</v>
      </c>
      <c r="CM16" s="210">
        <f>(Schedule!CL73*'Assumptions&amp;Data'!CL60)/10^$D$5</f>
        <v>0</v>
      </c>
      <c r="CN16" s="210">
        <f>(Schedule!CM73*'Assumptions&amp;Data'!CM60)/10^$D$5</f>
        <v>0</v>
      </c>
      <c r="CO16" s="210">
        <f>(Schedule!CN73*'Assumptions&amp;Data'!CN60)/10^$D$5</f>
        <v>0</v>
      </c>
      <c r="CP16" s="210">
        <f>(Schedule!CO73*'Assumptions&amp;Data'!CO60)/10^$D$5</f>
        <v>0</v>
      </c>
      <c r="CQ16" s="210">
        <f>(Schedule!CP73*'Assumptions&amp;Data'!CP60)/10^$D$5</f>
        <v>0</v>
      </c>
      <c r="CR16" s="210">
        <f>(Schedule!CQ73*'Assumptions&amp;Data'!CQ60)/10^$D$5</f>
        <v>0</v>
      </c>
      <c r="CS16" s="210">
        <f>(Schedule!CR73*'Assumptions&amp;Data'!CR60)/10^$D$5</f>
        <v>0</v>
      </c>
      <c r="CT16" s="210">
        <f>(Schedule!CS73*'Assumptions&amp;Data'!CS60)/10^$D$5</f>
        <v>0</v>
      </c>
      <c r="CU16" s="210">
        <f>(Schedule!CT73*'Assumptions&amp;Data'!CT60)/10^$D$5</f>
        <v>0</v>
      </c>
      <c r="CV16" s="210">
        <f>(Schedule!CU73*'Assumptions&amp;Data'!CU60)/10^$D$5</f>
        <v>0</v>
      </c>
      <c r="CW16" s="210">
        <f>(Schedule!CV73*'Assumptions&amp;Data'!CV60)/10^$D$5</f>
        <v>0</v>
      </c>
      <c r="CX16" s="210">
        <f>(Schedule!CW73*'Assumptions&amp;Data'!CW60)/10^$D$5</f>
        <v>0</v>
      </c>
      <c r="CY16" s="210">
        <f>(Schedule!CX73*'Assumptions&amp;Data'!CX60)/10^$D$5</f>
        <v>0</v>
      </c>
      <c r="CZ16" s="210">
        <f>(Schedule!CY73*'Assumptions&amp;Data'!CY60)/10^$D$5</f>
        <v>0</v>
      </c>
      <c r="DA16" s="210">
        <f>(Schedule!CZ73*'Assumptions&amp;Data'!CZ60)/10^$D$5</f>
        <v>0</v>
      </c>
      <c r="DB16" s="210">
        <f>(Schedule!DA73*'Assumptions&amp;Data'!DA60)/10^$D$5</f>
        <v>0</v>
      </c>
      <c r="DC16" s="210">
        <f>(Schedule!DB73*'Assumptions&amp;Data'!DB60)/10^$D$5</f>
        <v>0</v>
      </c>
      <c r="DD16" s="210">
        <f>(Schedule!DC73*'Assumptions&amp;Data'!DC60)/10^$D$5</f>
        <v>0</v>
      </c>
      <c r="DE16" s="210">
        <f>(Schedule!DD73*'Assumptions&amp;Data'!DD60)/10^$D$5</f>
        <v>0</v>
      </c>
      <c r="DF16" s="210">
        <f>(Schedule!DE73*'Assumptions&amp;Data'!DE60)/10^$D$5</f>
        <v>0</v>
      </c>
      <c r="DG16" s="210">
        <f>(Schedule!DF73*'Assumptions&amp;Data'!DF60)/10^$D$5</f>
        <v>0</v>
      </c>
      <c r="DH16" s="210">
        <f>(Schedule!DG73*'Assumptions&amp;Data'!DG60)/10^$D$5</f>
        <v>0</v>
      </c>
      <c r="DI16" s="210">
        <f>(Schedule!DH73*'Assumptions&amp;Data'!DH60)/10^$D$5</f>
        <v>0</v>
      </c>
      <c r="DJ16" s="210">
        <f>(Schedule!DI73*'Assumptions&amp;Data'!DI60)/10^$D$5</f>
        <v>0</v>
      </c>
      <c r="DK16" s="210">
        <f>(Schedule!DJ73*'Assumptions&amp;Data'!DJ60)/10^$D$5</f>
        <v>0</v>
      </c>
      <c r="DL16" s="210">
        <f>(Schedule!DK73*'Assumptions&amp;Data'!DK60)/10^$D$5</f>
        <v>0</v>
      </c>
      <c r="DM16" s="210">
        <f>(Schedule!DL73*'Assumptions&amp;Data'!DL60)/10^$D$5</f>
        <v>0</v>
      </c>
      <c r="DN16" s="210">
        <f>(Schedule!DM73*'Assumptions&amp;Data'!DM60)/10^$D$5</f>
        <v>0</v>
      </c>
      <c r="DO16" s="210">
        <f>(Schedule!DN73*'Assumptions&amp;Data'!DN60)/10^$D$5</f>
        <v>0</v>
      </c>
      <c r="DP16" s="210">
        <f>(Schedule!DO73*'Assumptions&amp;Data'!DO60)/10^$D$5</f>
        <v>0</v>
      </c>
      <c r="DQ16" s="210">
        <f>(Schedule!DP73*'Assumptions&amp;Data'!DP60)/10^$D$5</f>
        <v>0</v>
      </c>
      <c r="DR16" s="210">
        <f>(Schedule!DQ73*'Assumptions&amp;Data'!DQ60)/10^$D$5</f>
        <v>0</v>
      </c>
      <c r="DS16" s="210">
        <f>(Schedule!DR73*'Assumptions&amp;Data'!DR60)/10^$D$5</f>
        <v>0</v>
      </c>
      <c r="DT16" s="210">
        <f>(Schedule!DS73*'Assumptions&amp;Data'!DS60)/10^$D$5</f>
        <v>0</v>
      </c>
      <c r="DU16" s="210">
        <f>(Schedule!DT73*'Assumptions&amp;Data'!DT60)/10^$D$5</f>
        <v>0</v>
      </c>
      <c r="DV16" s="210">
        <f>(Schedule!DU73*'Assumptions&amp;Data'!DU60)/10^$D$5</f>
        <v>0</v>
      </c>
      <c r="DW16" s="210">
        <f>(Schedule!DV73*'Assumptions&amp;Data'!DV60)/10^$D$5</f>
        <v>0</v>
      </c>
      <c r="DX16" s="210">
        <f>(Schedule!DW73*'Assumptions&amp;Data'!DW60)/10^$D$5</f>
        <v>0</v>
      </c>
      <c r="DY16" s="210">
        <f>(Schedule!DX73*'Assumptions&amp;Data'!DX60)/10^$D$5</f>
        <v>0</v>
      </c>
      <c r="DZ16" s="210">
        <f>(Schedule!DY73*'Assumptions&amp;Data'!DY60)/10^$D$5</f>
        <v>0</v>
      </c>
      <c r="EA16" s="210">
        <f>(Schedule!DZ73*'Assumptions&amp;Data'!DZ60)/10^$D$5</f>
        <v>0</v>
      </c>
      <c r="EB16" s="210">
        <f>(Schedule!EA73*'Assumptions&amp;Data'!EA60)/10^$D$5</f>
        <v>0</v>
      </c>
      <c r="EC16" s="210">
        <f>(Schedule!EB73*'Assumptions&amp;Data'!EB60)/10^$D$5</f>
        <v>0</v>
      </c>
      <c r="ED16" s="210">
        <f>(Schedule!EC73*'Assumptions&amp;Data'!EC60)/10^$D$5</f>
        <v>0</v>
      </c>
      <c r="EE16" s="210">
        <f>(Schedule!ED73*'Assumptions&amp;Data'!ED60)/10^$D$5</f>
        <v>0</v>
      </c>
      <c r="EF16" s="210">
        <f>(Schedule!EE73*'Assumptions&amp;Data'!EE60)/10^$D$5</f>
        <v>0</v>
      </c>
      <c r="EG16" s="210">
        <f>(Schedule!EF73*'Assumptions&amp;Data'!EF60)/10^$D$5</f>
        <v>0</v>
      </c>
      <c r="EH16" s="210">
        <f>(Schedule!EG73*'Assumptions&amp;Data'!EG60)/10^$D$5</f>
        <v>0</v>
      </c>
      <c r="EI16" s="210">
        <f>(Schedule!EH73*'Assumptions&amp;Data'!EH60)/10^$D$5</f>
        <v>0</v>
      </c>
      <c r="EJ16" s="210">
        <f>(Schedule!EI73*'Assumptions&amp;Data'!EI60)/10^$D$5</f>
        <v>0</v>
      </c>
      <c r="EK16" s="210">
        <f>(Schedule!EJ73*'Assumptions&amp;Data'!EJ60)/10^$D$5</f>
        <v>0</v>
      </c>
      <c r="EL16" s="210">
        <f>(Schedule!EK73*'Assumptions&amp;Data'!EK60)/10^$D$5</f>
        <v>0</v>
      </c>
      <c r="EM16" s="210">
        <f>(Schedule!EL73*'Assumptions&amp;Data'!EL60)/10^$D$5</f>
        <v>0</v>
      </c>
      <c r="EN16" s="210">
        <f>(Schedule!EM73*'Assumptions&amp;Data'!EM60)/10^$D$5</f>
        <v>0</v>
      </c>
      <c r="EO16" s="210">
        <f>(Schedule!EN73*'Assumptions&amp;Data'!EN60)/10^$D$5</f>
        <v>0</v>
      </c>
      <c r="EP16" s="210">
        <f>(Schedule!EO73*'Assumptions&amp;Data'!EO60)/10^$D$5</f>
        <v>0</v>
      </c>
      <c r="EQ16" s="210">
        <f>(Schedule!EP73*'Assumptions&amp;Data'!EP60)/10^$D$5</f>
        <v>0</v>
      </c>
      <c r="ER16" s="210">
        <f>(Schedule!EQ73*'Assumptions&amp;Data'!EQ60)/10^$D$5</f>
        <v>0</v>
      </c>
      <c r="ES16" s="210">
        <f>(Schedule!ER73*'Assumptions&amp;Data'!ER60)/10^$D$5</f>
        <v>0</v>
      </c>
      <c r="ET16" s="210">
        <f>(Schedule!ES73*'Assumptions&amp;Data'!ES60)/10^$D$5</f>
        <v>0</v>
      </c>
      <c r="EU16" s="210">
        <f>(Schedule!ET73*'Assumptions&amp;Data'!ET60)/10^$D$5</f>
        <v>0</v>
      </c>
      <c r="EV16" s="210">
        <f>(Schedule!EU73*'Assumptions&amp;Data'!EU60)/10^$D$5</f>
        <v>0</v>
      </c>
      <c r="EW16" s="210">
        <f>(Schedule!EV73*'Assumptions&amp;Data'!EV60)/10^$D$5</f>
        <v>0</v>
      </c>
      <c r="EX16" s="210">
        <f>(Schedule!EW73*'Assumptions&amp;Data'!EW60)/10^$D$5</f>
        <v>0</v>
      </c>
      <c r="EY16" s="210">
        <f>(Schedule!EX73*'Assumptions&amp;Data'!EX60)/10^$D$5</f>
        <v>0</v>
      </c>
      <c r="EZ16" s="210">
        <f>(Schedule!EY73*'Assumptions&amp;Data'!EY60)/10^$D$5</f>
        <v>0</v>
      </c>
      <c r="FA16" s="210">
        <f>(Schedule!EZ73*'Assumptions&amp;Data'!EZ60)/10^$D$5</f>
        <v>0</v>
      </c>
      <c r="FB16" s="210">
        <f>(Schedule!FA73*'Assumptions&amp;Data'!FA60)/10^$D$5</f>
        <v>0</v>
      </c>
      <c r="FC16" s="210">
        <f>(Schedule!FB73*'Assumptions&amp;Data'!FB60)/10^$D$5</f>
        <v>0</v>
      </c>
      <c r="FD16" s="210">
        <f>(Schedule!FC73*'Assumptions&amp;Data'!FC60)/10^$D$5</f>
        <v>0</v>
      </c>
      <c r="FE16" s="210">
        <f>(Schedule!FD73*'Assumptions&amp;Data'!FD60)/10^$D$5</f>
        <v>0</v>
      </c>
      <c r="FF16" s="210">
        <f>(Schedule!FE73*'Assumptions&amp;Data'!FE60)/10^$D$5</f>
        <v>0</v>
      </c>
      <c r="FG16" s="210">
        <f>(Schedule!FF73*'Assumptions&amp;Data'!FF60)/10^$D$5</f>
        <v>0</v>
      </c>
      <c r="FH16" s="210">
        <f>(Schedule!FG73*'Assumptions&amp;Data'!FG60)/10^$D$5</f>
        <v>0</v>
      </c>
      <c r="FI16" s="210">
        <f>(Schedule!FH73*'Assumptions&amp;Data'!FH60)/10^$D$5</f>
        <v>0</v>
      </c>
      <c r="FJ16" s="210">
        <f>(Schedule!FI73*'Assumptions&amp;Data'!FI60)/10^$D$5</f>
        <v>0</v>
      </c>
      <c r="FK16" s="210">
        <f>(Schedule!FJ73*'Assumptions&amp;Data'!FJ60)/10^$D$5</f>
        <v>0</v>
      </c>
      <c r="FL16" s="210">
        <f>(Schedule!FK73*'Assumptions&amp;Data'!FK60)/10^$D$5</f>
        <v>0</v>
      </c>
      <c r="FM16" s="210">
        <f>(Schedule!FL73*'Assumptions&amp;Data'!FL60)/10^$D$5</f>
        <v>0</v>
      </c>
      <c r="FN16" s="210">
        <f>(Schedule!FM73*'Assumptions&amp;Data'!FM60)/10^$D$5</f>
        <v>0</v>
      </c>
      <c r="FO16" s="210">
        <f>(Schedule!FN73*'Assumptions&amp;Data'!FN60)/10^$D$5</f>
        <v>0</v>
      </c>
    </row>
    <row r="17" spans="2:171" ht="12" customHeight="1" x14ac:dyDescent="0.3">
      <c r="B17" s="201" t="s">
        <v>244</v>
      </c>
      <c r="D17" s="210">
        <f>SUM(G17:FO17)</f>
        <v>566.96875490372884</v>
      </c>
      <c r="G17" s="210">
        <f>(Schedule!F74*'Assumptions&amp;Data'!F60)/10^$D$5</f>
        <v>0</v>
      </c>
      <c r="H17" s="210">
        <f>(Schedule!G74*'Assumptions&amp;Data'!G60)/10^$D$5</f>
        <v>0</v>
      </c>
      <c r="I17" s="210">
        <f>(Schedule!H74*'Assumptions&amp;Data'!H60)/10^$D$5</f>
        <v>0</v>
      </c>
      <c r="J17" s="210">
        <f>(Schedule!I74*'Assumptions&amp;Data'!I60)/10^$D$5</f>
        <v>0</v>
      </c>
      <c r="K17" s="210">
        <f>(Schedule!J74*'Assumptions&amp;Data'!J60)/10^$D$5</f>
        <v>0</v>
      </c>
      <c r="L17" s="210">
        <f>(Schedule!K74*'Assumptions&amp;Data'!K60)/10^$D$5</f>
        <v>0</v>
      </c>
      <c r="M17" s="210">
        <f>(Schedule!L74*'Assumptions&amp;Data'!L60)/10^$D$5</f>
        <v>0</v>
      </c>
      <c r="N17" s="210">
        <f>(Schedule!M74*'Assumptions&amp;Data'!M60)/10^$D$5</f>
        <v>0</v>
      </c>
      <c r="O17" s="210">
        <f>(Schedule!N74*'Assumptions&amp;Data'!N60)/10^$D$5</f>
        <v>0</v>
      </c>
      <c r="P17" s="210">
        <f>(Schedule!O74*'Assumptions&amp;Data'!O60)/10^$D$5</f>
        <v>0</v>
      </c>
      <c r="Q17" s="210">
        <f>(Schedule!P74*'Assumptions&amp;Data'!P60)/10^$D$5</f>
        <v>0</v>
      </c>
      <c r="R17" s="210">
        <f>(Schedule!Q74*'Assumptions&amp;Data'!Q60)/10^$D$5</f>
        <v>0</v>
      </c>
      <c r="S17" s="210">
        <f>(Schedule!R74*'Assumptions&amp;Data'!R60)/10^$D$5</f>
        <v>0</v>
      </c>
      <c r="T17" s="210">
        <f>(Schedule!S74*'Assumptions&amp;Data'!S60)/10^$D$5</f>
        <v>0</v>
      </c>
      <c r="U17" s="210">
        <f>(Schedule!T74*'Assumptions&amp;Data'!T60)/10^$D$5</f>
        <v>0</v>
      </c>
      <c r="V17" s="210">
        <f>(Schedule!U74*'Assumptions&amp;Data'!U60)/10^$D$5</f>
        <v>0</v>
      </c>
      <c r="W17" s="210">
        <f>(Schedule!V74*'Assumptions&amp;Data'!V60)/10^$D$5</f>
        <v>0</v>
      </c>
      <c r="X17" s="210">
        <f>(Schedule!W74*'Assumptions&amp;Data'!W60)/10^$D$5</f>
        <v>0</v>
      </c>
      <c r="Y17" s="210">
        <f>(Schedule!X74*'Assumptions&amp;Data'!X60)/10^$D$5</f>
        <v>0</v>
      </c>
      <c r="Z17" s="210">
        <f>(Schedule!Y74*'Assumptions&amp;Data'!Y60)/10^$D$5</f>
        <v>0</v>
      </c>
      <c r="AA17" s="210">
        <f>(Schedule!Z74*'Assumptions&amp;Data'!Z60)/10^$D$5</f>
        <v>42.52265661777966</v>
      </c>
      <c r="AB17" s="210">
        <f>(Schedule!AA74*'Assumptions&amp;Data'!AA60)/10^$D$5</f>
        <v>42.52265661777966</v>
      </c>
      <c r="AC17" s="210">
        <f>(Schedule!AB74*'Assumptions&amp;Data'!AB60)/10^$D$5</f>
        <v>42.52265661777966</v>
      </c>
      <c r="AD17" s="210">
        <f>(Schedule!AC74*'Assumptions&amp;Data'!AC60)/10^$D$5</f>
        <v>28.348437745186448</v>
      </c>
      <c r="AE17" s="210">
        <f>(Schedule!AD74*'Assumptions&amp;Data'!AD60)/10^$D$5</f>
        <v>28.348437745186448</v>
      </c>
      <c r="AF17" s="210">
        <f>(Schedule!AE74*'Assumptions&amp;Data'!AE60)/10^$D$5</f>
        <v>28.348437745186448</v>
      </c>
      <c r="AG17" s="210">
        <f>(Schedule!AF74*'Assumptions&amp;Data'!AF60)/10^$D$5</f>
        <v>28.348437745186448</v>
      </c>
      <c r="AH17" s="210">
        <f>(Schedule!AG74*'Assumptions&amp;Data'!AG60)/10^$D$5</f>
        <v>17.009062647111865</v>
      </c>
      <c r="AI17" s="210">
        <f>(Schedule!AH74*'Assumptions&amp;Data'!AH60)/10^$D$5</f>
        <v>17.009062647111865</v>
      </c>
      <c r="AJ17" s="210">
        <f>(Schedule!AI74*'Assumptions&amp;Data'!AI60)/10^$D$5</f>
        <v>17.009062647111865</v>
      </c>
      <c r="AK17" s="210">
        <f>(Schedule!AJ74*'Assumptions&amp;Data'!AJ60)/10^$D$5</f>
        <v>17.009062647111865</v>
      </c>
      <c r="AL17" s="210">
        <f>(Schedule!AK74*'Assumptions&amp;Data'!AK60)/10^$D$5</f>
        <v>17.009062647111865</v>
      </c>
      <c r="AM17" s="210">
        <f>(Schedule!AL74*'Assumptions&amp;Data'!AL60)/10^$D$5</f>
        <v>17.009062647111865</v>
      </c>
      <c r="AN17" s="210">
        <f>(Schedule!AM74*'Assumptions&amp;Data'!AM60)/10^$D$5</f>
        <v>17.009062647111865</v>
      </c>
      <c r="AO17" s="210">
        <f>(Schedule!AN74*'Assumptions&amp;Data'!AN60)/10^$D$5</f>
        <v>17.009062647111865</v>
      </c>
      <c r="AP17" s="210">
        <f>(Schedule!AO74*'Assumptions&amp;Data'!AO60)/10^$D$5</f>
        <v>17.009062647111865</v>
      </c>
      <c r="AQ17" s="210">
        <f>(Schedule!AP74*'Assumptions&amp;Data'!AP60)/10^$D$5</f>
        <v>17.009062647111865</v>
      </c>
      <c r="AR17" s="210">
        <f>(Schedule!AQ74*'Assumptions&amp;Data'!AQ60)/10^$D$5</f>
        <v>17.009062647111865</v>
      </c>
      <c r="AS17" s="210">
        <f>(Schedule!AR74*'Assumptions&amp;Data'!AR60)/10^$D$5</f>
        <v>17.009062647111865</v>
      </c>
      <c r="AT17" s="210">
        <f>(Schedule!AS74*'Assumptions&amp;Data'!AS60)/10^$D$5</f>
        <v>17.009062647111865</v>
      </c>
      <c r="AU17" s="210">
        <f>(Schedule!AT74*'Assumptions&amp;Data'!AT60)/10^$D$5</f>
        <v>17.009062647111865</v>
      </c>
      <c r="AV17" s="210">
        <f>(Schedule!AU74*'Assumptions&amp;Data'!AU60)/10^$D$5</f>
        <v>17.009062647111865</v>
      </c>
      <c r="AW17" s="210">
        <f>(Schedule!AV74*'Assumptions&amp;Data'!AV60)/10^$D$5</f>
        <v>39.687812843261028</v>
      </c>
      <c r="AX17" s="210">
        <f>(Schedule!AW74*'Assumptions&amp;Data'!AW60)/10^$D$5</f>
        <v>17.009062647111865</v>
      </c>
      <c r="AY17" s="210">
        <f>(Schedule!AX74*'Assumptions&amp;Data'!AX60)/10^$D$5</f>
        <v>14.174218872593045</v>
      </c>
      <c r="AZ17" s="210">
        <f>(Schedule!AY74*'Assumptions&amp;Data'!AY60)/10^$D$5</f>
        <v>0</v>
      </c>
      <c r="BA17" s="210">
        <f>(Schedule!AZ74*'Assumptions&amp;Data'!AZ60)/10^$D$5</f>
        <v>0</v>
      </c>
      <c r="BB17" s="210">
        <f>(Schedule!BA74*'Assumptions&amp;Data'!BA60)/10^$D$5</f>
        <v>0</v>
      </c>
      <c r="BC17" s="210">
        <f>(Schedule!BB74*'Assumptions&amp;Data'!BB60)/10^$D$5</f>
        <v>0</v>
      </c>
      <c r="BD17" s="210">
        <f>(Schedule!BC74*'Assumptions&amp;Data'!BC60)/10^$D$5</f>
        <v>0</v>
      </c>
      <c r="BE17" s="210">
        <f>(Schedule!BD74*'Assumptions&amp;Data'!BD60)/10^$D$5</f>
        <v>0</v>
      </c>
      <c r="BF17" s="210">
        <f>(Schedule!BE74*'Assumptions&amp;Data'!BE60)/10^$D$5</f>
        <v>0</v>
      </c>
      <c r="BG17" s="210">
        <f>(Schedule!BF74*'Assumptions&amp;Data'!BF60)/10^$D$5</f>
        <v>0</v>
      </c>
      <c r="BH17" s="210">
        <f>(Schedule!BG74*'Assumptions&amp;Data'!BG60)/10^$D$5</f>
        <v>0</v>
      </c>
      <c r="BI17" s="210">
        <f>(Schedule!BH74*'Assumptions&amp;Data'!BH60)/10^$D$5</f>
        <v>0</v>
      </c>
      <c r="BJ17" s="210">
        <f>(Schedule!BI74*'Assumptions&amp;Data'!BI60)/10^$D$5</f>
        <v>0</v>
      </c>
      <c r="BK17" s="210">
        <f>(Schedule!BJ74*'Assumptions&amp;Data'!BJ60)/10^$D$5</f>
        <v>0</v>
      </c>
      <c r="BL17" s="210">
        <f>(Schedule!BK74*'Assumptions&amp;Data'!BK60)/10^$D$5</f>
        <v>0</v>
      </c>
      <c r="BM17" s="210">
        <f>(Schedule!BL74*'Assumptions&amp;Data'!BL60)/10^$D$5</f>
        <v>0</v>
      </c>
      <c r="BN17" s="210">
        <f>(Schedule!BM74*'Assumptions&amp;Data'!BM60)/10^$D$5</f>
        <v>0</v>
      </c>
      <c r="BO17" s="210">
        <f>(Schedule!BN74*'Assumptions&amp;Data'!BN60)/10^$D$5</f>
        <v>0</v>
      </c>
      <c r="BP17" s="210">
        <f>(Schedule!BO74*'Assumptions&amp;Data'!BO60)/10^$D$5</f>
        <v>0</v>
      </c>
      <c r="BQ17" s="210">
        <f>(Schedule!BP74*'Assumptions&amp;Data'!BP60)/10^$D$5</f>
        <v>0</v>
      </c>
      <c r="BR17" s="210">
        <f>(Schedule!BQ74*'Assumptions&amp;Data'!BQ60)/10^$D$5</f>
        <v>0</v>
      </c>
      <c r="BS17" s="210">
        <f>(Schedule!BR74*'Assumptions&amp;Data'!BR60)/10^$D$5</f>
        <v>0</v>
      </c>
      <c r="BT17" s="210">
        <f>(Schedule!BS74*'Assumptions&amp;Data'!BS60)/10^$D$5</f>
        <v>0</v>
      </c>
      <c r="BU17" s="210">
        <f>(Schedule!BT74*'Assumptions&amp;Data'!BT60)/10^$D$5</f>
        <v>0</v>
      </c>
      <c r="BV17" s="210">
        <f>(Schedule!BU74*'Assumptions&amp;Data'!BU60)/10^$D$5</f>
        <v>0</v>
      </c>
      <c r="BW17" s="210">
        <f>(Schedule!BV74*'Assumptions&amp;Data'!BV60)/10^$D$5</f>
        <v>0</v>
      </c>
      <c r="BX17" s="210">
        <f>(Schedule!BW74*'Assumptions&amp;Data'!BW60)/10^$D$5</f>
        <v>0</v>
      </c>
      <c r="BY17" s="210">
        <f>(Schedule!BX74*'Assumptions&amp;Data'!BX60)/10^$D$5</f>
        <v>0</v>
      </c>
      <c r="BZ17" s="210">
        <f>(Schedule!BY74*'Assumptions&amp;Data'!BY60)/10^$D$5</f>
        <v>0</v>
      </c>
      <c r="CA17" s="210">
        <f>(Schedule!BZ74*'Assumptions&amp;Data'!BZ60)/10^$D$5</f>
        <v>0</v>
      </c>
      <c r="CB17" s="210">
        <f>(Schedule!CA74*'Assumptions&amp;Data'!CA60)/10^$D$5</f>
        <v>0</v>
      </c>
      <c r="CC17" s="210">
        <f>(Schedule!CB74*'Assumptions&amp;Data'!CB60)/10^$D$5</f>
        <v>0</v>
      </c>
      <c r="CD17" s="210">
        <f>(Schedule!CC74*'Assumptions&amp;Data'!CC60)/10^$D$5</f>
        <v>0</v>
      </c>
      <c r="CE17" s="210">
        <f>(Schedule!CD74*'Assumptions&amp;Data'!CD60)/10^$D$5</f>
        <v>0</v>
      </c>
      <c r="CF17" s="210">
        <f>(Schedule!CE74*'Assumptions&amp;Data'!CE60)/10^$D$5</f>
        <v>0</v>
      </c>
      <c r="CG17" s="210">
        <f>(Schedule!CF74*'Assumptions&amp;Data'!CF60)/10^$D$5</f>
        <v>0</v>
      </c>
      <c r="CH17" s="210">
        <f>(Schedule!CG74*'Assumptions&amp;Data'!CG60)/10^$D$5</f>
        <v>0</v>
      </c>
      <c r="CI17" s="210">
        <f>(Schedule!CH74*'Assumptions&amp;Data'!CH60)/10^$D$5</f>
        <v>0</v>
      </c>
      <c r="CJ17" s="210">
        <f>(Schedule!CI74*'Assumptions&amp;Data'!CI60)/10^$D$5</f>
        <v>0</v>
      </c>
      <c r="CK17" s="210">
        <f>(Schedule!CJ74*'Assumptions&amp;Data'!CJ60)/10^$D$5</f>
        <v>0</v>
      </c>
      <c r="CL17" s="210">
        <f>(Schedule!CK74*'Assumptions&amp;Data'!CK60)/10^$D$5</f>
        <v>0</v>
      </c>
      <c r="CM17" s="210">
        <f>(Schedule!CL74*'Assumptions&amp;Data'!CL60)/10^$D$5</f>
        <v>0</v>
      </c>
      <c r="CN17" s="210">
        <f>(Schedule!CM74*'Assumptions&amp;Data'!CM60)/10^$D$5</f>
        <v>0</v>
      </c>
      <c r="CO17" s="210">
        <f>(Schedule!CN74*'Assumptions&amp;Data'!CN60)/10^$D$5</f>
        <v>0</v>
      </c>
      <c r="CP17" s="210">
        <f>(Schedule!CO74*'Assumptions&amp;Data'!CO60)/10^$D$5</f>
        <v>0</v>
      </c>
      <c r="CQ17" s="210">
        <f>(Schedule!CP74*'Assumptions&amp;Data'!CP60)/10^$D$5</f>
        <v>0</v>
      </c>
      <c r="CR17" s="210">
        <f>(Schedule!CQ74*'Assumptions&amp;Data'!CQ60)/10^$D$5</f>
        <v>0</v>
      </c>
      <c r="CS17" s="210">
        <f>(Schedule!CR74*'Assumptions&amp;Data'!CR60)/10^$D$5</f>
        <v>0</v>
      </c>
      <c r="CT17" s="210">
        <f>(Schedule!CS74*'Assumptions&amp;Data'!CS60)/10^$D$5</f>
        <v>0</v>
      </c>
      <c r="CU17" s="210">
        <f>(Schedule!CT74*'Assumptions&amp;Data'!CT60)/10^$D$5</f>
        <v>0</v>
      </c>
      <c r="CV17" s="210">
        <f>(Schedule!CU74*'Assumptions&amp;Data'!CU60)/10^$D$5</f>
        <v>0</v>
      </c>
      <c r="CW17" s="210">
        <f>(Schedule!CV74*'Assumptions&amp;Data'!CV60)/10^$D$5</f>
        <v>0</v>
      </c>
      <c r="CX17" s="210">
        <f>(Schedule!CW74*'Assumptions&amp;Data'!CW60)/10^$D$5</f>
        <v>0</v>
      </c>
      <c r="CY17" s="210">
        <f>(Schedule!CX74*'Assumptions&amp;Data'!CX60)/10^$D$5</f>
        <v>0</v>
      </c>
      <c r="CZ17" s="210">
        <f>(Schedule!CY74*'Assumptions&amp;Data'!CY60)/10^$D$5</f>
        <v>0</v>
      </c>
      <c r="DA17" s="210">
        <f>(Schedule!CZ74*'Assumptions&amp;Data'!CZ60)/10^$D$5</f>
        <v>0</v>
      </c>
      <c r="DB17" s="210">
        <f>(Schedule!DA74*'Assumptions&amp;Data'!DA60)/10^$D$5</f>
        <v>0</v>
      </c>
      <c r="DC17" s="210">
        <f>(Schedule!DB74*'Assumptions&amp;Data'!DB60)/10^$D$5</f>
        <v>0</v>
      </c>
      <c r="DD17" s="210">
        <f>(Schedule!DC74*'Assumptions&amp;Data'!DC60)/10^$D$5</f>
        <v>0</v>
      </c>
      <c r="DE17" s="210">
        <f>(Schedule!DD74*'Assumptions&amp;Data'!DD60)/10^$D$5</f>
        <v>0</v>
      </c>
      <c r="DF17" s="210">
        <f>(Schedule!DE74*'Assumptions&amp;Data'!DE60)/10^$D$5</f>
        <v>0</v>
      </c>
      <c r="DG17" s="210">
        <f>(Schedule!DF74*'Assumptions&amp;Data'!DF60)/10^$D$5</f>
        <v>0</v>
      </c>
      <c r="DH17" s="210">
        <f>(Schedule!DG74*'Assumptions&amp;Data'!DG60)/10^$D$5</f>
        <v>0</v>
      </c>
      <c r="DI17" s="210">
        <f>(Schedule!DH74*'Assumptions&amp;Data'!DH60)/10^$D$5</f>
        <v>0</v>
      </c>
      <c r="DJ17" s="210">
        <f>(Schedule!DI74*'Assumptions&amp;Data'!DI60)/10^$D$5</f>
        <v>0</v>
      </c>
      <c r="DK17" s="210">
        <f>(Schedule!DJ74*'Assumptions&amp;Data'!DJ60)/10^$D$5</f>
        <v>0</v>
      </c>
      <c r="DL17" s="210">
        <f>(Schedule!DK74*'Assumptions&amp;Data'!DK60)/10^$D$5</f>
        <v>0</v>
      </c>
      <c r="DM17" s="210">
        <f>(Schedule!DL74*'Assumptions&amp;Data'!DL60)/10^$D$5</f>
        <v>0</v>
      </c>
      <c r="DN17" s="210">
        <f>(Schedule!DM74*'Assumptions&amp;Data'!DM60)/10^$D$5</f>
        <v>0</v>
      </c>
      <c r="DO17" s="210">
        <f>(Schedule!DN74*'Assumptions&amp;Data'!DN60)/10^$D$5</f>
        <v>0</v>
      </c>
      <c r="DP17" s="210">
        <f>(Schedule!DO74*'Assumptions&amp;Data'!DO60)/10^$D$5</f>
        <v>0</v>
      </c>
      <c r="DQ17" s="210">
        <f>(Schedule!DP74*'Assumptions&amp;Data'!DP60)/10^$D$5</f>
        <v>0</v>
      </c>
      <c r="DR17" s="210">
        <f>(Schedule!DQ74*'Assumptions&amp;Data'!DQ60)/10^$D$5</f>
        <v>0</v>
      </c>
      <c r="DS17" s="210">
        <f>(Schedule!DR74*'Assumptions&amp;Data'!DR60)/10^$D$5</f>
        <v>0</v>
      </c>
      <c r="DT17" s="210">
        <f>(Schedule!DS74*'Assumptions&amp;Data'!DS60)/10^$D$5</f>
        <v>0</v>
      </c>
      <c r="DU17" s="210">
        <f>(Schedule!DT74*'Assumptions&amp;Data'!DT60)/10^$D$5</f>
        <v>0</v>
      </c>
      <c r="DV17" s="210">
        <f>(Schedule!DU74*'Assumptions&amp;Data'!DU60)/10^$D$5</f>
        <v>0</v>
      </c>
      <c r="DW17" s="210">
        <f>(Schedule!DV74*'Assumptions&amp;Data'!DV60)/10^$D$5</f>
        <v>0</v>
      </c>
      <c r="DX17" s="210">
        <f>(Schedule!DW74*'Assumptions&amp;Data'!DW60)/10^$D$5</f>
        <v>0</v>
      </c>
      <c r="DY17" s="210">
        <f>(Schedule!DX74*'Assumptions&amp;Data'!DX60)/10^$D$5</f>
        <v>0</v>
      </c>
      <c r="DZ17" s="210">
        <f>(Schedule!DY74*'Assumptions&amp;Data'!DY60)/10^$D$5</f>
        <v>0</v>
      </c>
      <c r="EA17" s="210">
        <f>(Schedule!DZ74*'Assumptions&amp;Data'!DZ60)/10^$D$5</f>
        <v>0</v>
      </c>
      <c r="EB17" s="210">
        <f>(Schedule!EA74*'Assumptions&amp;Data'!EA60)/10^$D$5</f>
        <v>0</v>
      </c>
      <c r="EC17" s="210">
        <f>(Schedule!EB74*'Assumptions&amp;Data'!EB60)/10^$D$5</f>
        <v>0</v>
      </c>
      <c r="ED17" s="210">
        <f>(Schedule!EC74*'Assumptions&amp;Data'!EC60)/10^$D$5</f>
        <v>0</v>
      </c>
      <c r="EE17" s="210">
        <f>(Schedule!ED74*'Assumptions&amp;Data'!ED60)/10^$D$5</f>
        <v>0</v>
      </c>
      <c r="EF17" s="210">
        <f>(Schedule!EE74*'Assumptions&amp;Data'!EE60)/10^$D$5</f>
        <v>0</v>
      </c>
      <c r="EG17" s="210">
        <f>(Schedule!EF74*'Assumptions&amp;Data'!EF60)/10^$D$5</f>
        <v>0</v>
      </c>
      <c r="EH17" s="210">
        <f>(Schedule!EG74*'Assumptions&amp;Data'!EG60)/10^$D$5</f>
        <v>0</v>
      </c>
      <c r="EI17" s="210">
        <f>(Schedule!EH74*'Assumptions&amp;Data'!EH60)/10^$D$5</f>
        <v>0</v>
      </c>
      <c r="EJ17" s="210">
        <f>(Schedule!EI74*'Assumptions&amp;Data'!EI60)/10^$D$5</f>
        <v>0</v>
      </c>
      <c r="EK17" s="210">
        <f>(Schedule!EJ74*'Assumptions&amp;Data'!EJ60)/10^$D$5</f>
        <v>0</v>
      </c>
      <c r="EL17" s="210">
        <f>(Schedule!EK74*'Assumptions&amp;Data'!EK60)/10^$D$5</f>
        <v>0</v>
      </c>
      <c r="EM17" s="210">
        <f>(Schedule!EL74*'Assumptions&amp;Data'!EL60)/10^$D$5</f>
        <v>0</v>
      </c>
      <c r="EN17" s="210">
        <f>(Schedule!EM74*'Assumptions&amp;Data'!EM60)/10^$D$5</f>
        <v>0</v>
      </c>
      <c r="EO17" s="210">
        <f>(Schedule!EN74*'Assumptions&amp;Data'!EN60)/10^$D$5</f>
        <v>0</v>
      </c>
      <c r="EP17" s="210">
        <f>(Schedule!EO74*'Assumptions&amp;Data'!EO60)/10^$D$5</f>
        <v>0</v>
      </c>
      <c r="EQ17" s="210">
        <f>(Schedule!EP74*'Assumptions&amp;Data'!EP60)/10^$D$5</f>
        <v>0</v>
      </c>
      <c r="ER17" s="210">
        <f>(Schedule!EQ74*'Assumptions&amp;Data'!EQ60)/10^$D$5</f>
        <v>0</v>
      </c>
      <c r="ES17" s="210">
        <f>(Schedule!ER74*'Assumptions&amp;Data'!ER60)/10^$D$5</f>
        <v>0</v>
      </c>
      <c r="ET17" s="210">
        <f>(Schedule!ES74*'Assumptions&amp;Data'!ES60)/10^$D$5</f>
        <v>0</v>
      </c>
      <c r="EU17" s="210">
        <f>(Schedule!ET74*'Assumptions&amp;Data'!ET60)/10^$D$5</f>
        <v>0</v>
      </c>
      <c r="EV17" s="210">
        <f>(Schedule!EU74*'Assumptions&amp;Data'!EU60)/10^$D$5</f>
        <v>0</v>
      </c>
      <c r="EW17" s="210">
        <f>(Schedule!EV74*'Assumptions&amp;Data'!EV60)/10^$D$5</f>
        <v>0</v>
      </c>
      <c r="EX17" s="210">
        <f>(Schedule!EW74*'Assumptions&amp;Data'!EW60)/10^$D$5</f>
        <v>0</v>
      </c>
      <c r="EY17" s="210">
        <f>(Schedule!EX74*'Assumptions&amp;Data'!EX60)/10^$D$5</f>
        <v>0</v>
      </c>
      <c r="EZ17" s="210">
        <f>(Schedule!EY74*'Assumptions&amp;Data'!EY60)/10^$D$5</f>
        <v>0</v>
      </c>
      <c r="FA17" s="210">
        <f>(Schedule!EZ74*'Assumptions&amp;Data'!EZ60)/10^$D$5</f>
        <v>0</v>
      </c>
      <c r="FB17" s="210">
        <f>(Schedule!FA74*'Assumptions&amp;Data'!FA60)/10^$D$5</f>
        <v>0</v>
      </c>
      <c r="FC17" s="210">
        <f>(Schedule!FB74*'Assumptions&amp;Data'!FB60)/10^$D$5</f>
        <v>0</v>
      </c>
      <c r="FD17" s="210">
        <f>(Schedule!FC74*'Assumptions&amp;Data'!FC60)/10^$D$5</f>
        <v>0</v>
      </c>
      <c r="FE17" s="210">
        <f>(Schedule!FD74*'Assumptions&amp;Data'!FD60)/10^$D$5</f>
        <v>0</v>
      </c>
      <c r="FF17" s="210">
        <f>(Schedule!FE74*'Assumptions&amp;Data'!FE60)/10^$D$5</f>
        <v>0</v>
      </c>
      <c r="FG17" s="210">
        <f>(Schedule!FF74*'Assumptions&amp;Data'!FF60)/10^$D$5</f>
        <v>0</v>
      </c>
      <c r="FH17" s="210">
        <f>(Schedule!FG74*'Assumptions&amp;Data'!FG60)/10^$D$5</f>
        <v>0</v>
      </c>
      <c r="FI17" s="210">
        <f>(Schedule!FH74*'Assumptions&amp;Data'!FH60)/10^$D$5</f>
        <v>0</v>
      </c>
      <c r="FJ17" s="210">
        <f>(Schedule!FI74*'Assumptions&amp;Data'!FI60)/10^$D$5</f>
        <v>0</v>
      </c>
      <c r="FK17" s="210">
        <f>(Schedule!FJ74*'Assumptions&amp;Data'!FJ60)/10^$D$5</f>
        <v>0</v>
      </c>
      <c r="FL17" s="210">
        <f>(Schedule!FK74*'Assumptions&amp;Data'!FK60)/10^$D$5</f>
        <v>0</v>
      </c>
      <c r="FM17" s="210">
        <f>(Schedule!FL74*'Assumptions&amp;Data'!FL60)/10^$D$5</f>
        <v>0</v>
      </c>
      <c r="FN17" s="210">
        <f>(Schedule!FM74*'Assumptions&amp;Data'!FM60)/10^$D$5</f>
        <v>0</v>
      </c>
      <c r="FO17" s="210">
        <f>(Schedule!FN74*'Assumptions&amp;Data'!FN60)/10^$D$5</f>
        <v>0</v>
      </c>
    </row>
    <row r="18" spans="2:171" ht="12" customHeight="1" x14ac:dyDescent="0.3">
      <c r="B18" s="201" t="s">
        <v>110</v>
      </c>
      <c r="D18" s="210">
        <f>SUM(G18:FO18)</f>
        <v>850.45313235559274</v>
      </c>
      <c r="G18" s="210">
        <f>(Schedule!F75*'Assumptions&amp;Data'!F60)/10^$D$5</f>
        <v>0</v>
      </c>
      <c r="H18" s="210">
        <f>(Schedule!G75*'Assumptions&amp;Data'!G60)/10^$D$5</f>
        <v>0</v>
      </c>
      <c r="I18" s="210">
        <f>(Schedule!H75*'Assumptions&amp;Data'!H60)/10^$D$5</f>
        <v>0</v>
      </c>
      <c r="J18" s="210">
        <f>(Schedule!I75*'Assumptions&amp;Data'!I60)/10^$D$5</f>
        <v>0</v>
      </c>
      <c r="K18" s="210">
        <f>(Schedule!J75*'Assumptions&amp;Data'!J60)/10^$D$5</f>
        <v>0</v>
      </c>
      <c r="L18" s="210">
        <f>(Schedule!K75*'Assumptions&amp;Data'!K60)/10^$D$5</f>
        <v>0</v>
      </c>
      <c r="M18" s="210">
        <f>(Schedule!L75*'Assumptions&amp;Data'!L60)/10^$D$5</f>
        <v>0</v>
      </c>
      <c r="N18" s="210">
        <f>(Schedule!M75*'Assumptions&amp;Data'!M60)/10^$D$5</f>
        <v>0</v>
      </c>
      <c r="O18" s="210">
        <f>(Schedule!N75*'Assumptions&amp;Data'!N60)/10^$D$5</f>
        <v>0</v>
      </c>
      <c r="P18" s="210">
        <f>(Schedule!O75*'Assumptions&amp;Data'!O60)/10^$D$5</f>
        <v>0</v>
      </c>
      <c r="Q18" s="210">
        <f>(Schedule!P75*'Assumptions&amp;Data'!P60)/10^$D$5</f>
        <v>0</v>
      </c>
      <c r="R18" s="210">
        <f>(Schedule!Q75*'Assumptions&amp;Data'!Q60)/10^$D$5</f>
        <v>0</v>
      </c>
      <c r="S18" s="210">
        <f>(Schedule!R75*'Assumptions&amp;Data'!R60)/10^$D$5</f>
        <v>0</v>
      </c>
      <c r="T18" s="210">
        <f>(Schedule!S75*'Assumptions&amp;Data'!S60)/10^$D$5</f>
        <v>0</v>
      </c>
      <c r="U18" s="210">
        <f>(Schedule!T75*'Assumptions&amp;Data'!T60)/10^$D$5</f>
        <v>0</v>
      </c>
      <c r="V18" s="210">
        <f>(Schedule!U75*'Assumptions&amp;Data'!U60)/10^$D$5</f>
        <v>0</v>
      </c>
      <c r="W18" s="210">
        <f>(Schedule!V75*'Assumptions&amp;Data'!V60)/10^$D$5</f>
        <v>0</v>
      </c>
      <c r="X18" s="210">
        <f>(Schedule!W75*'Assumptions&amp;Data'!W60)/10^$D$5</f>
        <v>0</v>
      </c>
      <c r="Y18" s="210">
        <f>(Schedule!X75*'Assumptions&amp;Data'!X60)/10^$D$5</f>
        <v>0</v>
      </c>
      <c r="Z18" s="210">
        <f>(Schedule!Y75*'Assumptions&amp;Data'!Y60)/10^$D$5</f>
        <v>0</v>
      </c>
      <c r="AA18" s="210">
        <f>(Schedule!Z75*'Assumptions&amp;Data'!Z60)/10^$D$5</f>
        <v>0</v>
      </c>
      <c r="AB18" s="210">
        <f>(Schedule!AA75*'Assumptions&amp;Data'!AA60)/10^$D$5</f>
        <v>0</v>
      </c>
      <c r="AC18" s="210">
        <f>(Schedule!AB75*'Assumptions&amp;Data'!AB60)/10^$D$5</f>
        <v>0</v>
      </c>
      <c r="AD18" s="210">
        <f>(Schedule!AC75*'Assumptions&amp;Data'!AC60)/10^$D$5</f>
        <v>0</v>
      </c>
      <c r="AE18" s="210">
        <f>(Schedule!AD75*'Assumptions&amp;Data'!AD60)/10^$D$5</f>
        <v>0</v>
      </c>
      <c r="AF18" s="210">
        <f>(Schedule!AE75*'Assumptions&amp;Data'!AE60)/10^$D$5</f>
        <v>0</v>
      </c>
      <c r="AG18" s="210">
        <f>(Schedule!AF75*'Assumptions&amp;Data'!AF60)/10^$D$5</f>
        <v>0</v>
      </c>
      <c r="AH18" s="210">
        <f>(Schedule!AG75*'Assumptions&amp;Data'!AG60)/10^$D$5</f>
        <v>0</v>
      </c>
      <c r="AI18" s="210">
        <f>(Schedule!AH75*'Assumptions&amp;Data'!AH60)/10^$D$5</f>
        <v>0</v>
      </c>
      <c r="AJ18" s="210">
        <f>(Schedule!AI75*'Assumptions&amp;Data'!AI60)/10^$D$5</f>
        <v>0</v>
      </c>
      <c r="AK18" s="210">
        <f>(Schedule!AJ75*'Assumptions&amp;Data'!AJ60)/10^$D$5</f>
        <v>0</v>
      </c>
      <c r="AL18" s="210">
        <f>(Schedule!AK75*'Assumptions&amp;Data'!AK60)/10^$D$5</f>
        <v>0</v>
      </c>
      <c r="AM18" s="210">
        <f>(Schedule!AL75*'Assumptions&amp;Data'!AL60)/10^$D$5</f>
        <v>63.78398492666949</v>
      </c>
      <c r="AN18" s="210">
        <f>(Schedule!AM75*'Assumptions&amp;Data'!AM60)/10^$D$5</f>
        <v>63.78398492666949</v>
      </c>
      <c r="AO18" s="210">
        <f>(Schedule!AN75*'Assumptions&amp;Data'!AN60)/10^$D$5</f>
        <v>63.78398492666949</v>
      </c>
      <c r="AP18" s="210">
        <f>(Schedule!AO75*'Assumptions&amp;Data'!AO60)/10^$D$5</f>
        <v>42.52265661777966</v>
      </c>
      <c r="AQ18" s="210">
        <f>(Schedule!AP75*'Assumptions&amp;Data'!AP60)/10^$D$5</f>
        <v>42.52265661777966</v>
      </c>
      <c r="AR18" s="210">
        <f>(Schedule!AQ75*'Assumptions&amp;Data'!AQ60)/10^$D$5</f>
        <v>42.52265661777966</v>
      </c>
      <c r="AS18" s="210">
        <f>(Schedule!AR75*'Assumptions&amp;Data'!AR60)/10^$D$5</f>
        <v>42.52265661777966</v>
      </c>
      <c r="AT18" s="210">
        <f>(Schedule!AS75*'Assumptions&amp;Data'!AS60)/10^$D$5</f>
        <v>25.513593970667799</v>
      </c>
      <c r="AU18" s="210">
        <f>(Schedule!AT75*'Assumptions&amp;Data'!AT60)/10^$D$5</f>
        <v>25.513593970667799</v>
      </c>
      <c r="AV18" s="210">
        <f>(Schedule!AU75*'Assumptions&amp;Data'!AU60)/10^$D$5</f>
        <v>25.513593970667799</v>
      </c>
      <c r="AW18" s="210">
        <f>(Schedule!AV75*'Assumptions&amp;Data'!AV60)/10^$D$5</f>
        <v>25.513593970667799</v>
      </c>
      <c r="AX18" s="210">
        <f>(Schedule!AW75*'Assumptions&amp;Data'!AW60)/10^$D$5</f>
        <v>25.513593970667799</v>
      </c>
      <c r="AY18" s="210">
        <f>(Schedule!AX75*'Assumptions&amp;Data'!AX60)/10^$D$5</f>
        <v>25.513593970667799</v>
      </c>
      <c r="AZ18" s="210">
        <f>(Schedule!AY75*'Assumptions&amp;Data'!AY60)/10^$D$5</f>
        <v>25.513593970667799</v>
      </c>
      <c r="BA18" s="210">
        <f>(Schedule!AZ75*'Assumptions&amp;Data'!AZ60)/10^$D$5</f>
        <v>25.513593970667799</v>
      </c>
      <c r="BB18" s="210">
        <f>(Schedule!BA75*'Assumptions&amp;Data'!BA60)/10^$D$5</f>
        <v>25.513593970667799</v>
      </c>
      <c r="BC18" s="210">
        <f>(Schedule!BB75*'Assumptions&amp;Data'!BB60)/10^$D$5</f>
        <v>25.513593970667799</v>
      </c>
      <c r="BD18" s="210">
        <f>(Schedule!BC75*'Assumptions&amp;Data'!BC60)/10^$D$5</f>
        <v>25.513593970667799</v>
      </c>
      <c r="BE18" s="210">
        <f>(Schedule!BD75*'Assumptions&amp;Data'!BD60)/10^$D$5</f>
        <v>25.513593970667799</v>
      </c>
      <c r="BF18" s="210">
        <f>(Schedule!BE75*'Assumptions&amp;Data'!BE60)/10^$D$5</f>
        <v>25.513593970667799</v>
      </c>
      <c r="BG18" s="210">
        <f>(Schedule!BF75*'Assumptions&amp;Data'!BF60)/10^$D$5</f>
        <v>25.513593970667799</v>
      </c>
      <c r="BH18" s="210">
        <f>(Schedule!BG75*'Assumptions&amp;Data'!BG60)/10^$D$5</f>
        <v>25.513593970667799</v>
      </c>
      <c r="BI18" s="210">
        <f>(Schedule!BH75*'Assumptions&amp;Data'!BH60)/10^$D$5</f>
        <v>59.531719264891528</v>
      </c>
      <c r="BJ18" s="210">
        <f>(Schedule!BI75*'Assumptions&amp;Data'!BI60)/10^$D$5</f>
        <v>25.513593970667799</v>
      </c>
      <c r="BK18" s="210">
        <f>(Schedule!BJ75*'Assumptions&amp;Data'!BJ60)/10^$D$5</f>
        <v>21.261328308889563</v>
      </c>
      <c r="BL18" s="210">
        <f>(Schedule!BK75*'Assumptions&amp;Data'!BK60)/10^$D$5</f>
        <v>0</v>
      </c>
      <c r="BM18" s="210">
        <f>(Schedule!BL75*'Assumptions&amp;Data'!BL60)/10^$D$5</f>
        <v>0</v>
      </c>
      <c r="BN18" s="210">
        <f>(Schedule!BM75*'Assumptions&amp;Data'!BM60)/10^$D$5</f>
        <v>0</v>
      </c>
      <c r="BO18" s="210">
        <f>(Schedule!BN75*'Assumptions&amp;Data'!BN60)/10^$D$5</f>
        <v>0</v>
      </c>
      <c r="BP18" s="210">
        <f>(Schedule!BO75*'Assumptions&amp;Data'!BO60)/10^$D$5</f>
        <v>0</v>
      </c>
      <c r="BQ18" s="210">
        <f>(Schedule!BP75*'Assumptions&amp;Data'!BP60)/10^$D$5</f>
        <v>0</v>
      </c>
      <c r="BR18" s="210">
        <f>(Schedule!BQ75*'Assumptions&amp;Data'!BQ60)/10^$D$5</f>
        <v>0</v>
      </c>
      <c r="BS18" s="210">
        <f>(Schedule!BR75*'Assumptions&amp;Data'!BR60)/10^$D$5</f>
        <v>0</v>
      </c>
      <c r="BT18" s="210">
        <f>(Schedule!BS75*'Assumptions&amp;Data'!BS60)/10^$D$5</f>
        <v>0</v>
      </c>
      <c r="BU18" s="210">
        <f>(Schedule!BT75*'Assumptions&amp;Data'!BT60)/10^$D$5</f>
        <v>0</v>
      </c>
      <c r="BV18" s="210">
        <f>(Schedule!BU75*'Assumptions&amp;Data'!BU60)/10^$D$5</f>
        <v>0</v>
      </c>
      <c r="BW18" s="210">
        <f>(Schedule!BV75*'Assumptions&amp;Data'!BV60)/10^$D$5</f>
        <v>0</v>
      </c>
      <c r="BX18" s="210">
        <f>(Schedule!BW75*'Assumptions&amp;Data'!BW60)/10^$D$5</f>
        <v>0</v>
      </c>
      <c r="BY18" s="210">
        <f>(Schedule!BX75*'Assumptions&amp;Data'!BX60)/10^$D$5</f>
        <v>0</v>
      </c>
      <c r="BZ18" s="210">
        <f>(Schedule!BY75*'Assumptions&amp;Data'!BY60)/10^$D$5</f>
        <v>0</v>
      </c>
      <c r="CA18" s="210">
        <f>(Schedule!BZ75*'Assumptions&amp;Data'!BZ60)/10^$D$5</f>
        <v>0</v>
      </c>
      <c r="CB18" s="210">
        <f>(Schedule!CA75*'Assumptions&amp;Data'!CA60)/10^$D$5</f>
        <v>0</v>
      </c>
      <c r="CC18" s="210">
        <f>(Schedule!CB75*'Assumptions&amp;Data'!CB60)/10^$D$5</f>
        <v>0</v>
      </c>
      <c r="CD18" s="210">
        <f>(Schedule!CC75*'Assumptions&amp;Data'!CC60)/10^$D$5</f>
        <v>0</v>
      </c>
      <c r="CE18" s="210">
        <f>(Schedule!CD75*'Assumptions&amp;Data'!CD60)/10^$D$5</f>
        <v>0</v>
      </c>
      <c r="CF18" s="210">
        <f>(Schedule!CE75*'Assumptions&amp;Data'!CE60)/10^$D$5</f>
        <v>0</v>
      </c>
      <c r="CG18" s="210">
        <f>(Schedule!CF75*'Assumptions&amp;Data'!CF60)/10^$D$5</f>
        <v>0</v>
      </c>
      <c r="CH18" s="210">
        <f>(Schedule!CG75*'Assumptions&amp;Data'!CG60)/10^$D$5</f>
        <v>0</v>
      </c>
      <c r="CI18" s="210">
        <f>(Schedule!CH75*'Assumptions&amp;Data'!CH60)/10^$D$5</f>
        <v>0</v>
      </c>
      <c r="CJ18" s="210">
        <f>(Schedule!CI75*'Assumptions&amp;Data'!CI60)/10^$D$5</f>
        <v>0</v>
      </c>
      <c r="CK18" s="210">
        <f>(Schedule!CJ75*'Assumptions&amp;Data'!CJ60)/10^$D$5</f>
        <v>0</v>
      </c>
      <c r="CL18" s="210">
        <f>(Schedule!CK75*'Assumptions&amp;Data'!CK60)/10^$D$5</f>
        <v>0</v>
      </c>
      <c r="CM18" s="210">
        <f>(Schedule!CL75*'Assumptions&amp;Data'!CL60)/10^$D$5</f>
        <v>0</v>
      </c>
      <c r="CN18" s="210">
        <f>(Schedule!CM75*'Assumptions&amp;Data'!CM60)/10^$D$5</f>
        <v>0</v>
      </c>
      <c r="CO18" s="210">
        <f>(Schedule!CN75*'Assumptions&amp;Data'!CN60)/10^$D$5</f>
        <v>0</v>
      </c>
      <c r="CP18" s="210">
        <f>(Schedule!CO75*'Assumptions&amp;Data'!CO60)/10^$D$5</f>
        <v>0</v>
      </c>
      <c r="CQ18" s="210">
        <f>(Schedule!CP75*'Assumptions&amp;Data'!CP60)/10^$D$5</f>
        <v>0</v>
      </c>
      <c r="CR18" s="210">
        <f>(Schedule!CQ75*'Assumptions&amp;Data'!CQ60)/10^$D$5</f>
        <v>0</v>
      </c>
      <c r="CS18" s="210">
        <f>(Schedule!CR75*'Assumptions&amp;Data'!CR60)/10^$D$5</f>
        <v>0</v>
      </c>
      <c r="CT18" s="210">
        <f>(Schedule!CS75*'Assumptions&amp;Data'!CS60)/10^$D$5</f>
        <v>0</v>
      </c>
      <c r="CU18" s="210">
        <f>(Schedule!CT75*'Assumptions&amp;Data'!CT60)/10^$D$5</f>
        <v>0</v>
      </c>
      <c r="CV18" s="210">
        <f>(Schedule!CU75*'Assumptions&amp;Data'!CU60)/10^$D$5</f>
        <v>0</v>
      </c>
      <c r="CW18" s="210">
        <f>(Schedule!CV75*'Assumptions&amp;Data'!CV60)/10^$D$5</f>
        <v>0</v>
      </c>
      <c r="CX18" s="210">
        <f>(Schedule!CW75*'Assumptions&amp;Data'!CW60)/10^$D$5</f>
        <v>0</v>
      </c>
      <c r="CY18" s="210">
        <f>(Schedule!CX75*'Assumptions&amp;Data'!CX60)/10^$D$5</f>
        <v>0</v>
      </c>
      <c r="CZ18" s="210">
        <f>(Schedule!CY75*'Assumptions&amp;Data'!CY60)/10^$D$5</f>
        <v>0</v>
      </c>
      <c r="DA18" s="210">
        <f>(Schedule!CZ75*'Assumptions&amp;Data'!CZ60)/10^$D$5</f>
        <v>0</v>
      </c>
      <c r="DB18" s="210">
        <f>(Schedule!DA75*'Assumptions&amp;Data'!DA60)/10^$D$5</f>
        <v>0</v>
      </c>
      <c r="DC18" s="210">
        <f>(Schedule!DB75*'Assumptions&amp;Data'!DB60)/10^$D$5</f>
        <v>0</v>
      </c>
      <c r="DD18" s="210">
        <f>(Schedule!DC75*'Assumptions&amp;Data'!DC60)/10^$D$5</f>
        <v>0</v>
      </c>
      <c r="DE18" s="210">
        <f>(Schedule!DD75*'Assumptions&amp;Data'!DD60)/10^$D$5</f>
        <v>0</v>
      </c>
      <c r="DF18" s="210">
        <f>(Schedule!DE75*'Assumptions&amp;Data'!DE60)/10^$D$5</f>
        <v>0</v>
      </c>
      <c r="DG18" s="210">
        <f>(Schedule!DF75*'Assumptions&amp;Data'!DF60)/10^$D$5</f>
        <v>0</v>
      </c>
      <c r="DH18" s="210">
        <f>(Schedule!DG75*'Assumptions&amp;Data'!DG60)/10^$D$5</f>
        <v>0</v>
      </c>
      <c r="DI18" s="210">
        <f>(Schedule!DH75*'Assumptions&amp;Data'!DH60)/10^$D$5</f>
        <v>0</v>
      </c>
      <c r="DJ18" s="210">
        <f>(Schedule!DI75*'Assumptions&amp;Data'!DI60)/10^$D$5</f>
        <v>0</v>
      </c>
      <c r="DK18" s="210">
        <f>(Schedule!DJ75*'Assumptions&amp;Data'!DJ60)/10^$D$5</f>
        <v>0</v>
      </c>
      <c r="DL18" s="210">
        <f>(Schedule!DK75*'Assumptions&amp;Data'!DK60)/10^$D$5</f>
        <v>0</v>
      </c>
      <c r="DM18" s="210">
        <f>(Schedule!DL75*'Assumptions&amp;Data'!DL60)/10^$D$5</f>
        <v>0</v>
      </c>
      <c r="DN18" s="210">
        <f>(Schedule!DM75*'Assumptions&amp;Data'!DM60)/10^$D$5</f>
        <v>0</v>
      </c>
      <c r="DO18" s="210">
        <f>(Schedule!DN75*'Assumptions&amp;Data'!DN60)/10^$D$5</f>
        <v>0</v>
      </c>
      <c r="DP18" s="210">
        <f>(Schedule!DO75*'Assumptions&amp;Data'!DO60)/10^$D$5</f>
        <v>0</v>
      </c>
      <c r="DQ18" s="210">
        <f>(Schedule!DP75*'Assumptions&amp;Data'!DP60)/10^$D$5</f>
        <v>0</v>
      </c>
      <c r="DR18" s="210">
        <f>(Schedule!DQ75*'Assumptions&amp;Data'!DQ60)/10^$D$5</f>
        <v>0</v>
      </c>
      <c r="DS18" s="210">
        <f>(Schedule!DR75*'Assumptions&amp;Data'!DR60)/10^$D$5</f>
        <v>0</v>
      </c>
      <c r="DT18" s="210">
        <f>(Schedule!DS75*'Assumptions&amp;Data'!DS60)/10^$D$5</f>
        <v>0</v>
      </c>
      <c r="DU18" s="210">
        <f>(Schedule!DT75*'Assumptions&amp;Data'!DT60)/10^$D$5</f>
        <v>0</v>
      </c>
      <c r="DV18" s="210">
        <f>(Schedule!DU75*'Assumptions&amp;Data'!DU60)/10^$D$5</f>
        <v>0</v>
      </c>
      <c r="DW18" s="210">
        <f>(Schedule!DV75*'Assumptions&amp;Data'!DV60)/10^$D$5</f>
        <v>0</v>
      </c>
      <c r="DX18" s="210">
        <f>(Schedule!DW75*'Assumptions&amp;Data'!DW60)/10^$D$5</f>
        <v>0</v>
      </c>
      <c r="DY18" s="210">
        <f>(Schedule!DX75*'Assumptions&amp;Data'!DX60)/10^$D$5</f>
        <v>0</v>
      </c>
      <c r="DZ18" s="210">
        <f>(Schedule!DY75*'Assumptions&amp;Data'!DY60)/10^$D$5</f>
        <v>0</v>
      </c>
      <c r="EA18" s="210">
        <f>(Schedule!DZ75*'Assumptions&amp;Data'!DZ60)/10^$D$5</f>
        <v>0</v>
      </c>
      <c r="EB18" s="210">
        <f>(Schedule!EA75*'Assumptions&amp;Data'!EA60)/10^$D$5</f>
        <v>0</v>
      </c>
      <c r="EC18" s="210">
        <f>(Schedule!EB75*'Assumptions&amp;Data'!EB60)/10^$D$5</f>
        <v>0</v>
      </c>
      <c r="ED18" s="210">
        <f>(Schedule!EC75*'Assumptions&amp;Data'!EC60)/10^$D$5</f>
        <v>0</v>
      </c>
      <c r="EE18" s="210">
        <f>(Schedule!ED75*'Assumptions&amp;Data'!ED60)/10^$D$5</f>
        <v>0</v>
      </c>
      <c r="EF18" s="210">
        <f>(Schedule!EE75*'Assumptions&amp;Data'!EE60)/10^$D$5</f>
        <v>0</v>
      </c>
      <c r="EG18" s="210">
        <f>(Schedule!EF75*'Assumptions&amp;Data'!EF60)/10^$D$5</f>
        <v>0</v>
      </c>
      <c r="EH18" s="210">
        <f>(Schedule!EG75*'Assumptions&amp;Data'!EG60)/10^$D$5</f>
        <v>0</v>
      </c>
      <c r="EI18" s="210">
        <f>(Schedule!EH75*'Assumptions&amp;Data'!EH60)/10^$D$5</f>
        <v>0</v>
      </c>
      <c r="EJ18" s="210">
        <f>(Schedule!EI75*'Assumptions&amp;Data'!EI60)/10^$D$5</f>
        <v>0</v>
      </c>
      <c r="EK18" s="210">
        <f>(Schedule!EJ75*'Assumptions&amp;Data'!EJ60)/10^$D$5</f>
        <v>0</v>
      </c>
      <c r="EL18" s="210">
        <f>(Schedule!EK75*'Assumptions&amp;Data'!EK60)/10^$D$5</f>
        <v>0</v>
      </c>
      <c r="EM18" s="210">
        <f>(Schedule!EL75*'Assumptions&amp;Data'!EL60)/10^$D$5</f>
        <v>0</v>
      </c>
      <c r="EN18" s="210">
        <f>(Schedule!EM75*'Assumptions&amp;Data'!EM60)/10^$D$5</f>
        <v>0</v>
      </c>
      <c r="EO18" s="210">
        <f>(Schedule!EN75*'Assumptions&amp;Data'!EN60)/10^$D$5</f>
        <v>0</v>
      </c>
      <c r="EP18" s="210">
        <f>(Schedule!EO75*'Assumptions&amp;Data'!EO60)/10^$D$5</f>
        <v>0</v>
      </c>
      <c r="EQ18" s="210">
        <f>(Schedule!EP75*'Assumptions&amp;Data'!EP60)/10^$D$5</f>
        <v>0</v>
      </c>
      <c r="ER18" s="210">
        <f>(Schedule!EQ75*'Assumptions&amp;Data'!EQ60)/10^$D$5</f>
        <v>0</v>
      </c>
      <c r="ES18" s="210">
        <f>(Schedule!ER75*'Assumptions&amp;Data'!ER60)/10^$D$5</f>
        <v>0</v>
      </c>
      <c r="ET18" s="210">
        <f>(Schedule!ES75*'Assumptions&amp;Data'!ES60)/10^$D$5</f>
        <v>0</v>
      </c>
      <c r="EU18" s="210">
        <f>(Schedule!ET75*'Assumptions&amp;Data'!ET60)/10^$D$5</f>
        <v>0</v>
      </c>
      <c r="EV18" s="210">
        <f>(Schedule!EU75*'Assumptions&amp;Data'!EU60)/10^$D$5</f>
        <v>0</v>
      </c>
      <c r="EW18" s="210">
        <f>(Schedule!EV75*'Assumptions&amp;Data'!EV60)/10^$D$5</f>
        <v>0</v>
      </c>
      <c r="EX18" s="210">
        <f>(Schedule!EW75*'Assumptions&amp;Data'!EW60)/10^$D$5</f>
        <v>0</v>
      </c>
      <c r="EY18" s="210">
        <f>(Schedule!EX75*'Assumptions&amp;Data'!EX60)/10^$D$5</f>
        <v>0</v>
      </c>
      <c r="EZ18" s="210">
        <f>(Schedule!EY75*'Assumptions&amp;Data'!EY60)/10^$D$5</f>
        <v>0</v>
      </c>
      <c r="FA18" s="210">
        <f>(Schedule!EZ75*'Assumptions&amp;Data'!EZ60)/10^$D$5</f>
        <v>0</v>
      </c>
      <c r="FB18" s="210">
        <f>(Schedule!FA75*'Assumptions&amp;Data'!FA60)/10^$D$5</f>
        <v>0</v>
      </c>
      <c r="FC18" s="210">
        <f>(Schedule!FB75*'Assumptions&amp;Data'!FB60)/10^$D$5</f>
        <v>0</v>
      </c>
      <c r="FD18" s="210">
        <f>(Schedule!FC75*'Assumptions&amp;Data'!FC60)/10^$D$5</f>
        <v>0</v>
      </c>
      <c r="FE18" s="210">
        <f>(Schedule!FD75*'Assumptions&amp;Data'!FD60)/10^$D$5</f>
        <v>0</v>
      </c>
      <c r="FF18" s="210">
        <f>(Schedule!FE75*'Assumptions&amp;Data'!FE60)/10^$D$5</f>
        <v>0</v>
      </c>
      <c r="FG18" s="210">
        <f>(Schedule!FF75*'Assumptions&amp;Data'!FF60)/10^$D$5</f>
        <v>0</v>
      </c>
      <c r="FH18" s="210">
        <f>(Schedule!FG75*'Assumptions&amp;Data'!FG60)/10^$D$5</f>
        <v>0</v>
      </c>
      <c r="FI18" s="210">
        <f>(Schedule!FH75*'Assumptions&amp;Data'!FH60)/10^$D$5</f>
        <v>0</v>
      </c>
      <c r="FJ18" s="210">
        <f>(Schedule!FI75*'Assumptions&amp;Data'!FI60)/10^$D$5</f>
        <v>0</v>
      </c>
      <c r="FK18" s="210">
        <f>(Schedule!FJ75*'Assumptions&amp;Data'!FJ60)/10^$D$5</f>
        <v>0</v>
      </c>
      <c r="FL18" s="210">
        <f>(Schedule!FK75*'Assumptions&amp;Data'!FK60)/10^$D$5</f>
        <v>0</v>
      </c>
      <c r="FM18" s="210">
        <f>(Schedule!FL75*'Assumptions&amp;Data'!FL60)/10^$D$5</f>
        <v>0</v>
      </c>
      <c r="FN18" s="210">
        <f>(Schedule!FM75*'Assumptions&amp;Data'!FM60)/10^$D$5</f>
        <v>0</v>
      </c>
      <c r="FO18" s="210">
        <f>(Schedule!FN75*'Assumptions&amp;Data'!FN60)/10^$D$5</f>
        <v>0</v>
      </c>
    </row>
    <row r="19" spans="2:171" ht="12" customHeight="1" x14ac:dyDescent="0.3"/>
    <row r="20" spans="2:171" ht="12" customHeight="1" x14ac:dyDescent="0.3">
      <c r="B20" s="220" t="s">
        <v>246</v>
      </c>
      <c r="C20" s="220" t="str">
        <f>IF($D$5=7, "INR Cr", "INR Mn")</f>
        <v>INR Cr</v>
      </c>
      <c r="D20" s="221">
        <f>SUM(G20:FO20)</f>
        <v>2519.8611329054625</v>
      </c>
      <c r="E20" s="220"/>
      <c r="F20" s="220"/>
      <c r="G20" s="221">
        <f>SUM(G21:G23)</f>
        <v>0</v>
      </c>
      <c r="H20" s="221">
        <f t="shared" ref="H20:BS20" si="13">SUM(H21:H23)</f>
        <v>0</v>
      </c>
      <c r="I20" s="221">
        <f t="shared" si="13"/>
        <v>0</v>
      </c>
      <c r="J20" s="221">
        <f t="shared" si="13"/>
        <v>0</v>
      </c>
      <c r="K20" s="221">
        <f t="shared" si="13"/>
        <v>0</v>
      </c>
      <c r="L20" s="221">
        <f t="shared" si="13"/>
        <v>0</v>
      </c>
      <c r="M20" s="221">
        <f t="shared" si="13"/>
        <v>0</v>
      </c>
      <c r="N20" s="221">
        <f t="shared" si="13"/>
        <v>0</v>
      </c>
      <c r="O20" s="221">
        <f t="shared" si="13"/>
        <v>47.247396241977413</v>
      </c>
      <c r="P20" s="221">
        <f t="shared" si="13"/>
        <v>47.247396241977413</v>
      </c>
      <c r="Q20" s="221">
        <f t="shared" si="13"/>
        <v>47.247396241977413</v>
      </c>
      <c r="R20" s="221">
        <f t="shared" si="13"/>
        <v>31.498264161318279</v>
      </c>
      <c r="S20" s="221">
        <f t="shared" si="13"/>
        <v>31.498264161318279</v>
      </c>
      <c r="T20" s="221">
        <f t="shared" si="13"/>
        <v>31.498264161318279</v>
      </c>
      <c r="U20" s="221">
        <f t="shared" si="13"/>
        <v>31.498264161318279</v>
      </c>
      <c r="V20" s="221">
        <f t="shared" si="13"/>
        <v>18.898958496790968</v>
      </c>
      <c r="W20" s="221">
        <f t="shared" si="13"/>
        <v>18.898958496790968</v>
      </c>
      <c r="X20" s="221">
        <f t="shared" si="13"/>
        <v>18.898958496790968</v>
      </c>
      <c r="Y20" s="221">
        <f t="shared" si="13"/>
        <v>18.898958496790968</v>
      </c>
      <c r="Z20" s="221">
        <f t="shared" si="13"/>
        <v>18.898958496790968</v>
      </c>
      <c r="AA20" s="221">
        <f t="shared" si="13"/>
        <v>75.595833987163843</v>
      </c>
      <c r="AB20" s="221">
        <f t="shared" si="13"/>
        <v>75.595833987163843</v>
      </c>
      <c r="AC20" s="221">
        <f t="shared" si="13"/>
        <v>75.595833987163843</v>
      </c>
      <c r="AD20" s="221">
        <f t="shared" si="13"/>
        <v>56.696875490372904</v>
      </c>
      <c r="AE20" s="221">
        <f t="shared" si="13"/>
        <v>56.696875490372904</v>
      </c>
      <c r="AF20" s="221">
        <f t="shared" si="13"/>
        <v>56.696875490372904</v>
      </c>
      <c r="AG20" s="221">
        <f t="shared" si="13"/>
        <v>56.696875490372904</v>
      </c>
      <c r="AH20" s="221">
        <f t="shared" si="13"/>
        <v>41.577708692940121</v>
      </c>
      <c r="AI20" s="221">
        <f t="shared" si="13"/>
        <v>41.577708692940121</v>
      </c>
      <c r="AJ20" s="221">
        <f t="shared" si="13"/>
        <v>41.577708692940121</v>
      </c>
      <c r="AK20" s="221">
        <f t="shared" si="13"/>
        <v>66.776320021994749</v>
      </c>
      <c r="AL20" s="221">
        <f t="shared" si="13"/>
        <v>41.577708692940121</v>
      </c>
      <c r="AM20" s="221">
        <f t="shared" si="13"/>
        <v>123.47319551236744</v>
      </c>
      <c r="AN20" s="221">
        <f t="shared" si="13"/>
        <v>107.7240634317085</v>
      </c>
      <c r="AO20" s="221">
        <f t="shared" si="13"/>
        <v>107.7240634317085</v>
      </c>
      <c r="AP20" s="221">
        <f t="shared" si="13"/>
        <v>79.375625686522056</v>
      </c>
      <c r="AQ20" s="221">
        <f t="shared" si="13"/>
        <v>79.375625686522056</v>
      </c>
      <c r="AR20" s="221">
        <f t="shared" si="13"/>
        <v>79.375625686522056</v>
      </c>
      <c r="AS20" s="221">
        <f t="shared" si="13"/>
        <v>79.375625686522056</v>
      </c>
      <c r="AT20" s="221">
        <f t="shared" si="13"/>
        <v>56.696875490372889</v>
      </c>
      <c r="AU20" s="221">
        <f t="shared" si="13"/>
        <v>56.696875490372889</v>
      </c>
      <c r="AV20" s="221">
        <f t="shared" si="13"/>
        <v>56.696875490372889</v>
      </c>
      <c r="AW20" s="221">
        <f t="shared" si="13"/>
        <v>86.935209085238441</v>
      </c>
      <c r="AX20" s="221">
        <f t="shared" si="13"/>
        <v>56.696875490372889</v>
      </c>
      <c r="AY20" s="221">
        <f t="shared" si="13"/>
        <v>52.917083791014463</v>
      </c>
      <c r="AZ20" s="221">
        <f t="shared" si="13"/>
        <v>34.018125294223736</v>
      </c>
      <c r="BA20" s="221">
        <f t="shared" si="13"/>
        <v>34.018125294223736</v>
      </c>
      <c r="BB20" s="221">
        <f t="shared" si="13"/>
        <v>34.018125294223736</v>
      </c>
      <c r="BC20" s="221">
        <f t="shared" si="13"/>
        <v>34.018125294223736</v>
      </c>
      <c r="BD20" s="221">
        <f t="shared" si="13"/>
        <v>34.018125294223736</v>
      </c>
      <c r="BE20" s="221">
        <f t="shared" si="13"/>
        <v>34.018125294223736</v>
      </c>
      <c r="BF20" s="221">
        <f t="shared" si="13"/>
        <v>34.018125294223736</v>
      </c>
      <c r="BG20" s="221">
        <f t="shared" si="13"/>
        <v>34.018125294223736</v>
      </c>
      <c r="BH20" s="221">
        <f t="shared" si="13"/>
        <v>34.018125294223736</v>
      </c>
      <c r="BI20" s="221">
        <f t="shared" si="13"/>
        <v>79.375625686522056</v>
      </c>
      <c r="BJ20" s="221">
        <f t="shared" si="13"/>
        <v>34.018125294223736</v>
      </c>
      <c r="BK20" s="221">
        <f t="shared" si="13"/>
        <v>28.348437745186096</v>
      </c>
      <c r="BL20" s="221">
        <f t="shared" si="13"/>
        <v>0</v>
      </c>
      <c r="BM20" s="221">
        <f t="shared" si="13"/>
        <v>0</v>
      </c>
      <c r="BN20" s="221">
        <f t="shared" si="13"/>
        <v>0</v>
      </c>
      <c r="BO20" s="221">
        <f t="shared" si="13"/>
        <v>0</v>
      </c>
      <c r="BP20" s="221">
        <f t="shared" si="13"/>
        <v>0</v>
      </c>
      <c r="BQ20" s="221">
        <f t="shared" si="13"/>
        <v>0</v>
      </c>
      <c r="BR20" s="221">
        <f t="shared" si="13"/>
        <v>0</v>
      </c>
      <c r="BS20" s="221">
        <f t="shared" si="13"/>
        <v>0</v>
      </c>
      <c r="BT20" s="221">
        <f t="shared" ref="BT20:EE20" si="14">SUM(BT21:BT23)</f>
        <v>0</v>
      </c>
      <c r="BU20" s="221">
        <f t="shared" si="14"/>
        <v>0</v>
      </c>
      <c r="BV20" s="221">
        <f t="shared" si="14"/>
        <v>0</v>
      </c>
      <c r="BW20" s="221">
        <f t="shared" si="14"/>
        <v>0</v>
      </c>
      <c r="BX20" s="221">
        <f t="shared" si="14"/>
        <v>0</v>
      </c>
      <c r="BY20" s="221">
        <f t="shared" si="14"/>
        <v>0</v>
      </c>
      <c r="BZ20" s="221">
        <f t="shared" si="14"/>
        <v>0</v>
      </c>
      <c r="CA20" s="221">
        <f t="shared" si="14"/>
        <v>0</v>
      </c>
      <c r="CB20" s="221">
        <f t="shared" si="14"/>
        <v>0</v>
      </c>
      <c r="CC20" s="221">
        <f t="shared" si="14"/>
        <v>0</v>
      </c>
      <c r="CD20" s="221">
        <f t="shared" si="14"/>
        <v>0</v>
      </c>
      <c r="CE20" s="221">
        <f t="shared" si="14"/>
        <v>0</v>
      </c>
      <c r="CF20" s="221">
        <f t="shared" si="14"/>
        <v>0</v>
      </c>
      <c r="CG20" s="221">
        <f t="shared" si="14"/>
        <v>0</v>
      </c>
      <c r="CH20" s="221">
        <f t="shared" si="14"/>
        <v>0</v>
      </c>
      <c r="CI20" s="221">
        <f t="shared" si="14"/>
        <v>0</v>
      </c>
      <c r="CJ20" s="221">
        <f t="shared" si="14"/>
        <v>0</v>
      </c>
      <c r="CK20" s="221">
        <f t="shared" si="14"/>
        <v>0</v>
      </c>
      <c r="CL20" s="221">
        <f t="shared" si="14"/>
        <v>0</v>
      </c>
      <c r="CM20" s="221">
        <f t="shared" si="14"/>
        <v>0</v>
      </c>
      <c r="CN20" s="221">
        <f t="shared" si="14"/>
        <v>0</v>
      </c>
      <c r="CO20" s="221">
        <f t="shared" si="14"/>
        <v>0</v>
      </c>
      <c r="CP20" s="221">
        <f t="shared" si="14"/>
        <v>0</v>
      </c>
      <c r="CQ20" s="221">
        <f t="shared" si="14"/>
        <v>0</v>
      </c>
      <c r="CR20" s="221">
        <f t="shared" si="14"/>
        <v>0</v>
      </c>
      <c r="CS20" s="221">
        <f t="shared" si="14"/>
        <v>0</v>
      </c>
      <c r="CT20" s="221">
        <f t="shared" si="14"/>
        <v>0</v>
      </c>
      <c r="CU20" s="221">
        <f t="shared" si="14"/>
        <v>0</v>
      </c>
      <c r="CV20" s="221">
        <f t="shared" si="14"/>
        <v>0</v>
      </c>
      <c r="CW20" s="221">
        <f t="shared" si="14"/>
        <v>0</v>
      </c>
      <c r="CX20" s="221">
        <f t="shared" si="14"/>
        <v>0</v>
      </c>
      <c r="CY20" s="221">
        <f t="shared" si="14"/>
        <v>0</v>
      </c>
      <c r="CZ20" s="221">
        <f t="shared" si="14"/>
        <v>0</v>
      </c>
      <c r="DA20" s="221">
        <f t="shared" si="14"/>
        <v>0</v>
      </c>
      <c r="DB20" s="221">
        <f t="shared" si="14"/>
        <v>0</v>
      </c>
      <c r="DC20" s="221">
        <f t="shared" si="14"/>
        <v>0</v>
      </c>
      <c r="DD20" s="221">
        <f t="shared" si="14"/>
        <v>0</v>
      </c>
      <c r="DE20" s="221">
        <f t="shared" si="14"/>
        <v>0</v>
      </c>
      <c r="DF20" s="221">
        <f t="shared" si="14"/>
        <v>0</v>
      </c>
      <c r="DG20" s="221">
        <f t="shared" si="14"/>
        <v>0</v>
      </c>
      <c r="DH20" s="221">
        <f t="shared" si="14"/>
        <v>0</v>
      </c>
      <c r="DI20" s="221">
        <f t="shared" si="14"/>
        <v>0</v>
      </c>
      <c r="DJ20" s="221">
        <f t="shared" si="14"/>
        <v>0</v>
      </c>
      <c r="DK20" s="221">
        <f t="shared" si="14"/>
        <v>0</v>
      </c>
      <c r="DL20" s="221">
        <f t="shared" si="14"/>
        <v>0</v>
      </c>
      <c r="DM20" s="221">
        <f t="shared" si="14"/>
        <v>0</v>
      </c>
      <c r="DN20" s="221">
        <f t="shared" si="14"/>
        <v>0</v>
      </c>
      <c r="DO20" s="221">
        <f t="shared" si="14"/>
        <v>0</v>
      </c>
      <c r="DP20" s="221">
        <f t="shared" si="14"/>
        <v>0</v>
      </c>
      <c r="DQ20" s="221">
        <f t="shared" si="14"/>
        <v>0</v>
      </c>
      <c r="DR20" s="221">
        <f t="shared" si="14"/>
        <v>0</v>
      </c>
      <c r="DS20" s="221">
        <f t="shared" si="14"/>
        <v>0</v>
      </c>
      <c r="DT20" s="221">
        <f t="shared" si="14"/>
        <v>0</v>
      </c>
      <c r="DU20" s="221">
        <f t="shared" si="14"/>
        <v>0</v>
      </c>
      <c r="DV20" s="221">
        <f t="shared" si="14"/>
        <v>0</v>
      </c>
      <c r="DW20" s="221">
        <f t="shared" si="14"/>
        <v>0</v>
      </c>
      <c r="DX20" s="221">
        <f t="shared" si="14"/>
        <v>0</v>
      </c>
      <c r="DY20" s="221">
        <f t="shared" si="14"/>
        <v>0</v>
      </c>
      <c r="DZ20" s="221">
        <f t="shared" si="14"/>
        <v>0</v>
      </c>
      <c r="EA20" s="221">
        <f t="shared" si="14"/>
        <v>0</v>
      </c>
      <c r="EB20" s="221">
        <f t="shared" si="14"/>
        <v>0</v>
      </c>
      <c r="EC20" s="221">
        <f t="shared" si="14"/>
        <v>0</v>
      </c>
      <c r="ED20" s="221">
        <f t="shared" si="14"/>
        <v>0</v>
      </c>
      <c r="EE20" s="221">
        <f t="shared" si="14"/>
        <v>0</v>
      </c>
      <c r="EF20" s="221">
        <f t="shared" ref="EF20:FO20" si="15">SUM(EF21:EF23)</f>
        <v>0</v>
      </c>
      <c r="EG20" s="221">
        <f t="shared" si="15"/>
        <v>0</v>
      </c>
      <c r="EH20" s="221">
        <f t="shared" si="15"/>
        <v>0</v>
      </c>
      <c r="EI20" s="221">
        <f t="shared" si="15"/>
        <v>0</v>
      </c>
      <c r="EJ20" s="221">
        <f t="shared" si="15"/>
        <v>0</v>
      </c>
      <c r="EK20" s="221">
        <f t="shared" si="15"/>
        <v>0</v>
      </c>
      <c r="EL20" s="221">
        <f t="shared" si="15"/>
        <v>0</v>
      </c>
      <c r="EM20" s="221">
        <f t="shared" si="15"/>
        <v>0</v>
      </c>
      <c r="EN20" s="221">
        <f t="shared" si="15"/>
        <v>0</v>
      </c>
      <c r="EO20" s="221">
        <f t="shared" si="15"/>
        <v>0</v>
      </c>
      <c r="EP20" s="221">
        <f t="shared" si="15"/>
        <v>0</v>
      </c>
      <c r="EQ20" s="221">
        <f t="shared" si="15"/>
        <v>0</v>
      </c>
      <c r="ER20" s="221">
        <f t="shared" si="15"/>
        <v>0</v>
      </c>
      <c r="ES20" s="221">
        <f t="shared" si="15"/>
        <v>0</v>
      </c>
      <c r="ET20" s="221">
        <f t="shared" si="15"/>
        <v>0</v>
      </c>
      <c r="EU20" s="221">
        <f t="shared" si="15"/>
        <v>0</v>
      </c>
      <c r="EV20" s="221">
        <f t="shared" si="15"/>
        <v>0</v>
      </c>
      <c r="EW20" s="221">
        <f t="shared" si="15"/>
        <v>0</v>
      </c>
      <c r="EX20" s="221">
        <f t="shared" si="15"/>
        <v>0</v>
      </c>
      <c r="EY20" s="221">
        <f t="shared" si="15"/>
        <v>0</v>
      </c>
      <c r="EZ20" s="221">
        <f t="shared" si="15"/>
        <v>0</v>
      </c>
      <c r="FA20" s="221">
        <f t="shared" si="15"/>
        <v>0</v>
      </c>
      <c r="FB20" s="221">
        <f t="shared" si="15"/>
        <v>0</v>
      </c>
      <c r="FC20" s="221">
        <f t="shared" si="15"/>
        <v>0</v>
      </c>
      <c r="FD20" s="221">
        <f t="shared" si="15"/>
        <v>0</v>
      </c>
      <c r="FE20" s="221">
        <f t="shared" si="15"/>
        <v>0</v>
      </c>
      <c r="FF20" s="221">
        <f t="shared" si="15"/>
        <v>0</v>
      </c>
      <c r="FG20" s="221">
        <f t="shared" si="15"/>
        <v>0</v>
      </c>
      <c r="FH20" s="221">
        <f t="shared" si="15"/>
        <v>0</v>
      </c>
      <c r="FI20" s="221">
        <f t="shared" si="15"/>
        <v>0</v>
      </c>
      <c r="FJ20" s="221">
        <f t="shared" si="15"/>
        <v>0</v>
      </c>
      <c r="FK20" s="221">
        <f t="shared" si="15"/>
        <v>0</v>
      </c>
      <c r="FL20" s="221">
        <f t="shared" si="15"/>
        <v>0</v>
      </c>
      <c r="FM20" s="221">
        <f t="shared" si="15"/>
        <v>0</v>
      </c>
      <c r="FN20" s="221">
        <f t="shared" si="15"/>
        <v>0</v>
      </c>
      <c r="FO20" s="221">
        <f t="shared" si="15"/>
        <v>0</v>
      </c>
    </row>
    <row r="21" spans="2:171" ht="12" customHeight="1" x14ac:dyDescent="0.3">
      <c r="B21" s="201" t="s">
        <v>108</v>
      </c>
      <c r="D21" s="210">
        <f>SUM(G21:FO21)</f>
        <v>629.96528322636527</v>
      </c>
      <c r="G21" s="210">
        <f>(Schedule!F78*'Assumptions&amp;Data'!F60)/10^$D$5</f>
        <v>0</v>
      </c>
      <c r="H21" s="210">
        <f>(Schedule!G78*'Assumptions&amp;Data'!G60)/10^$D$5</f>
        <v>0</v>
      </c>
      <c r="I21" s="210">
        <f>(Schedule!H78*'Assumptions&amp;Data'!H60)/10^$D$5</f>
        <v>0</v>
      </c>
      <c r="J21" s="210">
        <f>(Schedule!I78*'Assumptions&amp;Data'!I60)/10^$D$5</f>
        <v>0</v>
      </c>
      <c r="K21" s="210">
        <f>(Schedule!J78*'Assumptions&amp;Data'!J60)/10^$D$5</f>
        <v>0</v>
      </c>
      <c r="L21" s="210">
        <f>(Schedule!K78*'Assumptions&amp;Data'!K60)/10^$D$5</f>
        <v>0</v>
      </c>
      <c r="M21" s="210">
        <f>(Schedule!L78*'Assumptions&amp;Data'!L60)/10^$D$5</f>
        <v>0</v>
      </c>
      <c r="N21" s="210">
        <f>(Schedule!M78*'Assumptions&amp;Data'!M60)/10^$D$5</f>
        <v>0</v>
      </c>
      <c r="O21" s="210">
        <f>(Schedule!N78*'Assumptions&amp;Data'!N60)/10^$D$5</f>
        <v>47.247396241977413</v>
      </c>
      <c r="P21" s="210">
        <f>(Schedule!O78*'Assumptions&amp;Data'!O60)/10^$D$5</f>
        <v>47.247396241977413</v>
      </c>
      <c r="Q21" s="210">
        <f>(Schedule!P78*'Assumptions&amp;Data'!P60)/10^$D$5</f>
        <v>47.247396241977413</v>
      </c>
      <c r="R21" s="210">
        <f>(Schedule!Q78*'Assumptions&amp;Data'!Q60)/10^$D$5</f>
        <v>31.498264161318279</v>
      </c>
      <c r="S21" s="210">
        <f>(Schedule!R78*'Assumptions&amp;Data'!R60)/10^$D$5</f>
        <v>31.498264161318279</v>
      </c>
      <c r="T21" s="210">
        <f>(Schedule!S78*'Assumptions&amp;Data'!S60)/10^$D$5</f>
        <v>31.498264161318279</v>
      </c>
      <c r="U21" s="210">
        <f>(Schedule!T78*'Assumptions&amp;Data'!T60)/10^$D$5</f>
        <v>31.498264161318279</v>
      </c>
      <c r="V21" s="210">
        <f>(Schedule!U78*'Assumptions&amp;Data'!U60)/10^$D$5</f>
        <v>18.898958496790968</v>
      </c>
      <c r="W21" s="210">
        <f>(Schedule!V78*'Assumptions&amp;Data'!V60)/10^$D$5</f>
        <v>18.898958496790968</v>
      </c>
      <c r="X21" s="210">
        <f>(Schedule!W78*'Assumptions&amp;Data'!W60)/10^$D$5</f>
        <v>18.898958496790968</v>
      </c>
      <c r="Y21" s="210">
        <f>(Schedule!X78*'Assumptions&amp;Data'!X60)/10^$D$5</f>
        <v>18.898958496790968</v>
      </c>
      <c r="Z21" s="210">
        <f>(Schedule!Y78*'Assumptions&amp;Data'!Y60)/10^$D$5</f>
        <v>18.898958496790968</v>
      </c>
      <c r="AA21" s="210">
        <f>(Schedule!Z78*'Assumptions&amp;Data'!Z60)/10^$D$5</f>
        <v>18.898958496790968</v>
      </c>
      <c r="AB21" s="210">
        <f>(Schedule!AA78*'Assumptions&amp;Data'!AA60)/10^$D$5</f>
        <v>18.898958496790968</v>
      </c>
      <c r="AC21" s="210">
        <f>(Schedule!AB78*'Assumptions&amp;Data'!AB60)/10^$D$5</f>
        <v>18.898958496790968</v>
      </c>
      <c r="AD21" s="210">
        <f>(Schedule!AC78*'Assumptions&amp;Data'!AC60)/10^$D$5</f>
        <v>18.898958496790968</v>
      </c>
      <c r="AE21" s="210">
        <f>(Schedule!AD78*'Assumptions&amp;Data'!AD60)/10^$D$5</f>
        <v>18.898958496790968</v>
      </c>
      <c r="AF21" s="210">
        <f>(Schedule!AE78*'Assumptions&amp;Data'!AE60)/10^$D$5</f>
        <v>18.898958496790968</v>
      </c>
      <c r="AG21" s="210">
        <f>(Schedule!AF78*'Assumptions&amp;Data'!AF60)/10^$D$5</f>
        <v>18.898958496790968</v>
      </c>
      <c r="AH21" s="210">
        <f>(Schedule!AG78*'Assumptions&amp;Data'!AG60)/10^$D$5</f>
        <v>18.898958496790968</v>
      </c>
      <c r="AI21" s="210">
        <f>(Schedule!AH78*'Assumptions&amp;Data'!AH60)/10^$D$5</f>
        <v>18.898958496790968</v>
      </c>
      <c r="AJ21" s="210">
        <f>(Schedule!AI78*'Assumptions&amp;Data'!AI60)/10^$D$5</f>
        <v>18.898958496790968</v>
      </c>
      <c r="AK21" s="210">
        <f>(Schedule!AJ78*'Assumptions&amp;Data'!AJ60)/10^$D$5</f>
        <v>44.097569825845596</v>
      </c>
      <c r="AL21" s="210">
        <f>(Schedule!AK78*'Assumptions&amp;Data'!AK60)/10^$D$5</f>
        <v>18.898958496790968</v>
      </c>
      <c r="AM21" s="210">
        <f>(Schedule!AL78*'Assumptions&amp;Data'!AL60)/10^$D$5</f>
        <v>15.749132080658942</v>
      </c>
      <c r="AN21" s="210">
        <f>(Schedule!AM78*'Assumptions&amp;Data'!AM60)/10^$D$5</f>
        <v>0</v>
      </c>
      <c r="AO21" s="210">
        <f>(Schedule!AN78*'Assumptions&amp;Data'!AN60)/10^$D$5</f>
        <v>0</v>
      </c>
      <c r="AP21" s="210">
        <f>(Schedule!AO78*'Assumptions&amp;Data'!AO60)/10^$D$5</f>
        <v>0</v>
      </c>
      <c r="AQ21" s="210">
        <f>(Schedule!AP78*'Assumptions&amp;Data'!AP60)/10^$D$5</f>
        <v>0</v>
      </c>
      <c r="AR21" s="210">
        <f>(Schedule!AQ78*'Assumptions&amp;Data'!AQ60)/10^$D$5</f>
        <v>0</v>
      </c>
      <c r="AS21" s="210">
        <f>(Schedule!AR78*'Assumptions&amp;Data'!AR60)/10^$D$5</f>
        <v>0</v>
      </c>
      <c r="AT21" s="210">
        <f>(Schedule!AS78*'Assumptions&amp;Data'!AS60)/10^$D$5</f>
        <v>0</v>
      </c>
      <c r="AU21" s="210">
        <f>(Schedule!AT78*'Assumptions&amp;Data'!AT60)/10^$D$5</f>
        <v>0</v>
      </c>
      <c r="AV21" s="210">
        <f>(Schedule!AU78*'Assumptions&amp;Data'!AU60)/10^$D$5</f>
        <v>0</v>
      </c>
      <c r="AW21" s="210">
        <f>(Schedule!AV78*'Assumptions&amp;Data'!AV60)/10^$D$5</f>
        <v>0</v>
      </c>
      <c r="AX21" s="210">
        <f>(Schedule!AW78*'Assumptions&amp;Data'!AW60)/10^$D$5</f>
        <v>0</v>
      </c>
      <c r="AY21" s="210">
        <f>(Schedule!AX78*'Assumptions&amp;Data'!AX60)/10^$D$5</f>
        <v>0</v>
      </c>
      <c r="AZ21" s="210">
        <f>(Schedule!AY78*'Assumptions&amp;Data'!AY60)/10^$D$5</f>
        <v>0</v>
      </c>
      <c r="BA21" s="210">
        <f>(Schedule!AZ78*'Assumptions&amp;Data'!AZ60)/10^$D$5</f>
        <v>0</v>
      </c>
      <c r="BB21" s="210">
        <f>(Schedule!BA78*'Assumptions&amp;Data'!BA60)/10^$D$5</f>
        <v>0</v>
      </c>
      <c r="BC21" s="210">
        <f>(Schedule!BB78*'Assumptions&amp;Data'!BB60)/10^$D$5</f>
        <v>0</v>
      </c>
      <c r="BD21" s="210">
        <f>(Schedule!BC78*'Assumptions&amp;Data'!BC60)/10^$D$5</f>
        <v>0</v>
      </c>
      <c r="BE21" s="210">
        <f>(Schedule!BD78*'Assumptions&amp;Data'!BD60)/10^$D$5</f>
        <v>0</v>
      </c>
      <c r="BF21" s="210">
        <f>(Schedule!BE78*'Assumptions&amp;Data'!BE60)/10^$D$5</f>
        <v>0</v>
      </c>
      <c r="BG21" s="210">
        <f>(Schedule!BF78*'Assumptions&amp;Data'!BF60)/10^$D$5</f>
        <v>0</v>
      </c>
      <c r="BH21" s="210">
        <f>(Schedule!BG78*'Assumptions&amp;Data'!BG60)/10^$D$5</f>
        <v>0</v>
      </c>
      <c r="BI21" s="210">
        <f>(Schedule!BH78*'Assumptions&amp;Data'!BH60)/10^$D$5</f>
        <v>0</v>
      </c>
      <c r="BJ21" s="210">
        <f>(Schedule!BI78*'Assumptions&amp;Data'!BI60)/10^$D$5</f>
        <v>0</v>
      </c>
      <c r="BK21" s="210">
        <f>(Schedule!BJ78*'Assumptions&amp;Data'!BJ60)/10^$D$5</f>
        <v>0</v>
      </c>
      <c r="BL21" s="210">
        <f>(Schedule!BK78*'Assumptions&amp;Data'!BK60)/10^$D$5</f>
        <v>0</v>
      </c>
      <c r="BM21" s="210">
        <f>(Schedule!BL78*'Assumptions&amp;Data'!BL60)/10^$D$5</f>
        <v>0</v>
      </c>
      <c r="BN21" s="210">
        <f>(Schedule!BM78*'Assumptions&amp;Data'!BM60)/10^$D$5</f>
        <v>0</v>
      </c>
      <c r="BO21" s="210">
        <f>(Schedule!BN78*'Assumptions&amp;Data'!BN60)/10^$D$5</f>
        <v>0</v>
      </c>
      <c r="BP21" s="210">
        <f>(Schedule!BO78*'Assumptions&amp;Data'!BO60)/10^$D$5</f>
        <v>0</v>
      </c>
      <c r="BQ21" s="210">
        <f>(Schedule!BP78*'Assumptions&amp;Data'!BP60)/10^$D$5</f>
        <v>0</v>
      </c>
      <c r="BR21" s="210">
        <f>(Schedule!BQ78*'Assumptions&amp;Data'!BQ60)/10^$D$5</f>
        <v>0</v>
      </c>
      <c r="BS21" s="210">
        <f>(Schedule!BR78*'Assumptions&amp;Data'!BR60)/10^$D$5</f>
        <v>0</v>
      </c>
      <c r="BT21" s="210">
        <f>(Schedule!BS78*'Assumptions&amp;Data'!BS60)/10^$D$5</f>
        <v>0</v>
      </c>
      <c r="BU21" s="210">
        <f>(Schedule!BT78*'Assumptions&amp;Data'!BT60)/10^$D$5</f>
        <v>0</v>
      </c>
      <c r="BV21" s="210">
        <f>(Schedule!BU78*'Assumptions&amp;Data'!BU60)/10^$D$5</f>
        <v>0</v>
      </c>
      <c r="BW21" s="210">
        <f>(Schedule!BV78*'Assumptions&amp;Data'!BV60)/10^$D$5</f>
        <v>0</v>
      </c>
      <c r="BX21" s="210">
        <f>(Schedule!BW78*'Assumptions&amp;Data'!BW60)/10^$D$5</f>
        <v>0</v>
      </c>
      <c r="BY21" s="210">
        <f>(Schedule!BX78*'Assumptions&amp;Data'!BX60)/10^$D$5</f>
        <v>0</v>
      </c>
      <c r="BZ21" s="210">
        <f>(Schedule!BY78*'Assumptions&amp;Data'!BY60)/10^$D$5</f>
        <v>0</v>
      </c>
      <c r="CA21" s="210">
        <f>(Schedule!BZ78*'Assumptions&amp;Data'!BZ60)/10^$D$5</f>
        <v>0</v>
      </c>
      <c r="CB21" s="210">
        <f>(Schedule!CA78*'Assumptions&amp;Data'!CA60)/10^$D$5</f>
        <v>0</v>
      </c>
      <c r="CC21" s="210">
        <f>(Schedule!CB78*'Assumptions&amp;Data'!CB60)/10^$D$5</f>
        <v>0</v>
      </c>
      <c r="CD21" s="210">
        <f>(Schedule!CC78*'Assumptions&amp;Data'!CC60)/10^$D$5</f>
        <v>0</v>
      </c>
      <c r="CE21" s="210">
        <f>(Schedule!CD78*'Assumptions&amp;Data'!CD60)/10^$D$5</f>
        <v>0</v>
      </c>
      <c r="CF21" s="210">
        <f>(Schedule!CE78*'Assumptions&amp;Data'!CE60)/10^$D$5</f>
        <v>0</v>
      </c>
      <c r="CG21" s="210">
        <f>(Schedule!CF78*'Assumptions&amp;Data'!CF60)/10^$D$5</f>
        <v>0</v>
      </c>
      <c r="CH21" s="210">
        <f>(Schedule!CG78*'Assumptions&amp;Data'!CG60)/10^$D$5</f>
        <v>0</v>
      </c>
      <c r="CI21" s="210">
        <f>(Schedule!CH78*'Assumptions&amp;Data'!CH60)/10^$D$5</f>
        <v>0</v>
      </c>
      <c r="CJ21" s="210">
        <f>(Schedule!CI78*'Assumptions&amp;Data'!CI60)/10^$D$5</f>
        <v>0</v>
      </c>
      <c r="CK21" s="210">
        <f>(Schedule!CJ78*'Assumptions&amp;Data'!CJ60)/10^$D$5</f>
        <v>0</v>
      </c>
      <c r="CL21" s="210">
        <f>(Schedule!CK78*'Assumptions&amp;Data'!CK60)/10^$D$5</f>
        <v>0</v>
      </c>
      <c r="CM21" s="210">
        <f>(Schedule!CL78*'Assumptions&amp;Data'!CL60)/10^$D$5</f>
        <v>0</v>
      </c>
      <c r="CN21" s="210">
        <f>(Schedule!CM78*'Assumptions&amp;Data'!CM60)/10^$D$5</f>
        <v>0</v>
      </c>
      <c r="CO21" s="210">
        <f>(Schedule!CN78*'Assumptions&amp;Data'!CN60)/10^$D$5</f>
        <v>0</v>
      </c>
      <c r="CP21" s="210">
        <f>(Schedule!CO78*'Assumptions&amp;Data'!CO60)/10^$D$5</f>
        <v>0</v>
      </c>
      <c r="CQ21" s="210">
        <f>(Schedule!CP78*'Assumptions&amp;Data'!CP60)/10^$D$5</f>
        <v>0</v>
      </c>
      <c r="CR21" s="210">
        <f>(Schedule!CQ78*'Assumptions&amp;Data'!CQ60)/10^$D$5</f>
        <v>0</v>
      </c>
      <c r="CS21" s="210">
        <f>(Schedule!CR78*'Assumptions&amp;Data'!CR60)/10^$D$5</f>
        <v>0</v>
      </c>
      <c r="CT21" s="210">
        <f>(Schedule!CS78*'Assumptions&amp;Data'!CS60)/10^$D$5</f>
        <v>0</v>
      </c>
      <c r="CU21" s="210">
        <f>(Schedule!CT78*'Assumptions&amp;Data'!CT60)/10^$D$5</f>
        <v>0</v>
      </c>
      <c r="CV21" s="210">
        <f>(Schedule!CU78*'Assumptions&amp;Data'!CU60)/10^$D$5</f>
        <v>0</v>
      </c>
      <c r="CW21" s="210">
        <f>(Schedule!CV78*'Assumptions&amp;Data'!CV60)/10^$D$5</f>
        <v>0</v>
      </c>
      <c r="CX21" s="210">
        <f>(Schedule!CW78*'Assumptions&amp;Data'!CW60)/10^$D$5</f>
        <v>0</v>
      </c>
      <c r="CY21" s="210">
        <f>(Schedule!CX78*'Assumptions&amp;Data'!CX60)/10^$D$5</f>
        <v>0</v>
      </c>
      <c r="CZ21" s="210">
        <f>(Schedule!CY78*'Assumptions&amp;Data'!CY60)/10^$D$5</f>
        <v>0</v>
      </c>
      <c r="DA21" s="210">
        <f>(Schedule!CZ78*'Assumptions&amp;Data'!CZ60)/10^$D$5</f>
        <v>0</v>
      </c>
      <c r="DB21" s="210">
        <f>(Schedule!DA78*'Assumptions&amp;Data'!DA60)/10^$D$5</f>
        <v>0</v>
      </c>
      <c r="DC21" s="210">
        <f>(Schedule!DB78*'Assumptions&amp;Data'!DB60)/10^$D$5</f>
        <v>0</v>
      </c>
      <c r="DD21" s="210">
        <f>(Schedule!DC78*'Assumptions&amp;Data'!DC60)/10^$D$5</f>
        <v>0</v>
      </c>
      <c r="DE21" s="210">
        <f>(Schedule!DD78*'Assumptions&amp;Data'!DD60)/10^$D$5</f>
        <v>0</v>
      </c>
      <c r="DF21" s="210">
        <f>(Schedule!DE78*'Assumptions&amp;Data'!DE60)/10^$D$5</f>
        <v>0</v>
      </c>
      <c r="DG21" s="210">
        <f>(Schedule!DF78*'Assumptions&amp;Data'!DF60)/10^$D$5</f>
        <v>0</v>
      </c>
      <c r="DH21" s="210">
        <f>(Schedule!DG78*'Assumptions&amp;Data'!DG60)/10^$D$5</f>
        <v>0</v>
      </c>
      <c r="DI21" s="210">
        <f>(Schedule!DH78*'Assumptions&amp;Data'!DH60)/10^$D$5</f>
        <v>0</v>
      </c>
      <c r="DJ21" s="210">
        <f>(Schedule!DI78*'Assumptions&amp;Data'!DI60)/10^$D$5</f>
        <v>0</v>
      </c>
      <c r="DK21" s="210">
        <f>(Schedule!DJ78*'Assumptions&amp;Data'!DJ60)/10^$D$5</f>
        <v>0</v>
      </c>
      <c r="DL21" s="210">
        <f>(Schedule!DK78*'Assumptions&amp;Data'!DK60)/10^$D$5</f>
        <v>0</v>
      </c>
      <c r="DM21" s="210">
        <f>(Schedule!DL78*'Assumptions&amp;Data'!DL60)/10^$D$5</f>
        <v>0</v>
      </c>
      <c r="DN21" s="210">
        <f>(Schedule!DM78*'Assumptions&amp;Data'!DM60)/10^$D$5</f>
        <v>0</v>
      </c>
      <c r="DO21" s="210">
        <f>(Schedule!DN78*'Assumptions&amp;Data'!DN60)/10^$D$5</f>
        <v>0</v>
      </c>
      <c r="DP21" s="210">
        <f>(Schedule!DO78*'Assumptions&amp;Data'!DO60)/10^$D$5</f>
        <v>0</v>
      </c>
      <c r="DQ21" s="210">
        <f>(Schedule!DP78*'Assumptions&amp;Data'!DP60)/10^$D$5</f>
        <v>0</v>
      </c>
      <c r="DR21" s="210">
        <f>(Schedule!DQ78*'Assumptions&amp;Data'!DQ60)/10^$D$5</f>
        <v>0</v>
      </c>
      <c r="DS21" s="210">
        <f>(Schedule!DR78*'Assumptions&amp;Data'!DR60)/10^$D$5</f>
        <v>0</v>
      </c>
      <c r="DT21" s="210">
        <f>(Schedule!DS78*'Assumptions&amp;Data'!DS60)/10^$D$5</f>
        <v>0</v>
      </c>
      <c r="DU21" s="210">
        <f>(Schedule!DT78*'Assumptions&amp;Data'!DT60)/10^$D$5</f>
        <v>0</v>
      </c>
      <c r="DV21" s="210">
        <f>(Schedule!DU78*'Assumptions&amp;Data'!DU60)/10^$D$5</f>
        <v>0</v>
      </c>
      <c r="DW21" s="210">
        <f>(Schedule!DV78*'Assumptions&amp;Data'!DV60)/10^$D$5</f>
        <v>0</v>
      </c>
      <c r="DX21" s="210">
        <f>(Schedule!DW78*'Assumptions&amp;Data'!DW60)/10^$D$5</f>
        <v>0</v>
      </c>
      <c r="DY21" s="210">
        <f>(Schedule!DX78*'Assumptions&amp;Data'!DX60)/10^$D$5</f>
        <v>0</v>
      </c>
      <c r="DZ21" s="210">
        <f>(Schedule!DY78*'Assumptions&amp;Data'!DY60)/10^$D$5</f>
        <v>0</v>
      </c>
      <c r="EA21" s="210">
        <f>(Schedule!DZ78*'Assumptions&amp;Data'!DZ60)/10^$D$5</f>
        <v>0</v>
      </c>
      <c r="EB21" s="210">
        <f>(Schedule!EA78*'Assumptions&amp;Data'!EA60)/10^$D$5</f>
        <v>0</v>
      </c>
      <c r="EC21" s="210">
        <f>(Schedule!EB78*'Assumptions&amp;Data'!EB60)/10^$D$5</f>
        <v>0</v>
      </c>
      <c r="ED21" s="210">
        <f>(Schedule!EC78*'Assumptions&amp;Data'!EC60)/10^$D$5</f>
        <v>0</v>
      </c>
      <c r="EE21" s="210">
        <f>(Schedule!ED78*'Assumptions&amp;Data'!ED60)/10^$D$5</f>
        <v>0</v>
      </c>
      <c r="EF21" s="210">
        <f>(Schedule!EE78*'Assumptions&amp;Data'!EE60)/10^$D$5</f>
        <v>0</v>
      </c>
      <c r="EG21" s="210">
        <f>(Schedule!EF78*'Assumptions&amp;Data'!EF60)/10^$D$5</f>
        <v>0</v>
      </c>
      <c r="EH21" s="210">
        <f>(Schedule!EG78*'Assumptions&amp;Data'!EG60)/10^$D$5</f>
        <v>0</v>
      </c>
      <c r="EI21" s="210">
        <f>(Schedule!EH78*'Assumptions&amp;Data'!EH60)/10^$D$5</f>
        <v>0</v>
      </c>
      <c r="EJ21" s="210">
        <f>(Schedule!EI78*'Assumptions&amp;Data'!EI60)/10^$D$5</f>
        <v>0</v>
      </c>
      <c r="EK21" s="210">
        <f>(Schedule!EJ78*'Assumptions&amp;Data'!EJ60)/10^$D$5</f>
        <v>0</v>
      </c>
      <c r="EL21" s="210">
        <f>(Schedule!EK78*'Assumptions&amp;Data'!EK60)/10^$D$5</f>
        <v>0</v>
      </c>
      <c r="EM21" s="210">
        <f>(Schedule!EL78*'Assumptions&amp;Data'!EL60)/10^$D$5</f>
        <v>0</v>
      </c>
      <c r="EN21" s="210">
        <f>(Schedule!EM78*'Assumptions&amp;Data'!EM60)/10^$D$5</f>
        <v>0</v>
      </c>
      <c r="EO21" s="210">
        <f>(Schedule!EN78*'Assumptions&amp;Data'!EN60)/10^$D$5</f>
        <v>0</v>
      </c>
      <c r="EP21" s="210">
        <f>(Schedule!EO78*'Assumptions&amp;Data'!EO60)/10^$D$5</f>
        <v>0</v>
      </c>
      <c r="EQ21" s="210">
        <f>(Schedule!EP78*'Assumptions&amp;Data'!EP60)/10^$D$5</f>
        <v>0</v>
      </c>
      <c r="ER21" s="210">
        <f>(Schedule!EQ78*'Assumptions&amp;Data'!EQ60)/10^$D$5</f>
        <v>0</v>
      </c>
      <c r="ES21" s="210">
        <f>(Schedule!ER78*'Assumptions&amp;Data'!ER60)/10^$D$5</f>
        <v>0</v>
      </c>
      <c r="ET21" s="210">
        <f>(Schedule!ES78*'Assumptions&amp;Data'!ES60)/10^$D$5</f>
        <v>0</v>
      </c>
      <c r="EU21" s="210">
        <f>(Schedule!ET78*'Assumptions&amp;Data'!ET60)/10^$D$5</f>
        <v>0</v>
      </c>
      <c r="EV21" s="210">
        <f>(Schedule!EU78*'Assumptions&amp;Data'!EU60)/10^$D$5</f>
        <v>0</v>
      </c>
      <c r="EW21" s="210">
        <f>(Schedule!EV78*'Assumptions&amp;Data'!EV60)/10^$D$5</f>
        <v>0</v>
      </c>
      <c r="EX21" s="210">
        <f>(Schedule!EW78*'Assumptions&amp;Data'!EW60)/10^$D$5</f>
        <v>0</v>
      </c>
      <c r="EY21" s="210">
        <f>(Schedule!EX78*'Assumptions&amp;Data'!EX60)/10^$D$5</f>
        <v>0</v>
      </c>
      <c r="EZ21" s="210">
        <f>(Schedule!EY78*'Assumptions&amp;Data'!EY60)/10^$D$5</f>
        <v>0</v>
      </c>
      <c r="FA21" s="210">
        <f>(Schedule!EZ78*'Assumptions&amp;Data'!EZ60)/10^$D$5</f>
        <v>0</v>
      </c>
      <c r="FB21" s="210">
        <f>(Schedule!FA78*'Assumptions&amp;Data'!FA60)/10^$D$5</f>
        <v>0</v>
      </c>
      <c r="FC21" s="210">
        <f>(Schedule!FB78*'Assumptions&amp;Data'!FB60)/10^$D$5</f>
        <v>0</v>
      </c>
      <c r="FD21" s="210">
        <f>(Schedule!FC78*'Assumptions&amp;Data'!FC60)/10^$D$5</f>
        <v>0</v>
      </c>
      <c r="FE21" s="210">
        <f>(Schedule!FD78*'Assumptions&amp;Data'!FD60)/10^$D$5</f>
        <v>0</v>
      </c>
      <c r="FF21" s="210">
        <f>(Schedule!FE78*'Assumptions&amp;Data'!FE60)/10^$D$5</f>
        <v>0</v>
      </c>
      <c r="FG21" s="210">
        <f>(Schedule!FF78*'Assumptions&amp;Data'!FF60)/10^$D$5</f>
        <v>0</v>
      </c>
      <c r="FH21" s="210">
        <f>(Schedule!FG78*'Assumptions&amp;Data'!FG60)/10^$D$5</f>
        <v>0</v>
      </c>
      <c r="FI21" s="210">
        <f>(Schedule!FH78*'Assumptions&amp;Data'!FH60)/10^$D$5</f>
        <v>0</v>
      </c>
      <c r="FJ21" s="210">
        <f>(Schedule!FI78*'Assumptions&amp;Data'!FI60)/10^$D$5</f>
        <v>0</v>
      </c>
      <c r="FK21" s="210">
        <f>(Schedule!FJ78*'Assumptions&amp;Data'!FJ60)/10^$D$5</f>
        <v>0</v>
      </c>
      <c r="FL21" s="210">
        <f>(Schedule!FK78*'Assumptions&amp;Data'!FK60)/10^$D$5</f>
        <v>0</v>
      </c>
      <c r="FM21" s="210">
        <f>(Schedule!FL78*'Assumptions&amp;Data'!FL60)/10^$D$5</f>
        <v>0</v>
      </c>
      <c r="FN21" s="210">
        <f>(Schedule!FM78*'Assumptions&amp;Data'!FM60)/10^$D$5</f>
        <v>0</v>
      </c>
      <c r="FO21" s="210">
        <f>(Schedule!FN78*'Assumptions&amp;Data'!FN60)/10^$D$5</f>
        <v>0</v>
      </c>
    </row>
    <row r="22" spans="2:171" ht="12" customHeight="1" x14ac:dyDescent="0.3">
      <c r="B22" s="201" t="s">
        <v>244</v>
      </c>
      <c r="D22" s="210">
        <f>SUM(G22:FO22)</f>
        <v>755.9583398716386</v>
      </c>
      <c r="G22" s="210">
        <f>(Schedule!F79*'Assumptions&amp;Data'!F60)/10^$D$5</f>
        <v>0</v>
      </c>
      <c r="H22" s="210">
        <f>(Schedule!G79*'Assumptions&amp;Data'!G60)/10^$D$5</f>
        <v>0</v>
      </c>
      <c r="I22" s="210">
        <f>(Schedule!H79*'Assumptions&amp;Data'!H60)/10^$D$5</f>
        <v>0</v>
      </c>
      <c r="J22" s="210">
        <f>(Schedule!I79*'Assumptions&amp;Data'!I60)/10^$D$5</f>
        <v>0</v>
      </c>
      <c r="K22" s="210">
        <f>(Schedule!J79*'Assumptions&amp;Data'!J60)/10^$D$5</f>
        <v>0</v>
      </c>
      <c r="L22" s="210">
        <f>(Schedule!K79*'Assumptions&amp;Data'!K60)/10^$D$5</f>
        <v>0</v>
      </c>
      <c r="M22" s="210">
        <f>(Schedule!L79*'Assumptions&amp;Data'!L60)/10^$D$5</f>
        <v>0</v>
      </c>
      <c r="N22" s="210">
        <f>(Schedule!M79*'Assumptions&amp;Data'!M60)/10^$D$5</f>
        <v>0</v>
      </c>
      <c r="O22" s="210">
        <f>(Schedule!N79*'Assumptions&amp;Data'!N60)/10^$D$5</f>
        <v>0</v>
      </c>
      <c r="P22" s="210">
        <f>(Schedule!O79*'Assumptions&amp;Data'!O60)/10^$D$5</f>
        <v>0</v>
      </c>
      <c r="Q22" s="210">
        <f>(Schedule!P79*'Assumptions&amp;Data'!P60)/10^$D$5</f>
        <v>0</v>
      </c>
      <c r="R22" s="210">
        <f>(Schedule!Q79*'Assumptions&amp;Data'!Q60)/10^$D$5</f>
        <v>0</v>
      </c>
      <c r="S22" s="210">
        <f>(Schedule!R79*'Assumptions&amp;Data'!R60)/10^$D$5</f>
        <v>0</v>
      </c>
      <c r="T22" s="210">
        <f>(Schedule!S79*'Assumptions&amp;Data'!S60)/10^$D$5</f>
        <v>0</v>
      </c>
      <c r="U22" s="210">
        <f>(Schedule!T79*'Assumptions&amp;Data'!T60)/10^$D$5</f>
        <v>0</v>
      </c>
      <c r="V22" s="210">
        <f>(Schedule!U79*'Assumptions&amp;Data'!U60)/10^$D$5</f>
        <v>0</v>
      </c>
      <c r="W22" s="210">
        <f>(Schedule!V79*'Assumptions&amp;Data'!V60)/10^$D$5</f>
        <v>0</v>
      </c>
      <c r="X22" s="210">
        <f>(Schedule!W79*'Assumptions&amp;Data'!W60)/10^$D$5</f>
        <v>0</v>
      </c>
      <c r="Y22" s="210">
        <f>(Schedule!X79*'Assumptions&amp;Data'!X60)/10^$D$5</f>
        <v>0</v>
      </c>
      <c r="Z22" s="210">
        <f>(Schedule!Y79*'Assumptions&amp;Data'!Y60)/10^$D$5</f>
        <v>0</v>
      </c>
      <c r="AA22" s="210">
        <f>(Schedule!Z79*'Assumptions&amp;Data'!Z60)/10^$D$5</f>
        <v>56.696875490372882</v>
      </c>
      <c r="AB22" s="210">
        <f>(Schedule!AA79*'Assumptions&amp;Data'!AA60)/10^$D$5</f>
        <v>56.696875490372882</v>
      </c>
      <c r="AC22" s="210">
        <f>(Schedule!AB79*'Assumptions&amp;Data'!AB60)/10^$D$5</f>
        <v>56.696875490372882</v>
      </c>
      <c r="AD22" s="210">
        <f>(Schedule!AC79*'Assumptions&amp;Data'!AC60)/10^$D$5</f>
        <v>37.797916993581936</v>
      </c>
      <c r="AE22" s="210">
        <f>(Schedule!AD79*'Assumptions&amp;Data'!AD60)/10^$D$5</f>
        <v>37.797916993581936</v>
      </c>
      <c r="AF22" s="210">
        <f>(Schedule!AE79*'Assumptions&amp;Data'!AE60)/10^$D$5</f>
        <v>37.797916993581936</v>
      </c>
      <c r="AG22" s="210">
        <f>(Schedule!AF79*'Assumptions&amp;Data'!AF60)/10^$D$5</f>
        <v>37.797916993581936</v>
      </c>
      <c r="AH22" s="210">
        <f>(Schedule!AG79*'Assumptions&amp;Data'!AG60)/10^$D$5</f>
        <v>22.678750196149153</v>
      </c>
      <c r="AI22" s="210">
        <f>(Schedule!AH79*'Assumptions&amp;Data'!AH60)/10^$D$5</f>
        <v>22.678750196149153</v>
      </c>
      <c r="AJ22" s="210">
        <f>(Schedule!AI79*'Assumptions&amp;Data'!AI60)/10^$D$5</f>
        <v>22.678750196149153</v>
      </c>
      <c r="AK22" s="210">
        <f>(Schedule!AJ79*'Assumptions&amp;Data'!AJ60)/10^$D$5</f>
        <v>22.678750196149153</v>
      </c>
      <c r="AL22" s="210">
        <f>(Schedule!AK79*'Assumptions&amp;Data'!AK60)/10^$D$5</f>
        <v>22.678750196149153</v>
      </c>
      <c r="AM22" s="210">
        <f>(Schedule!AL79*'Assumptions&amp;Data'!AL60)/10^$D$5</f>
        <v>22.678750196149153</v>
      </c>
      <c r="AN22" s="210">
        <f>(Schedule!AM79*'Assumptions&amp;Data'!AM60)/10^$D$5</f>
        <v>22.678750196149153</v>
      </c>
      <c r="AO22" s="210">
        <f>(Schedule!AN79*'Assumptions&amp;Data'!AN60)/10^$D$5</f>
        <v>22.678750196149153</v>
      </c>
      <c r="AP22" s="210">
        <f>(Schedule!AO79*'Assumptions&amp;Data'!AO60)/10^$D$5</f>
        <v>22.678750196149153</v>
      </c>
      <c r="AQ22" s="210">
        <f>(Schedule!AP79*'Assumptions&amp;Data'!AP60)/10^$D$5</f>
        <v>22.678750196149153</v>
      </c>
      <c r="AR22" s="210">
        <f>(Schedule!AQ79*'Assumptions&amp;Data'!AQ60)/10^$D$5</f>
        <v>22.678750196149153</v>
      </c>
      <c r="AS22" s="210">
        <f>(Schedule!AR79*'Assumptions&amp;Data'!AR60)/10^$D$5</f>
        <v>22.678750196149153</v>
      </c>
      <c r="AT22" s="210">
        <f>(Schedule!AS79*'Assumptions&amp;Data'!AS60)/10^$D$5</f>
        <v>22.678750196149153</v>
      </c>
      <c r="AU22" s="210">
        <f>(Schedule!AT79*'Assumptions&amp;Data'!AT60)/10^$D$5</f>
        <v>22.678750196149153</v>
      </c>
      <c r="AV22" s="210">
        <f>(Schedule!AU79*'Assumptions&amp;Data'!AU60)/10^$D$5</f>
        <v>22.678750196149153</v>
      </c>
      <c r="AW22" s="210">
        <f>(Schedule!AV79*'Assumptions&amp;Data'!AV60)/10^$D$5</f>
        <v>52.917083791014704</v>
      </c>
      <c r="AX22" s="210">
        <f>(Schedule!AW79*'Assumptions&amp;Data'!AW60)/10^$D$5</f>
        <v>22.678750196149153</v>
      </c>
      <c r="AY22" s="210">
        <f>(Schedule!AX79*'Assumptions&amp;Data'!AX60)/10^$D$5</f>
        <v>18.898958496790726</v>
      </c>
      <c r="AZ22" s="210">
        <f>(Schedule!AY79*'Assumptions&amp;Data'!AY60)/10^$D$5</f>
        <v>0</v>
      </c>
      <c r="BA22" s="210">
        <f>(Schedule!AZ79*'Assumptions&amp;Data'!AZ60)/10^$D$5</f>
        <v>0</v>
      </c>
      <c r="BB22" s="210">
        <f>(Schedule!BA79*'Assumptions&amp;Data'!BA60)/10^$D$5</f>
        <v>0</v>
      </c>
      <c r="BC22" s="210">
        <f>(Schedule!BB79*'Assumptions&amp;Data'!BB60)/10^$D$5</f>
        <v>0</v>
      </c>
      <c r="BD22" s="210">
        <f>(Schedule!BC79*'Assumptions&amp;Data'!BC60)/10^$D$5</f>
        <v>0</v>
      </c>
      <c r="BE22" s="210">
        <f>(Schedule!BD79*'Assumptions&amp;Data'!BD60)/10^$D$5</f>
        <v>0</v>
      </c>
      <c r="BF22" s="210">
        <f>(Schedule!BE79*'Assumptions&amp;Data'!BE60)/10^$D$5</f>
        <v>0</v>
      </c>
      <c r="BG22" s="210">
        <f>(Schedule!BF79*'Assumptions&amp;Data'!BF60)/10^$D$5</f>
        <v>0</v>
      </c>
      <c r="BH22" s="210">
        <f>(Schedule!BG79*'Assumptions&amp;Data'!BG60)/10^$D$5</f>
        <v>0</v>
      </c>
      <c r="BI22" s="210">
        <f>(Schedule!BH79*'Assumptions&amp;Data'!BH60)/10^$D$5</f>
        <v>0</v>
      </c>
      <c r="BJ22" s="210">
        <f>(Schedule!BI79*'Assumptions&amp;Data'!BI60)/10^$D$5</f>
        <v>0</v>
      </c>
      <c r="BK22" s="210">
        <f>(Schedule!BJ79*'Assumptions&amp;Data'!BJ60)/10^$D$5</f>
        <v>0</v>
      </c>
      <c r="BL22" s="210">
        <f>(Schedule!BK79*'Assumptions&amp;Data'!BK60)/10^$D$5</f>
        <v>0</v>
      </c>
      <c r="BM22" s="210">
        <f>(Schedule!BL79*'Assumptions&amp;Data'!BL60)/10^$D$5</f>
        <v>0</v>
      </c>
      <c r="BN22" s="210">
        <f>(Schedule!BM79*'Assumptions&amp;Data'!BM60)/10^$D$5</f>
        <v>0</v>
      </c>
      <c r="BO22" s="210">
        <f>(Schedule!BN79*'Assumptions&amp;Data'!BN60)/10^$D$5</f>
        <v>0</v>
      </c>
      <c r="BP22" s="210">
        <f>(Schedule!BO79*'Assumptions&amp;Data'!BO60)/10^$D$5</f>
        <v>0</v>
      </c>
      <c r="BQ22" s="210">
        <f>(Schedule!BP79*'Assumptions&amp;Data'!BP60)/10^$D$5</f>
        <v>0</v>
      </c>
      <c r="BR22" s="210">
        <f>(Schedule!BQ79*'Assumptions&amp;Data'!BQ60)/10^$D$5</f>
        <v>0</v>
      </c>
      <c r="BS22" s="210">
        <f>(Schedule!BR79*'Assumptions&amp;Data'!BR60)/10^$D$5</f>
        <v>0</v>
      </c>
      <c r="BT22" s="210">
        <f>(Schedule!BS79*'Assumptions&amp;Data'!BS60)/10^$D$5</f>
        <v>0</v>
      </c>
      <c r="BU22" s="210">
        <f>(Schedule!BT79*'Assumptions&amp;Data'!BT60)/10^$D$5</f>
        <v>0</v>
      </c>
      <c r="BV22" s="210">
        <f>(Schedule!BU79*'Assumptions&amp;Data'!BU60)/10^$D$5</f>
        <v>0</v>
      </c>
      <c r="BW22" s="210">
        <f>(Schedule!BV79*'Assumptions&amp;Data'!BV60)/10^$D$5</f>
        <v>0</v>
      </c>
      <c r="BX22" s="210">
        <f>(Schedule!BW79*'Assumptions&amp;Data'!BW60)/10^$D$5</f>
        <v>0</v>
      </c>
      <c r="BY22" s="210">
        <f>(Schedule!BX79*'Assumptions&amp;Data'!BX60)/10^$D$5</f>
        <v>0</v>
      </c>
      <c r="BZ22" s="210">
        <f>(Schedule!BY79*'Assumptions&amp;Data'!BY60)/10^$D$5</f>
        <v>0</v>
      </c>
      <c r="CA22" s="210">
        <f>(Schedule!BZ79*'Assumptions&amp;Data'!BZ60)/10^$D$5</f>
        <v>0</v>
      </c>
      <c r="CB22" s="210">
        <f>(Schedule!CA79*'Assumptions&amp;Data'!CA60)/10^$D$5</f>
        <v>0</v>
      </c>
      <c r="CC22" s="210">
        <f>(Schedule!CB79*'Assumptions&amp;Data'!CB60)/10^$D$5</f>
        <v>0</v>
      </c>
      <c r="CD22" s="210">
        <f>(Schedule!CC79*'Assumptions&amp;Data'!CC60)/10^$D$5</f>
        <v>0</v>
      </c>
      <c r="CE22" s="210">
        <f>(Schedule!CD79*'Assumptions&amp;Data'!CD60)/10^$D$5</f>
        <v>0</v>
      </c>
      <c r="CF22" s="210">
        <f>(Schedule!CE79*'Assumptions&amp;Data'!CE60)/10^$D$5</f>
        <v>0</v>
      </c>
      <c r="CG22" s="210">
        <f>(Schedule!CF79*'Assumptions&amp;Data'!CF60)/10^$D$5</f>
        <v>0</v>
      </c>
      <c r="CH22" s="210">
        <f>(Schedule!CG79*'Assumptions&amp;Data'!CG60)/10^$D$5</f>
        <v>0</v>
      </c>
      <c r="CI22" s="210">
        <f>(Schedule!CH79*'Assumptions&amp;Data'!CH60)/10^$D$5</f>
        <v>0</v>
      </c>
      <c r="CJ22" s="210">
        <f>(Schedule!CI79*'Assumptions&amp;Data'!CI60)/10^$D$5</f>
        <v>0</v>
      </c>
      <c r="CK22" s="210">
        <f>(Schedule!CJ79*'Assumptions&amp;Data'!CJ60)/10^$D$5</f>
        <v>0</v>
      </c>
      <c r="CL22" s="210">
        <f>(Schedule!CK79*'Assumptions&amp;Data'!CK60)/10^$D$5</f>
        <v>0</v>
      </c>
      <c r="CM22" s="210">
        <f>(Schedule!CL79*'Assumptions&amp;Data'!CL60)/10^$D$5</f>
        <v>0</v>
      </c>
      <c r="CN22" s="210">
        <f>(Schedule!CM79*'Assumptions&amp;Data'!CM60)/10^$D$5</f>
        <v>0</v>
      </c>
      <c r="CO22" s="210">
        <f>(Schedule!CN79*'Assumptions&amp;Data'!CN60)/10^$D$5</f>
        <v>0</v>
      </c>
      <c r="CP22" s="210">
        <f>(Schedule!CO79*'Assumptions&amp;Data'!CO60)/10^$D$5</f>
        <v>0</v>
      </c>
      <c r="CQ22" s="210">
        <f>(Schedule!CP79*'Assumptions&amp;Data'!CP60)/10^$D$5</f>
        <v>0</v>
      </c>
      <c r="CR22" s="210">
        <f>(Schedule!CQ79*'Assumptions&amp;Data'!CQ60)/10^$D$5</f>
        <v>0</v>
      </c>
      <c r="CS22" s="210">
        <f>(Schedule!CR79*'Assumptions&amp;Data'!CR60)/10^$D$5</f>
        <v>0</v>
      </c>
      <c r="CT22" s="210">
        <f>(Schedule!CS79*'Assumptions&amp;Data'!CS60)/10^$D$5</f>
        <v>0</v>
      </c>
      <c r="CU22" s="210">
        <f>(Schedule!CT79*'Assumptions&amp;Data'!CT60)/10^$D$5</f>
        <v>0</v>
      </c>
      <c r="CV22" s="210">
        <f>(Schedule!CU79*'Assumptions&amp;Data'!CU60)/10^$D$5</f>
        <v>0</v>
      </c>
      <c r="CW22" s="210">
        <f>(Schedule!CV79*'Assumptions&amp;Data'!CV60)/10^$D$5</f>
        <v>0</v>
      </c>
      <c r="CX22" s="210">
        <f>(Schedule!CW79*'Assumptions&amp;Data'!CW60)/10^$D$5</f>
        <v>0</v>
      </c>
      <c r="CY22" s="210">
        <f>(Schedule!CX79*'Assumptions&amp;Data'!CX60)/10^$D$5</f>
        <v>0</v>
      </c>
      <c r="CZ22" s="210">
        <f>(Schedule!CY79*'Assumptions&amp;Data'!CY60)/10^$D$5</f>
        <v>0</v>
      </c>
      <c r="DA22" s="210">
        <f>(Schedule!CZ79*'Assumptions&amp;Data'!CZ60)/10^$D$5</f>
        <v>0</v>
      </c>
      <c r="DB22" s="210">
        <f>(Schedule!DA79*'Assumptions&amp;Data'!DA60)/10^$D$5</f>
        <v>0</v>
      </c>
      <c r="DC22" s="210">
        <f>(Schedule!DB79*'Assumptions&amp;Data'!DB60)/10^$D$5</f>
        <v>0</v>
      </c>
      <c r="DD22" s="210">
        <f>(Schedule!DC79*'Assumptions&amp;Data'!DC60)/10^$D$5</f>
        <v>0</v>
      </c>
      <c r="DE22" s="210">
        <f>(Schedule!DD79*'Assumptions&amp;Data'!DD60)/10^$D$5</f>
        <v>0</v>
      </c>
      <c r="DF22" s="210">
        <f>(Schedule!DE79*'Assumptions&amp;Data'!DE60)/10^$D$5</f>
        <v>0</v>
      </c>
      <c r="DG22" s="210">
        <f>(Schedule!DF79*'Assumptions&amp;Data'!DF60)/10^$D$5</f>
        <v>0</v>
      </c>
      <c r="DH22" s="210">
        <f>(Schedule!DG79*'Assumptions&amp;Data'!DG60)/10^$D$5</f>
        <v>0</v>
      </c>
      <c r="DI22" s="210">
        <f>(Schedule!DH79*'Assumptions&amp;Data'!DH60)/10^$D$5</f>
        <v>0</v>
      </c>
      <c r="DJ22" s="210">
        <f>(Schedule!DI79*'Assumptions&amp;Data'!DI60)/10^$D$5</f>
        <v>0</v>
      </c>
      <c r="DK22" s="210">
        <f>(Schedule!DJ79*'Assumptions&amp;Data'!DJ60)/10^$D$5</f>
        <v>0</v>
      </c>
      <c r="DL22" s="210">
        <f>(Schedule!DK79*'Assumptions&amp;Data'!DK60)/10^$D$5</f>
        <v>0</v>
      </c>
      <c r="DM22" s="210">
        <f>(Schedule!DL79*'Assumptions&amp;Data'!DL60)/10^$D$5</f>
        <v>0</v>
      </c>
      <c r="DN22" s="210">
        <f>(Schedule!DM79*'Assumptions&amp;Data'!DM60)/10^$D$5</f>
        <v>0</v>
      </c>
      <c r="DO22" s="210">
        <f>(Schedule!DN79*'Assumptions&amp;Data'!DN60)/10^$D$5</f>
        <v>0</v>
      </c>
      <c r="DP22" s="210">
        <f>(Schedule!DO79*'Assumptions&amp;Data'!DO60)/10^$D$5</f>
        <v>0</v>
      </c>
      <c r="DQ22" s="210">
        <f>(Schedule!DP79*'Assumptions&amp;Data'!DP60)/10^$D$5</f>
        <v>0</v>
      </c>
      <c r="DR22" s="210">
        <f>(Schedule!DQ79*'Assumptions&amp;Data'!DQ60)/10^$D$5</f>
        <v>0</v>
      </c>
      <c r="DS22" s="210">
        <f>(Schedule!DR79*'Assumptions&amp;Data'!DR60)/10^$D$5</f>
        <v>0</v>
      </c>
      <c r="DT22" s="210">
        <f>(Schedule!DS79*'Assumptions&amp;Data'!DS60)/10^$D$5</f>
        <v>0</v>
      </c>
      <c r="DU22" s="210">
        <f>(Schedule!DT79*'Assumptions&amp;Data'!DT60)/10^$D$5</f>
        <v>0</v>
      </c>
      <c r="DV22" s="210">
        <f>(Schedule!DU79*'Assumptions&amp;Data'!DU60)/10^$D$5</f>
        <v>0</v>
      </c>
      <c r="DW22" s="210">
        <f>(Schedule!DV79*'Assumptions&amp;Data'!DV60)/10^$D$5</f>
        <v>0</v>
      </c>
      <c r="DX22" s="210">
        <f>(Schedule!DW79*'Assumptions&amp;Data'!DW60)/10^$D$5</f>
        <v>0</v>
      </c>
      <c r="DY22" s="210">
        <f>(Schedule!DX79*'Assumptions&amp;Data'!DX60)/10^$D$5</f>
        <v>0</v>
      </c>
      <c r="DZ22" s="210">
        <f>(Schedule!DY79*'Assumptions&amp;Data'!DY60)/10^$D$5</f>
        <v>0</v>
      </c>
      <c r="EA22" s="210">
        <f>(Schedule!DZ79*'Assumptions&amp;Data'!DZ60)/10^$D$5</f>
        <v>0</v>
      </c>
      <c r="EB22" s="210">
        <f>(Schedule!EA79*'Assumptions&amp;Data'!EA60)/10^$D$5</f>
        <v>0</v>
      </c>
      <c r="EC22" s="210">
        <f>(Schedule!EB79*'Assumptions&amp;Data'!EB60)/10^$D$5</f>
        <v>0</v>
      </c>
      <c r="ED22" s="210">
        <f>(Schedule!EC79*'Assumptions&amp;Data'!EC60)/10^$D$5</f>
        <v>0</v>
      </c>
      <c r="EE22" s="210">
        <f>(Schedule!ED79*'Assumptions&amp;Data'!ED60)/10^$D$5</f>
        <v>0</v>
      </c>
      <c r="EF22" s="210">
        <f>(Schedule!EE79*'Assumptions&amp;Data'!EE60)/10^$D$5</f>
        <v>0</v>
      </c>
      <c r="EG22" s="210">
        <f>(Schedule!EF79*'Assumptions&amp;Data'!EF60)/10^$D$5</f>
        <v>0</v>
      </c>
      <c r="EH22" s="210">
        <f>(Schedule!EG79*'Assumptions&amp;Data'!EG60)/10^$D$5</f>
        <v>0</v>
      </c>
      <c r="EI22" s="210">
        <f>(Schedule!EH79*'Assumptions&amp;Data'!EH60)/10^$D$5</f>
        <v>0</v>
      </c>
      <c r="EJ22" s="210">
        <f>(Schedule!EI79*'Assumptions&amp;Data'!EI60)/10^$D$5</f>
        <v>0</v>
      </c>
      <c r="EK22" s="210">
        <f>(Schedule!EJ79*'Assumptions&amp;Data'!EJ60)/10^$D$5</f>
        <v>0</v>
      </c>
      <c r="EL22" s="210">
        <f>(Schedule!EK79*'Assumptions&amp;Data'!EK60)/10^$D$5</f>
        <v>0</v>
      </c>
      <c r="EM22" s="210">
        <f>(Schedule!EL79*'Assumptions&amp;Data'!EL60)/10^$D$5</f>
        <v>0</v>
      </c>
      <c r="EN22" s="210">
        <f>(Schedule!EM79*'Assumptions&amp;Data'!EM60)/10^$D$5</f>
        <v>0</v>
      </c>
      <c r="EO22" s="210">
        <f>(Schedule!EN79*'Assumptions&amp;Data'!EN60)/10^$D$5</f>
        <v>0</v>
      </c>
      <c r="EP22" s="210">
        <f>(Schedule!EO79*'Assumptions&amp;Data'!EO60)/10^$D$5</f>
        <v>0</v>
      </c>
      <c r="EQ22" s="210">
        <f>(Schedule!EP79*'Assumptions&amp;Data'!EP60)/10^$D$5</f>
        <v>0</v>
      </c>
      <c r="ER22" s="210">
        <f>(Schedule!EQ79*'Assumptions&amp;Data'!EQ60)/10^$D$5</f>
        <v>0</v>
      </c>
      <c r="ES22" s="210">
        <f>(Schedule!ER79*'Assumptions&amp;Data'!ER60)/10^$D$5</f>
        <v>0</v>
      </c>
      <c r="ET22" s="210">
        <f>(Schedule!ES79*'Assumptions&amp;Data'!ES60)/10^$D$5</f>
        <v>0</v>
      </c>
      <c r="EU22" s="210">
        <f>(Schedule!ET79*'Assumptions&amp;Data'!ET60)/10^$D$5</f>
        <v>0</v>
      </c>
      <c r="EV22" s="210">
        <f>(Schedule!EU79*'Assumptions&amp;Data'!EU60)/10^$D$5</f>
        <v>0</v>
      </c>
      <c r="EW22" s="210">
        <f>(Schedule!EV79*'Assumptions&amp;Data'!EV60)/10^$D$5</f>
        <v>0</v>
      </c>
      <c r="EX22" s="210">
        <f>(Schedule!EW79*'Assumptions&amp;Data'!EW60)/10^$D$5</f>
        <v>0</v>
      </c>
      <c r="EY22" s="210">
        <f>(Schedule!EX79*'Assumptions&amp;Data'!EX60)/10^$D$5</f>
        <v>0</v>
      </c>
      <c r="EZ22" s="210">
        <f>(Schedule!EY79*'Assumptions&amp;Data'!EY60)/10^$D$5</f>
        <v>0</v>
      </c>
      <c r="FA22" s="210">
        <f>(Schedule!EZ79*'Assumptions&amp;Data'!EZ60)/10^$D$5</f>
        <v>0</v>
      </c>
      <c r="FB22" s="210">
        <f>(Schedule!FA79*'Assumptions&amp;Data'!FA60)/10^$D$5</f>
        <v>0</v>
      </c>
      <c r="FC22" s="210">
        <f>(Schedule!FB79*'Assumptions&amp;Data'!FB60)/10^$D$5</f>
        <v>0</v>
      </c>
      <c r="FD22" s="210">
        <f>(Schedule!FC79*'Assumptions&amp;Data'!FC60)/10^$D$5</f>
        <v>0</v>
      </c>
      <c r="FE22" s="210">
        <f>(Schedule!FD79*'Assumptions&amp;Data'!FD60)/10^$D$5</f>
        <v>0</v>
      </c>
      <c r="FF22" s="210">
        <f>(Schedule!FE79*'Assumptions&amp;Data'!FE60)/10^$D$5</f>
        <v>0</v>
      </c>
      <c r="FG22" s="210">
        <f>(Schedule!FF79*'Assumptions&amp;Data'!FF60)/10^$D$5</f>
        <v>0</v>
      </c>
      <c r="FH22" s="210">
        <f>(Schedule!FG79*'Assumptions&amp;Data'!FG60)/10^$D$5</f>
        <v>0</v>
      </c>
      <c r="FI22" s="210">
        <f>(Schedule!FH79*'Assumptions&amp;Data'!FH60)/10^$D$5</f>
        <v>0</v>
      </c>
      <c r="FJ22" s="210">
        <f>(Schedule!FI79*'Assumptions&amp;Data'!FI60)/10^$D$5</f>
        <v>0</v>
      </c>
      <c r="FK22" s="210">
        <f>(Schedule!FJ79*'Assumptions&amp;Data'!FJ60)/10^$D$5</f>
        <v>0</v>
      </c>
      <c r="FL22" s="210">
        <f>(Schedule!FK79*'Assumptions&amp;Data'!FK60)/10^$D$5</f>
        <v>0</v>
      </c>
      <c r="FM22" s="210">
        <f>(Schedule!FL79*'Assumptions&amp;Data'!FL60)/10^$D$5</f>
        <v>0</v>
      </c>
      <c r="FN22" s="210">
        <f>(Schedule!FM79*'Assumptions&amp;Data'!FM60)/10^$D$5</f>
        <v>0</v>
      </c>
      <c r="FO22" s="210">
        <f>(Schedule!FN79*'Assumptions&amp;Data'!FN60)/10^$D$5</f>
        <v>0</v>
      </c>
    </row>
    <row r="23" spans="2:171" ht="12" customHeight="1" x14ac:dyDescent="0.3">
      <c r="B23" s="201" t="s">
        <v>110</v>
      </c>
      <c r="D23" s="210">
        <f>SUM(G23:FO23)</f>
        <v>1133.9375098074577</v>
      </c>
      <c r="G23" s="210">
        <f>(Schedule!F80*'Assumptions&amp;Data'!F60)/10^$D$5</f>
        <v>0</v>
      </c>
      <c r="H23" s="210">
        <f>(Schedule!G80*'Assumptions&amp;Data'!G60)/10^$D$5</f>
        <v>0</v>
      </c>
      <c r="I23" s="210">
        <f>(Schedule!H80*'Assumptions&amp;Data'!H60)/10^$D$5</f>
        <v>0</v>
      </c>
      <c r="J23" s="210">
        <f>(Schedule!I80*'Assumptions&amp;Data'!I60)/10^$D$5</f>
        <v>0</v>
      </c>
      <c r="K23" s="210">
        <f>(Schedule!J80*'Assumptions&amp;Data'!J60)/10^$D$5</f>
        <v>0</v>
      </c>
      <c r="L23" s="210">
        <f>(Schedule!K80*'Assumptions&amp;Data'!K60)/10^$D$5</f>
        <v>0</v>
      </c>
      <c r="M23" s="210">
        <f>(Schedule!L80*'Assumptions&amp;Data'!L60)/10^$D$5</f>
        <v>0</v>
      </c>
      <c r="N23" s="210">
        <f>(Schedule!M80*'Assumptions&amp;Data'!M60)/10^$D$5</f>
        <v>0</v>
      </c>
      <c r="O23" s="210">
        <f>(Schedule!N80*'Assumptions&amp;Data'!N60)/10^$D$5</f>
        <v>0</v>
      </c>
      <c r="P23" s="210">
        <f>(Schedule!O80*'Assumptions&amp;Data'!O60)/10^$D$5</f>
        <v>0</v>
      </c>
      <c r="Q23" s="210">
        <f>(Schedule!P80*'Assumptions&amp;Data'!P60)/10^$D$5</f>
        <v>0</v>
      </c>
      <c r="R23" s="210">
        <f>(Schedule!Q80*'Assumptions&amp;Data'!Q60)/10^$D$5</f>
        <v>0</v>
      </c>
      <c r="S23" s="210">
        <f>(Schedule!R80*'Assumptions&amp;Data'!R60)/10^$D$5</f>
        <v>0</v>
      </c>
      <c r="T23" s="210">
        <f>(Schedule!S80*'Assumptions&amp;Data'!S60)/10^$D$5</f>
        <v>0</v>
      </c>
      <c r="U23" s="210">
        <f>(Schedule!T80*'Assumptions&amp;Data'!T60)/10^$D$5</f>
        <v>0</v>
      </c>
      <c r="V23" s="210">
        <f>(Schedule!U80*'Assumptions&amp;Data'!U60)/10^$D$5</f>
        <v>0</v>
      </c>
      <c r="W23" s="210">
        <f>(Schedule!V80*'Assumptions&amp;Data'!V60)/10^$D$5</f>
        <v>0</v>
      </c>
      <c r="X23" s="210">
        <f>(Schedule!W80*'Assumptions&amp;Data'!W60)/10^$D$5</f>
        <v>0</v>
      </c>
      <c r="Y23" s="210">
        <f>(Schedule!X80*'Assumptions&amp;Data'!X60)/10^$D$5</f>
        <v>0</v>
      </c>
      <c r="Z23" s="210">
        <f>(Schedule!Y80*'Assumptions&amp;Data'!Y60)/10^$D$5</f>
        <v>0</v>
      </c>
      <c r="AA23" s="210">
        <f>(Schedule!Z80*'Assumptions&amp;Data'!Z60)/10^$D$5</f>
        <v>0</v>
      </c>
      <c r="AB23" s="210">
        <f>(Schedule!AA80*'Assumptions&amp;Data'!AA60)/10^$D$5</f>
        <v>0</v>
      </c>
      <c r="AC23" s="210">
        <f>(Schedule!AB80*'Assumptions&amp;Data'!AB60)/10^$D$5</f>
        <v>0</v>
      </c>
      <c r="AD23" s="210">
        <f>(Schedule!AC80*'Assumptions&amp;Data'!AC60)/10^$D$5</f>
        <v>0</v>
      </c>
      <c r="AE23" s="210">
        <f>(Schedule!AD80*'Assumptions&amp;Data'!AD60)/10^$D$5</f>
        <v>0</v>
      </c>
      <c r="AF23" s="210">
        <f>(Schedule!AE80*'Assumptions&amp;Data'!AE60)/10^$D$5</f>
        <v>0</v>
      </c>
      <c r="AG23" s="210">
        <f>(Schedule!AF80*'Assumptions&amp;Data'!AF60)/10^$D$5</f>
        <v>0</v>
      </c>
      <c r="AH23" s="210">
        <f>(Schedule!AG80*'Assumptions&amp;Data'!AG60)/10^$D$5</f>
        <v>0</v>
      </c>
      <c r="AI23" s="210">
        <f>(Schedule!AH80*'Assumptions&amp;Data'!AH60)/10^$D$5</f>
        <v>0</v>
      </c>
      <c r="AJ23" s="210">
        <f>(Schedule!AI80*'Assumptions&amp;Data'!AI60)/10^$D$5</f>
        <v>0</v>
      </c>
      <c r="AK23" s="210">
        <f>(Schedule!AJ80*'Assumptions&amp;Data'!AJ60)/10^$D$5</f>
        <v>0</v>
      </c>
      <c r="AL23" s="210">
        <f>(Schedule!AK80*'Assumptions&amp;Data'!AK60)/10^$D$5</f>
        <v>0</v>
      </c>
      <c r="AM23" s="210">
        <f>(Schedule!AL80*'Assumptions&amp;Data'!AL60)/10^$D$5</f>
        <v>85.045313235559348</v>
      </c>
      <c r="AN23" s="210">
        <f>(Schedule!AM80*'Assumptions&amp;Data'!AM60)/10^$D$5</f>
        <v>85.045313235559348</v>
      </c>
      <c r="AO23" s="210">
        <f>(Schedule!AN80*'Assumptions&amp;Data'!AN60)/10^$D$5</f>
        <v>85.045313235559348</v>
      </c>
      <c r="AP23" s="210">
        <f>(Schedule!AO80*'Assumptions&amp;Data'!AO60)/10^$D$5</f>
        <v>56.696875490372896</v>
      </c>
      <c r="AQ23" s="210">
        <f>(Schedule!AP80*'Assumptions&amp;Data'!AP60)/10^$D$5</f>
        <v>56.696875490372896</v>
      </c>
      <c r="AR23" s="210">
        <f>(Schedule!AQ80*'Assumptions&amp;Data'!AQ60)/10^$D$5</f>
        <v>56.696875490372896</v>
      </c>
      <c r="AS23" s="210">
        <f>(Schedule!AR80*'Assumptions&amp;Data'!AR60)/10^$D$5</f>
        <v>56.696875490372896</v>
      </c>
      <c r="AT23" s="210">
        <f>(Schedule!AS80*'Assumptions&amp;Data'!AS60)/10^$D$5</f>
        <v>34.018125294223736</v>
      </c>
      <c r="AU23" s="210">
        <f>(Schedule!AT80*'Assumptions&amp;Data'!AT60)/10^$D$5</f>
        <v>34.018125294223736</v>
      </c>
      <c r="AV23" s="210">
        <f>(Schedule!AU80*'Assumptions&amp;Data'!AU60)/10^$D$5</f>
        <v>34.018125294223736</v>
      </c>
      <c r="AW23" s="210">
        <f>(Schedule!AV80*'Assumptions&amp;Data'!AV60)/10^$D$5</f>
        <v>34.018125294223736</v>
      </c>
      <c r="AX23" s="210">
        <f>(Schedule!AW80*'Assumptions&amp;Data'!AW60)/10^$D$5</f>
        <v>34.018125294223736</v>
      </c>
      <c r="AY23" s="210">
        <f>(Schedule!AX80*'Assumptions&amp;Data'!AX60)/10^$D$5</f>
        <v>34.018125294223736</v>
      </c>
      <c r="AZ23" s="210">
        <f>(Schedule!AY80*'Assumptions&amp;Data'!AY60)/10^$D$5</f>
        <v>34.018125294223736</v>
      </c>
      <c r="BA23" s="210">
        <f>(Schedule!AZ80*'Assumptions&amp;Data'!AZ60)/10^$D$5</f>
        <v>34.018125294223736</v>
      </c>
      <c r="BB23" s="210">
        <f>(Schedule!BA80*'Assumptions&amp;Data'!BA60)/10^$D$5</f>
        <v>34.018125294223736</v>
      </c>
      <c r="BC23" s="210">
        <f>(Schedule!BB80*'Assumptions&amp;Data'!BB60)/10^$D$5</f>
        <v>34.018125294223736</v>
      </c>
      <c r="BD23" s="210">
        <f>(Schedule!BC80*'Assumptions&amp;Data'!BC60)/10^$D$5</f>
        <v>34.018125294223736</v>
      </c>
      <c r="BE23" s="210">
        <f>(Schedule!BD80*'Assumptions&amp;Data'!BD60)/10^$D$5</f>
        <v>34.018125294223736</v>
      </c>
      <c r="BF23" s="210">
        <f>(Schedule!BE80*'Assumptions&amp;Data'!BE60)/10^$D$5</f>
        <v>34.018125294223736</v>
      </c>
      <c r="BG23" s="210">
        <f>(Schedule!BF80*'Assumptions&amp;Data'!BF60)/10^$D$5</f>
        <v>34.018125294223736</v>
      </c>
      <c r="BH23" s="210">
        <f>(Schedule!BG80*'Assumptions&amp;Data'!BG60)/10^$D$5</f>
        <v>34.018125294223736</v>
      </c>
      <c r="BI23" s="210">
        <f>(Schedule!BH80*'Assumptions&amp;Data'!BH60)/10^$D$5</f>
        <v>79.375625686522056</v>
      </c>
      <c r="BJ23" s="210">
        <f>(Schedule!BI80*'Assumptions&amp;Data'!BI60)/10^$D$5</f>
        <v>34.018125294223736</v>
      </c>
      <c r="BK23" s="210">
        <f>(Schedule!BJ80*'Assumptions&amp;Data'!BJ60)/10^$D$5</f>
        <v>28.348437745186096</v>
      </c>
      <c r="BL23" s="210">
        <f>(Schedule!BK80*'Assumptions&amp;Data'!BK60)/10^$D$5</f>
        <v>0</v>
      </c>
      <c r="BM23" s="210">
        <f>(Schedule!BL80*'Assumptions&amp;Data'!BL60)/10^$D$5</f>
        <v>0</v>
      </c>
      <c r="BN23" s="210">
        <f>(Schedule!BM80*'Assumptions&amp;Data'!BM60)/10^$D$5</f>
        <v>0</v>
      </c>
      <c r="BO23" s="210">
        <f>(Schedule!BN80*'Assumptions&amp;Data'!BN60)/10^$D$5</f>
        <v>0</v>
      </c>
      <c r="BP23" s="210">
        <f>(Schedule!BO80*'Assumptions&amp;Data'!BO60)/10^$D$5</f>
        <v>0</v>
      </c>
      <c r="BQ23" s="210">
        <f>(Schedule!BP80*'Assumptions&amp;Data'!BP60)/10^$D$5</f>
        <v>0</v>
      </c>
      <c r="BR23" s="210">
        <f>(Schedule!BQ80*'Assumptions&amp;Data'!BQ60)/10^$D$5</f>
        <v>0</v>
      </c>
      <c r="BS23" s="210">
        <f>(Schedule!BR80*'Assumptions&amp;Data'!BR60)/10^$D$5</f>
        <v>0</v>
      </c>
      <c r="BT23" s="210">
        <f>(Schedule!BS80*'Assumptions&amp;Data'!BS60)/10^$D$5</f>
        <v>0</v>
      </c>
      <c r="BU23" s="210">
        <f>(Schedule!BT80*'Assumptions&amp;Data'!BT60)/10^$D$5</f>
        <v>0</v>
      </c>
      <c r="BV23" s="210">
        <f>(Schedule!BU80*'Assumptions&amp;Data'!BU60)/10^$D$5</f>
        <v>0</v>
      </c>
      <c r="BW23" s="210">
        <f>(Schedule!BV80*'Assumptions&amp;Data'!BV60)/10^$D$5</f>
        <v>0</v>
      </c>
      <c r="BX23" s="210">
        <f>(Schedule!BW80*'Assumptions&amp;Data'!BW60)/10^$D$5</f>
        <v>0</v>
      </c>
      <c r="BY23" s="210">
        <f>(Schedule!BX80*'Assumptions&amp;Data'!BX60)/10^$D$5</f>
        <v>0</v>
      </c>
      <c r="BZ23" s="210">
        <f>(Schedule!BY80*'Assumptions&amp;Data'!BY60)/10^$D$5</f>
        <v>0</v>
      </c>
      <c r="CA23" s="210">
        <f>(Schedule!BZ80*'Assumptions&amp;Data'!BZ60)/10^$D$5</f>
        <v>0</v>
      </c>
      <c r="CB23" s="210">
        <f>(Schedule!CA80*'Assumptions&amp;Data'!CA60)/10^$D$5</f>
        <v>0</v>
      </c>
      <c r="CC23" s="210">
        <f>(Schedule!CB80*'Assumptions&amp;Data'!CB60)/10^$D$5</f>
        <v>0</v>
      </c>
      <c r="CD23" s="210">
        <f>(Schedule!CC80*'Assumptions&amp;Data'!CC60)/10^$D$5</f>
        <v>0</v>
      </c>
      <c r="CE23" s="210">
        <f>(Schedule!CD80*'Assumptions&amp;Data'!CD60)/10^$D$5</f>
        <v>0</v>
      </c>
      <c r="CF23" s="210">
        <f>(Schedule!CE80*'Assumptions&amp;Data'!CE60)/10^$D$5</f>
        <v>0</v>
      </c>
      <c r="CG23" s="210">
        <f>(Schedule!CF80*'Assumptions&amp;Data'!CF60)/10^$D$5</f>
        <v>0</v>
      </c>
      <c r="CH23" s="210">
        <f>(Schedule!CG80*'Assumptions&amp;Data'!CG60)/10^$D$5</f>
        <v>0</v>
      </c>
      <c r="CI23" s="210">
        <f>(Schedule!CH80*'Assumptions&amp;Data'!CH60)/10^$D$5</f>
        <v>0</v>
      </c>
      <c r="CJ23" s="210">
        <f>(Schedule!CI80*'Assumptions&amp;Data'!CI60)/10^$D$5</f>
        <v>0</v>
      </c>
      <c r="CK23" s="210">
        <f>(Schedule!CJ80*'Assumptions&amp;Data'!CJ60)/10^$D$5</f>
        <v>0</v>
      </c>
      <c r="CL23" s="210">
        <f>(Schedule!CK80*'Assumptions&amp;Data'!CK60)/10^$D$5</f>
        <v>0</v>
      </c>
      <c r="CM23" s="210">
        <f>(Schedule!CL80*'Assumptions&amp;Data'!CL60)/10^$D$5</f>
        <v>0</v>
      </c>
      <c r="CN23" s="210">
        <f>(Schedule!CM80*'Assumptions&amp;Data'!CM60)/10^$D$5</f>
        <v>0</v>
      </c>
      <c r="CO23" s="210">
        <f>(Schedule!CN80*'Assumptions&amp;Data'!CN60)/10^$D$5</f>
        <v>0</v>
      </c>
      <c r="CP23" s="210">
        <f>(Schedule!CO80*'Assumptions&amp;Data'!CO60)/10^$D$5</f>
        <v>0</v>
      </c>
      <c r="CQ23" s="210">
        <f>(Schedule!CP80*'Assumptions&amp;Data'!CP60)/10^$D$5</f>
        <v>0</v>
      </c>
      <c r="CR23" s="210">
        <f>(Schedule!CQ80*'Assumptions&amp;Data'!CQ60)/10^$D$5</f>
        <v>0</v>
      </c>
      <c r="CS23" s="210">
        <f>(Schedule!CR80*'Assumptions&amp;Data'!CR60)/10^$D$5</f>
        <v>0</v>
      </c>
      <c r="CT23" s="210">
        <f>(Schedule!CS80*'Assumptions&amp;Data'!CS60)/10^$D$5</f>
        <v>0</v>
      </c>
      <c r="CU23" s="210">
        <f>(Schedule!CT80*'Assumptions&amp;Data'!CT60)/10^$D$5</f>
        <v>0</v>
      </c>
      <c r="CV23" s="210">
        <f>(Schedule!CU80*'Assumptions&amp;Data'!CU60)/10^$D$5</f>
        <v>0</v>
      </c>
      <c r="CW23" s="210">
        <f>(Schedule!CV80*'Assumptions&amp;Data'!CV60)/10^$D$5</f>
        <v>0</v>
      </c>
      <c r="CX23" s="210">
        <f>(Schedule!CW80*'Assumptions&amp;Data'!CW60)/10^$D$5</f>
        <v>0</v>
      </c>
      <c r="CY23" s="210">
        <f>(Schedule!CX80*'Assumptions&amp;Data'!CX60)/10^$D$5</f>
        <v>0</v>
      </c>
      <c r="CZ23" s="210">
        <f>(Schedule!CY80*'Assumptions&amp;Data'!CY60)/10^$D$5</f>
        <v>0</v>
      </c>
      <c r="DA23" s="210">
        <f>(Schedule!CZ80*'Assumptions&amp;Data'!CZ60)/10^$D$5</f>
        <v>0</v>
      </c>
      <c r="DB23" s="210">
        <f>(Schedule!DA80*'Assumptions&amp;Data'!DA60)/10^$D$5</f>
        <v>0</v>
      </c>
      <c r="DC23" s="210">
        <f>(Schedule!DB80*'Assumptions&amp;Data'!DB60)/10^$D$5</f>
        <v>0</v>
      </c>
      <c r="DD23" s="210">
        <f>(Schedule!DC80*'Assumptions&amp;Data'!DC60)/10^$D$5</f>
        <v>0</v>
      </c>
      <c r="DE23" s="210">
        <f>(Schedule!DD80*'Assumptions&amp;Data'!DD60)/10^$D$5</f>
        <v>0</v>
      </c>
      <c r="DF23" s="210">
        <f>(Schedule!DE80*'Assumptions&amp;Data'!DE60)/10^$D$5</f>
        <v>0</v>
      </c>
      <c r="DG23" s="210">
        <f>(Schedule!DF80*'Assumptions&amp;Data'!DF60)/10^$D$5</f>
        <v>0</v>
      </c>
      <c r="DH23" s="210">
        <f>(Schedule!DG80*'Assumptions&amp;Data'!DG60)/10^$D$5</f>
        <v>0</v>
      </c>
      <c r="DI23" s="210">
        <f>(Schedule!DH80*'Assumptions&amp;Data'!DH60)/10^$D$5</f>
        <v>0</v>
      </c>
      <c r="DJ23" s="210">
        <f>(Schedule!DI80*'Assumptions&amp;Data'!DI60)/10^$D$5</f>
        <v>0</v>
      </c>
      <c r="DK23" s="210">
        <f>(Schedule!DJ80*'Assumptions&amp;Data'!DJ60)/10^$D$5</f>
        <v>0</v>
      </c>
      <c r="DL23" s="210">
        <f>(Schedule!DK80*'Assumptions&amp;Data'!DK60)/10^$D$5</f>
        <v>0</v>
      </c>
      <c r="DM23" s="210">
        <f>(Schedule!DL80*'Assumptions&amp;Data'!DL60)/10^$D$5</f>
        <v>0</v>
      </c>
      <c r="DN23" s="210">
        <f>(Schedule!DM80*'Assumptions&amp;Data'!DM60)/10^$D$5</f>
        <v>0</v>
      </c>
      <c r="DO23" s="210">
        <f>(Schedule!DN80*'Assumptions&amp;Data'!DN60)/10^$D$5</f>
        <v>0</v>
      </c>
      <c r="DP23" s="210">
        <f>(Schedule!DO80*'Assumptions&amp;Data'!DO60)/10^$D$5</f>
        <v>0</v>
      </c>
      <c r="DQ23" s="210">
        <f>(Schedule!DP80*'Assumptions&amp;Data'!DP60)/10^$D$5</f>
        <v>0</v>
      </c>
      <c r="DR23" s="210">
        <f>(Schedule!DQ80*'Assumptions&amp;Data'!DQ60)/10^$D$5</f>
        <v>0</v>
      </c>
      <c r="DS23" s="210">
        <f>(Schedule!DR80*'Assumptions&amp;Data'!DR60)/10^$D$5</f>
        <v>0</v>
      </c>
      <c r="DT23" s="210">
        <f>(Schedule!DS80*'Assumptions&amp;Data'!DS60)/10^$D$5</f>
        <v>0</v>
      </c>
      <c r="DU23" s="210">
        <f>(Schedule!DT80*'Assumptions&amp;Data'!DT60)/10^$D$5</f>
        <v>0</v>
      </c>
      <c r="DV23" s="210">
        <f>(Schedule!DU80*'Assumptions&amp;Data'!DU60)/10^$D$5</f>
        <v>0</v>
      </c>
      <c r="DW23" s="210">
        <f>(Schedule!DV80*'Assumptions&amp;Data'!DV60)/10^$D$5</f>
        <v>0</v>
      </c>
      <c r="DX23" s="210">
        <f>(Schedule!DW80*'Assumptions&amp;Data'!DW60)/10^$D$5</f>
        <v>0</v>
      </c>
      <c r="DY23" s="210">
        <f>(Schedule!DX80*'Assumptions&amp;Data'!DX60)/10^$D$5</f>
        <v>0</v>
      </c>
      <c r="DZ23" s="210">
        <f>(Schedule!DY80*'Assumptions&amp;Data'!DY60)/10^$D$5</f>
        <v>0</v>
      </c>
      <c r="EA23" s="210">
        <f>(Schedule!DZ80*'Assumptions&amp;Data'!DZ60)/10^$D$5</f>
        <v>0</v>
      </c>
      <c r="EB23" s="210">
        <f>(Schedule!EA80*'Assumptions&amp;Data'!EA60)/10^$D$5</f>
        <v>0</v>
      </c>
      <c r="EC23" s="210">
        <f>(Schedule!EB80*'Assumptions&amp;Data'!EB60)/10^$D$5</f>
        <v>0</v>
      </c>
      <c r="ED23" s="210">
        <f>(Schedule!EC80*'Assumptions&amp;Data'!EC60)/10^$D$5</f>
        <v>0</v>
      </c>
      <c r="EE23" s="210">
        <f>(Schedule!ED80*'Assumptions&amp;Data'!ED60)/10^$D$5</f>
        <v>0</v>
      </c>
      <c r="EF23" s="210">
        <f>(Schedule!EE80*'Assumptions&amp;Data'!EE60)/10^$D$5</f>
        <v>0</v>
      </c>
      <c r="EG23" s="210">
        <f>(Schedule!EF80*'Assumptions&amp;Data'!EF60)/10^$D$5</f>
        <v>0</v>
      </c>
      <c r="EH23" s="210">
        <f>(Schedule!EG80*'Assumptions&amp;Data'!EG60)/10^$D$5</f>
        <v>0</v>
      </c>
      <c r="EI23" s="210">
        <f>(Schedule!EH80*'Assumptions&amp;Data'!EH60)/10^$D$5</f>
        <v>0</v>
      </c>
      <c r="EJ23" s="210">
        <f>(Schedule!EI80*'Assumptions&amp;Data'!EI60)/10^$D$5</f>
        <v>0</v>
      </c>
      <c r="EK23" s="210">
        <f>(Schedule!EJ80*'Assumptions&amp;Data'!EJ60)/10^$D$5</f>
        <v>0</v>
      </c>
      <c r="EL23" s="210">
        <f>(Schedule!EK80*'Assumptions&amp;Data'!EK60)/10^$D$5</f>
        <v>0</v>
      </c>
      <c r="EM23" s="210">
        <f>(Schedule!EL80*'Assumptions&amp;Data'!EL60)/10^$D$5</f>
        <v>0</v>
      </c>
      <c r="EN23" s="210">
        <f>(Schedule!EM80*'Assumptions&amp;Data'!EM60)/10^$D$5</f>
        <v>0</v>
      </c>
      <c r="EO23" s="210">
        <f>(Schedule!EN80*'Assumptions&amp;Data'!EN60)/10^$D$5</f>
        <v>0</v>
      </c>
      <c r="EP23" s="210">
        <f>(Schedule!EO80*'Assumptions&amp;Data'!EO60)/10^$D$5</f>
        <v>0</v>
      </c>
      <c r="EQ23" s="210">
        <f>(Schedule!EP80*'Assumptions&amp;Data'!EP60)/10^$D$5</f>
        <v>0</v>
      </c>
      <c r="ER23" s="210">
        <f>(Schedule!EQ80*'Assumptions&amp;Data'!EQ60)/10^$D$5</f>
        <v>0</v>
      </c>
      <c r="ES23" s="210">
        <f>(Schedule!ER80*'Assumptions&amp;Data'!ER60)/10^$D$5</f>
        <v>0</v>
      </c>
      <c r="ET23" s="210">
        <f>(Schedule!ES80*'Assumptions&amp;Data'!ES60)/10^$D$5</f>
        <v>0</v>
      </c>
      <c r="EU23" s="210">
        <f>(Schedule!ET80*'Assumptions&amp;Data'!ET60)/10^$D$5</f>
        <v>0</v>
      </c>
      <c r="EV23" s="210">
        <f>(Schedule!EU80*'Assumptions&amp;Data'!EU60)/10^$D$5</f>
        <v>0</v>
      </c>
      <c r="EW23" s="210">
        <f>(Schedule!EV80*'Assumptions&amp;Data'!EV60)/10^$D$5</f>
        <v>0</v>
      </c>
      <c r="EX23" s="210">
        <f>(Schedule!EW80*'Assumptions&amp;Data'!EW60)/10^$D$5</f>
        <v>0</v>
      </c>
      <c r="EY23" s="210">
        <f>(Schedule!EX80*'Assumptions&amp;Data'!EX60)/10^$D$5</f>
        <v>0</v>
      </c>
      <c r="EZ23" s="210">
        <f>(Schedule!EY80*'Assumptions&amp;Data'!EY60)/10^$D$5</f>
        <v>0</v>
      </c>
      <c r="FA23" s="210">
        <f>(Schedule!EZ80*'Assumptions&amp;Data'!EZ60)/10^$D$5</f>
        <v>0</v>
      </c>
      <c r="FB23" s="210">
        <f>(Schedule!FA80*'Assumptions&amp;Data'!FA60)/10^$D$5</f>
        <v>0</v>
      </c>
      <c r="FC23" s="210">
        <f>(Schedule!FB80*'Assumptions&amp;Data'!FB60)/10^$D$5</f>
        <v>0</v>
      </c>
      <c r="FD23" s="210">
        <f>(Schedule!FC80*'Assumptions&amp;Data'!FC60)/10^$D$5</f>
        <v>0</v>
      </c>
      <c r="FE23" s="210">
        <f>(Schedule!FD80*'Assumptions&amp;Data'!FD60)/10^$D$5</f>
        <v>0</v>
      </c>
      <c r="FF23" s="210">
        <f>(Schedule!FE80*'Assumptions&amp;Data'!FE60)/10^$D$5</f>
        <v>0</v>
      </c>
      <c r="FG23" s="210">
        <f>(Schedule!FF80*'Assumptions&amp;Data'!FF60)/10^$D$5</f>
        <v>0</v>
      </c>
      <c r="FH23" s="210">
        <f>(Schedule!FG80*'Assumptions&amp;Data'!FG60)/10^$D$5</f>
        <v>0</v>
      </c>
      <c r="FI23" s="210">
        <f>(Schedule!FH80*'Assumptions&amp;Data'!FH60)/10^$D$5</f>
        <v>0</v>
      </c>
      <c r="FJ23" s="210">
        <f>(Schedule!FI80*'Assumptions&amp;Data'!FI60)/10^$D$5</f>
        <v>0</v>
      </c>
      <c r="FK23" s="210">
        <f>(Schedule!FJ80*'Assumptions&amp;Data'!FJ60)/10^$D$5</f>
        <v>0</v>
      </c>
      <c r="FL23" s="210">
        <f>(Schedule!FK80*'Assumptions&amp;Data'!FK60)/10^$D$5</f>
        <v>0</v>
      </c>
      <c r="FM23" s="210">
        <f>(Schedule!FL80*'Assumptions&amp;Data'!FL60)/10^$D$5</f>
        <v>0</v>
      </c>
      <c r="FN23" s="210">
        <f>(Schedule!FM80*'Assumptions&amp;Data'!FM60)/10^$D$5</f>
        <v>0</v>
      </c>
      <c r="FO23" s="210">
        <f>(Schedule!FN80*'Assumptions&amp;Data'!FN60)/10^$D$5</f>
        <v>0</v>
      </c>
    </row>
    <row r="24" spans="2:171" ht="12" customHeight="1" x14ac:dyDescent="0.3"/>
    <row r="25" spans="2:171" ht="12" customHeight="1" x14ac:dyDescent="0.3">
      <c r="B25" s="220" t="s">
        <v>247</v>
      </c>
      <c r="C25" s="220" t="str">
        <f>IF($D$5=7, "INR Cr", "INR Mn")</f>
        <v>INR Cr</v>
      </c>
      <c r="D25" s="221">
        <f>SUM(G25:FO25)</f>
        <v>1889.8958496790965</v>
      </c>
      <c r="E25" s="220"/>
      <c r="F25" s="220"/>
      <c r="G25" s="221">
        <f>SUM(G26:G28)</f>
        <v>0</v>
      </c>
      <c r="H25" s="221">
        <f t="shared" ref="H25:BS25" si="16">SUM(H26:H28)</f>
        <v>0</v>
      </c>
      <c r="I25" s="221">
        <f t="shared" si="16"/>
        <v>0</v>
      </c>
      <c r="J25" s="221">
        <f t="shared" si="16"/>
        <v>0</v>
      </c>
      <c r="K25" s="221">
        <f t="shared" si="16"/>
        <v>0</v>
      </c>
      <c r="L25" s="221">
        <f t="shared" si="16"/>
        <v>0</v>
      </c>
      <c r="M25" s="221">
        <f t="shared" si="16"/>
        <v>0</v>
      </c>
      <c r="N25" s="221">
        <f t="shared" si="16"/>
        <v>0</v>
      </c>
      <c r="O25" s="221">
        <f t="shared" si="16"/>
        <v>35.435547181483052</v>
      </c>
      <c r="P25" s="221">
        <f t="shared" si="16"/>
        <v>35.435547181483052</v>
      </c>
      <c r="Q25" s="221">
        <f t="shared" si="16"/>
        <v>35.435547181483052</v>
      </c>
      <c r="R25" s="221">
        <f t="shared" si="16"/>
        <v>23.62369812098871</v>
      </c>
      <c r="S25" s="221">
        <f t="shared" si="16"/>
        <v>23.62369812098871</v>
      </c>
      <c r="T25" s="221">
        <f t="shared" si="16"/>
        <v>23.62369812098871</v>
      </c>
      <c r="U25" s="221">
        <f t="shared" si="16"/>
        <v>23.62369812098871</v>
      </c>
      <c r="V25" s="221">
        <f t="shared" si="16"/>
        <v>14.174218872593224</v>
      </c>
      <c r="W25" s="221">
        <f t="shared" si="16"/>
        <v>14.174218872593224</v>
      </c>
      <c r="X25" s="221">
        <f t="shared" si="16"/>
        <v>14.174218872593224</v>
      </c>
      <c r="Y25" s="221">
        <f t="shared" si="16"/>
        <v>14.174218872593224</v>
      </c>
      <c r="Z25" s="221">
        <f t="shared" si="16"/>
        <v>14.174218872593224</v>
      </c>
      <c r="AA25" s="221">
        <f t="shared" si="16"/>
        <v>56.696875490372882</v>
      </c>
      <c r="AB25" s="221">
        <f t="shared" si="16"/>
        <v>56.696875490372882</v>
      </c>
      <c r="AC25" s="221">
        <f t="shared" si="16"/>
        <v>56.696875490372882</v>
      </c>
      <c r="AD25" s="221">
        <f t="shared" si="16"/>
        <v>42.522656617779674</v>
      </c>
      <c r="AE25" s="221">
        <f t="shared" si="16"/>
        <v>42.522656617779674</v>
      </c>
      <c r="AF25" s="221">
        <f t="shared" si="16"/>
        <v>42.522656617779674</v>
      </c>
      <c r="AG25" s="221">
        <f t="shared" si="16"/>
        <v>42.522656617779674</v>
      </c>
      <c r="AH25" s="221">
        <f t="shared" si="16"/>
        <v>31.183281519705091</v>
      </c>
      <c r="AI25" s="221">
        <f t="shared" si="16"/>
        <v>31.183281519705091</v>
      </c>
      <c r="AJ25" s="221">
        <f t="shared" si="16"/>
        <v>31.183281519705091</v>
      </c>
      <c r="AK25" s="221">
        <f t="shared" si="16"/>
        <v>50.082240016496058</v>
      </c>
      <c r="AL25" s="221">
        <f t="shared" si="16"/>
        <v>31.183281519705091</v>
      </c>
      <c r="AM25" s="221">
        <f t="shared" si="16"/>
        <v>92.604896634275562</v>
      </c>
      <c r="AN25" s="221">
        <f t="shared" si="16"/>
        <v>80.793047573781351</v>
      </c>
      <c r="AO25" s="221">
        <f t="shared" si="16"/>
        <v>80.793047573781351</v>
      </c>
      <c r="AP25" s="221">
        <f t="shared" si="16"/>
        <v>59.531719264891521</v>
      </c>
      <c r="AQ25" s="221">
        <f t="shared" si="16"/>
        <v>59.531719264891521</v>
      </c>
      <c r="AR25" s="221">
        <f t="shared" si="16"/>
        <v>59.531719264891521</v>
      </c>
      <c r="AS25" s="221">
        <f t="shared" si="16"/>
        <v>59.531719264891521</v>
      </c>
      <c r="AT25" s="221">
        <f t="shared" si="16"/>
        <v>42.52265661777966</v>
      </c>
      <c r="AU25" s="221">
        <f t="shared" si="16"/>
        <v>42.52265661777966</v>
      </c>
      <c r="AV25" s="221">
        <f t="shared" si="16"/>
        <v>42.52265661777966</v>
      </c>
      <c r="AW25" s="221">
        <f t="shared" si="16"/>
        <v>65.201406813928827</v>
      </c>
      <c r="AX25" s="221">
        <f t="shared" si="16"/>
        <v>42.52265661777966</v>
      </c>
      <c r="AY25" s="221">
        <f t="shared" si="16"/>
        <v>39.687812843260843</v>
      </c>
      <c r="AZ25" s="221">
        <f t="shared" si="16"/>
        <v>25.513593970667799</v>
      </c>
      <c r="BA25" s="221">
        <f t="shared" si="16"/>
        <v>25.513593970667799</v>
      </c>
      <c r="BB25" s="221">
        <f t="shared" si="16"/>
        <v>25.513593970667799</v>
      </c>
      <c r="BC25" s="221">
        <f t="shared" si="16"/>
        <v>25.513593970667799</v>
      </c>
      <c r="BD25" s="221">
        <f t="shared" si="16"/>
        <v>25.513593970667799</v>
      </c>
      <c r="BE25" s="221">
        <f t="shared" si="16"/>
        <v>25.513593970667799</v>
      </c>
      <c r="BF25" s="221">
        <f t="shared" si="16"/>
        <v>25.513593970667799</v>
      </c>
      <c r="BG25" s="221">
        <f t="shared" si="16"/>
        <v>25.513593970667799</v>
      </c>
      <c r="BH25" s="221">
        <f t="shared" si="16"/>
        <v>25.513593970667799</v>
      </c>
      <c r="BI25" s="221">
        <f t="shared" si="16"/>
        <v>59.531719264891528</v>
      </c>
      <c r="BJ25" s="221">
        <f t="shared" si="16"/>
        <v>25.513593970667799</v>
      </c>
      <c r="BK25" s="221">
        <f t="shared" si="16"/>
        <v>21.261328308889563</v>
      </c>
      <c r="BL25" s="221">
        <f t="shared" si="16"/>
        <v>0</v>
      </c>
      <c r="BM25" s="221">
        <f t="shared" si="16"/>
        <v>0</v>
      </c>
      <c r="BN25" s="221">
        <f t="shared" si="16"/>
        <v>0</v>
      </c>
      <c r="BO25" s="221">
        <f t="shared" si="16"/>
        <v>0</v>
      </c>
      <c r="BP25" s="221">
        <f t="shared" si="16"/>
        <v>0</v>
      </c>
      <c r="BQ25" s="221">
        <f t="shared" si="16"/>
        <v>0</v>
      </c>
      <c r="BR25" s="221">
        <f t="shared" si="16"/>
        <v>0</v>
      </c>
      <c r="BS25" s="221">
        <f t="shared" si="16"/>
        <v>0</v>
      </c>
      <c r="BT25" s="221">
        <f t="shared" ref="BT25:EE25" si="17">SUM(BT26:BT28)</f>
        <v>0</v>
      </c>
      <c r="BU25" s="221">
        <f t="shared" si="17"/>
        <v>0</v>
      </c>
      <c r="BV25" s="221">
        <f t="shared" si="17"/>
        <v>0</v>
      </c>
      <c r="BW25" s="221">
        <f t="shared" si="17"/>
        <v>0</v>
      </c>
      <c r="BX25" s="221">
        <f t="shared" si="17"/>
        <v>0</v>
      </c>
      <c r="BY25" s="221">
        <f t="shared" si="17"/>
        <v>0</v>
      </c>
      <c r="BZ25" s="221">
        <f t="shared" si="17"/>
        <v>0</v>
      </c>
      <c r="CA25" s="221">
        <f t="shared" si="17"/>
        <v>0</v>
      </c>
      <c r="CB25" s="221">
        <f t="shared" si="17"/>
        <v>0</v>
      </c>
      <c r="CC25" s="221">
        <f t="shared" si="17"/>
        <v>0</v>
      </c>
      <c r="CD25" s="221">
        <f t="shared" si="17"/>
        <v>0</v>
      </c>
      <c r="CE25" s="221">
        <f t="shared" si="17"/>
        <v>0</v>
      </c>
      <c r="CF25" s="221">
        <f t="shared" si="17"/>
        <v>0</v>
      </c>
      <c r="CG25" s="221">
        <f t="shared" si="17"/>
        <v>0</v>
      </c>
      <c r="CH25" s="221">
        <f t="shared" si="17"/>
        <v>0</v>
      </c>
      <c r="CI25" s="221">
        <f t="shared" si="17"/>
        <v>0</v>
      </c>
      <c r="CJ25" s="221">
        <f t="shared" si="17"/>
        <v>0</v>
      </c>
      <c r="CK25" s="221">
        <f t="shared" si="17"/>
        <v>0</v>
      </c>
      <c r="CL25" s="221">
        <f t="shared" si="17"/>
        <v>0</v>
      </c>
      <c r="CM25" s="221">
        <f t="shared" si="17"/>
        <v>0</v>
      </c>
      <c r="CN25" s="221">
        <f t="shared" si="17"/>
        <v>0</v>
      </c>
      <c r="CO25" s="221">
        <f t="shared" si="17"/>
        <v>0</v>
      </c>
      <c r="CP25" s="221">
        <f t="shared" si="17"/>
        <v>0</v>
      </c>
      <c r="CQ25" s="221">
        <f t="shared" si="17"/>
        <v>0</v>
      </c>
      <c r="CR25" s="221">
        <f t="shared" si="17"/>
        <v>0</v>
      </c>
      <c r="CS25" s="221">
        <f t="shared" si="17"/>
        <v>0</v>
      </c>
      <c r="CT25" s="221">
        <f t="shared" si="17"/>
        <v>0</v>
      </c>
      <c r="CU25" s="221">
        <f t="shared" si="17"/>
        <v>0</v>
      </c>
      <c r="CV25" s="221">
        <f t="shared" si="17"/>
        <v>0</v>
      </c>
      <c r="CW25" s="221">
        <f t="shared" si="17"/>
        <v>0</v>
      </c>
      <c r="CX25" s="221">
        <f t="shared" si="17"/>
        <v>0</v>
      </c>
      <c r="CY25" s="221">
        <f t="shared" si="17"/>
        <v>0</v>
      </c>
      <c r="CZ25" s="221">
        <f t="shared" si="17"/>
        <v>0</v>
      </c>
      <c r="DA25" s="221">
        <f t="shared" si="17"/>
        <v>0</v>
      </c>
      <c r="DB25" s="221">
        <f t="shared" si="17"/>
        <v>0</v>
      </c>
      <c r="DC25" s="221">
        <f t="shared" si="17"/>
        <v>0</v>
      </c>
      <c r="DD25" s="221">
        <f t="shared" si="17"/>
        <v>0</v>
      </c>
      <c r="DE25" s="221">
        <f t="shared" si="17"/>
        <v>0</v>
      </c>
      <c r="DF25" s="221">
        <f t="shared" si="17"/>
        <v>0</v>
      </c>
      <c r="DG25" s="221">
        <f t="shared" si="17"/>
        <v>0</v>
      </c>
      <c r="DH25" s="221">
        <f t="shared" si="17"/>
        <v>0</v>
      </c>
      <c r="DI25" s="221">
        <f t="shared" si="17"/>
        <v>0</v>
      </c>
      <c r="DJ25" s="221">
        <f t="shared" si="17"/>
        <v>0</v>
      </c>
      <c r="DK25" s="221">
        <f t="shared" si="17"/>
        <v>0</v>
      </c>
      <c r="DL25" s="221">
        <f t="shared" si="17"/>
        <v>0</v>
      </c>
      <c r="DM25" s="221">
        <f t="shared" si="17"/>
        <v>0</v>
      </c>
      <c r="DN25" s="221">
        <f t="shared" si="17"/>
        <v>0</v>
      </c>
      <c r="DO25" s="221">
        <f t="shared" si="17"/>
        <v>0</v>
      </c>
      <c r="DP25" s="221">
        <f t="shared" si="17"/>
        <v>0</v>
      </c>
      <c r="DQ25" s="221">
        <f t="shared" si="17"/>
        <v>0</v>
      </c>
      <c r="DR25" s="221">
        <f t="shared" si="17"/>
        <v>0</v>
      </c>
      <c r="DS25" s="221">
        <f t="shared" si="17"/>
        <v>0</v>
      </c>
      <c r="DT25" s="221">
        <f t="shared" si="17"/>
        <v>0</v>
      </c>
      <c r="DU25" s="221">
        <f t="shared" si="17"/>
        <v>0</v>
      </c>
      <c r="DV25" s="221">
        <f t="shared" si="17"/>
        <v>0</v>
      </c>
      <c r="DW25" s="221">
        <f t="shared" si="17"/>
        <v>0</v>
      </c>
      <c r="DX25" s="221">
        <f t="shared" si="17"/>
        <v>0</v>
      </c>
      <c r="DY25" s="221">
        <f t="shared" si="17"/>
        <v>0</v>
      </c>
      <c r="DZ25" s="221">
        <f t="shared" si="17"/>
        <v>0</v>
      </c>
      <c r="EA25" s="221">
        <f t="shared" si="17"/>
        <v>0</v>
      </c>
      <c r="EB25" s="221">
        <f t="shared" si="17"/>
        <v>0</v>
      </c>
      <c r="EC25" s="221">
        <f t="shared" si="17"/>
        <v>0</v>
      </c>
      <c r="ED25" s="221">
        <f t="shared" si="17"/>
        <v>0</v>
      </c>
      <c r="EE25" s="221">
        <f t="shared" si="17"/>
        <v>0</v>
      </c>
      <c r="EF25" s="221">
        <f t="shared" ref="EF25:FO25" si="18">SUM(EF26:EF28)</f>
        <v>0</v>
      </c>
      <c r="EG25" s="221">
        <f t="shared" si="18"/>
        <v>0</v>
      </c>
      <c r="EH25" s="221">
        <f t="shared" si="18"/>
        <v>0</v>
      </c>
      <c r="EI25" s="221">
        <f t="shared" si="18"/>
        <v>0</v>
      </c>
      <c r="EJ25" s="221">
        <f t="shared" si="18"/>
        <v>0</v>
      </c>
      <c r="EK25" s="221">
        <f t="shared" si="18"/>
        <v>0</v>
      </c>
      <c r="EL25" s="221">
        <f t="shared" si="18"/>
        <v>0</v>
      </c>
      <c r="EM25" s="221">
        <f t="shared" si="18"/>
        <v>0</v>
      </c>
      <c r="EN25" s="221">
        <f t="shared" si="18"/>
        <v>0</v>
      </c>
      <c r="EO25" s="221">
        <f t="shared" si="18"/>
        <v>0</v>
      </c>
      <c r="EP25" s="221">
        <f t="shared" si="18"/>
        <v>0</v>
      </c>
      <c r="EQ25" s="221">
        <f t="shared" si="18"/>
        <v>0</v>
      </c>
      <c r="ER25" s="221">
        <f t="shared" si="18"/>
        <v>0</v>
      </c>
      <c r="ES25" s="221">
        <f t="shared" si="18"/>
        <v>0</v>
      </c>
      <c r="ET25" s="221">
        <f t="shared" si="18"/>
        <v>0</v>
      </c>
      <c r="EU25" s="221">
        <f t="shared" si="18"/>
        <v>0</v>
      </c>
      <c r="EV25" s="221">
        <f t="shared" si="18"/>
        <v>0</v>
      </c>
      <c r="EW25" s="221">
        <f t="shared" si="18"/>
        <v>0</v>
      </c>
      <c r="EX25" s="221">
        <f t="shared" si="18"/>
        <v>0</v>
      </c>
      <c r="EY25" s="221">
        <f t="shared" si="18"/>
        <v>0</v>
      </c>
      <c r="EZ25" s="221">
        <f t="shared" si="18"/>
        <v>0</v>
      </c>
      <c r="FA25" s="221">
        <f t="shared" si="18"/>
        <v>0</v>
      </c>
      <c r="FB25" s="221">
        <f t="shared" si="18"/>
        <v>0</v>
      </c>
      <c r="FC25" s="221">
        <f t="shared" si="18"/>
        <v>0</v>
      </c>
      <c r="FD25" s="221">
        <f t="shared" si="18"/>
        <v>0</v>
      </c>
      <c r="FE25" s="221">
        <f t="shared" si="18"/>
        <v>0</v>
      </c>
      <c r="FF25" s="221">
        <f t="shared" si="18"/>
        <v>0</v>
      </c>
      <c r="FG25" s="221">
        <f t="shared" si="18"/>
        <v>0</v>
      </c>
      <c r="FH25" s="221">
        <f t="shared" si="18"/>
        <v>0</v>
      </c>
      <c r="FI25" s="221">
        <f t="shared" si="18"/>
        <v>0</v>
      </c>
      <c r="FJ25" s="221">
        <f t="shared" si="18"/>
        <v>0</v>
      </c>
      <c r="FK25" s="221">
        <f t="shared" si="18"/>
        <v>0</v>
      </c>
      <c r="FL25" s="221">
        <f t="shared" si="18"/>
        <v>0</v>
      </c>
      <c r="FM25" s="221">
        <f t="shared" si="18"/>
        <v>0</v>
      </c>
      <c r="FN25" s="221">
        <f t="shared" si="18"/>
        <v>0</v>
      </c>
      <c r="FO25" s="221">
        <f t="shared" si="18"/>
        <v>0</v>
      </c>
    </row>
    <row r="26" spans="2:171" ht="12" customHeight="1" x14ac:dyDescent="0.3">
      <c r="B26" s="201" t="s">
        <v>108</v>
      </c>
      <c r="D26" s="210">
        <f>SUM(G26:FO26)</f>
        <v>472.47396241977367</v>
      </c>
      <c r="G26" s="210">
        <f>(Schedule!F83*'Assumptions&amp;Data'!F60)/10^$D$5</f>
        <v>0</v>
      </c>
      <c r="H26" s="210">
        <f>(Schedule!G83*'Assumptions&amp;Data'!G60)/10^$D$5</f>
        <v>0</v>
      </c>
      <c r="I26" s="210">
        <f>(Schedule!H83*'Assumptions&amp;Data'!H60)/10^$D$5</f>
        <v>0</v>
      </c>
      <c r="J26" s="210">
        <f>(Schedule!I83*'Assumptions&amp;Data'!I60)/10^$D$5</f>
        <v>0</v>
      </c>
      <c r="K26" s="210">
        <f>(Schedule!J83*'Assumptions&amp;Data'!J60)/10^$D$5</f>
        <v>0</v>
      </c>
      <c r="L26" s="210">
        <f>(Schedule!K83*'Assumptions&amp;Data'!K60)/10^$D$5</f>
        <v>0</v>
      </c>
      <c r="M26" s="210">
        <f>(Schedule!L83*'Assumptions&amp;Data'!L60)/10^$D$5</f>
        <v>0</v>
      </c>
      <c r="N26" s="210">
        <f>(Schedule!M83*'Assumptions&amp;Data'!M60)/10^$D$5</f>
        <v>0</v>
      </c>
      <c r="O26" s="210">
        <f>(Schedule!N83*'Assumptions&amp;Data'!N60)/10^$D$5</f>
        <v>35.435547181483052</v>
      </c>
      <c r="P26" s="210">
        <f>(Schedule!O83*'Assumptions&amp;Data'!O60)/10^$D$5</f>
        <v>35.435547181483052</v>
      </c>
      <c r="Q26" s="210">
        <f>(Schedule!P83*'Assumptions&amp;Data'!P60)/10^$D$5</f>
        <v>35.435547181483052</v>
      </c>
      <c r="R26" s="210">
        <f>(Schedule!Q83*'Assumptions&amp;Data'!Q60)/10^$D$5</f>
        <v>23.62369812098871</v>
      </c>
      <c r="S26" s="210">
        <f>(Schedule!R83*'Assumptions&amp;Data'!R60)/10^$D$5</f>
        <v>23.62369812098871</v>
      </c>
      <c r="T26" s="210">
        <f>(Schedule!S83*'Assumptions&amp;Data'!S60)/10^$D$5</f>
        <v>23.62369812098871</v>
      </c>
      <c r="U26" s="210">
        <f>(Schedule!T83*'Assumptions&amp;Data'!T60)/10^$D$5</f>
        <v>23.62369812098871</v>
      </c>
      <c r="V26" s="210">
        <f>(Schedule!U83*'Assumptions&amp;Data'!U60)/10^$D$5</f>
        <v>14.174218872593224</v>
      </c>
      <c r="W26" s="210">
        <f>(Schedule!V83*'Assumptions&amp;Data'!V60)/10^$D$5</f>
        <v>14.174218872593224</v>
      </c>
      <c r="X26" s="210">
        <f>(Schedule!W83*'Assumptions&amp;Data'!W60)/10^$D$5</f>
        <v>14.174218872593224</v>
      </c>
      <c r="Y26" s="210">
        <f>(Schedule!X83*'Assumptions&amp;Data'!X60)/10^$D$5</f>
        <v>14.174218872593224</v>
      </c>
      <c r="Z26" s="210">
        <f>(Schedule!Y83*'Assumptions&amp;Data'!Y60)/10^$D$5</f>
        <v>14.174218872593224</v>
      </c>
      <c r="AA26" s="210">
        <f>(Schedule!Z83*'Assumptions&amp;Data'!Z60)/10^$D$5</f>
        <v>14.174218872593224</v>
      </c>
      <c r="AB26" s="210">
        <f>(Schedule!AA83*'Assumptions&amp;Data'!AA60)/10^$D$5</f>
        <v>14.174218872593224</v>
      </c>
      <c r="AC26" s="210">
        <f>(Schedule!AB83*'Assumptions&amp;Data'!AB60)/10^$D$5</f>
        <v>14.174218872593224</v>
      </c>
      <c r="AD26" s="210">
        <f>(Schedule!AC83*'Assumptions&amp;Data'!AC60)/10^$D$5</f>
        <v>14.174218872593224</v>
      </c>
      <c r="AE26" s="210">
        <f>(Schedule!AD83*'Assumptions&amp;Data'!AD60)/10^$D$5</f>
        <v>14.174218872593224</v>
      </c>
      <c r="AF26" s="210">
        <f>(Schedule!AE83*'Assumptions&amp;Data'!AE60)/10^$D$5</f>
        <v>14.174218872593224</v>
      </c>
      <c r="AG26" s="210">
        <f>(Schedule!AF83*'Assumptions&amp;Data'!AF60)/10^$D$5</f>
        <v>14.174218872593224</v>
      </c>
      <c r="AH26" s="210">
        <f>(Schedule!AG83*'Assumptions&amp;Data'!AG60)/10^$D$5</f>
        <v>14.174218872593224</v>
      </c>
      <c r="AI26" s="210">
        <f>(Schedule!AH83*'Assumptions&amp;Data'!AH60)/10^$D$5</f>
        <v>14.174218872593224</v>
      </c>
      <c r="AJ26" s="210">
        <f>(Schedule!AI83*'Assumptions&amp;Data'!AI60)/10^$D$5</f>
        <v>14.174218872593224</v>
      </c>
      <c r="AK26" s="210">
        <f>(Schedule!AJ83*'Assumptions&amp;Data'!AJ60)/10^$D$5</f>
        <v>33.07317736938419</v>
      </c>
      <c r="AL26" s="210">
        <f>(Schedule!AK83*'Assumptions&amp;Data'!AK60)/10^$D$5</f>
        <v>14.174218872593224</v>
      </c>
      <c r="AM26" s="210">
        <f>(Schedule!AL83*'Assumptions&amp;Data'!AL60)/10^$D$5</f>
        <v>11.811849060494206</v>
      </c>
      <c r="AN26" s="210">
        <f>(Schedule!AM83*'Assumptions&amp;Data'!AM60)/10^$D$5</f>
        <v>0</v>
      </c>
      <c r="AO26" s="210">
        <f>(Schedule!AN83*'Assumptions&amp;Data'!AN60)/10^$D$5</f>
        <v>0</v>
      </c>
      <c r="AP26" s="210">
        <f>(Schedule!AO83*'Assumptions&amp;Data'!AO60)/10^$D$5</f>
        <v>0</v>
      </c>
      <c r="AQ26" s="210">
        <f>(Schedule!AP83*'Assumptions&amp;Data'!AP60)/10^$D$5</f>
        <v>0</v>
      </c>
      <c r="AR26" s="210">
        <f>(Schedule!AQ83*'Assumptions&amp;Data'!AQ60)/10^$D$5</f>
        <v>0</v>
      </c>
      <c r="AS26" s="210">
        <f>(Schedule!AR83*'Assumptions&amp;Data'!AR60)/10^$D$5</f>
        <v>0</v>
      </c>
      <c r="AT26" s="210">
        <f>(Schedule!AS83*'Assumptions&amp;Data'!AS60)/10^$D$5</f>
        <v>0</v>
      </c>
      <c r="AU26" s="210">
        <f>(Schedule!AT83*'Assumptions&amp;Data'!AT60)/10^$D$5</f>
        <v>0</v>
      </c>
      <c r="AV26" s="210">
        <f>(Schedule!AU83*'Assumptions&amp;Data'!AU60)/10^$D$5</f>
        <v>0</v>
      </c>
      <c r="AW26" s="210">
        <f>(Schedule!AV83*'Assumptions&amp;Data'!AV60)/10^$D$5</f>
        <v>0</v>
      </c>
      <c r="AX26" s="210">
        <f>(Schedule!AW83*'Assumptions&amp;Data'!AW60)/10^$D$5</f>
        <v>0</v>
      </c>
      <c r="AY26" s="210">
        <f>(Schedule!AX83*'Assumptions&amp;Data'!AX60)/10^$D$5</f>
        <v>0</v>
      </c>
      <c r="AZ26" s="210">
        <f>(Schedule!AY83*'Assumptions&amp;Data'!AY60)/10^$D$5</f>
        <v>0</v>
      </c>
      <c r="BA26" s="210">
        <f>(Schedule!AZ83*'Assumptions&amp;Data'!AZ60)/10^$D$5</f>
        <v>0</v>
      </c>
      <c r="BB26" s="210">
        <f>(Schedule!BA83*'Assumptions&amp;Data'!BA60)/10^$D$5</f>
        <v>0</v>
      </c>
      <c r="BC26" s="210">
        <f>(Schedule!BB83*'Assumptions&amp;Data'!BB60)/10^$D$5</f>
        <v>0</v>
      </c>
      <c r="BD26" s="210">
        <f>(Schedule!BC83*'Assumptions&amp;Data'!BC60)/10^$D$5</f>
        <v>0</v>
      </c>
      <c r="BE26" s="210">
        <f>(Schedule!BD83*'Assumptions&amp;Data'!BD60)/10^$D$5</f>
        <v>0</v>
      </c>
      <c r="BF26" s="210">
        <f>(Schedule!BE83*'Assumptions&amp;Data'!BE60)/10^$D$5</f>
        <v>0</v>
      </c>
      <c r="BG26" s="210">
        <f>(Schedule!BF83*'Assumptions&amp;Data'!BF60)/10^$D$5</f>
        <v>0</v>
      </c>
      <c r="BH26" s="210">
        <f>(Schedule!BG83*'Assumptions&amp;Data'!BG60)/10^$D$5</f>
        <v>0</v>
      </c>
      <c r="BI26" s="210">
        <f>(Schedule!BH83*'Assumptions&amp;Data'!BH60)/10^$D$5</f>
        <v>0</v>
      </c>
      <c r="BJ26" s="210">
        <f>(Schedule!BI83*'Assumptions&amp;Data'!BI60)/10^$D$5</f>
        <v>0</v>
      </c>
      <c r="BK26" s="210">
        <f>(Schedule!BJ83*'Assumptions&amp;Data'!BJ60)/10^$D$5</f>
        <v>0</v>
      </c>
      <c r="BL26" s="210">
        <f>(Schedule!BK83*'Assumptions&amp;Data'!BK60)/10^$D$5</f>
        <v>0</v>
      </c>
      <c r="BM26" s="210">
        <f>(Schedule!BL83*'Assumptions&amp;Data'!BL60)/10^$D$5</f>
        <v>0</v>
      </c>
      <c r="BN26" s="210">
        <f>(Schedule!BM83*'Assumptions&amp;Data'!BM60)/10^$D$5</f>
        <v>0</v>
      </c>
      <c r="BO26" s="210">
        <f>(Schedule!BN83*'Assumptions&amp;Data'!BN60)/10^$D$5</f>
        <v>0</v>
      </c>
      <c r="BP26" s="210">
        <f>(Schedule!BO83*'Assumptions&amp;Data'!BO60)/10^$D$5</f>
        <v>0</v>
      </c>
      <c r="BQ26" s="210">
        <f>(Schedule!BP83*'Assumptions&amp;Data'!BP60)/10^$D$5</f>
        <v>0</v>
      </c>
      <c r="BR26" s="210">
        <f>(Schedule!BQ83*'Assumptions&amp;Data'!BQ60)/10^$D$5</f>
        <v>0</v>
      </c>
      <c r="BS26" s="210">
        <f>(Schedule!BR83*'Assumptions&amp;Data'!BR60)/10^$D$5</f>
        <v>0</v>
      </c>
      <c r="BT26" s="210">
        <f>(Schedule!BS83*'Assumptions&amp;Data'!BS60)/10^$D$5</f>
        <v>0</v>
      </c>
      <c r="BU26" s="210">
        <f>(Schedule!BT83*'Assumptions&amp;Data'!BT60)/10^$D$5</f>
        <v>0</v>
      </c>
      <c r="BV26" s="210">
        <f>(Schedule!BU83*'Assumptions&amp;Data'!BU60)/10^$D$5</f>
        <v>0</v>
      </c>
      <c r="BW26" s="210">
        <f>(Schedule!BV83*'Assumptions&amp;Data'!BV60)/10^$D$5</f>
        <v>0</v>
      </c>
      <c r="BX26" s="210">
        <f>(Schedule!BW83*'Assumptions&amp;Data'!BW60)/10^$D$5</f>
        <v>0</v>
      </c>
      <c r="BY26" s="210">
        <f>(Schedule!BX83*'Assumptions&amp;Data'!BX60)/10^$D$5</f>
        <v>0</v>
      </c>
      <c r="BZ26" s="210">
        <f>(Schedule!BY83*'Assumptions&amp;Data'!BY60)/10^$D$5</f>
        <v>0</v>
      </c>
      <c r="CA26" s="210">
        <f>(Schedule!BZ83*'Assumptions&amp;Data'!BZ60)/10^$D$5</f>
        <v>0</v>
      </c>
      <c r="CB26" s="210">
        <f>(Schedule!CA83*'Assumptions&amp;Data'!CA60)/10^$D$5</f>
        <v>0</v>
      </c>
      <c r="CC26" s="210">
        <f>(Schedule!CB83*'Assumptions&amp;Data'!CB60)/10^$D$5</f>
        <v>0</v>
      </c>
      <c r="CD26" s="210">
        <f>(Schedule!CC83*'Assumptions&amp;Data'!CC60)/10^$D$5</f>
        <v>0</v>
      </c>
      <c r="CE26" s="210">
        <f>(Schedule!CD83*'Assumptions&amp;Data'!CD60)/10^$D$5</f>
        <v>0</v>
      </c>
      <c r="CF26" s="210">
        <f>(Schedule!CE83*'Assumptions&amp;Data'!CE60)/10^$D$5</f>
        <v>0</v>
      </c>
      <c r="CG26" s="210">
        <f>(Schedule!CF83*'Assumptions&amp;Data'!CF60)/10^$D$5</f>
        <v>0</v>
      </c>
      <c r="CH26" s="210">
        <f>(Schedule!CG83*'Assumptions&amp;Data'!CG60)/10^$D$5</f>
        <v>0</v>
      </c>
      <c r="CI26" s="210">
        <f>(Schedule!CH83*'Assumptions&amp;Data'!CH60)/10^$D$5</f>
        <v>0</v>
      </c>
      <c r="CJ26" s="210">
        <f>(Schedule!CI83*'Assumptions&amp;Data'!CI60)/10^$D$5</f>
        <v>0</v>
      </c>
      <c r="CK26" s="210">
        <f>(Schedule!CJ83*'Assumptions&amp;Data'!CJ60)/10^$D$5</f>
        <v>0</v>
      </c>
      <c r="CL26" s="210">
        <f>(Schedule!CK83*'Assumptions&amp;Data'!CK60)/10^$D$5</f>
        <v>0</v>
      </c>
      <c r="CM26" s="210">
        <f>(Schedule!CL83*'Assumptions&amp;Data'!CL60)/10^$D$5</f>
        <v>0</v>
      </c>
      <c r="CN26" s="210">
        <f>(Schedule!CM83*'Assumptions&amp;Data'!CM60)/10^$D$5</f>
        <v>0</v>
      </c>
      <c r="CO26" s="210">
        <f>(Schedule!CN83*'Assumptions&amp;Data'!CN60)/10^$D$5</f>
        <v>0</v>
      </c>
      <c r="CP26" s="210">
        <f>(Schedule!CO83*'Assumptions&amp;Data'!CO60)/10^$D$5</f>
        <v>0</v>
      </c>
      <c r="CQ26" s="210">
        <f>(Schedule!CP83*'Assumptions&amp;Data'!CP60)/10^$D$5</f>
        <v>0</v>
      </c>
      <c r="CR26" s="210">
        <f>(Schedule!CQ83*'Assumptions&amp;Data'!CQ60)/10^$D$5</f>
        <v>0</v>
      </c>
      <c r="CS26" s="210">
        <f>(Schedule!CR83*'Assumptions&amp;Data'!CR60)/10^$D$5</f>
        <v>0</v>
      </c>
      <c r="CT26" s="210">
        <f>(Schedule!CS83*'Assumptions&amp;Data'!CS60)/10^$D$5</f>
        <v>0</v>
      </c>
      <c r="CU26" s="210">
        <f>(Schedule!CT83*'Assumptions&amp;Data'!CT60)/10^$D$5</f>
        <v>0</v>
      </c>
      <c r="CV26" s="210">
        <f>(Schedule!CU83*'Assumptions&amp;Data'!CU60)/10^$D$5</f>
        <v>0</v>
      </c>
      <c r="CW26" s="210">
        <f>(Schedule!CV83*'Assumptions&amp;Data'!CV60)/10^$D$5</f>
        <v>0</v>
      </c>
      <c r="CX26" s="210">
        <f>(Schedule!CW83*'Assumptions&amp;Data'!CW60)/10^$D$5</f>
        <v>0</v>
      </c>
      <c r="CY26" s="210">
        <f>(Schedule!CX83*'Assumptions&amp;Data'!CX60)/10^$D$5</f>
        <v>0</v>
      </c>
      <c r="CZ26" s="210">
        <f>(Schedule!CY83*'Assumptions&amp;Data'!CY60)/10^$D$5</f>
        <v>0</v>
      </c>
      <c r="DA26" s="210">
        <f>(Schedule!CZ83*'Assumptions&amp;Data'!CZ60)/10^$D$5</f>
        <v>0</v>
      </c>
      <c r="DB26" s="210">
        <f>(Schedule!DA83*'Assumptions&amp;Data'!DA60)/10^$D$5</f>
        <v>0</v>
      </c>
      <c r="DC26" s="210">
        <f>(Schedule!DB83*'Assumptions&amp;Data'!DB60)/10^$D$5</f>
        <v>0</v>
      </c>
      <c r="DD26" s="210">
        <f>(Schedule!DC83*'Assumptions&amp;Data'!DC60)/10^$D$5</f>
        <v>0</v>
      </c>
      <c r="DE26" s="210">
        <f>(Schedule!DD83*'Assumptions&amp;Data'!DD60)/10^$D$5</f>
        <v>0</v>
      </c>
      <c r="DF26" s="210">
        <f>(Schedule!DE83*'Assumptions&amp;Data'!DE60)/10^$D$5</f>
        <v>0</v>
      </c>
      <c r="DG26" s="210">
        <f>(Schedule!DF83*'Assumptions&amp;Data'!DF60)/10^$D$5</f>
        <v>0</v>
      </c>
      <c r="DH26" s="210">
        <f>(Schedule!DG83*'Assumptions&amp;Data'!DG60)/10^$D$5</f>
        <v>0</v>
      </c>
      <c r="DI26" s="210">
        <f>(Schedule!DH83*'Assumptions&amp;Data'!DH60)/10^$D$5</f>
        <v>0</v>
      </c>
      <c r="DJ26" s="210">
        <f>(Schedule!DI83*'Assumptions&amp;Data'!DI60)/10^$D$5</f>
        <v>0</v>
      </c>
      <c r="DK26" s="210">
        <f>(Schedule!DJ83*'Assumptions&amp;Data'!DJ60)/10^$D$5</f>
        <v>0</v>
      </c>
      <c r="DL26" s="210">
        <f>(Schedule!DK83*'Assumptions&amp;Data'!DK60)/10^$D$5</f>
        <v>0</v>
      </c>
      <c r="DM26" s="210">
        <f>(Schedule!DL83*'Assumptions&amp;Data'!DL60)/10^$D$5</f>
        <v>0</v>
      </c>
      <c r="DN26" s="210">
        <f>(Schedule!DM83*'Assumptions&amp;Data'!DM60)/10^$D$5</f>
        <v>0</v>
      </c>
      <c r="DO26" s="210">
        <f>(Schedule!DN83*'Assumptions&amp;Data'!DN60)/10^$D$5</f>
        <v>0</v>
      </c>
      <c r="DP26" s="210">
        <f>(Schedule!DO83*'Assumptions&amp;Data'!DO60)/10^$D$5</f>
        <v>0</v>
      </c>
      <c r="DQ26" s="210">
        <f>(Schedule!DP83*'Assumptions&amp;Data'!DP60)/10^$D$5</f>
        <v>0</v>
      </c>
      <c r="DR26" s="210">
        <f>(Schedule!DQ83*'Assumptions&amp;Data'!DQ60)/10^$D$5</f>
        <v>0</v>
      </c>
      <c r="DS26" s="210">
        <f>(Schedule!DR83*'Assumptions&amp;Data'!DR60)/10^$D$5</f>
        <v>0</v>
      </c>
      <c r="DT26" s="210">
        <f>(Schedule!DS83*'Assumptions&amp;Data'!DS60)/10^$D$5</f>
        <v>0</v>
      </c>
      <c r="DU26" s="210">
        <f>(Schedule!DT83*'Assumptions&amp;Data'!DT60)/10^$D$5</f>
        <v>0</v>
      </c>
      <c r="DV26" s="210">
        <f>(Schedule!DU83*'Assumptions&amp;Data'!DU60)/10^$D$5</f>
        <v>0</v>
      </c>
      <c r="DW26" s="210">
        <f>(Schedule!DV83*'Assumptions&amp;Data'!DV60)/10^$D$5</f>
        <v>0</v>
      </c>
      <c r="DX26" s="210">
        <f>(Schedule!DW83*'Assumptions&amp;Data'!DW60)/10^$D$5</f>
        <v>0</v>
      </c>
      <c r="DY26" s="210">
        <f>(Schedule!DX83*'Assumptions&amp;Data'!DX60)/10^$D$5</f>
        <v>0</v>
      </c>
      <c r="DZ26" s="210">
        <f>(Schedule!DY83*'Assumptions&amp;Data'!DY60)/10^$D$5</f>
        <v>0</v>
      </c>
      <c r="EA26" s="210">
        <f>(Schedule!DZ83*'Assumptions&amp;Data'!DZ60)/10^$D$5</f>
        <v>0</v>
      </c>
      <c r="EB26" s="210">
        <f>(Schedule!EA83*'Assumptions&amp;Data'!EA60)/10^$D$5</f>
        <v>0</v>
      </c>
      <c r="EC26" s="210">
        <f>(Schedule!EB83*'Assumptions&amp;Data'!EB60)/10^$D$5</f>
        <v>0</v>
      </c>
      <c r="ED26" s="210">
        <f>(Schedule!EC83*'Assumptions&amp;Data'!EC60)/10^$D$5</f>
        <v>0</v>
      </c>
      <c r="EE26" s="210">
        <f>(Schedule!ED83*'Assumptions&amp;Data'!ED60)/10^$D$5</f>
        <v>0</v>
      </c>
      <c r="EF26" s="210">
        <f>(Schedule!EE83*'Assumptions&amp;Data'!EE60)/10^$D$5</f>
        <v>0</v>
      </c>
      <c r="EG26" s="210">
        <f>(Schedule!EF83*'Assumptions&amp;Data'!EF60)/10^$D$5</f>
        <v>0</v>
      </c>
      <c r="EH26" s="210">
        <f>(Schedule!EG83*'Assumptions&amp;Data'!EG60)/10^$D$5</f>
        <v>0</v>
      </c>
      <c r="EI26" s="210">
        <f>(Schedule!EH83*'Assumptions&amp;Data'!EH60)/10^$D$5</f>
        <v>0</v>
      </c>
      <c r="EJ26" s="210">
        <f>(Schedule!EI83*'Assumptions&amp;Data'!EI60)/10^$D$5</f>
        <v>0</v>
      </c>
      <c r="EK26" s="210">
        <f>(Schedule!EJ83*'Assumptions&amp;Data'!EJ60)/10^$D$5</f>
        <v>0</v>
      </c>
      <c r="EL26" s="210">
        <f>(Schedule!EK83*'Assumptions&amp;Data'!EK60)/10^$D$5</f>
        <v>0</v>
      </c>
      <c r="EM26" s="210">
        <f>(Schedule!EL83*'Assumptions&amp;Data'!EL60)/10^$D$5</f>
        <v>0</v>
      </c>
      <c r="EN26" s="210">
        <f>(Schedule!EM83*'Assumptions&amp;Data'!EM60)/10^$D$5</f>
        <v>0</v>
      </c>
      <c r="EO26" s="210">
        <f>(Schedule!EN83*'Assumptions&amp;Data'!EN60)/10^$D$5</f>
        <v>0</v>
      </c>
      <c r="EP26" s="210">
        <f>(Schedule!EO83*'Assumptions&amp;Data'!EO60)/10^$D$5</f>
        <v>0</v>
      </c>
      <c r="EQ26" s="210">
        <f>(Schedule!EP83*'Assumptions&amp;Data'!EP60)/10^$D$5</f>
        <v>0</v>
      </c>
      <c r="ER26" s="210">
        <f>(Schedule!EQ83*'Assumptions&amp;Data'!EQ60)/10^$D$5</f>
        <v>0</v>
      </c>
      <c r="ES26" s="210">
        <f>(Schedule!ER83*'Assumptions&amp;Data'!ER60)/10^$D$5</f>
        <v>0</v>
      </c>
      <c r="ET26" s="210">
        <f>(Schedule!ES83*'Assumptions&amp;Data'!ES60)/10^$D$5</f>
        <v>0</v>
      </c>
      <c r="EU26" s="210">
        <f>(Schedule!ET83*'Assumptions&amp;Data'!ET60)/10^$D$5</f>
        <v>0</v>
      </c>
      <c r="EV26" s="210">
        <f>(Schedule!EU83*'Assumptions&amp;Data'!EU60)/10^$D$5</f>
        <v>0</v>
      </c>
      <c r="EW26" s="210">
        <f>(Schedule!EV83*'Assumptions&amp;Data'!EV60)/10^$D$5</f>
        <v>0</v>
      </c>
      <c r="EX26" s="210">
        <f>(Schedule!EW83*'Assumptions&amp;Data'!EW60)/10^$D$5</f>
        <v>0</v>
      </c>
      <c r="EY26" s="210">
        <f>(Schedule!EX83*'Assumptions&amp;Data'!EX60)/10^$D$5</f>
        <v>0</v>
      </c>
      <c r="EZ26" s="210">
        <f>(Schedule!EY83*'Assumptions&amp;Data'!EY60)/10^$D$5</f>
        <v>0</v>
      </c>
      <c r="FA26" s="210">
        <f>(Schedule!EZ83*'Assumptions&amp;Data'!EZ60)/10^$D$5</f>
        <v>0</v>
      </c>
      <c r="FB26" s="210">
        <f>(Schedule!FA83*'Assumptions&amp;Data'!FA60)/10^$D$5</f>
        <v>0</v>
      </c>
      <c r="FC26" s="210">
        <f>(Schedule!FB83*'Assumptions&amp;Data'!FB60)/10^$D$5</f>
        <v>0</v>
      </c>
      <c r="FD26" s="210">
        <f>(Schedule!FC83*'Assumptions&amp;Data'!FC60)/10^$D$5</f>
        <v>0</v>
      </c>
      <c r="FE26" s="210">
        <f>(Schedule!FD83*'Assumptions&amp;Data'!FD60)/10^$D$5</f>
        <v>0</v>
      </c>
      <c r="FF26" s="210">
        <f>(Schedule!FE83*'Assumptions&amp;Data'!FE60)/10^$D$5</f>
        <v>0</v>
      </c>
      <c r="FG26" s="210">
        <f>(Schedule!FF83*'Assumptions&amp;Data'!FF60)/10^$D$5</f>
        <v>0</v>
      </c>
      <c r="FH26" s="210">
        <f>(Schedule!FG83*'Assumptions&amp;Data'!FG60)/10^$D$5</f>
        <v>0</v>
      </c>
      <c r="FI26" s="210">
        <f>(Schedule!FH83*'Assumptions&amp;Data'!FH60)/10^$D$5</f>
        <v>0</v>
      </c>
      <c r="FJ26" s="210">
        <f>(Schedule!FI83*'Assumptions&amp;Data'!FI60)/10^$D$5</f>
        <v>0</v>
      </c>
      <c r="FK26" s="210">
        <f>(Schedule!FJ83*'Assumptions&amp;Data'!FJ60)/10^$D$5</f>
        <v>0</v>
      </c>
      <c r="FL26" s="210">
        <f>(Schedule!FK83*'Assumptions&amp;Data'!FK60)/10^$D$5</f>
        <v>0</v>
      </c>
      <c r="FM26" s="210">
        <f>(Schedule!FL83*'Assumptions&amp;Data'!FL60)/10^$D$5</f>
        <v>0</v>
      </c>
      <c r="FN26" s="210">
        <f>(Schedule!FM83*'Assumptions&amp;Data'!FM60)/10^$D$5</f>
        <v>0</v>
      </c>
      <c r="FO26" s="210">
        <f>(Schedule!FN83*'Assumptions&amp;Data'!FN60)/10^$D$5</f>
        <v>0</v>
      </c>
    </row>
    <row r="27" spans="2:171" ht="12" customHeight="1" x14ac:dyDescent="0.3">
      <c r="B27" s="201" t="s">
        <v>244</v>
      </c>
      <c r="D27" s="210">
        <f>SUM(G27:FO27)</f>
        <v>566.96875490372884</v>
      </c>
      <c r="G27" s="210">
        <f>(Schedule!F84*'Assumptions&amp;Data'!F60)/10^$D$5</f>
        <v>0</v>
      </c>
      <c r="H27" s="210">
        <f>(Schedule!G84*'Assumptions&amp;Data'!G60)/10^$D$5</f>
        <v>0</v>
      </c>
      <c r="I27" s="210">
        <f>(Schedule!H84*'Assumptions&amp;Data'!H60)/10^$D$5</f>
        <v>0</v>
      </c>
      <c r="J27" s="210">
        <f>(Schedule!I84*'Assumptions&amp;Data'!I60)/10^$D$5</f>
        <v>0</v>
      </c>
      <c r="K27" s="210">
        <f>(Schedule!J84*'Assumptions&amp;Data'!J60)/10^$D$5</f>
        <v>0</v>
      </c>
      <c r="L27" s="210">
        <f>(Schedule!K84*'Assumptions&amp;Data'!K60)/10^$D$5</f>
        <v>0</v>
      </c>
      <c r="M27" s="210">
        <f>(Schedule!L84*'Assumptions&amp;Data'!L60)/10^$D$5</f>
        <v>0</v>
      </c>
      <c r="N27" s="210">
        <f>(Schedule!M84*'Assumptions&amp;Data'!M60)/10^$D$5</f>
        <v>0</v>
      </c>
      <c r="O27" s="210">
        <f>(Schedule!N84*'Assumptions&amp;Data'!N60)/10^$D$5</f>
        <v>0</v>
      </c>
      <c r="P27" s="210">
        <f>(Schedule!O84*'Assumptions&amp;Data'!O60)/10^$D$5</f>
        <v>0</v>
      </c>
      <c r="Q27" s="210">
        <f>(Schedule!P84*'Assumptions&amp;Data'!P60)/10^$D$5</f>
        <v>0</v>
      </c>
      <c r="R27" s="210">
        <f>(Schedule!Q84*'Assumptions&amp;Data'!Q60)/10^$D$5</f>
        <v>0</v>
      </c>
      <c r="S27" s="210">
        <f>(Schedule!R84*'Assumptions&amp;Data'!R60)/10^$D$5</f>
        <v>0</v>
      </c>
      <c r="T27" s="210">
        <f>(Schedule!S84*'Assumptions&amp;Data'!S60)/10^$D$5</f>
        <v>0</v>
      </c>
      <c r="U27" s="210">
        <f>(Schedule!T84*'Assumptions&amp;Data'!T60)/10^$D$5</f>
        <v>0</v>
      </c>
      <c r="V27" s="210">
        <f>(Schedule!U84*'Assumptions&amp;Data'!U60)/10^$D$5</f>
        <v>0</v>
      </c>
      <c r="W27" s="210">
        <f>(Schedule!V84*'Assumptions&amp;Data'!V60)/10^$D$5</f>
        <v>0</v>
      </c>
      <c r="X27" s="210">
        <f>(Schedule!W84*'Assumptions&amp;Data'!W60)/10^$D$5</f>
        <v>0</v>
      </c>
      <c r="Y27" s="210">
        <f>(Schedule!X84*'Assumptions&amp;Data'!X60)/10^$D$5</f>
        <v>0</v>
      </c>
      <c r="Z27" s="210">
        <f>(Schedule!Y84*'Assumptions&amp;Data'!Y60)/10^$D$5</f>
        <v>0</v>
      </c>
      <c r="AA27" s="210">
        <f>(Schedule!Z84*'Assumptions&amp;Data'!Z60)/10^$D$5</f>
        <v>42.52265661777966</v>
      </c>
      <c r="AB27" s="210">
        <f>(Schedule!AA84*'Assumptions&amp;Data'!AA60)/10^$D$5</f>
        <v>42.52265661777966</v>
      </c>
      <c r="AC27" s="210">
        <f>(Schedule!AB84*'Assumptions&amp;Data'!AB60)/10^$D$5</f>
        <v>42.52265661777966</v>
      </c>
      <c r="AD27" s="210">
        <f>(Schedule!AC84*'Assumptions&amp;Data'!AC60)/10^$D$5</f>
        <v>28.348437745186448</v>
      </c>
      <c r="AE27" s="210">
        <f>(Schedule!AD84*'Assumptions&amp;Data'!AD60)/10^$D$5</f>
        <v>28.348437745186448</v>
      </c>
      <c r="AF27" s="210">
        <f>(Schedule!AE84*'Assumptions&amp;Data'!AE60)/10^$D$5</f>
        <v>28.348437745186448</v>
      </c>
      <c r="AG27" s="210">
        <f>(Schedule!AF84*'Assumptions&amp;Data'!AF60)/10^$D$5</f>
        <v>28.348437745186448</v>
      </c>
      <c r="AH27" s="210">
        <f>(Schedule!AG84*'Assumptions&amp;Data'!AG60)/10^$D$5</f>
        <v>17.009062647111865</v>
      </c>
      <c r="AI27" s="210">
        <f>(Schedule!AH84*'Assumptions&amp;Data'!AH60)/10^$D$5</f>
        <v>17.009062647111865</v>
      </c>
      <c r="AJ27" s="210">
        <f>(Schedule!AI84*'Assumptions&amp;Data'!AI60)/10^$D$5</f>
        <v>17.009062647111865</v>
      </c>
      <c r="AK27" s="210">
        <f>(Schedule!AJ84*'Assumptions&amp;Data'!AJ60)/10^$D$5</f>
        <v>17.009062647111865</v>
      </c>
      <c r="AL27" s="210">
        <f>(Schedule!AK84*'Assumptions&amp;Data'!AK60)/10^$D$5</f>
        <v>17.009062647111865</v>
      </c>
      <c r="AM27" s="210">
        <f>(Schedule!AL84*'Assumptions&amp;Data'!AL60)/10^$D$5</f>
        <v>17.009062647111865</v>
      </c>
      <c r="AN27" s="210">
        <f>(Schedule!AM84*'Assumptions&amp;Data'!AM60)/10^$D$5</f>
        <v>17.009062647111865</v>
      </c>
      <c r="AO27" s="210">
        <f>(Schedule!AN84*'Assumptions&amp;Data'!AN60)/10^$D$5</f>
        <v>17.009062647111865</v>
      </c>
      <c r="AP27" s="210">
        <f>(Schedule!AO84*'Assumptions&amp;Data'!AO60)/10^$D$5</f>
        <v>17.009062647111865</v>
      </c>
      <c r="AQ27" s="210">
        <f>(Schedule!AP84*'Assumptions&amp;Data'!AP60)/10^$D$5</f>
        <v>17.009062647111865</v>
      </c>
      <c r="AR27" s="210">
        <f>(Schedule!AQ84*'Assumptions&amp;Data'!AQ60)/10^$D$5</f>
        <v>17.009062647111865</v>
      </c>
      <c r="AS27" s="210">
        <f>(Schedule!AR84*'Assumptions&amp;Data'!AR60)/10^$D$5</f>
        <v>17.009062647111865</v>
      </c>
      <c r="AT27" s="210">
        <f>(Schedule!AS84*'Assumptions&amp;Data'!AS60)/10^$D$5</f>
        <v>17.009062647111865</v>
      </c>
      <c r="AU27" s="210">
        <f>(Schedule!AT84*'Assumptions&amp;Data'!AT60)/10^$D$5</f>
        <v>17.009062647111865</v>
      </c>
      <c r="AV27" s="210">
        <f>(Schedule!AU84*'Assumptions&amp;Data'!AU60)/10^$D$5</f>
        <v>17.009062647111865</v>
      </c>
      <c r="AW27" s="210">
        <f>(Schedule!AV84*'Assumptions&amp;Data'!AV60)/10^$D$5</f>
        <v>39.687812843261028</v>
      </c>
      <c r="AX27" s="210">
        <f>(Schedule!AW84*'Assumptions&amp;Data'!AW60)/10^$D$5</f>
        <v>17.009062647111865</v>
      </c>
      <c r="AY27" s="210">
        <f>(Schedule!AX84*'Assumptions&amp;Data'!AX60)/10^$D$5</f>
        <v>14.174218872593045</v>
      </c>
      <c r="AZ27" s="210">
        <f>(Schedule!AY84*'Assumptions&amp;Data'!AY60)/10^$D$5</f>
        <v>0</v>
      </c>
      <c r="BA27" s="210">
        <f>(Schedule!AZ84*'Assumptions&amp;Data'!AZ60)/10^$D$5</f>
        <v>0</v>
      </c>
      <c r="BB27" s="210">
        <f>(Schedule!BA84*'Assumptions&amp;Data'!BA60)/10^$D$5</f>
        <v>0</v>
      </c>
      <c r="BC27" s="210">
        <f>(Schedule!BB84*'Assumptions&amp;Data'!BB60)/10^$D$5</f>
        <v>0</v>
      </c>
      <c r="BD27" s="210">
        <f>(Schedule!BC84*'Assumptions&amp;Data'!BC60)/10^$D$5</f>
        <v>0</v>
      </c>
      <c r="BE27" s="210">
        <f>(Schedule!BD84*'Assumptions&amp;Data'!BD60)/10^$D$5</f>
        <v>0</v>
      </c>
      <c r="BF27" s="210">
        <f>(Schedule!BE84*'Assumptions&amp;Data'!BE60)/10^$D$5</f>
        <v>0</v>
      </c>
      <c r="BG27" s="210">
        <f>(Schedule!BF84*'Assumptions&amp;Data'!BF60)/10^$D$5</f>
        <v>0</v>
      </c>
      <c r="BH27" s="210">
        <f>(Schedule!BG84*'Assumptions&amp;Data'!BG60)/10^$D$5</f>
        <v>0</v>
      </c>
      <c r="BI27" s="210">
        <f>(Schedule!BH84*'Assumptions&amp;Data'!BH60)/10^$D$5</f>
        <v>0</v>
      </c>
      <c r="BJ27" s="210">
        <f>(Schedule!BI84*'Assumptions&amp;Data'!BI60)/10^$D$5</f>
        <v>0</v>
      </c>
      <c r="BK27" s="210">
        <f>(Schedule!BJ84*'Assumptions&amp;Data'!BJ60)/10^$D$5</f>
        <v>0</v>
      </c>
      <c r="BL27" s="210">
        <f>(Schedule!BK84*'Assumptions&amp;Data'!BK60)/10^$D$5</f>
        <v>0</v>
      </c>
      <c r="BM27" s="210">
        <f>(Schedule!BL84*'Assumptions&amp;Data'!BL60)/10^$D$5</f>
        <v>0</v>
      </c>
      <c r="BN27" s="210">
        <f>(Schedule!BM84*'Assumptions&amp;Data'!BM60)/10^$D$5</f>
        <v>0</v>
      </c>
      <c r="BO27" s="210">
        <f>(Schedule!BN84*'Assumptions&amp;Data'!BN60)/10^$D$5</f>
        <v>0</v>
      </c>
      <c r="BP27" s="210">
        <f>(Schedule!BO84*'Assumptions&amp;Data'!BO60)/10^$D$5</f>
        <v>0</v>
      </c>
      <c r="BQ27" s="210">
        <f>(Schedule!BP84*'Assumptions&amp;Data'!BP60)/10^$D$5</f>
        <v>0</v>
      </c>
      <c r="BR27" s="210">
        <f>(Schedule!BQ84*'Assumptions&amp;Data'!BQ60)/10^$D$5</f>
        <v>0</v>
      </c>
      <c r="BS27" s="210">
        <f>(Schedule!BR84*'Assumptions&amp;Data'!BR60)/10^$D$5</f>
        <v>0</v>
      </c>
      <c r="BT27" s="210">
        <f>(Schedule!BS84*'Assumptions&amp;Data'!BS60)/10^$D$5</f>
        <v>0</v>
      </c>
      <c r="BU27" s="210">
        <f>(Schedule!BT84*'Assumptions&amp;Data'!BT60)/10^$D$5</f>
        <v>0</v>
      </c>
      <c r="BV27" s="210">
        <f>(Schedule!BU84*'Assumptions&amp;Data'!BU60)/10^$D$5</f>
        <v>0</v>
      </c>
      <c r="BW27" s="210">
        <f>(Schedule!BV84*'Assumptions&amp;Data'!BV60)/10^$D$5</f>
        <v>0</v>
      </c>
      <c r="BX27" s="210">
        <f>(Schedule!BW84*'Assumptions&amp;Data'!BW60)/10^$D$5</f>
        <v>0</v>
      </c>
      <c r="BY27" s="210">
        <f>(Schedule!BX84*'Assumptions&amp;Data'!BX60)/10^$D$5</f>
        <v>0</v>
      </c>
      <c r="BZ27" s="210">
        <f>(Schedule!BY84*'Assumptions&amp;Data'!BY60)/10^$D$5</f>
        <v>0</v>
      </c>
      <c r="CA27" s="210">
        <f>(Schedule!BZ84*'Assumptions&amp;Data'!BZ60)/10^$D$5</f>
        <v>0</v>
      </c>
      <c r="CB27" s="210">
        <f>(Schedule!CA84*'Assumptions&amp;Data'!CA60)/10^$D$5</f>
        <v>0</v>
      </c>
      <c r="CC27" s="210">
        <f>(Schedule!CB84*'Assumptions&amp;Data'!CB60)/10^$D$5</f>
        <v>0</v>
      </c>
      <c r="CD27" s="210">
        <f>(Schedule!CC84*'Assumptions&amp;Data'!CC60)/10^$D$5</f>
        <v>0</v>
      </c>
      <c r="CE27" s="210">
        <f>(Schedule!CD84*'Assumptions&amp;Data'!CD60)/10^$D$5</f>
        <v>0</v>
      </c>
      <c r="CF27" s="210">
        <f>(Schedule!CE84*'Assumptions&amp;Data'!CE60)/10^$D$5</f>
        <v>0</v>
      </c>
      <c r="CG27" s="210">
        <f>(Schedule!CF84*'Assumptions&amp;Data'!CF60)/10^$D$5</f>
        <v>0</v>
      </c>
      <c r="CH27" s="210">
        <f>(Schedule!CG84*'Assumptions&amp;Data'!CG60)/10^$D$5</f>
        <v>0</v>
      </c>
      <c r="CI27" s="210">
        <f>(Schedule!CH84*'Assumptions&amp;Data'!CH60)/10^$D$5</f>
        <v>0</v>
      </c>
      <c r="CJ27" s="210">
        <f>(Schedule!CI84*'Assumptions&amp;Data'!CI60)/10^$D$5</f>
        <v>0</v>
      </c>
      <c r="CK27" s="210">
        <f>(Schedule!CJ84*'Assumptions&amp;Data'!CJ60)/10^$D$5</f>
        <v>0</v>
      </c>
      <c r="CL27" s="210">
        <f>(Schedule!CK84*'Assumptions&amp;Data'!CK60)/10^$D$5</f>
        <v>0</v>
      </c>
      <c r="CM27" s="210">
        <f>(Schedule!CL84*'Assumptions&amp;Data'!CL60)/10^$D$5</f>
        <v>0</v>
      </c>
      <c r="CN27" s="210">
        <f>(Schedule!CM84*'Assumptions&amp;Data'!CM60)/10^$D$5</f>
        <v>0</v>
      </c>
      <c r="CO27" s="210">
        <f>(Schedule!CN84*'Assumptions&amp;Data'!CN60)/10^$D$5</f>
        <v>0</v>
      </c>
      <c r="CP27" s="210">
        <f>(Schedule!CO84*'Assumptions&amp;Data'!CO60)/10^$D$5</f>
        <v>0</v>
      </c>
      <c r="CQ27" s="210">
        <f>(Schedule!CP84*'Assumptions&amp;Data'!CP60)/10^$D$5</f>
        <v>0</v>
      </c>
      <c r="CR27" s="210">
        <f>(Schedule!CQ84*'Assumptions&amp;Data'!CQ60)/10^$D$5</f>
        <v>0</v>
      </c>
      <c r="CS27" s="210">
        <f>(Schedule!CR84*'Assumptions&amp;Data'!CR60)/10^$D$5</f>
        <v>0</v>
      </c>
      <c r="CT27" s="210">
        <f>(Schedule!CS84*'Assumptions&amp;Data'!CS60)/10^$D$5</f>
        <v>0</v>
      </c>
      <c r="CU27" s="210">
        <f>(Schedule!CT84*'Assumptions&amp;Data'!CT60)/10^$D$5</f>
        <v>0</v>
      </c>
      <c r="CV27" s="210">
        <f>(Schedule!CU84*'Assumptions&amp;Data'!CU60)/10^$D$5</f>
        <v>0</v>
      </c>
      <c r="CW27" s="210">
        <f>(Schedule!CV84*'Assumptions&amp;Data'!CV60)/10^$D$5</f>
        <v>0</v>
      </c>
      <c r="CX27" s="210">
        <f>(Schedule!CW84*'Assumptions&amp;Data'!CW60)/10^$D$5</f>
        <v>0</v>
      </c>
      <c r="CY27" s="210">
        <f>(Schedule!CX84*'Assumptions&amp;Data'!CX60)/10^$D$5</f>
        <v>0</v>
      </c>
      <c r="CZ27" s="210">
        <f>(Schedule!CY84*'Assumptions&amp;Data'!CY60)/10^$D$5</f>
        <v>0</v>
      </c>
      <c r="DA27" s="210">
        <f>(Schedule!CZ84*'Assumptions&amp;Data'!CZ60)/10^$D$5</f>
        <v>0</v>
      </c>
      <c r="DB27" s="210">
        <f>(Schedule!DA84*'Assumptions&amp;Data'!DA60)/10^$D$5</f>
        <v>0</v>
      </c>
      <c r="DC27" s="210">
        <f>(Schedule!DB84*'Assumptions&amp;Data'!DB60)/10^$D$5</f>
        <v>0</v>
      </c>
      <c r="DD27" s="210">
        <f>(Schedule!DC84*'Assumptions&amp;Data'!DC60)/10^$D$5</f>
        <v>0</v>
      </c>
      <c r="DE27" s="210">
        <f>(Schedule!DD84*'Assumptions&amp;Data'!DD60)/10^$D$5</f>
        <v>0</v>
      </c>
      <c r="DF27" s="210">
        <f>(Schedule!DE84*'Assumptions&amp;Data'!DE60)/10^$D$5</f>
        <v>0</v>
      </c>
      <c r="DG27" s="210">
        <f>(Schedule!DF84*'Assumptions&amp;Data'!DF60)/10^$D$5</f>
        <v>0</v>
      </c>
      <c r="DH27" s="210">
        <f>(Schedule!DG84*'Assumptions&amp;Data'!DG60)/10^$D$5</f>
        <v>0</v>
      </c>
      <c r="DI27" s="210">
        <f>(Schedule!DH84*'Assumptions&amp;Data'!DH60)/10^$D$5</f>
        <v>0</v>
      </c>
      <c r="DJ27" s="210">
        <f>(Schedule!DI84*'Assumptions&amp;Data'!DI60)/10^$D$5</f>
        <v>0</v>
      </c>
      <c r="DK27" s="210">
        <f>(Schedule!DJ84*'Assumptions&amp;Data'!DJ60)/10^$D$5</f>
        <v>0</v>
      </c>
      <c r="DL27" s="210">
        <f>(Schedule!DK84*'Assumptions&amp;Data'!DK60)/10^$D$5</f>
        <v>0</v>
      </c>
      <c r="DM27" s="210">
        <f>(Schedule!DL84*'Assumptions&amp;Data'!DL60)/10^$D$5</f>
        <v>0</v>
      </c>
      <c r="DN27" s="210">
        <f>(Schedule!DM84*'Assumptions&amp;Data'!DM60)/10^$D$5</f>
        <v>0</v>
      </c>
      <c r="DO27" s="210">
        <f>(Schedule!DN84*'Assumptions&amp;Data'!DN60)/10^$D$5</f>
        <v>0</v>
      </c>
      <c r="DP27" s="210">
        <f>(Schedule!DO84*'Assumptions&amp;Data'!DO60)/10^$D$5</f>
        <v>0</v>
      </c>
      <c r="DQ27" s="210">
        <f>(Schedule!DP84*'Assumptions&amp;Data'!DP60)/10^$D$5</f>
        <v>0</v>
      </c>
      <c r="DR27" s="210">
        <f>(Schedule!DQ84*'Assumptions&amp;Data'!DQ60)/10^$D$5</f>
        <v>0</v>
      </c>
      <c r="DS27" s="210">
        <f>(Schedule!DR84*'Assumptions&amp;Data'!DR60)/10^$D$5</f>
        <v>0</v>
      </c>
      <c r="DT27" s="210">
        <f>(Schedule!DS84*'Assumptions&amp;Data'!DS60)/10^$D$5</f>
        <v>0</v>
      </c>
      <c r="DU27" s="210">
        <f>(Schedule!DT84*'Assumptions&amp;Data'!DT60)/10^$D$5</f>
        <v>0</v>
      </c>
      <c r="DV27" s="210">
        <f>(Schedule!DU84*'Assumptions&amp;Data'!DU60)/10^$D$5</f>
        <v>0</v>
      </c>
      <c r="DW27" s="210">
        <f>(Schedule!DV84*'Assumptions&amp;Data'!DV60)/10^$D$5</f>
        <v>0</v>
      </c>
      <c r="DX27" s="210">
        <f>(Schedule!DW84*'Assumptions&amp;Data'!DW60)/10^$D$5</f>
        <v>0</v>
      </c>
      <c r="DY27" s="210">
        <f>(Schedule!DX84*'Assumptions&amp;Data'!DX60)/10^$D$5</f>
        <v>0</v>
      </c>
      <c r="DZ27" s="210">
        <f>(Schedule!DY84*'Assumptions&amp;Data'!DY60)/10^$D$5</f>
        <v>0</v>
      </c>
      <c r="EA27" s="210">
        <f>(Schedule!DZ84*'Assumptions&amp;Data'!DZ60)/10^$D$5</f>
        <v>0</v>
      </c>
      <c r="EB27" s="210">
        <f>(Schedule!EA84*'Assumptions&amp;Data'!EA60)/10^$D$5</f>
        <v>0</v>
      </c>
      <c r="EC27" s="210">
        <f>(Schedule!EB84*'Assumptions&amp;Data'!EB60)/10^$D$5</f>
        <v>0</v>
      </c>
      <c r="ED27" s="210">
        <f>(Schedule!EC84*'Assumptions&amp;Data'!EC60)/10^$D$5</f>
        <v>0</v>
      </c>
      <c r="EE27" s="210">
        <f>(Schedule!ED84*'Assumptions&amp;Data'!ED60)/10^$D$5</f>
        <v>0</v>
      </c>
      <c r="EF27" s="210">
        <f>(Schedule!EE84*'Assumptions&amp;Data'!EE60)/10^$D$5</f>
        <v>0</v>
      </c>
      <c r="EG27" s="210">
        <f>(Schedule!EF84*'Assumptions&amp;Data'!EF60)/10^$D$5</f>
        <v>0</v>
      </c>
      <c r="EH27" s="210">
        <f>(Schedule!EG84*'Assumptions&amp;Data'!EG60)/10^$D$5</f>
        <v>0</v>
      </c>
      <c r="EI27" s="210">
        <f>(Schedule!EH84*'Assumptions&amp;Data'!EH60)/10^$D$5</f>
        <v>0</v>
      </c>
      <c r="EJ27" s="210">
        <f>(Schedule!EI84*'Assumptions&amp;Data'!EI60)/10^$D$5</f>
        <v>0</v>
      </c>
      <c r="EK27" s="210">
        <f>(Schedule!EJ84*'Assumptions&amp;Data'!EJ60)/10^$D$5</f>
        <v>0</v>
      </c>
      <c r="EL27" s="210">
        <f>(Schedule!EK84*'Assumptions&amp;Data'!EK60)/10^$D$5</f>
        <v>0</v>
      </c>
      <c r="EM27" s="210">
        <f>(Schedule!EL84*'Assumptions&amp;Data'!EL60)/10^$D$5</f>
        <v>0</v>
      </c>
      <c r="EN27" s="210">
        <f>(Schedule!EM84*'Assumptions&amp;Data'!EM60)/10^$D$5</f>
        <v>0</v>
      </c>
      <c r="EO27" s="210">
        <f>(Schedule!EN84*'Assumptions&amp;Data'!EN60)/10^$D$5</f>
        <v>0</v>
      </c>
      <c r="EP27" s="210">
        <f>(Schedule!EO84*'Assumptions&amp;Data'!EO60)/10^$D$5</f>
        <v>0</v>
      </c>
      <c r="EQ27" s="210">
        <f>(Schedule!EP84*'Assumptions&amp;Data'!EP60)/10^$D$5</f>
        <v>0</v>
      </c>
      <c r="ER27" s="210">
        <f>(Schedule!EQ84*'Assumptions&amp;Data'!EQ60)/10^$D$5</f>
        <v>0</v>
      </c>
      <c r="ES27" s="210">
        <f>(Schedule!ER84*'Assumptions&amp;Data'!ER60)/10^$D$5</f>
        <v>0</v>
      </c>
      <c r="ET27" s="210">
        <f>(Schedule!ES84*'Assumptions&amp;Data'!ES60)/10^$D$5</f>
        <v>0</v>
      </c>
      <c r="EU27" s="210">
        <f>(Schedule!ET84*'Assumptions&amp;Data'!ET60)/10^$D$5</f>
        <v>0</v>
      </c>
      <c r="EV27" s="210">
        <f>(Schedule!EU84*'Assumptions&amp;Data'!EU60)/10^$D$5</f>
        <v>0</v>
      </c>
      <c r="EW27" s="210">
        <f>(Schedule!EV84*'Assumptions&amp;Data'!EV60)/10^$D$5</f>
        <v>0</v>
      </c>
      <c r="EX27" s="210">
        <f>(Schedule!EW84*'Assumptions&amp;Data'!EW60)/10^$D$5</f>
        <v>0</v>
      </c>
      <c r="EY27" s="210">
        <f>(Schedule!EX84*'Assumptions&amp;Data'!EX60)/10^$D$5</f>
        <v>0</v>
      </c>
      <c r="EZ27" s="210">
        <f>(Schedule!EY84*'Assumptions&amp;Data'!EY60)/10^$D$5</f>
        <v>0</v>
      </c>
      <c r="FA27" s="210">
        <f>(Schedule!EZ84*'Assumptions&amp;Data'!EZ60)/10^$D$5</f>
        <v>0</v>
      </c>
      <c r="FB27" s="210">
        <f>(Schedule!FA84*'Assumptions&amp;Data'!FA60)/10^$D$5</f>
        <v>0</v>
      </c>
      <c r="FC27" s="210">
        <f>(Schedule!FB84*'Assumptions&amp;Data'!FB60)/10^$D$5</f>
        <v>0</v>
      </c>
      <c r="FD27" s="210">
        <f>(Schedule!FC84*'Assumptions&amp;Data'!FC60)/10^$D$5</f>
        <v>0</v>
      </c>
      <c r="FE27" s="210">
        <f>(Schedule!FD84*'Assumptions&amp;Data'!FD60)/10^$D$5</f>
        <v>0</v>
      </c>
      <c r="FF27" s="210">
        <f>(Schedule!FE84*'Assumptions&amp;Data'!FE60)/10^$D$5</f>
        <v>0</v>
      </c>
      <c r="FG27" s="210">
        <f>(Schedule!FF84*'Assumptions&amp;Data'!FF60)/10^$D$5</f>
        <v>0</v>
      </c>
      <c r="FH27" s="210">
        <f>(Schedule!FG84*'Assumptions&amp;Data'!FG60)/10^$D$5</f>
        <v>0</v>
      </c>
      <c r="FI27" s="210">
        <f>(Schedule!FH84*'Assumptions&amp;Data'!FH60)/10^$D$5</f>
        <v>0</v>
      </c>
      <c r="FJ27" s="210">
        <f>(Schedule!FI84*'Assumptions&amp;Data'!FI60)/10^$D$5</f>
        <v>0</v>
      </c>
      <c r="FK27" s="210">
        <f>(Schedule!FJ84*'Assumptions&amp;Data'!FJ60)/10^$D$5</f>
        <v>0</v>
      </c>
      <c r="FL27" s="210">
        <f>(Schedule!FK84*'Assumptions&amp;Data'!FK60)/10^$D$5</f>
        <v>0</v>
      </c>
      <c r="FM27" s="210">
        <f>(Schedule!FL84*'Assumptions&amp;Data'!FL60)/10^$D$5</f>
        <v>0</v>
      </c>
      <c r="FN27" s="210">
        <f>(Schedule!FM84*'Assumptions&amp;Data'!FM60)/10^$D$5</f>
        <v>0</v>
      </c>
      <c r="FO27" s="210">
        <f>(Schedule!FN84*'Assumptions&amp;Data'!FN60)/10^$D$5</f>
        <v>0</v>
      </c>
    </row>
    <row r="28" spans="2:171" ht="12" customHeight="1" x14ac:dyDescent="0.3">
      <c r="B28" s="201" t="s">
        <v>110</v>
      </c>
      <c r="D28" s="210">
        <f>SUM(G28:FO28)</f>
        <v>850.45313235559274</v>
      </c>
      <c r="G28" s="210">
        <f>(Schedule!F85*'Assumptions&amp;Data'!F60)/10^$D$5</f>
        <v>0</v>
      </c>
      <c r="H28" s="210">
        <f>(Schedule!G85*'Assumptions&amp;Data'!G60)/10^$D$5</f>
        <v>0</v>
      </c>
      <c r="I28" s="210">
        <f>(Schedule!H85*'Assumptions&amp;Data'!H60)/10^$D$5</f>
        <v>0</v>
      </c>
      <c r="J28" s="210">
        <f>(Schedule!I85*'Assumptions&amp;Data'!I60)/10^$D$5</f>
        <v>0</v>
      </c>
      <c r="K28" s="210">
        <f>(Schedule!J85*'Assumptions&amp;Data'!J60)/10^$D$5</f>
        <v>0</v>
      </c>
      <c r="L28" s="210">
        <f>(Schedule!K85*'Assumptions&amp;Data'!K60)/10^$D$5</f>
        <v>0</v>
      </c>
      <c r="M28" s="210">
        <f>(Schedule!L85*'Assumptions&amp;Data'!L60)/10^$D$5</f>
        <v>0</v>
      </c>
      <c r="N28" s="210">
        <f>(Schedule!M85*'Assumptions&amp;Data'!M60)/10^$D$5</f>
        <v>0</v>
      </c>
      <c r="O28" s="210">
        <f>(Schedule!N85*'Assumptions&amp;Data'!N60)/10^$D$5</f>
        <v>0</v>
      </c>
      <c r="P28" s="210">
        <f>(Schedule!O85*'Assumptions&amp;Data'!O60)/10^$D$5</f>
        <v>0</v>
      </c>
      <c r="Q28" s="210">
        <f>(Schedule!P85*'Assumptions&amp;Data'!P60)/10^$D$5</f>
        <v>0</v>
      </c>
      <c r="R28" s="210">
        <f>(Schedule!Q85*'Assumptions&amp;Data'!Q60)/10^$D$5</f>
        <v>0</v>
      </c>
      <c r="S28" s="210">
        <f>(Schedule!R85*'Assumptions&amp;Data'!R60)/10^$D$5</f>
        <v>0</v>
      </c>
      <c r="T28" s="210">
        <f>(Schedule!S85*'Assumptions&amp;Data'!S60)/10^$D$5</f>
        <v>0</v>
      </c>
      <c r="U28" s="210">
        <f>(Schedule!T85*'Assumptions&amp;Data'!T60)/10^$D$5</f>
        <v>0</v>
      </c>
      <c r="V28" s="210">
        <f>(Schedule!U85*'Assumptions&amp;Data'!U60)/10^$D$5</f>
        <v>0</v>
      </c>
      <c r="W28" s="210">
        <f>(Schedule!V85*'Assumptions&amp;Data'!V60)/10^$D$5</f>
        <v>0</v>
      </c>
      <c r="X28" s="210">
        <f>(Schedule!W85*'Assumptions&amp;Data'!W60)/10^$D$5</f>
        <v>0</v>
      </c>
      <c r="Y28" s="210">
        <f>(Schedule!X85*'Assumptions&amp;Data'!X60)/10^$D$5</f>
        <v>0</v>
      </c>
      <c r="Z28" s="210">
        <f>(Schedule!Y85*'Assumptions&amp;Data'!Y60)/10^$D$5</f>
        <v>0</v>
      </c>
      <c r="AA28" s="210">
        <f>(Schedule!Z85*'Assumptions&amp;Data'!Z60)/10^$D$5</f>
        <v>0</v>
      </c>
      <c r="AB28" s="210">
        <f>(Schedule!AA85*'Assumptions&amp;Data'!AA60)/10^$D$5</f>
        <v>0</v>
      </c>
      <c r="AC28" s="210">
        <f>(Schedule!AB85*'Assumptions&amp;Data'!AB60)/10^$D$5</f>
        <v>0</v>
      </c>
      <c r="AD28" s="210">
        <f>(Schedule!AC85*'Assumptions&amp;Data'!AC60)/10^$D$5</f>
        <v>0</v>
      </c>
      <c r="AE28" s="210">
        <f>(Schedule!AD85*'Assumptions&amp;Data'!AD60)/10^$D$5</f>
        <v>0</v>
      </c>
      <c r="AF28" s="210">
        <f>(Schedule!AE85*'Assumptions&amp;Data'!AE60)/10^$D$5</f>
        <v>0</v>
      </c>
      <c r="AG28" s="210">
        <f>(Schedule!AF85*'Assumptions&amp;Data'!AF60)/10^$D$5</f>
        <v>0</v>
      </c>
      <c r="AH28" s="210">
        <f>(Schedule!AG85*'Assumptions&amp;Data'!AG60)/10^$D$5</f>
        <v>0</v>
      </c>
      <c r="AI28" s="210">
        <f>(Schedule!AH85*'Assumptions&amp;Data'!AH60)/10^$D$5</f>
        <v>0</v>
      </c>
      <c r="AJ28" s="210">
        <f>(Schedule!AI85*'Assumptions&amp;Data'!AI60)/10^$D$5</f>
        <v>0</v>
      </c>
      <c r="AK28" s="210">
        <f>(Schedule!AJ85*'Assumptions&amp;Data'!AJ60)/10^$D$5</f>
        <v>0</v>
      </c>
      <c r="AL28" s="210">
        <f>(Schedule!AK85*'Assumptions&amp;Data'!AK60)/10^$D$5</f>
        <v>0</v>
      </c>
      <c r="AM28" s="210">
        <f>(Schedule!AL85*'Assumptions&amp;Data'!AL60)/10^$D$5</f>
        <v>63.78398492666949</v>
      </c>
      <c r="AN28" s="210">
        <f>(Schedule!AM85*'Assumptions&amp;Data'!AM60)/10^$D$5</f>
        <v>63.78398492666949</v>
      </c>
      <c r="AO28" s="210">
        <f>(Schedule!AN85*'Assumptions&amp;Data'!AN60)/10^$D$5</f>
        <v>63.78398492666949</v>
      </c>
      <c r="AP28" s="210">
        <f>(Schedule!AO85*'Assumptions&amp;Data'!AO60)/10^$D$5</f>
        <v>42.52265661777966</v>
      </c>
      <c r="AQ28" s="210">
        <f>(Schedule!AP85*'Assumptions&amp;Data'!AP60)/10^$D$5</f>
        <v>42.52265661777966</v>
      </c>
      <c r="AR28" s="210">
        <f>(Schedule!AQ85*'Assumptions&amp;Data'!AQ60)/10^$D$5</f>
        <v>42.52265661777966</v>
      </c>
      <c r="AS28" s="210">
        <f>(Schedule!AR85*'Assumptions&amp;Data'!AR60)/10^$D$5</f>
        <v>42.52265661777966</v>
      </c>
      <c r="AT28" s="210">
        <f>(Schedule!AS85*'Assumptions&amp;Data'!AS60)/10^$D$5</f>
        <v>25.513593970667799</v>
      </c>
      <c r="AU28" s="210">
        <f>(Schedule!AT85*'Assumptions&amp;Data'!AT60)/10^$D$5</f>
        <v>25.513593970667799</v>
      </c>
      <c r="AV28" s="210">
        <f>(Schedule!AU85*'Assumptions&amp;Data'!AU60)/10^$D$5</f>
        <v>25.513593970667799</v>
      </c>
      <c r="AW28" s="210">
        <f>(Schedule!AV85*'Assumptions&amp;Data'!AV60)/10^$D$5</f>
        <v>25.513593970667799</v>
      </c>
      <c r="AX28" s="210">
        <f>(Schedule!AW85*'Assumptions&amp;Data'!AW60)/10^$D$5</f>
        <v>25.513593970667799</v>
      </c>
      <c r="AY28" s="210">
        <f>(Schedule!AX85*'Assumptions&amp;Data'!AX60)/10^$D$5</f>
        <v>25.513593970667799</v>
      </c>
      <c r="AZ28" s="210">
        <f>(Schedule!AY85*'Assumptions&amp;Data'!AY60)/10^$D$5</f>
        <v>25.513593970667799</v>
      </c>
      <c r="BA28" s="210">
        <f>(Schedule!AZ85*'Assumptions&amp;Data'!AZ60)/10^$D$5</f>
        <v>25.513593970667799</v>
      </c>
      <c r="BB28" s="210">
        <f>(Schedule!BA85*'Assumptions&amp;Data'!BA60)/10^$D$5</f>
        <v>25.513593970667799</v>
      </c>
      <c r="BC28" s="210">
        <f>(Schedule!BB85*'Assumptions&amp;Data'!BB60)/10^$D$5</f>
        <v>25.513593970667799</v>
      </c>
      <c r="BD28" s="210">
        <f>(Schedule!BC85*'Assumptions&amp;Data'!BC60)/10^$D$5</f>
        <v>25.513593970667799</v>
      </c>
      <c r="BE28" s="210">
        <f>(Schedule!BD85*'Assumptions&amp;Data'!BD60)/10^$D$5</f>
        <v>25.513593970667799</v>
      </c>
      <c r="BF28" s="210">
        <f>(Schedule!BE85*'Assumptions&amp;Data'!BE60)/10^$D$5</f>
        <v>25.513593970667799</v>
      </c>
      <c r="BG28" s="210">
        <f>(Schedule!BF85*'Assumptions&amp;Data'!BF60)/10^$D$5</f>
        <v>25.513593970667799</v>
      </c>
      <c r="BH28" s="210">
        <f>(Schedule!BG85*'Assumptions&amp;Data'!BG60)/10^$D$5</f>
        <v>25.513593970667799</v>
      </c>
      <c r="BI28" s="210">
        <f>(Schedule!BH85*'Assumptions&amp;Data'!BH60)/10^$D$5</f>
        <v>59.531719264891528</v>
      </c>
      <c r="BJ28" s="210">
        <f>(Schedule!BI85*'Assumptions&amp;Data'!BI60)/10^$D$5</f>
        <v>25.513593970667799</v>
      </c>
      <c r="BK28" s="210">
        <f>(Schedule!BJ85*'Assumptions&amp;Data'!BJ60)/10^$D$5</f>
        <v>21.261328308889563</v>
      </c>
      <c r="BL28" s="210">
        <f>(Schedule!BK85*'Assumptions&amp;Data'!BK60)/10^$D$5</f>
        <v>0</v>
      </c>
      <c r="BM28" s="210">
        <f>(Schedule!BL85*'Assumptions&amp;Data'!BL60)/10^$D$5</f>
        <v>0</v>
      </c>
      <c r="BN28" s="210">
        <f>(Schedule!BM85*'Assumptions&amp;Data'!BM60)/10^$D$5</f>
        <v>0</v>
      </c>
      <c r="BO28" s="210">
        <f>(Schedule!BN85*'Assumptions&amp;Data'!BN60)/10^$D$5</f>
        <v>0</v>
      </c>
      <c r="BP28" s="210">
        <f>(Schedule!BO85*'Assumptions&amp;Data'!BO60)/10^$D$5</f>
        <v>0</v>
      </c>
      <c r="BQ28" s="210">
        <f>(Schedule!BP85*'Assumptions&amp;Data'!BP60)/10^$D$5</f>
        <v>0</v>
      </c>
      <c r="BR28" s="210">
        <f>(Schedule!BQ85*'Assumptions&amp;Data'!BQ60)/10^$D$5</f>
        <v>0</v>
      </c>
      <c r="BS28" s="210">
        <f>(Schedule!BR85*'Assumptions&amp;Data'!BR60)/10^$D$5</f>
        <v>0</v>
      </c>
      <c r="BT28" s="210">
        <f>(Schedule!BS85*'Assumptions&amp;Data'!BS60)/10^$D$5</f>
        <v>0</v>
      </c>
      <c r="BU28" s="210">
        <f>(Schedule!BT85*'Assumptions&amp;Data'!BT60)/10^$D$5</f>
        <v>0</v>
      </c>
      <c r="BV28" s="210">
        <f>(Schedule!BU85*'Assumptions&amp;Data'!BU60)/10^$D$5</f>
        <v>0</v>
      </c>
      <c r="BW28" s="210">
        <f>(Schedule!BV85*'Assumptions&amp;Data'!BV60)/10^$D$5</f>
        <v>0</v>
      </c>
      <c r="BX28" s="210">
        <f>(Schedule!BW85*'Assumptions&amp;Data'!BW60)/10^$D$5</f>
        <v>0</v>
      </c>
      <c r="BY28" s="210">
        <f>(Schedule!BX85*'Assumptions&amp;Data'!BX60)/10^$D$5</f>
        <v>0</v>
      </c>
      <c r="BZ28" s="210">
        <f>(Schedule!BY85*'Assumptions&amp;Data'!BY60)/10^$D$5</f>
        <v>0</v>
      </c>
      <c r="CA28" s="210">
        <f>(Schedule!BZ85*'Assumptions&amp;Data'!BZ60)/10^$D$5</f>
        <v>0</v>
      </c>
      <c r="CB28" s="210">
        <f>(Schedule!CA85*'Assumptions&amp;Data'!CA60)/10^$D$5</f>
        <v>0</v>
      </c>
      <c r="CC28" s="210">
        <f>(Schedule!CB85*'Assumptions&amp;Data'!CB60)/10^$D$5</f>
        <v>0</v>
      </c>
      <c r="CD28" s="210">
        <f>(Schedule!CC85*'Assumptions&amp;Data'!CC60)/10^$D$5</f>
        <v>0</v>
      </c>
      <c r="CE28" s="210">
        <f>(Schedule!CD85*'Assumptions&amp;Data'!CD60)/10^$D$5</f>
        <v>0</v>
      </c>
      <c r="CF28" s="210">
        <f>(Schedule!CE85*'Assumptions&amp;Data'!CE60)/10^$D$5</f>
        <v>0</v>
      </c>
      <c r="CG28" s="210">
        <f>(Schedule!CF85*'Assumptions&amp;Data'!CF60)/10^$D$5</f>
        <v>0</v>
      </c>
      <c r="CH28" s="210">
        <f>(Schedule!CG85*'Assumptions&amp;Data'!CG60)/10^$D$5</f>
        <v>0</v>
      </c>
      <c r="CI28" s="210">
        <f>(Schedule!CH85*'Assumptions&amp;Data'!CH60)/10^$D$5</f>
        <v>0</v>
      </c>
      <c r="CJ28" s="210">
        <f>(Schedule!CI85*'Assumptions&amp;Data'!CI60)/10^$D$5</f>
        <v>0</v>
      </c>
      <c r="CK28" s="210">
        <f>(Schedule!CJ85*'Assumptions&amp;Data'!CJ60)/10^$D$5</f>
        <v>0</v>
      </c>
      <c r="CL28" s="210">
        <f>(Schedule!CK85*'Assumptions&amp;Data'!CK60)/10^$D$5</f>
        <v>0</v>
      </c>
      <c r="CM28" s="210">
        <f>(Schedule!CL85*'Assumptions&amp;Data'!CL60)/10^$D$5</f>
        <v>0</v>
      </c>
      <c r="CN28" s="210">
        <f>(Schedule!CM85*'Assumptions&amp;Data'!CM60)/10^$D$5</f>
        <v>0</v>
      </c>
      <c r="CO28" s="210">
        <f>(Schedule!CN85*'Assumptions&amp;Data'!CN60)/10^$D$5</f>
        <v>0</v>
      </c>
      <c r="CP28" s="210">
        <f>(Schedule!CO85*'Assumptions&amp;Data'!CO60)/10^$D$5</f>
        <v>0</v>
      </c>
      <c r="CQ28" s="210">
        <f>(Schedule!CP85*'Assumptions&amp;Data'!CP60)/10^$D$5</f>
        <v>0</v>
      </c>
      <c r="CR28" s="210">
        <f>(Schedule!CQ85*'Assumptions&amp;Data'!CQ60)/10^$D$5</f>
        <v>0</v>
      </c>
      <c r="CS28" s="210">
        <f>(Schedule!CR85*'Assumptions&amp;Data'!CR60)/10^$D$5</f>
        <v>0</v>
      </c>
      <c r="CT28" s="210">
        <f>(Schedule!CS85*'Assumptions&amp;Data'!CS60)/10^$D$5</f>
        <v>0</v>
      </c>
      <c r="CU28" s="210">
        <f>(Schedule!CT85*'Assumptions&amp;Data'!CT60)/10^$D$5</f>
        <v>0</v>
      </c>
      <c r="CV28" s="210">
        <f>(Schedule!CU85*'Assumptions&amp;Data'!CU60)/10^$D$5</f>
        <v>0</v>
      </c>
      <c r="CW28" s="210">
        <f>(Schedule!CV85*'Assumptions&amp;Data'!CV60)/10^$D$5</f>
        <v>0</v>
      </c>
      <c r="CX28" s="210">
        <f>(Schedule!CW85*'Assumptions&amp;Data'!CW60)/10^$D$5</f>
        <v>0</v>
      </c>
      <c r="CY28" s="210">
        <f>(Schedule!CX85*'Assumptions&amp;Data'!CX60)/10^$D$5</f>
        <v>0</v>
      </c>
      <c r="CZ28" s="210">
        <f>(Schedule!CY85*'Assumptions&amp;Data'!CY60)/10^$D$5</f>
        <v>0</v>
      </c>
      <c r="DA28" s="210">
        <f>(Schedule!CZ85*'Assumptions&amp;Data'!CZ60)/10^$D$5</f>
        <v>0</v>
      </c>
      <c r="DB28" s="210">
        <f>(Schedule!DA85*'Assumptions&amp;Data'!DA60)/10^$D$5</f>
        <v>0</v>
      </c>
      <c r="DC28" s="210">
        <f>(Schedule!DB85*'Assumptions&amp;Data'!DB60)/10^$D$5</f>
        <v>0</v>
      </c>
      <c r="DD28" s="210">
        <f>(Schedule!DC85*'Assumptions&amp;Data'!DC60)/10^$D$5</f>
        <v>0</v>
      </c>
      <c r="DE28" s="210">
        <f>(Schedule!DD85*'Assumptions&amp;Data'!DD60)/10^$D$5</f>
        <v>0</v>
      </c>
      <c r="DF28" s="210">
        <f>(Schedule!DE85*'Assumptions&amp;Data'!DE60)/10^$D$5</f>
        <v>0</v>
      </c>
      <c r="DG28" s="210">
        <f>(Schedule!DF85*'Assumptions&amp;Data'!DF60)/10^$D$5</f>
        <v>0</v>
      </c>
      <c r="DH28" s="210">
        <f>(Schedule!DG85*'Assumptions&amp;Data'!DG60)/10^$D$5</f>
        <v>0</v>
      </c>
      <c r="DI28" s="210">
        <f>(Schedule!DH85*'Assumptions&amp;Data'!DH60)/10^$D$5</f>
        <v>0</v>
      </c>
      <c r="DJ28" s="210">
        <f>(Schedule!DI85*'Assumptions&amp;Data'!DI60)/10^$D$5</f>
        <v>0</v>
      </c>
      <c r="DK28" s="210">
        <f>(Schedule!DJ85*'Assumptions&amp;Data'!DJ60)/10^$D$5</f>
        <v>0</v>
      </c>
      <c r="DL28" s="210">
        <f>(Schedule!DK85*'Assumptions&amp;Data'!DK60)/10^$D$5</f>
        <v>0</v>
      </c>
      <c r="DM28" s="210">
        <f>(Schedule!DL85*'Assumptions&amp;Data'!DL60)/10^$D$5</f>
        <v>0</v>
      </c>
      <c r="DN28" s="210">
        <f>(Schedule!DM85*'Assumptions&amp;Data'!DM60)/10^$D$5</f>
        <v>0</v>
      </c>
      <c r="DO28" s="210">
        <f>(Schedule!DN85*'Assumptions&amp;Data'!DN60)/10^$D$5</f>
        <v>0</v>
      </c>
      <c r="DP28" s="210">
        <f>(Schedule!DO85*'Assumptions&amp;Data'!DO60)/10^$D$5</f>
        <v>0</v>
      </c>
      <c r="DQ28" s="210">
        <f>(Schedule!DP85*'Assumptions&amp;Data'!DP60)/10^$D$5</f>
        <v>0</v>
      </c>
      <c r="DR28" s="210">
        <f>(Schedule!DQ85*'Assumptions&amp;Data'!DQ60)/10^$D$5</f>
        <v>0</v>
      </c>
      <c r="DS28" s="210">
        <f>(Schedule!DR85*'Assumptions&amp;Data'!DR60)/10^$D$5</f>
        <v>0</v>
      </c>
      <c r="DT28" s="210">
        <f>(Schedule!DS85*'Assumptions&amp;Data'!DS60)/10^$D$5</f>
        <v>0</v>
      </c>
      <c r="DU28" s="210">
        <f>(Schedule!DT85*'Assumptions&amp;Data'!DT60)/10^$D$5</f>
        <v>0</v>
      </c>
      <c r="DV28" s="210">
        <f>(Schedule!DU85*'Assumptions&amp;Data'!DU60)/10^$D$5</f>
        <v>0</v>
      </c>
      <c r="DW28" s="210">
        <f>(Schedule!DV85*'Assumptions&amp;Data'!DV60)/10^$D$5</f>
        <v>0</v>
      </c>
      <c r="DX28" s="210">
        <f>(Schedule!DW85*'Assumptions&amp;Data'!DW60)/10^$D$5</f>
        <v>0</v>
      </c>
      <c r="DY28" s="210">
        <f>(Schedule!DX85*'Assumptions&amp;Data'!DX60)/10^$D$5</f>
        <v>0</v>
      </c>
      <c r="DZ28" s="210">
        <f>(Schedule!DY85*'Assumptions&amp;Data'!DY60)/10^$D$5</f>
        <v>0</v>
      </c>
      <c r="EA28" s="210">
        <f>(Schedule!DZ85*'Assumptions&amp;Data'!DZ60)/10^$D$5</f>
        <v>0</v>
      </c>
      <c r="EB28" s="210">
        <f>(Schedule!EA85*'Assumptions&amp;Data'!EA60)/10^$D$5</f>
        <v>0</v>
      </c>
      <c r="EC28" s="210">
        <f>(Schedule!EB85*'Assumptions&amp;Data'!EB60)/10^$D$5</f>
        <v>0</v>
      </c>
      <c r="ED28" s="210">
        <f>(Schedule!EC85*'Assumptions&amp;Data'!EC60)/10^$D$5</f>
        <v>0</v>
      </c>
      <c r="EE28" s="210">
        <f>(Schedule!ED85*'Assumptions&amp;Data'!ED60)/10^$D$5</f>
        <v>0</v>
      </c>
      <c r="EF28" s="210">
        <f>(Schedule!EE85*'Assumptions&amp;Data'!EE60)/10^$D$5</f>
        <v>0</v>
      </c>
      <c r="EG28" s="210">
        <f>(Schedule!EF85*'Assumptions&amp;Data'!EF60)/10^$D$5</f>
        <v>0</v>
      </c>
      <c r="EH28" s="210">
        <f>(Schedule!EG85*'Assumptions&amp;Data'!EG60)/10^$D$5</f>
        <v>0</v>
      </c>
      <c r="EI28" s="210">
        <f>(Schedule!EH85*'Assumptions&amp;Data'!EH60)/10^$D$5</f>
        <v>0</v>
      </c>
      <c r="EJ28" s="210">
        <f>(Schedule!EI85*'Assumptions&amp;Data'!EI60)/10^$D$5</f>
        <v>0</v>
      </c>
      <c r="EK28" s="210">
        <f>(Schedule!EJ85*'Assumptions&amp;Data'!EJ60)/10^$D$5</f>
        <v>0</v>
      </c>
      <c r="EL28" s="210">
        <f>(Schedule!EK85*'Assumptions&amp;Data'!EK60)/10^$D$5</f>
        <v>0</v>
      </c>
      <c r="EM28" s="210">
        <f>(Schedule!EL85*'Assumptions&amp;Data'!EL60)/10^$D$5</f>
        <v>0</v>
      </c>
      <c r="EN28" s="210">
        <f>(Schedule!EM85*'Assumptions&amp;Data'!EM60)/10^$D$5</f>
        <v>0</v>
      </c>
      <c r="EO28" s="210">
        <f>(Schedule!EN85*'Assumptions&amp;Data'!EN60)/10^$D$5</f>
        <v>0</v>
      </c>
      <c r="EP28" s="210">
        <f>(Schedule!EO85*'Assumptions&amp;Data'!EO60)/10^$D$5</f>
        <v>0</v>
      </c>
      <c r="EQ28" s="210">
        <f>(Schedule!EP85*'Assumptions&amp;Data'!EP60)/10^$D$5</f>
        <v>0</v>
      </c>
      <c r="ER28" s="210">
        <f>(Schedule!EQ85*'Assumptions&amp;Data'!EQ60)/10^$D$5</f>
        <v>0</v>
      </c>
      <c r="ES28" s="210">
        <f>(Schedule!ER85*'Assumptions&amp;Data'!ER60)/10^$D$5</f>
        <v>0</v>
      </c>
      <c r="ET28" s="210">
        <f>(Schedule!ES85*'Assumptions&amp;Data'!ES60)/10^$D$5</f>
        <v>0</v>
      </c>
      <c r="EU28" s="210">
        <f>(Schedule!ET85*'Assumptions&amp;Data'!ET60)/10^$D$5</f>
        <v>0</v>
      </c>
      <c r="EV28" s="210">
        <f>(Schedule!EU85*'Assumptions&amp;Data'!EU60)/10^$D$5</f>
        <v>0</v>
      </c>
      <c r="EW28" s="210">
        <f>(Schedule!EV85*'Assumptions&amp;Data'!EV60)/10^$D$5</f>
        <v>0</v>
      </c>
      <c r="EX28" s="210">
        <f>(Schedule!EW85*'Assumptions&amp;Data'!EW60)/10^$D$5</f>
        <v>0</v>
      </c>
      <c r="EY28" s="210">
        <f>(Schedule!EX85*'Assumptions&amp;Data'!EX60)/10^$D$5</f>
        <v>0</v>
      </c>
      <c r="EZ28" s="210">
        <f>(Schedule!EY85*'Assumptions&amp;Data'!EY60)/10^$D$5</f>
        <v>0</v>
      </c>
      <c r="FA28" s="210">
        <f>(Schedule!EZ85*'Assumptions&amp;Data'!EZ60)/10^$D$5</f>
        <v>0</v>
      </c>
      <c r="FB28" s="210">
        <f>(Schedule!FA85*'Assumptions&amp;Data'!FA60)/10^$D$5</f>
        <v>0</v>
      </c>
      <c r="FC28" s="210">
        <f>(Schedule!FB85*'Assumptions&amp;Data'!FB60)/10^$D$5</f>
        <v>0</v>
      </c>
      <c r="FD28" s="210">
        <f>(Schedule!FC85*'Assumptions&amp;Data'!FC60)/10^$D$5</f>
        <v>0</v>
      </c>
      <c r="FE28" s="210">
        <f>(Schedule!FD85*'Assumptions&amp;Data'!FD60)/10^$D$5</f>
        <v>0</v>
      </c>
      <c r="FF28" s="210">
        <f>(Schedule!FE85*'Assumptions&amp;Data'!FE60)/10^$D$5</f>
        <v>0</v>
      </c>
      <c r="FG28" s="210">
        <f>(Schedule!FF85*'Assumptions&amp;Data'!FF60)/10^$D$5</f>
        <v>0</v>
      </c>
      <c r="FH28" s="210">
        <f>(Schedule!FG85*'Assumptions&amp;Data'!FG60)/10^$D$5</f>
        <v>0</v>
      </c>
      <c r="FI28" s="210">
        <f>(Schedule!FH85*'Assumptions&amp;Data'!FH60)/10^$D$5</f>
        <v>0</v>
      </c>
      <c r="FJ28" s="210">
        <f>(Schedule!FI85*'Assumptions&amp;Data'!FI60)/10^$D$5</f>
        <v>0</v>
      </c>
      <c r="FK28" s="210">
        <f>(Schedule!FJ85*'Assumptions&amp;Data'!FJ60)/10^$D$5</f>
        <v>0</v>
      </c>
      <c r="FL28" s="210">
        <f>(Schedule!FK85*'Assumptions&amp;Data'!FK60)/10^$D$5</f>
        <v>0</v>
      </c>
      <c r="FM28" s="210">
        <f>(Schedule!FL85*'Assumptions&amp;Data'!FL60)/10^$D$5</f>
        <v>0</v>
      </c>
      <c r="FN28" s="210">
        <f>(Schedule!FM85*'Assumptions&amp;Data'!FM60)/10^$D$5</f>
        <v>0</v>
      </c>
      <c r="FO28" s="210">
        <f>(Schedule!FN85*'Assumptions&amp;Data'!FN60)/10^$D$5</f>
        <v>0</v>
      </c>
    </row>
    <row r="29" spans="2:171" ht="12" customHeight="1" x14ac:dyDescent="0.3"/>
    <row r="30" spans="2:171" ht="12" customHeight="1" x14ac:dyDescent="0.3">
      <c r="B30" s="220" t="s">
        <v>65</v>
      </c>
      <c r="C30" s="220" t="str">
        <f>IF($D$5=7, "INR Cr", "INR Mn")</f>
        <v>INR Cr</v>
      </c>
      <c r="D30" s="221">
        <f>SUM(G30:FO30)</f>
        <v>162.15602808512779</v>
      </c>
      <c r="E30" s="220"/>
      <c r="F30" s="220"/>
      <c r="G30" s="221">
        <f>SUM(G31:G33)</f>
        <v>0</v>
      </c>
      <c r="H30" s="221">
        <f t="shared" ref="H30:BS30" si="19">SUM(H31:H33)</f>
        <v>0</v>
      </c>
      <c r="I30" s="221">
        <f t="shared" si="19"/>
        <v>0</v>
      </c>
      <c r="J30" s="221">
        <f t="shared" si="19"/>
        <v>0</v>
      </c>
      <c r="K30" s="221">
        <f t="shared" si="19"/>
        <v>0</v>
      </c>
      <c r="L30" s="221">
        <f t="shared" si="19"/>
        <v>0</v>
      </c>
      <c r="M30" s="221">
        <f t="shared" si="19"/>
        <v>0</v>
      </c>
      <c r="N30" s="221">
        <f t="shared" si="19"/>
        <v>0</v>
      </c>
      <c r="O30" s="221">
        <f t="shared" si="19"/>
        <v>3.040425526596148</v>
      </c>
      <c r="P30" s="221">
        <f t="shared" si="19"/>
        <v>3.040425526596148</v>
      </c>
      <c r="Q30" s="221">
        <f t="shared" si="19"/>
        <v>3.040425526596148</v>
      </c>
      <c r="R30" s="221">
        <f t="shared" si="19"/>
        <v>2.0269503510640985</v>
      </c>
      <c r="S30" s="221">
        <f t="shared" si="19"/>
        <v>2.0269503510640985</v>
      </c>
      <c r="T30" s="221">
        <f t="shared" si="19"/>
        <v>2.0269503510640985</v>
      </c>
      <c r="U30" s="221">
        <f t="shared" si="19"/>
        <v>2.0269503510640985</v>
      </c>
      <c r="V30" s="221">
        <f t="shared" si="19"/>
        <v>1.2161702106384591</v>
      </c>
      <c r="W30" s="221">
        <f t="shared" si="19"/>
        <v>1.2161702106384591</v>
      </c>
      <c r="X30" s="221">
        <f t="shared" si="19"/>
        <v>1.2161702106384591</v>
      </c>
      <c r="Y30" s="221">
        <f t="shared" si="19"/>
        <v>1.2161702106384591</v>
      </c>
      <c r="Z30" s="221">
        <f t="shared" si="19"/>
        <v>1.2161702106384591</v>
      </c>
      <c r="AA30" s="221">
        <f t="shared" si="19"/>
        <v>4.8646808425538364</v>
      </c>
      <c r="AB30" s="221">
        <f t="shared" si="19"/>
        <v>4.8646808425538364</v>
      </c>
      <c r="AC30" s="221">
        <f t="shared" si="19"/>
        <v>4.8646808425538364</v>
      </c>
      <c r="AD30" s="221">
        <f t="shared" si="19"/>
        <v>3.6485106319153777</v>
      </c>
      <c r="AE30" s="221">
        <f t="shared" si="19"/>
        <v>3.6485106319153777</v>
      </c>
      <c r="AF30" s="221">
        <f t="shared" si="19"/>
        <v>3.6485106319153777</v>
      </c>
      <c r="AG30" s="221">
        <f t="shared" si="19"/>
        <v>3.6485106319153777</v>
      </c>
      <c r="AH30" s="221">
        <f t="shared" si="19"/>
        <v>2.6755744634046099</v>
      </c>
      <c r="AI30" s="221">
        <f t="shared" si="19"/>
        <v>2.6755744634046099</v>
      </c>
      <c r="AJ30" s="221">
        <f t="shared" si="19"/>
        <v>2.6755744634046099</v>
      </c>
      <c r="AK30" s="221">
        <f t="shared" si="19"/>
        <v>4.2971347442558887</v>
      </c>
      <c r="AL30" s="221">
        <f t="shared" si="19"/>
        <v>2.6755744634046099</v>
      </c>
      <c r="AM30" s="221">
        <f t="shared" si="19"/>
        <v>7.9456453761712531</v>
      </c>
      <c r="AN30" s="221">
        <f t="shared" si="19"/>
        <v>6.9321702006392165</v>
      </c>
      <c r="AO30" s="221">
        <f t="shared" si="19"/>
        <v>6.9321702006392165</v>
      </c>
      <c r="AP30" s="221">
        <f t="shared" si="19"/>
        <v>5.1079148846815281</v>
      </c>
      <c r="AQ30" s="221">
        <f t="shared" si="19"/>
        <v>5.1079148846815281</v>
      </c>
      <c r="AR30" s="221">
        <f t="shared" si="19"/>
        <v>5.1079148846815281</v>
      </c>
      <c r="AS30" s="221">
        <f t="shared" si="19"/>
        <v>5.1079148846815281</v>
      </c>
      <c r="AT30" s="221">
        <f t="shared" si="19"/>
        <v>3.6485106319153768</v>
      </c>
      <c r="AU30" s="221">
        <f t="shared" si="19"/>
        <v>3.6485106319153768</v>
      </c>
      <c r="AV30" s="221">
        <f t="shared" si="19"/>
        <v>3.6485106319153768</v>
      </c>
      <c r="AW30" s="221">
        <f t="shared" si="19"/>
        <v>5.5943829689369124</v>
      </c>
      <c r="AX30" s="221">
        <f t="shared" si="19"/>
        <v>3.6485106319153768</v>
      </c>
      <c r="AY30" s="221">
        <f t="shared" si="19"/>
        <v>3.40527658978767</v>
      </c>
      <c r="AZ30" s="221">
        <f t="shared" si="19"/>
        <v>2.189106379149226</v>
      </c>
      <c r="BA30" s="221">
        <f t="shared" si="19"/>
        <v>2.189106379149226</v>
      </c>
      <c r="BB30" s="221">
        <f t="shared" si="19"/>
        <v>2.189106379149226</v>
      </c>
      <c r="BC30" s="221">
        <f t="shared" si="19"/>
        <v>2.189106379149226</v>
      </c>
      <c r="BD30" s="221">
        <f t="shared" si="19"/>
        <v>2.189106379149226</v>
      </c>
      <c r="BE30" s="221">
        <f t="shared" si="19"/>
        <v>2.189106379149226</v>
      </c>
      <c r="BF30" s="221">
        <f t="shared" si="19"/>
        <v>2.189106379149226</v>
      </c>
      <c r="BG30" s="221">
        <f t="shared" si="19"/>
        <v>2.189106379149226</v>
      </c>
      <c r="BH30" s="221">
        <f t="shared" si="19"/>
        <v>2.189106379149226</v>
      </c>
      <c r="BI30" s="221">
        <f t="shared" si="19"/>
        <v>5.107914884681529</v>
      </c>
      <c r="BJ30" s="221">
        <f t="shared" si="19"/>
        <v>2.189106379149226</v>
      </c>
      <c r="BK30" s="221">
        <f t="shared" si="19"/>
        <v>1.8242553159576658</v>
      </c>
      <c r="BL30" s="221">
        <f t="shared" si="19"/>
        <v>0</v>
      </c>
      <c r="BM30" s="221">
        <f t="shared" si="19"/>
        <v>0</v>
      </c>
      <c r="BN30" s="221">
        <f t="shared" si="19"/>
        <v>0</v>
      </c>
      <c r="BO30" s="221">
        <f t="shared" si="19"/>
        <v>0</v>
      </c>
      <c r="BP30" s="221">
        <f t="shared" si="19"/>
        <v>0</v>
      </c>
      <c r="BQ30" s="221">
        <f t="shared" si="19"/>
        <v>0</v>
      </c>
      <c r="BR30" s="221">
        <f t="shared" si="19"/>
        <v>0</v>
      </c>
      <c r="BS30" s="221">
        <f t="shared" si="19"/>
        <v>0</v>
      </c>
      <c r="BT30" s="221">
        <f t="shared" ref="BT30:EE30" si="20">SUM(BT31:BT33)</f>
        <v>0</v>
      </c>
      <c r="BU30" s="221">
        <f t="shared" si="20"/>
        <v>0</v>
      </c>
      <c r="BV30" s="221">
        <f t="shared" si="20"/>
        <v>0</v>
      </c>
      <c r="BW30" s="221">
        <f t="shared" si="20"/>
        <v>0</v>
      </c>
      <c r="BX30" s="221">
        <f t="shared" si="20"/>
        <v>0</v>
      </c>
      <c r="BY30" s="221">
        <f t="shared" si="20"/>
        <v>0</v>
      </c>
      <c r="BZ30" s="221">
        <f t="shared" si="20"/>
        <v>0</v>
      </c>
      <c r="CA30" s="221">
        <f t="shared" si="20"/>
        <v>0</v>
      </c>
      <c r="CB30" s="221">
        <f t="shared" si="20"/>
        <v>0</v>
      </c>
      <c r="CC30" s="221">
        <f t="shared" si="20"/>
        <v>0</v>
      </c>
      <c r="CD30" s="221">
        <f t="shared" si="20"/>
        <v>0</v>
      </c>
      <c r="CE30" s="221">
        <f t="shared" si="20"/>
        <v>0</v>
      </c>
      <c r="CF30" s="221">
        <f t="shared" si="20"/>
        <v>0</v>
      </c>
      <c r="CG30" s="221">
        <f t="shared" si="20"/>
        <v>0</v>
      </c>
      <c r="CH30" s="221">
        <f t="shared" si="20"/>
        <v>0</v>
      </c>
      <c r="CI30" s="221">
        <f t="shared" si="20"/>
        <v>0</v>
      </c>
      <c r="CJ30" s="221">
        <f t="shared" si="20"/>
        <v>0</v>
      </c>
      <c r="CK30" s="221">
        <f t="shared" si="20"/>
        <v>0</v>
      </c>
      <c r="CL30" s="221">
        <f t="shared" si="20"/>
        <v>0</v>
      </c>
      <c r="CM30" s="221">
        <f t="shared" si="20"/>
        <v>0</v>
      </c>
      <c r="CN30" s="221">
        <f t="shared" si="20"/>
        <v>0</v>
      </c>
      <c r="CO30" s="221">
        <f t="shared" si="20"/>
        <v>0</v>
      </c>
      <c r="CP30" s="221">
        <f t="shared" si="20"/>
        <v>0</v>
      </c>
      <c r="CQ30" s="221">
        <f t="shared" si="20"/>
        <v>0</v>
      </c>
      <c r="CR30" s="221">
        <f t="shared" si="20"/>
        <v>0</v>
      </c>
      <c r="CS30" s="221">
        <f t="shared" si="20"/>
        <v>0</v>
      </c>
      <c r="CT30" s="221">
        <f t="shared" si="20"/>
        <v>0</v>
      </c>
      <c r="CU30" s="221">
        <f t="shared" si="20"/>
        <v>0</v>
      </c>
      <c r="CV30" s="221">
        <f t="shared" si="20"/>
        <v>0</v>
      </c>
      <c r="CW30" s="221">
        <f t="shared" si="20"/>
        <v>0</v>
      </c>
      <c r="CX30" s="221">
        <f t="shared" si="20"/>
        <v>0</v>
      </c>
      <c r="CY30" s="221">
        <f t="shared" si="20"/>
        <v>0</v>
      </c>
      <c r="CZ30" s="221">
        <f t="shared" si="20"/>
        <v>0</v>
      </c>
      <c r="DA30" s="221">
        <f t="shared" si="20"/>
        <v>0</v>
      </c>
      <c r="DB30" s="221">
        <f t="shared" si="20"/>
        <v>0</v>
      </c>
      <c r="DC30" s="221">
        <f t="shared" si="20"/>
        <v>0</v>
      </c>
      <c r="DD30" s="221">
        <f t="shared" si="20"/>
        <v>0</v>
      </c>
      <c r="DE30" s="221">
        <f t="shared" si="20"/>
        <v>0</v>
      </c>
      <c r="DF30" s="221">
        <f t="shared" si="20"/>
        <v>0</v>
      </c>
      <c r="DG30" s="221">
        <f t="shared" si="20"/>
        <v>0</v>
      </c>
      <c r="DH30" s="221">
        <f t="shared" si="20"/>
        <v>0</v>
      </c>
      <c r="DI30" s="221">
        <f t="shared" si="20"/>
        <v>0</v>
      </c>
      <c r="DJ30" s="221">
        <f t="shared" si="20"/>
        <v>0</v>
      </c>
      <c r="DK30" s="221">
        <f t="shared" si="20"/>
        <v>0</v>
      </c>
      <c r="DL30" s="221">
        <f t="shared" si="20"/>
        <v>0</v>
      </c>
      <c r="DM30" s="221">
        <f t="shared" si="20"/>
        <v>0</v>
      </c>
      <c r="DN30" s="221">
        <f t="shared" si="20"/>
        <v>0</v>
      </c>
      <c r="DO30" s="221">
        <f t="shared" si="20"/>
        <v>0</v>
      </c>
      <c r="DP30" s="221">
        <f t="shared" si="20"/>
        <v>0</v>
      </c>
      <c r="DQ30" s="221">
        <f t="shared" si="20"/>
        <v>0</v>
      </c>
      <c r="DR30" s="221">
        <f t="shared" si="20"/>
        <v>0</v>
      </c>
      <c r="DS30" s="221">
        <f t="shared" si="20"/>
        <v>0</v>
      </c>
      <c r="DT30" s="221">
        <f t="shared" si="20"/>
        <v>0</v>
      </c>
      <c r="DU30" s="221">
        <f t="shared" si="20"/>
        <v>0</v>
      </c>
      <c r="DV30" s="221">
        <f t="shared" si="20"/>
        <v>0</v>
      </c>
      <c r="DW30" s="221">
        <f t="shared" si="20"/>
        <v>0</v>
      </c>
      <c r="DX30" s="221">
        <f t="shared" si="20"/>
        <v>0</v>
      </c>
      <c r="DY30" s="221">
        <f t="shared" si="20"/>
        <v>0</v>
      </c>
      <c r="DZ30" s="221">
        <f t="shared" si="20"/>
        <v>0</v>
      </c>
      <c r="EA30" s="221">
        <f t="shared" si="20"/>
        <v>0</v>
      </c>
      <c r="EB30" s="221">
        <f t="shared" si="20"/>
        <v>0</v>
      </c>
      <c r="EC30" s="221">
        <f t="shared" si="20"/>
        <v>0</v>
      </c>
      <c r="ED30" s="221">
        <f t="shared" si="20"/>
        <v>0</v>
      </c>
      <c r="EE30" s="221">
        <f t="shared" si="20"/>
        <v>0</v>
      </c>
      <c r="EF30" s="221">
        <f t="shared" ref="EF30:FO30" si="21">SUM(EF31:EF33)</f>
        <v>0</v>
      </c>
      <c r="EG30" s="221">
        <f t="shared" si="21"/>
        <v>0</v>
      </c>
      <c r="EH30" s="221">
        <f t="shared" si="21"/>
        <v>0</v>
      </c>
      <c r="EI30" s="221">
        <f t="shared" si="21"/>
        <v>0</v>
      </c>
      <c r="EJ30" s="221">
        <f t="shared" si="21"/>
        <v>0</v>
      </c>
      <c r="EK30" s="221">
        <f t="shared" si="21"/>
        <v>0</v>
      </c>
      <c r="EL30" s="221">
        <f t="shared" si="21"/>
        <v>0</v>
      </c>
      <c r="EM30" s="221">
        <f t="shared" si="21"/>
        <v>0</v>
      </c>
      <c r="EN30" s="221">
        <f t="shared" si="21"/>
        <v>0</v>
      </c>
      <c r="EO30" s="221">
        <f t="shared" si="21"/>
        <v>0</v>
      </c>
      <c r="EP30" s="221">
        <f t="shared" si="21"/>
        <v>0</v>
      </c>
      <c r="EQ30" s="221">
        <f t="shared" si="21"/>
        <v>0</v>
      </c>
      <c r="ER30" s="221">
        <f t="shared" si="21"/>
        <v>0</v>
      </c>
      <c r="ES30" s="221">
        <f t="shared" si="21"/>
        <v>0</v>
      </c>
      <c r="ET30" s="221">
        <f t="shared" si="21"/>
        <v>0</v>
      </c>
      <c r="EU30" s="221">
        <f t="shared" si="21"/>
        <v>0</v>
      </c>
      <c r="EV30" s="221">
        <f t="shared" si="21"/>
        <v>0</v>
      </c>
      <c r="EW30" s="221">
        <f t="shared" si="21"/>
        <v>0</v>
      </c>
      <c r="EX30" s="221">
        <f t="shared" si="21"/>
        <v>0</v>
      </c>
      <c r="EY30" s="221">
        <f t="shared" si="21"/>
        <v>0</v>
      </c>
      <c r="EZ30" s="221">
        <f t="shared" si="21"/>
        <v>0</v>
      </c>
      <c r="FA30" s="221">
        <f t="shared" si="21"/>
        <v>0</v>
      </c>
      <c r="FB30" s="221">
        <f t="shared" si="21"/>
        <v>0</v>
      </c>
      <c r="FC30" s="221">
        <f t="shared" si="21"/>
        <v>0</v>
      </c>
      <c r="FD30" s="221">
        <f t="shared" si="21"/>
        <v>0</v>
      </c>
      <c r="FE30" s="221">
        <f t="shared" si="21"/>
        <v>0</v>
      </c>
      <c r="FF30" s="221">
        <f t="shared" si="21"/>
        <v>0</v>
      </c>
      <c r="FG30" s="221">
        <f t="shared" si="21"/>
        <v>0</v>
      </c>
      <c r="FH30" s="221">
        <f t="shared" si="21"/>
        <v>0</v>
      </c>
      <c r="FI30" s="221">
        <f t="shared" si="21"/>
        <v>0</v>
      </c>
      <c r="FJ30" s="221">
        <f t="shared" si="21"/>
        <v>0</v>
      </c>
      <c r="FK30" s="221">
        <f t="shared" si="21"/>
        <v>0</v>
      </c>
      <c r="FL30" s="221">
        <f t="shared" si="21"/>
        <v>0</v>
      </c>
      <c r="FM30" s="221">
        <f t="shared" si="21"/>
        <v>0</v>
      </c>
      <c r="FN30" s="221">
        <f t="shared" si="21"/>
        <v>0</v>
      </c>
      <c r="FO30" s="221">
        <f t="shared" si="21"/>
        <v>0</v>
      </c>
    </row>
    <row r="31" spans="2:171" ht="12" customHeight="1" x14ac:dyDescent="0.3">
      <c r="B31" s="201" t="s">
        <v>108</v>
      </c>
      <c r="D31" s="210">
        <f>SUM(G31:FO31)</f>
        <v>40.539007021281961</v>
      </c>
      <c r="G31" s="210">
        <f>(Schedule!F88*'Assumptions&amp;Data'!F61)/10^$D$5</f>
        <v>0</v>
      </c>
      <c r="H31" s="210">
        <f>(Schedule!G88*'Assumptions&amp;Data'!G61)/10^$D$5</f>
        <v>0</v>
      </c>
      <c r="I31" s="210">
        <f>(Schedule!H88*'Assumptions&amp;Data'!H61)/10^$D$5</f>
        <v>0</v>
      </c>
      <c r="J31" s="210">
        <f>(Schedule!I88*'Assumptions&amp;Data'!I61)/10^$D$5</f>
        <v>0</v>
      </c>
      <c r="K31" s="210">
        <f>(Schedule!J88*'Assumptions&amp;Data'!J61)/10^$D$5</f>
        <v>0</v>
      </c>
      <c r="L31" s="210">
        <f>(Schedule!K88*'Assumptions&amp;Data'!K61)/10^$D$5</f>
        <v>0</v>
      </c>
      <c r="M31" s="210">
        <f>(Schedule!L88*'Assumptions&amp;Data'!L61)/10^$D$5</f>
        <v>0</v>
      </c>
      <c r="N31" s="210">
        <f>(Schedule!M88*'Assumptions&amp;Data'!M61)/10^$D$5</f>
        <v>0</v>
      </c>
      <c r="O31" s="210">
        <f>(Schedule!N88*'Assumptions&amp;Data'!N61)/10^$D$5</f>
        <v>3.040425526596148</v>
      </c>
      <c r="P31" s="210">
        <f>(Schedule!O88*'Assumptions&amp;Data'!O61)/10^$D$5</f>
        <v>3.040425526596148</v>
      </c>
      <c r="Q31" s="210">
        <f>(Schedule!P88*'Assumptions&amp;Data'!P61)/10^$D$5</f>
        <v>3.040425526596148</v>
      </c>
      <c r="R31" s="210">
        <f>(Schedule!Q88*'Assumptions&amp;Data'!Q61)/10^$D$5</f>
        <v>2.0269503510640985</v>
      </c>
      <c r="S31" s="210">
        <f>(Schedule!R88*'Assumptions&amp;Data'!R61)/10^$D$5</f>
        <v>2.0269503510640985</v>
      </c>
      <c r="T31" s="210">
        <f>(Schedule!S88*'Assumptions&amp;Data'!S61)/10^$D$5</f>
        <v>2.0269503510640985</v>
      </c>
      <c r="U31" s="210">
        <f>(Schedule!T88*'Assumptions&amp;Data'!T61)/10^$D$5</f>
        <v>2.0269503510640985</v>
      </c>
      <c r="V31" s="210">
        <f>(Schedule!U88*'Assumptions&amp;Data'!U61)/10^$D$5</f>
        <v>1.2161702106384591</v>
      </c>
      <c r="W31" s="210">
        <f>(Schedule!V88*'Assumptions&amp;Data'!V61)/10^$D$5</f>
        <v>1.2161702106384591</v>
      </c>
      <c r="X31" s="210">
        <f>(Schedule!W88*'Assumptions&amp;Data'!W61)/10^$D$5</f>
        <v>1.2161702106384591</v>
      </c>
      <c r="Y31" s="210">
        <f>(Schedule!X88*'Assumptions&amp;Data'!X61)/10^$D$5</f>
        <v>1.2161702106384591</v>
      </c>
      <c r="Z31" s="210">
        <f>(Schedule!Y88*'Assumptions&amp;Data'!Y61)/10^$D$5</f>
        <v>1.2161702106384591</v>
      </c>
      <c r="AA31" s="210">
        <f>(Schedule!Z88*'Assumptions&amp;Data'!Z61)/10^$D$5</f>
        <v>1.2161702106384591</v>
      </c>
      <c r="AB31" s="210">
        <f>(Schedule!AA88*'Assumptions&amp;Data'!AA61)/10^$D$5</f>
        <v>1.2161702106384591</v>
      </c>
      <c r="AC31" s="210">
        <f>(Schedule!AB88*'Assumptions&amp;Data'!AB61)/10^$D$5</f>
        <v>1.2161702106384591</v>
      </c>
      <c r="AD31" s="210">
        <f>(Schedule!AC88*'Assumptions&amp;Data'!AC61)/10^$D$5</f>
        <v>1.2161702106384591</v>
      </c>
      <c r="AE31" s="210">
        <f>(Schedule!AD88*'Assumptions&amp;Data'!AD61)/10^$D$5</f>
        <v>1.2161702106384591</v>
      </c>
      <c r="AF31" s="210">
        <f>(Schedule!AE88*'Assumptions&amp;Data'!AE61)/10^$D$5</f>
        <v>1.2161702106384591</v>
      </c>
      <c r="AG31" s="210">
        <f>(Schedule!AF88*'Assumptions&amp;Data'!AF61)/10^$D$5</f>
        <v>1.2161702106384591</v>
      </c>
      <c r="AH31" s="210">
        <f>(Schedule!AG88*'Assumptions&amp;Data'!AG61)/10^$D$5</f>
        <v>1.2161702106384591</v>
      </c>
      <c r="AI31" s="210">
        <f>(Schedule!AH88*'Assumptions&amp;Data'!AH61)/10^$D$5</f>
        <v>1.2161702106384591</v>
      </c>
      <c r="AJ31" s="210">
        <f>(Schedule!AI88*'Assumptions&amp;Data'!AI61)/10^$D$5</f>
        <v>1.2161702106384591</v>
      </c>
      <c r="AK31" s="210">
        <f>(Schedule!AJ88*'Assumptions&amp;Data'!AJ61)/10^$D$5</f>
        <v>2.8377304914897383</v>
      </c>
      <c r="AL31" s="210">
        <f>(Schedule!AK88*'Assumptions&amp;Data'!AK61)/10^$D$5</f>
        <v>1.2161702106384591</v>
      </c>
      <c r="AM31" s="210">
        <f>(Schedule!AL88*'Assumptions&amp;Data'!AL61)/10^$D$5</f>
        <v>1.0134751755320366</v>
      </c>
      <c r="AN31" s="210">
        <f>(Schedule!AM88*'Assumptions&amp;Data'!AM61)/10^$D$5</f>
        <v>0</v>
      </c>
      <c r="AO31" s="210">
        <f>(Schedule!AN88*'Assumptions&amp;Data'!AN61)/10^$D$5</f>
        <v>0</v>
      </c>
      <c r="AP31" s="210">
        <f>(Schedule!AO88*'Assumptions&amp;Data'!AO61)/10^$D$5</f>
        <v>0</v>
      </c>
      <c r="AQ31" s="210">
        <f>(Schedule!AP88*'Assumptions&amp;Data'!AP61)/10^$D$5</f>
        <v>0</v>
      </c>
      <c r="AR31" s="210">
        <f>(Schedule!AQ88*'Assumptions&amp;Data'!AQ61)/10^$D$5</f>
        <v>0</v>
      </c>
      <c r="AS31" s="210">
        <f>(Schedule!AR88*'Assumptions&amp;Data'!AR61)/10^$D$5</f>
        <v>0</v>
      </c>
      <c r="AT31" s="210">
        <f>(Schedule!AS88*'Assumptions&amp;Data'!AS61)/10^$D$5</f>
        <v>0</v>
      </c>
      <c r="AU31" s="210">
        <f>(Schedule!AT88*'Assumptions&amp;Data'!AT61)/10^$D$5</f>
        <v>0</v>
      </c>
      <c r="AV31" s="210">
        <f>(Schedule!AU88*'Assumptions&amp;Data'!AU61)/10^$D$5</f>
        <v>0</v>
      </c>
      <c r="AW31" s="210">
        <f>(Schedule!AV88*'Assumptions&amp;Data'!AV61)/10^$D$5</f>
        <v>0</v>
      </c>
      <c r="AX31" s="210">
        <f>(Schedule!AW88*'Assumptions&amp;Data'!AW61)/10^$D$5</f>
        <v>0</v>
      </c>
      <c r="AY31" s="210">
        <f>(Schedule!AX88*'Assumptions&amp;Data'!AX61)/10^$D$5</f>
        <v>0</v>
      </c>
      <c r="AZ31" s="210">
        <f>(Schedule!AY88*'Assumptions&amp;Data'!AY61)/10^$D$5</f>
        <v>0</v>
      </c>
      <c r="BA31" s="210">
        <f>(Schedule!AZ88*'Assumptions&amp;Data'!AZ61)/10^$D$5</f>
        <v>0</v>
      </c>
      <c r="BB31" s="210">
        <f>(Schedule!BA88*'Assumptions&amp;Data'!BA61)/10^$D$5</f>
        <v>0</v>
      </c>
      <c r="BC31" s="210">
        <f>(Schedule!BB88*'Assumptions&amp;Data'!BB61)/10^$D$5</f>
        <v>0</v>
      </c>
      <c r="BD31" s="210">
        <f>(Schedule!BC88*'Assumptions&amp;Data'!BC61)/10^$D$5</f>
        <v>0</v>
      </c>
      <c r="BE31" s="210">
        <f>(Schedule!BD88*'Assumptions&amp;Data'!BD61)/10^$D$5</f>
        <v>0</v>
      </c>
      <c r="BF31" s="210">
        <f>(Schedule!BE88*'Assumptions&amp;Data'!BE61)/10^$D$5</f>
        <v>0</v>
      </c>
      <c r="BG31" s="210">
        <f>(Schedule!BF88*'Assumptions&amp;Data'!BF61)/10^$D$5</f>
        <v>0</v>
      </c>
      <c r="BH31" s="210">
        <f>(Schedule!BG88*'Assumptions&amp;Data'!BG61)/10^$D$5</f>
        <v>0</v>
      </c>
      <c r="BI31" s="210">
        <f>(Schedule!BH88*'Assumptions&amp;Data'!BH61)/10^$D$5</f>
        <v>0</v>
      </c>
      <c r="BJ31" s="210">
        <f>(Schedule!BI88*'Assumptions&amp;Data'!BI61)/10^$D$5</f>
        <v>0</v>
      </c>
      <c r="BK31" s="210">
        <f>(Schedule!BJ88*'Assumptions&amp;Data'!BJ61)/10^$D$5</f>
        <v>0</v>
      </c>
      <c r="BL31" s="210">
        <f>(Schedule!BK88*'Assumptions&amp;Data'!BK61)/10^$D$5</f>
        <v>0</v>
      </c>
      <c r="BM31" s="210">
        <f>(Schedule!BL88*'Assumptions&amp;Data'!BL61)/10^$D$5</f>
        <v>0</v>
      </c>
      <c r="BN31" s="210">
        <f>(Schedule!BM88*'Assumptions&amp;Data'!BM61)/10^$D$5</f>
        <v>0</v>
      </c>
      <c r="BO31" s="210">
        <f>(Schedule!BN88*'Assumptions&amp;Data'!BN61)/10^$D$5</f>
        <v>0</v>
      </c>
      <c r="BP31" s="210">
        <f>(Schedule!BO88*'Assumptions&amp;Data'!BO61)/10^$D$5</f>
        <v>0</v>
      </c>
      <c r="BQ31" s="210">
        <f>(Schedule!BP88*'Assumptions&amp;Data'!BP61)/10^$D$5</f>
        <v>0</v>
      </c>
      <c r="BR31" s="210">
        <f>(Schedule!BQ88*'Assumptions&amp;Data'!BQ61)/10^$D$5</f>
        <v>0</v>
      </c>
      <c r="BS31" s="210">
        <f>(Schedule!BR88*'Assumptions&amp;Data'!BR61)/10^$D$5</f>
        <v>0</v>
      </c>
      <c r="BT31" s="210">
        <f>(Schedule!BS88*'Assumptions&amp;Data'!BS61)/10^$D$5</f>
        <v>0</v>
      </c>
      <c r="BU31" s="210">
        <f>(Schedule!BT88*'Assumptions&amp;Data'!BT61)/10^$D$5</f>
        <v>0</v>
      </c>
      <c r="BV31" s="210">
        <f>(Schedule!BU88*'Assumptions&amp;Data'!BU61)/10^$D$5</f>
        <v>0</v>
      </c>
      <c r="BW31" s="210">
        <f>(Schedule!BV88*'Assumptions&amp;Data'!BV61)/10^$D$5</f>
        <v>0</v>
      </c>
      <c r="BX31" s="210">
        <f>(Schedule!BW88*'Assumptions&amp;Data'!BW61)/10^$D$5</f>
        <v>0</v>
      </c>
      <c r="BY31" s="210">
        <f>(Schedule!BX88*'Assumptions&amp;Data'!BX61)/10^$D$5</f>
        <v>0</v>
      </c>
      <c r="BZ31" s="210">
        <f>(Schedule!BY88*'Assumptions&amp;Data'!BY61)/10^$D$5</f>
        <v>0</v>
      </c>
      <c r="CA31" s="210">
        <f>(Schedule!BZ88*'Assumptions&amp;Data'!BZ61)/10^$D$5</f>
        <v>0</v>
      </c>
      <c r="CB31" s="210">
        <f>(Schedule!CA88*'Assumptions&amp;Data'!CA61)/10^$D$5</f>
        <v>0</v>
      </c>
      <c r="CC31" s="210">
        <f>(Schedule!CB88*'Assumptions&amp;Data'!CB61)/10^$D$5</f>
        <v>0</v>
      </c>
      <c r="CD31" s="210">
        <f>(Schedule!CC88*'Assumptions&amp;Data'!CC61)/10^$D$5</f>
        <v>0</v>
      </c>
      <c r="CE31" s="210">
        <f>(Schedule!CD88*'Assumptions&amp;Data'!CD61)/10^$D$5</f>
        <v>0</v>
      </c>
      <c r="CF31" s="210">
        <f>(Schedule!CE88*'Assumptions&amp;Data'!CE61)/10^$D$5</f>
        <v>0</v>
      </c>
      <c r="CG31" s="210">
        <f>(Schedule!CF88*'Assumptions&amp;Data'!CF61)/10^$D$5</f>
        <v>0</v>
      </c>
      <c r="CH31" s="210">
        <f>(Schedule!CG88*'Assumptions&amp;Data'!CG61)/10^$D$5</f>
        <v>0</v>
      </c>
      <c r="CI31" s="210">
        <f>(Schedule!CH88*'Assumptions&amp;Data'!CH61)/10^$D$5</f>
        <v>0</v>
      </c>
      <c r="CJ31" s="210">
        <f>(Schedule!CI88*'Assumptions&amp;Data'!CI61)/10^$D$5</f>
        <v>0</v>
      </c>
      <c r="CK31" s="210">
        <f>(Schedule!CJ88*'Assumptions&amp;Data'!CJ61)/10^$D$5</f>
        <v>0</v>
      </c>
      <c r="CL31" s="210">
        <f>(Schedule!CK88*'Assumptions&amp;Data'!CK61)/10^$D$5</f>
        <v>0</v>
      </c>
      <c r="CM31" s="210">
        <f>(Schedule!CL88*'Assumptions&amp;Data'!CL61)/10^$D$5</f>
        <v>0</v>
      </c>
      <c r="CN31" s="210">
        <f>(Schedule!CM88*'Assumptions&amp;Data'!CM61)/10^$D$5</f>
        <v>0</v>
      </c>
      <c r="CO31" s="210">
        <f>(Schedule!CN88*'Assumptions&amp;Data'!CN61)/10^$D$5</f>
        <v>0</v>
      </c>
      <c r="CP31" s="210">
        <f>(Schedule!CO88*'Assumptions&amp;Data'!CO61)/10^$D$5</f>
        <v>0</v>
      </c>
      <c r="CQ31" s="210">
        <f>(Schedule!CP88*'Assumptions&amp;Data'!CP61)/10^$D$5</f>
        <v>0</v>
      </c>
      <c r="CR31" s="210">
        <f>(Schedule!CQ88*'Assumptions&amp;Data'!CQ61)/10^$D$5</f>
        <v>0</v>
      </c>
      <c r="CS31" s="210">
        <f>(Schedule!CR88*'Assumptions&amp;Data'!CR61)/10^$D$5</f>
        <v>0</v>
      </c>
      <c r="CT31" s="210">
        <f>(Schedule!CS88*'Assumptions&amp;Data'!CS61)/10^$D$5</f>
        <v>0</v>
      </c>
      <c r="CU31" s="210">
        <f>(Schedule!CT88*'Assumptions&amp;Data'!CT61)/10^$D$5</f>
        <v>0</v>
      </c>
      <c r="CV31" s="210">
        <f>(Schedule!CU88*'Assumptions&amp;Data'!CU61)/10^$D$5</f>
        <v>0</v>
      </c>
      <c r="CW31" s="210">
        <f>(Schedule!CV88*'Assumptions&amp;Data'!CV61)/10^$D$5</f>
        <v>0</v>
      </c>
      <c r="CX31" s="210">
        <f>(Schedule!CW88*'Assumptions&amp;Data'!CW61)/10^$D$5</f>
        <v>0</v>
      </c>
      <c r="CY31" s="210">
        <f>(Schedule!CX88*'Assumptions&amp;Data'!CX61)/10^$D$5</f>
        <v>0</v>
      </c>
      <c r="CZ31" s="210">
        <f>(Schedule!CY88*'Assumptions&amp;Data'!CY61)/10^$D$5</f>
        <v>0</v>
      </c>
      <c r="DA31" s="210">
        <f>(Schedule!CZ88*'Assumptions&amp;Data'!CZ61)/10^$D$5</f>
        <v>0</v>
      </c>
      <c r="DB31" s="210">
        <f>(Schedule!DA88*'Assumptions&amp;Data'!DA61)/10^$D$5</f>
        <v>0</v>
      </c>
      <c r="DC31" s="210">
        <f>(Schedule!DB88*'Assumptions&amp;Data'!DB61)/10^$D$5</f>
        <v>0</v>
      </c>
      <c r="DD31" s="210">
        <f>(Schedule!DC88*'Assumptions&amp;Data'!DC61)/10^$D$5</f>
        <v>0</v>
      </c>
      <c r="DE31" s="210">
        <f>(Schedule!DD88*'Assumptions&amp;Data'!DD61)/10^$D$5</f>
        <v>0</v>
      </c>
      <c r="DF31" s="210">
        <f>(Schedule!DE88*'Assumptions&amp;Data'!DE61)/10^$D$5</f>
        <v>0</v>
      </c>
      <c r="DG31" s="210">
        <f>(Schedule!DF88*'Assumptions&amp;Data'!DF61)/10^$D$5</f>
        <v>0</v>
      </c>
      <c r="DH31" s="210">
        <f>(Schedule!DG88*'Assumptions&amp;Data'!DG61)/10^$D$5</f>
        <v>0</v>
      </c>
      <c r="DI31" s="210">
        <f>(Schedule!DH88*'Assumptions&amp;Data'!DH61)/10^$D$5</f>
        <v>0</v>
      </c>
      <c r="DJ31" s="210">
        <f>(Schedule!DI88*'Assumptions&amp;Data'!DI61)/10^$D$5</f>
        <v>0</v>
      </c>
      <c r="DK31" s="210">
        <f>(Schedule!DJ88*'Assumptions&amp;Data'!DJ61)/10^$D$5</f>
        <v>0</v>
      </c>
      <c r="DL31" s="210">
        <f>(Schedule!DK88*'Assumptions&amp;Data'!DK61)/10^$D$5</f>
        <v>0</v>
      </c>
      <c r="DM31" s="210">
        <f>(Schedule!DL88*'Assumptions&amp;Data'!DL61)/10^$D$5</f>
        <v>0</v>
      </c>
      <c r="DN31" s="210">
        <f>(Schedule!DM88*'Assumptions&amp;Data'!DM61)/10^$D$5</f>
        <v>0</v>
      </c>
      <c r="DO31" s="210">
        <f>(Schedule!DN88*'Assumptions&amp;Data'!DN61)/10^$D$5</f>
        <v>0</v>
      </c>
      <c r="DP31" s="210">
        <f>(Schedule!DO88*'Assumptions&amp;Data'!DO61)/10^$D$5</f>
        <v>0</v>
      </c>
      <c r="DQ31" s="210">
        <f>(Schedule!DP88*'Assumptions&amp;Data'!DP61)/10^$D$5</f>
        <v>0</v>
      </c>
      <c r="DR31" s="210">
        <f>(Schedule!DQ88*'Assumptions&amp;Data'!DQ61)/10^$D$5</f>
        <v>0</v>
      </c>
      <c r="DS31" s="210">
        <f>(Schedule!DR88*'Assumptions&amp;Data'!DR61)/10^$D$5</f>
        <v>0</v>
      </c>
      <c r="DT31" s="210">
        <f>(Schedule!DS88*'Assumptions&amp;Data'!DS61)/10^$D$5</f>
        <v>0</v>
      </c>
      <c r="DU31" s="210">
        <f>(Schedule!DT88*'Assumptions&amp;Data'!DT61)/10^$D$5</f>
        <v>0</v>
      </c>
      <c r="DV31" s="210">
        <f>(Schedule!DU88*'Assumptions&amp;Data'!DU61)/10^$D$5</f>
        <v>0</v>
      </c>
      <c r="DW31" s="210">
        <f>(Schedule!DV88*'Assumptions&amp;Data'!DV61)/10^$D$5</f>
        <v>0</v>
      </c>
      <c r="DX31" s="210">
        <f>(Schedule!DW88*'Assumptions&amp;Data'!DW61)/10^$D$5</f>
        <v>0</v>
      </c>
      <c r="DY31" s="210">
        <f>(Schedule!DX88*'Assumptions&amp;Data'!DX61)/10^$D$5</f>
        <v>0</v>
      </c>
      <c r="DZ31" s="210">
        <f>(Schedule!DY88*'Assumptions&amp;Data'!DY61)/10^$D$5</f>
        <v>0</v>
      </c>
      <c r="EA31" s="210">
        <f>(Schedule!DZ88*'Assumptions&amp;Data'!DZ61)/10^$D$5</f>
        <v>0</v>
      </c>
      <c r="EB31" s="210">
        <f>(Schedule!EA88*'Assumptions&amp;Data'!EA61)/10^$D$5</f>
        <v>0</v>
      </c>
      <c r="EC31" s="210">
        <f>(Schedule!EB88*'Assumptions&amp;Data'!EB61)/10^$D$5</f>
        <v>0</v>
      </c>
      <c r="ED31" s="210">
        <f>(Schedule!EC88*'Assumptions&amp;Data'!EC61)/10^$D$5</f>
        <v>0</v>
      </c>
      <c r="EE31" s="210">
        <f>(Schedule!ED88*'Assumptions&amp;Data'!ED61)/10^$D$5</f>
        <v>0</v>
      </c>
      <c r="EF31" s="210">
        <f>(Schedule!EE88*'Assumptions&amp;Data'!EE61)/10^$D$5</f>
        <v>0</v>
      </c>
      <c r="EG31" s="210">
        <f>(Schedule!EF88*'Assumptions&amp;Data'!EF61)/10^$D$5</f>
        <v>0</v>
      </c>
      <c r="EH31" s="210">
        <f>(Schedule!EG88*'Assumptions&amp;Data'!EG61)/10^$D$5</f>
        <v>0</v>
      </c>
      <c r="EI31" s="210">
        <f>(Schedule!EH88*'Assumptions&amp;Data'!EH61)/10^$D$5</f>
        <v>0</v>
      </c>
      <c r="EJ31" s="210">
        <f>(Schedule!EI88*'Assumptions&amp;Data'!EI61)/10^$D$5</f>
        <v>0</v>
      </c>
      <c r="EK31" s="210">
        <f>(Schedule!EJ88*'Assumptions&amp;Data'!EJ61)/10^$D$5</f>
        <v>0</v>
      </c>
      <c r="EL31" s="210">
        <f>(Schedule!EK88*'Assumptions&amp;Data'!EK61)/10^$D$5</f>
        <v>0</v>
      </c>
      <c r="EM31" s="210">
        <f>(Schedule!EL88*'Assumptions&amp;Data'!EL61)/10^$D$5</f>
        <v>0</v>
      </c>
      <c r="EN31" s="210">
        <f>(Schedule!EM88*'Assumptions&amp;Data'!EM61)/10^$D$5</f>
        <v>0</v>
      </c>
      <c r="EO31" s="210">
        <f>(Schedule!EN88*'Assumptions&amp;Data'!EN61)/10^$D$5</f>
        <v>0</v>
      </c>
      <c r="EP31" s="210">
        <f>(Schedule!EO88*'Assumptions&amp;Data'!EO61)/10^$D$5</f>
        <v>0</v>
      </c>
      <c r="EQ31" s="210">
        <f>(Schedule!EP88*'Assumptions&amp;Data'!EP61)/10^$D$5</f>
        <v>0</v>
      </c>
      <c r="ER31" s="210">
        <f>(Schedule!EQ88*'Assumptions&amp;Data'!EQ61)/10^$D$5</f>
        <v>0</v>
      </c>
      <c r="ES31" s="210">
        <f>(Schedule!ER88*'Assumptions&amp;Data'!ER61)/10^$D$5</f>
        <v>0</v>
      </c>
      <c r="ET31" s="210">
        <f>(Schedule!ES88*'Assumptions&amp;Data'!ES61)/10^$D$5</f>
        <v>0</v>
      </c>
      <c r="EU31" s="210">
        <f>(Schedule!ET88*'Assumptions&amp;Data'!ET61)/10^$D$5</f>
        <v>0</v>
      </c>
      <c r="EV31" s="210">
        <f>(Schedule!EU88*'Assumptions&amp;Data'!EU61)/10^$D$5</f>
        <v>0</v>
      </c>
      <c r="EW31" s="210">
        <f>(Schedule!EV88*'Assumptions&amp;Data'!EV61)/10^$D$5</f>
        <v>0</v>
      </c>
      <c r="EX31" s="210">
        <f>(Schedule!EW88*'Assumptions&amp;Data'!EW61)/10^$D$5</f>
        <v>0</v>
      </c>
      <c r="EY31" s="210">
        <f>(Schedule!EX88*'Assumptions&amp;Data'!EX61)/10^$D$5</f>
        <v>0</v>
      </c>
      <c r="EZ31" s="210">
        <f>(Schedule!EY88*'Assumptions&amp;Data'!EY61)/10^$D$5</f>
        <v>0</v>
      </c>
      <c r="FA31" s="210">
        <f>(Schedule!EZ88*'Assumptions&amp;Data'!EZ61)/10^$D$5</f>
        <v>0</v>
      </c>
      <c r="FB31" s="210">
        <f>(Schedule!FA88*'Assumptions&amp;Data'!FA61)/10^$D$5</f>
        <v>0</v>
      </c>
      <c r="FC31" s="210">
        <f>(Schedule!FB88*'Assumptions&amp;Data'!FB61)/10^$D$5</f>
        <v>0</v>
      </c>
      <c r="FD31" s="210">
        <f>(Schedule!FC88*'Assumptions&amp;Data'!FC61)/10^$D$5</f>
        <v>0</v>
      </c>
      <c r="FE31" s="210">
        <f>(Schedule!FD88*'Assumptions&amp;Data'!FD61)/10^$D$5</f>
        <v>0</v>
      </c>
      <c r="FF31" s="210">
        <f>(Schedule!FE88*'Assumptions&amp;Data'!FE61)/10^$D$5</f>
        <v>0</v>
      </c>
      <c r="FG31" s="210">
        <f>(Schedule!FF88*'Assumptions&amp;Data'!FF61)/10^$D$5</f>
        <v>0</v>
      </c>
      <c r="FH31" s="210">
        <f>(Schedule!FG88*'Assumptions&amp;Data'!FG61)/10^$D$5</f>
        <v>0</v>
      </c>
      <c r="FI31" s="210">
        <f>(Schedule!FH88*'Assumptions&amp;Data'!FH61)/10^$D$5</f>
        <v>0</v>
      </c>
      <c r="FJ31" s="210">
        <f>(Schedule!FI88*'Assumptions&amp;Data'!FI61)/10^$D$5</f>
        <v>0</v>
      </c>
      <c r="FK31" s="210">
        <f>(Schedule!FJ88*'Assumptions&amp;Data'!FJ61)/10^$D$5</f>
        <v>0</v>
      </c>
      <c r="FL31" s="210">
        <f>(Schedule!FK88*'Assumptions&amp;Data'!FK61)/10^$D$5</f>
        <v>0</v>
      </c>
      <c r="FM31" s="210">
        <f>(Schedule!FL88*'Assumptions&amp;Data'!FL61)/10^$D$5</f>
        <v>0</v>
      </c>
      <c r="FN31" s="210">
        <f>(Schedule!FM88*'Assumptions&amp;Data'!FM61)/10^$D$5</f>
        <v>0</v>
      </c>
      <c r="FO31" s="210">
        <f>(Schedule!FN88*'Assumptions&amp;Data'!FN61)/10^$D$5</f>
        <v>0</v>
      </c>
    </row>
    <row r="32" spans="2:171" ht="12" customHeight="1" x14ac:dyDescent="0.3">
      <c r="B32" s="201" t="s">
        <v>244</v>
      </c>
      <c r="D32" s="210">
        <f>SUM(G32:FO32)</f>
        <v>48.646808425538346</v>
      </c>
      <c r="G32" s="210">
        <f>(Schedule!F89*'Assumptions&amp;Data'!F61)/10^$D$5</f>
        <v>0</v>
      </c>
      <c r="H32" s="210">
        <f>(Schedule!G89*'Assumptions&amp;Data'!G61)/10^$D$5</f>
        <v>0</v>
      </c>
      <c r="I32" s="210">
        <f>(Schedule!H89*'Assumptions&amp;Data'!H61)/10^$D$5</f>
        <v>0</v>
      </c>
      <c r="J32" s="210">
        <f>(Schedule!I89*'Assumptions&amp;Data'!I61)/10^$D$5</f>
        <v>0</v>
      </c>
      <c r="K32" s="210">
        <f>(Schedule!J89*'Assumptions&amp;Data'!J61)/10^$D$5</f>
        <v>0</v>
      </c>
      <c r="L32" s="210">
        <f>(Schedule!K89*'Assumptions&amp;Data'!K61)/10^$D$5</f>
        <v>0</v>
      </c>
      <c r="M32" s="210">
        <f>(Schedule!L89*'Assumptions&amp;Data'!L61)/10^$D$5</f>
        <v>0</v>
      </c>
      <c r="N32" s="210">
        <f>(Schedule!M89*'Assumptions&amp;Data'!M61)/10^$D$5</f>
        <v>0</v>
      </c>
      <c r="O32" s="210">
        <f>(Schedule!N89*'Assumptions&amp;Data'!N61)/10^$D$5</f>
        <v>0</v>
      </c>
      <c r="P32" s="210">
        <f>(Schedule!O89*'Assumptions&amp;Data'!O61)/10^$D$5</f>
        <v>0</v>
      </c>
      <c r="Q32" s="210">
        <f>(Schedule!P89*'Assumptions&amp;Data'!P61)/10^$D$5</f>
        <v>0</v>
      </c>
      <c r="R32" s="210">
        <f>(Schedule!Q89*'Assumptions&amp;Data'!Q61)/10^$D$5</f>
        <v>0</v>
      </c>
      <c r="S32" s="210">
        <f>(Schedule!R89*'Assumptions&amp;Data'!R61)/10^$D$5</f>
        <v>0</v>
      </c>
      <c r="T32" s="210">
        <f>(Schedule!S89*'Assumptions&amp;Data'!S61)/10^$D$5</f>
        <v>0</v>
      </c>
      <c r="U32" s="210">
        <f>(Schedule!T89*'Assumptions&amp;Data'!T61)/10^$D$5</f>
        <v>0</v>
      </c>
      <c r="V32" s="210">
        <f>(Schedule!U89*'Assumptions&amp;Data'!U61)/10^$D$5</f>
        <v>0</v>
      </c>
      <c r="W32" s="210">
        <f>(Schedule!V89*'Assumptions&amp;Data'!V61)/10^$D$5</f>
        <v>0</v>
      </c>
      <c r="X32" s="210">
        <f>(Schedule!W89*'Assumptions&amp;Data'!W61)/10^$D$5</f>
        <v>0</v>
      </c>
      <c r="Y32" s="210">
        <f>(Schedule!X89*'Assumptions&amp;Data'!X61)/10^$D$5</f>
        <v>0</v>
      </c>
      <c r="Z32" s="210">
        <f>(Schedule!Y89*'Assumptions&amp;Data'!Y61)/10^$D$5</f>
        <v>0</v>
      </c>
      <c r="AA32" s="210">
        <f>(Schedule!Z89*'Assumptions&amp;Data'!Z61)/10^$D$5</f>
        <v>3.6485106319153773</v>
      </c>
      <c r="AB32" s="210">
        <f>(Schedule!AA89*'Assumptions&amp;Data'!AA61)/10^$D$5</f>
        <v>3.6485106319153773</v>
      </c>
      <c r="AC32" s="210">
        <f>(Schedule!AB89*'Assumptions&amp;Data'!AB61)/10^$D$5</f>
        <v>3.6485106319153773</v>
      </c>
      <c r="AD32" s="210">
        <f>(Schedule!AC89*'Assumptions&amp;Data'!AC61)/10^$D$5</f>
        <v>2.4323404212769186</v>
      </c>
      <c r="AE32" s="210">
        <f>(Schedule!AD89*'Assumptions&amp;Data'!AD61)/10^$D$5</f>
        <v>2.4323404212769186</v>
      </c>
      <c r="AF32" s="210">
        <f>(Schedule!AE89*'Assumptions&amp;Data'!AE61)/10^$D$5</f>
        <v>2.4323404212769186</v>
      </c>
      <c r="AG32" s="210">
        <f>(Schedule!AF89*'Assumptions&amp;Data'!AF61)/10^$D$5</f>
        <v>2.4323404212769186</v>
      </c>
      <c r="AH32" s="210">
        <f>(Schedule!AG89*'Assumptions&amp;Data'!AG61)/10^$D$5</f>
        <v>1.4594042527661508</v>
      </c>
      <c r="AI32" s="210">
        <f>(Schedule!AH89*'Assumptions&amp;Data'!AH61)/10^$D$5</f>
        <v>1.4594042527661508</v>
      </c>
      <c r="AJ32" s="210">
        <f>(Schedule!AI89*'Assumptions&amp;Data'!AI61)/10^$D$5</f>
        <v>1.4594042527661508</v>
      </c>
      <c r="AK32" s="210">
        <f>(Schedule!AJ89*'Assumptions&amp;Data'!AJ61)/10^$D$5</f>
        <v>1.4594042527661508</v>
      </c>
      <c r="AL32" s="210">
        <f>(Schedule!AK89*'Assumptions&amp;Data'!AK61)/10^$D$5</f>
        <v>1.4594042527661508</v>
      </c>
      <c r="AM32" s="210">
        <f>(Schedule!AL89*'Assumptions&amp;Data'!AL61)/10^$D$5</f>
        <v>1.4594042527661508</v>
      </c>
      <c r="AN32" s="210">
        <f>(Schedule!AM89*'Assumptions&amp;Data'!AM61)/10^$D$5</f>
        <v>1.4594042527661508</v>
      </c>
      <c r="AO32" s="210">
        <f>(Schedule!AN89*'Assumptions&amp;Data'!AN61)/10^$D$5</f>
        <v>1.4594042527661508</v>
      </c>
      <c r="AP32" s="210">
        <f>(Schedule!AO89*'Assumptions&amp;Data'!AO61)/10^$D$5</f>
        <v>1.4594042527661508</v>
      </c>
      <c r="AQ32" s="210">
        <f>(Schedule!AP89*'Assumptions&amp;Data'!AP61)/10^$D$5</f>
        <v>1.4594042527661508</v>
      </c>
      <c r="AR32" s="210">
        <f>(Schedule!AQ89*'Assumptions&amp;Data'!AQ61)/10^$D$5</f>
        <v>1.4594042527661508</v>
      </c>
      <c r="AS32" s="210">
        <f>(Schedule!AR89*'Assumptions&amp;Data'!AR61)/10^$D$5</f>
        <v>1.4594042527661508</v>
      </c>
      <c r="AT32" s="210">
        <f>(Schedule!AS89*'Assumptions&amp;Data'!AS61)/10^$D$5</f>
        <v>1.4594042527661508</v>
      </c>
      <c r="AU32" s="210">
        <f>(Schedule!AT89*'Assumptions&amp;Data'!AT61)/10^$D$5</f>
        <v>1.4594042527661508</v>
      </c>
      <c r="AV32" s="210">
        <f>(Schedule!AU89*'Assumptions&amp;Data'!AU61)/10^$D$5</f>
        <v>1.4594042527661508</v>
      </c>
      <c r="AW32" s="210">
        <f>(Schedule!AV89*'Assumptions&amp;Data'!AV61)/10^$D$5</f>
        <v>3.4052765897876864</v>
      </c>
      <c r="AX32" s="210">
        <f>(Schedule!AW89*'Assumptions&amp;Data'!AW61)/10^$D$5</f>
        <v>1.4594042527661508</v>
      </c>
      <c r="AY32" s="210">
        <f>(Schedule!AX89*'Assumptions&amp;Data'!AX61)/10^$D$5</f>
        <v>1.216170210638444</v>
      </c>
      <c r="AZ32" s="210">
        <f>(Schedule!AY89*'Assumptions&amp;Data'!AY61)/10^$D$5</f>
        <v>0</v>
      </c>
      <c r="BA32" s="210">
        <f>(Schedule!AZ89*'Assumptions&amp;Data'!AZ61)/10^$D$5</f>
        <v>0</v>
      </c>
      <c r="BB32" s="210">
        <f>(Schedule!BA89*'Assumptions&amp;Data'!BA61)/10^$D$5</f>
        <v>0</v>
      </c>
      <c r="BC32" s="210">
        <f>(Schedule!BB89*'Assumptions&amp;Data'!BB61)/10^$D$5</f>
        <v>0</v>
      </c>
      <c r="BD32" s="210">
        <f>(Schedule!BC89*'Assumptions&amp;Data'!BC61)/10^$D$5</f>
        <v>0</v>
      </c>
      <c r="BE32" s="210">
        <f>(Schedule!BD89*'Assumptions&amp;Data'!BD61)/10^$D$5</f>
        <v>0</v>
      </c>
      <c r="BF32" s="210">
        <f>(Schedule!BE89*'Assumptions&amp;Data'!BE61)/10^$D$5</f>
        <v>0</v>
      </c>
      <c r="BG32" s="210">
        <f>(Schedule!BF89*'Assumptions&amp;Data'!BF61)/10^$D$5</f>
        <v>0</v>
      </c>
      <c r="BH32" s="210">
        <f>(Schedule!BG89*'Assumptions&amp;Data'!BG61)/10^$D$5</f>
        <v>0</v>
      </c>
      <c r="BI32" s="210">
        <f>(Schedule!BH89*'Assumptions&amp;Data'!BH61)/10^$D$5</f>
        <v>0</v>
      </c>
      <c r="BJ32" s="210">
        <f>(Schedule!BI89*'Assumptions&amp;Data'!BI61)/10^$D$5</f>
        <v>0</v>
      </c>
      <c r="BK32" s="210">
        <f>(Schedule!BJ89*'Assumptions&amp;Data'!BJ61)/10^$D$5</f>
        <v>0</v>
      </c>
      <c r="BL32" s="210">
        <f>(Schedule!BK89*'Assumptions&amp;Data'!BK61)/10^$D$5</f>
        <v>0</v>
      </c>
      <c r="BM32" s="210">
        <f>(Schedule!BL89*'Assumptions&amp;Data'!BL61)/10^$D$5</f>
        <v>0</v>
      </c>
      <c r="BN32" s="210">
        <f>(Schedule!BM89*'Assumptions&amp;Data'!BM61)/10^$D$5</f>
        <v>0</v>
      </c>
      <c r="BO32" s="210">
        <f>(Schedule!BN89*'Assumptions&amp;Data'!BN61)/10^$D$5</f>
        <v>0</v>
      </c>
      <c r="BP32" s="210">
        <f>(Schedule!BO89*'Assumptions&amp;Data'!BO61)/10^$D$5</f>
        <v>0</v>
      </c>
      <c r="BQ32" s="210">
        <f>(Schedule!BP89*'Assumptions&amp;Data'!BP61)/10^$D$5</f>
        <v>0</v>
      </c>
      <c r="BR32" s="210">
        <f>(Schedule!BQ89*'Assumptions&amp;Data'!BQ61)/10^$D$5</f>
        <v>0</v>
      </c>
      <c r="BS32" s="210">
        <f>(Schedule!BR89*'Assumptions&amp;Data'!BR61)/10^$D$5</f>
        <v>0</v>
      </c>
      <c r="BT32" s="210">
        <f>(Schedule!BS89*'Assumptions&amp;Data'!BS61)/10^$D$5</f>
        <v>0</v>
      </c>
      <c r="BU32" s="210">
        <f>(Schedule!BT89*'Assumptions&amp;Data'!BT61)/10^$D$5</f>
        <v>0</v>
      </c>
      <c r="BV32" s="210">
        <f>(Schedule!BU89*'Assumptions&amp;Data'!BU61)/10^$D$5</f>
        <v>0</v>
      </c>
      <c r="BW32" s="210">
        <f>(Schedule!BV89*'Assumptions&amp;Data'!BV61)/10^$D$5</f>
        <v>0</v>
      </c>
      <c r="BX32" s="210">
        <f>(Schedule!BW89*'Assumptions&amp;Data'!BW61)/10^$D$5</f>
        <v>0</v>
      </c>
      <c r="BY32" s="210">
        <f>(Schedule!BX89*'Assumptions&amp;Data'!BX61)/10^$D$5</f>
        <v>0</v>
      </c>
      <c r="BZ32" s="210">
        <f>(Schedule!BY89*'Assumptions&amp;Data'!BY61)/10^$D$5</f>
        <v>0</v>
      </c>
      <c r="CA32" s="210">
        <f>(Schedule!BZ89*'Assumptions&amp;Data'!BZ61)/10^$D$5</f>
        <v>0</v>
      </c>
      <c r="CB32" s="210">
        <f>(Schedule!CA89*'Assumptions&amp;Data'!CA61)/10^$D$5</f>
        <v>0</v>
      </c>
      <c r="CC32" s="210">
        <f>(Schedule!CB89*'Assumptions&amp;Data'!CB61)/10^$D$5</f>
        <v>0</v>
      </c>
      <c r="CD32" s="210">
        <f>(Schedule!CC89*'Assumptions&amp;Data'!CC61)/10^$D$5</f>
        <v>0</v>
      </c>
      <c r="CE32" s="210">
        <f>(Schedule!CD89*'Assumptions&amp;Data'!CD61)/10^$D$5</f>
        <v>0</v>
      </c>
      <c r="CF32" s="210">
        <f>(Schedule!CE89*'Assumptions&amp;Data'!CE61)/10^$D$5</f>
        <v>0</v>
      </c>
      <c r="CG32" s="210">
        <f>(Schedule!CF89*'Assumptions&amp;Data'!CF61)/10^$D$5</f>
        <v>0</v>
      </c>
      <c r="CH32" s="210">
        <f>(Schedule!CG89*'Assumptions&amp;Data'!CG61)/10^$D$5</f>
        <v>0</v>
      </c>
      <c r="CI32" s="210">
        <f>(Schedule!CH89*'Assumptions&amp;Data'!CH61)/10^$D$5</f>
        <v>0</v>
      </c>
      <c r="CJ32" s="210">
        <f>(Schedule!CI89*'Assumptions&amp;Data'!CI61)/10^$D$5</f>
        <v>0</v>
      </c>
      <c r="CK32" s="210">
        <f>(Schedule!CJ89*'Assumptions&amp;Data'!CJ61)/10^$D$5</f>
        <v>0</v>
      </c>
      <c r="CL32" s="210">
        <f>(Schedule!CK89*'Assumptions&amp;Data'!CK61)/10^$D$5</f>
        <v>0</v>
      </c>
      <c r="CM32" s="210">
        <f>(Schedule!CL89*'Assumptions&amp;Data'!CL61)/10^$D$5</f>
        <v>0</v>
      </c>
      <c r="CN32" s="210">
        <f>(Schedule!CM89*'Assumptions&amp;Data'!CM61)/10^$D$5</f>
        <v>0</v>
      </c>
      <c r="CO32" s="210">
        <f>(Schedule!CN89*'Assumptions&amp;Data'!CN61)/10^$D$5</f>
        <v>0</v>
      </c>
      <c r="CP32" s="210">
        <f>(Schedule!CO89*'Assumptions&amp;Data'!CO61)/10^$D$5</f>
        <v>0</v>
      </c>
      <c r="CQ32" s="210">
        <f>(Schedule!CP89*'Assumptions&amp;Data'!CP61)/10^$D$5</f>
        <v>0</v>
      </c>
      <c r="CR32" s="210">
        <f>(Schedule!CQ89*'Assumptions&amp;Data'!CQ61)/10^$D$5</f>
        <v>0</v>
      </c>
      <c r="CS32" s="210">
        <f>(Schedule!CR89*'Assumptions&amp;Data'!CR61)/10^$D$5</f>
        <v>0</v>
      </c>
      <c r="CT32" s="210">
        <f>(Schedule!CS89*'Assumptions&amp;Data'!CS61)/10^$D$5</f>
        <v>0</v>
      </c>
      <c r="CU32" s="210">
        <f>(Schedule!CT89*'Assumptions&amp;Data'!CT61)/10^$D$5</f>
        <v>0</v>
      </c>
      <c r="CV32" s="210">
        <f>(Schedule!CU89*'Assumptions&amp;Data'!CU61)/10^$D$5</f>
        <v>0</v>
      </c>
      <c r="CW32" s="210">
        <f>(Schedule!CV89*'Assumptions&amp;Data'!CV61)/10^$D$5</f>
        <v>0</v>
      </c>
      <c r="CX32" s="210">
        <f>(Schedule!CW89*'Assumptions&amp;Data'!CW61)/10^$D$5</f>
        <v>0</v>
      </c>
      <c r="CY32" s="210">
        <f>(Schedule!CX89*'Assumptions&amp;Data'!CX61)/10^$D$5</f>
        <v>0</v>
      </c>
      <c r="CZ32" s="210">
        <f>(Schedule!CY89*'Assumptions&amp;Data'!CY61)/10^$D$5</f>
        <v>0</v>
      </c>
      <c r="DA32" s="210">
        <f>(Schedule!CZ89*'Assumptions&amp;Data'!CZ61)/10^$D$5</f>
        <v>0</v>
      </c>
      <c r="DB32" s="210">
        <f>(Schedule!DA89*'Assumptions&amp;Data'!DA61)/10^$D$5</f>
        <v>0</v>
      </c>
      <c r="DC32" s="210">
        <f>(Schedule!DB89*'Assumptions&amp;Data'!DB61)/10^$D$5</f>
        <v>0</v>
      </c>
      <c r="DD32" s="210">
        <f>(Schedule!DC89*'Assumptions&amp;Data'!DC61)/10^$D$5</f>
        <v>0</v>
      </c>
      <c r="DE32" s="210">
        <f>(Schedule!DD89*'Assumptions&amp;Data'!DD61)/10^$D$5</f>
        <v>0</v>
      </c>
      <c r="DF32" s="210">
        <f>(Schedule!DE89*'Assumptions&amp;Data'!DE61)/10^$D$5</f>
        <v>0</v>
      </c>
      <c r="DG32" s="210">
        <f>(Schedule!DF89*'Assumptions&amp;Data'!DF61)/10^$D$5</f>
        <v>0</v>
      </c>
      <c r="DH32" s="210">
        <f>(Schedule!DG89*'Assumptions&amp;Data'!DG61)/10^$D$5</f>
        <v>0</v>
      </c>
      <c r="DI32" s="210">
        <f>(Schedule!DH89*'Assumptions&amp;Data'!DH61)/10^$D$5</f>
        <v>0</v>
      </c>
      <c r="DJ32" s="210">
        <f>(Schedule!DI89*'Assumptions&amp;Data'!DI61)/10^$D$5</f>
        <v>0</v>
      </c>
      <c r="DK32" s="210">
        <f>(Schedule!DJ89*'Assumptions&amp;Data'!DJ61)/10^$D$5</f>
        <v>0</v>
      </c>
      <c r="DL32" s="210">
        <f>(Schedule!DK89*'Assumptions&amp;Data'!DK61)/10^$D$5</f>
        <v>0</v>
      </c>
      <c r="DM32" s="210">
        <f>(Schedule!DL89*'Assumptions&amp;Data'!DL61)/10^$D$5</f>
        <v>0</v>
      </c>
      <c r="DN32" s="210">
        <f>(Schedule!DM89*'Assumptions&amp;Data'!DM61)/10^$D$5</f>
        <v>0</v>
      </c>
      <c r="DO32" s="210">
        <f>(Schedule!DN89*'Assumptions&amp;Data'!DN61)/10^$D$5</f>
        <v>0</v>
      </c>
      <c r="DP32" s="210">
        <f>(Schedule!DO89*'Assumptions&amp;Data'!DO61)/10^$D$5</f>
        <v>0</v>
      </c>
      <c r="DQ32" s="210">
        <f>(Schedule!DP89*'Assumptions&amp;Data'!DP61)/10^$D$5</f>
        <v>0</v>
      </c>
      <c r="DR32" s="210">
        <f>(Schedule!DQ89*'Assumptions&amp;Data'!DQ61)/10^$D$5</f>
        <v>0</v>
      </c>
      <c r="DS32" s="210">
        <f>(Schedule!DR89*'Assumptions&amp;Data'!DR61)/10^$D$5</f>
        <v>0</v>
      </c>
      <c r="DT32" s="210">
        <f>(Schedule!DS89*'Assumptions&amp;Data'!DS61)/10^$D$5</f>
        <v>0</v>
      </c>
      <c r="DU32" s="210">
        <f>(Schedule!DT89*'Assumptions&amp;Data'!DT61)/10^$D$5</f>
        <v>0</v>
      </c>
      <c r="DV32" s="210">
        <f>(Schedule!DU89*'Assumptions&amp;Data'!DU61)/10^$D$5</f>
        <v>0</v>
      </c>
      <c r="DW32" s="210">
        <f>(Schedule!DV89*'Assumptions&amp;Data'!DV61)/10^$D$5</f>
        <v>0</v>
      </c>
      <c r="DX32" s="210">
        <f>(Schedule!DW89*'Assumptions&amp;Data'!DW61)/10^$D$5</f>
        <v>0</v>
      </c>
      <c r="DY32" s="210">
        <f>(Schedule!DX89*'Assumptions&amp;Data'!DX61)/10^$D$5</f>
        <v>0</v>
      </c>
      <c r="DZ32" s="210">
        <f>(Schedule!DY89*'Assumptions&amp;Data'!DY61)/10^$D$5</f>
        <v>0</v>
      </c>
      <c r="EA32" s="210">
        <f>(Schedule!DZ89*'Assumptions&amp;Data'!DZ61)/10^$D$5</f>
        <v>0</v>
      </c>
      <c r="EB32" s="210">
        <f>(Schedule!EA89*'Assumptions&amp;Data'!EA61)/10^$D$5</f>
        <v>0</v>
      </c>
      <c r="EC32" s="210">
        <f>(Schedule!EB89*'Assumptions&amp;Data'!EB61)/10^$D$5</f>
        <v>0</v>
      </c>
      <c r="ED32" s="210">
        <f>(Schedule!EC89*'Assumptions&amp;Data'!EC61)/10^$D$5</f>
        <v>0</v>
      </c>
      <c r="EE32" s="210">
        <f>(Schedule!ED89*'Assumptions&amp;Data'!ED61)/10^$D$5</f>
        <v>0</v>
      </c>
      <c r="EF32" s="210">
        <f>(Schedule!EE89*'Assumptions&amp;Data'!EE61)/10^$D$5</f>
        <v>0</v>
      </c>
      <c r="EG32" s="210">
        <f>(Schedule!EF89*'Assumptions&amp;Data'!EF61)/10^$D$5</f>
        <v>0</v>
      </c>
      <c r="EH32" s="210">
        <f>(Schedule!EG89*'Assumptions&amp;Data'!EG61)/10^$D$5</f>
        <v>0</v>
      </c>
      <c r="EI32" s="210">
        <f>(Schedule!EH89*'Assumptions&amp;Data'!EH61)/10^$D$5</f>
        <v>0</v>
      </c>
      <c r="EJ32" s="210">
        <f>(Schedule!EI89*'Assumptions&amp;Data'!EI61)/10^$D$5</f>
        <v>0</v>
      </c>
      <c r="EK32" s="210">
        <f>(Schedule!EJ89*'Assumptions&amp;Data'!EJ61)/10^$D$5</f>
        <v>0</v>
      </c>
      <c r="EL32" s="210">
        <f>(Schedule!EK89*'Assumptions&amp;Data'!EK61)/10^$D$5</f>
        <v>0</v>
      </c>
      <c r="EM32" s="210">
        <f>(Schedule!EL89*'Assumptions&amp;Data'!EL61)/10^$D$5</f>
        <v>0</v>
      </c>
      <c r="EN32" s="210">
        <f>(Schedule!EM89*'Assumptions&amp;Data'!EM61)/10^$D$5</f>
        <v>0</v>
      </c>
      <c r="EO32" s="210">
        <f>(Schedule!EN89*'Assumptions&amp;Data'!EN61)/10^$D$5</f>
        <v>0</v>
      </c>
      <c r="EP32" s="210">
        <f>(Schedule!EO89*'Assumptions&amp;Data'!EO61)/10^$D$5</f>
        <v>0</v>
      </c>
      <c r="EQ32" s="210">
        <f>(Schedule!EP89*'Assumptions&amp;Data'!EP61)/10^$D$5</f>
        <v>0</v>
      </c>
      <c r="ER32" s="210">
        <f>(Schedule!EQ89*'Assumptions&amp;Data'!EQ61)/10^$D$5</f>
        <v>0</v>
      </c>
      <c r="ES32" s="210">
        <f>(Schedule!ER89*'Assumptions&amp;Data'!ER61)/10^$D$5</f>
        <v>0</v>
      </c>
      <c r="ET32" s="210">
        <f>(Schedule!ES89*'Assumptions&amp;Data'!ES61)/10^$D$5</f>
        <v>0</v>
      </c>
      <c r="EU32" s="210">
        <f>(Schedule!ET89*'Assumptions&amp;Data'!ET61)/10^$D$5</f>
        <v>0</v>
      </c>
      <c r="EV32" s="210">
        <f>(Schedule!EU89*'Assumptions&amp;Data'!EU61)/10^$D$5</f>
        <v>0</v>
      </c>
      <c r="EW32" s="210">
        <f>(Schedule!EV89*'Assumptions&amp;Data'!EV61)/10^$D$5</f>
        <v>0</v>
      </c>
      <c r="EX32" s="210">
        <f>(Schedule!EW89*'Assumptions&amp;Data'!EW61)/10^$D$5</f>
        <v>0</v>
      </c>
      <c r="EY32" s="210">
        <f>(Schedule!EX89*'Assumptions&amp;Data'!EX61)/10^$D$5</f>
        <v>0</v>
      </c>
      <c r="EZ32" s="210">
        <f>(Schedule!EY89*'Assumptions&amp;Data'!EY61)/10^$D$5</f>
        <v>0</v>
      </c>
      <c r="FA32" s="210">
        <f>(Schedule!EZ89*'Assumptions&amp;Data'!EZ61)/10^$D$5</f>
        <v>0</v>
      </c>
      <c r="FB32" s="210">
        <f>(Schedule!FA89*'Assumptions&amp;Data'!FA61)/10^$D$5</f>
        <v>0</v>
      </c>
      <c r="FC32" s="210">
        <f>(Schedule!FB89*'Assumptions&amp;Data'!FB61)/10^$D$5</f>
        <v>0</v>
      </c>
      <c r="FD32" s="210">
        <f>(Schedule!FC89*'Assumptions&amp;Data'!FC61)/10^$D$5</f>
        <v>0</v>
      </c>
      <c r="FE32" s="210">
        <f>(Schedule!FD89*'Assumptions&amp;Data'!FD61)/10^$D$5</f>
        <v>0</v>
      </c>
      <c r="FF32" s="210">
        <f>(Schedule!FE89*'Assumptions&amp;Data'!FE61)/10^$D$5</f>
        <v>0</v>
      </c>
      <c r="FG32" s="210">
        <f>(Schedule!FF89*'Assumptions&amp;Data'!FF61)/10^$D$5</f>
        <v>0</v>
      </c>
      <c r="FH32" s="210">
        <f>(Schedule!FG89*'Assumptions&amp;Data'!FG61)/10^$D$5</f>
        <v>0</v>
      </c>
      <c r="FI32" s="210">
        <f>(Schedule!FH89*'Assumptions&amp;Data'!FH61)/10^$D$5</f>
        <v>0</v>
      </c>
      <c r="FJ32" s="210">
        <f>(Schedule!FI89*'Assumptions&amp;Data'!FI61)/10^$D$5</f>
        <v>0</v>
      </c>
      <c r="FK32" s="210">
        <f>(Schedule!FJ89*'Assumptions&amp;Data'!FJ61)/10^$D$5</f>
        <v>0</v>
      </c>
      <c r="FL32" s="210">
        <f>(Schedule!FK89*'Assumptions&amp;Data'!FK61)/10^$D$5</f>
        <v>0</v>
      </c>
      <c r="FM32" s="210">
        <f>(Schedule!FL89*'Assumptions&amp;Data'!FL61)/10^$D$5</f>
        <v>0</v>
      </c>
      <c r="FN32" s="210">
        <f>(Schedule!FM89*'Assumptions&amp;Data'!FM61)/10^$D$5</f>
        <v>0</v>
      </c>
      <c r="FO32" s="210">
        <f>(Schedule!FN89*'Assumptions&amp;Data'!FN61)/10^$D$5</f>
        <v>0</v>
      </c>
    </row>
    <row r="33" spans="2:171" ht="12" customHeight="1" x14ac:dyDescent="0.3">
      <c r="B33" s="201" t="s">
        <v>110</v>
      </c>
      <c r="D33" s="210">
        <f>SUM(G33:FO33)</f>
        <v>72.970212638307487</v>
      </c>
      <c r="G33" s="210">
        <f>(Schedule!F90*'Assumptions&amp;Data'!F61)/10^$D$5</f>
        <v>0</v>
      </c>
      <c r="H33" s="210">
        <f>(Schedule!G90*'Assumptions&amp;Data'!G61)/10^$D$5</f>
        <v>0</v>
      </c>
      <c r="I33" s="210">
        <f>(Schedule!H90*'Assumptions&amp;Data'!H61)/10^$D$5</f>
        <v>0</v>
      </c>
      <c r="J33" s="210">
        <f>(Schedule!I90*'Assumptions&amp;Data'!I61)/10^$D$5</f>
        <v>0</v>
      </c>
      <c r="K33" s="210">
        <f>(Schedule!J90*'Assumptions&amp;Data'!J61)/10^$D$5</f>
        <v>0</v>
      </c>
      <c r="L33" s="210">
        <f>(Schedule!K90*'Assumptions&amp;Data'!K61)/10^$D$5</f>
        <v>0</v>
      </c>
      <c r="M33" s="210">
        <f>(Schedule!L90*'Assumptions&amp;Data'!L61)/10^$D$5</f>
        <v>0</v>
      </c>
      <c r="N33" s="210">
        <f>(Schedule!M90*'Assumptions&amp;Data'!M61)/10^$D$5</f>
        <v>0</v>
      </c>
      <c r="O33" s="210">
        <f>(Schedule!N90*'Assumptions&amp;Data'!N61)/10^$D$5</f>
        <v>0</v>
      </c>
      <c r="P33" s="210">
        <f>(Schedule!O90*'Assumptions&amp;Data'!O61)/10^$D$5</f>
        <v>0</v>
      </c>
      <c r="Q33" s="210">
        <f>(Schedule!P90*'Assumptions&amp;Data'!P61)/10^$D$5</f>
        <v>0</v>
      </c>
      <c r="R33" s="210">
        <f>(Schedule!Q90*'Assumptions&amp;Data'!Q61)/10^$D$5</f>
        <v>0</v>
      </c>
      <c r="S33" s="210">
        <f>(Schedule!R90*'Assumptions&amp;Data'!R61)/10^$D$5</f>
        <v>0</v>
      </c>
      <c r="T33" s="210">
        <f>(Schedule!S90*'Assumptions&amp;Data'!S61)/10^$D$5</f>
        <v>0</v>
      </c>
      <c r="U33" s="210">
        <f>(Schedule!T90*'Assumptions&amp;Data'!T61)/10^$D$5</f>
        <v>0</v>
      </c>
      <c r="V33" s="210">
        <f>(Schedule!U90*'Assumptions&amp;Data'!U61)/10^$D$5</f>
        <v>0</v>
      </c>
      <c r="W33" s="210">
        <f>(Schedule!V90*'Assumptions&amp;Data'!V61)/10^$D$5</f>
        <v>0</v>
      </c>
      <c r="X33" s="210">
        <f>(Schedule!W90*'Assumptions&amp;Data'!W61)/10^$D$5</f>
        <v>0</v>
      </c>
      <c r="Y33" s="210">
        <f>(Schedule!X90*'Assumptions&amp;Data'!X61)/10^$D$5</f>
        <v>0</v>
      </c>
      <c r="Z33" s="210">
        <f>(Schedule!Y90*'Assumptions&amp;Data'!Y61)/10^$D$5</f>
        <v>0</v>
      </c>
      <c r="AA33" s="210">
        <f>(Schedule!Z90*'Assumptions&amp;Data'!Z61)/10^$D$5</f>
        <v>0</v>
      </c>
      <c r="AB33" s="210">
        <f>(Schedule!AA90*'Assumptions&amp;Data'!AA61)/10^$D$5</f>
        <v>0</v>
      </c>
      <c r="AC33" s="210">
        <f>(Schedule!AB90*'Assumptions&amp;Data'!AB61)/10^$D$5</f>
        <v>0</v>
      </c>
      <c r="AD33" s="210">
        <f>(Schedule!AC90*'Assumptions&amp;Data'!AC61)/10^$D$5</f>
        <v>0</v>
      </c>
      <c r="AE33" s="210">
        <f>(Schedule!AD90*'Assumptions&amp;Data'!AD61)/10^$D$5</f>
        <v>0</v>
      </c>
      <c r="AF33" s="210">
        <f>(Schedule!AE90*'Assumptions&amp;Data'!AE61)/10^$D$5</f>
        <v>0</v>
      </c>
      <c r="AG33" s="210">
        <f>(Schedule!AF90*'Assumptions&amp;Data'!AF61)/10^$D$5</f>
        <v>0</v>
      </c>
      <c r="AH33" s="210">
        <f>(Schedule!AG90*'Assumptions&amp;Data'!AG61)/10^$D$5</f>
        <v>0</v>
      </c>
      <c r="AI33" s="210">
        <f>(Schedule!AH90*'Assumptions&amp;Data'!AH61)/10^$D$5</f>
        <v>0</v>
      </c>
      <c r="AJ33" s="210">
        <f>(Schedule!AI90*'Assumptions&amp;Data'!AI61)/10^$D$5</f>
        <v>0</v>
      </c>
      <c r="AK33" s="210">
        <f>(Schedule!AJ90*'Assumptions&amp;Data'!AJ61)/10^$D$5</f>
        <v>0</v>
      </c>
      <c r="AL33" s="210">
        <f>(Schedule!AK90*'Assumptions&amp;Data'!AK61)/10^$D$5</f>
        <v>0</v>
      </c>
      <c r="AM33" s="210">
        <f>(Schedule!AL90*'Assumptions&amp;Data'!AL61)/10^$D$5</f>
        <v>5.4727659478730653</v>
      </c>
      <c r="AN33" s="210">
        <f>(Schedule!AM90*'Assumptions&amp;Data'!AM61)/10^$D$5</f>
        <v>5.4727659478730653</v>
      </c>
      <c r="AO33" s="210">
        <f>(Schedule!AN90*'Assumptions&amp;Data'!AN61)/10^$D$5</f>
        <v>5.4727659478730653</v>
      </c>
      <c r="AP33" s="210">
        <f>(Schedule!AO90*'Assumptions&amp;Data'!AO61)/10^$D$5</f>
        <v>3.6485106319153773</v>
      </c>
      <c r="AQ33" s="210">
        <f>(Schedule!AP90*'Assumptions&amp;Data'!AP61)/10^$D$5</f>
        <v>3.6485106319153773</v>
      </c>
      <c r="AR33" s="210">
        <f>(Schedule!AQ90*'Assumptions&amp;Data'!AQ61)/10^$D$5</f>
        <v>3.6485106319153773</v>
      </c>
      <c r="AS33" s="210">
        <f>(Schedule!AR90*'Assumptions&amp;Data'!AR61)/10^$D$5</f>
        <v>3.6485106319153773</v>
      </c>
      <c r="AT33" s="210">
        <f>(Schedule!AS90*'Assumptions&amp;Data'!AS61)/10^$D$5</f>
        <v>2.189106379149226</v>
      </c>
      <c r="AU33" s="210">
        <f>(Schedule!AT90*'Assumptions&amp;Data'!AT61)/10^$D$5</f>
        <v>2.189106379149226</v>
      </c>
      <c r="AV33" s="210">
        <f>(Schedule!AU90*'Assumptions&amp;Data'!AU61)/10^$D$5</f>
        <v>2.189106379149226</v>
      </c>
      <c r="AW33" s="210">
        <f>(Schedule!AV90*'Assumptions&amp;Data'!AV61)/10^$D$5</f>
        <v>2.189106379149226</v>
      </c>
      <c r="AX33" s="210">
        <f>(Schedule!AW90*'Assumptions&amp;Data'!AW61)/10^$D$5</f>
        <v>2.189106379149226</v>
      </c>
      <c r="AY33" s="210">
        <f>(Schedule!AX90*'Assumptions&amp;Data'!AX61)/10^$D$5</f>
        <v>2.189106379149226</v>
      </c>
      <c r="AZ33" s="210">
        <f>(Schedule!AY90*'Assumptions&amp;Data'!AY61)/10^$D$5</f>
        <v>2.189106379149226</v>
      </c>
      <c r="BA33" s="210">
        <f>(Schedule!AZ90*'Assumptions&amp;Data'!AZ61)/10^$D$5</f>
        <v>2.189106379149226</v>
      </c>
      <c r="BB33" s="210">
        <f>(Schedule!BA90*'Assumptions&amp;Data'!BA61)/10^$D$5</f>
        <v>2.189106379149226</v>
      </c>
      <c r="BC33" s="210">
        <f>(Schedule!BB90*'Assumptions&amp;Data'!BB61)/10^$D$5</f>
        <v>2.189106379149226</v>
      </c>
      <c r="BD33" s="210">
        <f>(Schedule!BC90*'Assumptions&amp;Data'!BC61)/10^$D$5</f>
        <v>2.189106379149226</v>
      </c>
      <c r="BE33" s="210">
        <f>(Schedule!BD90*'Assumptions&amp;Data'!BD61)/10^$D$5</f>
        <v>2.189106379149226</v>
      </c>
      <c r="BF33" s="210">
        <f>(Schedule!BE90*'Assumptions&amp;Data'!BE61)/10^$D$5</f>
        <v>2.189106379149226</v>
      </c>
      <c r="BG33" s="210">
        <f>(Schedule!BF90*'Assumptions&amp;Data'!BF61)/10^$D$5</f>
        <v>2.189106379149226</v>
      </c>
      <c r="BH33" s="210">
        <f>(Schedule!BG90*'Assumptions&amp;Data'!BG61)/10^$D$5</f>
        <v>2.189106379149226</v>
      </c>
      <c r="BI33" s="210">
        <f>(Schedule!BH90*'Assumptions&amp;Data'!BH61)/10^$D$5</f>
        <v>5.107914884681529</v>
      </c>
      <c r="BJ33" s="210">
        <f>(Schedule!BI90*'Assumptions&amp;Data'!BI61)/10^$D$5</f>
        <v>2.189106379149226</v>
      </c>
      <c r="BK33" s="210">
        <f>(Schedule!BJ90*'Assumptions&amp;Data'!BJ61)/10^$D$5</f>
        <v>1.8242553159576658</v>
      </c>
      <c r="BL33" s="210">
        <f>(Schedule!BK90*'Assumptions&amp;Data'!BK61)/10^$D$5</f>
        <v>0</v>
      </c>
      <c r="BM33" s="210">
        <f>(Schedule!BL90*'Assumptions&amp;Data'!BL61)/10^$D$5</f>
        <v>0</v>
      </c>
      <c r="BN33" s="210">
        <f>(Schedule!BM90*'Assumptions&amp;Data'!BM61)/10^$D$5</f>
        <v>0</v>
      </c>
      <c r="BO33" s="210">
        <f>(Schedule!BN90*'Assumptions&amp;Data'!BN61)/10^$D$5</f>
        <v>0</v>
      </c>
      <c r="BP33" s="210">
        <f>(Schedule!BO90*'Assumptions&amp;Data'!BO61)/10^$D$5</f>
        <v>0</v>
      </c>
      <c r="BQ33" s="210">
        <f>(Schedule!BP90*'Assumptions&amp;Data'!BP61)/10^$D$5</f>
        <v>0</v>
      </c>
      <c r="BR33" s="210">
        <f>(Schedule!BQ90*'Assumptions&amp;Data'!BQ61)/10^$D$5</f>
        <v>0</v>
      </c>
      <c r="BS33" s="210">
        <f>(Schedule!BR90*'Assumptions&amp;Data'!BR61)/10^$D$5</f>
        <v>0</v>
      </c>
      <c r="BT33" s="210">
        <f>(Schedule!BS90*'Assumptions&amp;Data'!BS61)/10^$D$5</f>
        <v>0</v>
      </c>
      <c r="BU33" s="210">
        <f>(Schedule!BT90*'Assumptions&amp;Data'!BT61)/10^$D$5</f>
        <v>0</v>
      </c>
      <c r="BV33" s="210">
        <f>(Schedule!BU90*'Assumptions&amp;Data'!BU61)/10^$D$5</f>
        <v>0</v>
      </c>
      <c r="BW33" s="210">
        <f>(Schedule!BV90*'Assumptions&amp;Data'!BV61)/10^$D$5</f>
        <v>0</v>
      </c>
      <c r="BX33" s="210">
        <f>(Schedule!BW90*'Assumptions&amp;Data'!BW61)/10^$D$5</f>
        <v>0</v>
      </c>
      <c r="BY33" s="210">
        <f>(Schedule!BX90*'Assumptions&amp;Data'!BX61)/10^$D$5</f>
        <v>0</v>
      </c>
      <c r="BZ33" s="210">
        <f>(Schedule!BY90*'Assumptions&amp;Data'!BY61)/10^$D$5</f>
        <v>0</v>
      </c>
      <c r="CA33" s="210">
        <f>(Schedule!BZ90*'Assumptions&amp;Data'!BZ61)/10^$D$5</f>
        <v>0</v>
      </c>
      <c r="CB33" s="210">
        <f>(Schedule!CA90*'Assumptions&amp;Data'!CA61)/10^$D$5</f>
        <v>0</v>
      </c>
      <c r="CC33" s="210">
        <f>(Schedule!CB90*'Assumptions&amp;Data'!CB61)/10^$D$5</f>
        <v>0</v>
      </c>
      <c r="CD33" s="210">
        <f>(Schedule!CC90*'Assumptions&amp;Data'!CC61)/10^$D$5</f>
        <v>0</v>
      </c>
      <c r="CE33" s="210">
        <f>(Schedule!CD90*'Assumptions&amp;Data'!CD61)/10^$D$5</f>
        <v>0</v>
      </c>
      <c r="CF33" s="210">
        <f>(Schedule!CE90*'Assumptions&amp;Data'!CE61)/10^$D$5</f>
        <v>0</v>
      </c>
      <c r="CG33" s="210">
        <f>(Schedule!CF90*'Assumptions&amp;Data'!CF61)/10^$D$5</f>
        <v>0</v>
      </c>
      <c r="CH33" s="210">
        <f>(Schedule!CG90*'Assumptions&amp;Data'!CG61)/10^$D$5</f>
        <v>0</v>
      </c>
      <c r="CI33" s="210">
        <f>(Schedule!CH90*'Assumptions&amp;Data'!CH61)/10^$D$5</f>
        <v>0</v>
      </c>
      <c r="CJ33" s="210">
        <f>(Schedule!CI90*'Assumptions&amp;Data'!CI61)/10^$D$5</f>
        <v>0</v>
      </c>
      <c r="CK33" s="210">
        <f>(Schedule!CJ90*'Assumptions&amp;Data'!CJ61)/10^$D$5</f>
        <v>0</v>
      </c>
      <c r="CL33" s="210">
        <f>(Schedule!CK90*'Assumptions&amp;Data'!CK61)/10^$D$5</f>
        <v>0</v>
      </c>
      <c r="CM33" s="210">
        <f>(Schedule!CL90*'Assumptions&amp;Data'!CL61)/10^$D$5</f>
        <v>0</v>
      </c>
      <c r="CN33" s="210">
        <f>(Schedule!CM90*'Assumptions&amp;Data'!CM61)/10^$D$5</f>
        <v>0</v>
      </c>
      <c r="CO33" s="210">
        <f>(Schedule!CN90*'Assumptions&amp;Data'!CN61)/10^$D$5</f>
        <v>0</v>
      </c>
      <c r="CP33" s="210">
        <f>(Schedule!CO90*'Assumptions&amp;Data'!CO61)/10^$D$5</f>
        <v>0</v>
      </c>
      <c r="CQ33" s="210">
        <f>(Schedule!CP90*'Assumptions&amp;Data'!CP61)/10^$D$5</f>
        <v>0</v>
      </c>
      <c r="CR33" s="210">
        <f>(Schedule!CQ90*'Assumptions&amp;Data'!CQ61)/10^$D$5</f>
        <v>0</v>
      </c>
      <c r="CS33" s="210">
        <f>(Schedule!CR90*'Assumptions&amp;Data'!CR61)/10^$D$5</f>
        <v>0</v>
      </c>
      <c r="CT33" s="210">
        <f>(Schedule!CS90*'Assumptions&amp;Data'!CS61)/10^$D$5</f>
        <v>0</v>
      </c>
      <c r="CU33" s="210">
        <f>(Schedule!CT90*'Assumptions&amp;Data'!CT61)/10^$D$5</f>
        <v>0</v>
      </c>
      <c r="CV33" s="210">
        <f>(Schedule!CU90*'Assumptions&amp;Data'!CU61)/10^$D$5</f>
        <v>0</v>
      </c>
      <c r="CW33" s="210">
        <f>(Schedule!CV90*'Assumptions&amp;Data'!CV61)/10^$D$5</f>
        <v>0</v>
      </c>
      <c r="CX33" s="210">
        <f>(Schedule!CW90*'Assumptions&amp;Data'!CW61)/10^$D$5</f>
        <v>0</v>
      </c>
      <c r="CY33" s="210">
        <f>(Schedule!CX90*'Assumptions&amp;Data'!CX61)/10^$D$5</f>
        <v>0</v>
      </c>
      <c r="CZ33" s="210">
        <f>(Schedule!CY90*'Assumptions&amp;Data'!CY61)/10^$D$5</f>
        <v>0</v>
      </c>
      <c r="DA33" s="210">
        <f>(Schedule!CZ90*'Assumptions&amp;Data'!CZ61)/10^$D$5</f>
        <v>0</v>
      </c>
      <c r="DB33" s="210">
        <f>(Schedule!DA90*'Assumptions&amp;Data'!DA61)/10^$D$5</f>
        <v>0</v>
      </c>
      <c r="DC33" s="210">
        <f>(Schedule!DB90*'Assumptions&amp;Data'!DB61)/10^$D$5</f>
        <v>0</v>
      </c>
      <c r="DD33" s="210">
        <f>(Schedule!DC90*'Assumptions&amp;Data'!DC61)/10^$D$5</f>
        <v>0</v>
      </c>
      <c r="DE33" s="210">
        <f>(Schedule!DD90*'Assumptions&amp;Data'!DD61)/10^$D$5</f>
        <v>0</v>
      </c>
      <c r="DF33" s="210">
        <f>(Schedule!DE90*'Assumptions&amp;Data'!DE61)/10^$D$5</f>
        <v>0</v>
      </c>
      <c r="DG33" s="210">
        <f>(Schedule!DF90*'Assumptions&amp;Data'!DF61)/10^$D$5</f>
        <v>0</v>
      </c>
      <c r="DH33" s="210">
        <f>(Schedule!DG90*'Assumptions&amp;Data'!DG61)/10^$D$5</f>
        <v>0</v>
      </c>
      <c r="DI33" s="210">
        <f>(Schedule!DH90*'Assumptions&amp;Data'!DH61)/10^$D$5</f>
        <v>0</v>
      </c>
      <c r="DJ33" s="210">
        <f>(Schedule!DI90*'Assumptions&amp;Data'!DI61)/10^$D$5</f>
        <v>0</v>
      </c>
      <c r="DK33" s="210">
        <f>(Schedule!DJ90*'Assumptions&amp;Data'!DJ61)/10^$D$5</f>
        <v>0</v>
      </c>
      <c r="DL33" s="210">
        <f>(Schedule!DK90*'Assumptions&amp;Data'!DK61)/10^$D$5</f>
        <v>0</v>
      </c>
      <c r="DM33" s="210">
        <f>(Schedule!DL90*'Assumptions&amp;Data'!DL61)/10^$D$5</f>
        <v>0</v>
      </c>
      <c r="DN33" s="210">
        <f>(Schedule!DM90*'Assumptions&amp;Data'!DM61)/10^$D$5</f>
        <v>0</v>
      </c>
      <c r="DO33" s="210">
        <f>(Schedule!DN90*'Assumptions&amp;Data'!DN61)/10^$D$5</f>
        <v>0</v>
      </c>
      <c r="DP33" s="210">
        <f>(Schedule!DO90*'Assumptions&amp;Data'!DO61)/10^$D$5</f>
        <v>0</v>
      </c>
      <c r="DQ33" s="210">
        <f>(Schedule!DP90*'Assumptions&amp;Data'!DP61)/10^$D$5</f>
        <v>0</v>
      </c>
      <c r="DR33" s="210">
        <f>(Schedule!DQ90*'Assumptions&amp;Data'!DQ61)/10^$D$5</f>
        <v>0</v>
      </c>
      <c r="DS33" s="210">
        <f>(Schedule!DR90*'Assumptions&amp;Data'!DR61)/10^$D$5</f>
        <v>0</v>
      </c>
      <c r="DT33" s="210">
        <f>(Schedule!DS90*'Assumptions&amp;Data'!DS61)/10^$D$5</f>
        <v>0</v>
      </c>
      <c r="DU33" s="210">
        <f>(Schedule!DT90*'Assumptions&amp;Data'!DT61)/10^$D$5</f>
        <v>0</v>
      </c>
      <c r="DV33" s="210">
        <f>(Schedule!DU90*'Assumptions&amp;Data'!DU61)/10^$D$5</f>
        <v>0</v>
      </c>
      <c r="DW33" s="210">
        <f>(Schedule!DV90*'Assumptions&amp;Data'!DV61)/10^$D$5</f>
        <v>0</v>
      </c>
      <c r="DX33" s="210">
        <f>(Schedule!DW90*'Assumptions&amp;Data'!DW61)/10^$D$5</f>
        <v>0</v>
      </c>
      <c r="DY33" s="210">
        <f>(Schedule!DX90*'Assumptions&amp;Data'!DX61)/10^$D$5</f>
        <v>0</v>
      </c>
      <c r="DZ33" s="210">
        <f>(Schedule!DY90*'Assumptions&amp;Data'!DY61)/10^$D$5</f>
        <v>0</v>
      </c>
      <c r="EA33" s="210">
        <f>(Schedule!DZ90*'Assumptions&amp;Data'!DZ61)/10^$D$5</f>
        <v>0</v>
      </c>
      <c r="EB33" s="210">
        <f>(Schedule!EA90*'Assumptions&amp;Data'!EA61)/10^$D$5</f>
        <v>0</v>
      </c>
      <c r="EC33" s="210">
        <f>(Schedule!EB90*'Assumptions&amp;Data'!EB61)/10^$D$5</f>
        <v>0</v>
      </c>
      <c r="ED33" s="210">
        <f>(Schedule!EC90*'Assumptions&amp;Data'!EC61)/10^$D$5</f>
        <v>0</v>
      </c>
      <c r="EE33" s="210">
        <f>(Schedule!ED90*'Assumptions&amp;Data'!ED61)/10^$D$5</f>
        <v>0</v>
      </c>
      <c r="EF33" s="210">
        <f>(Schedule!EE90*'Assumptions&amp;Data'!EE61)/10^$D$5</f>
        <v>0</v>
      </c>
      <c r="EG33" s="210">
        <f>(Schedule!EF90*'Assumptions&amp;Data'!EF61)/10^$D$5</f>
        <v>0</v>
      </c>
      <c r="EH33" s="210">
        <f>(Schedule!EG90*'Assumptions&amp;Data'!EG61)/10^$D$5</f>
        <v>0</v>
      </c>
      <c r="EI33" s="210">
        <f>(Schedule!EH90*'Assumptions&amp;Data'!EH61)/10^$D$5</f>
        <v>0</v>
      </c>
      <c r="EJ33" s="210">
        <f>(Schedule!EI90*'Assumptions&amp;Data'!EI61)/10^$D$5</f>
        <v>0</v>
      </c>
      <c r="EK33" s="210">
        <f>(Schedule!EJ90*'Assumptions&amp;Data'!EJ61)/10^$D$5</f>
        <v>0</v>
      </c>
      <c r="EL33" s="210">
        <f>(Schedule!EK90*'Assumptions&amp;Data'!EK61)/10^$D$5</f>
        <v>0</v>
      </c>
      <c r="EM33" s="210">
        <f>(Schedule!EL90*'Assumptions&amp;Data'!EL61)/10^$D$5</f>
        <v>0</v>
      </c>
      <c r="EN33" s="210">
        <f>(Schedule!EM90*'Assumptions&amp;Data'!EM61)/10^$D$5</f>
        <v>0</v>
      </c>
      <c r="EO33" s="210">
        <f>(Schedule!EN90*'Assumptions&amp;Data'!EN61)/10^$D$5</f>
        <v>0</v>
      </c>
      <c r="EP33" s="210">
        <f>(Schedule!EO90*'Assumptions&amp;Data'!EO61)/10^$D$5</f>
        <v>0</v>
      </c>
      <c r="EQ33" s="210">
        <f>(Schedule!EP90*'Assumptions&amp;Data'!EP61)/10^$D$5</f>
        <v>0</v>
      </c>
      <c r="ER33" s="210">
        <f>(Schedule!EQ90*'Assumptions&amp;Data'!EQ61)/10^$D$5</f>
        <v>0</v>
      </c>
      <c r="ES33" s="210">
        <f>(Schedule!ER90*'Assumptions&amp;Data'!ER61)/10^$D$5</f>
        <v>0</v>
      </c>
      <c r="ET33" s="210">
        <f>(Schedule!ES90*'Assumptions&amp;Data'!ES61)/10^$D$5</f>
        <v>0</v>
      </c>
      <c r="EU33" s="210">
        <f>(Schedule!ET90*'Assumptions&amp;Data'!ET61)/10^$D$5</f>
        <v>0</v>
      </c>
      <c r="EV33" s="210">
        <f>(Schedule!EU90*'Assumptions&amp;Data'!EU61)/10^$D$5</f>
        <v>0</v>
      </c>
      <c r="EW33" s="210">
        <f>(Schedule!EV90*'Assumptions&amp;Data'!EV61)/10^$D$5</f>
        <v>0</v>
      </c>
      <c r="EX33" s="210">
        <f>(Schedule!EW90*'Assumptions&amp;Data'!EW61)/10^$D$5</f>
        <v>0</v>
      </c>
      <c r="EY33" s="210">
        <f>(Schedule!EX90*'Assumptions&amp;Data'!EX61)/10^$D$5</f>
        <v>0</v>
      </c>
      <c r="EZ33" s="210">
        <f>(Schedule!EY90*'Assumptions&amp;Data'!EY61)/10^$D$5</f>
        <v>0</v>
      </c>
      <c r="FA33" s="210">
        <f>(Schedule!EZ90*'Assumptions&amp;Data'!EZ61)/10^$D$5</f>
        <v>0</v>
      </c>
      <c r="FB33" s="210">
        <f>(Schedule!FA90*'Assumptions&amp;Data'!FA61)/10^$D$5</f>
        <v>0</v>
      </c>
      <c r="FC33" s="210">
        <f>(Schedule!FB90*'Assumptions&amp;Data'!FB61)/10^$D$5</f>
        <v>0</v>
      </c>
      <c r="FD33" s="210">
        <f>(Schedule!FC90*'Assumptions&amp;Data'!FC61)/10^$D$5</f>
        <v>0</v>
      </c>
      <c r="FE33" s="210">
        <f>(Schedule!FD90*'Assumptions&amp;Data'!FD61)/10^$D$5</f>
        <v>0</v>
      </c>
      <c r="FF33" s="210">
        <f>(Schedule!FE90*'Assumptions&amp;Data'!FE61)/10^$D$5</f>
        <v>0</v>
      </c>
      <c r="FG33" s="210">
        <f>(Schedule!FF90*'Assumptions&amp;Data'!FF61)/10^$D$5</f>
        <v>0</v>
      </c>
      <c r="FH33" s="210">
        <f>(Schedule!FG90*'Assumptions&amp;Data'!FG61)/10^$D$5</f>
        <v>0</v>
      </c>
      <c r="FI33" s="210">
        <f>(Schedule!FH90*'Assumptions&amp;Data'!FH61)/10^$D$5</f>
        <v>0</v>
      </c>
      <c r="FJ33" s="210">
        <f>(Schedule!FI90*'Assumptions&amp;Data'!FI61)/10^$D$5</f>
        <v>0</v>
      </c>
      <c r="FK33" s="210">
        <f>(Schedule!FJ90*'Assumptions&amp;Data'!FJ61)/10^$D$5</f>
        <v>0</v>
      </c>
      <c r="FL33" s="210">
        <f>(Schedule!FK90*'Assumptions&amp;Data'!FK61)/10^$D$5</f>
        <v>0</v>
      </c>
      <c r="FM33" s="210">
        <f>(Schedule!FL90*'Assumptions&amp;Data'!FL61)/10^$D$5</f>
        <v>0</v>
      </c>
      <c r="FN33" s="210">
        <f>(Schedule!FM90*'Assumptions&amp;Data'!FM61)/10^$D$5</f>
        <v>0</v>
      </c>
      <c r="FO33" s="210">
        <f>(Schedule!FN90*'Assumptions&amp;Data'!FN61)/10^$D$5</f>
        <v>0</v>
      </c>
    </row>
    <row r="34" spans="2:171" ht="12" customHeight="1" x14ac:dyDescent="0.3"/>
    <row r="35" spans="2:171" ht="12" customHeight="1" x14ac:dyDescent="0.3">
      <c r="B35" s="220" t="s">
        <v>248</v>
      </c>
      <c r="C35" s="220" t="str">
        <f>IF($D$5=7, "INR Cr", "INR Mn")</f>
        <v>INR Cr</v>
      </c>
      <c r="D35" s="221">
        <f>SUM(G35:FO35)</f>
        <v>483.4155715189782</v>
      </c>
      <c r="E35" s="220"/>
      <c r="F35" s="220"/>
      <c r="G35" s="221">
        <f t="shared" ref="G35" si="22">SUM(G36:G38)</f>
        <v>0</v>
      </c>
      <c r="H35" s="221">
        <f t="shared" ref="H35" si="23">SUM(H36:H38)</f>
        <v>0</v>
      </c>
      <c r="I35" s="221">
        <f t="shared" ref="I35" si="24">SUM(I36:I38)</f>
        <v>0</v>
      </c>
      <c r="J35" s="221">
        <f t="shared" ref="J35" si="25">SUM(J36:J38)</f>
        <v>0</v>
      </c>
      <c r="K35" s="221">
        <f t="shared" ref="K35" si="26">SUM(K36:K38)</f>
        <v>0</v>
      </c>
      <c r="L35" s="221">
        <f t="shared" ref="L35" si="27">SUM(L36:L38)</f>
        <v>0</v>
      </c>
      <c r="M35" s="221">
        <f t="shared" ref="M35" si="28">SUM(M36:M38)</f>
        <v>0</v>
      </c>
      <c r="N35" s="221">
        <f t="shared" ref="N35" si="29">SUM(N36:N38)</f>
        <v>0</v>
      </c>
      <c r="O35" s="221">
        <f t="shared" ref="O35" si="30">SUM(O36:O38)</f>
        <v>9.0640419659808433</v>
      </c>
      <c r="P35" s="221">
        <f t="shared" ref="P35" si="31">SUM(P36:P38)</f>
        <v>9.0640419659808433</v>
      </c>
      <c r="Q35" s="221">
        <f t="shared" ref="Q35" si="32">SUM(Q36:Q38)</f>
        <v>9.0640419659808433</v>
      </c>
      <c r="R35" s="221">
        <f t="shared" ref="R35" si="33">SUM(R36:R38)</f>
        <v>6.0426946439872298</v>
      </c>
      <c r="S35" s="221">
        <f t="shared" ref="S35" si="34">SUM(S36:S38)</f>
        <v>6.0426946439872298</v>
      </c>
      <c r="T35" s="221">
        <f t="shared" ref="T35" si="35">SUM(T36:T38)</f>
        <v>6.0426946439872298</v>
      </c>
      <c r="U35" s="221">
        <f t="shared" ref="U35" si="36">SUM(U36:U38)</f>
        <v>6.0426946439872298</v>
      </c>
      <c r="V35" s="221">
        <f t="shared" ref="V35" si="37">SUM(V36:V38)</f>
        <v>3.6256167863923379</v>
      </c>
      <c r="W35" s="221">
        <f t="shared" ref="W35" si="38">SUM(W36:W38)</f>
        <v>3.6256167863923379</v>
      </c>
      <c r="X35" s="221">
        <f t="shared" ref="X35" si="39">SUM(X36:X38)</f>
        <v>3.6256167863923379</v>
      </c>
      <c r="Y35" s="221">
        <f t="shared" ref="Y35" si="40">SUM(Y36:Y38)</f>
        <v>3.6256167863923379</v>
      </c>
      <c r="Z35" s="221">
        <f t="shared" ref="Z35" si="41">SUM(Z36:Z38)</f>
        <v>3.6256167863923379</v>
      </c>
      <c r="AA35" s="221">
        <f t="shared" ref="AA35" si="42">SUM(AA36:AA38)</f>
        <v>14.502467145569351</v>
      </c>
      <c r="AB35" s="221">
        <f t="shared" ref="AB35" si="43">SUM(AB36:AB38)</f>
        <v>14.502467145569351</v>
      </c>
      <c r="AC35" s="221">
        <f t="shared" ref="AC35" si="44">SUM(AC36:AC38)</f>
        <v>14.502467145569351</v>
      </c>
      <c r="AD35" s="221">
        <f t="shared" ref="AD35" si="45">SUM(AD36:AD38)</f>
        <v>10.876850359177016</v>
      </c>
      <c r="AE35" s="221">
        <f t="shared" ref="AE35" si="46">SUM(AE36:AE38)</f>
        <v>10.876850359177016</v>
      </c>
      <c r="AF35" s="221">
        <f t="shared" ref="AF35" si="47">SUM(AF36:AF38)</f>
        <v>10.876850359177016</v>
      </c>
      <c r="AG35" s="221">
        <f t="shared" ref="AG35" si="48">SUM(AG36:AG38)</f>
        <v>10.876850359177016</v>
      </c>
      <c r="AH35" s="221">
        <f t="shared" ref="AH35" si="49">SUM(AH36:AH38)</f>
        <v>7.9763569300631438</v>
      </c>
      <c r="AI35" s="221">
        <f t="shared" ref="AI35" si="50">SUM(AI36:AI38)</f>
        <v>7.9763569300631438</v>
      </c>
      <c r="AJ35" s="221">
        <f t="shared" ref="AJ35" si="51">SUM(AJ36:AJ38)</f>
        <v>7.9763569300631438</v>
      </c>
      <c r="AK35" s="221">
        <f t="shared" ref="AK35" si="52">SUM(AK36:AK38)</f>
        <v>12.810512645252928</v>
      </c>
      <c r="AL35" s="221">
        <f t="shared" ref="AL35" si="53">SUM(AL36:AL38)</f>
        <v>7.9763569300631438</v>
      </c>
      <c r="AM35" s="221">
        <f t="shared" ref="AM35" si="54">SUM(AM36:AM38)</f>
        <v>23.687363004429905</v>
      </c>
      <c r="AN35" s="221">
        <f t="shared" ref="AN35" si="55">SUM(AN36:AN38)</f>
        <v>20.666015682436324</v>
      </c>
      <c r="AO35" s="221">
        <f t="shared" ref="AO35" si="56">SUM(AO36:AO38)</f>
        <v>20.666015682436324</v>
      </c>
      <c r="AP35" s="221">
        <f t="shared" ref="AP35" si="57">SUM(AP36:AP38)</f>
        <v>15.227590502847818</v>
      </c>
      <c r="AQ35" s="221">
        <f t="shared" ref="AQ35" si="58">SUM(AQ36:AQ38)</f>
        <v>15.227590502847818</v>
      </c>
      <c r="AR35" s="221">
        <f t="shared" ref="AR35" si="59">SUM(AR36:AR38)</f>
        <v>15.227590502847818</v>
      </c>
      <c r="AS35" s="221">
        <f t="shared" ref="AS35" si="60">SUM(AS36:AS38)</f>
        <v>15.227590502847818</v>
      </c>
      <c r="AT35" s="221">
        <f t="shared" ref="AT35" si="61">SUM(AT36:AT38)</f>
        <v>10.876850359177013</v>
      </c>
      <c r="AU35" s="221">
        <f t="shared" ref="AU35" si="62">SUM(AU36:AU38)</f>
        <v>10.876850359177013</v>
      </c>
      <c r="AV35" s="221">
        <f t="shared" ref="AV35" si="63">SUM(AV36:AV38)</f>
        <v>10.876850359177013</v>
      </c>
      <c r="AW35" s="221">
        <f t="shared" ref="AW35" si="64">SUM(AW36:AW38)</f>
        <v>16.677837217404758</v>
      </c>
      <c r="AX35" s="221">
        <f t="shared" ref="AX35" si="65">SUM(AX36:AX38)</f>
        <v>10.876850359177013</v>
      </c>
      <c r="AY35" s="221">
        <f t="shared" ref="AY35" si="66">SUM(AY36:AY38)</f>
        <v>10.1517270018985</v>
      </c>
      <c r="AZ35" s="221">
        <f t="shared" ref="AZ35" si="67">SUM(AZ36:AZ38)</f>
        <v>6.5261102155062076</v>
      </c>
      <c r="BA35" s="221">
        <f t="shared" ref="BA35" si="68">SUM(BA36:BA38)</f>
        <v>6.5261102155062076</v>
      </c>
      <c r="BB35" s="221">
        <f t="shared" ref="BB35" si="69">SUM(BB36:BB38)</f>
        <v>6.5261102155062076</v>
      </c>
      <c r="BC35" s="221">
        <f t="shared" ref="BC35" si="70">SUM(BC36:BC38)</f>
        <v>6.5261102155062076</v>
      </c>
      <c r="BD35" s="221">
        <f t="shared" ref="BD35" si="71">SUM(BD36:BD38)</f>
        <v>6.5261102155062076</v>
      </c>
      <c r="BE35" s="221">
        <f t="shared" ref="BE35" si="72">SUM(BE36:BE38)</f>
        <v>6.5261102155062076</v>
      </c>
      <c r="BF35" s="221">
        <f t="shared" ref="BF35" si="73">SUM(BF36:BF38)</f>
        <v>6.5261102155062076</v>
      </c>
      <c r="BG35" s="221">
        <f t="shared" ref="BG35" si="74">SUM(BG36:BG38)</f>
        <v>6.5261102155062076</v>
      </c>
      <c r="BH35" s="221">
        <f t="shared" ref="BH35" si="75">SUM(BH36:BH38)</f>
        <v>6.5261102155062076</v>
      </c>
      <c r="BI35" s="221">
        <f t="shared" ref="BI35" si="76">SUM(BI36:BI38)</f>
        <v>15.227590502847821</v>
      </c>
      <c r="BJ35" s="221">
        <f t="shared" ref="BJ35" si="77">SUM(BJ36:BJ38)</f>
        <v>6.5261102155062076</v>
      </c>
      <c r="BK35" s="221">
        <f t="shared" ref="BK35" si="78">SUM(BK36:BK38)</f>
        <v>5.4384251795884389</v>
      </c>
      <c r="BL35" s="221">
        <f t="shared" ref="BL35" si="79">SUM(BL36:BL38)</f>
        <v>0</v>
      </c>
      <c r="BM35" s="221">
        <f t="shared" ref="BM35" si="80">SUM(BM36:BM38)</f>
        <v>0</v>
      </c>
      <c r="BN35" s="221">
        <f t="shared" ref="BN35" si="81">SUM(BN36:BN38)</f>
        <v>0</v>
      </c>
      <c r="BO35" s="221">
        <f t="shared" ref="BO35" si="82">SUM(BO36:BO38)</f>
        <v>0</v>
      </c>
      <c r="BP35" s="221">
        <f t="shared" ref="BP35" si="83">SUM(BP36:BP38)</f>
        <v>0</v>
      </c>
      <c r="BQ35" s="221">
        <f t="shared" ref="BQ35" si="84">SUM(BQ36:BQ38)</f>
        <v>0</v>
      </c>
      <c r="BR35" s="221">
        <f t="shared" ref="BR35" si="85">SUM(BR36:BR38)</f>
        <v>0</v>
      </c>
      <c r="BS35" s="221">
        <f t="shared" ref="BS35" si="86">SUM(BS36:BS38)</f>
        <v>0</v>
      </c>
      <c r="BT35" s="221">
        <f t="shared" ref="BT35" si="87">SUM(BT36:BT38)</f>
        <v>0</v>
      </c>
      <c r="BU35" s="221">
        <f t="shared" ref="BU35" si="88">SUM(BU36:BU38)</f>
        <v>0</v>
      </c>
      <c r="BV35" s="221">
        <f t="shared" ref="BV35" si="89">SUM(BV36:BV38)</f>
        <v>0</v>
      </c>
      <c r="BW35" s="221">
        <f t="shared" ref="BW35" si="90">SUM(BW36:BW38)</f>
        <v>0</v>
      </c>
      <c r="BX35" s="221">
        <f t="shared" ref="BX35" si="91">SUM(BX36:BX38)</f>
        <v>0</v>
      </c>
      <c r="BY35" s="221">
        <f t="shared" ref="BY35" si="92">SUM(BY36:BY38)</f>
        <v>0</v>
      </c>
      <c r="BZ35" s="221">
        <f t="shared" ref="BZ35" si="93">SUM(BZ36:BZ38)</f>
        <v>0</v>
      </c>
      <c r="CA35" s="221">
        <f t="shared" ref="CA35" si="94">SUM(CA36:CA38)</f>
        <v>0</v>
      </c>
      <c r="CB35" s="221">
        <f t="shared" ref="CB35" si="95">SUM(CB36:CB38)</f>
        <v>0</v>
      </c>
      <c r="CC35" s="221">
        <f t="shared" ref="CC35" si="96">SUM(CC36:CC38)</f>
        <v>0</v>
      </c>
      <c r="CD35" s="221">
        <f t="shared" ref="CD35" si="97">SUM(CD36:CD38)</f>
        <v>0</v>
      </c>
      <c r="CE35" s="221">
        <f t="shared" ref="CE35" si="98">SUM(CE36:CE38)</f>
        <v>0</v>
      </c>
      <c r="CF35" s="221">
        <f t="shared" ref="CF35" si="99">SUM(CF36:CF38)</f>
        <v>0</v>
      </c>
      <c r="CG35" s="221">
        <f t="shared" ref="CG35" si="100">SUM(CG36:CG38)</f>
        <v>0</v>
      </c>
      <c r="CH35" s="221">
        <f t="shared" ref="CH35" si="101">SUM(CH36:CH38)</f>
        <v>0</v>
      </c>
      <c r="CI35" s="221">
        <f t="shared" ref="CI35" si="102">SUM(CI36:CI38)</f>
        <v>0</v>
      </c>
      <c r="CJ35" s="221">
        <f t="shared" ref="CJ35" si="103">SUM(CJ36:CJ38)</f>
        <v>0</v>
      </c>
      <c r="CK35" s="221">
        <f t="shared" ref="CK35" si="104">SUM(CK36:CK38)</f>
        <v>0</v>
      </c>
      <c r="CL35" s="221">
        <f t="shared" ref="CL35" si="105">SUM(CL36:CL38)</f>
        <v>0</v>
      </c>
      <c r="CM35" s="221">
        <f t="shared" ref="CM35" si="106">SUM(CM36:CM38)</f>
        <v>0</v>
      </c>
      <c r="CN35" s="221">
        <f t="shared" ref="CN35" si="107">SUM(CN36:CN38)</f>
        <v>0</v>
      </c>
      <c r="CO35" s="221">
        <f t="shared" ref="CO35" si="108">SUM(CO36:CO38)</f>
        <v>0</v>
      </c>
      <c r="CP35" s="221">
        <f t="shared" ref="CP35" si="109">SUM(CP36:CP38)</f>
        <v>0</v>
      </c>
      <c r="CQ35" s="221">
        <f t="shared" ref="CQ35" si="110">SUM(CQ36:CQ38)</f>
        <v>0</v>
      </c>
      <c r="CR35" s="221">
        <f t="shared" ref="CR35" si="111">SUM(CR36:CR38)</f>
        <v>0</v>
      </c>
      <c r="CS35" s="221">
        <f t="shared" ref="CS35" si="112">SUM(CS36:CS38)</f>
        <v>0</v>
      </c>
      <c r="CT35" s="221">
        <f t="shared" ref="CT35" si="113">SUM(CT36:CT38)</f>
        <v>0</v>
      </c>
      <c r="CU35" s="221">
        <f t="shared" ref="CU35" si="114">SUM(CU36:CU38)</f>
        <v>0</v>
      </c>
      <c r="CV35" s="221">
        <f t="shared" ref="CV35" si="115">SUM(CV36:CV38)</f>
        <v>0</v>
      </c>
      <c r="CW35" s="221">
        <f t="shared" ref="CW35" si="116">SUM(CW36:CW38)</f>
        <v>0</v>
      </c>
      <c r="CX35" s="221">
        <f t="shared" ref="CX35" si="117">SUM(CX36:CX38)</f>
        <v>0</v>
      </c>
      <c r="CY35" s="221">
        <f t="shared" ref="CY35" si="118">SUM(CY36:CY38)</f>
        <v>0</v>
      </c>
      <c r="CZ35" s="221">
        <f t="shared" ref="CZ35" si="119">SUM(CZ36:CZ38)</f>
        <v>0</v>
      </c>
      <c r="DA35" s="221">
        <f t="shared" ref="DA35" si="120">SUM(DA36:DA38)</f>
        <v>0</v>
      </c>
      <c r="DB35" s="221">
        <f t="shared" ref="DB35" si="121">SUM(DB36:DB38)</f>
        <v>0</v>
      </c>
      <c r="DC35" s="221">
        <f t="shared" ref="DC35" si="122">SUM(DC36:DC38)</f>
        <v>0</v>
      </c>
      <c r="DD35" s="221">
        <f t="shared" ref="DD35" si="123">SUM(DD36:DD38)</f>
        <v>0</v>
      </c>
      <c r="DE35" s="221">
        <f t="shared" ref="DE35" si="124">SUM(DE36:DE38)</f>
        <v>0</v>
      </c>
      <c r="DF35" s="221">
        <f t="shared" ref="DF35" si="125">SUM(DF36:DF38)</f>
        <v>0</v>
      </c>
      <c r="DG35" s="221">
        <f t="shared" ref="DG35" si="126">SUM(DG36:DG38)</f>
        <v>0</v>
      </c>
      <c r="DH35" s="221">
        <f t="shared" ref="DH35" si="127">SUM(DH36:DH38)</f>
        <v>0</v>
      </c>
      <c r="DI35" s="221">
        <f t="shared" ref="DI35" si="128">SUM(DI36:DI38)</f>
        <v>0</v>
      </c>
      <c r="DJ35" s="221">
        <f t="shared" ref="DJ35" si="129">SUM(DJ36:DJ38)</f>
        <v>0</v>
      </c>
      <c r="DK35" s="221">
        <f t="shared" ref="DK35" si="130">SUM(DK36:DK38)</f>
        <v>0</v>
      </c>
      <c r="DL35" s="221">
        <f t="shared" ref="DL35" si="131">SUM(DL36:DL38)</f>
        <v>0</v>
      </c>
      <c r="DM35" s="221">
        <f t="shared" ref="DM35" si="132">SUM(DM36:DM38)</f>
        <v>0</v>
      </c>
      <c r="DN35" s="221">
        <f t="shared" ref="DN35" si="133">SUM(DN36:DN38)</f>
        <v>0</v>
      </c>
      <c r="DO35" s="221">
        <f t="shared" ref="DO35" si="134">SUM(DO36:DO38)</f>
        <v>0</v>
      </c>
      <c r="DP35" s="221">
        <f t="shared" ref="DP35" si="135">SUM(DP36:DP38)</f>
        <v>0</v>
      </c>
      <c r="DQ35" s="221">
        <f t="shared" ref="DQ35" si="136">SUM(DQ36:DQ38)</f>
        <v>0</v>
      </c>
      <c r="DR35" s="221">
        <f t="shared" ref="DR35" si="137">SUM(DR36:DR38)</f>
        <v>0</v>
      </c>
      <c r="DS35" s="221">
        <f t="shared" ref="DS35" si="138">SUM(DS36:DS38)</f>
        <v>0</v>
      </c>
      <c r="DT35" s="221">
        <f t="shared" ref="DT35" si="139">SUM(DT36:DT38)</f>
        <v>0</v>
      </c>
      <c r="DU35" s="221">
        <f t="shared" ref="DU35" si="140">SUM(DU36:DU38)</f>
        <v>0</v>
      </c>
      <c r="DV35" s="221">
        <f t="shared" ref="DV35" si="141">SUM(DV36:DV38)</f>
        <v>0</v>
      </c>
      <c r="DW35" s="221">
        <f t="shared" ref="DW35" si="142">SUM(DW36:DW38)</f>
        <v>0</v>
      </c>
      <c r="DX35" s="221">
        <f t="shared" ref="DX35" si="143">SUM(DX36:DX38)</f>
        <v>0</v>
      </c>
      <c r="DY35" s="221">
        <f t="shared" ref="DY35" si="144">SUM(DY36:DY38)</f>
        <v>0</v>
      </c>
      <c r="DZ35" s="221">
        <f t="shared" ref="DZ35" si="145">SUM(DZ36:DZ38)</f>
        <v>0</v>
      </c>
      <c r="EA35" s="221">
        <f t="shared" ref="EA35" si="146">SUM(EA36:EA38)</f>
        <v>0</v>
      </c>
      <c r="EB35" s="221">
        <f t="shared" ref="EB35" si="147">SUM(EB36:EB38)</f>
        <v>0</v>
      </c>
      <c r="EC35" s="221">
        <f t="shared" ref="EC35" si="148">SUM(EC36:EC38)</f>
        <v>0</v>
      </c>
      <c r="ED35" s="221">
        <f t="shared" ref="ED35" si="149">SUM(ED36:ED38)</f>
        <v>0</v>
      </c>
      <c r="EE35" s="221">
        <f t="shared" ref="EE35" si="150">SUM(EE36:EE38)</f>
        <v>0</v>
      </c>
      <c r="EF35" s="221">
        <f t="shared" ref="EF35" si="151">SUM(EF36:EF38)</f>
        <v>0</v>
      </c>
      <c r="EG35" s="221">
        <f t="shared" ref="EG35" si="152">SUM(EG36:EG38)</f>
        <v>0</v>
      </c>
      <c r="EH35" s="221">
        <f t="shared" ref="EH35" si="153">SUM(EH36:EH38)</f>
        <v>0</v>
      </c>
      <c r="EI35" s="221">
        <f t="shared" ref="EI35" si="154">SUM(EI36:EI38)</f>
        <v>0</v>
      </c>
      <c r="EJ35" s="221">
        <f t="shared" ref="EJ35" si="155">SUM(EJ36:EJ38)</f>
        <v>0</v>
      </c>
      <c r="EK35" s="221">
        <f t="shared" ref="EK35" si="156">SUM(EK36:EK38)</f>
        <v>0</v>
      </c>
      <c r="EL35" s="221">
        <f t="shared" ref="EL35" si="157">SUM(EL36:EL38)</f>
        <v>0</v>
      </c>
      <c r="EM35" s="221">
        <f t="shared" ref="EM35" si="158">SUM(EM36:EM38)</f>
        <v>0</v>
      </c>
      <c r="EN35" s="221">
        <f t="shared" ref="EN35" si="159">SUM(EN36:EN38)</f>
        <v>0</v>
      </c>
      <c r="EO35" s="221">
        <f t="shared" ref="EO35" si="160">SUM(EO36:EO38)</f>
        <v>0</v>
      </c>
      <c r="EP35" s="221">
        <f t="shared" ref="EP35" si="161">SUM(EP36:EP38)</f>
        <v>0</v>
      </c>
      <c r="EQ35" s="221">
        <f t="shared" ref="EQ35" si="162">SUM(EQ36:EQ38)</f>
        <v>0</v>
      </c>
      <c r="ER35" s="221">
        <f t="shared" ref="ER35" si="163">SUM(ER36:ER38)</f>
        <v>0</v>
      </c>
      <c r="ES35" s="221">
        <f t="shared" ref="ES35" si="164">SUM(ES36:ES38)</f>
        <v>0</v>
      </c>
      <c r="ET35" s="221">
        <f t="shared" ref="ET35" si="165">SUM(ET36:ET38)</f>
        <v>0</v>
      </c>
      <c r="EU35" s="221">
        <f t="shared" ref="EU35" si="166">SUM(EU36:EU38)</f>
        <v>0</v>
      </c>
      <c r="EV35" s="221">
        <f t="shared" ref="EV35" si="167">SUM(EV36:EV38)</f>
        <v>0</v>
      </c>
      <c r="EW35" s="221">
        <f t="shared" ref="EW35" si="168">SUM(EW36:EW38)</f>
        <v>0</v>
      </c>
      <c r="EX35" s="221">
        <f t="shared" ref="EX35" si="169">SUM(EX36:EX38)</f>
        <v>0</v>
      </c>
      <c r="EY35" s="221">
        <f t="shared" ref="EY35" si="170">SUM(EY36:EY38)</f>
        <v>0</v>
      </c>
      <c r="EZ35" s="221">
        <f t="shared" ref="EZ35" si="171">SUM(EZ36:EZ38)</f>
        <v>0</v>
      </c>
      <c r="FA35" s="221">
        <f t="shared" ref="FA35" si="172">SUM(FA36:FA38)</f>
        <v>0</v>
      </c>
      <c r="FB35" s="221">
        <f t="shared" ref="FB35" si="173">SUM(FB36:FB38)</f>
        <v>0</v>
      </c>
      <c r="FC35" s="221">
        <f t="shared" ref="FC35" si="174">SUM(FC36:FC38)</f>
        <v>0</v>
      </c>
      <c r="FD35" s="221">
        <f t="shared" ref="FD35" si="175">SUM(FD36:FD38)</f>
        <v>0</v>
      </c>
      <c r="FE35" s="221">
        <f t="shared" ref="FE35" si="176">SUM(FE36:FE38)</f>
        <v>0</v>
      </c>
      <c r="FF35" s="221">
        <f t="shared" ref="FF35" si="177">SUM(FF36:FF38)</f>
        <v>0</v>
      </c>
      <c r="FG35" s="221">
        <f t="shared" ref="FG35" si="178">SUM(FG36:FG38)</f>
        <v>0</v>
      </c>
      <c r="FH35" s="221">
        <f t="shared" ref="FH35" si="179">SUM(FH36:FH38)</f>
        <v>0</v>
      </c>
      <c r="FI35" s="221">
        <f t="shared" ref="FI35" si="180">SUM(FI36:FI38)</f>
        <v>0</v>
      </c>
      <c r="FJ35" s="221">
        <f t="shared" ref="FJ35" si="181">SUM(FJ36:FJ38)</f>
        <v>0</v>
      </c>
      <c r="FK35" s="221">
        <f t="shared" ref="FK35" si="182">SUM(FK36:FK38)</f>
        <v>0</v>
      </c>
      <c r="FL35" s="221">
        <f t="shared" ref="FL35" si="183">SUM(FL36:FL38)</f>
        <v>0</v>
      </c>
      <c r="FM35" s="221">
        <f t="shared" ref="FM35" si="184">SUM(FM36:FM38)</f>
        <v>0</v>
      </c>
      <c r="FN35" s="221">
        <f t="shared" ref="FN35" si="185">SUM(FN36:FN38)</f>
        <v>0</v>
      </c>
      <c r="FO35" s="221">
        <f t="shared" ref="FO35" si="186">SUM(FO36:FO38)</f>
        <v>0</v>
      </c>
    </row>
    <row r="36" spans="2:171" ht="12" customHeight="1" x14ac:dyDescent="0.3">
      <c r="B36" s="201" t="s">
        <v>108</v>
      </c>
      <c r="D36" s="210">
        <f>SUM(G36:FO36)</f>
        <v>120.85389287974461</v>
      </c>
      <c r="G36" s="210">
        <f>(Schedule!F93*'Assumptions&amp;Data'!F66)/10^$D$5</f>
        <v>0</v>
      </c>
      <c r="H36" s="210">
        <f>(Schedule!G93*'Assumptions&amp;Data'!G66)/10^$D$5</f>
        <v>0</v>
      </c>
      <c r="I36" s="210">
        <f>(Schedule!H93*'Assumptions&amp;Data'!H66)/10^$D$5</f>
        <v>0</v>
      </c>
      <c r="J36" s="210">
        <f>(Schedule!I93*'Assumptions&amp;Data'!I66)/10^$D$5</f>
        <v>0</v>
      </c>
      <c r="K36" s="210">
        <f>(Schedule!J93*'Assumptions&amp;Data'!J66)/10^$D$5</f>
        <v>0</v>
      </c>
      <c r="L36" s="210">
        <f>(Schedule!K93*'Assumptions&amp;Data'!K66)/10^$D$5</f>
        <v>0</v>
      </c>
      <c r="M36" s="210">
        <f>(Schedule!L93*'Assumptions&amp;Data'!L66)/10^$D$5</f>
        <v>0</v>
      </c>
      <c r="N36" s="210">
        <f>(Schedule!M93*'Assumptions&amp;Data'!M66)/10^$D$5</f>
        <v>0</v>
      </c>
      <c r="O36" s="210">
        <f>(Schedule!N93*'Assumptions&amp;Data'!N66)/10^$D$5</f>
        <v>9.0640419659808433</v>
      </c>
      <c r="P36" s="210">
        <f>(Schedule!O93*'Assumptions&amp;Data'!O66)/10^$D$5</f>
        <v>9.0640419659808433</v>
      </c>
      <c r="Q36" s="210">
        <f>(Schedule!P93*'Assumptions&amp;Data'!P66)/10^$D$5</f>
        <v>9.0640419659808433</v>
      </c>
      <c r="R36" s="210">
        <f>(Schedule!Q93*'Assumptions&amp;Data'!Q66)/10^$D$5</f>
        <v>6.0426946439872298</v>
      </c>
      <c r="S36" s="210">
        <f>(Schedule!R93*'Assumptions&amp;Data'!R66)/10^$D$5</f>
        <v>6.0426946439872298</v>
      </c>
      <c r="T36" s="210">
        <f>(Schedule!S93*'Assumptions&amp;Data'!S66)/10^$D$5</f>
        <v>6.0426946439872298</v>
      </c>
      <c r="U36" s="210">
        <f>(Schedule!T93*'Assumptions&amp;Data'!T66)/10^$D$5</f>
        <v>6.0426946439872298</v>
      </c>
      <c r="V36" s="210">
        <f>(Schedule!U93*'Assumptions&amp;Data'!U66)/10^$D$5</f>
        <v>3.6256167863923379</v>
      </c>
      <c r="W36" s="210">
        <f>(Schedule!V93*'Assumptions&amp;Data'!V66)/10^$D$5</f>
        <v>3.6256167863923379</v>
      </c>
      <c r="X36" s="210">
        <f>(Schedule!W93*'Assumptions&amp;Data'!W66)/10^$D$5</f>
        <v>3.6256167863923379</v>
      </c>
      <c r="Y36" s="210">
        <f>(Schedule!X93*'Assumptions&amp;Data'!X66)/10^$D$5</f>
        <v>3.6256167863923379</v>
      </c>
      <c r="Z36" s="210">
        <f>(Schedule!Y93*'Assumptions&amp;Data'!Y66)/10^$D$5</f>
        <v>3.6256167863923379</v>
      </c>
      <c r="AA36" s="210">
        <f>(Schedule!Z93*'Assumptions&amp;Data'!Z66)/10^$D$5</f>
        <v>3.6256167863923379</v>
      </c>
      <c r="AB36" s="210">
        <f>(Schedule!AA93*'Assumptions&amp;Data'!AA66)/10^$D$5</f>
        <v>3.6256167863923379</v>
      </c>
      <c r="AC36" s="210">
        <f>(Schedule!AB93*'Assumptions&amp;Data'!AB66)/10^$D$5</f>
        <v>3.6256167863923379</v>
      </c>
      <c r="AD36" s="210">
        <f>(Schedule!AC93*'Assumptions&amp;Data'!AC66)/10^$D$5</f>
        <v>3.6256167863923379</v>
      </c>
      <c r="AE36" s="210">
        <f>(Schedule!AD93*'Assumptions&amp;Data'!AD66)/10^$D$5</f>
        <v>3.6256167863923379</v>
      </c>
      <c r="AF36" s="210">
        <f>(Schedule!AE93*'Assumptions&amp;Data'!AE66)/10^$D$5</f>
        <v>3.6256167863923379</v>
      </c>
      <c r="AG36" s="210">
        <f>(Schedule!AF93*'Assumptions&amp;Data'!AF66)/10^$D$5</f>
        <v>3.6256167863923379</v>
      </c>
      <c r="AH36" s="210">
        <f>(Schedule!AG93*'Assumptions&amp;Data'!AG66)/10^$D$5</f>
        <v>3.6256167863923379</v>
      </c>
      <c r="AI36" s="210">
        <f>(Schedule!AH93*'Assumptions&amp;Data'!AH66)/10^$D$5</f>
        <v>3.6256167863923379</v>
      </c>
      <c r="AJ36" s="210">
        <f>(Schedule!AI93*'Assumptions&amp;Data'!AI66)/10^$D$5</f>
        <v>3.6256167863923379</v>
      </c>
      <c r="AK36" s="210">
        <f>(Schedule!AJ93*'Assumptions&amp;Data'!AJ66)/10^$D$5</f>
        <v>8.4597725015821226</v>
      </c>
      <c r="AL36" s="210">
        <f>(Schedule!AK93*'Assumptions&amp;Data'!AK66)/10^$D$5</f>
        <v>3.6256167863923379</v>
      </c>
      <c r="AM36" s="210">
        <f>(Schedule!AL93*'Assumptions&amp;Data'!AL66)/10^$D$5</f>
        <v>3.0213473219935776</v>
      </c>
      <c r="AN36" s="210">
        <f>(Schedule!AM93*'Assumptions&amp;Data'!AM66)/10^$D$5</f>
        <v>0</v>
      </c>
      <c r="AO36" s="210">
        <f>(Schedule!AN93*'Assumptions&amp;Data'!AN66)/10^$D$5</f>
        <v>0</v>
      </c>
      <c r="AP36" s="210">
        <f>(Schedule!AO93*'Assumptions&amp;Data'!AO66)/10^$D$5</f>
        <v>0</v>
      </c>
      <c r="AQ36" s="210">
        <f>(Schedule!AP93*'Assumptions&amp;Data'!AP66)/10^$D$5</f>
        <v>0</v>
      </c>
      <c r="AR36" s="210">
        <f>(Schedule!AQ93*'Assumptions&amp;Data'!AQ66)/10^$D$5</f>
        <v>0</v>
      </c>
      <c r="AS36" s="210">
        <f>(Schedule!AR93*'Assumptions&amp;Data'!AR66)/10^$D$5</f>
        <v>0</v>
      </c>
      <c r="AT36" s="210">
        <f>(Schedule!AS93*'Assumptions&amp;Data'!AS66)/10^$D$5</f>
        <v>0</v>
      </c>
      <c r="AU36" s="210">
        <f>(Schedule!AT93*'Assumptions&amp;Data'!AT66)/10^$D$5</f>
        <v>0</v>
      </c>
      <c r="AV36" s="210">
        <f>(Schedule!AU93*'Assumptions&amp;Data'!AU66)/10^$D$5</f>
        <v>0</v>
      </c>
      <c r="AW36" s="210">
        <f>(Schedule!AV93*'Assumptions&amp;Data'!AV66)/10^$D$5</f>
        <v>0</v>
      </c>
      <c r="AX36" s="210">
        <f>(Schedule!AW93*'Assumptions&amp;Data'!AW66)/10^$D$5</f>
        <v>0</v>
      </c>
      <c r="AY36" s="210">
        <f>(Schedule!AX93*'Assumptions&amp;Data'!AX66)/10^$D$5</f>
        <v>0</v>
      </c>
      <c r="AZ36" s="210">
        <f>(Schedule!AY93*'Assumptions&amp;Data'!AY66)/10^$D$5</f>
        <v>0</v>
      </c>
      <c r="BA36" s="210">
        <f>(Schedule!AZ93*'Assumptions&amp;Data'!AZ66)/10^$D$5</f>
        <v>0</v>
      </c>
      <c r="BB36" s="210">
        <f>(Schedule!BA93*'Assumptions&amp;Data'!BA66)/10^$D$5</f>
        <v>0</v>
      </c>
      <c r="BC36" s="210">
        <f>(Schedule!BB93*'Assumptions&amp;Data'!BB66)/10^$D$5</f>
        <v>0</v>
      </c>
      <c r="BD36" s="210">
        <f>(Schedule!BC93*'Assumptions&amp;Data'!BC66)/10^$D$5</f>
        <v>0</v>
      </c>
      <c r="BE36" s="210">
        <f>(Schedule!BD93*'Assumptions&amp;Data'!BD66)/10^$D$5</f>
        <v>0</v>
      </c>
      <c r="BF36" s="210">
        <f>(Schedule!BE93*'Assumptions&amp;Data'!BE66)/10^$D$5</f>
        <v>0</v>
      </c>
      <c r="BG36" s="210">
        <f>(Schedule!BF93*'Assumptions&amp;Data'!BF66)/10^$D$5</f>
        <v>0</v>
      </c>
      <c r="BH36" s="210">
        <f>(Schedule!BG93*'Assumptions&amp;Data'!BG66)/10^$D$5</f>
        <v>0</v>
      </c>
      <c r="BI36" s="210">
        <f>(Schedule!BH93*'Assumptions&amp;Data'!BH66)/10^$D$5</f>
        <v>0</v>
      </c>
      <c r="BJ36" s="210">
        <f>(Schedule!BI93*'Assumptions&amp;Data'!BI66)/10^$D$5</f>
        <v>0</v>
      </c>
      <c r="BK36" s="210">
        <f>(Schedule!BJ93*'Assumptions&amp;Data'!BJ66)/10^$D$5</f>
        <v>0</v>
      </c>
      <c r="BL36" s="210">
        <f>(Schedule!BK93*'Assumptions&amp;Data'!BK66)/10^$D$5</f>
        <v>0</v>
      </c>
      <c r="BM36" s="210">
        <f>(Schedule!BL93*'Assumptions&amp;Data'!BL66)/10^$D$5</f>
        <v>0</v>
      </c>
      <c r="BN36" s="210">
        <f>(Schedule!BM93*'Assumptions&amp;Data'!BM66)/10^$D$5</f>
        <v>0</v>
      </c>
      <c r="BO36" s="210">
        <f>(Schedule!BN93*'Assumptions&amp;Data'!BN66)/10^$D$5</f>
        <v>0</v>
      </c>
      <c r="BP36" s="210">
        <f>(Schedule!BO93*'Assumptions&amp;Data'!BO66)/10^$D$5</f>
        <v>0</v>
      </c>
      <c r="BQ36" s="210">
        <f>(Schedule!BP93*'Assumptions&amp;Data'!BP66)/10^$D$5</f>
        <v>0</v>
      </c>
      <c r="BR36" s="210">
        <f>(Schedule!BQ93*'Assumptions&amp;Data'!BQ66)/10^$D$5</f>
        <v>0</v>
      </c>
      <c r="BS36" s="210">
        <f>(Schedule!BR93*'Assumptions&amp;Data'!BR66)/10^$D$5</f>
        <v>0</v>
      </c>
      <c r="BT36" s="210">
        <f>(Schedule!BS93*'Assumptions&amp;Data'!BS66)/10^$D$5</f>
        <v>0</v>
      </c>
      <c r="BU36" s="210">
        <f>(Schedule!BT93*'Assumptions&amp;Data'!BT66)/10^$D$5</f>
        <v>0</v>
      </c>
      <c r="BV36" s="210">
        <f>(Schedule!BU93*'Assumptions&amp;Data'!BU66)/10^$D$5</f>
        <v>0</v>
      </c>
      <c r="BW36" s="210">
        <f>(Schedule!BV93*'Assumptions&amp;Data'!BV66)/10^$D$5</f>
        <v>0</v>
      </c>
      <c r="BX36" s="210">
        <f>(Schedule!BW93*'Assumptions&amp;Data'!BW66)/10^$D$5</f>
        <v>0</v>
      </c>
      <c r="BY36" s="210">
        <f>(Schedule!BX93*'Assumptions&amp;Data'!BX66)/10^$D$5</f>
        <v>0</v>
      </c>
      <c r="BZ36" s="210">
        <f>(Schedule!BY93*'Assumptions&amp;Data'!BY66)/10^$D$5</f>
        <v>0</v>
      </c>
      <c r="CA36" s="210">
        <f>(Schedule!BZ93*'Assumptions&amp;Data'!BZ66)/10^$D$5</f>
        <v>0</v>
      </c>
      <c r="CB36" s="210">
        <f>(Schedule!CA93*'Assumptions&amp;Data'!CA66)/10^$D$5</f>
        <v>0</v>
      </c>
      <c r="CC36" s="210">
        <f>(Schedule!CB93*'Assumptions&amp;Data'!CB66)/10^$D$5</f>
        <v>0</v>
      </c>
      <c r="CD36" s="210">
        <f>(Schedule!CC93*'Assumptions&amp;Data'!CC66)/10^$D$5</f>
        <v>0</v>
      </c>
      <c r="CE36" s="210">
        <f>(Schedule!CD93*'Assumptions&amp;Data'!CD66)/10^$D$5</f>
        <v>0</v>
      </c>
      <c r="CF36" s="210">
        <f>(Schedule!CE93*'Assumptions&amp;Data'!CE66)/10^$D$5</f>
        <v>0</v>
      </c>
      <c r="CG36" s="210">
        <f>(Schedule!CF93*'Assumptions&amp;Data'!CF66)/10^$D$5</f>
        <v>0</v>
      </c>
      <c r="CH36" s="210">
        <f>(Schedule!CG93*'Assumptions&amp;Data'!CG66)/10^$D$5</f>
        <v>0</v>
      </c>
      <c r="CI36" s="210">
        <f>(Schedule!CH93*'Assumptions&amp;Data'!CH66)/10^$D$5</f>
        <v>0</v>
      </c>
      <c r="CJ36" s="210">
        <f>(Schedule!CI93*'Assumptions&amp;Data'!CI66)/10^$D$5</f>
        <v>0</v>
      </c>
      <c r="CK36" s="210">
        <f>(Schedule!CJ93*'Assumptions&amp;Data'!CJ66)/10^$D$5</f>
        <v>0</v>
      </c>
      <c r="CL36" s="210">
        <f>(Schedule!CK93*'Assumptions&amp;Data'!CK66)/10^$D$5</f>
        <v>0</v>
      </c>
      <c r="CM36" s="210">
        <f>(Schedule!CL93*'Assumptions&amp;Data'!CL66)/10^$D$5</f>
        <v>0</v>
      </c>
      <c r="CN36" s="210">
        <f>(Schedule!CM93*'Assumptions&amp;Data'!CM66)/10^$D$5</f>
        <v>0</v>
      </c>
      <c r="CO36" s="210">
        <f>(Schedule!CN93*'Assumptions&amp;Data'!CN66)/10^$D$5</f>
        <v>0</v>
      </c>
      <c r="CP36" s="210">
        <f>(Schedule!CO93*'Assumptions&amp;Data'!CO66)/10^$D$5</f>
        <v>0</v>
      </c>
      <c r="CQ36" s="210">
        <f>(Schedule!CP93*'Assumptions&amp;Data'!CP66)/10^$D$5</f>
        <v>0</v>
      </c>
      <c r="CR36" s="210">
        <f>(Schedule!CQ93*'Assumptions&amp;Data'!CQ66)/10^$D$5</f>
        <v>0</v>
      </c>
      <c r="CS36" s="210">
        <f>(Schedule!CR93*'Assumptions&amp;Data'!CR66)/10^$D$5</f>
        <v>0</v>
      </c>
      <c r="CT36" s="210">
        <f>(Schedule!CS93*'Assumptions&amp;Data'!CS66)/10^$D$5</f>
        <v>0</v>
      </c>
      <c r="CU36" s="210">
        <f>(Schedule!CT93*'Assumptions&amp;Data'!CT66)/10^$D$5</f>
        <v>0</v>
      </c>
      <c r="CV36" s="210">
        <f>(Schedule!CU93*'Assumptions&amp;Data'!CU66)/10^$D$5</f>
        <v>0</v>
      </c>
      <c r="CW36" s="210">
        <f>(Schedule!CV93*'Assumptions&amp;Data'!CV66)/10^$D$5</f>
        <v>0</v>
      </c>
      <c r="CX36" s="210">
        <f>(Schedule!CW93*'Assumptions&amp;Data'!CW66)/10^$D$5</f>
        <v>0</v>
      </c>
      <c r="CY36" s="210">
        <f>(Schedule!CX93*'Assumptions&amp;Data'!CX66)/10^$D$5</f>
        <v>0</v>
      </c>
      <c r="CZ36" s="210">
        <f>(Schedule!CY93*'Assumptions&amp;Data'!CY66)/10^$D$5</f>
        <v>0</v>
      </c>
      <c r="DA36" s="210">
        <f>(Schedule!CZ93*'Assumptions&amp;Data'!CZ66)/10^$D$5</f>
        <v>0</v>
      </c>
      <c r="DB36" s="210">
        <f>(Schedule!DA93*'Assumptions&amp;Data'!DA66)/10^$D$5</f>
        <v>0</v>
      </c>
      <c r="DC36" s="210">
        <f>(Schedule!DB93*'Assumptions&amp;Data'!DB66)/10^$D$5</f>
        <v>0</v>
      </c>
      <c r="DD36" s="210">
        <f>(Schedule!DC93*'Assumptions&amp;Data'!DC66)/10^$D$5</f>
        <v>0</v>
      </c>
      <c r="DE36" s="210">
        <f>(Schedule!DD93*'Assumptions&amp;Data'!DD66)/10^$D$5</f>
        <v>0</v>
      </c>
      <c r="DF36" s="210">
        <f>(Schedule!DE93*'Assumptions&amp;Data'!DE66)/10^$D$5</f>
        <v>0</v>
      </c>
      <c r="DG36" s="210">
        <f>(Schedule!DF93*'Assumptions&amp;Data'!DF66)/10^$D$5</f>
        <v>0</v>
      </c>
      <c r="DH36" s="210">
        <f>(Schedule!DG93*'Assumptions&amp;Data'!DG66)/10^$D$5</f>
        <v>0</v>
      </c>
      <c r="DI36" s="210">
        <f>(Schedule!DH93*'Assumptions&amp;Data'!DH66)/10^$D$5</f>
        <v>0</v>
      </c>
      <c r="DJ36" s="210">
        <f>(Schedule!DI93*'Assumptions&amp;Data'!DI66)/10^$D$5</f>
        <v>0</v>
      </c>
      <c r="DK36" s="210">
        <f>(Schedule!DJ93*'Assumptions&amp;Data'!DJ66)/10^$D$5</f>
        <v>0</v>
      </c>
      <c r="DL36" s="210">
        <f>(Schedule!DK93*'Assumptions&amp;Data'!DK66)/10^$D$5</f>
        <v>0</v>
      </c>
      <c r="DM36" s="210">
        <f>(Schedule!DL93*'Assumptions&amp;Data'!DL66)/10^$D$5</f>
        <v>0</v>
      </c>
      <c r="DN36" s="210">
        <f>(Schedule!DM93*'Assumptions&amp;Data'!DM66)/10^$D$5</f>
        <v>0</v>
      </c>
      <c r="DO36" s="210">
        <f>(Schedule!DN93*'Assumptions&amp;Data'!DN66)/10^$D$5</f>
        <v>0</v>
      </c>
      <c r="DP36" s="210">
        <f>(Schedule!DO93*'Assumptions&amp;Data'!DO66)/10^$D$5</f>
        <v>0</v>
      </c>
      <c r="DQ36" s="210">
        <f>(Schedule!DP93*'Assumptions&amp;Data'!DP66)/10^$D$5</f>
        <v>0</v>
      </c>
      <c r="DR36" s="210">
        <f>(Schedule!DQ93*'Assumptions&amp;Data'!DQ66)/10^$D$5</f>
        <v>0</v>
      </c>
      <c r="DS36" s="210">
        <f>(Schedule!DR93*'Assumptions&amp;Data'!DR66)/10^$D$5</f>
        <v>0</v>
      </c>
      <c r="DT36" s="210">
        <f>(Schedule!DS93*'Assumptions&amp;Data'!DS66)/10^$D$5</f>
        <v>0</v>
      </c>
      <c r="DU36" s="210">
        <f>(Schedule!DT93*'Assumptions&amp;Data'!DT66)/10^$D$5</f>
        <v>0</v>
      </c>
      <c r="DV36" s="210">
        <f>(Schedule!DU93*'Assumptions&amp;Data'!DU66)/10^$D$5</f>
        <v>0</v>
      </c>
      <c r="DW36" s="210">
        <f>(Schedule!DV93*'Assumptions&amp;Data'!DV66)/10^$D$5</f>
        <v>0</v>
      </c>
      <c r="DX36" s="210">
        <f>(Schedule!DW93*'Assumptions&amp;Data'!DW66)/10^$D$5</f>
        <v>0</v>
      </c>
      <c r="DY36" s="210">
        <f>(Schedule!DX93*'Assumptions&amp;Data'!DX66)/10^$D$5</f>
        <v>0</v>
      </c>
      <c r="DZ36" s="210">
        <f>(Schedule!DY93*'Assumptions&amp;Data'!DY66)/10^$D$5</f>
        <v>0</v>
      </c>
      <c r="EA36" s="210">
        <f>(Schedule!DZ93*'Assumptions&amp;Data'!DZ66)/10^$D$5</f>
        <v>0</v>
      </c>
      <c r="EB36" s="210">
        <f>(Schedule!EA93*'Assumptions&amp;Data'!EA66)/10^$D$5</f>
        <v>0</v>
      </c>
      <c r="EC36" s="210">
        <f>(Schedule!EB93*'Assumptions&amp;Data'!EB66)/10^$D$5</f>
        <v>0</v>
      </c>
      <c r="ED36" s="210">
        <f>(Schedule!EC93*'Assumptions&amp;Data'!EC66)/10^$D$5</f>
        <v>0</v>
      </c>
      <c r="EE36" s="210">
        <f>(Schedule!ED93*'Assumptions&amp;Data'!ED66)/10^$D$5</f>
        <v>0</v>
      </c>
      <c r="EF36" s="210">
        <f>(Schedule!EE93*'Assumptions&amp;Data'!EE66)/10^$D$5</f>
        <v>0</v>
      </c>
      <c r="EG36" s="210">
        <f>(Schedule!EF93*'Assumptions&amp;Data'!EF66)/10^$D$5</f>
        <v>0</v>
      </c>
      <c r="EH36" s="210">
        <f>(Schedule!EG93*'Assumptions&amp;Data'!EG66)/10^$D$5</f>
        <v>0</v>
      </c>
      <c r="EI36" s="210">
        <f>(Schedule!EH93*'Assumptions&amp;Data'!EH66)/10^$D$5</f>
        <v>0</v>
      </c>
      <c r="EJ36" s="210">
        <f>(Schedule!EI93*'Assumptions&amp;Data'!EI66)/10^$D$5</f>
        <v>0</v>
      </c>
      <c r="EK36" s="210">
        <f>(Schedule!EJ93*'Assumptions&amp;Data'!EJ66)/10^$D$5</f>
        <v>0</v>
      </c>
      <c r="EL36" s="210">
        <f>(Schedule!EK93*'Assumptions&amp;Data'!EK66)/10^$D$5</f>
        <v>0</v>
      </c>
      <c r="EM36" s="210">
        <f>(Schedule!EL93*'Assumptions&amp;Data'!EL66)/10^$D$5</f>
        <v>0</v>
      </c>
      <c r="EN36" s="210">
        <f>(Schedule!EM93*'Assumptions&amp;Data'!EM66)/10^$D$5</f>
        <v>0</v>
      </c>
      <c r="EO36" s="210">
        <f>(Schedule!EN93*'Assumptions&amp;Data'!EN66)/10^$D$5</f>
        <v>0</v>
      </c>
      <c r="EP36" s="210">
        <f>(Schedule!EO93*'Assumptions&amp;Data'!EO66)/10^$D$5</f>
        <v>0</v>
      </c>
      <c r="EQ36" s="210">
        <f>(Schedule!EP93*'Assumptions&amp;Data'!EP66)/10^$D$5</f>
        <v>0</v>
      </c>
      <c r="ER36" s="210">
        <f>(Schedule!EQ93*'Assumptions&amp;Data'!EQ66)/10^$D$5</f>
        <v>0</v>
      </c>
      <c r="ES36" s="210">
        <f>(Schedule!ER93*'Assumptions&amp;Data'!ER66)/10^$D$5</f>
        <v>0</v>
      </c>
      <c r="ET36" s="210">
        <f>(Schedule!ES93*'Assumptions&amp;Data'!ES66)/10^$D$5</f>
        <v>0</v>
      </c>
      <c r="EU36" s="210">
        <f>(Schedule!ET93*'Assumptions&amp;Data'!ET66)/10^$D$5</f>
        <v>0</v>
      </c>
      <c r="EV36" s="210">
        <f>(Schedule!EU93*'Assumptions&amp;Data'!EU66)/10^$D$5</f>
        <v>0</v>
      </c>
      <c r="EW36" s="210">
        <f>(Schedule!EV93*'Assumptions&amp;Data'!EV66)/10^$D$5</f>
        <v>0</v>
      </c>
      <c r="EX36" s="210">
        <f>(Schedule!EW93*'Assumptions&amp;Data'!EW66)/10^$D$5</f>
        <v>0</v>
      </c>
      <c r="EY36" s="210">
        <f>(Schedule!EX93*'Assumptions&amp;Data'!EX66)/10^$D$5</f>
        <v>0</v>
      </c>
      <c r="EZ36" s="210">
        <f>(Schedule!EY93*'Assumptions&amp;Data'!EY66)/10^$D$5</f>
        <v>0</v>
      </c>
      <c r="FA36" s="210">
        <f>(Schedule!EZ93*'Assumptions&amp;Data'!EZ66)/10^$D$5</f>
        <v>0</v>
      </c>
      <c r="FB36" s="210">
        <f>(Schedule!FA93*'Assumptions&amp;Data'!FA66)/10^$D$5</f>
        <v>0</v>
      </c>
      <c r="FC36" s="210">
        <f>(Schedule!FB93*'Assumptions&amp;Data'!FB66)/10^$D$5</f>
        <v>0</v>
      </c>
      <c r="FD36" s="210">
        <f>(Schedule!FC93*'Assumptions&amp;Data'!FC66)/10^$D$5</f>
        <v>0</v>
      </c>
      <c r="FE36" s="210">
        <f>(Schedule!FD93*'Assumptions&amp;Data'!FD66)/10^$D$5</f>
        <v>0</v>
      </c>
      <c r="FF36" s="210">
        <f>(Schedule!FE93*'Assumptions&amp;Data'!FE66)/10^$D$5</f>
        <v>0</v>
      </c>
      <c r="FG36" s="210">
        <f>(Schedule!FF93*'Assumptions&amp;Data'!FF66)/10^$D$5</f>
        <v>0</v>
      </c>
      <c r="FH36" s="210">
        <f>(Schedule!FG93*'Assumptions&amp;Data'!FG66)/10^$D$5</f>
        <v>0</v>
      </c>
      <c r="FI36" s="210">
        <f>(Schedule!FH93*'Assumptions&amp;Data'!FH66)/10^$D$5</f>
        <v>0</v>
      </c>
      <c r="FJ36" s="210">
        <f>(Schedule!FI93*'Assumptions&amp;Data'!FI66)/10^$D$5</f>
        <v>0</v>
      </c>
      <c r="FK36" s="210">
        <f>(Schedule!FJ93*'Assumptions&amp;Data'!FJ66)/10^$D$5</f>
        <v>0</v>
      </c>
      <c r="FL36" s="210">
        <f>(Schedule!FK93*'Assumptions&amp;Data'!FK66)/10^$D$5</f>
        <v>0</v>
      </c>
      <c r="FM36" s="210">
        <f>(Schedule!FL93*'Assumptions&amp;Data'!FL66)/10^$D$5</f>
        <v>0</v>
      </c>
      <c r="FN36" s="210">
        <f>(Schedule!FM93*'Assumptions&amp;Data'!FM66)/10^$D$5</f>
        <v>0</v>
      </c>
      <c r="FO36" s="210">
        <f>(Schedule!FN93*'Assumptions&amp;Data'!FN66)/10^$D$5</f>
        <v>0</v>
      </c>
    </row>
    <row r="37" spans="2:171" ht="12" customHeight="1" x14ac:dyDescent="0.3">
      <c r="B37" s="201" t="s">
        <v>244</v>
      </c>
      <c r="D37" s="210">
        <f>SUM(G37:FO37)</f>
        <v>145.02467145569349</v>
      </c>
      <c r="G37" s="210">
        <f>(Schedule!F94*'Assumptions&amp;Data'!F66)/10^$D$5</f>
        <v>0</v>
      </c>
      <c r="H37" s="210">
        <f>(Schedule!G94*'Assumptions&amp;Data'!G66)/10^$D$5</f>
        <v>0</v>
      </c>
      <c r="I37" s="210">
        <f>(Schedule!H94*'Assumptions&amp;Data'!H66)/10^$D$5</f>
        <v>0</v>
      </c>
      <c r="J37" s="210">
        <f>(Schedule!I94*'Assumptions&amp;Data'!I66)/10^$D$5</f>
        <v>0</v>
      </c>
      <c r="K37" s="210">
        <f>(Schedule!J94*'Assumptions&amp;Data'!J66)/10^$D$5</f>
        <v>0</v>
      </c>
      <c r="L37" s="210">
        <f>(Schedule!K94*'Assumptions&amp;Data'!K66)/10^$D$5</f>
        <v>0</v>
      </c>
      <c r="M37" s="210">
        <f>(Schedule!L94*'Assumptions&amp;Data'!L66)/10^$D$5</f>
        <v>0</v>
      </c>
      <c r="N37" s="210">
        <f>(Schedule!M94*'Assumptions&amp;Data'!M66)/10^$D$5</f>
        <v>0</v>
      </c>
      <c r="O37" s="210">
        <f>(Schedule!N94*'Assumptions&amp;Data'!N66)/10^$D$5</f>
        <v>0</v>
      </c>
      <c r="P37" s="210">
        <f>(Schedule!O94*'Assumptions&amp;Data'!O66)/10^$D$5</f>
        <v>0</v>
      </c>
      <c r="Q37" s="210">
        <f>(Schedule!P94*'Assumptions&amp;Data'!P66)/10^$D$5</f>
        <v>0</v>
      </c>
      <c r="R37" s="210">
        <f>(Schedule!Q94*'Assumptions&amp;Data'!Q66)/10^$D$5</f>
        <v>0</v>
      </c>
      <c r="S37" s="210">
        <f>(Schedule!R94*'Assumptions&amp;Data'!R66)/10^$D$5</f>
        <v>0</v>
      </c>
      <c r="T37" s="210">
        <f>(Schedule!S94*'Assumptions&amp;Data'!S66)/10^$D$5</f>
        <v>0</v>
      </c>
      <c r="U37" s="210">
        <f>(Schedule!T94*'Assumptions&amp;Data'!T66)/10^$D$5</f>
        <v>0</v>
      </c>
      <c r="V37" s="210">
        <f>(Schedule!U94*'Assumptions&amp;Data'!U66)/10^$D$5</f>
        <v>0</v>
      </c>
      <c r="W37" s="210">
        <f>(Schedule!V94*'Assumptions&amp;Data'!V66)/10^$D$5</f>
        <v>0</v>
      </c>
      <c r="X37" s="210">
        <f>(Schedule!W94*'Assumptions&amp;Data'!W66)/10^$D$5</f>
        <v>0</v>
      </c>
      <c r="Y37" s="210">
        <f>(Schedule!X94*'Assumptions&amp;Data'!X66)/10^$D$5</f>
        <v>0</v>
      </c>
      <c r="Z37" s="210">
        <f>(Schedule!Y94*'Assumptions&amp;Data'!Y66)/10^$D$5</f>
        <v>0</v>
      </c>
      <c r="AA37" s="210">
        <f>(Schedule!Z94*'Assumptions&amp;Data'!Z66)/10^$D$5</f>
        <v>10.876850359177014</v>
      </c>
      <c r="AB37" s="210">
        <f>(Schedule!AA94*'Assumptions&amp;Data'!AA66)/10^$D$5</f>
        <v>10.876850359177014</v>
      </c>
      <c r="AC37" s="210">
        <f>(Schedule!AB94*'Assumptions&amp;Data'!AB66)/10^$D$5</f>
        <v>10.876850359177014</v>
      </c>
      <c r="AD37" s="210">
        <f>(Schedule!AC94*'Assumptions&amp;Data'!AC66)/10^$D$5</f>
        <v>7.2512335727846775</v>
      </c>
      <c r="AE37" s="210">
        <f>(Schedule!AD94*'Assumptions&amp;Data'!AD66)/10^$D$5</f>
        <v>7.2512335727846775</v>
      </c>
      <c r="AF37" s="210">
        <f>(Schedule!AE94*'Assumptions&amp;Data'!AE66)/10^$D$5</f>
        <v>7.2512335727846775</v>
      </c>
      <c r="AG37" s="210">
        <f>(Schedule!AF94*'Assumptions&amp;Data'!AF66)/10^$D$5</f>
        <v>7.2512335727846775</v>
      </c>
      <c r="AH37" s="210">
        <f>(Schedule!AG94*'Assumptions&amp;Data'!AG66)/10^$D$5</f>
        <v>4.350740143670806</v>
      </c>
      <c r="AI37" s="210">
        <f>(Schedule!AH94*'Assumptions&amp;Data'!AH66)/10^$D$5</f>
        <v>4.350740143670806</v>
      </c>
      <c r="AJ37" s="210">
        <f>(Schedule!AI94*'Assumptions&amp;Data'!AI66)/10^$D$5</f>
        <v>4.350740143670806</v>
      </c>
      <c r="AK37" s="210">
        <f>(Schedule!AJ94*'Assumptions&amp;Data'!AJ66)/10^$D$5</f>
        <v>4.350740143670806</v>
      </c>
      <c r="AL37" s="210">
        <f>(Schedule!AK94*'Assumptions&amp;Data'!AK66)/10^$D$5</f>
        <v>4.350740143670806</v>
      </c>
      <c r="AM37" s="210">
        <f>(Schedule!AL94*'Assumptions&amp;Data'!AL66)/10^$D$5</f>
        <v>4.350740143670806</v>
      </c>
      <c r="AN37" s="210">
        <f>(Schedule!AM94*'Assumptions&amp;Data'!AM66)/10^$D$5</f>
        <v>4.350740143670806</v>
      </c>
      <c r="AO37" s="210">
        <f>(Schedule!AN94*'Assumptions&amp;Data'!AN66)/10^$D$5</f>
        <v>4.350740143670806</v>
      </c>
      <c r="AP37" s="210">
        <f>(Schedule!AO94*'Assumptions&amp;Data'!AO66)/10^$D$5</f>
        <v>4.350740143670806</v>
      </c>
      <c r="AQ37" s="210">
        <f>(Schedule!AP94*'Assumptions&amp;Data'!AP66)/10^$D$5</f>
        <v>4.350740143670806</v>
      </c>
      <c r="AR37" s="210">
        <f>(Schedule!AQ94*'Assumptions&amp;Data'!AQ66)/10^$D$5</f>
        <v>4.350740143670806</v>
      </c>
      <c r="AS37" s="210">
        <f>(Schedule!AR94*'Assumptions&amp;Data'!AR66)/10^$D$5</f>
        <v>4.350740143670806</v>
      </c>
      <c r="AT37" s="210">
        <f>(Schedule!AS94*'Assumptions&amp;Data'!AS66)/10^$D$5</f>
        <v>4.350740143670806</v>
      </c>
      <c r="AU37" s="210">
        <f>(Schedule!AT94*'Assumptions&amp;Data'!AT66)/10^$D$5</f>
        <v>4.350740143670806</v>
      </c>
      <c r="AV37" s="210">
        <f>(Schedule!AU94*'Assumptions&amp;Data'!AU66)/10^$D$5</f>
        <v>4.350740143670806</v>
      </c>
      <c r="AW37" s="210">
        <f>(Schedule!AV94*'Assumptions&amp;Data'!AV66)/10^$D$5</f>
        <v>10.151727001898548</v>
      </c>
      <c r="AX37" s="210">
        <f>(Schedule!AW94*'Assumptions&amp;Data'!AW66)/10^$D$5</f>
        <v>4.350740143670806</v>
      </c>
      <c r="AY37" s="210">
        <f>(Schedule!AX94*'Assumptions&amp;Data'!AX66)/10^$D$5</f>
        <v>3.6256167863922926</v>
      </c>
      <c r="AZ37" s="210">
        <f>(Schedule!AY94*'Assumptions&amp;Data'!AY66)/10^$D$5</f>
        <v>0</v>
      </c>
      <c r="BA37" s="210">
        <f>(Schedule!AZ94*'Assumptions&amp;Data'!AZ66)/10^$D$5</f>
        <v>0</v>
      </c>
      <c r="BB37" s="210">
        <f>(Schedule!BA94*'Assumptions&amp;Data'!BA66)/10^$D$5</f>
        <v>0</v>
      </c>
      <c r="BC37" s="210">
        <f>(Schedule!BB94*'Assumptions&amp;Data'!BB66)/10^$D$5</f>
        <v>0</v>
      </c>
      <c r="BD37" s="210">
        <f>(Schedule!BC94*'Assumptions&amp;Data'!BC66)/10^$D$5</f>
        <v>0</v>
      </c>
      <c r="BE37" s="210">
        <f>(Schedule!BD94*'Assumptions&amp;Data'!BD66)/10^$D$5</f>
        <v>0</v>
      </c>
      <c r="BF37" s="210">
        <f>(Schedule!BE94*'Assumptions&amp;Data'!BE66)/10^$D$5</f>
        <v>0</v>
      </c>
      <c r="BG37" s="210">
        <f>(Schedule!BF94*'Assumptions&amp;Data'!BF66)/10^$D$5</f>
        <v>0</v>
      </c>
      <c r="BH37" s="210">
        <f>(Schedule!BG94*'Assumptions&amp;Data'!BG66)/10^$D$5</f>
        <v>0</v>
      </c>
      <c r="BI37" s="210">
        <f>(Schedule!BH94*'Assumptions&amp;Data'!BH66)/10^$D$5</f>
        <v>0</v>
      </c>
      <c r="BJ37" s="210">
        <f>(Schedule!BI94*'Assumptions&amp;Data'!BI66)/10^$D$5</f>
        <v>0</v>
      </c>
      <c r="BK37" s="210">
        <f>(Schedule!BJ94*'Assumptions&amp;Data'!BJ66)/10^$D$5</f>
        <v>0</v>
      </c>
      <c r="BL37" s="210">
        <f>(Schedule!BK94*'Assumptions&amp;Data'!BK66)/10^$D$5</f>
        <v>0</v>
      </c>
      <c r="BM37" s="210">
        <f>(Schedule!BL94*'Assumptions&amp;Data'!BL66)/10^$D$5</f>
        <v>0</v>
      </c>
      <c r="BN37" s="210">
        <f>(Schedule!BM94*'Assumptions&amp;Data'!BM66)/10^$D$5</f>
        <v>0</v>
      </c>
      <c r="BO37" s="210">
        <f>(Schedule!BN94*'Assumptions&amp;Data'!BN66)/10^$D$5</f>
        <v>0</v>
      </c>
      <c r="BP37" s="210">
        <f>(Schedule!BO94*'Assumptions&amp;Data'!BO66)/10^$D$5</f>
        <v>0</v>
      </c>
      <c r="BQ37" s="210">
        <f>(Schedule!BP94*'Assumptions&amp;Data'!BP66)/10^$D$5</f>
        <v>0</v>
      </c>
      <c r="BR37" s="210">
        <f>(Schedule!BQ94*'Assumptions&amp;Data'!BQ66)/10^$D$5</f>
        <v>0</v>
      </c>
      <c r="BS37" s="210">
        <f>(Schedule!BR94*'Assumptions&amp;Data'!BR66)/10^$D$5</f>
        <v>0</v>
      </c>
      <c r="BT37" s="210">
        <f>(Schedule!BS94*'Assumptions&amp;Data'!BS66)/10^$D$5</f>
        <v>0</v>
      </c>
      <c r="BU37" s="210">
        <f>(Schedule!BT94*'Assumptions&amp;Data'!BT66)/10^$D$5</f>
        <v>0</v>
      </c>
      <c r="BV37" s="210">
        <f>(Schedule!BU94*'Assumptions&amp;Data'!BU66)/10^$D$5</f>
        <v>0</v>
      </c>
      <c r="BW37" s="210">
        <f>(Schedule!BV94*'Assumptions&amp;Data'!BV66)/10^$D$5</f>
        <v>0</v>
      </c>
      <c r="BX37" s="210">
        <f>(Schedule!BW94*'Assumptions&amp;Data'!BW66)/10^$D$5</f>
        <v>0</v>
      </c>
      <c r="BY37" s="210">
        <f>(Schedule!BX94*'Assumptions&amp;Data'!BX66)/10^$D$5</f>
        <v>0</v>
      </c>
      <c r="BZ37" s="210">
        <f>(Schedule!BY94*'Assumptions&amp;Data'!BY66)/10^$D$5</f>
        <v>0</v>
      </c>
      <c r="CA37" s="210">
        <f>(Schedule!BZ94*'Assumptions&amp;Data'!BZ66)/10^$D$5</f>
        <v>0</v>
      </c>
      <c r="CB37" s="210">
        <f>(Schedule!CA94*'Assumptions&amp;Data'!CA66)/10^$D$5</f>
        <v>0</v>
      </c>
      <c r="CC37" s="210">
        <f>(Schedule!CB94*'Assumptions&amp;Data'!CB66)/10^$D$5</f>
        <v>0</v>
      </c>
      <c r="CD37" s="210">
        <f>(Schedule!CC94*'Assumptions&amp;Data'!CC66)/10^$D$5</f>
        <v>0</v>
      </c>
      <c r="CE37" s="210">
        <f>(Schedule!CD94*'Assumptions&amp;Data'!CD66)/10^$D$5</f>
        <v>0</v>
      </c>
      <c r="CF37" s="210">
        <f>(Schedule!CE94*'Assumptions&amp;Data'!CE66)/10^$D$5</f>
        <v>0</v>
      </c>
      <c r="CG37" s="210">
        <f>(Schedule!CF94*'Assumptions&amp;Data'!CF66)/10^$D$5</f>
        <v>0</v>
      </c>
      <c r="CH37" s="210">
        <f>(Schedule!CG94*'Assumptions&amp;Data'!CG66)/10^$D$5</f>
        <v>0</v>
      </c>
      <c r="CI37" s="210">
        <f>(Schedule!CH94*'Assumptions&amp;Data'!CH66)/10^$D$5</f>
        <v>0</v>
      </c>
      <c r="CJ37" s="210">
        <f>(Schedule!CI94*'Assumptions&amp;Data'!CI66)/10^$D$5</f>
        <v>0</v>
      </c>
      <c r="CK37" s="210">
        <f>(Schedule!CJ94*'Assumptions&amp;Data'!CJ66)/10^$D$5</f>
        <v>0</v>
      </c>
      <c r="CL37" s="210">
        <f>(Schedule!CK94*'Assumptions&amp;Data'!CK66)/10^$D$5</f>
        <v>0</v>
      </c>
      <c r="CM37" s="210">
        <f>(Schedule!CL94*'Assumptions&amp;Data'!CL66)/10^$D$5</f>
        <v>0</v>
      </c>
      <c r="CN37" s="210">
        <f>(Schedule!CM94*'Assumptions&amp;Data'!CM66)/10^$D$5</f>
        <v>0</v>
      </c>
      <c r="CO37" s="210">
        <f>(Schedule!CN94*'Assumptions&amp;Data'!CN66)/10^$D$5</f>
        <v>0</v>
      </c>
      <c r="CP37" s="210">
        <f>(Schedule!CO94*'Assumptions&amp;Data'!CO66)/10^$D$5</f>
        <v>0</v>
      </c>
      <c r="CQ37" s="210">
        <f>(Schedule!CP94*'Assumptions&amp;Data'!CP66)/10^$D$5</f>
        <v>0</v>
      </c>
      <c r="CR37" s="210">
        <f>(Schedule!CQ94*'Assumptions&amp;Data'!CQ66)/10^$D$5</f>
        <v>0</v>
      </c>
      <c r="CS37" s="210">
        <f>(Schedule!CR94*'Assumptions&amp;Data'!CR66)/10^$D$5</f>
        <v>0</v>
      </c>
      <c r="CT37" s="210">
        <f>(Schedule!CS94*'Assumptions&amp;Data'!CS66)/10^$D$5</f>
        <v>0</v>
      </c>
      <c r="CU37" s="210">
        <f>(Schedule!CT94*'Assumptions&amp;Data'!CT66)/10^$D$5</f>
        <v>0</v>
      </c>
      <c r="CV37" s="210">
        <f>(Schedule!CU94*'Assumptions&amp;Data'!CU66)/10^$D$5</f>
        <v>0</v>
      </c>
      <c r="CW37" s="210">
        <f>(Schedule!CV94*'Assumptions&amp;Data'!CV66)/10^$D$5</f>
        <v>0</v>
      </c>
      <c r="CX37" s="210">
        <f>(Schedule!CW94*'Assumptions&amp;Data'!CW66)/10^$D$5</f>
        <v>0</v>
      </c>
      <c r="CY37" s="210">
        <f>(Schedule!CX94*'Assumptions&amp;Data'!CX66)/10^$D$5</f>
        <v>0</v>
      </c>
      <c r="CZ37" s="210">
        <f>(Schedule!CY94*'Assumptions&amp;Data'!CY66)/10^$D$5</f>
        <v>0</v>
      </c>
      <c r="DA37" s="210">
        <f>(Schedule!CZ94*'Assumptions&amp;Data'!CZ66)/10^$D$5</f>
        <v>0</v>
      </c>
      <c r="DB37" s="210">
        <f>(Schedule!DA94*'Assumptions&amp;Data'!DA66)/10^$D$5</f>
        <v>0</v>
      </c>
      <c r="DC37" s="210">
        <f>(Schedule!DB94*'Assumptions&amp;Data'!DB66)/10^$D$5</f>
        <v>0</v>
      </c>
      <c r="DD37" s="210">
        <f>(Schedule!DC94*'Assumptions&amp;Data'!DC66)/10^$D$5</f>
        <v>0</v>
      </c>
      <c r="DE37" s="210">
        <f>(Schedule!DD94*'Assumptions&amp;Data'!DD66)/10^$D$5</f>
        <v>0</v>
      </c>
      <c r="DF37" s="210">
        <f>(Schedule!DE94*'Assumptions&amp;Data'!DE66)/10^$D$5</f>
        <v>0</v>
      </c>
      <c r="DG37" s="210">
        <f>(Schedule!DF94*'Assumptions&amp;Data'!DF66)/10^$D$5</f>
        <v>0</v>
      </c>
      <c r="DH37" s="210">
        <f>(Schedule!DG94*'Assumptions&amp;Data'!DG66)/10^$D$5</f>
        <v>0</v>
      </c>
      <c r="DI37" s="210">
        <f>(Schedule!DH94*'Assumptions&amp;Data'!DH66)/10^$D$5</f>
        <v>0</v>
      </c>
      <c r="DJ37" s="210">
        <f>(Schedule!DI94*'Assumptions&amp;Data'!DI66)/10^$D$5</f>
        <v>0</v>
      </c>
      <c r="DK37" s="210">
        <f>(Schedule!DJ94*'Assumptions&amp;Data'!DJ66)/10^$D$5</f>
        <v>0</v>
      </c>
      <c r="DL37" s="210">
        <f>(Schedule!DK94*'Assumptions&amp;Data'!DK66)/10^$D$5</f>
        <v>0</v>
      </c>
      <c r="DM37" s="210">
        <f>(Schedule!DL94*'Assumptions&amp;Data'!DL66)/10^$D$5</f>
        <v>0</v>
      </c>
      <c r="DN37" s="210">
        <f>(Schedule!DM94*'Assumptions&amp;Data'!DM66)/10^$D$5</f>
        <v>0</v>
      </c>
      <c r="DO37" s="210">
        <f>(Schedule!DN94*'Assumptions&amp;Data'!DN66)/10^$D$5</f>
        <v>0</v>
      </c>
      <c r="DP37" s="210">
        <f>(Schedule!DO94*'Assumptions&amp;Data'!DO66)/10^$D$5</f>
        <v>0</v>
      </c>
      <c r="DQ37" s="210">
        <f>(Schedule!DP94*'Assumptions&amp;Data'!DP66)/10^$D$5</f>
        <v>0</v>
      </c>
      <c r="DR37" s="210">
        <f>(Schedule!DQ94*'Assumptions&amp;Data'!DQ66)/10^$D$5</f>
        <v>0</v>
      </c>
      <c r="DS37" s="210">
        <f>(Schedule!DR94*'Assumptions&amp;Data'!DR66)/10^$D$5</f>
        <v>0</v>
      </c>
      <c r="DT37" s="210">
        <f>(Schedule!DS94*'Assumptions&amp;Data'!DS66)/10^$D$5</f>
        <v>0</v>
      </c>
      <c r="DU37" s="210">
        <f>(Schedule!DT94*'Assumptions&amp;Data'!DT66)/10^$D$5</f>
        <v>0</v>
      </c>
      <c r="DV37" s="210">
        <f>(Schedule!DU94*'Assumptions&amp;Data'!DU66)/10^$D$5</f>
        <v>0</v>
      </c>
      <c r="DW37" s="210">
        <f>(Schedule!DV94*'Assumptions&amp;Data'!DV66)/10^$D$5</f>
        <v>0</v>
      </c>
      <c r="DX37" s="210">
        <f>(Schedule!DW94*'Assumptions&amp;Data'!DW66)/10^$D$5</f>
        <v>0</v>
      </c>
      <c r="DY37" s="210">
        <f>(Schedule!DX94*'Assumptions&amp;Data'!DX66)/10^$D$5</f>
        <v>0</v>
      </c>
      <c r="DZ37" s="210">
        <f>(Schedule!DY94*'Assumptions&amp;Data'!DY66)/10^$D$5</f>
        <v>0</v>
      </c>
      <c r="EA37" s="210">
        <f>(Schedule!DZ94*'Assumptions&amp;Data'!DZ66)/10^$D$5</f>
        <v>0</v>
      </c>
      <c r="EB37" s="210">
        <f>(Schedule!EA94*'Assumptions&amp;Data'!EA66)/10^$D$5</f>
        <v>0</v>
      </c>
      <c r="EC37" s="210">
        <f>(Schedule!EB94*'Assumptions&amp;Data'!EB66)/10^$D$5</f>
        <v>0</v>
      </c>
      <c r="ED37" s="210">
        <f>(Schedule!EC94*'Assumptions&amp;Data'!EC66)/10^$D$5</f>
        <v>0</v>
      </c>
      <c r="EE37" s="210">
        <f>(Schedule!ED94*'Assumptions&amp;Data'!ED66)/10^$D$5</f>
        <v>0</v>
      </c>
      <c r="EF37" s="210">
        <f>(Schedule!EE94*'Assumptions&amp;Data'!EE66)/10^$D$5</f>
        <v>0</v>
      </c>
      <c r="EG37" s="210">
        <f>(Schedule!EF94*'Assumptions&amp;Data'!EF66)/10^$D$5</f>
        <v>0</v>
      </c>
      <c r="EH37" s="210">
        <f>(Schedule!EG94*'Assumptions&amp;Data'!EG66)/10^$D$5</f>
        <v>0</v>
      </c>
      <c r="EI37" s="210">
        <f>(Schedule!EH94*'Assumptions&amp;Data'!EH66)/10^$D$5</f>
        <v>0</v>
      </c>
      <c r="EJ37" s="210">
        <f>(Schedule!EI94*'Assumptions&amp;Data'!EI66)/10^$D$5</f>
        <v>0</v>
      </c>
      <c r="EK37" s="210">
        <f>(Schedule!EJ94*'Assumptions&amp;Data'!EJ66)/10^$D$5</f>
        <v>0</v>
      </c>
      <c r="EL37" s="210">
        <f>(Schedule!EK94*'Assumptions&amp;Data'!EK66)/10^$D$5</f>
        <v>0</v>
      </c>
      <c r="EM37" s="210">
        <f>(Schedule!EL94*'Assumptions&amp;Data'!EL66)/10^$D$5</f>
        <v>0</v>
      </c>
      <c r="EN37" s="210">
        <f>(Schedule!EM94*'Assumptions&amp;Data'!EM66)/10^$D$5</f>
        <v>0</v>
      </c>
      <c r="EO37" s="210">
        <f>(Schedule!EN94*'Assumptions&amp;Data'!EN66)/10^$D$5</f>
        <v>0</v>
      </c>
      <c r="EP37" s="210">
        <f>(Schedule!EO94*'Assumptions&amp;Data'!EO66)/10^$D$5</f>
        <v>0</v>
      </c>
      <c r="EQ37" s="210">
        <f>(Schedule!EP94*'Assumptions&amp;Data'!EP66)/10^$D$5</f>
        <v>0</v>
      </c>
      <c r="ER37" s="210">
        <f>(Schedule!EQ94*'Assumptions&amp;Data'!EQ66)/10^$D$5</f>
        <v>0</v>
      </c>
      <c r="ES37" s="210">
        <f>(Schedule!ER94*'Assumptions&amp;Data'!ER66)/10^$D$5</f>
        <v>0</v>
      </c>
      <c r="ET37" s="210">
        <f>(Schedule!ES94*'Assumptions&amp;Data'!ES66)/10^$D$5</f>
        <v>0</v>
      </c>
      <c r="EU37" s="210">
        <f>(Schedule!ET94*'Assumptions&amp;Data'!ET66)/10^$D$5</f>
        <v>0</v>
      </c>
      <c r="EV37" s="210">
        <f>(Schedule!EU94*'Assumptions&amp;Data'!EU66)/10^$D$5</f>
        <v>0</v>
      </c>
      <c r="EW37" s="210">
        <f>(Schedule!EV94*'Assumptions&amp;Data'!EV66)/10^$D$5</f>
        <v>0</v>
      </c>
      <c r="EX37" s="210">
        <f>(Schedule!EW94*'Assumptions&amp;Data'!EW66)/10^$D$5</f>
        <v>0</v>
      </c>
      <c r="EY37" s="210">
        <f>(Schedule!EX94*'Assumptions&amp;Data'!EX66)/10^$D$5</f>
        <v>0</v>
      </c>
      <c r="EZ37" s="210">
        <f>(Schedule!EY94*'Assumptions&amp;Data'!EY66)/10^$D$5</f>
        <v>0</v>
      </c>
      <c r="FA37" s="210">
        <f>(Schedule!EZ94*'Assumptions&amp;Data'!EZ66)/10^$D$5</f>
        <v>0</v>
      </c>
      <c r="FB37" s="210">
        <f>(Schedule!FA94*'Assumptions&amp;Data'!FA66)/10^$D$5</f>
        <v>0</v>
      </c>
      <c r="FC37" s="210">
        <f>(Schedule!FB94*'Assumptions&amp;Data'!FB66)/10^$D$5</f>
        <v>0</v>
      </c>
      <c r="FD37" s="210">
        <f>(Schedule!FC94*'Assumptions&amp;Data'!FC66)/10^$D$5</f>
        <v>0</v>
      </c>
      <c r="FE37" s="210">
        <f>(Schedule!FD94*'Assumptions&amp;Data'!FD66)/10^$D$5</f>
        <v>0</v>
      </c>
      <c r="FF37" s="210">
        <f>(Schedule!FE94*'Assumptions&amp;Data'!FE66)/10^$D$5</f>
        <v>0</v>
      </c>
      <c r="FG37" s="210">
        <f>(Schedule!FF94*'Assumptions&amp;Data'!FF66)/10^$D$5</f>
        <v>0</v>
      </c>
      <c r="FH37" s="210">
        <f>(Schedule!FG94*'Assumptions&amp;Data'!FG66)/10^$D$5</f>
        <v>0</v>
      </c>
      <c r="FI37" s="210">
        <f>(Schedule!FH94*'Assumptions&amp;Data'!FH66)/10^$D$5</f>
        <v>0</v>
      </c>
      <c r="FJ37" s="210">
        <f>(Schedule!FI94*'Assumptions&amp;Data'!FI66)/10^$D$5</f>
        <v>0</v>
      </c>
      <c r="FK37" s="210">
        <f>(Schedule!FJ94*'Assumptions&amp;Data'!FJ66)/10^$D$5</f>
        <v>0</v>
      </c>
      <c r="FL37" s="210">
        <f>(Schedule!FK94*'Assumptions&amp;Data'!FK66)/10^$D$5</f>
        <v>0</v>
      </c>
      <c r="FM37" s="210">
        <f>(Schedule!FL94*'Assumptions&amp;Data'!FL66)/10^$D$5</f>
        <v>0</v>
      </c>
      <c r="FN37" s="210">
        <f>(Schedule!FM94*'Assumptions&amp;Data'!FM66)/10^$D$5</f>
        <v>0</v>
      </c>
      <c r="FO37" s="210">
        <f>(Schedule!FN94*'Assumptions&amp;Data'!FN66)/10^$D$5</f>
        <v>0</v>
      </c>
    </row>
    <row r="38" spans="2:171" ht="12" customHeight="1" x14ac:dyDescent="0.3">
      <c r="B38" s="201" t="s">
        <v>110</v>
      </c>
      <c r="D38" s="210">
        <f>SUM(G38:FO38)</f>
        <v>217.5370071835402</v>
      </c>
      <c r="G38" s="210">
        <f>(Schedule!F95*'Assumptions&amp;Data'!F66)/10^$D$5</f>
        <v>0</v>
      </c>
      <c r="H38" s="210">
        <f>(Schedule!G95*'Assumptions&amp;Data'!G66)/10^$D$5</f>
        <v>0</v>
      </c>
      <c r="I38" s="210">
        <f>(Schedule!H95*'Assumptions&amp;Data'!H66)/10^$D$5</f>
        <v>0</v>
      </c>
      <c r="J38" s="210">
        <f>(Schedule!I95*'Assumptions&amp;Data'!I66)/10^$D$5</f>
        <v>0</v>
      </c>
      <c r="K38" s="210">
        <f>(Schedule!J95*'Assumptions&amp;Data'!J66)/10^$D$5</f>
        <v>0</v>
      </c>
      <c r="L38" s="210">
        <f>(Schedule!K95*'Assumptions&amp;Data'!K66)/10^$D$5</f>
        <v>0</v>
      </c>
      <c r="M38" s="210">
        <f>(Schedule!L95*'Assumptions&amp;Data'!L66)/10^$D$5</f>
        <v>0</v>
      </c>
      <c r="N38" s="210">
        <f>(Schedule!M95*'Assumptions&amp;Data'!M66)/10^$D$5</f>
        <v>0</v>
      </c>
      <c r="O38" s="210">
        <f>(Schedule!N95*'Assumptions&amp;Data'!N66)/10^$D$5</f>
        <v>0</v>
      </c>
      <c r="P38" s="210">
        <f>(Schedule!O95*'Assumptions&amp;Data'!O66)/10^$D$5</f>
        <v>0</v>
      </c>
      <c r="Q38" s="210">
        <f>(Schedule!P95*'Assumptions&amp;Data'!P66)/10^$D$5</f>
        <v>0</v>
      </c>
      <c r="R38" s="210">
        <f>(Schedule!Q95*'Assumptions&amp;Data'!Q66)/10^$D$5</f>
        <v>0</v>
      </c>
      <c r="S38" s="210">
        <f>(Schedule!R95*'Assumptions&amp;Data'!R66)/10^$D$5</f>
        <v>0</v>
      </c>
      <c r="T38" s="210">
        <f>(Schedule!S95*'Assumptions&amp;Data'!S66)/10^$D$5</f>
        <v>0</v>
      </c>
      <c r="U38" s="210">
        <f>(Schedule!T95*'Assumptions&amp;Data'!T66)/10^$D$5</f>
        <v>0</v>
      </c>
      <c r="V38" s="210">
        <f>(Schedule!U95*'Assumptions&amp;Data'!U66)/10^$D$5</f>
        <v>0</v>
      </c>
      <c r="W38" s="210">
        <f>(Schedule!V95*'Assumptions&amp;Data'!V66)/10^$D$5</f>
        <v>0</v>
      </c>
      <c r="X38" s="210">
        <f>(Schedule!W95*'Assumptions&amp;Data'!W66)/10^$D$5</f>
        <v>0</v>
      </c>
      <c r="Y38" s="210">
        <f>(Schedule!X95*'Assumptions&amp;Data'!X66)/10^$D$5</f>
        <v>0</v>
      </c>
      <c r="Z38" s="210">
        <f>(Schedule!Y95*'Assumptions&amp;Data'!Y66)/10^$D$5</f>
        <v>0</v>
      </c>
      <c r="AA38" s="210">
        <f>(Schedule!Z95*'Assumptions&amp;Data'!Z66)/10^$D$5</f>
        <v>0</v>
      </c>
      <c r="AB38" s="210">
        <f>(Schedule!AA95*'Assumptions&amp;Data'!AA66)/10^$D$5</f>
        <v>0</v>
      </c>
      <c r="AC38" s="210">
        <f>(Schedule!AB95*'Assumptions&amp;Data'!AB66)/10^$D$5</f>
        <v>0</v>
      </c>
      <c r="AD38" s="210">
        <f>(Schedule!AC95*'Assumptions&amp;Data'!AC66)/10^$D$5</f>
        <v>0</v>
      </c>
      <c r="AE38" s="210">
        <f>(Schedule!AD95*'Assumptions&amp;Data'!AD66)/10^$D$5</f>
        <v>0</v>
      </c>
      <c r="AF38" s="210">
        <f>(Schedule!AE95*'Assumptions&amp;Data'!AE66)/10^$D$5</f>
        <v>0</v>
      </c>
      <c r="AG38" s="210">
        <f>(Schedule!AF95*'Assumptions&amp;Data'!AF66)/10^$D$5</f>
        <v>0</v>
      </c>
      <c r="AH38" s="210">
        <f>(Schedule!AG95*'Assumptions&amp;Data'!AG66)/10^$D$5</f>
        <v>0</v>
      </c>
      <c r="AI38" s="210">
        <f>(Schedule!AH95*'Assumptions&amp;Data'!AH66)/10^$D$5</f>
        <v>0</v>
      </c>
      <c r="AJ38" s="210">
        <f>(Schedule!AI95*'Assumptions&amp;Data'!AI66)/10^$D$5</f>
        <v>0</v>
      </c>
      <c r="AK38" s="210">
        <f>(Schedule!AJ95*'Assumptions&amp;Data'!AJ66)/10^$D$5</f>
        <v>0</v>
      </c>
      <c r="AL38" s="210">
        <f>(Schedule!AK95*'Assumptions&amp;Data'!AK66)/10^$D$5</f>
        <v>0</v>
      </c>
      <c r="AM38" s="210">
        <f>(Schedule!AL95*'Assumptions&amp;Data'!AL66)/10^$D$5</f>
        <v>16.315275538765519</v>
      </c>
      <c r="AN38" s="210">
        <f>(Schedule!AM95*'Assumptions&amp;Data'!AM66)/10^$D$5</f>
        <v>16.315275538765519</v>
      </c>
      <c r="AO38" s="210">
        <f>(Schedule!AN95*'Assumptions&amp;Data'!AN66)/10^$D$5</f>
        <v>16.315275538765519</v>
      </c>
      <c r="AP38" s="210">
        <f>(Schedule!AO95*'Assumptions&amp;Data'!AO66)/10^$D$5</f>
        <v>10.876850359177013</v>
      </c>
      <c r="AQ38" s="210">
        <f>(Schedule!AP95*'Assumptions&amp;Data'!AP66)/10^$D$5</f>
        <v>10.876850359177013</v>
      </c>
      <c r="AR38" s="210">
        <f>(Schedule!AQ95*'Assumptions&amp;Data'!AQ66)/10^$D$5</f>
        <v>10.876850359177013</v>
      </c>
      <c r="AS38" s="210">
        <f>(Schedule!AR95*'Assumptions&amp;Data'!AR66)/10^$D$5</f>
        <v>10.876850359177013</v>
      </c>
      <c r="AT38" s="210">
        <f>(Schedule!AS95*'Assumptions&amp;Data'!AS66)/10^$D$5</f>
        <v>6.5261102155062076</v>
      </c>
      <c r="AU38" s="210">
        <f>(Schedule!AT95*'Assumptions&amp;Data'!AT66)/10^$D$5</f>
        <v>6.5261102155062076</v>
      </c>
      <c r="AV38" s="210">
        <f>(Schedule!AU95*'Assumptions&amp;Data'!AU66)/10^$D$5</f>
        <v>6.5261102155062076</v>
      </c>
      <c r="AW38" s="210">
        <f>(Schedule!AV95*'Assumptions&amp;Data'!AV66)/10^$D$5</f>
        <v>6.5261102155062076</v>
      </c>
      <c r="AX38" s="210">
        <f>(Schedule!AW95*'Assumptions&amp;Data'!AW66)/10^$D$5</f>
        <v>6.5261102155062076</v>
      </c>
      <c r="AY38" s="210">
        <f>(Schedule!AX95*'Assumptions&amp;Data'!AX66)/10^$D$5</f>
        <v>6.5261102155062076</v>
      </c>
      <c r="AZ38" s="210">
        <f>(Schedule!AY95*'Assumptions&amp;Data'!AY66)/10^$D$5</f>
        <v>6.5261102155062076</v>
      </c>
      <c r="BA38" s="210">
        <f>(Schedule!AZ95*'Assumptions&amp;Data'!AZ66)/10^$D$5</f>
        <v>6.5261102155062076</v>
      </c>
      <c r="BB38" s="210">
        <f>(Schedule!BA95*'Assumptions&amp;Data'!BA66)/10^$D$5</f>
        <v>6.5261102155062076</v>
      </c>
      <c r="BC38" s="210">
        <f>(Schedule!BB95*'Assumptions&amp;Data'!BB66)/10^$D$5</f>
        <v>6.5261102155062076</v>
      </c>
      <c r="BD38" s="210">
        <f>(Schedule!BC95*'Assumptions&amp;Data'!BC66)/10^$D$5</f>
        <v>6.5261102155062076</v>
      </c>
      <c r="BE38" s="210">
        <f>(Schedule!BD95*'Assumptions&amp;Data'!BD66)/10^$D$5</f>
        <v>6.5261102155062076</v>
      </c>
      <c r="BF38" s="210">
        <f>(Schedule!BE95*'Assumptions&amp;Data'!BE66)/10^$D$5</f>
        <v>6.5261102155062076</v>
      </c>
      <c r="BG38" s="210">
        <f>(Schedule!BF95*'Assumptions&amp;Data'!BF66)/10^$D$5</f>
        <v>6.5261102155062076</v>
      </c>
      <c r="BH38" s="210">
        <f>(Schedule!BG95*'Assumptions&amp;Data'!BG66)/10^$D$5</f>
        <v>6.5261102155062076</v>
      </c>
      <c r="BI38" s="210">
        <f>(Schedule!BH95*'Assumptions&amp;Data'!BH66)/10^$D$5</f>
        <v>15.227590502847821</v>
      </c>
      <c r="BJ38" s="210">
        <f>(Schedule!BI95*'Assumptions&amp;Data'!BI66)/10^$D$5</f>
        <v>6.5261102155062076</v>
      </c>
      <c r="BK38" s="210">
        <f>(Schedule!BJ95*'Assumptions&amp;Data'!BJ66)/10^$D$5</f>
        <v>5.4384251795884389</v>
      </c>
      <c r="BL38" s="210">
        <f>(Schedule!BK95*'Assumptions&amp;Data'!BK66)/10^$D$5</f>
        <v>0</v>
      </c>
      <c r="BM38" s="210">
        <f>(Schedule!BL95*'Assumptions&amp;Data'!BL66)/10^$D$5</f>
        <v>0</v>
      </c>
      <c r="BN38" s="210">
        <f>(Schedule!BM95*'Assumptions&amp;Data'!BM66)/10^$D$5</f>
        <v>0</v>
      </c>
      <c r="BO38" s="210">
        <f>(Schedule!BN95*'Assumptions&amp;Data'!BN66)/10^$D$5</f>
        <v>0</v>
      </c>
      <c r="BP38" s="210">
        <f>(Schedule!BO95*'Assumptions&amp;Data'!BO66)/10^$D$5</f>
        <v>0</v>
      </c>
      <c r="BQ38" s="210">
        <f>(Schedule!BP95*'Assumptions&amp;Data'!BP66)/10^$D$5</f>
        <v>0</v>
      </c>
      <c r="BR38" s="210">
        <f>(Schedule!BQ95*'Assumptions&amp;Data'!BQ66)/10^$D$5</f>
        <v>0</v>
      </c>
      <c r="BS38" s="210">
        <f>(Schedule!BR95*'Assumptions&amp;Data'!BR66)/10^$D$5</f>
        <v>0</v>
      </c>
      <c r="BT38" s="210">
        <f>(Schedule!BS95*'Assumptions&amp;Data'!BS66)/10^$D$5</f>
        <v>0</v>
      </c>
      <c r="BU38" s="210">
        <f>(Schedule!BT95*'Assumptions&amp;Data'!BT66)/10^$D$5</f>
        <v>0</v>
      </c>
      <c r="BV38" s="210">
        <f>(Schedule!BU95*'Assumptions&amp;Data'!BU66)/10^$D$5</f>
        <v>0</v>
      </c>
      <c r="BW38" s="210">
        <f>(Schedule!BV95*'Assumptions&amp;Data'!BV66)/10^$D$5</f>
        <v>0</v>
      </c>
      <c r="BX38" s="210">
        <f>(Schedule!BW95*'Assumptions&amp;Data'!BW66)/10^$D$5</f>
        <v>0</v>
      </c>
      <c r="BY38" s="210">
        <f>(Schedule!BX95*'Assumptions&amp;Data'!BX66)/10^$D$5</f>
        <v>0</v>
      </c>
      <c r="BZ38" s="210">
        <f>(Schedule!BY95*'Assumptions&amp;Data'!BY66)/10^$D$5</f>
        <v>0</v>
      </c>
      <c r="CA38" s="210">
        <f>(Schedule!BZ95*'Assumptions&amp;Data'!BZ66)/10^$D$5</f>
        <v>0</v>
      </c>
      <c r="CB38" s="210">
        <f>(Schedule!CA95*'Assumptions&amp;Data'!CA66)/10^$D$5</f>
        <v>0</v>
      </c>
      <c r="CC38" s="210">
        <f>(Schedule!CB95*'Assumptions&amp;Data'!CB66)/10^$D$5</f>
        <v>0</v>
      </c>
      <c r="CD38" s="210">
        <f>(Schedule!CC95*'Assumptions&amp;Data'!CC66)/10^$D$5</f>
        <v>0</v>
      </c>
      <c r="CE38" s="210">
        <f>(Schedule!CD95*'Assumptions&amp;Data'!CD66)/10^$D$5</f>
        <v>0</v>
      </c>
      <c r="CF38" s="210">
        <f>(Schedule!CE95*'Assumptions&amp;Data'!CE66)/10^$D$5</f>
        <v>0</v>
      </c>
      <c r="CG38" s="210">
        <f>(Schedule!CF95*'Assumptions&amp;Data'!CF66)/10^$D$5</f>
        <v>0</v>
      </c>
      <c r="CH38" s="210">
        <f>(Schedule!CG95*'Assumptions&amp;Data'!CG66)/10^$D$5</f>
        <v>0</v>
      </c>
      <c r="CI38" s="210">
        <f>(Schedule!CH95*'Assumptions&amp;Data'!CH66)/10^$D$5</f>
        <v>0</v>
      </c>
      <c r="CJ38" s="210">
        <f>(Schedule!CI95*'Assumptions&amp;Data'!CI66)/10^$D$5</f>
        <v>0</v>
      </c>
      <c r="CK38" s="210">
        <f>(Schedule!CJ95*'Assumptions&amp;Data'!CJ66)/10^$D$5</f>
        <v>0</v>
      </c>
      <c r="CL38" s="210">
        <f>(Schedule!CK95*'Assumptions&amp;Data'!CK66)/10^$D$5</f>
        <v>0</v>
      </c>
      <c r="CM38" s="210">
        <f>(Schedule!CL95*'Assumptions&amp;Data'!CL66)/10^$D$5</f>
        <v>0</v>
      </c>
      <c r="CN38" s="210">
        <f>(Schedule!CM95*'Assumptions&amp;Data'!CM66)/10^$D$5</f>
        <v>0</v>
      </c>
      <c r="CO38" s="210">
        <f>(Schedule!CN95*'Assumptions&amp;Data'!CN66)/10^$D$5</f>
        <v>0</v>
      </c>
      <c r="CP38" s="210">
        <f>(Schedule!CO95*'Assumptions&amp;Data'!CO66)/10^$D$5</f>
        <v>0</v>
      </c>
      <c r="CQ38" s="210">
        <f>(Schedule!CP95*'Assumptions&amp;Data'!CP66)/10^$D$5</f>
        <v>0</v>
      </c>
      <c r="CR38" s="210">
        <f>(Schedule!CQ95*'Assumptions&amp;Data'!CQ66)/10^$D$5</f>
        <v>0</v>
      </c>
      <c r="CS38" s="210">
        <f>(Schedule!CR95*'Assumptions&amp;Data'!CR66)/10^$D$5</f>
        <v>0</v>
      </c>
      <c r="CT38" s="210">
        <f>(Schedule!CS95*'Assumptions&amp;Data'!CS66)/10^$D$5</f>
        <v>0</v>
      </c>
      <c r="CU38" s="210">
        <f>(Schedule!CT95*'Assumptions&amp;Data'!CT66)/10^$D$5</f>
        <v>0</v>
      </c>
      <c r="CV38" s="210">
        <f>(Schedule!CU95*'Assumptions&amp;Data'!CU66)/10^$D$5</f>
        <v>0</v>
      </c>
      <c r="CW38" s="210">
        <f>(Schedule!CV95*'Assumptions&amp;Data'!CV66)/10^$D$5</f>
        <v>0</v>
      </c>
      <c r="CX38" s="210">
        <f>(Schedule!CW95*'Assumptions&amp;Data'!CW66)/10^$D$5</f>
        <v>0</v>
      </c>
      <c r="CY38" s="210">
        <f>(Schedule!CX95*'Assumptions&amp;Data'!CX66)/10^$D$5</f>
        <v>0</v>
      </c>
      <c r="CZ38" s="210">
        <f>(Schedule!CY95*'Assumptions&amp;Data'!CY66)/10^$D$5</f>
        <v>0</v>
      </c>
      <c r="DA38" s="210">
        <f>(Schedule!CZ95*'Assumptions&amp;Data'!CZ66)/10^$D$5</f>
        <v>0</v>
      </c>
      <c r="DB38" s="210">
        <f>(Schedule!DA95*'Assumptions&amp;Data'!DA66)/10^$D$5</f>
        <v>0</v>
      </c>
      <c r="DC38" s="210">
        <f>(Schedule!DB95*'Assumptions&amp;Data'!DB66)/10^$D$5</f>
        <v>0</v>
      </c>
      <c r="DD38" s="210">
        <f>(Schedule!DC95*'Assumptions&amp;Data'!DC66)/10^$D$5</f>
        <v>0</v>
      </c>
      <c r="DE38" s="210">
        <f>(Schedule!DD95*'Assumptions&amp;Data'!DD66)/10^$D$5</f>
        <v>0</v>
      </c>
      <c r="DF38" s="210">
        <f>(Schedule!DE95*'Assumptions&amp;Data'!DE66)/10^$D$5</f>
        <v>0</v>
      </c>
      <c r="DG38" s="210">
        <f>(Schedule!DF95*'Assumptions&amp;Data'!DF66)/10^$D$5</f>
        <v>0</v>
      </c>
      <c r="DH38" s="210">
        <f>(Schedule!DG95*'Assumptions&amp;Data'!DG66)/10^$D$5</f>
        <v>0</v>
      </c>
      <c r="DI38" s="210">
        <f>(Schedule!DH95*'Assumptions&amp;Data'!DH66)/10^$D$5</f>
        <v>0</v>
      </c>
      <c r="DJ38" s="210">
        <f>(Schedule!DI95*'Assumptions&amp;Data'!DI66)/10^$D$5</f>
        <v>0</v>
      </c>
      <c r="DK38" s="210">
        <f>(Schedule!DJ95*'Assumptions&amp;Data'!DJ66)/10^$D$5</f>
        <v>0</v>
      </c>
      <c r="DL38" s="210">
        <f>(Schedule!DK95*'Assumptions&amp;Data'!DK66)/10^$D$5</f>
        <v>0</v>
      </c>
      <c r="DM38" s="210">
        <f>(Schedule!DL95*'Assumptions&amp;Data'!DL66)/10^$D$5</f>
        <v>0</v>
      </c>
      <c r="DN38" s="210">
        <f>(Schedule!DM95*'Assumptions&amp;Data'!DM66)/10^$D$5</f>
        <v>0</v>
      </c>
      <c r="DO38" s="210">
        <f>(Schedule!DN95*'Assumptions&amp;Data'!DN66)/10^$D$5</f>
        <v>0</v>
      </c>
      <c r="DP38" s="210">
        <f>(Schedule!DO95*'Assumptions&amp;Data'!DO66)/10^$D$5</f>
        <v>0</v>
      </c>
      <c r="DQ38" s="210">
        <f>(Schedule!DP95*'Assumptions&amp;Data'!DP66)/10^$D$5</f>
        <v>0</v>
      </c>
      <c r="DR38" s="210">
        <f>(Schedule!DQ95*'Assumptions&amp;Data'!DQ66)/10^$D$5</f>
        <v>0</v>
      </c>
      <c r="DS38" s="210">
        <f>(Schedule!DR95*'Assumptions&amp;Data'!DR66)/10^$D$5</f>
        <v>0</v>
      </c>
      <c r="DT38" s="210">
        <f>(Schedule!DS95*'Assumptions&amp;Data'!DS66)/10^$D$5</f>
        <v>0</v>
      </c>
      <c r="DU38" s="210">
        <f>(Schedule!DT95*'Assumptions&amp;Data'!DT66)/10^$D$5</f>
        <v>0</v>
      </c>
      <c r="DV38" s="210">
        <f>(Schedule!DU95*'Assumptions&amp;Data'!DU66)/10^$D$5</f>
        <v>0</v>
      </c>
      <c r="DW38" s="210">
        <f>(Schedule!DV95*'Assumptions&amp;Data'!DV66)/10^$D$5</f>
        <v>0</v>
      </c>
      <c r="DX38" s="210">
        <f>(Schedule!DW95*'Assumptions&amp;Data'!DW66)/10^$D$5</f>
        <v>0</v>
      </c>
      <c r="DY38" s="210">
        <f>(Schedule!DX95*'Assumptions&amp;Data'!DX66)/10^$D$5</f>
        <v>0</v>
      </c>
      <c r="DZ38" s="210">
        <f>(Schedule!DY95*'Assumptions&amp;Data'!DY66)/10^$D$5</f>
        <v>0</v>
      </c>
      <c r="EA38" s="210">
        <f>(Schedule!DZ95*'Assumptions&amp;Data'!DZ66)/10^$D$5</f>
        <v>0</v>
      </c>
      <c r="EB38" s="210">
        <f>(Schedule!EA95*'Assumptions&amp;Data'!EA66)/10^$D$5</f>
        <v>0</v>
      </c>
      <c r="EC38" s="210">
        <f>(Schedule!EB95*'Assumptions&amp;Data'!EB66)/10^$D$5</f>
        <v>0</v>
      </c>
      <c r="ED38" s="210">
        <f>(Schedule!EC95*'Assumptions&amp;Data'!EC66)/10^$D$5</f>
        <v>0</v>
      </c>
      <c r="EE38" s="210">
        <f>(Schedule!ED95*'Assumptions&amp;Data'!ED66)/10^$D$5</f>
        <v>0</v>
      </c>
      <c r="EF38" s="210">
        <f>(Schedule!EE95*'Assumptions&amp;Data'!EE66)/10^$D$5</f>
        <v>0</v>
      </c>
      <c r="EG38" s="210">
        <f>(Schedule!EF95*'Assumptions&amp;Data'!EF66)/10^$D$5</f>
        <v>0</v>
      </c>
      <c r="EH38" s="210">
        <f>(Schedule!EG95*'Assumptions&amp;Data'!EG66)/10^$D$5</f>
        <v>0</v>
      </c>
      <c r="EI38" s="210">
        <f>(Schedule!EH95*'Assumptions&amp;Data'!EH66)/10^$D$5</f>
        <v>0</v>
      </c>
      <c r="EJ38" s="210">
        <f>(Schedule!EI95*'Assumptions&amp;Data'!EI66)/10^$D$5</f>
        <v>0</v>
      </c>
      <c r="EK38" s="210">
        <f>(Schedule!EJ95*'Assumptions&amp;Data'!EJ66)/10^$D$5</f>
        <v>0</v>
      </c>
      <c r="EL38" s="210">
        <f>(Schedule!EK95*'Assumptions&amp;Data'!EK66)/10^$D$5</f>
        <v>0</v>
      </c>
      <c r="EM38" s="210">
        <f>(Schedule!EL95*'Assumptions&amp;Data'!EL66)/10^$D$5</f>
        <v>0</v>
      </c>
      <c r="EN38" s="210">
        <f>(Schedule!EM95*'Assumptions&amp;Data'!EM66)/10^$D$5</f>
        <v>0</v>
      </c>
      <c r="EO38" s="210">
        <f>(Schedule!EN95*'Assumptions&amp;Data'!EN66)/10^$D$5</f>
        <v>0</v>
      </c>
      <c r="EP38" s="210">
        <f>(Schedule!EO95*'Assumptions&amp;Data'!EO66)/10^$D$5</f>
        <v>0</v>
      </c>
      <c r="EQ38" s="210">
        <f>(Schedule!EP95*'Assumptions&amp;Data'!EP66)/10^$D$5</f>
        <v>0</v>
      </c>
      <c r="ER38" s="210">
        <f>(Schedule!EQ95*'Assumptions&amp;Data'!EQ66)/10^$D$5</f>
        <v>0</v>
      </c>
      <c r="ES38" s="210">
        <f>(Schedule!ER95*'Assumptions&amp;Data'!ER66)/10^$D$5</f>
        <v>0</v>
      </c>
      <c r="ET38" s="210">
        <f>(Schedule!ES95*'Assumptions&amp;Data'!ES66)/10^$D$5</f>
        <v>0</v>
      </c>
      <c r="EU38" s="210">
        <f>(Schedule!ET95*'Assumptions&amp;Data'!ET66)/10^$D$5</f>
        <v>0</v>
      </c>
      <c r="EV38" s="210">
        <f>(Schedule!EU95*'Assumptions&amp;Data'!EU66)/10^$D$5</f>
        <v>0</v>
      </c>
      <c r="EW38" s="210">
        <f>(Schedule!EV95*'Assumptions&amp;Data'!EV66)/10^$D$5</f>
        <v>0</v>
      </c>
      <c r="EX38" s="210">
        <f>(Schedule!EW95*'Assumptions&amp;Data'!EW66)/10^$D$5</f>
        <v>0</v>
      </c>
      <c r="EY38" s="210">
        <f>(Schedule!EX95*'Assumptions&amp;Data'!EX66)/10^$D$5</f>
        <v>0</v>
      </c>
      <c r="EZ38" s="210">
        <f>(Schedule!EY95*'Assumptions&amp;Data'!EY66)/10^$D$5</f>
        <v>0</v>
      </c>
      <c r="FA38" s="210">
        <f>(Schedule!EZ95*'Assumptions&amp;Data'!EZ66)/10^$D$5</f>
        <v>0</v>
      </c>
      <c r="FB38" s="210">
        <f>(Schedule!FA95*'Assumptions&amp;Data'!FA66)/10^$D$5</f>
        <v>0</v>
      </c>
      <c r="FC38" s="210">
        <f>(Schedule!FB95*'Assumptions&amp;Data'!FB66)/10^$D$5</f>
        <v>0</v>
      </c>
      <c r="FD38" s="210">
        <f>(Schedule!FC95*'Assumptions&amp;Data'!FC66)/10^$D$5</f>
        <v>0</v>
      </c>
      <c r="FE38" s="210">
        <f>(Schedule!FD95*'Assumptions&amp;Data'!FD66)/10^$D$5</f>
        <v>0</v>
      </c>
      <c r="FF38" s="210">
        <f>(Schedule!FE95*'Assumptions&amp;Data'!FE66)/10^$D$5</f>
        <v>0</v>
      </c>
      <c r="FG38" s="210">
        <f>(Schedule!FF95*'Assumptions&amp;Data'!FF66)/10^$D$5</f>
        <v>0</v>
      </c>
      <c r="FH38" s="210">
        <f>(Schedule!FG95*'Assumptions&amp;Data'!FG66)/10^$D$5</f>
        <v>0</v>
      </c>
      <c r="FI38" s="210">
        <f>(Schedule!FH95*'Assumptions&amp;Data'!FH66)/10^$D$5</f>
        <v>0</v>
      </c>
      <c r="FJ38" s="210">
        <f>(Schedule!FI95*'Assumptions&amp;Data'!FI66)/10^$D$5</f>
        <v>0</v>
      </c>
      <c r="FK38" s="210">
        <f>(Schedule!FJ95*'Assumptions&amp;Data'!FJ66)/10^$D$5</f>
        <v>0</v>
      </c>
      <c r="FL38" s="210">
        <f>(Schedule!FK95*'Assumptions&amp;Data'!FK66)/10^$D$5</f>
        <v>0</v>
      </c>
      <c r="FM38" s="210">
        <f>(Schedule!FL95*'Assumptions&amp;Data'!FL66)/10^$D$5</f>
        <v>0</v>
      </c>
      <c r="FN38" s="210">
        <f>(Schedule!FM95*'Assumptions&amp;Data'!FM66)/10^$D$5</f>
        <v>0</v>
      </c>
      <c r="FO38" s="210">
        <f>(Schedule!FN95*'Assumptions&amp;Data'!FN66)/10^$D$5</f>
        <v>0</v>
      </c>
    </row>
    <row r="39" spans="2:171" ht="12" customHeight="1" x14ac:dyDescent="0.3"/>
    <row r="40" spans="2:171" ht="12" customHeight="1" x14ac:dyDescent="0.3">
      <c r="B40" s="220" t="s">
        <v>249</v>
      </c>
      <c r="C40" s="220" t="str">
        <f>IF($D$5=7, "INR Cr", "INR Mn")</f>
        <v>INR Cr</v>
      </c>
      <c r="D40" s="221">
        <f>SUM(G40:FO40)</f>
        <v>1156.1905067262473</v>
      </c>
      <c r="E40" s="220"/>
      <c r="F40" s="220"/>
      <c r="G40" s="221">
        <f>SUM(G41:G43)</f>
        <v>0</v>
      </c>
      <c r="H40" s="221">
        <f t="shared" ref="H40:BS40" si="187">SUM(H41:H43)</f>
        <v>0</v>
      </c>
      <c r="I40" s="221">
        <f t="shared" si="187"/>
        <v>0</v>
      </c>
      <c r="J40" s="221">
        <f t="shared" si="187"/>
        <v>0</v>
      </c>
      <c r="K40" s="221">
        <f t="shared" si="187"/>
        <v>0</v>
      </c>
      <c r="L40" s="221">
        <f t="shared" si="187"/>
        <v>0</v>
      </c>
      <c r="M40" s="221">
        <f t="shared" si="187"/>
        <v>0</v>
      </c>
      <c r="N40" s="221">
        <f t="shared" si="187"/>
        <v>0</v>
      </c>
      <c r="O40" s="221">
        <f t="shared" si="187"/>
        <v>21.678572001117143</v>
      </c>
      <c r="P40" s="221">
        <f t="shared" si="187"/>
        <v>21.678572001117143</v>
      </c>
      <c r="Q40" s="221">
        <f t="shared" si="187"/>
        <v>21.678572001117143</v>
      </c>
      <c r="R40" s="221">
        <f t="shared" si="187"/>
        <v>14.452381334078098</v>
      </c>
      <c r="S40" s="221">
        <f t="shared" si="187"/>
        <v>14.452381334078098</v>
      </c>
      <c r="T40" s="221">
        <f t="shared" si="187"/>
        <v>14.452381334078098</v>
      </c>
      <c r="U40" s="221">
        <f t="shared" si="187"/>
        <v>14.452381334078098</v>
      </c>
      <c r="V40" s="221">
        <f t="shared" si="187"/>
        <v>8.6714288004468596</v>
      </c>
      <c r="W40" s="221">
        <f t="shared" si="187"/>
        <v>8.6714288004468596</v>
      </c>
      <c r="X40" s="221">
        <f t="shared" si="187"/>
        <v>8.6714288004468596</v>
      </c>
      <c r="Y40" s="221">
        <f t="shared" si="187"/>
        <v>8.6714288004468596</v>
      </c>
      <c r="Z40" s="221">
        <f t="shared" si="187"/>
        <v>8.6714288004468596</v>
      </c>
      <c r="AA40" s="221">
        <f t="shared" si="187"/>
        <v>34.685715201787431</v>
      </c>
      <c r="AB40" s="221">
        <f t="shared" si="187"/>
        <v>34.685715201787431</v>
      </c>
      <c r="AC40" s="221">
        <f t="shared" si="187"/>
        <v>34.685715201787431</v>
      </c>
      <c r="AD40" s="221">
        <f t="shared" si="187"/>
        <v>26.014286401340577</v>
      </c>
      <c r="AE40" s="221">
        <f t="shared" si="187"/>
        <v>26.014286401340577</v>
      </c>
      <c r="AF40" s="221">
        <f t="shared" si="187"/>
        <v>26.014286401340577</v>
      </c>
      <c r="AG40" s="221">
        <f t="shared" si="187"/>
        <v>26.014286401340577</v>
      </c>
      <c r="AH40" s="221">
        <f t="shared" si="187"/>
        <v>19.077143360983086</v>
      </c>
      <c r="AI40" s="221">
        <f t="shared" si="187"/>
        <v>19.077143360983086</v>
      </c>
      <c r="AJ40" s="221">
        <f t="shared" si="187"/>
        <v>19.077143360983086</v>
      </c>
      <c r="AK40" s="221">
        <f t="shared" si="187"/>
        <v>30.639048428245566</v>
      </c>
      <c r="AL40" s="221">
        <f t="shared" si="187"/>
        <v>19.077143360983086</v>
      </c>
      <c r="AM40" s="221">
        <f t="shared" si="187"/>
        <v>56.653334829586051</v>
      </c>
      <c r="AN40" s="221">
        <f t="shared" si="187"/>
        <v>49.427144162547094</v>
      </c>
      <c r="AO40" s="221">
        <f t="shared" si="187"/>
        <v>49.427144162547094</v>
      </c>
      <c r="AP40" s="221">
        <f t="shared" si="187"/>
        <v>36.420000961876809</v>
      </c>
      <c r="AQ40" s="221">
        <f t="shared" si="187"/>
        <v>36.420000961876809</v>
      </c>
      <c r="AR40" s="221">
        <f t="shared" si="187"/>
        <v>36.420000961876809</v>
      </c>
      <c r="AS40" s="221">
        <f t="shared" si="187"/>
        <v>36.420000961876809</v>
      </c>
      <c r="AT40" s="221">
        <f t="shared" si="187"/>
        <v>26.014286401340573</v>
      </c>
      <c r="AU40" s="221">
        <f t="shared" si="187"/>
        <v>26.014286401340573</v>
      </c>
      <c r="AV40" s="221">
        <f t="shared" si="187"/>
        <v>26.014286401340573</v>
      </c>
      <c r="AW40" s="221">
        <f t="shared" si="187"/>
        <v>39.888572482055551</v>
      </c>
      <c r="AX40" s="221">
        <f t="shared" si="187"/>
        <v>26.014286401340573</v>
      </c>
      <c r="AY40" s="221">
        <f t="shared" si="187"/>
        <v>24.280000641251092</v>
      </c>
      <c r="AZ40" s="221">
        <f t="shared" si="187"/>
        <v>15.608571840804345</v>
      </c>
      <c r="BA40" s="221">
        <f t="shared" si="187"/>
        <v>15.608571840804345</v>
      </c>
      <c r="BB40" s="221">
        <f t="shared" si="187"/>
        <v>15.608571840804345</v>
      </c>
      <c r="BC40" s="221">
        <f t="shared" si="187"/>
        <v>15.608571840804345</v>
      </c>
      <c r="BD40" s="221">
        <f t="shared" si="187"/>
        <v>15.608571840804345</v>
      </c>
      <c r="BE40" s="221">
        <f t="shared" si="187"/>
        <v>15.608571840804345</v>
      </c>
      <c r="BF40" s="221">
        <f t="shared" si="187"/>
        <v>15.608571840804345</v>
      </c>
      <c r="BG40" s="221">
        <f t="shared" si="187"/>
        <v>15.608571840804345</v>
      </c>
      <c r="BH40" s="221">
        <f t="shared" si="187"/>
        <v>15.608571840804345</v>
      </c>
      <c r="BI40" s="221">
        <f t="shared" si="187"/>
        <v>36.420000961876802</v>
      </c>
      <c r="BJ40" s="221">
        <f t="shared" si="187"/>
        <v>15.608571840804345</v>
      </c>
      <c r="BK40" s="221">
        <f t="shared" si="187"/>
        <v>13.007143200670125</v>
      </c>
      <c r="BL40" s="221">
        <f t="shared" si="187"/>
        <v>0</v>
      </c>
      <c r="BM40" s="221">
        <f t="shared" si="187"/>
        <v>0</v>
      </c>
      <c r="BN40" s="221">
        <f t="shared" si="187"/>
        <v>0</v>
      </c>
      <c r="BO40" s="221">
        <f t="shared" si="187"/>
        <v>0</v>
      </c>
      <c r="BP40" s="221">
        <f t="shared" si="187"/>
        <v>0</v>
      </c>
      <c r="BQ40" s="221">
        <f t="shared" si="187"/>
        <v>0</v>
      </c>
      <c r="BR40" s="221">
        <f t="shared" si="187"/>
        <v>0</v>
      </c>
      <c r="BS40" s="221">
        <f t="shared" si="187"/>
        <v>0</v>
      </c>
      <c r="BT40" s="221">
        <f t="shared" ref="BT40:EE40" si="188">SUM(BT41:BT43)</f>
        <v>0</v>
      </c>
      <c r="BU40" s="221">
        <f t="shared" si="188"/>
        <v>0</v>
      </c>
      <c r="BV40" s="221">
        <f t="shared" si="188"/>
        <v>0</v>
      </c>
      <c r="BW40" s="221">
        <f t="shared" si="188"/>
        <v>0</v>
      </c>
      <c r="BX40" s="221">
        <f t="shared" si="188"/>
        <v>0</v>
      </c>
      <c r="BY40" s="221">
        <f t="shared" si="188"/>
        <v>0</v>
      </c>
      <c r="BZ40" s="221">
        <f t="shared" si="188"/>
        <v>0</v>
      </c>
      <c r="CA40" s="221">
        <f t="shared" si="188"/>
        <v>0</v>
      </c>
      <c r="CB40" s="221">
        <f t="shared" si="188"/>
        <v>0</v>
      </c>
      <c r="CC40" s="221">
        <f t="shared" si="188"/>
        <v>0</v>
      </c>
      <c r="CD40" s="221">
        <f t="shared" si="188"/>
        <v>0</v>
      </c>
      <c r="CE40" s="221">
        <f t="shared" si="188"/>
        <v>0</v>
      </c>
      <c r="CF40" s="221">
        <f t="shared" si="188"/>
        <v>0</v>
      </c>
      <c r="CG40" s="221">
        <f t="shared" si="188"/>
        <v>0</v>
      </c>
      <c r="CH40" s="221">
        <f t="shared" si="188"/>
        <v>0</v>
      </c>
      <c r="CI40" s="221">
        <f t="shared" si="188"/>
        <v>0</v>
      </c>
      <c r="CJ40" s="221">
        <f t="shared" si="188"/>
        <v>0</v>
      </c>
      <c r="CK40" s="221">
        <f t="shared" si="188"/>
        <v>0</v>
      </c>
      <c r="CL40" s="221">
        <f t="shared" si="188"/>
        <v>0</v>
      </c>
      <c r="CM40" s="221">
        <f t="shared" si="188"/>
        <v>0</v>
      </c>
      <c r="CN40" s="221">
        <f t="shared" si="188"/>
        <v>0</v>
      </c>
      <c r="CO40" s="221">
        <f t="shared" si="188"/>
        <v>0</v>
      </c>
      <c r="CP40" s="221">
        <f t="shared" si="188"/>
        <v>0</v>
      </c>
      <c r="CQ40" s="221">
        <f t="shared" si="188"/>
        <v>0</v>
      </c>
      <c r="CR40" s="221">
        <f t="shared" si="188"/>
        <v>0</v>
      </c>
      <c r="CS40" s="221">
        <f t="shared" si="188"/>
        <v>0</v>
      </c>
      <c r="CT40" s="221">
        <f t="shared" si="188"/>
        <v>0</v>
      </c>
      <c r="CU40" s="221">
        <f t="shared" si="188"/>
        <v>0</v>
      </c>
      <c r="CV40" s="221">
        <f t="shared" si="188"/>
        <v>0</v>
      </c>
      <c r="CW40" s="221">
        <f t="shared" si="188"/>
        <v>0</v>
      </c>
      <c r="CX40" s="221">
        <f t="shared" si="188"/>
        <v>0</v>
      </c>
      <c r="CY40" s="221">
        <f t="shared" si="188"/>
        <v>0</v>
      </c>
      <c r="CZ40" s="221">
        <f t="shared" si="188"/>
        <v>0</v>
      </c>
      <c r="DA40" s="221">
        <f t="shared" si="188"/>
        <v>0</v>
      </c>
      <c r="DB40" s="221">
        <f t="shared" si="188"/>
        <v>0</v>
      </c>
      <c r="DC40" s="221">
        <f t="shared" si="188"/>
        <v>0</v>
      </c>
      <c r="DD40" s="221">
        <f t="shared" si="188"/>
        <v>0</v>
      </c>
      <c r="DE40" s="221">
        <f t="shared" si="188"/>
        <v>0</v>
      </c>
      <c r="DF40" s="221">
        <f t="shared" si="188"/>
        <v>0</v>
      </c>
      <c r="DG40" s="221">
        <f t="shared" si="188"/>
        <v>0</v>
      </c>
      <c r="DH40" s="221">
        <f t="shared" si="188"/>
        <v>0</v>
      </c>
      <c r="DI40" s="221">
        <f t="shared" si="188"/>
        <v>0</v>
      </c>
      <c r="DJ40" s="221">
        <f t="shared" si="188"/>
        <v>0</v>
      </c>
      <c r="DK40" s="221">
        <f t="shared" si="188"/>
        <v>0</v>
      </c>
      <c r="DL40" s="221">
        <f t="shared" si="188"/>
        <v>0</v>
      </c>
      <c r="DM40" s="221">
        <f t="shared" si="188"/>
        <v>0</v>
      </c>
      <c r="DN40" s="221">
        <f t="shared" si="188"/>
        <v>0</v>
      </c>
      <c r="DO40" s="221">
        <f t="shared" si="188"/>
        <v>0</v>
      </c>
      <c r="DP40" s="221">
        <f t="shared" si="188"/>
        <v>0</v>
      </c>
      <c r="DQ40" s="221">
        <f t="shared" si="188"/>
        <v>0</v>
      </c>
      <c r="DR40" s="221">
        <f t="shared" si="188"/>
        <v>0</v>
      </c>
      <c r="DS40" s="221">
        <f t="shared" si="188"/>
        <v>0</v>
      </c>
      <c r="DT40" s="221">
        <f t="shared" si="188"/>
        <v>0</v>
      </c>
      <c r="DU40" s="221">
        <f t="shared" si="188"/>
        <v>0</v>
      </c>
      <c r="DV40" s="221">
        <f t="shared" si="188"/>
        <v>0</v>
      </c>
      <c r="DW40" s="221">
        <f t="shared" si="188"/>
        <v>0</v>
      </c>
      <c r="DX40" s="221">
        <f t="shared" si="188"/>
        <v>0</v>
      </c>
      <c r="DY40" s="221">
        <f t="shared" si="188"/>
        <v>0</v>
      </c>
      <c r="DZ40" s="221">
        <f t="shared" si="188"/>
        <v>0</v>
      </c>
      <c r="EA40" s="221">
        <f t="shared" si="188"/>
        <v>0</v>
      </c>
      <c r="EB40" s="221">
        <f t="shared" si="188"/>
        <v>0</v>
      </c>
      <c r="EC40" s="221">
        <f t="shared" si="188"/>
        <v>0</v>
      </c>
      <c r="ED40" s="221">
        <f t="shared" si="188"/>
        <v>0</v>
      </c>
      <c r="EE40" s="221">
        <f t="shared" si="188"/>
        <v>0</v>
      </c>
      <c r="EF40" s="221">
        <f t="shared" ref="EF40:FO40" si="189">SUM(EF41:EF43)</f>
        <v>0</v>
      </c>
      <c r="EG40" s="221">
        <f t="shared" si="189"/>
        <v>0</v>
      </c>
      <c r="EH40" s="221">
        <f t="shared" si="189"/>
        <v>0</v>
      </c>
      <c r="EI40" s="221">
        <f t="shared" si="189"/>
        <v>0</v>
      </c>
      <c r="EJ40" s="221">
        <f t="shared" si="189"/>
        <v>0</v>
      </c>
      <c r="EK40" s="221">
        <f t="shared" si="189"/>
        <v>0</v>
      </c>
      <c r="EL40" s="221">
        <f t="shared" si="189"/>
        <v>0</v>
      </c>
      <c r="EM40" s="221">
        <f t="shared" si="189"/>
        <v>0</v>
      </c>
      <c r="EN40" s="221">
        <f t="shared" si="189"/>
        <v>0</v>
      </c>
      <c r="EO40" s="221">
        <f t="shared" si="189"/>
        <v>0</v>
      </c>
      <c r="EP40" s="221">
        <f t="shared" si="189"/>
        <v>0</v>
      </c>
      <c r="EQ40" s="221">
        <f t="shared" si="189"/>
        <v>0</v>
      </c>
      <c r="ER40" s="221">
        <f t="shared" si="189"/>
        <v>0</v>
      </c>
      <c r="ES40" s="221">
        <f t="shared" si="189"/>
        <v>0</v>
      </c>
      <c r="ET40" s="221">
        <f t="shared" si="189"/>
        <v>0</v>
      </c>
      <c r="EU40" s="221">
        <f t="shared" si="189"/>
        <v>0</v>
      </c>
      <c r="EV40" s="221">
        <f t="shared" si="189"/>
        <v>0</v>
      </c>
      <c r="EW40" s="221">
        <f t="shared" si="189"/>
        <v>0</v>
      </c>
      <c r="EX40" s="221">
        <f t="shared" si="189"/>
        <v>0</v>
      </c>
      <c r="EY40" s="221">
        <f t="shared" si="189"/>
        <v>0</v>
      </c>
      <c r="EZ40" s="221">
        <f t="shared" si="189"/>
        <v>0</v>
      </c>
      <c r="FA40" s="221">
        <f t="shared" si="189"/>
        <v>0</v>
      </c>
      <c r="FB40" s="221">
        <f t="shared" si="189"/>
        <v>0</v>
      </c>
      <c r="FC40" s="221">
        <f t="shared" si="189"/>
        <v>0</v>
      </c>
      <c r="FD40" s="221">
        <f t="shared" si="189"/>
        <v>0</v>
      </c>
      <c r="FE40" s="221">
        <f t="shared" si="189"/>
        <v>0</v>
      </c>
      <c r="FF40" s="221">
        <f t="shared" si="189"/>
        <v>0</v>
      </c>
      <c r="FG40" s="221">
        <f t="shared" si="189"/>
        <v>0</v>
      </c>
      <c r="FH40" s="221">
        <f t="shared" si="189"/>
        <v>0</v>
      </c>
      <c r="FI40" s="221">
        <f t="shared" si="189"/>
        <v>0</v>
      </c>
      <c r="FJ40" s="221">
        <f t="shared" si="189"/>
        <v>0</v>
      </c>
      <c r="FK40" s="221">
        <f t="shared" si="189"/>
        <v>0</v>
      </c>
      <c r="FL40" s="221">
        <f t="shared" si="189"/>
        <v>0</v>
      </c>
      <c r="FM40" s="221">
        <f t="shared" si="189"/>
        <v>0</v>
      </c>
      <c r="FN40" s="221">
        <f t="shared" si="189"/>
        <v>0</v>
      </c>
      <c r="FO40" s="221">
        <f t="shared" si="189"/>
        <v>0</v>
      </c>
    </row>
    <row r="41" spans="2:171" ht="12" customHeight="1" x14ac:dyDescent="0.3">
      <c r="B41" s="201" t="s">
        <v>108</v>
      </c>
      <c r="D41" s="210">
        <f>SUM(G41:FO41)</f>
        <v>289.04762668156167</v>
      </c>
      <c r="G41" s="210">
        <f>(Schedule!F98*'Assumptions&amp;Data'!F66)/10^$D$5</f>
        <v>0</v>
      </c>
      <c r="H41" s="210">
        <f>(Schedule!G98*'Assumptions&amp;Data'!G66)/10^$D$5</f>
        <v>0</v>
      </c>
      <c r="I41" s="210">
        <f>(Schedule!H98*'Assumptions&amp;Data'!H66)/10^$D$5</f>
        <v>0</v>
      </c>
      <c r="J41" s="210">
        <f>(Schedule!I98*'Assumptions&amp;Data'!I66)/10^$D$5</f>
        <v>0</v>
      </c>
      <c r="K41" s="210">
        <f>(Schedule!J98*'Assumptions&amp;Data'!J66)/10^$D$5</f>
        <v>0</v>
      </c>
      <c r="L41" s="210">
        <f>(Schedule!K98*'Assumptions&amp;Data'!K66)/10^$D$5</f>
        <v>0</v>
      </c>
      <c r="M41" s="210">
        <f>(Schedule!L98*'Assumptions&amp;Data'!L66)/10^$D$5</f>
        <v>0</v>
      </c>
      <c r="N41" s="210">
        <f>(Schedule!M98*'Assumptions&amp;Data'!M66)/10^$D$5</f>
        <v>0</v>
      </c>
      <c r="O41" s="210">
        <f>(Schedule!N98*'Assumptions&amp;Data'!N66)/10^$D$5</f>
        <v>21.678572001117143</v>
      </c>
      <c r="P41" s="210">
        <f>(Schedule!O98*'Assumptions&amp;Data'!O66)/10^$D$5</f>
        <v>21.678572001117143</v>
      </c>
      <c r="Q41" s="210">
        <f>(Schedule!P98*'Assumptions&amp;Data'!P66)/10^$D$5</f>
        <v>21.678572001117143</v>
      </c>
      <c r="R41" s="210">
        <f>(Schedule!Q98*'Assumptions&amp;Data'!Q66)/10^$D$5</f>
        <v>14.452381334078098</v>
      </c>
      <c r="S41" s="210">
        <f>(Schedule!R98*'Assumptions&amp;Data'!R66)/10^$D$5</f>
        <v>14.452381334078098</v>
      </c>
      <c r="T41" s="210">
        <f>(Schedule!S98*'Assumptions&amp;Data'!S66)/10^$D$5</f>
        <v>14.452381334078098</v>
      </c>
      <c r="U41" s="210">
        <f>(Schedule!T98*'Assumptions&amp;Data'!T66)/10^$D$5</f>
        <v>14.452381334078098</v>
      </c>
      <c r="V41" s="210">
        <f>(Schedule!U98*'Assumptions&amp;Data'!U66)/10^$D$5</f>
        <v>8.6714288004468596</v>
      </c>
      <c r="W41" s="210">
        <f>(Schedule!V98*'Assumptions&amp;Data'!V66)/10^$D$5</f>
        <v>8.6714288004468596</v>
      </c>
      <c r="X41" s="210">
        <f>(Schedule!W98*'Assumptions&amp;Data'!W66)/10^$D$5</f>
        <v>8.6714288004468596</v>
      </c>
      <c r="Y41" s="210">
        <f>(Schedule!X98*'Assumptions&amp;Data'!X66)/10^$D$5</f>
        <v>8.6714288004468596</v>
      </c>
      <c r="Z41" s="210">
        <f>(Schedule!Y98*'Assumptions&amp;Data'!Y66)/10^$D$5</f>
        <v>8.6714288004468596</v>
      </c>
      <c r="AA41" s="210">
        <f>(Schedule!Z98*'Assumptions&amp;Data'!Z66)/10^$D$5</f>
        <v>8.6714288004468596</v>
      </c>
      <c r="AB41" s="210">
        <f>(Schedule!AA98*'Assumptions&amp;Data'!AA66)/10^$D$5</f>
        <v>8.6714288004468596</v>
      </c>
      <c r="AC41" s="210">
        <f>(Schedule!AB98*'Assumptions&amp;Data'!AB66)/10^$D$5</f>
        <v>8.6714288004468596</v>
      </c>
      <c r="AD41" s="210">
        <f>(Schedule!AC98*'Assumptions&amp;Data'!AC66)/10^$D$5</f>
        <v>8.6714288004468596</v>
      </c>
      <c r="AE41" s="210">
        <f>(Schedule!AD98*'Assumptions&amp;Data'!AD66)/10^$D$5</f>
        <v>8.6714288004468596</v>
      </c>
      <c r="AF41" s="210">
        <f>(Schedule!AE98*'Assumptions&amp;Data'!AE66)/10^$D$5</f>
        <v>8.6714288004468596</v>
      </c>
      <c r="AG41" s="210">
        <f>(Schedule!AF98*'Assumptions&amp;Data'!AF66)/10^$D$5</f>
        <v>8.6714288004468596</v>
      </c>
      <c r="AH41" s="210">
        <f>(Schedule!AG98*'Assumptions&amp;Data'!AG66)/10^$D$5</f>
        <v>8.6714288004468596</v>
      </c>
      <c r="AI41" s="210">
        <f>(Schedule!AH98*'Assumptions&amp;Data'!AH66)/10^$D$5</f>
        <v>8.6714288004468596</v>
      </c>
      <c r="AJ41" s="210">
        <f>(Schedule!AI98*'Assumptions&amp;Data'!AI66)/10^$D$5</f>
        <v>8.6714288004468596</v>
      </c>
      <c r="AK41" s="210">
        <f>(Schedule!AJ98*'Assumptions&amp;Data'!AJ66)/10^$D$5</f>
        <v>20.233333867709337</v>
      </c>
      <c r="AL41" s="210">
        <f>(Schedule!AK98*'Assumptions&amp;Data'!AK66)/10^$D$5</f>
        <v>8.6714288004468596</v>
      </c>
      <c r="AM41" s="210">
        <f>(Schedule!AL98*'Assumptions&amp;Data'!AL66)/10^$D$5</f>
        <v>7.2261906670389591</v>
      </c>
      <c r="AN41" s="210">
        <f>(Schedule!AM98*'Assumptions&amp;Data'!AM66)/10^$D$5</f>
        <v>0</v>
      </c>
      <c r="AO41" s="210">
        <f>(Schedule!AN98*'Assumptions&amp;Data'!AN66)/10^$D$5</f>
        <v>0</v>
      </c>
      <c r="AP41" s="210">
        <f>(Schedule!AO98*'Assumptions&amp;Data'!AO66)/10^$D$5</f>
        <v>0</v>
      </c>
      <c r="AQ41" s="210">
        <f>(Schedule!AP98*'Assumptions&amp;Data'!AP66)/10^$D$5</f>
        <v>0</v>
      </c>
      <c r="AR41" s="210">
        <f>(Schedule!AQ98*'Assumptions&amp;Data'!AQ66)/10^$D$5</f>
        <v>0</v>
      </c>
      <c r="AS41" s="210">
        <f>(Schedule!AR98*'Assumptions&amp;Data'!AR66)/10^$D$5</f>
        <v>0</v>
      </c>
      <c r="AT41" s="210">
        <f>(Schedule!AS98*'Assumptions&amp;Data'!AS66)/10^$D$5</f>
        <v>0</v>
      </c>
      <c r="AU41" s="210">
        <f>(Schedule!AT98*'Assumptions&amp;Data'!AT66)/10^$D$5</f>
        <v>0</v>
      </c>
      <c r="AV41" s="210">
        <f>(Schedule!AU98*'Assumptions&amp;Data'!AU66)/10^$D$5</f>
        <v>0</v>
      </c>
      <c r="AW41" s="210">
        <f>(Schedule!AV98*'Assumptions&amp;Data'!AV66)/10^$D$5</f>
        <v>0</v>
      </c>
      <c r="AX41" s="210">
        <f>(Schedule!AW98*'Assumptions&amp;Data'!AW66)/10^$D$5</f>
        <v>0</v>
      </c>
      <c r="AY41" s="210">
        <f>(Schedule!AX98*'Assumptions&amp;Data'!AX66)/10^$D$5</f>
        <v>0</v>
      </c>
      <c r="AZ41" s="210">
        <f>(Schedule!AY98*'Assumptions&amp;Data'!AY66)/10^$D$5</f>
        <v>0</v>
      </c>
      <c r="BA41" s="210">
        <f>(Schedule!AZ98*'Assumptions&amp;Data'!AZ66)/10^$D$5</f>
        <v>0</v>
      </c>
      <c r="BB41" s="210">
        <f>(Schedule!BA98*'Assumptions&amp;Data'!BA66)/10^$D$5</f>
        <v>0</v>
      </c>
      <c r="BC41" s="210">
        <f>(Schedule!BB98*'Assumptions&amp;Data'!BB66)/10^$D$5</f>
        <v>0</v>
      </c>
      <c r="BD41" s="210">
        <f>(Schedule!BC98*'Assumptions&amp;Data'!BC66)/10^$D$5</f>
        <v>0</v>
      </c>
      <c r="BE41" s="210">
        <f>(Schedule!BD98*'Assumptions&amp;Data'!BD66)/10^$D$5</f>
        <v>0</v>
      </c>
      <c r="BF41" s="210">
        <f>(Schedule!BE98*'Assumptions&amp;Data'!BE66)/10^$D$5</f>
        <v>0</v>
      </c>
      <c r="BG41" s="210">
        <f>(Schedule!BF98*'Assumptions&amp;Data'!BF66)/10^$D$5</f>
        <v>0</v>
      </c>
      <c r="BH41" s="210">
        <f>(Schedule!BG98*'Assumptions&amp;Data'!BG66)/10^$D$5</f>
        <v>0</v>
      </c>
      <c r="BI41" s="210">
        <f>(Schedule!BH98*'Assumptions&amp;Data'!BH66)/10^$D$5</f>
        <v>0</v>
      </c>
      <c r="BJ41" s="210">
        <f>(Schedule!BI98*'Assumptions&amp;Data'!BI66)/10^$D$5</f>
        <v>0</v>
      </c>
      <c r="BK41" s="210">
        <f>(Schedule!BJ98*'Assumptions&amp;Data'!BJ66)/10^$D$5</f>
        <v>0</v>
      </c>
      <c r="BL41" s="210">
        <f>(Schedule!BK98*'Assumptions&amp;Data'!BK66)/10^$D$5</f>
        <v>0</v>
      </c>
      <c r="BM41" s="210">
        <f>(Schedule!BL98*'Assumptions&amp;Data'!BL66)/10^$D$5</f>
        <v>0</v>
      </c>
      <c r="BN41" s="210">
        <f>(Schedule!BM98*'Assumptions&amp;Data'!BM66)/10^$D$5</f>
        <v>0</v>
      </c>
      <c r="BO41" s="210">
        <f>(Schedule!BN98*'Assumptions&amp;Data'!BN66)/10^$D$5</f>
        <v>0</v>
      </c>
      <c r="BP41" s="210">
        <f>(Schedule!BO98*'Assumptions&amp;Data'!BO66)/10^$D$5</f>
        <v>0</v>
      </c>
      <c r="BQ41" s="210">
        <f>(Schedule!BP98*'Assumptions&amp;Data'!BP66)/10^$D$5</f>
        <v>0</v>
      </c>
      <c r="BR41" s="210">
        <f>(Schedule!BQ98*'Assumptions&amp;Data'!BQ66)/10^$D$5</f>
        <v>0</v>
      </c>
      <c r="BS41" s="210">
        <f>(Schedule!BR98*'Assumptions&amp;Data'!BR66)/10^$D$5</f>
        <v>0</v>
      </c>
      <c r="BT41" s="210">
        <f>(Schedule!BS98*'Assumptions&amp;Data'!BS66)/10^$D$5</f>
        <v>0</v>
      </c>
      <c r="BU41" s="210">
        <f>(Schedule!BT98*'Assumptions&amp;Data'!BT66)/10^$D$5</f>
        <v>0</v>
      </c>
      <c r="BV41" s="210">
        <f>(Schedule!BU98*'Assumptions&amp;Data'!BU66)/10^$D$5</f>
        <v>0</v>
      </c>
      <c r="BW41" s="210">
        <f>(Schedule!BV98*'Assumptions&amp;Data'!BV66)/10^$D$5</f>
        <v>0</v>
      </c>
      <c r="BX41" s="210">
        <f>(Schedule!BW98*'Assumptions&amp;Data'!BW66)/10^$D$5</f>
        <v>0</v>
      </c>
      <c r="BY41" s="210">
        <f>(Schedule!BX98*'Assumptions&amp;Data'!BX66)/10^$D$5</f>
        <v>0</v>
      </c>
      <c r="BZ41" s="210">
        <f>(Schedule!BY98*'Assumptions&amp;Data'!BY66)/10^$D$5</f>
        <v>0</v>
      </c>
      <c r="CA41" s="210">
        <f>(Schedule!BZ98*'Assumptions&amp;Data'!BZ66)/10^$D$5</f>
        <v>0</v>
      </c>
      <c r="CB41" s="210">
        <f>(Schedule!CA98*'Assumptions&amp;Data'!CA66)/10^$D$5</f>
        <v>0</v>
      </c>
      <c r="CC41" s="210">
        <f>(Schedule!CB98*'Assumptions&amp;Data'!CB66)/10^$D$5</f>
        <v>0</v>
      </c>
      <c r="CD41" s="210">
        <f>(Schedule!CC98*'Assumptions&amp;Data'!CC66)/10^$D$5</f>
        <v>0</v>
      </c>
      <c r="CE41" s="210">
        <f>(Schedule!CD98*'Assumptions&amp;Data'!CD66)/10^$D$5</f>
        <v>0</v>
      </c>
      <c r="CF41" s="210">
        <f>(Schedule!CE98*'Assumptions&amp;Data'!CE66)/10^$D$5</f>
        <v>0</v>
      </c>
      <c r="CG41" s="210">
        <f>(Schedule!CF98*'Assumptions&amp;Data'!CF66)/10^$D$5</f>
        <v>0</v>
      </c>
      <c r="CH41" s="210">
        <f>(Schedule!CG98*'Assumptions&amp;Data'!CG66)/10^$D$5</f>
        <v>0</v>
      </c>
      <c r="CI41" s="210">
        <f>(Schedule!CH98*'Assumptions&amp;Data'!CH66)/10^$D$5</f>
        <v>0</v>
      </c>
      <c r="CJ41" s="210">
        <f>(Schedule!CI98*'Assumptions&amp;Data'!CI66)/10^$D$5</f>
        <v>0</v>
      </c>
      <c r="CK41" s="210">
        <f>(Schedule!CJ98*'Assumptions&amp;Data'!CJ66)/10^$D$5</f>
        <v>0</v>
      </c>
      <c r="CL41" s="210">
        <f>(Schedule!CK98*'Assumptions&amp;Data'!CK66)/10^$D$5</f>
        <v>0</v>
      </c>
      <c r="CM41" s="210">
        <f>(Schedule!CL98*'Assumptions&amp;Data'!CL66)/10^$D$5</f>
        <v>0</v>
      </c>
      <c r="CN41" s="210">
        <f>(Schedule!CM98*'Assumptions&amp;Data'!CM66)/10^$D$5</f>
        <v>0</v>
      </c>
      <c r="CO41" s="210">
        <f>(Schedule!CN98*'Assumptions&amp;Data'!CN66)/10^$D$5</f>
        <v>0</v>
      </c>
      <c r="CP41" s="210">
        <f>(Schedule!CO98*'Assumptions&amp;Data'!CO66)/10^$D$5</f>
        <v>0</v>
      </c>
      <c r="CQ41" s="210">
        <f>(Schedule!CP98*'Assumptions&amp;Data'!CP66)/10^$D$5</f>
        <v>0</v>
      </c>
      <c r="CR41" s="210">
        <f>(Schedule!CQ98*'Assumptions&amp;Data'!CQ66)/10^$D$5</f>
        <v>0</v>
      </c>
      <c r="CS41" s="210">
        <f>(Schedule!CR98*'Assumptions&amp;Data'!CR66)/10^$D$5</f>
        <v>0</v>
      </c>
      <c r="CT41" s="210">
        <f>(Schedule!CS98*'Assumptions&amp;Data'!CS66)/10^$D$5</f>
        <v>0</v>
      </c>
      <c r="CU41" s="210">
        <f>(Schedule!CT98*'Assumptions&amp;Data'!CT66)/10^$D$5</f>
        <v>0</v>
      </c>
      <c r="CV41" s="210">
        <f>(Schedule!CU98*'Assumptions&amp;Data'!CU66)/10^$D$5</f>
        <v>0</v>
      </c>
      <c r="CW41" s="210">
        <f>(Schedule!CV98*'Assumptions&amp;Data'!CV66)/10^$D$5</f>
        <v>0</v>
      </c>
      <c r="CX41" s="210">
        <f>(Schedule!CW98*'Assumptions&amp;Data'!CW66)/10^$D$5</f>
        <v>0</v>
      </c>
      <c r="CY41" s="210">
        <f>(Schedule!CX98*'Assumptions&amp;Data'!CX66)/10^$D$5</f>
        <v>0</v>
      </c>
      <c r="CZ41" s="210">
        <f>(Schedule!CY98*'Assumptions&amp;Data'!CY66)/10^$D$5</f>
        <v>0</v>
      </c>
      <c r="DA41" s="210">
        <f>(Schedule!CZ98*'Assumptions&amp;Data'!CZ66)/10^$D$5</f>
        <v>0</v>
      </c>
      <c r="DB41" s="210">
        <f>(Schedule!DA98*'Assumptions&amp;Data'!DA66)/10^$D$5</f>
        <v>0</v>
      </c>
      <c r="DC41" s="210">
        <f>(Schedule!DB98*'Assumptions&amp;Data'!DB66)/10^$D$5</f>
        <v>0</v>
      </c>
      <c r="DD41" s="210">
        <f>(Schedule!DC98*'Assumptions&amp;Data'!DC66)/10^$D$5</f>
        <v>0</v>
      </c>
      <c r="DE41" s="210">
        <f>(Schedule!DD98*'Assumptions&amp;Data'!DD66)/10^$D$5</f>
        <v>0</v>
      </c>
      <c r="DF41" s="210">
        <f>(Schedule!DE98*'Assumptions&amp;Data'!DE66)/10^$D$5</f>
        <v>0</v>
      </c>
      <c r="DG41" s="210">
        <f>(Schedule!DF98*'Assumptions&amp;Data'!DF66)/10^$D$5</f>
        <v>0</v>
      </c>
      <c r="DH41" s="210">
        <f>(Schedule!DG98*'Assumptions&amp;Data'!DG66)/10^$D$5</f>
        <v>0</v>
      </c>
      <c r="DI41" s="210">
        <f>(Schedule!DH98*'Assumptions&amp;Data'!DH66)/10^$D$5</f>
        <v>0</v>
      </c>
      <c r="DJ41" s="210">
        <f>(Schedule!DI98*'Assumptions&amp;Data'!DI66)/10^$D$5</f>
        <v>0</v>
      </c>
      <c r="DK41" s="210">
        <f>(Schedule!DJ98*'Assumptions&amp;Data'!DJ66)/10^$D$5</f>
        <v>0</v>
      </c>
      <c r="DL41" s="210">
        <f>(Schedule!DK98*'Assumptions&amp;Data'!DK66)/10^$D$5</f>
        <v>0</v>
      </c>
      <c r="DM41" s="210">
        <f>(Schedule!DL98*'Assumptions&amp;Data'!DL66)/10^$D$5</f>
        <v>0</v>
      </c>
      <c r="DN41" s="210">
        <f>(Schedule!DM98*'Assumptions&amp;Data'!DM66)/10^$D$5</f>
        <v>0</v>
      </c>
      <c r="DO41" s="210">
        <f>(Schedule!DN98*'Assumptions&amp;Data'!DN66)/10^$D$5</f>
        <v>0</v>
      </c>
      <c r="DP41" s="210">
        <f>(Schedule!DO98*'Assumptions&amp;Data'!DO66)/10^$D$5</f>
        <v>0</v>
      </c>
      <c r="DQ41" s="210">
        <f>(Schedule!DP98*'Assumptions&amp;Data'!DP66)/10^$D$5</f>
        <v>0</v>
      </c>
      <c r="DR41" s="210">
        <f>(Schedule!DQ98*'Assumptions&amp;Data'!DQ66)/10^$D$5</f>
        <v>0</v>
      </c>
      <c r="DS41" s="210">
        <f>(Schedule!DR98*'Assumptions&amp;Data'!DR66)/10^$D$5</f>
        <v>0</v>
      </c>
      <c r="DT41" s="210">
        <f>(Schedule!DS98*'Assumptions&amp;Data'!DS66)/10^$D$5</f>
        <v>0</v>
      </c>
      <c r="DU41" s="210">
        <f>(Schedule!DT98*'Assumptions&amp;Data'!DT66)/10^$D$5</f>
        <v>0</v>
      </c>
      <c r="DV41" s="210">
        <f>(Schedule!DU98*'Assumptions&amp;Data'!DU66)/10^$D$5</f>
        <v>0</v>
      </c>
      <c r="DW41" s="210">
        <f>(Schedule!DV98*'Assumptions&amp;Data'!DV66)/10^$D$5</f>
        <v>0</v>
      </c>
      <c r="DX41" s="210">
        <f>(Schedule!DW98*'Assumptions&amp;Data'!DW66)/10^$D$5</f>
        <v>0</v>
      </c>
      <c r="DY41" s="210">
        <f>(Schedule!DX98*'Assumptions&amp;Data'!DX66)/10^$D$5</f>
        <v>0</v>
      </c>
      <c r="DZ41" s="210">
        <f>(Schedule!DY98*'Assumptions&amp;Data'!DY66)/10^$D$5</f>
        <v>0</v>
      </c>
      <c r="EA41" s="210">
        <f>(Schedule!DZ98*'Assumptions&amp;Data'!DZ66)/10^$D$5</f>
        <v>0</v>
      </c>
      <c r="EB41" s="210">
        <f>(Schedule!EA98*'Assumptions&amp;Data'!EA66)/10^$D$5</f>
        <v>0</v>
      </c>
      <c r="EC41" s="210">
        <f>(Schedule!EB98*'Assumptions&amp;Data'!EB66)/10^$D$5</f>
        <v>0</v>
      </c>
      <c r="ED41" s="210">
        <f>(Schedule!EC98*'Assumptions&amp;Data'!EC66)/10^$D$5</f>
        <v>0</v>
      </c>
      <c r="EE41" s="210">
        <f>(Schedule!ED98*'Assumptions&amp;Data'!ED66)/10^$D$5</f>
        <v>0</v>
      </c>
      <c r="EF41" s="210">
        <f>(Schedule!EE98*'Assumptions&amp;Data'!EE66)/10^$D$5</f>
        <v>0</v>
      </c>
      <c r="EG41" s="210">
        <f>(Schedule!EF98*'Assumptions&amp;Data'!EF66)/10^$D$5</f>
        <v>0</v>
      </c>
      <c r="EH41" s="210">
        <f>(Schedule!EG98*'Assumptions&amp;Data'!EG66)/10^$D$5</f>
        <v>0</v>
      </c>
      <c r="EI41" s="210">
        <f>(Schedule!EH98*'Assumptions&amp;Data'!EH66)/10^$D$5</f>
        <v>0</v>
      </c>
      <c r="EJ41" s="210">
        <f>(Schedule!EI98*'Assumptions&amp;Data'!EI66)/10^$D$5</f>
        <v>0</v>
      </c>
      <c r="EK41" s="210">
        <f>(Schedule!EJ98*'Assumptions&amp;Data'!EJ66)/10^$D$5</f>
        <v>0</v>
      </c>
      <c r="EL41" s="210">
        <f>(Schedule!EK98*'Assumptions&amp;Data'!EK66)/10^$D$5</f>
        <v>0</v>
      </c>
      <c r="EM41" s="210">
        <f>(Schedule!EL98*'Assumptions&amp;Data'!EL66)/10^$D$5</f>
        <v>0</v>
      </c>
      <c r="EN41" s="210">
        <f>(Schedule!EM98*'Assumptions&amp;Data'!EM66)/10^$D$5</f>
        <v>0</v>
      </c>
      <c r="EO41" s="210">
        <f>(Schedule!EN98*'Assumptions&amp;Data'!EN66)/10^$D$5</f>
        <v>0</v>
      </c>
      <c r="EP41" s="210">
        <f>(Schedule!EO98*'Assumptions&amp;Data'!EO66)/10^$D$5</f>
        <v>0</v>
      </c>
      <c r="EQ41" s="210">
        <f>(Schedule!EP98*'Assumptions&amp;Data'!EP66)/10^$D$5</f>
        <v>0</v>
      </c>
      <c r="ER41" s="210">
        <f>(Schedule!EQ98*'Assumptions&amp;Data'!EQ66)/10^$D$5</f>
        <v>0</v>
      </c>
      <c r="ES41" s="210">
        <f>(Schedule!ER98*'Assumptions&amp;Data'!ER66)/10^$D$5</f>
        <v>0</v>
      </c>
      <c r="ET41" s="210">
        <f>(Schedule!ES98*'Assumptions&amp;Data'!ES66)/10^$D$5</f>
        <v>0</v>
      </c>
      <c r="EU41" s="210">
        <f>(Schedule!ET98*'Assumptions&amp;Data'!ET66)/10^$D$5</f>
        <v>0</v>
      </c>
      <c r="EV41" s="210">
        <f>(Schedule!EU98*'Assumptions&amp;Data'!EU66)/10^$D$5</f>
        <v>0</v>
      </c>
      <c r="EW41" s="210">
        <f>(Schedule!EV98*'Assumptions&amp;Data'!EV66)/10^$D$5</f>
        <v>0</v>
      </c>
      <c r="EX41" s="210">
        <f>(Schedule!EW98*'Assumptions&amp;Data'!EW66)/10^$D$5</f>
        <v>0</v>
      </c>
      <c r="EY41" s="210">
        <f>(Schedule!EX98*'Assumptions&amp;Data'!EX66)/10^$D$5</f>
        <v>0</v>
      </c>
      <c r="EZ41" s="210">
        <f>(Schedule!EY98*'Assumptions&amp;Data'!EY66)/10^$D$5</f>
        <v>0</v>
      </c>
      <c r="FA41" s="210">
        <f>(Schedule!EZ98*'Assumptions&amp;Data'!EZ66)/10^$D$5</f>
        <v>0</v>
      </c>
      <c r="FB41" s="210">
        <f>(Schedule!FA98*'Assumptions&amp;Data'!FA66)/10^$D$5</f>
        <v>0</v>
      </c>
      <c r="FC41" s="210">
        <f>(Schedule!FB98*'Assumptions&amp;Data'!FB66)/10^$D$5</f>
        <v>0</v>
      </c>
      <c r="FD41" s="210">
        <f>(Schedule!FC98*'Assumptions&amp;Data'!FC66)/10^$D$5</f>
        <v>0</v>
      </c>
      <c r="FE41" s="210">
        <f>(Schedule!FD98*'Assumptions&amp;Data'!FD66)/10^$D$5</f>
        <v>0</v>
      </c>
      <c r="FF41" s="210">
        <f>(Schedule!FE98*'Assumptions&amp;Data'!FE66)/10^$D$5</f>
        <v>0</v>
      </c>
      <c r="FG41" s="210">
        <f>(Schedule!FF98*'Assumptions&amp;Data'!FF66)/10^$D$5</f>
        <v>0</v>
      </c>
      <c r="FH41" s="210">
        <f>(Schedule!FG98*'Assumptions&amp;Data'!FG66)/10^$D$5</f>
        <v>0</v>
      </c>
      <c r="FI41" s="210">
        <f>(Schedule!FH98*'Assumptions&amp;Data'!FH66)/10^$D$5</f>
        <v>0</v>
      </c>
      <c r="FJ41" s="210">
        <f>(Schedule!FI98*'Assumptions&amp;Data'!FI66)/10^$D$5</f>
        <v>0</v>
      </c>
      <c r="FK41" s="210">
        <f>(Schedule!FJ98*'Assumptions&amp;Data'!FJ66)/10^$D$5</f>
        <v>0</v>
      </c>
      <c r="FL41" s="210">
        <f>(Schedule!FK98*'Assumptions&amp;Data'!FK66)/10^$D$5</f>
        <v>0</v>
      </c>
      <c r="FM41" s="210">
        <f>(Schedule!FL98*'Assumptions&amp;Data'!FL66)/10^$D$5</f>
        <v>0</v>
      </c>
      <c r="FN41" s="210">
        <f>(Schedule!FM98*'Assumptions&amp;Data'!FM66)/10^$D$5</f>
        <v>0</v>
      </c>
      <c r="FO41" s="210">
        <f>(Schedule!FN98*'Assumptions&amp;Data'!FN66)/10^$D$5</f>
        <v>0</v>
      </c>
    </row>
    <row r="42" spans="2:171" ht="12" customHeight="1" x14ac:dyDescent="0.3">
      <c r="B42" s="201" t="s">
        <v>244</v>
      </c>
      <c r="D42" s="210">
        <f>SUM(G42:FO42)</f>
        <v>346.85715201787434</v>
      </c>
      <c r="G42" s="210">
        <f>(Schedule!F99*'Assumptions&amp;Data'!F66)/10^$D$5</f>
        <v>0</v>
      </c>
      <c r="H42" s="210">
        <f>(Schedule!G99*'Assumptions&amp;Data'!G66)/10^$D$5</f>
        <v>0</v>
      </c>
      <c r="I42" s="210">
        <f>(Schedule!H99*'Assumptions&amp;Data'!H66)/10^$D$5</f>
        <v>0</v>
      </c>
      <c r="J42" s="210">
        <f>(Schedule!I99*'Assumptions&amp;Data'!I66)/10^$D$5</f>
        <v>0</v>
      </c>
      <c r="K42" s="210">
        <f>(Schedule!J99*'Assumptions&amp;Data'!J66)/10^$D$5</f>
        <v>0</v>
      </c>
      <c r="L42" s="210">
        <f>(Schedule!K99*'Assumptions&amp;Data'!K66)/10^$D$5</f>
        <v>0</v>
      </c>
      <c r="M42" s="210">
        <f>(Schedule!L99*'Assumptions&amp;Data'!L66)/10^$D$5</f>
        <v>0</v>
      </c>
      <c r="N42" s="210">
        <f>(Schedule!M99*'Assumptions&amp;Data'!M66)/10^$D$5</f>
        <v>0</v>
      </c>
      <c r="O42" s="210">
        <f>(Schedule!N99*'Assumptions&amp;Data'!N66)/10^$D$5</f>
        <v>0</v>
      </c>
      <c r="P42" s="210">
        <f>(Schedule!O99*'Assumptions&amp;Data'!O66)/10^$D$5</f>
        <v>0</v>
      </c>
      <c r="Q42" s="210">
        <f>(Schedule!P99*'Assumptions&amp;Data'!P66)/10^$D$5</f>
        <v>0</v>
      </c>
      <c r="R42" s="210">
        <f>(Schedule!Q99*'Assumptions&amp;Data'!Q66)/10^$D$5</f>
        <v>0</v>
      </c>
      <c r="S42" s="210">
        <f>(Schedule!R99*'Assumptions&amp;Data'!R66)/10^$D$5</f>
        <v>0</v>
      </c>
      <c r="T42" s="210">
        <f>(Schedule!S99*'Assumptions&amp;Data'!S66)/10^$D$5</f>
        <v>0</v>
      </c>
      <c r="U42" s="210">
        <f>(Schedule!T99*'Assumptions&amp;Data'!T66)/10^$D$5</f>
        <v>0</v>
      </c>
      <c r="V42" s="210">
        <f>(Schedule!U99*'Assumptions&amp;Data'!U66)/10^$D$5</f>
        <v>0</v>
      </c>
      <c r="W42" s="210">
        <f>(Schedule!V99*'Assumptions&amp;Data'!V66)/10^$D$5</f>
        <v>0</v>
      </c>
      <c r="X42" s="210">
        <f>(Schedule!W99*'Assumptions&amp;Data'!W66)/10^$D$5</f>
        <v>0</v>
      </c>
      <c r="Y42" s="210">
        <f>(Schedule!X99*'Assumptions&amp;Data'!X66)/10^$D$5</f>
        <v>0</v>
      </c>
      <c r="Z42" s="210">
        <f>(Schedule!Y99*'Assumptions&amp;Data'!Y66)/10^$D$5</f>
        <v>0</v>
      </c>
      <c r="AA42" s="210">
        <f>(Schedule!Z99*'Assumptions&amp;Data'!Z66)/10^$D$5</f>
        <v>26.01428640134057</v>
      </c>
      <c r="AB42" s="210">
        <f>(Schedule!AA99*'Assumptions&amp;Data'!AA66)/10^$D$5</f>
        <v>26.01428640134057</v>
      </c>
      <c r="AC42" s="210">
        <f>(Schedule!AB99*'Assumptions&amp;Data'!AB66)/10^$D$5</f>
        <v>26.01428640134057</v>
      </c>
      <c r="AD42" s="210">
        <f>(Schedule!AC99*'Assumptions&amp;Data'!AC66)/10^$D$5</f>
        <v>17.342857600893719</v>
      </c>
      <c r="AE42" s="210">
        <f>(Schedule!AD99*'Assumptions&amp;Data'!AD66)/10^$D$5</f>
        <v>17.342857600893719</v>
      </c>
      <c r="AF42" s="210">
        <f>(Schedule!AE99*'Assumptions&amp;Data'!AE66)/10^$D$5</f>
        <v>17.342857600893719</v>
      </c>
      <c r="AG42" s="210">
        <f>(Schedule!AF99*'Assumptions&amp;Data'!AF66)/10^$D$5</f>
        <v>17.342857600893719</v>
      </c>
      <c r="AH42" s="210">
        <f>(Schedule!AG99*'Assumptions&amp;Data'!AG66)/10^$D$5</f>
        <v>10.405714560536229</v>
      </c>
      <c r="AI42" s="210">
        <f>(Schedule!AH99*'Assumptions&amp;Data'!AH66)/10^$D$5</f>
        <v>10.405714560536229</v>
      </c>
      <c r="AJ42" s="210">
        <f>(Schedule!AI99*'Assumptions&amp;Data'!AI66)/10^$D$5</f>
        <v>10.405714560536229</v>
      </c>
      <c r="AK42" s="210">
        <f>(Schedule!AJ99*'Assumptions&amp;Data'!AJ66)/10^$D$5</f>
        <v>10.405714560536229</v>
      </c>
      <c r="AL42" s="210">
        <f>(Schedule!AK99*'Assumptions&amp;Data'!AK66)/10^$D$5</f>
        <v>10.405714560536229</v>
      </c>
      <c r="AM42" s="210">
        <f>(Schedule!AL99*'Assumptions&amp;Data'!AL66)/10^$D$5</f>
        <v>10.405714560536229</v>
      </c>
      <c r="AN42" s="210">
        <f>(Schedule!AM99*'Assumptions&amp;Data'!AM66)/10^$D$5</f>
        <v>10.405714560536229</v>
      </c>
      <c r="AO42" s="210">
        <f>(Schedule!AN99*'Assumptions&amp;Data'!AN66)/10^$D$5</f>
        <v>10.405714560536229</v>
      </c>
      <c r="AP42" s="210">
        <f>(Schedule!AO99*'Assumptions&amp;Data'!AO66)/10^$D$5</f>
        <v>10.405714560536229</v>
      </c>
      <c r="AQ42" s="210">
        <f>(Schedule!AP99*'Assumptions&amp;Data'!AP66)/10^$D$5</f>
        <v>10.405714560536229</v>
      </c>
      <c r="AR42" s="210">
        <f>(Schedule!AQ99*'Assumptions&amp;Data'!AQ66)/10^$D$5</f>
        <v>10.405714560536229</v>
      </c>
      <c r="AS42" s="210">
        <f>(Schedule!AR99*'Assumptions&amp;Data'!AR66)/10^$D$5</f>
        <v>10.405714560536229</v>
      </c>
      <c r="AT42" s="210">
        <f>(Schedule!AS99*'Assumptions&amp;Data'!AS66)/10^$D$5</f>
        <v>10.405714560536229</v>
      </c>
      <c r="AU42" s="210">
        <f>(Schedule!AT99*'Assumptions&amp;Data'!AT66)/10^$D$5</f>
        <v>10.405714560536229</v>
      </c>
      <c r="AV42" s="210">
        <f>(Schedule!AU99*'Assumptions&amp;Data'!AU66)/10^$D$5</f>
        <v>10.405714560536229</v>
      </c>
      <c r="AW42" s="210">
        <f>(Schedule!AV99*'Assumptions&amp;Data'!AV66)/10^$D$5</f>
        <v>24.280000641251203</v>
      </c>
      <c r="AX42" s="210">
        <f>(Schedule!AW99*'Assumptions&amp;Data'!AW66)/10^$D$5</f>
        <v>10.405714560536229</v>
      </c>
      <c r="AY42" s="210">
        <f>(Schedule!AX99*'Assumptions&amp;Data'!AX66)/10^$D$5</f>
        <v>8.6714288004467495</v>
      </c>
      <c r="AZ42" s="210">
        <f>(Schedule!AY99*'Assumptions&amp;Data'!AY66)/10^$D$5</f>
        <v>0</v>
      </c>
      <c r="BA42" s="210">
        <f>(Schedule!AZ99*'Assumptions&amp;Data'!AZ66)/10^$D$5</f>
        <v>0</v>
      </c>
      <c r="BB42" s="210">
        <f>(Schedule!BA99*'Assumptions&amp;Data'!BA66)/10^$D$5</f>
        <v>0</v>
      </c>
      <c r="BC42" s="210">
        <f>(Schedule!BB99*'Assumptions&amp;Data'!BB66)/10^$D$5</f>
        <v>0</v>
      </c>
      <c r="BD42" s="210">
        <f>(Schedule!BC99*'Assumptions&amp;Data'!BC66)/10^$D$5</f>
        <v>0</v>
      </c>
      <c r="BE42" s="210">
        <f>(Schedule!BD99*'Assumptions&amp;Data'!BD66)/10^$D$5</f>
        <v>0</v>
      </c>
      <c r="BF42" s="210">
        <f>(Schedule!BE99*'Assumptions&amp;Data'!BE66)/10^$D$5</f>
        <v>0</v>
      </c>
      <c r="BG42" s="210">
        <f>(Schedule!BF99*'Assumptions&amp;Data'!BF66)/10^$D$5</f>
        <v>0</v>
      </c>
      <c r="BH42" s="210">
        <f>(Schedule!BG99*'Assumptions&amp;Data'!BG66)/10^$D$5</f>
        <v>0</v>
      </c>
      <c r="BI42" s="210">
        <f>(Schedule!BH99*'Assumptions&amp;Data'!BH66)/10^$D$5</f>
        <v>0</v>
      </c>
      <c r="BJ42" s="210">
        <f>(Schedule!BI99*'Assumptions&amp;Data'!BI66)/10^$D$5</f>
        <v>0</v>
      </c>
      <c r="BK42" s="210">
        <f>(Schedule!BJ99*'Assumptions&amp;Data'!BJ66)/10^$D$5</f>
        <v>0</v>
      </c>
      <c r="BL42" s="210">
        <f>(Schedule!BK99*'Assumptions&amp;Data'!BK66)/10^$D$5</f>
        <v>0</v>
      </c>
      <c r="BM42" s="210">
        <f>(Schedule!BL99*'Assumptions&amp;Data'!BL66)/10^$D$5</f>
        <v>0</v>
      </c>
      <c r="BN42" s="210">
        <f>(Schedule!BM99*'Assumptions&amp;Data'!BM66)/10^$D$5</f>
        <v>0</v>
      </c>
      <c r="BO42" s="210">
        <f>(Schedule!BN99*'Assumptions&amp;Data'!BN66)/10^$D$5</f>
        <v>0</v>
      </c>
      <c r="BP42" s="210">
        <f>(Schedule!BO99*'Assumptions&amp;Data'!BO66)/10^$D$5</f>
        <v>0</v>
      </c>
      <c r="BQ42" s="210">
        <f>(Schedule!BP99*'Assumptions&amp;Data'!BP66)/10^$D$5</f>
        <v>0</v>
      </c>
      <c r="BR42" s="210">
        <f>(Schedule!BQ99*'Assumptions&amp;Data'!BQ66)/10^$D$5</f>
        <v>0</v>
      </c>
      <c r="BS42" s="210">
        <f>(Schedule!BR99*'Assumptions&amp;Data'!BR66)/10^$D$5</f>
        <v>0</v>
      </c>
      <c r="BT42" s="210">
        <f>(Schedule!BS99*'Assumptions&amp;Data'!BS66)/10^$D$5</f>
        <v>0</v>
      </c>
      <c r="BU42" s="210">
        <f>(Schedule!BT99*'Assumptions&amp;Data'!BT66)/10^$D$5</f>
        <v>0</v>
      </c>
      <c r="BV42" s="210">
        <f>(Schedule!BU99*'Assumptions&amp;Data'!BU66)/10^$D$5</f>
        <v>0</v>
      </c>
      <c r="BW42" s="210">
        <f>(Schedule!BV99*'Assumptions&amp;Data'!BV66)/10^$D$5</f>
        <v>0</v>
      </c>
      <c r="BX42" s="210">
        <f>(Schedule!BW99*'Assumptions&amp;Data'!BW66)/10^$D$5</f>
        <v>0</v>
      </c>
      <c r="BY42" s="210">
        <f>(Schedule!BX99*'Assumptions&amp;Data'!BX66)/10^$D$5</f>
        <v>0</v>
      </c>
      <c r="BZ42" s="210">
        <f>(Schedule!BY99*'Assumptions&amp;Data'!BY66)/10^$D$5</f>
        <v>0</v>
      </c>
      <c r="CA42" s="210">
        <f>(Schedule!BZ99*'Assumptions&amp;Data'!BZ66)/10^$D$5</f>
        <v>0</v>
      </c>
      <c r="CB42" s="210">
        <f>(Schedule!CA99*'Assumptions&amp;Data'!CA66)/10^$D$5</f>
        <v>0</v>
      </c>
      <c r="CC42" s="210">
        <f>(Schedule!CB99*'Assumptions&amp;Data'!CB66)/10^$D$5</f>
        <v>0</v>
      </c>
      <c r="CD42" s="210">
        <f>(Schedule!CC99*'Assumptions&amp;Data'!CC66)/10^$D$5</f>
        <v>0</v>
      </c>
      <c r="CE42" s="210">
        <f>(Schedule!CD99*'Assumptions&amp;Data'!CD66)/10^$D$5</f>
        <v>0</v>
      </c>
      <c r="CF42" s="210">
        <f>(Schedule!CE99*'Assumptions&amp;Data'!CE66)/10^$D$5</f>
        <v>0</v>
      </c>
      <c r="CG42" s="210">
        <f>(Schedule!CF99*'Assumptions&amp;Data'!CF66)/10^$D$5</f>
        <v>0</v>
      </c>
      <c r="CH42" s="210">
        <f>(Schedule!CG99*'Assumptions&amp;Data'!CG66)/10^$D$5</f>
        <v>0</v>
      </c>
      <c r="CI42" s="210">
        <f>(Schedule!CH99*'Assumptions&amp;Data'!CH66)/10^$D$5</f>
        <v>0</v>
      </c>
      <c r="CJ42" s="210">
        <f>(Schedule!CI99*'Assumptions&amp;Data'!CI66)/10^$D$5</f>
        <v>0</v>
      </c>
      <c r="CK42" s="210">
        <f>(Schedule!CJ99*'Assumptions&amp;Data'!CJ66)/10^$D$5</f>
        <v>0</v>
      </c>
      <c r="CL42" s="210">
        <f>(Schedule!CK99*'Assumptions&amp;Data'!CK66)/10^$D$5</f>
        <v>0</v>
      </c>
      <c r="CM42" s="210">
        <f>(Schedule!CL99*'Assumptions&amp;Data'!CL66)/10^$D$5</f>
        <v>0</v>
      </c>
      <c r="CN42" s="210">
        <f>(Schedule!CM99*'Assumptions&amp;Data'!CM66)/10^$D$5</f>
        <v>0</v>
      </c>
      <c r="CO42" s="210">
        <f>(Schedule!CN99*'Assumptions&amp;Data'!CN66)/10^$D$5</f>
        <v>0</v>
      </c>
      <c r="CP42" s="210">
        <f>(Schedule!CO99*'Assumptions&amp;Data'!CO66)/10^$D$5</f>
        <v>0</v>
      </c>
      <c r="CQ42" s="210">
        <f>(Schedule!CP99*'Assumptions&amp;Data'!CP66)/10^$D$5</f>
        <v>0</v>
      </c>
      <c r="CR42" s="210">
        <f>(Schedule!CQ99*'Assumptions&amp;Data'!CQ66)/10^$D$5</f>
        <v>0</v>
      </c>
      <c r="CS42" s="210">
        <f>(Schedule!CR99*'Assumptions&amp;Data'!CR66)/10^$D$5</f>
        <v>0</v>
      </c>
      <c r="CT42" s="210">
        <f>(Schedule!CS99*'Assumptions&amp;Data'!CS66)/10^$D$5</f>
        <v>0</v>
      </c>
      <c r="CU42" s="210">
        <f>(Schedule!CT99*'Assumptions&amp;Data'!CT66)/10^$D$5</f>
        <v>0</v>
      </c>
      <c r="CV42" s="210">
        <f>(Schedule!CU99*'Assumptions&amp;Data'!CU66)/10^$D$5</f>
        <v>0</v>
      </c>
      <c r="CW42" s="210">
        <f>(Schedule!CV99*'Assumptions&amp;Data'!CV66)/10^$D$5</f>
        <v>0</v>
      </c>
      <c r="CX42" s="210">
        <f>(Schedule!CW99*'Assumptions&amp;Data'!CW66)/10^$D$5</f>
        <v>0</v>
      </c>
      <c r="CY42" s="210">
        <f>(Schedule!CX99*'Assumptions&amp;Data'!CX66)/10^$D$5</f>
        <v>0</v>
      </c>
      <c r="CZ42" s="210">
        <f>(Schedule!CY99*'Assumptions&amp;Data'!CY66)/10^$D$5</f>
        <v>0</v>
      </c>
      <c r="DA42" s="210">
        <f>(Schedule!CZ99*'Assumptions&amp;Data'!CZ66)/10^$D$5</f>
        <v>0</v>
      </c>
      <c r="DB42" s="210">
        <f>(Schedule!DA99*'Assumptions&amp;Data'!DA66)/10^$D$5</f>
        <v>0</v>
      </c>
      <c r="DC42" s="210">
        <f>(Schedule!DB99*'Assumptions&amp;Data'!DB66)/10^$D$5</f>
        <v>0</v>
      </c>
      <c r="DD42" s="210">
        <f>(Schedule!DC99*'Assumptions&amp;Data'!DC66)/10^$D$5</f>
        <v>0</v>
      </c>
      <c r="DE42" s="210">
        <f>(Schedule!DD99*'Assumptions&amp;Data'!DD66)/10^$D$5</f>
        <v>0</v>
      </c>
      <c r="DF42" s="210">
        <f>(Schedule!DE99*'Assumptions&amp;Data'!DE66)/10^$D$5</f>
        <v>0</v>
      </c>
      <c r="DG42" s="210">
        <f>(Schedule!DF99*'Assumptions&amp;Data'!DF66)/10^$D$5</f>
        <v>0</v>
      </c>
      <c r="DH42" s="210">
        <f>(Schedule!DG99*'Assumptions&amp;Data'!DG66)/10^$D$5</f>
        <v>0</v>
      </c>
      <c r="DI42" s="210">
        <f>(Schedule!DH99*'Assumptions&amp;Data'!DH66)/10^$D$5</f>
        <v>0</v>
      </c>
      <c r="DJ42" s="210">
        <f>(Schedule!DI99*'Assumptions&amp;Data'!DI66)/10^$D$5</f>
        <v>0</v>
      </c>
      <c r="DK42" s="210">
        <f>(Schedule!DJ99*'Assumptions&amp;Data'!DJ66)/10^$D$5</f>
        <v>0</v>
      </c>
      <c r="DL42" s="210">
        <f>(Schedule!DK99*'Assumptions&amp;Data'!DK66)/10^$D$5</f>
        <v>0</v>
      </c>
      <c r="DM42" s="210">
        <f>(Schedule!DL99*'Assumptions&amp;Data'!DL66)/10^$D$5</f>
        <v>0</v>
      </c>
      <c r="DN42" s="210">
        <f>(Schedule!DM99*'Assumptions&amp;Data'!DM66)/10^$D$5</f>
        <v>0</v>
      </c>
      <c r="DO42" s="210">
        <f>(Schedule!DN99*'Assumptions&amp;Data'!DN66)/10^$D$5</f>
        <v>0</v>
      </c>
      <c r="DP42" s="210">
        <f>(Schedule!DO99*'Assumptions&amp;Data'!DO66)/10^$D$5</f>
        <v>0</v>
      </c>
      <c r="DQ42" s="210">
        <f>(Schedule!DP99*'Assumptions&amp;Data'!DP66)/10^$D$5</f>
        <v>0</v>
      </c>
      <c r="DR42" s="210">
        <f>(Schedule!DQ99*'Assumptions&amp;Data'!DQ66)/10^$D$5</f>
        <v>0</v>
      </c>
      <c r="DS42" s="210">
        <f>(Schedule!DR99*'Assumptions&amp;Data'!DR66)/10^$D$5</f>
        <v>0</v>
      </c>
      <c r="DT42" s="210">
        <f>(Schedule!DS99*'Assumptions&amp;Data'!DS66)/10^$D$5</f>
        <v>0</v>
      </c>
      <c r="DU42" s="210">
        <f>(Schedule!DT99*'Assumptions&amp;Data'!DT66)/10^$D$5</f>
        <v>0</v>
      </c>
      <c r="DV42" s="210">
        <f>(Schedule!DU99*'Assumptions&amp;Data'!DU66)/10^$D$5</f>
        <v>0</v>
      </c>
      <c r="DW42" s="210">
        <f>(Schedule!DV99*'Assumptions&amp;Data'!DV66)/10^$D$5</f>
        <v>0</v>
      </c>
      <c r="DX42" s="210">
        <f>(Schedule!DW99*'Assumptions&amp;Data'!DW66)/10^$D$5</f>
        <v>0</v>
      </c>
      <c r="DY42" s="210">
        <f>(Schedule!DX99*'Assumptions&amp;Data'!DX66)/10^$D$5</f>
        <v>0</v>
      </c>
      <c r="DZ42" s="210">
        <f>(Schedule!DY99*'Assumptions&amp;Data'!DY66)/10^$D$5</f>
        <v>0</v>
      </c>
      <c r="EA42" s="210">
        <f>(Schedule!DZ99*'Assumptions&amp;Data'!DZ66)/10^$D$5</f>
        <v>0</v>
      </c>
      <c r="EB42" s="210">
        <f>(Schedule!EA99*'Assumptions&amp;Data'!EA66)/10^$D$5</f>
        <v>0</v>
      </c>
      <c r="EC42" s="210">
        <f>(Schedule!EB99*'Assumptions&amp;Data'!EB66)/10^$D$5</f>
        <v>0</v>
      </c>
      <c r="ED42" s="210">
        <f>(Schedule!EC99*'Assumptions&amp;Data'!EC66)/10^$D$5</f>
        <v>0</v>
      </c>
      <c r="EE42" s="210">
        <f>(Schedule!ED99*'Assumptions&amp;Data'!ED66)/10^$D$5</f>
        <v>0</v>
      </c>
      <c r="EF42" s="210">
        <f>(Schedule!EE99*'Assumptions&amp;Data'!EE66)/10^$D$5</f>
        <v>0</v>
      </c>
      <c r="EG42" s="210">
        <f>(Schedule!EF99*'Assumptions&amp;Data'!EF66)/10^$D$5</f>
        <v>0</v>
      </c>
      <c r="EH42" s="210">
        <f>(Schedule!EG99*'Assumptions&amp;Data'!EG66)/10^$D$5</f>
        <v>0</v>
      </c>
      <c r="EI42" s="210">
        <f>(Schedule!EH99*'Assumptions&amp;Data'!EH66)/10^$D$5</f>
        <v>0</v>
      </c>
      <c r="EJ42" s="210">
        <f>(Schedule!EI99*'Assumptions&amp;Data'!EI66)/10^$D$5</f>
        <v>0</v>
      </c>
      <c r="EK42" s="210">
        <f>(Schedule!EJ99*'Assumptions&amp;Data'!EJ66)/10^$D$5</f>
        <v>0</v>
      </c>
      <c r="EL42" s="210">
        <f>(Schedule!EK99*'Assumptions&amp;Data'!EK66)/10^$D$5</f>
        <v>0</v>
      </c>
      <c r="EM42" s="210">
        <f>(Schedule!EL99*'Assumptions&amp;Data'!EL66)/10^$D$5</f>
        <v>0</v>
      </c>
      <c r="EN42" s="210">
        <f>(Schedule!EM99*'Assumptions&amp;Data'!EM66)/10^$D$5</f>
        <v>0</v>
      </c>
      <c r="EO42" s="210">
        <f>(Schedule!EN99*'Assumptions&amp;Data'!EN66)/10^$D$5</f>
        <v>0</v>
      </c>
      <c r="EP42" s="210">
        <f>(Schedule!EO99*'Assumptions&amp;Data'!EO66)/10^$D$5</f>
        <v>0</v>
      </c>
      <c r="EQ42" s="210">
        <f>(Schedule!EP99*'Assumptions&amp;Data'!EP66)/10^$D$5</f>
        <v>0</v>
      </c>
      <c r="ER42" s="210">
        <f>(Schedule!EQ99*'Assumptions&amp;Data'!EQ66)/10^$D$5</f>
        <v>0</v>
      </c>
      <c r="ES42" s="210">
        <f>(Schedule!ER99*'Assumptions&amp;Data'!ER66)/10^$D$5</f>
        <v>0</v>
      </c>
      <c r="ET42" s="210">
        <f>(Schedule!ES99*'Assumptions&amp;Data'!ES66)/10^$D$5</f>
        <v>0</v>
      </c>
      <c r="EU42" s="210">
        <f>(Schedule!ET99*'Assumptions&amp;Data'!ET66)/10^$D$5</f>
        <v>0</v>
      </c>
      <c r="EV42" s="210">
        <f>(Schedule!EU99*'Assumptions&amp;Data'!EU66)/10^$D$5</f>
        <v>0</v>
      </c>
      <c r="EW42" s="210">
        <f>(Schedule!EV99*'Assumptions&amp;Data'!EV66)/10^$D$5</f>
        <v>0</v>
      </c>
      <c r="EX42" s="210">
        <f>(Schedule!EW99*'Assumptions&amp;Data'!EW66)/10^$D$5</f>
        <v>0</v>
      </c>
      <c r="EY42" s="210">
        <f>(Schedule!EX99*'Assumptions&amp;Data'!EX66)/10^$D$5</f>
        <v>0</v>
      </c>
      <c r="EZ42" s="210">
        <f>(Schedule!EY99*'Assumptions&amp;Data'!EY66)/10^$D$5</f>
        <v>0</v>
      </c>
      <c r="FA42" s="210">
        <f>(Schedule!EZ99*'Assumptions&amp;Data'!EZ66)/10^$D$5</f>
        <v>0</v>
      </c>
      <c r="FB42" s="210">
        <f>(Schedule!FA99*'Assumptions&amp;Data'!FA66)/10^$D$5</f>
        <v>0</v>
      </c>
      <c r="FC42" s="210">
        <f>(Schedule!FB99*'Assumptions&amp;Data'!FB66)/10^$D$5</f>
        <v>0</v>
      </c>
      <c r="FD42" s="210">
        <f>(Schedule!FC99*'Assumptions&amp;Data'!FC66)/10^$D$5</f>
        <v>0</v>
      </c>
      <c r="FE42" s="210">
        <f>(Schedule!FD99*'Assumptions&amp;Data'!FD66)/10^$D$5</f>
        <v>0</v>
      </c>
      <c r="FF42" s="210">
        <f>(Schedule!FE99*'Assumptions&amp;Data'!FE66)/10^$D$5</f>
        <v>0</v>
      </c>
      <c r="FG42" s="210">
        <f>(Schedule!FF99*'Assumptions&amp;Data'!FF66)/10^$D$5</f>
        <v>0</v>
      </c>
      <c r="FH42" s="210">
        <f>(Schedule!FG99*'Assumptions&amp;Data'!FG66)/10^$D$5</f>
        <v>0</v>
      </c>
      <c r="FI42" s="210">
        <f>(Schedule!FH99*'Assumptions&amp;Data'!FH66)/10^$D$5</f>
        <v>0</v>
      </c>
      <c r="FJ42" s="210">
        <f>(Schedule!FI99*'Assumptions&amp;Data'!FI66)/10^$D$5</f>
        <v>0</v>
      </c>
      <c r="FK42" s="210">
        <f>(Schedule!FJ99*'Assumptions&amp;Data'!FJ66)/10^$D$5</f>
        <v>0</v>
      </c>
      <c r="FL42" s="210">
        <f>(Schedule!FK99*'Assumptions&amp;Data'!FK66)/10^$D$5</f>
        <v>0</v>
      </c>
      <c r="FM42" s="210">
        <f>(Schedule!FL99*'Assumptions&amp;Data'!FL66)/10^$D$5</f>
        <v>0</v>
      </c>
      <c r="FN42" s="210">
        <f>(Schedule!FM99*'Assumptions&amp;Data'!FM66)/10^$D$5</f>
        <v>0</v>
      </c>
      <c r="FO42" s="210">
        <f>(Schedule!FN99*'Assumptions&amp;Data'!FN66)/10^$D$5</f>
        <v>0</v>
      </c>
    </row>
    <row r="43" spans="2:171" ht="12" customHeight="1" x14ac:dyDescent="0.3">
      <c r="B43" s="201" t="s">
        <v>110</v>
      </c>
      <c r="D43" s="210">
        <f>SUM(G43:FO43)</f>
        <v>520.28572802681151</v>
      </c>
      <c r="G43" s="210">
        <f>(Schedule!F100*'Assumptions&amp;Data'!F66)/10^$D$5</f>
        <v>0</v>
      </c>
      <c r="H43" s="210">
        <f>(Schedule!G100*'Assumptions&amp;Data'!G66)/10^$D$5</f>
        <v>0</v>
      </c>
      <c r="I43" s="210">
        <f>(Schedule!H100*'Assumptions&amp;Data'!H66)/10^$D$5</f>
        <v>0</v>
      </c>
      <c r="J43" s="210">
        <f>(Schedule!I100*'Assumptions&amp;Data'!I66)/10^$D$5</f>
        <v>0</v>
      </c>
      <c r="K43" s="210">
        <f>(Schedule!J100*'Assumptions&amp;Data'!J66)/10^$D$5</f>
        <v>0</v>
      </c>
      <c r="L43" s="210">
        <f>(Schedule!K100*'Assumptions&amp;Data'!K66)/10^$D$5</f>
        <v>0</v>
      </c>
      <c r="M43" s="210">
        <f>(Schedule!L100*'Assumptions&amp;Data'!L66)/10^$D$5</f>
        <v>0</v>
      </c>
      <c r="N43" s="210">
        <f>(Schedule!M100*'Assumptions&amp;Data'!M66)/10^$D$5</f>
        <v>0</v>
      </c>
      <c r="O43" s="210">
        <f>(Schedule!N100*'Assumptions&amp;Data'!N66)/10^$D$5</f>
        <v>0</v>
      </c>
      <c r="P43" s="210">
        <f>(Schedule!O100*'Assumptions&amp;Data'!O66)/10^$D$5</f>
        <v>0</v>
      </c>
      <c r="Q43" s="210">
        <f>(Schedule!P100*'Assumptions&amp;Data'!P66)/10^$D$5</f>
        <v>0</v>
      </c>
      <c r="R43" s="210">
        <f>(Schedule!Q100*'Assumptions&amp;Data'!Q66)/10^$D$5</f>
        <v>0</v>
      </c>
      <c r="S43" s="210">
        <f>(Schedule!R100*'Assumptions&amp;Data'!R66)/10^$D$5</f>
        <v>0</v>
      </c>
      <c r="T43" s="210">
        <f>(Schedule!S100*'Assumptions&amp;Data'!S66)/10^$D$5</f>
        <v>0</v>
      </c>
      <c r="U43" s="210">
        <f>(Schedule!T100*'Assumptions&amp;Data'!T66)/10^$D$5</f>
        <v>0</v>
      </c>
      <c r="V43" s="210">
        <f>(Schedule!U100*'Assumptions&amp;Data'!U66)/10^$D$5</f>
        <v>0</v>
      </c>
      <c r="W43" s="210">
        <f>(Schedule!V100*'Assumptions&amp;Data'!V66)/10^$D$5</f>
        <v>0</v>
      </c>
      <c r="X43" s="210">
        <f>(Schedule!W100*'Assumptions&amp;Data'!W66)/10^$D$5</f>
        <v>0</v>
      </c>
      <c r="Y43" s="210">
        <f>(Schedule!X100*'Assumptions&amp;Data'!X66)/10^$D$5</f>
        <v>0</v>
      </c>
      <c r="Z43" s="210">
        <f>(Schedule!Y100*'Assumptions&amp;Data'!Y66)/10^$D$5</f>
        <v>0</v>
      </c>
      <c r="AA43" s="210">
        <f>(Schedule!Z100*'Assumptions&amp;Data'!Z66)/10^$D$5</f>
        <v>0</v>
      </c>
      <c r="AB43" s="210">
        <f>(Schedule!AA100*'Assumptions&amp;Data'!AA66)/10^$D$5</f>
        <v>0</v>
      </c>
      <c r="AC43" s="210">
        <f>(Schedule!AB100*'Assumptions&amp;Data'!AB66)/10^$D$5</f>
        <v>0</v>
      </c>
      <c r="AD43" s="210">
        <f>(Schedule!AC100*'Assumptions&amp;Data'!AC66)/10^$D$5</f>
        <v>0</v>
      </c>
      <c r="AE43" s="210">
        <f>(Schedule!AD100*'Assumptions&amp;Data'!AD66)/10^$D$5</f>
        <v>0</v>
      </c>
      <c r="AF43" s="210">
        <f>(Schedule!AE100*'Assumptions&amp;Data'!AE66)/10^$D$5</f>
        <v>0</v>
      </c>
      <c r="AG43" s="210">
        <f>(Schedule!AF100*'Assumptions&amp;Data'!AF66)/10^$D$5</f>
        <v>0</v>
      </c>
      <c r="AH43" s="210">
        <f>(Schedule!AG100*'Assumptions&amp;Data'!AG66)/10^$D$5</f>
        <v>0</v>
      </c>
      <c r="AI43" s="210">
        <f>(Schedule!AH100*'Assumptions&amp;Data'!AH66)/10^$D$5</f>
        <v>0</v>
      </c>
      <c r="AJ43" s="210">
        <f>(Schedule!AI100*'Assumptions&amp;Data'!AI66)/10^$D$5</f>
        <v>0</v>
      </c>
      <c r="AK43" s="210">
        <f>(Schedule!AJ100*'Assumptions&amp;Data'!AJ66)/10^$D$5</f>
        <v>0</v>
      </c>
      <c r="AL43" s="210">
        <f>(Schedule!AK100*'Assumptions&amp;Data'!AK66)/10^$D$5</f>
        <v>0</v>
      </c>
      <c r="AM43" s="210">
        <f>(Schedule!AL100*'Assumptions&amp;Data'!AL66)/10^$D$5</f>
        <v>39.021429602010862</v>
      </c>
      <c r="AN43" s="210">
        <f>(Schedule!AM100*'Assumptions&amp;Data'!AM66)/10^$D$5</f>
        <v>39.021429602010862</v>
      </c>
      <c r="AO43" s="210">
        <f>(Schedule!AN100*'Assumptions&amp;Data'!AN66)/10^$D$5</f>
        <v>39.021429602010862</v>
      </c>
      <c r="AP43" s="210">
        <f>(Schedule!AO100*'Assumptions&amp;Data'!AO66)/10^$D$5</f>
        <v>26.014286401340577</v>
      </c>
      <c r="AQ43" s="210">
        <f>(Schedule!AP100*'Assumptions&amp;Data'!AP66)/10^$D$5</f>
        <v>26.014286401340577</v>
      </c>
      <c r="AR43" s="210">
        <f>(Schedule!AQ100*'Assumptions&amp;Data'!AQ66)/10^$D$5</f>
        <v>26.014286401340577</v>
      </c>
      <c r="AS43" s="210">
        <f>(Schedule!AR100*'Assumptions&amp;Data'!AR66)/10^$D$5</f>
        <v>26.014286401340577</v>
      </c>
      <c r="AT43" s="210">
        <f>(Schedule!AS100*'Assumptions&amp;Data'!AS66)/10^$D$5</f>
        <v>15.608571840804345</v>
      </c>
      <c r="AU43" s="210">
        <f>(Schedule!AT100*'Assumptions&amp;Data'!AT66)/10^$D$5</f>
        <v>15.608571840804345</v>
      </c>
      <c r="AV43" s="210">
        <f>(Schedule!AU100*'Assumptions&amp;Data'!AU66)/10^$D$5</f>
        <v>15.608571840804345</v>
      </c>
      <c r="AW43" s="210">
        <f>(Schedule!AV100*'Assumptions&amp;Data'!AV66)/10^$D$5</f>
        <v>15.608571840804345</v>
      </c>
      <c r="AX43" s="210">
        <f>(Schedule!AW100*'Assumptions&amp;Data'!AW66)/10^$D$5</f>
        <v>15.608571840804345</v>
      </c>
      <c r="AY43" s="210">
        <f>(Schedule!AX100*'Assumptions&amp;Data'!AX66)/10^$D$5</f>
        <v>15.608571840804345</v>
      </c>
      <c r="AZ43" s="210">
        <f>(Schedule!AY100*'Assumptions&amp;Data'!AY66)/10^$D$5</f>
        <v>15.608571840804345</v>
      </c>
      <c r="BA43" s="210">
        <f>(Schedule!AZ100*'Assumptions&amp;Data'!AZ66)/10^$D$5</f>
        <v>15.608571840804345</v>
      </c>
      <c r="BB43" s="210">
        <f>(Schedule!BA100*'Assumptions&amp;Data'!BA66)/10^$D$5</f>
        <v>15.608571840804345</v>
      </c>
      <c r="BC43" s="210">
        <f>(Schedule!BB100*'Assumptions&amp;Data'!BB66)/10^$D$5</f>
        <v>15.608571840804345</v>
      </c>
      <c r="BD43" s="210">
        <f>(Schedule!BC100*'Assumptions&amp;Data'!BC66)/10^$D$5</f>
        <v>15.608571840804345</v>
      </c>
      <c r="BE43" s="210">
        <f>(Schedule!BD100*'Assumptions&amp;Data'!BD66)/10^$D$5</f>
        <v>15.608571840804345</v>
      </c>
      <c r="BF43" s="210">
        <f>(Schedule!BE100*'Assumptions&amp;Data'!BE66)/10^$D$5</f>
        <v>15.608571840804345</v>
      </c>
      <c r="BG43" s="210">
        <f>(Schedule!BF100*'Assumptions&amp;Data'!BF66)/10^$D$5</f>
        <v>15.608571840804345</v>
      </c>
      <c r="BH43" s="210">
        <f>(Schedule!BG100*'Assumptions&amp;Data'!BG66)/10^$D$5</f>
        <v>15.608571840804345</v>
      </c>
      <c r="BI43" s="210">
        <f>(Schedule!BH100*'Assumptions&amp;Data'!BH66)/10^$D$5</f>
        <v>36.420000961876802</v>
      </c>
      <c r="BJ43" s="210">
        <f>(Schedule!BI100*'Assumptions&amp;Data'!BI66)/10^$D$5</f>
        <v>15.608571840804345</v>
      </c>
      <c r="BK43" s="210">
        <f>(Schedule!BJ100*'Assumptions&amp;Data'!BJ66)/10^$D$5</f>
        <v>13.007143200670125</v>
      </c>
      <c r="BL43" s="210">
        <f>(Schedule!BK100*'Assumptions&amp;Data'!BK66)/10^$D$5</f>
        <v>0</v>
      </c>
      <c r="BM43" s="210">
        <f>(Schedule!BL100*'Assumptions&amp;Data'!BL66)/10^$D$5</f>
        <v>0</v>
      </c>
      <c r="BN43" s="210">
        <f>(Schedule!BM100*'Assumptions&amp;Data'!BM66)/10^$D$5</f>
        <v>0</v>
      </c>
      <c r="BO43" s="210">
        <f>(Schedule!BN100*'Assumptions&amp;Data'!BN66)/10^$D$5</f>
        <v>0</v>
      </c>
      <c r="BP43" s="210">
        <f>(Schedule!BO100*'Assumptions&amp;Data'!BO66)/10^$D$5</f>
        <v>0</v>
      </c>
      <c r="BQ43" s="210">
        <f>(Schedule!BP100*'Assumptions&amp;Data'!BP66)/10^$D$5</f>
        <v>0</v>
      </c>
      <c r="BR43" s="210">
        <f>(Schedule!BQ100*'Assumptions&amp;Data'!BQ66)/10^$D$5</f>
        <v>0</v>
      </c>
      <c r="BS43" s="210">
        <f>(Schedule!BR100*'Assumptions&amp;Data'!BR66)/10^$D$5</f>
        <v>0</v>
      </c>
      <c r="BT43" s="210">
        <f>(Schedule!BS100*'Assumptions&amp;Data'!BS66)/10^$D$5</f>
        <v>0</v>
      </c>
      <c r="BU43" s="210">
        <f>(Schedule!BT100*'Assumptions&amp;Data'!BT66)/10^$D$5</f>
        <v>0</v>
      </c>
      <c r="BV43" s="210">
        <f>(Schedule!BU100*'Assumptions&amp;Data'!BU66)/10^$D$5</f>
        <v>0</v>
      </c>
      <c r="BW43" s="210">
        <f>(Schedule!BV100*'Assumptions&amp;Data'!BV66)/10^$D$5</f>
        <v>0</v>
      </c>
      <c r="BX43" s="210">
        <f>(Schedule!BW100*'Assumptions&amp;Data'!BW66)/10^$D$5</f>
        <v>0</v>
      </c>
      <c r="BY43" s="210">
        <f>(Schedule!BX100*'Assumptions&amp;Data'!BX66)/10^$D$5</f>
        <v>0</v>
      </c>
      <c r="BZ43" s="210">
        <f>(Schedule!BY100*'Assumptions&amp;Data'!BY66)/10^$D$5</f>
        <v>0</v>
      </c>
      <c r="CA43" s="210">
        <f>(Schedule!BZ100*'Assumptions&amp;Data'!BZ66)/10^$D$5</f>
        <v>0</v>
      </c>
      <c r="CB43" s="210">
        <f>(Schedule!CA100*'Assumptions&amp;Data'!CA66)/10^$D$5</f>
        <v>0</v>
      </c>
      <c r="CC43" s="210">
        <f>(Schedule!CB100*'Assumptions&amp;Data'!CB66)/10^$D$5</f>
        <v>0</v>
      </c>
      <c r="CD43" s="210">
        <f>(Schedule!CC100*'Assumptions&amp;Data'!CC66)/10^$D$5</f>
        <v>0</v>
      </c>
      <c r="CE43" s="210">
        <f>(Schedule!CD100*'Assumptions&amp;Data'!CD66)/10^$D$5</f>
        <v>0</v>
      </c>
      <c r="CF43" s="210">
        <f>(Schedule!CE100*'Assumptions&amp;Data'!CE66)/10^$D$5</f>
        <v>0</v>
      </c>
      <c r="CG43" s="210">
        <f>(Schedule!CF100*'Assumptions&amp;Data'!CF66)/10^$D$5</f>
        <v>0</v>
      </c>
      <c r="CH43" s="210">
        <f>(Schedule!CG100*'Assumptions&amp;Data'!CG66)/10^$D$5</f>
        <v>0</v>
      </c>
      <c r="CI43" s="210">
        <f>(Schedule!CH100*'Assumptions&amp;Data'!CH66)/10^$D$5</f>
        <v>0</v>
      </c>
      <c r="CJ43" s="210">
        <f>(Schedule!CI100*'Assumptions&amp;Data'!CI66)/10^$D$5</f>
        <v>0</v>
      </c>
      <c r="CK43" s="210">
        <f>(Schedule!CJ100*'Assumptions&amp;Data'!CJ66)/10^$D$5</f>
        <v>0</v>
      </c>
      <c r="CL43" s="210">
        <f>(Schedule!CK100*'Assumptions&amp;Data'!CK66)/10^$D$5</f>
        <v>0</v>
      </c>
      <c r="CM43" s="210">
        <f>(Schedule!CL100*'Assumptions&amp;Data'!CL66)/10^$D$5</f>
        <v>0</v>
      </c>
      <c r="CN43" s="210">
        <f>(Schedule!CM100*'Assumptions&amp;Data'!CM66)/10^$D$5</f>
        <v>0</v>
      </c>
      <c r="CO43" s="210">
        <f>(Schedule!CN100*'Assumptions&amp;Data'!CN66)/10^$D$5</f>
        <v>0</v>
      </c>
      <c r="CP43" s="210">
        <f>(Schedule!CO100*'Assumptions&amp;Data'!CO66)/10^$D$5</f>
        <v>0</v>
      </c>
      <c r="CQ43" s="210">
        <f>(Schedule!CP100*'Assumptions&amp;Data'!CP66)/10^$D$5</f>
        <v>0</v>
      </c>
      <c r="CR43" s="210">
        <f>(Schedule!CQ100*'Assumptions&amp;Data'!CQ66)/10^$D$5</f>
        <v>0</v>
      </c>
      <c r="CS43" s="210">
        <f>(Schedule!CR100*'Assumptions&amp;Data'!CR66)/10^$D$5</f>
        <v>0</v>
      </c>
      <c r="CT43" s="210">
        <f>(Schedule!CS100*'Assumptions&amp;Data'!CS66)/10^$D$5</f>
        <v>0</v>
      </c>
      <c r="CU43" s="210">
        <f>(Schedule!CT100*'Assumptions&amp;Data'!CT66)/10^$D$5</f>
        <v>0</v>
      </c>
      <c r="CV43" s="210">
        <f>(Schedule!CU100*'Assumptions&amp;Data'!CU66)/10^$D$5</f>
        <v>0</v>
      </c>
      <c r="CW43" s="210">
        <f>(Schedule!CV100*'Assumptions&amp;Data'!CV66)/10^$D$5</f>
        <v>0</v>
      </c>
      <c r="CX43" s="210">
        <f>(Schedule!CW100*'Assumptions&amp;Data'!CW66)/10^$D$5</f>
        <v>0</v>
      </c>
      <c r="CY43" s="210">
        <f>(Schedule!CX100*'Assumptions&amp;Data'!CX66)/10^$D$5</f>
        <v>0</v>
      </c>
      <c r="CZ43" s="210">
        <f>(Schedule!CY100*'Assumptions&amp;Data'!CY66)/10^$D$5</f>
        <v>0</v>
      </c>
      <c r="DA43" s="210">
        <f>(Schedule!CZ100*'Assumptions&amp;Data'!CZ66)/10^$D$5</f>
        <v>0</v>
      </c>
      <c r="DB43" s="210">
        <f>(Schedule!DA100*'Assumptions&amp;Data'!DA66)/10^$D$5</f>
        <v>0</v>
      </c>
      <c r="DC43" s="210">
        <f>(Schedule!DB100*'Assumptions&amp;Data'!DB66)/10^$D$5</f>
        <v>0</v>
      </c>
      <c r="DD43" s="210">
        <f>(Schedule!DC100*'Assumptions&amp;Data'!DC66)/10^$D$5</f>
        <v>0</v>
      </c>
      <c r="DE43" s="210">
        <f>(Schedule!DD100*'Assumptions&amp;Data'!DD66)/10^$D$5</f>
        <v>0</v>
      </c>
      <c r="DF43" s="210">
        <f>(Schedule!DE100*'Assumptions&amp;Data'!DE66)/10^$D$5</f>
        <v>0</v>
      </c>
      <c r="DG43" s="210">
        <f>(Schedule!DF100*'Assumptions&amp;Data'!DF66)/10^$D$5</f>
        <v>0</v>
      </c>
      <c r="DH43" s="210">
        <f>(Schedule!DG100*'Assumptions&amp;Data'!DG66)/10^$D$5</f>
        <v>0</v>
      </c>
      <c r="DI43" s="210">
        <f>(Schedule!DH100*'Assumptions&amp;Data'!DH66)/10^$D$5</f>
        <v>0</v>
      </c>
      <c r="DJ43" s="210">
        <f>(Schedule!DI100*'Assumptions&amp;Data'!DI66)/10^$D$5</f>
        <v>0</v>
      </c>
      <c r="DK43" s="210">
        <f>(Schedule!DJ100*'Assumptions&amp;Data'!DJ66)/10^$D$5</f>
        <v>0</v>
      </c>
      <c r="DL43" s="210">
        <f>(Schedule!DK100*'Assumptions&amp;Data'!DK66)/10^$D$5</f>
        <v>0</v>
      </c>
      <c r="DM43" s="210">
        <f>(Schedule!DL100*'Assumptions&amp;Data'!DL66)/10^$D$5</f>
        <v>0</v>
      </c>
      <c r="DN43" s="210">
        <f>(Schedule!DM100*'Assumptions&amp;Data'!DM66)/10^$D$5</f>
        <v>0</v>
      </c>
      <c r="DO43" s="210">
        <f>(Schedule!DN100*'Assumptions&amp;Data'!DN66)/10^$D$5</f>
        <v>0</v>
      </c>
      <c r="DP43" s="210">
        <f>(Schedule!DO100*'Assumptions&amp;Data'!DO66)/10^$D$5</f>
        <v>0</v>
      </c>
      <c r="DQ43" s="210">
        <f>(Schedule!DP100*'Assumptions&amp;Data'!DP66)/10^$D$5</f>
        <v>0</v>
      </c>
      <c r="DR43" s="210">
        <f>(Schedule!DQ100*'Assumptions&amp;Data'!DQ66)/10^$D$5</f>
        <v>0</v>
      </c>
      <c r="DS43" s="210">
        <f>(Schedule!DR100*'Assumptions&amp;Data'!DR66)/10^$D$5</f>
        <v>0</v>
      </c>
      <c r="DT43" s="210">
        <f>(Schedule!DS100*'Assumptions&amp;Data'!DS66)/10^$D$5</f>
        <v>0</v>
      </c>
      <c r="DU43" s="210">
        <f>(Schedule!DT100*'Assumptions&amp;Data'!DT66)/10^$D$5</f>
        <v>0</v>
      </c>
      <c r="DV43" s="210">
        <f>(Schedule!DU100*'Assumptions&amp;Data'!DU66)/10^$D$5</f>
        <v>0</v>
      </c>
      <c r="DW43" s="210">
        <f>(Schedule!DV100*'Assumptions&amp;Data'!DV66)/10^$D$5</f>
        <v>0</v>
      </c>
      <c r="DX43" s="210">
        <f>(Schedule!DW100*'Assumptions&amp;Data'!DW66)/10^$D$5</f>
        <v>0</v>
      </c>
      <c r="DY43" s="210">
        <f>(Schedule!DX100*'Assumptions&amp;Data'!DX66)/10^$D$5</f>
        <v>0</v>
      </c>
      <c r="DZ43" s="210">
        <f>(Schedule!DY100*'Assumptions&amp;Data'!DY66)/10^$D$5</f>
        <v>0</v>
      </c>
      <c r="EA43" s="210">
        <f>(Schedule!DZ100*'Assumptions&amp;Data'!DZ66)/10^$D$5</f>
        <v>0</v>
      </c>
      <c r="EB43" s="210">
        <f>(Schedule!EA100*'Assumptions&amp;Data'!EA66)/10^$D$5</f>
        <v>0</v>
      </c>
      <c r="EC43" s="210">
        <f>(Schedule!EB100*'Assumptions&amp;Data'!EB66)/10^$D$5</f>
        <v>0</v>
      </c>
      <c r="ED43" s="210">
        <f>(Schedule!EC100*'Assumptions&amp;Data'!EC66)/10^$D$5</f>
        <v>0</v>
      </c>
      <c r="EE43" s="210">
        <f>(Schedule!ED100*'Assumptions&amp;Data'!ED66)/10^$D$5</f>
        <v>0</v>
      </c>
      <c r="EF43" s="210">
        <f>(Schedule!EE100*'Assumptions&amp;Data'!EE66)/10^$D$5</f>
        <v>0</v>
      </c>
      <c r="EG43" s="210">
        <f>(Schedule!EF100*'Assumptions&amp;Data'!EF66)/10^$D$5</f>
        <v>0</v>
      </c>
      <c r="EH43" s="210">
        <f>(Schedule!EG100*'Assumptions&amp;Data'!EG66)/10^$D$5</f>
        <v>0</v>
      </c>
      <c r="EI43" s="210">
        <f>(Schedule!EH100*'Assumptions&amp;Data'!EH66)/10^$D$5</f>
        <v>0</v>
      </c>
      <c r="EJ43" s="210">
        <f>(Schedule!EI100*'Assumptions&amp;Data'!EI66)/10^$D$5</f>
        <v>0</v>
      </c>
      <c r="EK43" s="210">
        <f>(Schedule!EJ100*'Assumptions&amp;Data'!EJ66)/10^$D$5</f>
        <v>0</v>
      </c>
      <c r="EL43" s="210">
        <f>(Schedule!EK100*'Assumptions&amp;Data'!EK66)/10^$D$5</f>
        <v>0</v>
      </c>
      <c r="EM43" s="210">
        <f>(Schedule!EL100*'Assumptions&amp;Data'!EL66)/10^$D$5</f>
        <v>0</v>
      </c>
      <c r="EN43" s="210">
        <f>(Schedule!EM100*'Assumptions&amp;Data'!EM66)/10^$D$5</f>
        <v>0</v>
      </c>
      <c r="EO43" s="210">
        <f>(Schedule!EN100*'Assumptions&amp;Data'!EN66)/10^$D$5</f>
        <v>0</v>
      </c>
      <c r="EP43" s="210">
        <f>(Schedule!EO100*'Assumptions&amp;Data'!EO66)/10^$D$5</f>
        <v>0</v>
      </c>
      <c r="EQ43" s="210">
        <f>(Schedule!EP100*'Assumptions&amp;Data'!EP66)/10^$D$5</f>
        <v>0</v>
      </c>
      <c r="ER43" s="210">
        <f>(Schedule!EQ100*'Assumptions&amp;Data'!EQ66)/10^$D$5</f>
        <v>0</v>
      </c>
      <c r="ES43" s="210">
        <f>(Schedule!ER100*'Assumptions&amp;Data'!ER66)/10^$D$5</f>
        <v>0</v>
      </c>
      <c r="ET43" s="210">
        <f>(Schedule!ES100*'Assumptions&amp;Data'!ES66)/10^$D$5</f>
        <v>0</v>
      </c>
      <c r="EU43" s="210">
        <f>(Schedule!ET100*'Assumptions&amp;Data'!ET66)/10^$D$5</f>
        <v>0</v>
      </c>
      <c r="EV43" s="210">
        <f>(Schedule!EU100*'Assumptions&amp;Data'!EU66)/10^$D$5</f>
        <v>0</v>
      </c>
      <c r="EW43" s="210">
        <f>(Schedule!EV100*'Assumptions&amp;Data'!EV66)/10^$D$5</f>
        <v>0</v>
      </c>
      <c r="EX43" s="210">
        <f>(Schedule!EW100*'Assumptions&amp;Data'!EW66)/10^$D$5</f>
        <v>0</v>
      </c>
      <c r="EY43" s="210">
        <f>(Schedule!EX100*'Assumptions&amp;Data'!EX66)/10^$D$5</f>
        <v>0</v>
      </c>
      <c r="EZ43" s="210">
        <f>(Schedule!EY100*'Assumptions&amp;Data'!EY66)/10^$D$5</f>
        <v>0</v>
      </c>
      <c r="FA43" s="210">
        <f>(Schedule!EZ100*'Assumptions&amp;Data'!EZ66)/10^$D$5</f>
        <v>0</v>
      </c>
      <c r="FB43" s="210">
        <f>(Schedule!FA100*'Assumptions&amp;Data'!FA66)/10^$D$5</f>
        <v>0</v>
      </c>
      <c r="FC43" s="210">
        <f>(Schedule!FB100*'Assumptions&amp;Data'!FB66)/10^$D$5</f>
        <v>0</v>
      </c>
      <c r="FD43" s="210">
        <f>(Schedule!FC100*'Assumptions&amp;Data'!FC66)/10^$D$5</f>
        <v>0</v>
      </c>
      <c r="FE43" s="210">
        <f>(Schedule!FD100*'Assumptions&amp;Data'!FD66)/10^$D$5</f>
        <v>0</v>
      </c>
      <c r="FF43" s="210">
        <f>(Schedule!FE100*'Assumptions&amp;Data'!FE66)/10^$D$5</f>
        <v>0</v>
      </c>
      <c r="FG43" s="210">
        <f>(Schedule!FF100*'Assumptions&amp;Data'!FF66)/10^$D$5</f>
        <v>0</v>
      </c>
      <c r="FH43" s="210">
        <f>(Schedule!FG100*'Assumptions&amp;Data'!FG66)/10^$D$5</f>
        <v>0</v>
      </c>
      <c r="FI43" s="210">
        <f>(Schedule!FH100*'Assumptions&amp;Data'!FH66)/10^$D$5</f>
        <v>0</v>
      </c>
      <c r="FJ43" s="210">
        <f>(Schedule!FI100*'Assumptions&amp;Data'!FI66)/10^$D$5</f>
        <v>0</v>
      </c>
      <c r="FK43" s="210">
        <f>(Schedule!FJ100*'Assumptions&amp;Data'!FJ66)/10^$D$5</f>
        <v>0</v>
      </c>
      <c r="FL43" s="210">
        <f>(Schedule!FK100*'Assumptions&amp;Data'!FK66)/10^$D$5</f>
        <v>0</v>
      </c>
      <c r="FM43" s="210">
        <f>(Schedule!FL100*'Assumptions&amp;Data'!FL66)/10^$D$5</f>
        <v>0</v>
      </c>
      <c r="FN43" s="210">
        <f>(Schedule!FM100*'Assumptions&amp;Data'!FM66)/10^$D$5</f>
        <v>0</v>
      </c>
      <c r="FO43" s="210">
        <f>(Schedule!FN100*'Assumptions&amp;Data'!FN66)/10^$D$5</f>
        <v>0</v>
      </c>
    </row>
    <row r="44" spans="2:171" ht="12" customHeight="1" x14ac:dyDescent="0.3"/>
    <row r="45" spans="2:171" ht="12" customHeight="1" x14ac:dyDescent="0.3">
      <c r="B45" s="208" t="s">
        <v>250</v>
      </c>
      <c r="C45" s="208"/>
      <c r="D45" s="209">
        <f>SUM(G45:FO45)</f>
        <v>6299.6528322636577</v>
      </c>
      <c r="E45" s="208"/>
      <c r="F45" s="208"/>
      <c r="G45" s="209">
        <f>G25+G20+G15+G10</f>
        <v>0</v>
      </c>
      <c r="H45" s="209">
        <f>H25+H20+H15+H10</f>
        <v>0</v>
      </c>
      <c r="I45" s="209">
        <f t="shared" ref="I45:BS45" si="190">I25+I20+I15+I10</f>
        <v>0</v>
      </c>
      <c r="J45" s="209">
        <f t="shared" si="190"/>
        <v>0</v>
      </c>
      <c r="K45" s="209">
        <f t="shared" si="190"/>
        <v>0</v>
      </c>
      <c r="L45" s="209">
        <f t="shared" si="190"/>
        <v>0</v>
      </c>
      <c r="M45" s="209">
        <f t="shared" si="190"/>
        <v>0</v>
      </c>
      <c r="N45" s="209">
        <f t="shared" si="190"/>
        <v>0</v>
      </c>
      <c r="O45" s="209">
        <f t="shared" si="190"/>
        <v>118.11849060494353</v>
      </c>
      <c r="P45" s="209">
        <f t="shared" si="190"/>
        <v>118.11849060494353</v>
      </c>
      <c r="Q45" s="209">
        <f t="shared" si="190"/>
        <v>118.11849060494353</v>
      </c>
      <c r="R45" s="209">
        <f t="shared" si="190"/>
        <v>78.745660403295702</v>
      </c>
      <c r="S45" s="209">
        <f t="shared" si="190"/>
        <v>78.745660403295702</v>
      </c>
      <c r="T45" s="209">
        <f t="shared" si="190"/>
        <v>78.745660403295702</v>
      </c>
      <c r="U45" s="209">
        <f t="shared" si="190"/>
        <v>78.745660403295702</v>
      </c>
      <c r="V45" s="209">
        <f t="shared" si="190"/>
        <v>47.247396241977413</v>
      </c>
      <c r="W45" s="209">
        <f t="shared" si="190"/>
        <v>47.247396241977413</v>
      </c>
      <c r="X45" s="209">
        <f t="shared" si="190"/>
        <v>47.247396241977413</v>
      </c>
      <c r="Y45" s="209">
        <f t="shared" si="190"/>
        <v>47.247396241977413</v>
      </c>
      <c r="Z45" s="209">
        <f t="shared" si="190"/>
        <v>47.247396241977413</v>
      </c>
      <c r="AA45" s="209">
        <f t="shared" si="190"/>
        <v>188.98958496790962</v>
      </c>
      <c r="AB45" s="209">
        <f t="shared" si="190"/>
        <v>188.98958496790962</v>
      </c>
      <c r="AC45" s="209">
        <f t="shared" si="190"/>
        <v>188.98958496790962</v>
      </c>
      <c r="AD45" s="209">
        <f t="shared" si="190"/>
        <v>141.74218872593224</v>
      </c>
      <c r="AE45" s="209">
        <f t="shared" si="190"/>
        <v>141.74218872593224</v>
      </c>
      <c r="AF45" s="209">
        <f t="shared" si="190"/>
        <v>141.74218872593224</v>
      </c>
      <c r="AG45" s="209">
        <f t="shared" si="190"/>
        <v>141.74218872593224</v>
      </c>
      <c r="AH45" s="209">
        <f t="shared" si="190"/>
        <v>103.9442717323503</v>
      </c>
      <c r="AI45" s="209">
        <f t="shared" si="190"/>
        <v>103.9442717323503</v>
      </c>
      <c r="AJ45" s="209">
        <f t="shared" si="190"/>
        <v>103.9442717323503</v>
      </c>
      <c r="AK45" s="209">
        <f t="shared" si="190"/>
        <v>166.94080005498688</v>
      </c>
      <c r="AL45" s="209">
        <f t="shared" si="190"/>
        <v>103.9442717323503</v>
      </c>
      <c r="AM45" s="209">
        <f t="shared" si="190"/>
        <v>308.68298878091855</v>
      </c>
      <c r="AN45" s="209">
        <f t="shared" si="190"/>
        <v>269.31015857927122</v>
      </c>
      <c r="AO45" s="209">
        <f t="shared" si="190"/>
        <v>269.31015857927122</v>
      </c>
      <c r="AP45" s="209">
        <f t="shared" si="190"/>
        <v>198.4390642163051</v>
      </c>
      <c r="AQ45" s="209">
        <f t="shared" si="190"/>
        <v>198.4390642163051</v>
      </c>
      <c r="AR45" s="209">
        <f t="shared" si="190"/>
        <v>198.4390642163051</v>
      </c>
      <c r="AS45" s="209">
        <f t="shared" si="190"/>
        <v>198.4390642163051</v>
      </c>
      <c r="AT45" s="209">
        <f t="shared" si="190"/>
        <v>141.74218872593221</v>
      </c>
      <c r="AU45" s="209">
        <f t="shared" si="190"/>
        <v>141.74218872593221</v>
      </c>
      <c r="AV45" s="209">
        <f t="shared" si="190"/>
        <v>141.74218872593221</v>
      </c>
      <c r="AW45" s="209">
        <f t="shared" si="190"/>
        <v>217.33802271309611</v>
      </c>
      <c r="AX45" s="209">
        <f t="shared" si="190"/>
        <v>141.74218872593221</v>
      </c>
      <c r="AY45" s="209">
        <f t="shared" si="190"/>
        <v>132.29270947753616</v>
      </c>
      <c r="AZ45" s="209">
        <f t="shared" si="190"/>
        <v>85.045313235559334</v>
      </c>
      <c r="BA45" s="209">
        <f t="shared" si="190"/>
        <v>85.045313235559334</v>
      </c>
      <c r="BB45" s="209">
        <f t="shared" si="190"/>
        <v>85.045313235559334</v>
      </c>
      <c r="BC45" s="209">
        <f t="shared" si="190"/>
        <v>85.045313235559334</v>
      </c>
      <c r="BD45" s="209">
        <f t="shared" si="190"/>
        <v>85.045313235559334</v>
      </c>
      <c r="BE45" s="209">
        <f t="shared" si="190"/>
        <v>85.045313235559334</v>
      </c>
      <c r="BF45" s="209">
        <f t="shared" si="190"/>
        <v>85.045313235559334</v>
      </c>
      <c r="BG45" s="209">
        <f t="shared" si="190"/>
        <v>85.045313235559334</v>
      </c>
      <c r="BH45" s="209">
        <f t="shared" si="190"/>
        <v>85.045313235559334</v>
      </c>
      <c r="BI45" s="209">
        <f t="shared" si="190"/>
        <v>198.43906421630513</v>
      </c>
      <c r="BJ45" s="209">
        <f t="shared" si="190"/>
        <v>85.045313235559334</v>
      </c>
      <c r="BK45" s="209">
        <f t="shared" si="190"/>
        <v>70.871094362965223</v>
      </c>
      <c r="BL45" s="209">
        <f t="shared" si="190"/>
        <v>0</v>
      </c>
      <c r="BM45" s="209">
        <f t="shared" si="190"/>
        <v>0</v>
      </c>
      <c r="BN45" s="209">
        <f t="shared" si="190"/>
        <v>0</v>
      </c>
      <c r="BO45" s="209">
        <f t="shared" si="190"/>
        <v>0</v>
      </c>
      <c r="BP45" s="209">
        <f t="shared" si="190"/>
        <v>0</v>
      </c>
      <c r="BQ45" s="209">
        <f t="shared" si="190"/>
        <v>0</v>
      </c>
      <c r="BR45" s="209">
        <f t="shared" si="190"/>
        <v>0</v>
      </c>
      <c r="BS45" s="209">
        <f t="shared" si="190"/>
        <v>0</v>
      </c>
      <c r="BT45" s="209">
        <f t="shared" ref="BT45:EE45" si="191">BT25+BT20+BT15+BT10</f>
        <v>0</v>
      </c>
      <c r="BU45" s="209">
        <f t="shared" si="191"/>
        <v>0</v>
      </c>
      <c r="BV45" s="209">
        <f t="shared" si="191"/>
        <v>0</v>
      </c>
      <c r="BW45" s="209">
        <f t="shared" si="191"/>
        <v>0</v>
      </c>
      <c r="BX45" s="209">
        <f t="shared" si="191"/>
        <v>0</v>
      </c>
      <c r="BY45" s="209">
        <f t="shared" si="191"/>
        <v>0</v>
      </c>
      <c r="BZ45" s="209">
        <f t="shared" si="191"/>
        <v>0</v>
      </c>
      <c r="CA45" s="209">
        <f t="shared" si="191"/>
        <v>0</v>
      </c>
      <c r="CB45" s="209">
        <f t="shared" si="191"/>
        <v>0</v>
      </c>
      <c r="CC45" s="209">
        <f t="shared" si="191"/>
        <v>0</v>
      </c>
      <c r="CD45" s="209">
        <f t="shared" si="191"/>
        <v>0</v>
      </c>
      <c r="CE45" s="209">
        <f t="shared" si="191"/>
        <v>0</v>
      </c>
      <c r="CF45" s="209">
        <f t="shared" si="191"/>
        <v>0</v>
      </c>
      <c r="CG45" s="209">
        <f t="shared" si="191"/>
        <v>0</v>
      </c>
      <c r="CH45" s="209">
        <f t="shared" si="191"/>
        <v>0</v>
      </c>
      <c r="CI45" s="209">
        <f t="shared" si="191"/>
        <v>0</v>
      </c>
      <c r="CJ45" s="209">
        <f t="shared" si="191"/>
        <v>0</v>
      </c>
      <c r="CK45" s="209">
        <f t="shared" si="191"/>
        <v>0</v>
      </c>
      <c r="CL45" s="209">
        <f t="shared" si="191"/>
        <v>0</v>
      </c>
      <c r="CM45" s="209">
        <f t="shared" si="191"/>
        <v>0</v>
      </c>
      <c r="CN45" s="209">
        <f t="shared" si="191"/>
        <v>0</v>
      </c>
      <c r="CO45" s="209">
        <f t="shared" si="191"/>
        <v>0</v>
      </c>
      <c r="CP45" s="209">
        <f t="shared" si="191"/>
        <v>0</v>
      </c>
      <c r="CQ45" s="209">
        <f t="shared" si="191"/>
        <v>0</v>
      </c>
      <c r="CR45" s="209">
        <f t="shared" si="191"/>
        <v>0</v>
      </c>
      <c r="CS45" s="209">
        <f t="shared" si="191"/>
        <v>0</v>
      </c>
      <c r="CT45" s="209">
        <f t="shared" si="191"/>
        <v>0</v>
      </c>
      <c r="CU45" s="209">
        <f t="shared" si="191"/>
        <v>0</v>
      </c>
      <c r="CV45" s="209">
        <f t="shared" si="191"/>
        <v>0</v>
      </c>
      <c r="CW45" s="209">
        <f t="shared" si="191"/>
        <v>0</v>
      </c>
      <c r="CX45" s="209">
        <f t="shared" si="191"/>
        <v>0</v>
      </c>
      <c r="CY45" s="209">
        <f t="shared" si="191"/>
        <v>0</v>
      </c>
      <c r="CZ45" s="209">
        <f t="shared" si="191"/>
        <v>0</v>
      </c>
      <c r="DA45" s="209">
        <f t="shared" si="191"/>
        <v>0</v>
      </c>
      <c r="DB45" s="209">
        <f t="shared" si="191"/>
        <v>0</v>
      </c>
      <c r="DC45" s="209">
        <f t="shared" si="191"/>
        <v>0</v>
      </c>
      <c r="DD45" s="209">
        <f t="shared" si="191"/>
        <v>0</v>
      </c>
      <c r="DE45" s="209">
        <f t="shared" si="191"/>
        <v>0</v>
      </c>
      <c r="DF45" s="209">
        <f t="shared" si="191"/>
        <v>0</v>
      </c>
      <c r="DG45" s="209">
        <f t="shared" si="191"/>
        <v>0</v>
      </c>
      <c r="DH45" s="209">
        <f t="shared" si="191"/>
        <v>0</v>
      </c>
      <c r="DI45" s="209">
        <f t="shared" si="191"/>
        <v>0</v>
      </c>
      <c r="DJ45" s="209">
        <f t="shared" si="191"/>
        <v>0</v>
      </c>
      <c r="DK45" s="209">
        <f t="shared" si="191"/>
        <v>0</v>
      </c>
      <c r="DL45" s="209">
        <f t="shared" si="191"/>
        <v>0</v>
      </c>
      <c r="DM45" s="209">
        <f t="shared" si="191"/>
        <v>0</v>
      </c>
      <c r="DN45" s="209">
        <f t="shared" si="191"/>
        <v>0</v>
      </c>
      <c r="DO45" s="209">
        <f t="shared" si="191"/>
        <v>0</v>
      </c>
      <c r="DP45" s="209">
        <f t="shared" si="191"/>
        <v>0</v>
      </c>
      <c r="DQ45" s="209">
        <f t="shared" si="191"/>
        <v>0</v>
      </c>
      <c r="DR45" s="209">
        <f t="shared" si="191"/>
        <v>0</v>
      </c>
      <c r="DS45" s="209">
        <f t="shared" si="191"/>
        <v>0</v>
      </c>
      <c r="DT45" s="209">
        <f t="shared" si="191"/>
        <v>0</v>
      </c>
      <c r="DU45" s="209">
        <f t="shared" si="191"/>
        <v>0</v>
      </c>
      <c r="DV45" s="209">
        <f t="shared" si="191"/>
        <v>0</v>
      </c>
      <c r="DW45" s="209">
        <f t="shared" si="191"/>
        <v>0</v>
      </c>
      <c r="DX45" s="209">
        <f t="shared" si="191"/>
        <v>0</v>
      </c>
      <c r="DY45" s="209">
        <f t="shared" si="191"/>
        <v>0</v>
      </c>
      <c r="DZ45" s="209">
        <f t="shared" si="191"/>
        <v>0</v>
      </c>
      <c r="EA45" s="209">
        <f t="shared" si="191"/>
        <v>0</v>
      </c>
      <c r="EB45" s="209">
        <f t="shared" si="191"/>
        <v>0</v>
      </c>
      <c r="EC45" s="209">
        <f t="shared" si="191"/>
        <v>0</v>
      </c>
      <c r="ED45" s="209">
        <f t="shared" si="191"/>
        <v>0</v>
      </c>
      <c r="EE45" s="209">
        <f t="shared" si="191"/>
        <v>0</v>
      </c>
      <c r="EF45" s="209">
        <f t="shared" ref="EF45:FO45" si="192">EF25+EF20+EF15+EF10</f>
        <v>0</v>
      </c>
      <c r="EG45" s="209">
        <f t="shared" si="192"/>
        <v>0</v>
      </c>
      <c r="EH45" s="209">
        <f t="shared" si="192"/>
        <v>0</v>
      </c>
      <c r="EI45" s="209">
        <f t="shared" si="192"/>
        <v>0</v>
      </c>
      <c r="EJ45" s="209">
        <f t="shared" si="192"/>
        <v>0</v>
      </c>
      <c r="EK45" s="209">
        <f t="shared" si="192"/>
        <v>0</v>
      </c>
      <c r="EL45" s="209">
        <f t="shared" si="192"/>
        <v>0</v>
      </c>
      <c r="EM45" s="209">
        <f t="shared" si="192"/>
        <v>0</v>
      </c>
      <c r="EN45" s="209">
        <f t="shared" si="192"/>
        <v>0</v>
      </c>
      <c r="EO45" s="209">
        <f t="shared" si="192"/>
        <v>0</v>
      </c>
      <c r="EP45" s="209">
        <f t="shared" si="192"/>
        <v>0</v>
      </c>
      <c r="EQ45" s="209">
        <f t="shared" si="192"/>
        <v>0</v>
      </c>
      <c r="ER45" s="209">
        <f t="shared" si="192"/>
        <v>0</v>
      </c>
      <c r="ES45" s="209">
        <f t="shared" si="192"/>
        <v>0</v>
      </c>
      <c r="ET45" s="209">
        <f t="shared" si="192"/>
        <v>0</v>
      </c>
      <c r="EU45" s="209">
        <f t="shared" si="192"/>
        <v>0</v>
      </c>
      <c r="EV45" s="209">
        <f t="shared" si="192"/>
        <v>0</v>
      </c>
      <c r="EW45" s="209">
        <f t="shared" si="192"/>
        <v>0</v>
      </c>
      <c r="EX45" s="209">
        <f t="shared" si="192"/>
        <v>0</v>
      </c>
      <c r="EY45" s="209">
        <f t="shared" si="192"/>
        <v>0</v>
      </c>
      <c r="EZ45" s="209">
        <f t="shared" si="192"/>
        <v>0</v>
      </c>
      <c r="FA45" s="209">
        <f t="shared" si="192"/>
        <v>0</v>
      </c>
      <c r="FB45" s="209">
        <f t="shared" si="192"/>
        <v>0</v>
      </c>
      <c r="FC45" s="209">
        <f t="shared" si="192"/>
        <v>0</v>
      </c>
      <c r="FD45" s="209">
        <f t="shared" si="192"/>
        <v>0</v>
      </c>
      <c r="FE45" s="209">
        <f t="shared" si="192"/>
        <v>0</v>
      </c>
      <c r="FF45" s="209">
        <f t="shared" si="192"/>
        <v>0</v>
      </c>
      <c r="FG45" s="209">
        <f t="shared" si="192"/>
        <v>0</v>
      </c>
      <c r="FH45" s="209">
        <f t="shared" si="192"/>
        <v>0</v>
      </c>
      <c r="FI45" s="209">
        <f t="shared" si="192"/>
        <v>0</v>
      </c>
      <c r="FJ45" s="209">
        <f t="shared" si="192"/>
        <v>0</v>
      </c>
      <c r="FK45" s="209">
        <f t="shared" si="192"/>
        <v>0</v>
      </c>
      <c r="FL45" s="209">
        <f t="shared" si="192"/>
        <v>0</v>
      </c>
      <c r="FM45" s="209">
        <f t="shared" si="192"/>
        <v>0</v>
      </c>
      <c r="FN45" s="209">
        <f t="shared" si="192"/>
        <v>0</v>
      </c>
      <c r="FO45" s="209">
        <f t="shared" si="192"/>
        <v>0</v>
      </c>
    </row>
    <row r="46" spans="2:171" ht="12" customHeight="1" x14ac:dyDescent="0.3"/>
    <row r="47" spans="2:171" ht="12" customHeight="1" x14ac:dyDescent="0.3">
      <c r="B47" s="208" t="s">
        <v>251</v>
      </c>
      <c r="C47" s="208"/>
      <c r="D47" s="209">
        <f>SUM(G47:FO47)</f>
        <v>1801.7621063303543</v>
      </c>
      <c r="E47" s="208"/>
      <c r="F47" s="208"/>
      <c r="G47" s="209">
        <f>G40+G35+G30</f>
        <v>0</v>
      </c>
      <c r="H47" s="209">
        <f t="shared" ref="H47:BS47" si="193">H40+H35+H30</f>
        <v>0</v>
      </c>
      <c r="I47" s="209">
        <f t="shared" si="193"/>
        <v>0</v>
      </c>
      <c r="J47" s="209">
        <f t="shared" si="193"/>
        <v>0</v>
      </c>
      <c r="K47" s="209">
        <f t="shared" si="193"/>
        <v>0</v>
      </c>
      <c r="L47" s="209">
        <f t="shared" si="193"/>
        <v>0</v>
      </c>
      <c r="M47" s="209">
        <f t="shared" si="193"/>
        <v>0</v>
      </c>
      <c r="N47" s="209">
        <f t="shared" si="193"/>
        <v>0</v>
      </c>
      <c r="O47" s="209">
        <f t="shared" si="193"/>
        <v>33.783039493694133</v>
      </c>
      <c r="P47" s="209">
        <f t="shared" si="193"/>
        <v>33.783039493694133</v>
      </c>
      <c r="Q47" s="209">
        <f t="shared" si="193"/>
        <v>33.783039493694133</v>
      </c>
      <c r="R47" s="209">
        <f t="shared" si="193"/>
        <v>22.522026329129424</v>
      </c>
      <c r="S47" s="209">
        <f t="shared" si="193"/>
        <v>22.522026329129424</v>
      </c>
      <c r="T47" s="209">
        <f t="shared" si="193"/>
        <v>22.522026329129424</v>
      </c>
      <c r="U47" s="209">
        <f t="shared" si="193"/>
        <v>22.522026329129424</v>
      </c>
      <c r="V47" s="209">
        <f t="shared" si="193"/>
        <v>13.513215797477656</v>
      </c>
      <c r="W47" s="209">
        <f t="shared" si="193"/>
        <v>13.513215797477656</v>
      </c>
      <c r="X47" s="209">
        <f t="shared" si="193"/>
        <v>13.513215797477656</v>
      </c>
      <c r="Y47" s="209">
        <f t="shared" si="193"/>
        <v>13.513215797477656</v>
      </c>
      <c r="Z47" s="209">
        <f t="shared" si="193"/>
        <v>13.513215797477656</v>
      </c>
      <c r="AA47" s="209">
        <f t="shared" si="193"/>
        <v>54.052863189910624</v>
      </c>
      <c r="AB47" s="209">
        <f t="shared" si="193"/>
        <v>54.052863189910624</v>
      </c>
      <c r="AC47" s="209">
        <f t="shared" si="193"/>
        <v>54.052863189910624</v>
      </c>
      <c r="AD47" s="209">
        <f t="shared" si="193"/>
        <v>40.539647392432975</v>
      </c>
      <c r="AE47" s="209">
        <f t="shared" si="193"/>
        <v>40.539647392432975</v>
      </c>
      <c r="AF47" s="209">
        <f t="shared" si="193"/>
        <v>40.539647392432975</v>
      </c>
      <c r="AG47" s="209">
        <f t="shared" si="193"/>
        <v>40.539647392432975</v>
      </c>
      <c r="AH47" s="209">
        <f t="shared" si="193"/>
        <v>29.729074754450842</v>
      </c>
      <c r="AI47" s="209">
        <f t="shared" si="193"/>
        <v>29.729074754450842</v>
      </c>
      <c r="AJ47" s="209">
        <f t="shared" si="193"/>
        <v>29.729074754450842</v>
      </c>
      <c r="AK47" s="209">
        <f t="shared" si="193"/>
        <v>47.746695817754386</v>
      </c>
      <c r="AL47" s="209">
        <f t="shared" si="193"/>
        <v>29.729074754450842</v>
      </c>
      <c r="AM47" s="209">
        <f t="shared" si="193"/>
        <v>88.286343210187212</v>
      </c>
      <c r="AN47" s="209">
        <f t="shared" si="193"/>
        <v>77.025330045622638</v>
      </c>
      <c r="AO47" s="209">
        <f t="shared" si="193"/>
        <v>77.025330045622638</v>
      </c>
      <c r="AP47" s="209">
        <f t="shared" si="193"/>
        <v>56.755506349406154</v>
      </c>
      <c r="AQ47" s="209">
        <f t="shared" si="193"/>
        <v>56.755506349406154</v>
      </c>
      <c r="AR47" s="209">
        <f t="shared" si="193"/>
        <v>56.755506349406154</v>
      </c>
      <c r="AS47" s="209">
        <f t="shared" si="193"/>
        <v>56.755506349406154</v>
      </c>
      <c r="AT47" s="209">
        <f t="shared" si="193"/>
        <v>40.539647392432961</v>
      </c>
      <c r="AU47" s="209">
        <f t="shared" si="193"/>
        <v>40.539647392432961</v>
      </c>
      <c r="AV47" s="209">
        <f t="shared" si="193"/>
        <v>40.539647392432961</v>
      </c>
      <c r="AW47" s="209">
        <f t="shared" si="193"/>
        <v>62.160792668397221</v>
      </c>
      <c r="AX47" s="209">
        <f t="shared" si="193"/>
        <v>40.539647392432961</v>
      </c>
      <c r="AY47" s="209">
        <f t="shared" si="193"/>
        <v>37.837004232937261</v>
      </c>
      <c r="AZ47" s="209">
        <f t="shared" si="193"/>
        <v>24.323788435459779</v>
      </c>
      <c r="BA47" s="209">
        <f t="shared" si="193"/>
        <v>24.323788435459779</v>
      </c>
      <c r="BB47" s="209">
        <f t="shared" si="193"/>
        <v>24.323788435459779</v>
      </c>
      <c r="BC47" s="209">
        <f t="shared" si="193"/>
        <v>24.323788435459779</v>
      </c>
      <c r="BD47" s="209">
        <f t="shared" si="193"/>
        <v>24.323788435459779</v>
      </c>
      <c r="BE47" s="209">
        <f t="shared" si="193"/>
        <v>24.323788435459779</v>
      </c>
      <c r="BF47" s="209">
        <f t="shared" si="193"/>
        <v>24.323788435459779</v>
      </c>
      <c r="BG47" s="209">
        <f t="shared" si="193"/>
        <v>24.323788435459779</v>
      </c>
      <c r="BH47" s="209">
        <f t="shared" si="193"/>
        <v>24.323788435459779</v>
      </c>
      <c r="BI47" s="209">
        <f t="shared" si="193"/>
        <v>56.755506349406154</v>
      </c>
      <c r="BJ47" s="209">
        <f t="shared" si="193"/>
        <v>24.323788435459779</v>
      </c>
      <c r="BK47" s="209">
        <f t="shared" si="193"/>
        <v>20.269823696216228</v>
      </c>
      <c r="BL47" s="209">
        <f t="shared" si="193"/>
        <v>0</v>
      </c>
      <c r="BM47" s="209">
        <f t="shared" si="193"/>
        <v>0</v>
      </c>
      <c r="BN47" s="209">
        <f t="shared" si="193"/>
        <v>0</v>
      </c>
      <c r="BO47" s="209">
        <f t="shared" si="193"/>
        <v>0</v>
      </c>
      <c r="BP47" s="209">
        <f t="shared" si="193"/>
        <v>0</v>
      </c>
      <c r="BQ47" s="209">
        <f t="shared" si="193"/>
        <v>0</v>
      </c>
      <c r="BR47" s="209">
        <f t="shared" si="193"/>
        <v>0</v>
      </c>
      <c r="BS47" s="209">
        <f t="shared" si="193"/>
        <v>0</v>
      </c>
      <c r="BT47" s="209">
        <f t="shared" ref="BT47:EE47" si="194">BT40+BT35+BT30</f>
        <v>0</v>
      </c>
      <c r="BU47" s="209">
        <f t="shared" si="194"/>
        <v>0</v>
      </c>
      <c r="BV47" s="209">
        <f t="shared" si="194"/>
        <v>0</v>
      </c>
      <c r="BW47" s="209">
        <f t="shared" si="194"/>
        <v>0</v>
      </c>
      <c r="BX47" s="209">
        <f t="shared" si="194"/>
        <v>0</v>
      </c>
      <c r="BY47" s="209">
        <f t="shared" si="194"/>
        <v>0</v>
      </c>
      <c r="BZ47" s="209">
        <f t="shared" si="194"/>
        <v>0</v>
      </c>
      <c r="CA47" s="209">
        <f t="shared" si="194"/>
        <v>0</v>
      </c>
      <c r="CB47" s="209">
        <f t="shared" si="194"/>
        <v>0</v>
      </c>
      <c r="CC47" s="209">
        <f t="shared" si="194"/>
        <v>0</v>
      </c>
      <c r="CD47" s="209">
        <f t="shared" si="194"/>
        <v>0</v>
      </c>
      <c r="CE47" s="209">
        <f t="shared" si="194"/>
        <v>0</v>
      </c>
      <c r="CF47" s="209">
        <f t="shared" si="194"/>
        <v>0</v>
      </c>
      <c r="CG47" s="209">
        <f t="shared" si="194"/>
        <v>0</v>
      </c>
      <c r="CH47" s="209">
        <f t="shared" si="194"/>
        <v>0</v>
      </c>
      <c r="CI47" s="209">
        <f t="shared" si="194"/>
        <v>0</v>
      </c>
      <c r="CJ47" s="209">
        <f t="shared" si="194"/>
        <v>0</v>
      </c>
      <c r="CK47" s="209">
        <f t="shared" si="194"/>
        <v>0</v>
      </c>
      <c r="CL47" s="209">
        <f t="shared" si="194"/>
        <v>0</v>
      </c>
      <c r="CM47" s="209">
        <f t="shared" si="194"/>
        <v>0</v>
      </c>
      <c r="CN47" s="209">
        <f t="shared" si="194"/>
        <v>0</v>
      </c>
      <c r="CO47" s="209">
        <f t="shared" si="194"/>
        <v>0</v>
      </c>
      <c r="CP47" s="209">
        <f t="shared" si="194"/>
        <v>0</v>
      </c>
      <c r="CQ47" s="209">
        <f t="shared" si="194"/>
        <v>0</v>
      </c>
      <c r="CR47" s="209">
        <f t="shared" si="194"/>
        <v>0</v>
      </c>
      <c r="CS47" s="209">
        <f t="shared" si="194"/>
        <v>0</v>
      </c>
      <c r="CT47" s="209">
        <f t="shared" si="194"/>
        <v>0</v>
      </c>
      <c r="CU47" s="209">
        <f t="shared" si="194"/>
        <v>0</v>
      </c>
      <c r="CV47" s="209">
        <f t="shared" si="194"/>
        <v>0</v>
      </c>
      <c r="CW47" s="209">
        <f t="shared" si="194"/>
        <v>0</v>
      </c>
      <c r="CX47" s="209">
        <f t="shared" si="194"/>
        <v>0</v>
      </c>
      <c r="CY47" s="209">
        <f t="shared" si="194"/>
        <v>0</v>
      </c>
      <c r="CZ47" s="209">
        <f t="shared" si="194"/>
        <v>0</v>
      </c>
      <c r="DA47" s="209">
        <f t="shared" si="194"/>
        <v>0</v>
      </c>
      <c r="DB47" s="209">
        <f t="shared" si="194"/>
        <v>0</v>
      </c>
      <c r="DC47" s="209">
        <f t="shared" si="194"/>
        <v>0</v>
      </c>
      <c r="DD47" s="209">
        <f t="shared" si="194"/>
        <v>0</v>
      </c>
      <c r="DE47" s="209">
        <f t="shared" si="194"/>
        <v>0</v>
      </c>
      <c r="DF47" s="209">
        <f t="shared" si="194"/>
        <v>0</v>
      </c>
      <c r="DG47" s="209">
        <f t="shared" si="194"/>
        <v>0</v>
      </c>
      <c r="DH47" s="209">
        <f t="shared" si="194"/>
        <v>0</v>
      </c>
      <c r="DI47" s="209">
        <f t="shared" si="194"/>
        <v>0</v>
      </c>
      <c r="DJ47" s="209">
        <f t="shared" si="194"/>
        <v>0</v>
      </c>
      <c r="DK47" s="209">
        <f t="shared" si="194"/>
        <v>0</v>
      </c>
      <c r="DL47" s="209">
        <f t="shared" si="194"/>
        <v>0</v>
      </c>
      <c r="DM47" s="209">
        <f t="shared" si="194"/>
        <v>0</v>
      </c>
      <c r="DN47" s="209">
        <f t="shared" si="194"/>
        <v>0</v>
      </c>
      <c r="DO47" s="209">
        <f t="shared" si="194"/>
        <v>0</v>
      </c>
      <c r="DP47" s="209">
        <f t="shared" si="194"/>
        <v>0</v>
      </c>
      <c r="DQ47" s="209">
        <f t="shared" si="194"/>
        <v>0</v>
      </c>
      <c r="DR47" s="209">
        <f t="shared" si="194"/>
        <v>0</v>
      </c>
      <c r="DS47" s="209">
        <f t="shared" si="194"/>
        <v>0</v>
      </c>
      <c r="DT47" s="209">
        <f t="shared" si="194"/>
        <v>0</v>
      </c>
      <c r="DU47" s="209">
        <f t="shared" si="194"/>
        <v>0</v>
      </c>
      <c r="DV47" s="209">
        <f t="shared" si="194"/>
        <v>0</v>
      </c>
      <c r="DW47" s="209">
        <f t="shared" si="194"/>
        <v>0</v>
      </c>
      <c r="DX47" s="209">
        <f t="shared" si="194"/>
        <v>0</v>
      </c>
      <c r="DY47" s="209">
        <f t="shared" si="194"/>
        <v>0</v>
      </c>
      <c r="DZ47" s="209">
        <f t="shared" si="194"/>
        <v>0</v>
      </c>
      <c r="EA47" s="209">
        <f t="shared" si="194"/>
        <v>0</v>
      </c>
      <c r="EB47" s="209">
        <f t="shared" si="194"/>
        <v>0</v>
      </c>
      <c r="EC47" s="209">
        <f t="shared" si="194"/>
        <v>0</v>
      </c>
      <c r="ED47" s="209">
        <f t="shared" si="194"/>
        <v>0</v>
      </c>
      <c r="EE47" s="209">
        <f t="shared" si="194"/>
        <v>0</v>
      </c>
      <c r="EF47" s="209">
        <f t="shared" ref="EF47:FO47" si="195">EF40+EF35+EF30</f>
        <v>0</v>
      </c>
      <c r="EG47" s="209">
        <f t="shared" si="195"/>
        <v>0</v>
      </c>
      <c r="EH47" s="209">
        <f t="shared" si="195"/>
        <v>0</v>
      </c>
      <c r="EI47" s="209">
        <f t="shared" si="195"/>
        <v>0</v>
      </c>
      <c r="EJ47" s="209">
        <f t="shared" si="195"/>
        <v>0</v>
      </c>
      <c r="EK47" s="209">
        <f t="shared" si="195"/>
        <v>0</v>
      </c>
      <c r="EL47" s="209">
        <f t="shared" si="195"/>
        <v>0</v>
      </c>
      <c r="EM47" s="209">
        <f t="shared" si="195"/>
        <v>0</v>
      </c>
      <c r="EN47" s="209">
        <f t="shared" si="195"/>
        <v>0</v>
      </c>
      <c r="EO47" s="209">
        <f t="shared" si="195"/>
        <v>0</v>
      </c>
      <c r="EP47" s="209">
        <f t="shared" si="195"/>
        <v>0</v>
      </c>
      <c r="EQ47" s="209">
        <f t="shared" si="195"/>
        <v>0</v>
      </c>
      <c r="ER47" s="209">
        <f t="shared" si="195"/>
        <v>0</v>
      </c>
      <c r="ES47" s="209">
        <f t="shared" si="195"/>
        <v>0</v>
      </c>
      <c r="ET47" s="209">
        <f t="shared" si="195"/>
        <v>0</v>
      </c>
      <c r="EU47" s="209">
        <f t="shared" si="195"/>
        <v>0</v>
      </c>
      <c r="EV47" s="209">
        <f t="shared" si="195"/>
        <v>0</v>
      </c>
      <c r="EW47" s="209">
        <f t="shared" si="195"/>
        <v>0</v>
      </c>
      <c r="EX47" s="209">
        <f t="shared" si="195"/>
        <v>0</v>
      </c>
      <c r="EY47" s="209">
        <f t="shared" si="195"/>
        <v>0</v>
      </c>
      <c r="EZ47" s="209">
        <f t="shared" si="195"/>
        <v>0</v>
      </c>
      <c r="FA47" s="209">
        <f t="shared" si="195"/>
        <v>0</v>
      </c>
      <c r="FB47" s="209">
        <f t="shared" si="195"/>
        <v>0</v>
      </c>
      <c r="FC47" s="209">
        <f t="shared" si="195"/>
        <v>0</v>
      </c>
      <c r="FD47" s="209">
        <f t="shared" si="195"/>
        <v>0</v>
      </c>
      <c r="FE47" s="209">
        <f t="shared" si="195"/>
        <v>0</v>
      </c>
      <c r="FF47" s="209">
        <f t="shared" si="195"/>
        <v>0</v>
      </c>
      <c r="FG47" s="209">
        <f t="shared" si="195"/>
        <v>0</v>
      </c>
      <c r="FH47" s="209">
        <f t="shared" si="195"/>
        <v>0</v>
      </c>
      <c r="FI47" s="209">
        <f t="shared" si="195"/>
        <v>0</v>
      </c>
      <c r="FJ47" s="209">
        <f t="shared" si="195"/>
        <v>0</v>
      </c>
      <c r="FK47" s="209">
        <f t="shared" si="195"/>
        <v>0</v>
      </c>
      <c r="FL47" s="209">
        <f t="shared" si="195"/>
        <v>0</v>
      </c>
      <c r="FM47" s="209">
        <f t="shared" si="195"/>
        <v>0</v>
      </c>
      <c r="FN47" s="209">
        <f t="shared" si="195"/>
        <v>0</v>
      </c>
      <c r="FO47" s="209">
        <f t="shared" si="195"/>
        <v>0</v>
      </c>
    </row>
    <row r="48" spans="2:171" ht="12" customHeight="1" x14ac:dyDescent="0.3"/>
    <row r="49" spans="2:171" ht="12" customHeight="1" x14ac:dyDescent="0.3">
      <c r="B49" s="208" t="s">
        <v>252</v>
      </c>
      <c r="D49" s="209">
        <f>SUM(G49:FO49)</f>
        <v>8101.4149385940045</v>
      </c>
      <c r="G49" s="209">
        <f>G47+G45</f>
        <v>0</v>
      </c>
      <c r="H49" s="209">
        <f>H47+H45</f>
        <v>0</v>
      </c>
      <c r="I49" s="209">
        <f t="shared" ref="I49:BS49" si="196">I47+I45</f>
        <v>0</v>
      </c>
      <c r="J49" s="209">
        <f t="shared" si="196"/>
        <v>0</v>
      </c>
      <c r="K49" s="209">
        <f t="shared" si="196"/>
        <v>0</v>
      </c>
      <c r="L49" s="209">
        <f t="shared" si="196"/>
        <v>0</v>
      </c>
      <c r="M49" s="209">
        <f t="shared" si="196"/>
        <v>0</v>
      </c>
      <c r="N49" s="209">
        <f t="shared" si="196"/>
        <v>0</v>
      </c>
      <c r="O49" s="209">
        <f t="shared" si="196"/>
        <v>151.90153009863766</v>
      </c>
      <c r="P49" s="209">
        <f t="shared" si="196"/>
        <v>151.90153009863766</v>
      </c>
      <c r="Q49" s="209">
        <f t="shared" si="196"/>
        <v>151.90153009863766</v>
      </c>
      <c r="R49" s="209">
        <f t="shared" si="196"/>
        <v>101.26768673242512</v>
      </c>
      <c r="S49" s="209">
        <f t="shared" si="196"/>
        <v>101.26768673242512</v>
      </c>
      <c r="T49" s="209">
        <f t="shared" si="196"/>
        <v>101.26768673242512</v>
      </c>
      <c r="U49" s="209">
        <f t="shared" si="196"/>
        <v>101.26768673242512</v>
      </c>
      <c r="V49" s="209">
        <f t="shared" si="196"/>
        <v>60.760612039455069</v>
      </c>
      <c r="W49" s="209">
        <f t="shared" si="196"/>
        <v>60.760612039455069</v>
      </c>
      <c r="X49" s="209">
        <f t="shared" si="196"/>
        <v>60.760612039455069</v>
      </c>
      <c r="Y49" s="209">
        <f t="shared" si="196"/>
        <v>60.760612039455069</v>
      </c>
      <c r="Z49" s="209">
        <f t="shared" si="196"/>
        <v>60.760612039455069</v>
      </c>
      <c r="AA49" s="209">
        <f t="shared" si="196"/>
        <v>243.04244815782025</v>
      </c>
      <c r="AB49" s="209">
        <f t="shared" si="196"/>
        <v>243.04244815782025</v>
      </c>
      <c r="AC49" s="209">
        <f t="shared" si="196"/>
        <v>243.04244815782025</v>
      </c>
      <c r="AD49" s="209">
        <f t="shared" si="196"/>
        <v>182.28183611836522</v>
      </c>
      <c r="AE49" s="209">
        <f t="shared" si="196"/>
        <v>182.28183611836522</v>
      </c>
      <c r="AF49" s="209">
        <f t="shared" si="196"/>
        <v>182.28183611836522</v>
      </c>
      <c r="AG49" s="209">
        <f t="shared" si="196"/>
        <v>182.28183611836522</v>
      </c>
      <c r="AH49" s="209">
        <f t="shared" si="196"/>
        <v>133.67334648680114</v>
      </c>
      <c r="AI49" s="209">
        <f t="shared" si="196"/>
        <v>133.67334648680114</v>
      </c>
      <c r="AJ49" s="209">
        <f t="shared" si="196"/>
        <v>133.67334648680114</v>
      </c>
      <c r="AK49" s="209">
        <f t="shared" si="196"/>
        <v>214.68749587274127</v>
      </c>
      <c r="AL49" s="209">
        <f t="shared" si="196"/>
        <v>133.67334648680114</v>
      </c>
      <c r="AM49" s="209">
        <f t="shared" si="196"/>
        <v>396.96933199110578</v>
      </c>
      <c r="AN49" s="209">
        <f t="shared" si="196"/>
        <v>346.33548862489386</v>
      </c>
      <c r="AO49" s="209">
        <f t="shared" si="196"/>
        <v>346.33548862489386</v>
      </c>
      <c r="AP49" s="209">
        <f t="shared" si="196"/>
        <v>255.19457056571125</v>
      </c>
      <c r="AQ49" s="209">
        <f t="shared" si="196"/>
        <v>255.19457056571125</v>
      </c>
      <c r="AR49" s="209">
        <f t="shared" si="196"/>
        <v>255.19457056571125</v>
      </c>
      <c r="AS49" s="209">
        <f t="shared" si="196"/>
        <v>255.19457056571125</v>
      </c>
      <c r="AT49" s="209">
        <f t="shared" si="196"/>
        <v>182.28183611836516</v>
      </c>
      <c r="AU49" s="209">
        <f t="shared" si="196"/>
        <v>182.28183611836516</v>
      </c>
      <c r="AV49" s="209">
        <f t="shared" si="196"/>
        <v>182.28183611836516</v>
      </c>
      <c r="AW49" s="209">
        <f t="shared" si="196"/>
        <v>279.49881538149333</v>
      </c>
      <c r="AX49" s="209">
        <f t="shared" si="196"/>
        <v>182.28183611836516</v>
      </c>
      <c r="AY49" s="209">
        <f t="shared" si="196"/>
        <v>170.12971371047342</v>
      </c>
      <c r="AZ49" s="209">
        <f t="shared" si="196"/>
        <v>109.36910167101911</v>
      </c>
      <c r="BA49" s="209">
        <f t="shared" si="196"/>
        <v>109.36910167101911</v>
      </c>
      <c r="BB49" s="209">
        <f t="shared" si="196"/>
        <v>109.36910167101911</v>
      </c>
      <c r="BC49" s="209">
        <f t="shared" si="196"/>
        <v>109.36910167101911</v>
      </c>
      <c r="BD49" s="209">
        <f t="shared" si="196"/>
        <v>109.36910167101911</v>
      </c>
      <c r="BE49" s="209">
        <f t="shared" si="196"/>
        <v>109.36910167101911</v>
      </c>
      <c r="BF49" s="209">
        <f t="shared" si="196"/>
        <v>109.36910167101911</v>
      </c>
      <c r="BG49" s="209">
        <f t="shared" si="196"/>
        <v>109.36910167101911</v>
      </c>
      <c r="BH49" s="209">
        <f t="shared" si="196"/>
        <v>109.36910167101911</v>
      </c>
      <c r="BI49" s="209">
        <f t="shared" si="196"/>
        <v>255.19457056571127</v>
      </c>
      <c r="BJ49" s="209">
        <f t="shared" si="196"/>
        <v>109.36910167101911</v>
      </c>
      <c r="BK49" s="209">
        <f t="shared" si="196"/>
        <v>91.140918059181445</v>
      </c>
      <c r="BL49" s="209">
        <f t="shared" si="196"/>
        <v>0</v>
      </c>
      <c r="BM49" s="209">
        <f t="shared" si="196"/>
        <v>0</v>
      </c>
      <c r="BN49" s="209">
        <f t="shared" si="196"/>
        <v>0</v>
      </c>
      <c r="BO49" s="209">
        <f t="shared" si="196"/>
        <v>0</v>
      </c>
      <c r="BP49" s="209">
        <f t="shared" si="196"/>
        <v>0</v>
      </c>
      <c r="BQ49" s="209">
        <f t="shared" si="196"/>
        <v>0</v>
      </c>
      <c r="BR49" s="209">
        <f t="shared" si="196"/>
        <v>0</v>
      </c>
      <c r="BS49" s="209">
        <f t="shared" si="196"/>
        <v>0</v>
      </c>
      <c r="BT49" s="209">
        <f t="shared" ref="BT49:EE49" si="197">BT47+BT45</f>
        <v>0</v>
      </c>
      <c r="BU49" s="209">
        <f t="shared" si="197"/>
        <v>0</v>
      </c>
      <c r="BV49" s="209">
        <f t="shared" si="197"/>
        <v>0</v>
      </c>
      <c r="BW49" s="209">
        <f t="shared" si="197"/>
        <v>0</v>
      </c>
      <c r="BX49" s="209">
        <f t="shared" si="197"/>
        <v>0</v>
      </c>
      <c r="BY49" s="209">
        <f t="shared" si="197"/>
        <v>0</v>
      </c>
      <c r="BZ49" s="209">
        <f t="shared" si="197"/>
        <v>0</v>
      </c>
      <c r="CA49" s="209">
        <f t="shared" si="197"/>
        <v>0</v>
      </c>
      <c r="CB49" s="209">
        <f t="shared" si="197"/>
        <v>0</v>
      </c>
      <c r="CC49" s="209">
        <f t="shared" si="197"/>
        <v>0</v>
      </c>
      <c r="CD49" s="209">
        <f t="shared" si="197"/>
        <v>0</v>
      </c>
      <c r="CE49" s="209">
        <f t="shared" si="197"/>
        <v>0</v>
      </c>
      <c r="CF49" s="209">
        <f t="shared" si="197"/>
        <v>0</v>
      </c>
      <c r="CG49" s="209">
        <f t="shared" si="197"/>
        <v>0</v>
      </c>
      <c r="CH49" s="209">
        <f t="shared" si="197"/>
        <v>0</v>
      </c>
      <c r="CI49" s="209">
        <f t="shared" si="197"/>
        <v>0</v>
      </c>
      <c r="CJ49" s="209">
        <f t="shared" si="197"/>
        <v>0</v>
      </c>
      <c r="CK49" s="209">
        <f t="shared" si="197"/>
        <v>0</v>
      </c>
      <c r="CL49" s="209">
        <f t="shared" si="197"/>
        <v>0</v>
      </c>
      <c r="CM49" s="209">
        <f t="shared" si="197"/>
        <v>0</v>
      </c>
      <c r="CN49" s="209">
        <f t="shared" si="197"/>
        <v>0</v>
      </c>
      <c r="CO49" s="209">
        <f t="shared" si="197"/>
        <v>0</v>
      </c>
      <c r="CP49" s="209">
        <f t="shared" si="197"/>
        <v>0</v>
      </c>
      <c r="CQ49" s="209">
        <f t="shared" si="197"/>
        <v>0</v>
      </c>
      <c r="CR49" s="209">
        <f t="shared" si="197"/>
        <v>0</v>
      </c>
      <c r="CS49" s="209">
        <f t="shared" si="197"/>
        <v>0</v>
      </c>
      <c r="CT49" s="209">
        <f t="shared" si="197"/>
        <v>0</v>
      </c>
      <c r="CU49" s="209">
        <f t="shared" si="197"/>
        <v>0</v>
      </c>
      <c r="CV49" s="209">
        <f t="shared" si="197"/>
        <v>0</v>
      </c>
      <c r="CW49" s="209">
        <f t="shared" si="197"/>
        <v>0</v>
      </c>
      <c r="CX49" s="209">
        <f t="shared" si="197"/>
        <v>0</v>
      </c>
      <c r="CY49" s="209">
        <f t="shared" si="197"/>
        <v>0</v>
      </c>
      <c r="CZ49" s="209">
        <f t="shared" si="197"/>
        <v>0</v>
      </c>
      <c r="DA49" s="209">
        <f t="shared" si="197"/>
        <v>0</v>
      </c>
      <c r="DB49" s="209">
        <f t="shared" si="197"/>
        <v>0</v>
      </c>
      <c r="DC49" s="209">
        <f t="shared" si="197"/>
        <v>0</v>
      </c>
      <c r="DD49" s="209">
        <f t="shared" si="197"/>
        <v>0</v>
      </c>
      <c r="DE49" s="209">
        <f t="shared" si="197"/>
        <v>0</v>
      </c>
      <c r="DF49" s="209">
        <f t="shared" si="197"/>
        <v>0</v>
      </c>
      <c r="DG49" s="209">
        <f t="shared" si="197"/>
        <v>0</v>
      </c>
      <c r="DH49" s="209">
        <f t="shared" si="197"/>
        <v>0</v>
      </c>
      <c r="DI49" s="209">
        <f t="shared" si="197"/>
        <v>0</v>
      </c>
      <c r="DJ49" s="209">
        <f t="shared" si="197"/>
        <v>0</v>
      </c>
      <c r="DK49" s="209">
        <f t="shared" si="197"/>
        <v>0</v>
      </c>
      <c r="DL49" s="209">
        <f t="shared" si="197"/>
        <v>0</v>
      </c>
      <c r="DM49" s="209">
        <f t="shared" si="197"/>
        <v>0</v>
      </c>
      <c r="DN49" s="209">
        <f t="shared" si="197"/>
        <v>0</v>
      </c>
      <c r="DO49" s="209">
        <f t="shared" si="197"/>
        <v>0</v>
      </c>
      <c r="DP49" s="209">
        <f t="shared" si="197"/>
        <v>0</v>
      </c>
      <c r="DQ49" s="209">
        <f t="shared" si="197"/>
        <v>0</v>
      </c>
      <c r="DR49" s="209">
        <f t="shared" si="197"/>
        <v>0</v>
      </c>
      <c r="DS49" s="209">
        <f t="shared" si="197"/>
        <v>0</v>
      </c>
      <c r="DT49" s="209">
        <f t="shared" si="197"/>
        <v>0</v>
      </c>
      <c r="DU49" s="209">
        <f t="shared" si="197"/>
        <v>0</v>
      </c>
      <c r="DV49" s="209">
        <f t="shared" si="197"/>
        <v>0</v>
      </c>
      <c r="DW49" s="209">
        <f t="shared" si="197"/>
        <v>0</v>
      </c>
      <c r="DX49" s="209">
        <f t="shared" si="197"/>
        <v>0</v>
      </c>
      <c r="DY49" s="209">
        <f t="shared" si="197"/>
        <v>0</v>
      </c>
      <c r="DZ49" s="209">
        <f t="shared" si="197"/>
        <v>0</v>
      </c>
      <c r="EA49" s="209">
        <f t="shared" si="197"/>
        <v>0</v>
      </c>
      <c r="EB49" s="209">
        <f t="shared" si="197"/>
        <v>0</v>
      </c>
      <c r="EC49" s="209">
        <f t="shared" si="197"/>
        <v>0</v>
      </c>
      <c r="ED49" s="209">
        <f t="shared" si="197"/>
        <v>0</v>
      </c>
      <c r="EE49" s="209">
        <f t="shared" si="197"/>
        <v>0</v>
      </c>
      <c r="EF49" s="209">
        <f t="shared" ref="EF49:FO49" si="198">EF47+EF45</f>
        <v>0</v>
      </c>
      <c r="EG49" s="209">
        <f t="shared" si="198"/>
        <v>0</v>
      </c>
      <c r="EH49" s="209">
        <f t="shared" si="198"/>
        <v>0</v>
      </c>
      <c r="EI49" s="209">
        <f t="shared" si="198"/>
        <v>0</v>
      </c>
      <c r="EJ49" s="209">
        <f t="shared" si="198"/>
        <v>0</v>
      </c>
      <c r="EK49" s="209">
        <f t="shared" si="198"/>
        <v>0</v>
      </c>
      <c r="EL49" s="209">
        <f t="shared" si="198"/>
        <v>0</v>
      </c>
      <c r="EM49" s="209">
        <f t="shared" si="198"/>
        <v>0</v>
      </c>
      <c r="EN49" s="209">
        <f t="shared" si="198"/>
        <v>0</v>
      </c>
      <c r="EO49" s="209">
        <f t="shared" si="198"/>
        <v>0</v>
      </c>
      <c r="EP49" s="209">
        <f t="shared" si="198"/>
        <v>0</v>
      </c>
      <c r="EQ49" s="209">
        <f t="shared" si="198"/>
        <v>0</v>
      </c>
      <c r="ER49" s="209">
        <f t="shared" si="198"/>
        <v>0</v>
      </c>
      <c r="ES49" s="209">
        <f t="shared" si="198"/>
        <v>0</v>
      </c>
      <c r="ET49" s="209">
        <f t="shared" si="198"/>
        <v>0</v>
      </c>
      <c r="EU49" s="209">
        <f t="shared" si="198"/>
        <v>0</v>
      </c>
      <c r="EV49" s="209">
        <f t="shared" si="198"/>
        <v>0</v>
      </c>
      <c r="EW49" s="209">
        <f t="shared" si="198"/>
        <v>0</v>
      </c>
      <c r="EX49" s="209">
        <f t="shared" si="198"/>
        <v>0</v>
      </c>
      <c r="EY49" s="209">
        <f t="shared" si="198"/>
        <v>0</v>
      </c>
      <c r="EZ49" s="209">
        <f t="shared" si="198"/>
        <v>0</v>
      </c>
      <c r="FA49" s="209">
        <f t="shared" si="198"/>
        <v>0</v>
      </c>
      <c r="FB49" s="209">
        <f t="shared" si="198"/>
        <v>0</v>
      </c>
      <c r="FC49" s="209">
        <f t="shared" si="198"/>
        <v>0</v>
      </c>
      <c r="FD49" s="209">
        <f t="shared" si="198"/>
        <v>0</v>
      </c>
      <c r="FE49" s="209">
        <f t="shared" si="198"/>
        <v>0</v>
      </c>
      <c r="FF49" s="209">
        <f t="shared" si="198"/>
        <v>0</v>
      </c>
      <c r="FG49" s="209">
        <f t="shared" si="198"/>
        <v>0</v>
      </c>
      <c r="FH49" s="209">
        <f t="shared" si="198"/>
        <v>0</v>
      </c>
      <c r="FI49" s="209">
        <f t="shared" si="198"/>
        <v>0</v>
      </c>
      <c r="FJ49" s="209">
        <f t="shared" si="198"/>
        <v>0</v>
      </c>
      <c r="FK49" s="209">
        <f t="shared" si="198"/>
        <v>0</v>
      </c>
      <c r="FL49" s="209">
        <f t="shared" si="198"/>
        <v>0</v>
      </c>
      <c r="FM49" s="209">
        <f t="shared" si="198"/>
        <v>0</v>
      </c>
      <c r="FN49" s="209">
        <f t="shared" si="198"/>
        <v>0</v>
      </c>
      <c r="FO49" s="209">
        <f t="shared" si="198"/>
        <v>0</v>
      </c>
    </row>
    <row r="50" spans="2:171" ht="12" customHeight="1" x14ac:dyDescent="0.3">
      <c r="B50" s="208"/>
      <c r="D50" s="209"/>
      <c r="G50" s="209"/>
      <c r="H50" s="209"/>
      <c r="I50" s="209"/>
      <c r="J50" s="209"/>
      <c r="K50" s="209"/>
      <c r="L50" s="209"/>
      <c r="M50" s="209"/>
      <c r="N50" s="209"/>
      <c r="O50" s="209"/>
      <c r="P50" s="209"/>
      <c r="Q50" s="209"/>
      <c r="R50" s="209"/>
      <c r="S50" s="209"/>
      <c r="T50" s="209"/>
      <c r="U50" s="209"/>
      <c r="V50" s="209"/>
      <c r="W50" s="209"/>
      <c r="X50" s="209"/>
      <c r="Y50" s="209"/>
      <c r="Z50" s="209"/>
      <c r="AA50" s="209"/>
      <c r="AB50" s="209"/>
      <c r="AC50" s="209"/>
      <c r="AD50" s="209"/>
      <c r="AE50" s="209"/>
      <c r="AF50" s="209"/>
      <c r="AG50" s="209"/>
      <c r="AH50" s="209"/>
      <c r="AI50" s="209"/>
      <c r="AJ50" s="209"/>
      <c r="AK50" s="209"/>
      <c r="AL50" s="209"/>
      <c r="AM50" s="209"/>
      <c r="AN50" s="209"/>
      <c r="AO50" s="209"/>
      <c r="AP50" s="209"/>
      <c r="AQ50" s="209"/>
      <c r="AR50" s="209"/>
      <c r="AS50" s="209"/>
      <c r="AT50" s="209"/>
      <c r="AU50" s="209"/>
      <c r="AV50" s="209"/>
      <c r="AW50" s="209"/>
      <c r="AX50" s="209"/>
      <c r="AY50" s="209"/>
      <c r="AZ50" s="209"/>
      <c r="BA50" s="209"/>
      <c r="BB50" s="209"/>
      <c r="BC50" s="209"/>
      <c r="BD50" s="209"/>
      <c r="BE50" s="209"/>
      <c r="BF50" s="209"/>
      <c r="BG50" s="209"/>
      <c r="BH50" s="209"/>
      <c r="BI50" s="209"/>
      <c r="BJ50" s="209"/>
      <c r="BK50" s="209"/>
      <c r="BL50" s="209"/>
      <c r="BM50" s="209"/>
      <c r="BN50" s="209"/>
      <c r="BO50" s="209"/>
      <c r="BP50" s="209"/>
      <c r="BQ50" s="209"/>
      <c r="BR50" s="209"/>
      <c r="BS50" s="209"/>
      <c r="BT50" s="209"/>
      <c r="BU50" s="209"/>
      <c r="BV50" s="209"/>
      <c r="BW50" s="209"/>
      <c r="BX50" s="209"/>
      <c r="BY50" s="209"/>
      <c r="BZ50" s="209"/>
      <c r="CA50" s="209"/>
      <c r="CB50" s="209"/>
      <c r="CC50" s="209"/>
      <c r="CD50" s="209"/>
      <c r="CE50" s="209"/>
      <c r="CF50" s="209"/>
      <c r="CG50" s="209"/>
      <c r="CH50" s="209"/>
      <c r="CI50" s="209"/>
      <c r="CJ50" s="209"/>
      <c r="CK50" s="209"/>
      <c r="CL50" s="209"/>
      <c r="CM50" s="209"/>
      <c r="CN50" s="209"/>
      <c r="CO50" s="209"/>
      <c r="CP50" s="209"/>
      <c r="CQ50" s="209"/>
      <c r="CR50" s="209"/>
      <c r="CS50" s="209"/>
      <c r="CT50" s="209"/>
      <c r="CU50" s="209"/>
      <c r="CV50" s="209"/>
      <c r="CW50" s="209"/>
      <c r="CX50" s="209"/>
      <c r="CY50" s="209"/>
      <c r="CZ50" s="209"/>
      <c r="DA50" s="209"/>
      <c r="DB50" s="209"/>
      <c r="DC50" s="209"/>
      <c r="DD50" s="209"/>
      <c r="DE50" s="209"/>
      <c r="DF50" s="209"/>
      <c r="DG50" s="209"/>
      <c r="DH50" s="209"/>
      <c r="DI50" s="209"/>
      <c r="DJ50" s="209"/>
      <c r="DK50" s="209"/>
      <c r="DL50" s="209"/>
      <c r="DM50" s="209"/>
      <c r="DN50" s="209"/>
      <c r="DO50" s="209"/>
      <c r="DP50" s="209"/>
      <c r="DQ50" s="209"/>
      <c r="DR50" s="209"/>
      <c r="DS50" s="209"/>
      <c r="DT50" s="209"/>
      <c r="DU50" s="209"/>
      <c r="DV50" s="209"/>
      <c r="DW50" s="209"/>
      <c r="DX50" s="209"/>
      <c r="DY50" s="209"/>
      <c r="DZ50" s="209"/>
      <c r="EA50" s="209"/>
      <c r="EB50" s="209"/>
      <c r="EC50" s="209"/>
      <c r="ED50" s="209"/>
      <c r="EE50" s="209"/>
      <c r="EF50" s="209"/>
      <c r="EG50" s="209"/>
      <c r="EH50" s="209"/>
      <c r="EI50" s="209"/>
      <c r="EJ50" s="209"/>
      <c r="EK50" s="209"/>
      <c r="EL50" s="209"/>
      <c r="EM50" s="209"/>
      <c r="EN50" s="209"/>
      <c r="EO50" s="209"/>
      <c r="EP50" s="209"/>
      <c r="EQ50" s="209"/>
      <c r="ER50" s="209"/>
      <c r="ES50" s="209"/>
      <c r="ET50" s="209"/>
      <c r="EU50" s="209"/>
      <c r="EV50" s="209"/>
      <c r="EW50" s="209"/>
      <c r="EX50" s="209"/>
      <c r="EY50" s="209"/>
      <c r="EZ50" s="209"/>
      <c r="FA50" s="209"/>
      <c r="FB50" s="209"/>
      <c r="FC50" s="209"/>
      <c r="FD50" s="209"/>
      <c r="FE50" s="209"/>
      <c r="FF50" s="209"/>
      <c r="FG50" s="209"/>
      <c r="FH50" s="209"/>
      <c r="FI50" s="209"/>
      <c r="FJ50" s="209"/>
      <c r="FK50" s="209"/>
      <c r="FL50" s="209"/>
      <c r="FM50" s="209"/>
      <c r="FN50" s="209"/>
      <c r="FO50" s="209"/>
    </row>
    <row r="51" spans="2:171" ht="12" customHeight="1" x14ac:dyDescent="0.3">
      <c r="B51" s="220" t="s">
        <v>381</v>
      </c>
      <c r="C51" s="220" t="str">
        <f>IF($D$5=7, "INR Cr", "INR Mn")</f>
        <v>INR Cr</v>
      </c>
      <c r="D51" s="221">
        <f>SUM(G51:FO51)</f>
        <v>181.76383364559035</v>
      </c>
      <c r="E51" s="220"/>
      <c r="F51" s="220"/>
      <c r="G51" s="221">
        <f>SUM(G52:G54)</f>
        <v>0</v>
      </c>
      <c r="H51" s="221">
        <f t="shared" ref="H51:BS51" si="199">SUM(H52:H54)</f>
        <v>0</v>
      </c>
      <c r="I51" s="221">
        <f t="shared" si="199"/>
        <v>0</v>
      </c>
      <c r="J51" s="221">
        <f t="shared" si="199"/>
        <v>0</v>
      </c>
      <c r="K51" s="221">
        <f t="shared" si="199"/>
        <v>0</v>
      </c>
      <c r="L51" s="221">
        <f t="shared" si="199"/>
        <v>0</v>
      </c>
      <c r="M51" s="221">
        <f t="shared" si="199"/>
        <v>0</v>
      </c>
      <c r="N51" s="221">
        <f t="shared" si="199"/>
        <v>0</v>
      </c>
      <c r="O51" s="221">
        <f t="shared" si="199"/>
        <v>3.4080718808548176</v>
      </c>
      <c r="P51" s="221">
        <f t="shared" si="199"/>
        <v>3.4080718808548176</v>
      </c>
      <c r="Q51" s="221">
        <f t="shared" si="199"/>
        <v>3.4080718808548176</v>
      </c>
      <c r="R51" s="221">
        <f t="shared" si="199"/>
        <v>2.2720479205698783</v>
      </c>
      <c r="S51" s="221">
        <f t="shared" si="199"/>
        <v>2.2720479205698783</v>
      </c>
      <c r="T51" s="221">
        <f t="shared" si="199"/>
        <v>2.2720479205698783</v>
      </c>
      <c r="U51" s="221">
        <f t="shared" si="199"/>
        <v>2.2720479205698783</v>
      </c>
      <c r="V51" s="221">
        <f t="shared" si="199"/>
        <v>1.3632287523419271</v>
      </c>
      <c r="W51" s="221">
        <f t="shared" si="199"/>
        <v>1.3632287523419271</v>
      </c>
      <c r="X51" s="221">
        <f t="shared" si="199"/>
        <v>1.3632287523419271</v>
      </c>
      <c r="Y51" s="221">
        <f t="shared" si="199"/>
        <v>1.3632287523419271</v>
      </c>
      <c r="Z51" s="221">
        <f t="shared" si="199"/>
        <v>1.3632287523419271</v>
      </c>
      <c r="AA51" s="221">
        <f t="shared" si="199"/>
        <v>5.4529150093677075</v>
      </c>
      <c r="AB51" s="221">
        <f t="shared" si="199"/>
        <v>5.4529150093677075</v>
      </c>
      <c r="AC51" s="221">
        <f t="shared" si="199"/>
        <v>5.4529150093677075</v>
      </c>
      <c r="AD51" s="221">
        <f t="shared" si="199"/>
        <v>4.0896862570257815</v>
      </c>
      <c r="AE51" s="221">
        <f t="shared" si="199"/>
        <v>4.0896862570257815</v>
      </c>
      <c r="AF51" s="221">
        <f t="shared" si="199"/>
        <v>4.0896862570257815</v>
      </c>
      <c r="AG51" s="221">
        <f t="shared" si="199"/>
        <v>4.0896862570257815</v>
      </c>
      <c r="AH51" s="221">
        <f t="shared" si="199"/>
        <v>2.9991032551522396</v>
      </c>
      <c r="AI51" s="221">
        <f t="shared" si="199"/>
        <v>2.9991032551522396</v>
      </c>
      <c r="AJ51" s="221">
        <f t="shared" si="199"/>
        <v>2.9991032551522396</v>
      </c>
      <c r="AK51" s="221">
        <f t="shared" si="199"/>
        <v>4.8167415916081424</v>
      </c>
      <c r="AL51" s="221">
        <f t="shared" si="199"/>
        <v>2.9991032551522396</v>
      </c>
      <c r="AM51" s="221">
        <f t="shared" si="199"/>
        <v>8.906427848633907</v>
      </c>
      <c r="AN51" s="221">
        <f t="shared" si="199"/>
        <v>7.7704038883489837</v>
      </c>
      <c r="AO51" s="221">
        <f t="shared" si="199"/>
        <v>7.7704038883489837</v>
      </c>
      <c r="AP51" s="221">
        <f t="shared" si="199"/>
        <v>5.7255607598360925</v>
      </c>
      <c r="AQ51" s="221">
        <f t="shared" si="199"/>
        <v>5.7255607598360925</v>
      </c>
      <c r="AR51" s="221">
        <f t="shared" si="199"/>
        <v>5.7255607598360925</v>
      </c>
      <c r="AS51" s="221">
        <f t="shared" si="199"/>
        <v>5.7255607598360925</v>
      </c>
      <c r="AT51" s="221">
        <f t="shared" si="199"/>
        <v>4.0896862570257806</v>
      </c>
      <c r="AU51" s="221">
        <f t="shared" si="199"/>
        <v>4.0896862570257806</v>
      </c>
      <c r="AV51" s="221">
        <f t="shared" si="199"/>
        <v>4.0896862570257806</v>
      </c>
      <c r="AW51" s="221">
        <f t="shared" si="199"/>
        <v>6.2708522607728634</v>
      </c>
      <c r="AX51" s="221">
        <f t="shared" si="199"/>
        <v>4.0896862570257806</v>
      </c>
      <c r="AY51" s="221">
        <f t="shared" si="199"/>
        <v>3.8170405065573783</v>
      </c>
      <c r="AZ51" s="221">
        <f t="shared" si="199"/>
        <v>2.4538117542154683</v>
      </c>
      <c r="BA51" s="221">
        <f t="shared" si="199"/>
        <v>2.4538117542154683</v>
      </c>
      <c r="BB51" s="221">
        <f t="shared" si="199"/>
        <v>2.4538117542154683</v>
      </c>
      <c r="BC51" s="221">
        <f t="shared" si="199"/>
        <v>2.4538117542154683</v>
      </c>
      <c r="BD51" s="221">
        <f t="shared" si="199"/>
        <v>2.4538117542154683</v>
      </c>
      <c r="BE51" s="221">
        <f t="shared" si="199"/>
        <v>2.4538117542154683</v>
      </c>
      <c r="BF51" s="221">
        <f t="shared" si="199"/>
        <v>2.4538117542154683</v>
      </c>
      <c r="BG51" s="221">
        <f t="shared" si="199"/>
        <v>2.4538117542154683</v>
      </c>
      <c r="BH51" s="221">
        <f t="shared" si="199"/>
        <v>2.4538117542154683</v>
      </c>
      <c r="BI51" s="221">
        <f t="shared" si="199"/>
        <v>5.7255607598360934</v>
      </c>
      <c r="BJ51" s="221">
        <f t="shared" si="199"/>
        <v>2.4538117542154683</v>
      </c>
      <c r="BK51" s="221">
        <f t="shared" si="199"/>
        <v>2.0448431285128645</v>
      </c>
      <c r="BL51" s="221">
        <f t="shared" si="199"/>
        <v>0</v>
      </c>
      <c r="BM51" s="221">
        <f t="shared" si="199"/>
        <v>0</v>
      </c>
      <c r="BN51" s="221">
        <f t="shared" si="199"/>
        <v>0</v>
      </c>
      <c r="BO51" s="221">
        <f t="shared" si="199"/>
        <v>0</v>
      </c>
      <c r="BP51" s="221">
        <f t="shared" si="199"/>
        <v>0</v>
      </c>
      <c r="BQ51" s="221">
        <f t="shared" si="199"/>
        <v>0</v>
      </c>
      <c r="BR51" s="221">
        <f t="shared" si="199"/>
        <v>0</v>
      </c>
      <c r="BS51" s="221">
        <f t="shared" si="199"/>
        <v>0</v>
      </c>
      <c r="BT51" s="221">
        <f t="shared" ref="BT51:EE51" si="200">SUM(BT52:BT54)</f>
        <v>0</v>
      </c>
      <c r="BU51" s="221">
        <f t="shared" si="200"/>
        <v>0</v>
      </c>
      <c r="BV51" s="221">
        <f t="shared" si="200"/>
        <v>0</v>
      </c>
      <c r="BW51" s="221">
        <f t="shared" si="200"/>
        <v>0</v>
      </c>
      <c r="BX51" s="221">
        <f t="shared" si="200"/>
        <v>0</v>
      </c>
      <c r="BY51" s="221">
        <f t="shared" si="200"/>
        <v>0</v>
      </c>
      <c r="BZ51" s="221">
        <f t="shared" si="200"/>
        <v>0</v>
      </c>
      <c r="CA51" s="221">
        <f t="shared" si="200"/>
        <v>0</v>
      </c>
      <c r="CB51" s="221">
        <f t="shared" si="200"/>
        <v>0</v>
      </c>
      <c r="CC51" s="221">
        <f t="shared" si="200"/>
        <v>0</v>
      </c>
      <c r="CD51" s="221">
        <f t="shared" si="200"/>
        <v>0</v>
      </c>
      <c r="CE51" s="221">
        <f t="shared" si="200"/>
        <v>0</v>
      </c>
      <c r="CF51" s="221">
        <f t="shared" si="200"/>
        <v>0</v>
      </c>
      <c r="CG51" s="221">
        <f t="shared" si="200"/>
        <v>0</v>
      </c>
      <c r="CH51" s="221">
        <f t="shared" si="200"/>
        <v>0</v>
      </c>
      <c r="CI51" s="221">
        <f t="shared" si="200"/>
        <v>0</v>
      </c>
      <c r="CJ51" s="221">
        <f t="shared" si="200"/>
        <v>0</v>
      </c>
      <c r="CK51" s="221">
        <f t="shared" si="200"/>
        <v>0</v>
      </c>
      <c r="CL51" s="221">
        <f t="shared" si="200"/>
        <v>0</v>
      </c>
      <c r="CM51" s="221">
        <f t="shared" si="200"/>
        <v>0</v>
      </c>
      <c r="CN51" s="221">
        <f t="shared" si="200"/>
        <v>0</v>
      </c>
      <c r="CO51" s="221">
        <f t="shared" si="200"/>
        <v>0</v>
      </c>
      <c r="CP51" s="221">
        <f t="shared" si="200"/>
        <v>0</v>
      </c>
      <c r="CQ51" s="221">
        <f t="shared" si="200"/>
        <v>0</v>
      </c>
      <c r="CR51" s="221">
        <f t="shared" si="200"/>
        <v>0</v>
      </c>
      <c r="CS51" s="221">
        <f t="shared" si="200"/>
        <v>0</v>
      </c>
      <c r="CT51" s="221">
        <f t="shared" si="200"/>
        <v>0</v>
      </c>
      <c r="CU51" s="221">
        <f t="shared" si="200"/>
        <v>0</v>
      </c>
      <c r="CV51" s="221">
        <f t="shared" si="200"/>
        <v>0</v>
      </c>
      <c r="CW51" s="221">
        <f t="shared" si="200"/>
        <v>0</v>
      </c>
      <c r="CX51" s="221">
        <f t="shared" si="200"/>
        <v>0</v>
      </c>
      <c r="CY51" s="221">
        <f t="shared" si="200"/>
        <v>0</v>
      </c>
      <c r="CZ51" s="221">
        <f t="shared" si="200"/>
        <v>0</v>
      </c>
      <c r="DA51" s="221">
        <f t="shared" si="200"/>
        <v>0</v>
      </c>
      <c r="DB51" s="221">
        <f t="shared" si="200"/>
        <v>0</v>
      </c>
      <c r="DC51" s="221">
        <f t="shared" si="200"/>
        <v>0</v>
      </c>
      <c r="DD51" s="221">
        <f t="shared" si="200"/>
        <v>0</v>
      </c>
      <c r="DE51" s="221">
        <f t="shared" si="200"/>
        <v>0</v>
      </c>
      <c r="DF51" s="221">
        <f t="shared" si="200"/>
        <v>0</v>
      </c>
      <c r="DG51" s="221">
        <f t="shared" si="200"/>
        <v>0</v>
      </c>
      <c r="DH51" s="221">
        <f t="shared" si="200"/>
        <v>0</v>
      </c>
      <c r="DI51" s="221">
        <f t="shared" si="200"/>
        <v>0</v>
      </c>
      <c r="DJ51" s="221">
        <f t="shared" si="200"/>
        <v>0</v>
      </c>
      <c r="DK51" s="221">
        <f t="shared" si="200"/>
        <v>0</v>
      </c>
      <c r="DL51" s="221">
        <f t="shared" si="200"/>
        <v>0</v>
      </c>
      <c r="DM51" s="221">
        <f t="shared" si="200"/>
        <v>0</v>
      </c>
      <c r="DN51" s="221">
        <f t="shared" si="200"/>
        <v>0</v>
      </c>
      <c r="DO51" s="221">
        <f t="shared" si="200"/>
        <v>0</v>
      </c>
      <c r="DP51" s="221">
        <f t="shared" si="200"/>
        <v>0</v>
      </c>
      <c r="DQ51" s="221">
        <f t="shared" si="200"/>
        <v>0</v>
      </c>
      <c r="DR51" s="221">
        <f t="shared" si="200"/>
        <v>0</v>
      </c>
      <c r="DS51" s="221">
        <f t="shared" si="200"/>
        <v>0</v>
      </c>
      <c r="DT51" s="221">
        <f t="shared" si="200"/>
        <v>0</v>
      </c>
      <c r="DU51" s="221">
        <f t="shared" si="200"/>
        <v>0</v>
      </c>
      <c r="DV51" s="221">
        <f t="shared" si="200"/>
        <v>0</v>
      </c>
      <c r="DW51" s="221">
        <f t="shared" si="200"/>
        <v>0</v>
      </c>
      <c r="DX51" s="221">
        <f t="shared" si="200"/>
        <v>0</v>
      </c>
      <c r="DY51" s="221">
        <f t="shared" si="200"/>
        <v>0</v>
      </c>
      <c r="DZ51" s="221">
        <f t="shared" si="200"/>
        <v>0</v>
      </c>
      <c r="EA51" s="221">
        <f t="shared" si="200"/>
        <v>0</v>
      </c>
      <c r="EB51" s="221">
        <f t="shared" si="200"/>
        <v>0</v>
      </c>
      <c r="EC51" s="221">
        <f t="shared" si="200"/>
        <v>0</v>
      </c>
      <c r="ED51" s="221">
        <f t="shared" si="200"/>
        <v>0</v>
      </c>
      <c r="EE51" s="221">
        <f t="shared" si="200"/>
        <v>0</v>
      </c>
      <c r="EF51" s="221">
        <f t="shared" ref="EF51:FO51" si="201">SUM(EF52:EF54)</f>
        <v>0</v>
      </c>
      <c r="EG51" s="221">
        <f t="shared" si="201"/>
        <v>0</v>
      </c>
      <c r="EH51" s="221">
        <f t="shared" si="201"/>
        <v>0</v>
      </c>
      <c r="EI51" s="221">
        <f t="shared" si="201"/>
        <v>0</v>
      </c>
      <c r="EJ51" s="221">
        <f t="shared" si="201"/>
        <v>0</v>
      </c>
      <c r="EK51" s="221">
        <f t="shared" si="201"/>
        <v>0</v>
      </c>
      <c r="EL51" s="221">
        <f t="shared" si="201"/>
        <v>0</v>
      </c>
      <c r="EM51" s="221">
        <f t="shared" si="201"/>
        <v>0</v>
      </c>
      <c r="EN51" s="221">
        <f t="shared" si="201"/>
        <v>0</v>
      </c>
      <c r="EO51" s="221">
        <f t="shared" si="201"/>
        <v>0</v>
      </c>
      <c r="EP51" s="221">
        <f t="shared" si="201"/>
        <v>0</v>
      </c>
      <c r="EQ51" s="221">
        <f t="shared" si="201"/>
        <v>0</v>
      </c>
      <c r="ER51" s="221">
        <f t="shared" si="201"/>
        <v>0</v>
      </c>
      <c r="ES51" s="221">
        <f t="shared" si="201"/>
        <v>0</v>
      </c>
      <c r="ET51" s="221">
        <f t="shared" si="201"/>
        <v>0</v>
      </c>
      <c r="EU51" s="221">
        <f t="shared" si="201"/>
        <v>0</v>
      </c>
      <c r="EV51" s="221">
        <f t="shared" si="201"/>
        <v>0</v>
      </c>
      <c r="EW51" s="221">
        <f t="shared" si="201"/>
        <v>0</v>
      </c>
      <c r="EX51" s="221">
        <f t="shared" si="201"/>
        <v>0</v>
      </c>
      <c r="EY51" s="221">
        <f t="shared" si="201"/>
        <v>0</v>
      </c>
      <c r="EZ51" s="221">
        <f t="shared" si="201"/>
        <v>0</v>
      </c>
      <c r="FA51" s="221">
        <f t="shared" si="201"/>
        <v>0</v>
      </c>
      <c r="FB51" s="221">
        <f t="shared" si="201"/>
        <v>0</v>
      </c>
      <c r="FC51" s="221">
        <f t="shared" si="201"/>
        <v>0</v>
      </c>
      <c r="FD51" s="221">
        <f t="shared" si="201"/>
        <v>0</v>
      </c>
      <c r="FE51" s="221">
        <f t="shared" si="201"/>
        <v>0</v>
      </c>
      <c r="FF51" s="221">
        <f t="shared" si="201"/>
        <v>0</v>
      </c>
      <c r="FG51" s="221">
        <f t="shared" si="201"/>
        <v>0</v>
      </c>
      <c r="FH51" s="221">
        <f t="shared" si="201"/>
        <v>0</v>
      </c>
      <c r="FI51" s="221">
        <f t="shared" si="201"/>
        <v>0</v>
      </c>
      <c r="FJ51" s="221">
        <f t="shared" si="201"/>
        <v>0</v>
      </c>
      <c r="FK51" s="221">
        <f t="shared" si="201"/>
        <v>0</v>
      </c>
      <c r="FL51" s="221">
        <f t="shared" si="201"/>
        <v>0</v>
      </c>
      <c r="FM51" s="221">
        <f t="shared" si="201"/>
        <v>0</v>
      </c>
      <c r="FN51" s="221">
        <f t="shared" si="201"/>
        <v>0</v>
      </c>
      <c r="FO51" s="221">
        <f t="shared" si="201"/>
        <v>0</v>
      </c>
    </row>
    <row r="52" spans="2:171" ht="12" customHeight="1" x14ac:dyDescent="0.3">
      <c r="B52" s="208" t="s">
        <v>108</v>
      </c>
      <c r="D52" s="209">
        <f>SUM(G52:FO52)</f>
        <v>45.44095841139756</v>
      </c>
      <c r="G52" s="210">
        <f>(Schedule!F73+Schedule!F78+Schedule!F83+Schedule!F88+Schedule!F93+Schedule!F98)*Schedule!$D$7/10^7</f>
        <v>0</v>
      </c>
      <c r="H52" s="210">
        <f>(Schedule!G73+Schedule!G78+Schedule!G83+Schedule!G88+Schedule!G93+Schedule!G98)*Schedule!$D$7/10^7</f>
        <v>0</v>
      </c>
      <c r="I52" s="210">
        <f>(Schedule!H73+Schedule!H78+Schedule!H83+Schedule!H88+Schedule!H93+Schedule!H98)*Schedule!$D$7/10^7</f>
        <v>0</v>
      </c>
      <c r="J52" s="210">
        <f>(Schedule!I73+Schedule!I78+Schedule!I83+Schedule!I88+Schedule!I93+Schedule!I98)*Schedule!$D$7/10^7</f>
        <v>0</v>
      </c>
      <c r="K52" s="210">
        <f>(Schedule!J73+Schedule!J78+Schedule!J83+Schedule!J88+Schedule!J93+Schedule!J98)*Schedule!$D$7/10^7</f>
        <v>0</v>
      </c>
      <c r="L52" s="210">
        <f>(Schedule!K73+Schedule!K78+Schedule!K83+Schedule!K88+Schedule!K93+Schedule!K98)*Schedule!$D$7/10^7</f>
        <v>0</v>
      </c>
      <c r="M52" s="210">
        <f>(Schedule!L73+Schedule!L78+Schedule!L83+Schedule!L88+Schedule!L93+Schedule!L98)*Schedule!$D$7/10^7</f>
        <v>0</v>
      </c>
      <c r="N52" s="210">
        <f>(Schedule!M73+Schedule!M78+Schedule!M83+Schedule!M88+Schedule!M93+Schedule!M98)*Schedule!$D$7/10^7</f>
        <v>0</v>
      </c>
      <c r="O52" s="210">
        <f>(Schedule!N73+Schedule!N78+Schedule!N83+Schedule!N88+Schedule!N93+Schedule!N98)*Schedule!$D$7/10^7</f>
        <v>3.4080718808548176</v>
      </c>
      <c r="P52" s="210">
        <f>(Schedule!O73+Schedule!O78+Schedule!O83+Schedule!O88+Schedule!O93+Schedule!O98)*Schedule!$D$7/10^7</f>
        <v>3.4080718808548176</v>
      </c>
      <c r="Q52" s="210">
        <f>(Schedule!P73+Schedule!P78+Schedule!P83+Schedule!P88+Schedule!P93+Schedule!P98)*Schedule!$D$7/10^7</f>
        <v>3.4080718808548176</v>
      </c>
      <c r="R52" s="210">
        <f>(Schedule!Q73+Schedule!Q78+Schedule!Q83+Schedule!Q88+Schedule!Q93+Schedule!Q98)*Schedule!$D$7/10^7</f>
        <v>2.2720479205698783</v>
      </c>
      <c r="S52" s="210">
        <f>(Schedule!R73+Schedule!R78+Schedule!R83+Schedule!R88+Schedule!R93+Schedule!R98)*Schedule!$D$7/10^7</f>
        <v>2.2720479205698783</v>
      </c>
      <c r="T52" s="210">
        <f>(Schedule!S73+Schedule!S78+Schedule!S83+Schedule!S88+Schedule!S93+Schedule!S98)*Schedule!$D$7/10^7</f>
        <v>2.2720479205698783</v>
      </c>
      <c r="U52" s="210">
        <f>(Schedule!T73+Schedule!T78+Schedule!T83+Schedule!T88+Schedule!T93+Schedule!T98)*Schedule!$D$7/10^7</f>
        <v>2.2720479205698783</v>
      </c>
      <c r="V52" s="210">
        <f>(Schedule!U73+Schedule!U78+Schedule!U83+Schedule!U88+Schedule!U93+Schedule!U98)*Schedule!$D$7/10^7</f>
        <v>1.3632287523419271</v>
      </c>
      <c r="W52" s="210">
        <f>(Schedule!V73+Schedule!V78+Schedule!V83+Schedule!V88+Schedule!V93+Schedule!V98)*Schedule!$D$7/10^7</f>
        <v>1.3632287523419271</v>
      </c>
      <c r="X52" s="210">
        <f>(Schedule!W73+Schedule!W78+Schedule!W83+Schedule!W88+Schedule!W93+Schedule!W98)*Schedule!$D$7/10^7</f>
        <v>1.3632287523419271</v>
      </c>
      <c r="Y52" s="210">
        <f>(Schedule!X73+Schedule!X78+Schedule!X83+Schedule!X88+Schedule!X93+Schedule!X98)*Schedule!$D$7/10^7</f>
        <v>1.3632287523419271</v>
      </c>
      <c r="Z52" s="210">
        <f>(Schedule!Y73+Schedule!Y78+Schedule!Y83+Schedule!Y88+Schedule!Y93+Schedule!Y98)*Schedule!$D$7/10^7</f>
        <v>1.3632287523419271</v>
      </c>
      <c r="AA52" s="210">
        <f>(Schedule!Z73+Schedule!Z78+Schedule!Z83+Schedule!Z88+Schedule!Z93+Schedule!Z98)*Schedule!$D$7/10^7</f>
        <v>1.3632287523419271</v>
      </c>
      <c r="AB52" s="210">
        <f>(Schedule!AA73+Schedule!AA78+Schedule!AA83+Schedule!AA88+Schedule!AA93+Schedule!AA98)*Schedule!$D$7/10^7</f>
        <v>1.3632287523419271</v>
      </c>
      <c r="AC52" s="210">
        <f>(Schedule!AB73+Schedule!AB78+Schedule!AB83+Schedule!AB88+Schedule!AB93+Schedule!AB98)*Schedule!$D$7/10^7</f>
        <v>1.3632287523419271</v>
      </c>
      <c r="AD52" s="210">
        <f>(Schedule!AC73+Schedule!AC78+Schedule!AC83+Schedule!AC88+Schedule!AC93+Schedule!AC98)*Schedule!$D$7/10^7</f>
        <v>1.3632287523419271</v>
      </c>
      <c r="AE52" s="210">
        <f>(Schedule!AD73+Schedule!AD78+Schedule!AD83+Schedule!AD88+Schedule!AD93+Schedule!AD98)*Schedule!$D$7/10^7</f>
        <v>1.3632287523419271</v>
      </c>
      <c r="AF52" s="210">
        <f>(Schedule!AE73+Schedule!AE78+Schedule!AE83+Schedule!AE88+Schedule!AE93+Schedule!AE98)*Schedule!$D$7/10^7</f>
        <v>1.3632287523419271</v>
      </c>
      <c r="AG52" s="210">
        <f>(Schedule!AF73+Schedule!AF78+Schedule!AF83+Schedule!AF88+Schedule!AF93+Schedule!AF98)*Schedule!$D$7/10^7</f>
        <v>1.3632287523419271</v>
      </c>
      <c r="AH52" s="210">
        <f>(Schedule!AG73+Schedule!AG78+Schedule!AG83+Schedule!AG88+Schedule!AG93+Schedule!AG98)*Schedule!$D$7/10^7</f>
        <v>1.3632287523419271</v>
      </c>
      <c r="AI52" s="210">
        <f>(Schedule!AH73+Schedule!AH78+Schedule!AH83+Schedule!AH88+Schedule!AH93+Schedule!AH98)*Schedule!$D$7/10^7</f>
        <v>1.3632287523419271</v>
      </c>
      <c r="AJ52" s="210">
        <f>(Schedule!AI73+Schedule!AI78+Schedule!AI83+Schedule!AI88+Schedule!AI93+Schedule!AI98)*Schedule!$D$7/10^7</f>
        <v>1.3632287523419271</v>
      </c>
      <c r="AK52" s="210">
        <f>(Schedule!AJ73+Schedule!AJ78+Schedule!AJ83+Schedule!AJ88+Schedule!AJ93+Schedule!AJ98)*Schedule!$D$7/10^7</f>
        <v>3.1808670887978296</v>
      </c>
      <c r="AL52" s="210">
        <f>(Schedule!AK73+Schedule!AK78+Schedule!AK83+Schedule!AK88+Schedule!AK93+Schedule!AK98)*Schedule!$D$7/10^7</f>
        <v>1.3632287523419271</v>
      </c>
      <c r="AM52" s="210">
        <f>(Schedule!AL73+Schedule!AL78+Schedule!AL83+Schedule!AL88+Schedule!AL93+Schedule!AL98)*Schedule!$D$7/10^7</f>
        <v>1.1360239602849249</v>
      </c>
      <c r="AN52" s="210">
        <f>(Schedule!AM73+Schedule!AM78+Schedule!AM83+Schedule!AM88+Schedule!AM93+Schedule!AM98)*Schedule!$D$7/10^7</f>
        <v>0</v>
      </c>
      <c r="AO52" s="210">
        <f>(Schedule!AN73+Schedule!AN78+Schedule!AN83+Schedule!AN88+Schedule!AN93+Schedule!AN98)*Schedule!$D$7/10^7</f>
        <v>0</v>
      </c>
      <c r="AP52" s="210">
        <f>(Schedule!AO73+Schedule!AO78+Schedule!AO83+Schedule!AO88+Schedule!AO93+Schedule!AO98)*Schedule!$D$7/10^7</f>
        <v>0</v>
      </c>
      <c r="AQ52" s="210">
        <f>(Schedule!AP73+Schedule!AP78+Schedule!AP83+Schedule!AP88+Schedule!AP93+Schedule!AP98)*Schedule!$D$7/10^7</f>
        <v>0</v>
      </c>
      <c r="AR52" s="210">
        <f>(Schedule!AQ73+Schedule!AQ78+Schedule!AQ83+Schedule!AQ88+Schedule!AQ93+Schedule!AQ98)*Schedule!$D$7/10^7</f>
        <v>0</v>
      </c>
      <c r="AS52" s="210">
        <f>(Schedule!AR73+Schedule!AR78+Schedule!AR83+Schedule!AR88+Schedule!AR93+Schedule!AR98)*Schedule!$D$7/10^7</f>
        <v>0</v>
      </c>
      <c r="AT52" s="210">
        <f>(Schedule!AS73+Schedule!AS78+Schedule!AS83+Schedule!AS88+Schedule!AS93+Schedule!AS98)*Schedule!$D$7/10^7</f>
        <v>0</v>
      </c>
      <c r="AU52" s="210">
        <f>(Schedule!AT73+Schedule!AT78+Schedule!AT83+Schedule!AT88+Schedule!AT93+Schedule!AT98)*Schedule!$D$7/10^7</f>
        <v>0</v>
      </c>
      <c r="AV52" s="210">
        <f>(Schedule!AU73+Schedule!AU78+Schedule!AU83+Schedule!AU88+Schedule!AU93+Schedule!AU98)*Schedule!$D$7/10^7</f>
        <v>0</v>
      </c>
      <c r="AW52" s="210">
        <f>(Schedule!AV73+Schedule!AV78+Schedule!AV83+Schedule!AV88+Schedule!AV93+Schedule!AV98)*Schedule!$D$7/10^7</f>
        <v>0</v>
      </c>
      <c r="AX52" s="210">
        <f>(Schedule!AW73+Schedule!AW78+Schedule!AW83+Schedule!AW88+Schedule!AW93+Schedule!AW98)*Schedule!$D$7/10^7</f>
        <v>0</v>
      </c>
      <c r="AY52" s="210">
        <f>(Schedule!AX73+Schedule!AX78+Schedule!AX83+Schedule!AX88+Schedule!AX93+Schedule!AX98)*Schedule!$D$7/10^7</f>
        <v>0</v>
      </c>
      <c r="AZ52" s="210">
        <f>(Schedule!AY73+Schedule!AY78+Schedule!AY83+Schedule!AY88+Schedule!AY93+Schedule!AY98)*Schedule!$D$7/10^7</f>
        <v>0</v>
      </c>
      <c r="BA52" s="210">
        <f>(Schedule!AZ73+Schedule!AZ78+Schedule!AZ83+Schedule!AZ88+Schedule!AZ93+Schedule!AZ98)*Schedule!$D$7/10^7</f>
        <v>0</v>
      </c>
      <c r="BB52" s="210">
        <f>(Schedule!BA73+Schedule!BA78+Schedule!BA83+Schedule!BA88+Schedule!BA93+Schedule!BA98)*Schedule!$D$7/10^7</f>
        <v>0</v>
      </c>
      <c r="BC52" s="210">
        <f>(Schedule!BB73+Schedule!BB78+Schedule!BB83+Schedule!BB88+Schedule!BB93+Schedule!BB98)*Schedule!$D$7/10^7</f>
        <v>0</v>
      </c>
      <c r="BD52" s="210">
        <f>(Schedule!BC73+Schedule!BC78+Schedule!BC83+Schedule!BC88+Schedule!BC93+Schedule!BC98)*Schedule!$D$7/10^7</f>
        <v>0</v>
      </c>
      <c r="BE52" s="210">
        <f>(Schedule!BD73+Schedule!BD78+Schedule!BD83+Schedule!BD88+Schedule!BD93+Schedule!BD98)*Schedule!$D$7/10^7</f>
        <v>0</v>
      </c>
      <c r="BF52" s="210">
        <f>(Schedule!BE73+Schedule!BE78+Schedule!BE83+Schedule!BE88+Schedule!BE93+Schedule!BE98)*Schedule!$D$7/10^7</f>
        <v>0</v>
      </c>
      <c r="BG52" s="210">
        <f>(Schedule!BF73+Schedule!BF78+Schedule!BF83+Schedule!BF88+Schedule!BF93+Schedule!BF98)*Schedule!$D$7/10^7</f>
        <v>0</v>
      </c>
      <c r="BH52" s="210">
        <f>(Schedule!BG73+Schedule!BG78+Schedule!BG83+Schedule!BG88+Schedule!BG93+Schedule!BG98)*Schedule!$D$7/10^7</f>
        <v>0</v>
      </c>
      <c r="BI52" s="210">
        <f>(Schedule!BH73+Schedule!BH78+Schedule!BH83+Schedule!BH88+Schedule!BH93+Schedule!BH98)*Schedule!$D$7/10^7</f>
        <v>0</v>
      </c>
      <c r="BJ52" s="210">
        <f>(Schedule!BI73+Schedule!BI78+Schedule!BI83+Schedule!BI88+Schedule!BI93+Schedule!BI98)*Schedule!$D$7/10^7</f>
        <v>0</v>
      </c>
      <c r="BK52" s="210">
        <f>(Schedule!BJ73+Schedule!BJ78+Schedule!BJ83+Schedule!BJ88+Schedule!BJ93+Schedule!BJ98)*Schedule!$D$7/10^7</f>
        <v>0</v>
      </c>
      <c r="BL52" s="210">
        <f>(Schedule!BK73+Schedule!BK78+Schedule!BK83+Schedule!BK88+Schedule!BK93+Schedule!BK98)*Schedule!$D$7/10^7</f>
        <v>0</v>
      </c>
      <c r="BM52" s="210">
        <f>(Schedule!BL73+Schedule!BL78+Schedule!BL83+Schedule!BL88+Schedule!BL93+Schedule!BL98)*Schedule!$D$7/10^7</f>
        <v>0</v>
      </c>
      <c r="BN52" s="210">
        <f>(Schedule!BM73+Schedule!BM78+Schedule!BM83+Schedule!BM88+Schedule!BM93+Schedule!BM98)*Schedule!$D$7/10^7</f>
        <v>0</v>
      </c>
      <c r="BO52" s="210">
        <f>(Schedule!BN73+Schedule!BN78+Schedule!BN83+Schedule!BN88+Schedule!BN93+Schedule!BN98)*Schedule!$D$7/10^7</f>
        <v>0</v>
      </c>
      <c r="BP52" s="210">
        <f>(Schedule!BO73+Schedule!BO78+Schedule!BO83+Schedule!BO88+Schedule!BO93+Schedule!BO98)*Schedule!$D$7/10^7</f>
        <v>0</v>
      </c>
      <c r="BQ52" s="210">
        <f>(Schedule!BP73+Schedule!BP78+Schedule!BP83+Schedule!BP88+Schedule!BP93+Schedule!BP98)*Schedule!$D$7/10^7</f>
        <v>0</v>
      </c>
      <c r="BR52" s="210">
        <f>(Schedule!BQ73+Schedule!BQ78+Schedule!BQ83+Schedule!BQ88+Schedule!BQ93+Schedule!BQ98)*Schedule!$D$7/10^7</f>
        <v>0</v>
      </c>
      <c r="BS52" s="210">
        <f>(Schedule!BR73+Schedule!BR78+Schedule!BR83+Schedule!BR88+Schedule!BR93+Schedule!BR98)*Schedule!$D$7/10^7</f>
        <v>0</v>
      </c>
      <c r="BT52" s="210">
        <f>(Schedule!BS73+Schedule!BS78+Schedule!BS83+Schedule!BS88+Schedule!BS93+Schedule!BS98)*Schedule!$D$7/10^7</f>
        <v>0</v>
      </c>
      <c r="BU52" s="210">
        <f>(Schedule!BT73+Schedule!BT78+Schedule!BT83+Schedule!BT88+Schedule!BT93+Schedule!BT98)*Schedule!$D$7/10^7</f>
        <v>0</v>
      </c>
      <c r="BV52" s="210">
        <f>(Schedule!BU73+Schedule!BU78+Schedule!BU83+Schedule!BU88+Schedule!BU93+Schedule!BU98)*Schedule!$D$7/10^7</f>
        <v>0</v>
      </c>
      <c r="BW52" s="210">
        <f>(Schedule!BV73+Schedule!BV78+Schedule!BV83+Schedule!BV88+Schedule!BV93+Schedule!BV98)*Schedule!$D$7/10^7</f>
        <v>0</v>
      </c>
      <c r="BX52" s="210">
        <f>(Schedule!BW73+Schedule!BW78+Schedule!BW83+Schedule!BW88+Schedule!BW93+Schedule!BW98)*Schedule!$D$7/10^7</f>
        <v>0</v>
      </c>
      <c r="BY52" s="210">
        <f>(Schedule!BX73+Schedule!BX78+Schedule!BX83+Schedule!BX88+Schedule!BX93+Schedule!BX98)*Schedule!$D$7/10^7</f>
        <v>0</v>
      </c>
      <c r="BZ52" s="210">
        <f>(Schedule!BY73+Schedule!BY78+Schedule!BY83+Schedule!BY88+Schedule!BY93+Schedule!BY98)*Schedule!$D$7/10^7</f>
        <v>0</v>
      </c>
      <c r="CA52" s="210">
        <f>(Schedule!BZ73+Schedule!BZ78+Schedule!BZ83+Schedule!BZ88+Schedule!BZ93+Schedule!BZ98)*Schedule!$D$7/10^7</f>
        <v>0</v>
      </c>
      <c r="CB52" s="210">
        <f>(Schedule!CA73+Schedule!CA78+Schedule!CA83+Schedule!CA88+Schedule!CA93+Schedule!CA98)*Schedule!$D$7/10^7</f>
        <v>0</v>
      </c>
      <c r="CC52" s="210">
        <f>(Schedule!CB73+Schedule!CB78+Schedule!CB83+Schedule!CB88+Schedule!CB93+Schedule!CB98)*Schedule!$D$7/10^7</f>
        <v>0</v>
      </c>
      <c r="CD52" s="210">
        <f>(Schedule!CC73+Schedule!CC78+Schedule!CC83+Schedule!CC88+Schedule!CC93+Schedule!CC98)*Schedule!$D$7/10^7</f>
        <v>0</v>
      </c>
      <c r="CE52" s="210">
        <f>(Schedule!CD73+Schedule!CD78+Schedule!CD83+Schedule!CD88+Schedule!CD93+Schedule!CD98)*Schedule!$D$7/10^7</f>
        <v>0</v>
      </c>
      <c r="CF52" s="210">
        <f>(Schedule!CE73+Schedule!CE78+Schedule!CE83+Schedule!CE88+Schedule!CE93+Schedule!CE98)*Schedule!$D$7/10^7</f>
        <v>0</v>
      </c>
      <c r="CG52" s="210">
        <f>(Schedule!CF73+Schedule!CF78+Schedule!CF83+Schedule!CF88+Schedule!CF93+Schedule!CF98)*Schedule!$D$7/10^7</f>
        <v>0</v>
      </c>
      <c r="CH52" s="210">
        <f>(Schedule!CG73+Schedule!CG78+Schedule!CG83+Schedule!CG88+Schedule!CG93+Schedule!CG98)*Schedule!$D$7/10^7</f>
        <v>0</v>
      </c>
      <c r="CI52" s="210">
        <f>(Schedule!CH73+Schedule!CH78+Schedule!CH83+Schedule!CH88+Schedule!CH93+Schedule!CH98)*Schedule!$D$7/10^7</f>
        <v>0</v>
      </c>
      <c r="CJ52" s="210">
        <f>(Schedule!CI73+Schedule!CI78+Schedule!CI83+Schedule!CI88+Schedule!CI93+Schedule!CI98)*Schedule!$D$7/10^7</f>
        <v>0</v>
      </c>
      <c r="CK52" s="210">
        <f>(Schedule!CJ73+Schedule!CJ78+Schedule!CJ83+Schedule!CJ88+Schedule!CJ93+Schedule!CJ98)*Schedule!$D$7/10^7</f>
        <v>0</v>
      </c>
      <c r="CL52" s="210">
        <f>(Schedule!CK73+Schedule!CK78+Schedule!CK83+Schedule!CK88+Schedule!CK93+Schedule!CK98)*Schedule!$D$7/10^7</f>
        <v>0</v>
      </c>
      <c r="CM52" s="210">
        <f>(Schedule!CL73+Schedule!CL78+Schedule!CL83+Schedule!CL88+Schedule!CL93+Schedule!CL98)*Schedule!$D$7/10^7</f>
        <v>0</v>
      </c>
      <c r="CN52" s="210">
        <f>(Schedule!CM73+Schedule!CM78+Schedule!CM83+Schedule!CM88+Schedule!CM93+Schedule!CM98)*Schedule!$D$7/10^7</f>
        <v>0</v>
      </c>
      <c r="CO52" s="210">
        <f>(Schedule!CN73+Schedule!CN78+Schedule!CN83+Schedule!CN88+Schedule!CN93+Schedule!CN98)*Schedule!$D$7/10^7</f>
        <v>0</v>
      </c>
      <c r="CP52" s="210">
        <f>(Schedule!CO73+Schedule!CO78+Schedule!CO83+Schedule!CO88+Schedule!CO93+Schedule!CO98)*Schedule!$D$7/10^7</f>
        <v>0</v>
      </c>
      <c r="CQ52" s="210">
        <f>(Schedule!CP73+Schedule!CP78+Schedule!CP83+Schedule!CP88+Schedule!CP93+Schedule!CP98)*Schedule!$D$7/10^7</f>
        <v>0</v>
      </c>
      <c r="CR52" s="210">
        <f>(Schedule!CQ73+Schedule!CQ78+Schedule!CQ83+Schedule!CQ88+Schedule!CQ93+Schedule!CQ98)*Schedule!$D$7/10^7</f>
        <v>0</v>
      </c>
      <c r="CS52" s="210">
        <f>(Schedule!CR73+Schedule!CR78+Schedule!CR83+Schedule!CR88+Schedule!CR93+Schedule!CR98)*Schedule!$D$7/10^7</f>
        <v>0</v>
      </c>
      <c r="CT52" s="210">
        <f>(Schedule!CS73+Schedule!CS78+Schedule!CS83+Schedule!CS88+Schedule!CS93+Schedule!CS98)*Schedule!$D$7/10^7</f>
        <v>0</v>
      </c>
      <c r="CU52" s="210">
        <f>(Schedule!CT73+Schedule!CT78+Schedule!CT83+Schedule!CT88+Schedule!CT93+Schedule!CT98)*Schedule!$D$7/10^7</f>
        <v>0</v>
      </c>
      <c r="CV52" s="210">
        <f>(Schedule!CU73+Schedule!CU78+Schedule!CU83+Schedule!CU88+Schedule!CU93+Schedule!CU98)*Schedule!$D$7/10^7</f>
        <v>0</v>
      </c>
      <c r="CW52" s="210">
        <f>(Schedule!CV73+Schedule!CV78+Schedule!CV83+Schedule!CV88+Schedule!CV93+Schedule!CV98)*Schedule!$D$7/10^7</f>
        <v>0</v>
      </c>
      <c r="CX52" s="210">
        <f>(Schedule!CW73+Schedule!CW78+Schedule!CW83+Schedule!CW88+Schedule!CW93+Schedule!CW98)*Schedule!$D$7/10^7</f>
        <v>0</v>
      </c>
      <c r="CY52" s="210">
        <f>(Schedule!CX73+Schedule!CX78+Schedule!CX83+Schedule!CX88+Schedule!CX93+Schedule!CX98)*Schedule!$D$7/10^7</f>
        <v>0</v>
      </c>
      <c r="CZ52" s="210">
        <f>(Schedule!CY73+Schedule!CY78+Schedule!CY83+Schedule!CY88+Schedule!CY93+Schedule!CY98)*Schedule!$D$7/10^7</f>
        <v>0</v>
      </c>
      <c r="DA52" s="210">
        <f>(Schedule!CZ73+Schedule!CZ78+Schedule!CZ83+Schedule!CZ88+Schedule!CZ93+Schedule!CZ98)*Schedule!$D$7/10^7</f>
        <v>0</v>
      </c>
      <c r="DB52" s="210">
        <f>(Schedule!DA73+Schedule!DA78+Schedule!DA83+Schedule!DA88+Schedule!DA93+Schedule!DA98)*Schedule!$D$7/10^7</f>
        <v>0</v>
      </c>
      <c r="DC52" s="210">
        <f>(Schedule!DB73+Schedule!DB78+Schedule!DB83+Schedule!DB88+Schedule!DB93+Schedule!DB98)*Schedule!$D$7/10^7</f>
        <v>0</v>
      </c>
      <c r="DD52" s="210">
        <f>(Schedule!DC73+Schedule!DC78+Schedule!DC83+Schedule!DC88+Schedule!DC93+Schedule!DC98)*Schedule!$D$7/10^7</f>
        <v>0</v>
      </c>
      <c r="DE52" s="210">
        <f>(Schedule!DD73+Schedule!DD78+Schedule!DD83+Schedule!DD88+Schedule!DD93+Schedule!DD98)*Schedule!$D$7/10^7</f>
        <v>0</v>
      </c>
      <c r="DF52" s="210">
        <f>(Schedule!DE73+Schedule!DE78+Schedule!DE83+Schedule!DE88+Schedule!DE93+Schedule!DE98)*Schedule!$D$7/10^7</f>
        <v>0</v>
      </c>
      <c r="DG52" s="210">
        <f>(Schedule!DF73+Schedule!DF78+Schedule!DF83+Schedule!DF88+Schedule!DF93+Schedule!DF98)*Schedule!$D$7/10^7</f>
        <v>0</v>
      </c>
      <c r="DH52" s="210">
        <f>(Schedule!DG73+Schedule!DG78+Schedule!DG83+Schedule!DG88+Schedule!DG93+Schedule!DG98)*Schedule!$D$7/10^7</f>
        <v>0</v>
      </c>
      <c r="DI52" s="210">
        <f>(Schedule!DH73+Schedule!DH78+Schedule!DH83+Schedule!DH88+Schedule!DH93+Schedule!DH98)*Schedule!$D$7/10^7</f>
        <v>0</v>
      </c>
      <c r="DJ52" s="210">
        <f>(Schedule!DI73+Schedule!DI78+Schedule!DI83+Schedule!DI88+Schedule!DI93+Schedule!DI98)*Schedule!$D$7/10^7</f>
        <v>0</v>
      </c>
      <c r="DK52" s="210">
        <f>(Schedule!DJ73+Schedule!DJ78+Schedule!DJ83+Schedule!DJ88+Schedule!DJ93+Schedule!DJ98)*Schedule!$D$7/10^7</f>
        <v>0</v>
      </c>
      <c r="DL52" s="210">
        <f>(Schedule!DK73+Schedule!DK78+Schedule!DK83+Schedule!DK88+Schedule!DK93+Schedule!DK98)*Schedule!$D$7/10^7</f>
        <v>0</v>
      </c>
      <c r="DM52" s="210">
        <f>(Schedule!DL73+Schedule!DL78+Schedule!DL83+Schedule!DL88+Schedule!DL93+Schedule!DL98)*Schedule!$D$7/10^7</f>
        <v>0</v>
      </c>
      <c r="DN52" s="210">
        <f>(Schedule!DM73+Schedule!DM78+Schedule!DM83+Schedule!DM88+Schedule!DM93+Schedule!DM98)*Schedule!$D$7/10^7</f>
        <v>0</v>
      </c>
      <c r="DO52" s="210">
        <f>(Schedule!DN73+Schedule!DN78+Schedule!DN83+Schedule!DN88+Schedule!DN93+Schedule!DN98)*Schedule!$D$7/10^7</f>
        <v>0</v>
      </c>
      <c r="DP52" s="210">
        <f>(Schedule!DO73+Schedule!DO78+Schedule!DO83+Schedule!DO88+Schedule!DO93+Schedule!DO98)*Schedule!$D$7/10^7</f>
        <v>0</v>
      </c>
      <c r="DQ52" s="210">
        <f>(Schedule!DP73+Schedule!DP78+Schedule!DP83+Schedule!DP88+Schedule!DP93+Schedule!DP98)*Schedule!$D$7/10^7</f>
        <v>0</v>
      </c>
      <c r="DR52" s="210">
        <f>(Schedule!DQ73+Schedule!DQ78+Schedule!DQ83+Schedule!DQ88+Schedule!DQ93+Schedule!DQ98)*Schedule!$D$7/10^7</f>
        <v>0</v>
      </c>
      <c r="DS52" s="210">
        <f>(Schedule!DR73+Schedule!DR78+Schedule!DR83+Schedule!DR88+Schedule!DR93+Schedule!DR98)*Schedule!$D$7/10^7</f>
        <v>0</v>
      </c>
      <c r="DT52" s="210">
        <f>(Schedule!DS73+Schedule!DS78+Schedule!DS83+Schedule!DS88+Schedule!DS93+Schedule!DS98)*Schedule!$D$7/10^7</f>
        <v>0</v>
      </c>
      <c r="DU52" s="210">
        <f>(Schedule!DT73+Schedule!DT78+Schedule!DT83+Schedule!DT88+Schedule!DT93+Schedule!DT98)*Schedule!$D$7/10^7</f>
        <v>0</v>
      </c>
      <c r="DV52" s="210">
        <f>(Schedule!DU73+Schedule!DU78+Schedule!DU83+Schedule!DU88+Schedule!DU93+Schedule!DU98)*Schedule!$D$7/10^7</f>
        <v>0</v>
      </c>
      <c r="DW52" s="210">
        <f>(Schedule!DV73+Schedule!DV78+Schedule!DV83+Schedule!DV88+Schedule!DV93+Schedule!DV98)*Schedule!$D$7/10^7</f>
        <v>0</v>
      </c>
      <c r="DX52" s="210">
        <f>(Schedule!DW73+Schedule!DW78+Schedule!DW83+Schedule!DW88+Schedule!DW93+Schedule!DW98)*Schedule!$D$7/10^7</f>
        <v>0</v>
      </c>
      <c r="DY52" s="210">
        <f>(Schedule!DX73+Schedule!DX78+Schedule!DX83+Schedule!DX88+Schedule!DX93+Schedule!DX98)*Schedule!$D$7/10^7</f>
        <v>0</v>
      </c>
      <c r="DZ52" s="210">
        <f>(Schedule!DY73+Schedule!DY78+Schedule!DY83+Schedule!DY88+Schedule!DY93+Schedule!DY98)*Schedule!$D$7/10^7</f>
        <v>0</v>
      </c>
      <c r="EA52" s="210">
        <f>(Schedule!DZ73+Schedule!DZ78+Schedule!DZ83+Schedule!DZ88+Schedule!DZ93+Schedule!DZ98)*Schedule!$D$7/10^7</f>
        <v>0</v>
      </c>
      <c r="EB52" s="210">
        <f>(Schedule!EA73+Schedule!EA78+Schedule!EA83+Schedule!EA88+Schedule!EA93+Schedule!EA98)*Schedule!$D$7/10^7</f>
        <v>0</v>
      </c>
      <c r="EC52" s="210">
        <f>(Schedule!EB73+Schedule!EB78+Schedule!EB83+Schedule!EB88+Schedule!EB93+Schedule!EB98)*Schedule!$D$7/10^7</f>
        <v>0</v>
      </c>
      <c r="ED52" s="210">
        <f>(Schedule!EC73+Schedule!EC78+Schedule!EC83+Schedule!EC88+Schedule!EC93+Schedule!EC98)*Schedule!$D$7/10^7</f>
        <v>0</v>
      </c>
      <c r="EE52" s="210">
        <f>(Schedule!ED73+Schedule!ED78+Schedule!ED83+Schedule!ED88+Schedule!ED93+Schedule!ED98)*Schedule!$D$7/10^7</f>
        <v>0</v>
      </c>
      <c r="EF52" s="210">
        <f>(Schedule!EE73+Schedule!EE78+Schedule!EE83+Schedule!EE88+Schedule!EE93+Schedule!EE98)*Schedule!$D$7/10^7</f>
        <v>0</v>
      </c>
      <c r="EG52" s="210">
        <f>(Schedule!EF73+Schedule!EF78+Schedule!EF83+Schedule!EF88+Schedule!EF93+Schedule!EF98)*Schedule!$D$7/10^7</f>
        <v>0</v>
      </c>
      <c r="EH52" s="210">
        <f>(Schedule!EG73+Schedule!EG78+Schedule!EG83+Schedule!EG88+Schedule!EG93+Schedule!EG98)*Schedule!$D$7/10^7</f>
        <v>0</v>
      </c>
      <c r="EI52" s="210">
        <f>(Schedule!EH73+Schedule!EH78+Schedule!EH83+Schedule!EH88+Schedule!EH93+Schedule!EH98)*Schedule!$D$7/10^7</f>
        <v>0</v>
      </c>
      <c r="EJ52" s="210">
        <f>(Schedule!EI73+Schedule!EI78+Schedule!EI83+Schedule!EI88+Schedule!EI93+Schedule!EI98)*Schedule!$D$7/10^7</f>
        <v>0</v>
      </c>
      <c r="EK52" s="210">
        <f>(Schedule!EJ73+Schedule!EJ78+Schedule!EJ83+Schedule!EJ88+Schedule!EJ93+Schedule!EJ98)*Schedule!$D$7/10^7</f>
        <v>0</v>
      </c>
      <c r="EL52" s="210">
        <f>(Schedule!EK73+Schedule!EK78+Schedule!EK83+Schedule!EK88+Schedule!EK93+Schedule!EK98)*Schedule!$D$7/10^7</f>
        <v>0</v>
      </c>
      <c r="EM52" s="210">
        <f>(Schedule!EL73+Schedule!EL78+Schedule!EL83+Schedule!EL88+Schedule!EL93+Schedule!EL98)*Schedule!$D$7/10^7</f>
        <v>0</v>
      </c>
      <c r="EN52" s="210">
        <f>(Schedule!EM73+Schedule!EM78+Schedule!EM83+Schedule!EM88+Schedule!EM93+Schedule!EM98)*Schedule!$D$7/10^7</f>
        <v>0</v>
      </c>
      <c r="EO52" s="210">
        <f>(Schedule!EN73+Schedule!EN78+Schedule!EN83+Schedule!EN88+Schedule!EN93+Schedule!EN98)*Schedule!$D$7/10^7</f>
        <v>0</v>
      </c>
      <c r="EP52" s="210">
        <f>(Schedule!EO73+Schedule!EO78+Schedule!EO83+Schedule!EO88+Schedule!EO93+Schedule!EO98)*Schedule!$D$7/10^7</f>
        <v>0</v>
      </c>
      <c r="EQ52" s="210">
        <f>(Schedule!EP73+Schedule!EP78+Schedule!EP83+Schedule!EP88+Schedule!EP93+Schedule!EP98)*Schedule!$D$7/10^7</f>
        <v>0</v>
      </c>
      <c r="ER52" s="210">
        <f>(Schedule!EQ73+Schedule!EQ78+Schedule!EQ83+Schedule!EQ88+Schedule!EQ93+Schedule!EQ98)*Schedule!$D$7/10^7</f>
        <v>0</v>
      </c>
      <c r="ES52" s="210">
        <f>(Schedule!ER73+Schedule!ER78+Schedule!ER83+Schedule!ER88+Schedule!ER93+Schedule!ER98)*Schedule!$D$7/10^7</f>
        <v>0</v>
      </c>
      <c r="ET52" s="210">
        <f>(Schedule!ES73+Schedule!ES78+Schedule!ES83+Schedule!ES88+Schedule!ES93+Schedule!ES98)*Schedule!$D$7/10^7</f>
        <v>0</v>
      </c>
      <c r="EU52" s="210">
        <f>(Schedule!ET73+Schedule!ET78+Schedule!ET83+Schedule!ET88+Schedule!ET93+Schedule!ET98)*Schedule!$D$7/10^7</f>
        <v>0</v>
      </c>
      <c r="EV52" s="210">
        <f>(Schedule!EU73+Schedule!EU78+Schedule!EU83+Schedule!EU88+Schedule!EU93+Schedule!EU98)*Schedule!$D$7/10^7</f>
        <v>0</v>
      </c>
      <c r="EW52" s="210">
        <f>(Schedule!EV73+Schedule!EV78+Schedule!EV83+Schedule!EV88+Schedule!EV93+Schedule!EV98)*Schedule!$D$7/10^7</f>
        <v>0</v>
      </c>
      <c r="EX52" s="210">
        <f>(Schedule!EW73+Schedule!EW78+Schedule!EW83+Schedule!EW88+Schedule!EW93+Schedule!EW98)*Schedule!$D$7/10^7</f>
        <v>0</v>
      </c>
      <c r="EY52" s="210">
        <f>(Schedule!EX73+Schedule!EX78+Schedule!EX83+Schedule!EX88+Schedule!EX93+Schedule!EX98)*Schedule!$D$7/10^7</f>
        <v>0</v>
      </c>
      <c r="EZ52" s="210">
        <f>(Schedule!EY73+Schedule!EY78+Schedule!EY83+Schedule!EY88+Schedule!EY93+Schedule!EY98)*Schedule!$D$7/10^7</f>
        <v>0</v>
      </c>
      <c r="FA52" s="210">
        <f>(Schedule!EZ73+Schedule!EZ78+Schedule!EZ83+Schedule!EZ88+Schedule!EZ93+Schedule!EZ98)*Schedule!$D$7/10^7</f>
        <v>0</v>
      </c>
      <c r="FB52" s="210">
        <f>(Schedule!FA73+Schedule!FA78+Schedule!FA83+Schedule!FA88+Schedule!FA93+Schedule!FA98)*Schedule!$D$7/10^7</f>
        <v>0</v>
      </c>
      <c r="FC52" s="210">
        <f>(Schedule!FB73+Schedule!FB78+Schedule!FB83+Schedule!FB88+Schedule!FB93+Schedule!FB98)*Schedule!$D$7/10^7</f>
        <v>0</v>
      </c>
      <c r="FD52" s="210">
        <f>(Schedule!FC73+Schedule!FC78+Schedule!FC83+Schedule!FC88+Schedule!FC93+Schedule!FC98)*Schedule!$D$7/10^7</f>
        <v>0</v>
      </c>
      <c r="FE52" s="210">
        <f>(Schedule!FD73+Schedule!FD78+Schedule!FD83+Schedule!FD88+Schedule!FD93+Schedule!FD98)*Schedule!$D$7/10^7</f>
        <v>0</v>
      </c>
      <c r="FF52" s="210">
        <f>(Schedule!FE73+Schedule!FE78+Schedule!FE83+Schedule!FE88+Schedule!FE93+Schedule!FE98)*Schedule!$D$7/10^7</f>
        <v>0</v>
      </c>
      <c r="FG52" s="210">
        <f>(Schedule!FF73+Schedule!FF78+Schedule!FF83+Schedule!FF88+Schedule!FF93+Schedule!FF98)*Schedule!$D$7/10^7</f>
        <v>0</v>
      </c>
      <c r="FH52" s="210">
        <f>(Schedule!FG73+Schedule!FG78+Schedule!FG83+Schedule!FG88+Schedule!FG93+Schedule!FG98)*Schedule!$D$7/10^7</f>
        <v>0</v>
      </c>
      <c r="FI52" s="210">
        <f>(Schedule!FH73+Schedule!FH78+Schedule!FH83+Schedule!FH88+Schedule!FH93+Schedule!FH98)*Schedule!$D$7/10^7</f>
        <v>0</v>
      </c>
      <c r="FJ52" s="210">
        <f>(Schedule!FI73+Schedule!FI78+Schedule!FI83+Schedule!FI88+Schedule!FI93+Schedule!FI98)*Schedule!$D$7/10^7</f>
        <v>0</v>
      </c>
      <c r="FK52" s="210">
        <f>(Schedule!FJ73+Schedule!FJ78+Schedule!FJ83+Schedule!FJ88+Schedule!FJ93+Schedule!FJ98)*Schedule!$D$7/10^7</f>
        <v>0</v>
      </c>
      <c r="FL52" s="210">
        <f>(Schedule!FK73+Schedule!FK78+Schedule!FK83+Schedule!FK88+Schedule!FK93+Schedule!FK98)*Schedule!$D$7/10^7</f>
        <v>0</v>
      </c>
      <c r="FM52" s="210">
        <f>(Schedule!FL73+Schedule!FL78+Schedule!FL83+Schedule!FL88+Schedule!FL93+Schedule!FL98)*Schedule!$D$7/10^7</f>
        <v>0</v>
      </c>
      <c r="FN52" s="210">
        <f>(Schedule!FM73+Schedule!FM78+Schedule!FM83+Schedule!FM88+Schedule!FM93+Schedule!FM98)*Schedule!$D$7/10^7</f>
        <v>0</v>
      </c>
      <c r="FO52" s="210">
        <f>(Schedule!FN73+Schedule!FN78+Schedule!FN83+Schedule!FN88+Schedule!FN93+Schedule!FN98)*Schedule!$D$7/10^7</f>
        <v>0</v>
      </c>
    </row>
    <row r="53" spans="2:171" ht="12" customHeight="1" x14ac:dyDescent="0.3">
      <c r="B53" s="208" t="s">
        <v>109</v>
      </c>
      <c r="D53" s="209">
        <f>SUM(G53:FO53)</f>
        <v>54.529150093677046</v>
      </c>
      <c r="G53" s="210">
        <f>(Schedule!F74+Schedule!F79+Schedule!F84+Schedule!F89+Schedule!F94+Schedule!F99)*Schedule!$D$7/10^7</f>
        <v>0</v>
      </c>
      <c r="H53" s="210">
        <f>(Schedule!G74+Schedule!G79+Schedule!G84+Schedule!G89+Schedule!G94+Schedule!G99)*Schedule!$D$7/10^7</f>
        <v>0</v>
      </c>
      <c r="I53" s="210">
        <f>(Schedule!H74+Schedule!H79+Schedule!H84+Schedule!H89+Schedule!H94+Schedule!H99)*Schedule!$D$7/10^7</f>
        <v>0</v>
      </c>
      <c r="J53" s="210">
        <f>(Schedule!I74+Schedule!I79+Schedule!I84+Schedule!I89+Schedule!I94+Schedule!I99)*Schedule!$D$7/10^7</f>
        <v>0</v>
      </c>
      <c r="K53" s="210">
        <f>(Schedule!J74+Schedule!J79+Schedule!J84+Schedule!J89+Schedule!J94+Schedule!J99)*Schedule!$D$7/10^7</f>
        <v>0</v>
      </c>
      <c r="L53" s="210">
        <f>(Schedule!K74+Schedule!K79+Schedule!K84+Schedule!K89+Schedule!K94+Schedule!K99)*Schedule!$D$7/10^7</f>
        <v>0</v>
      </c>
      <c r="M53" s="210">
        <f>(Schedule!L74+Schedule!L79+Schedule!L84+Schedule!L89+Schedule!L94+Schedule!L99)*Schedule!$D$7/10^7</f>
        <v>0</v>
      </c>
      <c r="N53" s="210">
        <f>(Schedule!M74+Schedule!M79+Schedule!M84+Schedule!M89+Schedule!M94+Schedule!M99)*Schedule!$D$7/10^7</f>
        <v>0</v>
      </c>
      <c r="O53" s="210">
        <f>(Schedule!N74+Schedule!N79+Schedule!N84+Schedule!N89+Schedule!N94+Schedule!N99)*Schedule!$D$7/10^7</f>
        <v>0</v>
      </c>
      <c r="P53" s="210">
        <f>(Schedule!O74+Schedule!O79+Schedule!O84+Schedule!O89+Schedule!O94+Schedule!O99)*Schedule!$D$7/10^7</f>
        <v>0</v>
      </c>
      <c r="Q53" s="210">
        <f>(Schedule!P74+Schedule!P79+Schedule!P84+Schedule!P89+Schedule!P94+Schedule!P99)*Schedule!$D$7/10^7</f>
        <v>0</v>
      </c>
      <c r="R53" s="210">
        <f>(Schedule!Q74+Schedule!Q79+Schedule!Q84+Schedule!Q89+Schedule!Q94+Schedule!Q99)*Schedule!$D$7/10^7</f>
        <v>0</v>
      </c>
      <c r="S53" s="210">
        <f>(Schedule!R74+Schedule!R79+Schedule!R84+Schedule!R89+Schedule!R94+Schedule!R99)*Schedule!$D$7/10^7</f>
        <v>0</v>
      </c>
      <c r="T53" s="210">
        <f>(Schedule!S74+Schedule!S79+Schedule!S84+Schedule!S89+Schedule!S94+Schedule!S99)*Schedule!$D$7/10^7</f>
        <v>0</v>
      </c>
      <c r="U53" s="210">
        <f>(Schedule!T74+Schedule!T79+Schedule!T84+Schedule!T89+Schedule!T94+Schedule!T99)*Schedule!$D$7/10^7</f>
        <v>0</v>
      </c>
      <c r="V53" s="210">
        <f>(Schedule!U74+Schedule!U79+Schedule!U84+Schedule!U89+Schedule!U94+Schedule!U99)*Schedule!$D$7/10^7</f>
        <v>0</v>
      </c>
      <c r="W53" s="210">
        <f>(Schedule!V74+Schedule!V79+Schedule!V84+Schedule!V89+Schedule!V94+Schedule!V99)*Schedule!$D$7/10^7</f>
        <v>0</v>
      </c>
      <c r="X53" s="210">
        <f>(Schedule!W74+Schedule!W79+Schedule!W84+Schedule!W89+Schedule!W94+Schedule!W99)*Schedule!$D$7/10^7</f>
        <v>0</v>
      </c>
      <c r="Y53" s="210">
        <f>(Schedule!X74+Schedule!X79+Schedule!X84+Schedule!X89+Schedule!X94+Schedule!X99)*Schedule!$D$7/10^7</f>
        <v>0</v>
      </c>
      <c r="Z53" s="210">
        <f>(Schedule!Y74+Schedule!Y79+Schedule!Y84+Schedule!Y89+Schedule!Y94+Schedule!Y99)*Schedule!$D$7/10^7</f>
        <v>0</v>
      </c>
      <c r="AA53" s="210">
        <f>(Schedule!Z74+Schedule!Z79+Schedule!Z84+Schedule!Z89+Schedule!Z94+Schedule!Z99)*Schedule!$D$7/10^7</f>
        <v>4.0896862570257806</v>
      </c>
      <c r="AB53" s="210">
        <f>(Schedule!AA74+Schedule!AA79+Schedule!AA84+Schedule!AA89+Schedule!AA94+Schedule!AA99)*Schedule!$D$7/10^7</f>
        <v>4.0896862570257806</v>
      </c>
      <c r="AC53" s="210">
        <f>(Schedule!AB74+Schedule!AB79+Schedule!AB84+Schedule!AB89+Schedule!AB94+Schedule!AB99)*Schedule!$D$7/10^7</f>
        <v>4.0896862570257806</v>
      </c>
      <c r="AD53" s="210">
        <f>(Schedule!AC74+Schedule!AC79+Schedule!AC84+Schedule!AC89+Schedule!AC94+Schedule!AC99)*Schedule!$D$7/10^7</f>
        <v>2.7264575046838542</v>
      </c>
      <c r="AE53" s="210">
        <f>(Schedule!AD74+Schedule!AD79+Schedule!AD84+Schedule!AD89+Schedule!AD94+Schedule!AD99)*Schedule!$D$7/10^7</f>
        <v>2.7264575046838542</v>
      </c>
      <c r="AF53" s="210">
        <f>(Schedule!AE74+Schedule!AE79+Schedule!AE84+Schedule!AE89+Schedule!AE94+Schedule!AE99)*Schedule!$D$7/10^7</f>
        <v>2.7264575046838542</v>
      </c>
      <c r="AG53" s="210">
        <f>(Schedule!AF74+Schedule!AF79+Schedule!AF84+Schedule!AF89+Schedule!AF94+Schedule!AF99)*Schedule!$D$7/10^7</f>
        <v>2.7264575046838542</v>
      </c>
      <c r="AH53" s="210">
        <f>(Schedule!AG74+Schedule!AG79+Schedule!AG84+Schedule!AG89+Schedule!AG94+Schedule!AG99)*Schedule!$D$7/10^7</f>
        <v>1.6358745028103123</v>
      </c>
      <c r="AI53" s="210">
        <f>(Schedule!AH74+Schedule!AH79+Schedule!AH84+Schedule!AH89+Schedule!AH94+Schedule!AH99)*Schedule!$D$7/10^7</f>
        <v>1.6358745028103123</v>
      </c>
      <c r="AJ53" s="210">
        <f>(Schedule!AI74+Schedule!AI79+Schedule!AI84+Schedule!AI89+Schedule!AI94+Schedule!AI99)*Schedule!$D$7/10^7</f>
        <v>1.6358745028103123</v>
      </c>
      <c r="AK53" s="210">
        <f>(Schedule!AJ74+Schedule!AJ79+Schedule!AJ84+Schedule!AJ89+Schedule!AJ94+Schedule!AJ99)*Schedule!$D$7/10^7</f>
        <v>1.6358745028103123</v>
      </c>
      <c r="AL53" s="210">
        <f>(Schedule!AK74+Schedule!AK79+Schedule!AK84+Schedule!AK89+Schedule!AK94+Schedule!AK99)*Schedule!$D$7/10^7</f>
        <v>1.6358745028103123</v>
      </c>
      <c r="AM53" s="210">
        <f>(Schedule!AL74+Schedule!AL79+Schedule!AL84+Schedule!AL89+Schedule!AL94+Schedule!AL99)*Schedule!$D$7/10^7</f>
        <v>1.6358745028103123</v>
      </c>
      <c r="AN53" s="210">
        <f>(Schedule!AM74+Schedule!AM79+Schedule!AM84+Schedule!AM89+Schedule!AM94+Schedule!AM99)*Schedule!$D$7/10^7</f>
        <v>1.6358745028103123</v>
      </c>
      <c r="AO53" s="210">
        <f>(Schedule!AN74+Schedule!AN79+Schedule!AN84+Schedule!AN89+Schedule!AN94+Schedule!AN99)*Schedule!$D$7/10^7</f>
        <v>1.6358745028103123</v>
      </c>
      <c r="AP53" s="210">
        <f>(Schedule!AO74+Schedule!AO79+Schedule!AO84+Schedule!AO89+Schedule!AO94+Schedule!AO99)*Schedule!$D$7/10^7</f>
        <v>1.6358745028103123</v>
      </c>
      <c r="AQ53" s="210">
        <f>(Schedule!AP74+Schedule!AP79+Schedule!AP84+Schedule!AP89+Schedule!AP94+Schedule!AP99)*Schedule!$D$7/10^7</f>
        <v>1.6358745028103123</v>
      </c>
      <c r="AR53" s="210">
        <f>(Schedule!AQ74+Schedule!AQ79+Schedule!AQ84+Schedule!AQ89+Schedule!AQ94+Schedule!AQ99)*Schedule!$D$7/10^7</f>
        <v>1.6358745028103123</v>
      </c>
      <c r="AS53" s="210">
        <f>(Schedule!AR74+Schedule!AR79+Schedule!AR84+Schedule!AR89+Schedule!AR94+Schedule!AR99)*Schedule!$D$7/10^7</f>
        <v>1.6358745028103123</v>
      </c>
      <c r="AT53" s="210">
        <f>(Schedule!AS74+Schedule!AS79+Schedule!AS84+Schedule!AS89+Schedule!AS94+Schedule!AS99)*Schedule!$D$7/10^7</f>
        <v>1.6358745028103123</v>
      </c>
      <c r="AU53" s="210">
        <f>(Schedule!AT74+Schedule!AT79+Schedule!AT84+Schedule!AT89+Schedule!AT94+Schedule!AT99)*Schedule!$D$7/10^7</f>
        <v>1.6358745028103123</v>
      </c>
      <c r="AV53" s="210">
        <f>(Schedule!AU74+Schedule!AU79+Schedule!AU84+Schedule!AU89+Schedule!AU94+Schedule!AU99)*Schedule!$D$7/10^7</f>
        <v>1.6358745028103123</v>
      </c>
      <c r="AW53" s="210">
        <f>(Schedule!AV74+Schedule!AV79+Schedule!AV84+Schedule!AV89+Schedule!AV94+Schedule!AV99)*Schedule!$D$7/10^7</f>
        <v>3.8170405065573951</v>
      </c>
      <c r="AX53" s="210">
        <f>(Schedule!AW74+Schedule!AW79+Schedule!AW84+Schedule!AW89+Schedule!AW94+Schedule!AW99)*Schedule!$D$7/10^7</f>
        <v>1.6358745028103123</v>
      </c>
      <c r="AY53" s="210">
        <f>(Schedule!AX74+Schedule!AX79+Schedule!AX84+Schedule!AX89+Schedule!AX94+Schedule!AX99)*Schedule!$D$7/10^7</f>
        <v>1.36322875234191</v>
      </c>
      <c r="AZ53" s="210">
        <f>(Schedule!AY74+Schedule!AY79+Schedule!AY84+Schedule!AY89+Schedule!AY94+Schedule!AY99)*Schedule!$D$7/10^7</f>
        <v>0</v>
      </c>
      <c r="BA53" s="210">
        <f>(Schedule!AZ74+Schedule!AZ79+Schedule!AZ84+Schedule!AZ89+Schedule!AZ94+Schedule!AZ99)*Schedule!$D$7/10^7</f>
        <v>0</v>
      </c>
      <c r="BB53" s="210">
        <f>(Schedule!BA74+Schedule!BA79+Schedule!BA84+Schedule!BA89+Schedule!BA94+Schedule!BA99)*Schedule!$D$7/10^7</f>
        <v>0</v>
      </c>
      <c r="BC53" s="210">
        <f>(Schedule!BB74+Schedule!BB79+Schedule!BB84+Schedule!BB89+Schedule!BB94+Schedule!BB99)*Schedule!$D$7/10^7</f>
        <v>0</v>
      </c>
      <c r="BD53" s="210">
        <f>(Schedule!BC74+Schedule!BC79+Schedule!BC84+Schedule!BC89+Schedule!BC94+Schedule!BC99)*Schedule!$D$7/10^7</f>
        <v>0</v>
      </c>
      <c r="BE53" s="210">
        <f>(Schedule!BD74+Schedule!BD79+Schedule!BD84+Schedule!BD89+Schedule!BD94+Schedule!BD99)*Schedule!$D$7/10^7</f>
        <v>0</v>
      </c>
      <c r="BF53" s="210">
        <f>(Schedule!BE74+Schedule!BE79+Schedule!BE84+Schedule!BE89+Schedule!BE94+Schedule!BE99)*Schedule!$D$7/10^7</f>
        <v>0</v>
      </c>
      <c r="BG53" s="210">
        <f>(Schedule!BF74+Schedule!BF79+Schedule!BF84+Schedule!BF89+Schedule!BF94+Schedule!BF99)*Schedule!$D$7/10^7</f>
        <v>0</v>
      </c>
      <c r="BH53" s="210">
        <f>(Schedule!BG74+Schedule!BG79+Schedule!BG84+Schedule!BG89+Schedule!BG94+Schedule!BG99)*Schedule!$D$7/10^7</f>
        <v>0</v>
      </c>
      <c r="BI53" s="210">
        <f>(Schedule!BH74+Schedule!BH79+Schedule!BH84+Schedule!BH89+Schedule!BH94+Schedule!BH99)*Schedule!$D$7/10^7</f>
        <v>0</v>
      </c>
      <c r="BJ53" s="210">
        <f>(Schedule!BI74+Schedule!BI79+Schedule!BI84+Schedule!BI89+Schedule!BI94+Schedule!BI99)*Schedule!$D$7/10^7</f>
        <v>0</v>
      </c>
      <c r="BK53" s="210">
        <f>(Schedule!BJ74+Schedule!BJ79+Schedule!BJ84+Schedule!BJ89+Schedule!BJ94+Schedule!BJ99)*Schedule!$D$7/10^7</f>
        <v>0</v>
      </c>
      <c r="BL53" s="210">
        <f>(Schedule!BK74+Schedule!BK79+Schedule!BK84+Schedule!BK89+Schedule!BK94+Schedule!BK99)*Schedule!$D$7/10^7</f>
        <v>0</v>
      </c>
      <c r="BM53" s="210">
        <f>(Schedule!BL74+Schedule!BL79+Schedule!BL84+Schedule!BL89+Schedule!BL94+Schedule!BL99)*Schedule!$D$7/10^7</f>
        <v>0</v>
      </c>
      <c r="BN53" s="210">
        <f>(Schedule!BM74+Schedule!BM79+Schedule!BM84+Schedule!BM89+Schedule!BM94+Schedule!BM99)*Schedule!$D$7/10^7</f>
        <v>0</v>
      </c>
      <c r="BO53" s="210">
        <f>(Schedule!BN74+Schedule!BN79+Schedule!BN84+Schedule!BN89+Schedule!BN94+Schedule!BN99)*Schedule!$D$7/10^7</f>
        <v>0</v>
      </c>
      <c r="BP53" s="210">
        <f>(Schedule!BO74+Schedule!BO79+Schedule!BO84+Schedule!BO89+Schedule!BO94+Schedule!BO99)*Schedule!$D$7/10^7</f>
        <v>0</v>
      </c>
      <c r="BQ53" s="210">
        <f>(Schedule!BP74+Schedule!BP79+Schedule!BP84+Schedule!BP89+Schedule!BP94+Schedule!BP99)*Schedule!$D$7/10^7</f>
        <v>0</v>
      </c>
      <c r="BR53" s="210">
        <f>(Schedule!BQ74+Schedule!BQ79+Schedule!BQ84+Schedule!BQ89+Schedule!BQ94+Schedule!BQ99)*Schedule!$D$7/10^7</f>
        <v>0</v>
      </c>
      <c r="BS53" s="210">
        <f>(Schedule!BR74+Schedule!BR79+Schedule!BR84+Schedule!BR89+Schedule!BR94+Schedule!BR99)*Schedule!$D$7/10^7</f>
        <v>0</v>
      </c>
      <c r="BT53" s="210">
        <f>(Schedule!BS74+Schedule!BS79+Schedule!BS84+Schedule!BS89+Schedule!BS94+Schedule!BS99)*Schedule!$D$7/10^7</f>
        <v>0</v>
      </c>
      <c r="BU53" s="210">
        <f>(Schedule!BT74+Schedule!BT79+Schedule!BT84+Schedule!BT89+Schedule!BT94+Schedule!BT99)*Schedule!$D$7/10^7</f>
        <v>0</v>
      </c>
      <c r="BV53" s="210">
        <f>(Schedule!BU74+Schedule!BU79+Schedule!BU84+Schedule!BU89+Schedule!BU94+Schedule!BU99)*Schedule!$D$7/10^7</f>
        <v>0</v>
      </c>
      <c r="BW53" s="210">
        <f>(Schedule!BV74+Schedule!BV79+Schedule!BV84+Schedule!BV89+Schedule!BV94+Schedule!BV99)*Schedule!$D$7/10^7</f>
        <v>0</v>
      </c>
      <c r="BX53" s="210">
        <f>(Schedule!BW74+Schedule!BW79+Schedule!BW84+Schedule!BW89+Schedule!BW94+Schedule!BW99)*Schedule!$D$7/10^7</f>
        <v>0</v>
      </c>
      <c r="BY53" s="210">
        <f>(Schedule!BX74+Schedule!BX79+Schedule!BX84+Schedule!BX89+Schedule!BX94+Schedule!BX99)*Schedule!$D$7/10^7</f>
        <v>0</v>
      </c>
      <c r="BZ53" s="210">
        <f>(Schedule!BY74+Schedule!BY79+Schedule!BY84+Schedule!BY89+Schedule!BY94+Schedule!BY99)*Schedule!$D$7/10^7</f>
        <v>0</v>
      </c>
      <c r="CA53" s="210">
        <f>(Schedule!BZ74+Schedule!BZ79+Schedule!BZ84+Schedule!BZ89+Schedule!BZ94+Schedule!BZ99)*Schedule!$D$7/10^7</f>
        <v>0</v>
      </c>
      <c r="CB53" s="210">
        <f>(Schedule!CA74+Schedule!CA79+Schedule!CA84+Schedule!CA89+Schedule!CA94+Schedule!CA99)*Schedule!$D$7/10^7</f>
        <v>0</v>
      </c>
      <c r="CC53" s="210">
        <f>(Schedule!CB74+Schedule!CB79+Schedule!CB84+Schedule!CB89+Schedule!CB94+Schedule!CB99)*Schedule!$D$7/10^7</f>
        <v>0</v>
      </c>
      <c r="CD53" s="210">
        <f>(Schedule!CC74+Schedule!CC79+Schedule!CC84+Schedule!CC89+Schedule!CC94+Schedule!CC99)*Schedule!$D$7/10^7</f>
        <v>0</v>
      </c>
      <c r="CE53" s="210">
        <f>(Schedule!CD74+Schedule!CD79+Schedule!CD84+Schedule!CD89+Schedule!CD94+Schedule!CD99)*Schedule!$D$7/10^7</f>
        <v>0</v>
      </c>
      <c r="CF53" s="210">
        <f>(Schedule!CE74+Schedule!CE79+Schedule!CE84+Schedule!CE89+Schedule!CE94+Schedule!CE99)*Schedule!$D$7/10^7</f>
        <v>0</v>
      </c>
      <c r="CG53" s="210">
        <f>(Schedule!CF74+Schedule!CF79+Schedule!CF84+Schedule!CF89+Schedule!CF94+Schedule!CF99)*Schedule!$D$7/10^7</f>
        <v>0</v>
      </c>
      <c r="CH53" s="210">
        <f>(Schedule!CG74+Schedule!CG79+Schedule!CG84+Schedule!CG89+Schedule!CG94+Schedule!CG99)*Schedule!$D$7/10^7</f>
        <v>0</v>
      </c>
      <c r="CI53" s="210">
        <f>(Schedule!CH74+Schedule!CH79+Schedule!CH84+Schedule!CH89+Schedule!CH94+Schedule!CH99)*Schedule!$D$7/10^7</f>
        <v>0</v>
      </c>
      <c r="CJ53" s="210">
        <f>(Schedule!CI74+Schedule!CI79+Schedule!CI84+Schedule!CI89+Schedule!CI94+Schedule!CI99)*Schedule!$D$7/10^7</f>
        <v>0</v>
      </c>
      <c r="CK53" s="210">
        <f>(Schedule!CJ74+Schedule!CJ79+Schedule!CJ84+Schedule!CJ89+Schedule!CJ94+Schedule!CJ99)*Schedule!$D$7/10^7</f>
        <v>0</v>
      </c>
      <c r="CL53" s="210">
        <f>(Schedule!CK74+Schedule!CK79+Schedule!CK84+Schedule!CK89+Schedule!CK94+Schedule!CK99)*Schedule!$D$7/10^7</f>
        <v>0</v>
      </c>
      <c r="CM53" s="210">
        <f>(Schedule!CL74+Schedule!CL79+Schedule!CL84+Schedule!CL89+Schedule!CL94+Schedule!CL99)*Schedule!$D$7/10^7</f>
        <v>0</v>
      </c>
      <c r="CN53" s="210">
        <f>(Schedule!CM74+Schedule!CM79+Schedule!CM84+Schedule!CM89+Schedule!CM94+Schedule!CM99)*Schedule!$D$7/10^7</f>
        <v>0</v>
      </c>
      <c r="CO53" s="210">
        <f>(Schedule!CN74+Schedule!CN79+Schedule!CN84+Schedule!CN89+Schedule!CN94+Schedule!CN99)*Schedule!$D$7/10^7</f>
        <v>0</v>
      </c>
      <c r="CP53" s="210">
        <f>(Schedule!CO74+Schedule!CO79+Schedule!CO84+Schedule!CO89+Schedule!CO94+Schedule!CO99)*Schedule!$D$7/10^7</f>
        <v>0</v>
      </c>
      <c r="CQ53" s="210">
        <f>(Schedule!CP74+Schedule!CP79+Schedule!CP84+Schedule!CP89+Schedule!CP94+Schedule!CP99)*Schedule!$D$7/10^7</f>
        <v>0</v>
      </c>
      <c r="CR53" s="210">
        <f>(Schedule!CQ74+Schedule!CQ79+Schedule!CQ84+Schedule!CQ89+Schedule!CQ94+Schedule!CQ99)*Schedule!$D$7/10^7</f>
        <v>0</v>
      </c>
      <c r="CS53" s="210">
        <f>(Schedule!CR74+Schedule!CR79+Schedule!CR84+Schedule!CR89+Schedule!CR94+Schedule!CR99)*Schedule!$D$7/10^7</f>
        <v>0</v>
      </c>
      <c r="CT53" s="210">
        <f>(Schedule!CS74+Schedule!CS79+Schedule!CS84+Schedule!CS89+Schedule!CS94+Schedule!CS99)*Schedule!$D$7/10^7</f>
        <v>0</v>
      </c>
      <c r="CU53" s="210">
        <f>(Schedule!CT74+Schedule!CT79+Schedule!CT84+Schedule!CT89+Schedule!CT94+Schedule!CT99)*Schedule!$D$7/10^7</f>
        <v>0</v>
      </c>
      <c r="CV53" s="210">
        <f>(Schedule!CU74+Schedule!CU79+Schedule!CU84+Schedule!CU89+Schedule!CU94+Schedule!CU99)*Schedule!$D$7/10^7</f>
        <v>0</v>
      </c>
      <c r="CW53" s="210">
        <f>(Schedule!CV74+Schedule!CV79+Schedule!CV84+Schedule!CV89+Schedule!CV94+Schedule!CV99)*Schedule!$D$7/10^7</f>
        <v>0</v>
      </c>
      <c r="CX53" s="210">
        <f>(Schedule!CW74+Schedule!CW79+Schedule!CW84+Schedule!CW89+Schedule!CW94+Schedule!CW99)*Schedule!$D$7/10^7</f>
        <v>0</v>
      </c>
      <c r="CY53" s="210">
        <f>(Schedule!CX74+Schedule!CX79+Schedule!CX84+Schedule!CX89+Schedule!CX94+Schedule!CX99)*Schedule!$D$7/10^7</f>
        <v>0</v>
      </c>
      <c r="CZ53" s="210">
        <f>(Schedule!CY74+Schedule!CY79+Schedule!CY84+Schedule!CY89+Schedule!CY94+Schedule!CY99)*Schedule!$D$7/10^7</f>
        <v>0</v>
      </c>
      <c r="DA53" s="210">
        <f>(Schedule!CZ74+Schedule!CZ79+Schedule!CZ84+Schedule!CZ89+Schedule!CZ94+Schedule!CZ99)*Schedule!$D$7/10^7</f>
        <v>0</v>
      </c>
      <c r="DB53" s="210">
        <f>(Schedule!DA74+Schedule!DA79+Schedule!DA84+Schedule!DA89+Schedule!DA94+Schedule!DA99)*Schedule!$D$7/10^7</f>
        <v>0</v>
      </c>
      <c r="DC53" s="210">
        <f>(Schedule!DB74+Schedule!DB79+Schedule!DB84+Schedule!DB89+Schedule!DB94+Schedule!DB99)*Schedule!$D$7/10^7</f>
        <v>0</v>
      </c>
      <c r="DD53" s="210">
        <f>(Schedule!DC74+Schedule!DC79+Schedule!DC84+Schedule!DC89+Schedule!DC94+Schedule!DC99)*Schedule!$D$7/10^7</f>
        <v>0</v>
      </c>
      <c r="DE53" s="210">
        <f>(Schedule!DD74+Schedule!DD79+Schedule!DD84+Schedule!DD89+Schedule!DD94+Schedule!DD99)*Schedule!$D$7/10^7</f>
        <v>0</v>
      </c>
      <c r="DF53" s="210">
        <f>(Schedule!DE74+Schedule!DE79+Schedule!DE84+Schedule!DE89+Schedule!DE94+Schedule!DE99)*Schedule!$D$7/10^7</f>
        <v>0</v>
      </c>
      <c r="DG53" s="210">
        <f>(Schedule!DF74+Schedule!DF79+Schedule!DF84+Schedule!DF89+Schedule!DF94+Schedule!DF99)*Schedule!$D$7/10^7</f>
        <v>0</v>
      </c>
      <c r="DH53" s="210">
        <f>(Schedule!DG74+Schedule!DG79+Schedule!DG84+Schedule!DG89+Schedule!DG94+Schedule!DG99)*Schedule!$D$7/10^7</f>
        <v>0</v>
      </c>
      <c r="DI53" s="210">
        <f>(Schedule!DH74+Schedule!DH79+Schedule!DH84+Schedule!DH89+Schedule!DH94+Schedule!DH99)*Schedule!$D$7/10^7</f>
        <v>0</v>
      </c>
      <c r="DJ53" s="210">
        <f>(Schedule!DI74+Schedule!DI79+Schedule!DI84+Schedule!DI89+Schedule!DI94+Schedule!DI99)*Schedule!$D$7/10^7</f>
        <v>0</v>
      </c>
      <c r="DK53" s="210">
        <f>(Schedule!DJ74+Schedule!DJ79+Schedule!DJ84+Schedule!DJ89+Schedule!DJ94+Schedule!DJ99)*Schedule!$D$7/10^7</f>
        <v>0</v>
      </c>
      <c r="DL53" s="210">
        <f>(Schedule!DK74+Schedule!DK79+Schedule!DK84+Schedule!DK89+Schedule!DK94+Schedule!DK99)*Schedule!$D$7/10^7</f>
        <v>0</v>
      </c>
      <c r="DM53" s="210">
        <f>(Schedule!DL74+Schedule!DL79+Schedule!DL84+Schedule!DL89+Schedule!DL94+Schedule!DL99)*Schedule!$D$7/10^7</f>
        <v>0</v>
      </c>
      <c r="DN53" s="210">
        <f>(Schedule!DM74+Schedule!DM79+Schedule!DM84+Schedule!DM89+Schedule!DM94+Schedule!DM99)*Schedule!$D$7/10^7</f>
        <v>0</v>
      </c>
      <c r="DO53" s="210">
        <f>(Schedule!DN74+Schedule!DN79+Schedule!DN84+Schedule!DN89+Schedule!DN94+Schedule!DN99)*Schedule!$D$7/10^7</f>
        <v>0</v>
      </c>
      <c r="DP53" s="210">
        <f>(Schedule!DO74+Schedule!DO79+Schedule!DO84+Schedule!DO89+Schedule!DO94+Schedule!DO99)*Schedule!$D$7/10^7</f>
        <v>0</v>
      </c>
      <c r="DQ53" s="210">
        <f>(Schedule!DP74+Schedule!DP79+Schedule!DP84+Schedule!DP89+Schedule!DP94+Schedule!DP99)*Schedule!$D$7/10^7</f>
        <v>0</v>
      </c>
      <c r="DR53" s="210">
        <f>(Schedule!DQ74+Schedule!DQ79+Schedule!DQ84+Schedule!DQ89+Schedule!DQ94+Schedule!DQ99)*Schedule!$D$7/10^7</f>
        <v>0</v>
      </c>
      <c r="DS53" s="210">
        <f>(Schedule!DR74+Schedule!DR79+Schedule!DR84+Schedule!DR89+Schedule!DR94+Schedule!DR99)*Schedule!$D$7/10^7</f>
        <v>0</v>
      </c>
      <c r="DT53" s="210">
        <f>(Schedule!DS74+Schedule!DS79+Schedule!DS84+Schedule!DS89+Schedule!DS94+Schedule!DS99)*Schedule!$D$7/10^7</f>
        <v>0</v>
      </c>
      <c r="DU53" s="210">
        <f>(Schedule!DT74+Schedule!DT79+Schedule!DT84+Schedule!DT89+Schedule!DT94+Schedule!DT99)*Schedule!$D$7/10^7</f>
        <v>0</v>
      </c>
      <c r="DV53" s="210">
        <f>(Schedule!DU74+Schedule!DU79+Schedule!DU84+Schedule!DU89+Schedule!DU94+Schedule!DU99)*Schedule!$D$7/10^7</f>
        <v>0</v>
      </c>
      <c r="DW53" s="210">
        <f>(Schedule!DV74+Schedule!DV79+Schedule!DV84+Schedule!DV89+Schedule!DV94+Schedule!DV99)*Schedule!$D$7/10^7</f>
        <v>0</v>
      </c>
      <c r="DX53" s="210">
        <f>(Schedule!DW74+Schedule!DW79+Schedule!DW84+Schedule!DW89+Schedule!DW94+Schedule!DW99)*Schedule!$D$7/10^7</f>
        <v>0</v>
      </c>
      <c r="DY53" s="210">
        <f>(Schedule!DX74+Schedule!DX79+Schedule!DX84+Schedule!DX89+Schedule!DX94+Schedule!DX99)*Schedule!$D$7/10^7</f>
        <v>0</v>
      </c>
      <c r="DZ53" s="210">
        <f>(Schedule!DY74+Schedule!DY79+Schedule!DY84+Schedule!DY89+Schedule!DY94+Schedule!DY99)*Schedule!$D$7/10^7</f>
        <v>0</v>
      </c>
      <c r="EA53" s="210">
        <f>(Schedule!DZ74+Schedule!DZ79+Schedule!DZ84+Schedule!DZ89+Schedule!DZ94+Schedule!DZ99)*Schedule!$D$7/10^7</f>
        <v>0</v>
      </c>
      <c r="EB53" s="210">
        <f>(Schedule!EA74+Schedule!EA79+Schedule!EA84+Schedule!EA89+Schedule!EA94+Schedule!EA99)*Schedule!$D$7/10^7</f>
        <v>0</v>
      </c>
      <c r="EC53" s="210">
        <f>(Schedule!EB74+Schedule!EB79+Schedule!EB84+Schedule!EB89+Schedule!EB94+Schedule!EB99)*Schedule!$D$7/10^7</f>
        <v>0</v>
      </c>
      <c r="ED53" s="210">
        <f>(Schedule!EC74+Schedule!EC79+Schedule!EC84+Schedule!EC89+Schedule!EC94+Schedule!EC99)*Schedule!$D$7/10^7</f>
        <v>0</v>
      </c>
      <c r="EE53" s="210">
        <f>(Schedule!ED74+Schedule!ED79+Schedule!ED84+Schedule!ED89+Schedule!ED94+Schedule!ED99)*Schedule!$D$7/10^7</f>
        <v>0</v>
      </c>
      <c r="EF53" s="210">
        <f>(Schedule!EE74+Schedule!EE79+Schedule!EE84+Schedule!EE89+Schedule!EE94+Schedule!EE99)*Schedule!$D$7/10^7</f>
        <v>0</v>
      </c>
      <c r="EG53" s="210">
        <f>(Schedule!EF74+Schedule!EF79+Schedule!EF84+Schedule!EF89+Schedule!EF94+Schedule!EF99)*Schedule!$D$7/10^7</f>
        <v>0</v>
      </c>
      <c r="EH53" s="210">
        <f>(Schedule!EG74+Schedule!EG79+Schedule!EG84+Schedule!EG89+Schedule!EG94+Schedule!EG99)*Schedule!$D$7/10^7</f>
        <v>0</v>
      </c>
      <c r="EI53" s="210">
        <f>(Schedule!EH74+Schedule!EH79+Schedule!EH84+Schedule!EH89+Schedule!EH94+Schedule!EH99)*Schedule!$D$7/10^7</f>
        <v>0</v>
      </c>
      <c r="EJ53" s="210">
        <f>(Schedule!EI74+Schedule!EI79+Schedule!EI84+Schedule!EI89+Schedule!EI94+Schedule!EI99)*Schedule!$D$7/10^7</f>
        <v>0</v>
      </c>
      <c r="EK53" s="210">
        <f>(Schedule!EJ74+Schedule!EJ79+Schedule!EJ84+Schedule!EJ89+Schedule!EJ94+Schedule!EJ99)*Schedule!$D$7/10^7</f>
        <v>0</v>
      </c>
      <c r="EL53" s="210">
        <f>(Schedule!EK74+Schedule!EK79+Schedule!EK84+Schedule!EK89+Schedule!EK94+Schedule!EK99)*Schedule!$D$7/10^7</f>
        <v>0</v>
      </c>
      <c r="EM53" s="210">
        <f>(Schedule!EL74+Schedule!EL79+Schedule!EL84+Schedule!EL89+Schedule!EL94+Schedule!EL99)*Schedule!$D$7/10^7</f>
        <v>0</v>
      </c>
      <c r="EN53" s="210">
        <f>(Schedule!EM74+Schedule!EM79+Schedule!EM84+Schedule!EM89+Schedule!EM94+Schedule!EM99)*Schedule!$D$7/10^7</f>
        <v>0</v>
      </c>
      <c r="EO53" s="210">
        <f>(Schedule!EN74+Schedule!EN79+Schedule!EN84+Schedule!EN89+Schedule!EN94+Schedule!EN99)*Schedule!$D$7/10^7</f>
        <v>0</v>
      </c>
      <c r="EP53" s="210">
        <f>(Schedule!EO74+Schedule!EO79+Schedule!EO84+Schedule!EO89+Schedule!EO94+Schedule!EO99)*Schedule!$D$7/10^7</f>
        <v>0</v>
      </c>
      <c r="EQ53" s="210">
        <f>(Schedule!EP74+Schedule!EP79+Schedule!EP84+Schedule!EP89+Schedule!EP94+Schedule!EP99)*Schedule!$D$7/10^7</f>
        <v>0</v>
      </c>
      <c r="ER53" s="210">
        <f>(Schedule!EQ74+Schedule!EQ79+Schedule!EQ84+Schedule!EQ89+Schedule!EQ94+Schedule!EQ99)*Schedule!$D$7/10^7</f>
        <v>0</v>
      </c>
      <c r="ES53" s="210">
        <f>(Schedule!ER74+Schedule!ER79+Schedule!ER84+Schedule!ER89+Schedule!ER94+Schedule!ER99)*Schedule!$D$7/10^7</f>
        <v>0</v>
      </c>
      <c r="ET53" s="210">
        <f>(Schedule!ES74+Schedule!ES79+Schedule!ES84+Schedule!ES89+Schedule!ES94+Schedule!ES99)*Schedule!$D$7/10^7</f>
        <v>0</v>
      </c>
      <c r="EU53" s="210">
        <f>(Schedule!ET74+Schedule!ET79+Schedule!ET84+Schedule!ET89+Schedule!ET94+Schedule!ET99)*Schedule!$D$7/10^7</f>
        <v>0</v>
      </c>
      <c r="EV53" s="210">
        <f>(Schedule!EU74+Schedule!EU79+Schedule!EU84+Schedule!EU89+Schedule!EU94+Schedule!EU99)*Schedule!$D$7/10^7</f>
        <v>0</v>
      </c>
      <c r="EW53" s="210">
        <f>(Schedule!EV74+Schedule!EV79+Schedule!EV84+Schedule!EV89+Schedule!EV94+Schedule!EV99)*Schedule!$D$7/10^7</f>
        <v>0</v>
      </c>
      <c r="EX53" s="210">
        <f>(Schedule!EW74+Schedule!EW79+Schedule!EW84+Schedule!EW89+Schedule!EW94+Schedule!EW99)*Schedule!$D$7/10^7</f>
        <v>0</v>
      </c>
      <c r="EY53" s="210">
        <f>(Schedule!EX74+Schedule!EX79+Schedule!EX84+Schedule!EX89+Schedule!EX94+Schedule!EX99)*Schedule!$D$7/10^7</f>
        <v>0</v>
      </c>
      <c r="EZ53" s="210">
        <f>(Schedule!EY74+Schedule!EY79+Schedule!EY84+Schedule!EY89+Schedule!EY94+Schedule!EY99)*Schedule!$D$7/10^7</f>
        <v>0</v>
      </c>
      <c r="FA53" s="210">
        <f>(Schedule!EZ74+Schedule!EZ79+Schedule!EZ84+Schedule!EZ89+Schedule!EZ94+Schedule!EZ99)*Schedule!$D$7/10^7</f>
        <v>0</v>
      </c>
      <c r="FB53" s="210">
        <f>(Schedule!FA74+Schedule!FA79+Schedule!FA84+Schedule!FA89+Schedule!FA94+Schedule!FA99)*Schedule!$D$7/10^7</f>
        <v>0</v>
      </c>
      <c r="FC53" s="210">
        <f>(Schedule!FB74+Schedule!FB79+Schedule!FB84+Schedule!FB89+Schedule!FB94+Schedule!FB99)*Schedule!$D$7/10^7</f>
        <v>0</v>
      </c>
      <c r="FD53" s="210">
        <f>(Schedule!FC74+Schedule!FC79+Schedule!FC84+Schedule!FC89+Schedule!FC94+Schedule!FC99)*Schedule!$D$7/10^7</f>
        <v>0</v>
      </c>
      <c r="FE53" s="210">
        <f>(Schedule!FD74+Schedule!FD79+Schedule!FD84+Schedule!FD89+Schedule!FD94+Schedule!FD99)*Schedule!$D$7/10^7</f>
        <v>0</v>
      </c>
      <c r="FF53" s="210">
        <f>(Schedule!FE74+Schedule!FE79+Schedule!FE84+Schedule!FE89+Schedule!FE94+Schedule!FE99)*Schedule!$D$7/10^7</f>
        <v>0</v>
      </c>
      <c r="FG53" s="210">
        <f>(Schedule!FF74+Schedule!FF79+Schedule!FF84+Schedule!FF89+Schedule!FF94+Schedule!FF99)*Schedule!$D$7/10^7</f>
        <v>0</v>
      </c>
      <c r="FH53" s="210">
        <f>(Schedule!FG74+Schedule!FG79+Schedule!FG84+Schedule!FG89+Schedule!FG94+Schedule!FG99)*Schedule!$D$7/10^7</f>
        <v>0</v>
      </c>
      <c r="FI53" s="210">
        <f>(Schedule!FH74+Schedule!FH79+Schedule!FH84+Schedule!FH89+Schedule!FH94+Schedule!FH99)*Schedule!$D$7/10^7</f>
        <v>0</v>
      </c>
      <c r="FJ53" s="210">
        <f>(Schedule!FI74+Schedule!FI79+Schedule!FI84+Schedule!FI89+Schedule!FI94+Schedule!FI99)*Schedule!$D$7/10^7</f>
        <v>0</v>
      </c>
      <c r="FK53" s="210">
        <f>(Schedule!FJ74+Schedule!FJ79+Schedule!FJ84+Schedule!FJ89+Schedule!FJ94+Schedule!FJ99)*Schedule!$D$7/10^7</f>
        <v>0</v>
      </c>
      <c r="FL53" s="210">
        <f>(Schedule!FK74+Schedule!FK79+Schedule!FK84+Schedule!FK89+Schedule!FK94+Schedule!FK99)*Schedule!$D$7/10^7</f>
        <v>0</v>
      </c>
      <c r="FM53" s="210">
        <f>(Schedule!FL74+Schedule!FL79+Schedule!FL84+Schedule!FL89+Schedule!FL94+Schedule!FL99)*Schedule!$D$7/10^7</f>
        <v>0</v>
      </c>
      <c r="FN53" s="210">
        <f>(Schedule!FM74+Schedule!FM79+Schedule!FM84+Schedule!FM89+Schedule!FM94+Schedule!FM99)*Schedule!$D$7/10^7</f>
        <v>0</v>
      </c>
      <c r="FO53" s="210">
        <f>(Schedule!FN74+Schedule!FN79+Schedule!FN84+Schedule!FN89+Schedule!FN94+Schedule!FN99)*Schedule!$D$7/10^7</f>
        <v>0</v>
      </c>
    </row>
    <row r="54" spans="2:171" ht="12" customHeight="1" x14ac:dyDescent="0.3">
      <c r="B54" s="208" t="s">
        <v>110</v>
      </c>
      <c r="D54" s="209">
        <f>SUM(G54:FO54)</f>
        <v>81.793725140515548</v>
      </c>
      <c r="G54" s="210">
        <f>(Schedule!F75+Schedule!F80+Schedule!F85+Schedule!F90+Schedule!F95+Schedule!F100)*Schedule!$D$7/10^7</f>
        <v>0</v>
      </c>
      <c r="H54" s="210">
        <f>(Schedule!G75+Schedule!G80+Schedule!G85+Schedule!G90+Schedule!G95+Schedule!G100)*Schedule!$D$7/10^7</f>
        <v>0</v>
      </c>
      <c r="I54" s="210">
        <f>(Schedule!H75+Schedule!H80+Schedule!H85+Schedule!H90+Schedule!H95+Schedule!H100)*Schedule!$D$7/10^7</f>
        <v>0</v>
      </c>
      <c r="J54" s="210">
        <f>(Schedule!I75+Schedule!I80+Schedule!I85+Schedule!I90+Schedule!I95+Schedule!I100)*Schedule!$D$7/10^7</f>
        <v>0</v>
      </c>
      <c r="K54" s="210">
        <f>(Schedule!J75+Schedule!J80+Schedule!J85+Schedule!J90+Schedule!J95+Schedule!J100)*Schedule!$D$7/10^7</f>
        <v>0</v>
      </c>
      <c r="L54" s="210">
        <f>(Schedule!K75+Schedule!K80+Schedule!K85+Schedule!K90+Schedule!K95+Schedule!K100)*Schedule!$D$7/10^7</f>
        <v>0</v>
      </c>
      <c r="M54" s="210">
        <f>(Schedule!L75+Schedule!L80+Schedule!L85+Schedule!L90+Schedule!L95+Schedule!L100)*Schedule!$D$7/10^7</f>
        <v>0</v>
      </c>
      <c r="N54" s="210">
        <f>(Schedule!M75+Schedule!M80+Schedule!M85+Schedule!M90+Schedule!M95+Schedule!M100)*Schedule!$D$7/10^7</f>
        <v>0</v>
      </c>
      <c r="O54" s="210">
        <f>(Schedule!N75+Schedule!N80+Schedule!N85+Schedule!N90+Schedule!N95+Schedule!N100)*Schedule!$D$7/10^7</f>
        <v>0</v>
      </c>
      <c r="P54" s="210">
        <f>(Schedule!O75+Schedule!O80+Schedule!O85+Schedule!O90+Schedule!O95+Schedule!O100)*Schedule!$D$7/10^7</f>
        <v>0</v>
      </c>
      <c r="Q54" s="210">
        <f>(Schedule!P75+Schedule!P80+Schedule!P85+Schedule!P90+Schedule!P95+Schedule!P100)*Schedule!$D$7/10^7</f>
        <v>0</v>
      </c>
      <c r="R54" s="210">
        <f>(Schedule!Q75+Schedule!Q80+Schedule!Q85+Schedule!Q90+Schedule!Q95+Schedule!Q100)*Schedule!$D$7/10^7</f>
        <v>0</v>
      </c>
      <c r="S54" s="210">
        <f>(Schedule!R75+Schedule!R80+Schedule!R85+Schedule!R90+Schedule!R95+Schedule!R100)*Schedule!$D$7/10^7</f>
        <v>0</v>
      </c>
      <c r="T54" s="210">
        <f>(Schedule!S75+Schedule!S80+Schedule!S85+Schedule!S90+Schedule!S95+Schedule!S100)*Schedule!$D$7/10^7</f>
        <v>0</v>
      </c>
      <c r="U54" s="210">
        <f>(Schedule!T75+Schedule!T80+Schedule!T85+Schedule!T90+Schedule!T95+Schedule!T100)*Schedule!$D$7/10^7</f>
        <v>0</v>
      </c>
      <c r="V54" s="210">
        <f>(Schedule!U75+Schedule!U80+Schedule!U85+Schedule!U90+Schedule!U95+Schedule!U100)*Schedule!$D$7/10^7</f>
        <v>0</v>
      </c>
      <c r="W54" s="210">
        <f>(Schedule!V75+Schedule!V80+Schedule!V85+Schedule!V90+Schedule!V95+Schedule!V100)*Schedule!$D$7/10^7</f>
        <v>0</v>
      </c>
      <c r="X54" s="210">
        <f>(Schedule!W75+Schedule!W80+Schedule!W85+Schedule!W90+Schedule!W95+Schedule!W100)*Schedule!$D$7/10^7</f>
        <v>0</v>
      </c>
      <c r="Y54" s="210">
        <f>(Schedule!X75+Schedule!X80+Schedule!X85+Schedule!X90+Schedule!X95+Schedule!X100)*Schedule!$D$7/10^7</f>
        <v>0</v>
      </c>
      <c r="Z54" s="210">
        <f>(Schedule!Y75+Schedule!Y80+Schedule!Y85+Schedule!Y90+Schedule!Y95+Schedule!Y100)*Schedule!$D$7/10^7</f>
        <v>0</v>
      </c>
      <c r="AA54" s="210">
        <f>(Schedule!Z75+Schedule!Z80+Schedule!Z85+Schedule!Z90+Schedule!Z95+Schedule!Z100)*Schedule!$D$7/10^7</f>
        <v>0</v>
      </c>
      <c r="AB54" s="210">
        <f>(Schedule!AA75+Schedule!AA80+Schedule!AA85+Schedule!AA90+Schedule!AA95+Schedule!AA100)*Schedule!$D$7/10^7</f>
        <v>0</v>
      </c>
      <c r="AC54" s="210">
        <f>(Schedule!AB75+Schedule!AB80+Schedule!AB85+Schedule!AB90+Schedule!AB95+Schedule!AB100)*Schedule!$D$7/10^7</f>
        <v>0</v>
      </c>
      <c r="AD54" s="210">
        <f>(Schedule!AC75+Schedule!AC80+Schedule!AC85+Schedule!AC90+Schedule!AC95+Schedule!AC100)*Schedule!$D$7/10^7</f>
        <v>0</v>
      </c>
      <c r="AE54" s="210">
        <f>(Schedule!AD75+Schedule!AD80+Schedule!AD85+Schedule!AD90+Schedule!AD95+Schedule!AD100)*Schedule!$D$7/10^7</f>
        <v>0</v>
      </c>
      <c r="AF54" s="210">
        <f>(Schedule!AE75+Schedule!AE80+Schedule!AE85+Schedule!AE90+Schedule!AE95+Schedule!AE100)*Schedule!$D$7/10^7</f>
        <v>0</v>
      </c>
      <c r="AG54" s="210">
        <f>(Schedule!AF75+Schedule!AF80+Schedule!AF85+Schedule!AF90+Schedule!AF95+Schedule!AF100)*Schedule!$D$7/10^7</f>
        <v>0</v>
      </c>
      <c r="AH54" s="210">
        <f>(Schedule!AG75+Schedule!AG80+Schedule!AG85+Schedule!AG90+Schedule!AG95+Schedule!AG100)*Schedule!$D$7/10^7</f>
        <v>0</v>
      </c>
      <c r="AI54" s="210">
        <f>(Schedule!AH75+Schedule!AH80+Schedule!AH85+Schedule!AH90+Schedule!AH95+Schedule!AH100)*Schedule!$D$7/10^7</f>
        <v>0</v>
      </c>
      <c r="AJ54" s="210">
        <f>(Schedule!AI75+Schedule!AI80+Schedule!AI85+Schedule!AI90+Schedule!AI95+Schedule!AI100)*Schedule!$D$7/10^7</f>
        <v>0</v>
      </c>
      <c r="AK54" s="210">
        <f>(Schedule!AJ75+Schedule!AJ80+Schedule!AJ85+Schedule!AJ90+Schedule!AJ95+Schedule!AJ100)*Schedule!$D$7/10^7</f>
        <v>0</v>
      </c>
      <c r="AL54" s="210">
        <f>(Schedule!AK75+Schedule!AK80+Schedule!AK85+Schedule!AK90+Schedule!AK95+Schedule!AK100)*Schedule!$D$7/10^7</f>
        <v>0</v>
      </c>
      <c r="AM54" s="210">
        <f>(Schedule!AL75+Schedule!AL80+Schedule!AL85+Schedule!AL90+Schedule!AL95+Schedule!AL100)*Schedule!$D$7/10^7</f>
        <v>6.1345293855386709</v>
      </c>
      <c r="AN54" s="210">
        <f>(Schedule!AM75+Schedule!AM80+Schedule!AM85+Schedule!AM90+Schedule!AM95+Schedule!AM100)*Schedule!$D$7/10^7</f>
        <v>6.1345293855386709</v>
      </c>
      <c r="AO54" s="210">
        <f>(Schedule!AN75+Schedule!AN80+Schedule!AN85+Schedule!AN90+Schedule!AN95+Schedule!AN100)*Schedule!$D$7/10^7</f>
        <v>6.1345293855386709</v>
      </c>
      <c r="AP54" s="210">
        <f>(Schedule!AO75+Schedule!AO80+Schedule!AO85+Schedule!AO90+Schedule!AO95+Schedule!AO100)*Schedule!$D$7/10^7</f>
        <v>4.0896862570257806</v>
      </c>
      <c r="AQ54" s="210">
        <f>(Schedule!AP75+Schedule!AP80+Schedule!AP85+Schedule!AP90+Schedule!AP95+Schedule!AP100)*Schedule!$D$7/10^7</f>
        <v>4.0896862570257806</v>
      </c>
      <c r="AR54" s="210">
        <f>(Schedule!AQ75+Schedule!AQ80+Schedule!AQ85+Schedule!AQ90+Schedule!AQ95+Schedule!AQ100)*Schedule!$D$7/10^7</f>
        <v>4.0896862570257806</v>
      </c>
      <c r="AS54" s="210">
        <f>(Schedule!AR75+Schedule!AR80+Schedule!AR85+Schedule!AR90+Schedule!AR95+Schedule!AR100)*Schedule!$D$7/10^7</f>
        <v>4.0896862570257806</v>
      </c>
      <c r="AT54" s="210">
        <f>(Schedule!AS75+Schedule!AS80+Schedule!AS85+Schedule!AS90+Schedule!AS95+Schedule!AS100)*Schedule!$D$7/10^7</f>
        <v>2.4538117542154683</v>
      </c>
      <c r="AU54" s="210">
        <f>(Schedule!AT75+Schedule!AT80+Schedule!AT85+Schedule!AT90+Schedule!AT95+Schedule!AT100)*Schedule!$D$7/10^7</f>
        <v>2.4538117542154683</v>
      </c>
      <c r="AV54" s="210">
        <f>(Schedule!AU75+Schedule!AU80+Schedule!AU85+Schedule!AU90+Schedule!AU95+Schedule!AU100)*Schedule!$D$7/10^7</f>
        <v>2.4538117542154683</v>
      </c>
      <c r="AW54" s="210">
        <f>(Schedule!AV75+Schedule!AV80+Schedule!AV85+Schedule!AV90+Schedule!AV95+Schedule!AV100)*Schedule!$D$7/10^7</f>
        <v>2.4538117542154683</v>
      </c>
      <c r="AX54" s="210">
        <f>(Schedule!AW75+Schedule!AW80+Schedule!AW85+Schedule!AW90+Schedule!AW95+Schedule!AW100)*Schedule!$D$7/10^7</f>
        <v>2.4538117542154683</v>
      </c>
      <c r="AY54" s="210">
        <f>(Schedule!AX75+Schedule!AX80+Schedule!AX85+Schedule!AX90+Schedule!AX95+Schedule!AX100)*Schedule!$D$7/10^7</f>
        <v>2.4538117542154683</v>
      </c>
      <c r="AZ54" s="210">
        <f>(Schedule!AY75+Schedule!AY80+Schedule!AY85+Schedule!AY90+Schedule!AY95+Schedule!AY100)*Schedule!$D$7/10^7</f>
        <v>2.4538117542154683</v>
      </c>
      <c r="BA54" s="210">
        <f>(Schedule!AZ75+Schedule!AZ80+Schedule!AZ85+Schedule!AZ90+Schedule!AZ95+Schedule!AZ100)*Schedule!$D$7/10^7</f>
        <v>2.4538117542154683</v>
      </c>
      <c r="BB54" s="210">
        <f>(Schedule!BA75+Schedule!BA80+Schedule!BA85+Schedule!BA90+Schedule!BA95+Schedule!BA100)*Schedule!$D$7/10^7</f>
        <v>2.4538117542154683</v>
      </c>
      <c r="BC54" s="210">
        <f>(Schedule!BB75+Schedule!BB80+Schedule!BB85+Schedule!BB90+Schedule!BB95+Schedule!BB100)*Schedule!$D$7/10^7</f>
        <v>2.4538117542154683</v>
      </c>
      <c r="BD54" s="210">
        <f>(Schedule!BC75+Schedule!BC80+Schedule!BC85+Schedule!BC90+Schedule!BC95+Schedule!BC100)*Schedule!$D$7/10^7</f>
        <v>2.4538117542154683</v>
      </c>
      <c r="BE54" s="210">
        <f>(Schedule!BD75+Schedule!BD80+Schedule!BD85+Schedule!BD90+Schedule!BD95+Schedule!BD100)*Schedule!$D$7/10^7</f>
        <v>2.4538117542154683</v>
      </c>
      <c r="BF54" s="210">
        <f>(Schedule!BE75+Schedule!BE80+Schedule!BE85+Schedule!BE90+Schedule!BE95+Schedule!BE100)*Schedule!$D$7/10^7</f>
        <v>2.4538117542154683</v>
      </c>
      <c r="BG54" s="210">
        <f>(Schedule!BF75+Schedule!BF80+Schedule!BF85+Schedule!BF90+Schedule!BF95+Schedule!BF100)*Schedule!$D$7/10^7</f>
        <v>2.4538117542154683</v>
      </c>
      <c r="BH54" s="210">
        <f>(Schedule!BG75+Schedule!BG80+Schedule!BG85+Schedule!BG90+Schedule!BG95+Schedule!BG100)*Schedule!$D$7/10^7</f>
        <v>2.4538117542154683</v>
      </c>
      <c r="BI54" s="210">
        <f>(Schedule!BH75+Schedule!BH80+Schedule!BH85+Schedule!BH90+Schedule!BH95+Schedule!BH100)*Schedule!$D$7/10^7</f>
        <v>5.7255607598360934</v>
      </c>
      <c r="BJ54" s="210">
        <f>(Schedule!BI75+Schedule!BI80+Schedule!BI85+Schedule!BI90+Schedule!BI95+Schedule!BI100)*Schedule!$D$7/10^7</f>
        <v>2.4538117542154683</v>
      </c>
      <c r="BK54" s="210">
        <f>(Schedule!BJ75+Schedule!BJ80+Schedule!BJ85+Schedule!BJ90+Schedule!BJ95+Schedule!BJ100)*Schedule!$D$7/10^7</f>
        <v>2.0448431285128645</v>
      </c>
      <c r="BL54" s="210">
        <f>(Schedule!BK75+Schedule!BK80+Schedule!BK85+Schedule!BK90+Schedule!BK95+Schedule!BK100)*Schedule!$D$7/10^7</f>
        <v>0</v>
      </c>
      <c r="BM54" s="210">
        <f>(Schedule!BL75+Schedule!BL80+Schedule!BL85+Schedule!BL90+Schedule!BL95+Schedule!BL100)*Schedule!$D$7/10^7</f>
        <v>0</v>
      </c>
      <c r="BN54" s="210">
        <f>(Schedule!BM75+Schedule!BM80+Schedule!BM85+Schedule!BM90+Schedule!BM95+Schedule!BM100)*Schedule!$D$7/10^7</f>
        <v>0</v>
      </c>
      <c r="BO54" s="210">
        <f>(Schedule!BN75+Schedule!BN80+Schedule!BN85+Schedule!BN90+Schedule!BN95+Schedule!BN100)*Schedule!$D$7/10^7</f>
        <v>0</v>
      </c>
      <c r="BP54" s="210">
        <f>(Schedule!BO75+Schedule!BO80+Schedule!BO85+Schedule!BO90+Schedule!BO95+Schedule!BO100)*Schedule!$D$7/10^7</f>
        <v>0</v>
      </c>
      <c r="BQ54" s="210">
        <f>(Schedule!BP75+Schedule!BP80+Schedule!BP85+Schedule!BP90+Schedule!BP95+Schedule!BP100)*Schedule!$D$7/10^7</f>
        <v>0</v>
      </c>
      <c r="BR54" s="210">
        <f>(Schedule!BQ75+Schedule!BQ80+Schedule!BQ85+Schedule!BQ90+Schedule!BQ95+Schedule!BQ100)*Schedule!$D$7/10^7</f>
        <v>0</v>
      </c>
      <c r="BS54" s="210">
        <f>(Schedule!BR75+Schedule!BR80+Schedule!BR85+Schedule!BR90+Schedule!BR95+Schedule!BR100)*Schedule!$D$7/10^7</f>
        <v>0</v>
      </c>
      <c r="BT54" s="210">
        <f>(Schedule!BS75+Schedule!BS80+Schedule!BS85+Schedule!BS90+Schedule!BS95+Schedule!BS100)*Schedule!$D$7/10^7</f>
        <v>0</v>
      </c>
      <c r="BU54" s="210">
        <f>(Schedule!BT75+Schedule!BT80+Schedule!BT85+Schedule!BT90+Schedule!BT95+Schedule!BT100)*Schedule!$D$7/10^7</f>
        <v>0</v>
      </c>
      <c r="BV54" s="210">
        <f>(Schedule!BU75+Schedule!BU80+Schedule!BU85+Schedule!BU90+Schedule!BU95+Schedule!BU100)*Schedule!$D$7/10^7</f>
        <v>0</v>
      </c>
      <c r="BW54" s="210">
        <f>(Schedule!BV75+Schedule!BV80+Schedule!BV85+Schedule!BV90+Schedule!BV95+Schedule!BV100)*Schedule!$D$7/10^7</f>
        <v>0</v>
      </c>
      <c r="BX54" s="210">
        <f>(Schedule!BW75+Schedule!BW80+Schedule!BW85+Schedule!BW90+Schedule!BW95+Schedule!BW100)*Schedule!$D$7/10^7</f>
        <v>0</v>
      </c>
      <c r="BY54" s="210">
        <f>(Schedule!BX75+Schedule!BX80+Schedule!BX85+Schedule!BX90+Schedule!BX95+Schedule!BX100)*Schedule!$D$7/10^7</f>
        <v>0</v>
      </c>
      <c r="BZ54" s="210">
        <f>(Schedule!BY75+Schedule!BY80+Schedule!BY85+Schedule!BY90+Schedule!BY95+Schedule!BY100)*Schedule!$D$7/10^7</f>
        <v>0</v>
      </c>
      <c r="CA54" s="210">
        <f>(Schedule!BZ75+Schedule!BZ80+Schedule!BZ85+Schedule!BZ90+Schedule!BZ95+Schedule!BZ100)*Schedule!$D$7/10^7</f>
        <v>0</v>
      </c>
      <c r="CB54" s="210">
        <f>(Schedule!CA75+Schedule!CA80+Schedule!CA85+Schedule!CA90+Schedule!CA95+Schedule!CA100)*Schedule!$D$7/10^7</f>
        <v>0</v>
      </c>
      <c r="CC54" s="210">
        <f>(Schedule!CB75+Schedule!CB80+Schedule!CB85+Schedule!CB90+Schedule!CB95+Schedule!CB100)*Schedule!$D$7/10^7</f>
        <v>0</v>
      </c>
      <c r="CD54" s="210">
        <f>(Schedule!CC75+Schedule!CC80+Schedule!CC85+Schedule!CC90+Schedule!CC95+Schedule!CC100)*Schedule!$D$7/10^7</f>
        <v>0</v>
      </c>
      <c r="CE54" s="210">
        <f>(Schedule!CD75+Schedule!CD80+Schedule!CD85+Schedule!CD90+Schedule!CD95+Schedule!CD100)*Schedule!$D$7/10^7</f>
        <v>0</v>
      </c>
      <c r="CF54" s="210">
        <f>(Schedule!CE75+Schedule!CE80+Schedule!CE85+Schedule!CE90+Schedule!CE95+Schedule!CE100)*Schedule!$D$7/10^7</f>
        <v>0</v>
      </c>
      <c r="CG54" s="210">
        <f>(Schedule!CF75+Schedule!CF80+Schedule!CF85+Schedule!CF90+Schedule!CF95+Schedule!CF100)*Schedule!$D$7/10^7</f>
        <v>0</v>
      </c>
      <c r="CH54" s="210">
        <f>(Schedule!CG75+Schedule!CG80+Schedule!CG85+Schedule!CG90+Schedule!CG95+Schedule!CG100)*Schedule!$D$7/10^7</f>
        <v>0</v>
      </c>
      <c r="CI54" s="210">
        <f>(Schedule!CH75+Schedule!CH80+Schedule!CH85+Schedule!CH90+Schedule!CH95+Schedule!CH100)*Schedule!$D$7/10^7</f>
        <v>0</v>
      </c>
      <c r="CJ54" s="210">
        <f>(Schedule!CI75+Schedule!CI80+Schedule!CI85+Schedule!CI90+Schedule!CI95+Schedule!CI100)*Schedule!$D$7/10^7</f>
        <v>0</v>
      </c>
      <c r="CK54" s="210">
        <f>(Schedule!CJ75+Schedule!CJ80+Schedule!CJ85+Schedule!CJ90+Schedule!CJ95+Schedule!CJ100)*Schedule!$D$7/10^7</f>
        <v>0</v>
      </c>
      <c r="CL54" s="210">
        <f>(Schedule!CK75+Schedule!CK80+Schedule!CK85+Schedule!CK90+Schedule!CK95+Schedule!CK100)*Schedule!$D$7/10^7</f>
        <v>0</v>
      </c>
      <c r="CM54" s="210">
        <f>(Schedule!CL75+Schedule!CL80+Schedule!CL85+Schedule!CL90+Schedule!CL95+Schedule!CL100)*Schedule!$D$7/10^7</f>
        <v>0</v>
      </c>
      <c r="CN54" s="210">
        <f>(Schedule!CM75+Schedule!CM80+Schedule!CM85+Schedule!CM90+Schedule!CM95+Schedule!CM100)*Schedule!$D$7/10^7</f>
        <v>0</v>
      </c>
      <c r="CO54" s="210">
        <f>(Schedule!CN75+Schedule!CN80+Schedule!CN85+Schedule!CN90+Schedule!CN95+Schedule!CN100)*Schedule!$D$7/10^7</f>
        <v>0</v>
      </c>
      <c r="CP54" s="210">
        <f>(Schedule!CO75+Schedule!CO80+Schedule!CO85+Schedule!CO90+Schedule!CO95+Schedule!CO100)*Schedule!$D$7/10^7</f>
        <v>0</v>
      </c>
      <c r="CQ54" s="210">
        <f>(Schedule!CP75+Schedule!CP80+Schedule!CP85+Schedule!CP90+Schedule!CP95+Schedule!CP100)*Schedule!$D$7/10^7</f>
        <v>0</v>
      </c>
      <c r="CR54" s="210">
        <f>(Schedule!CQ75+Schedule!CQ80+Schedule!CQ85+Schedule!CQ90+Schedule!CQ95+Schedule!CQ100)*Schedule!$D$7/10^7</f>
        <v>0</v>
      </c>
      <c r="CS54" s="210">
        <f>(Schedule!CR75+Schedule!CR80+Schedule!CR85+Schedule!CR90+Schedule!CR95+Schedule!CR100)*Schedule!$D$7/10^7</f>
        <v>0</v>
      </c>
      <c r="CT54" s="210">
        <f>(Schedule!CS75+Schedule!CS80+Schedule!CS85+Schedule!CS90+Schedule!CS95+Schedule!CS100)*Schedule!$D$7/10^7</f>
        <v>0</v>
      </c>
      <c r="CU54" s="210">
        <f>(Schedule!CT75+Schedule!CT80+Schedule!CT85+Schedule!CT90+Schedule!CT95+Schedule!CT100)*Schedule!$D$7/10^7</f>
        <v>0</v>
      </c>
      <c r="CV54" s="210">
        <f>(Schedule!CU75+Schedule!CU80+Schedule!CU85+Schedule!CU90+Schedule!CU95+Schedule!CU100)*Schedule!$D$7/10^7</f>
        <v>0</v>
      </c>
      <c r="CW54" s="210">
        <f>(Schedule!CV75+Schedule!CV80+Schedule!CV85+Schedule!CV90+Schedule!CV95+Schedule!CV100)*Schedule!$D$7/10^7</f>
        <v>0</v>
      </c>
      <c r="CX54" s="210">
        <f>(Schedule!CW75+Schedule!CW80+Schedule!CW85+Schedule!CW90+Schedule!CW95+Schedule!CW100)*Schedule!$D$7/10^7</f>
        <v>0</v>
      </c>
      <c r="CY54" s="210">
        <f>(Schedule!CX75+Schedule!CX80+Schedule!CX85+Schedule!CX90+Schedule!CX95+Schedule!CX100)*Schedule!$D$7/10^7</f>
        <v>0</v>
      </c>
      <c r="CZ54" s="210">
        <f>(Schedule!CY75+Schedule!CY80+Schedule!CY85+Schedule!CY90+Schedule!CY95+Schedule!CY100)*Schedule!$D$7/10^7</f>
        <v>0</v>
      </c>
      <c r="DA54" s="210">
        <f>(Schedule!CZ75+Schedule!CZ80+Schedule!CZ85+Schedule!CZ90+Schedule!CZ95+Schedule!CZ100)*Schedule!$D$7/10^7</f>
        <v>0</v>
      </c>
      <c r="DB54" s="210">
        <f>(Schedule!DA75+Schedule!DA80+Schedule!DA85+Schedule!DA90+Schedule!DA95+Schedule!DA100)*Schedule!$D$7/10^7</f>
        <v>0</v>
      </c>
      <c r="DC54" s="210">
        <f>(Schedule!DB75+Schedule!DB80+Schedule!DB85+Schedule!DB90+Schedule!DB95+Schedule!DB100)*Schedule!$D$7/10^7</f>
        <v>0</v>
      </c>
      <c r="DD54" s="210">
        <f>(Schedule!DC75+Schedule!DC80+Schedule!DC85+Schedule!DC90+Schedule!DC95+Schedule!DC100)*Schedule!$D$7/10^7</f>
        <v>0</v>
      </c>
      <c r="DE54" s="210">
        <f>(Schedule!DD75+Schedule!DD80+Schedule!DD85+Schedule!DD90+Schedule!DD95+Schedule!DD100)*Schedule!$D$7/10^7</f>
        <v>0</v>
      </c>
      <c r="DF54" s="210">
        <f>(Schedule!DE75+Schedule!DE80+Schedule!DE85+Schedule!DE90+Schedule!DE95+Schedule!DE100)*Schedule!$D$7/10^7</f>
        <v>0</v>
      </c>
      <c r="DG54" s="210">
        <f>(Schedule!DF75+Schedule!DF80+Schedule!DF85+Schedule!DF90+Schedule!DF95+Schedule!DF100)*Schedule!$D$7/10^7</f>
        <v>0</v>
      </c>
      <c r="DH54" s="210">
        <f>(Schedule!DG75+Schedule!DG80+Schedule!DG85+Schedule!DG90+Schedule!DG95+Schedule!DG100)*Schedule!$D$7/10^7</f>
        <v>0</v>
      </c>
      <c r="DI54" s="210">
        <f>(Schedule!DH75+Schedule!DH80+Schedule!DH85+Schedule!DH90+Schedule!DH95+Schedule!DH100)*Schedule!$D$7/10^7</f>
        <v>0</v>
      </c>
      <c r="DJ54" s="210">
        <f>(Schedule!DI75+Schedule!DI80+Schedule!DI85+Schedule!DI90+Schedule!DI95+Schedule!DI100)*Schedule!$D$7/10^7</f>
        <v>0</v>
      </c>
      <c r="DK54" s="210">
        <f>(Schedule!DJ75+Schedule!DJ80+Schedule!DJ85+Schedule!DJ90+Schedule!DJ95+Schedule!DJ100)*Schedule!$D$7/10^7</f>
        <v>0</v>
      </c>
      <c r="DL54" s="210">
        <f>(Schedule!DK75+Schedule!DK80+Schedule!DK85+Schedule!DK90+Schedule!DK95+Schedule!DK100)*Schedule!$D$7/10^7</f>
        <v>0</v>
      </c>
      <c r="DM54" s="210">
        <f>(Schedule!DL75+Schedule!DL80+Schedule!DL85+Schedule!DL90+Schedule!DL95+Schedule!DL100)*Schedule!$D$7/10^7</f>
        <v>0</v>
      </c>
      <c r="DN54" s="210">
        <f>(Schedule!DM75+Schedule!DM80+Schedule!DM85+Schedule!DM90+Schedule!DM95+Schedule!DM100)*Schedule!$D$7/10^7</f>
        <v>0</v>
      </c>
      <c r="DO54" s="210">
        <f>(Schedule!DN75+Schedule!DN80+Schedule!DN85+Schedule!DN90+Schedule!DN95+Schedule!DN100)*Schedule!$D$7/10^7</f>
        <v>0</v>
      </c>
      <c r="DP54" s="210">
        <f>(Schedule!DO75+Schedule!DO80+Schedule!DO85+Schedule!DO90+Schedule!DO95+Schedule!DO100)*Schedule!$D$7/10^7</f>
        <v>0</v>
      </c>
      <c r="DQ54" s="210">
        <f>(Schedule!DP75+Schedule!DP80+Schedule!DP85+Schedule!DP90+Schedule!DP95+Schedule!DP100)*Schedule!$D$7/10^7</f>
        <v>0</v>
      </c>
      <c r="DR54" s="210">
        <f>(Schedule!DQ75+Schedule!DQ80+Schedule!DQ85+Schedule!DQ90+Schedule!DQ95+Schedule!DQ100)*Schedule!$D$7/10^7</f>
        <v>0</v>
      </c>
      <c r="DS54" s="210">
        <f>(Schedule!DR75+Schedule!DR80+Schedule!DR85+Schedule!DR90+Schedule!DR95+Schedule!DR100)*Schedule!$D$7/10^7</f>
        <v>0</v>
      </c>
      <c r="DT54" s="210">
        <f>(Schedule!DS75+Schedule!DS80+Schedule!DS85+Schedule!DS90+Schedule!DS95+Schedule!DS100)*Schedule!$D$7/10^7</f>
        <v>0</v>
      </c>
      <c r="DU54" s="210">
        <f>(Schedule!DT75+Schedule!DT80+Schedule!DT85+Schedule!DT90+Schedule!DT95+Schedule!DT100)*Schedule!$D$7/10^7</f>
        <v>0</v>
      </c>
      <c r="DV54" s="210">
        <f>(Schedule!DU75+Schedule!DU80+Schedule!DU85+Schedule!DU90+Schedule!DU95+Schedule!DU100)*Schedule!$D$7/10^7</f>
        <v>0</v>
      </c>
      <c r="DW54" s="210">
        <f>(Schedule!DV75+Schedule!DV80+Schedule!DV85+Schedule!DV90+Schedule!DV95+Schedule!DV100)*Schedule!$D$7/10^7</f>
        <v>0</v>
      </c>
      <c r="DX54" s="210">
        <f>(Schedule!DW75+Schedule!DW80+Schedule!DW85+Schedule!DW90+Schedule!DW95+Schedule!DW100)*Schedule!$D$7/10^7</f>
        <v>0</v>
      </c>
      <c r="DY54" s="210">
        <f>(Schedule!DX75+Schedule!DX80+Schedule!DX85+Schedule!DX90+Schedule!DX95+Schedule!DX100)*Schedule!$D$7/10^7</f>
        <v>0</v>
      </c>
      <c r="DZ54" s="210">
        <f>(Schedule!DY75+Schedule!DY80+Schedule!DY85+Schedule!DY90+Schedule!DY95+Schedule!DY100)*Schedule!$D$7/10^7</f>
        <v>0</v>
      </c>
      <c r="EA54" s="210">
        <f>(Schedule!DZ75+Schedule!DZ80+Schedule!DZ85+Schedule!DZ90+Schedule!DZ95+Schedule!DZ100)*Schedule!$D$7/10^7</f>
        <v>0</v>
      </c>
      <c r="EB54" s="210">
        <f>(Schedule!EA75+Schedule!EA80+Schedule!EA85+Schedule!EA90+Schedule!EA95+Schedule!EA100)*Schedule!$D$7/10^7</f>
        <v>0</v>
      </c>
      <c r="EC54" s="210">
        <f>(Schedule!EB75+Schedule!EB80+Schedule!EB85+Schedule!EB90+Schedule!EB95+Schedule!EB100)*Schedule!$D$7/10^7</f>
        <v>0</v>
      </c>
      <c r="ED54" s="210">
        <f>(Schedule!EC75+Schedule!EC80+Schedule!EC85+Schedule!EC90+Schedule!EC95+Schedule!EC100)*Schedule!$D$7/10^7</f>
        <v>0</v>
      </c>
      <c r="EE54" s="210">
        <f>(Schedule!ED75+Schedule!ED80+Schedule!ED85+Schedule!ED90+Schedule!ED95+Schedule!ED100)*Schedule!$D$7/10^7</f>
        <v>0</v>
      </c>
      <c r="EF54" s="210">
        <f>(Schedule!EE75+Schedule!EE80+Schedule!EE85+Schedule!EE90+Schedule!EE95+Schedule!EE100)*Schedule!$D$7/10^7</f>
        <v>0</v>
      </c>
      <c r="EG54" s="210">
        <f>(Schedule!EF75+Schedule!EF80+Schedule!EF85+Schedule!EF90+Schedule!EF95+Schedule!EF100)*Schedule!$D$7/10^7</f>
        <v>0</v>
      </c>
      <c r="EH54" s="210">
        <f>(Schedule!EG75+Schedule!EG80+Schedule!EG85+Schedule!EG90+Schedule!EG95+Schedule!EG100)*Schedule!$D$7/10^7</f>
        <v>0</v>
      </c>
      <c r="EI54" s="210">
        <f>(Schedule!EH75+Schedule!EH80+Schedule!EH85+Schedule!EH90+Schedule!EH95+Schedule!EH100)*Schedule!$D$7/10^7</f>
        <v>0</v>
      </c>
      <c r="EJ54" s="210">
        <f>(Schedule!EI75+Schedule!EI80+Schedule!EI85+Schedule!EI90+Schedule!EI95+Schedule!EI100)*Schedule!$D$7/10^7</f>
        <v>0</v>
      </c>
      <c r="EK54" s="210">
        <f>(Schedule!EJ75+Schedule!EJ80+Schedule!EJ85+Schedule!EJ90+Schedule!EJ95+Schedule!EJ100)*Schedule!$D$7/10^7</f>
        <v>0</v>
      </c>
      <c r="EL54" s="210">
        <f>(Schedule!EK75+Schedule!EK80+Schedule!EK85+Schedule!EK90+Schedule!EK95+Schedule!EK100)*Schedule!$D$7/10^7</f>
        <v>0</v>
      </c>
      <c r="EM54" s="210">
        <f>(Schedule!EL75+Schedule!EL80+Schedule!EL85+Schedule!EL90+Schedule!EL95+Schedule!EL100)*Schedule!$D$7/10^7</f>
        <v>0</v>
      </c>
      <c r="EN54" s="210">
        <f>(Schedule!EM75+Schedule!EM80+Schedule!EM85+Schedule!EM90+Schedule!EM95+Schedule!EM100)*Schedule!$D$7/10^7</f>
        <v>0</v>
      </c>
      <c r="EO54" s="210">
        <f>(Schedule!EN75+Schedule!EN80+Schedule!EN85+Schedule!EN90+Schedule!EN95+Schedule!EN100)*Schedule!$D$7/10^7</f>
        <v>0</v>
      </c>
      <c r="EP54" s="210">
        <f>(Schedule!EO75+Schedule!EO80+Schedule!EO85+Schedule!EO90+Schedule!EO95+Schedule!EO100)*Schedule!$D$7/10^7</f>
        <v>0</v>
      </c>
      <c r="EQ54" s="210">
        <f>(Schedule!EP75+Schedule!EP80+Schedule!EP85+Schedule!EP90+Schedule!EP95+Schedule!EP100)*Schedule!$D$7/10^7</f>
        <v>0</v>
      </c>
      <c r="ER54" s="210">
        <f>(Schedule!EQ75+Schedule!EQ80+Schedule!EQ85+Schedule!EQ90+Schedule!EQ95+Schedule!EQ100)*Schedule!$D$7/10^7</f>
        <v>0</v>
      </c>
      <c r="ES54" s="210">
        <f>(Schedule!ER75+Schedule!ER80+Schedule!ER85+Schedule!ER90+Schedule!ER95+Schedule!ER100)*Schedule!$D$7/10^7</f>
        <v>0</v>
      </c>
      <c r="ET54" s="210">
        <f>(Schedule!ES75+Schedule!ES80+Schedule!ES85+Schedule!ES90+Schedule!ES95+Schedule!ES100)*Schedule!$D$7/10^7</f>
        <v>0</v>
      </c>
      <c r="EU54" s="210">
        <f>(Schedule!ET75+Schedule!ET80+Schedule!ET85+Schedule!ET90+Schedule!ET95+Schedule!ET100)*Schedule!$D$7/10^7</f>
        <v>0</v>
      </c>
      <c r="EV54" s="210">
        <f>(Schedule!EU75+Schedule!EU80+Schedule!EU85+Schedule!EU90+Schedule!EU95+Schedule!EU100)*Schedule!$D$7/10^7</f>
        <v>0</v>
      </c>
      <c r="EW54" s="210">
        <f>(Schedule!EV75+Schedule!EV80+Schedule!EV85+Schedule!EV90+Schedule!EV95+Schedule!EV100)*Schedule!$D$7/10^7</f>
        <v>0</v>
      </c>
      <c r="EX54" s="210">
        <f>(Schedule!EW75+Schedule!EW80+Schedule!EW85+Schedule!EW90+Schedule!EW95+Schedule!EW100)*Schedule!$D$7/10^7</f>
        <v>0</v>
      </c>
      <c r="EY54" s="210">
        <f>(Schedule!EX75+Schedule!EX80+Schedule!EX85+Schedule!EX90+Schedule!EX95+Schedule!EX100)*Schedule!$D$7/10^7</f>
        <v>0</v>
      </c>
      <c r="EZ54" s="210">
        <f>(Schedule!EY75+Schedule!EY80+Schedule!EY85+Schedule!EY90+Schedule!EY95+Schedule!EY100)*Schedule!$D$7/10^7</f>
        <v>0</v>
      </c>
      <c r="FA54" s="210">
        <f>(Schedule!EZ75+Schedule!EZ80+Schedule!EZ85+Schedule!EZ90+Schedule!EZ95+Schedule!EZ100)*Schedule!$D$7/10^7</f>
        <v>0</v>
      </c>
      <c r="FB54" s="210">
        <f>(Schedule!FA75+Schedule!FA80+Schedule!FA85+Schedule!FA90+Schedule!FA95+Schedule!FA100)*Schedule!$D$7/10^7</f>
        <v>0</v>
      </c>
      <c r="FC54" s="210">
        <f>(Schedule!FB75+Schedule!FB80+Schedule!FB85+Schedule!FB90+Schedule!FB95+Schedule!FB100)*Schedule!$D$7/10^7</f>
        <v>0</v>
      </c>
      <c r="FD54" s="210">
        <f>(Schedule!FC75+Schedule!FC80+Schedule!FC85+Schedule!FC90+Schedule!FC95+Schedule!FC100)*Schedule!$D$7/10^7</f>
        <v>0</v>
      </c>
      <c r="FE54" s="210">
        <f>(Schedule!FD75+Schedule!FD80+Schedule!FD85+Schedule!FD90+Schedule!FD95+Schedule!FD100)*Schedule!$D$7/10^7</f>
        <v>0</v>
      </c>
      <c r="FF54" s="210">
        <f>(Schedule!FE75+Schedule!FE80+Schedule!FE85+Schedule!FE90+Schedule!FE95+Schedule!FE100)*Schedule!$D$7/10^7</f>
        <v>0</v>
      </c>
      <c r="FG54" s="210">
        <f>(Schedule!FF75+Schedule!FF80+Schedule!FF85+Schedule!FF90+Schedule!FF95+Schedule!FF100)*Schedule!$D$7/10^7</f>
        <v>0</v>
      </c>
      <c r="FH54" s="210">
        <f>(Schedule!FG75+Schedule!FG80+Schedule!FG85+Schedule!FG90+Schedule!FG95+Schedule!FG100)*Schedule!$D$7/10^7</f>
        <v>0</v>
      </c>
      <c r="FI54" s="210">
        <f>(Schedule!FH75+Schedule!FH80+Schedule!FH85+Schedule!FH90+Schedule!FH95+Schedule!FH100)*Schedule!$D$7/10^7</f>
        <v>0</v>
      </c>
      <c r="FJ54" s="210">
        <f>(Schedule!FI75+Schedule!FI80+Schedule!FI85+Schedule!FI90+Schedule!FI95+Schedule!FI100)*Schedule!$D$7/10^7</f>
        <v>0</v>
      </c>
      <c r="FK54" s="210">
        <f>(Schedule!FJ75+Schedule!FJ80+Schedule!FJ85+Schedule!FJ90+Schedule!FJ95+Schedule!FJ100)*Schedule!$D$7/10^7</f>
        <v>0</v>
      </c>
      <c r="FL54" s="210">
        <f>(Schedule!FK75+Schedule!FK80+Schedule!FK85+Schedule!FK90+Schedule!FK95+Schedule!FK100)*Schedule!$D$7/10^7</f>
        <v>0</v>
      </c>
      <c r="FM54" s="210">
        <f>(Schedule!FL75+Schedule!FL80+Schedule!FL85+Schedule!FL90+Schedule!FL95+Schedule!FL100)*Schedule!$D$7/10^7</f>
        <v>0</v>
      </c>
      <c r="FN54" s="210">
        <f>(Schedule!FM75+Schedule!FM80+Schedule!FM85+Schedule!FM90+Schedule!FM95+Schedule!FM100)*Schedule!$D$7/10^7</f>
        <v>0</v>
      </c>
      <c r="FO54" s="210">
        <f>(Schedule!FN75+Schedule!FN80+Schedule!FN85+Schedule!FN90+Schedule!FN95+Schedule!FN100)*Schedule!$D$7/10^7</f>
        <v>0</v>
      </c>
    </row>
    <row r="55" spans="2:171" ht="12" customHeight="1" x14ac:dyDescent="0.3">
      <c r="B55" s="208"/>
      <c r="D55" s="209"/>
      <c r="G55" s="209"/>
      <c r="H55" s="209"/>
      <c r="I55" s="209"/>
      <c r="J55" s="209"/>
      <c r="K55" s="209"/>
      <c r="L55" s="209"/>
      <c r="M55" s="209"/>
      <c r="N55" s="209"/>
      <c r="O55" s="209"/>
      <c r="P55" s="209"/>
      <c r="Q55" s="209"/>
      <c r="R55" s="209"/>
      <c r="S55" s="209"/>
      <c r="T55" s="209"/>
      <c r="U55" s="209"/>
      <c r="V55" s="209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  <c r="CH55" s="209"/>
      <c r="CI55" s="209"/>
      <c r="CJ55" s="209"/>
      <c r="CK55" s="209"/>
      <c r="CL55" s="209"/>
      <c r="CM55" s="209"/>
      <c r="CN55" s="209"/>
      <c r="CO55" s="209"/>
      <c r="CP55" s="209"/>
      <c r="CQ55" s="209"/>
      <c r="CR55" s="209"/>
      <c r="CS55" s="209"/>
      <c r="CT55" s="209"/>
      <c r="CU55" s="209"/>
      <c r="CV55" s="209"/>
      <c r="CW55" s="209"/>
      <c r="CX55" s="209"/>
      <c r="CY55" s="209"/>
      <c r="CZ55" s="209"/>
      <c r="DA55" s="209"/>
      <c r="DB55" s="209"/>
      <c r="DC55" s="209"/>
      <c r="DD55" s="209"/>
      <c r="DE55" s="209"/>
      <c r="DF55" s="209"/>
      <c r="DG55" s="209"/>
      <c r="DH55" s="209"/>
      <c r="DI55" s="209"/>
      <c r="DJ55" s="209"/>
      <c r="DK55" s="209"/>
      <c r="DL55" s="209"/>
      <c r="DM55" s="209"/>
      <c r="DN55" s="209"/>
      <c r="DO55" s="209"/>
      <c r="DP55" s="209"/>
      <c r="DQ55" s="209"/>
      <c r="DR55" s="209"/>
      <c r="DS55" s="209"/>
      <c r="DT55" s="209"/>
      <c r="DU55" s="209"/>
      <c r="DV55" s="209"/>
      <c r="DW55" s="209"/>
      <c r="DX55" s="209"/>
      <c r="DY55" s="209"/>
      <c r="DZ55" s="209"/>
      <c r="EA55" s="209"/>
      <c r="EB55" s="209"/>
      <c r="EC55" s="209"/>
      <c r="ED55" s="209"/>
      <c r="EE55" s="209"/>
      <c r="EF55" s="209"/>
      <c r="EG55" s="209"/>
      <c r="EH55" s="209"/>
      <c r="EI55" s="209"/>
      <c r="EJ55" s="209"/>
      <c r="EK55" s="209"/>
      <c r="EL55" s="209"/>
      <c r="EM55" s="209"/>
      <c r="EN55" s="209"/>
      <c r="EO55" s="209"/>
      <c r="EP55" s="209"/>
      <c r="EQ55" s="209"/>
      <c r="ER55" s="209"/>
      <c r="ES55" s="209"/>
      <c r="ET55" s="209"/>
      <c r="EU55" s="209"/>
      <c r="EV55" s="209"/>
      <c r="EW55" s="209"/>
      <c r="EX55" s="209"/>
      <c r="EY55" s="209"/>
      <c r="EZ55" s="209"/>
      <c r="FA55" s="209"/>
      <c r="FB55" s="209"/>
      <c r="FC55" s="209"/>
      <c r="FD55" s="209"/>
      <c r="FE55" s="209"/>
      <c r="FF55" s="209"/>
      <c r="FG55" s="209"/>
      <c r="FH55" s="209"/>
      <c r="FI55" s="209"/>
      <c r="FJ55" s="209"/>
      <c r="FK55" s="209"/>
      <c r="FL55" s="209"/>
      <c r="FM55" s="209"/>
      <c r="FN55" s="209"/>
      <c r="FO55" s="209"/>
    </row>
    <row r="56" spans="2:171" ht="12" customHeight="1" x14ac:dyDescent="0.3"/>
    <row r="57" spans="2:171" s="43" customFormat="1" ht="12" customHeight="1" x14ac:dyDescent="0.3">
      <c r="B57" s="43" t="s">
        <v>253</v>
      </c>
      <c r="F57" s="158"/>
      <c r="G57" s="158">
        <f>G1</f>
        <v>45748</v>
      </c>
      <c r="H57" s="158">
        <f>EOMONTH(G57, 1)</f>
        <v>45808</v>
      </c>
      <c r="I57" s="158">
        <f t="shared" ref="I57" si="202">EOMONTH(H57, 1)</f>
        <v>45838</v>
      </c>
      <c r="J57" s="158">
        <f t="shared" ref="J57" si="203">EOMONTH(I57, 1)</f>
        <v>45869</v>
      </c>
      <c r="K57" s="158">
        <f t="shared" ref="K57" si="204">EOMONTH(J57, 1)</f>
        <v>45900</v>
      </c>
      <c r="L57" s="158">
        <f t="shared" ref="L57" si="205">EOMONTH(K57, 1)</f>
        <v>45930</v>
      </c>
      <c r="M57" s="158">
        <f t="shared" ref="M57" si="206">EOMONTH(L57, 1)</f>
        <v>45961</v>
      </c>
      <c r="N57" s="158">
        <f t="shared" ref="N57" si="207">EOMONTH(M57, 1)</f>
        <v>45991</v>
      </c>
      <c r="O57" s="158">
        <f t="shared" ref="O57" si="208">EOMONTH(N57, 1)</f>
        <v>46022</v>
      </c>
      <c r="P57" s="158">
        <f t="shared" ref="P57" si="209">EOMONTH(O57, 1)</f>
        <v>46053</v>
      </c>
      <c r="Q57" s="158">
        <f t="shared" ref="Q57" si="210">EOMONTH(P57, 1)</f>
        <v>46081</v>
      </c>
      <c r="R57" s="158">
        <f t="shared" ref="R57" si="211">EOMONTH(Q57, 1)</f>
        <v>46112</v>
      </c>
      <c r="S57" s="158">
        <f t="shared" ref="S57" si="212">EOMONTH(R57, 1)</f>
        <v>46142</v>
      </c>
      <c r="T57" s="158">
        <f t="shared" ref="T57" si="213">EOMONTH(S57, 1)</f>
        <v>46173</v>
      </c>
      <c r="U57" s="158">
        <f t="shared" ref="U57" si="214">EOMONTH(T57, 1)</f>
        <v>46203</v>
      </c>
      <c r="V57" s="158">
        <f t="shared" ref="V57" si="215">EOMONTH(U57, 1)</f>
        <v>46234</v>
      </c>
      <c r="W57" s="158">
        <f t="shared" ref="W57" si="216">EOMONTH(V57, 1)</f>
        <v>46265</v>
      </c>
      <c r="X57" s="158">
        <f t="shared" ref="X57" si="217">EOMONTH(W57, 1)</f>
        <v>46295</v>
      </c>
      <c r="Y57" s="158">
        <f t="shared" ref="Y57" si="218">EOMONTH(X57, 1)</f>
        <v>46326</v>
      </c>
      <c r="Z57" s="158">
        <f t="shared" ref="Z57" si="219">EOMONTH(Y57, 1)</f>
        <v>46356</v>
      </c>
      <c r="AA57" s="158">
        <f t="shared" ref="AA57" si="220">EOMONTH(Z57, 1)</f>
        <v>46387</v>
      </c>
      <c r="AB57" s="158">
        <f t="shared" ref="AB57" si="221">EOMONTH(AA57, 1)</f>
        <v>46418</v>
      </c>
      <c r="AC57" s="158">
        <f t="shared" ref="AC57" si="222">EOMONTH(AB57, 1)</f>
        <v>46446</v>
      </c>
      <c r="AD57" s="158">
        <f t="shared" ref="AD57" si="223">EOMONTH(AC57, 1)</f>
        <v>46477</v>
      </c>
      <c r="AE57" s="158">
        <f t="shared" ref="AE57" si="224">EOMONTH(AD57, 1)</f>
        <v>46507</v>
      </c>
      <c r="AF57" s="158">
        <f t="shared" ref="AF57" si="225">EOMONTH(AE57, 1)</f>
        <v>46538</v>
      </c>
      <c r="AG57" s="158">
        <f t="shared" ref="AG57" si="226">EOMONTH(AF57, 1)</f>
        <v>46568</v>
      </c>
      <c r="AH57" s="158">
        <f t="shared" ref="AH57" si="227">EOMONTH(AG57, 1)</f>
        <v>46599</v>
      </c>
      <c r="AI57" s="158">
        <f t="shared" ref="AI57" si="228">EOMONTH(AH57, 1)</f>
        <v>46630</v>
      </c>
      <c r="AJ57" s="158">
        <f t="shared" ref="AJ57" si="229">EOMONTH(AI57, 1)</f>
        <v>46660</v>
      </c>
      <c r="AK57" s="158">
        <f t="shared" ref="AK57" si="230">EOMONTH(AJ57, 1)</f>
        <v>46691</v>
      </c>
      <c r="AL57" s="158">
        <f t="shared" ref="AL57" si="231">EOMONTH(AK57, 1)</f>
        <v>46721</v>
      </c>
      <c r="AM57" s="158">
        <f t="shared" ref="AM57" si="232">EOMONTH(AL57, 1)</f>
        <v>46752</v>
      </c>
      <c r="AN57" s="158">
        <f t="shared" ref="AN57" si="233">EOMONTH(AM57, 1)</f>
        <v>46783</v>
      </c>
      <c r="AO57" s="158">
        <f t="shared" ref="AO57" si="234">EOMONTH(AN57, 1)</f>
        <v>46812</v>
      </c>
      <c r="AP57" s="158">
        <f t="shared" ref="AP57" si="235">EOMONTH(AO57, 1)</f>
        <v>46843</v>
      </c>
      <c r="AQ57" s="158">
        <f t="shared" ref="AQ57" si="236">EOMONTH(AP57, 1)</f>
        <v>46873</v>
      </c>
      <c r="AR57" s="158">
        <f t="shared" ref="AR57" si="237">EOMONTH(AQ57, 1)</f>
        <v>46904</v>
      </c>
      <c r="AS57" s="158">
        <f t="shared" ref="AS57" si="238">EOMONTH(AR57, 1)</f>
        <v>46934</v>
      </c>
      <c r="AT57" s="158">
        <f t="shared" ref="AT57" si="239">EOMONTH(AS57, 1)</f>
        <v>46965</v>
      </c>
      <c r="AU57" s="158">
        <f t="shared" ref="AU57" si="240">EOMONTH(AT57, 1)</f>
        <v>46996</v>
      </c>
      <c r="AV57" s="158">
        <f t="shared" ref="AV57" si="241">EOMONTH(AU57, 1)</f>
        <v>47026</v>
      </c>
      <c r="AW57" s="158">
        <f t="shared" ref="AW57" si="242">EOMONTH(AV57, 1)</f>
        <v>47057</v>
      </c>
      <c r="AX57" s="158">
        <f t="shared" ref="AX57" si="243">EOMONTH(AW57, 1)</f>
        <v>47087</v>
      </c>
      <c r="AY57" s="158">
        <f t="shared" ref="AY57" si="244">EOMONTH(AX57, 1)</f>
        <v>47118</v>
      </c>
      <c r="AZ57" s="158">
        <f t="shared" ref="AZ57" si="245">EOMONTH(AY57, 1)</f>
        <v>47149</v>
      </c>
      <c r="BA57" s="158">
        <f t="shared" ref="BA57" si="246">EOMONTH(AZ57, 1)</f>
        <v>47177</v>
      </c>
      <c r="BB57" s="158">
        <f t="shared" ref="BB57" si="247">EOMONTH(BA57, 1)</f>
        <v>47208</v>
      </c>
      <c r="BC57" s="158">
        <f t="shared" ref="BC57" si="248">EOMONTH(BB57, 1)</f>
        <v>47238</v>
      </c>
      <c r="BD57" s="158">
        <f t="shared" ref="BD57" si="249">EOMONTH(BC57, 1)</f>
        <v>47269</v>
      </c>
      <c r="BE57" s="158">
        <f t="shared" ref="BE57" si="250">EOMONTH(BD57, 1)</f>
        <v>47299</v>
      </c>
      <c r="BF57" s="158">
        <f t="shared" ref="BF57" si="251">EOMONTH(BE57, 1)</f>
        <v>47330</v>
      </c>
      <c r="BG57" s="158">
        <f t="shared" ref="BG57" si="252">EOMONTH(BF57, 1)</f>
        <v>47361</v>
      </c>
      <c r="BH57" s="158">
        <f t="shared" ref="BH57" si="253">EOMONTH(BG57, 1)</f>
        <v>47391</v>
      </c>
      <c r="BI57" s="158">
        <f t="shared" ref="BI57" si="254">EOMONTH(BH57, 1)</f>
        <v>47422</v>
      </c>
      <c r="BJ57" s="158">
        <f t="shared" ref="BJ57" si="255">EOMONTH(BI57, 1)</f>
        <v>47452</v>
      </c>
      <c r="BK57" s="158">
        <f t="shared" ref="BK57" si="256">EOMONTH(BJ57, 1)</f>
        <v>47483</v>
      </c>
      <c r="BL57" s="158">
        <f t="shared" ref="BL57" si="257">EOMONTH(BK57, 1)</f>
        <v>47514</v>
      </c>
      <c r="BM57" s="158">
        <f t="shared" ref="BM57" si="258">EOMONTH(BL57, 1)</f>
        <v>47542</v>
      </c>
      <c r="BN57" s="158">
        <f t="shared" ref="BN57" si="259">EOMONTH(BM57, 1)</f>
        <v>47573</v>
      </c>
      <c r="BO57" s="158">
        <f t="shared" ref="BO57" si="260">EOMONTH(BN57, 1)</f>
        <v>47603</v>
      </c>
      <c r="BP57" s="158">
        <f t="shared" ref="BP57" si="261">EOMONTH(BO57, 1)</f>
        <v>47634</v>
      </c>
      <c r="BQ57" s="158">
        <f t="shared" ref="BQ57" si="262">EOMONTH(BP57, 1)</f>
        <v>47664</v>
      </c>
      <c r="BR57" s="158">
        <f t="shared" ref="BR57" si="263">EOMONTH(BQ57, 1)</f>
        <v>47695</v>
      </c>
      <c r="BS57" s="158">
        <f t="shared" ref="BS57" si="264">EOMONTH(BR57, 1)</f>
        <v>47726</v>
      </c>
      <c r="BT57" s="158">
        <f t="shared" ref="BT57" si="265">EOMONTH(BS57, 1)</f>
        <v>47756</v>
      </c>
      <c r="BU57" s="158">
        <f t="shared" ref="BU57" si="266">EOMONTH(BT57, 1)</f>
        <v>47787</v>
      </c>
      <c r="BV57" s="158">
        <f t="shared" ref="BV57" si="267">EOMONTH(BU57, 1)</f>
        <v>47817</v>
      </c>
      <c r="BW57" s="158">
        <f t="shared" ref="BW57" si="268">EOMONTH(BV57, 1)</f>
        <v>47848</v>
      </c>
      <c r="BX57" s="158">
        <f t="shared" ref="BX57" si="269">EOMONTH(BW57, 1)</f>
        <v>47879</v>
      </c>
      <c r="BY57" s="158">
        <f t="shared" ref="BY57" si="270">EOMONTH(BX57, 1)</f>
        <v>47907</v>
      </c>
      <c r="BZ57" s="158">
        <f t="shared" ref="BZ57" si="271">EOMONTH(BY57, 1)</f>
        <v>47938</v>
      </c>
      <c r="CA57" s="158">
        <f t="shared" ref="CA57" si="272">EOMONTH(BZ57, 1)</f>
        <v>47968</v>
      </c>
      <c r="CB57" s="158">
        <f t="shared" ref="CB57" si="273">EOMONTH(CA57, 1)</f>
        <v>47999</v>
      </c>
      <c r="CC57" s="158">
        <f t="shared" ref="CC57" si="274">EOMONTH(CB57, 1)</f>
        <v>48029</v>
      </c>
      <c r="CD57" s="158">
        <f t="shared" ref="CD57" si="275">EOMONTH(CC57, 1)</f>
        <v>48060</v>
      </c>
      <c r="CE57" s="158">
        <f t="shared" ref="CE57" si="276">EOMONTH(CD57, 1)</f>
        <v>48091</v>
      </c>
      <c r="CF57" s="158">
        <f t="shared" ref="CF57" si="277">EOMONTH(CE57, 1)</f>
        <v>48121</v>
      </c>
      <c r="CG57" s="158">
        <f t="shared" ref="CG57" si="278">EOMONTH(CF57, 1)</f>
        <v>48152</v>
      </c>
      <c r="CH57" s="158">
        <f t="shared" ref="CH57" si="279">EOMONTH(CG57, 1)</f>
        <v>48182</v>
      </c>
      <c r="CI57" s="158">
        <f t="shared" ref="CI57" si="280">EOMONTH(CH57, 1)</f>
        <v>48213</v>
      </c>
      <c r="CJ57" s="158">
        <f t="shared" ref="CJ57" si="281">EOMONTH(CI57, 1)</f>
        <v>48244</v>
      </c>
      <c r="CK57" s="158">
        <f t="shared" ref="CK57" si="282">EOMONTH(CJ57, 1)</f>
        <v>48273</v>
      </c>
      <c r="CL57" s="158">
        <f t="shared" ref="CL57" si="283">EOMONTH(CK57, 1)</f>
        <v>48304</v>
      </c>
      <c r="CM57" s="158">
        <f t="shared" ref="CM57" si="284">EOMONTH(CL57, 1)</f>
        <v>48334</v>
      </c>
      <c r="CN57" s="158">
        <f t="shared" ref="CN57" si="285">EOMONTH(CM57, 1)</f>
        <v>48365</v>
      </c>
      <c r="CO57" s="158">
        <f t="shared" ref="CO57" si="286">EOMONTH(CN57, 1)</f>
        <v>48395</v>
      </c>
      <c r="CP57" s="158">
        <f t="shared" ref="CP57" si="287">EOMONTH(CO57, 1)</f>
        <v>48426</v>
      </c>
      <c r="CQ57" s="158">
        <f t="shared" ref="CQ57" si="288">EOMONTH(CP57, 1)</f>
        <v>48457</v>
      </c>
      <c r="CR57" s="158">
        <f t="shared" ref="CR57" si="289">EOMONTH(CQ57, 1)</f>
        <v>48487</v>
      </c>
      <c r="CS57" s="158">
        <f t="shared" ref="CS57" si="290">EOMONTH(CR57, 1)</f>
        <v>48518</v>
      </c>
      <c r="CT57" s="158">
        <f t="shared" ref="CT57" si="291">EOMONTH(CS57, 1)</f>
        <v>48548</v>
      </c>
      <c r="CU57" s="158">
        <f t="shared" ref="CU57" si="292">EOMONTH(CT57, 1)</f>
        <v>48579</v>
      </c>
      <c r="CV57" s="158">
        <f t="shared" ref="CV57" si="293">EOMONTH(CU57, 1)</f>
        <v>48610</v>
      </c>
      <c r="CW57" s="158">
        <f t="shared" ref="CW57" si="294">EOMONTH(CV57, 1)</f>
        <v>48638</v>
      </c>
      <c r="CX57" s="158">
        <f t="shared" ref="CX57" si="295">EOMONTH(CW57, 1)</f>
        <v>48669</v>
      </c>
      <c r="CY57" s="158">
        <f t="shared" ref="CY57" si="296">EOMONTH(CX57, 1)</f>
        <v>48699</v>
      </c>
      <c r="CZ57" s="158">
        <f t="shared" ref="CZ57" si="297">EOMONTH(CY57, 1)</f>
        <v>48730</v>
      </c>
      <c r="DA57" s="158">
        <f t="shared" ref="DA57" si="298">EOMONTH(CZ57, 1)</f>
        <v>48760</v>
      </c>
      <c r="DB57" s="158">
        <f t="shared" ref="DB57" si="299">EOMONTH(DA57, 1)</f>
        <v>48791</v>
      </c>
      <c r="DC57" s="158">
        <f t="shared" ref="DC57" si="300">EOMONTH(DB57, 1)</f>
        <v>48822</v>
      </c>
      <c r="DD57" s="158">
        <f t="shared" ref="DD57" si="301">EOMONTH(DC57, 1)</f>
        <v>48852</v>
      </c>
      <c r="DE57" s="158">
        <f t="shared" ref="DE57" si="302">EOMONTH(DD57, 1)</f>
        <v>48883</v>
      </c>
      <c r="DF57" s="158">
        <f t="shared" ref="DF57" si="303">EOMONTH(DE57, 1)</f>
        <v>48913</v>
      </c>
      <c r="DG57" s="158">
        <f t="shared" ref="DG57" si="304">EOMONTH(DF57, 1)</f>
        <v>48944</v>
      </c>
      <c r="DH57" s="158">
        <f t="shared" ref="DH57" si="305">EOMONTH(DG57, 1)</f>
        <v>48975</v>
      </c>
      <c r="DI57" s="158">
        <f t="shared" ref="DI57" si="306">EOMONTH(DH57, 1)</f>
        <v>49003</v>
      </c>
      <c r="DJ57" s="158">
        <f t="shared" ref="DJ57" si="307">EOMONTH(DI57, 1)</f>
        <v>49034</v>
      </c>
      <c r="DK57" s="158">
        <f t="shared" ref="DK57" si="308">EOMONTH(DJ57, 1)</f>
        <v>49064</v>
      </c>
      <c r="DL57" s="158">
        <f t="shared" ref="DL57" si="309">EOMONTH(DK57, 1)</f>
        <v>49095</v>
      </c>
      <c r="DM57" s="158">
        <f t="shared" ref="DM57" si="310">EOMONTH(DL57, 1)</f>
        <v>49125</v>
      </c>
      <c r="DN57" s="158">
        <f t="shared" ref="DN57" si="311">EOMONTH(DM57, 1)</f>
        <v>49156</v>
      </c>
      <c r="DO57" s="158">
        <f t="shared" ref="DO57" si="312">EOMONTH(DN57, 1)</f>
        <v>49187</v>
      </c>
      <c r="DP57" s="158">
        <f t="shared" ref="DP57" si="313">EOMONTH(DO57, 1)</f>
        <v>49217</v>
      </c>
      <c r="DQ57" s="158">
        <f t="shared" ref="DQ57" si="314">EOMONTH(DP57, 1)</f>
        <v>49248</v>
      </c>
      <c r="DR57" s="158">
        <f t="shared" ref="DR57" si="315">EOMONTH(DQ57, 1)</f>
        <v>49278</v>
      </c>
      <c r="DS57" s="158">
        <f t="shared" ref="DS57" si="316">EOMONTH(DR57, 1)</f>
        <v>49309</v>
      </c>
      <c r="DT57" s="158">
        <f t="shared" ref="DT57" si="317">EOMONTH(DS57, 1)</f>
        <v>49340</v>
      </c>
      <c r="DU57" s="158">
        <f t="shared" ref="DU57" si="318">EOMONTH(DT57, 1)</f>
        <v>49368</v>
      </c>
      <c r="DV57" s="158">
        <f t="shared" ref="DV57" si="319">EOMONTH(DU57, 1)</f>
        <v>49399</v>
      </c>
      <c r="DW57" s="158">
        <f t="shared" ref="DW57" si="320">EOMONTH(DV57, 1)</f>
        <v>49429</v>
      </c>
      <c r="DX57" s="158">
        <f t="shared" ref="DX57" si="321">EOMONTH(DW57, 1)</f>
        <v>49460</v>
      </c>
      <c r="DY57" s="158">
        <f t="shared" ref="DY57" si="322">EOMONTH(DX57, 1)</f>
        <v>49490</v>
      </c>
      <c r="DZ57" s="158">
        <f t="shared" ref="DZ57" si="323">EOMONTH(DY57, 1)</f>
        <v>49521</v>
      </c>
      <c r="EA57" s="158">
        <f t="shared" ref="EA57" si="324">EOMONTH(DZ57, 1)</f>
        <v>49552</v>
      </c>
      <c r="EB57" s="158">
        <f t="shared" ref="EB57" si="325">EOMONTH(EA57, 1)</f>
        <v>49582</v>
      </c>
      <c r="EC57" s="158">
        <f t="shared" ref="EC57" si="326">EOMONTH(EB57, 1)</f>
        <v>49613</v>
      </c>
      <c r="ED57" s="158">
        <f t="shared" ref="ED57" si="327">EOMONTH(EC57, 1)</f>
        <v>49643</v>
      </c>
      <c r="EE57" s="158">
        <f t="shared" ref="EE57" si="328">EOMONTH(ED57, 1)</f>
        <v>49674</v>
      </c>
      <c r="EF57" s="158">
        <f t="shared" ref="EF57" si="329">EOMONTH(EE57, 1)</f>
        <v>49705</v>
      </c>
      <c r="EG57" s="158">
        <f t="shared" ref="EG57" si="330">EOMONTH(EF57, 1)</f>
        <v>49734</v>
      </c>
      <c r="EH57" s="158">
        <f t="shared" ref="EH57" si="331">EOMONTH(EG57, 1)</f>
        <v>49765</v>
      </c>
      <c r="EI57" s="158">
        <f t="shared" ref="EI57" si="332">EOMONTH(EH57, 1)</f>
        <v>49795</v>
      </c>
      <c r="EJ57" s="158">
        <f t="shared" ref="EJ57" si="333">EOMONTH(EI57, 1)</f>
        <v>49826</v>
      </c>
      <c r="EK57" s="158">
        <f t="shared" ref="EK57" si="334">EOMONTH(EJ57, 1)</f>
        <v>49856</v>
      </c>
      <c r="EL57" s="158">
        <f t="shared" ref="EL57" si="335">EOMONTH(EK57, 1)</f>
        <v>49887</v>
      </c>
      <c r="EM57" s="158">
        <f t="shared" ref="EM57" si="336">EOMONTH(EL57, 1)</f>
        <v>49918</v>
      </c>
      <c r="EN57" s="158">
        <f t="shared" ref="EN57" si="337">EOMONTH(EM57, 1)</f>
        <v>49948</v>
      </c>
      <c r="EO57" s="158">
        <f t="shared" ref="EO57" si="338">EOMONTH(EN57, 1)</f>
        <v>49979</v>
      </c>
      <c r="EP57" s="158">
        <f t="shared" ref="EP57" si="339">EOMONTH(EO57, 1)</f>
        <v>50009</v>
      </c>
      <c r="EQ57" s="158">
        <f t="shared" ref="EQ57" si="340">EOMONTH(EP57, 1)</f>
        <v>50040</v>
      </c>
      <c r="ER57" s="158">
        <f t="shared" ref="ER57" si="341">EOMONTH(EQ57, 1)</f>
        <v>50071</v>
      </c>
      <c r="ES57" s="158">
        <f t="shared" ref="ES57" si="342">EOMONTH(ER57, 1)</f>
        <v>50099</v>
      </c>
      <c r="ET57" s="158">
        <f t="shared" ref="ET57" si="343">EOMONTH(ES57, 1)</f>
        <v>50130</v>
      </c>
      <c r="EU57" s="158">
        <f t="shared" ref="EU57" si="344">EOMONTH(ET57, 1)</f>
        <v>50160</v>
      </c>
      <c r="EV57" s="158">
        <f t="shared" ref="EV57" si="345">EOMONTH(EU57, 1)</f>
        <v>50191</v>
      </c>
      <c r="EW57" s="158">
        <f t="shared" ref="EW57" si="346">EOMONTH(EV57, 1)</f>
        <v>50221</v>
      </c>
      <c r="EX57" s="158">
        <f t="shared" ref="EX57" si="347">EOMONTH(EW57, 1)</f>
        <v>50252</v>
      </c>
      <c r="EY57" s="158">
        <f t="shared" ref="EY57" si="348">EOMONTH(EX57, 1)</f>
        <v>50283</v>
      </c>
      <c r="EZ57" s="158">
        <f t="shared" ref="EZ57" si="349">EOMONTH(EY57, 1)</f>
        <v>50313</v>
      </c>
      <c r="FA57" s="158">
        <f t="shared" ref="FA57" si="350">EOMONTH(EZ57, 1)</f>
        <v>50344</v>
      </c>
      <c r="FB57" s="158">
        <f t="shared" ref="FB57" si="351">EOMONTH(FA57, 1)</f>
        <v>50374</v>
      </c>
      <c r="FC57" s="158">
        <f t="shared" ref="FC57" si="352">EOMONTH(FB57, 1)</f>
        <v>50405</v>
      </c>
      <c r="FD57" s="158">
        <f t="shared" ref="FD57" si="353">EOMONTH(FC57, 1)</f>
        <v>50436</v>
      </c>
      <c r="FE57" s="158">
        <f t="shared" ref="FE57" si="354">EOMONTH(FD57, 1)</f>
        <v>50464</v>
      </c>
      <c r="FF57" s="158">
        <f t="shared" ref="FF57" si="355">EOMONTH(FE57, 1)</f>
        <v>50495</v>
      </c>
      <c r="FG57" s="158">
        <f t="shared" ref="FG57" si="356">EOMONTH(FF57, 1)</f>
        <v>50525</v>
      </c>
      <c r="FH57" s="158">
        <f t="shared" ref="FH57" si="357">EOMONTH(FG57, 1)</f>
        <v>50556</v>
      </c>
      <c r="FI57" s="158">
        <f t="shared" ref="FI57" si="358">EOMONTH(FH57, 1)</f>
        <v>50586</v>
      </c>
      <c r="FJ57" s="158">
        <f t="shared" ref="FJ57" si="359">EOMONTH(FI57, 1)</f>
        <v>50617</v>
      </c>
      <c r="FK57" s="158">
        <f t="shared" ref="FK57" si="360">EOMONTH(FJ57, 1)</f>
        <v>50648</v>
      </c>
      <c r="FL57" s="158">
        <f t="shared" ref="FL57" si="361">EOMONTH(FK57, 1)</f>
        <v>50678</v>
      </c>
      <c r="FM57" s="158">
        <f t="shared" ref="FM57" si="362">EOMONTH(FL57, 1)</f>
        <v>50709</v>
      </c>
      <c r="FN57" s="158">
        <f t="shared" ref="FN57" si="363">EOMONTH(FM57, 1)</f>
        <v>50739</v>
      </c>
      <c r="FO57" s="158">
        <f t="shared" ref="FO57" si="364">EOMONTH(FN57, 1)</f>
        <v>50770</v>
      </c>
    </row>
    <row r="58" spans="2:171" ht="12" customHeight="1" x14ac:dyDescent="0.3">
      <c r="F58" s="207"/>
      <c r="G58" s="207"/>
      <c r="H58" s="207"/>
      <c r="I58" s="207"/>
      <c r="J58" s="207"/>
      <c r="K58" s="207"/>
      <c r="L58" s="207"/>
      <c r="M58" s="207"/>
      <c r="N58" s="207"/>
      <c r="O58" s="207"/>
      <c r="P58" s="207"/>
      <c r="Q58" s="207"/>
      <c r="R58" s="207"/>
      <c r="S58" s="207"/>
      <c r="T58" s="207"/>
      <c r="U58" s="207"/>
      <c r="V58" s="207"/>
      <c r="W58" s="207"/>
      <c r="X58" s="207"/>
      <c r="Y58" s="207"/>
      <c r="Z58" s="207"/>
      <c r="AA58" s="207"/>
      <c r="AB58" s="207"/>
      <c r="AC58" s="207"/>
      <c r="AD58" s="207"/>
      <c r="AE58" s="207"/>
      <c r="AF58" s="207"/>
      <c r="AG58" s="207"/>
      <c r="AH58" s="207"/>
      <c r="AI58" s="207"/>
      <c r="AJ58" s="207"/>
      <c r="AK58" s="207"/>
      <c r="AL58" s="207"/>
      <c r="AM58" s="207"/>
      <c r="AN58" s="207"/>
      <c r="AO58" s="207"/>
      <c r="AP58" s="207"/>
      <c r="AQ58" s="207"/>
      <c r="AR58" s="207"/>
      <c r="AS58" s="207"/>
      <c r="AT58" s="207"/>
      <c r="AU58" s="207"/>
      <c r="AV58" s="207"/>
      <c r="AW58" s="207"/>
      <c r="AX58" s="207"/>
      <c r="AY58" s="207"/>
      <c r="AZ58" s="207"/>
      <c r="BA58" s="207"/>
      <c r="BB58" s="207"/>
      <c r="BC58" s="207"/>
      <c r="BD58" s="207"/>
      <c r="BE58" s="207"/>
      <c r="BF58" s="207"/>
      <c r="BG58" s="207"/>
      <c r="BH58" s="207"/>
      <c r="BI58" s="207"/>
      <c r="BJ58" s="207"/>
      <c r="BK58" s="207"/>
      <c r="BL58" s="207"/>
      <c r="BM58" s="207"/>
      <c r="BN58" s="207"/>
      <c r="BO58" s="207"/>
      <c r="BP58" s="207"/>
      <c r="BQ58" s="207"/>
      <c r="BR58" s="207"/>
      <c r="BS58" s="207"/>
      <c r="BT58" s="207"/>
      <c r="BU58" s="207"/>
      <c r="BV58" s="207"/>
      <c r="BW58" s="207"/>
      <c r="BX58" s="207"/>
      <c r="BY58" s="207"/>
      <c r="BZ58" s="207"/>
      <c r="CA58" s="207"/>
      <c r="CB58" s="207"/>
      <c r="CC58" s="207"/>
      <c r="CD58" s="207"/>
      <c r="CE58" s="207"/>
      <c r="CF58" s="207"/>
      <c r="CG58" s="207"/>
      <c r="CH58" s="207"/>
      <c r="CI58" s="207"/>
      <c r="CJ58" s="207"/>
      <c r="CK58" s="207"/>
      <c r="CL58" s="207"/>
      <c r="CM58" s="207"/>
      <c r="CN58" s="207"/>
      <c r="CO58" s="207"/>
      <c r="CP58" s="207"/>
      <c r="CQ58" s="207"/>
      <c r="CR58" s="207"/>
      <c r="CS58" s="207"/>
      <c r="CT58" s="207"/>
      <c r="CU58" s="207"/>
      <c r="CV58" s="207"/>
      <c r="CW58" s="207"/>
      <c r="CX58" s="207"/>
      <c r="CY58" s="207"/>
      <c r="CZ58" s="207"/>
      <c r="DA58" s="207"/>
      <c r="DB58" s="207"/>
      <c r="DC58" s="207"/>
      <c r="DD58" s="207"/>
      <c r="DE58" s="207"/>
      <c r="DF58" s="207"/>
      <c r="DG58" s="207"/>
      <c r="DH58" s="207"/>
      <c r="DI58" s="207"/>
      <c r="DJ58" s="207"/>
      <c r="DK58" s="207"/>
      <c r="DL58" s="207"/>
      <c r="DM58" s="207"/>
      <c r="DN58" s="207"/>
      <c r="DO58" s="207"/>
      <c r="DP58" s="207"/>
      <c r="DQ58" s="207"/>
      <c r="DR58" s="207"/>
      <c r="DS58" s="207"/>
      <c r="DT58" s="207"/>
      <c r="DU58" s="207"/>
      <c r="DV58" s="207"/>
      <c r="DW58" s="207"/>
      <c r="DX58" s="207"/>
      <c r="DY58" s="207"/>
      <c r="DZ58" s="207"/>
      <c r="EA58" s="207"/>
      <c r="EB58" s="207"/>
      <c r="EC58" s="207"/>
      <c r="ED58" s="207"/>
      <c r="EE58" s="207"/>
      <c r="EF58" s="207"/>
      <c r="EG58" s="207"/>
      <c r="EH58" s="207"/>
      <c r="EI58" s="207"/>
      <c r="EJ58" s="207"/>
      <c r="EK58" s="207"/>
      <c r="EL58" s="207"/>
      <c r="EM58" s="207"/>
      <c r="EN58" s="207"/>
      <c r="EO58" s="207"/>
      <c r="EP58" s="207"/>
      <c r="EQ58" s="207"/>
      <c r="ER58" s="207"/>
      <c r="ES58" s="207"/>
      <c r="ET58" s="207"/>
      <c r="EU58" s="207"/>
      <c r="EV58" s="207"/>
      <c r="EW58" s="207"/>
      <c r="EX58" s="207"/>
      <c r="EY58" s="207"/>
      <c r="EZ58" s="207"/>
      <c r="FA58" s="207"/>
      <c r="FB58" s="207"/>
      <c r="FC58" s="207"/>
      <c r="FD58" s="207"/>
      <c r="FE58" s="207"/>
      <c r="FF58" s="207"/>
      <c r="FG58" s="207"/>
      <c r="FH58" s="207"/>
      <c r="FI58" s="207"/>
      <c r="FJ58" s="207"/>
      <c r="FK58" s="207"/>
      <c r="FL58" s="207"/>
      <c r="FM58" s="207"/>
      <c r="FN58" s="207"/>
      <c r="FO58" s="207"/>
    </row>
    <row r="59" spans="2:171" ht="12" customHeight="1" x14ac:dyDescent="0.3">
      <c r="B59" s="208"/>
    </row>
    <row r="60" spans="2:171" ht="12" customHeight="1" x14ac:dyDescent="0.3">
      <c r="B60" s="208" t="s">
        <v>12</v>
      </c>
    </row>
    <row r="61" spans="2:171" ht="12" customHeight="1" x14ac:dyDescent="0.3">
      <c r="B61" s="219" t="s">
        <v>243</v>
      </c>
      <c r="C61" s="220" t="str">
        <f>IF($D$5=7, "INR Cr", "INR Mn")</f>
        <v>INR Cr</v>
      </c>
      <c r="D61" s="221">
        <f>SUM(G61:FO61)</f>
        <v>0</v>
      </c>
      <c r="E61" s="219"/>
      <c r="F61" s="219"/>
      <c r="G61" s="220">
        <f>SUM(G62:G64)</f>
        <v>0</v>
      </c>
      <c r="H61" s="220">
        <f t="shared" ref="H61:BS61" si="365">SUM(H62:H64)</f>
        <v>0</v>
      </c>
      <c r="I61" s="220">
        <f t="shared" si="365"/>
        <v>0</v>
      </c>
      <c r="J61" s="220">
        <f t="shared" si="365"/>
        <v>0</v>
      </c>
      <c r="K61" s="220">
        <f t="shared" si="365"/>
        <v>0</v>
      </c>
      <c r="L61" s="220">
        <f t="shared" si="365"/>
        <v>0</v>
      </c>
      <c r="M61" s="220">
        <f t="shared" si="365"/>
        <v>0</v>
      </c>
      <c r="N61" s="220">
        <f t="shared" si="365"/>
        <v>0</v>
      </c>
      <c r="O61" s="220">
        <f t="shared" si="365"/>
        <v>0</v>
      </c>
      <c r="P61" s="220">
        <f t="shared" si="365"/>
        <v>0</v>
      </c>
      <c r="Q61" s="220">
        <f t="shared" si="365"/>
        <v>0</v>
      </c>
      <c r="R61" s="220">
        <f t="shared" si="365"/>
        <v>0</v>
      </c>
      <c r="S61" s="220">
        <f t="shared" si="365"/>
        <v>0</v>
      </c>
      <c r="T61" s="220">
        <f t="shared" si="365"/>
        <v>0</v>
      </c>
      <c r="U61" s="220">
        <f t="shared" si="365"/>
        <v>0</v>
      </c>
      <c r="V61" s="220">
        <f t="shared" si="365"/>
        <v>0</v>
      </c>
      <c r="W61" s="220">
        <f t="shared" si="365"/>
        <v>0</v>
      </c>
      <c r="X61" s="220">
        <f t="shared" si="365"/>
        <v>0</v>
      </c>
      <c r="Y61" s="220">
        <f t="shared" si="365"/>
        <v>0</v>
      </c>
      <c r="Z61" s="220">
        <f t="shared" si="365"/>
        <v>0</v>
      </c>
      <c r="AA61" s="220">
        <f t="shared" si="365"/>
        <v>0</v>
      </c>
      <c r="AB61" s="220">
        <f t="shared" si="365"/>
        <v>0</v>
      </c>
      <c r="AC61" s="220">
        <f t="shared" si="365"/>
        <v>0</v>
      </c>
      <c r="AD61" s="220">
        <f t="shared" si="365"/>
        <v>0</v>
      </c>
      <c r="AE61" s="220">
        <f>SUM(AE62:AE64)</f>
        <v>0</v>
      </c>
      <c r="AF61" s="220">
        <f t="shared" si="365"/>
        <v>0</v>
      </c>
      <c r="AG61" s="220">
        <f t="shared" si="365"/>
        <v>0</v>
      </c>
      <c r="AH61" s="220">
        <f t="shared" si="365"/>
        <v>0</v>
      </c>
      <c r="AI61" s="220">
        <f t="shared" si="365"/>
        <v>0</v>
      </c>
      <c r="AJ61" s="220">
        <f t="shared" si="365"/>
        <v>0</v>
      </c>
      <c r="AK61" s="220">
        <f t="shared" si="365"/>
        <v>0</v>
      </c>
      <c r="AL61" s="220">
        <f t="shared" si="365"/>
        <v>0</v>
      </c>
      <c r="AM61" s="220">
        <f t="shared" si="365"/>
        <v>0</v>
      </c>
      <c r="AN61" s="220">
        <f t="shared" si="365"/>
        <v>0</v>
      </c>
      <c r="AO61" s="220">
        <f t="shared" si="365"/>
        <v>0</v>
      </c>
      <c r="AP61" s="220">
        <f t="shared" si="365"/>
        <v>0</v>
      </c>
      <c r="AQ61" s="220">
        <f t="shared" si="365"/>
        <v>0</v>
      </c>
      <c r="AR61" s="220">
        <f t="shared" si="365"/>
        <v>0</v>
      </c>
      <c r="AS61" s="220">
        <f t="shared" si="365"/>
        <v>0</v>
      </c>
      <c r="AT61" s="220">
        <f t="shared" si="365"/>
        <v>0</v>
      </c>
      <c r="AU61" s="220">
        <f t="shared" si="365"/>
        <v>0</v>
      </c>
      <c r="AV61" s="220">
        <f t="shared" si="365"/>
        <v>0</v>
      </c>
      <c r="AW61" s="220">
        <f t="shared" si="365"/>
        <v>0</v>
      </c>
      <c r="AX61" s="220">
        <f t="shared" si="365"/>
        <v>0</v>
      </c>
      <c r="AY61" s="220">
        <f t="shared" si="365"/>
        <v>0</v>
      </c>
      <c r="AZ61" s="220">
        <f t="shared" si="365"/>
        <v>0</v>
      </c>
      <c r="BA61" s="220">
        <f t="shared" si="365"/>
        <v>0</v>
      </c>
      <c r="BB61" s="220">
        <f t="shared" si="365"/>
        <v>0</v>
      </c>
      <c r="BC61" s="220">
        <f t="shared" si="365"/>
        <v>0</v>
      </c>
      <c r="BD61" s="220">
        <f t="shared" si="365"/>
        <v>0</v>
      </c>
      <c r="BE61" s="220">
        <f t="shared" si="365"/>
        <v>0</v>
      </c>
      <c r="BF61" s="220">
        <f t="shared" si="365"/>
        <v>0</v>
      </c>
      <c r="BG61" s="220">
        <f t="shared" si="365"/>
        <v>0</v>
      </c>
      <c r="BH61" s="220">
        <f t="shared" si="365"/>
        <v>0</v>
      </c>
      <c r="BI61" s="220">
        <f t="shared" si="365"/>
        <v>0</v>
      </c>
      <c r="BJ61" s="220">
        <f t="shared" si="365"/>
        <v>0</v>
      </c>
      <c r="BK61" s="220">
        <f t="shared" si="365"/>
        <v>0</v>
      </c>
      <c r="BL61" s="220">
        <f t="shared" si="365"/>
        <v>0</v>
      </c>
      <c r="BM61" s="220">
        <f t="shared" si="365"/>
        <v>0</v>
      </c>
      <c r="BN61" s="220">
        <f t="shared" si="365"/>
        <v>0</v>
      </c>
      <c r="BO61" s="220">
        <f t="shared" si="365"/>
        <v>0</v>
      </c>
      <c r="BP61" s="220">
        <f t="shared" si="365"/>
        <v>0</v>
      </c>
      <c r="BQ61" s="220">
        <f t="shared" si="365"/>
        <v>0</v>
      </c>
      <c r="BR61" s="220">
        <f t="shared" si="365"/>
        <v>0</v>
      </c>
      <c r="BS61" s="220">
        <f t="shared" si="365"/>
        <v>0</v>
      </c>
      <c r="BT61" s="220">
        <f t="shared" ref="BT61:EE61" si="366">SUM(BT62:BT64)</f>
        <v>0</v>
      </c>
      <c r="BU61" s="220">
        <f t="shared" si="366"/>
        <v>0</v>
      </c>
      <c r="BV61" s="220">
        <f t="shared" si="366"/>
        <v>0</v>
      </c>
      <c r="BW61" s="220">
        <f t="shared" si="366"/>
        <v>0</v>
      </c>
      <c r="BX61" s="220">
        <f t="shared" si="366"/>
        <v>0</v>
      </c>
      <c r="BY61" s="220">
        <f t="shared" si="366"/>
        <v>0</v>
      </c>
      <c r="BZ61" s="220">
        <f t="shared" si="366"/>
        <v>0</v>
      </c>
      <c r="CA61" s="220">
        <f t="shared" si="366"/>
        <v>0</v>
      </c>
      <c r="CB61" s="220">
        <f t="shared" si="366"/>
        <v>0</v>
      </c>
      <c r="CC61" s="220">
        <f t="shared" si="366"/>
        <v>0</v>
      </c>
      <c r="CD61" s="220">
        <f t="shared" si="366"/>
        <v>0</v>
      </c>
      <c r="CE61" s="220">
        <f t="shared" si="366"/>
        <v>0</v>
      </c>
      <c r="CF61" s="220">
        <f t="shared" si="366"/>
        <v>0</v>
      </c>
      <c r="CG61" s="220">
        <f t="shared" si="366"/>
        <v>0</v>
      </c>
      <c r="CH61" s="220">
        <f t="shared" si="366"/>
        <v>0</v>
      </c>
      <c r="CI61" s="220">
        <f t="shared" si="366"/>
        <v>0</v>
      </c>
      <c r="CJ61" s="220">
        <f t="shared" si="366"/>
        <v>0</v>
      </c>
      <c r="CK61" s="220">
        <f t="shared" si="366"/>
        <v>0</v>
      </c>
      <c r="CL61" s="220">
        <f t="shared" si="366"/>
        <v>0</v>
      </c>
      <c r="CM61" s="220">
        <f t="shared" si="366"/>
        <v>0</v>
      </c>
      <c r="CN61" s="220">
        <f t="shared" si="366"/>
        <v>0</v>
      </c>
      <c r="CO61" s="220">
        <f t="shared" si="366"/>
        <v>0</v>
      </c>
      <c r="CP61" s="220">
        <f t="shared" si="366"/>
        <v>0</v>
      </c>
      <c r="CQ61" s="220">
        <f t="shared" si="366"/>
        <v>0</v>
      </c>
      <c r="CR61" s="220">
        <f t="shared" si="366"/>
        <v>0</v>
      </c>
      <c r="CS61" s="220">
        <f t="shared" si="366"/>
        <v>0</v>
      </c>
      <c r="CT61" s="220">
        <f t="shared" si="366"/>
        <v>0</v>
      </c>
      <c r="CU61" s="220">
        <f t="shared" si="366"/>
        <v>0</v>
      </c>
      <c r="CV61" s="220">
        <f t="shared" si="366"/>
        <v>0</v>
      </c>
      <c r="CW61" s="220">
        <f t="shared" si="366"/>
        <v>0</v>
      </c>
      <c r="CX61" s="220">
        <f t="shared" si="366"/>
        <v>0</v>
      </c>
      <c r="CY61" s="220">
        <f t="shared" si="366"/>
        <v>0</v>
      </c>
      <c r="CZ61" s="220">
        <f t="shared" si="366"/>
        <v>0</v>
      </c>
      <c r="DA61" s="220">
        <f t="shared" si="366"/>
        <v>0</v>
      </c>
      <c r="DB61" s="220">
        <f t="shared" si="366"/>
        <v>0</v>
      </c>
      <c r="DC61" s="220">
        <f t="shared" si="366"/>
        <v>0</v>
      </c>
      <c r="DD61" s="220">
        <f t="shared" si="366"/>
        <v>0</v>
      </c>
      <c r="DE61" s="220">
        <f t="shared" si="366"/>
        <v>0</v>
      </c>
      <c r="DF61" s="220">
        <f t="shared" si="366"/>
        <v>0</v>
      </c>
      <c r="DG61" s="220">
        <f t="shared" si="366"/>
        <v>0</v>
      </c>
      <c r="DH61" s="220">
        <f t="shared" si="366"/>
        <v>0</v>
      </c>
      <c r="DI61" s="220">
        <f t="shared" si="366"/>
        <v>0</v>
      </c>
      <c r="DJ61" s="220">
        <f t="shared" si="366"/>
        <v>0</v>
      </c>
      <c r="DK61" s="220">
        <f t="shared" si="366"/>
        <v>0</v>
      </c>
      <c r="DL61" s="220">
        <f t="shared" si="366"/>
        <v>0</v>
      </c>
      <c r="DM61" s="220">
        <f t="shared" si="366"/>
        <v>0</v>
      </c>
      <c r="DN61" s="220">
        <f t="shared" si="366"/>
        <v>0</v>
      </c>
      <c r="DO61" s="220">
        <f t="shared" si="366"/>
        <v>0</v>
      </c>
      <c r="DP61" s="220">
        <f t="shared" si="366"/>
        <v>0</v>
      </c>
      <c r="DQ61" s="220">
        <f t="shared" si="366"/>
        <v>0</v>
      </c>
      <c r="DR61" s="220">
        <f t="shared" si="366"/>
        <v>0</v>
      </c>
      <c r="DS61" s="220">
        <f t="shared" si="366"/>
        <v>0</v>
      </c>
      <c r="DT61" s="220">
        <f t="shared" si="366"/>
        <v>0</v>
      </c>
      <c r="DU61" s="220">
        <f t="shared" si="366"/>
        <v>0</v>
      </c>
      <c r="DV61" s="220">
        <f t="shared" si="366"/>
        <v>0</v>
      </c>
      <c r="DW61" s="220">
        <f t="shared" si="366"/>
        <v>0</v>
      </c>
      <c r="DX61" s="220">
        <f t="shared" si="366"/>
        <v>0</v>
      </c>
      <c r="DY61" s="220">
        <f t="shared" si="366"/>
        <v>0</v>
      </c>
      <c r="DZ61" s="220">
        <f t="shared" si="366"/>
        <v>0</v>
      </c>
      <c r="EA61" s="220">
        <f t="shared" si="366"/>
        <v>0</v>
      </c>
      <c r="EB61" s="220">
        <f t="shared" si="366"/>
        <v>0</v>
      </c>
      <c r="EC61" s="220">
        <f t="shared" si="366"/>
        <v>0</v>
      </c>
      <c r="ED61" s="220">
        <f t="shared" si="366"/>
        <v>0</v>
      </c>
      <c r="EE61" s="220">
        <f t="shared" si="366"/>
        <v>0</v>
      </c>
      <c r="EF61" s="220">
        <f t="shared" ref="EF61:FO61" si="367">SUM(EF62:EF64)</f>
        <v>0</v>
      </c>
      <c r="EG61" s="220">
        <f t="shared" si="367"/>
        <v>0</v>
      </c>
      <c r="EH61" s="220">
        <f t="shared" si="367"/>
        <v>0</v>
      </c>
      <c r="EI61" s="220">
        <f t="shared" si="367"/>
        <v>0</v>
      </c>
      <c r="EJ61" s="220">
        <f t="shared" si="367"/>
        <v>0</v>
      </c>
      <c r="EK61" s="220">
        <f t="shared" si="367"/>
        <v>0</v>
      </c>
      <c r="EL61" s="220">
        <f t="shared" si="367"/>
        <v>0</v>
      </c>
      <c r="EM61" s="220">
        <f t="shared" si="367"/>
        <v>0</v>
      </c>
      <c r="EN61" s="220">
        <f t="shared" si="367"/>
        <v>0</v>
      </c>
      <c r="EO61" s="220">
        <f t="shared" si="367"/>
        <v>0</v>
      </c>
      <c r="EP61" s="220">
        <f t="shared" si="367"/>
        <v>0</v>
      </c>
      <c r="EQ61" s="220">
        <f t="shared" si="367"/>
        <v>0</v>
      </c>
      <c r="ER61" s="220">
        <f t="shared" si="367"/>
        <v>0</v>
      </c>
      <c r="ES61" s="220">
        <f t="shared" si="367"/>
        <v>0</v>
      </c>
      <c r="ET61" s="220">
        <f t="shared" si="367"/>
        <v>0</v>
      </c>
      <c r="EU61" s="220">
        <f t="shared" si="367"/>
        <v>0</v>
      </c>
      <c r="EV61" s="220">
        <f t="shared" si="367"/>
        <v>0</v>
      </c>
      <c r="EW61" s="220">
        <f t="shared" si="367"/>
        <v>0</v>
      </c>
      <c r="EX61" s="220">
        <f t="shared" si="367"/>
        <v>0</v>
      </c>
      <c r="EY61" s="220">
        <f t="shared" si="367"/>
        <v>0</v>
      </c>
      <c r="EZ61" s="220">
        <f t="shared" si="367"/>
        <v>0</v>
      </c>
      <c r="FA61" s="220">
        <f t="shared" si="367"/>
        <v>0</v>
      </c>
      <c r="FB61" s="220">
        <f t="shared" si="367"/>
        <v>0</v>
      </c>
      <c r="FC61" s="220">
        <f t="shared" si="367"/>
        <v>0</v>
      </c>
      <c r="FD61" s="220">
        <f t="shared" si="367"/>
        <v>0</v>
      </c>
      <c r="FE61" s="220">
        <f t="shared" si="367"/>
        <v>0</v>
      </c>
      <c r="FF61" s="220">
        <f t="shared" si="367"/>
        <v>0</v>
      </c>
      <c r="FG61" s="220">
        <f t="shared" si="367"/>
        <v>0</v>
      </c>
      <c r="FH61" s="220">
        <f t="shared" si="367"/>
        <v>0</v>
      </c>
      <c r="FI61" s="220">
        <f t="shared" si="367"/>
        <v>0</v>
      </c>
      <c r="FJ61" s="220">
        <f t="shared" si="367"/>
        <v>0</v>
      </c>
      <c r="FK61" s="220">
        <f t="shared" si="367"/>
        <v>0</v>
      </c>
      <c r="FL61" s="220">
        <f t="shared" si="367"/>
        <v>0</v>
      </c>
      <c r="FM61" s="220">
        <f t="shared" si="367"/>
        <v>0</v>
      </c>
      <c r="FN61" s="220">
        <f t="shared" si="367"/>
        <v>0</v>
      </c>
      <c r="FO61" s="220">
        <f t="shared" si="367"/>
        <v>0</v>
      </c>
    </row>
    <row r="62" spans="2:171" ht="12" customHeight="1" x14ac:dyDescent="0.3">
      <c r="B62" s="201" t="s">
        <v>108</v>
      </c>
      <c r="D62" s="210">
        <f>SUM(G62:FO62)</f>
        <v>0</v>
      </c>
      <c r="G62" s="201">
        <f>(Schedule!F135*'Assumptions&amp;Data'!F72)/10^$D$5</f>
        <v>0</v>
      </c>
      <c r="H62" s="201">
        <f>(Schedule!G135*'Assumptions&amp;Data'!G72)/10^$D$5</f>
        <v>0</v>
      </c>
      <c r="I62" s="201">
        <f>(Schedule!H135*'Assumptions&amp;Data'!H72)/10^$D$5</f>
        <v>0</v>
      </c>
      <c r="J62" s="201">
        <f>(Schedule!I135*'Assumptions&amp;Data'!I72)/10^$D$5</f>
        <v>0</v>
      </c>
      <c r="K62" s="201">
        <f>(Schedule!J135*'Assumptions&amp;Data'!J72)/10^$D$5</f>
        <v>0</v>
      </c>
      <c r="L62" s="201">
        <f>(Schedule!K135*'Assumptions&amp;Data'!K72)/10^$D$5</f>
        <v>0</v>
      </c>
      <c r="M62" s="201">
        <f>(Schedule!L135*'Assumptions&amp;Data'!L72)/10^$D$5</f>
        <v>0</v>
      </c>
      <c r="N62" s="201">
        <f>(Schedule!M135*'Assumptions&amp;Data'!M72)/10^$D$5</f>
        <v>0</v>
      </c>
      <c r="O62" s="201">
        <f>(Schedule!N135*'Assumptions&amp;Data'!N72)/10^$D$5</f>
        <v>0</v>
      </c>
      <c r="P62" s="201">
        <f>(Schedule!O135*'Assumptions&amp;Data'!O72)/10^$D$5</f>
        <v>0</v>
      </c>
      <c r="Q62" s="201">
        <f>(Schedule!P135*'Assumptions&amp;Data'!P72)/10^$D$5</f>
        <v>0</v>
      </c>
      <c r="R62" s="201">
        <f>(Schedule!Q135*'Assumptions&amp;Data'!Q72)/10^$D$5</f>
        <v>0</v>
      </c>
      <c r="S62" s="201">
        <f>(Schedule!R135*'Assumptions&amp;Data'!R72)/10^$D$5</f>
        <v>0</v>
      </c>
      <c r="T62" s="201">
        <f>(Schedule!S135*'Assumptions&amp;Data'!S72)/10^$D$5</f>
        <v>0</v>
      </c>
      <c r="U62" s="201">
        <f>(Schedule!T135*'Assumptions&amp;Data'!T72)/10^$D$5</f>
        <v>0</v>
      </c>
      <c r="V62" s="201">
        <f>(Schedule!U135*'Assumptions&amp;Data'!U72)/10^$D$5</f>
        <v>0</v>
      </c>
      <c r="W62" s="201">
        <f>(Schedule!V135*'Assumptions&amp;Data'!V72)/10^$D$5</f>
        <v>0</v>
      </c>
      <c r="X62" s="201">
        <f>(Schedule!W135*'Assumptions&amp;Data'!W72)/10^$D$5</f>
        <v>0</v>
      </c>
      <c r="Y62" s="201">
        <f>(Schedule!X135*'Assumptions&amp;Data'!X72)/10^$D$5</f>
        <v>0</v>
      </c>
      <c r="Z62" s="201">
        <f>(Schedule!Y135*'Assumptions&amp;Data'!Y72)/10^$D$5</f>
        <v>0</v>
      </c>
      <c r="AA62" s="201">
        <f>(Schedule!Z135*'Assumptions&amp;Data'!Z72)/10^$D$5</f>
        <v>0</v>
      </c>
      <c r="AB62" s="201">
        <f>(Schedule!AA135*'Assumptions&amp;Data'!AA72)/10^$D$5</f>
        <v>0</v>
      </c>
      <c r="AC62" s="201">
        <f>(Schedule!AB135*'Assumptions&amp;Data'!AB72)/10^$D$5</f>
        <v>0</v>
      </c>
      <c r="AD62" s="201">
        <f>(Schedule!AC135*'Assumptions&amp;Data'!AC72)/10^$D$5</f>
        <v>0</v>
      </c>
      <c r="AE62" s="201">
        <f>(Schedule!AD135*'Assumptions&amp;Data'!AD72)/10^$D$5</f>
        <v>0</v>
      </c>
      <c r="AF62" s="201">
        <f>(Schedule!AE135*'Assumptions&amp;Data'!AE72)/10^$D$5</f>
        <v>0</v>
      </c>
      <c r="AG62" s="201">
        <f>(Schedule!AF135*'Assumptions&amp;Data'!AF72)/10^$D$5</f>
        <v>0</v>
      </c>
      <c r="AH62" s="201">
        <f>(Schedule!AG135*'Assumptions&amp;Data'!AG72)/10^$D$5</f>
        <v>0</v>
      </c>
      <c r="AI62" s="201">
        <f>(Schedule!AH135*'Assumptions&amp;Data'!AH72)/10^$D$5</f>
        <v>0</v>
      </c>
      <c r="AJ62" s="201">
        <f>(Schedule!AI135*'Assumptions&amp;Data'!AI72)/10^$D$5</f>
        <v>0</v>
      </c>
      <c r="AK62" s="201">
        <f>(Schedule!AJ135*'Assumptions&amp;Data'!AJ72)/10^$D$5</f>
        <v>0</v>
      </c>
      <c r="AL62" s="201">
        <f>(Schedule!AK135*'Assumptions&amp;Data'!AK72)/10^$D$5</f>
        <v>0</v>
      </c>
      <c r="AM62" s="201">
        <f>(Schedule!AL135*'Assumptions&amp;Data'!AL72)/10^$D$5</f>
        <v>0</v>
      </c>
      <c r="AN62" s="201">
        <f>(Schedule!AM135*'Assumptions&amp;Data'!AM72)/10^$D$5</f>
        <v>0</v>
      </c>
      <c r="AO62" s="201">
        <f>(Schedule!AN135*'Assumptions&amp;Data'!AN72)/10^$D$5</f>
        <v>0</v>
      </c>
      <c r="AP62" s="201">
        <f>(Schedule!AO135*'Assumptions&amp;Data'!AO72)/10^$D$5</f>
        <v>0</v>
      </c>
      <c r="AQ62" s="201">
        <f>(Schedule!AP135*'Assumptions&amp;Data'!AP72)/10^$D$5</f>
        <v>0</v>
      </c>
      <c r="AR62" s="201">
        <f>(Schedule!AQ135*'Assumptions&amp;Data'!AQ72)/10^$D$5</f>
        <v>0</v>
      </c>
      <c r="AS62" s="201">
        <f>(Schedule!AR135*'Assumptions&amp;Data'!AR72)/10^$D$5</f>
        <v>0</v>
      </c>
      <c r="AT62" s="201">
        <f>(Schedule!AS135*'Assumptions&amp;Data'!AS72)/10^$D$5</f>
        <v>0</v>
      </c>
      <c r="AU62" s="201">
        <f>(Schedule!AT135*'Assumptions&amp;Data'!AT72)/10^$D$5</f>
        <v>0</v>
      </c>
      <c r="AV62" s="201">
        <f>(Schedule!AU135*'Assumptions&amp;Data'!AU72)/10^$D$5</f>
        <v>0</v>
      </c>
      <c r="AW62" s="201">
        <f>(Schedule!AV135*'Assumptions&amp;Data'!AV72)/10^$D$5</f>
        <v>0</v>
      </c>
      <c r="AX62" s="201">
        <f>(Schedule!AW135*'Assumptions&amp;Data'!AW72)/10^$D$5</f>
        <v>0</v>
      </c>
      <c r="AY62" s="201">
        <f>(Schedule!AX135*'Assumptions&amp;Data'!AX72)/10^$D$5</f>
        <v>0</v>
      </c>
      <c r="AZ62" s="201">
        <f>(Schedule!AY135*'Assumptions&amp;Data'!AY72)/10^$D$5</f>
        <v>0</v>
      </c>
      <c r="BA62" s="201">
        <f>(Schedule!AZ135*'Assumptions&amp;Data'!AZ72)/10^$D$5</f>
        <v>0</v>
      </c>
      <c r="BB62" s="201">
        <f>(Schedule!BA135*'Assumptions&amp;Data'!BA72)/10^$D$5</f>
        <v>0</v>
      </c>
      <c r="BC62" s="201">
        <f>(Schedule!BB135*'Assumptions&amp;Data'!BB72)/10^$D$5</f>
        <v>0</v>
      </c>
      <c r="BD62" s="201">
        <f>(Schedule!BC135*'Assumptions&amp;Data'!BC72)/10^$D$5</f>
        <v>0</v>
      </c>
      <c r="BE62" s="201">
        <f>(Schedule!BD135*'Assumptions&amp;Data'!BD72)/10^$D$5</f>
        <v>0</v>
      </c>
      <c r="BF62" s="201">
        <f>(Schedule!BE135*'Assumptions&amp;Data'!BE72)/10^$D$5</f>
        <v>0</v>
      </c>
      <c r="BG62" s="201">
        <f>(Schedule!BF135*'Assumptions&amp;Data'!BF72)/10^$D$5</f>
        <v>0</v>
      </c>
      <c r="BH62" s="201">
        <f>(Schedule!BG135*'Assumptions&amp;Data'!BG72)/10^$D$5</f>
        <v>0</v>
      </c>
      <c r="BI62" s="201">
        <f>(Schedule!BH135*'Assumptions&amp;Data'!BH72)/10^$D$5</f>
        <v>0</v>
      </c>
      <c r="BJ62" s="201">
        <f>(Schedule!BI135*'Assumptions&amp;Data'!BI72)/10^$D$5</f>
        <v>0</v>
      </c>
      <c r="BK62" s="201">
        <f>(Schedule!BJ135*'Assumptions&amp;Data'!BJ72)/10^$D$5</f>
        <v>0</v>
      </c>
      <c r="BL62" s="201">
        <f>(Schedule!BK135*'Assumptions&amp;Data'!BK72)/10^$D$5</f>
        <v>0</v>
      </c>
      <c r="BM62" s="201">
        <f>(Schedule!BL135*'Assumptions&amp;Data'!BL72)/10^$D$5</f>
        <v>0</v>
      </c>
      <c r="BN62" s="201">
        <f>(Schedule!BM135*'Assumptions&amp;Data'!BM72)/10^$D$5</f>
        <v>0</v>
      </c>
      <c r="BO62" s="201">
        <f>(Schedule!BN135*'Assumptions&amp;Data'!BN72)/10^$D$5</f>
        <v>0</v>
      </c>
      <c r="BP62" s="201">
        <f>(Schedule!BO135*'Assumptions&amp;Data'!BO72)/10^$D$5</f>
        <v>0</v>
      </c>
      <c r="BQ62" s="201">
        <f>(Schedule!BP135*'Assumptions&amp;Data'!BP72)/10^$D$5</f>
        <v>0</v>
      </c>
      <c r="BR62" s="201">
        <f>(Schedule!BQ135*'Assumptions&amp;Data'!BQ72)/10^$D$5</f>
        <v>0</v>
      </c>
      <c r="BS62" s="201">
        <f>(Schedule!BR135*'Assumptions&amp;Data'!BR72)/10^$D$5</f>
        <v>0</v>
      </c>
      <c r="BT62" s="201">
        <f>(Schedule!BS135*'Assumptions&amp;Data'!BS72)/10^$D$5</f>
        <v>0</v>
      </c>
      <c r="BU62" s="201">
        <f>(Schedule!BT135*'Assumptions&amp;Data'!BT72)/10^$D$5</f>
        <v>0</v>
      </c>
      <c r="BV62" s="201">
        <f>(Schedule!BU135*'Assumptions&amp;Data'!BU72)/10^$D$5</f>
        <v>0</v>
      </c>
      <c r="BW62" s="201">
        <f>(Schedule!BV135*'Assumptions&amp;Data'!BV72)/10^$D$5</f>
        <v>0</v>
      </c>
      <c r="BX62" s="201">
        <f>(Schedule!BW135*'Assumptions&amp;Data'!BW72)/10^$D$5</f>
        <v>0</v>
      </c>
      <c r="BY62" s="201">
        <f>(Schedule!BX135*'Assumptions&amp;Data'!BX72)/10^$D$5</f>
        <v>0</v>
      </c>
      <c r="BZ62" s="201">
        <f>(Schedule!BY135*'Assumptions&amp;Data'!BY72)/10^$D$5</f>
        <v>0</v>
      </c>
      <c r="CA62" s="201">
        <f>(Schedule!BZ135*'Assumptions&amp;Data'!BZ72)/10^$D$5</f>
        <v>0</v>
      </c>
      <c r="CB62" s="201">
        <f>(Schedule!CA135*'Assumptions&amp;Data'!CA72)/10^$D$5</f>
        <v>0</v>
      </c>
      <c r="CC62" s="201">
        <f>(Schedule!CB135*'Assumptions&amp;Data'!CB72)/10^$D$5</f>
        <v>0</v>
      </c>
      <c r="CD62" s="201">
        <f>(Schedule!CC135*'Assumptions&amp;Data'!CC72)/10^$D$5</f>
        <v>0</v>
      </c>
      <c r="CE62" s="201">
        <f>(Schedule!CD135*'Assumptions&amp;Data'!CD72)/10^$D$5</f>
        <v>0</v>
      </c>
      <c r="CF62" s="201">
        <f>(Schedule!CE135*'Assumptions&amp;Data'!CE72)/10^$D$5</f>
        <v>0</v>
      </c>
      <c r="CG62" s="201">
        <f>(Schedule!CF135*'Assumptions&amp;Data'!CF72)/10^$D$5</f>
        <v>0</v>
      </c>
      <c r="CH62" s="201">
        <f>(Schedule!CG135*'Assumptions&amp;Data'!CG72)/10^$D$5</f>
        <v>0</v>
      </c>
      <c r="CI62" s="201">
        <f>(Schedule!CH135*'Assumptions&amp;Data'!CH72)/10^$D$5</f>
        <v>0</v>
      </c>
      <c r="CJ62" s="201">
        <f>(Schedule!CI135*'Assumptions&amp;Data'!CI72)/10^$D$5</f>
        <v>0</v>
      </c>
      <c r="CK62" s="201">
        <f>(Schedule!CJ135*'Assumptions&amp;Data'!CJ72)/10^$D$5</f>
        <v>0</v>
      </c>
      <c r="CL62" s="201">
        <f>(Schedule!CK135*'Assumptions&amp;Data'!CK72)/10^$D$5</f>
        <v>0</v>
      </c>
      <c r="CM62" s="201">
        <f>(Schedule!CL135*'Assumptions&amp;Data'!CL72)/10^$D$5</f>
        <v>0</v>
      </c>
      <c r="CN62" s="201">
        <f>(Schedule!CM135*'Assumptions&amp;Data'!CM72)/10^$D$5</f>
        <v>0</v>
      </c>
      <c r="CO62" s="201">
        <f>(Schedule!CN135*'Assumptions&amp;Data'!CN72)/10^$D$5</f>
        <v>0</v>
      </c>
      <c r="CP62" s="201">
        <f>(Schedule!CO135*'Assumptions&amp;Data'!CO72)/10^$D$5</f>
        <v>0</v>
      </c>
      <c r="CQ62" s="201">
        <f>(Schedule!CP135*'Assumptions&amp;Data'!CP72)/10^$D$5</f>
        <v>0</v>
      </c>
      <c r="CR62" s="201">
        <f>(Schedule!CQ135*'Assumptions&amp;Data'!CQ72)/10^$D$5</f>
        <v>0</v>
      </c>
      <c r="CS62" s="201">
        <f>(Schedule!CR135*'Assumptions&amp;Data'!CR72)/10^$D$5</f>
        <v>0</v>
      </c>
      <c r="CT62" s="201">
        <f>(Schedule!CS135*'Assumptions&amp;Data'!CS72)/10^$D$5</f>
        <v>0</v>
      </c>
      <c r="CU62" s="201">
        <f>(Schedule!CT135*'Assumptions&amp;Data'!CT72)/10^$D$5</f>
        <v>0</v>
      </c>
      <c r="CV62" s="201">
        <f>(Schedule!CU135*'Assumptions&amp;Data'!CU72)/10^$D$5</f>
        <v>0</v>
      </c>
      <c r="CW62" s="201">
        <f>(Schedule!CV135*'Assumptions&amp;Data'!CV72)/10^$D$5</f>
        <v>0</v>
      </c>
      <c r="CX62" s="201">
        <f>(Schedule!CW135*'Assumptions&amp;Data'!CW72)/10^$D$5</f>
        <v>0</v>
      </c>
      <c r="CY62" s="201">
        <f>(Schedule!CX135*'Assumptions&amp;Data'!CX72)/10^$D$5</f>
        <v>0</v>
      </c>
      <c r="CZ62" s="201">
        <f>(Schedule!CY135*'Assumptions&amp;Data'!CY72)/10^$D$5</f>
        <v>0</v>
      </c>
      <c r="DA62" s="201">
        <f>(Schedule!CZ135*'Assumptions&amp;Data'!CZ72)/10^$D$5</f>
        <v>0</v>
      </c>
      <c r="DB62" s="201">
        <f>(Schedule!DA135*'Assumptions&amp;Data'!DA72)/10^$D$5</f>
        <v>0</v>
      </c>
      <c r="DC62" s="201">
        <f>(Schedule!DB135*'Assumptions&amp;Data'!DB72)/10^$D$5</f>
        <v>0</v>
      </c>
      <c r="DD62" s="201">
        <f>(Schedule!DC135*'Assumptions&amp;Data'!DC72)/10^$D$5</f>
        <v>0</v>
      </c>
      <c r="DE62" s="201">
        <f>(Schedule!DD135*'Assumptions&amp;Data'!DD72)/10^$D$5</f>
        <v>0</v>
      </c>
      <c r="DF62" s="201">
        <f>(Schedule!DE135*'Assumptions&amp;Data'!DE72)/10^$D$5</f>
        <v>0</v>
      </c>
      <c r="DG62" s="201">
        <f>(Schedule!DF135*'Assumptions&amp;Data'!DF72)/10^$D$5</f>
        <v>0</v>
      </c>
      <c r="DH62" s="201">
        <f>(Schedule!DG135*'Assumptions&amp;Data'!DG72)/10^$D$5</f>
        <v>0</v>
      </c>
      <c r="DI62" s="201">
        <f>(Schedule!DH135*'Assumptions&amp;Data'!DH72)/10^$D$5</f>
        <v>0</v>
      </c>
      <c r="DJ62" s="201">
        <f>(Schedule!DI135*'Assumptions&amp;Data'!DI72)/10^$D$5</f>
        <v>0</v>
      </c>
      <c r="DK62" s="201">
        <f>(Schedule!DJ135*'Assumptions&amp;Data'!DJ72)/10^$D$5</f>
        <v>0</v>
      </c>
      <c r="DL62" s="201">
        <f>(Schedule!DK135*'Assumptions&amp;Data'!DK72)/10^$D$5</f>
        <v>0</v>
      </c>
      <c r="DM62" s="201">
        <f>(Schedule!DL135*'Assumptions&amp;Data'!DL72)/10^$D$5</f>
        <v>0</v>
      </c>
      <c r="DN62" s="201">
        <f>(Schedule!DM135*'Assumptions&amp;Data'!DM72)/10^$D$5</f>
        <v>0</v>
      </c>
      <c r="DO62" s="201">
        <f>(Schedule!DN135*'Assumptions&amp;Data'!DN72)/10^$D$5</f>
        <v>0</v>
      </c>
      <c r="DP62" s="201">
        <f>(Schedule!DO135*'Assumptions&amp;Data'!DO72)/10^$D$5</f>
        <v>0</v>
      </c>
      <c r="DQ62" s="201">
        <f>(Schedule!DP135*'Assumptions&amp;Data'!DP72)/10^$D$5</f>
        <v>0</v>
      </c>
      <c r="DR62" s="201">
        <f>(Schedule!DQ135*'Assumptions&amp;Data'!DQ72)/10^$D$5</f>
        <v>0</v>
      </c>
      <c r="DS62" s="201">
        <f>(Schedule!DR135*'Assumptions&amp;Data'!DR72)/10^$D$5</f>
        <v>0</v>
      </c>
      <c r="DT62" s="201">
        <f>(Schedule!DS135*'Assumptions&amp;Data'!DS72)/10^$D$5</f>
        <v>0</v>
      </c>
      <c r="DU62" s="201">
        <f>(Schedule!DT135*'Assumptions&amp;Data'!DT72)/10^$D$5</f>
        <v>0</v>
      </c>
      <c r="DV62" s="201">
        <f>(Schedule!DU135*'Assumptions&amp;Data'!DU72)/10^$D$5</f>
        <v>0</v>
      </c>
      <c r="DW62" s="201">
        <f>(Schedule!DV135*'Assumptions&amp;Data'!DV72)/10^$D$5</f>
        <v>0</v>
      </c>
      <c r="DX62" s="201">
        <f>(Schedule!DW135*'Assumptions&amp;Data'!DW72)/10^$D$5</f>
        <v>0</v>
      </c>
      <c r="DY62" s="201">
        <f>(Schedule!DX135*'Assumptions&amp;Data'!DX72)/10^$D$5</f>
        <v>0</v>
      </c>
      <c r="DZ62" s="201">
        <f>(Schedule!DY135*'Assumptions&amp;Data'!DY72)/10^$D$5</f>
        <v>0</v>
      </c>
      <c r="EA62" s="201">
        <f>(Schedule!DZ135*'Assumptions&amp;Data'!DZ72)/10^$D$5</f>
        <v>0</v>
      </c>
      <c r="EB62" s="201">
        <f>(Schedule!EA135*'Assumptions&amp;Data'!EA72)/10^$D$5</f>
        <v>0</v>
      </c>
      <c r="EC62" s="201">
        <f>(Schedule!EB135*'Assumptions&amp;Data'!EB72)/10^$D$5</f>
        <v>0</v>
      </c>
      <c r="ED62" s="201">
        <f>(Schedule!EC135*'Assumptions&amp;Data'!EC72)/10^$D$5</f>
        <v>0</v>
      </c>
      <c r="EE62" s="201">
        <f>(Schedule!ED135*'Assumptions&amp;Data'!ED72)/10^$D$5</f>
        <v>0</v>
      </c>
      <c r="EF62" s="201">
        <f>(Schedule!EE135*'Assumptions&amp;Data'!EE72)/10^$D$5</f>
        <v>0</v>
      </c>
      <c r="EG62" s="201">
        <f>(Schedule!EF135*'Assumptions&amp;Data'!EF72)/10^$D$5</f>
        <v>0</v>
      </c>
      <c r="EH62" s="201">
        <f>(Schedule!EG135*'Assumptions&amp;Data'!EG72)/10^$D$5</f>
        <v>0</v>
      </c>
      <c r="EI62" s="201">
        <f>(Schedule!EH135*'Assumptions&amp;Data'!EH72)/10^$D$5</f>
        <v>0</v>
      </c>
      <c r="EJ62" s="201">
        <f>(Schedule!EI135*'Assumptions&amp;Data'!EI72)/10^$D$5</f>
        <v>0</v>
      </c>
      <c r="EK62" s="201">
        <f>(Schedule!EJ135*'Assumptions&amp;Data'!EJ72)/10^$D$5</f>
        <v>0</v>
      </c>
      <c r="EL62" s="201">
        <f>(Schedule!EK135*'Assumptions&amp;Data'!EK72)/10^$D$5</f>
        <v>0</v>
      </c>
      <c r="EM62" s="201">
        <f>(Schedule!EL135*'Assumptions&amp;Data'!EL72)/10^$D$5</f>
        <v>0</v>
      </c>
      <c r="EN62" s="201">
        <f>(Schedule!EM135*'Assumptions&amp;Data'!EM72)/10^$D$5</f>
        <v>0</v>
      </c>
      <c r="EO62" s="201">
        <f>(Schedule!EN135*'Assumptions&amp;Data'!EN72)/10^$D$5</f>
        <v>0</v>
      </c>
      <c r="EP62" s="201">
        <f>(Schedule!EO135*'Assumptions&amp;Data'!EO72)/10^$D$5</f>
        <v>0</v>
      </c>
      <c r="EQ62" s="201">
        <f>(Schedule!EP135*'Assumptions&amp;Data'!EP72)/10^$D$5</f>
        <v>0</v>
      </c>
      <c r="ER62" s="201">
        <f>(Schedule!EQ135*'Assumptions&amp;Data'!EQ72)/10^$D$5</f>
        <v>0</v>
      </c>
      <c r="ES62" s="201">
        <f>(Schedule!ER135*'Assumptions&amp;Data'!ER72)/10^$D$5</f>
        <v>0</v>
      </c>
      <c r="ET62" s="201">
        <f>(Schedule!ES135*'Assumptions&amp;Data'!ES72)/10^$D$5</f>
        <v>0</v>
      </c>
      <c r="EU62" s="201">
        <f>(Schedule!ET135*'Assumptions&amp;Data'!ET72)/10^$D$5</f>
        <v>0</v>
      </c>
      <c r="EV62" s="201">
        <f>(Schedule!EU135*'Assumptions&amp;Data'!EU72)/10^$D$5</f>
        <v>0</v>
      </c>
      <c r="EW62" s="201">
        <f>(Schedule!EV135*'Assumptions&amp;Data'!EV72)/10^$D$5</f>
        <v>0</v>
      </c>
      <c r="EX62" s="201">
        <f>(Schedule!EW135*'Assumptions&amp;Data'!EW72)/10^$D$5</f>
        <v>0</v>
      </c>
      <c r="EY62" s="201">
        <f>(Schedule!EX135*'Assumptions&amp;Data'!EX72)/10^$D$5</f>
        <v>0</v>
      </c>
      <c r="EZ62" s="201">
        <f>(Schedule!EY135*'Assumptions&amp;Data'!EY72)/10^$D$5</f>
        <v>0</v>
      </c>
      <c r="FA62" s="201">
        <f>(Schedule!EZ135*'Assumptions&amp;Data'!EZ72)/10^$D$5</f>
        <v>0</v>
      </c>
      <c r="FB62" s="201">
        <f>(Schedule!FA135*'Assumptions&amp;Data'!FA72)/10^$D$5</f>
        <v>0</v>
      </c>
      <c r="FC62" s="201">
        <f>(Schedule!FB135*'Assumptions&amp;Data'!FB72)/10^$D$5</f>
        <v>0</v>
      </c>
      <c r="FD62" s="201">
        <f>(Schedule!FC135*'Assumptions&amp;Data'!FC72)/10^$D$5</f>
        <v>0</v>
      </c>
      <c r="FE62" s="201">
        <f>(Schedule!FD135*'Assumptions&amp;Data'!FD72)/10^$D$5</f>
        <v>0</v>
      </c>
      <c r="FF62" s="201">
        <f>(Schedule!FE135*'Assumptions&amp;Data'!FE72)/10^$D$5</f>
        <v>0</v>
      </c>
      <c r="FG62" s="201">
        <f>(Schedule!FF135*'Assumptions&amp;Data'!FF72)/10^$D$5</f>
        <v>0</v>
      </c>
      <c r="FH62" s="201">
        <f>(Schedule!FG135*'Assumptions&amp;Data'!FG72)/10^$D$5</f>
        <v>0</v>
      </c>
      <c r="FI62" s="201">
        <f>(Schedule!FH135*'Assumptions&amp;Data'!FH72)/10^$D$5</f>
        <v>0</v>
      </c>
      <c r="FJ62" s="201">
        <f>(Schedule!FI135*'Assumptions&amp;Data'!FI72)/10^$D$5</f>
        <v>0</v>
      </c>
      <c r="FK62" s="201">
        <f>(Schedule!FJ135*'Assumptions&amp;Data'!FJ72)/10^$D$5</f>
        <v>0</v>
      </c>
      <c r="FL62" s="201">
        <f>(Schedule!FK135*'Assumptions&amp;Data'!FK72)/10^$D$5</f>
        <v>0</v>
      </c>
      <c r="FM62" s="201">
        <f>(Schedule!FL135*'Assumptions&amp;Data'!FL72)/10^$D$5</f>
        <v>0</v>
      </c>
      <c r="FN62" s="201">
        <f>(Schedule!FM135*'Assumptions&amp;Data'!FM72)/10^$D$5</f>
        <v>0</v>
      </c>
      <c r="FO62" s="201">
        <f>(Schedule!FN135*'Assumptions&amp;Data'!FN72)/10^$D$5</f>
        <v>0</v>
      </c>
    </row>
    <row r="63" spans="2:171" ht="12" customHeight="1" x14ac:dyDescent="0.3">
      <c r="B63" s="201" t="s">
        <v>244</v>
      </c>
      <c r="D63" s="210">
        <f>SUM(G63:FO63)</f>
        <v>0</v>
      </c>
      <c r="G63" s="201">
        <f>(Schedule!F136*'Assumptions&amp;Data'!F72)/10^$D$5</f>
        <v>0</v>
      </c>
      <c r="H63" s="201">
        <f>(Schedule!G136*'Assumptions&amp;Data'!G72)/10^$D$5</f>
        <v>0</v>
      </c>
      <c r="I63" s="201">
        <f>(Schedule!H136*'Assumptions&amp;Data'!H72)/10^$D$5</f>
        <v>0</v>
      </c>
      <c r="J63" s="201">
        <f>(Schedule!I136*'Assumptions&amp;Data'!I72)/10^$D$5</f>
        <v>0</v>
      </c>
      <c r="K63" s="201">
        <f>(Schedule!J136*'Assumptions&amp;Data'!J72)/10^$D$5</f>
        <v>0</v>
      </c>
      <c r="L63" s="201">
        <f>(Schedule!K136*'Assumptions&amp;Data'!K72)/10^$D$5</f>
        <v>0</v>
      </c>
      <c r="M63" s="201">
        <f>(Schedule!L136*'Assumptions&amp;Data'!L72)/10^$D$5</f>
        <v>0</v>
      </c>
      <c r="N63" s="201">
        <f>(Schedule!M136*'Assumptions&amp;Data'!M72)/10^$D$5</f>
        <v>0</v>
      </c>
      <c r="O63" s="201">
        <f>(Schedule!N136*'Assumptions&amp;Data'!N72)/10^$D$5</f>
        <v>0</v>
      </c>
      <c r="P63" s="201">
        <f>(Schedule!O136*'Assumptions&amp;Data'!O72)/10^$D$5</f>
        <v>0</v>
      </c>
      <c r="Q63" s="201">
        <f>(Schedule!P136*'Assumptions&amp;Data'!P72)/10^$D$5</f>
        <v>0</v>
      </c>
      <c r="R63" s="201">
        <f>(Schedule!Q136*'Assumptions&amp;Data'!Q72)/10^$D$5</f>
        <v>0</v>
      </c>
      <c r="S63" s="201">
        <f>(Schedule!R136*'Assumptions&amp;Data'!R72)/10^$D$5</f>
        <v>0</v>
      </c>
      <c r="T63" s="201">
        <f>(Schedule!S136*'Assumptions&amp;Data'!S72)/10^$D$5</f>
        <v>0</v>
      </c>
      <c r="U63" s="201">
        <f>(Schedule!T136*'Assumptions&amp;Data'!T72)/10^$D$5</f>
        <v>0</v>
      </c>
      <c r="V63" s="201">
        <f>(Schedule!U136*'Assumptions&amp;Data'!U72)/10^$D$5</f>
        <v>0</v>
      </c>
      <c r="W63" s="201">
        <f>(Schedule!V136*'Assumptions&amp;Data'!V72)/10^$D$5</f>
        <v>0</v>
      </c>
      <c r="X63" s="201">
        <f>(Schedule!W136*'Assumptions&amp;Data'!W72)/10^$D$5</f>
        <v>0</v>
      </c>
      <c r="Y63" s="201">
        <f>(Schedule!X136*'Assumptions&amp;Data'!X72)/10^$D$5</f>
        <v>0</v>
      </c>
      <c r="Z63" s="201">
        <f>(Schedule!Y136*'Assumptions&amp;Data'!Y72)/10^$D$5</f>
        <v>0</v>
      </c>
      <c r="AA63" s="201">
        <f>(Schedule!Z136*'Assumptions&amp;Data'!Z72)/10^$D$5</f>
        <v>0</v>
      </c>
      <c r="AB63" s="201">
        <f>(Schedule!AA136*'Assumptions&amp;Data'!AA72)/10^$D$5</f>
        <v>0</v>
      </c>
      <c r="AC63" s="201">
        <f>(Schedule!AB136*'Assumptions&amp;Data'!AB72)/10^$D$5</f>
        <v>0</v>
      </c>
      <c r="AD63" s="201">
        <f>(Schedule!AC136*'Assumptions&amp;Data'!AC72)/10^$D$5</f>
        <v>0</v>
      </c>
      <c r="AE63" s="201">
        <f>(Schedule!AD136*'Assumptions&amp;Data'!AD72)/10^$D$5</f>
        <v>0</v>
      </c>
      <c r="AF63" s="201">
        <f>(Schedule!AE136*'Assumptions&amp;Data'!AE72)/10^$D$5</f>
        <v>0</v>
      </c>
      <c r="AG63" s="201">
        <f>(Schedule!AF136*'Assumptions&amp;Data'!AF72)/10^$D$5</f>
        <v>0</v>
      </c>
      <c r="AH63" s="201">
        <f>(Schedule!AG136*'Assumptions&amp;Data'!AG72)/10^$D$5</f>
        <v>0</v>
      </c>
      <c r="AI63" s="201">
        <f>(Schedule!AH136*'Assumptions&amp;Data'!AH72)/10^$D$5</f>
        <v>0</v>
      </c>
      <c r="AJ63" s="201">
        <f>(Schedule!AI136*'Assumptions&amp;Data'!AI72)/10^$D$5</f>
        <v>0</v>
      </c>
      <c r="AK63" s="201">
        <f>(Schedule!AJ136*'Assumptions&amp;Data'!AJ72)/10^$D$5</f>
        <v>0</v>
      </c>
      <c r="AL63" s="201">
        <f>(Schedule!AK136*'Assumptions&amp;Data'!AK72)/10^$D$5</f>
        <v>0</v>
      </c>
      <c r="AM63" s="201">
        <f>(Schedule!AL136*'Assumptions&amp;Data'!AL72)/10^$D$5</f>
        <v>0</v>
      </c>
      <c r="AN63" s="201">
        <f>(Schedule!AM136*'Assumptions&amp;Data'!AM72)/10^$D$5</f>
        <v>0</v>
      </c>
      <c r="AO63" s="201">
        <f>(Schedule!AN136*'Assumptions&amp;Data'!AN72)/10^$D$5</f>
        <v>0</v>
      </c>
      <c r="AP63" s="201">
        <f>(Schedule!AO136*'Assumptions&amp;Data'!AO72)/10^$D$5</f>
        <v>0</v>
      </c>
      <c r="AQ63" s="201">
        <f>(Schedule!AP136*'Assumptions&amp;Data'!AP72)/10^$D$5</f>
        <v>0</v>
      </c>
      <c r="AR63" s="201">
        <f>(Schedule!AQ136*'Assumptions&amp;Data'!AQ72)/10^$D$5</f>
        <v>0</v>
      </c>
      <c r="AS63" s="201">
        <f>(Schedule!AR136*'Assumptions&amp;Data'!AR72)/10^$D$5</f>
        <v>0</v>
      </c>
      <c r="AT63" s="201">
        <f>(Schedule!AS136*'Assumptions&amp;Data'!AS72)/10^$D$5</f>
        <v>0</v>
      </c>
      <c r="AU63" s="201">
        <f>(Schedule!AT136*'Assumptions&amp;Data'!AT72)/10^$D$5</f>
        <v>0</v>
      </c>
      <c r="AV63" s="201">
        <f>(Schedule!AU136*'Assumptions&amp;Data'!AU72)/10^$D$5</f>
        <v>0</v>
      </c>
      <c r="AW63" s="201">
        <f>(Schedule!AV136*'Assumptions&amp;Data'!AV72)/10^$D$5</f>
        <v>0</v>
      </c>
      <c r="AX63" s="201">
        <f>(Schedule!AW136*'Assumptions&amp;Data'!AW72)/10^$D$5</f>
        <v>0</v>
      </c>
      <c r="AY63" s="201">
        <f>(Schedule!AX136*'Assumptions&amp;Data'!AX72)/10^$D$5</f>
        <v>0</v>
      </c>
      <c r="AZ63" s="201">
        <f>(Schedule!AY136*'Assumptions&amp;Data'!AY72)/10^$D$5</f>
        <v>0</v>
      </c>
      <c r="BA63" s="201">
        <f>(Schedule!AZ136*'Assumptions&amp;Data'!AZ72)/10^$D$5</f>
        <v>0</v>
      </c>
      <c r="BB63" s="201">
        <f>(Schedule!BA136*'Assumptions&amp;Data'!BA72)/10^$D$5</f>
        <v>0</v>
      </c>
      <c r="BC63" s="201">
        <f>(Schedule!BB136*'Assumptions&amp;Data'!BB72)/10^$D$5</f>
        <v>0</v>
      </c>
      <c r="BD63" s="201">
        <f>(Schedule!BC136*'Assumptions&amp;Data'!BC72)/10^$D$5</f>
        <v>0</v>
      </c>
      <c r="BE63" s="201">
        <f>(Schedule!BD136*'Assumptions&amp;Data'!BD72)/10^$D$5</f>
        <v>0</v>
      </c>
      <c r="BF63" s="201">
        <f>(Schedule!BE136*'Assumptions&amp;Data'!BE72)/10^$D$5</f>
        <v>0</v>
      </c>
      <c r="BG63" s="201">
        <f>(Schedule!BF136*'Assumptions&amp;Data'!BF72)/10^$D$5</f>
        <v>0</v>
      </c>
      <c r="BH63" s="201">
        <f>(Schedule!BG136*'Assumptions&amp;Data'!BG72)/10^$D$5</f>
        <v>0</v>
      </c>
      <c r="BI63" s="201">
        <f>(Schedule!BH136*'Assumptions&amp;Data'!BH72)/10^$D$5</f>
        <v>0</v>
      </c>
      <c r="BJ63" s="201">
        <f>(Schedule!BI136*'Assumptions&amp;Data'!BI72)/10^$D$5</f>
        <v>0</v>
      </c>
      <c r="BK63" s="201">
        <f>(Schedule!BJ136*'Assumptions&amp;Data'!BJ72)/10^$D$5</f>
        <v>0</v>
      </c>
      <c r="BL63" s="201">
        <f>(Schedule!BK136*'Assumptions&amp;Data'!BK72)/10^$D$5</f>
        <v>0</v>
      </c>
      <c r="BM63" s="201">
        <f>(Schedule!BL136*'Assumptions&amp;Data'!BL72)/10^$D$5</f>
        <v>0</v>
      </c>
      <c r="BN63" s="201">
        <f>(Schedule!BM136*'Assumptions&amp;Data'!BM72)/10^$D$5</f>
        <v>0</v>
      </c>
      <c r="BO63" s="201">
        <f>(Schedule!BN136*'Assumptions&amp;Data'!BN72)/10^$D$5</f>
        <v>0</v>
      </c>
      <c r="BP63" s="201">
        <f>(Schedule!BO136*'Assumptions&amp;Data'!BO72)/10^$D$5</f>
        <v>0</v>
      </c>
      <c r="BQ63" s="201">
        <f>(Schedule!BP136*'Assumptions&amp;Data'!BP72)/10^$D$5</f>
        <v>0</v>
      </c>
      <c r="BR63" s="201">
        <f>(Schedule!BQ136*'Assumptions&amp;Data'!BQ72)/10^$D$5</f>
        <v>0</v>
      </c>
      <c r="BS63" s="201">
        <f>(Schedule!BR136*'Assumptions&amp;Data'!BR72)/10^$D$5</f>
        <v>0</v>
      </c>
      <c r="BT63" s="201">
        <f>(Schedule!BS136*'Assumptions&amp;Data'!BS72)/10^$D$5</f>
        <v>0</v>
      </c>
      <c r="BU63" s="201">
        <f>(Schedule!BT136*'Assumptions&amp;Data'!BT72)/10^$D$5</f>
        <v>0</v>
      </c>
      <c r="BV63" s="201">
        <f>(Schedule!BU136*'Assumptions&amp;Data'!BU72)/10^$D$5</f>
        <v>0</v>
      </c>
      <c r="BW63" s="201">
        <f>(Schedule!BV136*'Assumptions&amp;Data'!BV72)/10^$D$5</f>
        <v>0</v>
      </c>
      <c r="BX63" s="201">
        <f>(Schedule!BW136*'Assumptions&amp;Data'!BW72)/10^$D$5</f>
        <v>0</v>
      </c>
      <c r="BY63" s="201">
        <f>(Schedule!BX136*'Assumptions&amp;Data'!BX72)/10^$D$5</f>
        <v>0</v>
      </c>
      <c r="BZ63" s="201">
        <f>(Schedule!BY136*'Assumptions&amp;Data'!BY72)/10^$D$5</f>
        <v>0</v>
      </c>
      <c r="CA63" s="201">
        <f>(Schedule!BZ136*'Assumptions&amp;Data'!BZ72)/10^$D$5</f>
        <v>0</v>
      </c>
      <c r="CB63" s="201">
        <f>(Schedule!CA136*'Assumptions&amp;Data'!CA72)/10^$D$5</f>
        <v>0</v>
      </c>
      <c r="CC63" s="201">
        <f>(Schedule!CB136*'Assumptions&amp;Data'!CB72)/10^$D$5</f>
        <v>0</v>
      </c>
      <c r="CD63" s="201">
        <f>(Schedule!CC136*'Assumptions&amp;Data'!CC72)/10^$D$5</f>
        <v>0</v>
      </c>
      <c r="CE63" s="201">
        <f>(Schedule!CD136*'Assumptions&amp;Data'!CD72)/10^$D$5</f>
        <v>0</v>
      </c>
      <c r="CF63" s="201">
        <f>(Schedule!CE136*'Assumptions&amp;Data'!CE72)/10^$D$5</f>
        <v>0</v>
      </c>
      <c r="CG63" s="201">
        <f>(Schedule!CF136*'Assumptions&amp;Data'!CF72)/10^$D$5</f>
        <v>0</v>
      </c>
      <c r="CH63" s="201">
        <f>(Schedule!CG136*'Assumptions&amp;Data'!CG72)/10^$D$5</f>
        <v>0</v>
      </c>
      <c r="CI63" s="201">
        <f>(Schedule!CH136*'Assumptions&amp;Data'!CH72)/10^$D$5</f>
        <v>0</v>
      </c>
      <c r="CJ63" s="201">
        <f>(Schedule!CI136*'Assumptions&amp;Data'!CI72)/10^$D$5</f>
        <v>0</v>
      </c>
      <c r="CK63" s="201">
        <f>(Schedule!CJ136*'Assumptions&amp;Data'!CJ72)/10^$D$5</f>
        <v>0</v>
      </c>
      <c r="CL63" s="201">
        <f>(Schedule!CK136*'Assumptions&amp;Data'!CK72)/10^$D$5</f>
        <v>0</v>
      </c>
      <c r="CM63" s="201">
        <f>(Schedule!CL136*'Assumptions&amp;Data'!CL72)/10^$D$5</f>
        <v>0</v>
      </c>
      <c r="CN63" s="201">
        <f>(Schedule!CM136*'Assumptions&amp;Data'!CM72)/10^$D$5</f>
        <v>0</v>
      </c>
      <c r="CO63" s="201">
        <f>(Schedule!CN136*'Assumptions&amp;Data'!CN72)/10^$D$5</f>
        <v>0</v>
      </c>
      <c r="CP63" s="201">
        <f>(Schedule!CO136*'Assumptions&amp;Data'!CO72)/10^$D$5</f>
        <v>0</v>
      </c>
      <c r="CQ63" s="201">
        <f>(Schedule!CP136*'Assumptions&amp;Data'!CP72)/10^$D$5</f>
        <v>0</v>
      </c>
      <c r="CR63" s="201">
        <f>(Schedule!CQ136*'Assumptions&amp;Data'!CQ72)/10^$D$5</f>
        <v>0</v>
      </c>
      <c r="CS63" s="201">
        <f>(Schedule!CR136*'Assumptions&amp;Data'!CR72)/10^$D$5</f>
        <v>0</v>
      </c>
      <c r="CT63" s="201">
        <f>(Schedule!CS136*'Assumptions&amp;Data'!CS72)/10^$D$5</f>
        <v>0</v>
      </c>
      <c r="CU63" s="201">
        <f>(Schedule!CT136*'Assumptions&amp;Data'!CT72)/10^$D$5</f>
        <v>0</v>
      </c>
      <c r="CV63" s="201">
        <f>(Schedule!CU136*'Assumptions&amp;Data'!CU72)/10^$D$5</f>
        <v>0</v>
      </c>
      <c r="CW63" s="201">
        <f>(Schedule!CV136*'Assumptions&amp;Data'!CV72)/10^$D$5</f>
        <v>0</v>
      </c>
      <c r="CX63" s="201">
        <f>(Schedule!CW136*'Assumptions&amp;Data'!CW72)/10^$D$5</f>
        <v>0</v>
      </c>
      <c r="CY63" s="201">
        <f>(Schedule!CX136*'Assumptions&amp;Data'!CX72)/10^$D$5</f>
        <v>0</v>
      </c>
      <c r="CZ63" s="201">
        <f>(Schedule!CY136*'Assumptions&amp;Data'!CY72)/10^$D$5</f>
        <v>0</v>
      </c>
      <c r="DA63" s="201">
        <f>(Schedule!CZ136*'Assumptions&amp;Data'!CZ72)/10^$D$5</f>
        <v>0</v>
      </c>
      <c r="DB63" s="201">
        <f>(Schedule!DA136*'Assumptions&amp;Data'!DA72)/10^$D$5</f>
        <v>0</v>
      </c>
      <c r="DC63" s="201">
        <f>(Schedule!DB136*'Assumptions&amp;Data'!DB72)/10^$D$5</f>
        <v>0</v>
      </c>
      <c r="DD63" s="201">
        <f>(Schedule!DC136*'Assumptions&amp;Data'!DC72)/10^$D$5</f>
        <v>0</v>
      </c>
      <c r="DE63" s="201">
        <f>(Schedule!DD136*'Assumptions&amp;Data'!DD72)/10^$D$5</f>
        <v>0</v>
      </c>
      <c r="DF63" s="201">
        <f>(Schedule!DE136*'Assumptions&amp;Data'!DE72)/10^$D$5</f>
        <v>0</v>
      </c>
      <c r="DG63" s="201">
        <f>(Schedule!DF136*'Assumptions&amp;Data'!DF72)/10^$D$5</f>
        <v>0</v>
      </c>
      <c r="DH63" s="201">
        <f>(Schedule!DG136*'Assumptions&amp;Data'!DG72)/10^$D$5</f>
        <v>0</v>
      </c>
      <c r="DI63" s="201">
        <f>(Schedule!DH136*'Assumptions&amp;Data'!DH72)/10^$D$5</f>
        <v>0</v>
      </c>
      <c r="DJ63" s="201">
        <f>(Schedule!DI136*'Assumptions&amp;Data'!DI72)/10^$D$5</f>
        <v>0</v>
      </c>
      <c r="DK63" s="201">
        <f>(Schedule!DJ136*'Assumptions&amp;Data'!DJ72)/10^$D$5</f>
        <v>0</v>
      </c>
      <c r="DL63" s="201">
        <f>(Schedule!DK136*'Assumptions&amp;Data'!DK72)/10^$D$5</f>
        <v>0</v>
      </c>
      <c r="DM63" s="201">
        <f>(Schedule!DL136*'Assumptions&amp;Data'!DL72)/10^$D$5</f>
        <v>0</v>
      </c>
      <c r="DN63" s="201">
        <f>(Schedule!DM136*'Assumptions&amp;Data'!DM72)/10^$D$5</f>
        <v>0</v>
      </c>
      <c r="DO63" s="201">
        <f>(Schedule!DN136*'Assumptions&amp;Data'!DN72)/10^$D$5</f>
        <v>0</v>
      </c>
      <c r="DP63" s="201">
        <f>(Schedule!DO136*'Assumptions&amp;Data'!DO72)/10^$D$5</f>
        <v>0</v>
      </c>
      <c r="DQ63" s="201">
        <f>(Schedule!DP136*'Assumptions&amp;Data'!DP72)/10^$D$5</f>
        <v>0</v>
      </c>
      <c r="DR63" s="201">
        <f>(Schedule!DQ136*'Assumptions&amp;Data'!DQ72)/10^$D$5</f>
        <v>0</v>
      </c>
      <c r="DS63" s="201">
        <f>(Schedule!DR136*'Assumptions&amp;Data'!DR72)/10^$D$5</f>
        <v>0</v>
      </c>
      <c r="DT63" s="201">
        <f>(Schedule!DS136*'Assumptions&amp;Data'!DS72)/10^$D$5</f>
        <v>0</v>
      </c>
      <c r="DU63" s="201">
        <f>(Schedule!DT136*'Assumptions&amp;Data'!DT72)/10^$D$5</f>
        <v>0</v>
      </c>
      <c r="DV63" s="201">
        <f>(Schedule!DU136*'Assumptions&amp;Data'!DU72)/10^$D$5</f>
        <v>0</v>
      </c>
      <c r="DW63" s="201">
        <f>(Schedule!DV136*'Assumptions&amp;Data'!DV72)/10^$D$5</f>
        <v>0</v>
      </c>
      <c r="DX63" s="201">
        <f>(Schedule!DW136*'Assumptions&amp;Data'!DW72)/10^$D$5</f>
        <v>0</v>
      </c>
      <c r="DY63" s="201">
        <f>(Schedule!DX136*'Assumptions&amp;Data'!DX72)/10^$D$5</f>
        <v>0</v>
      </c>
      <c r="DZ63" s="201">
        <f>(Schedule!DY136*'Assumptions&amp;Data'!DY72)/10^$D$5</f>
        <v>0</v>
      </c>
      <c r="EA63" s="201">
        <f>(Schedule!DZ136*'Assumptions&amp;Data'!DZ72)/10^$D$5</f>
        <v>0</v>
      </c>
      <c r="EB63" s="201">
        <f>(Schedule!EA136*'Assumptions&amp;Data'!EA72)/10^$D$5</f>
        <v>0</v>
      </c>
      <c r="EC63" s="201">
        <f>(Schedule!EB136*'Assumptions&amp;Data'!EB72)/10^$D$5</f>
        <v>0</v>
      </c>
      <c r="ED63" s="201">
        <f>(Schedule!EC136*'Assumptions&amp;Data'!EC72)/10^$D$5</f>
        <v>0</v>
      </c>
      <c r="EE63" s="201">
        <f>(Schedule!ED136*'Assumptions&amp;Data'!ED72)/10^$D$5</f>
        <v>0</v>
      </c>
      <c r="EF63" s="201">
        <f>(Schedule!EE136*'Assumptions&amp;Data'!EE72)/10^$D$5</f>
        <v>0</v>
      </c>
      <c r="EG63" s="201">
        <f>(Schedule!EF136*'Assumptions&amp;Data'!EF72)/10^$D$5</f>
        <v>0</v>
      </c>
      <c r="EH63" s="201">
        <f>(Schedule!EG136*'Assumptions&amp;Data'!EG72)/10^$D$5</f>
        <v>0</v>
      </c>
      <c r="EI63" s="201">
        <f>(Schedule!EH136*'Assumptions&amp;Data'!EH72)/10^$D$5</f>
        <v>0</v>
      </c>
      <c r="EJ63" s="201">
        <f>(Schedule!EI136*'Assumptions&amp;Data'!EI72)/10^$D$5</f>
        <v>0</v>
      </c>
      <c r="EK63" s="201">
        <f>(Schedule!EJ136*'Assumptions&amp;Data'!EJ72)/10^$D$5</f>
        <v>0</v>
      </c>
      <c r="EL63" s="201">
        <f>(Schedule!EK136*'Assumptions&amp;Data'!EK72)/10^$D$5</f>
        <v>0</v>
      </c>
      <c r="EM63" s="201">
        <f>(Schedule!EL136*'Assumptions&amp;Data'!EL72)/10^$D$5</f>
        <v>0</v>
      </c>
      <c r="EN63" s="201">
        <f>(Schedule!EM136*'Assumptions&amp;Data'!EM72)/10^$D$5</f>
        <v>0</v>
      </c>
      <c r="EO63" s="201">
        <f>(Schedule!EN136*'Assumptions&amp;Data'!EN72)/10^$D$5</f>
        <v>0</v>
      </c>
      <c r="EP63" s="201">
        <f>(Schedule!EO136*'Assumptions&amp;Data'!EO72)/10^$D$5</f>
        <v>0</v>
      </c>
      <c r="EQ63" s="201">
        <f>(Schedule!EP136*'Assumptions&amp;Data'!EP72)/10^$D$5</f>
        <v>0</v>
      </c>
      <c r="ER63" s="201">
        <f>(Schedule!EQ136*'Assumptions&amp;Data'!EQ72)/10^$D$5</f>
        <v>0</v>
      </c>
      <c r="ES63" s="201">
        <f>(Schedule!ER136*'Assumptions&amp;Data'!ER72)/10^$D$5</f>
        <v>0</v>
      </c>
      <c r="ET63" s="201">
        <f>(Schedule!ES136*'Assumptions&amp;Data'!ES72)/10^$D$5</f>
        <v>0</v>
      </c>
      <c r="EU63" s="201">
        <f>(Schedule!ET136*'Assumptions&amp;Data'!ET72)/10^$D$5</f>
        <v>0</v>
      </c>
      <c r="EV63" s="201">
        <f>(Schedule!EU136*'Assumptions&amp;Data'!EU72)/10^$D$5</f>
        <v>0</v>
      </c>
      <c r="EW63" s="201">
        <f>(Schedule!EV136*'Assumptions&amp;Data'!EV72)/10^$D$5</f>
        <v>0</v>
      </c>
      <c r="EX63" s="201">
        <f>(Schedule!EW136*'Assumptions&amp;Data'!EW72)/10^$D$5</f>
        <v>0</v>
      </c>
      <c r="EY63" s="201">
        <f>(Schedule!EX136*'Assumptions&amp;Data'!EX72)/10^$D$5</f>
        <v>0</v>
      </c>
      <c r="EZ63" s="201">
        <f>(Schedule!EY136*'Assumptions&amp;Data'!EY72)/10^$D$5</f>
        <v>0</v>
      </c>
      <c r="FA63" s="201">
        <f>(Schedule!EZ136*'Assumptions&amp;Data'!EZ72)/10^$D$5</f>
        <v>0</v>
      </c>
      <c r="FB63" s="201">
        <f>(Schedule!FA136*'Assumptions&amp;Data'!FA72)/10^$D$5</f>
        <v>0</v>
      </c>
      <c r="FC63" s="201">
        <f>(Schedule!FB136*'Assumptions&amp;Data'!FB72)/10^$D$5</f>
        <v>0</v>
      </c>
      <c r="FD63" s="201">
        <f>(Schedule!FC136*'Assumptions&amp;Data'!FC72)/10^$D$5</f>
        <v>0</v>
      </c>
      <c r="FE63" s="201">
        <f>(Schedule!FD136*'Assumptions&amp;Data'!FD72)/10^$D$5</f>
        <v>0</v>
      </c>
      <c r="FF63" s="201">
        <f>(Schedule!FE136*'Assumptions&amp;Data'!FE72)/10^$D$5</f>
        <v>0</v>
      </c>
      <c r="FG63" s="201">
        <f>(Schedule!FF136*'Assumptions&amp;Data'!FF72)/10^$D$5</f>
        <v>0</v>
      </c>
      <c r="FH63" s="201">
        <f>(Schedule!FG136*'Assumptions&amp;Data'!FG72)/10^$D$5</f>
        <v>0</v>
      </c>
      <c r="FI63" s="201">
        <f>(Schedule!FH136*'Assumptions&amp;Data'!FH72)/10^$D$5</f>
        <v>0</v>
      </c>
      <c r="FJ63" s="201">
        <f>(Schedule!FI136*'Assumptions&amp;Data'!FI72)/10^$D$5</f>
        <v>0</v>
      </c>
      <c r="FK63" s="201">
        <f>(Schedule!FJ136*'Assumptions&amp;Data'!FJ72)/10^$D$5</f>
        <v>0</v>
      </c>
      <c r="FL63" s="201">
        <f>(Schedule!FK136*'Assumptions&amp;Data'!FK72)/10^$D$5</f>
        <v>0</v>
      </c>
      <c r="FM63" s="201">
        <f>(Schedule!FL136*'Assumptions&amp;Data'!FL72)/10^$D$5</f>
        <v>0</v>
      </c>
      <c r="FN63" s="201">
        <f>(Schedule!FM136*'Assumptions&amp;Data'!FM72)/10^$D$5</f>
        <v>0</v>
      </c>
      <c r="FO63" s="201">
        <f>(Schedule!FN136*'Assumptions&amp;Data'!FN72)/10^$D$5</f>
        <v>0</v>
      </c>
    </row>
    <row r="64" spans="2:171" ht="12" customHeight="1" x14ac:dyDescent="0.3">
      <c r="B64" s="201" t="s">
        <v>110</v>
      </c>
      <c r="D64" s="210">
        <f>SUM(G64:FO64)</f>
        <v>0</v>
      </c>
      <c r="G64" s="201">
        <f>(Schedule!F137*'Assumptions&amp;Data'!F72)/10^$D$5</f>
        <v>0</v>
      </c>
      <c r="H64" s="201">
        <f>(Schedule!G137*'Assumptions&amp;Data'!G72)/10^$D$5</f>
        <v>0</v>
      </c>
      <c r="I64" s="201">
        <f>(Schedule!H137*'Assumptions&amp;Data'!H72)/10^$D$5</f>
        <v>0</v>
      </c>
      <c r="J64" s="201">
        <f>(Schedule!I137*'Assumptions&amp;Data'!I72)/10^$D$5</f>
        <v>0</v>
      </c>
      <c r="K64" s="201">
        <f>(Schedule!J137*'Assumptions&amp;Data'!J72)/10^$D$5</f>
        <v>0</v>
      </c>
      <c r="L64" s="201">
        <f>(Schedule!K137*'Assumptions&amp;Data'!K72)/10^$D$5</f>
        <v>0</v>
      </c>
      <c r="M64" s="201">
        <f>(Schedule!L137*'Assumptions&amp;Data'!L72)/10^$D$5</f>
        <v>0</v>
      </c>
      <c r="N64" s="201">
        <f>(Schedule!M137*'Assumptions&amp;Data'!M72)/10^$D$5</f>
        <v>0</v>
      </c>
      <c r="O64" s="201">
        <f>(Schedule!N137*'Assumptions&amp;Data'!N72)/10^$D$5</f>
        <v>0</v>
      </c>
      <c r="P64" s="201">
        <f>(Schedule!O137*'Assumptions&amp;Data'!O72)/10^$D$5</f>
        <v>0</v>
      </c>
      <c r="Q64" s="201">
        <f>(Schedule!P137*'Assumptions&amp;Data'!P72)/10^$D$5</f>
        <v>0</v>
      </c>
      <c r="R64" s="201">
        <f>(Schedule!Q137*'Assumptions&amp;Data'!Q72)/10^$D$5</f>
        <v>0</v>
      </c>
      <c r="S64" s="201">
        <f>(Schedule!R137*'Assumptions&amp;Data'!R72)/10^$D$5</f>
        <v>0</v>
      </c>
      <c r="T64" s="201">
        <f>(Schedule!S137*'Assumptions&amp;Data'!S72)/10^$D$5</f>
        <v>0</v>
      </c>
      <c r="U64" s="201">
        <f>(Schedule!T137*'Assumptions&amp;Data'!T72)/10^$D$5</f>
        <v>0</v>
      </c>
      <c r="V64" s="201">
        <f>(Schedule!U137*'Assumptions&amp;Data'!U72)/10^$D$5</f>
        <v>0</v>
      </c>
      <c r="W64" s="201">
        <f>(Schedule!V137*'Assumptions&amp;Data'!V72)/10^$D$5</f>
        <v>0</v>
      </c>
      <c r="X64" s="201">
        <f>(Schedule!W137*'Assumptions&amp;Data'!W72)/10^$D$5</f>
        <v>0</v>
      </c>
      <c r="Y64" s="201">
        <f>(Schedule!X137*'Assumptions&amp;Data'!X72)/10^$D$5</f>
        <v>0</v>
      </c>
      <c r="Z64" s="201">
        <f>(Schedule!Y137*'Assumptions&amp;Data'!Y72)/10^$D$5</f>
        <v>0</v>
      </c>
      <c r="AA64" s="201">
        <f>(Schedule!Z137*'Assumptions&amp;Data'!Z72)/10^$D$5</f>
        <v>0</v>
      </c>
      <c r="AB64" s="201">
        <f>(Schedule!AA137*'Assumptions&amp;Data'!AA72)/10^$D$5</f>
        <v>0</v>
      </c>
      <c r="AC64" s="201">
        <f>(Schedule!AB137*'Assumptions&amp;Data'!AB72)/10^$D$5</f>
        <v>0</v>
      </c>
      <c r="AD64" s="201">
        <f>(Schedule!AC137*'Assumptions&amp;Data'!AC72)/10^$D$5</f>
        <v>0</v>
      </c>
      <c r="AE64" s="201">
        <f>(Schedule!AD137*'Assumptions&amp;Data'!AD72)/10^$D$5</f>
        <v>0</v>
      </c>
      <c r="AF64" s="201">
        <f>(Schedule!AE137*'Assumptions&amp;Data'!AE72)/10^$D$5</f>
        <v>0</v>
      </c>
      <c r="AG64" s="201">
        <f>(Schedule!AF137*'Assumptions&amp;Data'!AF72)/10^$D$5</f>
        <v>0</v>
      </c>
      <c r="AH64" s="201">
        <f>(Schedule!AG137*'Assumptions&amp;Data'!AG72)/10^$D$5</f>
        <v>0</v>
      </c>
      <c r="AI64" s="201">
        <f>(Schedule!AH137*'Assumptions&amp;Data'!AH72)/10^$D$5</f>
        <v>0</v>
      </c>
      <c r="AJ64" s="201">
        <f>(Schedule!AI137*'Assumptions&amp;Data'!AI72)/10^$D$5</f>
        <v>0</v>
      </c>
      <c r="AK64" s="201">
        <f>(Schedule!AJ137*'Assumptions&amp;Data'!AJ72)/10^$D$5</f>
        <v>0</v>
      </c>
      <c r="AL64" s="201">
        <f>(Schedule!AK137*'Assumptions&amp;Data'!AK72)/10^$D$5</f>
        <v>0</v>
      </c>
      <c r="AM64" s="201">
        <f>(Schedule!AL137*'Assumptions&amp;Data'!AL72)/10^$D$5</f>
        <v>0</v>
      </c>
      <c r="AN64" s="201">
        <f>(Schedule!AM137*'Assumptions&amp;Data'!AM72)/10^$D$5</f>
        <v>0</v>
      </c>
      <c r="AO64" s="201">
        <f>(Schedule!AN137*'Assumptions&amp;Data'!AN72)/10^$D$5</f>
        <v>0</v>
      </c>
      <c r="AP64" s="201">
        <f>(Schedule!AO137*'Assumptions&amp;Data'!AO72)/10^$D$5</f>
        <v>0</v>
      </c>
      <c r="AQ64" s="201">
        <f>(Schedule!AP137*'Assumptions&amp;Data'!AP72)/10^$D$5</f>
        <v>0</v>
      </c>
      <c r="AR64" s="201">
        <f>(Schedule!AQ137*'Assumptions&amp;Data'!AQ72)/10^$D$5</f>
        <v>0</v>
      </c>
      <c r="AS64" s="201">
        <f>(Schedule!AR137*'Assumptions&amp;Data'!AR72)/10^$D$5</f>
        <v>0</v>
      </c>
      <c r="AT64" s="201">
        <f>(Schedule!AS137*'Assumptions&amp;Data'!AS72)/10^$D$5</f>
        <v>0</v>
      </c>
      <c r="AU64" s="201">
        <f>(Schedule!AT137*'Assumptions&amp;Data'!AT72)/10^$D$5</f>
        <v>0</v>
      </c>
      <c r="AV64" s="201">
        <f>(Schedule!AU137*'Assumptions&amp;Data'!AU72)/10^$D$5</f>
        <v>0</v>
      </c>
      <c r="AW64" s="201">
        <f>(Schedule!AV137*'Assumptions&amp;Data'!AV72)/10^$D$5</f>
        <v>0</v>
      </c>
      <c r="AX64" s="201">
        <f>(Schedule!AW137*'Assumptions&amp;Data'!AW72)/10^$D$5</f>
        <v>0</v>
      </c>
      <c r="AY64" s="201">
        <f>(Schedule!AX137*'Assumptions&amp;Data'!AX72)/10^$D$5</f>
        <v>0</v>
      </c>
      <c r="AZ64" s="201">
        <f>(Schedule!AY137*'Assumptions&amp;Data'!AY72)/10^$D$5</f>
        <v>0</v>
      </c>
      <c r="BA64" s="201">
        <f>(Schedule!AZ137*'Assumptions&amp;Data'!AZ72)/10^$D$5</f>
        <v>0</v>
      </c>
      <c r="BB64" s="201">
        <f>(Schedule!BA137*'Assumptions&amp;Data'!BA72)/10^$D$5</f>
        <v>0</v>
      </c>
      <c r="BC64" s="201">
        <f>(Schedule!BB137*'Assumptions&amp;Data'!BB72)/10^$D$5</f>
        <v>0</v>
      </c>
      <c r="BD64" s="201">
        <f>(Schedule!BC137*'Assumptions&amp;Data'!BC72)/10^$D$5</f>
        <v>0</v>
      </c>
      <c r="BE64" s="201">
        <f>(Schedule!BD137*'Assumptions&amp;Data'!BD72)/10^$D$5</f>
        <v>0</v>
      </c>
      <c r="BF64" s="201">
        <f>(Schedule!BE137*'Assumptions&amp;Data'!BE72)/10^$D$5</f>
        <v>0</v>
      </c>
      <c r="BG64" s="201">
        <f>(Schedule!BF137*'Assumptions&amp;Data'!BF72)/10^$D$5</f>
        <v>0</v>
      </c>
      <c r="BH64" s="201">
        <f>(Schedule!BG137*'Assumptions&amp;Data'!BG72)/10^$D$5</f>
        <v>0</v>
      </c>
      <c r="BI64" s="201">
        <f>(Schedule!BH137*'Assumptions&amp;Data'!BH72)/10^$D$5</f>
        <v>0</v>
      </c>
      <c r="BJ64" s="201">
        <f>(Schedule!BI137*'Assumptions&amp;Data'!BI72)/10^$D$5</f>
        <v>0</v>
      </c>
      <c r="BK64" s="201">
        <f>(Schedule!BJ137*'Assumptions&amp;Data'!BJ72)/10^$D$5</f>
        <v>0</v>
      </c>
      <c r="BL64" s="201">
        <f>(Schedule!BK137*'Assumptions&amp;Data'!BK72)/10^$D$5</f>
        <v>0</v>
      </c>
      <c r="BM64" s="201">
        <f>(Schedule!BL137*'Assumptions&amp;Data'!BL72)/10^$D$5</f>
        <v>0</v>
      </c>
      <c r="BN64" s="201">
        <f>(Schedule!BM137*'Assumptions&amp;Data'!BM72)/10^$D$5</f>
        <v>0</v>
      </c>
      <c r="BO64" s="201">
        <f>(Schedule!BN137*'Assumptions&amp;Data'!BN72)/10^$D$5</f>
        <v>0</v>
      </c>
      <c r="BP64" s="201">
        <f>(Schedule!BO137*'Assumptions&amp;Data'!BO72)/10^$D$5</f>
        <v>0</v>
      </c>
      <c r="BQ64" s="201">
        <f>(Schedule!BP137*'Assumptions&amp;Data'!BP72)/10^$D$5</f>
        <v>0</v>
      </c>
      <c r="BR64" s="201">
        <f>(Schedule!BQ137*'Assumptions&amp;Data'!BQ72)/10^$D$5</f>
        <v>0</v>
      </c>
      <c r="BS64" s="201">
        <f>(Schedule!BR137*'Assumptions&amp;Data'!BR72)/10^$D$5</f>
        <v>0</v>
      </c>
      <c r="BT64" s="201">
        <f>(Schedule!BS137*'Assumptions&amp;Data'!BS72)/10^$D$5</f>
        <v>0</v>
      </c>
      <c r="BU64" s="201">
        <f>(Schedule!BT137*'Assumptions&amp;Data'!BT72)/10^$D$5</f>
        <v>0</v>
      </c>
      <c r="BV64" s="201">
        <f>(Schedule!BU137*'Assumptions&amp;Data'!BU72)/10^$D$5</f>
        <v>0</v>
      </c>
      <c r="BW64" s="201">
        <f>(Schedule!BV137*'Assumptions&amp;Data'!BV72)/10^$D$5</f>
        <v>0</v>
      </c>
      <c r="BX64" s="201">
        <f>(Schedule!BW137*'Assumptions&amp;Data'!BW72)/10^$D$5</f>
        <v>0</v>
      </c>
      <c r="BY64" s="201">
        <f>(Schedule!BX137*'Assumptions&amp;Data'!BX72)/10^$D$5</f>
        <v>0</v>
      </c>
      <c r="BZ64" s="201">
        <f>(Schedule!BY137*'Assumptions&amp;Data'!BY72)/10^$D$5</f>
        <v>0</v>
      </c>
      <c r="CA64" s="201">
        <f>(Schedule!BZ137*'Assumptions&amp;Data'!BZ72)/10^$D$5</f>
        <v>0</v>
      </c>
      <c r="CB64" s="201">
        <f>(Schedule!CA137*'Assumptions&amp;Data'!CA72)/10^$D$5</f>
        <v>0</v>
      </c>
      <c r="CC64" s="201">
        <f>(Schedule!CB137*'Assumptions&amp;Data'!CB72)/10^$D$5</f>
        <v>0</v>
      </c>
      <c r="CD64" s="201">
        <f>(Schedule!CC137*'Assumptions&amp;Data'!CC72)/10^$D$5</f>
        <v>0</v>
      </c>
      <c r="CE64" s="201">
        <f>(Schedule!CD137*'Assumptions&amp;Data'!CD72)/10^$D$5</f>
        <v>0</v>
      </c>
      <c r="CF64" s="201">
        <f>(Schedule!CE137*'Assumptions&amp;Data'!CE72)/10^$D$5</f>
        <v>0</v>
      </c>
      <c r="CG64" s="201">
        <f>(Schedule!CF137*'Assumptions&amp;Data'!CF72)/10^$D$5</f>
        <v>0</v>
      </c>
      <c r="CH64" s="201">
        <f>(Schedule!CG137*'Assumptions&amp;Data'!CG72)/10^$D$5</f>
        <v>0</v>
      </c>
      <c r="CI64" s="201">
        <f>(Schedule!CH137*'Assumptions&amp;Data'!CH72)/10^$D$5</f>
        <v>0</v>
      </c>
      <c r="CJ64" s="201">
        <f>(Schedule!CI137*'Assumptions&amp;Data'!CI72)/10^$D$5</f>
        <v>0</v>
      </c>
      <c r="CK64" s="201">
        <f>(Schedule!CJ137*'Assumptions&amp;Data'!CJ72)/10^$D$5</f>
        <v>0</v>
      </c>
      <c r="CL64" s="201">
        <f>(Schedule!CK137*'Assumptions&amp;Data'!CK72)/10^$D$5</f>
        <v>0</v>
      </c>
      <c r="CM64" s="201">
        <f>(Schedule!CL137*'Assumptions&amp;Data'!CL72)/10^$D$5</f>
        <v>0</v>
      </c>
      <c r="CN64" s="201">
        <f>(Schedule!CM137*'Assumptions&amp;Data'!CM72)/10^$D$5</f>
        <v>0</v>
      </c>
      <c r="CO64" s="201">
        <f>(Schedule!CN137*'Assumptions&amp;Data'!CN72)/10^$D$5</f>
        <v>0</v>
      </c>
      <c r="CP64" s="201">
        <f>(Schedule!CO137*'Assumptions&amp;Data'!CO72)/10^$D$5</f>
        <v>0</v>
      </c>
      <c r="CQ64" s="201">
        <f>(Schedule!CP137*'Assumptions&amp;Data'!CP72)/10^$D$5</f>
        <v>0</v>
      </c>
      <c r="CR64" s="201">
        <f>(Schedule!CQ137*'Assumptions&amp;Data'!CQ72)/10^$D$5</f>
        <v>0</v>
      </c>
      <c r="CS64" s="201">
        <f>(Schedule!CR137*'Assumptions&amp;Data'!CR72)/10^$D$5</f>
        <v>0</v>
      </c>
      <c r="CT64" s="201">
        <f>(Schedule!CS137*'Assumptions&amp;Data'!CS72)/10^$D$5</f>
        <v>0</v>
      </c>
      <c r="CU64" s="201">
        <f>(Schedule!CT137*'Assumptions&amp;Data'!CT72)/10^$D$5</f>
        <v>0</v>
      </c>
      <c r="CV64" s="201">
        <f>(Schedule!CU137*'Assumptions&amp;Data'!CU72)/10^$D$5</f>
        <v>0</v>
      </c>
      <c r="CW64" s="201">
        <f>(Schedule!CV137*'Assumptions&amp;Data'!CV72)/10^$D$5</f>
        <v>0</v>
      </c>
      <c r="CX64" s="201">
        <f>(Schedule!CW137*'Assumptions&amp;Data'!CW72)/10^$D$5</f>
        <v>0</v>
      </c>
      <c r="CY64" s="201">
        <f>(Schedule!CX137*'Assumptions&amp;Data'!CX72)/10^$D$5</f>
        <v>0</v>
      </c>
      <c r="CZ64" s="201">
        <f>(Schedule!CY137*'Assumptions&amp;Data'!CY72)/10^$D$5</f>
        <v>0</v>
      </c>
      <c r="DA64" s="201">
        <f>(Schedule!CZ137*'Assumptions&amp;Data'!CZ72)/10^$D$5</f>
        <v>0</v>
      </c>
      <c r="DB64" s="201">
        <f>(Schedule!DA137*'Assumptions&amp;Data'!DA72)/10^$D$5</f>
        <v>0</v>
      </c>
      <c r="DC64" s="201">
        <f>(Schedule!DB137*'Assumptions&amp;Data'!DB72)/10^$D$5</f>
        <v>0</v>
      </c>
      <c r="DD64" s="201">
        <f>(Schedule!DC137*'Assumptions&amp;Data'!DC72)/10^$D$5</f>
        <v>0</v>
      </c>
      <c r="DE64" s="201">
        <f>(Schedule!DD137*'Assumptions&amp;Data'!DD72)/10^$D$5</f>
        <v>0</v>
      </c>
      <c r="DF64" s="201">
        <f>(Schedule!DE137*'Assumptions&amp;Data'!DE72)/10^$D$5</f>
        <v>0</v>
      </c>
      <c r="DG64" s="201">
        <f>(Schedule!DF137*'Assumptions&amp;Data'!DF72)/10^$D$5</f>
        <v>0</v>
      </c>
      <c r="DH64" s="201">
        <f>(Schedule!DG137*'Assumptions&amp;Data'!DG72)/10^$D$5</f>
        <v>0</v>
      </c>
      <c r="DI64" s="201">
        <f>(Schedule!DH137*'Assumptions&amp;Data'!DH72)/10^$D$5</f>
        <v>0</v>
      </c>
      <c r="DJ64" s="201">
        <f>(Schedule!DI137*'Assumptions&amp;Data'!DI72)/10^$D$5</f>
        <v>0</v>
      </c>
      <c r="DK64" s="201">
        <f>(Schedule!DJ137*'Assumptions&amp;Data'!DJ72)/10^$D$5</f>
        <v>0</v>
      </c>
      <c r="DL64" s="201">
        <f>(Schedule!DK137*'Assumptions&amp;Data'!DK72)/10^$D$5</f>
        <v>0</v>
      </c>
      <c r="DM64" s="201">
        <f>(Schedule!DL137*'Assumptions&amp;Data'!DL72)/10^$D$5</f>
        <v>0</v>
      </c>
      <c r="DN64" s="201">
        <f>(Schedule!DM137*'Assumptions&amp;Data'!DM72)/10^$D$5</f>
        <v>0</v>
      </c>
      <c r="DO64" s="201">
        <f>(Schedule!DN137*'Assumptions&amp;Data'!DN72)/10^$D$5</f>
        <v>0</v>
      </c>
      <c r="DP64" s="201">
        <f>(Schedule!DO137*'Assumptions&amp;Data'!DO72)/10^$D$5</f>
        <v>0</v>
      </c>
      <c r="DQ64" s="201">
        <f>(Schedule!DP137*'Assumptions&amp;Data'!DP72)/10^$D$5</f>
        <v>0</v>
      </c>
      <c r="DR64" s="201">
        <f>(Schedule!DQ137*'Assumptions&amp;Data'!DQ72)/10^$D$5</f>
        <v>0</v>
      </c>
      <c r="DS64" s="201">
        <f>(Schedule!DR137*'Assumptions&amp;Data'!DR72)/10^$D$5</f>
        <v>0</v>
      </c>
      <c r="DT64" s="201">
        <f>(Schedule!DS137*'Assumptions&amp;Data'!DS72)/10^$D$5</f>
        <v>0</v>
      </c>
      <c r="DU64" s="201">
        <f>(Schedule!DT137*'Assumptions&amp;Data'!DT72)/10^$D$5</f>
        <v>0</v>
      </c>
      <c r="DV64" s="201">
        <f>(Schedule!DU137*'Assumptions&amp;Data'!DU72)/10^$D$5</f>
        <v>0</v>
      </c>
      <c r="DW64" s="201">
        <f>(Schedule!DV137*'Assumptions&amp;Data'!DV72)/10^$D$5</f>
        <v>0</v>
      </c>
      <c r="DX64" s="201">
        <f>(Schedule!DW137*'Assumptions&amp;Data'!DW72)/10^$D$5</f>
        <v>0</v>
      </c>
      <c r="DY64" s="201">
        <f>(Schedule!DX137*'Assumptions&amp;Data'!DX72)/10^$D$5</f>
        <v>0</v>
      </c>
      <c r="DZ64" s="201">
        <f>(Schedule!DY137*'Assumptions&amp;Data'!DY72)/10^$D$5</f>
        <v>0</v>
      </c>
      <c r="EA64" s="201">
        <f>(Schedule!DZ137*'Assumptions&amp;Data'!DZ72)/10^$D$5</f>
        <v>0</v>
      </c>
      <c r="EB64" s="201">
        <f>(Schedule!EA137*'Assumptions&amp;Data'!EA72)/10^$D$5</f>
        <v>0</v>
      </c>
      <c r="EC64" s="201">
        <f>(Schedule!EB137*'Assumptions&amp;Data'!EB72)/10^$D$5</f>
        <v>0</v>
      </c>
      <c r="ED64" s="201">
        <f>(Schedule!EC137*'Assumptions&amp;Data'!EC72)/10^$D$5</f>
        <v>0</v>
      </c>
      <c r="EE64" s="201">
        <f>(Schedule!ED137*'Assumptions&amp;Data'!ED72)/10^$D$5</f>
        <v>0</v>
      </c>
      <c r="EF64" s="201">
        <f>(Schedule!EE137*'Assumptions&amp;Data'!EE72)/10^$D$5</f>
        <v>0</v>
      </c>
      <c r="EG64" s="201">
        <f>(Schedule!EF137*'Assumptions&amp;Data'!EF72)/10^$D$5</f>
        <v>0</v>
      </c>
      <c r="EH64" s="201">
        <f>(Schedule!EG137*'Assumptions&amp;Data'!EG72)/10^$D$5</f>
        <v>0</v>
      </c>
      <c r="EI64" s="201">
        <f>(Schedule!EH137*'Assumptions&amp;Data'!EH72)/10^$D$5</f>
        <v>0</v>
      </c>
      <c r="EJ64" s="201">
        <f>(Schedule!EI137*'Assumptions&amp;Data'!EI72)/10^$D$5</f>
        <v>0</v>
      </c>
      <c r="EK64" s="201">
        <f>(Schedule!EJ137*'Assumptions&amp;Data'!EJ72)/10^$D$5</f>
        <v>0</v>
      </c>
      <c r="EL64" s="201">
        <f>(Schedule!EK137*'Assumptions&amp;Data'!EK72)/10^$D$5</f>
        <v>0</v>
      </c>
      <c r="EM64" s="201">
        <f>(Schedule!EL137*'Assumptions&amp;Data'!EL72)/10^$D$5</f>
        <v>0</v>
      </c>
      <c r="EN64" s="201">
        <f>(Schedule!EM137*'Assumptions&amp;Data'!EM72)/10^$D$5</f>
        <v>0</v>
      </c>
      <c r="EO64" s="201">
        <f>(Schedule!EN137*'Assumptions&amp;Data'!EN72)/10^$D$5</f>
        <v>0</v>
      </c>
      <c r="EP64" s="201">
        <f>(Schedule!EO137*'Assumptions&amp;Data'!EO72)/10^$D$5</f>
        <v>0</v>
      </c>
      <c r="EQ64" s="201">
        <f>(Schedule!EP137*'Assumptions&amp;Data'!EP72)/10^$D$5</f>
        <v>0</v>
      </c>
      <c r="ER64" s="201">
        <f>(Schedule!EQ137*'Assumptions&amp;Data'!EQ72)/10^$D$5</f>
        <v>0</v>
      </c>
      <c r="ES64" s="201">
        <f>(Schedule!ER137*'Assumptions&amp;Data'!ER72)/10^$D$5</f>
        <v>0</v>
      </c>
      <c r="ET64" s="201">
        <f>(Schedule!ES137*'Assumptions&amp;Data'!ES72)/10^$D$5</f>
        <v>0</v>
      </c>
      <c r="EU64" s="201">
        <f>(Schedule!ET137*'Assumptions&amp;Data'!ET72)/10^$D$5</f>
        <v>0</v>
      </c>
      <c r="EV64" s="201">
        <f>(Schedule!EU137*'Assumptions&amp;Data'!EU72)/10^$D$5</f>
        <v>0</v>
      </c>
      <c r="EW64" s="201">
        <f>(Schedule!EV137*'Assumptions&amp;Data'!EV72)/10^$D$5</f>
        <v>0</v>
      </c>
      <c r="EX64" s="201">
        <f>(Schedule!EW137*'Assumptions&amp;Data'!EW72)/10^$D$5</f>
        <v>0</v>
      </c>
      <c r="EY64" s="201">
        <f>(Schedule!EX137*'Assumptions&amp;Data'!EX72)/10^$D$5</f>
        <v>0</v>
      </c>
      <c r="EZ64" s="201">
        <f>(Schedule!EY137*'Assumptions&amp;Data'!EY72)/10^$D$5</f>
        <v>0</v>
      </c>
      <c r="FA64" s="201">
        <f>(Schedule!EZ137*'Assumptions&amp;Data'!EZ72)/10^$D$5</f>
        <v>0</v>
      </c>
      <c r="FB64" s="201">
        <f>(Schedule!FA137*'Assumptions&amp;Data'!FA72)/10^$D$5</f>
        <v>0</v>
      </c>
      <c r="FC64" s="201">
        <f>(Schedule!FB137*'Assumptions&amp;Data'!FB72)/10^$D$5</f>
        <v>0</v>
      </c>
      <c r="FD64" s="201">
        <f>(Schedule!FC137*'Assumptions&amp;Data'!FC72)/10^$D$5</f>
        <v>0</v>
      </c>
      <c r="FE64" s="201">
        <f>(Schedule!FD137*'Assumptions&amp;Data'!FD72)/10^$D$5</f>
        <v>0</v>
      </c>
      <c r="FF64" s="201">
        <f>(Schedule!FE137*'Assumptions&amp;Data'!FE72)/10^$D$5</f>
        <v>0</v>
      </c>
      <c r="FG64" s="201">
        <f>(Schedule!FF137*'Assumptions&amp;Data'!FF72)/10^$D$5</f>
        <v>0</v>
      </c>
      <c r="FH64" s="201">
        <f>(Schedule!FG137*'Assumptions&amp;Data'!FG72)/10^$D$5</f>
        <v>0</v>
      </c>
      <c r="FI64" s="201">
        <f>(Schedule!FH137*'Assumptions&amp;Data'!FH72)/10^$D$5</f>
        <v>0</v>
      </c>
      <c r="FJ64" s="201">
        <f>(Schedule!FI137*'Assumptions&amp;Data'!FI72)/10^$D$5</f>
        <v>0</v>
      </c>
      <c r="FK64" s="201">
        <f>(Schedule!FJ137*'Assumptions&amp;Data'!FJ72)/10^$D$5</f>
        <v>0</v>
      </c>
      <c r="FL64" s="201">
        <f>(Schedule!FK137*'Assumptions&amp;Data'!FK72)/10^$D$5</f>
        <v>0</v>
      </c>
      <c r="FM64" s="201">
        <f>(Schedule!FL137*'Assumptions&amp;Data'!FL72)/10^$D$5</f>
        <v>0</v>
      </c>
      <c r="FN64" s="201">
        <f>(Schedule!FM137*'Assumptions&amp;Data'!FM72)/10^$D$5</f>
        <v>0</v>
      </c>
      <c r="FO64" s="201">
        <f>(Schedule!FN137*'Assumptions&amp;Data'!FN72)/10^$D$5</f>
        <v>0</v>
      </c>
    </row>
    <row r="65" spans="2:171" ht="12" customHeight="1" x14ac:dyDescent="0.3"/>
    <row r="66" spans="2:171" ht="12" customHeight="1" x14ac:dyDescent="0.3">
      <c r="B66" s="220" t="s">
        <v>245</v>
      </c>
      <c r="C66" s="220" t="str">
        <f>IF($D$5=7, "INR Cr", "INR Mn")</f>
        <v>INR Cr</v>
      </c>
      <c r="D66" s="221">
        <f>SUM(G66:FO66)</f>
        <v>279.50299686187367</v>
      </c>
      <c r="E66" s="220"/>
      <c r="F66" s="220"/>
      <c r="G66" s="221">
        <f>SUM(G67:G69)</f>
        <v>0</v>
      </c>
      <c r="H66" s="221">
        <f t="shared" ref="H66:BS66" si="368">SUM(H67:H69)</f>
        <v>0</v>
      </c>
      <c r="I66" s="221">
        <f t="shared" si="368"/>
        <v>0</v>
      </c>
      <c r="J66" s="221">
        <f t="shared" si="368"/>
        <v>0</v>
      </c>
      <c r="K66" s="221">
        <f t="shared" si="368"/>
        <v>0</v>
      </c>
      <c r="L66" s="221">
        <f t="shared" si="368"/>
        <v>0</v>
      </c>
      <c r="M66" s="221">
        <f t="shared" si="368"/>
        <v>0</v>
      </c>
      <c r="N66" s="221">
        <f t="shared" si="368"/>
        <v>0</v>
      </c>
      <c r="O66" s="221">
        <f t="shared" si="368"/>
        <v>1.7468937303867114</v>
      </c>
      <c r="P66" s="221">
        <f t="shared" si="368"/>
        <v>1.7468937303867114</v>
      </c>
      <c r="Q66" s="221">
        <f t="shared" si="368"/>
        <v>1.7468937303867114</v>
      </c>
      <c r="R66" s="221">
        <f t="shared" si="368"/>
        <v>1.7468937303867114</v>
      </c>
      <c r="S66" s="221">
        <f t="shared" si="368"/>
        <v>1.7468937303867114</v>
      </c>
      <c r="T66" s="221">
        <f t="shared" si="368"/>
        <v>1.7468937303867114</v>
      </c>
      <c r="U66" s="221">
        <f t="shared" si="368"/>
        <v>1.7468937303867114</v>
      </c>
      <c r="V66" s="221">
        <f t="shared" si="368"/>
        <v>1.7468937303867114</v>
      </c>
      <c r="W66" s="221">
        <f t="shared" si="368"/>
        <v>1.7468937303867114</v>
      </c>
      <c r="X66" s="221">
        <f t="shared" si="368"/>
        <v>1.7468937303867114</v>
      </c>
      <c r="Y66" s="221">
        <f t="shared" si="368"/>
        <v>1.7468937303867114</v>
      </c>
      <c r="Z66" s="221">
        <f t="shared" si="368"/>
        <v>1.7468937303867114</v>
      </c>
      <c r="AA66" s="221">
        <f t="shared" si="368"/>
        <v>3.843166206850765</v>
      </c>
      <c r="AB66" s="221">
        <f t="shared" si="368"/>
        <v>3.843166206850765</v>
      </c>
      <c r="AC66" s="221">
        <f t="shared" si="368"/>
        <v>4.1925449529281078</v>
      </c>
      <c r="AD66" s="221">
        <f t="shared" si="368"/>
        <v>4.1925449529281078</v>
      </c>
      <c r="AE66" s="221">
        <f>SUM(AE67:AE69)</f>
        <v>4.1925449529281078</v>
      </c>
      <c r="AF66" s="221">
        <f t="shared" si="368"/>
        <v>4.1925449529281078</v>
      </c>
      <c r="AG66" s="221">
        <f t="shared" si="368"/>
        <v>4.1925449529281078</v>
      </c>
      <c r="AH66" s="221">
        <f t="shared" si="368"/>
        <v>4.1925449529281078</v>
      </c>
      <c r="AI66" s="221">
        <f t="shared" si="368"/>
        <v>4.1925449529281078</v>
      </c>
      <c r="AJ66" s="221">
        <f t="shared" si="368"/>
        <v>4.1925449529281078</v>
      </c>
      <c r="AK66" s="221">
        <f t="shared" si="368"/>
        <v>4.1925449529281078</v>
      </c>
      <c r="AL66" s="221">
        <f t="shared" si="368"/>
        <v>4.1925449529281078</v>
      </c>
      <c r="AM66" s="221">
        <f t="shared" si="368"/>
        <v>7.3369536676241882</v>
      </c>
      <c r="AN66" s="221">
        <f t="shared" si="368"/>
        <v>7.3369536676241882</v>
      </c>
      <c r="AO66" s="221">
        <f t="shared" si="368"/>
        <v>7.7562081629169981</v>
      </c>
      <c r="AP66" s="221">
        <f t="shared" si="368"/>
        <v>7.7562081629169981</v>
      </c>
      <c r="AQ66" s="221">
        <f t="shared" si="368"/>
        <v>9.1537231472263674</v>
      </c>
      <c r="AR66" s="221">
        <f t="shared" si="368"/>
        <v>9.1537231472263674</v>
      </c>
      <c r="AS66" s="221">
        <f t="shared" si="368"/>
        <v>9.1537231472263674</v>
      </c>
      <c r="AT66" s="221">
        <f t="shared" si="368"/>
        <v>9.1537231472263674</v>
      </c>
      <c r="AU66" s="221">
        <f t="shared" si="368"/>
        <v>7.7562081629169608</v>
      </c>
      <c r="AV66" s="221">
        <f t="shared" si="368"/>
        <v>5.6599356864529451</v>
      </c>
      <c r="AW66" s="221">
        <f t="shared" si="368"/>
        <v>5.6599356864529451</v>
      </c>
      <c r="AX66" s="221">
        <f t="shared" si="368"/>
        <v>5.6599356864529451</v>
      </c>
      <c r="AY66" s="221">
        <f t="shared" si="368"/>
        <v>5.6599356864529451</v>
      </c>
      <c r="AZ66" s="221">
        <f t="shared" si="368"/>
        <v>5.6599356864529451</v>
      </c>
      <c r="BA66" s="221">
        <f t="shared" si="368"/>
        <v>5.6599356864529451</v>
      </c>
      <c r="BB66" s="221">
        <f t="shared" si="368"/>
        <v>5.6599356864529451</v>
      </c>
      <c r="BC66" s="221">
        <f t="shared" si="368"/>
        <v>7.3369536676241882</v>
      </c>
      <c r="BD66" s="221">
        <f t="shared" si="368"/>
        <v>7.3369536676241882</v>
      </c>
      <c r="BE66" s="221">
        <f t="shared" si="368"/>
        <v>7.3369536676241882</v>
      </c>
      <c r="BF66" s="221">
        <f t="shared" si="368"/>
        <v>7.3369536676241882</v>
      </c>
      <c r="BG66" s="221">
        <f t="shared" si="368"/>
        <v>5.6599356864529007</v>
      </c>
      <c r="BH66" s="221">
        <f t="shared" si="368"/>
        <v>3.1444087146960804</v>
      </c>
      <c r="BI66" s="221">
        <f t="shared" si="368"/>
        <v>3.1444087146960804</v>
      </c>
      <c r="BJ66" s="221">
        <f t="shared" si="368"/>
        <v>3.1444087146960804</v>
      </c>
      <c r="BK66" s="221">
        <f t="shared" si="368"/>
        <v>3.7732904576352961</v>
      </c>
      <c r="BL66" s="221">
        <f t="shared" si="368"/>
        <v>3.7732904576352961</v>
      </c>
      <c r="BM66" s="221">
        <f t="shared" si="368"/>
        <v>3.7732904576352961</v>
      </c>
      <c r="BN66" s="221">
        <f t="shared" si="368"/>
        <v>3.7732904576352961</v>
      </c>
      <c r="BO66" s="221">
        <f t="shared" si="368"/>
        <v>3.7732904576352961</v>
      </c>
      <c r="BP66" s="221">
        <f t="shared" si="368"/>
        <v>3.7732904576352961</v>
      </c>
      <c r="BQ66" s="221">
        <f t="shared" si="368"/>
        <v>3.7732904576352961</v>
      </c>
      <c r="BR66" s="221">
        <f t="shared" si="368"/>
        <v>3.7732904576352961</v>
      </c>
      <c r="BS66" s="221">
        <f t="shared" si="368"/>
        <v>3.7732904576352961</v>
      </c>
      <c r="BT66" s="221">
        <f t="shared" ref="BT66:EE66" si="369">SUM(BT67:BT69)</f>
        <v>3.7732904576352961</v>
      </c>
      <c r="BU66" s="221">
        <f t="shared" si="369"/>
        <v>3.7732904576352961</v>
      </c>
      <c r="BV66" s="221">
        <f t="shared" si="369"/>
        <v>3.7732904576352961</v>
      </c>
      <c r="BW66" s="221">
        <f t="shared" si="369"/>
        <v>5.0310539435136628</v>
      </c>
      <c r="BX66" s="221">
        <f t="shared" si="369"/>
        <v>0</v>
      </c>
      <c r="BY66" s="221">
        <f t="shared" si="369"/>
        <v>0</v>
      </c>
      <c r="BZ66" s="221">
        <f t="shared" si="369"/>
        <v>0</v>
      </c>
      <c r="CA66" s="221">
        <f t="shared" si="369"/>
        <v>0</v>
      </c>
      <c r="CB66" s="221">
        <f t="shared" si="369"/>
        <v>0</v>
      </c>
      <c r="CC66" s="221">
        <f t="shared" si="369"/>
        <v>0</v>
      </c>
      <c r="CD66" s="221">
        <f t="shared" si="369"/>
        <v>0</v>
      </c>
      <c r="CE66" s="221">
        <f t="shared" si="369"/>
        <v>0</v>
      </c>
      <c r="CF66" s="221">
        <f t="shared" si="369"/>
        <v>0</v>
      </c>
      <c r="CG66" s="221">
        <f t="shared" si="369"/>
        <v>0</v>
      </c>
      <c r="CH66" s="221">
        <f t="shared" si="369"/>
        <v>0</v>
      </c>
      <c r="CI66" s="221">
        <f t="shared" si="369"/>
        <v>0</v>
      </c>
      <c r="CJ66" s="221">
        <f t="shared" si="369"/>
        <v>0</v>
      </c>
      <c r="CK66" s="221">
        <f t="shared" si="369"/>
        <v>0</v>
      </c>
      <c r="CL66" s="221">
        <f t="shared" si="369"/>
        <v>0</v>
      </c>
      <c r="CM66" s="221">
        <f t="shared" si="369"/>
        <v>0</v>
      </c>
      <c r="CN66" s="221">
        <f t="shared" si="369"/>
        <v>0</v>
      </c>
      <c r="CO66" s="221">
        <f t="shared" si="369"/>
        <v>0</v>
      </c>
      <c r="CP66" s="221">
        <f t="shared" si="369"/>
        <v>0</v>
      </c>
      <c r="CQ66" s="221">
        <f t="shared" si="369"/>
        <v>0</v>
      </c>
      <c r="CR66" s="221">
        <f t="shared" si="369"/>
        <v>0</v>
      </c>
      <c r="CS66" s="221">
        <f t="shared" si="369"/>
        <v>0</v>
      </c>
      <c r="CT66" s="221">
        <f t="shared" si="369"/>
        <v>0</v>
      </c>
      <c r="CU66" s="221">
        <f t="shared" si="369"/>
        <v>0</v>
      </c>
      <c r="CV66" s="221">
        <f t="shared" si="369"/>
        <v>0</v>
      </c>
      <c r="CW66" s="221">
        <f t="shared" si="369"/>
        <v>0</v>
      </c>
      <c r="CX66" s="221">
        <f t="shared" si="369"/>
        <v>0</v>
      </c>
      <c r="CY66" s="221">
        <f t="shared" si="369"/>
        <v>0</v>
      </c>
      <c r="CZ66" s="221">
        <f t="shared" si="369"/>
        <v>0</v>
      </c>
      <c r="DA66" s="221">
        <f t="shared" si="369"/>
        <v>0</v>
      </c>
      <c r="DB66" s="221">
        <f t="shared" si="369"/>
        <v>0</v>
      </c>
      <c r="DC66" s="221">
        <f t="shared" si="369"/>
        <v>0</v>
      </c>
      <c r="DD66" s="221">
        <f t="shared" si="369"/>
        <v>0</v>
      </c>
      <c r="DE66" s="221">
        <f t="shared" si="369"/>
        <v>0</v>
      </c>
      <c r="DF66" s="221">
        <f t="shared" si="369"/>
        <v>0</v>
      </c>
      <c r="DG66" s="221">
        <f t="shared" si="369"/>
        <v>0</v>
      </c>
      <c r="DH66" s="221">
        <f t="shared" si="369"/>
        <v>0</v>
      </c>
      <c r="DI66" s="221">
        <f t="shared" si="369"/>
        <v>0</v>
      </c>
      <c r="DJ66" s="221">
        <f t="shared" si="369"/>
        <v>0</v>
      </c>
      <c r="DK66" s="221">
        <f t="shared" si="369"/>
        <v>0</v>
      </c>
      <c r="DL66" s="221">
        <f t="shared" si="369"/>
        <v>0</v>
      </c>
      <c r="DM66" s="221">
        <f t="shared" si="369"/>
        <v>0</v>
      </c>
      <c r="DN66" s="221">
        <f t="shared" si="369"/>
        <v>0</v>
      </c>
      <c r="DO66" s="221">
        <f t="shared" si="369"/>
        <v>0</v>
      </c>
      <c r="DP66" s="221">
        <f t="shared" si="369"/>
        <v>0</v>
      </c>
      <c r="DQ66" s="221">
        <f t="shared" si="369"/>
        <v>0</v>
      </c>
      <c r="DR66" s="221">
        <f t="shared" si="369"/>
        <v>0</v>
      </c>
      <c r="DS66" s="221">
        <f t="shared" si="369"/>
        <v>0</v>
      </c>
      <c r="DT66" s="221">
        <f t="shared" si="369"/>
        <v>0</v>
      </c>
      <c r="DU66" s="221">
        <f t="shared" si="369"/>
        <v>0</v>
      </c>
      <c r="DV66" s="221">
        <f t="shared" si="369"/>
        <v>0</v>
      </c>
      <c r="DW66" s="221">
        <f t="shared" si="369"/>
        <v>0</v>
      </c>
      <c r="DX66" s="221">
        <f t="shared" si="369"/>
        <v>0</v>
      </c>
      <c r="DY66" s="221">
        <f t="shared" si="369"/>
        <v>0</v>
      </c>
      <c r="DZ66" s="221">
        <f t="shared" si="369"/>
        <v>0</v>
      </c>
      <c r="EA66" s="221">
        <f t="shared" si="369"/>
        <v>0</v>
      </c>
      <c r="EB66" s="221">
        <f t="shared" si="369"/>
        <v>0</v>
      </c>
      <c r="EC66" s="221">
        <f t="shared" si="369"/>
        <v>0</v>
      </c>
      <c r="ED66" s="221">
        <f t="shared" si="369"/>
        <v>0</v>
      </c>
      <c r="EE66" s="221">
        <f t="shared" si="369"/>
        <v>0</v>
      </c>
      <c r="EF66" s="221">
        <f t="shared" ref="EF66:FO66" si="370">SUM(EF67:EF69)</f>
        <v>0</v>
      </c>
      <c r="EG66" s="221">
        <f t="shared" si="370"/>
        <v>0</v>
      </c>
      <c r="EH66" s="221">
        <f t="shared" si="370"/>
        <v>0</v>
      </c>
      <c r="EI66" s="221">
        <f t="shared" si="370"/>
        <v>0</v>
      </c>
      <c r="EJ66" s="221">
        <f t="shared" si="370"/>
        <v>0</v>
      </c>
      <c r="EK66" s="221">
        <f t="shared" si="370"/>
        <v>0</v>
      </c>
      <c r="EL66" s="221">
        <f t="shared" si="370"/>
        <v>0</v>
      </c>
      <c r="EM66" s="221">
        <f t="shared" si="370"/>
        <v>0</v>
      </c>
      <c r="EN66" s="221">
        <f t="shared" si="370"/>
        <v>0</v>
      </c>
      <c r="EO66" s="221">
        <f t="shared" si="370"/>
        <v>0</v>
      </c>
      <c r="EP66" s="221">
        <f t="shared" si="370"/>
        <v>0</v>
      </c>
      <c r="EQ66" s="221">
        <f t="shared" si="370"/>
        <v>0</v>
      </c>
      <c r="ER66" s="221">
        <f t="shared" si="370"/>
        <v>0</v>
      </c>
      <c r="ES66" s="221">
        <f t="shared" si="370"/>
        <v>0</v>
      </c>
      <c r="ET66" s="221">
        <f t="shared" si="370"/>
        <v>0</v>
      </c>
      <c r="EU66" s="221">
        <f t="shared" si="370"/>
        <v>0</v>
      </c>
      <c r="EV66" s="221">
        <f t="shared" si="370"/>
        <v>0</v>
      </c>
      <c r="EW66" s="221">
        <f t="shared" si="370"/>
        <v>0</v>
      </c>
      <c r="EX66" s="221">
        <f t="shared" si="370"/>
        <v>0</v>
      </c>
      <c r="EY66" s="221">
        <f t="shared" si="370"/>
        <v>0</v>
      </c>
      <c r="EZ66" s="221">
        <f t="shared" si="370"/>
        <v>0</v>
      </c>
      <c r="FA66" s="221">
        <f t="shared" si="370"/>
        <v>0</v>
      </c>
      <c r="FB66" s="221">
        <f t="shared" si="370"/>
        <v>0</v>
      </c>
      <c r="FC66" s="221">
        <f t="shared" si="370"/>
        <v>0</v>
      </c>
      <c r="FD66" s="221">
        <f t="shared" si="370"/>
        <v>0</v>
      </c>
      <c r="FE66" s="221">
        <f t="shared" si="370"/>
        <v>0</v>
      </c>
      <c r="FF66" s="221">
        <f t="shared" si="370"/>
        <v>0</v>
      </c>
      <c r="FG66" s="221">
        <f t="shared" si="370"/>
        <v>0</v>
      </c>
      <c r="FH66" s="221">
        <f t="shared" si="370"/>
        <v>0</v>
      </c>
      <c r="FI66" s="221">
        <f t="shared" si="370"/>
        <v>0</v>
      </c>
      <c r="FJ66" s="221">
        <f t="shared" si="370"/>
        <v>0</v>
      </c>
      <c r="FK66" s="221">
        <f t="shared" si="370"/>
        <v>0</v>
      </c>
      <c r="FL66" s="221">
        <f t="shared" si="370"/>
        <v>0</v>
      </c>
      <c r="FM66" s="221">
        <f t="shared" si="370"/>
        <v>0</v>
      </c>
      <c r="FN66" s="221">
        <f t="shared" si="370"/>
        <v>0</v>
      </c>
      <c r="FO66" s="221">
        <f t="shared" si="370"/>
        <v>0</v>
      </c>
    </row>
    <row r="67" spans="2:171" ht="12" customHeight="1" x14ac:dyDescent="0.3">
      <c r="B67" s="201" t="s">
        <v>108</v>
      </c>
      <c r="D67" s="210">
        <f>SUM(G67:FO67)</f>
        <v>69.875749215468417</v>
      </c>
      <c r="G67" s="210">
        <f>(Schedule!F140*'Assumptions&amp;Data'!F72)/10^$D$5</f>
        <v>0</v>
      </c>
      <c r="H67" s="210">
        <f>(Schedule!G140*'Assumptions&amp;Data'!G72)/10^$D$5</f>
        <v>0</v>
      </c>
      <c r="I67" s="210">
        <f>(Schedule!H140*'Assumptions&amp;Data'!H72)/10^$D$5</f>
        <v>0</v>
      </c>
      <c r="J67" s="210">
        <f>(Schedule!I140*'Assumptions&amp;Data'!I72)/10^$D$5</f>
        <v>0</v>
      </c>
      <c r="K67" s="210">
        <f>(Schedule!J140*'Assumptions&amp;Data'!J72)/10^$D$5</f>
        <v>0</v>
      </c>
      <c r="L67" s="210">
        <f>(Schedule!K140*'Assumptions&amp;Data'!K72)/10^$D$5</f>
        <v>0</v>
      </c>
      <c r="M67" s="210">
        <f>(Schedule!L140*'Assumptions&amp;Data'!L72)/10^$D$5</f>
        <v>0</v>
      </c>
      <c r="N67" s="210">
        <f>(Schedule!M140*'Assumptions&amp;Data'!M72)/10^$D$5</f>
        <v>0</v>
      </c>
      <c r="O67" s="210">
        <f>(Schedule!N140*'Assumptions&amp;Data'!N72)/10^$D$5</f>
        <v>1.7468937303867114</v>
      </c>
      <c r="P67" s="210">
        <f>(Schedule!O140*'Assumptions&amp;Data'!O72)/10^$D$5</f>
        <v>1.7468937303867114</v>
      </c>
      <c r="Q67" s="210">
        <f>(Schedule!P140*'Assumptions&amp;Data'!P72)/10^$D$5</f>
        <v>1.7468937303867114</v>
      </c>
      <c r="R67" s="210">
        <f>(Schedule!Q140*'Assumptions&amp;Data'!Q72)/10^$D$5</f>
        <v>1.7468937303867114</v>
      </c>
      <c r="S67" s="210">
        <f>(Schedule!R140*'Assumptions&amp;Data'!R72)/10^$D$5</f>
        <v>1.7468937303867114</v>
      </c>
      <c r="T67" s="210">
        <f>(Schedule!S140*'Assumptions&amp;Data'!S72)/10^$D$5</f>
        <v>1.7468937303867114</v>
      </c>
      <c r="U67" s="210">
        <f>(Schedule!T140*'Assumptions&amp;Data'!T72)/10^$D$5</f>
        <v>1.7468937303867114</v>
      </c>
      <c r="V67" s="210">
        <f>(Schedule!U140*'Assumptions&amp;Data'!U72)/10^$D$5</f>
        <v>1.7468937303867114</v>
      </c>
      <c r="W67" s="210">
        <f>(Schedule!V140*'Assumptions&amp;Data'!V72)/10^$D$5</f>
        <v>1.7468937303867114</v>
      </c>
      <c r="X67" s="210">
        <f>(Schedule!W140*'Assumptions&amp;Data'!W72)/10^$D$5</f>
        <v>1.7468937303867114</v>
      </c>
      <c r="Y67" s="210">
        <f>(Schedule!X140*'Assumptions&amp;Data'!X72)/10^$D$5</f>
        <v>1.7468937303867114</v>
      </c>
      <c r="Z67" s="210">
        <f>(Schedule!Y140*'Assumptions&amp;Data'!Y72)/10^$D$5</f>
        <v>1.7468937303867114</v>
      </c>
      <c r="AA67" s="210">
        <f>(Schedule!Z140*'Assumptions&amp;Data'!Z72)/10^$D$5</f>
        <v>1.7468937303867114</v>
      </c>
      <c r="AB67" s="210">
        <f>(Schedule!AA140*'Assumptions&amp;Data'!AA72)/10^$D$5</f>
        <v>1.7468937303867114</v>
      </c>
      <c r="AC67" s="210">
        <f>(Schedule!AB140*'Assumptions&amp;Data'!AB72)/10^$D$5</f>
        <v>2.0962724764640535</v>
      </c>
      <c r="AD67" s="210">
        <f>(Schedule!AC140*'Assumptions&amp;Data'!AC72)/10^$D$5</f>
        <v>2.0962724764640535</v>
      </c>
      <c r="AE67" s="210">
        <f>(Schedule!AD140*'Assumptions&amp;Data'!AD72)/10^$D$5</f>
        <v>2.0962724764640535</v>
      </c>
      <c r="AF67" s="210">
        <f>(Schedule!AE140*'Assumptions&amp;Data'!AE72)/10^$D$5</f>
        <v>2.0962724764640535</v>
      </c>
      <c r="AG67" s="210">
        <f>(Schedule!AF140*'Assumptions&amp;Data'!AF72)/10^$D$5</f>
        <v>2.0962724764640535</v>
      </c>
      <c r="AH67" s="210">
        <f>(Schedule!AG140*'Assumptions&amp;Data'!AG72)/10^$D$5</f>
        <v>2.0962724764640535</v>
      </c>
      <c r="AI67" s="210">
        <f>(Schedule!AH140*'Assumptions&amp;Data'!AH72)/10^$D$5</f>
        <v>2.0962724764640535</v>
      </c>
      <c r="AJ67" s="210">
        <f>(Schedule!AI140*'Assumptions&amp;Data'!AI72)/10^$D$5</f>
        <v>2.0962724764640535</v>
      </c>
      <c r="AK67" s="210">
        <f>(Schedule!AJ140*'Assumptions&amp;Data'!AJ72)/10^$D$5</f>
        <v>2.0962724764640535</v>
      </c>
      <c r="AL67" s="210">
        <f>(Schedule!AK140*'Assumptions&amp;Data'!AK72)/10^$D$5</f>
        <v>2.0962724764640535</v>
      </c>
      <c r="AM67" s="210">
        <f>(Schedule!AL140*'Assumptions&amp;Data'!AL72)/10^$D$5</f>
        <v>2.0962724764640535</v>
      </c>
      <c r="AN67" s="210">
        <f>(Schedule!AM140*'Assumptions&amp;Data'!AM72)/10^$D$5</f>
        <v>2.0962724764640535</v>
      </c>
      <c r="AO67" s="210">
        <f>(Schedule!AN140*'Assumptions&amp;Data'!AN72)/10^$D$5</f>
        <v>2.0962724764640535</v>
      </c>
      <c r="AP67" s="210">
        <f>(Schedule!AO140*'Assumptions&amp;Data'!AO72)/10^$D$5</f>
        <v>2.0962724764640535</v>
      </c>
      <c r="AQ67" s="210">
        <f>(Schedule!AP140*'Assumptions&amp;Data'!AP72)/10^$D$5</f>
        <v>3.4937874607734227</v>
      </c>
      <c r="AR67" s="210">
        <f>(Schedule!AQ140*'Assumptions&amp;Data'!AQ72)/10^$D$5</f>
        <v>3.4937874607734227</v>
      </c>
      <c r="AS67" s="210">
        <f>(Schedule!AR140*'Assumptions&amp;Data'!AR72)/10^$D$5</f>
        <v>3.4937874607734227</v>
      </c>
      <c r="AT67" s="210">
        <f>(Schedule!AS140*'Assumptions&amp;Data'!AS72)/10^$D$5</f>
        <v>3.4937874607734227</v>
      </c>
      <c r="AU67" s="210">
        <f>(Schedule!AT140*'Assumptions&amp;Data'!AT72)/10^$D$5</f>
        <v>2.0962724764640166</v>
      </c>
      <c r="AV67" s="210">
        <f>(Schedule!AU140*'Assumptions&amp;Data'!AU72)/10^$D$5</f>
        <v>0</v>
      </c>
      <c r="AW67" s="210">
        <f>(Schedule!AV140*'Assumptions&amp;Data'!AV72)/10^$D$5</f>
        <v>0</v>
      </c>
      <c r="AX67" s="210">
        <f>(Schedule!AW140*'Assumptions&amp;Data'!AW72)/10^$D$5</f>
        <v>0</v>
      </c>
      <c r="AY67" s="210">
        <f>(Schedule!AX140*'Assumptions&amp;Data'!AX72)/10^$D$5</f>
        <v>0</v>
      </c>
      <c r="AZ67" s="210">
        <f>(Schedule!AY140*'Assumptions&amp;Data'!AY72)/10^$D$5</f>
        <v>0</v>
      </c>
      <c r="BA67" s="210">
        <f>(Schedule!AZ140*'Assumptions&amp;Data'!AZ72)/10^$D$5</f>
        <v>0</v>
      </c>
      <c r="BB67" s="210">
        <f>(Schedule!BA140*'Assumptions&amp;Data'!BA72)/10^$D$5</f>
        <v>0</v>
      </c>
      <c r="BC67" s="210">
        <f>(Schedule!BB140*'Assumptions&amp;Data'!BB72)/10^$D$5</f>
        <v>0</v>
      </c>
      <c r="BD67" s="210">
        <f>(Schedule!BC140*'Assumptions&amp;Data'!BC72)/10^$D$5</f>
        <v>0</v>
      </c>
      <c r="BE67" s="210">
        <f>(Schedule!BD140*'Assumptions&amp;Data'!BD72)/10^$D$5</f>
        <v>0</v>
      </c>
      <c r="BF67" s="210">
        <f>(Schedule!BE140*'Assumptions&amp;Data'!BE72)/10^$D$5</f>
        <v>0</v>
      </c>
      <c r="BG67" s="210">
        <f>(Schedule!BF140*'Assumptions&amp;Data'!BF72)/10^$D$5</f>
        <v>0</v>
      </c>
      <c r="BH67" s="210">
        <f>(Schedule!BG140*'Assumptions&amp;Data'!BG72)/10^$D$5</f>
        <v>0</v>
      </c>
      <c r="BI67" s="210">
        <f>(Schedule!BH140*'Assumptions&amp;Data'!BH72)/10^$D$5</f>
        <v>0</v>
      </c>
      <c r="BJ67" s="210">
        <f>(Schedule!BI140*'Assumptions&amp;Data'!BI72)/10^$D$5</f>
        <v>0</v>
      </c>
      <c r="BK67" s="210">
        <f>(Schedule!BJ140*'Assumptions&amp;Data'!BJ72)/10^$D$5</f>
        <v>0</v>
      </c>
      <c r="BL67" s="210">
        <f>(Schedule!BK140*'Assumptions&amp;Data'!BK72)/10^$D$5</f>
        <v>0</v>
      </c>
      <c r="BM67" s="210">
        <f>(Schedule!BL140*'Assumptions&amp;Data'!BL72)/10^$D$5</f>
        <v>0</v>
      </c>
      <c r="BN67" s="210">
        <f>(Schedule!BM140*'Assumptions&amp;Data'!BM72)/10^$D$5</f>
        <v>0</v>
      </c>
      <c r="BO67" s="210">
        <f>(Schedule!BN140*'Assumptions&amp;Data'!BN72)/10^$D$5</f>
        <v>0</v>
      </c>
      <c r="BP67" s="210">
        <f>(Schedule!BO140*'Assumptions&amp;Data'!BO72)/10^$D$5</f>
        <v>0</v>
      </c>
      <c r="BQ67" s="210">
        <f>(Schedule!BP140*'Assumptions&amp;Data'!BP72)/10^$D$5</f>
        <v>0</v>
      </c>
      <c r="BR67" s="210">
        <f>(Schedule!BQ140*'Assumptions&amp;Data'!BQ72)/10^$D$5</f>
        <v>0</v>
      </c>
      <c r="BS67" s="210">
        <f>(Schedule!BR140*'Assumptions&amp;Data'!BR72)/10^$D$5</f>
        <v>0</v>
      </c>
      <c r="BT67" s="210">
        <f>(Schedule!BS140*'Assumptions&amp;Data'!BS72)/10^$D$5</f>
        <v>0</v>
      </c>
      <c r="BU67" s="210">
        <f>(Schedule!BT140*'Assumptions&amp;Data'!BT72)/10^$D$5</f>
        <v>0</v>
      </c>
      <c r="BV67" s="210">
        <f>(Schedule!BU140*'Assumptions&amp;Data'!BU72)/10^$D$5</f>
        <v>0</v>
      </c>
      <c r="BW67" s="210">
        <f>(Schedule!BV140*'Assumptions&amp;Data'!BV72)/10^$D$5</f>
        <v>0</v>
      </c>
      <c r="BX67" s="210">
        <f>(Schedule!BW140*'Assumptions&amp;Data'!BW72)/10^$D$5</f>
        <v>0</v>
      </c>
      <c r="BY67" s="210">
        <f>(Schedule!BX140*'Assumptions&amp;Data'!BX72)/10^$D$5</f>
        <v>0</v>
      </c>
      <c r="BZ67" s="210">
        <f>(Schedule!BY140*'Assumptions&amp;Data'!BY72)/10^$D$5</f>
        <v>0</v>
      </c>
      <c r="CA67" s="210">
        <f>(Schedule!BZ140*'Assumptions&amp;Data'!BZ72)/10^$D$5</f>
        <v>0</v>
      </c>
      <c r="CB67" s="210">
        <f>(Schedule!CA140*'Assumptions&amp;Data'!CA72)/10^$D$5</f>
        <v>0</v>
      </c>
      <c r="CC67" s="210">
        <f>(Schedule!CB140*'Assumptions&amp;Data'!CB72)/10^$D$5</f>
        <v>0</v>
      </c>
      <c r="CD67" s="210">
        <f>(Schedule!CC140*'Assumptions&amp;Data'!CC72)/10^$D$5</f>
        <v>0</v>
      </c>
      <c r="CE67" s="210">
        <f>(Schedule!CD140*'Assumptions&amp;Data'!CD72)/10^$D$5</f>
        <v>0</v>
      </c>
      <c r="CF67" s="210">
        <f>(Schedule!CE140*'Assumptions&amp;Data'!CE72)/10^$D$5</f>
        <v>0</v>
      </c>
      <c r="CG67" s="210">
        <f>(Schedule!CF140*'Assumptions&amp;Data'!CF72)/10^$D$5</f>
        <v>0</v>
      </c>
      <c r="CH67" s="210">
        <f>(Schedule!CG140*'Assumptions&amp;Data'!CG72)/10^$D$5</f>
        <v>0</v>
      </c>
      <c r="CI67" s="210">
        <f>(Schedule!CH140*'Assumptions&amp;Data'!CH72)/10^$D$5</f>
        <v>0</v>
      </c>
      <c r="CJ67" s="210">
        <f>(Schedule!CI140*'Assumptions&amp;Data'!CI72)/10^$D$5</f>
        <v>0</v>
      </c>
      <c r="CK67" s="210">
        <f>(Schedule!CJ140*'Assumptions&amp;Data'!CJ72)/10^$D$5</f>
        <v>0</v>
      </c>
      <c r="CL67" s="210">
        <f>(Schedule!CK140*'Assumptions&amp;Data'!CK72)/10^$D$5</f>
        <v>0</v>
      </c>
      <c r="CM67" s="210">
        <f>(Schedule!CL140*'Assumptions&amp;Data'!CL72)/10^$D$5</f>
        <v>0</v>
      </c>
      <c r="CN67" s="210">
        <f>(Schedule!CM140*'Assumptions&amp;Data'!CM72)/10^$D$5</f>
        <v>0</v>
      </c>
      <c r="CO67" s="210">
        <f>(Schedule!CN140*'Assumptions&amp;Data'!CN72)/10^$D$5</f>
        <v>0</v>
      </c>
      <c r="CP67" s="210">
        <f>(Schedule!CO140*'Assumptions&amp;Data'!CO72)/10^$D$5</f>
        <v>0</v>
      </c>
      <c r="CQ67" s="210">
        <f>(Schedule!CP140*'Assumptions&amp;Data'!CP72)/10^$D$5</f>
        <v>0</v>
      </c>
      <c r="CR67" s="210">
        <f>(Schedule!CQ140*'Assumptions&amp;Data'!CQ72)/10^$D$5</f>
        <v>0</v>
      </c>
      <c r="CS67" s="210">
        <f>(Schedule!CR140*'Assumptions&amp;Data'!CR72)/10^$D$5</f>
        <v>0</v>
      </c>
      <c r="CT67" s="210">
        <f>(Schedule!CS140*'Assumptions&amp;Data'!CS72)/10^$D$5</f>
        <v>0</v>
      </c>
      <c r="CU67" s="210">
        <f>(Schedule!CT140*'Assumptions&amp;Data'!CT72)/10^$D$5</f>
        <v>0</v>
      </c>
      <c r="CV67" s="210">
        <f>(Schedule!CU140*'Assumptions&amp;Data'!CU72)/10^$D$5</f>
        <v>0</v>
      </c>
      <c r="CW67" s="210">
        <f>(Schedule!CV140*'Assumptions&amp;Data'!CV72)/10^$D$5</f>
        <v>0</v>
      </c>
      <c r="CX67" s="210">
        <f>(Schedule!CW140*'Assumptions&amp;Data'!CW72)/10^$D$5</f>
        <v>0</v>
      </c>
      <c r="CY67" s="210">
        <f>(Schedule!CX140*'Assumptions&amp;Data'!CX72)/10^$D$5</f>
        <v>0</v>
      </c>
      <c r="CZ67" s="210">
        <f>(Schedule!CY140*'Assumptions&amp;Data'!CY72)/10^$D$5</f>
        <v>0</v>
      </c>
      <c r="DA67" s="210">
        <f>(Schedule!CZ140*'Assumptions&amp;Data'!CZ72)/10^$D$5</f>
        <v>0</v>
      </c>
      <c r="DB67" s="210">
        <f>(Schedule!DA140*'Assumptions&amp;Data'!DA72)/10^$D$5</f>
        <v>0</v>
      </c>
      <c r="DC67" s="210">
        <f>(Schedule!DB140*'Assumptions&amp;Data'!DB72)/10^$D$5</f>
        <v>0</v>
      </c>
      <c r="DD67" s="210">
        <f>(Schedule!DC140*'Assumptions&amp;Data'!DC72)/10^$D$5</f>
        <v>0</v>
      </c>
      <c r="DE67" s="210">
        <f>(Schedule!DD140*'Assumptions&amp;Data'!DD72)/10^$D$5</f>
        <v>0</v>
      </c>
      <c r="DF67" s="210">
        <f>(Schedule!DE140*'Assumptions&amp;Data'!DE72)/10^$D$5</f>
        <v>0</v>
      </c>
      <c r="DG67" s="210">
        <f>(Schedule!DF140*'Assumptions&amp;Data'!DF72)/10^$D$5</f>
        <v>0</v>
      </c>
      <c r="DH67" s="210">
        <f>(Schedule!DG140*'Assumptions&amp;Data'!DG72)/10^$D$5</f>
        <v>0</v>
      </c>
      <c r="DI67" s="210">
        <f>(Schedule!DH140*'Assumptions&amp;Data'!DH72)/10^$D$5</f>
        <v>0</v>
      </c>
      <c r="DJ67" s="210">
        <f>(Schedule!DI140*'Assumptions&amp;Data'!DI72)/10^$D$5</f>
        <v>0</v>
      </c>
      <c r="DK67" s="210">
        <f>(Schedule!DJ140*'Assumptions&amp;Data'!DJ72)/10^$D$5</f>
        <v>0</v>
      </c>
      <c r="DL67" s="210">
        <f>(Schedule!DK140*'Assumptions&amp;Data'!DK72)/10^$D$5</f>
        <v>0</v>
      </c>
      <c r="DM67" s="210">
        <f>(Schedule!DL140*'Assumptions&amp;Data'!DL72)/10^$D$5</f>
        <v>0</v>
      </c>
      <c r="DN67" s="210">
        <f>(Schedule!DM140*'Assumptions&amp;Data'!DM72)/10^$D$5</f>
        <v>0</v>
      </c>
      <c r="DO67" s="210">
        <f>(Schedule!DN140*'Assumptions&amp;Data'!DN72)/10^$D$5</f>
        <v>0</v>
      </c>
      <c r="DP67" s="210">
        <f>(Schedule!DO140*'Assumptions&amp;Data'!DO72)/10^$D$5</f>
        <v>0</v>
      </c>
      <c r="DQ67" s="210">
        <f>(Schedule!DP140*'Assumptions&amp;Data'!DP72)/10^$D$5</f>
        <v>0</v>
      </c>
      <c r="DR67" s="210">
        <f>(Schedule!DQ140*'Assumptions&amp;Data'!DQ72)/10^$D$5</f>
        <v>0</v>
      </c>
      <c r="DS67" s="210">
        <f>(Schedule!DR140*'Assumptions&amp;Data'!DR72)/10^$D$5</f>
        <v>0</v>
      </c>
      <c r="DT67" s="210">
        <f>(Schedule!DS140*'Assumptions&amp;Data'!DS72)/10^$D$5</f>
        <v>0</v>
      </c>
      <c r="DU67" s="210">
        <f>(Schedule!DT140*'Assumptions&amp;Data'!DT72)/10^$D$5</f>
        <v>0</v>
      </c>
      <c r="DV67" s="210">
        <f>(Schedule!DU140*'Assumptions&amp;Data'!DU72)/10^$D$5</f>
        <v>0</v>
      </c>
      <c r="DW67" s="210">
        <f>(Schedule!DV140*'Assumptions&amp;Data'!DV72)/10^$D$5</f>
        <v>0</v>
      </c>
      <c r="DX67" s="210">
        <f>(Schedule!DW140*'Assumptions&amp;Data'!DW72)/10^$D$5</f>
        <v>0</v>
      </c>
      <c r="DY67" s="210">
        <f>(Schedule!DX140*'Assumptions&amp;Data'!DX72)/10^$D$5</f>
        <v>0</v>
      </c>
      <c r="DZ67" s="210">
        <f>(Schedule!DY140*'Assumptions&amp;Data'!DY72)/10^$D$5</f>
        <v>0</v>
      </c>
      <c r="EA67" s="210">
        <f>(Schedule!DZ140*'Assumptions&amp;Data'!DZ72)/10^$D$5</f>
        <v>0</v>
      </c>
      <c r="EB67" s="210">
        <f>(Schedule!EA140*'Assumptions&amp;Data'!EA72)/10^$D$5</f>
        <v>0</v>
      </c>
      <c r="EC67" s="210">
        <f>(Schedule!EB140*'Assumptions&amp;Data'!EB72)/10^$D$5</f>
        <v>0</v>
      </c>
      <c r="ED67" s="210">
        <f>(Schedule!EC140*'Assumptions&amp;Data'!EC72)/10^$D$5</f>
        <v>0</v>
      </c>
      <c r="EE67" s="210">
        <f>(Schedule!ED140*'Assumptions&amp;Data'!ED72)/10^$D$5</f>
        <v>0</v>
      </c>
      <c r="EF67" s="210">
        <f>(Schedule!EE140*'Assumptions&amp;Data'!EE72)/10^$D$5</f>
        <v>0</v>
      </c>
      <c r="EG67" s="210">
        <f>(Schedule!EF140*'Assumptions&amp;Data'!EF72)/10^$D$5</f>
        <v>0</v>
      </c>
      <c r="EH67" s="210">
        <f>(Schedule!EG140*'Assumptions&amp;Data'!EG72)/10^$D$5</f>
        <v>0</v>
      </c>
      <c r="EI67" s="210">
        <f>(Schedule!EH140*'Assumptions&amp;Data'!EH72)/10^$D$5</f>
        <v>0</v>
      </c>
      <c r="EJ67" s="210">
        <f>(Schedule!EI140*'Assumptions&amp;Data'!EI72)/10^$D$5</f>
        <v>0</v>
      </c>
      <c r="EK67" s="210">
        <f>(Schedule!EJ140*'Assumptions&amp;Data'!EJ72)/10^$D$5</f>
        <v>0</v>
      </c>
      <c r="EL67" s="210">
        <f>(Schedule!EK140*'Assumptions&amp;Data'!EK72)/10^$D$5</f>
        <v>0</v>
      </c>
      <c r="EM67" s="210">
        <f>(Schedule!EL140*'Assumptions&amp;Data'!EL72)/10^$D$5</f>
        <v>0</v>
      </c>
      <c r="EN67" s="210">
        <f>(Schedule!EM140*'Assumptions&amp;Data'!EM72)/10^$D$5</f>
        <v>0</v>
      </c>
      <c r="EO67" s="210">
        <f>(Schedule!EN140*'Assumptions&amp;Data'!EN72)/10^$D$5</f>
        <v>0</v>
      </c>
      <c r="EP67" s="210">
        <f>(Schedule!EO140*'Assumptions&amp;Data'!EO72)/10^$D$5</f>
        <v>0</v>
      </c>
      <c r="EQ67" s="210">
        <f>(Schedule!EP140*'Assumptions&amp;Data'!EP72)/10^$D$5</f>
        <v>0</v>
      </c>
      <c r="ER67" s="210">
        <f>(Schedule!EQ140*'Assumptions&amp;Data'!EQ72)/10^$D$5</f>
        <v>0</v>
      </c>
      <c r="ES67" s="210">
        <f>(Schedule!ER140*'Assumptions&amp;Data'!ER72)/10^$D$5</f>
        <v>0</v>
      </c>
      <c r="ET67" s="210">
        <f>(Schedule!ES140*'Assumptions&amp;Data'!ES72)/10^$D$5</f>
        <v>0</v>
      </c>
      <c r="EU67" s="210">
        <f>(Schedule!ET140*'Assumptions&amp;Data'!ET72)/10^$D$5</f>
        <v>0</v>
      </c>
      <c r="EV67" s="210">
        <f>(Schedule!EU140*'Assumptions&amp;Data'!EU72)/10^$D$5</f>
        <v>0</v>
      </c>
      <c r="EW67" s="210">
        <f>(Schedule!EV140*'Assumptions&amp;Data'!EV72)/10^$D$5</f>
        <v>0</v>
      </c>
      <c r="EX67" s="210">
        <f>(Schedule!EW140*'Assumptions&amp;Data'!EW72)/10^$D$5</f>
        <v>0</v>
      </c>
      <c r="EY67" s="210">
        <f>(Schedule!EX140*'Assumptions&amp;Data'!EX72)/10^$D$5</f>
        <v>0</v>
      </c>
      <c r="EZ67" s="210">
        <f>(Schedule!EY140*'Assumptions&amp;Data'!EY72)/10^$D$5</f>
        <v>0</v>
      </c>
      <c r="FA67" s="210">
        <f>(Schedule!EZ140*'Assumptions&amp;Data'!EZ72)/10^$D$5</f>
        <v>0</v>
      </c>
      <c r="FB67" s="210">
        <f>(Schedule!FA140*'Assumptions&amp;Data'!FA72)/10^$D$5</f>
        <v>0</v>
      </c>
      <c r="FC67" s="210">
        <f>(Schedule!FB140*'Assumptions&amp;Data'!FB72)/10^$D$5</f>
        <v>0</v>
      </c>
      <c r="FD67" s="210">
        <f>(Schedule!FC140*'Assumptions&amp;Data'!FC72)/10^$D$5</f>
        <v>0</v>
      </c>
      <c r="FE67" s="210">
        <f>(Schedule!FD140*'Assumptions&amp;Data'!FD72)/10^$D$5</f>
        <v>0</v>
      </c>
      <c r="FF67" s="210">
        <f>(Schedule!FE140*'Assumptions&amp;Data'!FE72)/10^$D$5</f>
        <v>0</v>
      </c>
      <c r="FG67" s="210">
        <f>(Schedule!FF140*'Assumptions&amp;Data'!FF72)/10^$D$5</f>
        <v>0</v>
      </c>
      <c r="FH67" s="210">
        <f>(Schedule!FG140*'Assumptions&amp;Data'!FG72)/10^$D$5</f>
        <v>0</v>
      </c>
      <c r="FI67" s="210">
        <f>(Schedule!FH140*'Assumptions&amp;Data'!FH72)/10^$D$5</f>
        <v>0</v>
      </c>
      <c r="FJ67" s="210">
        <f>(Schedule!FI140*'Assumptions&amp;Data'!FI72)/10^$D$5</f>
        <v>0</v>
      </c>
      <c r="FK67" s="210">
        <f>(Schedule!FJ140*'Assumptions&amp;Data'!FJ72)/10^$D$5</f>
        <v>0</v>
      </c>
      <c r="FL67" s="210">
        <f>(Schedule!FK140*'Assumptions&amp;Data'!FK72)/10^$D$5</f>
        <v>0</v>
      </c>
      <c r="FM67" s="210">
        <f>(Schedule!FL140*'Assumptions&amp;Data'!FL72)/10^$D$5</f>
        <v>0</v>
      </c>
      <c r="FN67" s="210">
        <f>(Schedule!FM140*'Assumptions&amp;Data'!FM72)/10^$D$5</f>
        <v>0</v>
      </c>
      <c r="FO67" s="210">
        <f>(Schedule!FN140*'Assumptions&amp;Data'!FN72)/10^$D$5</f>
        <v>0</v>
      </c>
    </row>
    <row r="68" spans="2:171" ht="12" customHeight="1" x14ac:dyDescent="0.3">
      <c r="B68" s="201" t="s">
        <v>244</v>
      </c>
      <c r="D68" s="210">
        <f>SUM(G68:FO68)</f>
        <v>83.850899058562078</v>
      </c>
      <c r="G68" s="210">
        <f>(Schedule!F141*'Assumptions&amp;Data'!F72)/10^$D$5</f>
        <v>0</v>
      </c>
      <c r="H68" s="210">
        <f>(Schedule!G141*'Assumptions&amp;Data'!G72)/10^$D$5</f>
        <v>0</v>
      </c>
      <c r="I68" s="210">
        <f>(Schedule!H141*'Assumptions&amp;Data'!H72)/10^$D$5</f>
        <v>0</v>
      </c>
      <c r="J68" s="210">
        <f>(Schedule!I141*'Assumptions&amp;Data'!I72)/10^$D$5</f>
        <v>0</v>
      </c>
      <c r="K68" s="210">
        <f>(Schedule!J141*'Assumptions&amp;Data'!J72)/10^$D$5</f>
        <v>0</v>
      </c>
      <c r="L68" s="210">
        <f>(Schedule!K141*'Assumptions&amp;Data'!K72)/10^$D$5</f>
        <v>0</v>
      </c>
      <c r="M68" s="210">
        <f>(Schedule!L141*'Assumptions&amp;Data'!L72)/10^$D$5</f>
        <v>0</v>
      </c>
      <c r="N68" s="210">
        <f>(Schedule!M141*'Assumptions&amp;Data'!M72)/10^$D$5</f>
        <v>0</v>
      </c>
      <c r="O68" s="210">
        <f>(Schedule!N141*'Assumptions&amp;Data'!N72)/10^$D$5</f>
        <v>0</v>
      </c>
      <c r="P68" s="210">
        <f>(Schedule!O141*'Assumptions&amp;Data'!O72)/10^$D$5</f>
        <v>0</v>
      </c>
      <c r="Q68" s="210">
        <f>(Schedule!P141*'Assumptions&amp;Data'!P72)/10^$D$5</f>
        <v>0</v>
      </c>
      <c r="R68" s="210">
        <f>(Schedule!Q141*'Assumptions&amp;Data'!Q72)/10^$D$5</f>
        <v>0</v>
      </c>
      <c r="S68" s="210">
        <f>(Schedule!R141*'Assumptions&amp;Data'!R72)/10^$D$5</f>
        <v>0</v>
      </c>
      <c r="T68" s="210">
        <f>(Schedule!S141*'Assumptions&amp;Data'!S72)/10^$D$5</f>
        <v>0</v>
      </c>
      <c r="U68" s="210">
        <f>(Schedule!T141*'Assumptions&amp;Data'!T72)/10^$D$5</f>
        <v>0</v>
      </c>
      <c r="V68" s="210">
        <f>(Schedule!U141*'Assumptions&amp;Data'!U72)/10^$D$5</f>
        <v>0</v>
      </c>
      <c r="W68" s="210">
        <f>(Schedule!V141*'Assumptions&amp;Data'!V72)/10^$D$5</f>
        <v>0</v>
      </c>
      <c r="X68" s="210">
        <f>(Schedule!W141*'Assumptions&amp;Data'!W72)/10^$D$5</f>
        <v>0</v>
      </c>
      <c r="Y68" s="210">
        <f>(Schedule!X141*'Assumptions&amp;Data'!X72)/10^$D$5</f>
        <v>0</v>
      </c>
      <c r="Z68" s="210">
        <f>(Schedule!Y141*'Assumptions&amp;Data'!Y72)/10^$D$5</f>
        <v>0</v>
      </c>
      <c r="AA68" s="210">
        <f>(Schedule!Z141*'Assumptions&amp;Data'!Z72)/10^$D$5</f>
        <v>2.0962724764640539</v>
      </c>
      <c r="AB68" s="210">
        <f>(Schedule!AA141*'Assumptions&amp;Data'!AA72)/10^$D$5</f>
        <v>2.0962724764640539</v>
      </c>
      <c r="AC68" s="210">
        <f>(Schedule!AB141*'Assumptions&amp;Data'!AB72)/10^$D$5</f>
        <v>2.0962724764640539</v>
      </c>
      <c r="AD68" s="210">
        <f>(Schedule!AC141*'Assumptions&amp;Data'!AC72)/10^$D$5</f>
        <v>2.0962724764640539</v>
      </c>
      <c r="AE68" s="210">
        <f>(Schedule!AD141*'Assumptions&amp;Data'!AD72)/10^$D$5</f>
        <v>2.0962724764640539</v>
      </c>
      <c r="AF68" s="210">
        <f>(Schedule!AE141*'Assumptions&amp;Data'!AE72)/10^$D$5</f>
        <v>2.0962724764640539</v>
      </c>
      <c r="AG68" s="210">
        <f>(Schedule!AF141*'Assumptions&amp;Data'!AF72)/10^$D$5</f>
        <v>2.0962724764640539</v>
      </c>
      <c r="AH68" s="210">
        <f>(Schedule!AG141*'Assumptions&amp;Data'!AG72)/10^$D$5</f>
        <v>2.0962724764640539</v>
      </c>
      <c r="AI68" s="210">
        <f>(Schedule!AH141*'Assumptions&amp;Data'!AH72)/10^$D$5</f>
        <v>2.0962724764640539</v>
      </c>
      <c r="AJ68" s="210">
        <f>(Schedule!AI141*'Assumptions&amp;Data'!AI72)/10^$D$5</f>
        <v>2.0962724764640539</v>
      </c>
      <c r="AK68" s="210">
        <f>(Schedule!AJ141*'Assumptions&amp;Data'!AJ72)/10^$D$5</f>
        <v>2.0962724764640539</v>
      </c>
      <c r="AL68" s="210">
        <f>(Schedule!AK141*'Assumptions&amp;Data'!AK72)/10^$D$5</f>
        <v>2.0962724764640539</v>
      </c>
      <c r="AM68" s="210">
        <f>(Schedule!AL141*'Assumptions&amp;Data'!AL72)/10^$D$5</f>
        <v>2.0962724764640539</v>
      </c>
      <c r="AN68" s="210">
        <f>(Schedule!AM141*'Assumptions&amp;Data'!AM72)/10^$D$5</f>
        <v>2.0962724764640539</v>
      </c>
      <c r="AO68" s="210">
        <f>(Schedule!AN141*'Assumptions&amp;Data'!AN72)/10^$D$5</f>
        <v>2.5155269717568642</v>
      </c>
      <c r="AP68" s="210">
        <f>(Schedule!AO141*'Assumptions&amp;Data'!AO72)/10^$D$5</f>
        <v>2.5155269717568642</v>
      </c>
      <c r="AQ68" s="210">
        <f>(Schedule!AP141*'Assumptions&amp;Data'!AP72)/10^$D$5</f>
        <v>2.5155269717568642</v>
      </c>
      <c r="AR68" s="210">
        <f>(Schedule!AQ141*'Assumptions&amp;Data'!AQ72)/10^$D$5</f>
        <v>2.5155269717568642</v>
      </c>
      <c r="AS68" s="210">
        <f>(Schedule!AR141*'Assumptions&amp;Data'!AR72)/10^$D$5</f>
        <v>2.5155269717568642</v>
      </c>
      <c r="AT68" s="210">
        <f>(Schedule!AS141*'Assumptions&amp;Data'!AS72)/10^$D$5</f>
        <v>2.5155269717568642</v>
      </c>
      <c r="AU68" s="210">
        <f>(Schedule!AT141*'Assumptions&amp;Data'!AT72)/10^$D$5</f>
        <v>2.5155269717568642</v>
      </c>
      <c r="AV68" s="210">
        <f>(Schedule!AU141*'Assumptions&amp;Data'!AU72)/10^$D$5</f>
        <v>2.5155269717568642</v>
      </c>
      <c r="AW68" s="210">
        <f>(Schedule!AV141*'Assumptions&amp;Data'!AV72)/10^$D$5</f>
        <v>2.5155269717568642</v>
      </c>
      <c r="AX68" s="210">
        <f>(Schedule!AW141*'Assumptions&amp;Data'!AW72)/10^$D$5</f>
        <v>2.5155269717568642</v>
      </c>
      <c r="AY68" s="210">
        <f>(Schedule!AX141*'Assumptions&amp;Data'!AX72)/10^$D$5</f>
        <v>2.5155269717568642</v>
      </c>
      <c r="AZ68" s="210">
        <f>(Schedule!AY141*'Assumptions&amp;Data'!AY72)/10^$D$5</f>
        <v>2.5155269717568642</v>
      </c>
      <c r="BA68" s="210">
        <f>(Schedule!AZ141*'Assumptions&amp;Data'!AZ72)/10^$D$5</f>
        <v>2.5155269717568642</v>
      </c>
      <c r="BB68" s="210">
        <f>(Schedule!BA141*'Assumptions&amp;Data'!BA72)/10^$D$5</f>
        <v>2.5155269717568642</v>
      </c>
      <c r="BC68" s="210">
        <f>(Schedule!BB141*'Assumptions&amp;Data'!BB72)/10^$D$5</f>
        <v>4.1925449529281078</v>
      </c>
      <c r="BD68" s="210">
        <f>(Schedule!BC141*'Assumptions&amp;Data'!BC72)/10^$D$5</f>
        <v>4.1925449529281078</v>
      </c>
      <c r="BE68" s="210">
        <f>(Schedule!BD141*'Assumptions&amp;Data'!BD72)/10^$D$5</f>
        <v>4.1925449529281078</v>
      </c>
      <c r="BF68" s="210">
        <f>(Schedule!BE141*'Assumptions&amp;Data'!BE72)/10^$D$5</f>
        <v>4.1925449529281078</v>
      </c>
      <c r="BG68" s="210">
        <f>(Schedule!BF141*'Assumptions&amp;Data'!BF72)/10^$D$5</f>
        <v>2.5155269717568198</v>
      </c>
      <c r="BH68" s="210">
        <f>(Schedule!BG141*'Assumptions&amp;Data'!BG72)/10^$D$5</f>
        <v>0</v>
      </c>
      <c r="BI68" s="210">
        <f>(Schedule!BH141*'Assumptions&amp;Data'!BH72)/10^$D$5</f>
        <v>0</v>
      </c>
      <c r="BJ68" s="210">
        <f>(Schedule!BI141*'Assumptions&amp;Data'!BI72)/10^$D$5</f>
        <v>0</v>
      </c>
      <c r="BK68" s="210">
        <f>(Schedule!BJ141*'Assumptions&amp;Data'!BJ72)/10^$D$5</f>
        <v>0</v>
      </c>
      <c r="BL68" s="210">
        <f>(Schedule!BK141*'Assumptions&amp;Data'!BK72)/10^$D$5</f>
        <v>0</v>
      </c>
      <c r="BM68" s="210">
        <f>(Schedule!BL141*'Assumptions&amp;Data'!BL72)/10^$D$5</f>
        <v>0</v>
      </c>
      <c r="BN68" s="210">
        <f>(Schedule!BM141*'Assumptions&amp;Data'!BM72)/10^$D$5</f>
        <v>0</v>
      </c>
      <c r="BO68" s="210">
        <f>(Schedule!BN141*'Assumptions&amp;Data'!BN72)/10^$D$5</f>
        <v>0</v>
      </c>
      <c r="BP68" s="210">
        <f>(Schedule!BO141*'Assumptions&amp;Data'!BO72)/10^$D$5</f>
        <v>0</v>
      </c>
      <c r="BQ68" s="210">
        <f>(Schedule!BP141*'Assumptions&amp;Data'!BP72)/10^$D$5</f>
        <v>0</v>
      </c>
      <c r="BR68" s="210">
        <f>(Schedule!BQ141*'Assumptions&amp;Data'!BQ72)/10^$D$5</f>
        <v>0</v>
      </c>
      <c r="BS68" s="210">
        <f>(Schedule!BR141*'Assumptions&amp;Data'!BR72)/10^$D$5</f>
        <v>0</v>
      </c>
      <c r="BT68" s="210">
        <f>(Schedule!BS141*'Assumptions&amp;Data'!BS72)/10^$D$5</f>
        <v>0</v>
      </c>
      <c r="BU68" s="210">
        <f>(Schedule!BT141*'Assumptions&amp;Data'!BT72)/10^$D$5</f>
        <v>0</v>
      </c>
      <c r="BV68" s="210">
        <f>(Schedule!BU141*'Assumptions&amp;Data'!BU72)/10^$D$5</f>
        <v>0</v>
      </c>
      <c r="BW68" s="210">
        <f>(Schedule!BV141*'Assumptions&amp;Data'!BV72)/10^$D$5</f>
        <v>0</v>
      </c>
      <c r="BX68" s="210">
        <f>(Schedule!BW141*'Assumptions&amp;Data'!BW72)/10^$D$5</f>
        <v>0</v>
      </c>
      <c r="BY68" s="210">
        <f>(Schedule!BX141*'Assumptions&amp;Data'!BX72)/10^$D$5</f>
        <v>0</v>
      </c>
      <c r="BZ68" s="210">
        <f>(Schedule!BY141*'Assumptions&amp;Data'!BY72)/10^$D$5</f>
        <v>0</v>
      </c>
      <c r="CA68" s="210">
        <f>(Schedule!BZ141*'Assumptions&amp;Data'!BZ72)/10^$D$5</f>
        <v>0</v>
      </c>
      <c r="CB68" s="210">
        <f>(Schedule!CA141*'Assumptions&amp;Data'!CA72)/10^$D$5</f>
        <v>0</v>
      </c>
      <c r="CC68" s="210">
        <f>(Schedule!CB141*'Assumptions&amp;Data'!CB72)/10^$D$5</f>
        <v>0</v>
      </c>
      <c r="CD68" s="210">
        <f>(Schedule!CC141*'Assumptions&amp;Data'!CC72)/10^$D$5</f>
        <v>0</v>
      </c>
      <c r="CE68" s="210">
        <f>(Schedule!CD141*'Assumptions&amp;Data'!CD72)/10^$D$5</f>
        <v>0</v>
      </c>
      <c r="CF68" s="210">
        <f>(Schedule!CE141*'Assumptions&amp;Data'!CE72)/10^$D$5</f>
        <v>0</v>
      </c>
      <c r="CG68" s="210">
        <f>(Schedule!CF141*'Assumptions&amp;Data'!CF72)/10^$D$5</f>
        <v>0</v>
      </c>
      <c r="CH68" s="210">
        <f>(Schedule!CG141*'Assumptions&amp;Data'!CG72)/10^$D$5</f>
        <v>0</v>
      </c>
      <c r="CI68" s="210">
        <f>(Schedule!CH141*'Assumptions&amp;Data'!CH72)/10^$D$5</f>
        <v>0</v>
      </c>
      <c r="CJ68" s="210">
        <f>(Schedule!CI141*'Assumptions&amp;Data'!CI72)/10^$D$5</f>
        <v>0</v>
      </c>
      <c r="CK68" s="210">
        <f>(Schedule!CJ141*'Assumptions&amp;Data'!CJ72)/10^$D$5</f>
        <v>0</v>
      </c>
      <c r="CL68" s="210">
        <f>(Schedule!CK141*'Assumptions&amp;Data'!CK72)/10^$D$5</f>
        <v>0</v>
      </c>
      <c r="CM68" s="210">
        <f>(Schedule!CL141*'Assumptions&amp;Data'!CL72)/10^$D$5</f>
        <v>0</v>
      </c>
      <c r="CN68" s="210">
        <f>(Schedule!CM141*'Assumptions&amp;Data'!CM72)/10^$D$5</f>
        <v>0</v>
      </c>
      <c r="CO68" s="210">
        <f>(Schedule!CN141*'Assumptions&amp;Data'!CN72)/10^$D$5</f>
        <v>0</v>
      </c>
      <c r="CP68" s="210">
        <f>(Schedule!CO141*'Assumptions&amp;Data'!CO72)/10^$D$5</f>
        <v>0</v>
      </c>
      <c r="CQ68" s="210">
        <f>(Schedule!CP141*'Assumptions&amp;Data'!CP72)/10^$D$5</f>
        <v>0</v>
      </c>
      <c r="CR68" s="210">
        <f>(Schedule!CQ141*'Assumptions&amp;Data'!CQ72)/10^$D$5</f>
        <v>0</v>
      </c>
      <c r="CS68" s="210">
        <f>(Schedule!CR141*'Assumptions&amp;Data'!CR72)/10^$D$5</f>
        <v>0</v>
      </c>
      <c r="CT68" s="210">
        <f>(Schedule!CS141*'Assumptions&amp;Data'!CS72)/10^$D$5</f>
        <v>0</v>
      </c>
      <c r="CU68" s="210">
        <f>(Schedule!CT141*'Assumptions&amp;Data'!CT72)/10^$D$5</f>
        <v>0</v>
      </c>
      <c r="CV68" s="210">
        <f>(Schedule!CU141*'Assumptions&amp;Data'!CU72)/10^$D$5</f>
        <v>0</v>
      </c>
      <c r="CW68" s="210">
        <f>(Schedule!CV141*'Assumptions&amp;Data'!CV72)/10^$D$5</f>
        <v>0</v>
      </c>
      <c r="CX68" s="210">
        <f>(Schedule!CW141*'Assumptions&amp;Data'!CW72)/10^$D$5</f>
        <v>0</v>
      </c>
      <c r="CY68" s="210">
        <f>(Schedule!CX141*'Assumptions&amp;Data'!CX72)/10^$D$5</f>
        <v>0</v>
      </c>
      <c r="CZ68" s="210">
        <f>(Schedule!CY141*'Assumptions&amp;Data'!CY72)/10^$D$5</f>
        <v>0</v>
      </c>
      <c r="DA68" s="210">
        <f>(Schedule!CZ141*'Assumptions&amp;Data'!CZ72)/10^$D$5</f>
        <v>0</v>
      </c>
      <c r="DB68" s="210">
        <f>(Schedule!DA141*'Assumptions&amp;Data'!DA72)/10^$D$5</f>
        <v>0</v>
      </c>
      <c r="DC68" s="210">
        <f>(Schedule!DB141*'Assumptions&amp;Data'!DB72)/10^$D$5</f>
        <v>0</v>
      </c>
      <c r="DD68" s="210">
        <f>(Schedule!DC141*'Assumptions&amp;Data'!DC72)/10^$D$5</f>
        <v>0</v>
      </c>
      <c r="DE68" s="210">
        <f>(Schedule!DD141*'Assumptions&amp;Data'!DD72)/10^$D$5</f>
        <v>0</v>
      </c>
      <c r="DF68" s="210">
        <f>(Schedule!DE141*'Assumptions&amp;Data'!DE72)/10^$D$5</f>
        <v>0</v>
      </c>
      <c r="DG68" s="210">
        <f>(Schedule!DF141*'Assumptions&amp;Data'!DF72)/10^$D$5</f>
        <v>0</v>
      </c>
      <c r="DH68" s="210">
        <f>(Schedule!DG141*'Assumptions&amp;Data'!DG72)/10^$D$5</f>
        <v>0</v>
      </c>
      <c r="DI68" s="210">
        <f>(Schedule!DH141*'Assumptions&amp;Data'!DH72)/10^$D$5</f>
        <v>0</v>
      </c>
      <c r="DJ68" s="210">
        <f>(Schedule!DI141*'Assumptions&amp;Data'!DI72)/10^$D$5</f>
        <v>0</v>
      </c>
      <c r="DK68" s="210">
        <f>(Schedule!DJ141*'Assumptions&amp;Data'!DJ72)/10^$D$5</f>
        <v>0</v>
      </c>
      <c r="DL68" s="210">
        <f>(Schedule!DK141*'Assumptions&amp;Data'!DK72)/10^$D$5</f>
        <v>0</v>
      </c>
      <c r="DM68" s="210">
        <f>(Schedule!DL141*'Assumptions&amp;Data'!DL72)/10^$D$5</f>
        <v>0</v>
      </c>
      <c r="DN68" s="210">
        <f>(Schedule!DM141*'Assumptions&amp;Data'!DM72)/10^$D$5</f>
        <v>0</v>
      </c>
      <c r="DO68" s="210">
        <f>(Schedule!DN141*'Assumptions&amp;Data'!DN72)/10^$D$5</f>
        <v>0</v>
      </c>
      <c r="DP68" s="210">
        <f>(Schedule!DO141*'Assumptions&amp;Data'!DO72)/10^$D$5</f>
        <v>0</v>
      </c>
      <c r="DQ68" s="210">
        <f>(Schedule!DP141*'Assumptions&amp;Data'!DP72)/10^$D$5</f>
        <v>0</v>
      </c>
      <c r="DR68" s="210">
        <f>(Schedule!DQ141*'Assumptions&amp;Data'!DQ72)/10^$D$5</f>
        <v>0</v>
      </c>
      <c r="DS68" s="210">
        <f>(Schedule!DR141*'Assumptions&amp;Data'!DR72)/10^$D$5</f>
        <v>0</v>
      </c>
      <c r="DT68" s="210">
        <f>(Schedule!DS141*'Assumptions&amp;Data'!DS72)/10^$D$5</f>
        <v>0</v>
      </c>
      <c r="DU68" s="210">
        <f>(Schedule!DT141*'Assumptions&amp;Data'!DT72)/10^$D$5</f>
        <v>0</v>
      </c>
      <c r="DV68" s="210">
        <f>(Schedule!DU141*'Assumptions&amp;Data'!DU72)/10^$D$5</f>
        <v>0</v>
      </c>
      <c r="DW68" s="210">
        <f>(Schedule!DV141*'Assumptions&amp;Data'!DV72)/10^$D$5</f>
        <v>0</v>
      </c>
      <c r="DX68" s="210">
        <f>(Schedule!DW141*'Assumptions&amp;Data'!DW72)/10^$D$5</f>
        <v>0</v>
      </c>
      <c r="DY68" s="210">
        <f>(Schedule!DX141*'Assumptions&amp;Data'!DX72)/10^$D$5</f>
        <v>0</v>
      </c>
      <c r="DZ68" s="210">
        <f>(Schedule!DY141*'Assumptions&amp;Data'!DY72)/10^$D$5</f>
        <v>0</v>
      </c>
      <c r="EA68" s="210">
        <f>(Schedule!DZ141*'Assumptions&amp;Data'!DZ72)/10^$D$5</f>
        <v>0</v>
      </c>
      <c r="EB68" s="210">
        <f>(Schedule!EA141*'Assumptions&amp;Data'!EA72)/10^$D$5</f>
        <v>0</v>
      </c>
      <c r="EC68" s="210">
        <f>(Schedule!EB141*'Assumptions&amp;Data'!EB72)/10^$D$5</f>
        <v>0</v>
      </c>
      <c r="ED68" s="210">
        <f>(Schedule!EC141*'Assumptions&amp;Data'!EC72)/10^$D$5</f>
        <v>0</v>
      </c>
      <c r="EE68" s="210">
        <f>(Schedule!ED141*'Assumptions&amp;Data'!ED72)/10^$D$5</f>
        <v>0</v>
      </c>
      <c r="EF68" s="210">
        <f>(Schedule!EE141*'Assumptions&amp;Data'!EE72)/10^$D$5</f>
        <v>0</v>
      </c>
      <c r="EG68" s="210">
        <f>(Schedule!EF141*'Assumptions&amp;Data'!EF72)/10^$D$5</f>
        <v>0</v>
      </c>
      <c r="EH68" s="210">
        <f>(Schedule!EG141*'Assumptions&amp;Data'!EG72)/10^$D$5</f>
        <v>0</v>
      </c>
      <c r="EI68" s="210">
        <f>(Schedule!EH141*'Assumptions&amp;Data'!EH72)/10^$D$5</f>
        <v>0</v>
      </c>
      <c r="EJ68" s="210">
        <f>(Schedule!EI141*'Assumptions&amp;Data'!EI72)/10^$D$5</f>
        <v>0</v>
      </c>
      <c r="EK68" s="210">
        <f>(Schedule!EJ141*'Assumptions&amp;Data'!EJ72)/10^$D$5</f>
        <v>0</v>
      </c>
      <c r="EL68" s="210">
        <f>(Schedule!EK141*'Assumptions&amp;Data'!EK72)/10^$D$5</f>
        <v>0</v>
      </c>
      <c r="EM68" s="210">
        <f>(Schedule!EL141*'Assumptions&amp;Data'!EL72)/10^$D$5</f>
        <v>0</v>
      </c>
      <c r="EN68" s="210">
        <f>(Schedule!EM141*'Assumptions&amp;Data'!EM72)/10^$D$5</f>
        <v>0</v>
      </c>
      <c r="EO68" s="210">
        <f>(Schedule!EN141*'Assumptions&amp;Data'!EN72)/10^$D$5</f>
        <v>0</v>
      </c>
      <c r="EP68" s="210">
        <f>(Schedule!EO141*'Assumptions&amp;Data'!EO72)/10^$D$5</f>
        <v>0</v>
      </c>
      <c r="EQ68" s="210">
        <f>(Schedule!EP141*'Assumptions&amp;Data'!EP72)/10^$D$5</f>
        <v>0</v>
      </c>
      <c r="ER68" s="210">
        <f>(Schedule!EQ141*'Assumptions&amp;Data'!EQ72)/10^$D$5</f>
        <v>0</v>
      </c>
      <c r="ES68" s="210">
        <f>(Schedule!ER141*'Assumptions&amp;Data'!ER72)/10^$D$5</f>
        <v>0</v>
      </c>
      <c r="ET68" s="210">
        <f>(Schedule!ES141*'Assumptions&amp;Data'!ES72)/10^$D$5</f>
        <v>0</v>
      </c>
      <c r="EU68" s="210">
        <f>(Schedule!ET141*'Assumptions&amp;Data'!ET72)/10^$D$5</f>
        <v>0</v>
      </c>
      <c r="EV68" s="210">
        <f>(Schedule!EU141*'Assumptions&amp;Data'!EU72)/10^$D$5</f>
        <v>0</v>
      </c>
      <c r="EW68" s="210">
        <f>(Schedule!EV141*'Assumptions&amp;Data'!EV72)/10^$D$5</f>
        <v>0</v>
      </c>
      <c r="EX68" s="210">
        <f>(Schedule!EW141*'Assumptions&amp;Data'!EW72)/10^$D$5</f>
        <v>0</v>
      </c>
      <c r="EY68" s="210">
        <f>(Schedule!EX141*'Assumptions&amp;Data'!EX72)/10^$D$5</f>
        <v>0</v>
      </c>
      <c r="EZ68" s="210">
        <f>(Schedule!EY141*'Assumptions&amp;Data'!EY72)/10^$D$5</f>
        <v>0</v>
      </c>
      <c r="FA68" s="210">
        <f>(Schedule!EZ141*'Assumptions&amp;Data'!EZ72)/10^$D$5</f>
        <v>0</v>
      </c>
      <c r="FB68" s="210">
        <f>(Schedule!FA141*'Assumptions&amp;Data'!FA72)/10^$D$5</f>
        <v>0</v>
      </c>
      <c r="FC68" s="210">
        <f>(Schedule!FB141*'Assumptions&amp;Data'!FB72)/10^$D$5</f>
        <v>0</v>
      </c>
      <c r="FD68" s="210">
        <f>(Schedule!FC141*'Assumptions&amp;Data'!FC72)/10^$D$5</f>
        <v>0</v>
      </c>
      <c r="FE68" s="210">
        <f>(Schedule!FD141*'Assumptions&amp;Data'!FD72)/10^$D$5</f>
        <v>0</v>
      </c>
      <c r="FF68" s="210">
        <f>(Schedule!FE141*'Assumptions&amp;Data'!FE72)/10^$D$5</f>
        <v>0</v>
      </c>
      <c r="FG68" s="210">
        <f>(Schedule!FF141*'Assumptions&amp;Data'!FF72)/10^$D$5</f>
        <v>0</v>
      </c>
      <c r="FH68" s="210">
        <f>(Schedule!FG141*'Assumptions&amp;Data'!FG72)/10^$D$5</f>
        <v>0</v>
      </c>
      <c r="FI68" s="210">
        <f>(Schedule!FH141*'Assumptions&amp;Data'!FH72)/10^$D$5</f>
        <v>0</v>
      </c>
      <c r="FJ68" s="210">
        <f>(Schedule!FI141*'Assumptions&amp;Data'!FI72)/10^$D$5</f>
        <v>0</v>
      </c>
      <c r="FK68" s="210">
        <f>(Schedule!FJ141*'Assumptions&amp;Data'!FJ72)/10^$D$5</f>
        <v>0</v>
      </c>
      <c r="FL68" s="210">
        <f>(Schedule!FK141*'Assumptions&amp;Data'!FK72)/10^$D$5</f>
        <v>0</v>
      </c>
      <c r="FM68" s="210">
        <f>(Schedule!FL141*'Assumptions&amp;Data'!FL72)/10^$D$5</f>
        <v>0</v>
      </c>
      <c r="FN68" s="210">
        <f>(Schedule!FM141*'Assumptions&amp;Data'!FM72)/10^$D$5</f>
        <v>0</v>
      </c>
      <c r="FO68" s="210">
        <f>(Schedule!FN141*'Assumptions&amp;Data'!FN72)/10^$D$5</f>
        <v>0</v>
      </c>
    </row>
    <row r="69" spans="2:171" ht="12" customHeight="1" x14ac:dyDescent="0.3">
      <c r="B69" s="201" t="s">
        <v>110</v>
      </c>
      <c r="D69" s="210">
        <f>SUM(G69:FO69)</f>
        <v>125.77634858784322</v>
      </c>
      <c r="G69" s="210">
        <f>(Schedule!F142*'Assumptions&amp;Data'!F72)/10^$D$5</f>
        <v>0</v>
      </c>
      <c r="H69" s="210">
        <f>(Schedule!G142*'Assumptions&amp;Data'!G72)/10^$D$5</f>
        <v>0</v>
      </c>
      <c r="I69" s="210">
        <f>(Schedule!H142*'Assumptions&amp;Data'!H72)/10^$D$5</f>
        <v>0</v>
      </c>
      <c r="J69" s="210">
        <f>(Schedule!I142*'Assumptions&amp;Data'!I72)/10^$D$5</f>
        <v>0</v>
      </c>
      <c r="K69" s="210">
        <f>(Schedule!J142*'Assumptions&amp;Data'!J72)/10^$D$5</f>
        <v>0</v>
      </c>
      <c r="L69" s="210">
        <f>(Schedule!K142*'Assumptions&amp;Data'!K72)/10^$D$5</f>
        <v>0</v>
      </c>
      <c r="M69" s="210">
        <f>(Schedule!L142*'Assumptions&amp;Data'!L72)/10^$D$5</f>
        <v>0</v>
      </c>
      <c r="N69" s="210">
        <f>(Schedule!M142*'Assumptions&amp;Data'!M72)/10^$D$5</f>
        <v>0</v>
      </c>
      <c r="O69" s="210">
        <f>(Schedule!N142*'Assumptions&amp;Data'!N72)/10^$D$5</f>
        <v>0</v>
      </c>
      <c r="P69" s="210">
        <f>(Schedule!O142*'Assumptions&amp;Data'!O72)/10^$D$5</f>
        <v>0</v>
      </c>
      <c r="Q69" s="210">
        <f>(Schedule!P142*'Assumptions&amp;Data'!P72)/10^$D$5</f>
        <v>0</v>
      </c>
      <c r="R69" s="210">
        <f>(Schedule!Q142*'Assumptions&amp;Data'!Q72)/10^$D$5</f>
        <v>0</v>
      </c>
      <c r="S69" s="210">
        <f>(Schedule!R142*'Assumptions&amp;Data'!R72)/10^$D$5</f>
        <v>0</v>
      </c>
      <c r="T69" s="210">
        <f>(Schedule!S142*'Assumptions&amp;Data'!S72)/10^$D$5</f>
        <v>0</v>
      </c>
      <c r="U69" s="210">
        <f>(Schedule!T142*'Assumptions&amp;Data'!T72)/10^$D$5</f>
        <v>0</v>
      </c>
      <c r="V69" s="210">
        <f>(Schedule!U142*'Assumptions&amp;Data'!U72)/10^$D$5</f>
        <v>0</v>
      </c>
      <c r="W69" s="210">
        <f>(Schedule!V142*'Assumptions&amp;Data'!V72)/10^$D$5</f>
        <v>0</v>
      </c>
      <c r="X69" s="210">
        <f>(Schedule!W142*'Assumptions&amp;Data'!W72)/10^$D$5</f>
        <v>0</v>
      </c>
      <c r="Y69" s="210">
        <f>(Schedule!X142*'Assumptions&amp;Data'!X72)/10^$D$5</f>
        <v>0</v>
      </c>
      <c r="Z69" s="210">
        <f>(Schedule!Y142*'Assumptions&amp;Data'!Y72)/10^$D$5</f>
        <v>0</v>
      </c>
      <c r="AA69" s="210">
        <f>(Schedule!Z142*'Assumptions&amp;Data'!Z72)/10^$D$5</f>
        <v>0</v>
      </c>
      <c r="AB69" s="210">
        <f>(Schedule!AA142*'Assumptions&amp;Data'!AA72)/10^$D$5</f>
        <v>0</v>
      </c>
      <c r="AC69" s="210">
        <f>(Schedule!AB142*'Assumptions&amp;Data'!AB72)/10^$D$5</f>
        <v>0</v>
      </c>
      <c r="AD69" s="210">
        <f>(Schedule!AC142*'Assumptions&amp;Data'!AC72)/10^$D$5</f>
        <v>0</v>
      </c>
      <c r="AE69" s="210">
        <f>(Schedule!AD142*'Assumptions&amp;Data'!AD72)/10^$D$5</f>
        <v>0</v>
      </c>
      <c r="AF69" s="210">
        <f>(Schedule!AE142*'Assumptions&amp;Data'!AE72)/10^$D$5</f>
        <v>0</v>
      </c>
      <c r="AG69" s="210">
        <f>(Schedule!AF142*'Assumptions&amp;Data'!AF72)/10^$D$5</f>
        <v>0</v>
      </c>
      <c r="AH69" s="210">
        <f>(Schedule!AG142*'Assumptions&amp;Data'!AG72)/10^$D$5</f>
        <v>0</v>
      </c>
      <c r="AI69" s="210">
        <f>(Schedule!AH142*'Assumptions&amp;Data'!AH72)/10^$D$5</f>
        <v>0</v>
      </c>
      <c r="AJ69" s="210">
        <f>(Schedule!AI142*'Assumptions&amp;Data'!AI72)/10^$D$5</f>
        <v>0</v>
      </c>
      <c r="AK69" s="210">
        <f>(Schedule!AJ142*'Assumptions&amp;Data'!AJ72)/10^$D$5</f>
        <v>0</v>
      </c>
      <c r="AL69" s="210">
        <f>(Schedule!AK142*'Assumptions&amp;Data'!AK72)/10^$D$5</f>
        <v>0</v>
      </c>
      <c r="AM69" s="210">
        <f>(Schedule!AL142*'Assumptions&amp;Data'!AL72)/10^$D$5</f>
        <v>3.1444087146960804</v>
      </c>
      <c r="AN69" s="210">
        <f>(Schedule!AM142*'Assumptions&amp;Data'!AM72)/10^$D$5</f>
        <v>3.1444087146960804</v>
      </c>
      <c r="AO69" s="210">
        <f>(Schedule!AN142*'Assumptions&amp;Data'!AN72)/10^$D$5</f>
        <v>3.1444087146960804</v>
      </c>
      <c r="AP69" s="210">
        <f>(Schedule!AO142*'Assumptions&amp;Data'!AO72)/10^$D$5</f>
        <v>3.1444087146960804</v>
      </c>
      <c r="AQ69" s="210">
        <f>(Schedule!AP142*'Assumptions&amp;Data'!AP72)/10^$D$5</f>
        <v>3.1444087146960804</v>
      </c>
      <c r="AR69" s="210">
        <f>(Schedule!AQ142*'Assumptions&amp;Data'!AQ72)/10^$D$5</f>
        <v>3.1444087146960804</v>
      </c>
      <c r="AS69" s="210">
        <f>(Schedule!AR142*'Assumptions&amp;Data'!AR72)/10^$D$5</f>
        <v>3.1444087146960804</v>
      </c>
      <c r="AT69" s="210">
        <f>(Schedule!AS142*'Assumptions&amp;Data'!AS72)/10^$D$5</f>
        <v>3.1444087146960804</v>
      </c>
      <c r="AU69" s="210">
        <f>(Schedule!AT142*'Assumptions&amp;Data'!AT72)/10^$D$5</f>
        <v>3.1444087146960804</v>
      </c>
      <c r="AV69" s="210">
        <f>(Schedule!AU142*'Assumptions&amp;Data'!AU72)/10^$D$5</f>
        <v>3.1444087146960804</v>
      </c>
      <c r="AW69" s="210">
        <f>(Schedule!AV142*'Assumptions&amp;Data'!AV72)/10^$D$5</f>
        <v>3.1444087146960804</v>
      </c>
      <c r="AX69" s="210">
        <f>(Schedule!AW142*'Assumptions&amp;Data'!AW72)/10^$D$5</f>
        <v>3.1444087146960804</v>
      </c>
      <c r="AY69" s="210">
        <f>(Schedule!AX142*'Assumptions&amp;Data'!AX72)/10^$D$5</f>
        <v>3.1444087146960804</v>
      </c>
      <c r="AZ69" s="210">
        <f>(Schedule!AY142*'Assumptions&amp;Data'!AY72)/10^$D$5</f>
        <v>3.1444087146960804</v>
      </c>
      <c r="BA69" s="210">
        <f>(Schedule!AZ142*'Assumptions&amp;Data'!AZ72)/10^$D$5</f>
        <v>3.1444087146960804</v>
      </c>
      <c r="BB69" s="210">
        <f>(Schedule!BA142*'Assumptions&amp;Data'!BA72)/10^$D$5</f>
        <v>3.1444087146960804</v>
      </c>
      <c r="BC69" s="210">
        <f>(Schedule!BB142*'Assumptions&amp;Data'!BB72)/10^$D$5</f>
        <v>3.1444087146960804</v>
      </c>
      <c r="BD69" s="210">
        <f>(Schedule!BC142*'Assumptions&amp;Data'!BC72)/10^$D$5</f>
        <v>3.1444087146960804</v>
      </c>
      <c r="BE69" s="210">
        <f>(Schedule!BD142*'Assumptions&amp;Data'!BD72)/10^$D$5</f>
        <v>3.1444087146960804</v>
      </c>
      <c r="BF69" s="210">
        <f>(Schedule!BE142*'Assumptions&amp;Data'!BE72)/10^$D$5</f>
        <v>3.1444087146960804</v>
      </c>
      <c r="BG69" s="210">
        <f>(Schedule!BF142*'Assumptions&amp;Data'!BF72)/10^$D$5</f>
        <v>3.1444087146960804</v>
      </c>
      <c r="BH69" s="210">
        <f>(Schedule!BG142*'Assumptions&amp;Data'!BG72)/10^$D$5</f>
        <v>3.1444087146960804</v>
      </c>
      <c r="BI69" s="210">
        <f>(Schedule!BH142*'Assumptions&amp;Data'!BH72)/10^$D$5</f>
        <v>3.1444087146960804</v>
      </c>
      <c r="BJ69" s="210">
        <f>(Schedule!BI142*'Assumptions&amp;Data'!BI72)/10^$D$5</f>
        <v>3.1444087146960804</v>
      </c>
      <c r="BK69" s="210">
        <f>(Schedule!BJ142*'Assumptions&amp;Data'!BJ72)/10^$D$5</f>
        <v>3.7732904576352961</v>
      </c>
      <c r="BL69" s="210">
        <f>(Schedule!BK142*'Assumptions&amp;Data'!BK72)/10^$D$5</f>
        <v>3.7732904576352961</v>
      </c>
      <c r="BM69" s="210">
        <f>(Schedule!BL142*'Assumptions&amp;Data'!BL72)/10^$D$5</f>
        <v>3.7732904576352961</v>
      </c>
      <c r="BN69" s="210">
        <f>(Schedule!BM142*'Assumptions&amp;Data'!BM72)/10^$D$5</f>
        <v>3.7732904576352961</v>
      </c>
      <c r="BO69" s="210">
        <f>(Schedule!BN142*'Assumptions&amp;Data'!BN72)/10^$D$5</f>
        <v>3.7732904576352961</v>
      </c>
      <c r="BP69" s="210">
        <f>(Schedule!BO142*'Assumptions&amp;Data'!BO72)/10^$D$5</f>
        <v>3.7732904576352961</v>
      </c>
      <c r="BQ69" s="210">
        <f>(Schedule!BP142*'Assumptions&amp;Data'!BP72)/10^$D$5</f>
        <v>3.7732904576352961</v>
      </c>
      <c r="BR69" s="210">
        <f>(Schedule!BQ142*'Assumptions&amp;Data'!BQ72)/10^$D$5</f>
        <v>3.7732904576352961</v>
      </c>
      <c r="BS69" s="210">
        <f>(Schedule!BR142*'Assumptions&amp;Data'!BR72)/10^$D$5</f>
        <v>3.7732904576352961</v>
      </c>
      <c r="BT69" s="210">
        <f>(Schedule!BS142*'Assumptions&amp;Data'!BS72)/10^$D$5</f>
        <v>3.7732904576352961</v>
      </c>
      <c r="BU69" s="210">
        <f>(Schedule!BT142*'Assumptions&amp;Data'!BT72)/10^$D$5</f>
        <v>3.7732904576352961</v>
      </c>
      <c r="BV69" s="210">
        <f>(Schedule!BU142*'Assumptions&amp;Data'!BU72)/10^$D$5</f>
        <v>3.7732904576352961</v>
      </c>
      <c r="BW69" s="210">
        <f>(Schedule!BV142*'Assumptions&amp;Data'!BV72)/10^$D$5</f>
        <v>5.0310539435136628</v>
      </c>
      <c r="BX69" s="210">
        <f>(Schedule!BW142*'Assumptions&amp;Data'!BW72)/10^$D$5</f>
        <v>0</v>
      </c>
      <c r="BY69" s="210">
        <f>(Schedule!BX142*'Assumptions&amp;Data'!BX72)/10^$D$5</f>
        <v>0</v>
      </c>
      <c r="BZ69" s="210">
        <f>(Schedule!BY142*'Assumptions&amp;Data'!BY72)/10^$D$5</f>
        <v>0</v>
      </c>
      <c r="CA69" s="210">
        <f>(Schedule!BZ142*'Assumptions&amp;Data'!BZ72)/10^$D$5</f>
        <v>0</v>
      </c>
      <c r="CB69" s="210">
        <f>(Schedule!CA142*'Assumptions&amp;Data'!CA72)/10^$D$5</f>
        <v>0</v>
      </c>
      <c r="CC69" s="210">
        <f>(Schedule!CB142*'Assumptions&amp;Data'!CB72)/10^$D$5</f>
        <v>0</v>
      </c>
      <c r="CD69" s="210">
        <f>(Schedule!CC142*'Assumptions&amp;Data'!CC72)/10^$D$5</f>
        <v>0</v>
      </c>
      <c r="CE69" s="210">
        <f>(Schedule!CD142*'Assumptions&amp;Data'!CD72)/10^$D$5</f>
        <v>0</v>
      </c>
      <c r="CF69" s="210">
        <f>(Schedule!CE142*'Assumptions&amp;Data'!CE72)/10^$D$5</f>
        <v>0</v>
      </c>
      <c r="CG69" s="210">
        <f>(Schedule!CF142*'Assumptions&amp;Data'!CF72)/10^$D$5</f>
        <v>0</v>
      </c>
      <c r="CH69" s="210">
        <f>(Schedule!CG142*'Assumptions&amp;Data'!CG72)/10^$D$5</f>
        <v>0</v>
      </c>
      <c r="CI69" s="210">
        <f>(Schedule!CH142*'Assumptions&amp;Data'!CH72)/10^$D$5</f>
        <v>0</v>
      </c>
      <c r="CJ69" s="210">
        <f>(Schedule!CI142*'Assumptions&amp;Data'!CI72)/10^$D$5</f>
        <v>0</v>
      </c>
      <c r="CK69" s="210">
        <f>(Schedule!CJ142*'Assumptions&amp;Data'!CJ72)/10^$D$5</f>
        <v>0</v>
      </c>
      <c r="CL69" s="210">
        <f>(Schedule!CK142*'Assumptions&amp;Data'!CK72)/10^$D$5</f>
        <v>0</v>
      </c>
      <c r="CM69" s="210">
        <f>(Schedule!CL142*'Assumptions&amp;Data'!CL72)/10^$D$5</f>
        <v>0</v>
      </c>
      <c r="CN69" s="210">
        <f>(Schedule!CM142*'Assumptions&amp;Data'!CM72)/10^$D$5</f>
        <v>0</v>
      </c>
      <c r="CO69" s="210">
        <f>(Schedule!CN142*'Assumptions&amp;Data'!CN72)/10^$D$5</f>
        <v>0</v>
      </c>
      <c r="CP69" s="210">
        <f>(Schedule!CO142*'Assumptions&amp;Data'!CO72)/10^$D$5</f>
        <v>0</v>
      </c>
      <c r="CQ69" s="210">
        <f>(Schedule!CP142*'Assumptions&amp;Data'!CP72)/10^$D$5</f>
        <v>0</v>
      </c>
      <c r="CR69" s="210">
        <f>(Schedule!CQ142*'Assumptions&amp;Data'!CQ72)/10^$D$5</f>
        <v>0</v>
      </c>
      <c r="CS69" s="210">
        <f>(Schedule!CR142*'Assumptions&amp;Data'!CR72)/10^$D$5</f>
        <v>0</v>
      </c>
      <c r="CT69" s="210">
        <f>(Schedule!CS142*'Assumptions&amp;Data'!CS72)/10^$D$5</f>
        <v>0</v>
      </c>
      <c r="CU69" s="210">
        <f>(Schedule!CT142*'Assumptions&amp;Data'!CT72)/10^$D$5</f>
        <v>0</v>
      </c>
      <c r="CV69" s="210">
        <f>(Schedule!CU142*'Assumptions&amp;Data'!CU72)/10^$D$5</f>
        <v>0</v>
      </c>
      <c r="CW69" s="210">
        <f>(Schedule!CV142*'Assumptions&amp;Data'!CV72)/10^$D$5</f>
        <v>0</v>
      </c>
      <c r="CX69" s="210">
        <f>(Schedule!CW142*'Assumptions&amp;Data'!CW72)/10^$D$5</f>
        <v>0</v>
      </c>
      <c r="CY69" s="210">
        <f>(Schedule!CX142*'Assumptions&amp;Data'!CX72)/10^$D$5</f>
        <v>0</v>
      </c>
      <c r="CZ69" s="210">
        <f>(Schedule!CY142*'Assumptions&amp;Data'!CY72)/10^$D$5</f>
        <v>0</v>
      </c>
      <c r="DA69" s="210">
        <f>(Schedule!CZ142*'Assumptions&amp;Data'!CZ72)/10^$D$5</f>
        <v>0</v>
      </c>
      <c r="DB69" s="210">
        <f>(Schedule!DA142*'Assumptions&amp;Data'!DA72)/10^$D$5</f>
        <v>0</v>
      </c>
      <c r="DC69" s="210">
        <f>(Schedule!DB142*'Assumptions&amp;Data'!DB72)/10^$D$5</f>
        <v>0</v>
      </c>
      <c r="DD69" s="210">
        <f>(Schedule!DC142*'Assumptions&amp;Data'!DC72)/10^$D$5</f>
        <v>0</v>
      </c>
      <c r="DE69" s="210">
        <f>(Schedule!DD142*'Assumptions&amp;Data'!DD72)/10^$D$5</f>
        <v>0</v>
      </c>
      <c r="DF69" s="210">
        <f>(Schedule!DE142*'Assumptions&amp;Data'!DE72)/10^$D$5</f>
        <v>0</v>
      </c>
      <c r="DG69" s="210">
        <f>(Schedule!DF142*'Assumptions&amp;Data'!DF72)/10^$D$5</f>
        <v>0</v>
      </c>
      <c r="DH69" s="210">
        <f>(Schedule!DG142*'Assumptions&amp;Data'!DG72)/10^$D$5</f>
        <v>0</v>
      </c>
      <c r="DI69" s="210">
        <f>(Schedule!DH142*'Assumptions&amp;Data'!DH72)/10^$D$5</f>
        <v>0</v>
      </c>
      <c r="DJ69" s="210">
        <f>(Schedule!DI142*'Assumptions&amp;Data'!DI72)/10^$D$5</f>
        <v>0</v>
      </c>
      <c r="DK69" s="210">
        <f>(Schedule!DJ142*'Assumptions&amp;Data'!DJ72)/10^$D$5</f>
        <v>0</v>
      </c>
      <c r="DL69" s="210">
        <f>(Schedule!DK142*'Assumptions&amp;Data'!DK72)/10^$D$5</f>
        <v>0</v>
      </c>
      <c r="DM69" s="210">
        <f>(Schedule!DL142*'Assumptions&amp;Data'!DL72)/10^$D$5</f>
        <v>0</v>
      </c>
      <c r="DN69" s="210">
        <f>(Schedule!DM142*'Assumptions&amp;Data'!DM72)/10^$D$5</f>
        <v>0</v>
      </c>
      <c r="DO69" s="210">
        <f>(Schedule!DN142*'Assumptions&amp;Data'!DN72)/10^$D$5</f>
        <v>0</v>
      </c>
      <c r="DP69" s="210">
        <f>(Schedule!DO142*'Assumptions&amp;Data'!DO72)/10^$D$5</f>
        <v>0</v>
      </c>
      <c r="DQ69" s="210">
        <f>(Schedule!DP142*'Assumptions&amp;Data'!DP72)/10^$D$5</f>
        <v>0</v>
      </c>
      <c r="DR69" s="210">
        <f>(Schedule!DQ142*'Assumptions&amp;Data'!DQ72)/10^$D$5</f>
        <v>0</v>
      </c>
      <c r="DS69" s="210">
        <f>(Schedule!DR142*'Assumptions&amp;Data'!DR72)/10^$D$5</f>
        <v>0</v>
      </c>
      <c r="DT69" s="210">
        <f>(Schedule!DS142*'Assumptions&amp;Data'!DS72)/10^$D$5</f>
        <v>0</v>
      </c>
      <c r="DU69" s="210">
        <f>(Schedule!DT142*'Assumptions&amp;Data'!DT72)/10^$D$5</f>
        <v>0</v>
      </c>
      <c r="DV69" s="210">
        <f>(Schedule!DU142*'Assumptions&amp;Data'!DU72)/10^$D$5</f>
        <v>0</v>
      </c>
      <c r="DW69" s="210">
        <f>(Schedule!DV142*'Assumptions&amp;Data'!DV72)/10^$D$5</f>
        <v>0</v>
      </c>
      <c r="DX69" s="210">
        <f>(Schedule!DW142*'Assumptions&amp;Data'!DW72)/10^$D$5</f>
        <v>0</v>
      </c>
      <c r="DY69" s="210">
        <f>(Schedule!DX142*'Assumptions&amp;Data'!DX72)/10^$D$5</f>
        <v>0</v>
      </c>
      <c r="DZ69" s="210">
        <f>(Schedule!DY142*'Assumptions&amp;Data'!DY72)/10^$D$5</f>
        <v>0</v>
      </c>
      <c r="EA69" s="210">
        <f>(Schedule!DZ142*'Assumptions&amp;Data'!DZ72)/10^$D$5</f>
        <v>0</v>
      </c>
      <c r="EB69" s="210">
        <f>(Schedule!EA142*'Assumptions&amp;Data'!EA72)/10^$D$5</f>
        <v>0</v>
      </c>
      <c r="EC69" s="210">
        <f>(Schedule!EB142*'Assumptions&amp;Data'!EB72)/10^$D$5</f>
        <v>0</v>
      </c>
      <c r="ED69" s="210">
        <f>(Schedule!EC142*'Assumptions&amp;Data'!EC72)/10^$D$5</f>
        <v>0</v>
      </c>
      <c r="EE69" s="210">
        <f>(Schedule!ED142*'Assumptions&amp;Data'!ED72)/10^$D$5</f>
        <v>0</v>
      </c>
      <c r="EF69" s="210">
        <f>(Schedule!EE142*'Assumptions&amp;Data'!EE72)/10^$D$5</f>
        <v>0</v>
      </c>
      <c r="EG69" s="210">
        <f>(Schedule!EF142*'Assumptions&amp;Data'!EF72)/10^$D$5</f>
        <v>0</v>
      </c>
      <c r="EH69" s="210">
        <f>(Schedule!EG142*'Assumptions&amp;Data'!EG72)/10^$D$5</f>
        <v>0</v>
      </c>
      <c r="EI69" s="210">
        <f>(Schedule!EH142*'Assumptions&amp;Data'!EH72)/10^$D$5</f>
        <v>0</v>
      </c>
      <c r="EJ69" s="210">
        <f>(Schedule!EI142*'Assumptions&amp;Data'!EI72)/10^$D$5</f>
        <v>0</v>
      </c>
      <c r="EK69" s="210">
        <f>(Schedule!EJ142*'Assumptions&amp;Data'!EJ72)/10^$D$5</f>
        <v>0</v>
      </c>
      <c r="EL69" s="210">
        <f>(Schedule!EK142*'Assumptions&amp;Data'!EK72)/10^$D$5</f>
        <v>0</v>
      </c>
      <c r="EM69" s="210">
        <f>(Schedule!EL142*'Assumptions&amp;Data'!EL72)/10^$D$5</f>
        <v>0</v>
      </c>
      <c r="EN69" s="210">
        <f>(Schedule!EM142*'Assumptions&amp;Data'!EM72)/10^$D$5</f>
        <v>0</v>
      </c>
      <c r="EO69" s="210">
        <f>(Schedule!EN142*'Assumptions&amp;Data'!EN72)/10^$D$5</f>
        <v>0</v>
      </c>
      <c r="EP69" s="210">
        <f>(Schedule!EO142*'Assumptions&amp;Data'!EO72)/10^$D$5</f>
        <v>0</v>
      </c>
      <c r="EQ69" s="210">
        <f>(Schedule!EP142*'Assumptions&amp;Data'!EP72)/10^$D$5</f>
        <v>0</v>
      </c>
      <c r="ER69" s="210">
        <f>(Schedule!EQ142*'Assumptions&amp;Data'!EQ72)/10^$D$5</f>
        <v>0</v>
      </c>
      <c r="ES69" s="210">
        <f>(Schedule!ER142*'Assumptions&amp;Data'!ER72)/10^$D$5</f>
        <v>0</v>
      </c>
      <c r="ET69" s="210">
        <f>(Schedule!ES142*'Assumptions&amp;Data'!ES72)/10^$D$5</f>
        <v>0</v>
      </c>
      <c r="EU69" s="210">
        <f>(Schedule!ET142*'Assumptions&amp;Data'!ET72)/10^$D$5</f>
        <v>0</v>
      </c>
      <c r="EV69" s="210">
        <f>(Schedule!EU142*'Assumptions&amp;Data'!EU72)/10^$D$5</f>
        <v>0</v>
      </c>
      <c r="EW69" s="210">
        <f>(Schedule!EV142*'Assumptions&amp;Data'!EV72)/10^$D$5</f>
        <v>0</v>
      </c>
      <c r="EX69" s="210">
        <f>(Schedule!EW142*'Assumptions&amp;Data'!EW72)/10^$D$5</f>
        <v>0</v>
      </c>
      <c r="EY69" s="210">
        <f>(Schedule!EX142*'Assumptions&amp;Data'!EX72)/10^$D$5</f>
        <v>0</v>
      </c>
      <c r="EZ69" s="210">
        <f>(Schedule!EY142*'Assumptions&amp;Data'!EY72)/10^$D$5</f>
        <v>0</v>
      </c>
      <c r="FA69" s="210">
        <f>(Schedule!EZ142*'Assumptions&amp;Data'!EZ72)/10^$D$5</f>
        <v>0</v>
      </c>
      <c r="FB69" s="210">
        <f>(Schedule!FA142*'Assumptions&amp;Data'!FA72)/10^$D$5</f>
        <v>0</v>
      </c>
      <c r="FC69" s="210">
        <f>(Schedule!FB142*'Assumptions&amp;Data'!FB72)/10^$D$5</f>
        <v>0</v>
      </c>
      <c r="FD69" s="210">
        <f>(Schedule!FC142*'Assumptions&amp;Data'!FC72)/10^$D$5</f>
        <v>0</v>
      </c>
      <c r="FE69" s="210">
        <f>(Schedule!FD142*'Assumptions&amp;Data'!FD72)/10^$D$5</f>
        <v>0</v>
      </c>
      <c r="FF69" s="210">
        <f>(Schedule!FE142*'Assumptions&amp;Data'!FE72)/10^$D$5</f>
        <v>0</v>
      </c>
      <c r="FG69" s="210">
        <f>(Schedule!FF142*'Assumptions&amp;Data'!FF72)/10^$D$5</f>
        <v>0</v>
      </c>
      <c r="FH69" s="210">
        <f>(Schedule!FG142*'Assumptions&amp;Data'!FG72)/10^$D$5</f>
        <v>0</v>
      </c>
      <c r="FI69" s="210">
        <f>(Schedule!FH142*'Assumptions&amp;Data'!FH72)/10^$D$5</f>
        <v>0</v>
      </c>
      <c r="FJ69" s="210">
        <f>(Schedule!FI142*'Assumptions&amp;Data'!FI72)/10^$D$5</f>
        <v>0</v>
      </c>
      <c r="FK69" s="210">
        <f>(Schedule!FJ142*'Assumptions&amp;Data'!FJ72)/10^$D$5</f>
        <v>0</v>
      </c>
      <c r="FL69" s="210">
        <f>(Schedule!FK142*'Assumptions&amp;Data'!FK72)/10^$D$5</f>
        <v>0</v>
      </c>
      <c r="FM69" s="210">
        <f>(Schedule!FL142*'Assumptions&amp;Data'!FL72)/10^$D$5</f>
        <v>0</v>
      </c>
      <c r="FN69" s="210">
        <f>(Schedule!FM142*'Assumptions&amp;Data'!FM72)/10^$D$5</f>
        <v>0</v>
      </c>
      <c r="FO69" s="210">
        <f>(Schedule!FN142*'Assumptions&amp;Data'!FN72)/10^$D$5</f>
        <v>0</v>
      </c>
    </row>
    <row r="70" spans="2:171" ht="12" customHeight="1" x14ac:dyDescent="0.3"/>
    <row r="71" spans="2:171" ht="12" customHeight="1" x14ac:dyDescent="0.3">
      <c r="B71" s="220" t="s">
        <v>246</v>
      </c>
      <c r="C71" s="220" t="str">
        <f>IF($D$5=7, "INR Cr", "INR Mn")</f>
        <v>INR Cr</v>
      </c>
      <c r="D71" s="221">
        <f>SUM(G71:FO71)</f>
        <v>372.67066248249813</v>
      </c>
      <c r="E71" s="220"/>
      <c r="F71" s="220"/>
      <c r="G71" s="221">
        <f>SUM(G72:G74)</f>
        <v>0</v>
      </c>
      <c r="H71" s="221">
        <f t="shared" ref="H71:BS71" si="371">SUM(H72:H74)</f>
        <v>0</v>
      </c>
      <c r="I71" s="221">
        <f t="shared" si="371"/>
        <v>0</v>
      </c>
      <c r="J71" s="221">
        <f t="shared" si="371"/>
        <v>0</v>
      </c>
      <c r="K71" s="221">
        <f t="shared" si="371"/>
        <v>0</v>
      </c>
      <c r="L71" s="221">
        <f t="shared" si="371"/>
        <v>0</v>
      </c>
      <c r="M71" s="221">
        <f t="shared" si="371"/>
        <v>0</v>
      </c>
      <c r="N71" s="221">
        <f t="shared" si="371"/>
        <v>0</v>
      </c>
      <c r="O71" s="221">
        <f t="shared" si="371"/>
        <v>2.3291916405156159</v>
      </c>
      <c r="P71" s="221">
        <f t="shared" si="371"/>
        <v>2.3291916405156159</v>
      </c>
      <c r="Q71" s="221">
        <f t="shared" si="371"/>
        <v>2.3291916405156159</v>
      </c>
      <c r="R71" s="221">
        <f t="shared" si="371"/>
        <v>2.3291916405156159</v>
      </c>
      <c r="S71" s="221">
        <f t="shared" si="371"/>
        <v>2.3291916405156159</v>
      </c>
      <c r="T71" s="221">
        <f t="shared" si="371"/>
        <v>2.3291916405156159</v>
      </c>
      <c r="U71" s="221">
        <f t="shared" si="371"/>
        <v>2.3291916405156159</v>
      </c>
      <c r="V71" s="221">
        <f t="shared" si="371"/>
        <v>2.3291916405156159</v>
      </c>
      <c r="W71" s="221">
        <f t="shared" si="371"/>
        <v>2.3291916405156159</v>
      </c>
      <c r="X71" s="221">
        <f t="shared" si="371"/>
        <v>2.3291916405156159</v>
      </c>
      <c r="Y71" s="221">
        <f t="shared" si="371"/>
        <v>2.3291916405156159</v>
      </c>
      <c r="Z71" s="221">
        <f t="shared" si="371"/>
        <v>2.3291916405156159</v>
      </c>
      <c r="AA71" s="221">
        <f t="shared" si="371"/>
        <v>5.1242216091343549</v>
      </c>
      <c r="AB71" s="221">
        <f t="shared" si="371"/>
        <v>5.1242216091343549</v>
      </c>
      <c r="AC71" s="221">
        <f t="shared" si="371"/>
        <v>5.5900599372374771</v>
      </c>
      <c r="AD71" s="221">
        <f t="shared" si="371"/>
        <v>5.5900599372374771</v>
      </c>
      <c r="AE71" s="221">
        <f>SUM(AE72:AE74)</f>
        <v>5.5900599372374771</v>
      </c>
      <c r="AF71" s="221">
        <f t="shared" si="371"/>
        <v>5.5900599372374771</v>
      </c>
      <c r="AG71" s="221">
        <f t="shared" si="371"/>
        <v>5.5900599372374771</v>
      </c>
      <c r="AH71" s="221">
        <f t="shared" si="371"/>
        <v>5.5900599372374771</v>
      </c>
      <c r="AI71" s="221">
        <f t="shared" si="371"/>
        <v>5.5900599372374771</v>
      </c>
      <c r="AJ71" s="221">
        <f t="shared" si="371"/>
        <v>5.5900599372374771</v>
      </c>
      <c r="AK71" s="221">
        <f t="shared" si="371"/>
        <v>5.5900599372374771</v>
      </c>
      <c r="AL71" s="221">
        <f t="shared" si="371"/>
        <v>5.5900599372374771</v>
      </c>
      <c r="AM71" s="221">
        <f t="shared" si="371"/>
        <v>9.7826048901655849</v>
      </c>
      <c r="AN71" s="221">
        <f t="shared" si="371"/>
        <v>9.7826048901655849</v>
      </c>
      <c r="AO71" s="221">
        <f t="shared" si="371"/>
        <v>10.341610883889333</v>
      </c>
      <c r="AP71" s="221">
        <f t="shared" si="371"/>
        <v>10.341610883889333</v>
      </c>
      <c r="AQ71" s="221">
        <f t="shared" si="371"/>
        <v>12.204964196301825</v>
      </c>
      <c r="AR71" s="221">
        <f t="shared" si="371"/>
        <v>12.204964196301825</v>
      </c>
      <c r="AS71" s="221">
        <f t="shared" si="371"/>
        <v>12.204964196301825</v>
      </c>
      <c r="AT71" s="221">
        <f t="shared" si="371"/>
        <v>12.204964196301825</v>
      </c>
      <c r="AU71" s="221">
        <f t="shared" si="371"/>
        <v>10.341610883889285</v>
      </c>
      <c r="AV71" s="221">
        <f t="shared" si="371"/>
        <v>7.546580915270594</v>
      </c>
      <c r="AW71" s="221">
        <f t="shared" si="371"/>
        <v>7.546580915270594</v>
      </c>
      <c r="AX71" s="221">
        <f t="shared" si="371"/>
        <v>7.546580915270594</v>
      </c>
      <c r="AY71" s="221">
        <f t="shared" si="371"/>
        <v>7.546580915270594</v>
      </c>
      <c r="AZ71" s="221">
        <f t="shared" si="371"/>
        <v>7.546580915270594</v>
      </c>
      <c r="BA71" s="221">
        <f t="shared" si="371"/>
        <v>7.546580915270594</v>
      </c>
      <c r="BB71" s="221">
        <f t="shared" si="371"/>
        <v>7.546580915270594</v>
      </c>
      <c r="BC71" s="221">
        <f t="shared" si="371"/>
        <v>9.7826048901655867</v>
      </c>
      <c r="BD71" s="221">
        <f t="shared" si="371"/>
        <v>9.7826048901655867</v>
      </c>
      <c r="BE71" s="221">
        <f t="shared" si="371"/>
        <v>9.7826048901655867</v>
      </c>
      <c r="BF71" s="221">
        <f t="shared" si="371"/>
        <v>9.7826048901655867</v>
      </c>
      <c r="BG71" s="221">
        <f t="shared" si="371"/>
        <v>7.5465809152705354</v>
      </c>
      <c r="BH71" s="221">
        <f t="shared" si="371"/>
        <v>4.1925449529281078</v>
      </c>
      <c r="BI71" s="221">
        <f t="shared" si="371"/>
        <v>4.1925449529281078</v>
      </c>
      <c r="BJ71" s="221">
        <f t="shared" si="371"/>
        <v>4.1925449529281078</v>
      </c>
      <c r="BK71" s="221">
        <f t="shared" si="371"/>
        <v>5.0310539435137285</v>
      </c>
      <c r="BL71" s="221">
        <f t="shared" si="371"/>
        <v>5.0310539435137285</v>
      </c>
      <c r="BM71" s="221">
        <f t="shared" si="371"/>
        <v>5.0310539435137285</v>
      </c>
      <c r="BN71" s="221">
        <f t="shared" si="371"/>
        <v>5.0310539435137285</v>
      </c>
      <c r="BO71" s="221">
        <f t="shared" si="371"/>
        <v>5.0310539435137285</v>
      </c>
      <c r="BP71" s="221">
        <f t="shared" si="371"/>
        <v>5.0310539435137285</v>
      </c>
      <c r="BQ71" s="221">
        <f t="shared" si="371"/>
        <v>5.0310539435137285</v>
      </c>
      <c r="BR71" s="221">
        <f t="shared" si="371"/>
        <v>5.0310539435137285</v>
      </c>
      <c r="BS71" s="221">
        <f t="shared" si="371"/>
        <v>5.0310539435137285</v>
      </c>
      <c r="BT71" s="221">
        <f t="shared" ref="BT71:EE71" si="372">SUM(BT72:BT74)</f>
        <v>5.0310539435137285</v>
      </c>
      <c r="BU71" s="221">
        <f t="shared" si="372"/>
        <v>5.0310539435137285</v>
      </c>
      <c r="BV71" s="221">
        <f t="shared" si="372"/>
        <v>5.0310539435137285</v>
      </c>
      <c r="BW71" s="221">
        <f t="shared" si="372"/>
        <v>6.7080719246848854</v>
      </c>
      <c r="BX71" s="221">
        <f t="shared" si="372"/>
        <v>0</v>
      </c>
      <c r="BY71" s="221">
        <f t="shared" si="372"/>
        <v>0</v>
      </c>
      <c r="BZ71" s="221">
        <f t="shared" si="372"/>
        <v>0</v>
      </c>
      <c r="CA71" s="221">
        <f t="shared" si="372"/>
        <v>0</v>
      </c>
      <c r="CB71" s="221">
        <f t="shared" si="372"/>
        <v>0</v>
      </c>
      <c r="CC71" s="221">
        <f t="shared" si="372"/>
        <v>0</v>
      </c>
      <c r="CD71" s="221">
        <f t="shared" si="372"/>
        <v>0</v>
      </c>
      <c r="CE71" s="221">
        <f t="shared" si="372"/>
        <v>0</v>
      </c>
      <c r="CF71" s="221">
        <f t="shared" si="372"/>
        <v>0</v>
      </c>
      <c r="CG71" s="221">
        <f t="shared" si="372"/>
        <v>0</v>
      </c>
      <c r="CH71" s="221">
        <f t="shared" si="372"/>
        <v>0</v>
      </c>
      <c r="CI71" s="221">
        <f t="shared" si="372"/>
        <v>0</v>
      </c>
      <c r="CJ71" s="221">
        <f t="shared" si="372"/>
        <v>0</v>
      </c>
      <c r="CK71" s="221">
        <f t="shared" si="372"/>
        <v>0</v>
      </c>
      <c r="CL71" s="221">
        <f t="shared" si="372"/>
        <v>0</v>
      </c>
      <c r="CM71" s="221">
        <f t="shared" si="372"/>
        <v>0</v>
      </c>
      <c r="CN71" s="221">
        <f t="shared" si="372"/>
        <v>0</v>
      </c>
      <c r="CO71" s="221">
        <f t="shared" si="372"/>
        <v>0</v>
      </c>
      <c r="CP71" s="221">
        <f t="shared" si="372"/>
        <v>0</v>
      </c>
      <c r="CQ71" s="221">
        <f t="shared" si="372"/>
        <v>0</v>
      </c>
      <c r="CR71" s="221">
        <f t="shared" si="372"/>
        <v>0</v>
      </c>
      <c r="CS71" s="221">
        <f t="shared" si="372"/>
        <v>0</v>
      </c>
      <c r="CT71" s="221">
        <f t="shared" si="372"/>
        <v>0</v>
      </c>
      <c r="CU71" s="221">
        <f t="shared" si="372"/>
        <v>0</v>
      </c>
      <c r="CV71" s="221">
        <f t="shared" si="372"/>
        <v>0</v>
      </c>
      <c r="CW71" s="221">
        <f t="shared" si="372"/>
        <v>0</v>
      </c>
      <c r="CX71" s="221">
        <f t="shared" si="372"/>
        <v>0</v>
      </c>
      <c r="CY71" s="221">
        <f t="shared" si="372"/>
        <v>0</v>
      </c>
      <c r="CZ71" s="221">
        <f t="shared" si="372"/>
        <v>0</v>
      </c>
      <c r="DA71" s="221">
        <f t="shared" si="372"/>
        <v>0</v>
      </c>
      <c r="DB71" s="221">
        <f t="shared" si="372"/>
        <v>0</v>
      </c>
      <c r="DC71" s="221">
        <f t="shared" si="372"/>
        <v>0</v>
      </c>
      <c r="DD71" s="221">
        <f t="shared" si="372"/>
        <v>0</v>
      </c>
      <c r="DE71" s="221">
        <f t="shared" si="372"/>
        <v>0</v>
      </c>
      <c r="DF71" s="221">
        <f t="shared" si="372"/>
        <v>0</v>
      </c>
      <c r="DG71" s="221">
        <f t="shared" si="372"/>
        <v>0</v>
      </c>
      <c r="DH71" s="221">
        <f t="shared" si="372"/>
        <v>0</v>
      </c>
      <c r="DI71" s="221">
        <f t="shared" si="372"/>
        <v>0</v>
      </c>
      <c r="DJ71" s="221">
        <f t="shared" si="372"/>
        <v>0</v>
      </c>
      <c r="DK71" s="221">
        <f t="shared" si="372"/>
        <v>0</v>
      </c>
      <c r="DL71" s="221">
        <f t="shared" si="372"/>
        <v>0</v>
      </c>
      <c r="DM71" s="221">
        <f t="shared" si="372"/>
        <v>0</v>
      </c>
      <c r="DN71" s="221">
        <f t="shared" si="372"/>
        <v>0</v>
      </c>
      <c r="DO71" s="221">
        <f t="shared" si="372"/>
        <v>0</v>
      </c>
      <c r="DP71" s="221">
        <f t="shared" si="372"/>
        <v>0</v>
      </c>
      <c r="DQ71" s="221">
        <f t="shared" si="372"/>
        <v>0</v>
      </c>
      <c r="DR71" s="221">
        <f t="shared" si="372"/>
        <v>0</v>
      </c>
      <c r="DS71" s="221">
        <f t="shared" si="372"/>
        <v>0</v>
      </c>
      <c r="DT71" s="221">
        <f t="shared" si="372"/>
        <v>0</v>
      </c>
      <c r="DU71" s="221">
        <f t="shared" si="372"/>
        <v>0</v>
      </c>
      <c r="DV71" s="221">
        <f t="shared" si="372"/>
        <v>0</v>
      </c>
      <c r="DW71" s="221">
        <f t="shared" si="372"/>
        <v>0</v>
      </c>
      <c r="DX71" s="221">
        <f t="shared" si="372"/>
        <v>0</v>
      </c>
      <c r="DY71" s="221">
        <f t="shared" si="372"/>
        <v>0</v>
      </c>
      <c r="DZ71" s="221">
        <f t="shared" si="372"/>
        <v>0</v>
      </c>
      <c r="EA71" s="221">
        <f t="shared" si="372"/>
        <v>0</v>
      </c>
      <c r="EB71" s="221">
        <f t="shared" si="372"/>
        <v>0</v>
      </c>
      <c r="EC71" s="221">
        <f t="shared" si="372"/>
        <v>0</v>
      </c>
      <c r="ED71" s="221">
        <f t="shared" si="372"/>
        <v>0</v>
      </c>
      <c r="EE71" s="221">
        <f t="shared" si="372"/>
        <v>0</v>
      </c>
      <c r="EF71" s="221">
        <f t="shared" ref="EF71:FO71" si="373">SUM(EF72:EF74)</f>
        <v>0</v>
      </c>
      <c r="EG71" s="221">
        <f t="shared" si="373"/>
        <v>0</v>
      </c>
      <c r="EH71" s="221">
        <f t="shared" si="373"/>
        <v>0</v>
      </c>
      <c r="EI71" s="221">
        <f t="shared" si="373"/>
        <v>0</v>
      </c>
      <c r="EJ71" s="221">
        <f t="shared" si="373"/>
        <v>0</v>
      </c>
      <c r="EK71" s="221">
        <f t="shared" si="373"/>
        <v>0</v>
      </c>
      <c r="EL71" s="221">
        <f t="shared" si="373"/>
        <v>0</v>
      </c>
      <c r="EM71" s="221">
        <f t="shared" si="373"/>
        <v>0</v>
      </c>
      <c r="EN71" s="221">
        <f t="shared" si="373"/>
        <v>0</v>
      </c>
      <c r="EO71" s="221">
        <f t="shared" si="373"/>
        <v>0</v>
      </c>
      <c r="EP71" s="221">
        <f t="shared" si="373"/>
        <v>0</v>
      </c>
      <c r="EQ71" s="221">
        <f t="shared" si="373"/>
        <v>0</v>
      </c>
      <c r="ER71" s="221">
        <f t="shared" si="373"/>
        <v>0</v>
      </c>
      <c r="ES71" s="221">
        <f t="shared" si="373"/>
        <v>0</v>
      </c>
      <c r="ET71" s="221">
        <f t="shared" si="373"/>
        <v>0</v>
      </c>
      <c r="EU71" s="221">
        <f t="shared" si="373"/>
        <v>0</v>
      </c>
      <c r="EV71" s="221">
        <f t="shared" si="373"/>
        <v>0</v>
      </c>
      <c r="EW71" s="221">
        <f t="shared" si="373"/>
        <v>0</v>
      </c>
      <c r="EX71" s="221">
        <f t="shared" si="373"/>
        <v>0</v>
      </c>
      <c r="EY71" s="221">
        <f t="shared" si="373"/>
        <v>0</v>
      </c>
      <c r="EZ71" s="221">
        <f t="shared" si="373"/>
        <v>0</v>
      </c>
      <c r="FA71" s="221">
        <f t="shared" si="373"/>
        <v>0</v>
      </c>
      <c r="FB71" s="221">
        <f t="shared" si="373"/>
        <v>0</v>
      </c>
      <c r="FC71" s="221">
        <f t="shared" si="373"/>
        <v>0</v>
      </c>
      <c r="FD71" s="221">
        <f t="shared" si="373"/>
        <v>0</v>
      </c>
      <c r="FE71" s="221">
        <f t="shared" si="373"/>
        <v>0</v>
      </c>
      <c r="FF71" s="221">
        <f t="shared" si="373"/>
        <v>0</v>
      </c>
      <c r="FG71" s="221">
        <f t="shared" si="373"/>
        <v>0</v>
      </c>
      <c r="FH71" s="221">
        <f t="shared" si="373"/>
        <v>0</v>
      </c>
      <c r="FI71" s="221">
        <f t="shared" si="373"/>
        <v>0</v>
      </c>
      <c r="FJ71" s="221">
        <f t="shared" si="373"/>
        <v>0</v>
      </c>
      <c r="FK71" s="221">
        <f t="shared" si="373"/>
        <v>0</v>
      </c>
      <c r="FL71" s="221">
        <f t="shared" si="373"/>
        <v>0</v>
      </c>
      <c r="FM71" s="221">
        <f t="shared" si="373"/>
        <v>0</v>
      </c>
      <c r="FN71" s="221">
        <f t="shared" si="373"/>
        <v>0</v>
      </c>
      <c r="FO71" s="221">
        <f t="shared" si="373"/>
        <v>0</v>
      </c>
    </row>
    <row r="72" spans="2:171" ht="12" customHeight="1" x14ac:dyDescent="0.3">
      <c r="B72" s="201" t="s">
        <v>108</v>
      </c>
      <c r="D72" s="210">
        <f>SUM(G72:FO72)</f>
        <v>93.167665620624547</v>
      </c>
      <c r="G72" s="210">
        <f>(Schedule!F145*'Assumptions&amp;Data'!F72)/10^$D$5</f>
        <v>0</v>
      </c>
      <c r="H72" s="210">
        <f>(Schedule!G145*'Assumptions&amp;Data'!G72)/10^$D$5</f>
        <v>0</v>
      </c>
      <c r="I72" s="210">
        <f>(Schedule!H145*'Assumptions&amp;Data'!H72)/10^$D$5</f>
        <v>0</v>
      </c>
      <c r="J72" s="210">
        <f>(Schedule!I145*'Assumptions&amp;Data'!I72)/10^$D$5</f>
        <v>0</v>
      </c>
      <c r="K72" s="210">
        <f>(Schedule!J145*'Assumptions&amp;Data'!J72)/10^$D$5</f>
        <v>0</v>
      </c>
      <c r="L72" s="210">
        <f>(Schedule!K145*'Assumptions&amp;Data'!K72)/10^$D$5</f>
        <v>0</v>
      </c>
      <c r="M72" s="210">
        <f>(Schedule!L145*'Assumptions&amp;Data'!L72)/10^$D$5</f>
        <v>0</v>
      </c>
      <c r="N72" s="210">
        <f>(Schedule!M145*'Assumptions&amp;Data'!M72)/10^$D$5</f>
        <v>0</v>
      </c>
      <c r="O72" s="210">
        <f>(Schedule!N145*'Assumptions&amp;Data'!N72)/10^$D$5</f>
        <v>2.3291916405156159</v>
      </c>
      <c r="P72" s="210">
        <f>(Schedule!O145*'Assumptions&amp;Data'!O72)/10^$D$5</f>
        <v>2.3291916405156159</v>
      </c>
      <c r="Q72" s="210">
        <f>(Schedule!P145*'Assumptions&amp;Data'!P72)/10^$D$5</f>
        <v>2.3291916405156159</v>
      </c>
      <c r="R72" s="210">
        <f>(Schedule!Q145*'Assumptions&amp;Data'!Q72)/10^$D$5</f>
        <v>2.3291916405156159</v>
      </c>
      <c r="S72" s="210">
        <f>(Schedule!R145*'Assumptions&amp;Data'!R72)/10^$D$5</f>
        <v>2.3291916405156159</v>
      </c>
      <c r="T72" s="210">
        <f>(Schedule!S145*'Assumptions&amp;Data'!S72)/10^$D$5</f>
        <v>2.3291916405156159</v>
      </c>
      <c r="U72" s="210">
        <f>(Schedule!T145*'Assumptions&amp;Data'!T72)/10^$D$5</f>
        <v>2.3291916405156159</v>
      </c>
      <c r="V72" s="210">
        <f>(Schedule!U145*'Assumptions&amp;Data'!U72)/10^$D$5</f>
        <v>2.3291916405156159</v>
      </c>
      <c r="W72" s="210">
        <f>(Schedule!V145*'Assumptions&amp;Data'!V72)/10^$D$5</f>
        <v>2.3291916405156159</v>
      </c>
      <c r="X72" s="210">
        <f>(Schedule!W145*'Assumptions&amp;Data'!W72)/10^$D$5</f>
        <v>2.3291916405156159</v>
      </c>
      <c r="Y72" s="210">
        <f>(Schedule!X145*'Assumptions&amp;Data'!X72)/10^$D$5</f>
        <v>2.3291916405156159</v>
      </c>
      <c r="Z72" s="210">
        <f>(Schedule!Y145*'Assumptions&amp;Data'!Y72)/10^$D$5</f>
        <v>2.3291916405156159</v>
      </c>
      <c r="AA72" s="210">
        <f>(Schedule!Z145*'Assumptions&amp;Data'!Z72)/10^$D$5</f>
        <v>2.3291916405156159</v>
      </c>
      <c r="AB72" s="210">
        <f>(Schedule!AA145*'Assumptions&amp;Data'!AA72)/10^$D$5</f>
        <v>2.3291916405156159</v>
      </c>
      <c r="AC72" s="210">
        <f>(Schedule!AB145*'Assumptions&amp;Data'!AB72)/10^$D$5</f>
        <v>2.7950299686187385</v>
      </c>
      <c r="AD72" s="210">
        <f>(Schedule!AC145*'Assumptions&amp;Data'!AC72)/10^$D$5</f>
        <v>2.7950299686187385</v>
      </c>
      <c r="AE72" s="210">
        <f>(Schedule!AD145*'Assumptions&amp;Data'!AD72)/10^$D$5</f>
        <v>2.7950299686187385</v>
      </c>
      <c r="AF72" s="210">
        <f>(Schedule!AE145*'Assumptions&amp;Data'!AE72)/10^$D$5</f>
        <v>2.7950299686187385</v>
      </c>
      <c r="AG72" s="210">
        <f>(Schedule!AF145*'Assumptions&amp;Data'!AF72)/10^$D$5</f>
        <v>2.7950299686187385</v>
      </c>
      <c r="AH72" s="210">
        <f>(Schedule!AG145*'Assumptions&amp;Data'!AG72)/10^$D$5</f>
        <v>2.7950299686187385</v>
      </c>
      <c r="AI72" s="210">
        <f>(Schedule!AH145*'Assumptions&amp;Data'!AH72)/10^$D$5</f>
        <v>2.7950299686187385</v>
      </c>
      <c r="AJ72" s="210">
        <f>(Schedule!AI145*'Assumptions&amp;Data'!AI72)/10^$D$5</f>
        <v>2.7950299686187385</v>
      </c>
      <c r="AK72" s="210">
        <f>(Schedule!AJ145*'Assumptions&amp;Data'!AJ72)/10^$D$5</f>
        <v>2.7950299686187385</v>
      </c>
      <c r="AL72" s="210">
        <f>(Schedule!AK145*'Assumptions&amp;Data'!AK72)/10^$D$5</f>
        <v>2.7950299686187385</v>
      </c>
      <c r="AM72" s="210">
        <f>(Schedule!AL145*'Assumptions&amp;Data'!AL72)/10^$D$5</f>
        <v>2.7950299686187385</v>
      </c>
      <c r="AN72" s="210">
        <f>(Schedule!AM145*'Assumptions&amp;Data'!AM72)/10^$D$5</f>
        <v>2.7950299686187385</v>
      </c>
      <c r="AO72" s="210">
        <f>(Schedule!AN145*'Assumptions&amp;Data'!AN72)/10^$D$5</f>
        <v>2.7950299686187385</v>
      </c>
      <c r="AP72" s="210">
        <f>(Schedule!AO145*'Assumptions&amp;Data'!AO72)/10^$D$5</f>
        <v>2.7950299686187385</v>
      </c>
      <c r="AQ72" s="210">
        <f>(Schedule!AP145*'Assumptions&amp;Data'!AP72)/10^$D$5</f>
        <v>4.6583832810312318</v>
      </c>
      <c r="AR72" s="210">
        <f>(Schedule!AQ145*'Assumptions&amp;Data'!AQ72)/10^$D$5</f>
        <v>4.6583832810312318</v>
      </c>
      <c r="AS72" s="210">
        <f>(Schedule!AR145*'Assumptions&amp;Data'!AR72)/10^$D$5</f>
        <v>4.6583832810312318</v>
      </c>
      <c r="AT72" s="210">
        <f>(Schedule!AS145*'Assumptions&amp;Data'!AS72)/10^$D$5</f>
        <v>4.6583832810312318</v>
      </c>
      <c r="AU72" s="210">
        <f>(Schedule!AT145*'Assumptions&amp;Data'!AT72)/10^$D$5</f>
        <v>2.7950299686186897</v>
      </c>
      <c r="AV72" s="210">
        <f>(Schedule!AU145*'Assumptions&amp;Data'!AU72)/10^$D$5</f>
        <v>0</v>
      </c>
      <c r="AW72" s="210">
        <f>(Schedule!AV145*'Assumptions&amp;Data'!AV72)/10^$D$5</f>
        <v>0</v>
      </c>
      <c r="AX72" s="210">
        <f>(Schedule!AW145*'Assumptions&amp;Data'!AW72)/10^$D$5</f>
        <v>0</v>
      </c>
      <c r="AY72" s="210">
        <f>(Schedule!AX145*'Assumptions&amp;Data'!AX72)/10^$D$5</f>
        <v>0</v>
      </c>
      <c r="AZ72" s="210">
        <f>(Schedule!AY145*'Assumptions&amp;Data'!AY72)/10^$D$5</f>
        <v>0</v>
      </c>
      <c r="BA72" s="210">
        <f>(Schedule!AZ145*'Assumptions&amp;Data'!AZ72)/10^$D$5</f>
        <v>0</v>
      </c>
      <c r="BB72" s="210">
        <f>(Schedule!BA145*'Assumptions&amp;Data'!BA72)/10^$D$5</f>
        <v>0</v>
      </c>
      <c r="BC72" s="210">
        <f>(Schedule!BB145*'Assumptions&amp;Data'!BB72)/10^$D$5</f>
        <v>0</v>
      </c>
      <c r="BD72" s="210">
        <f>(Schedule!BC145*'Assumptions&amp;Data'!BC72)/10^$D$5</f>
        <v>0</v>
      </c>
      <c r="BE72" s="210">
        <f>(Schedule!BD145*'Assumptions&amp;Data'!BD72)/10^$D$5</f>
        <v>0</v>
      </c>
      <c r="BF72" s="210">
        <f>(Schedule!BE145*'Assumptions&amp;Data'!BE72)/10^$D$5</f>
        <v>0</v>
      </c>
      <c r="BG72" s="210">
        <f>(Schedule!BF145*'Assumptions&amp;Data'!BF72)/10^$D$5</f>
        <v>0</v>
      </c>
      <c r="BH72" s="210">
        <f>(Schedule!BG145*'Assumptions&amp;Data'!BG72)/10^$D$5</f>
        <v>0</v>
      </c>
      <c r="BI72" s="210">
        <f>(Schedule!BH145*'Assumptions&amp;Data'!BH72)/10^$D$5</f>
        <v>0</v>
      </c>
      <c r="BJ72" s="210">
        <f>(Schedule!BI145*'Assumptions&amp;Data'!BI72)/10^$D$5</f>
        <v>0</v>
      </c>
      <c r="BK72" s="210">
        <f>(Schedule!BJ145*'Assumptions&amp;Data'!BJ72)/10^$D$5</f>
        <v>0</v>
      </c>
      <c r="BL72" s="210">
        <f>(Schedule!BK145*'Assumptions&amp;Data'!BK72)/10^$D$5</f>
        <v>0</v>
      </c>
      <c r="BM72" s="210">
        <f>(Schedule!BL145*'Assumptions&amp;Data'!BL72)/10^$D$5</f>
        <v>0</v>
      </c>
      <c r="BN72" s="210">
        <f>(Schedule!BM145*'Assumptions&amp;Data'!BM72)/10^$D$5</f>
        <v>0</v>
      </c>
      <c r="BO72" s="210">
        <f>(Schedule!BN145*'Assumptions&amp;Data'!BN72)/10^$D$5</f>
        <v>0</v>
      </c>
      <c r="BP72" s="210">
        <f>(Schedule!BO145*'Assumptions&amp;Data'!BO72)/10^$D$5</f>
        <v>0</v>
      </c>
      <c r="BQ72" s="210">
        <f>(Schedule!BP145*'Assumptions&amp;Data'!BP72)/10^$D$5</f>
        <v>0</v>
      </c>
      <c r="BR72" s="210">
        <f>(Schedule!BQ145*'Assumptions&amp;Data'!BQ72)/10^$D$5</f>
        <v>0</v>
      </c>
      <c r="BS72" s="210">
        <f>(Schedule!BR145*'Assumptions&amp;Data'!BR72)/10^$D$5</f>
        <v>0</v>
      </c>
      <c r="BT72" s="210">
        <f>(Schedule!BS145*'Assumptions&amp;Data'!BS72)/10^$D$5</f>
        <v>0</v>
      </c>
      <c r="BU72" s="210">
        <f>(Schedule!BT145*'Assumptions&amp;Data'!BT72)/10^$D$5</f>
        <v>0</v>
      </c>
      <c r="BV72" s="210">
        <f>(Schedule!BU145*'Assumptions&amp;Data'!BU72)/10^$D$5</f>
        <v>0</v>
      </c>
      <c r="BW72" s="210">
        <f>(Schedule!BV145*'Assumptions&amp;Data'!BV72)/10^$D$5</f>
        <v>0</v>
      </c>
      <c r="BX72" s="210">
        <f>(Schedule!BW145*'Assumptions&amp;Data'!BW72)/10^$D$5</f>
        <v>0</v>
      </c>
      <c r="BY72" s="210">
        <f>(Schedule!BX145*'Assumptions&amp;Data'!BX72)/10^$D$5</f>
        <v>0</v>
      </c>
      <c r="BZ72" s="210">
        <f>(Schedule!BY145*'Assumptions&amp;Data'!BY72)/10^$D$5</f>
        <v>0</v>
      </c>
      <c r="CA72" s="210">
        <f>(Schedule!BZ145*'Assumptions&amp;Data'!BZ72)/10^$D$5</f>
        <v>0</v>
      </c>
      <c r="CB72" s="210">
        <f>(Schedule!CA145*'Assumptions&amp;Data'!CA72)/10^$D$5</f>
        <v>0</v>
      </c>
      <c r="CC72" s="210">
        <f>(Schedule!CB145*'Assumptions&amp;Data'!CB72)/10^$D$5</f>
        <v>0</v>
      </c>
      <c r="CD72" s="210">
        <f>(Schedule!CC145*'Assumptions&amp;Data'!CC72)/10^$D$5</f>
        <v>0</v>
      </c>
      <c r="CE72" s="210">
        <f>(Schedule!CD145*'Assumptions&amp;Data'!CD72)/10^$D$5</f>
        <v>0</v>
      </c>
      <c r="CF72" s="210">
        <f>(Schedule!CE145*'Assumptions&amp;Data'!CE72)/10^$D$5</f>
        <v>0</v>
      </c>
      <c r="CG72" s="210">
        <f>(Schedule!CF145*'Assumptions&amp;Data'!CF72)/10^$D$5</f>
        <v>0</v>
      </c>
      <c r="CH72" s="210">
        <f>(Schedule!CG145*'Assumptions&amp;Data'!CG72)/10^$D$5</f>
        <v>0</v>
      </c>
      <c r="CI72" s="210">
        <f>(Schedule!CH145*'Assumptions&amp;Data'!CH72)/10^$D$5</f>
        <v>0</v>
      </c>
      <c r="CJ72" s="210">
        <f>(Schedule!CI145*'Assumptions&amp;Data'!CI72)/10^$D$5</f>
        <v>0</v>
      </c>
      <c r="CK72" s="210">
        <f>(Schedule!CJ145*'Assumptions&amp;Data'!CJ72)/10^$D$5</f>
        <v>0</v>
      </c>
      <c r="CL72" s="210">
        <f>(Schedule!CK145*'Assumptions&amp;Data'!CK72)/10^$D$5</f>
        <v>0</v>
      </c>
      <c r="CM72" s="210">
        <f>(Schedule!CL145*'Assumptions&amp;Data'!CL72)/10^$D$5</f>
        <v>0</v>
      </c>
      <c r="CN72" s="210">
        <f>(Schedule!CM145*'Assumptions&amp;Data'!CM72)/10^$D$5</f>
        <v>0</v>
      </c>
      <c r="CO72" s="210">
        <f>(Schedule!CN145*'Assumptions&amp;Data'!CN72)/10^$D$5</f>
        <v>0</v>
      </c>
      <c r="CP72" s="210">
        <f>(Schedule!CO145*'Assumptions&amp;Data'!CO72)/10^$D$5</f>
        <v>0</v>
      </c>
      <c r="CQ72" s="210">
        <f>(Schedule!CP145*'Assumptions&amp;Data'!CP72)/10^$D$5</f>
        <v>0</v>
      </c>
      <c r="CR72" s="210">
        <f>(Schedule!CQ145*'Assumptions&amp;Data'!CQ72)/10^$D$5</f>
        <v>0</v>
      </c>
      <c r="CS72" s="210">
        <f>(Schedule!CR145*'Assumptions&amp;Data'!CR72)/10^$D$5</f>
        <v>0</v>
      </c>
      <c r="CT72" s="210">
        <f>(Schedule!CS145*'Assumptions&amp;Data'!CS72)/10^$D$5</f>
        <v>0</v>
      </c>
      <c r="CU72" s="210">
        <f>(Schedule!CT145*'Assumptions&amp;Data'!CT72)/10^$D$5</f>
        <v>0</v>
      </c>
      <c r="CV72" s="210">
        <f>(Schedule!CU145*'Assumptions&amp;Data'!CU72)/10^$D$5</f>
        <v>0</v>
      </c>
      <c r="CW72" s="210">
        <f>(Schedule!CV145*'Assumptions&amp;Data'!CV72)/10^$D$5</f>
        <v>0</v>
      </c>
      <c r="CX72" s="210">
        <f>(Schedule!CW145*'Assumptions&amp;Data'!CW72)/10^$D$5</f>
        <v>0</v>
      </c>
      <c r="CY72" s="210">
        <f>(Schedule!CX145*'Assumptions&amp;Data'!CX72)/10^$D$5</f>
        <v>0</v>
      </c>
      <c r="CZ72" s="210">
        <f>(Schedule!CY145*'Assumptions&amp;Data'!CY72)/10^$D$5</f>
        <v>0</v>
      </c>
      <c r="DA72" s="210">
        <f>(Schedule!CZ145*'Assumptions&amp;Data'!CZ72)/10^$D$5</f>
        <v>0</v>
      </c>
      <c r="DB72" s="210">
        <f>(Schedule!DA145*'Assumptions&amp;Data'!DA72)/10^$D$5</f>
        <v>0</v>
      </c>
      <c r="DC72" s="210">
        <f>(Schedule!DB145*'Assumptions&amp;Data'!DB72)/10^$D$5</f>
        <v>0</v>
      </c>
      <c r="DD72" s="210">
        <f>(Schedule!DC145*'Assumptions&amp;Data'!DC72)/10^$D$5</f>
        <v>0</v>
      </c>
      <c r="DE72" s="210">
        <f>(Schedule!DD145*'Assumptions&amp;Data'!DD72)/10^$D$5</f>
        <v>0</v>
      </c>
      <c r="DF72" s="210">
        <f>(Schedule!DE145*'Assumptions&amp;Data'!DE72)/10^$D$5</f>
        <v>0</v>
      </c>
      <c r="DG72" s="210">
        <f>(Schedule!DF145*'Assumptions&amp;Data'!DF72)/10^$D$5</f>
        <v>0</v>
      </c>
      <c r="DH72" s="210">
        <f>(Schedule!DG145*'Assumptions&amp;Data'!DG72)/10^$D$5</f>
        <v>0</v>
      </c>
      <c r="DI72" s="210">
        <f>(Schedule!DH145*'Assumptions&amp;Data'!DH72)/10^$D$5</f>
        <v>0</v>
      </c>
      <c r="DJ72" s="210">
        <f>(Schedule!DI145*'Assumptions&amp;Data'!DI72)/10^$D$5</f>
        <v>0</v>
      </c>
      <c r="DK72" s="210">
        <f>(Schedule!DJ145*'Assumptions&amp;Data'!DJ72)/10^$D$5</f>
        <v>0</v>
      </c>
      <c r="DL72" s="210">
        <f>(Schedule!DK145*'Assumptions&amp;Data'!DK72)/10^$D$5</f>
        <v>0</v>
      </c>
      <c r="DM72" s="210">
        <f>(Schedule!DL145*'Assumptions&amp;Data'!DL72)/10^$D$5</f>
        <v>0</v>
      </c>
      <c r="DN72" s="210">
        <f>(Schedule!DM145*'Assumptions&amp;Data'!DM72)/10^$D$5</f>
        <v>0</v>
      </c>
      <c r="DO72" s="210">
        <f>(Schedule!DN145*'Assumptions&amp;Data'!DN72)/10^$D$5</f>
        <v>0</v>
      </c>
      <c r="DP72" s="210">
        <f>(Schedule!DO145*'Assumptions&amp;Data'!DO72)/10^$D$5</f>
        <v>0</v>
      </c>
      <c r="DQ72" s="210">
        <f>(Schedule!DP145*'Assumptions&amp;Data'!DP72)/10^$D$5</f>
        <v>0</v>
      </c>
      <c r="DR72" s="210">
        <f>(Schedule!DQ145*'Assumptions&amp;Data'!DQ72)/10^$D$5</f>
        <v>0</v>
      </c>
      <c r="DS72" s="210">
        <f>(Schedule!DR145*'Assumptions&amp;Data'!DR72)/10^$D$5</f>
        <v>0</v>
      </c>
      <c r="DT72" s="210">
        <f>(Schedule!DS145*'Assumptions&amp;Data'!DS72)/10^$D$5</f>
        <v>0</v>
      </c>
      <c r="DU72" s="210">
        <f>(Schedule!DT145*'Assumptions&amp;Data'!DT72)/10^$D$5</f>
        <v>0</v>
      </c>
      <c r="DV72" s="210">
        <f>(Schedule!DU145*'Assumptions&amp;Data'!DU72)/10^$D$5</f>
        <v>0</v>
      </c>
      <c r="DW72" s="210">
        <f>(Schedule!DV145*'Assumptions&amp;Data'!DV72)/10^$D$5</f>
        <v>0</v>
      </c>
      <c r="DX72" s="210">
        <f>(Schedule!DW145*'Assumptions&amp;Data'!DW72)/10^$D$5</f>
        <v>0</v>
      </c>
      <c r="DY72" s="210">
        <f>(Schedule!DX145*'Assumptions&amp;Data'!DX72)/10^$D$5</f>
        <v>0</v>
      </c>
      <c r="DZ72" s="210">
        <f>(Schedule!DY145*'Assumptions&amp;Data'!DY72)/10^$D$5</f>
        <v>0</v>
      </c>
      <c r="EA72" s="210">
        <f>(Schedule!DZ145*'Assumptions&amp;Data'!DZ72)/10^$D$5</f>
        <v>0</v>
      </c>
      <c r="EB72" s="210">
        <f>(Schedule!EA145*'Assumptions&amp;Data'!EA72)/10^$D$5</f>
        <v>0</v>
      </c>
      <c r="EC72" s="210">
        <f>(Schedule!EB145*'Assumptions&amp;Data'!EB72)/10^$D$5</f>
        <v>0</v>
      </c>
      <c r="ED72" s="210">
        <f>(Schedule!EC145*'Assumptions&amp;Data'!EC72)/10^$D$5</f>
        <v>0</v>
      </c>
      <c r="EE72" s="210">
        <f>(Schedule!ED145*'Assumptions&amp;Data'!ED72)/10^$D$5</f>
        <v>0</v>
      </c>
      <c r="EF72" s="210">
        <f>(Schedule!EE145*'Assumptions&amp;Data'!EE72)/10^$D$5</f>
        <v>0</v>
      </c>
      <c r="EG72" s="210">
        <f>(Schedule!EF145*'Assumptions&amp;Data'!EF72)/10^$D$5</f>
        <v>0</v>
      </c>
      <c r="EH72" s="210">
        <f>(Schedule!EG145*'Assumptions&amp;Data'!EG72)/10^$D$5</f>
        <v>0</v>
      </c>
      <c r="EI72" s="210">
        <f>(Schedule!EH145*'Assumptions&amp;Data'!EH72)/10^$D$5</f>
        <v>0</v>
      </c>
      <c r="EJ72" s="210">
        <f>(Schedule!EI145*'Assumptions&amp;Data'!EI72)/10^$D$5</f>
        <v>0</v>
      </c>
      <c r="EK72" s="210">
        <f>(Schedule!EJ145*'Assumptions&amp;Data'!EJ72)/10^$D$5</f>
        <v>0</v>
      </c>
      <c r="EL72" s="210">
        <f>(Schedule!EK145*'Assumptions&amp;Data'!EK72)/10^$D$5</f>
        <v>0</v>
      </c>
      <c r="EM72" s="210">
        <f>(Schedule!EL145*'Assumptions&amp;Data'!EL72)/10^$D$5</f>
        <v>0</v>
      </c>
      <c r="EN72" s="210">
        <f>(Schedule!EM145*'Assumptions&amp;Data'!EM72)/10^$D$5</f>
        <v>0</v>
      </c>
      <c r="EO72" s="210">
        <f>(Schedule!EN145*'Assumptions&amp;Data'!EN72)/10^$D$5</f>
        <v>0</v>
      </c>
      <c r="EP72" s="210">
        <f>(Schedule!EO145*'Assumptions&amp;Data'!EO72)/10^$D$5</f>
        <v>0</v>
      </c>
      <c r="EQ72" s="210">
        <f>(Schedule!EP145*'Assumptions&amp;Data'!EP72)/10^$D$5</f>
        <v>0</v>
      </c>
      <c r="ER72" s="210">
        <f>(Schedule!EQ145*'Assumptions&amp;Data'!EQ72)/10^$D$5</f>
        <v>0</v>
      </c>
      <c r="ES72" s="210">
        <f>(Schedule!ER145*'Assumptions&amp;Data'!ER72)/10^$D$5</f>
        <v>0</v>
      </c>
      <c r="ET72" s="210">
        <f>(Schedule!ES145*'Assumptions&amp;Data'!ES72)/10^$D$5</f>
        <v>0</v>
      </c>
      <c r="EU72" s="210">
        <f>(Schedule!ET145*'Assumptions&amp;Data'!ET72)/10^$D$5</f>
        <v>0</v>
      </c>
      <c r="EV72" s="210">
        <f>(Schedule!EU145*'Assumptions&amp;Data'!EU72)/10^$D$5</f>
        <v>0</v>
      </c>
      <c r="EW72" s="210">
        <f>(Schedule!EV145*'Assumptions&amp;Data'!EV72)/10^$D$5</f>
        <v>0</v>
      </c>
      <c r="EX72" s="210">
        <f>(Schedule!EW145*'Assumptions&amp;Data'!EW72)/10^$D$5</f>
        <v>0</v>
      </c>
      <c r="EY72" s="210">
        <f>(Schedule!EX145*'Assumptions&amp;Data'!EX72)/10^$D$5</f>
        <v>0</v>
      </c>
      <c r="EZ72" s="210">
        <f>(Schedule!EY145*'Assumptions&amp;Data'!EY72)/10^$D$5</f>
        <v>0</v>
      </c>
      <c r="FA72" s="210">
        <f>(Schedule!EZ145*'Assumptions&amp;Data'!EZ72)/10^$D$5</f>
        <v>0</v>
      </c>
      <c r="FB72" s="210">
        <f>(Schedule!FA145*'Assumptions&amp;Data'!FA72)/10^$D$5</f>
        <v>0</v>
      </c>
      <c r="FC72" s="210">
        <f>(Schedule!FB145*'Assumptions&amp;Data'!FB72)/10^$D$5</f>
        <v>0</v>
      </c>
      <c r="FD72" s="210">
        <f>(Schedule!FC145*'Assumptions&amp;Data'!FC72)/10^$D$5</f>
        <v>0</v>
      </c>
      <c r="FE72" s="210">
        <f>(Schedule!FD145*'Assumptions&amp;Data'!FD72)/10^$D$5</f>
        <v>0</v>
      </c>
      <c r="FF72" s="210">
        <f>(Schedule!FE145*'Assumptions&amp;Data'!FE72)/10^$D$5</f>
        <v>0</v>
      </c>
      <c r="FG72" s="210">
        <f>(Schedule!FF145*'Assumptions&amp;Data'!FF72)/10^$D$5</f>
        <v>0</v>
      </c>
      <c r="FH72" s="210">
        <f>(Schedule!FG145*'Assumptions&amp;Data'!FG72)/10^$D$5</f>
        <v>0</v>
      </c>
      <c r="FI72" s="210">
        <f>(Schedule!FH145*'Assumptions&amp;Data'!FH72)/10^$D$5</f>
        <v>0</v>
      </c>
      <c r="FJ72" s="210">
        <f>(Schedule!FI145*'Assumptions&amp;Data'!FI72)/10^$D$5</f>
        <v>0</v>
      </c>
      <c r="FK72" s="210">
        <f>(Schedule!FJ145*'Assumptions&amp;Data'!FJ72)/10^$D$5</f>
        <v>0</v>
      </c>
      <c r="FL72" s="210">
        <f>(Schedule!FK145*'Assumptions&amp;Data'!FK72)/10^$D$5</f>
        <v>0</v>
      </c>
      <c r="FM72" s="210">
        <f>(Schedule!FL145*'Assumptions&amp;Data'!FL72)/10^$D$5</f>
        <v>0</v>
      </c>
      <c r="FN72" s="210">
        <f>(Schedule!FM145*'Assumptions&amp;Data'!FM72)/10^$D$5</f>
        <v>0</v>
      </c>
      <c r="FO72" s="210">
        <f>(Schedule!FN145*'Assumptions&amp;Data'!FN72)/10^$D$5</f>
        <v>0</v>
      </c>
    </row>
    <row r="73" spans="2:171" ht="12" customHeight="1" x14ac:dyDescent="0.3">
      <c r="B73" s="201" t="s">
        <v>244</v>
      </c>
      <c r="D73" s="210">
        <f>SUM(G73:FO73)</f>
        <v>111.80119874474956</v>
      </c>
      <c r="G73" s="210">
        <f>(Schedule!F146*'Assumptions&amp;Data'!F72)/10^$D$5</f>
        <v>0</v>
      </c>
      <c r="H73" s="210">
        <f>(Schedule!G146*'Assumptions&amp;Data'!G72)/10^$D$5</f>
        <v>0</v>
      </c>
      <c r="I73" s="210">
        <f>(Schedule!H146*'Assumptions&amp;Data'!H72)/10^$D$5</f>
        <v>0</v>
      </c>
      <c r="J73" s="210">
        <f>(Schedule!I146*'Assumptions&amp;Data'!I72)/10^$D$5</f>
        <v>0</v>
      </c>
      <c r="K73" s="210">
        <f>(Schedule!J146*'Assumptions&amp;Data'!J72)/10^$D$5</f>
        <v>0</v>
      </c>
      <c r="L73" s="210">
        <f>(Schedule!K146*'Assumptions&amp;Data'!K72)/10^$D$5</f>
        <v>0</v>
      </c>
      <c r="M73" s="210">
        <f>(Schedule!L146*'Assumptions&amp;Data'!L72)/10^$D$5</f>
        <v>0</v>
      </c>
      <c r="N73" s="210">
        <f>(Schedule!M146*'Assumptions&amp;Data'!M72)/10^$D$5</f>
        <v>0</v>
      </c>
      <c r="O73" s="210">
        <f>(Schedule!N146*'Assumptions&amp;Data'!N72)/10^$D$5</f>
        <v>0</v>
      </c>
      <c r="P73" s="210">
        <f>(Schedule!O146*'Assumptions&amp;Data'!O72)/10^$D$5</f>
        <v>0</v>
      </c>
      <c r="Q73" s="210">
        <f>(Schedule!P146*'Assumptions&amp;Data'!P72)/10^$D$5</f>
        <v>0</v>
      </c>
      <c r="R73" s="210">
        <f>(Schedule!Q146*'Assumptions&amp;Data'!Q72)/10^$D$5</f>
        <v>0</v>
      </c>
      <c r="S73" s="210">
        <f>(Schedule!R146*'Assumptions&amp;Data'!R72)/10^$D$5</f>
        <v>0</v>
      </c>
      <c r="T73" s="210">
        <f>(Schedule!S146*'Assumptions&amp;Data'!S72)/10^$D$5</f>
        <v>0</v>
      </c>
      <c r="U73" s="210">
        <f>(Schedule!T146*'Assumptions&amp;Data'!T72)/10^$D$5</f>
        <v>0</v>
      </c>
      <c r="V73" s="210">
        <f>(Schedule!U146*'Assumptions&amp;Data'!U72)/10^$D$5</f>
        <v>0</v>
      </c>
      <c r="W73" s="210">
        <f>(Schedule!V146*'Assumptions&amp;Data'!V72)/10^$D$5</f>
        <v>0</v>
      </c>
      <c r="X73" s="210">
        <f>(Schedule!W146*'Assumptions&amp;Data'!W72)/10^$D$5</f>
        <v>0</v>
      </c>
      <c r="Y73" s="210">
        <f>(Schedule!X146*'Assumptions&amp;Data'!X72)/10^$D$5</f>
        <v>0</v>
      </c>
      <c r="Z73" s="210">
        <f>(Schedule!Y146*'Assumptions&amp;Data'!Y72)/10^$D$5</f>
        <v>0</v>
      </c>
      <c r="AA73" s="210">
        <f>(Schedule!Z146*'Assumptions&amp;Data'!Z72)/10^$D$5</f>
        <v>2.795029968618739</v>
      </c>
      <c r="AB73" s="210">
        <f>(Schedule!AA146*'Assumptions&amp;Data'!AA72)/10^$D$5</f>
        <v>2.795029968618739</v>
      </c>
      <c r="AC73" s="210">
        <f>(Schedule!AB146*'Assumptions&amp;Data'!AB72)/10^$D$5</f>
        <v>2.795029968618739</v>
      </c>
      <c r="AD73" s="210">
        <f>(Schedule!AC146*'Assumptions&amp;Data'!AC72)/10^$D$5</f>
        <v>2.795029968618739</v>
      </c>
      <c r="AE73" s="210">
        <f>(Schedule!AD146*'Assumptions&amp;Data'!AD72)/10^$D$5</f>
        <v>2.795029968618739</v>
      </c>
      <c r="AF73" s="210">
        <f>(Schedule!AE146*'Assumptions&amp;Data'!AE72)/10^$D$5</f>
        <v>2.795029968618739</v>
      </c>
      <c r="AG73" s="210">
        <f>(Schedule!AF146*'Assumptions&amp;Data'!AF72)/10^$D$5</f>
        <v>2.795029968618739</v>
      </c>
      <c r="AH73" s="210">
        <f>(Schedule!AG146*'Assumptions&amp;Data'!AG72)/10^$D$5</f>
        <v>2.795029968618739</v>
      </c>
      <c r="AI73" s="210">
        <f>(Schedule!AH146*'Assumptions&amp;Data'!AH72)/10^$D$5</f>
        <v>2.795029968618739</v>
      </c>
      <c r="AJ73" s="210">
        <f>(Schedule!AI146*'Assumptions&amp;Data'!AI72)/10^$D$5</f>
        <v>2.795029968618739</v>
      </c>
      <c r="AK73" s="210">
        <f>(Schedule!AJ146*'Assumptions&amp;Data'!AJ72)/10^$D$5</f>
        <v>2.795029968618739</v>
      </c>
      <c r="AL73" s="210">
        <f>(Schedule!AK146*'Assumptions&amp;Data'!AK72)/10^$D$5</f>
        <v>2.795029968618739</v>
      </c>
      <c r="AM73" s="210">
        <f>(Schedule!AL146*'Assumptions&amp;Data'!AL72)/10^$D$5</f>
        <v>2.795029968618739</v>
      </c>
      <c r="AN73" s="210">
        <f>(Schedule!AM146*'Assumptions&amp;Data'!AM72)/10^$D$5</f>
        <v>2.795029968618739</v>
      </c>
      <c r="AO73" s="210">
        <f>(Schedule!AN146*'Assumptions&amp;Data'!AN72)/10^$D$5</f>
        <v>3.3540359623424862</v>
      </c>
      <c r="AP73" s="210">
        <f>(Schedule!AO146*'Assumptions&amp;Data'!AO72)/10^$D$5</f>
        <v>3.3540359623424862</v>
      </c>
      <c r="AQ73" s="210">
        <f>(Schedule!AP146*'Assumptions&amp;Data'!AP72)/10^$D$5</f>
        <v>3.3540359623424862</v>
      </c>
      <c r="AR73" s="210">
        <f>(Schedule!AQ146*'Assumptions&amp;Data'!AQ72)/10^$D$5</f>
        <v>3.3540359623424862</v>
      </c>
      <c r="AS73" s="210">
        <f>(Schedule!AR146*'Assumptions&amp;Data'!AR72)/10^$D$5</f>
        <v>3.3540359623424862</v>
      </c>
      <c r="AT73" s="210">
        <f>(Schedule!AS146*'Assumptions&amp;Data'!AS72)/10^$D$5</f>
        <v>3.3540359623424862</v>
      </c>
      <c r="AU73" s="210">
        <f>(Schedule!AT146*'Assumptions&amp;Data'!AT72)/10^$D$5</f>
        <v>3.3540359623424862</v>
      </c>
      <c r="AV73" s="210">
        <f>(Schedule!AU146*'Assumptions&amp;Data'!AU72)/10^$D$5</f>
        <v>3.3540359623424862</v>
      </c>
      <c r="AW73" s="210">
        <f>(Schedule!AV146*'Assumptions&amp;Data'!AV72)/10^$D$5</f>
        <v>3.3540359623424862</v>
      </c>
      <c r="AX73" s="210">
        <f>(Schedule!AW146*'Assumptions&amp;Data'!AW72)/10^$D$5</f>
        <v>3.3540359623424862</v>
      </c>
      <c r="AY73" s="210">
        <f>(Schedule!AX146*'Assumptions&amp;Data'!AX72)/10^$D$5</f>
        <v>3.3540359623424862</v>
      </c>
      <c r="AZ73" s="210">
        <f>(Schedule!AY146*'Assumptions&amp;Data'!AY72)/10^$D$5</f>
        <v>3.3540359623424862</v>
      </c>
      <c r="BA73" s="210">
        <f>(Schedule!AZ146*'Assumptions&amp;Data'!AZ72)/10^$D$5</f>
        <v>3.3540359623424862</v>
      </c>
      <c r="BB73" s="210">
        <f>(Schedule!BA146*'Assumptions&amp;Data'!BA72)/10^$D$5</f>
        <v>3.3540359623424862</v>
      </c>
      <c r="BC73" s="210">
        <f>(Schedule!BB146*'Assumptions&amp;Data'!BB72)/10^$D$5</f>
        <v>5.590059937237478</v>
      </c>
      <c r="BD73" s="210">
        <f>(Schedule!BC146*'Assumptions&amp;Data'!BC72)/10^$D$5</f>
        <v>5.590059937237478</v>
      </c>
      <c r="BE73" s="210">
        <f>(Schedule!BD146*'Assumptions&amp;Data'!BD72)/10^$D$5</f>
        <v>5.590059937237478</v>
      </c>
      <c r="BF73" s="210">
        <f>(Schedule!BE146*'Assumptions&amp;Data'!BE72)/10^$D$5</f>
        <v>5.590059937237478</v>
      </c>
      <c r="BG73" s="210">
        <f>(Schedule!BF146*'Assumptions&amp;Data'!BF72)/10^$D$5</f>
        <v>3.3540359623424276</v>
      </c>
      <c r="BH73" s="210">
        <f>(Schedule!BG146*'Assumptions&amp;Data'!BG72)/10^$D$5</f>
        <v>0</v>
      </c>
      <c r="BI73" s="210">
        <f>(Schedule!BH146*'Assumptions&amp;Data'!BH72)/10^$D$5</f>
        <v>0</v>
      </c>
      <c r="BJ73" s="210">
        <f>(Schedule!BI146*'Assumptions&amp;Data'!BI72)/10^$D$5</f>
        <v>0</v>
      </c>
      <c r="BK73" s="210">
        <f>(Schedule!BJ146*'Assumptions&amp;Data'!BJ72)/10^$D$5</f>
        <v>0</v>
      </c>
      <c r="BL73" s="210">
        <f>(Schedule!BK146*'Assumptions&amp;Data'!BK72)/10^$D$5</f>
        <v>0</v>
      </c>
      <c r="BM73" s="210">
        <f>(Schedule!BL146*'Assumptions&amp;Data'!BL72)/10^$D$5</f>
        <v>0</v>
      </c>
      <c r="BN73" s="210">
        <f>(Schedule!BM146*'Assumptions&amp;Data'!BM72)/10^$D$5</f>
        <v>0</v>
      </c>
      <c r="BO73" s="210">
        <f>(Schedule!BN146*'Assumptions&amp;Data'!BN72)/10^$D$5</f>
        <v>0</v>
      </c>
      <c r="BP73" s="210">
        <f>(Schedule!BO146*'Assumptions&amp;Data'!BO72)/10^$D$5</f>
        <v>0</v>
      </c>
      <c r="BQ73" s="210">
        <f>(Schedule!BP146*'Assumptions&amp;Data'!BP72)/10^$D$5</f>
        <v>0</v>
      </c>
      <c r="BR73" s="210">
        <f>(Schedule!BQ146*'Assumptions&amp;Data'!BQ72)/10^$D$5</f>
        <v>0</v>
      </c>
      <c r="BS73" s="210">
        <f>(Schedule!BR146*'Assumptions&amp;Data'!BR72)/10^$D$5</f>
        <v>0</v>
      </c>
      <c r="BT73" s="210">
        <f>(Schedule!BS146*'Assumptions&amp;Data'!BS72)/10^$D$5</f>
        <v>0</v>
      </c>
      <c r="BU73" s="210">
        <f>(Schedule!BT146*'Assumptions&amp;Data'!BT72)/10^$D$5</f>
        <v>0</v>
      </c>
      <c r="BV73" s="210">
        <f>(Schedule!BU146*'Assumptions&amp;Data'!BU72)/10^$D$5</f>
        <v>0</v>
      </c>
      <c r="BW73" s="210">
        <f>(Schedule!BV146*'Assumptions&amp;Data'!BV72)/10^$D$5</f>
        <v>0</v>
      </c>
      <c r="BX73" s="210">
        <f>(Schedule!BW146*'Assumptions&amp;Data'!BW72)/10^$D$5</f>
        <v>0</v>
      </c>
      <c r="BY73" s="210">
        <f>(Schedule!BX146*'Assumptions&amp;Data'!BX72)/10^$D$5</f>
        <v>0</v>
      </c>
      <c r="BZ73" s="210">
        <f>(Schedule!BY146*'Assumptions&amp;Data'!BY72)/10^$D$5</f>
        <v>0</v>
      </c>
      <c r="CA73" s="210">
        <f>(Schedule!BZ146*'Assumptions&amp;Data'!BZ72)/10^$D$5</f>
        <v>0</v>
      </c>
      <c r="CB73" s="210">
        <f>(Schedule!CA146*'Assumptions&amp;Data'!CA72)/10^$D$5</f>
        <v>0</v>
      </c>
      <c r="CC73" s="210">
        <f>(Schedule!CB146*'Assumptions&amp;Data'!CB72)/10^$D$5</f>
        <v>0</v>
      </c>
      <c r="CD73" s="210">
        <f>(Schedule!CC146*'Assumptions&amp;Data'!CC72)/10^$D$5</f>
        <v>0</v>
      </c>
      <c r="CE73" s="210">
        <f>(Schedule!CD146*'Assumptions&amp;Data'!CD72)/10^$D$5</f>
        <v>0</v>
      </c>
      <c r="CF73" s="210">
        <f>(Schedule!CE146*'Assumptions&amp;Data'!CE72)/10^$D$5</f>
        <v>0</v>
      </c>
      <c r="CG73" s="210">
        <f>(Schedule!CF146*'Assumptions&amp;Data'!CF72)/10^$D$5</f>
        <v>0</v>
      </c>
      <c r="CH73" s="210">
        <f>(Schedule!CG146*'Assumptions&amp;Data'!CG72)/10^$D$5</f>
        <v>0</v>
      </c>
      <c r="CI73" s="210">
        <f>(Schedule!CH146*'Assumptions&amp;Data'!CH72)/10^$D$5</f>
        <v>0</v>
      </c>
      <c r="CJ73" s="210">
        <f>(Schedule!CI146*'Assumptions&amp;Data'!CI72)/10^$D$5</f>
        <v>0</v>
      </c>
      <c r="CK73" s="210">
        <f>(Schedule!CJ146*'Assumptions&amp;Data'!CJ72)/10^$D$5</f>
        <v>0</v>
      </c>
      <c r="CL73" s="210">
        <f>(Schedule!CK146*'Assumptions&amp;Data'!CK72)/10^$D$5</f>
        <v>0</v>
      </c>
      <c r="CM73" s="210">
        <f>(Schedule!CL146*'Assumptions&amp;Data'!CL72)/10^$D$5</f>
        <v>0</v>
      </c>
      <c r="CN73" s="210">
        <f>(Schedule!CM146*'Assumptions&amp;Data'!CM72)/10^$D$5</f>
        <v>0</v>
      </c>
      <c r="CO73" s="210">
        <f>(Schedule!CN146*'Assumptions&amp;Data'!CN72)/10^$D$5</f>
        <v>0</v>
      </c>
      <c r="CP73" s="210">
        <f>(Schedule!CO146*'Assumptions&amp;Data'!CO72)/10^$D$5</f>
        <v>0</v>
      </c>
      <c r="CQ73" s="210">
        <f>(Schedule!CP146*'Assumptions&amp;Data'!CP72)/10^$D$5</f>
        <v>0</v>
      </c>
      <c r="CR73" s="210">
        <f>(Schedule!CQ146*'Assumptions&amp;Data'!CQ72)/10^$D$5</f>
        <v>0</v>
      </c>
      <c r="CS73" s="210">
        <f>(Schedule!CR146*'Assumptions&amp;Data'!CR72)/10^$D$5</f>
        <v>0</v>
      </c>
      <c r="CT73" s="210">
        <f>(Schedule!CS146*'Assumptions&amp;Data'!CS72)/10^$D$5</f>
        <v>0</v>
      </c>
      <c r="CU73" s="210">
        <f>(Schedule!CT146*'Assumptions&amp;Data'!CT72)/10^$D$5</f>
        <v>0</v>
      </c>
      <c r="CV73" s="210">
        <f>(Schedule!CU146*'Assumptions&amp;Data'!CU72)/10^$D$5</f>
        <v>0</v>
      </c>
      <c r="CW73" s="210">
        <f>(Schedule!CV146*'Assumptions&amp;Data'!CV72)/10^$D$5</f>
        <v>0</v>
      </c>
      <c r="CX73" s="210">
        <f>(Schedule!CW146*'Assumptions&amp;Data'!CW72)/10^$D$5</f>
        <v>0</v>
      </c>
      <c r="CY73" s="210">
        <f>(Schedule!CX146*'Assumptions&amp;Data'!CX72)/10^$D$5</f>
        <v>0</v>
      </c>
      <c r="CZ73" s="210">
        <f>(Schedule!CY146*'Assumptions&amp;Data'!CY72)/10^$D$5</f>
        <v>0</v>
      </c>
      <c r="DA73" s="210">
        <f>(Schedule!CZ146*'Assumptions&amp;Data'!CZ72)/10^$D$5</f>
        <v>0</v>
      </c>
      <c r="DB73" s="210">
        <f>(Schedule!DA146*'Assumptions&amp;Data'!DA72)/10^$D$5</f>
        <v>0</v>
      </c>
      <c r="DC73" s="210">
        <f>(Schedule!DB146*'Assumptions&amp;Data'!DB72)/10^$D$5</f>
        <v>0</v>
      </c>
      <c r="DD73" s="210">
        <f>(Schedule!DC146*'Assumptions&amp;Data'!DC72)/10^$D$5</f>
        <v>0</v>
      </c>
      <c r="DE73" s="210">
        <f>(Schedule!DD146*'Assumptions&amp;Data'!DD72)/10^$D$5</f>
        <v>0</v>
      </c>
      <c r="DF73" s="210">
        <f>(Schedule!DE146*'Assumptions&amp;Data'!DE72)/10^$D$5</f>
        <v>0</v>
      </c>
      <c r="DG73" s="210">
        <f>(Schedule!DF146*'Assumptions&amp;Data'!DF72)/10^$D$5</f>
        <v>0</v>
      </c>
      <c r="DH73" s="210">
        <f>(Schedule!DG146*'Assumptions&amp;Data'!DG72)/10^$D$5</f>
        <v>0</v>
      </c>
      <c r="DI73" s="210">
        <f>(Schedule!DH146*'Assumptions&amp;Data'!DH72)/10^$D$5</f>
        <v>0</v>
      </c>
      <c r="DJ73" s="210">
        <f>(Schedule!DI146*'Assumptions&amp;Data'!DI72)/10^$D$5</f>
        <v>0</v>
      </c>
      <c r="DK73" s="210">
        <f>(Schedule!DJ146*'Assumptions&amp;Data'!DJ72)/10^$D$5</f>
        <v>0</v>
      </c>
      <c r="DL73" s="210">
        <f>(Schedule!DK146*'Assumptions&amp;Data'!DK72)/10^$D$5</f>
        <v>0</v>
      </c>
      <c r="DM73" s="210">
        <f>(Schedule!DL146*'Assumptions&amp;Data'!DL72)/10^$D$5</f>
        <v>0</v>
      </c>
      <c r="DN73" s="210">
        <f>(Schedule!DM146*'Assumptions&amp;Data'!DM72)/10^$D$5</f>
        <v>0</v>
      </c>
      <c r="DO73" s="210">
        <f>(Schedule!DN146*'Assumptions&amp;Data'!DN72)/10^$D$5</f>
        <v>0</v>
      </c>
      <c r="DP73" s="210">
        <f>(Schedule!DO146*'Assumptions&amp;Data'!DO72)/10^$D$5</f>
        <v>0</v>
      </c>
      <c r="DQ73" s="210">
        <f>(Schedule!DP146*'Assumptions&amp;Data'!DP72)/10^$D$5</f>
        <v>0</v>
      </c>
      <c r="DR73" s="210">
        <f>(Schedule!DQ146*'Assumptions&amp;Data'!DQ72)/10^$D$5</f>
        <v>0</v>
      </c>
      <c r="DS73" s="210">
        <f>(Schedule!DR146*'Assumptions&amp;Data'!DR72)/10^$D$5</f>
        <v>0</v>
      </c>
      <c r="DT73" s="210">
        <f>(Schedule!DS146*'Assumptions&amp;Data'!DS72)/10^$D$5</f>
        <v>0</v>
      </c>
      <c r="DU73" s="210">
        <f>(Schedule!DT146*'Assumptions&amp;Data'!DT72)/10^$D$5</f>
        <v>0</v>
      </c>
      <c r="DV73" s="210">
        <f>(Schedule!DU146*'Assumptions&amp;Data'!DU72)/10^$D$5</f>
        <v>0</v>
      </c>
      <c r="DW73" s="210">
        <f>(Schedule!DV146*'Assumptions&amp;Data'!DV72)/10^$D$5</f>
        <v>0</v>
      </c>
      <c r="DX73" s="210">
        <f>(Schedule!DW146*'Assumptions&amp;Data'!DW72)/10^$D$5</f>
        <v>0</v>
      </c>
      <c r="DY73" s="210">
        <f>(Schedule!DX146*'Assumptions&amp;Data'!DX72)/10^$D$5</f>
        <v>0</v>
      </c>
      <c r="DZ73" s="210">
        <f>(Schedule!DY146*'Assumptions&amp;Data'!DY72)/10^$D$5</f>
        <v>0</v>
      </c>
      <c r="EA73" s="210">
        <f>(Schedule!DZ146*'Assumptions&amp;Data'!DZ72)/10^$D$5</f>
        <v>0</v>
      </c>
      <c r="EB73" s="210">
        <f>(Schedule!EA146*'Assumptions&amp;Data'!EA72)/10^$D$5</f>
        <v>0</v>
      </c>
      <c r="EC73" s="210">
        <f>(Schedule!EB146*'Assumptions&amp;Data'!EB72)/10^$D$5</f>
        <v>0</v>
      </c>
      <c r="ED73" s="210">
        <f>(Schedule!EC146*'Assumptions&amp;Data'!EC72)/10^$D$5</f>
        <v>0</v>
      </c>
      <c r="EE73" s="210">
        <f>(Schedule!ED146*'Assumptions&amp;Data'!ED72)/10^$D$5</f>
        <v>0</v>
      </c>
      <c r="EF73" s="210">
        <f>(Schedule!EE146*'Assumptions&amp;Data'!EE72)/10^$D$5</f>
        <v>0</v>
      </c>
      <c r="EG73" s="210">
        <f>(Schedule!EF146*'Assumptions&amp;Data'!EF72)/10^$D$5</f>
        <v>0</v>
      </c>
      <c r="EH73" s="210">
        <f>(Schedule!EG146*'Assumptions&amp;Data'!EG72)/10^$D$5</f>
        <v>0</v>
      </c>
      <c r="EI73" s="210">
        <f>(Schedule!EH146*'Assumptions&amp;Data'!EH72)/10^$D$5</f>
        <v>0</v>
      </c>
      <c r="EJ73" s="210">
        <f>(Schedule!EI146*'Assumptions&amp;Data'!EI72)/10^$D$5</f>
        <v>0</v>
      </c>
      <c r="EK73" s="210">
        <f>(Schedule!EJ146*'Assumptions&amp;Data'!EJ72)/10^$D$5</f>
        <v>0</v>
      </c>
      <c r="EL73" s="210">
        <f>(Schedule!EK146*'Assumptions&amp;Data'!EK72)/10^$D$5</f>
        <v>0</v>
      </c>
      <c r="EM73" s="210">
        <f>(Schedule!EL146*'Assumptions&amp;Data'!EL72)/10^$D$5</f>
        <v>0</v>
      </c>
      <c r="EN73" s="210">
        <f>(Schedule!EM146*'Assumptions&amp;Data'!EM72)/10^$D$5</f>
        <v>0</v>
      </c>
      <c r="EO73" s="210">
        <f>(Schedule!EN146*'Assumptions&amp;Data'!EN72)/10^$D$5</f>
        <v>0</v>
      </c>
      <c r="EP73" s="210">
        <f>(Schedule!EO146*'Assumptions&amp;Data'!EO72)/10^$D$5</f>
        <v>0</v>
      </c>
      <c r="EQ73" s="210">
        <f>(Schedule!EP146*'Assumptions&amp;Data'!EP72)/10^$D$5</f>
        <v>0</v>
      </c>
      <c r="ER73" s="210">
        <f>(Schedule!EQ146*'Assumptions&amp;Data'!EQ72)/10^$D$5</f>
        <v>0</v>
      </c>
      <c r="ES73" s="210">
        <f>(Schedule!ER146*'Assumptions&amp;Data'!ER72)/10^$D$5</f>
        <v>0</v>
      </c>
      <c r="ET73" s="210">
        <f>(Schedule!ES146*'Assumptions&amp;Data'!ES72)/10^$D$5</f>
        <v>0</v>
      </c>
      <c r="EU73" s="210">
        <f>(Schedule!ET146*'Assumptions&amp;Data'!ET72)/10^$D$5</f>
        <v>0</v>
      </c>
      <c r="EV73" s="210">
        <f>(Schedule!EU146*'Assumptions&amp;Data'!EU72)/10^$D$5</f>
        <v>0</v>
      </c>
      <c r="EW73" s="210">
        <f>(Schedule!EV146*'Assumptions&amp;Data'!EV72)/10^$D$5</f>
        <v>0</v>
      </c>
      <c r="EX73" s="210">
        <f>(Schedule!EW146*'Assumptions&amp;Data'!EW72)/10^$D$5</f>
        <v>0</v>
      </c>
      <c r="EY73" s="210">
        <f>(Schedule!EX146*'Assumptions&amp;Data'!EX72)/10^$D$5</f>
        <v>0</v>
      </c>
      <c r="EZ73" s="210">
        <f>(Schedule!EY146*'Assumptions&amp;Data'!EY72)/10^$D$5</f>
        <v>0</v>
      </c>
      <c r="FA73" s="210">
        <f>(Schedule!EZ146*'Assumptions&amp;Data'!EZ72)/10^$D$5</f>
        <v>0</v>
      </c>
      <c r="FB73" s="210">
        <f>(Schedule!FA146*'Assumptions&amp;Data'!FA72)/10^$D$5</f>
        <v>0</v>
      </c>
      <c r="FC73" s="210">
        <f>(Schedule!FB146*'Assumptions&amp;Data'!FB72)/10^$D$5</f>
        <v>0</v>
      </c>
      <c r="FD73" s="210">
        <f>(Schedule!FC146*'Assumptions&amp;Data'!FC72)/10^$D$5</f>
        <v>0</v>
      </c>
      <c r="FE73" s="210">
        <f>(Schedule!FD146*'Assumptions&amp;Data'!FD72)/10^$D$5</f>
        <v>0</v>
      </c>
      <c r="FF73" s="210">
        <f>(Schedule!FE146*'Assumptions&amp;Data'!FE72)/10^$D$5</f>
        <v>0</v>
      </c>
      <c r="FG73" s="210">
        <f>(Schedule!FF146*'Assumptions&amp;Data'!FF72)/10^$D$5</f>
        <v>0</v>
      </c>
      <c r="FH73" s="210">
        <f>(Schedule!FG146*'Assumptions&amp;Data'!FG72)/10^$D$5</f>
        <v>0</v>
      </c>
      <c r="FI73" s="210">
        <f>(Schedule!FH146*'Assumptions&amp;Data'!FH72)/10^$D$5</f>
        <v>0</v>
      </c>
      <c r="FJ73" s="210">
        <f>(Schedule!FI146*'Assumptions&amp;Data'!FI72)/10^$D$5</f>
        <v>0</v>
      </c>
      <c r="FK73" s="210">
        <f>(Schedule!FJ146*'Assumptions&amp;Data'!FJ72)/10^$D$5</f>
        <v>0</v>
      </c>
      <c r="FL73" s="210">
        <f>(Schedule!FK146*'Assumptions&amp;Data'!FK72)/10^$D$5</f>
        <v>0</v>
      </c>
      <c r="FM73" s="210">
        <f>(Schedule!FL146*'Assumptions&amp;Data'!FL72)/10^$D$5</f>
        <v>0</v>
      </c>
      <c r="FN73" s="210">
        <f>(Schedule!FM146*'Assumptions&amp;Data'!FM72)/10^$D$5</f>
        <v>0</v>
      </c>
      <c r="FO73" s="210">
        <f>(Schedule!FN146*'Assumptions&amp;Data'!FN72)/10^$D$5</f>
        <v>0</v>
      </c>
    </row>
    <row r="74" spans="2:171" ht="12" customHeight="1" x14ac:dyDescent="0.3">
      <c r="B74" s="201" t="s">
        <v>110</v>
      </c>
      <c r="D74" s="210">
        <f>SUM(G74:FO74)</f>
        <v>167.70179811712424</v>
      </c>
      <c r="G74" s="210">
        <f>(Schedule!F147*'Assumptions&amp;Data'!F72)/10^$D$5</f>
        <v>0</v>
      </c>
      <c r="H74" s="210">
        <f>(Schedule!G147*'Assumptions&amp;Data'!G72)/10^$D$5</f>
        <v>0</v>
      </c>
      <c r="I74" s="210">
        <f>(Schedule!H147*'Assumptions&amp;Data'!H72)/10^$D$5</f>
        <v>0</v>
      </c>
      <c r="J74" s="210">
        <f>(Schedule!I147*'Assumptions&amp;Data'!I72)/10^$D$5</f>
        <v>0</v>
      </c>
      <c r="K74" s="210">
        <f>(Schedule!J147*'Assumptions&amp;Data'!J72)/10^$D$5</f>
        <v>0</v>
      </c>
      <c r="L74" s="210">
        <f>(Schedule!K147*'Assumptions&amp;Data'!K72)/10^$D$5</f>
        <v>0</v>
      </c>
      <c r="M74" s="210">
        <f>(Schedule!L147*'Assumptions&amp;Data'!L72)/10^$D$5</f>
        <v>0</v>
      </c>
      <c r="N74" s="210">
        <f>(Schedule!M147*'Assumptions&amp;Data'!M72)/10^$D$5</f>
        <v>0</v>
      </c>
      <c r="O74" s="210">
        <f>(Schedule!N147*'Assumptions&amp;Data'!N72)/10^$D$5</f>
        <v>0</v>
      </c>
      <c r="P74" s="210">
        <f>(Schedule!O147*'Assumptions&amp;Data'!O72)/10^$D$5</f>
        <v>0</v>
      </c>
      <c r="Q74" s="210">
        <f>(Schedule!P147*'Assumptions&amp;Data'!P72)/10^$D$5</f>
        <v>0</v>
      </c>
      <c r="R74" s="210">
        <f>(Schedule!Q147*'Assumptions&amp;Data'!Q72)/10^$D$5</f>
        <v>0</v>
      </c>
      <c r="S74" s="210">
        <f>(Schedule!R147*'Assumptions&amp;Data'!R72)/10^$D$5</f>
        <v>0</v>
      </c>
      <c r="T74" s="210">
        <f>(Schedule!S147*'Assumptions&amp;Data'!S72)/10^$D$5</f>
        <v>0</v>
      </c>
      <c r="U74" s="210">
        <f>(Schedule!T147*'Assumptions&amp;Data'!T72)/10^$D$5</f>
        <v>0</v>
      </c>
      <c r="V74" s="210">
        <f>(Schedule!U147*'Assumptions&amp;Data'!U72)/10^$D$5</f>
        <v>0</v>
      </c>
      <c r="W74" s="210">
        <f>(Schedule!V147*'Assumptions&amp;Data'!V72)/10^$D$5</f>
        <v>0</v>
      </c>
      <c r="X74" s="210">
        <f>(Schedule!W147*'Assumptions&amp;Data'!W72)/10^$D$5</f>
        <v>0</v>
      </c>
      <c r="Y74" s="210">
        <f>(Schedule!X147*'Assumptions&amp;Data'!X72)/10^$D$5</f>
        <v>0</v>
      </c>
      <c r="Z74" s="210">
        <f>(Schedule!Y147*'Assumptions&amp;Data'!Y72)/10^$D$5</f>
        <v>0</v>
      </c>
      <c r="AA74" s="210">
        <f>(Schedule!Z147*'Assumptions&amp;Data'!Z72)/10^$D$5</f>
        <v>0</v>
      </c>
      <c r="AB74" s="210">
        <f>(Schedule!AA147*'Assumptions&amp;Data'!AA72)/10^$D$5</f>
        <v>0</v>
      </c>
      <c r="AC74" s="210">
        <f>(Schedule!AB147*'Assumptions&amp;Data'!AB72)/10^$D$5</f>
        <v>0</v>
      </c>
      <c r="AD74" s="210">
        <f>(Schedule!AC147*'Assumptions&amp;Data'!AC72)/10^$D$5</f>
        <v>0</v>
      </c>
      <c r="AE74" s="210">
        <f>(Schedule!AD147*'Assumptions&amp;Data'!AD72)/10^$D$5</f>
        <v>0</v>
      </c>
      <c r="AF74" s="210">
        <f>(Schedule!AE147*'Assumptions&amp;Data'!AE72)/10^$D$5</f>
        <v>0</v>
      </c>
      <c r="AG74" s="210">
        <f>(Schedule!AF147*'Assumptions&amp;Data'!AF72)/10^$D$5</f>
        <v>0</v>
      </c>
      <c r="AH74" s="210">
        <f>(Schedule!AG147*'Assumptions&amp;Data'!AG72)/10^$D$5</f>
        <v>0</v>
      </c>
      <c r="AI74" s="210">
        <f>(Schedule!AH147*'Assumptions&amp;Data'!AH72)/10^$D$5</f>
        <v>0</v>
      </c>
      <c r="AJ74" s="210">
        <f>(Schedule!AI147*'Assumptions&amp;Data'!AI72)/10^$D$5</f>
        <v>0</v>
      </c>
      <c r="AK74" s="210">
        <f>(Schedule!AJ147*'Assumptions&amp;Data'!AJ72)/10^$D$5</f>
        <v>0</v>
      </c>
      <c r="AL74" s="210">
        <f>(Schedule!AK147*'Assumptions&amp;Data'!AK72)/10^$D$5</f>
        <v>0</v>
      </c>
      <c r="AM74" s="210">
        <f>(Schedule!AL147*'Assumptions&amp;Data'!AL72)/10^$D$5</f>
        <v>4.1925449529281078</v>
      </c>
      <c r="AN74" s="210">
        <f>(Schedule!AM147*'Assumptions&amp;Data'!AM72)/10^$D$5</f>
        <v>4.1925449529281078</v>
      </c>
      <c r="AO74" s="210">
        <f>(Schedule!AN147*'Assumptions&amp;Data'!AN72)/10^$D$5</f>
        <v>4.1925449529281078</v>
      </c>
      <c r="AP74" s="210">
        <f>(Schedule!AO147*'Assumptions&amp;Data'!AO72)/10^$D$5</f>
        <v>4.1925449529281078</v>
      </c>
      <c r="AQ74" s="210">
        <f>(Schedule!AP147*'Assumptions&amp;Data'!AP72)/10^$D$5</f>
        <v>4.1925449529281078</v>
      </c>
      <c r="AR74" s="210">
        <f>(Schedule!AQ147*'Assumptions&amp;Data'!AQ72)/10^$D$5</f>
        <v>4.1925449529281078</v>
      </c>
      <c r="AS74" s="210">
        <f>(Schedule!AR147*'Assumptions&amp;Data'!AR72)/10^$D$5</f>
        <v>4.1925449529281078</v>
      </c>
      <c r="AT74" s="210">
        <f>(Schedule!AS147*'Assumptions&amp;Data'!AS72)/10^$D$5</f>
        <v>4.1925449529281078</v>
      </c>
      <c r="AU74" s="210">
        <f>(Schedule!AT147*'Assumptions&amp;Data'!AT72)/10^$D$5</f>
        <v>4.1925449529281078</v>
      </c>
      <c r="AV74" s="210">
        <f>(Schedule!AU147*'Assumptions&amp;Data'!AU72)/10^$D$5</f>
        <v>4.1925449529281078</v>
      </c>
      <c r="AW74" s="210">
        <f>(Schedule!AV147*'Assumptions&amp;Data'!AV72)/10^$D$5</f>
        <v>4.1925449529281078</v>
      </c>
      <c r="AX74" s="210">
        <f>(Schedule!AW147*'Assumptions&amp;Data'!AW72)/10^$D$5</f>
        <v>4.1925449529281078</v>
      </c>
      <c r="AY74" s="210">
        <f>(Schedule!AX147*'Assumptions&amp;Data'!AX72)/10^$D$5</f>
        <v>4.1925449529281078</v>
      </c>
      <c r="AZ74" s="210">
        <f>(Schedule!AY147*'Assumptions&amp;Data'!AY72)/10^$D$5</f>
        <v>4.1925449529281078</v>
      </c>
      <c r="BA74" s="210">
        <f>(Schedule!AZ147*'Assumptions&amp;Data'!AZ72)/10^$D$5</f>
        <v>4.1925449529281078</v>
      </c>
      <c r="BB74" s="210">
        <f>(Schedule!BA147*'Assumptions&amp;Data'!BA72)/10^$D$5</f>
        <v>4.1925449529281078</v>
      </c>
      <c r="BC74" s="210">
        <f>(Schedule!BB147*'Assumptions&amp;Data'!BB72)/10^$D$5</f>
        <v>4.1925449529281078</v>
      </c>
      <c r="BD74" s="210">
        <f>(Schedule!BC147*'Assumptions&amp;Data'!BC72)/10^$D$5</f>
        <v>4.1925449529281078</v>
      </c>
      <c r="BE74" s="210">
        <f>(Schedule!BD147*'Assumptions&amp;Data'!BD72)/10^$D$5</f>
        <v>4.1925449529281078</v>
      </c>
      <c r="BF74" s="210">
        <f>(Schedule!BE147*'Assumptions&amp;Data'!BE72)/10^$D$5</f>
        <v>4.1925449529281078</v>
      </c>
      <c r="BG74" s="210">
        <f>(Schedule!BF147*'Assumptions&amp;Data'!BF72)/10^$D$5</f>
        <v>4.1925449529281078</v>
      </c>
      <c r="BH74" s="210">
        <f>(Schedule!BG147*'Assumptions&amp;Data'!BG72)/10^$D$5</f>
        <v>4.1925449529281078</v>
      </c>
      <c r="BI74" s="210">
        <f>(Schedule!BH147*'Assumptions&amp;Data'!BH72)/10^$D$5</f>
        <v>4.1925449529281078</v>
      </c>
      <c r="BJ74" s="210">
        <f>(Schedule!BI147*'Assumptions&amp;Data'!BI72)/10^$D$5</f>
        <v>4.1925449529281078</v>
      </c>
      <c r="BK74" s="210">
        <f>(Schedule!BJ147*'Assumptions&amp;Data'!BJ72)/10^$D$5</f>
        <v>5.0310539435137285</v>
      </c>
      <c r="BL74" s="210">
        <f>(Schedule!BK147*'Assumptions&amp;Data'!BK72)/10^$D$5</f>
        <v>5.0310539435137285</v>
      </c>
      <c r="BM74" s="210">
        <f>(Schedule!BL147*'Assumptions&amp;Data'!BL72)/10^$D$5</f>
        <v>5.0310539435137285</v>
      </c>
      <c r="BN74" s="210">
        <f>(Schedule!BM147*'Assumptions&amp;Data'!BM72)/10^$D$5</f>
        <v>5.0310539435137285</v>
      </c>
      <c r="BO74" s="210">
        <f>(Schedule!BN147*'Assumptions&amp;Data'!BN72)/10^$D$5</f>
        <v>5.0310539435137285</v>
      </c>
      <c r="BP74" s="210">
        <f>(Schedule!BO147*'Assumptions&amp;Data'!BO72)/10^$D$5</f>
        <v>5.0310539435137285</v>
      </c>
      <c r="BQ74" s="210">
        <f>(Schedule!BP147*'Assumptions&amp;Data'!BP72)/10^$D$5</f>
        <v>5.0310539435137285</v>
      </c>
      <c r="BR74" s="210">
        <f>(Schedule!BQ147*'Assumptions&amp;Data'!BQ72)/10^$D$5</f>
        <v>5.0310539435137285</v>
      </c>
      <c r="BS74" s="210">
        <f>(Schedule!BR147*'Assumptions&amp;Data'!BR72)/10^$D$5</f>
        <v>5.0310539435137285</v>
      </c>
      <c r="BT74" s="210">
        <f>(Schedule!BS147*'Assumptions&amp;Data'!BS72)/10^$D$5</f>
        <v>5.0310539435137285</v>
      </c>
      <c r="BU74" s="210">
        <f>(Schedule!BT147*'Assumptions&amp;Data'!BT72)/10^$D$5</f>
        <v>5.0310539435137285</v>
      </c>
      <c r="BV74" s="210">
        <f>(Schedule!BU147*'Assumptions&amp;Data'!BU72)/10^$D$5</f>
        <v>5.0310539435137285</v>
      </c>
      <c r="BW74" s="210">
        <f>(Schedule!BV147*'Assumptions&amp;Data'!BV72)/10^$D$5</f>
        <v>6.7080719246848854</v>
      </c>
      <c r="BX74" s="210">
        <f>(Schedule!BW147*'Assumptions&amp;Data'!BW72)/10^$D$5</f>
        <v>0</v>
      </c>
      <c r="BY74" s="210">
        <f>(Schedule!BX147*'Assumptions&amp;Data'!BX72)/10^$D$5</f>
        <v>0</v>
      </c>
      <c r="BZ74" s="210">
        <f>(Schedule!BY147*'Assumptions&amp;Data'!BY72)/10^$D$5</f>
        <v>0</v>
      </c>
      <c r="CA74" s="210">
        <f>(Schedule!BZ147*'Assumptions&amp;Data'!BZ72)/10^$D$5</f>
        <v>0</v>
      </c>
      <c r="CB74" s="210">
        <f>(Schedule!CA147*'Assumptions&amp;Data'!CA72)/10^$D$5</f>
        <v>0</v>
      </c>
      <c r="CC74" s="210">
        <f>(Schedule!CB147*'Assumptions&amp;Data'!CB72)/10^$D$5</f>
        <v>0</v>
      </c>
      <c r="CD74" s="210">
        <f>(Schedule!CC147*'Assumptions&amp;Data'!CC72)/10^$D$5</f>
        <v>0</v>
      </c>
      <c r="CE74" s="210">
        <f>(Schedule!CD147*'Assumptions&amp;Data'!CD72)/10^$D$5</f>
        <v>0</v>
      </c>
      <c r="CF74" s="210">
        <f>(Schedule!CE147*'Assumptions&amp;Data'!CE72)/10^$D$5</f>
        <v>0</v>
      </c>
      <c r="CG74" s="210">
        <f>(Schedule!CF147*'Assumptions&amp;Data'!CF72)/10^$D$5</f>
        <v>0</v>
      </c>
      <c r="CH74" s="210">
        <f>(Schedule!CG147*'Assumptions&amp;Data'!CG72)/10^$D$5</f>
        <v>0</v>
      </c>
      <c r="CI74" s="210">
        <f>(Schedule!CH147*'Assumptions&amp;Data'!CH72)/10^$D$5</f>
        <v>0</v>
      </c>
      <c r="CJ74" s="210">
        <f>(Schedule!CI147*'Assumptions&amp;Data'!CI72)/10^$D$5</f>
        <v>0</v>
      </c>
      <c r="CK74" s="210">
        <f>(Schedule!CJ147*'Assumptions&amp;Data'!CJ72)/10^$D$5</f>
        <v>0</v>
      </c>
      <c r="CL74" s="210">
        <f>(Schedule!CK147*'Assumptions&amp;Data'!CK72)/10^$D$5</f>
        <v>0</v>
      </c>
      <c r="CM74" s="210">
        <f>(Schedule!CL147*'Assumptions&amp;Data'!CL72)/10^$D$5</f>
        <v>0</v>
      </c>
      <c r="CN74" s="210">
        <f>(Schedule!CM147*'Assumptions&amp;Data'!CM72)/10^$D$5</f>
        <v>0</v>
      </c>
      <c r="CO74" s="210">
        <f>(Schedule!CN147*'Assumptions&amp;Data'!CN72)/10^$D$5</f>
        <v>0</v>
      </c>
      <c r="CP74" s="210">
        <f>(Schedule!CO147*'Assumptions&amp;Data'!CO72)/10^$D$5</f>
        <v>0</v>
      </c>
      <c r="CQ74" s="210">
        <f>(Schedule!CP147*'Assumptions&amp;Data'!CP72)/10^$D$5</f>
        <v>0</v>
      </c>
      <c r="CR74" s="210">
        <f>(Schedule!CQ147*'Assumptions&amp;Data'!CQ72)/10^$D$5</f>
        <v>0</v>
      </c>
      <c r="CS74" s="210">
        <f>(Schedule!CR147*'Assumptions&amp;Data'!CR72)/10^$D$5</f>
        <v>0</v>
      </c>
      <c r="CT74" s="210">
        <f>(Schedule!CS147*'Assumptions&amp;Data'!CS72)/10^$D$5</f>
        <v>0</v>
      </c>
      <c r="CU74" s="210">
        <f>(Schedule!CT147*'Assumptions&amp;Data'!CT72)/10^$D$5</f>
        <v>0</v>
      </c>
      <c r="CV74" s="210">
        <f>(Schedule!CU147*'Assumptions&amp;Data'!CU72)/10^$D$5</f>
        <v>0</v>
      </c>
      <c r="CW74" s="210">
        <f>(Schedule!CV147*'Assumptions&amp;Data'!CV72)/10^$D$5</f>
        <v>0</v>
      </c>
      <c r="CX74" s="210">
        <f>(Schedule!CW147*'Assumptions&amp;Data'!CW72)/10^$D$5</f>
        <v>0</v>
      </c>
      <c r="CY74" s="210">
        <f>(Schedule!CX147*'Assumptions&amp;Data'!CX72)/10^$D$5</f>
        <v>0</v>
      </c>
      <c r="CZ74" s="210">
        <f>(Schedule!CY147*'Assumptions&amp;Data'!CY72)/10^$D$5</f>
        <v>0</v>
      </c>
      <c r="DA74" s="210">
        <f>(Schedule!CZ147*'Assumptions&amp;Data'!CZ72)/10^$D$5</f>
        <v>0</v>
      </c>
      <c r="DB74" s="210">
        <f>(Schedule!DA147*'Assumptions&amp;Data'!DA72)/10^$D$5</f>
        <v>0</v>
      </c>
      <c r="DC74" s="210">
        <f>(Schedule!DB147*'Assumptions&amp;Data'!DB72)/10^$D$5</f>
        <v>0</v>
      </c>
      <c r="DD74" s="210">
        <f>(Schedule!DC147*'Assumptions&amp;Data'!DC72)/10^$D$5</f>
        <v>0</v>
      </c>
      <c r="DE74" s="210">
        <f>(Schedule!DD147*'Assumptions&amp;Data'!DD72)/10^$D$5</f>
        <v>0</v>
      </c>
      <c r="DF74" s="210">
        <f>(Schedule!DE147*'Assumptions&amp;Data'!DE72)/10^$D$5</f>
        <v>0</v>
      </c>
      <c r="DG74" s="210">
        <f>(Schedule!DF147*'Assumptions&amp;Data'!DF72)/10^$D$5</f>
        <v>0</v>
      </c>
      <c r="DH74" s="210">
        <f>(Schedule!DG147*'Assumptions&amp;Data'!DG72)/10^$D$5</f>
        <v>0</v>
      </c>
      <c r="DI74" s="210">
        <f>(Schedule!DH147*'Assumptions&amp;Data'!DH72)/10^$D$5</f>
        <v>0</v>
      </c>
      <c r="DJ74" s="210">
        <f>(Schedule!DI147*'Assumptions&amp;Data'!DI72)/10^$D$5</f>
        <v>0</v>
      </c>
      <c r="DK74" s="210">
        <f>(Schedule!DJ147*'Assumptions&amp;Data'!DJ72)/10^$D$5</f>
        <v>0</v>
      </c>
      <c r="DL74" s="210">
        <f>(Schedule!DK147*'Assumptions&amp;Data'!DK72)/10^$D$5</f>
        <v>0</v>
      </c>
      <c r="DM74" s="210">
        <f>(Schedule!DL147*'Assumptions&amp;Data'!DL72)/10^$D$5</f>
        <v>0</v>
      </c>
      <c r="DN74" s="210">
        <f>(Schedule!DM147*'Assumptions&amp;Data'!DM72)/10^$D$5</f>
        <v>0</v>
      </c>
      <c r="DO74" s="210">
        <f>(Schedule!DN147*'Assumptions&amp;Data'!DN72)/10^$D$5</f>
        <v>0</v>
      </c>
      <c r="DP74" s="210">
        <f>(Schedule!DO147*'Assumptions&amp;Data'!DO72)/10^$D$5</f>
        <v>0</v>
      </c>
      <c r="DQ74" s="210">
        <f>(Schedule!DP147*'Assumptions&amp;Data'!DP72)/10^$D$5</f>
        <v>0</v>
      </c>
      <c r="DR74" s="210">
        <f>(Schedule!DQ147*'Assumptions&amp;Data'!DQ72)/10^$D$5</f>
        <v>0</v>
      </c>
      <c r="DS74" s="210">
        <f>(Schedule!DR147*'Assumptions&amp;Data'!DR72)/10^$D$5</f>
        <v>0</v>
      </c>
      <c r="DT74" s="210">
        <f>(Schedule!DS147*'Assumptions&amp;Data'!DS72)/10^$D$5</f>
        <v>0</v>
      </c>
      <c r="DU74" s="210">
        <f>(Schedule!DT147*'Assumptions&amp;Data'!DT72)/10^$D$5</f>
        <v>0</v>
      </c>
      <c r="DV74" s="210">
        <f>(Schedule!DU147*'Assumptions&amp;Data'!DU72)/10^$D$5</f>
        <v>0</v>
      </c>
      <c r="DW74" s="210">
        <f>(Schedule!DV147*'Assumptions&amp;Data'!DV72)/10^$D$5</f>
        <v>0</v>
      </c>
      <c r="DX74" s="210">
        <f>(Schedule!DW147*'Assumptions&amp;Data'!DW72)/10^$D$5</f>
        <v>0</v>
      </c>
      <c r="DY74" s="210">
        <f>(Schedule!DX147*'Assumptions&amp;Data'!DX72)/10^$D$5</f>
        <v>0</v>
      </c>
      <c r="DZ74" s="210">
        <f>(Schedule!DY147*'Assumptions&amp;Data'!DY72)/10^$D$5</f>
        <v>0</v>
      </c>
      <c r="EA74" s="210">
        <f>(Schedule!DZ147*'Assumptions&amp;Data'!DZ72)/10^$D$5</f>
        <v>0</v>
      </c>
      <c r="EB74" s="210">
        <f>(Schedule!EA147*'Assumptions&amp;Data'!EA72)/10^$D$5</f>
        <v>0</v>
      </c>
      <c r="EC74" s="210">
        <f>(Schedule!EB147*'Assumptions&amp;Data'!EB72)/10^$D$5</f>
        <v>0</v>
      </c>
      <c r="ED74" s="210">
        <f>(Schedule!EC147*'Assumptions&amp;Data'!EC72)/10^$D$5</f>
        <v>0</v>
      </c>
      <c r="EE74" s="210">
        <f>(Schedule!ED147*'Assumptions&amp;Data'!ED72)/10^$D$5</f>
        <v>0</v>
      </c>
      <c r="EF74" s="210">
        <f>(Schedule!EE147*'Assumptions&amp;Data'!EE72)/10^$D$5</f>
        <v>0</v>
      </c>
      <c r="EG74" s="210">
        <f>(Schedule!EF147*'Assumptions&amp;Data'!EF72)/10^$D$5</f>
        <v>0</v>
      </c>
      <c r="EH74" s="210">
        <f>(Schedule!EG147*'Assumptions&amp;Data'!EG72)/10^$D$5</f>
        <v>0</v>
      </c>
      <c r="EI74" s="210">
        <f>(Schedule!EH147*'Assumptions&amp;Data'!EH72)/10^$D$5</f>
        <v>0</v>
      </c>
      <c r="EJ74" s="210">
        <f>(Schedule!EI147*'Assumptions&amp;Data'!EI72)/10^$D$5</f>
        <v>0</v>
      </c>
      <c r="EK74" s="210">
        <f>(Schedule!EJ147*'Assumptions&amp;Data'!EJ72)/10^$D$5</f>
        <v>0</v>
      </c>
      <c r="EL74" s="210">
        <f>(Schedule!EK147*'Assumptions&amp;Data'!EK72)/10^$D$5</f>
        <v>0</v>
      </c>
      <c r="EM74" s="210">
        <f>(Schedule!EL147*'Assumptions&amp;Data'!EL72)/10^$D$5</f>
        <v>0</v>
      </c>
      <c r="EN74" s="210">
        <f>(Schedule!EM147*'Assumptions&amp;Data'!EM72)/10^$D$5</f>
        <v>0</v>
      </c>
      <c r="EO74" s="210">
        <f>(Schedule!EN147*'Assumptions&amp;Data'!EN72)/10^$D$5</f>
        <v>0</v>
      </c>
      <c r="EP74" s="210">
        <f>(Schedule!EO147*'Assumptions&amp;Data'!EO72)/10^$D$5</f>
        <v>0</v>
      </c>
      <c r="EQ74" s="210">
        <f>(Schedule!EP147*'Assumptions&amp;Data'!EP72)/10^$D$5</f>
        <v>0</v>
      </c>
      <c r="ER74" s="210">
        <f>(Schedule!EQ147*'Assumptions&amp;Data'!EQ72)/10^$D$5</f>
        <v>0</v>
      </c>
      <c r="ES74" s="210">
        <f>(Schedule!ER147*'Assumptions&amp;Data'!ER72)/10^$D$5</f>
        <v>0</v>
      </c>
      <c r="ET74" s="210">
        <f>(Schedule!ES147*'Assumptions&amp;Data'!ES72)/10^$D$5</f>
        <v>0</v>
      </c>
      <c r="EU74" s="210">
        <f>(Schedule!ET147*'Assumptions&amp;Data'!ET72)/10^$D$5</f>
        <v>0</v>
      </c>
      <c r="EV74" s="210">
        <f>(Schedule!EU147*'Assumptions&amp;Data'!EU72)/10^$D$5</f>
        <v>0</v>
      </c>
      <c r="EW74" s="210">
        <f>(Schedule!EV147*'Assumptions&amp;Data'!EV72)/10^$D$5</f>
        <v>0</v>
      </c>
      <c r="EX74" s="210">
        <f>(Schedule!EW147*'Assumptions&amp;Data'!EW72)/10^$D$5</f>
        <v>0</v>
      </c>
      <c r="EY74" s="210">
        <f>(Schedule!EX147*'Assumptions&amp;Data'!EX72)/10^$D$5</f>
        <v>0</v>
      </c>
      <c r="EZ74" s="210">
        <f>(Schedule!EY147*'Assumptions&amp;Data'!EY72)/10^$D$5</f>
        <v>0</v>
      </c>
      <c r="FA74" s="210">
        <f>(Schedule!EZ147*'Assumptions&amp;Data'!EZ72)/10^$D$5</f>
        <v>0</v>
      </c>
      <c r="FB74" s="210">
        <f>(Schedule!FA147*'Assumptions&amp;Data'!FA72)/10^$D$5</f>
        <v>0</v>
      </c>
      <c r="FC74" s="210">
        <f>(Schedule!FB147*'Assumptions&amp;Data'!FB72)/10^$D$5</f>
        <v>0</v>
      </c>
      <c r="FD74" s="210">
        <f>(Schedule!FC147*'Assumptions&amp;Data'!FC72)/10^$D$5</f>
        <v>0</v>
      </c>
      <c r="FE74" s="210">
        <f>(Schedule!FD147*'Assumptions&amp;Data'!FD72)/10^$D$5</f>
        <v>0</v>
      </c>
      <c r="FF74" s="210">
        <f>(Schedule!FE147*'Assumptions&amp;Data'!FE72)/10^$D$5</f>
        <v>0</v>
      </c>
      <c r="FG74" s="210">
        <f>(Schedule!FF147*'Assumptions&amp;Data'!FF72)/10^$D$5</f>
        <v>0</v>
      </c>
      <c r="FH74" s="210">
        <f>(Schedule!FG147*'Assumptions&amp;Data'!FG72)/10^$D$5</f>
        <v>0</v>
      </c>
      <c r="FI74" s="210">
        <f>(Schedule!FH147*'Assumptions&amp;Data'!FH72)/10^$D$5</f>
        <v>0</v>
      </c>
      <c r="FJ74" s="210">
        <f>(Schedule!FI147*'Assumptions&amp;Data'!FI72)/10^$D$5</f>
        <v>0</v>
      </c>
      <c r="FK74" s="210">
        <f>(Schedule!FJ147*'Assumptions&amp;Data'!FJ72)/10^$D$5</f>
        <v>0</v>
      </c>
      <c r="FL74" s="210">
        <f>(Schedule!FK147*'Assumptions&amp;Data'!FK72)/10^$D$5</f>
        <v>0</v>
      </c>
      <c r="FM74" s="210">
        <f>(Schedule!FL147*'Assumptions&amp;Data'!FL72)/10^$D$5</f>
        <v>0</v>
      </c>
      <c r="FN74" s="210">
        <f>(Schedule!FM147*'Assumptions&amp;Data'!FM72)/10^$D$5</f>
        <v>0</v>
      </c>
      <c r="FO74" s="210">
        <f>(Schedule!FN147*'Assumptions&amp;Data'!FN72)/10^$D$5</f>
        <v>0</v>
      </c>
    </row>
    <row r="75" spans="2:171" ht="12" customHeight="1" x14ac:dyDescent="0.3"/>
    <row r="76" spans="2:171" ht="12" customHeight="1" x14ac:dyDescent="0.3">
      <c r="B76" s="220" t="s">
        <v>247</v>
      </c>
      <c r="C76" s="220" t="str">
        <f>IF($D$5=7, "INR Cr", "INR Mn")</f>
        <v>INR Cr</v>
      </c>
      <c r="D76" s="221">
        <f>SUM(G76:FO76)</f>
        <v>279.50299686187367</v>
      </c>
      <c r="E76" s="219"/>
      <c r="F76" s="219"/>
      <c r="G76" s="221">
        <f>SUM(G77:G79)</f>
        <v>0</v>
      </c>
      <c r="H76" s="221">
        <f t="shared" ref="H76:BS76" si="374">SUM(H77:H79)</f>
        <v>0</v>
      </c>
      <c r="I76" s="221">
        <f t="shared" si="374"/>
        <v>0</v>
      </c>
      <c r="J76" s="221">
        <f t="shared" si="374"/>
        <v>0</v>
      </c>
      <c r="K76" s="221">
        <f t="shared" si="374"/>
        <v>0</v>
      </c>
      <c r="L76" s="221">
        <f t="shared" si="374"/>
        <v>0</v>
      </c>
      <c r="M76" s="221">
        <f t="shared" si="374"/>
        <v>0</v>
      </c>
      <c r="N76" s="221">
        <f t="shared" si="374"/>
        <v>0</v>
      </c>
      <c r="O76" s="221">
        <f t="shared" si="374"/>
        <v>1.7468937303867114</v>
      </c>
      <c r="P76" s="221">
        <f t="shared" si="374"/>
        <v>1.7468937303867114</v>
      </c>
      <c r="Q76" s="221">
        <f t="shared" si="374"/>
        <v>1.7468937303867114</v>
      </c>
      <c r="R76" s="221">
        <f t="shared" si="374"/>
        <v>1.7468937303867114</v>
      </c>
      <c r="S76" s="221">
        <f t="shared" si="374"/>
        <v>1.7468937303867114</v>
      </c>
      <c r="T76" s="221">
        <f t="shared" si="374"/>
        <v>1.7468937303867114</v>
      </c>
      <c r="U76" s="221">
        <f t="shared" si="374"/>
        <v>1.7468937303867114</v>
      </c>
      <c r="V76" s="221">
        <f t="shared" si="374"/>
        <v>1.7468937303867114</v>
      </c>
      <c r="W76" s="221">
        <f t="shared" si="374"/>
        <v>1.7468937303867114</v>
      </c>
      <c r="X76" s="221">
        <f t="shared" si="374"/>
        <v>1.7468937303867114</v>
      </c>
      <c r="Y76" s="221">
        <f t="shared" si="374"/>
        <v>1.7468937303867114</v>
      </c>
      <c r="Z76" s="221">
        <f t="shared" si="374"/>
        <v>1.7468937303867114</v>
      </c>
      <c r="AA76" s="221">
        <f t="shared" si="374"/>
        <v>3.843166206850765</v>
      </c>
      <c r="AB76" s="221">
        <f t="shared" si="374"/>
        <v>3.843166206850765</v>
      </c>
      <c r="AC76" s="221">
        <f t="shared" si="374"/>
        <v>4.1925449529281078</v>
      </c>
      <c r="AD76" s="221">
        <f t="shared" si="374"/>
        <v>4.1925449529281078</v>
      </c>
      <c r="AE76" s="221">
        <f>SUM(AE77:AE79)</f>
        <v>4.1925449529281078</v>
      </c>
      <c r="AF76" s="221">
        <f t="shared" si="374"/>
        <v>4.1925449529281078</v>
      </c>
      <c r="AG76" s="221">
        <f t="shared" si="374"/>
        <v>4.1925449529281078</v>
      </c>
      <c r="AH76" s="221">
        <f t="shared" si="374"/>
        <v>4.1925449529281078</v>
      </c>
      <c r="AI76" s="221">
        <f t="shared" si="374"/>
        <v>4.1925449529281078</v>
      </c>
      <c r="AJ76" s="221">
        <f t="shared" si="374"/>
        <v>4.1925449529281078</v>
      </c>
      <c r="AK76" s="221">
        <f t="shared" si="374"/>
        <v>4.1925449529281078</v>
      </c>
      <c r="AL76" s="221">
        <f t="shared" si="374"/>
        <v>4.1925449529281078</v>
      </c>
      <c r="AM76" s="221">
        <f t="shared" si="374"/>
        <v>7.3369536676241882</v>
      </c>
      <c r="AN76" s="221">
        <f t="shared" si="374"/>
        <v>7.3369536676241882</v>
      </c>
      <c r="AO76" s="221">
        <f t="shared" si="374"/>
        <v>7.7562081629169981</v>
      </c>
      <c r="AP76" s="221">
        <f t="shared" si="374"/>
        <v>7.7562081629169981</v>
      </c>
      <c r="AQ76" s="221">
        <f t="shared" si="374"/>
        <v>9.1537231472263674</v>
      </c>
      <c r="AR76" s="221">
        <f t="shared" si="374"/>
        <v>9.1537231472263674</v>
      </c>
      <c r="AS76" s="221">
        <f t="shared" si="374"/>
        <v>9.1537231472263674</v>
      </c>
      <c r="AT76" s="221">
        <f t="shared" si="374"/>
        <v>9.1537231472263674</v>
      </c>
      <c r="AU76" s="221">
        <f t="shared" si="374"/>
        <v>7.7562081629169608</v>
      </c>
      <c r="AV76" s="221">
        <f t="shared" si="374"/>
        <v>5.6599356864529451</v>
      </c>
      <c r="AW76" s="221">
        <f t="shared" si="374"/>
        <v>5.6599356864529451</v>
      </c>
      <c r="AX76" s="221">
        <f t="shared" si="374"/>
        <v>5.6599356864529451</v>
      </c>
      <c r="AY76" s="221">
        <f t="shared" si="374"/>
        <v>5.6599356864529451</v>
      </c>
      <c r="AZ76" s="221">
        <f t="shared" si="374"/>
        <v>5.6599356864529451</v>
      </c>
      <c r="BA76" s="221">
        <f t="shared" si="374"/>
        <v>5.6599356864529451</v>
      </c>
      <c r="BB76" s="221">
        <f t="shared" si="374"/>
        <v>5.6599356864529451</v>
      </c>
      <c r="BC76" s="221">
        <f t="shared" si="374"/>
        <v>7.3369536676241882</v>
      </c>
      <c r="BD76" s="221">
        <f t="shared" si="374"/>
        <v>7.3369536676241882</v>
      </c>
      <c r="BE76" s="221">
        <f t="shared" si="374"/>
        <v>7.3369536676241882</v>
      </c>
      <c r="BF76" s="221">
        <f t="shared" si="374"/>
        <v>7.3369536676241882</v>
      </c>
      <c r="BG76" s="221">
        <f t="shared" si="374"/>
        <v>5.6599356864529007</v>
      </c>
      <c r="BH76" s="221">
        <f t="shared" si="374"/>
        <v>3.1444087146960804</v>
      </c>
      <c r="BI76" s="221">
        <f t="shared" si="374"/>
        <v>3.1444087146960804</v>
      </c>
      <c r="BJ76" s="221">
        <f t="shared" si="374"/>
        <v>3.1444087146960804</v>
      </c>
      <c r="BK76" s="221">
        <f t="shared" si="374"/>
        <v>3.7732904576352961</v>
      </c>
      <c r="BL76" s="221">
        <f t="shared" si="374"/>
        <v>3.7732904576352961</v>
      </c>
      <c r="BM76" s="221">
        <f t="shared" si="374"/>
        <v>3.7732904576352961</v>
      </c>
      <c r="BN76" s="221">
        <f t="shared" si="374"/>
        <v>3.7732904576352961</v>
      </c>
      <c r="BO76" s="221">
        <f t="shared" si="374"/>
        <v>3.7732904576352961</v>
      </c>
      <c r="BP76" s="221">
        <f t="shared" si="374"/>
        <v>3.7732904576352961</v>
      </c>
      <c r="BQ76" s="221">
        <f t="shared" si="374"/>
        <v>3.7732904576352961</v>
      </c>
      <c r="BR76" s="221">
        <f t="shared" si="374"/>
        <v>3.7732904576352961</v>
      </c>
      <c r="BS76" s="221">
        <f t="shared" si="374"/>
        <v>3.7732904576352961</v>
      </c>
      <c r="BT76" s="221">
        <f t="shared" ref="BT76:EE76" si="375">SUM(BT77:BT79)</f>
        <v>3.7732904576352961</v>
      </c>
      <c r="BU76" s="221">
        <f t="shared" si="375"/>
        <v>3.7732904576352961</v>
      </c>
      <c r="BV76" s="221">
        <f t="shared" si="375"/>
        <v>3.7732904576352961</v>
      </c>
      <c r="BW76" s="221">
        <f t="shared" si="375"/>
        <v>5.0310539435136628</v>
      </c>
      <c r="BX76" s="221">
        <f t="shared" si="375"/>
        <v>0</v>
      </c>
      <c r="BY76" s="221">
        <f t="shared" si="375"/>
        <v>0</v>
      </c>
      <c r="BZ76" s="221">
        <f t="shared" si="375"/>
        <v>0</v>
      </c>
      <c r="CA76" s="221">
        <f t="shared" si="375"/>
        <v>0</v>
      </c>
      <c r="CB76" s="221">
        <f t="shared" si="375"/>
        <v>0</v>
      </c>
      <c r="CC76" s="221">
        <f t="shared" si="375"/>
        <v>0</v>
      </c>
      <c r="CD76" s="221">
        <f t="shared" si="375"/>
        <v>0</v>
      </c>
      <c r="CE76" s="221">
        <f t="shared" si="375"/>
        <v>0</v>
      </c>
      <c r="CF76" s="221">
        <f t="shared" si="375"/>
        <v>0</v>
      </c>
      <c r="CG76" s="221">
        <f t="shared" si="375"/>
        <v>0</v>
      </c>
      <c r="CH76" s="221">
        <f t="shared" si="375"/>
        <v>0</v>
      </c>
      <c r="CI76" s="221">
        <f t="shared" si="375"/>
        <v>0</v>
      </c>
      <c r="CJ76" s="221">
        <f t="shared" si="375"/>
        <v>0</v>
      </c>
      <c r="CK76" s="221">
        <f t="shared" si="375"/>
        <v>0</v>
      </c>
      <c r="CL76" s="221">
        <f t="shared" si="375"/>
        <v>0</v>
      </c>
      <c r="CM76" s="221">
        <f t="shared" si="375"/>
        <v>0</v>
      </c>
      <c r="CN76" s="221">
        <f t="shared" si="375"/>
        <v>0</v>
      </c>
      <c r="CO76" s="221">
        <f t="shared" si="375"/>
        <v>0</v>
      </c>
      <c r="CP76" s="221">
        <f t="shared" si="375"/>
        <v>0</v>
      </c>
      <c r="CQ76" s="221">
        <f t="shared" si="375"/>
        <v>0</v>
      </c>
      <c r="CR76" s="221">
        <f t="shared" si="375"/>
        <v>0</v>
      </c>
      <c r="CS76" s="221">
        <f t="shared" si="375"/>
        <v>0</v>
      </c>
      <c r="CT76" s="221">
        <f t="shared" si="375"/>
        <v>0</v>
      </c>
      <c r="CU76" s="221">
        <f t="shared" si="375"/>
        <v>0</v>
      </c>
      <c r="CV76" s="221">
        <f t="shared" si="375"/>
        <v>0</v>
      </c>
      <c r="CW76" s="221">
        <f t="shared" si="375"/>
        <v>0</v>
      </c>
      <c r="CX76" s="221">
        <f t="shared" si="375"/>
        <v>0</v>
      </c>
      <c r="CY76" s="221">
        <f t="shared" si="375"/>
        <v>0</v>
      </c>
      <c r="CZ76" s="221">
        <f t="shared" si="375"/>
        <v>0</v>
      </c>
      <c r="DA76" s="221">
        <f t="shared" si="375"/>
        <v>0</v>
      </c>
      <c r="DB76" s="221">
        <f t="shared" si="375"/>
        <v>0</v>
      </c>
      <c r="DC76" s="221">
        <f t="shared" si="375"/>
        <v>0</v>
      </c>
      <c r="DD76" s="221">
        <f t="shared" si="375"/>
        <v>0</v>
      </c>
      <c r="DE76" s="221">
        <f t="shared" si="375"/>
        <v>0</v>
      </c>
      <c r="DF76" s="221">
        <f t="shared" si="375"/>
        <v>0</v>
      </c>
      <c r="DG76" s="221">
        <f t="shared" si="375"/>
        <v>0</v>
      </c>
      <c r="DH76" s="221">
        <f t="shared" si="375"/>
        <v>0</v>
      </c>
      <c r="DI76" s="221">
        <f t="shared" si="375"/>
        <v>0</v>
      </c>
      <c r="DJ76" s="221">
        <f t="shared" si="375"/>
        <v>0</v>
      </c>
      <c r="DK76" s="221">
        <f t="shared" si="375"/>
        <v>0</v>
      </c>
      <c r="DL76" s="221">
        <f t="shared" si="375"/>
        <v>0</v>
      </c>
      <c r="DM76" s="221">
        <f t="shared" si="375"/>
        <v>0</v>
      </c>
      <c r="DN76" s="221">
        <f t="shared" si="375"/>
        <v>0</v>
      </c>
      <c r="DO76" s="221">
        <f t="shared" si="375"/>
        <v>0</v>
      </c>
      <c r="DP76" s="221">
        <f t="shared" si="375"/>
        <v>0</v>
      </c>
      <c r="DQ76" s="221">
        <f t="shared" si="375"/>
        <v>0</v>
      </c>
      <c r="DR76" s="221">
        <f t="shared" si="375"/>
        <v>0</v>
      </c>
      <c r="DS76" s="221">
        <f t="shared" si="375"/>
        <v>0</v>
      </c>
      <c r="DT76" s="221">
        <f t="shared" si="375"/>
        <v>0</v>
      </c>
      <c r="DU76" s="221">
        <f t="shared" si="375"/>
        <v>0</v>
      </c>
      <c r="DV76" s="221">
        <f t="shared" si="375"/>
        <v>0</v>
      </c>
      <c r="DW76" s="221">
        <f t="shared" si="375"/>
        <v>0</v>
      </c>
      <c r="DX76" s="221">
        <f t="shared" si="375"/>
        <v>0</v>
      </c>
      <c r="DY76" s="221">
        <f t="shared" si="375"/>
        <v>0</v>
      </c>
      <c r="DZ76" s="221">
        <f t="shared" si="375"/>
        <v>0</v>
      </c>
      <c r="EA76" s="221">
        <f t="shared" si="375"/>
        <v>0</v>
      </c>
      <c r="EB76" s="221">
        <f t="shared" si="375"/>
        <v>0</v>
      </c>
      <c r="EC76" s="221">
        <f t="shared" si="375"/>
        <v>0</v>
      </c>
      <c r="ED76" s="221">
        <f t="shared" si="375"/>
        <v>0</v>
      </c>
      <c r="EE76" s="221">
        <f t="shared" si="375"/>
        <v>0</v>
      </c>
      <c r="EF76" s="221">
        <f t="shared" ref="EF76:FO76" si="376">SUM(EF77:EF79)</f>
        <v>0</v>
      </c>
      <c r="EG76" s="221">
        <f t="shared" si="376"/>
        <v>0</v>
      </c>
      <c r="EH76" s="221">
        <f t="shared" si="376"/>
        <v>0</v>
      </c>
      <c r="EI76" s="221">
        <f t="shared" si="376"/>
        <v>0</v>
      </c>
      <c r="EJ76" s="221">
        <f t="shared" si="376"/>
        <v>0</v>
      </c>
      <c r="EK76" s="221">
        <f t="shared" si="376"/>
        <v>0</v>
      </c>
      <c r="EL76" s="221">
        <f t="shared" si="376"/>
        <v>0</v>
      </c>
      <c r="EM76" s="221">
        <f t="shared" si="376"/>
        <v>0</v>
      </c>
      <c r="EN76" s="221">
        <f t="shared" si="376"/>
        <v>0</v>
      </c>
      <c r="EO76" s="221">
        <f t="shared" si="376"/>
        <v>0</v>
      </c>
      <c r="EP76" s="221">
        <f t="shared" si="376"/>
        <v>0</v>
      </c>
      <c r="EQ76" s="221">
        <f t="shared" si="376"/>
        <v>0</v>
      </c>
      <c r="ER76" s="221">
        <f t="shared" si="376"/>
        <v>0</v>
      </c>
      <c r="ES76" s="221">
        <f t="shared" si="376"/>
        <v>0</v>
      </c>
      <c r="ET76" s="221">
        <f t="shared" si="376"/>
        <v>0</v>
      </c>
      <c r="EU76" s="221">
        <f t="shared" si="376"/>
        <v>0</v>
      </c>
      <c r="EV76" s="221">
        <f t="shared" si="376"/>
        <v>0</v>
      </c>
      <c r="EW76" s="221">
        <f t="shared" si="376"/>
        <v>0</v>
      </c>
      <c r="EX76" s="221">
        <f t="shared" si="376"/>
        <v>0</v>
      </c>
      <c r="EY76" s="221">
        <f t="shared" si="376"/>
        <v>0</v>
      </c>
      <c r="EZ76" s="221">
        <f t="shared" si="376"/>
        <v>0</v>
      </c>
      <c r="FA76" s="221">
        <f t="shared" si="376"/>
        <v>0</v>
      </c>
      <c r="FB76" s="221">
        <f t="shared" si="376"/>
        <v>0</v>
      </c>
      <c r="FC76" s="221">
        <f t="shared" si="376"/>
        <v>0</v>
      </c>
      <c r="FD76" s="221">
        <f t="shared" si="376"/>
        <v>0</v>
      </c>
      <c r="FE76" s="221">
        <f t="shared" si="376"/>
        <v>0</v>
      </c>
      <c r="FF76" s="221">
        <f t="shared" si="376"/>
        <v>0</v>
      </c>
      <c r="FG76" s="221">
        <f t="shared" si="376"/>
        <v>0</v>
      </c>
      <c r="FH76" s="221">
        <f t="shared" si="376"/>
        <v>0</v>
      </c>
      <c r="FI76" s="221">
        <f t="shared" si="376"/>
        <v>0</v>
      </c>
      <c r="FJ76" s="221">
        <f t="shared" si="376"/>
        <v>0</v>
      </c>
      <c r="FK76" s="221">
        <f t="shared" si="376"/>
        <v>0</v>
      </c>
      <c r="FL76" s="221">
        <f t="shared" si="376"/>
        <v>0</v>
      </c>
      <c r="FM76" s="221">
        <f t="shared" si="376"/>
        <v>0</v>
      </c>
      <c r="FN76" s="221">
        <f t="shared" si="376"/>
        <v>0</v>
      </c>
      <c r="FO76" s="221">
        <f t="shared" si="376"/>
        <v>0</v>
      </c>
    </row>
    <row r="77" spans="2:171" ht="12" customHeight="1" x14ac:dyDescent="0.3">
      <c r="B77" s="201" t="s">
        <v>108</v>
      </c>
      <c r="D77" s="210">
        <f>SUM(G77:FO77)</f>
        <v>69.875749215468417</v>
      </c>
      <c r="G77" s="210">
        <f>(Schedule!F150*'Assumptions&amp;Data'!F72)/10^$D$5</f>
        <v>0</v>
      </c>
      <c r="H77" s="210">
        <f>(Schedule!G150*'Assumptions&amp;Data'!G72)/10^$D$5</f>
        <v>0</v>
      </c>
      <c r="I77" s="210">
        <f>(Schedule!H150*'Assumptions&amp;Data'!H72)/10^$D$5</f>
        <v>0</v>
      </c>
      <c r="J77" s="210">
        <f>(Schedule!I150*'Assumptions&amp;Data'!I72)/10^$D$5</f>
        <v>0</v>
      </c>
      <c r="K77" s="210">
        <f>(Schedule!J150*'Assumptions&amp;Data'!J72)/10^$D$5</f>
        <v>0</v>
      </c>
      <c r="L77" s="210">
        <f>(Schedule!K150*'Assumptions&amp;Data'!K72)/10^$D$5</f>
        <v>0</v>
      </c>
      <c r="M77" s="210">
        <f>(Schedule!L150*'Assumptions&amp;Data'!L72)/10^$D$5</f>
        <v>0</v>
      </c>
      <c r="N77" s="210">
        <f>(Schedule!M150*'Assumptions&amp;Data'!M72)/10^$D$5</f>
        <v>0</v>
      </c>
      <c r="O77" s="210">
        <f>(Schedule!N150*'Assumptions&amp;Data'!N72)/10^$D$5</f>
        <v>1.7468937303867114</v>
      </c>
      <c r="P77" s="210">
        <f>(Schedule!O150*'Assumptions&amp;Data'!O72)/10^$D$5</f>
        <v>1.7468937303867114</v>
      </c>
      <c r="Q77" s="210">
        <f>(Schedule!P150*'Assumptions&amp;Data'!P72)/10^$D$5</f>
        <v>1.7468937303867114</v>
      </c>
      <c r="R77" s="210">
        <f>(Schedule!Q150*'Assumptions&amp;Data'!Q72)/10^$D$5</f>
        <v>1.7468937303867114</v>
      </c>
      <c r="S77" s="210">
        <f>(Schedule!R150*'Assumptions&amp;Data'!R72)/10^$D$5</f>
        <v>1.7468937303867114</v>
      </c>
      <c r="T77" s="210">
        <f>(Schedule!S150*'Assumptions&amp;Data'!S72)/10^$D$5</f>
        <v>1.7468937303867114</v>
      </c>
      <c r="U77" s="210">
        <f>(Schedule!T150*'Assumptions&amp;Data'!T72)/10^$D$5</f>
        <v>1.7468937303867114</v>
      </c>
      <c r="V77" s="210">
        <f>(Schedule!U150*'Assumptions&amp;Data'!U72)/10^$D$5</f>
        <v>1.7468937303867114</v>
      </c>
      <c r="W77" s="210">
        <f>(Schedule!V150*'Assumptions&amp;Data'!V72)/10^$D$5</f>
        <v>1.7468937303867114</v>
      </c>
      <c r="X77" s="210">
        <f>(Schedule!W150*'Assumptions&amp;Data'!W72)/10^$D$5</f>
        <v>1.7468937303867114</v>
      </c>
      <c r="Y77" s="210">
        <f>(Schedule!X150*'Assumptions&amp;Data'!X72)/10^$D$5</f>
        <v>1.7468937303867114</v>
      </c>
      <c r="Z77" s="210">
        <f>(Schedule!Y150*'Assumptions&amp;Data'!Y72)/10^$D$5</f>
        <v>1.7468937303867114</v>
      </c>
      <c r="AA77" s="210">
        <f>(Schedule!Z150*'Assumptions&amp;Data'!Z72)/10^$D$5</f>
        <v>1.7468937303867114</v>
      </c>
      <c r="AB77" s="210">
        <f>(Schedule!AA150*'Assumptions&amp;Data'!AA72)/10^$D$5</f>
        <v>1.7468937303867114</v>
      </c>
      <c r="AC77" s="210">
        <f>(Schedule!AB150*'Assumptions&amp;Data'!AB72)/10^$D$5</f>
        <v>2.0962724764640535</v>
      </c>
      <c r="AD77" s="210">
        <f>(Schedule!AC150*'Assumptions&amp;Data'!AC72)/10^$D$5</f>
        <v>2.0962724764640535</v>
      </c>
      <c r="AE77" s="210">
        <f>(Schedule!AD150*'Assumptions&amp;Data'!AD72)/10^$D$5</f>
        <v>2.0962724764640535</v>
      </c>
      <c r="AF77" s="210">
        <f>(Schedule!AE150*'Assumptions&amp;Data'!AE72)/10^$D$5</f>
        <v>2.0962724764640535</v>
      </c>
      <c r="AG77" s="210">
        <f>(Schedule!AF150*'Assumptions&amp;Data'!AF72)/10^$D$5</f>
        <v>2.0962724764640535</v>
      </c>
      <c r="AH77" s="210">
        <f>(Schedule!AG150*'Assumptions&amp;Data'!AG72)/10^$D$5</f>
        <v>2.0962724764640535</v>
      </c>
      <c r="AI77" s="210">
        <f>(Schedule!AH150*'Assumptions&amp;Data'!AH72)/10^$D$5</f>
        <v>2.0962724764640535</v>
      </c>
      <c r="AJ77" s="210">
        <f>(Schedule!AI150*'Assumptions&amp;Data'!AI72)/10^$D$5</f>
        <v>2.0962724764640535</v>
      </c>
      <c r="AK77" s="210">
        <f>(Schedule!AJ150*'Assumptions&amp;Data'!AJ72)/10^$D$5</f>
        <v>2.0962724764640535</v>
      </c>
      <c r="AL77" s="210">
        <f>(Schedule!AK150*'Assumptions&amp;Data'!AK72)/10^$D$5</f>
        <v>2.0962724764640535</v>
      </c>
      <c r="AM77" s="210">
        <f>(Schedule!AL150*'Assumptions&amp;Data'!AL72)/10^$D$5</f>
        <v>2.0962724764640535</v>
      </c>
      <c r="AN77" s="210">
        <f>(Schedule!AM150*'Assumptions&amp;Data'!AM72)/10^$D$5</f>
        <v>2.0962724764640535</v>
      </c>
      <c r="AO77" s="210">
        <f>(Schedule!AN150*'Assumptions&amp;Data'!AN72)/10^$D$5</f>
        <v>2.0962724764640535</v>
      </c>
      <c r="AP77" s="210">
        <f>(Schedule!AO150*'Assumptions&amp;Data'!AO72)/10^$D$5</f>
        <v>2.0962724764640535</v>
      </c>
      <c r="AQ77" s="210">
        <f>(Schedule!AP150*'Assumptions&amp;Data'!AP72)/10^$D$5</f>
        <v>3.4937874607734227</v>
      </c>
      <c r="AR77" s="210">
        <f>(Schedule!AQ150*'Assumptions&amp;Data'!AQ72)/10^$D$5</f>
        <v>3.4937874607734227</v>
      </c>
      <c r="AS77" s="210">
        <f>(Schedule!AR150*'Assumptions&amp;Data'!AR72)/10^$D$5</f>
        <v>3.4937874607734227</v>
      </c>
      <c r="AT77" s="210">
        <f>(Schedule!AS150*'Assumptions&amp;Data'!AS72)/10^$D$5</f>
        <v>3.4937874607734227</v>
      </c>
      <c r="AU77" s="210">
        <f>(Schedule!AT150*'Assumptions&amp;Data'!AT72)/10^$D$5</f>
        <v>2.0962724764640166</v>
      </c>
      <c r="AV77" s="210">
        <f>(Schedule!AU150*'Assumptions&amp;Data'!AU72)/10^$D$5</f>
        <v>0</v>
      </c>
      <c r="AW77" s="210">
        <f>(Schedule!AV150*'Assumptions&amp;Data'!AV72)/10^$D$5</f>
        <v>0</v>
      </c>
      <c r="AX77" s="210">
        <f>(Schedule!AW150*'Assumptions&amp;Data'!AW72)/10^$D$5</f>
        <v>0</v>
      </c>
      <c r="AY77" s="210">
        <f>(Schedule!AX150*'Assumptions&amp;Data'!AX72)/10^$D$5</f>
        <v>0</v>
      </c>
      <c r="AZ77" s="210">
        <f>(Schedule!AY150*'Assumptions&amp;Data'!AY72)/10^$D$5</f>
        <v>0</v>
      </c>
      <c r="BA77" s="210">
        <f>(Schedule!AZ150*'Assumptions&amp;Data'!AZ72)/10^$D$5</f>
        <v>0</v>
      </c>
      <c r="BB77" s="210">
        <f>(Schedule!BA150*'Assumptions&amp;Data'!BA72)/10^$D$5</f>
        <v>0</v>
      </c>
      <c r="BC77" s="210">
        <f>(Schedule!BB150*'Assumptions&amp;Data'!BB72)/10^$D$5</f>
        <v>0</v>
      </c>
      <c r="BD77" s="210">
        <f>(Schedule!BC150*'Assumptions&amp;Data'!BC72)/10^$D$5</f>
        <v>0</v>
      </c>
      <c r="BE77" s="210">
        <f>(Schedule!BD150*'Assumptions&amp;Data'!BD72)/10^$D$5</f>
        <v>0</v>
      </c>
      <c r="BF77" s="210">
        <f>(Schedule!BE150*'Assumptions&amp;Data'!BE72)/10^$D$5</f>
        <v>0</v>
      </c>
      <c r="BG77" s="210">
        <f>(Schedule!BF150*'Assumptions&amp;Data'!BF72)/10^$D$5</f>
        <v>0</v>
      </c>
      <c r="BH77" s="210">
        <f>(Schedule!BG150*'Assumptions&amp;Data'!BG72)/10^$D$5</f>
        <v>0</v>
      </c>
      <c r="BI77" s="210">
        <f>(Schedule!BH150*'Assumptions&amp;Data'!BH72)/10^$D$5</f>
        <v>0</v>
      </c>
      <c r="BJ77" s="210">
        <f>(Schedule!BI150*'Assumptions&amp;Data'!BI72)/10^$D$5</f>
        <v>0</v>
      </c>
      <c r="BK77" s="210">
        <f>(Schedule!BJ150*'Assumptions&amp;Data'!BJ72)/10^$D$5</f>
        <v>0</v>
      </c>
      <c r="BL77" s="210">
        <f>(Schedule!BK150*'Assumptions&amp;Data'!BK72)/10^$D$5</f>
        <v>0</v>
      </c>
      <c r="BM77" s="210">
        <f>(Schedule!BL150*'Assumptions&amp;Data'!BL72)/10^$D$5</f>
        <v>0</v>
      </c>
      <c r="BN77" s="210">
        <f>(Schedule!BM150*'Assumptions&amp;Data'!BM72)/10^$D$5</f>
        <v>0</v>
      </c>
      <c r="BO77" s="210">
        <f>(Schedule!BN150*'Assumptions&amp;Data'!BN72)/10^$D$5</f>
        <v>0</v>
      </c>
      <c r="BP77" s="210">
        <f>(Schedule!BO150*'Assumptions&amp;Data'!BO72)/10^$D$5</f>
        <v>0</v>
      </c>
      <c r="BQ77" s="210">
        <f>(Schedule!BP150*'Assumptions&amp;Data'!BP72)/10^$D$5</f>
        <v>0</v>
      </c>
      <c r="BR77" s="210">
        <f>(Schedule!BQ150*'Assumptions&amp;Data'!BQ72)/10^$D$5</f>
        <v>0</v>
      </c>
      <c r="BS77" s="210">
        <f>(Schedule!BR150*'Assumptions&amp;Data'!BR72)/10^$D$5</f>
        <v>0</v>
      </c>
      <c r="BT77" s="210">
        <f>(Schedule!BS150*'Assumptions&amp;Data'!BS72)/10^$D$5</f>
        <v>0</v>
      </c>
      <c r="BU77" s="210">
        <f>(Schedule!BT150*'Assumptions&amp;Data'!BT72)/10^$D$5</f>
        <v>0</v>
      </c>
      <c r="BV77" s="210">
        <f>(Schedule!BU150*'Assumptions&amp;Data'!BU72)/10^$D$5</f>
        <v>0</v>
      </c>
      <c r="BW77" s="210">
        <f>(Schedule!BV150*'Assumptions&amp;Data'!BV72)/10^$D$5</f>
        <v>0</v>
      </c>
      <c r="BX77" s="210">
        <f>(Schedule!BW150*'Assumptions&amp;Data'!BW72)/10^$D$5</f>
        <v>0</v>
      </c>
      <c r="BY77" s="210">
        <f>(Schedule!BX150*'Assumptions&amp;Data'!BX72)/10^$D$5</f>
        <v>0</v>
      </c>
      <c r="BZ77" s="210">
        <f>(Schedule!BY150*'Assumptions&amp;Data'!BY72)/10^$D$5</f>
        <v>0</v>
      </c>
      <c r="CA77" s="210">
        <f>(Schedule!BZ150*'Assumptions&amp;Data'!BZ72)/10^$D$5</f>
        <v>0</v>
      </c>
      <c r="CB77" s="210">
        <f>(Schedule!CA150*'Assumptions&amp;Data'!CA72)/10^$D$5</f>
        <v>0</v>
      </c>
      <c r="CC77" s="210">
        <f>(Schedule!CB150*'Assumptions&amp;Data'!CB72)/10^$D$5</f>
        <v>0</v>
      </c>
      <c r="CD77" s="210">
        <f>(Schedule!CC150*'Assumptions&amp;Data'!CC72)/10^$D$5</f>
        <v>0</v>
      </c>
      <c r="CE77" s="210">
        <f>(Schedule!CD150*'Assumptions&amp;Data'!CD72)/10^$D$5</f>
        <v>0</v>
      </c>
      <c r="CF77" s="210">
        <f>(Schedule!CE150*'Assumptions&amp;Data'!CE72)/10^$D$5</f>
        <v>0</v>
      </c>
      <c r="CG77" s="210">
        <f>(Schedule!CF150*'Assumptions&amp;Data'!CF72)/10^$D$5</f>
        <v>0</v>
      </c>
      <c r="CH77" s="210">
        <f>(Schedule!CG150*'Assumptions&amp;Data'!CG72)/10^$D$5</f>
        <v>0</v>
      </c>
      <c r="CI77" s="210">
        <f>(Schedule!CH150*'Assumptions&amp;Data'!CH72)/10^$D$5</f>
        <v>0</v>
      </c>
      <c r="CJ77" s="210">
        <f>(Schedule!CI150*'Assumptions&amp;Data'!CI72)/10^$D$5</f>
        <v>0</v>
      </c>
      <c r="CK77" s="210">
        <f>(Schedule!CJ150*'Assumptions&amp;Data'!CJ72)/10^$D$5</f>
        <v>0</v>
      </c>
      <c r="CL77" s="210">
        <f>(Schedule!CK150*'Assumptions&amp;Data'!CK72)/10^$D$5</f>
        <v>0</v>
      </c>
      <c r="CM77" s="210">
        <f>(Schedule!CL150*'Assumptions&amp;Data'!CL72)/10^$D$5</f>
        <v>0</v>
      </c>
      <c r="CN77" s="210">
        <f>(Schedule!CM150*'Assumptions&amp;Data'!CM72)/10^$D$5</f>
        <v>0</v>
      </c>
      <c r="CO77" s="210">
        <f>(Schedule!CN150*'Assumptions&amp;Data'!CN72)/10^$D$5</f>
        <v>0</v>
      </c>
      <c r="CP77" s="210">
        <f>(Schedule!CO150*'Assumptions&amp;Data'!CO72)/10^$D$5</f>
        <v>0</v>
      </c>
      <c r="CQ77" s="210">
        <f>(Schedule!CP150*'Assumptions&amp;Data'!CP72)/10^$D$5</f>
        <v>0</v>
      </c>
      <c r="CR77" s="210">
        <f>(Schedule!CQ150*'Assumptions&amp;Data'!CQ72)/10^$D$5</f>
        <v>0</v>
      </c>
      <c r="CS77" s="210">
        <f>(Schedule!CR150*'Assumptions&amp;Data'!CR72)/10^$D$5</f>
        <v>0</v>
      </c>
      <c r="CT77" s="210">
        <f>(Schedule!CS150*'Assumptions&amp;Data'!CS72)/10^$D$5</f>
        <v>0</v>
      </c>
      <c r="CU77" s="210">
        <f>(Schedule!CT150*'Assumptions&amp;Data'!CT72)/10^$D$5</f>
        <v>0</v>
      </c>
      <c r="CV77" s="210">
        <f>(Schedule!CU150*'Assumptions&amp;Data'!CU72)/10^$D$5</f>
        <v>0</v>
      </c>
      <c r="CW77" s="210">
        <f>(Schedule!CV150*'Assumptions&amp;Data'!CV72)/10^$D$5</f>
        <v>0</v>
      </c>
      <c r="CX77" s="210">
        <f>(Schedule!CW150*'Assumptions&amp;Data'!CW72)/10^$D$5</f>
        <v>0</v>
      </c>
      <c r="CY77" s="210">
        <f>(Schedule!CX150*'Assumptions&amp;Data'!CX72)/10^$D$5</f>
        <v>0</v>
      </c>
      <c r="CZ77" s="210">
        <f>(Schedule!CY150*'Assumptions&amp;Data'!CY72)/10^$D$5</f>
        <v>0</v>
      </c>
      <c r="DA77" s="210">
        <f>(Schedule!CZ150*'Assumptions&amp;Data'!CZ72)/10^$D$5</f>
        <v>0</v>
      </c>
      <c r="DB77" s="210">
        <f>(Schedule!DA150*'Assumptions&amp;Data'!DA72)/10^$D$5</f>
        <v>0</v>
      </c>
      <c r="DC77" s="210">
        <f>(Schedule!DB150*'Assumptions&amp;Data'!DB72)/10^$D$5</f>
        <v>0</v>
      </c>
      <c r="DD77" s="210">
        <f>(Schedule!DC150*'Assumptions&amp;Data'!DC72)/10^$D$5</f>
        <v>0</v>
      </c>
      <c r="DE77" s="210">
        <f>(Schedule!DD150*'Assumptions&amp;Data'!DD72)/10^$D$5</f>
        <v>0</v>
      </c>
      <c r="DF77" s="210">
        <f>(Schedule!DE150*'Assumptions&amp;Data'!DE72)/10^$D$5</f>
        <v>0</v>
      </c>
      <c r="DG77" s="210">
        <f>(Schedule!DF150*'Assumptions&amp;Data'!DF72)/10^$D$5</f>
        <v>0</v>
      </c>
      <c r="DH77" s="210">
        <f>(Schedule!DG150*'Assumptions&amp;Data'!DG72)/10^$D$5</f>
        <v>0</v>
      </c>
      <c r="DI77" s="210">
        <f>(Schedule!DH150*'Assumptions&amp;Data'!DH72)/10^$D$5</f>
        <v>0</v>
      </c>
      <c r="DJ77" s="210">
        <f>(Schedule!DI150*'Assumptions&amp;Data'!DI72)/10^$D$5</f>
        <v>0</v>
      </c>
      <c r="DK77" s="210">
        <f>(Schedule!DJ150*'Assumptions&amp;Data'!DJ72)/10^$D$5</f>
        <v>0</v>
      </c>
      <c r="DL77" s="210">
        <f>(Schedule!DK150*'Assumptions&amp;Data'!DK72)/10^$D$5</f>
        <v>0</v>
      </c>
      <c r="DM77" s="210">
        <f>(Schedule!DL150*'Assumptions&amp;Data'!DL72)/10^$D$5</f>
        <v>0</v>
      </c>
      <c r="DN77" s="210">
        <f>(Schedule!DM150*'Assumptions&amp;Data'!DM72)/10^$D$5</f>
        <v>0</v>
      </c>
      <c r="DO77" s="210">
        <f>(Schedule!DN150*'Assumptions&amp;Data'!DN72)/10^$D$5</f>
        <v>0</v>
      </c>
      <c r="DP77" s="210">
        <f>(Schedule!DO150*'Assumptions&amp;Data'!DO72)/10^$D$5</f>
        <v>0</v>
      </c>
      <c r="DQ77" s="210">
        <f>(Schedule!DP150*'Assumptions&amp;Data'!DP72)/10^$D$5</f>
        <v>0</v>
      </c>
      <c r="DR77" s="210">
        <f>(Schedule!DQ150*'Assumptions&amp;Data'!DQ72)/10^$D$5</f>
        <v>0</v>
      </c>
      <c r="DS77" s="210">
        <f>(Schedule!DR150*'Assumptions&amp;Data'!DR72)/10^$D$5</f>
        <v>0</v>
      </c>
      <c r="DT77" s="210">
        <f>(Schedule!DS150*'Assumptions&amp;Data'!DS72)/10^$D$5</f>
        <v>0</v>
      </c>
      <c r="DU77" s="210">
        <f>(Schedule!DT150*'Assumptions&amp;Data'!DT72)/10^$D$5</f>
        <v>0</v>
      </c>
      <c r="DV77" s="210">
        <f>(Schedule!DU150*'Assumptions&amp;Data'!DU72)/10^$D$5</f>
        <v>0</v>
      </c>
      <c r="DW77" s="210">
        <f>(Schedule!DV150*'Assumptions&amp;Data'!DV72)/10^$D$5</f>
        <v>0</v>
      </c>
      <c r="DX77" s="210">
        <f>(Schedule!DW150*'Assumptions&amp;Data'!DW72)/10^$D$5</f>
        <v>0</v>
      </c>
      <c r="DY77" s="210">
        <f>(Schedule!DX150*'Assumptions&amp;Data'!DX72)/10^$D$5</f>
        <v>0</v>
      </c>
      <c r="DZ77" s="210">
        <f>(Schedule!DY150*'Assumptions&amp;Data'!DY72)/10^$D$5</f>
        <v>0</v>
      </c>
      <c r="EA77" s="210">
        <f>(Schedule!DZ150*'Assumptions&amp;Data'!DZ72)/10^$D$5</f>
        <v>0</v>
      </c>
      <c r="EB77" s="210">
        <f>(Schedule!EA150*'Assumptions&amp;Data'!EA72)/10^$D$5</f>
        <v>0</v>
      </c>
      <c r="EC77" s="210">
        <f>(Schedule!EB150*'Assumptions&amp;Data'!EB72)/10^$D$5</f>
        <v>0</v>
      </c>
      <c r="ED77" s="210">
        <f>(Schedule!EC150*'Assumptions&amp;Data'!EC72)/10^$D$5</f>
        <v>0</v>
      </c>
      <c r="EE77" s="210">
        <f>(Schedule!ED150*'Assumptions&amp;Data'!ED72)/10^$D$5</f>
        <v>0</v>
      </c>
      <c r="EF77" s="210">
        <f>(Schedule!EE150*'Assumptions&amp;Data'!EE72)/10^$D$5</f>
        <v>0</v>
      </c>
      <c r="EG77" s="210">
        <f>(Schedule!EF150*'Assumptions&amp;Data'!EF72)/10^$D$5</f>
        <v>0</v>
      </c>
      <c r="EH77" s="210">
        <f>(Schedule!EG150*'Assumptions&amp;Data'!EG72)/10^$D$5</f>
        <v>0</v>
      </c>
      <c r="EI77" s="210">
        <f>(Schedule!EH150*'Assumptions&amp;Data'!EH72)/10^$D$5</f>
        <v>0</v>
      </c>
      <c r="EJ77" s="210">
        <f>(Schedule!EI150*'Assumptions&amp;Data'!EI72)/10^$D$5</f>
        <v>0</v>
      </c>
      <c r="EK77" s="210">
        <f>(Schedule!EJ150*'Assumptions&amp;Data'!EJ72)/10^$D$5</f>
        <v>0</v>
      </c>
      <c r="EL77" s="210">
        <f>(Schedule!EK150*'Assumptions&amp;Data'!EK72)/10^$D$5</f>
        <v>0</v>
      </c>
      <c r="EM77" s="210">
        <f>(Schedule!EL150*'Assumptions&amp;Data'!EL72)/10^$D$5</f>
        <v>0</v>
      </c>
      <c r="EN77" s="210">
        <f>(Schedule!EM150*'Assumptions&amp;Data'!EM72)/10^$D$5</f>
        <v>0</v>
      </c>
      <c r="EO77" s="210">
        <f>(Schedule!EN150*'Assumptions&amp;Data'!EN72)/10^$D$5</f>
        <v>0</v>
      </c>
      <c r="EP77" s="210">
        <f>(Schedule!EO150*'Assumptions&amp;Data'!EO72)/10^$D$5</f>
        <v>0</v>
      </c>
      <c r="EQ77" s="210">
        <f>(Schedule!EP150*'Assumptions&amp;Data'!EP72)/10^$D$5</f>
        <v>0</v>
      </c>
      <c r="ER77" s="210">
        <f>(Schedule!EQ150*'Assumptions&amp;Data'!EQ72)/10^$D$5</f>
        <v>0</v>
      </c>
      <c r="ES77" s="210">
        <f>(Schedule!ER150*'Assumptions&amp;Data'!ER72)/10^$D$5</f>
        <v>0</v>
      </c>
      <c r="ET77" s="210">
        <f>(Schedule!ES150*'Assumptions&amp;Data'!ES72)/10^$D$5</f>
        <v>0</v>
      </c>
      <c r="EU77" s="210">
        <f>(Schedule!ET150*'Assumptions&amp;Data'!ET72)/10^$D$5</f>
        <v>0</v>
      </c>
      <c r="EV77" s="210">
        <f>(Schedule!EU150*'Assumptions&amp;Data'!EU72)/10^$D$5</f>
        <v>0</v>
      </c>
      <c r="EW77" s="210">
        <f>(Schedule!EV150*'Assumptions&amp;Data'!EV72)/10^$D$5</f>
        <v>0</v>
      </c>
      <c r="EX77" s="210">
        <f>(Schedule!EW150*'Assumptions&amp;Data'!EW72)/10^$D$5</f>
        <v>0</v>
      </c>
      <c r="EY77" s="210">
        <f>(Schedule!EX150*'Assumptions&amp;Data'!EX72)/10^$D$5</f>
        <v>0</v>
      </c>
      <c r="EZ77" s="210">
        <f>(Schedule!EY150*'Assumptions&amp;Data'!EY72)/10^$D$5</f>
        <v>0</v>
      </c>
      <c r="FA77" s="210">
        <f>(Schedule!EZ150*'Assumptions&amp;Data'!EZ72)/10^$D$5</f>
        <v>0</v>
      </c>
      <c r="FB77" s="210">
        <f>(Schedule!FA150*'Assumptions&amp;Data'!FA72)/10^$D$5</f>
        <v>0</v>
      </c>
      <c r="FC77" s="210">
        <f>(Schedule!FB150*'Assumptions&amp;Data'!FB72)/10^$D$5</f>
        <v>0</v>
      </c>
      <c r="FD77" s="210">
        <f>(Schedule!FC150*'Assumptions&amp;Data'!FC72)/10^$D$5</f>
        <v>0</v>
      </c>
      <c r="FE77" s="210">
        <f>(Schedule!FD150*'Assumptions&amp;Data'!FD72)/10^$D$5</f>
        <v>0</v>
      </c>
      <c r="FF77" s="210">
        <f>(Schedule!FE150*'Assumptions&amp;Data'!FE72)/10^$D$5</f>
        <v>0</v>
      </c>
      <c r="FG77" s="210">
        <f>(Schedule!FF150*'Assumptions&amp;Data'!FF72)/10^$D$5</f>
        <v>0</v>
      </c>
      <c r="FH77" s="210">
        <f>(Schedule!FG150*'Assumptions&amp;Data'!FG72)/10^$D$5</f>
        <v>0</v>
      </c>
      <c r="FI77" s="210">
        <f>(Schedule!FH150*'Assumptions&amp;Data'!FH72)/10^$D$5</f>
        <v>0</v>
      </c>
      <c r="FJ77" s="210">
        <f>(Schedule!FI150*'Assumptions&amp;Data'!FI72)/10^$D$5</f>
        <v>0</v>
      </c>
      <c r="FK77" s="210">
        <f>(Schedule!FJ150*'Assumptions&amp;Data'!FJ72)/10^$D$5</f>
        <v>0</v>
      </c>
      <c r="FL77" s="210">
        <f>(Schedule!FK150*'Assumptions&amp;Data'!FK72)/10^$D$5</f>
        <v>0</v>
      </c>
      <c r="FM77" s="210">
        <f>(Schedule!FL150*'Assumptions&amp;Data'!FL72)/10^$D$5</f>
        <v>0</v>
      </c>
      <c r="FN77" s="210">
        <f>(Schedule!FM150*'Assumptions&amp;Data'!FM72)/10^$D$5</f>
        <v>0</v>
      </c>
      <c r="FO77" s="210">
        <f>(Schedule!FN150*'Assumptions&amp;Data'!FN72)/10^$D$5</f>
        <v>0</v>
      </c>
    </row>
    <row r="78" spans="2:171" ht="12" customHeight="1" x14ac:dyDescent="0.3">
      <c r="B78" s="201" t="s">
        <v>244</v>
      </c>
      <c r="D78" s="210">
        <f>SUM(G78:FO78)</f>
        <v>83.850899058562078</v>
      </c>
      <c r="G78" s="210">
        <f>(Schedule!F151*'Assumptions&amp;Data'!F72)/10^$D$5</f>
        <v>0</v>
      </c>
      <c r="H78" s="210">
        <f>(Schedule!G151*'Assumptions&amp;Data'!G72)/10^$D$5</f>
        <v>0</v>
      </c>
      <c r="I78" s="210">
        <f>(Schedule!H151*'Assumptions&amp;Data'!H72)/10^$D$5</f>
        <v>0</v>
      </c>
      <c r="J78" s="210">
        <f>(Schedule!I151*'Assumptions&amp;Data'!I72)/10^$D$5</f>
        <v>0</v>
      </c>
      <c r="K78" s="210">
        <f>(Schedule!J151*'Assumptions&amp;Data'!J72)/10^$D$5</f>
        <v>0</v>
      </c>
      <c r="L78" s="210">
        <f>(Schedule!K151*'Assumptions&amp;Data'!K72)/10^$D$5</f>
        <v>0</v>
      </c>
      <c r="M78" s="210">
        <f>(Schedule!L151*'Assumptions&amp;Data'!L72)/10^$D$5</f>
        <v>0</v>
      </c>
      <c r="N78" s="210">
        <f>(Schedule!M151*'Assumptions&amp;Data'!M72)/10^$D$5</f>
        <v>0</v>
      </c>
      <c r="O78" s="210">
        <f>(Schedule!N151*'Assumptions&amp;Data'!N72)/10^$D$5</f>
        <v>0</v>
      </c>
      <c r="P78" s="210">
        <f>(Schedule!O151*'Assumptions&amp;Data'!O72)/10^$D$5</f>
        <v>0</v>
      </c>
      <c r="Q78" s="210">
        <f>(Schedule!P151*'Assumptions&amp;Data'!P72)/10^$D$5</f>
        <v>0</v>
      </c>
      <c r="R78" s="210">
        <f>(Schedule!Q151*'Assumptions&amp;Data'!Q72)/10^$D$5</f>
        <v>0</v>
      </c>
      <c r="S78" s="210">
        <f>(Schedule!R151*'Assumptions&amp;Data'!R72)/10^$D$5</f>
        <v>0</v>
      </c>
      <c r="T78" s="210">
        <f>(Schedule!S151*'Assumptions&amp;Data'!S72)/10^$D$5</f>
        <v>0</v>
      </c>
      <c r="U78" s="210">
        <f>(Schedule!T151*'Assumptions&amp;Data'!T72)/10^$D$5</f>
        <v>0</v>
      </c>
      <c r="V78" s="210">
        <f>(Schedule!U151*'Assumptions&amp;Data'!U72)/10^$D$5</f>
        <v>0</v>
      </c>
      <c r="W78" s="210">
        <f>(Schedule!V151*'Assumptions&amp;Data'!V72)/10^$D$5</f>
        <v>0</v>
      </c>
      <c r="X78" s="210">
        <f>(Schedule!W151*'Assumptions&amp;Data'!W72)/10^$D$5</f>
        <v>0</v>
      </c>
      <c r="Y78" s="210">
        <f>(Schedule!X151*'Assumptions&amp;Data'!X72)/10^$D$5</f>
        <v>0</v>
      </c>
      <c r="Z78" s="210">
        <f>(Schedule!Y151*'Assumptions&amp;Data'!Y72)/10^$D$5</f>
        <v>0</v>
      </c>
      <c r="AA78" s="210">
        <f>(Schedule!Z151*'Assumptions&amp;Data'!Z72)/10^$D$5</f>
        <v>2.0962724764640539</v>
      </c>
      <c r="AB78" s="210">
        <f>(Schedule!AA151*'Assumptions&amp;Data'!AA72)/10^$D$5</f>
        <v>2.0962724764640539</v>
      </c>
      <c r="AC78" s="210">
        <f>(Schedule!AB151*'Assumptions&amp;Data'!AB72)/10^$D$5</f>
        <v>2.0962724764640539</v>
      </c>
      <c r="AD78" s="210">
        <f>(Schedule!AC151*'Assumptions&amp;Data'!AC72)/10^$D$5</f>
        <v>2.0962724764640539</v>
      </c>
      <c r="AE78" s="210">
        <f>(Schedule!AD151*'Assumptions&amp;Data'!AD72)/10^$D$5</f>
        <v>2.0962724764640539</v>
      </c>
      <c r="AF78" s="210">
        <f>(Schedule!AE151*'Assumptions&amp;Data'!AE72)/10^$D$5</f>
        <v>2.0962724764640539</v>
      </c>
      <c r="AG78" s="210">
        <f>(Schedule!AF151*'Assumptions&amp;Data'!AF72)/10^$D$5</f>
        <v>2.0962724764640539</v>
      </c>
      <c r="AH78" s="210">
        <f>(Schedule!AG151*'Assumptions&amp;Data'!AG72)/10^$D$5</f>
        <v>2.0962724764640539</v>
      </c>
      <c r="AI78" s="210">
        <f>(Schedule!AH151*'Assumptions&amp;Data'!AH72)/10^$D$5</f>
        <v>2.0962724764640539</v>
      </c>
      <c r="AJ78" s="210">
        <f>(Schedule!AI151*'Assumptions&amp;Data'!AI72)/10^$D$5</f>
        <v>2.0962724764640539</v>
      </c>
      <c r="AK78" s="210">
        <f>(Schedule!AJ151*'Assumptions&amp;Data'!AJ72)/10^$D$5</f>
        <v>2.0962724764640539</v>
      </c>
      <c r="AL78" s="210">
        <f>(Schedule!AK151*'Assumptions&amp;Data'!AK72)/10^$D$5</f>
        <v>2.0962724764640539</v>
      </c>
      <c r="AM78" s="210">
        <f>(Schedule!AL151*'Assumptions&amp;Data'!AL72)/10^$D$5</f>
        <v>2.0962724764640539</v>
      </c>
      <c r="AN78" s="210">
        <f>(Schedule!AM151*'Assumptions&amp;Data'!AM72)/10^$D$5</f>
        <v>2.0962724764640539</v>
      </c>
      <c r="AO78" s="210">
        <f>(Schedule!AN151*'Assumptions&amp;Data'!AN72)/10^$D$5</f>
        <v>2.5155269717568642</v>
      </c>
      <c r="AP78" s="210">
        <f>(Schedule!AO151*'Assumptions&amp;Data'!AO72)/10^$D$5</f>
        <v>2.5155269717568642</v>
      </c>
      <c r="AQ78" s="210">
        <f>(Schedule!AP151*'Assumptions&amp;Data'!AP72)/10^$D$5</f>
        <v>2.5155269717568642</v>
      </c>
      <c r="AR78" s="210">
        <f>(Schedule!AQ151*'Assumptions&amp;Data'!AQ72)/10^$D$5</f>
        <v>2.5155269717568642</v>
      </c>
      <c r="AS78" s="210">
        <f>(Schedule!AR151*'Assumptions&amp;Data'!AR72)/10^$D$5</f>
        <v>2.5155269717568642</v>
      </c>
      <c r="AT78" s="210">
        <f>(Schedule!AS151*'Assumptions&amp;Data'!AS72)/10^$D$5</f>
        <v>2.5155269717568642</v>
      </c>
      <c r="AU78" s="210">
        <f>(Schedule!AT151*'Assumptions&amp;Data'!AT72)/10^$D$5</f>
        <v>2.5155269717568642</v>
      </c>
      <c r="AV78" s="210">
        <f>(Schedule!AU151*'Assumptions&amp;Data'!AU72)/10^$D$5</f>
        <v>2.5155269717568642</v>
      </c>
      <c r="AW78" s="210">
        <f>(Schedule!AV151*'Assumptions&amp;Data'!AV72)/10^$D$5</f>
        <v>2.5155269717568642</v>
      </c>
      <c r="AX78" s="210">
        <f>(Schedule!AW151*'Assumptions&amp;Data'!AW72)/10^$D$5</f>
        <v>2.5155269717568642</v>
      </c>
      <c r="AY78" s="210">
        <f>(Schedule!AX151*'Assumptions&amp;Data'!AX72)/10^$D$5</f>
        <v>2.5155269717568642</v>
      </c>
      <c r="AZ78" s="210">
        <f>(Schedule!AY151*'Assumptions&amp;Data'!AY72)/10^$D$5</f>
        <v>2.5155269717568642</v>
      </c>
      <c r="BA78" s="210">
        <f>(Schedule!AZ151*'Assumptions&amp;Data'!AZ72)/10^$D$5</f>
        <v>2.5155269717568642</v>
      </c>
      <c r="BB78" s="210">
        <f>(Schedule!BA151*'Assumptions&amp;Data'!BA72)/10^$D$5</f>
        <v>2.5155269717568642</v>
      </c>
      <c r="BC78" s="210">
        <f>(Schedule!BB151*'Assumptions&amp;Data'!BB72)/10^$D$5</f>
        <v>4.1925449529281078</v>
      </c>
      <c r="BD78" s="210">
        <f>(Schedule!BC151*'Assumptions&amp;Data'!BC72)/10^$D$5</f>
        <v>4.1925449529281078</v>
      </c>
      <c r="BE78" s="210">
        <f>(Schedule!BD151*'Assumptions&amp;Data'!BD72)/10^$D$5</f>
        <v>4.1925449529281078</v>
      </c>
      <c r="BF78" s="210">
        <f>(Schedule!BE151*'Assumptions&amp;Data'!BE72)/10^$D$5</f>
        <v>4.1925449529281078</v>
      </c>
      <c r="BG78" s="210">
        <f>(Schedule!BF151*'Assumptions&amp;Data'!BF72)/10^$D$5</f>
        <v>2.5155269717568198</v>
      </c>
      <c r="BH78" s="210">
        <f>(Schedule!BG151*'Assumptions&amp;Data'!BG72)/10^$D$5</f>
        <v>0</v>
      </c>
      <c r="BI78" s="210">
        <f>(Schedule!BH151*'Assumptions&amp;Data'!BH72)/10^$D$5</f>
        <v>0</v>
      </c>
      <c r="BJ78" s="210">
        <f>(Schedule!BI151*'Assumptions&amp;Data'!BI72)/10^$D$5</f>
        <v>0</v>
      </c>
      <c r="BK78" s="210">
        <f>(Schedule!BJ151*'Assumptions&amp;Data'!BJ72)/10^$D$5</f>
        <v>0</v>
      </c>
      <c r="BL78" s="210">
        <f>(Schedule!BK151*'Assumptions&amp;Data'!BK72)/10^$D$5</f>
        <v>0</v>
      </c>
      <c r="BM78" s="210">
        <f>(Schedule!BL151*'Assumptions&amp;Data'!BL72)/10^$D$5</f>
        <v>0</v>
      </c>
      <c r="BN78" s="210">
        <f>(Schedule!BM151*'Assumptions&amp;Data'!BM72)/10^$D$5</f>
        <v>0</v>
      </c>
      <c r="BO78" s="210">
        <f>(Schedule!BN151*'Assumptions&amp;Data'!BN72)/10^$D$5</f>
        <v>0</v>
      </c>
      <c r="BP78" s="210">
        <f>(Schedule!BO151*'Assumptions&amp;Data'!BO72)/10^$D$5</f>
        <v>0</v>
      </c>
      <c r="BQ78" s="210">
        <f>(Schedule!BP151*'Assumptions&amp;Data'!BP72)/10^$D$5</f>
        <v>0</v>
      </c>
      <c r="BR78" s="210">
        <f>(Schedule!BQ151*'Assumptions&amp;Data'!BQ72)/10^$D$5</f>
        <v>0</v>
      </c>
      <c r="BS78" s="210">
        <f>(Schedule!BR151*'Assumptions&amp;Data'!BR72)/10^$D$5</f>
        <v>0</v>
      </c>
      <c r="BT78" s="210">
        <f>(Schedule!BS151*'Assumptions&amp;Data'!BS72)/10^$D$5</f>
        <v>0</v>
      </c>
      <c r="BU78" s="210">
        <f>(Schedule!BT151*'Assumptions&amp;Data'!BT72)/10^$D$5</f>
        <v>0</v>
      </c>
      <c r="BV78" s="210">
        <f>(Schedule!BU151*'Assumptions&amp;Data'!BU72)/10^$D$5</f>
        <v>0</v>
      </c>
      <c r="BW78" s="210">
        <f>(Schedule!BV151*'Assumptions&amp;Data'!BV72)/10^$D$5</f>
        <v>0</v>
      </c>
      <c r="BX78" s="210">
        <f>(Schedule!BW151*'Assumptions&amp;Data'!BW72)/10^$D$5</f>
        <v>0</v>
      </c>
      <c r="BY78" s="210">
        <f>(Schedule!BX151*'Assumptions&amp;Data'!BX72)/10^$D$5</f>
        <v>0</v>
      </c>
      <c r="BZ78" s="210">
        <f>(Schedule!BY151*'Assumptions&amp;Data'!BY72)/10^$D$5</f>
        <v>0</v>
      </c>
      <c r="CA78" s="210">
        <f>(Schedule!BZ151*'Assumptions&amp;Data'!BZ72)/10^$D$5</f>
        <v>0</v>
      </c>
      <c r="CB78" s="210">
        <f>(Schedule!CA151*'Assumptions&amp;Data'!CA72)/10^$D$5</f>
        <v>0</v>
      </c>
      <c r="CC78" s="210">
        <f>(Schedule!CB151*'Assumptions&amp;Data'!CB72)/10^$D$5</f>
        <v>0</v>
      </c>
      <c r="CD78" s="210">
        <f>(Schedule!CC151*'Assumptions&amp;Data'!CC72)/10^$D$5</f>
        <v>0</v>
      </c>
      <c r="CE78" s="210">
        <f>(Schedule!CD151*'Assumptions&amp;Data'!CD72)/10^$D$5</f>
        <v>0</v>
      </c>
      <c r="CF78" s="210">
        <f>(Schedule!CE151*'Assumptions&amp;Data'!CE72)/10^$D$5</f>
        <v>0</v>
      </c>
      <c r="CG78" s="210">
        <f>(Schedule!CF151*'Assumptions&amp;Data'!CF72)/10^$D$5</f>
        <v>0</v>
      </c>
      <c r="CH78" s="210">
        <f>(Schedule!CG151*'Assumptions&amp;Data'!CG72)/10^$D$5</f>
        <v>0</v>
      </c>
      <c r="CI78" s="210">
        <f>(Schedule!CH151*'Assumptions&amp;Data'!CH72)/10^$D$5</f>
        <v>0</v>
      </c>
      <c r="CJ78" s="210">
        <f>(Schedule!CI151*'Assumptions&amp;Data'!CI72)/10^$D$5</f>
        <v>0</v>
      </c>
      <c r="CK78" s="210">
        <f>(Schedule!CJ151*'Assumptions&amp;Data'!CJ72)/10^$D$5</f>
        <v>0</v>
      </c>
      <c r="CL78" s="210">
        <f>(Schedule!CK151*'Assumptions&amp;Data'!CK72)/10^$D$5</f>
        <v>0</v>
      </c>
      <c r="CM78" s="210">
        <f>(Schedule!CL151*'Assumptions&amp;Data'!CL72)/10^$D$5</f>
        <v>0</v>
      </c>
      <c r="CN78" s="210">
        <f>(Schedule!CM151*'Assumptions&amp;Data'!CM72)/10^$D$5</f>
        <v>0</v>
      </c>
      <c r="CO78" s="210">
        <f>(Schedule!CN151*'Assumptions&amp;Data'!CN72)/10^$D$5</f>
        <v>0</v>
      </c>
      <c r="CP78" s="210">
        <f>(Schedule!CO151*'Assumptions&amp;Data'!CO72)/10^$D$5</f>
        <v>0</v>
      </c>
      <c r="CQ78" s="210">
        <f>(Schedule!CP151*'Assumptions&amp;Data'!CP72)/10^$D$5</f>
        <v>0</v>
      </c>
      <c r="CR78" s="210">
        <f>(Schedule!CQ151*'Assumptions&amp;Data'!CQ72)/10^$D$5</f>
        <v>0</v>
      </c>
      <c r="CS78" s="210">
        <f>(Schedule!CR151*'Assumptions&amp;Data'!CR72)/10^$D$5</f>
        <v>0</v>
      </c>
      <c r="CT78" s="210">
        <f>(Schedule!CS151*'Assumptions&amp;Data'!CS72)/10^$D$5</f>
        <v>0</v>
      </c>
      <c r="CU78" s="210">
        <f>(Schedule!CT151*'Assumptions&amp;Data'!CT72)/10^$D$5</f>
        <v>0</v>
      </c>
      <c r="CV78" s="210">
        <f>(Schedule!CU151*'Assumptions&amp;Data'!CU72)/10^$D$5</f>
        <v>0</v>
      </c>
      <c r="CW78" s="210">
        <f>(Schedule!CV151*'Assumptions&amp;Data'!CV72)/10^$D$5</f>
        <v>0</v>
      </c>
      <c r="CX78" s="210">
        <f>(Schedule!CW151*'Assumptions&amp;Data'!CW72)/10^$D$5</f>
        <v>0</v>
      </c>
      <c r="CY78" s="210">
        <f>(Schedule!CX151*'Assumptions&amp;Data'!CX72)/10^$D$5</f>
        <v>0</v>
      </c>
      <c r="CZ78" s="210">
        <f>(Schedule!CY151*'Assumptions&amp;Data'!CY72)/10^$D$5</f>
        <v>0</v>
      </c>
      <c r="DA78" s="210">
        <f>(Schedule!CZ151*'Assumptions&amp;Data'!CZ72)/10^$D$5</f>
        <v>0</v>
      </c>
      <c r="DB78" s="210">
        <f>(Schedule!DA151*'Assumptions&amp;Data'!DA72)/10^$D$5</f>
        <v>0</v>
      </c>
      <c r="DC78" s="210">
        <f>(Schedule!DB151*'Assumptions&amp;Data'!DB72)/10^$D$5</f>
        <v>0</v>
      </c>
      <c r="DD78" s="210">
        <f>(Schedule!DC151*'Assumptions&amp;Data'!DC72)/10^$D$5</f>
        <v>0</v>
      </c>
      <c r="DE78" s="210">
        <f>(Schedule!DD151*'Assumptions&amp;Data'!DD72)/10^$D$5</f>
        <v>0</v>
      </c>
      <c r="DF78" s="210">
        <f>(Schedule!DE151*'Assumptions&amp;Data'!DE72)/10^$D$5</f>
        <v>0</v>
      </c>
      <c r="DG78" s="210">
        <f>(Schedule!DF151*'Assumptions&amp;Data'!DF72)/10^$D$5</f>
        <v>0</v>
      </c>
      <c r="DH78" s="210">
        <f>(Schedule!DG151*'Assumptions&amp;Data'!DG72)/10^$D$5</f>
        <v>0</v>
      </c>
      <c r="DI78" s="210">
        <f>(Schedule!DH151*'Assumptions&amp;Data'!DH72)/10^$D$5</f>
        <v>0</v>
      </c>
      <c r="DJ78" s="210">
        <f>(Schedule!DI151*'Assumptions&amp;Data'!DI72)/10^$D$5</f>
        <v>0</v>
      </c>
      <c r="DK78" s="210">
        <f>(Schedule!DJ151*'Assumptions&amp;Data'!DJ72)/10^$D$5</f>
        <v>0</v>
      </c>
      <c r="DL78" s="210">
        <f>(Schedule!DK151*'Assumptions&amp;Data'!DK72)/10^$D$5</f>
        <v>0</v>
      </c>
      <c r="DM78" s="210">
        <f>(Schedule!DL151*'Assumptions&amp;Data'!DL72)/10^$D$5</f>
        <v>0</v>
      </c>
      <c r="DN78" s="210">
        <f>(Schedule!DM151*'Assumptions&amp;Data'!DM72)/10^$D$5</f>
        <v>0</v>
      </c>
      <c r="DO78" s="210">
        <f>(Schedule!DN151*'Assumptions&amp;Data'!DN72)/10^$D$5</f>
        <v>0</v>
      </c>
      <c r="DP78" s="210">
        <f>(Schedule!DO151*'Assumptions&amp;Data'!DO72)/10^$D$5</f>
        <v>0</v>
      </c>
      <c r="DQ78" s="210">
        <f>(Schedule!DP151*'Assumptions&amp;Data'!DP72)/10^$D$5</f>
        <v>0</v>
      </c>
      <c r="DR78" s="210">
        <f>(Schedule!DQ151*'Assumptions&amp;Data'!DQ72)/10^$D$5</f>
        <v>0</v>
      </c>
      <c r="DS78" s="210">
        <f>(Schedule!DR151*'Assumptions&amp;Data'!DR72)/10^$D$5</f>
        <v>0</v>
      </c>
      <c r="DT78" s="210">
        <f>(Schedule!DS151*'Assumptions&amp;Data'!DS72)/10^$D$5</f>
        <v>0</v>
      </c>
      <c r="DU78" s="210">
        <f>(Schedule!DT151*'Assumptions&amp;Data'!DT72)/10^$D$5</f>
        <v>0</v>
      </c>
      <c r="DV78" s="210">
        <f>(Schedule!DU151*'Assumptions&amp;Data'!DU72)/10^$D$5</f>
        <v>0</v>
      </c>
      <c r="DW78" s="210">
        <f>(Schedule!DV151*'Assumptions&amp;Data'!DV72)/10^$D$5</f>
        <v>0</v>
      </c>
      <c r="DX78" s="210">
        <f>(Schedule!DW151*'Assumptions&amp;Data'!DW72)/10^$D$5</f>
        <v>0</v>
      </c>
      <c r="DY78" s="210">
        <f>(Schedule!DX151*'Assumptions&amp;Data'!DX72)/10^$D$5</f>
        <v>0</v>
      </c>
      <c r="DZ78" s="210">
        <f>(Schedule!DY151*'Assumptions&amp;Data'!DY72)/10^$D$5</f>
        <v>0</v>
      </c>
      <c r="EA78" s="210">
        <f>(Schedule!DZ151*'Assumptions&amp;Data'!DZ72)/10^$D$5</f>
        <v>0</v>
      </c>
      <c r="EB78" s="210">
        <f>(Schedule!EA151*'Assumptions&amp;Data'!EA72)/10^$D$5</f>
        <v>0</v>
      </c>
      <c r="EC78" s="210">
        <f>(Schedule!EB151*'Assumptions&amp;Data'!EB72)/10^$D$5</f>
        <v>0</v>
      </c>
      <c r="ED78" s="210">
        <f>(Schedule!EC151*'Assumptions&amp;Data'!EC72)/10^$D$5</f>
        <v>0</v>
      </c>
      <c r="EE78" s="210">
        <f>(Schedule!ED151*'Assumptions&amp;Data'!ED72)/10^$D$5</f>
        <v>0</v>
      </c>
      <c r="EF78" s="210">
        <f>(Schedule!EE151*'Assumptions&amp;Data'!EE72)/10^$D$5</f>
        <v>0</v>
      </c>
      <c r="EG78" s="210">
        <f>(Schedule!EF151*'Assumptions&amp;Data'!EF72)/10^$D$5</f>
        <v>0</v>
      </c>
      <c r="EH78" s="210">
        <f>(Schedule!EG151*'Assumptions&amp;Data'!EG72)/10^$D$5</f>
        <v>0</v>
      </c>
      <c r="EI78" s="210">
        <f>(Schedule!EH151*'Assumptions&amp;Data'!EH72)/10^$D$5</f>
        <v>0</v>
      </c>
      <c r="EJ78" s="210">
        <f>(Schedule!EI151*'Assumptions&amp;Data'!EI72)/10^$D$5</f>
        <v>0</v>
      </c>
      <c r="EK78" s="210">
        <f>(Schedule!EJ151*'Assumptions&amp;Data'!EJ72)/10^$D$5</f>
        <v>0</v>
      </c>
      <c r="EL78" s="210">
        <f>(Schedule!EK151*'Assumptions&amp;Data'!EK72)/10^$D$5</f>
        <v>0</v>
      </c>
      <c r="EM78" s="210">
        <f>(Schedule!EL151*'Assumptions&amp;Data'!EL72)/10^$D$5</f>
        <v>0</v>
      </c>
      <c r="EN78" s="210">
        <f>(Schedule!EM151*'Assumptions&amp;Data'!EM72)/10^$D$5</f>
        <v>0</v>
      </c>
      <c r="EO78" s="210">
        <f>(Schedule!EN151*'Assumptions&amp;Data'!EN72)/10^$D$5</f>
        <v>0</v>
      </c>
      <c r="EP78" s="210">
        <f>(Schedule!EO151*'Assumptions&amp;Data'!EO72)/10^$D$5</f>
        <v>0</v>
      </c>
      <c r="EQ78" s="210">
        <f>(Schedule!EP151*'Assumptions&amp;Data'!EP72)/10^$D$5</f>
        <v>0</v>
      </c>
      <c r="ER78" s="210">
        <f>(Schedule!EQ151*'Assumptions&amp;Data'!EQ72)/10^$D$5</f>
        <v>0</v>
      </c>
      <c r="ES78" s="210">
        <f>(Schedule!ER151*'Assumptions&amp;Data'!ER72)/10^$D$5</f>
        <v>0</v>
      </c>
      <c r="ET78" s="210">
        <f>(Schedule!ES151*'Assumptions&amp;Data'!ES72)/10^$D$5</f>
        <v>0</v>
      </c>
      <c r="EU78" s="210">
        <f>(Schedule!ET151*'Assumptions&amp;Data'!ET72)/10^$D$5</f>
        <v>0</v>
      </c>
      <c r="EV78" s="210">
        <f>(Schedule!EU151*'Assumptions&amp;Data'!EU72)/10^$D$5</f>
        <v>0</v>
      </c>
      <c r="EW78" s="210">
        <f>(Schedule!EV151*'Assumptions&amp;Data'!EV72)/10^$D$5</f>
        <v>0</v>
      </c>
      <c r="EX78" s="210">
        <f>(Schedule!EW151*'Assumptions&amp;Data'!EW72)/10^$D$5</f>
        <v>0</v>
      </c>
      <c r="EY78" s="210">
        <f>(Schedule!EX151*'Assumptions&amp;Data'!EX72)/10^$D$5</f>
        <v>0</v>
      </c>
      <c r="EZ78" s="210">
        <f>(Schedule!EY151*'Assumptions&amp;Data'!EY72)/10^$D$5</f>
        <v>0</v>
      </c>
      <c r="FA78" s="210">
        <f>(Schedule!EZ151*'Assumptions&amp;Data'!EZ72)/10^$D$5</f>
        <v>0</v>
      </c>
      <c r="FB78" s="210">
        <f>(Schedule!FA151*'Assumptions&amp;Data'!FA72)/10^$D$5</f>
        <v>0</v>
      </c>
      <c r="FC78" s="210">
        <f>(Schedule!FB151*'Assumptions&amp;Data'!FB72)/10^$D$5</f>
        <v>0</v>
      </c>
      <c r="FD78" s="210">
        <f>(Schedule!FC151*'Assumptions&amp;Data'!FC72)/10^$D$5</f>
        <v>0</v>
      </c>
      <c r="FE78" s="210">
        <f>(Schedule!FD151*'Assumptions&amp;Data'!FD72)/10^$D$5</f>
        <v>0</v>
      </c>
      <c r="FF78" s="210">
        <f>(Schedule!FE151*'Assumptions&amp;Data'!FE72)/10^$D$5</f>
        <v>0</v>
      </c>
      <c r="FG78" s="210">
        <f>(Schedule!FF151*'Assumptions&amp;Data'!FF72)/10^$D$5</f>
        <v>0</v>
      </c>
      <c r="FH78" s="210">
        <f>(Schedule!FG151*'Assumptions&amp;Data'!FG72)/10^$D$5</f>
        <v>0</v>
      </c>
      <c r="FI78" s="210">
        <f>(Schedule!FH151*'Assumptions&amp;Data'!FH72)/10^$D$5</f>
        <v>0</v>
      </c>
      <c r="FJ78" s="210">
        <f>(Schedule!FI151*'Assumptions&amp;Data'!FI72)/10^$D$5</f>
        <v>0</v>
      </c>
      <c r="FK78" s="210">
        <f>(Schedule!FJ151*'Assumptions&amp;Data'!FJ72)/10^$D$5</f>
        <v>0</v>
      </c>
      <c r="FL78" s="210">
        <f>(Schedule!FK151*'Assumptions&amp;Data'!FK72)/10^$D$5</f>
        <v>0</v>
      </c>
      <c r="FM78" s="210">
        <f>(Schedule!FL151*'Assumptions&amp;Data'!FL72)/10^$D$5</f>
        <v>0</v>
      </c>
      <c r="FN78" s="210">
        <f>(Schedule!FM151*'Assumptions&amp;Data'!FM72)/10^$D$5</f>
        <v>0</v>
      </c>
      <c r="FO78" s="210">
        <f>(Schedule!FN151*'Assumptions&amp;Data'!FN72)/10^$D$5</f>
        <v>0</v>
      </c>
    </row>
    <row r="79" spans="2:171" ht="12" customHeight="1" x14ac:dyDescent="0.3">
      <c r="B79" s="201" t="s">
        <v>110</v>
      </c>
      <c r="D79" s="210">
        <f>SUM(G79:FO79)</f>
        <v>125.77634858784322</v>
      </c>
      <c r="G79" s="210">
        <f>(Schedule!F152*'Assumptions&amp;Data'!F72)/10^$D$5</f>
        <v>0</v>
      </c>
      <c r="H79" s="210">
        <f>(Schedule!G152*'Assumptions&amp;Data'!G72)/10^$D$5</f>
        <v>0</v>
      </c>
      <c r="I79" s="210">
        <f>(Schedule!H152*'Assumptions&amp;Data'!H72)/10^$D$5</f>
        <v>0</v>
      </c>
      <c r="J79" s="210">
        <f>(Schedule!I152*'Assumptions&amp;Data'!I72)/10^$D$5</f>
        <v>0</v>
      </c>
      <c r="K79" s="210">
        <f>(Schedule!J152*'Assumptions&amp;Data'!J72)/10^$D$5</f>
        <v>0</v>
      </c>
      <c r="L79" s="210">
        <f>(Schedule!K152*'Assumptions&amp;Data'!K72)/10^$D$5</f>
        <v>0</v>
      </c>
      <c r="M79" s="210">
        <f>(Schedule!L152*'Assumptions&amp;Data'!L72)/10^$D$5</f>
        <v>0</v>
      </c>
      <c r="N79" s="210">
        <f>(Schedule!M152*'Assumptions&amp;Data'!M72)/10^$D$5</f>
        <v>0</v>
      </c>
      <c r="O79" s="210">
        <f>(Schedule!N152*'Assumptions&amp;Data'!N72)/10^$D$5</f>
        <v>0</v>
      </c>
      <c r="P79" s="210">
        <f>(Schedule!O152*'Assumptions&amp;Data'!O72)/10^$D$5</f>
        <v>0</v>
      </c>
      <c r="Q79" s="210">
        <f>(Schedule!P152*'Assumptions&amp;Data'!P72)/10^$D$5</f>
        <v>0</v>
      </c>
      <c r="R79" s="210">
        <f>(Schedule!Q152*'Assumptions&amp;Data'!Q72)/10^$D$5</f>
        <v>0</v>
      </c>
      <c r="S79" s="210">
        <f>(Schedule!R152*'Assumptions&amp;Data'!R72)/10^$D$5</f>
        <v>0</v>
      </c>
      <c r="T79" s="210">
        <f>(Schedule!S152*'Assumptions&amp;Data'!S72)/10^$D$5</f>
        <v>0</v>
      </c>
      <c r="U79" s="210">
        <f>(Schedule!T152*'Assumptions&amp;Data'!T72)/10^$D$5</f>
        <v>0</v>
      </c>
      <c r="V79" s="210">
        <f>(Schedule!U152*'Assumptions&amp;Data'!U72)/10^$D$5</f>
        <v>0</v>
      </c>
      <c r="W79" s="210">
        <f>(Schedule!V152*'Assumptions&amp;Data'!V72)/10^$D$5</f>
        <v>0</v>
      </c>
      <c r="X79" s="210">
        <f>(Schedule!W152*'Assumptions&amp;Data'!W72)/10^$D$5</f>
        <v>0</v>
      </c>
      <c r="Y79" s="210">
        <f>(Schedule!X152*'Assumptions&amp;Data'!X72)/10^$D$5</f>
        <v>0</v>
      </c>
      <c r="Z79" s="210">
        <f>(Schedule!Y152*'Assumptions&amp;Data'!Y72)/10^$D$5</f>
        <v>0</v>
      </c>
      <c r="AA79" s="210">
        <f>(Schedule!Z152*'Assumptions&amp;Data'!Z72)/10^$D$5</f>
        <v>0</v>
      </c>
      <c r="AB79" s="210">
        <f>(Schedule!AA152*'Assumptions&amp;Data'!AA72)/10^$D$5</f>
        <v>0</v>
      </c>
      <c r="AC79" s="210">
        <f>(Schedule!AB152*'Assumptions&amp;Data'!AB72)/10^$D$5</f>
        <v>0</v>
      </c>
      <c r="AD79" s="210">
        <f>(Schedule!AC152*'Assumptions&amp;Data'!AC72)/10^$D$5</f>
        <v>0</v>
      </c>
      <c r="AE79" s="210">
        <f>(Schedule!AD152*'Assumptions&amp;Data'!AD72)/10^$D$5</f>
        <v>0</v>
      </c>
      <c r="AF79" s="210">
        <f>(Schedule!AE152*'Assumptions&amp;Data'!AE72)/10^$D$5</f>
        <v>0</v>
      </c>
      <c r="AG79" s="210">
        <f>(Schedule!AF152*'Assumptions&amp;Data'!AF72)/10^$D$5</f>
        <v>0</v>
      </c>
      <c r="AH79" s="210">
        <f>(Schedule!AG152*'Assumptions&amp;Data'!AG72)/10^$D$5</f>
        <v>0</v>
      </c>
      <c r="AI79" s="210">
        <f>(Schedule!AH152*'Assumptions&amp;Data'!AH72)/10^$D$5</f>
        <v>0</v>
      </c>
      <c r="AJ79" s="210">
        <f>(Schedule!AI152*'Assumptions&amp;Data'!AI72)/10^$D$5</f>
        <v>0</v>
      </c>
      <c r="AK79" s="210">
        <f>(Schedule!AJ152*'Assumptions&amp;Data'!AJ72)/10^$D$5</f>
        <v>0</v>
      </c>
      <c r="AL79" s="210">
        <f>(Schedule!AK152*'Assumptions&amp;Data'!AK72)/10^$D$5</f>
        <v>0</v>
      </c>
      <c r="AM79" s="210">
        <f>(Schedule!AL152*'Assumptions&amp;Data'!AL72)/10^$D$5</f>
        <v>3.1444087146960804</v>
      </c>
      <c r="AN79" s="210">
        <f>(Schedule!AM152*'Assumptions&amp;Data'!AM72)/10^$D$5</f>
        <v>3.1444087146960804</v>
      </c>
      <c r="AO79" s="210">
        <f>(Schedule!AN152*'Assumptions&amp;Data'!AN72)/10^$D$5</f>
        <v>3.1444087146960804</v>
      </c>
      <c r="AP79" s="210">
        <f>(Schedule!AO152*'Assumptions&amp;Data'!AO72)/10^$D$5</f>
        <v>3.1444087146960804</v>
      </c>
      <c r="AQ79" s="210">
        <f>(Schedule!AP152*'Assumptions&amp;Data'!AP72)/10^$D$5</f>
        <v>3.1444087146960804</v>
      </c>
      <c r="AR79" s="210">
        <f>(Schedule!AQ152*'Assumptions&amp;Data'!AQ72)/10^$D$5</f>
        <v>3.1444087146960804</v>
      </c>
      <c r="AS79" s="210">
        <f>(Schedule!AR152*'Assumptions&amp;Data'!AR72)/10^$D$5</f>
        <v>3.1444087146960804</v>
      </c>
      <c r="AT79" s="210">
        <f>(Schedule!AS152*'Assumptions&amp;Data'!AS72)/10^$D$5</f>
        <v>3.1444087146960804</v>
      </c>
      <c r="AU79" s="210">
        <f>(Schedule!AT152*'Assumptions&amp;Data'!AT72)/10^$D$5</f>
        <v>3.1444087146960804</v>
      </c>
      <c r="AV79" s="210">
        <f>(Schedule!AU152*'Assumptions&amp;Data'!AU72)/10^$D$5</f>
        <v>3.1444087146960804</v>
      </c>
      <c r="AW79" s="210">
        <f>(Schedule!AV152*'Assumptions&amp;Data'!AV72)/10^$D$5</f>
        <v>3.1444087146960804</v>
      </c>
      <c r="AX79" s="210">
        <f>(Schedule!AW152*'Assumptions&amp;Data'!AW72)/10^$D$5</f>
        <v>3.1444087146960804</v>
      </c>
      <c r="AY79" s="210">
        <f>(Schedule!AX152*'Assumptions&amp;Data'!AX72)/10^$D$5</f>
        <v>3.1444087146960804</v>
      </c>
      <c r="AZ79" s="210">
        <f>(Schedule!AY152*'Assumptions&amp;Data'!AY72)/10^$D$5</f>
        <v>3.1444087146960804</v>
      </c>
      <c r="BA79" s="210">
        <f>(Schedule!AZ152*'Assumptions&amp;Data'!AZ72)/10^$D$5</f>
        <v>3.1444087146960804</v>
      </c>
      <c r="BB79" s="210">
        <f>(Schedule!BA152*'Assumptions&amp;Data'!BA72)/10^$D$5</f>
        <v>3.1444087146960804</v>
      </c>
      <c r="BC79" s="210">
        <f>(Schedule!BB152*'Assumptions&amp;Data'!BB72)/10^$D$5</f>
        <v>3.1444087146960804</v>
      </c>
      <c r="BD79" s="210">
        <f>(Schedule!BC152*'Assumptions&amp;Data'!BC72)/10^$D$5</f>
        <v>3.1444087146960804</v>
      </c>
      <c r="BE79" s="210">
        <f>(Schedule!BD152*'Assumptions&amp;Data'!BD72)/10^$D$5</f>
        <v>3.1444087146960804</v>
      </c>
      <c r="BF79" s="210">
        <f>(Schedule!BE152*'Assumptions&amp;Data'!BE72)/10^$D$5</f>
        <v>3.1444087146960804</v>
      </c>
      <c r="BG79" s="210">
        <f>(Schedule!BF152*'Assumptions&amp;Data'!BF72)/10^$D$5</f>
        <v>3.1444087146960804</v>
      </c>
      <c r="BH79" s="210">
        <f>(Schedule!BG152*'Assumptions&amp;Data'!BG72)/10^$D$5</f>
        <v>3.1444087146960804</v>
      </c>
      <c r="BI79" s="210">
        <f>(Schedule!BH152*'Assumptions&amp;Data'!BH72)/10^$D$5</f>
        <v>3.1444087146960804</v>
      </c>
      <c r="BJ79" s="210">
        <f>(Schedule!BI152*'Assumptions&amp;Data'!BI72)/10^$D$5</f>
        <v>3.1444087146960804</v>
      </c>
      <c r="BK79" s="210">
        <f>(Schedule!BJ152*'Assumptions&amp;Data'!BJ72)/10^$D$5</f>
        <v>3.7732904576352961</v>
      </c>
      <c r="BL79" s="210">
        <f>(Schedule!BK152*'Assumptions&amp;Data'!BK72)/10^$D$5</f>
        <v>3.7732904576352961</v>
      </c>
      <c r="BM79" s="210">
        <f>(Schedule!BL152*'Assumptions&amp;Data'!BL72)/10^$D$5</f>
        <v>3.7732904576352961</v>
      </c>
      <c r="BN79" s="210">
        <f>(Schedule!BM152*'Assumptions&amp;Data'!BM72)/10^$D$5</f>
        <v>3.7732904576352961</v>
      </c>
      <c r="BO79" s="210">
        <f>(Schedule!BN152*'Assumptions&amp;Data'!BN72)/10^$D$5</f>
        <v>3.7732904576352961</v>
      </c>
      <c r="BP79" s="210">
        <f>(Schedule!BO152*'Assumptions&amp;Data'!BO72)/10^$D$5</f>
        <v>3.7732904576352961</v>
      </c>
      <c r="BQ79" s="210">
        <f>(Schedule!BP152*'Assumptions&amp;Data'!BP72)/10^$D$5</f>
        <v>3.7732904576352961</v>
      </c>
      <c r="BR79" s="210">
        <f>(Schedule!BQ152*'Assumptions&amp;Data'!BQ72)/10^$D$5</f>
        <v>3.7732904576352961</v>
      </c>
      <c r="BS79" s="210">
        <f>(Schedule!BR152*'Assumptions&amp;Data'!BR72)/10^$D$5</f>
        <v>3.7732904576352961</v>
      </c>
      <c r="BT79" s="210">
        <f>(Schedule!BS152*'Assumptions&amp;Data'!BS72)/10^$D$5</f>
        <v>3.7732904576352961</v>
      </c>
      <c r="BU79" s="210">
        <f>(Schedule!BT152*'Assumptions&amp;Data'!BT72)/10^$D$5</f>
        <v>3.7732904576352961</v>
      </c>
      <c r="BV79" s="210">
        <f>(Schedule!BU152*'Assumptions&amp;Data'!BU72)/10^$D$5</f>
        <v>3.7732904576352961</v>
      </c>
      <c r="BW79" s="210">
        <f>(Schedule!BV152*'Assumptions&amp;Data'!BV72)/10^$D$5</f>
        <v>5.0310539435136628</v>
      </c>
      <c r="BX79" s="210">
        <f>(Schedule!BW152*'Assumptions&amp;Data'!BW72)/10^$D$5</f>
        <v>0</v>
      </c>
      <c r="BY79" s="210">
        <f>(Schedule!BX152*'Assumptions&amp;Data'!BX72)/10^$D$5</f>
        <v>0</v>
      </c>
      <c r="BZ79" s="210">
        <f>(Schedule!BY152*'Assumptions&amp;Data'!BY72)/10^$D$5</f>
        <v>0</v>
      </c>
      <c r="CA79" s="210">
        <f>(Schedule!BZ152*'Assumptions&amp;Data'!BZ72)/10^$D$5</f>
        <v>0</v>
      </c>
      <c r="CB79" s="210">
        <f>(Schedule!CA152*'Assumptions&amp;Data'!CA72)/10^$D$5</f>
        <v>0</v>
      </c>
      <c r="CC79" s="210">
        <f>(Schedule!CB152*'Assumptions&amp;Data'!CB72)/10^$D$5</f>
        <v>0</v>
      </c>
      <c r="CD79" s="210">
        <f>(Schedule!CC152*'Assumptions&amp;Data'!CC72)/10^$D$5</f>
        <v>0</v>
      </c>
      <c r="CE79" s="210">
        <f>(Schedule!CD152*'Assumptions&amp;Data'!CD72)/10^$D$5</f>
        <v>0</v>
      </c>
      <c r="CF79" s="210">
        <f>(Schedule!CE152*'Assumptions&amp;Data'!CE72)/10^$D$5</f>
        <v>0</v>
      </c>
      <c r="CG79" s="210">
        <f>(Schedule!CF152*'Assumptions&amp;Data'!CF72)/10^$D$5</f>
        <v>0</v>
      </c>
      <c r="CH79" s="210">
        <f>(Schedule!CG152*'Assumptions&amp;Data'!CG72)/10^$D$5</f>
        <v>0</v>
      </c>
      <c r="CI79" s="210">
        <f>(Schedule!CH152*'Assumptions&amp;Data'!CH72)/10^$D$5</f>
        <v>0</v>
      </c>
      <c r="CJ79" s="210">
        <f>(Schedule!CI152*'Assumptions&amp;Data'!CI72)/10^$D$5</f>
        <v>0</v>
      </c>
      <c r="CK79" s="210">
        <f>(Schedule!CJ152*'Assumptions&amp;Data'!CJ72)/10^$D$5</f>
        <v>0</v>
      </c>
      <c r="CL79" s="210">
        <f>(Schedule!CK152*'Assumptions&amp;Data'!CK72)/10^$D$5</f>
        <v>0</v>
      </c>
      <c r="CM79" s="210">
        <f>(Schedule!CL152*'Assumptions&amp;Data'!CL72)/10^$D$5</f>
        <v>0</v>
      </c>
      <c r="CN79" s="210">
        <f>(Schedule!CM152*'Assumptions&amp;Data'!CM72)/10^$D$5</f>
        <v>0</v>
      </c>
      <c r="CO79" s="210">
        <f>(Schedule!CN152*'Assumptions&amp;Data'!CN72)/10^$D$5</f>
        <v>0</v>
      </c>
      <c r="CP79" s="210">
        <f>(Schedule!CO152*'Assumptions&amp;Data'!CO72)/10^$D$5</f>
        <v>0</v>
      </c>
      <c r="CQ79" s="210">
        <f>(Schedule!CP152*'Assumptions&amp;Data'!CP72)/10^$D$5</f>
        <v>0</v>
      </c>
      <c r="CR79" s="210">
        <f>(Schedule!CQ152*'Assumptions&amp;Data'!CQ72)/10^$D$5</f>
        <v>0</v>
      </c>
      <c r="CS79" s="210">
        <f>(Schedule!CR152*'Assumptions&amp;Data'!CR72)/10^$D$5</f>
        <v>0</v>
      </c>
      <c r="CT79" s="210">
        <f>(Schedule!CS152*'Assumptions&amp;Data'!CS72)/10^$D$5</f>
        <v>0</v>
      </c>
      <c r="CU79" s="210">
        <f>(Schedule!CT152*'Assumptions&amp;Data'!CT72)/10^$D$5</f>
        <v>0</v>
      </c>
      <c r="CV79" s="210">
        <f>(Schedule!CU152*'Assumptions&amp;Data'!CU72)/10^$D$5</f>
        <v>0</v>
      </c>
      <c r="CW79" s="210">
        <f>(Schedule!CV152*'Assumptions&amp;Data'!CV72)/10^$D$5</f>
        <v>0</v>
      </c>
      <c r="CX79" s="210">
        <f>(Schedule!CW152*'Assumptions&amp;Data'!CW72)/10^$D$5</f>
        <v>0</v>
      </c>
      <c r="CY79" s="210">
        <f>(Schedule!CX152*'Assumptions&amp;Data'!CX72)/10^$D$5</f>
        <v>0</v>
      </c>
      <c r="CZ79" s="210">
        <f>(Schedule!CY152*'Assumptions&amp;Data'!CY72)/10^$D$5</f>
        <v>0</v>
      </c>
      <c r="DA79" s="210">
        <f>(Schedule!CZ152*'Assumptions&amp;Data'!CZ72)/10^$D$5</f>
        <v>0</v>
      </c>
      <c r="DB79" s="210">
        <f>(Schedule!DA152*'Assumptions&amp;Data'!DA72)/10^$D$5</f>
        <v>0</v>
      </c>
      <c r="DC79" s="210">
        <f>(Schedule!DB152*'Assumptions&amp;Data'!DB72)/10^$D$5</f>
        <v>0</v>
      </c>
      <c r="DD79" s="210">
        <f>(Schedule!DC152*'Assumptions&amp;Data'!DC72)/10^$D$5</f>
        <v>0</v>
      </c>
      <c r="DE79" s="210">
        <f>(Schedule!DD152*'Assumptions&amp;Data'!DD72)/10^$D$5</f>
        <v>0</v>
      </c>
      <c r="DF79" s="210">
        <f>(Schedule!DE152*'Assumptions&amp;Data'!DE72)/10^$D$5</f>
        <v>0</v>
      </c>
      <c r="DG79" s="210">
        <f>(Schedule!DF152*'Assumptions&amp;Data'!DF72)/10^$D$5</f>
        <v>0</v>
      </c>
      <c r="DH79" s="210">
        <f>(Schedule!DG152*'Assumptions&amp;Data'!DG72)/10^$D$5</f>
        <v>0</v>
      </c>
      <c r="DI79" s="210">
        <f>(Schedule!DH152*'Assumptions&amp;Data'!DH72)/10^$D$5</f>
        <v>0</v>
      </c>
      <c r="DJ79" s="210">
        <f>(Schedule!DI152*'Assumptions&amp;Data'!DI72)/10^$D$5</f>
        <v>0</v>
      </c>
      <c r="DK79" s="210">
        <f>(Schedule!DJ152*'Assumptions&amp;Data'!DJ72)/10^$D$5</f>
        <v>0</v>
      </c>
      <c r="DL79" s="210">
        <f>(Schedule!DK152*'Assumptions&amp;Data'!DK72)/10^$D$5</f>
        <v>0</v>
      </c>
      <c r="DM79" s="210">
        <f>(Schedule!DL152*'Assumptions&amp;Data'!DL72)/10^$D$5</f>
        <v>0</v>
      </c>
      <c r="DN79" s="210">
        <f>(Schedule!DM152*'Assumptions&amp;Data'!DM72)/10^$D$5</f>
        <v>0</v>
      </c>
      <c r="DO79" s="210">
        <f>(Schedule!DN152*'Assumptions&amp;Data'!DN72)/10^$D$5</f>
        <v>0</v>
      </c>
      <c r="DP79" s="210">
        <f>(Schedule!DO152*'Assumptions&amp;Data'!DO72)/10^$D$5</f>
        <v>0</v>
      </c>
      <c r="DQ79" s="210">
        <f>(Schedule!DP152*'Assumptions&amp;Data'!DP72)/10^$D$5</f>
        <v>0</v>
      </c>
      <c r="DR79" s="210">
        <f>(Schedule!DQ152*'Assumptions&amp;Data'!DQ72)/10^$D$5</f>
        <v>0</v>
      </c>
      <c r="DS79" s="210">
        <f>(Schedule!DR152*'Assumptions&amp;Data'!DR72)/10^$D$5</f>
        <v>0</v>
      </c>
      <c r="DT79" s="210">
        <f>(Schedule!DS152*'Assumptions&amp;Data'!DS72)/10^$D$5</f>
        <v>0</v>
      </c>
      <c r="DU79" s="210">
        <f>(Schedule!DT152*'Assumptions&amp;Data'!DT72)/10^$D$5</f>
        <v>0</v>
      </c>
      <c r="DV79" s="210">
        <f>(Schedule!DU152*'Assumptions&amp;Data'!DU72)/10^$D$5</f>
        <v>0</v>
      </c>
      <c r="DW79" s="210">
        <f>(Schedule!DV152*'Assumptions&amp;Data'!DV72)/10^$D$5</f>
        <v>0</v>
      </c>
      <c r="DX79" s="210">
        <f>(Schedule!DW152*'Assumptions&amp;Data'!DW72)/10^$D$5</f>
        <v>0</v>
      </c>
      <c r="DY79" s="210">
        <f>(Schedule!DX152*'Assumptions&amp;Data'!DX72)/10^$D$5</f>
        <v>0</v>
      </c>
      <c r="DZ79" s="210">
        <f>(Schedule!DY152*'Assumptions&amp;Data'!DY72)/10^$D$5</f>
        <v>0</v>
      </c>
      <c r="EA79" s="210">
        <f>(Schedule!DZ152*'Assumptions&amp;Data'!DZ72)/10^$D$5</f>
        <v>0</v>
      </c>
      <c r="EB79" s="210">
        <f>(Schedule!EA152*'Assumptions&amp;Data'!EA72)/10^$D$5</f>
        <v>0</v>
      </c>
      <c r="EC79" s="210">
        <f>(Schedule!EB152*'Assumptions&amp;Data'!EB72)/10^$D$5</f>
        <v>0</v>
      </c>
      <c r="ED79" s="210">
        <f>(Schedule!EC152*'Assumptions&amp;Data'!EC72)/10^$D$5</f>
        <v>0</v>
      </c>
      <c r="EE79" s="210">
        <f>(Schedule!ED152*'Assumptions&amp;Data'!ED72)/10^$D$5</f>
        <v>0</v>
      </c>
      <c r="EF79" s="210">
        <f>(Schedule!EE152*'Assumptions&amp;Data'!EE72)/10^$D$5</f>
        <v>0</v>
      </c>
      <c r="EG79" s="210">
        <f>(Schedule!EF152*'Assumptions&amp;Data'!EF72)/10^$D$5</f>
        <v>0</v>
      </c>
      <c r="EH79" s="210">
        <f>(Schedule!EG152*'Assumptions&amp;Data'!EG72)/10^$D$5</f>
        <v>0</v>
      </c>
      <c r="EI79" s="210">
        <f>(Schedule!EH152*'Assumptions&amp;Data'!EH72)/10^$D$5</f>
        <v>0</v>
      </c>
      <c r="EJ79" s="210">
        <f>(Schedule!EI152*'Assumptions&amp;Data'!EI72)/10^$D$5</f>
        <v>0</v>
      </c>
      <c r="EK79" s="210">
        <f>(Schedule!EJ152*'Assumptions&amp;Data'!EJ72)/10^$D$5</f>
        <v>0</v>
      </c>
      <c r="EL79" s="210">
        <f>(Schedule!EK152*'Assumptions&amp;Data'!EK72)/10^$D$5</f>
        <v>0</v>
      </c>
      <c r="EM79" s="210">
        <f>(Schedule!EL152*'Assumptions&amp;Data'!EL72)/10^$D$5</f>
        <v>0</v>
      </c>
      <c r="EN79" s="210">
        <f>(Schedule!EM152*'Assumptions&amp;Data'!EM72)/10^$D$5</f>
        <v>0</v>
      </c>
      <c r="EO79" s="210">
        <f>(Schedule!EN152*'Assumptions&amp;Data'!EN72)/10^$D$5</f>
        <v>0</v>
      </c>
      <c r="EP79" s="210">
        <f>(Schedule!EO152*'Assumptions&amp;Data'!EO72)/10^$D$5</f>
        <v>0</v>
      </c>
      <c r="EQ79" s="210">
        <f>(Schedule!EP152*'Assumptions&amp;Data'!EP72)/10^$D$5</f>
        <v>0</v>
      </c>
      <c r="ER79" s="210">
        <f>(Schedule!EQ152*'Assumptions&amp;Data'!EQ72)/10^$D$5</f>
        <v>0</v>
      </c>
      <c r="ES79" s="210">
        <f>(Schedule!ER152*'Assumptions&amp;Data'!ER72)/10^$D$5</f>
        <v>0</v>
      </c>
      <c r="ET79" s="210">
        <f>(Schedule!ES152*'Assumptions&amp;Data'!ES72)/10^$D$5</f>
        <v>0</v>
      </c>
      <c r="EU79" s="210">
        <f>(Schedule!ET152*'Assumptions&amp;Data'!ET72)/10^$D$5</f>
        <v>0</v>
      </c>
      <c r="EV79" s="210">
        <f>(Schedule!EU152*'Assumptions&amp;Data'!EU72)/10^$D$5</f>
        <v>0</v>
      </c>
      <c r="EW79" s="210">
        <f>(Schedule!EV152*'Assumptions&amp;Data'!EV72)/10^$D$5</f>
        <v>0</v>
      </c>
      <c r="EX79" s="210">
        <f>(Schedule!EW152*'Assumptions&amp;Data'!EW72)/10^$D$5</f>
        <v>0</v>
      </c>
      <c r="EY79" s="210">
        <f>(Schedule!EX152*'Assumptions&amp;Data'!EX72)/10^$D$5</f>
        <v>0</v>
      </c>
      <c r="EZ79" s="210">
        <f>(Schedule!EY152*'Assumptions&amp;Data'!EY72)/10^$D$5</f>
        <v>0</v>
      </c>
      <c r="FA79" s="210">
        <f>(Schedule!EZ152*'Assumptions&amp;Data'!EZ72)/10^$D$5</f>
        <v>0</v>
      </c>
      <c r="FB79" s="210">
        <f>(Schedule!FA152*'Assumptions&amp;Data'!FA72)/10^$D$5</f>
        <v>0</v>
      </c>
      <c r="FC79" s="210">
        <f>(Schedule!FB152*'Assumptions&amp;Data'!FB72)/10^$D$5</f>
        <v>0</v>
      </c>
      <c r="FD79" s="210">
        <f>(Schedule!FC152*'Assumptions&amp;Data'!FC72)/10^$D$5</f>
        <v>0</v>
      </c>
      <c r="FE79" s="210">
        <f>(Schedule!FD152*'Assumptions&amp;Data'!FD72)/10^$D$5</f>
        <v>0</v>
      </c>
      <c r="FF79" s="210">
        <f>(Schedule!FE152*'Assumptions&amp;Data'!FE72)/10^$D$5</f>
        <v>0</v>
      </c>
      <c r="FG79" s="210">
        <f>(Schedule!FF152*'Assumptions&amp;Data'!FF72)/10^$D$5</f>
        <v>0</v>
      </c>
      <c r="FH79" s="210">
        <f>(Schedule!FG152*'Assumptions&amp;Data'!FG72)/10^$D$5</f>
        <v>0</v>
      </c>
      <c r="FI79" s="210">
        <f>(Schedule!FH152*'Assumptions&amp;Data'!FH72)/10^$D$5</f>
        <v>0</v>
      </c>
      <c r="FJ79" s="210">
        <f>(Schedule!FI152*'Assumptions&amp;Data'!FI72)/10^$D$5</f>
        <v>0</v>
      </c>
      <c r="FK79" s="210">
        <f>(Schedule!FJ152*'Assumptions&amp;Data'!FJ72)/10^$D$5</f>
        <v>0</v>
      </c>
      <c r="FL79" s="210">
        <f>(Schedule!FK152*'Assumptions&amp;Data'!FK72)/10^$D$5</f>
        <v>0</v>
      </c>
      <c r="FM79" s="210">
        <f>(Schedule!FL152*'Assumptions&amp;Data'!FL72)/10^$D$5</f>
        <v>0</v>
      </c>
      <c r="FN79" s="210">
        <f>(Schedule!FM152*'Assumptions&amp;Data'!FM72)/10^$D$5</f>
        <v>0</v>
      </c>
      <c r="FO79" s="210">
        <f>(Schedule!FN152*'Assumptions&amp;Data'!FN72)/10^$D$5</f>
        <v>0</v>
      </c>
    </row>
    <row r="80" spans="2:171" ht="12" customHeight="1" x14ac:dyDescent="0.3"/>
    <row r="81" spans="2:171" ht="12" customHeight="1" x14ac:dyDescent="0.3">
      <c r="B81" s="220" t="s">
        <v>65</v>
      </c>
      <c r="C81" s="220" t="str">
        <f>IF($D$5=7, "INR Cr", "INR Mn")</f>
        <v>INR Cr</v>
      </c>
      <c r="D81" s="221">
        <f>SUM(G81:FO81)</f>
        <v>23.38650271716622</v>
      </c>
      <c r="E81" s="220"/>
      <c r="F81" s="220"/>
      <c r="G81" s="221">
        <f>SUM(G82:G84)</f>
        <v>0</v>
      </c>
      <c r="H81" s="221">
        <f t="shared" ref="H81:BS81" si="377">SUM(H82:H84)</f>
        <v>0</v>
      </c>
      <c r="I81" s="221">
        <f t="shared" si="377"/>
        <v>0</v>
      </c>
      <c r="J81" s="221">
        <f t="shared" si="377"/>
        <v>0</v>
      </c>
      <c r="K81" s="221">
        <f t="shared" si="377"/>
        <v>0</v>
      </c>
      <c r="L81" s="221">
        <f t="shared" si="377"/>
        <v>0</v>
      </c>
      <c r="M81" s="221">
        <f t="shared" si="377"/>
        <v>0</v>
      </c>
      <c r="N81" s="221">
        <f t="shared" si="377"/>
        <v>0</v>
      </c>
      <c r="O81" s="221">
        <f t="shared" si="377"/>
        <v>0.1461656419822889</v>
      </c>
      <c r="P81" s="221">
        <f t="shared" si="377"/>
        <v>0.1461656419822889</v>
      </c>
      <c r="Q81" s="221">
        <f t="shared" si="377"/>
        <v>0.1461656419822889</v>
      </c>
      <c r="R81" s="221">
        <f t="shared" si="377"/>
        <v>0.1461656419822889</v>
      </c>
      <c r="S81" s="221">
        <f t="shared" si="377"/>
        <v>0.1461656419822889</v>
      </c>
      <c r="T81" s="221">
        <f t="shared" si="377"/>
        <v>0.1461656419822889</v>
      </c>
      <c r="U81" s="221">
        <f t="shared" si="377"/>
        <v>0.1461656419822889</v>
      </c>
      <c r="V81" s="221">
        <f t="shared" si="377"/>
        <v>0.1461656419822889</v>
      </c>
      <c r="W81" s="221">
        <f t="shared" si="377"/>
        <v>0.1461656419822889</v>
      </c>
      <c r="X81" s="221">
        <f t="shared" si="377"/>
        <v>0.1461656419822889</v>
      </c>
      <c r="Y81" s="221">
        <f t="shared" si="377"/>
        <v>0.1461656419822889</v>
      </c>
      <c r="Z81" s="221">
        <f t="shared" si="377"/>
        <v>0.1461656419822889</v>
      </c>
      <c r="AA81" s="221">
        <f t="shared" si="377"/>
        <v>0.32156441236103561</v>
      </c>
      <c r="AB81" s="221">
        <f t="shared" si="377"/>
        <v>0.32156441236103561</v>
      </c>
      <c r="AC81" s="221">
        <f t="shared" si="377"/>
        <v>0.35079754075749336</v>
      </c>
      <c r="AD81" s="221">
        <f t="shared" si="377"/>
        <v>0.35079754075749336</v>
      </c>
      <c r="AE81" s="221">
        <f>SUM(AE82:AE84)</f>
        <v>0.35079754075749336</v>
      </c>
      <c r="AF81" s="221">
        <f t="shared" si="377"/>
        <v>0.35079754075749336</v>
      </c>
      <c r="AG81" s="221">
        <f t="shared" si="377"/>
        <v>0.35079754075749336</v>
      </c>
      <c r="AH81" s="221">
        <f t="shared" si="377"/>
        <v>0.35079754075749336</v>
      </c>
      <c r="AI81" s="221">
        <f t="shared" si="377"/>
        <v>0.35079754075749336</v>
      </c>
      <c r="AJ81" s="221">
        <f t="shared" si="377"/>
        <v>0.35079754075749336</v>
      </c>
      <c r="AK81" s="221">
        <f t="shared" si="377"/>
        <v>0.35079754075749336</v>
      </c>
      <c r="AL81" s="221">
        <f t="shared" si="377"/>
        <v>0.35079754075749336</v>
      </c>
      <c r="AM81" s="221">
        <f t="shared" si="377"/>
        <v>0.61389569632561336</v>
      </c>
      <c r="AN81" s="221">
        <f t="shared" si="377"/>
        <v>0.61389569632561336</v>
      </c>
      <c r="AO81" s="221">
        <f t="shared" si="377"/>
        <v>0.64897545040136262</v>
      </c>
      <c r="AP81" s="221">
        <f t="shared" si="377"/>
        <v>0.64897545040136262</v>
      </c>
      <c r="AQ81" s="221">
        <f t="shared" si="377"/>
        <v>0.76590796398719374</v>
      </c>
      <c r="AR81" s="221">
        <f t="shared" si="377"/>
        <v>0.76590796398719374</v>
      </c>
      <c r="AS81" s="221">
        <f t="shared" si="377"/>
        <v>0.76590796398719374</v>
      </c>
      <c r="AT81" s="221">
        <f t="shared" si="377"/>
        <v>0.76590796398719374</v>
      </c>
      <c r="AU81" s="221">
        <f t="shared" si="377"/>
        <v>0.64897545040135962</v>
      </c>
      <c r="AV81" s="221">
        <f t="shared" si="377"/>
        <v>0.47357668002261599</v>
      </c>
      <c r="AW81" s="221">
        <f t="shared" si="377"/>
        <v>0.47357668002261599</v>
      </c>
      <c r="AX81" s="221">
        <f t="shared" si="377"/>
        <v>0.47357668002261599</v>
      </c>
      <c r="AY81" s="221">
        <f t="shared" si="377"/>
        <v>0.47357668002261599</v>
      </c>
      <c r="AZ81" s="221">
        <f t="shared" si="377"/>
        <v>0.47357668002261599</v>
      </c>
      <c r="BA81" s="221">
        <f t="shared" si="377"/>
        <v>0.47357668002261599</v>
      </c>
      <c r="BB81" s="221">
        <f t="shared" si="377"/>
        <v>0.47357668002261599</v>
      </c>
      <c r="BC81" s="221">
        <f t="shared" si="377"/>
        <v>0.61389569632561347</v>
      </c>
      <c r="BD81" s="221">
        <f t="shared" si="377"/>
        <v>0.61389569632561347</v>
      </c>
      <c r="BE81" s="221">
        <f t="shared" si="377"/>
        <v>0.61389569632561347</v>
      </c>
      <c r="BF81" s="221">
        <f t="shared" si="377"/>
        <v>0.61389569632561347</v>
      </c>
      <c r="BG81" s="221">
        <f t="shared" si="377"/>
        <v>0.47357668002261227</v>
      </c>
      <c r="BH81" s="221">
        <f t="shared" si="377"/>
        <v>0.26309815556812</v>
      </c>
      <c r="BI81" s="221">
        <f t="shared" si="377"/>
        <v>0.26309815556812</v>
      </c>
      <c r="BJ81" s="221">
        <f t="shared" si="377"/>
        <v>0.26309815556812</v>
      </c>
      <c r="BK81" s="221">
        <f t="shared" si="377"/>
        <v>0.31571778668174394</v>
      </c>
      <c r="BL81" s="221">
        <f t="shared" si="377"/>
        <v>0.31571778668174394</v>
      </c>
      <c r="BM81" s="221">
        <f t="shared" si="377"/>
        <v>0.31571778668174394</v>
      </c>
      <c r="BN81" s="221">
        <f t="shared" si="377"/>
        <v>0.31571778668174394</v>
      </c>
      <c r="BO81" s="221">
        <f t="shared" si="377"/>
        <v>0.31571778668174394</v>
      </c>
      <c r="BP81" s="221">
        <f t="shared" si="377"/>
        <v>0.31571778668174394</v>
      </c>
      <c r="BQ81" s="221">
        <f t="shared" si="377"/>
        <v>0.31571778668174394</v>
      </c>
      <c r="BR81" s="221">
        <f t="shared" si="377"/>
        <v>0.31571778668174394</v>
      </c>
      <c r="BS81" s="221">
        <f t="shared" si="377"/>
        <v>0.31571778668174394</v>
      </c>
      <c r="BT81" s="221">
        <f t="shared" ref="BT81:EE81" si="378">SUM(BT82:BT84)</f>
        <v>0.31571778668174394</v>
      </c>
      <c r="BU81" s="221">
        <f t="shared" si="378"/>
        <v>0.31571778668174394</v>
      </c>
      <c r="BV81" s="221">
        <f t="shared" si="378"/>
        <v>0.31571778668174394</v>
      </c>
      <c r="BW81" s="221">
        <f t="shared" si="378"/>
        <v>0.4209570489089865</v>
      </c>
      <c r="BX81" s="221">
        <f t="shared" si="378"/>
        <v>0</v>
      </c>
      <c r="BY81" s="221">
        <f t="shared" si="378"/>
        <v>0</v>
      </c>
      <c r="BZ81" s="221">
        <f t="shared" si="378"/>
        <v>0</v>
      </c>
      <c r="CA81" s="221">
        <f t="shared" si="378"/>
        <v>0</v>
      </c>
      <c r="CB81" s="221">
        <f t="shared" si="378"/>
        <v>0</v>
      </c>
      <c r="CC81" s="221">
        <f t="shared" si="378"/>
        <v>0</v>
      </c>
      <c r="CD81" s="221">
        <f t="shared" si="378"/>
        <v>0</v>
      </c>
      <c r="CE81" s="221">
        <f t="shared" si="378"/>
        <v>0</v>
      </c>
      <c r="CF81" s="221">
        <f t="shared" si="378"/>
        <v>0</v>
      </c>
      <c r="CG81" s="221">
        <f t="shared" si="378"/>
        <v>0</v>
      </c>
      <c r="CH81" s="221">
        <f t="shared" si="378"/>
        <v>0</v>
      </c>
      <c r="CI81" s="221">
        <f t="shared" si="378"/>
        <v>0</v>
      </c>
      <c r="CJ81" s="221">
        <f t="shared" si="378"/>
        <v>0</v>
      </c>
      <c r="CK81" s="221">
        <f t="shared" si="378"/>
        <v>0</v>
      </c>
      <c r="CL81" s="221">
        <f t="shared" si="378"/>
        <v>0</v>
      </c>
      <c r="CM81" s="221">
        <f t="shared" si="378"/>
        <v>0</v>
      </c>
      <c r="CN81" s="221">
        <f t="shared" si="378"/>
        <v>0</v>
      </c>
      <c r="CO81" s="221">
        <f t="shared" si="378"/>
        <v>0</v>
      </c>
      <c r="CP81" s="221">
        <f t="shared" si="378"/>
        <v>0</v>
      </c>
      <c r="CQ81" s="221">
        <f t="shared" si="378"/>
        <v>0</v>
      </c>
      <c r="CR81" s="221">
        <f t="shared" si="378"/>
        <v>0</v>
      </c>
      <c r="CS81" s="221">
        <f t="shared" si="378"/>
        <v>0</v>
      </c>
      <c r="CT81" s="221">
        <f t="shared" si="378"/>
        <v>0</v>
      </c>
      <c r="CU81" s="221">
        <f t="shared" si="378"/>
        <v>0</v>
      </c>
      <c r="CV81" s="221">
        <f t="shared" si="378"/>
        <v>0</v>
      </c>
      <c r="CW81" s="221">
        <f t="shared" si="378"/>
        <v>0</v>
      </c>
      <c r="CX81" s="221">
        <f t="shared" si="378"/>
        <v>0</v>
      </c>
      <c r="CY81" s="221">
        <f t="shared" si="378"/>
        <v>0</v>
      </c>
      <c r="CZ81" s="221">
        <f t="shared" si="378"/>
        <v>0</v>
      </c>
      <c r="DA81" s="221">
        <f t="shared" si="378"/>
        <v>0</v>
      </c>
      <c r="DB81" s="221">
        <f t="shared" si="378"/>
        <v>0</v>
      </c>
      <c r="DC81" s="221">
        <f t="shared" si="378"/>
        <v>0</v>
      </c>
      <c r="DD81" s="221">
        <f t="shared" si="378"/>
        <v>0</v>
      </c>
      <c r="DE81" s="221">
        <f t="shared" si="378"/>
        <v>0</v>
      </c>
      <c r="DF81" s="221">
        <f t="shared" si="378"/>
        <v>0</v>
      </c>
      <c r="DG81" s="221">
        <f t="shared" si="378"/>
        <v>0</v>
      </c>
      <c r="DH81" s="221">
        <f t="shared" si="378"/>
        <v>0</v>
      </c>
      <c r="DI81" s="221">
        <f t="shared" si="378"/>
        <v>0</v>
      </c>
      <c r="DJ81" s="221">
        <f t="shared" si="378"/>
        <v>0</v>
      </c>
      <c r="DK81" s="221">
        <f t="shared" si="378"/>
        <v>0</v>
      </c>
      <c r="DL81" s="221">
        <f t="shared" si="378"/>
        <v>0</v>
      </c>
      <c r="DM81" s="221">
        <f t="shared" si="378"/>
        <v>0</v>
      </c>
      <c r="DN81" s="221">
        <f t="shared" si="378"/>
        <v>0</v>
      </c>
      <c r="DO81" s="221">
        <f t="shared" si="378"/>
        <v>0</v>
      </c>
      <c r="DP81" s="221">
        <f t="shared" si="378"/>
        <v>0</v>
      </c>
      <c r="DQ81" s="221">
        <f t="shared" si="378"/>
        <v>0</v>
      </c>
      <c r="DR81" s="221">
        <f t="shared" si="378"/>
        <v>0</v>
      </c>
      <c r="DS81" s="221">
        <f t="shared" si="378"/>
        <v>0</v>
      </c>
      <c r="DT81" s="221">
        <f t="shared" si="378"/>
        <v>0</v>
      </c>
      <c r="DU81" s="221">
        <f t="shared" si="378"/>
        <v>0</v>
      </c>
      <c r="DV81" s="221">
        <f t="shared" si="378"/>
        <v>0</v>
      </c>
      <c r="DW81" s="221">
        <f t="shared" si="378"/>
        <v>0</v>
      </c>
      <c r="DX81" s="221">
        <f t="shared" si="378"/>
        <v>0</v>
      </c>
      <c r="DY81" s="221">
        <f t="shared" si="378"/>
        <v>0</v>
      </c>
      <c r="DZ81" s="221">
        <f t="shared" si="378"/>
        <v>0</v>
      </c>
      <c r="EA81" s="221">
        <f t="shared" si="378"/>
        <v>0</v>
      </c>
      <c r="EB81" s="221">
        <f t="shared" si="378"/>
        <v>0</v>
      </c>
      <c r="EC81" s="221">
        <f t="shared" si="378"/>
        <v>0</v>
      </c>
      <c r="ED81" s="221">
        <f t="shared" si="378"/>
        <v>0</v>
      </c>
      <c r="EE81" s="221">
        <f t="shared" si="378"/>
        <v>0</v>
      </c>
      <c r="EF81" s="221">
        <f t="shared" ref="EF81:FO81" si="379">SUM(EF82:EF84)</f>
        <v>0</v>
      </c>
      <c r="EG81" s="221">
        <f t="shared" si="379"/>
        <v>0</v>
      </c>
      <c r="EH81" s="221">
        <f t="shared" si="379"/>
        <v>0</v>
      </c>
      <c r="EI81" s="221">
        <f t="shared" si="379"/>
        <v>0</v>
      </c>
      <c r="EJ81" s="221">
        <f t="shared" si="379"/>
        <v>0</v>
      </c>
      <c r="EK81" s="221">
        <f t="shared" si="379"/>
        <v>0</v>
      </c>
      <c r="EL81" s="221">
        <f t="shared" si="379"/>
        <v>0</v>
      </c>
      <c r="EM81" s="221">
        <f t="shared" si="379"/>
        <v>0</v>
      </c>
      <c r="EN81" s="221">
        <f t="shared" si="379"/>
        <v>0</v>
      </c>
      <c r="EO81" s="221">
        <f t="shared" si="379"/>
        <v>0</v>
      </c>
      <c r="EP81" s="221">
        <f t="shared" si="379"/>
        <v>0</v>
      </c>
      <c r="EQ81" s="221">
        <f t="shared" si="379"/>
        <v>0</v>
      </c>
      <c r="ER81" s="221">
        <f t="shared" si="379"/>
        <v>0</v>
      </c>
      <c r="ES81" s="221">
        <f t="shared" si="379"/>
        <v>0</v>
      </c>
      <c r="ET81" s="221">
        <f t="shared" si="379"/>
        <v>0</v>
      </c>
      <c r="EU81" s="221">
        <f t="shared" si="379"/>
        <v>0</v>
      </c>
      <c r="EV81" s="221">
        <f t="shared" si="379"/>
        <v>0</v>
      </c>
      <c r="EW81" s="221">
        <f t="shared" si="379"/>
        <v>0</v>
      </c>
      <c r="EX81" s="221">
        <f t="shared" si="379"/>
        <v>0</v>
      </c>
      <c r="EY81" s="221">
        <f t="shared" si="379"/>
        <v>0</v>
      </c>
      <c r="EZ81" s="221">
        <f t="shared" si="379"/>
        <v>0</v>
      </c>
      <c r="FA81" s="221">
        <f t="shared" si="379"/>
        <v>0</v>
      </c>
      <c r="FB81" s="221">
        <f t="shared" si="379"/>
        <v>0</v>
      </c>
      <c r="FC81" s="221">
        <f t="shared" si="379"/>
        <v>0</v>
      </c>
      <c r="FD81" s="221">
        <f t="shared" si="379"/>
        <v>0</v>
      </c>
      <c r="FE81" s="221">
        <f t="shared" si="379"/>
        <v>0</v>
      </c>
      <c r="FF81" s="221">
        <f t="shared" si="379"/>
        <v>0</v>
      </c>
      <c r="FG81" s="221">
        <f t="shared" si="379"/>
        <v>0</v>
      </c>
      <c r="FH81" s="221">
        <f t="shared" si="379"/>
        <v>0</v>
      </c>
      <c r="FI81" s="221">
        <f t="shared" si="379"/>
        <v>0</v>
      </c>
      <c r="FJ81" s="221">
        <f t="shared" si="379"/>
        <v>0</v>
      </c>
      <c r="FK81" s="221">
        <f t="shared" si="379"/>
        <v>0</v>
      </c>
      <c r="FL81" s="221">
        <f t="shared" si="379"/>
        <v>0</v>
      </c>
      <c r="FM81" s="221">
        <f t="shared" si="379"/>
        <v>0</v>
      </c>
      <c r="FN81" s="221">
        <f t="shared" si="379"/>
        <v>0</v>
      </c>
      <c r="FO81" s="221">
        <f t="shared" si="379"/>
        <v>0</v>
      </c>
    </row>
    <row r="82" spans="2:171" ht="12" customHeight="1" x14ac:dyDescent="0.3">
      <c r="B82" s="201" t="s">
        <v>108</v>
      </c>
      <c r="D82" s="210">
        <f>SUM(G82:FO82)</f>
        <v>5.8466256792915523</v>
      </c>
      <c r="G82" s="210">
        <f>(Schedule!F155*'Assumptions&amp;Data'!F76)/10^$D$5</f>
        <v>0</v>
      </c>
      <c r="H82" s="210">
        <f>(Schedule!G155*'Assumptions&amp;Data'!G76)/10^$D$5</f>
        <v>0</v>
      </c>
      <c r="I82" s="210">
        <f>(Schedule!H155*'Assumptions&amp;Data'!H76)/10^$D$5</f>
        <v>0</v>
      </c>
      <c r="J82" s="210">
        <f>(Schedule!I155*'Assumptions&amp;Data'!I76)/10^$D$5</f>
        <v>0</v>
      </c>
      <c r="K82" s="210">
        <f>(Schedule!J155*'Assumptions&amp;Data'!J76)/10^$D$5</f>
        <v>0</v>
      </c>
      <c r="L82" s="210">
        <f>(Schedule!K155*'Assumptions&amp;Data'!K76)/10^$D$5</f>
        <v>0</v>
      </c>
      <c r="M82" s="210">
        <f>(Schedule!L155*'Assumptions&amp;Data'!L76)/10^$D$5</f>
        <v>0</v>
      </c>
      <c r="N82" s="210">
        <f>(Schedule!M155*'Assumptions&amp;Data'!M76)/10^$D$5</f>
        <v>0</v>
      </c>
      <c r="O82" s="210">
        <f>(Schedule!N155*'Assumptions&amp;Data'!N76)/10^$D$5</f>
        <v>0.1461656419822889</v>
      </c>
      <c r="P82" s="210">
        <f>(Schedule!O155*'Assumptions&amp;Data'!O76)/10^$D$5</f>
        <v>0.1461656419822889</v>
      </c>
      <c r="Q82" s="210">
        <f>(Schedule!P155*'Assumptions&amp;Data'!P76)/10^$D$5</f>
        <v>0.1461656419822889</v>
      </c>
      <c r="R82" s="210">
        <f>(Schedule!Q155*'Assumptions&amp;Data'!Q76)/10^$D$5</f>
        <v>0.1461656419822889</v>
      </c>
      <c r="S82" s="210">
        <f>(Schedule!R155*'Assumptions&amp;Data'!R76)/10^$D$5</f>
        <v>0.1461656419822889</v>
      </c>
      <c r="T82" s="210">
        <f>(Schedule!S155*'Assumptions&amp;Data'!S76)/10^$D$5</f>
        <v>0.1461656419822889</v>
      </c>
      <c r="U82" s="210">
        <f>(Schedule!T155*'Assumptions&amp;Data'!T76)/10^$D$5</f>
        <v>0.1461656419822889</v>
      </c>
      <c r="V82" s="210">
        <f>(Schedule!U155*'Assumptions&amp;Data'!U76)/10^$D$5</f>
        <v>0.1461656419822889</v>
      </c>
      <c r="W82" s="210">
        <f>(Schedule!V155*'Assumptions&amp;Data'!V76)/10^$D$5</f>
        <v>0.1461656419822889</v>
      </c>
      <c r="X82" s="210">
        <f>(Schedule!W155*'Assumptions&amp;Data'!W76)/10^$D$5</f>
        <v>0.1461656419822889</v>
      </c>
      <c r="Y82" s="210">
        <f>(Schedule!X155*'Assumptions&amp;Data'!X76)/10^$D$5</f>
        <v>0.1461656419822889</v>
      </c>
      <c r="Z82" s="210">
        <f>(Schedule!Y155*'Assumptions&amp;Data'!Y76)/10^$D$5</f>
        <v>0.1461656419822889</v>
      </c>
      <c r="AA82" s="210">
        <f>(Schedule!Z155*'Assumptions&amp;Data'!Z76)/10^$D$5</f>
        <v>0.1461656419822889</v>
      </c>
      <c r="AB82" s="210">
        <f>(Schedule!AA155*'Assumptions&amp;Data'!AA76)/10^$D$5</f>
        <v>0.1461656419822889</v>
      </c>
      <c r="AC82" s="210">
        <f>(Schedule!AB155*'Assumptions&amp;Data'!AB76)/10^$D$5</f>
        <v>0.17539877037874665</v>
      </c>
      <c r="AD82" s="210">
        <f>(Schedule!AC155*'Assumptions&amp;Data'!AC76)/10^$D$5</f>
        <v>0.17539877037874665</v>
      </c>
      <c r="AE82" s="210">
        <f>(Schedule!AD155*'Assumptions&amp;Data'!AD76)/10^$D$5</f>
        <v>0.17539877037874665</v>
      </c>
      <c r="AF82" s="210">
        <f>(Schedule!AE155*'Assumptions&amp;Data'!AE76)/10^$D$5</f>
        <v>0.17539877037874665</v>
      </c>
      <c r="AG82" s="210">
        <f>(Schedule!AF155*'Assumptions&amp;Data'!AF76)/10^$D$5</f>
        <v>0.17539877037874665</v>
      </c>
      <c r="AH82" s="210">
        <f>(Schedule!AG155*'Assumptions&amp;Data'!AG76)/10^$D$5</f>
        <v>0.17539877037874665</v>
      </c>
      <c r="AI82" s="210">
        <f>(Schedule!AH155*'Assumptions&amp;Data'!AH76)/10^$D$5</f>
        <v>0.17539877037874665</v>
      </c>
      <c r="AJ82" s="210">
        <f>(Schedule!AI155*'Assumptions&amp;Data'!AI76)/10^$D$5</f>
        <v>0.17539877037874665</v>
      </c>
      <c r="AK82" s="210">
        <f>(Schedule!AJ155*'Assumptions&amp;Data'!AJ76)/10^$D$5</f>
        <v>0.17539877037874665</v>
      </c>
      <c r="AL82" s="210">
        <f>(Schedule!AK155*'Assumptions&amp;Data'!AK76)/10^$D$5</f>
        <v>0.17539877037874665</v>
      </c>
      <c r="AM82" s="210">
        <f>(Schedule!AL155*'Assumptions&amp;Data'!AL76)/10^$D$5</f>
        <v>0.17539877037874665</v>
      </c>
      <c r="AN82" s="210">
        <f>(Schedule!AM155*'Assumptions&amp;Data'!AM76)/10^$D$5</f>
        <v>0.17539877037874665</v>
      </c>
      <c r="AO82" s="210">
        <f>(Schedule!AN155*'Assumptions&amp;Data'!AN76)/10^$D$5</f>
        <v>0.17539877037874665</v>
      </c>
      <c r="AP82" s="210">
        <f>(Schedule!AO155*'Assumptions&amp;Data'!AO76)/10^$D$5</f>
        <v>0.17539877037874665</v>
      </c>
      <c r="AQ82" s="210">
        <f>(Schedule!AP155*'Assumptions&amp;Data'!AP76)/10^$D$5</f>
        <v>0.2923312839645778</v>
      </c>
      <c r="AR82" s="210">
        <f>(Schedule!AQ155*'Assumptions&amp;Data'!AQ76)/10^$D$5</f>
        <v>0.2923312839645778</v>
      </c>
      <c r="AS82" s="210">
        <f>(Schedule!AR155*'Assumptions&amp;Data'!AR76)/10^$D$5</f>
        <v>0.2923312839645778</v>
      </c>
      <c r="AT82" s="210">
        <f>(Schedule!AS155*'Assumptions&amp;Data'!AS76)/10^$D$5</f>
        <v>0.2923312839645778</v>
      </c>
      <c r="AU82" s="210">
        <f>(Schedule!AT155*'Assumptions&amp;Data'!AT76)/10^$D$5</f>
        <v>0.1753987703787436</v>
      </c>
      <c r="AV82" s="210">
        <f>(Schedule!AU155*'Assumptions&amp;Data'!AU76)/10^$D$5</f>
        <v>0</v>
      </c>
      <c r="AW82" s="210">
        <f>(Schedule!AV155*'Assumptions&amp;Data'!AV76)/10^$D$5</f>
        <v>0</v>
      </c>
      <c r="AX82" s="210">
        <f>(Schedule!AW155*'Assumptions&amp;Data'!AW76)/10^$D$5</f>
        <v>0</v>
      </c>
      <c r="AY82" s="210">
        <f>(Schedule!AX155*'Assumptions&amp;Data'!AX76)/10^$D$5</f>
        <v>0</v>
      </c>
      <c r="AZ82" s="210">
        <f>(Schedule!AY155*'Assumptions&amp;Data'!AY76)/10^$D$5</f>
        <v>0</v>
      </c>
      <c r="BA82" s="210">
        <f>(Schedule!AZ155*'Assumptions&amp;Data'!AZ76)/10^$D$5</f>
        <v>0</v>
      </c>
      <c r="BB82" s="210">
        <f>(Schedule!BA155*'Assumptions&amp;Data'!BA76)/10^$D$5</f>
        <v>0</v>
      </c>
      <c r="BC82" s="210">
        <f>(Schedule!BB155*'Assumptions&amp;Data'!BB76)/10^$D$5</f>
        <v>0</v>
      </c>
      <c r="BD82" s="210">
        <f>(Schedule!BC155*'Assumptions&amp;Data'!BC76)/10^$D$5</f>
        <v>0</v>
      </c>
      <c r="BE82" s="210">
        <f>(Schedule!BD155*'Assumptions&amp;Data'!BD76)/10^$D$5</f>
        <v>0</v>
      </c>
      <c r="BF82" s="210">
        <f>(Schedule!BE155*'Assumptions&amp;Data'!BE76)/10^$D$5</f>
        <v>0</v>
      </c>
      <c r="BG82" s="210">
        <f>(Schedule!BF155*'Assumptions&amp;Data'!BF76)/10^$D$5</f>
        <v>0</v>
      </c>
      <c r="BH82" s="210">
        <f>(Schedule!BG155*'Assumptions&amp;Data'!BG76)/10^$D$5</f>
        <v>0</v>
      </c>
      <c r="BI82" s="210">
        <f>(Schedule!BH155*'Assumptions&amp;Data'!BH76)/10^$D$5</f>
        <v>0</v>
      </c>
      <c r="BJ82" s="210">
        <f>(Schedule!BI155*'Assumptions&amp;Data'!BI76)/10^$D$5</f>
        <v>0</v>
      </c>
      <c r="BK82" s="210">
        <f>(Schedule!BJ155*'Assumptions&amp;Data'!BJ76)/10^$D$5</f>
        <v>0</v>
      </c>
      <c r="BL82" s="210">
        <f>(Schedule!BK155*'Assumptions&amp;Data'!BK76)/10^$D$5</f>
        <v>0</v>
      </c>
      <c r="BM82" s="210">
        <f>(Schedule!BL155*'Assumptions&amp;Data'!BL76)/10^$D$5</f>
        <v>0</v>
      </c>
      <c r="BN82" s="210">
        <f>(Schedule!BM155*'Assumptions&amp;Data'!BM76)/10^$D$5</f>
        <v>0</v>
      </c>
      <c r="BO82" s="210">
        <f>(Schedule!BN155*'Assumptions&amp;Data'!BN76)/10^$D$5</f>
        <v>0</v>
      </c>
      <c r="BP82" s="210">
        <f>(Schedule!BO155*'Assumptions&amp;Data'!BO76)/10^$D$5</f>
        <v>0</v>
      </c>
      <c r="BQ82" s="210">
        <f>(Schedule!BP155*'Assumptions&amp;Data'!BP76)/10^$D$5</f>
        <v>0</v>
      </c>
      <c r="BR82" s="210">
        <f>(Schedule!BQ155*'Assumptions&amp;Data'!BQ76)/10^$D$5</f>
        <v>0</v>
      </c>
      <c r="BS82" s="210">
        <f>(Schedule!BR155*'Assumptions&amp;Data'!BR76)/10^$D$5</f>
        <v>0</v>
      </c>
      <c r="BT82" s="210">
        <f>(Schedule!BS155*'Assumptions&amp;Data'!BS76)/10^$D$5</f>
        <v>0</v>
      </c>
      <c r="BU82" s="210">
        <f>(Schedule!BT155*'Assumptions&amp;Data'!BT76)/10^$D$5</f>
        <v>0</v>
      </c>
      <c r="BV82" s="210">
        <f>(Schedule!BU155*'Assumptions&amp;Data'!BU76)/10^$D$5</f>
        <v>0</v>
      </c>
      <c r="BW82" s="210">
        <f>(Schedule!BV155*'Assumptions&amp;Data'!BV76)/10^$D$5</f>
        <v>0</v>
      </c>
      <c r="BX82" s="210">
        <f>(Schedule!BW155*'Assumptions&amp;Data'!BW76)/10^$D$5</f>
        <v>0</v>
      </c>
      <c r="BY82" s="210">
        <f>(Schedule!BX155*'Assumptions&amp;Data'!BX76)/10^$D$5</f>
        <v>0</v>
      </c>
      <c r="BZ82" s="210">
        <f>(Schedule!BY155*'Assumptions&amp;Data'!BY76)/10^$D$5</f>
        <v>0</v>
      </c>
      <c r="CA82" s="210">
        <f>(Schedule!BZ155*'Assumptions&amp;Data'!BZ76)/10^$D$5</f>
        <v>0</v>
      </c>
      <c r="CB82" s="210">
        <f>(Schedule!CA155*'Assumptions&amp;Data'!CA76)/10^$D$5</f>
        <v>0</v>
      </c>
      <c r="CC82" s="210">
        <f>(Schedule!CB155*'Assumptions&amp;Data'!CB76)/10^$D$5</f>
        <v>0</v>
      </c>
      <c r="CD82" s="210">
        <f>(Schedule!CC155*'Assumptions&amp;Data'!CC76)/10^$D$5</f>
        <v>0</v>
      </c>
      <c r="CE82" s="210">
        <f>(Schedule!CD155*'Assumptions&amp;Data'!CD76)/10^$D$5</f>
        <v>0</v>
      </c>
      <c r="CF82" s="210">
        <f>(Schedule!CE155*'Assumptions&amp;Data'!CE76)/10^$D$5</f>
        <v>0</v>
      </c>
      <c r="CG82" s="210">
        <f>(Schedule!CF155*'Assumptions&amp;Data'!CF76)/10^$D$5</f>
        <v>0</v>
      </c>
      <c r="CH82" s="210">
        <f>(Schedule!CG155*'Assumptions&amp;Data'!CG76)/10^$D$5</f>
        <v>0</v>
      </c>
      <c r="CI82" s="210">
        <f>(Schedule!CH155*'Assumptions&amp;Data'!CH76)/10^$D$5</f>
        <v>0</v>
      </c>
      <c r="CJ82" s="210">
        <f>(Schedule!CI155*'Assumptions&amp;Data'!CI76)/10^$D$5</f>
        <v>0</v>
      </c>
      <c r="CK82" s="210">
        <f>(Schedule!CJ155*'Assumptions&amp;Data'!CJ76)/10^$D$5</f>
        <v>0</v>
      </c>
      <c r="CL82" s="210">
        <f>(Schedule!CK155*'Assumptions&amp;Data'!CK76)/10^$D$5</f>
        <v>0</v>
      </c>
      <c r="CM82" s="210">
        <f>(Schedule!CL155*'Assumptions&amp;Data'!CL76)/10^$D$5</f>
        <v>0</v>
      </c>
      <c r="CN82" s="210">
        <f>(Schedule!CM155*'Assumptions&amp;Data'!CM76)/10^$D$5</f>
        <v>0</v>
      </c>
      <c r="CO82" s="210">
        <f>(Schedule!CN155*'Assumptions&amp;Data'!CN76)/10^$D$5</f>
        <v>0</v>
      </c>
      <c r="CP82" s="210">
        <f>(Schedule!CO155*'Assumptions&amp;Data'!CO76)/10^$D$5</f>
        <v>0</v>
      </c>
      <c r="CQ82" s="210">
        <f>(Schedule!CP155*'Assumptions&amp;Data'!CP76)/10^$D$5</f>
        <v>0</v>
      </c>
      <c r="CR82" s="210">
        <f>(Schedule!CQ155*'Assumptions&amp;Data'!CQ76)/10^$D$5</f>
        <v>0</v>
      </c>
      <c r="CS82" s="210">
        <f>(Schedule!CR155*'Assumptions&amp;Data'!CR76)/10^$D$5</f>
        <v>0</v>
      </c>
      <c r="CT82" s="210">
        <f>(Schedule!CS155*'Assumptions&amp;Data'!CS76)/10^$D$5</f>
        <v>0</v>
      </c>
      <c r="CU82" s="210">
        <f>(Schedule!CT155*'Assumptions&amp;Data'!CT76)/10^$D$5</f>
        <v>0</v>
      </c>
      <c r="CV82" s="210">
        <f>(Schedule!CU155*'Assumptions&amp;Data'!CU76)/10^$D$5</f>
        <v>0</v>
      </c>
      <c r="CW82" s="210">
        <f>(Schedule!CV155*'Assumptions&amp;Data'!CV76)/10^$D$5</f>
        <v>0</v>
      </c>
      <c r="CX82" s="210">
        <f>(Schedule!CW155*'Assumptions&amp;Data'!CW76)/10^$D$5</f>
        <v>0</v>
      </c>
      <c r="CY82" s="210">
        <f>(Schedule!CX155*'Assumptions&amp;Data'!CX76)/10^$D$5</f>
        <v>0</v>
      </c>
      <c r="CZ82" s="210">
        <f>(Schedule!CY155*'Assumptions&amp;Data'!CY76)/10^$D$5</f>
        <v>0</v>
      </c>
      <c r="DA82" s="210">
        <f>(Schedule!CZ155*'Assumptions&amp;Data'!CZ76)/10^$D$5</f>
        <v>0</v>
      </c>
      <c r="DB82" s="210">
        <f>(Schedule!DA155*'Assumptions&amp;Data'!DA76)/10^$D$5</f>
        <v>0</v>
      </c>
      <c r="DC82" s="210">
        <f>(Schedule!DB155*'Assumptions&amp;Data'!DB76)/10^$D$5</f>
        <v>0</v>
      </c>
      <c r="DD82" s="210">
        <f>(Schedule!DC155*'Assumptions&amp;Data'!DC76)/10^$D$5</f>
        <v>0</v>
      </c>
      <c r="DE82" s="210">
        <f>(Schedule!DD155*'Assumptions&amp;Data'!DD76)/10^$D$5</f>
        <v>0</v>
      </c>
      <c r="DF82" s="210">
        <f>(Schedule!DE155*'Assumptions&amp;Data'!DE76)/10^$D$5</f>
        <v>0</v>
      </c>
      <c r="DG82" s="210">
        <f>(Schedule!DF155*'Assumptions&amp;Data'!DF76)/10^$D$5</f>
        <v>0</v>
      </c>
      <c r="DH82" s="210">
        <f>(Schedule!DG155*'Assumptions&amp;Data'!DG76)/10^$D$5</f>
        <v>0</v>
      </c>
      <c r="DI82" s="210">
        <f>(Schedule!DH155*'Assumptions&amp;Data'!DH76)/10^$D$5</f>
        <v>0</v>
      </c>
      <c r="DJ82" s="210">
        <f>(Schedule!DI155*'Assumptions&amp;Data'!DI76)/10^$D$5</f>
        <v>0</v>
      </c>
      <c r="DK82" s="210">
        <f>(Schedule!DJ155*'Assumptions&amp;Data'!DJ76)/10^$D$5</f>
        <v>0</v>
      </c>
      <c r="DL82" s="210">
        <f>(Schedule!DK155*'Assumptions&amp;Data'!DK76)/10^$D$5</f>
        <v>0</v>
      </c>
      <c r="DM82" s="210">
        <f>(Schedule!DL155*'Assumptions&amp;Data'!DL76)/10^$D$5</f>
        <v>0</v>
      </c>
      <c r="DN82" s="210">
        <f>(Schedule!DM155*'Assumptions&amp;Data'!DM76)/10^$D$5</f>
        <v>0</v>
      </c>
      <c r="DO82" s="210">
        <f>(Schedule!DN155*'Assumptions&amp;Data'!DN76)/10^$D$5</f>
        <v>0</v>
      </c>
      <c r="DP82" s="210">
        <f>(Schedule!DO155*'Assumptions&amp;Data'!DO76)/10^$D$5</f>
        <v>0</v>
      </c>
      <c r="DQ82" s="210">
        <f>(Schedule!DP155*'Assumptions&amp;Data'!DP76)/10^$D$5</f>
        <v>0</v>
      </c>
      <c r="DR82" s="210">
        <f>(Schedule!DQ155*'Assumptions&amp;Data'!DQ76)/10^$D$5</f>
        <v>0</v>
      </c>
      <c r="DS82" s="210">
        <f>(Schedule!DR155*'Assumptions&amp;Data'!DR76)/10^$D$5</f>
        <v>0</v>
      </c>
      <c r="DT82" s="210">
        <f>(Schedule!DS155*'Assumptions&amp;Data'!DS76)/10^$D$5</f>
        <v>0</v>
      </c>
      <c r="DU82" s="210">
        <f>(Schedule!DT155*'Assumptions&amp;Data'!DT76)/10^$D$5</f>
        <v>0</v>
      </c>
      <c r="DV82" s="210">
        <f>(Schedule!DU155*'Assumptions&amp;Data'!DU76)/10^$D$5</f>
        <v>0</v>
      </c>
      <c r="DW82" s="210">
        <f>(Schedule!DV155*'Assumptions&amp;Data'!DV76)/10^$D$5</f>
        <v>0</v>
      </c>
      <c r="DX82" s="210">
        <f>(Schedule!DW155*'Assumptions&amp;Data'!DW76)/10^$D$5</f>
        <v>0</v>
      </c>
      <c r="DY82" s="210">
        <f>(Schedule!DX155*'Assumptions&amp;Data'!DX76)/10^$D$5</f>
        <v>0</v>
      </c>
      <c r="DZ82" s="210">
        <f>(Schedule!DY155*'Assumptions&amp;Data'!DY76)/10^$D$5</f>
        <v>0</v>
      </c>
      <c r="EA82" s="210">
        <f>(Schedule!DZ155*'Assumptions&amp;Data'!DZ76)/10^$D$5</f>
        <v>0</v>
      </c>
      <c r="EB82" s="210">
        <f>(Schedule!EA155*'Assumptions&amp;Data'!EA76)/10^$D$5</f>
        <v>0</v>
      </c>
      <c r="EC82" s="210">
        <f>(Schedule!EB155*'Assumptions&amp;Data'!EB76)/10^$D$5</f>
        <v>0</v>
      </c>
      <c r="ED82" s="210">
        <f>(Schedule!EC155*'Assumptions&amp;Data'!EC76)/10^$D$5</f>
        <v>0</v>
      </c>
      <c r="EE82" s="210">
        <f>(Schedule!ED155*'Assumptions&amp;Data'!ED76)/10^$D$5</f>
        <v>0</v>
      </c>
      <c r="EF82" s="210">
        <f>(Schedule!EE155*'Assumptions&amp;Data'!EE76)/10^$D$5</f>
        <v>0</v>
      </c>
      <c r="EG82" s="210">
        <f>(Schedule!EF155*'Assumptions&amp;Data'!EF76)/10^$D$5</f>
        <v>0</v>
      </c>
      <c r="EH82" s="210">
        <f>(Schedule!EG155*'Assumptions&amp;Data'!EG76)/10^$D$5</f>
        <v>0</v>
      </c>
      <c r="EI82" s="210">
        <f>(Schedule!EH155*'Assumptions&amp;Data'!EH76)/10^$D$5</f>
        <v>0</v>
      </c>
      <c r="EJ82" s="210">
        <f>(Schedule!EI155*'Assumptions&amp;Data'!EI76)/10^$D$5</f>
        <v>0</v>
      </c>
      <c r="EK82" s="210">
        <f>(Schedule!EJ155*'Assumptions&amp;Data'!EJ76)/10^$D$5</f>
        <v>0</v>
      </c>
      <c r="EL82" s="210">
        <f>(Schedule!EK155*'Assumptions&amp;Data'!EK76)/10^$D$5</f>
        <v>0</v>
      </c>
      <c r="EM82" s="210">
        <f>(Schedule!EL155*'Assumptions&amp;Data'!EL76)/10^$D$5</f>
        <v>0</v>
      </c>
      <c r="EN82" s="210">
        <f>(Schedule!EM155*'Assumptions&amp;Data'!EM76)/10^$D$5</f>
        <v>0</v>
      </c>
      <c r="EO82" s="210">
        <f>(Schedule!EN155*'Assumptions&amp;Data'!EN76)/10^$D$5</f>
        <v>0</v>
      </c>
      <c r="EP82" s="210">
        <f>(Schedule!EO155*'Assumptions&amp;Data'!EO76)/10^$D$5</f>
        <v>0</v>
      </c>
      <c r="EQ82" s="210">
        <f>(Schedule!EP155*'Assumptions&amp;Data'!EP76)/10^$D$5</f>
        <v>0</v>
      </c>
      <c r="ER82" s="210">
        <f>(Schedule!EQ155*'Assumptions&amp;Data'!EQ76)/10^$D$5</f>
        <v>0</v>
      </c>
      <c r="ES82" s="210">
        <f>(Schedule!ER155*'Assumptions&amp;Data'!ER76)/10^$D$5</f>
        <v>0</v>
      </c>
      <c r="ET82" s="210">
        <f>(Schedule!ES155*'Assumptions&amp;Data'!ES76)/10^$D$5</f>
        <v>0</v>
      </c>
      <c r="EU82" s="210">
        <f>(Schedule!ET155*'Assumptions&amp;Data'!ET76)/10^$D$5</f>
        <v>0</v>
      </c>
      <c r="EV82" s="210">
        <f>(Schedule!EU155*'Assumptions&amp;Data'!EU76)/10^$D$5</f>
        <v>0</v>
      </c>
      <c r="EW82" s="210">
        <f>(Schedule!EV155*'Assumptions&amp;Data'!EV76)/10^$D$5</f>
        <v>0</v>
      </c>
      <c r="EX82" s="210">
        <f>(Schedule!EW155*'Assumptions&amp;Data'!EW76)/10^$D$5</f>
        <v>0</v>
      </c>
      <c r="EY82" s="210">
        <f>(Schedule!EX155*'Assumptions&amp;Data'!EX76)/10^$D$5</f>
        <v>0</v>
      </c>
      <c r="EZ82" s="210">
        <f>(Schedule!EY155*'Assumptions&amp;Data'!EY76)/10^$D$5</f>
        <v>0</v>
      </c>
      <c r="FA82" s="210">
        <f>(Schedule!EZ155*'Assumptions&amp;Data'!EZ76)/10^$D$5</f>
        <v>0</v>
      </c>
      <c r="FB82" s="210">
        <f>(Schedule!FA155*'Assumptions&amp;Data'!FA76)/10^$D$5</f>
        <v>0</v>
      </c>
      <c r="FC82" s="210">
        <f>(Schedule!FB155*'Assumptions&amp;Data'!FB76)/10^$D$5</f>
        <v>0</v>
      </c>
      <c r="FD82" s="210">
        <f>(Schedule!FC155*'Assumptions&amp;Data'!FC76)/10^$D$5</f>
        <v>0</v>
      </c>
      <c r="FE82" s="210">
        <f>(Schedule!FD155*'Assumptions&amp;Data'!FD76)/10^$D$5</f>
        <v>0</v>
      </c>
      <c r="FF82" s="210">
        <f>(Schedule!FE155*'Assumptions&amp;Data'!FE76)/10^$D$5</f>
        <v>0</v>
      </c>
      <c r="FG82" s="210">
        <f>(Schedule!FF155*'Assumptions&amp;Data'!FF76)/10^$D$5</f>
        <v>0</v>
      </c>
      <c r="FH82" s="210">
        <f>(Schedule!FG155*'Assumptions&amp;Data'!FG76)/10^$D$5</f>
        <v>0</v>
      </c>
      <c r="FI82" s="210">
        <f>(Schedule!FH155*'Assumptions&amp;Data'!FH76)/10^$D$5</f>
        <v>0</v>
      </c>
      <c r="FJ82" s="210">
        <f>(Schedule!FI155*'Assumptions&amp;Data'!FI76)/10^$D$5</f>
        <v>0</v>
      </c>
      <c r="FK82" s="210">
        <f>(Schedule!FJ155*'Assumptions&amp;Data'!FJ76)/10^$D$5</f>
        <v>0</v>
      </c>
      <c r="FL82" s="210">
        <f>(Schedule!FK155*'Assumptions&amp;Data'!FK76)/10^$D$5</f>
        <v>0</v>
      </c>
      <c r="FM82" s="210">
        <f>(Schedule!FL155*'Assumptions&amp;Data'!FL76)/10^$D$5</f>
        <v>0</v>
      </c>
      <c r="FN82" s="210">
        <f>(Schedule!FM155*'Assumptions&amp;Data'!FM76)/10^$D$5</f>
        <v>0</v>
      </c>
      <c r="FO82" s="210">
        <f>(Schedule!FN155*'Assumptions&amp;Data'!FN76)/10^$D$5</f>
        <v>0</v>
      </c>
    </row>
    <row r="83" spans="2:171" ht="12" customHeight="1" x14ac:dyDescent="0.3">
      <c r="B83" s="201" t="s">
        <v>244</v>
      </c>
      <c r="D83" s="210">
        <f>SUM(G83:FO83)</f>
        <v>7.0159508151498615</v>
      </c>
      <c r="G83" s="210">
        <f>(Schedule!F156*'Assumptions&amp;Data'!F76)/10^$D$5</f>
        <v>0</v>
      </c>
      <c r="H83" s="210">
        <f>(Schedule!G156*'Assumptions&amp;Data'!G76)/10^$D$5</f>
        <v>0</v>
      </c>
      <c r="I83" s="210">
        <f>(Schedule!H156*'Assumptions&amp;Data'!H76)/10^$D$5</f>
        <v>0</v>
      </c>
      <c r="J83" s="210">
        <f>(Schedule!I156*'Assumptions&amp;Data'!I76)/10^$D$5</f>
        <v>0</v>
      </c>
      <c r="K83" s="210">
        <f>(Schedule!J156*'Assumptions&amp;Data'!J76)/10^$D$5</f>
        <v>0</v>
      </c>
      <c r="L83" s="210">
        <f>(Schedule!K156*'Assumptions&amp;Data'!K76)/10^$D$5</f>
        <v>0</v>
      </c>
      <c r="M83" s="210">
        <f>(Schedule!L156*'Assumptions&amp;Data'!L76)/10^$D$5</f>
        <v>0</v>
      </c>
      <c r="N83" s="210">
        <f>(Schedule!M156*'Assumptions&amp;Data'!M76)/10^$D$5</f>
        <v>0</v>
      </c>
      <c r="O83" s="210">
        <f>(Schedule!N156*'Assumptions&amp;Data'!N76)/10^$D$5</f>
        <v>0</v>
      </c>
      <c r="P83" s="210">
        <f>(Schedule!O156*'Assumptions&amp;Data'!O76)/10^$D$5</f>
        <v>0</v>
      </c>
      <c r="Q83" s="210">
        <f>(Schedule!P156*'Assumptions&amp;Data'!P76)/10^$D$5</f>
        <v>0</v>
      </c>
      <c r="R83" s="210">
        <f>(Schedule!Q156*'Assumptions&amp;Data'!Q76)/10^$D$5</f>
        <v>0</v>
      </c>
      <c r="S83" s="210">
        <f>(Schedule!R156*'Assumptions&amp;Data'!R76)/10^$D$5</f>
        <v>0</v>
      </c>
      <c r="T83" s="210">
        <f>(Schedule!S156*'Assumptions&amp;Data'!S76)/10^$D$5</f>
        <v>0</v>
      </c>
      <c r="U83" s="210">
        <f>(Schedule!T156*'Assumptions&amp;Data'!T76)/10^$D$5</f>
        <v>0</v>
      </c>
      <c r="V83" s="210">
        <f>(Schedule!U156*'Assumptions&amp;Data'!U76)/10^$D$5</f>
        <v>0</v>
      </c>
      <c r="W83" s="210">
        <f>(Schedule!V156*'Assumptions&amp;Data'!V76)/10^$D$5</f>
        <v>0</v>
      </c>
      <c r="X83" s="210">
        <f>(Schedule!W156*'Assumptions&amp;Data'!W76)/10^$D$5</f>
        <v>0</v>
      </c>
      <c r="Y83" s="210">
        <f>(Schedule!X156*'Assumptions&amp;Data'!X76)/10^$D$5</f>
        <v>0</v>
      </c>
      <c r="Z83" s="210">
        <f>(Schedule!Y156*'Assumptions&amp;Data'!Y76)/10^$D$5</f>
        <v>0</v>
      </c>
      <c r="AA83" s="210">
        <f>(Schedule!Z156*'Assumptions&amp;Data'!Z76)/10^$D$5</f>
        <v>0.17539877037874671</v>
      </c>
      <c r="AB83" s="210">
        <f>(Schedule!AA156*'Assumptions&amp;Data'!AA76)/10^$D$5</f>
        <v>0.17539877037874671</v>
      </c>
      <c r="AC83" s="210">
        <f>(Schedule!AB156*'Assumptions&amp;Data'!AB76)/10^$D$5</f>
        <v>0.17539877037874671</v>
      </c>
      <c r="AD83" s="210">
        <f>(Schedule!AC156*'Assumptions&amp;Data'!AC76)/10^$D$5</f>
        <v>0.17539877037874671</v>
      </c>
      <c r="AE83" s="210">
        <f>(Schedule!AD156*'Assumptions&amp;Data'!AD76)/10^$D$5</f>
        <v>0.17539877037874671</v>
      </c>
      <c r="AF83" s="210">
        <f>(Schedule!AE156*'Assumptions&amp;Data'!AE76)/10^$D$5</f>
        <v>0.17539877037874671</v>
      </c>
      <c r="AG83" s="210">
        <f>(Schedule!AF156*'Assumptions&amp;Data'!AF76)/10^$D$5</f>
        <v>0.17539877037874671</v>
      </c>
      <c r="AH83" s="210">
        <f>(Schedule!AG156*'Assumptions&amp;Data'!AG76)/10^$D$5</f>
        <v>0.17539877037874671</v>
      </c>
      <c r="AI83" s="210">
        <f>(Schedule!AH156*'Assumptions&amp;Data'!AH76)/10^$D$5</f>
        <v>0.17539877037874671</v>
      </c>
      <c r="AJ83" s="210">
        <f>(Schedule!AI156*'Assumptions&amp;Data'!AI76)/10^$D$5</f>
        <v>0.17539877037874671</v>
      </c>
      <c r="AK83" s="210">
        <f>(Schedule!AJ156*'Assumptions&amp;Data'!AJ76)/10^$D$5</f>
        <v>0.17539877037874671</v>
      </c>
      <c r="AL83" s="210">
        <f>(Schedule!AK156*'Assumptions&amp;Data'!AK76)/10^$D$5</f>
        <v>0.17539877037874671</v>
      </c>
      <c r="AM83" s="210">
        <f>(Schedule!AL156*'Assumptions&amp;Data'!AL76)/10^$D$5</f>
        <v>0.17539877037874671</v>
      </c>
      <c r="AN83" s="210">
        <f>(Schedule!AM156*'Assumptions&amp;Data'!AM76)/10^$D$5</f>
        <v>0.17539877037874671</v>
      </c>
      <c r="AO83" s="210">
        <f>(Schedule!AN156*'Assumptions&amp;Data'!AN76)/10^$D$5</f>
        <v>0.21047852445449597</v>
      </c>
      <c r="AP83" s="210">
        <f>(Schedule!AO156*'Assumptions&amp;Data'!AO76)/10^$D$5</f>
        <v>0.21047852445449597</v>
      </c>
      <c r="AQ83" s="210">
        <f>(Schedule!AP156*'Assumptions&amp;Data'!AP76)/10^$D$5</f>
        <v>0.21047852445449597</v>
      </c>
      <c r="AR83" s="210">
        <f>(Schedule!AQ156*'Assumptions&amp;Data'!AQ76)/10^$D$5</f>
        <v>0.21047852445449597</v>
      </c>
      <c r="AS83" s="210">
        <f>(Schedule!AR156*'Assumptions&amp;Data'!AR76)/10^$D$5</f>
        <v>0.21047852445449597</v>
      </c>
      <c r="AT83" s="210">
        <f>(Schedule!AS156*'Assumptions&amp;Data'!AS76)/10^$D$5</f>
        <v>0.21047852445449597</v>
      </c>
      <c r="AU83" s="210">
        <f>(Schedule!AT156*'Assumptions&amp;Data'!AT76)/10^$D$5</f>
        <v>0.21047852445449597</v>
      </c>
      <c r="AV83" s="210">
        <f>(Schedule!AU156*'Assumptions&amp;Data'!AU76)/10^$D$5</f>
        <v>0.21047852445449597</v>
      </c>
      <c r="AW83" s="210">
        <f>(Schedule!AV156*'Assumptions&amp;Data'!AV76)/10^$D$5</f>
        <v>0.21047852445449597</v>
      </c>
      <c r="AX83" s="210">
        <f>(Schedule!AW156*'Assumptions&amp;Data'!AW76)/10^$D$5</f>
        <v>0.21047852445449597</v>
      </c>
      <c r="AY83" s="210">
        <f>(Schedule!AX156*'Assumptions&amp;Data'!AX76)/10^$D$5</f>
        <v>0.21047852445449597</v>
      </c>
      <c r="AZ83" s="210">
        <f>(Schedule!AY156*'Assumptions&amp;Data'!AY76)/10^$D$5</f>
        <v>0.21047852445449597</v>
      </c>
      <c r="BA83" s="210">
        <f>(Schedule!AZ156*'Assumptions&amp;Data'!AZ76)/10^$D$5</f>
        <v>0.21047852445449597</v>
      </c>
      <c r="BB83" s="210">
        <f>(Schedule!BA156*'Assumptions&amp;Data'!BA76)/10^$D$5</f>
        <v>0.21047852445449597</v>
      </c>
      <c r="BC83" s="210">
        <f>(Schedule!BB156*'Assumptions&amp;Data'!BB76)/10^$D$5</f>
        <v>0.35079754075749342</v>
      </c>
      <c r="BD83" s="210">
        <f>(Schedule!BC156*'Assumptions&amp;Data'!BC76)/10^$D$5</f>
        <v>0.35079754075749342</v>
      </c>
      <c r="BE83" s="210">
        <f>(Schedule!BD156*'Assumptions&amp;Data'!BD76)/10^$D$5</f>
        <v>0.35079754075749342</v>
      </c>
      <c r="BF83" s="210">
        <f>(Schedule!BE156*'Assumptions&amp;Data'!BE76)/10^$D$5</f>
        <v>0.35079754075749342</v>
      </c>
      <c r="BG83" s="210">
        <f>(Schedule!BF156*'Assumptions&amp;Data'!BF76)/10^$D$5</f>
        <v>0.21047852445449228</v>
      </c>
      <c r="BH83" s="210">
        <f>(Schedule!BG156*'Assumptions&amp;Data'!BG76)/10^$D$5</f>
        <v>0</v>
      </c>
      <c r="BI83" s="210">
        <f>(Schedule!BH156*'Assumptions&amp;Data'!BH76)/10^$D$5</f>
        <v>0</v>
      </c>
      <c r="BJ83" s="210">
        <f>(Schedule!BI156*'Assumptions&amp;Data'!BI76)/10^$D$5</f>
        <v>0</v>
      </c>
      <c r="BK83" s="210">
        <f>(Schedule!BJ156*'Assumptions&amp;Data'!BJ76)/10^$D$5</f>
        <v>0</v>
      </c>
      <c r="BL83" s="210">
        <f>(Schedule!BK156*'Assumptions&amp;Data'!BK76)/10^$D$5</f>
        <v>0</v>
      </c>
      <c r="BM83" s="210">
        <f>(Schedule!BL156*'Assumptions&amp;Data'!BL76)/10^$D$5</f>
        <v>0</v>
      </c>
      <c r="BN83" s="210">
        <f>(Schedule!BM156*'Assumptions&amp;Data'!BM76)/10^$D$5</f>
        <v>0</v>
      </c>
      <c r="BO83" s="210">
        <f>(Schedule!BN156*'Assumptions&amp;Data'!BN76)/10^$D$5</f>
        <v>0</v>
      </c>
      <c r="BP83" s="210">
        <f>(Schedule!BO156*'Assumptions&amp;Data'!BO76)/10^$D$5</f>
        <v>0</v>
      </c>
      <c r="BQ83" s="210">
        <f>(Schedule!BP156*'Assumptions&amp;Data'!BP76)/10^$D$5</f>
        <v>0</v>
      </c>
      <c r="BR83" s="210">
        <f>(Schedule!BQ156*'Assumptions&amp;Data'!BQ76)/10^$D$5</f>
        <v>0</v>
      </c>
      <c r="BS83" s="210">
        <f>(Schedule!BR156*'Assumptions&amp;Data'!BR76)/10^$D$5</f>
        <v>0</v>
      </c>
      <c r="BT83" s="210">
        <f>(Schedule!BS156*'Assumptions&amp;Data'!BS76)/10^$D$5</f>
        <v>0</v>
      </c>
      <c r="BU83" s="210">
        <f>(Schedule!BT156*'Assumptions&amp;Data'!BT76)/10^$D$5</f>
        <v>0</v>
      </c>
      <c r="BV83" s="210">
        <f>(Schedule!BU156*'Assumptions&amp;Data'!BU76)/10^$D$5</f>
        <v>0</v>
      </c>
      <c r="BW83" s="210">
        <f>(Schedule!BV156*'Assumptions&amp;Data'!BV76)/10^$D$5</f>
        <v>0</v>
      </c>
      <c r="BX83" s="210">
        <f>(Schedule!BW156*'Assumptions&amp;Data'!BW76)/10^$D$5</f>
        <v>0</v>
      </c>
      <c r="BY83" s="210">
        <f>(Schedule!BX156*'Assumptions&amp;Data'!BX76)/10^$D$5</f>
        <v>0</v>
      </c>
      <c r="BZ83" s="210">
        <f>(Schedule!BY156*'Assumptions&amp;Data'!BY76)/10^$D$5</f>
        <v>0</v>
      </c>
      <c r="CA83" s="210">
        <f>(Schedule!BZ156*'Assumptions&amp;Data'!BZ76)/10^$D$5</f>
        <v>0</v>
      </c>
      <c r="CB83" s="210">
        <f>(Schedule!CA156*'Assumptions&amp;Data'!CA76)/10^$D$5</f>
        <v>0</v>
      </c>
      <c r="CC83" s="210">
        <f>(Schedule!CB156*'Assumptions&amp;Data'!CB76)/10^$D$5</f>
        <v>0</v>
      </c>
      <c r="CD83" s="210">
        <f>(Schedule!CC156*'Assumptions&amp;Data'!CC76)/10^$D$5</f>
        <v>0</v>
      </c>
      <c r="CE83" s="210">
        <f>(Schedule!CD156*'Assumptions&amp;Data'!CD76)/10^$D$5</f>
        <v>0</v>
      </c>
      <c r="CF83" s="210">
        <f>(Schedule!CE156*'Assumptions&amp;Data'!CE76)/10^$D$5</f>
        <v>0</v>
      </c>
      <c r="CG83" s="210">
        <f>(Schedule!CF156*'Assumptions&amp;Data'!CF76)/10^$D$5</f>
        <v>0</v>
      </c>
      <c r="CH83" s="210">
        <f>(Schedule!CG156*'Assumptions&amp;Data'!CG76)/10^$D$5</f>
        <v>0</v>
      </c>
      <c r="CI83" s="210">
        <f>(Schedule!CH156*'Assumptions&amp;Data'!CH76)/10^$D$5</f>
        <v>0</v>
      </c>
      <c r="CJ83" s="210">
        <f>(Schedule!CI156*'Assumptions&amp;Data'!CI76)/10^$D$5</f>
        <v>0</v>
      </c>
      <c r="CK83" s="210">
        <f>(Schedule!CJ156*'Assumptions&amp;Data'!CJ76)/10^$D$5</f>
        <v>0</v>
      </c>
      <c r="CL83" s="210">
        <f>(Schedule!CK156*'Assumptions&amp;Data'!CK76)/10^$D$5</f>
        <v>0</v>
      </c>
      <c r="CM83" s="210">
        <f>(Schedule!CL156*'Assumptions&amp;Data'!CL76)/10^$D$5</f>
        <v>0</v>
      </c>
      <c r="CN83" s="210">
        <f>(Schedule!CM156*'Assumptions&amp;Data'!CM76)/10^$D$5</f>
        <v>0</v>
      </c>
      <c r="CO83" s="210">
        <f>(Schedule!CN156*'Assumptions&amp;Data'!CN76)/10^$D$5</f>
        <v>0</v>
      </c>
      <c r="CP83" s="210">
        <f>(Schedule!CO156*'Assumptions&amp;Data'!CO76)/10^$D$5</f>
        <v>0</v>
      </c>
      <c r="CQ83" s="210">
        <f>(Schedule!CP156*'Assumptions&amp;Data'!CP76)/10^$D$5</f>
        <v>0</v>
      </c>
      <c r="CR83" s="210">
        <f>(Schedule!CQ156*'Assumptions&amp;Data'!CQ76)/10^$D$5</f>
        <v>0</v>
      </c>
      <c r="CS83" s="210">
        <f>(Schedule!CR156*'Assumptions&amp;Data'!CR76)/10^$D$5</f>
        <v>0</v>
      </c>
      <c r="CT83" s="210">
        <f>(Schedule!CS156*'Assumptions&amp;Data'!CS76)/10^$D$5</f>
        <v>0</v>
      </c>
      <c r="CU83" s="210">
        <f>(Schedule!CT156*'Assumptions&amp;Data'!CT76)/10^$D$5</f>
        <v>0</v>
      </c>
      <c r="CV83" s="210">
        <f>(Schedule!CU156*'Assumptions&amp;Data'!CU76)/10^$D$5</f>
        <v>0</v>
      </c>
      <c r="CW83" s="210">
        <f>(Schedule!CV156*'Assumptions&amp;Data'!CV76)/10^$D$5</f>
        <v>0</v>
      </c>
      <c r="CX83" s="210">
        <f>(Schedule!CW156*'Assumptions&amp;Data'!CW76)/10^$D$5</f>
        <v>0</v>
      </c>
      <c r="CY83" s="210">
        <f>(Schedule!CX156*'Assumptions&amp;Data'!CX76)/10^$D$5</f>
        <v>0</v>
      </c>
      <c r="CZ83" s="210">
        <f>(Schedule!CY156*'Assumptions&amp;Data'!CY76)/10^$D$5</f>
        <v>0</v>
      </c>
      <c r="DA83" s="210">
        <f>(Schedule!CZ156*'Assumptions&amp;Data'!CZ76)/10^$D$5</f>
        <v>0</v>
      </c>
      <c r="DB83" s="210">
        <f>(Schedule!DA156*'Assumptions&amp;Data'!DA76)/10^$D$5</f>
        <v>0</v>
      </c>
      <c r="DC83" s="210">
        <f>(Schedule!DB156*'Assumptions&amp;Data'!DB76)/10^$D$5</f>
        <v>0</v>
      </c>
      <c r="DD83" s="210">
        <f>(Schedule!DC156*'Assumptions&amp;Data'!DC76)/10^$D$5</f>
        <v>0</v>
      </c>
      <c r="DE83" s="210">
        <f>(Schedule!DD156*'Assumptions&amp;Data'!DD76)/10^$D$5</f>
        <v>0</v>
      </c>
      <c r="DF83" s="210">
        <f>(Schedule!DE156*'Assumptions&amp;Data'!DE76)/10^$D$5</f>
        <v>0</v>
      </c>
      <c r="DG83" s="210">
        <f>(Schedule!DF156*'Assumptions&amp;Data'!DF76)/10^$D$5</f>
        <v>0</v>
      </c>
      <c r="DH83" s="210">
        <f>(Schedule!DG156*'Assumptions&amp;Data'!DG76)/10^$D$5</f>
        <v>0</v>
      </c>
      <c r="DI83" s="210">
        <f>(Schedule!DH156*'Assumptions&amp;Data'!DH76)/10^$D$5</f>
        <v>0</v>
      </c>
      <c r="DJ83" s="210">
        <f>(Schedule!DI156*'Assumptions&amp;Data'!DI76)/10^$D$5</f>
        <v>0</v>
      </c>
      <c r="DK83" s="210">
        <f>(Schedule!DJ156*'Assumptions&amp;Data'!DJ76)/10^$D$5</f>
        <v>0</v>
      </c>
      <c r="DL83" s="210">
        <f>(Schedule!DK156*'Assumptions&amp;Data'!DK76)/10^$D$5</f>
        <v>0</v>
      </c>
      <c r="DM83" s="210">
        <f>(Schedule!DL156*'Assumptions&amp;Data'!DL76)/10^$D$5</f>
        <v>0</v>
      </c>
      <c r="DN83" s="210">
        <f>(Schedule!DM156*'Assumptions&amp;Data'!DM76)/10^$D$5</f>
        <v>0</v>
      </c>
      <c r="DO83" s="210">
        <f>(Schedule!DN156*'Assumptions&amp;Data'!DN76)/10^$D$5</f>
        <v>0</v>
      </c>
      <c r="DP83" s="210">
        <f>(Schedule!DO156*'Assumptions&amp;Data'!DO76)/10^$D$5</f>
        <v>0</v>
      </c>
      <c r="DQ83" s="210">
        <f>(Schedule!DP156*'Assumptions&amp;Data'!DP76)/10^$D$5</f>
        <v>0</v>
      </c>
      <c r="DR83" s="210">
        <f>(Schedule!DQ156*'Assumptions&amp;Data'!DQ76)/10^$D$5</f>
        <v>0</v>
      </c>
      <c r="DS83" s="210">
        <f>(Schedule!DR156*'Assumptions&amp;Data'!DR76)/10^$D$5</f>
        <v>0</v>
      </c>
      <c r="DT83" s="210">
        <f>(Schedule!DS156*'Assumptions&amp;Data'!DS76)/10^$D$5</f>
        <v>0</v>
      </c>
      <c r="DU83" s="210">
        <f>(Schedule!DT156*'Assumptions&amp;Data'!DT76)/10^$D$5</f>
        <v>0</v>
      </c>
      <c r="DV83" s="210">
        <f>(Schedule!DU156*'Assumptions&amp;Data'!DU76)/10^$D$5</f>
        <v>0</v>
      </c>
      <c r="DW83" s="210">
        <f>(Schedule!DV156*'Assumptions&amp;Data'!DV76)/10^$D$5</f>
        <v>0</v>
      </c>
      <c r="DX83" s="210">
        <f>(Schedule!DW156*'Assumptions&amp;Data'!DW76)/10^$D$5</f>
        <v>0</v>
      </c>
      <c r="DY83" s="210">
        <f>(Schedule!DX156*'Assumptions&amp;Data'!DX76)/10^$D$5</f>
        <v>0</v>
      </c>
      <c r="DZ83" s="210">
        <f>(Schedule!DY156*'Assumptions&amp;Data'!DY76)/10^$D$5</f>
        <v>0</v>
      </c>
      <c r="EA83" s="210">
        <f>(Schedule!DZ156*'Assumptions&amp;Data'!DZ76)/10^$D$5</f>
        <v>0</v>
      </c>
      <c r="EB83" s="210">
        <f>(Schedule!EA156*'Assumptions&amp;Data'!EA76)/10^$D$5</f>
        <v>0</v>
      </c>
      <c r="EC83" s="210">
        <f>(Schedule!EB156*'Assumptions&amp;Data'!EB76)/10^$D$5</f>
        <v>0</v>
      </c>
      <c r="ED83" s="210">
        <f>(Schedule!EC156*'Assumptions&amp;Data'!EC76)/10^$D$5</f>
        <v>0</v>
      </c>
      <c r="EE83" s="210">
        <f>(Schedule!ED156*'Assumptions&amp;Data'!ED76)/10^$D$5</f>
        <v>0</v>
      </c>
      <c r="EF83" s="210">
        <f>(Schedule!EE156*'Assumptions&amp;Data'!EE76)/10^$D$5</f>
        <v>0</v>
      </c>
      <c r="EG83" s="210">
        <f>(Schedule!EF156*'Assumptions&amp;Data'!EF76)/10^$D$5</f>
        <v>0</v>
      </c>
      <c r="EH83" s="210">
        <f>(Schedule!EG156*'Assumptions&amp;Data'!EG76)/10^$D$5</f>
        <v>0</v>
      </c>
      <c r="EI83" s="210">
        <f>(Schedule!EH156*'Assumptions&amp;Data'!EH76)/10^$D$5</f>
        <v>0</v>
      </c>
      <c r="EJ83" s="210">
        <f>(Schedule!EI156*'Assumptions&amp;Data'!EI76)/10^$D$5</f>
        <v>0</v>
      </c>
      <c r="EK83" s="210">
        <f>(Schedule!EJ156*'Assumptions&amp;Data'!EJ76)/10^$D$5</f>
        <v>0</v>
      </c>
      <c r="EL83" s="210">
        <f>(Schedule!EK156*'Assumptions&amp;Data'!EK76)/10^$D$5</f>
        <v>0</v>
      </c>
      <c r="EM83" s="210">
        <f>(Schedule!EL156*'Assumptions&amp;Data'!EL76)/10^$D$5</f>
        <v>0</v>
      </c>
      <c r="EN83" s="210">
        <f>(Schedule!EM156*'Assumptions&amp;Data'!EM76)/10^$D$5</f>
        <v>0</v>
      </c>
      <c r="EO83" s="210">
        <f>(Schedule!EN156*'Assumptions&amp;Data'!EN76)/10^$D$5</f>
        <v>0</v>
      </c>
      <c r="EP83" s="210">
        <f>(Schedule!EO156*'Assumptions&amp;Data'!EO76)/10^$D$5</f>
        <v>0</v>
      </c>
      <c r="EQ83" s="210">
        <f>(Schedule!EP156*'Assumptions&amp;Data'!EP76)/10^$D$5</f>
        <v>0</v>
      </c>
      <c r="ER83" s="210">
        <f>(Schedule!EQ156*'Assumptions&amp;Data'!EQ76)/10^$D$5</f>
        <v>0</v>
      </c>
      <c r="ES83" s="210">
        <f>(Schedule!ER156*'Assumptions&amp;Data'!ER76)/10^$D$5</f>
        <v>0</v>
      </c>
      <c r="ET83" s="210">
        <f>(Schedule!ES156*'Assumptions&amp;Data'!ES76)/10^$D$5</f>
        <v>0</v>
      </c>
      <c r="EU83" s="210">
        <f>(Schedule!ET156*'Assumptions&amp;Data'!ET76)/10^$D$5</f>
        <v>0</v>
      </c>
      <c r="EV83" s="210">
        <f>(Schedule!EU156*'Assumptions&amp;Data'!EU76)/10^$D$5</f>
        <v>0</v>
      </c>
      <c r="EW83" s="210">
        <f>(Schedule!EV156*'Assumptions&amp;Data'!EV76)/10^$D$5</f>
        <v>0</v>
      </c>
      <c r="EX83" s="210">
        <f>(Schedule!EW156*'Assumptions&amp;Data'!EW76)/10^$D$5</f>
        <v>0</v>
      </c>
      <c r="EY83" s="210">
        <f>(Schedule!EX156*'Assumptions&amp;Data'!EX76)/10^$D$5</f>
        <v>0</v>
      </c>
      <c r="EZ83" s="210">
        <f>(Schedule!EY156*'Assumptions&amp;Data'!EY76)/10^$D$5</f>
        <v>0</v>
      </c>
      <c r="FA83" s="210">
        <f>(Schedule!EZ156*'Assumptions&amp;Data'!EZ76)/10^$D$5</f>
        <v>0</v>
      </c>
      <c r="FB83" s="210">
        <f>(Schedule!FA156*'Assumptions&amp;Data'!FA76)/10^$D$5</f>
        <v>0</v>
      </c>
      <c r="FC83" s="210">
        <f>(Schedule!FB156*'Assumptions&amp;Data'!FB76)/10^$D$5</f>
        <v>0</v>
      </c>
      <c r="FD83" s="210">
        <f>(Schedule!FC156*'Assumptions&amp;Data'!FC76)/10^$D$5</f>
        <v>0</v>
      </c>
      <c r="FE83" s="210">
        <f>(Schedule!FD156*'Assumptions&amp;Data'!FD76)/10^$D$5</f>
        <v>0</v>
      </c>
      <c r="FF83" s="210">
        <f>(Schedule!FE156*'Assumptions&amp;Data'!FE76)/10^$D$5</f>
        <v>0</v>
      </c>
      <c r="FG83" s="210">
        <f>(Schedule!FF156*'Assumptions&amp;Data'!FF76)/10^$D$5</f>
        <v>0</v>
      </c>
      <c r="FH83" s="210">
        <f>(Schedule!FG156*'Assumptions&amp;Data'!FG76)/10^$D$5</f>
        <v>0</v>
      </c>
      <c r="FI83" s="210">
        <f>(Schedule!FH156*'Assumptions&amp;Data'!FH76)/10^$D$5</f>
        <v>0</v>
      </c>
      <c r="FJ83" s="210">
        <f>(Schedule!FI156*'Assumptions&amp;Data'!FI76)/10^$D$5</f>
        <v>0</v>
      </c>
      <c r="FK83" s="210">
        <f>(Schedule!FJ156*'Assumptions&amp;Data'!FJ76)/10^$D$5</f>
        <v>0</v>
      </c>
      <c r="FL83" s="210">
        <f>(Schedule!FK156*'Assumptions&amp;Data'!FK76)/10^$D$5</f>
        <v>0</v>
      </c>
      <c r="FM83" s="210">
        <f>(Schedule!FL156*'Assumptions&amp;Data'!FL76)/10^$D$5</f>
        <v>0</v>
      </c>
      <c r="FN83" s="210">
        <f>(Schedule!FM156*'Assumptions&amp;Data'!FM76)/10^$D$5</f>
        <v>0</v>
      </c>
      <c r="FO83" s="210">
        <f>(Schedule!FN156*'Assumptions&amp;Data'!FN76)/10^$D$5</f>
        <v>0</v>
      </c>
    </row>
    <row r="84" spans="2:171" ht="12" customHeight="1" x14ac:dyDescent="0.3">
      <c r="B84" s="201" t="s">
        <v>110</v>
      </c>
      <c r="D84" s="210">
        <f>SUM(G84:FO84)</f>
        <v>10.523926222724786</v>
      </c>
      <c r="G84" s="210">
        <f>(Schedule!F157*'Assumptions&amp;Data'!F76)/10^$D$5</f>
        <v>0</v>
      </c>
      <c r="H84" s="210">
        <f>(Schedule!G157*'Assumptions&amp;Data'!G76)/10^$D$5</f>
        <v>0</v>
      </c>
      <c r="I84" s="210">
        <f>(Schedule!H157*'Assumptions&amp;Data'!H76)/10^$D$5</f>
        <v>0</v>
      </c>
      <c r="J84" s="210">
        <f>(Schedule!I157*'Assumptions&amp;Data'!I76)/10^$D$5</f>
        <v>0</v>
      </c>
      <c r="K84" s="210">
        <f>(Schedule!J157*'Assumptions&amp;Data'!J76)/10^$D$5</f>
        <v>0</v>
      </c>
      <c r="L84" s="210">
        <f>(Schedule!K157*'Assumptions&amp;Data'!K76)/10^$D$5</f>
        <v>0</v>
      </c>
      <c r="M84" s="210">
        <f>(Schedule!L157*'Assumptions&amp;Data'!L76)/10^$D$5</f>
        <v>0</v>
      </c>
      <c r="N84" s="210">
        <f>(Schedule!M157*'Assumptions&amp;Data'!M76)/10^$D$5</f>
        <v>0</v>
      </c>
      <c r="O84" s="210">
        <f>(Schedule!N157*'Assumptions&amp;Data'!N76)/10^$D$5</f>
        <v>0</v>
      </c>
      <c r="P84" s="210">
        <f>(Schedule!O157*'Assumptions&amp;Data'!O76)/10^$D$5</f>
        <v>0</v>
      </c>
      <c r="Q84" s="210">
        <f>(Schedule!P157*'Assumptions&amp;Data'!P76)/10^$D$5</f>
        <v>0</v>
      </c>
      <c r="R84" s="210">
        <f>(Schedule!Q157*'Assumptions&amp;Data'!Q76)/10^$D$5</f>
        <v>0</v>
      </c>
      <c r="S84" s="210">
        <f>(Schedule!R157*'Assumptions&amp;Data'!R76)/10^$D$5</f>
        <v>0</v>
      </c>
      <c r="T84" s="210">
        <f>(Schedule!S157*'Assumptions&amp;Data'!S76)/10^$D$5</f>
        <v>0</v>
      </c>
      <c r="U84" s="210">
        <f>(Schedule!T157*'Assumptions&amp;Data'!T76)/10^$D$5</f>
        <v>0</v>
      </c>
      <c r="V84" s="210">
        <f>(Schedule!U157*'Assumptions&amp;Data'!U76)/10^$D$5</f>
        <v>0</v>
      </c>
      <c r="W84" s="210">
        <f>(Schedule!V157*'Assumptions&amp;Data'!V76)/10^$D$5</f>
        <v>0</v>
      </c>
      <c r="X84" s="210">
        <f>(Schedule!W157*'Assumptions&amp;Data'!W76)/10^$D$5</f>
        <v>0</v>
      </c>
      <c r="Y84" s="210">
        <f>(Schedule!X157*'Assumptions&amp;Data'!X76)/10^$D$5</f>
        <v>0</v>
      </c>
      <c r="Z84" s="210">
        <f>(Schedule!Y157*'Assumptions&amp;Data'!Y76)/10^$D$5</f>
        <v>0</v>
      </c>
      <c r="AA84" s="210">
        <f>(Schedule!Z157*'Assumptions&amp;Data'!Z76)/10^$D$5</f>
        <v>0</v>
      </c>
      <c r="AB84" s="210">
        <f>(Schedule!AA157*'Assumptions&amp;Data'!AA76)/10^$D$5</f>
        <v>0</v>
      </c>
      <c r="AC84" s="210">
        <f>(Schedule!AB157*'Assumptions&amp;Data'!AB76)/10^$D$5</f>
        <v>0</v>
      </c>
      <c r="AD84" s="210">
        <f>(Schedule!AC157*'Assumptions&amp;Data'!AC76)/10^$D$5</f>
        <v>0</v>
      </c>
      <c r="AE84" s="210">
        <f>(Schedule!AD157*'Assumptions&amp;Data'!AD76)/10^$D$5</f>
        <v>0</v>
      </c>
      <c r="AF84" s="210">
        <f>(Schedule!AE157*'Assumptions&amp;Data'!AE76)/10^$D$5</f>
        <v>0</v>
      </c>
      <c r="AG84" s="210">
        <f>(Schedule!AF157*'Assumptions&amp;Data'!AF76)/10^$D$5</f>
        <v>0</v>
      </c>
      <c r="AH84" s="210">
        <f>(Schedule!AG157*'Assumptions&amp;Data'!AG76)/10^$D$5</f>
        <v>0</v>
      </c>
      <c r="AI84" s="210">
        <f>(Schedule!AH157*'Assumptions&amp;Data'!AH76)/10^$D$5</f>
        <v>0</v>
      </c>
      <c r="AJ84" s="210">
        <f>(Schedule!AI157*'Assumptions&amp;Data'!AI76)/10^$D$5</f>
        <v>0</v>
      </c>
      <c r="AK84" s="210">
        <f>(Schedule!AJ157*'Assumptions&amp;Data'!AJ76)/10^$D$5</f>
        <v>0</v>
      </c>
      <c r="AL84" s="210">
        <f>(Schedule!AK157*'Assumptions&amp;Data'!AK76)/10^$D$5</f>
        <v>0</v>
      </c>
      <c r="AM84" s="210">
        <f>(Schedule!AL157*'Assumptions&amp;Data'!AL76)/10^$D$5</f>
        <v>0.26309815556812</v>
      </c>
      <c r="AN84" s="210">
        <f>(Schedule!AM157*'Assumptions&amp;Data'!AM76)/10^$D$5</f>
        <v>0.26309815556812</v>
      </c>
      <c r="AO84" s="210">
        <f>(Schedule!AN157*'Assumptions&amp;Data'!AN76)/10^$D$5</f>
        <v>0.26309815556812</v>
      </c>
      <c r="AP84" s="210">
        <f>(Schedule!AO157*'Assumptions&amp;Data'!AO76)/10^$D$5</f>
        <v>0.26309815556812</v>
      </c>
      <c r="AQ84" s="210">
        <f>(Schedule!AP157*'Assumptions&amp;Data'!AP76)/10^$D$5</f>
        <v>0.26309815556812</v>
      </c>
      <c r="AR84" s="210">
        <f>(Schedule!AQ157*'Assumptions&amp;Data'!AQ76)/10^$D$5</f>
        <v>0.26309815556812</v>
      </c>
      <c r="AS84" s="210">
        <f>(Schedule!AR157*'Assumptions&amp;Data'!AR76)/10^$D$5</f>
        <v>0.26309815556812</v>
      </c>
      <c r="AT84" s="210">
        <f>(Schedule!AS157*'Assumptions&amp;Data'!AS76)/10^$D$5</f>
        <v>0.26309815556812</v>
      </c>
      <c r="AU84" s="210">
        <f>(Schedule!AT157*'Assumptions&amp;Data'!AT76)/10^$D$5</f>
        <v>0.26309815556812</v>
      </c>
      <c r="AV84" s="210">
        <f>(Schedule!AU157*'Assumptions&amp;Data'!AU76)/10^$D$5</f>
        <v>0.26309815556812</v>
      </c>
      <c r="AW84" s="210">
        <f>(Schedule!AV157*'Assumptions&amp;Data'!AV76)/10^$D$5</f>
        <v>0.26309815556812</v>
      </c>
      <c r="AX84" s="210">
        <f>(Schedule!AW157*'Assumptions&amp;Data'!AW76)/10^$D$5</f>
        <v>0.26309815556812</v>
      </c>
      <c r="AY84" s="210">
        <f>(Schedule!AX157*'Assumptions&amp;Data'!AX76)/10^$D$5</f>
        <v>0.26309815556812</v>
      </c>
      <c r="AZ84" s="210">
        <f>(Schedule!AY157*'Assumptions&amp;Data'!AY76)/10^$D$5</f>
        <v>0.26309815556812</v>
      </c>
      <c r="BA84" s="210">
        <f>(Schedule!AZ157*'Assumptions&amp;Data'!AZ76)/10^$D$5</f>
        <v>0.26309815556812</v>
      </c>
      <c r="BB84" s="210">
        <f>(Schedule!BA157*'Assumptions&amp;Data'!BA76)/10^$D$5</f>
        <v>0.26309815556812</v>
      </c>
      <c r="BC84" s="210">
        <f>(Schedule!BB157*'Assumptions&amp;Data'!BB76)/10^$D$5</f>
        <v>0.26309815556812</v>
      </c>
      <c r="BD84" s="210">
        <f>(Schedule!BC157*'Assumptions&amp;Data'!BC76)/10^$D$5</f>
        <v>0.26309815556812</v>
      </c>
      <c r="BE84" s="210">
        <f>(Schedule!BD157*'Assumptions&amp;Data'!BD76)/10^$D$5</f>
        <v>0.26309815556812</v>
      </c>
      <c r="BF84" s="210">
        <f>(Schedule!BE157*'Assumptions&amp;Data'!BE76)/10^$D$5</f>
        <v>0.26309815556812</v>
      </c>
      <c r="BG84" s="210">
        <f>(Schedule!BF157*'Assumptions&amp;Data'!BF76)/10^$D$5</f>
        <v>0.26309815556812</v>
      </c>
      <c r="BH84" s="210">
        <f>(Schedule!BG157*'Assumptions&amp;Data'!BG76)/10^$D$5</f>
        <v>0.26309815556812</v>
      </c>
      <c r="BI84" s="210">
        <f>(Schedule!BH157*'Assumptions&amp;Data'!BH76)/10^$D$5</f>
        <v>0.26309815556812</v>
      </c>
      <c r="BJ84" s="210">
        <f>(Schedule!BI157*'Assumptions&amp;Data'!BI76)/10^$D$5</f>
        <v>0.26309815556812</v>
      </c>
      <c r="BK84" s="210">
        <f>(Schedule!BJ157*'Assumptions&amp;Data'!BJ76)/10^$D$5</f>
        <v>0.31571778668174394</v>
      </c>
      <c r="BL84" s="210">
        <f>(Schedule!BK157*'Assumptions&amp;Data'!BK76)/10^$D$5</f>
        <v>0.31571778668174394</v>
      </c>
      <c r="BM84" s="210">
        <f>(Schedule!BL157*'Assumptions&amp;Data'!BL76)/10^$D$5</f>
        <v>0.31571778668174394</v>
      </c>
      <c r="BN84" s="210">
        <f>(Schedule!BM157*'Assumptions&amp;Data'!BM76)/10^$D$5</f>
        <v>0.31571778668174394</v>
      </c>
      <c r="BO84" s="210">
        <f>(Schedule!BN157*'Assumptions&amp;Data'!BN76)/10^$D$5</f>
        <v>0.31571778668174394</v>
      </c>
      <c r="BP84" s="210">
        <f>(Schedule!BO157*'Assumptions&amp;Data'!BO76)/10^$D$5</f>
        <v>0.31571778668174394</v>
      </c>
      <c r="BQ84" s="210">
        <f>(Schedule!BP157*'Assumptions&amp;Data'!BP76)/10^$D$5</f>
        <v>0.31571778668174394</v>
      </c>
      <c r="BR84" s="210">
        <f>(Schedule!BQ157*'Assumptions&amp;Data'!BQ76)/10^$D$5</f>
        <v>0.31571778668174394</v>
      </c>
      <c r="BS84" s="210">
        <f>(Schedule!BR157*'Assumptions&amp;Data'!BR76)/10^$D$5</f>
        <v>0.31571778668174394</v>
      </c>
      <c r="BT84" s="210">
        <f>(Schedule!BS157*'Assumptions&amp;Data'!BS76)/10^$D$5</f>
        <v>0.31571778668174394</v>
      </c>
      <c r="BU84" s="210">
        <f>(Schedule!BT157*'Assumptions&amp;Data'!BT76)/10^$D$5</f>
        <v>0.31571778668174394</v>
      </c>
      <c r="BV84" s="210">
        <f>(Schedule!BU157*'Assumptions&amp;Data'!BU76)/10^$D$5</f>
        <v>0.31571778668174394</v>
      </c>
      <c r="BW84" s="210">
        <f>(Schedule!BV157*'Assumptions&amp;Data'!BV76)/10^$D$5</f>
        <v>0.4209570489089865</v>
      </c>
      <c r="BX84" s="210">
        <f>(Schedule!BW157*'Assumptions&amp;Data'!BW76)/10^$D$5</f>
        <v>0</v>
      </c>
      <c r="BY84" s="210">
        <f>(Schedule!BX157*'Assumptions&amp;Data'!BX76)/10^$D$5</f>
        <v>0</v>
      </c>
      <c r="BZ84" s="210">
        <f>(Schedule!BY157*'Assumptions&amp;Data'!BY76)/10^$D$5</f>
        <v>0</v>
      </c>
      <c r="CA84" s="210">
        <f>(Schedule!BZ157*'Assumptions&amp;Data'!BZ76)/10^$D$5</f>
        <v>0</v>
      </c>
      <c r="CB84" s="210">
        <f>(Schedule!CA157*'Assumptions&amp;Data'!CA76)/10^$D$5</f>
        <v>0</v>
      </c>
      <c r="CC84" s="210">
        <f>(Schedule!CB157*'Assumptions&amp;Data'!CB76)/10^$D$5</f>
        <v>0</v>
      </c>
      <c r="CD84" s="210">
        <f>(Schedule!CC157*'Assumptions&amp;Data'!CC76)/10^$D$5</f>
        <v>0</v>
      </c>
      <c r="CE84" s="210">
        <f>(Schedule!CD157*'Assumptions&amp;Data'!CD76)/10^$D$5</f>
        <v>0</v>
      </c>
      <c r="CF84" s="210">
        <f>(Schedule!CE157*'Assumptions&amp;Data'!CE76)/10^$D$5</f>
        <v>0</v>
      </c>
      <c r="CG84" s="210">
        <f>(Schedule!CF157*'Assumptions&amp;Data'!CF76)/10^$D$5</f>
        <v>0</v>
      </c>
      <c r="CH84" s="210">
        <f>(Schedule!CG157*'Assumptions&amp;Data'!CG76)/10^$D$5</f>
        <v>0</v>
      </c>
      <c r="CI84" s="210">
        <f>(Schedule!CH157*'Assumptions&amp;Data'!CH76)/10^$D$5</f>
        <v>0</v>
      </c>
      <c r="CJ84" s="210">
        <f>(Schedule!CI157*'Assumptions&amp;Data'!CI76)/10^$D$5</f>
        <v>0</v>
      </c>
      <c r="CK84" s="210">
        <f>(Schedule!CJ157*'Assumptions&amp;Data'!CJ76)/10^$D$5</f>
        <v>0</v>
      </c>
      <c r="CL84" s="210">
        <f>(Schedule!CK157*'Assumptions&amp;Data'!CK76)/10^$D$5</f>
        <v>0</v>
      </c>
      <c r="CM84" s="210">
        <f>(Schedule!CL157*'Assumptions&amp;Data'!CL76)/10^$D$5</f>
        <v>0</v>
      </c>
      <c r="CN84" s="210">
        <f>(Schedule!CM157*'Assumptions&amp;Data'!CM76)/10^$D$5</f>
        <v>0</v>
      </c>
      <c r="CO84" s="210">
        <f>(Schedule!CN157*'Assumptions&amp;Data'!CN76)/10^$D$5</f>
        <v>0</v>
      </c>
      <c r="CP84" s="210">
        <f>(Schedule!CO157*'Assumptions&amp;Data'!CO76)/10^$D$5</f>
        <v>0</v>
      </c>
      <c r="CQ84" s="210">
        <f>(Schedule!CP157*'Assumptions&amp;Data'!CP76)/10^$D$5</f>
        <v>0</v>
      </c>
      <c r="CR84" s="210">
        <f>(Schedule!CQ157*'Assumptions&amp;Data'!CQ76)/10^$D$5</f>
        <v>0</v>
      </c>
      <c r="CS84" s="210">
        <f>(Schedule!CR157*'Assumptions&amp;Data'!CR76)/10^$D$5</f>
        <v>0</v>
      </c>
      <c r="CT84" s="210">
        <f>(Schedule!CS157*'Assumptions&amp;Data'!CS76)/10^$D$5</f>
        <v>0</v>
      </c>
      <c r="CU84" s="210">
        <f>(Schedule!CT157*'Assumptions&amp;Data'!CT76)/10^$D$5</f>
        <v>0</v>
      </c>
      <c r="CV84" s="210">
        <f>(Schedule!CU157*'Assumptions&amp;Data'!CU76)/10^$D$5</f>
        <v>0</v>
      </c>
      <c r="CW84" s="210">
        <f>(Schedule!CV157*'Assumptions&amp;Data'!CV76)/10^$D$5</f>
        <v>0</v>
      </c>
      <c r="CX84" s="210">
        <f>(Schedule!CW157*'Assumptions&amp;Data'!CW76)/10^$D$5</f>
        <v>0</v>
      </c>
      <c r="CY84" s="210">
        <f>(Schedule!CX157*'Assumptions&amp;Data'!CX76)/10^$D$5</f>
        <v>0</v>
      </c>
      <c r="CZ84" s="210">
        <f>(Schedule!CY157*'Assumptions&amp;Data'!CY76)/10^$D$5</f>
        <v>0</v>
      </c>
      <c r="DA84" s="210">
        <f>(Schedule!CZ157*'Assumptions&amp;Data'!CZ76)/10^$D$5</f>
        <v>0</v>
      </c>
      <c r="DB84" s="210">
        <f>(Schedule!DA157*'Assumptions&amp;Data'!DA76)/10^$D$5</f>
        <v>0</v>
      </c>
      <c r="DC84" s="210">
        <f>(Schedule!DB157*'Assumptions&amp;Data'!DB76)/10^$D$5</f>
        <v>0</v>
      </c>
      <c r="DD84" s="210">
        <f>(Schedule!DC157*'Assumptions&amp;Data'!DC76)/10^$D$5</f>
        <v>0</v>
      </c>
      <c r="DE84" s="210">
        <f>(Schedule!DD157*'Assumptions&amp;Data'!DD76)/10^$D$5</f>
        <v>0</v>
      </c>
      <c r="DF84" s="210">
        <f>(Schedule!DE157*'Assumptions&amp;Data'!DE76)/10^$D$5</f>
        <v>0</v>
      </c>
      <c r="DG84" s="210">
        <f>(Schedule!DF157*'Assumptions&amp;Data'!DF76)/10^$D$5</f>
        <v>0</v>
      </c>
      <c r="DH84" s="210">
        <f>(Schedule!DG157*'Assumptions&amp;Data'!DG76)/10^$D$5</f>
        <v>0</v>
      </c>
      <c r="DI84" s="210">
        <f>(Schedule!DH157*'Assumptions&amp;Data'!DH76)/10^$D$5</f>
        <v>0</v>
      </c>
      <c r="DJ84" s="210">
        <f>(Schedule!DI157*'Assumptions&amp;Data'!DI76)/10^$D$5</f>
        <v>0</v>
      </c>
      <c r="DK84" s="210">
        <f>(Schedule!DJ157*'Assumptions&amp;Data'!DJ76)/10^$D$5</f>
        <v>0</v>
      </c>
      <c r="DL84" s="210">
        <f>(Schedule!DK157*'Assumptions&amp;Data'!DK76)/10^$D$5</f>
        <v>0</v>
      </c>
      <c r="DM84" s="210">
        <f>(Schedule!DL157*'Assumptions&amp;Data'!DL76)/10^$D$5</f>
        <v>0</v>
      </c>
      <c r="DN84" s="210">
        <f>(Schedule!DM157*'Assumptions&amp;Data'!DM76)/10^$D$5</f>
        <v>0</v>
      </c>
      <c r="DO84" s="210">
        <f>(Schedule!DN157*'Assumptions&amp;Data'!DN76)/10^$D$5</f>
        <v>0</v>
      </c>
      <c r="DP84" s="210">
        <f>(Schedule!DO157*'Assumptions&amp;Data'!DO76)/10^$D$5</f>
        <v>0</v>
      </c>
      <c r="DQ84" s="210">
        <f>(Schedule!DP157*'Assumptions&amp;Data'!DP76)/10^$D$5</f>
        <v>0</v>
      </c>
      <c r="DR84" s="210">
        <f>(Schedule!DQ157*'Assumptions&amp;Data'!DQ76)/10^$D$5</f>
        <v>0</v>
      </c>
      <c r="DS84" s="210">
        <f>(Schedule!DR157*'Assumptions&amp;Data'!DR76)/10^$D$5</f>
        <v>0</v>
      </c>
      <c r="DT84" s="210">
        <f>(Schedule!DS157*'Assumptions&amp;Data'!DS76)/10^$D$5</f>
        <v>0</v>
      </c>
      <c r="DU84" s="210">
        <f>(Schedule!DT157*'Assumptions&amp;Data'!DT76)/10^$D$5</f>
        <v>0</v>
      </c>
      <c r="DV84" s="210">
        <f>(Schedule!DU157*'Assumptions&amp;Data'!DU76)/10^$D$5</f>
        <v>0</v>
      </c>
      <c r="DW84" s="210">
        <f>(Schedule!DV157*'Assumptions&amp;Data'!DV76)/10^$D$5</f>
        <v>0</v>
      </c>
      <c r="DX84" s="210">
        <f>(Schedule!DW157*'Assumptions&amp;Data'!DW76)/10^$D$5</f>
        <v>0</v>
      </c>
      <c r="DY84" s="210">
        <f>(Schedule!DX157*'Assumptions&amp;Data'!DX76)/10^$D$5</f>
        <v>0</v>
      </c>
      <c r="DZ84" s="210">
        <f>(Schedule!DY157*'Assumptions&amp;Data'!DY76)/10^$D$5</f>
        <v>0</v>
      </c>
      <c r="EA84" s="210">
        <f>(Schedule!DZ157*'Assumptions&amp;Data'!DZ76)/10^$D$5</f>
        <v>0</v>
      </c>
      <c r="EB84" s="210">
        <f>(Schedule!EA157*'Assumptions&amp;Data'!EA76)/10^$D$5</f>
        <v>0</v>
      </c>
      <c r="EC84" s="210">
        <f>(Schedule!EB157*'Assumptions&amp;Data'!EB76)/10^$D$5</f>
        <v>0</v>
      </c>
      <c r="ED84" s="210">
        <f>(Schedule!EC157*'Assumptions&amp;Data'!EC76)/10^$D$5</f>
        <v>0</v>
      </c>
      <c r="EE84" s="210">
        <f>(Schedule!ED157*'Assumptions&amp;Data'!ED76)/10^$D$5</f>
        <v>0</v>
      </c>
      <c r="EF84" s="210">
        <f>(Schedule!EE157*'Assumptions&amp;Data'!EE76)/10^$D$5</f>
        <v>0</v>
      </c>
      <c r="EG84" s="210">
        <f>(Schedule!EF157*'Assumptions&amp;Data'!EF76)/10^$D$5</f>
        <v>0</v>
      </c>
      <c r="EH84" s="210">
        <f>(Schedule!EG157*'Assumptions&amp;Data'!EG76)/10^$D$5</f>
        <v>0</v>
      </c>
      <c r="EI84" s="210">
        <f>(Schedule!EH157*'Assumptions&amp;Data'!EH76)/10^$D$5</f>
        <v>0</v>
      </c>
      <c r="EJ84" s="210">
        <f>(Schedule!EI157*'Assumptions&amp;Data'!EI76)/10^$D$5</f>
        <v>0</v>
      </c>
      <c r="EK84" s="210">
        <f>(Schedule!EJ157*'Assumptions&amp;Data'!EJ76)/10^$D$5</f>
        <v>0</v>
      </c>
      <c r="EL84" s="210">
        <f>(Schedule!EK157*'Assumptions&amp;Data'!EK76)/10^$D$5</f>
        <v>0</v>
      </c>
      <c r="EM84" s="210">
        <f>(Schedule!EL157*'Assumptions&amp;Data'!EL76)/10^$D$5</f>
        <v>0</v>
      </c>
      <c r="EN84" s="210">
        <f>(Schedule!EM157*'Assumptions&amp;Data'!EM76)/10^$D$5</f>
        <v>0</v>
      </c>
      <c r="EO84" s="210">
        <f>(Schedule!EN157*'Assumptions&amp;Data'!EN76)/10^$D$5</f>
        <v>0</v>
      </c>
      <c r="EP84" s="210">
        <f>(Schedule!EO157*'Assumptions&amp;Data'!EO76)/10^$D$5</f>
        <v>0</v>
      </c>
      <c r="EQ84" s="210">
        <f>(Schedule!EP157*'Assumptions&amp;Data'!EP76)/10^$D$5</f>
        <v>0</v>
      </c>
      <c r="ER84" s="210">
        <f>(Schedule!EQ157*'Assumptions&amp;Data'!EQ76)/10^$D$5</f>
        <v>0</v>
      </c>
      <c r="ES84" s="210">
        <f>(Schedule!ER157*'Assumptions&amp;Data'!ER76)/10^$D$5</f>
        <v>0</v>
      </c>
      <c r="ET84" s="210">
        <f>(Schedule!ES157*'Assumptions&amp;Data'!ES76)/10^$D$5</f>
        <v>0</v>
      </c>
      <c r="EU84" s="210">
        <f>(Schedule!ET157*'Assumptions&amp;Data'!ET76)/10^$D$5</f>
        <v>0</v>
      </c>
      <c r="EV84" s="210">
        <f>(Schedule!EU157*'Assumptions&amp;Data'!EU76)/10^$D$5</f>
        <v>0</v>
      </c>
      <c r="EW84" s="210">
        <f>(Schedule!EV157*'Assumptions&amp;Data'!EV76)/10^$D$5</f>
        <v>0</v>
      </c>
      <c r="EX84" s="210">
        <f>(Schedule!EW157*'Assumptions&amp;Data'!EW76)/10^$D$5</f>
        <v>0</v>
      </c>
      <c r="EY84" s="210">
        <f>(Schedule!EX157*'Assumptions&amp;Data'!EX76)/10^$D$5</f>
        <v>0</v>
      </c>
      <c r="EZ84" s="210">
        <f>(Schedule!EY157*'Assumptions&amp;Data'!EY76)/10^$D$5</f>
        <v>0</v>
      </c>
      <c r="FA84" s="210">
        <f>(Schedule!EZ157*'Assumptions&amp;Data'!EZ76)/10^$D$5</f>
        <v>0</v>
      </c>
      <c r="FB84" s="210">
        <f>(Schedule!FA157*'Assumptions&amp;Data'!FA76)/10^$D$5</f>
        <v>0</v>
      </c>
      <c r="FC84" s="210">
        <f>(Schedule!FB157*'Assumptions&amp;Data'!FB76)/10^$D$5</f>
        <v>0</v>
      </c>
      <c r="FD84" s="210">
        <f>(Schedule!FC157*'Assumptions&amp;Data'!FC76)/10^$D$5</f>
        <v>0</v>
      </c>
      <c r="FE84" s="210">
        <f>(Schedule!FD157*'Assumptions&amp;Data'!FD76)/10^$D$5</f>
        <v>0</v>
      </c>
      <c r="FF84" s="210">
        <f>(Schedule!FE157*'Assumptions&amp;Data'!FE76)/10^$D$5</f>
        <v>0</v>
      </c>
      <c r="FG84" s="210">
        <f>(Schedule!FF157*'Assumptions&amp;Data'!FF76)/10^$D$5</f>
        <v>0</v>
      </c>
      <c r="FH84" s="210">
        <f>(Schedule!FG157*'Assumptions&amp;Data'!FG76)/10^$D$5</f>
        <v>0</v>
      </c>
      <c r="FI84" s="210">
        <f>(Schedule!FH157*'Assumptions&amp;Data'!FH76)/10^$D$5</f>
        <v>0</v>
      </c>
      <c r="FJ84" s="210">
        <f>(Schedule!FI157*'Assumptions&amp;Data'!FI76)/10^$D$5</f>
        <v>0</v>
      </c>
      <c r="FK84" s="210">
        <f>(Schedule!FJ157*'Assumptions&amp;Data'!FJ76)/10^$D$5</f>
        <v>0</v>
      </c>
      <c r="FL84" s="210">
        <f>(Schedule!FK157*'Assumptions&amp;Data'!FK76)/10^$D$5</f>
        <v>0</v>
      </c>
      <c r="FM84" s="210">
        <f>(Schedule!FL157*'Assumptions&amp;Data'!FL76)/10^$D$5</f>
        <v>0</v>
      </c>
      <c r="FN84" s="210">
        <f>(Schedule!FM157*'Assumptions&amp;Data'!FM76)/10^$D$5</f>
        <v>0</v>
      </c>
      <c r="FO84" s="210">
        <f>(Schedule!FN157*'Assumptions&amp;Data'!FN76)/10^$D$5</f>
        <v>0</v>
      </c>
    </row>
    <row r="85" spans="2:171" ht="12" customHeight="1" x14ac:dyDescent="0.3"/>
    <row r="86" spans="2:171" ht="12" customHeight="1" x14ac:dyDescent="0.3">
      <c r="B86" s="220" t="s">
        <v>248</v>
      </c>
      <c r="C86" s="220" t="str">
        <f>IF($D$5=7, "INR Cr", "INR Mn")</f>
        <v>INR Cr</v>
      </c>
      <c r="D86" s="221">
        <f>SUM(G86:FO86)</f>
        <v>69.719267981292603</v>
      </c>
      <c r="E86" s="220"/>
      <c r="F86" s="220"/>
      <c r="G86" s="221">
        <f>SUM(G87:G89)</f>
        <v>0</v>
      </c>
      <c r="H86" s="221">
        <f t="shared" ref="H86:BR86" si="380">SUM(H87:H89)</f>
        <v>0</v>
      </c>
      <c r="I86" s="221">
        <f t="shared" si="380"/>
        <v>0</v>
      </c>
      <c r="J86" s="221">
        <f t="shared" si="380"/>
        <v>0</v>
      </c>
      <c r="K86" s="221">
        <f t="shared" si="380"/>
        <v>0</v>
      </c>
      <c r="L86" s="221">
        <f t="shared" si="380"/>
        <v>0</v>
      </c>
      <c r="M86" s="221">
        <f t="shared" si="380"/>
        <v>0</v>
      </c>
      <c r="N86" s="221">
        <f t="shared" si="380"/>
        <v>0</v>
      </c>
      <c r="O86" s="221">
        <f t="shared" si="380"/>
        <v>0.43574542488307916</v>
      </c>
      <c r="P86" s="221">
        <f t="shared" si="380"/>
        <v>0.43574542488307916</v>
      </c>
      <c r="Q86" s="221">
        <f t="shared" si="380"/>
        <v>0.43574542488307916</v>
      </c>
      <c r="R86" s="221">
        <f t="shared" si="380"/>
        <v>0.43574542488307916</v>
      </c>
      <c r="S86" s="221">
        <f t="shared" si="380"/>
        <v>0.43574542488307916</v>
      </c>
      <c r="T86" s="221">
        <f t="shared" si="380"/>
        <v>0.43574542488307916</v>
      </c>
      <c r="U86" s="221">
        <f t="shared" si="380"/>
        <v>0.43574542488307916</v>
      </c>
      <c r="V86" s="221">
        <f t="shared" si="380"/>
        <v>0.43574542488307916</v>
      </c>
      <c r="W86" s="221">
        <f t="shared" si="380"/>
        <v>0.43574542488307916</v>
      </c>
      <c r="X86" s="221">
        <f t="shared" si="380"/>
        <v>0.43574542488307916</v>
      </c>
      <c r="Y86" s="221">
        <f t="shared" si="380"/>
        <v>0.43574542488307916</v>
      </c>
      <c r="Z86" s="221">
        <f t="shared" si="380"/>
        <v>0.43574542488307916</v>
      </c>
      <c r="AA86" s="221">
        <f t="shared" si="380"/>
        <v>0.95863993474277409</v>
      </c>
      <c r="AB86" s="221">
        <f t="shared" si="380"/>
        <v>0.95863993474277409</v>
      </c>
      <c r="AC86" s="221">
        <f t="shared" si="380"/>
        <v>1.0457890197193898</v>
      </c>
      <c r="AD86" s="221">
        <f t="shared" si="380"/>
        <v>1.0457890197193898</v>
      </c>
      <c r="AE86" s="221">
        <f>SUM(AE87:AE89)</f>
        <v>1.0457890197193898</v>
      </c>
      <c r="AF86" s="221">
        <f t="shared" si="380"/>
        <v>1.0457890197193898</v>
      </c>
      <c r="AG86" s="221">
        <f t="shared" si="380"/>
        <v>1.0457890197193898</v>
      </c>
      <c r="AH86" s="221">
        <f t="shared" si="380"/>
        <v>1.0457890197193898</v>
      </c>
      <c r="AI86" s="221">
        <f t="shared" si="380"/>
        <v>1.0457890197193898</v>
      </c>
      <c r="AJ86" s="221">
        <f t="shared" si="380"/>
        <v>1.0457890197193898</v>
      </c>
      <c r="AK86" s="221">
        <f t="shared" si="380"/>
        <v>1.0457890197193898</v>
      </c>
      <c r="AL86" s="221">
        <f t="shared" si="380"/>
        <v>1.0457890197193898</v>
      </c>
      <c r="AM86" s="221">
        <f t="shared" si="380"/>
        <v>1.8301307845089321</v>
      </c>
      <c r="AN86" s="221">
        <f t="shared" si="380"/>
        <v>1.8301307845089321</v>
      </c>
      <c r="AO86" s="221">
        <f t="shared" si="380"/>
        <v>1.934709686480871</v>
      </c>
      <c r="AP86" s="221">
        <f t="shared" si="380"/>
        <v>1.934709686480871</v>
      </c>
      <c r="AQ86" s="221">
        <f t="shared" si="380"/>
        <v>2.2833060263873346</v>
      </c>
      <c r="AR86" s="221">
        <f t="shared" si="380"/>
        <v>2.2833060263873346</v>
      </c>
      <c r="AS86" s="221">
        <f t="shared" si="380"/>
        <v>2.2833060263873346</v>
      </c>
      <c r="AT86" s="221">
        <f t="shared" si="380"/>
        <v>2.2833060263873346</v>
      </c>
      <c r="AU86" s="221">
        <f t="shared" si="380"/>
        <v>1.9347096864808622</v>
      </c>
      <c r="AV86" s="221">
        <f t="shared" si="380"/>
        <v>1.4118151766211762</v>
      </c>
      <c r="AW86" s="221">
        <f t="shared" si="380"/>
        <v>1.4118151766211762</v>
      </c>
      <c r="AX86" s="221">
        <f t="shared" si="380"/>
        <v>1.4118151766211762</v>
      </c>
      <c r="AY86" s="221">
        <f t="shared" si="380"/>
        <v>1.4118151766211762</v>
      </c>
      <c r="AZ86" s="221">
        <f t="shared" si="380"/>
        <v>1.4118151766211762</v>
      </c>
      <c r="BA86" s="221">
        <f t="shared" si="380"/>
        <v>1.4118151766211762</v>
      </c>
      <c r="BB86" s="221">
        <f t="shared" si="380"/>
        <v>1.4118151766211762</v>
      </c>
      <c r="BC86" s="221">
        <f t="shared" si="380"/>
        <v>1.8301307845089323</v>
      </c>
      <c r="BD86" s="221">
        <f t="shared" si="380"/>
        <v>1.8301307845089323</v>
      </c>
      <c r="BE86" s="221">
        <f t="shared" si="380"/>
        <v>1.8301307845089323</v>
      </c>
      <c r="BF86" s="221">
        <f t="shared" si="380"/>
        <v>1.8301307845089323</v>
      </c>
      <c r="BG86" s="221">
        <f t="shared" si="380"/>
        <v>1.4118151766211653</v>
      </c>
      <c r="BH86" s="221">
        <f t="shared" si="380"/>
        <v>0.78434176478954232</v>
      </c>
      <c r="BI86" s="221">
        <f t="shared" si="380"/>
        <v>0.78434176478954232</v>
      </c>
      <c r="BJ86" s="221">
        <f t="shared" si="380"/>
        <v>0.78434176478954232</v>
      </c>
      <c r="BK86" s="221">
        <f t="shared" si="380"/>
        <v>0.94121011774745078</v>
      </c>
      <c r="BL86" s="221">
        <f t="shared" si="380"/>
        <v>0.94121011774745078</v>
      </c>
      <c r="BM86" s="221">
        <f t="shared" si="380"/>
        <v>0.94121011774745078</v>
      </c>
      <c r="BN86" s="221">
        <f t="shared" si="380"/>
        <v>0.94121011774745078</v>
      </c>
      <c r="BO86" s="221">
        <f t="shared" si="380"/>
        <v>0.94121011774745078</v>
      </c>
      <c r="BP86" s="221">
        <f t="shared" si="380"/>
        <v>0.94121011774745078</v>
      </c>
      <c r="BQ86" s="221">
        <f t="shared" si="380"/>
        <v>0.94121011774745078</v>
      </c>
      <c r="BR86" s="221">
        <f t="shared" si="380"/>
        <v>0.94121011774745078</v>
      </c>
      <c r="BS86" s="221">
        <f t="shared" ref="BS86:ED86" si="381">SUM(BS87:BS89)</f>
        <v>0.94121011774745078</v>
      </c>
      <c r="BT86" s="221">
        <f t="shared" si="381"/>
        <v>0.94121011774745078</v>
      </c>
      <c r="BU86" s="221">
        <f t="shared" si="381"/>
        <v>0.94121011774745078</v>
      </c>
      <c r="BV86" s="221">
        <f t="shared" si="381"/>
        <v>0.94121011774745078</v>
      </c>
      <c r="BW86" s="221">
        <f t="shared" si="381"/>
        <v>1.2549468236632515</v>
      </c>
      <c r="BX86" s="221">
        <f t="shared" si="381"/>
        <v>0</v>
      </c>
      <c r="BY86" s="221">
        <f t="shared" si="381"/>
        <v>0</v>
      </c>
      <c r="BZ86" s="221">
        <f t="shared" si="381"/>
        <v>0</v>
      </c>
      <c r="CA86" s="221">
        <f t="shared" si="381"/>
        <v>0</v>
      </c>
      <c r="CB86" s="221">
        <f t="shared" si="381"/>
        <v>0</v>
      </c>
      <c r="CC86" s="221">
        <f t="shared" si="381"/>
        <v>0</v>
      </c>
      <c r="CD86" s="221">
        <f t="shared" si="381"/>
        <v>0</v>
      </c>
      <c r="CE86" s="221">
        <f t="shared" si="381"/>
        <v>0</v>
      </c>
      <c r="CF86" s="221">
        <f t="shared" si="381"/>
        <v>0</v>
      </c>
      <c r="CG86" s="221">
        <f t="shared" si="381"/>
        <v>0</v>
      </c>
      <c r="CH86" s="221">
        <f t="shared" si="381"/>
        <v>0</v>
      </c>
      <c r="CI86" s="221">
        <f t="shared" si="381"/>
        <v>0</v>
      </c>
      <c r="CJ86" s="221">
        <f t="shared" si="381"/>
        <v>0</v>
      </c>
      <c r="CK86" s="221">
        <f t="shared" si="381"/>
        <v>0</v>
      </c>
      <c r="CL86" s="221">
        <f t="shared" si="381"/>
        <v>0</v>
      </c>
      <c r="CM86" s="221">
        <f t="shared" si="381"/>
        <v>0</v>
      </c>
      <c r="CN86" s="221">
        <f t="shared" si="381"/>
        <v>0</v>
      </c>
      <c r="CO86" s="221">
        <f t="shared" si="381"/>
        <v>0</v>
      </c>
      <c r="CP86" s="221">
        <f t="shared" si="381"/>
        <v>0</v>
      </c>
      <c r="CQ86" s="221">
        <f t="shared" si="381"/>
        <v>0</v>
      </c>
      <c r="CR86" s="221">
        <f t="shared" si="381"/>
        <v>0</v>
      </c>
      <c r="CS86" s="221">
        <f t="shared" si="381"/>
        <v>0</v>
      </c>
      <c r="CT86" s="221">
        <f t="shared" si="381"/>
        <v>0</v>
      </c>
      <c r="CU86" s="221">
        <f t="shared" si="381"/>
        <v>0</v>
      </c>
      <c r="CV86" s="221">
        <f t="shared" si="381"/>
        <v>0</v>
      </c>
      <c r="CW86" s="221">
        <f t="shared" si="381"/>
        <v>0</v>
      </c>
      <c r="CX86" s="221">
        <f t="shared" si="381"/>
        <v>0</v>
      </c>
      <c r="CY86" s="221">
        <f t="shared" si="381"/>
        <v>0</v>
      </c>
      <c r="CZ86" s="221">
        <f t="shared" si="381"/>
        <v>0</v>
      </c>
      <c r="DA86" s="221">
        <f t="shared" si="381"/>
        <v>0</v>
      </c>
      <c r="DB86" s="221">
        <f t="shared" si="381"/>
        <v>0</v>
      </c>
      <c r="DC86" s="221">
        <f t="shared" si="381"/>
        <v>0</v>
      </c>
      <c r="DD86" s="221">
        <f t="shared" si="381"/>
        <v>0</v>
      </c>
      <c r="DE86" s="221">
        <f t="shared" si="381"/>
        <v>0</v>
      </c>
      <c r="DF86" s="221">
        <f t="shared" si="381"/>
        <v>0</v>
      </c>
      <c r="DG86" s="221">
        <f t="shared" si="381"/>
        <v>0</v>
      </c>
      <c r="DH86" s="221">
        <f t="shared" si="381"/>
        <v>0</v>
      </c>
      <c r="DI86" s="221">
        <f t="shared" si="381"/>
        <v>0</v>
      </c>
      <c r="DJ86" s="221">
        <f t="shared" si="381"/>
        <v>0</v>
      </c>
      <c r="DK86" s="221">
        <f t="shared" si="381"/>
        <v>0</v>
      </c>
      <c r="DL86" s="221">
        <f t="shared" si="381"/>
        <v>0</v>
      </c>
      <c r="DM86" s="221">
        <f t="shared" si="381"/>
        <v>0</v>
      </c>
      <c r="DN86" s="221">
        <f t="shared" si="381"/>
        <v>0</v>
      </c>
      <c r="DO86" s="221">
        <f t="shared" si="381"/>
        <v>0</v>
      </c>
      <c r="DP86" s="221">
        <f t="shared" si="381"/>
        <v>0</v>
      </c>
      <c r="DQ86" s="221">
        <f t="shared" si="381"/>
        <v>0</v>
      </c>
      <c r="DR86" s="221">
        <f t="shared" si="381"/>
        <v>0</v>
      </c>
      <c r="DS86" s="221">
        <f t="shared" si="381"/>
        <v>0</v>
      </c>
      <c r="DT86" s="221">
        <f t="shared" si="381"/>
        <v>0</v>
      </c>
      <c r="DU86" s="221">
        <f t="shared" si="381"/>
        <v>0</v>
      </c>
      <c r="DV86" s="221">
        <f t="shared" si="381"/>
        <v>0</v>
      </c>
      <c r="DW86" s="221">
        <f t="shared" si="381"/>
        <v>0</v>
      </c>
      <c r="DX86" s="221">
        <f t="shared" si="381"/>
        <v>0</v>
      </c>
      <c r="DY86" s="221">
        <f t="shared" si="381"/>
        <v>0</v>
      </c>
      <c r="DZ86" s="221">
        <f t="shared" si="381"/>
        <v>0</v>
      </c>
      <c r="EA86" s="221">
        <f t="shared" si="381"/>
        <v>0</v>
      </c>
      <c r="EB86" s="221">
        <f t="shared" si="381"/>
        <v>0</v>
      </c>
      <c r="EC86" s="221">
        <f t="shared" si="381"/>
        <v>0</v>
      </c>
      <c r="ED86" s="221">
        <f t="shared" si="381"/>
        <v>0</v>
      </c>
      <c r="EE86" s="221">
        <f t="shared" ref="EE86:FO86" si="382">SUM(EE87:EE89)</f>
        <v>0</v>
      </c>
      <c r="EF86" s="221">
        <f t="shared" si="382"/>
        <v>0</v>
      </c>
      <c r="EG86" s="221">
        <f t="shared" si="382"/>
        <v>0</v>
      </c>
      <c r="EH86" s="221">
        <f t="shared" si="382"/>
        <v>0</v>
      </c>
      <c r="EI86" s="221">
        <f t="shared" si="382"/>
        <v>0</v>
      </c>
      <c r="EJ86" s="221">
        <f t="shared" si="382"/>
        <v>0</v>
      </c>
      <c r="EK86" s="221">
        <f t="shared" si="382"/>
        <v>0</v>
      </c>
      <c r="EL86" s="221">
        <f t="shared" si="382"/>
        <v>0</v>
      </c>
      <c r="EM86" s="221">
        <f t="shared" si="382"/>
        <v>0</v>
      </c>
      <c r="EN86" s="221">
        <f t="shared" si="382"/>
        <v>0</v>
      </c>
      <c r="EO86" s="221">
        <f t="shared" si="382"/>
        <v>0</v>
      </c>
      <c r="EP86" s="221">
        <f t="shared" si="382"/>
        <v>0</v>
      </c>
      <c r="EQ86" s="221">
        <f t="shared" si="382"/>
        <v>0</v>
      </c>
      <c r="ER86" s="221">
        <f t="shared" si="382"/>
        <v>0</v>
      </c>
      <c r="ES86" s="221">
        <f t="shared" si="382"/>
        <v>0</v>
      </c>
      <c r="ET86" s="221">
        <f t="shared" si="382"/>
        <v>0</v>
      </c>
      <c r="EU86" s="221">
        <f t="shared" si="382"/>
        <v>0</v>
      </c>
      <c r="EV86" s="221">
        <f t="shared" si="382"/>
        <v>0</v>
      </c>
      <c r="EW86" s="221">
        <f t="shared" si="382"/>
        <v>0</v>
      </c>
      <c r="EX86" s="221">
        <f t="shared" si="382"/>
        <v>0</v>
      </c>
      <c r="EY86" s="221">
        <f t="shared" si="382"/>
        <v>0</v>
      </c>
      <c r="EZ86" s="221">
        <f t="shared" si="382"/>
        <v>0</v>
      </c>
      <c r="FA86" s="221">
        <f t="shared" si="382"/>
        <v>0</v>
      </c>
      <c r="FB86" s="221">
        <f t="shared" si="382"/>
        <v>0</v>
      </c>
      <c r="FC86" s="221">
        <f t="shared" si="382"/>
        <v>0</v>
      </c>
      <c r="FD86" s="221">
        <f t="shared" si="382"/>
        <v>0</v>
      </c>
      <c r="FE86" s="221">
        <f t="shared" si="382"/>
        <v>0</v>
      </c>
      <c r="FF86" s="221">
        <f t="shared" si="382"/>
        <v>0</v>
      </c>
      <c r="FG86" s="221">
        <f t="shared" si="382"/>
        <v>0</v>
      </c>
      <c r="FH86" s="221">
        <f t="shared" si="382"/>
        <v>0</v>
      </c>
      <c r="FI86" s="221">
        <f t="shared" si="382"/>
        <v>0</v>
      </c>
      <c r="FJ86" s="221">
        <f t="shared" si="382"/>
        <v>0</v>
      </c>
      <c r="FK86" s="221">
        <f t="shared" si="382"/>
        <v>0</v>
      </c>
      <c r="FL86" s="221">
        <f t="shared" si="382"/>
        <v>0</v>
      </c>
      <c r="FM86" s="221">
        <f t="shared" si="382"/>
        <v>0</v>
      </c>
      <c r="FN86" s="221">
        <f t="shared" si="382"/>
        <v>0</v>
      </c>
      <c r="FO86" s="221">
        <f t="shared" si="382"/>
        <v>0</v>
      </c>
    </row>
    <row r="87" spans="2:171" ht="12" customHeight="1" x14ac:dyDescent="0.3">
      <c r="B87" s="201" t="s">
        <v>108</v>
      </c>
      <c r="D87" s="210">
        <f>SUM(G87:FO87)</f>
        <v>17.429816995323151</v>
      </c>
      <c r="G87" s="211">
        <f>(Schedule!F160*'Assumptions&amp;Data'!F77)/10^$D$5</f>
        <v>0</v>
      </c>
      <c r="H87" s="211">
        <f>(Schedule!G160*'Assumptions&amp;Data'!G77)/10^$D$5</f>
        <v>0</v>
      </c>
      <c r="I87" s="211">
        <f>(Schedule!H160*'Assumptions&amp;Data'!H77)/10^$D$5</f>
        <v>0</v>
      </c>
      <c r="J87" s="211">
        <f>(Schedule!I160*'Assumptions&amp;Data'!I77)/10^$D$5</f>
        <v>0</v>
      </c>
      <c r="K87" s="211">
        <f>(Schedule!J160*'Assumptions&amp;Data'!J77)/10^$D$5</f>
        <v>0</v>
      </c>
      <c r="L87" s="211">
        <f>(Schedule!K160*'Assumptions&amp;Data'!K77)/10^$D$5</f>
        <v>0</v>
      </c>
      <c r="M87" s="211">
        <f>(Schedule!L160*'Assumptions&amp;Data'!L77)/10^$D$5</f>
        <v>0</v>
      </c>
      <c r="N87" s="211">
        <f>(Schedule!M160*'Assumptions&amp;Data'!M77)/10^$D$5</f>
        <v>0</v>
      </c>
      <c r="O87" s="211">
        <f>(Schedule!N160*'Assumptions&amp;Data'!N77)/10^$D$5</f>
        <v>0.43574542488307916</v>
      </c>
      <c r="P87" s="211">
        <f>(Schedule!O160*'Assumptions&amp;Data'!O77)/10^$D$5</f>
        <v>0.43574542488307916</v>
      </c>
      <c r="Q87" s="211">
        <f>(Schedule!P160*'Assumptions&amp;Data'!P77)/10^$D$5</f>
        <v>0.43574542488307916</v>
      </c>
      <c r="R87" s="211">
        <f>(Schedule!Q160*'Assumptions&amp;Data'!Q77)/10^$D$5</f>
        <v>0.43574542488307916</v>
      </c>
      <c r="S87" s="211">
        <f>(Schedule!R160*'Assumptions&amp;Data'!R77)/10^$D$5</f>
        <v>0.43574542488307916</v>
      </c>
      <c r="T87" s="211">
        <f>(Schedule!S160*'Assumptions&amp;Data'!S77)/10^$D$5</f>
        <v>0.43574542488307916</v>
      </c>
      <c r="U87" s="211">
        <f>(Schedule!T160*'Assumptions&amp;Data'!T77)/10^$D$5</f>
        <v>0.43574542488307916</v>
      </c>
      <c r="V87" s="211">
        <f>(Schedule!U160*'Assumptions&amp;Data'!U77)/10^$D$5</f>
        <v>0.43574542488307916</v>
      </c>
      <c r="W87" s="211">
        <f>(Schedule!V160*'Assumptions&amp;Data'!V77)/10^$D$5</f>
        <v>0.43574542488307916</v>
      </c>
      <c r="X87" s="211">
        <f>(Schedule!W160*'Assumptions&amp;Data'!W77)/10^$D$5</f>
        <v>0.43574542488307916</v>
      </c>
      <c r="Y87" s="211">
        <f>(Schedule!X160*'Assumptions&amp;Data'!X77)/10^$D$5</f>
        <v>0.43574542488307916</v>
      </c>
      <c r="Z87" s="211">
        <f>(Schedule!Y160*'Assumptions&amp;Data'!Y77)/10^$D$5</f>
        <v>0.43574542488307916</v>
      </c>
      <c r="AA87" s="211">
        <f>(Schedule!Z160*'Assumptions&amp;Data'!Z77)/10^$D$5</f>
        <v>0.43574542488307916</v>
      </c>
      <c r="AB87" s="211">
        <f>(Schedule!AA160*'Assumptions&amp;Data'!AA77)/10^$D$5</f>
        <v>0.43574542488307916</v>
      </c>
      <c r="AC87" s="211">
        <f>(Schedule!AB160*'Assumptions&amp;Data'!AB77)/10^$D$5</f>
        <v>0.52289450985969488</v>
      </c>
      <c r="AD87" s="211">
        <f>(Schedule!AC160*'Assumptions&amp;Data'!AC77)/10^$D$5</f>
        <v>0.52289450985969488</v>
      </c>
      <c r="AE87" s="211">
        <f>(Schedule!AD160*'Assumptions&amp;Data'!AD77)/10^$D$5</f>
        <v>0.52289450985969488</v>
      </c>
      <c r="AF87" s="211">
        <f>(Schedule!AE160*'Assumptions&amp;Data'!AE77)/10^$D$5</f>
        <v>0.52289450985969488</v>
      </c>
      <c r="AG87" s="211">
        <f>(Schedule!AF160*'Assumptions&amp;Data'!AF77)/10^$D$5</f>
        <v>0.52289450985969488</v>
      </c>
      <c r="AH87" s="211">
        <f>(Schedule!AG160*'Assumptions&amp;Data'!AG77)/10^$D$5</f>
        <v>0.52289450985969488</v>
      </c>
      <c r="AI87" s="211">
        <f>(Schedule!AH160*'Assumptions&amp;Data'!AH77)/10^$D$5</f>
        <v>0.52289450985969488</v>
      </c>
      <c r="AJ87" s="211">
        <f>(Schedule!AI160*'Assumptions&amp;Data'!AI77)/10^$D$5</f>
        <v>0.52289450985969488</v>
      </c>
      <c r="AK87" s="211">
        <f>(Schedule!AJ160*'Assumptions&amp;Data'!AJ77)/10^$D$5</f>
        <v>0.52289450985969488</v>
      </c>
      <c r="AL87" s="211">
        <f>(Schedule!AK160*'Assumptions&amp;Data'!AK77)/10^$D$5</f>
        <v>0.52289450985969488</v>
      </c>
      <c r="AM87" s="211">
        <f>(Schedule!AL160*'Assumptions&amp;Data'!AL77)/10^$D$5</f>
        <v>0.52289450985969488</v>
      </c>
      <c r="AN87" s="211">
        <f>(Schedule!AM160*'Assumptions&amp;Data'!AM77)/10^$D$5</f>
        <v>0.52289450985969488</v>
      </c>
      <c r="AO87" s="211">
        <f>(Schedule!AN160*'Assumptions&amp;Data'!AN77)/10^$D$5</f>
        <v>0.52289450985969488</v>
      </c>
      <c r="AP87" s="211">
        <f>(Schedule!AO160*'Assumptions&amp;Data'!AO77)/10^$D$5</f>
        <v>0.52289450985969488</v>
      </c>
      <c r="AQ87" s="211">
        <f>(Schedule!AP160*'Assumptions&amp;Data'!AP77)/10^$D$5</f>
        <v>0.87149084976615832</v>
      </c>
      <c r="AR87" s="211">
        <f>(Schedule!AQ160*'Assumptions&amp;Data'!AQ77)/10^$D$5</f>
        <v>0.87149084976615832</v>
      </c>
      <c r="AS87" s="211">
        <f>(Schedule!AR160*'Assumptions&amp;Data'!AR77)/10^$D$5</f>
        <v>0.87149084976615832</v>
      </c>
      <c r="AT87" s="211">
        <f>(Schedule!AS160*'Assumptions&amp;Data'!AS77)/10^$D$5</f>
        <v>0.87149084976615832</v>
      </c>
      <c r="AU87" s="211">
        <f>(Schedule!AT160*'Assumptions&amp;Data'!AT77)/10^$D$5</f>
        <v>0.52289450985968577</v>
      </c>
      <c r="AV87" s="211">
        <f>(Schedule!AU160*'Assumptions&amp;Data'!AU77)/10^$D$5</f>
        <v>0</v>
      </c>
      <c r="AW87" s="211">
        <f>(Schedule!AV160*'Assumptions&amp;Data'!AV77)/10^$D$5</f>
        <v>0</v>
      </c>
      <c r="AX87" s="211">
        <f>(Schedule!AW160*'Assumptions&amp;Data'!AW77)/10^$D$5</f>
        <v>0</v>
      </c>
      <c r="AY87" s="211">
        <f>(Schedule!AX160*'Assumptions&amp;Data'!AX77)/10^$D$5</f>
        <v>0</v>
      </c>
      <c r="AZ87" s="211">
        <f>(Schedule!AY160*'Assumptions&amp;Data'!AY77)/10^$D$5</f>
        <v>0</v>
      </c>
      <c r="BA87" s="211">
        <f>(Schedule!AZ160*'Assumptions&amp;Data'!AZ77)/10^$D$5</f>
        <v>0</v>
      </c>
      <c r="BB87" s="211">
        <f>(Schedule!BA160*'Assumptions&amp;Data'!BA77)/10^$D$5</f>
        <v>0</v>
      </c>
      <c r="BC87" s="211">
        <f>(Schedule!BB160*'Assumptions&amp;Data'!BB77)/10^$D$5</f>
        <v>0</v>
      </c>
      <c r="BD87" s="211">
        <f>(Schedule!BC160*'Assumptions&amp;Data'!BC77)/10^$D$5</f>
        <v>0</v>
      </c>
      <c r="BE87" s="211">
        <f>(Schedule!BD160*'Assumptions&amp;Data'!BD77)/10^$D$5</f>
        <v>0</v>
      </c>
      <c r="BF87" s="211">
        <f>(Schedule!BE160*'Assumptions&amp;Data'!BE77)/10^$D$5</f>
        <v>0</v>
      </c>
      <c r="BG87" s="211">
        <f>(Schedule!BF160*'Assumptions&amp;Data'!BF77)/10^$D$5</f>
        <v>0</v>
      </c>
      <c r="BH87" s="211">
        <f>(Schedule!BG160*'Assumptions&amp;Data'!BG77)/10^$D$5</f>
        <v>0</v>
      </c>
      <c r="BI87" s="211">
        <f>(Schedule!BH160*'Assumptions&amp;Data'!BH77)/10^$D$5</f>
        <v>0</v>
      </c>
      <c r="BJ87" s="211">
        <f>(Schedule!BI160*'Assumptions&amp;Data'!BI77)/10^$D$5</f>
        <v>0</v>
      </c>
      <c r="BK87" s="211">
        <f>(Schedule!BJ160*'Assumptions&amp;Data'!BJ77)/10^$D$5</f>
        <v>0</v>
      </c>
      <c r="BL87" s="211">
        <f>(Schedule!BK160*'Assumptions&amp;Data'!BK77)/10^$D$5</f>
        <v>0</v>
      </c>
      <c r="BM87" s="211">
        <f>(Schedule!BL160*'Assumptions&amp;Data'!BL77)/10^$D$5</f>
        <v>0</v>
      </c>
      <c r="BN87" s="211">
        <f>(Schedule!BM160*'Assumptions&amp;Data'!BM77)/10^$D$5</f>
        <v>0</v>
      </c>
      <c r="BO87" s="211">
        <f>(Schedule!BN160*'Assumptions&amp;Data'!BN77)/10^$D$5</f>
        <v>0</v>
      </c>
      <c r="BP87" s="211">
        <f>(Schedule!BO160*'Assumptions&amp;Data'!BO77)/10^$D$5</f>
        <v>0</v>
      </c>
      <c r="BQ87" s="211">
        <f>(Schedule!BP160*'Assumptions&amp;Data'!BP77)/10^$D$5</f>
        <v>0</v>
      </c>
      <c r="BR87" s="211">
        <f>(Schedule!BQ160*'Assumptions&amp;Data'!BQ77)/10^$D$5</f>
        <v>0</v>
      </c>
      <c r="BS87" s="211">
        <f>(Schedule!BR160*'Assumptions&amp;Data'!BR77)/10^$D$5</f>
        <v>0</v>
      </c>
      <c r="BT87" s="211">
        <f>(Schedule!BS160*'Assumptions&amp;Data'!BS77)/10^$D$5</f>
        <v>0</v>
      </c>
      <c r="BU87" s="211">
        <f>(Schedule!BT160*'Assumptions&amp;Data'!BT77)/10^$D$5</f>
        <v>0</v>
      </c>
      <c r="BV87" s="211">
        <f>(Schedule!BU160*'Assumptions&amp;Data'!BU77)/10^$D$5</f>
        <v>0</v>
      </c>
      <c r="BW87" s="211">
        <f>(Schedule!BV160*'Assumptions&amp;Data'!BV77)/10^$D$5</f>
        <v>0</v>
      </c>
      <c r="BX87" s="211">
        <f>(Schedule!BW160*'Assumptions&amp;Data'!BW77)/10^$D$5</f>
        <v>0</v>
      </c>
      <c r="BY87" s="211">
        <f>(Schedule!BX160*'Assumptions&amp;Data'!BX77)/10^$D$5</f>
        <v>0</v>
      </c>
      <c r="BZ87" s="211">
        <f>(Schedule!BY160*'Assumptions&amp;Data'!BY77)/10^$D$5</f>
        <v>0</v>
      </c>
      <c r="CA87" s="211">
        <f>(Schedule!BZ160*'Assumptions&amp;Data'!BZ77)/10^$D$5</f>
        <v>0</v>
      </c>
      <c r="CB87" s="211">
        <f>(Schedule!CA160*'Assumptions&amp;Data'!CA77)/10^$D$5</f>
        <v>0</v>
      </c>
      <c r="CC87" s="211">
        <f>(Schedule!CB160*'Assumptions&amp;Data'!CB77)/10^$D$5</f>
        <v>0</v>
      </c>
      <c r="CD87" s="211">
        <f>(Schedule!CC160*'Assumptions&amp;Data'!CC77)/10^$D$5</f>
        <v>0</v>
      </c>
      <c r="CE87" s="211">
        <f>(Schedule!CD160*'Assumptions&amp;Data'!CD77)/10^$D$5</f>
        <v>0</v>
      </c>
      <c r="CF87" s="211">
        <f>(Schedule!CE160*'Assumptions&amp;Data'!CE77)/10^$D$5</f>
        <v>0</v>
      </c>
      <c r="CG87" s="211">
        <f>(Schedule!CF160*'Assumptions&amp;Data'!CF77)/10^$D$5</f>
        <v>0</v>
      </c>
      <c r="CH87" s="211">
        <f>(Schedule!CG160*'Assumptions&amp;Data'!CG77)/10^$D$5</f>
        <v>0</v>
      </c>
      <c r="CI87" s="211">
        <f>(Schedule!CH160*'Assumptions&amp;Data'!CH77)/10^$D$5</f>
        <v>0</v>
      </c>
      <c r="CJ87" s="211">
        <f>(Schedule!CI160*'Assumptions&amp;Data'!CI77)/10^$D$5</f>
        <v>0</v>
      </c>
      <c r="CK87" s="211">
        <f>(Schedule!CJ160*'Assumptions&amp;Data'!CJ77)/10^$D$5</f>
        <v>0</v>
      </c>
      <c r="CL87" s="211">
        <f>(Schedule!CK160*'Assumptions&amp;Data'!CK77)/10^$D$5</f>
        <v>0</v>
      </c>
      <c r="CM87" s="211">
        <f>(Schedule!CL160*'Assumptions&amp;Data'!CL77)/10^$D$5</f>
        <v>0</v>
      </c>
      <c r="CN87" s="211">
        <f>(Schedule!CM160*'Assumptions&amp;Data'!CM77)/10^$D$5</f>
        <v>0</v>
      </c>
      <c r="CO87" s="211">
        <f>(Schedule!CN160*'Assumptions&amp;Data'!CN77)/10^$D$5</f>
        <v>0</v>
      </c>
      <c r="CP87" s="211">
        <f>(Schedule!CO160*'Assumptions&amp;Data'!CO77)/10^$D$5</f>
        <v>0</v>
      </c>
      <c r="CQ87" s="211">
        <f>(Schedule!CP160*'Assumptions&amp;Data'!CP77)/10^$D$5</f>
        <v>0</v>
      </c>
      <c r="CR87" s="211">
        <f>(Schedule!CQ160*'Assumptions&amp;Data'!CQ77)/10^$D$5</f>
        <v>0</v>
      </c>
      <c r="CS87" s="211">
        <f>(Schedule!CR160*'Assumptions&amp;Data'!CR77)/10^$D$5</f>
        <v>0</v>
      </c>
      <c r="CT87" s="211">
        <f>(Schedule!CS160*'Assumptions&amp;Data'!CS77)/10^$D$5</f>
        <v>0</v>
      </c>
      <c r="CU87" s="211">
        <f>(Schedule!CT160*'Assumptions&amp;Data'!CT77)/10^$D$5</f>
        <v>0</v>
      </c>
      <c r="CV87" s="211">
        <f>(Schedule!CU160*'Assumptions&amp;Data'!CU77)/10^$D$5</f>
        <v>0</v>
      </c>
      <c r="CW87" s="211">
        <f>(Schedule!CV160*'Assumptions&amp;Data'!CV77)/10^$D$5</f>
        <v>0</v>
      </c>
      <c r="CX87" s="211">
        <f>(Schedule!CW160*'Assumptions&amp;Data'!CW77)/10^$D$5</f>
        <v>0</v>
      </c>
      <c r="CY87" s="211">
        <f>(Schedule!CX160*'Assumptions&amp;Data'!CX77)/10^$D$5</f>
        <v>0</v>
      </c>
      <c r="CZ87" s="211">
        <f>(Schedule!CY160*'Assumptions&amp;Data'!CY77)/10^$D$5</f>
        <v>0</v>
      </c>
      <c r="DA87" s="211">
        <f>(Schedule!CZ160*'Assumptions&amp;Data'!CZ77)/10^$D$5</f>
        <v>0</v>
      </c>
      <c r="DB87" s="211">
        <f>(Schedule!DA160*'Assumptions&amp;Data'!DA77)/10^$D$5</f>
        <v>0</v>
      </c>
      <c r="DC87" s="211">
        <f>(Schedule!DB160*'Assumptions&amp;Data'!DB77)/10^$D$5</f>
        <v>0</v>
      </c>
      <c r="DD87" s="211">
        <f>(Schedule!DC160*'Assumptions&amp;Data'!DC77)/10^$D$5</f>
        <v>0</v>
      </c>
      <c r="DE87" s="211">
        <f>(Schedule!DD160*'Assumptions&amp;Data'!DD77)/10^$D$5</f>
        <v>0</v>
      </c>
      <c r="DF87" s="211">
        <f>(Schedule!DE160*'Assumptions&amp;Data'!DE77)/10^$D$5</f>
        <v>0</v>
      </c>
      <c r="DG87" s="211">
        <f>(Schedule!DF160*'Assumptions&amp;Data'!DF77)/10^$D$5</f>
        <v>0</v>
      </c>
      <c r="DH87" s="211">
        <f>(Schedule!DG160*'Assumptions&amp;Data'!DG77)/10^$D$5</f>
        <v>0</v>
      </c>
      <c r="DI87" s="211">
        <f>(Schedule!DH160*'Assumptions&amp;Data'!DH77)/10^$D$5</f>
        <v>0</v>
      </c>
      <c r="DJ87" s="211">
        <f>(Schedule!DI160*'Assumptions&amp;Data'!DI77)/10^$D$5</f>
        <v>0</v>
      </c>
      <c r="DK87" s="211">
        <f>(Schedule!DJ160*'Assumptions&amp;Data'!DJ77)/10^$D$5</f>
        <v>0</v>
      </c>
      <c r="DL87" s="211">
        <f>(Schedule!DK160*'Assumptions&amp;Data'!DK77)/10^$D$5</f>
        <v>0</v>
      </c>
      <c r="DM87" s="211">
        <f>(Schedule!DL160*'Assumptions&amp;Data'!DL77)/10^$D$5</f>
        <v>0</v>
      </c>
      <c r="DN87" s="211">
        <f>(Schedule!DM160*'Assumptions&amp;Data'!DM77)/10^$D$5</f>
        <v>0</v>
      </c>
      <c r="DO87" s="211">
        <f>(Schedule!DN160*'Assumptions&amp;Data'!DN77)/10^$D$5</f>
        <v>0</v>
      </c>
      <c r="DP87" s="211">
        <f>(Schedule!DO160*'Assumptions&amp;Data'!DO77)/10^$D$5</f>
        <v>0</v>
      </c>
      <c r="DQ87" s="211">
        <f>(Schedule!DP160*'Assumptions&amp;Data'!DP77)/10^$D$5</f>
        <v>0</v>
      </c>
      <c r="DR87" s="211">
        <f>(Schedule!DQ160*'Assumptions&amp;Data'!DQ77)/10^$D$5</f>
        <v>0</v>
      </c>
      <c r="DS87" s="211">
        <f>(Schedule!DR160*'Assumptions&amp;Data'!DR77)/10^$D$5</f>
        <v>0</v>
      </c>
      <c r="DT87" s="211">
        <f>(Schedule!DS160*'Assumptions&amp;Data'!DS77)/10^$D$5</f>
        <v>0</v>
      </c>
      <c r="DU87" s="211">
        <f>(Schedule!DT160*'Assumptions&amp;Data'!DT77)/10^$D$5</f>
        <v>0</v>
      </c>
      <c r="DV87" s="211">
        <f>(Schedule!DU160*'Assumptions&amp;Data'!DU77)/10^$D$5</f>
        <v>0</v>
      </c>
      <c r="DW87" s="211">
        <f>(Schedule!DV160*'Assumptions&amp;Data'!DV77)/10^$D$5</f>
        <v>0</v>
      </c>
      <c r="DX87" s="211">
        <f>(Schedule!DW160*'Assumptions&amp;Data'!DW77)/10^$D$5</f>
        <v>0</v>
      </c>
      <c r="DY87" s="211">
        <f>(Schedule!DX160*'Assumptions&amp;Data'!DX77)/10^$D$5</f>
        <v>0</v>
      </c>
      <c r="DZ87" s="211">
        <f>(Schedule!DY160*'Assumptions&amp;Data'!DY77)/10^$D$5</f>
        <v>0</v>
      </c>
      <c r="EA87" s="211">
        <f>(Schedule!DZ160*'Assumptions&amp;Data'!DZ77)/10^$D$5</f>
        <v>0</v>
      </c>
      <c r="EB87" s="211">
        <f>(Schedule!EA160*'Assumptions&amp;Data'!EA77)/10^$D$5</f>
        <v>0</v>
      </c>
      <c r="EC87" s="211">
        <f>(Schedule!EB160*'Assumptions&amp;Data'!EB77)/10^$D$5</f>
        <v>0</v>
      </c>
      <c r="ED87" s="211">
        <f>(Schedule!EC160*'Assumptions&amp;Data'!EC77)/10^$D$5</f>
        <v>0</v>
      </c>
      <c r="EE87" s="211">
        <f>(Schedule!ED160*'Assumptions&amp;Data'!ED77)/10^$D$5</f>
        <v>0</v>
      </c>
      <c r="EF87" s="211">
        <f>(Schedule!EE160*'Assumptions&amp;Data'!EE77)/10^$D$5</f>
        <v>0</v>
      </c>
      <c r="EG87" s="211">
        <f>(Schedule!EF160*'Assumptions&amp;Data'!EF77)/10^$D$5</f>
        <v>0</v>
      </c>
      <c r="EH87" s="211">
        <f>(Schedule!EG160*'Assumptions&amp;Data'!EG77)/10^$D$5</f>
        <v>0</v>
      </c>
      <c r="EI87" s="211">
        <f>(Schedule!EH160*'Assumptions&amp;Data'!EH77)/10^$D$5</f>
        <v>0</v>
      </c>
      <c r="EJ87" s="211">
        <f>(Schedule!EI160*'Assumptions&amp;Data'!EI77)/10^$D$5</f>
        <v>0</v>
      </c>
      <c r="EK87" s="211">
        <f>(Schedule!EJ160*'Assumptions&amp;Data'!EJ77)/10^$D$5</f>
        <v>0</v>
      </c>
      <c r="EL87" s="211">
        <f>(Schedule!EK160*'Assumptions&amp;Data'!EK77)/10^$D$5</f>
        <v>0</v>
      </c>
      <c r="EM87" s="211">
        <f>(Schedule!EL160*'Assumptions&amp;Data'!EL77)/10^$D$5</f>
        <v>0</v>
      </c>
      <c r="EN87" s="211">
        <f>(Schedule!EM160*'Assumptions&amp;Data'!EM77)/10^$D$5</f>
        <v>0</v>
      </c>
      <c r="EO87" s="211">
        <f>(Schedule!EN160*'Assumptions&amp;Data'!EN77)/10^$D$5</f>
        <v>0</v>
      </c>
      <c r="EP87" s="211">
        <f>(Schedule!EO160*'Assumptions&amp;Data'!EO77)/10^$D$5</f>
        <v>0</v>
      </c>
      <c r="EQ87" s="211">
        <f>(Schedule!EP160*'Assumptions&amp;Data'!EP77)/10^$D$5</f>
        <v>0</v>
      </c>
      <c r="ER87" s="211">
        <f>(Schedule!EQ160*'Assumptions&amp;Data'!EQ77)/10^$D$5</f>
        <v>0</v>
      </c>
      <c r="ES87" s="211">
        <f>(Schedule!ER160*'Assumptions&amp;Data'!ER77)/10^$D$5</f>
        <v>0</v>
      </c>
      <c r="ET87" s="211">
        <f>(Schedule!ES160*'Assumptions&amp;Data'!ES77)/10^$D$5</f>
        <v>0</v>
      </c>
      <c r="EU87" s="211">
        <f>(Schedule!ET160*'Assumptions&amp;Data'!ET77)/10^$D$5</f>
        <v>0</v>
      </c>
      <c r="EV87" s="211">
        <f>(Schedule!EU160*'Assumptions&amp;Data'!EU77)/10^$D$5</f>
        <v>0</v>
      </c>
      <c r="EW87" s="211">
        <f>(Schedule!EV160*'Assumptions&amp;Data'!EV77)/10^$D$5</f>
        <v>0</v>
      </c>
      <c r="EX87" s="211">
        <f>(Schedule!EW160*'Assumptions&amp;Data'!EW77)/10^$D$5</f>
        <v>0</v>
      </c>
      <c r="EY87" s="211">
        <f>(Schedule!EX160*'Assumptions&amp;Data'!EX77)/10^$D$5</f>
        <v>0</v>
      </c>
      <c r="EZ87" s="211">
        <f>(Schedule!EY160*'Assumptions&amp;Data'!EY77)/10^$D$5</f>
        <v>0</v>
      </c>
      <c r="FA87" s="211">
        <f>(Schedule!EZ160*'Assumptions&amp;Data'!EZ77)/10^$D$5</f>
        <v>0</v>
      </c>
      <c r="FB87" s="211">
        <f>(Schedule!FA160*'Assumptions&amp;Data'!FA77)/10^$D$5</f>
        <v>0</v>
      </c>
      <c r="FC87" s="211">
        <f>(Schedule!FB160*'Assumptions&amp;Data'!FB77)/10^$D$5</f>
        <v>0</v>
      </c>
      <c r="FD87" s="211">
        <f>(Schedule!FC160*'Assumptions&amp;Data'!FC77)/10^$D$5</f>
        <v>0</v>
      </c>
      <c r="FE87" s="211">
        <f>(Schedule!FD160*'Assumptions&amp;Data'!FD77)/10^$D$5</f>
        <v>0</v>
      </c>
      <c r="FF87" s="211">
        <f>(Schedule!FE160*'Assumptions&amp;Data'!FE77)/10^$D$5</f>
        <v>0</v>
      </c>
      <c r="FG87" s="211">
        <f>(Schedule!FF160*'Assumptions&amp;Data'!FF77)/10^$D$5</f>
        <v>0</v>
      </c>
      <c r="FH87" s="211">
        <f>(Schedule!FG160*'Assumptions&amp;Data'!FG77)/10^$D$5</f>
        <v>0</v>
      </c>
      <c r="FI87" s="211">
        <f>(Schedule!FH160*'Assumptions&amp;Data'!FH77)/10^$D$5</f>
        <v>0</v>
      </c>
      <c r="FJ87" s="211">
        <f>(Schedule!FI160*'Assumptions&amp;Data'!FI77)/10^$D$5</f>
        <v>0</v>
      </c>
      <c r="FK87" s="211">
        <f>(Schedule!FJ160*'Assumptions&amp;Data'!FJ77)/10^$D$5</f>
        <v>0</v>
      </c>
      <c r="FL87" s="211">
        <f>(Schedule!FK160*'Assumptions&amp;Data'!FK77)/10^$D$5</f>
        <v>0</v>
      </c>
      <c r="FM87" s="211">
        <f>(Schedule!FL160*'Assumptions&amp;Data'!FL77)/10^$D$5</f>
        <v>0</v>
      </c>
      <c r="FN87" s="211">
        <f>(Schedule!FM160*'Assumptions&amp;Data'!FM77)/10^$D$5</f>
        <v>0</v>
      </c>
      <c r="FO87" s="211">
        <f>(Schedule!FN160*'Assumptions&amp;Data'!FN77)/10^$D$5</f>
        <v>0</v>
      </c>
    </row>
    <row r="88" spans="2:171" ht="12" customHeight="1" x14ac:dyDescent="0.3">
      <c r="B88" s="201" t="s">
        <v>244</v>
      </c>
      <c r="D88" s="210">
        <f>SUM(G88:FO88)</f>
        <v>20.915780394387788</v>
      </c>
      <c r="G88" s="211">
        <f>(Schedule!F161*'Assumptions&amp;Data'!F77)/10^$D$5</f>
        <v>0</v>
      </c>
      <c r="H88" s="211">
        <f>(Schedule!G161*'Assumptions&amp;Data'!G77)/10^$D$5</f>
        <v>0</v>
      </c>
      <c r="I88" s="211">
        <f>(Schedule!H161*'Assumptions&amp;Data'!H77)/10^$D$5</f>
        <v>0</v>
      </c>
      <c r="J88" s="211">
        <f>(Schedule!I161*'Assumptions&amp;Data'!I77)/10^$D$5</f>
        <v>0</v>
      </c>
      <c r="K88" s="211">
        <f>(Schedule!J161*'Assumptions&amp;Data'!J77)/10^$D$5</f>
        <v>0</v>
      </c>
      <c r="L88" s="211">
        <f>(Schedule!K161*'Assumptions&amp;Data'!K77)/10^$D$5</f>
        <v>0</v>
      </c>
      <c r="M88" s="211">
        <f>(Schedule!L161*'Assumptions&amp;Data'!L77)/10^$D$5</f>
        <v>0</v>
      </c>
      <c r="N88" s="211">
        <f>(Schedule!M161*'Assumptions&amp;Data'!M77)/10^$D$5</f>
        <v>0</v>
      </c>
      <c r="O88" s="211">
        <f>(Schedule!N161*'Assumptions&amp;Data'!N77)/10^$D$5</f>
        <v>0</v>
      </c>
      <c r="P88" s="211">
        <f>(Schedule!O161*'Assumptions&amp;Data'!O77)/10^$D$5</f>
        <v>0</v>
      </c>
      <c r="Q88" s="211">
        <f>(Schedule!P161*'Assumptions&amp;Data'!P77)/10^$D$5</f>
        <v>0</v>
      </c>
      <c r="R88" s="211">
        <f>(Schedule!Q161*'Assumptions&amp;Data'!Q77)/10^$D$5</f>
        <v>0</v>
      </c>
      <c r="S88" s="211">
        <f>(Schedule!R161*'Assumptions&amp;Data'!R77)/10^$D$5</f>
        <v>0</v>
      </c>
      <c r="T88" s="211">
        <f>(Schedule!S161*'Assumptions&amp;Data'!S77)/10^$D$5</f>
        <v>0</v>
      </c>
      <c r="U88" s="211">
        <f>(Schedule!T161*'Assumptions&amp;Data'!T77)/10^$D$5</f>
        <v>0</v>
      </c>
      <c r="V88" s="211">
        <f>(Schedule!U161*'Assumptions&amp;Data'!U77)/10^$D$5</f>
        <v>0</v>
      </c>
      <c r="W88" s="211">
        <f>(Schedule!V161*'Assumptions&amp;Data'!V77)/10^$D$5</f>
        <v>0</v>
      </c>
      <c r="X88" s="211">
        <f>(Schedule!W161*'Assumptions&amp;Data'!W77)/10^$D$5</f>
        <v>0</v>
      </c>
      <c r="Y88" s="211">
        <f>(Schedule!X161*'Assumptions&amp;Data'!X77)/10^$D$5</f>
        <v>0</v>
      </c>
      <c r="Z88" s="211">
        <f>(Schedule!Y161*'Assumptions&amp;Data'!Y77)/10^$D$5</f>
        <v>0</v>
      </c>
      <c r="AA88" s="211">
        <f>(Schedule!Z161*'Assumptions&amp;Data'!Z77)/10^$D$5</f>
        <v>0.52289450985969499</v>
      </c>
      <c r="AB88" s="211">
        <f>(Schedule!AA161*'Assumptions&amp;Data'!AA77)/10^$D$5</f>
        <v>0.52289450985969499</v>
      </c>
      <c r="AC88" s="211">
        <f>(Schedule!AB161*'Assumptions&amp;Data'!AB77)/10^$D$5</f>
        <v>0.52289450985969499</v>
      </c>
      <c r="AD88" s="211">
        <f>(Schedule!AC161*'Assumptions&amp;Data'!AC77)/10^$D$5</f>
        <v>0.52289450985969499</v>
      </c>
      <c r="AE88" s="211">
        <f>(Schedule!AD161*'Assumptions&amp;Data'!AD77)/10^$D$5</f>
        <v>0.52289450985969499</v>
      </c>
      <c r="AF88" s="211">
        <f>(Schedule!AE161*'Assumptions&amp;Data'!AE77)/10^$D$5</f>
        <v>0.52289450985969499</v>
      </c>
      <c r="AG88" s="211">
        <f>(Schedule!AF161*'Assumptions&amp;Data'!AF77)/10^$D$5</f>
        <v>0.52289450985969499</v>
      </c>
      <c r="AH88" s="211">
        <f>(Schedule!AG161*'Assumptions&amp;Data'!AG77)/10^$D$5</f>
        <v>0.52289450985969499</v>
      </c>
      <c r="AI88" s="211">
        <f>(Schedule!AH161*'Assumptions&amp;Data'!AH77)/10^$D$5</f>
        <v>0.52289450985969499</v>
      </c>
      <c r="AJ88" s="211">
        <f>(Schedule!AI161*'Assumptions&amp;Data'!AI77)/10^$D$5</f>
        <v>0.52289450985969499</v>
      </c>
      <c r="AK88" s="211">
        <f>(Schedule!AJ161*'Assumptions&amp;Data'!AJ77)/10^$D$5</f>
        <v>0.52289450985969499</v>
      </c>
      <c r="AL88" s="211">
        <f>(Schedule!AK161*'Assumptions&amp;Data'!AK77)/10^$D$5</f>
        <v>0.52289450985969499</v>
      </c>
      <c r="AM88" s="211">
        <f>(Schedule!AL161*'Assumptions&amp;Data'!AL77)/10^$D$5</f>
        <v>0.52289450985969499</v>
      </c>
      <c r="AN88" s="211">
        <f>(Schedule!AM161*'Assumptions&amp;Data'!AM77)/10^$D$5</f>
        <v>0.52289450985969499</v>
      </c>
      <c r="AO88" s="211">
        <f>(Schedule!AN161*'Assumptions&amp;Data'!AN77)/10^$D$5</f>
        <v>0.62747341183163396</v>
      </c>
      <c r="AP88" s="211">
        <f>(Schedule!AO161*'Assumptions&amp;Data'!AO77)/10^$D$5</f>
        <v>0.62747341183163396</v>
      </c>
      <c r="AQ88" s="211">
        <f>(Schedule!AP161*'Assumptions&amp;Data'!AP77)/10^$D$5</f>
        <v>0.62747341183163396</v>
      </c>
      <c r="AR88" s="211">
        <f>(Schedule!AQ161*'Assumptions&amp;Data'!AQ77)/10^$D$5</f>
        <v>0.62747341183163396</v>
      </c>
      <c r="AS88" s="211">
        <f>(Schedule!AR161*'Assumptions&amp;Data'!AR77)/10^$D$5</f>
        <v>0.62747341183163396</v>
      </c>
      <c r="AT88" s="211">
        <f>(Schedule!AS161*'Assumptions&amp;Data'!AS77)/10^$D$5</f>
        <v>0.62747341183163396</v>
      </c>
      <c r="AU88" s="211">
        <f>(Schedule!AT161*'Assumptions&amp;Data'!AT77)/10^$D$5</f>
        <v>0.62747341183163396</v>
      </c>
      <c r="AV88" s="211">
        <f>(Schedule!AU161*'Assumptions&amp;Data'!AU77)/10^$D$5</f>
        <v>0.62747341183163396</v>
      </c>
      <c r="AW88" s="211">
        <f>(Schedule!AV161*'Assumptions&amp;Data'!AV77)/10^$D$5</f>
        <v>0.62747341183163396</v>
      </c>
      <c r="AX88" s="211">
        <f>(Schedule!AW161*'Assumptions&amp;Data'!AW77)/10^$D$5</f>
        <v>0.62747341183163396</v>
      </c>
      <c r="AY88" s="211">
        <f>(Schedule!AX161*'Assumptions&amp;Data'!AX77)/10^$D$5</f>
        <v>0.62747341183163396</v>
      </c>
      <c r="AZ88" s="211">
        <f>(Schedule!AY161*'Assumptions&amp;Data'!AY77)/10^$D$5</f>
        <v>0.62747341183163396</v>
      </c>
      <c r="BA88" s="211">
        <f>(Schedule!AZ161*'Assumptions&amp;Data'!AZ77)/10^$D$5</f>
        <v>0.62747341183163396</v>
      </c>
      <c r="BB88" s="211">
        <f>(Schedule!BA161*'Assumptions&amp;Data'!BA77)/10^$D$5</f>
        <v>0.62747341183163396</v>
      </c>
      <c r="BC88" s="211">
        <f>(Schedule!BB161*'Assumptions&amp;Data'!BB77)/10^$D$5</f>
        <v>1.04578901971939</v>
      </c>
      <c r="BD88" s="211">
        <f>(Schedule!BC161*'Assumptions&amp;Data'!BC77)/10^$D$5</f>
        <v>1.04578901971939</v>
      </c>
      <c r="BE88" s="211">
        <f>(Schedule!BD161*'Assumptions&amp;Data'!BD77)/10^$D$5</f>
        <v>1.04578901971939</v>
      </c>
      <c r="BF88" s="211">
        <f>(Schedule!BE161*'Assumptions&amp;Data'!BE77)/10^$D$5</f>
        <v>1.04578901971939</v>
      </c>
      <c r="BG88" s="211">
        <f>(Schedule!BF161*'Assumptions&amp;Data'!BF77)/10^$D$5</f>
        <v>0.62747341183162297</v>
      </c>
      <c r="BH88" s="211">
        <f>(Schedule!BG161*'Assumptions&amp;Data'!BG77)/10^$D$5</f>
        <v>0</v>
      </c>
      <c r="BI88" s="211">
        <f>(Schedule!BH161*'Assumptions&amp;Data'!BH77)/10^$D$5</f>
        <v>0</v>
      </c>
      <c r="BJ88" s="211">
        <f>(Schedule!BI161*'Assumptions&amp;Data'!BI77)/10^$D$5</f>
        <v>0</v>
      </c>
      <c r="BK88" s="211">
        <f>(Schedule!BJ161*'Assumptions&amp;Data'!BJ77)/10^$D$5</f>
        <v>0</v>
      </c>
      <c r="BL88" s="211">
        <f>(Schedule!BK161*'Assumptions&amp;Data'!BK77)/10^$D$5</f>
        <v>0</v>
      </c>
      <c r="BM88" s="211">
        <f>(Schedule!BL161*'Assumptions&amp;Data'!BL77)/10^$D$5</f>
        <v>0</v>
      </c>
      <c r="BN88" s="211">
        <f>(Schedule!BM161*'Assumptions&amp;Data'!BM77)/10^$D$5</f>
        <v>0</v>
      </c>
      <c r="BO88" s="211">
        <f>(Schedule!BN161*'Assumptions&amp;Data'!BN77)/10^$D$5</f>
        <v>0</v>
      </c>
      <c r="BP88" s="211">
        <f>(Schedule!BO161*'Assumptions&amp;Data'!BO77)/10^$D$5</f>
        <v>0</v>
      </c>
      <c r="BQ88" s="211">
        <f>(Schedule!BP161*'Assumptions&amp;Data'!BP77)/10^$D$5</f>
        <v>0</v>
      </c>
      <c r="BR88" s="211">
        <f>(Schedule!BQ161*'Assumptions&amp;Data'!BQ77)/10^$D$5</f>
        <v>0</v>
      </c>
      <c r="BS88" s="211">
        <f>(Schedule!BR161*'Assumptions&amp;Data'!BR77)/10^$D$5</f>
        <v>0</v>
      </c>
      <c r="BT88" s="211">
        <f>(Schedule!BS161*'Assumptions&amp;Data'!BS77)/10^$D$5</f>
        <v>0</v>
      </c>
      <c r="BU88" s="211">
        <f>(Schedule!BT161*'Assumptions&amp;Data'!BT77)/10^$D$5</f>
        <v>0</v>
      </c>
      <c r="BV88" s="211">
        <f>(Schedule!BU161*'Assumptions&amp;Data'!BU77)/10^$D$5</f>
        <v>0</v>
      </c>
      <c r="BW88" s="211">
        <f>(Schedule!BV161*'Assumptions&amp;Data'!BV77)/10^$D$5</f>
        <v>0</v>
      </c>
      <c r="BX88" s="211">
        <f>(Schedule!BW161*'Assumptions&amp;Data'!BW77)/10^$D$5</f>
        <v>0</v>
      </c>
      <c r="BY88" s="211">
        <f>(Schedule!BX161*'Assumptions&amp;Data'!BX77)/10^$D$5</f>
        <v>0</v>
      </c>
      <c r="BZ88" s="211">
        <f>(Schedule!BY161*'Assumptions&amp;Data'!BY77)/10^$D$5</f>
        <v>0</v>
      </c>
      <c r="CA88" s="211">
        <f>(Schedule!BZ161*'Assumptions&amp;Data'!BZ77)/10^$D$5</f>
        <v>0</v>
      </c>
      <c r="CB88" s="211">
        <f>(Schedule!CA161*'Assumptions&amp;Data'!CA77)/10^$D$5</f>
        <v>0</v>
      </c>
      <c r="CC88" s="211">
        <f>(Schedule!CB161*'Assumptions&amp;Data'!CB77)/10^$D$5</f>
        <v>0</v>
      </c>
      <c r="CD88" s="211">
        <f>(Schedule!CC161*'Assumptions&amp;Data'!CC77)/10^$D$5</f>
        <v>0</v>
      </c>
      <c r="CE88" s="211">
        <f>(Schedule!CD161*'Assumptions&amp;Data'!CD77)/10^$D$5</f>
        <v>0</v>
      </c>
      <c r="CF88" s="211">
        <f>(Schedule!CE161*'Assumptions&amp;Data'!CE77)/10^$D$5</f>
        <v>0</v>
      </c>
      <c r="CG88" s="211">
        <f>(Schedule!CF161*'Assumptions&amp;Data'!CF77)/10^$D$5</f>
        <v>0</v>
      </c>
      <c r="CH88" s="211">
        <f>(Schedule!CG161*'Assumptions&amp;Data'!CG77)/10^$D$5</f>
        <v>0</v>
      </c>
      <c r="CI88" s="211">
        <f>(Schedule!CH161*'Assumptions&amp;Data'!CH77)/10^$D$5</f>
        <v>0</v>
      </c>
      <c r="CJ88" s="211">
        <f>(Schedule!CI161*'Assumptions&amp;Data'!CI77)/10^$D$5</f>
        <v>0</v>
      </c>
      <c r="CK88" s="211">
        <f>(Schedule!CJ161*'Assumptions&amp;Data'!CJ77)/10^$D$5</f>
        <v>0</v>
      </c>
      <c r="CL88" s="211">
        <f>(Schedule!CK161*'Assumptions&amp;Data'!CK77)/10^$D$5</f>
        <v>0</v>
      </c>
      <c r="CM88" s="211">
        <f>(Schedule!CL161*'Assumptions&amp;Data'!CL77)/10^$D$5</f>
        <v>0</v>
      </c>
      <c r="CN88" s="211">
        <f>(Schedule!CM161*'Assumptions&amp;Data'!CM77)/10^$D$5</f>
        <v>0</v>
      </c>
      <c r="CO88" s="211">
        <f>(Schedule!CN161*'Assumptions&amp;Data'!CN77)/10^$D$5</f>
        <v>0</v>
      </c>
      <c r="CP88" s="211">
        <f>(Schedule!CO161*'Assumptions&amp;Data'!CO77)/10^$D$5</f>
        <v>0</v>
      </c>
      <c r="CQ88" s="211">
        <f>(Schedule!CP161*'Assumptions&amp;Data'!CP77)/10^$D$5</f>
        <v>0</v>
      </c>
      <c r="CR88" s="211">
        <f>(Schedule!CQ161*'Assumptions&amp;Data'!CQ77)/10^$D$5</f>
        <v>0</v>
      </c>
      <c r="CS88" s="211">
        <f>(Schedule!CR161*'Assumptions&amp;Data'!CR77)/10^$D$5</f>
        <v>0</v>
      </c>
      <c r="CT88" s="211">
        <f>(Schedule!CS161*'Assumptions&amp;Data'!CS77)/10^$D$5</f>
        <v>0</v>
      </c>
      <c r="CU88" s="211">
        <f>(Schedule!CT161*'Assumptions&amp;Data'!CT77)/10^$D$5</f>
        <v>0</v>
      </c>
      <c r="CV88" s="211">
        <f>(Schedule!CU161*'Assumptions&amp;Data'!CU77)/10^$D$5</f>
        <v>0</v>
      </c>
      <c r="CW88" s="211">
        <f>(Schedule!CV161*'Assumptions&amp;Data'!CV77)/10^$D$5</f>
        <v>0</v>
      </c>
      <c r="CX88" s="211">
        <f>(Schedule!CW161*'Assumptions&amp;Data'!CW77)/10^$D$5</f>
        <v>0</v>
      </c>
      <c r="CY88" s="211">
        <f>(Schedule!CX161*'Assumptions&amp;Data'!CX77)/10^$D$5</f>
        <v>0</v>
      </c>
      <c r="CZ88" s="211">
        <f>(Schedule!CY161*'Assumptions&amp;Data'!CY77)/10^$D$5</f>
        <v>0</v>
      </c>
      <c r="DA88" s="211">
        <f>(Schedule!CZ161*'Assumptions&amp;Data'!CZ77)/10^$D$5</f>
        <v>0</v>
      </c>
      <c r="DB88" s="211">
        <f>(Schedule!DA161*'Assumptions&amp;Data'!DA77)/10^$D$5</f>
        <v>0</v>
      </c>
      <c r="DC88" s="211">
        <f>(Schedule!DB161*'Assumptions&amp;Data'!DB77)/10^$D$5</f>
        <v>0</v>
      </c>
      <c r="DD88" s="211">
        <f>(Schedule!DC161*'Assumptions&amp;Data'!DC77)/10^$D$5</f>
        <v>0</v>
      </c>
      <c r="DE88" s="211">
        <f>(Schedule!DD161*'Assumptions&amp;Data'!DD77)/10^$D$5</f>
        <v>0</v>
      </c>
      <c r="DF88" s="211">
        <f>(Schedule!DE161*'Assumptions&amp;Data'!DE77)/10^$D$5</f>
        <v>0</v>
      </c>
      <c r="DG88" s="211">
        <f>(Schedule!DF161*'Assumptions&amp;Data'!DF77)/10^$D$5</f>
        <v>0</v>
      </c>
      <c r="DH88" s="211">
        <f>(Schedule!DG161*'Assumptions&amp;Data'!DG77)/10^$D$5</f>
        <v>0</v>
      </c>
      <c r="DI88" s="211">
        <f>(Schedule!DH161*'Assumptions&amp;Data'!DH77)/10^$D$5</f>
        <v>0</v>
      </c>
      <c r="DJ88" s="211">
        <f>(Schedule!DI161*'Assumptions&amp;Data'!DI77)/10^$D$5</f>
        <v>0</v>
      </c>
      <c r="DK88" s="211">
        <f>(Schedule!DJ161*'Assumptions&amp;Data'!DJ77)/10^$D$5</f>
        <v>0</v>
      </c>
      <c r="DL88" s="211">
        <f>(Schedule!DK161*'Assumptions&amp;Data'!DK77)/10^$D$5</f>
        <v>0</v>
      </c>
      <c r="DM88" s="211">
        <f>(Schedule!DL161*'Assumptions&amp;Data'!DL77)/10^$D$5</f>
        <v>0</v>
      </c>
      <c r="DN88" s="211">
        <f>(Schedule!DM161*'Assumptions&amp;Data'!DM77)/10^$D$5</f>
        <v>0</v>
      </c>
      <c r="DO88" s="211">
        <f>(Schedule!DN161*'Assumptions&amp;Data'!DN77)/10^$D$5</f>
        <v>0</v>
      </c>
      <c r="DP88" s="211">
        <f>(Schedule!DO161*'Assumptions&amp;Data'!DO77)/10^$D$5</f>
        <v>0</v>
      </c>
      <c r="DQ88" s="211">
        <f>(Schedule!DP161*'Assumptions&amp;Data'!DP77)/10^$D$5</f>
        <v>0</v>
      </c>
      <c r="DR88" s="211">
        <f>(Schedule!DQ161*'Assumptions&amp;Data'!DQ77)/10^$D$5</f>
        <v>0</v>
      </c>
      <c r="DS88" s="211">
        <f>(Schedule!DR161*'Assumptions&amp;Data'!DR77)/10^$D$5</f>
        <v>0</v>
      </c>
      <c r="DT88" s="211">
        <f>(Schedule!DS161*'Assumptions&amp;Data'!DS77)/10^$D$5</f>
        <v>0</v>
      </c>
      <c r="DU88" s="211">
        <f>(Schedule!DT161*'Assumptions&amp;Data'!DT77)/10^$D$5</f>
        <v>0</v>
      </c>
      <c r="DV88" s="211">
        <f>(Schedule!DU161*'Assumptions&amp;Data'!DU77)/10^$D$5</f>
        <v>0</v>
      </c>
      <c r="DW88" s="211">
        <f>(Schedule!DV161*'Assumptions&amp;Data'!DV77)/10^$D$5</f>
        <v>0</v>
      </c>
      <c r="DX88" s="211">
        <f>(Schedule!DW161*'Assumptions&amp;Data'!DW77)/10^$D$5</f>
        <v>0</v>
      </c>
      <c r="DY88" s="211">
        <f>(Schedule!DX161*'Assumptions&amp;Data'!DX77)/10^$D$5</f>
        <v>0</v>
      </c>
      <c r="DZ88" s="211">
        <f>(Schedule!DY161*'Assumptions&amp;Data'!DY77)/10^$D$5</f>
        <v>0</v>
      </c>
      <c r="EA88" s="211">
        <f>(Schedule!DZ161*'Assumptions&amp;Data'!DZ77)/10^$D$5</f>
        <v>0</v>
      </c>
      <c r="EB88" s="211">
        <f>(Schedule!EA161*'Assumptions&amp;Data'!EA77)/10^$D$5</f>
        <v>0</v>
      </c>
      <c r="EC88" s="211">
        <f>(Schedule!EB161*'Assumptions&amp;Data'!EB77)/10^$D$5</f>
        <v>0</v>
      </c>
      <c r="ED88" s="211">
        <f>(Schedule!EC161*'Assumptions&amp;Data'!EC77)/10^$D$5</f>
        <v>0</v>
      </c>
      <c r="EE88" s="211">
        <f>(Schedule!ED161*'Assumptions&amp;Data'!ED77)/10^$D$5</f>
        <v>0</v>
      </c>
      <c r="EF88" s="211">
        <f>(Schedule!EE161*'Assumptions&amp;Data'!EE77)/10^$D$5</f>
        <v>0</v>
      </c>
      <c r="EG88" s="211">
        <f>(Schedule!EF161*'Assumptions&amp;Data'!EF77)/10^$D$5</f>
        <v>0</v>
      </c>
      <c r="EH88" s="211">
        <f>(Schedule!EG161*'Assumptions&amp;Data'!EG77)/10^$D$5</f>
        <v>0</v>
      </c>
      <c r="EI88" s="211">
        <f>(Schedule!EH161*'Assumptions&amp;Data'!EH77)/10^$D$5</f>
        <v>0</v>
      </c>
      <c r="EJ88" s="211">
        <f>(Schedule!EI161*'Assumptions&amp;Data'!EI77)/10^$D$5</f>
        <v>0</v>
      </c>
      <c r="EK88" s="211">
        <f>(Schedule!EJ161*'Assumptions&amp;Data'!EJ77)/10^$D$5</f>
        <v>0</v>
      </c>
      <c r="EL88" s="211">
        <f>(Schedule!EK161*'Assumptions&amp;Data'!EK77)/10^$D$5</f>
        <v>0</v>
      </c>
      <c r="EM88" s="211">
        <f>(Schedule!EL161*'Assumptions&amp;Data'!EL77)/10^$D$5</f>
        <v>0</v>
      </c>
      <c r="EN88" s="211">
        <f>(Schedule!EM161*'Assumptions&amp;Data'!EM77)/10^$D$5</f>
        <v>0</v>
      </c>
      <c r="EO88" s="211">
        <f>(Schedule!EN161*'Assumptions&amp;Data'!EN77)/10^$D$5</f>
        <v>0</v>
      </c>
      <c r="EP88" s="211">
        <f>(Schedule!EO161*'Assumptions&amp;Data'!EO77)/10^$D$5</f>
        <v>0</v>
      </c>
      <c r="EQ88" s="211">
        <f>(Schedule!EP161*'Assumptions&amp;Data'!EP77)/10^$D$5</f>
        <v>0</v>
      </c>
      <c r="ER88" s="211">
        <f>(Schedule!EQ161*'Assumptions&amp;Data'!EQ77)/10^$D$5</f>
        <v>0</v>
      </c>
      <c r="ES88" s="211">
        <f>(Schedule!ER161*'Assumptions&amp;Data'!ER77)/10^$D$5</f>
        <v>0</v>
      </c>
      <c r="ET88" s="211">
        <f>(Schedule!ES161*'Assumptions&amp;Data'!ES77)/10^$D$5</f>
        <v>0</v>
      </c>
      <c r="EU88" s="211">
        <f>(Schedule!ET161*'Assumptions&amp;Data'!ET77)/10^$D$5</f>
        <v>0</v>
      </c>
      <c r="EV88" s="211">
        <f>(Schedule!EU161*'Assumptions&amp;Data'!EU77)/10^$D$5</f>
        <v>0</v>
      </c>
      <c r="EW88" s="211">
        <f>(Schedule!EV161*'Assumptions&amp;Data'!EV77)/10^$D$5</f>
        <v>0</v>
      </c>
      <c r="EX88" s="211">
        <f>(Schedule!EW161*'Assumptions&amp;Data'!EW77)/10^$D$5</f>
        <v>0</v>
      </c>
      <c r="EY88" s="211">
        <f>(Schedule!EX161*'Assumptions&amp;Data'!EX77)/10^$D$5</f>
        <v>0</v>
      </c>
      <c r="EZ88" s="211">
        <f>(Schedule!EY161*'Assumptions&amp;Data'!EY77)/10^$D$5</f>
        <v>0</v>
      </c>
      <c r="FA88" s="211">
        <f>(Schedule!EZ161*'Assumptions&amp;Data'!EZ77)/10^$D$5</f>
        <v>0</v>
      </c>
      <c r="FB88" s="211">
        <f>(Schedule!FA161*'Assumptions&amp;Data'!FA77)/10^$D$5</f>
        <v>0</v>
      </c>
      <c r="FC88" s="211">
        <f>(Schedule!FB161*'Assumptions&amp;Data'!FB77)/10^$D$5</f>
        <v>0</v>
      </c>
      <c r="FD88" s="211">
        <f>(Schedule!FC161*'Assumptions&amp;Data'!FC77)/10^$D$5</f>
        <v>0</v>
      </c>
      <c r="FE88" s="211">
        <f>(Schedule!FD161*'Assumptions&amp;Data'!FD77)/10^$D$5</f>
        <v>0</v>
      </c>
      <c r="FF88" s="211">
        <f>(Schedule!FE161*'Assumptions&amp;Data'!FE77)/10^$D$5</f>
        <v>0</v>
      </c>
      <c r="FG88" s="211">
        <f>(Schedule!FF161*'Assumptions&amp;Data'!FF77)/10^$D$5</f>
        <v>0</v>
      </c>
      <c r="FH88" s="211">
        <f>(Schedule!FG161*'Assumptions&amp;Data'!FG77)/10^$D$5</f>
        <v>0</v>
      </c>
      <c r="FI88" s="211">
        <f>(Schedule!FH161*'Assumptions&amp;Data'!FH77)/10^$D$5</f>
        <v>0</v>
      </c>
      <c r="FJ88" s="211">
        <f>(Schedule!FI161*'Assumptions&amp;Data'!FI77)/10^$D$5</f>
        <v>0</v>
      </c>
      <c r="FK88" s="211">
        <f>(Schedule!FJ161*'Assumptions&amp;Data'!FJ77)/10^$D$5</f>
        <v>0</v>
      </c>
      <c r="FL88" s="211">
        <f>(Schedule!FK161*'Assumptions&amp;Data'!FK77)/10^$D$5</f>
        <v>0</v>
      </c>
      <c r="FM88" s="211">
        <f>(Schedule!FL161*'Assumptions&amp;Data'!FL77)/10^$D$5</f>
        <v>0</v>
      </c>
      <c r="FN88" s="211">
        <f>(Schedule!FM161*'Assumptions&amp;Data'!FM77)/10^$D$5</f>
        <v>0</v>
      </c>
      <c r="FO88" s="211">
        <f>(Schedule!FN161*'Assumptions&amp;Data'!FN77)/10^$D$5</f>
        <v>0</v>
      </c>
    </row>
    <row r="89" spans="2:171" ht="12" customHeight="1" x14ac:dyDescent="0.3">
      <c r="B89" s="201" t="s">
        <v>110</v>
      </c>
      <c r="D89" s="210">
        <f>SUM(G89:FO89)</f>
        <v>31.373670591581682</v>
      </c>
      <c r="G89" s="211">
        <f>(Schedule!F162*'Assumptions&amp;Data'!F77)/10^$D$5</f>
        <v>0</v>
      </c>
      <c r="H89" s="211">
        <f>(Schedule!G162*'Assumptions&amp;Data'!G77)/10^$D$5</f>
        <v>0</v>
      </c>
      <c r="I89" s="211">
        <f>(Schedule!H162*'Assumptions&amp;Data'!H77)/10^$D$5</f>
        <v>0</v>
      </c>
      <c r="J89" s="211">
        <f>(Schedule!I162*'Assumptions&amp;Data'!I77)/10^$D$5</f>
        <v>0</v>
      </c>
      <c r="K89" s="211">
        <f>(Schedule!J162*'Assumptions&amp;Data'!J77)/10^$D$5</f>
        <v>0</v>
      </c>
      <c r="L89" s="211">
        <f>(Schedule!K162*'Assumptions&amp;Data'!K77)/10^$D$5</f>
        <v>0</v>
      </c>
      <c r="M89" s="211">
        <f>(Schedule!L162*'Assumptions&amp;Data'!L77)/10^$D$5</f>
        <v>0</v>
      </c>
      <c r="N89" s="211">
        <f>(Schedule!M162*'Assumptions&amp;Data'!M77)/10^$D$5</f>
        <v>0</v>
      </c>
      <c r="O89" s="211">
        <f>(Schedule!N162*'Assumptions&amp;Data'!N77)/10^$D$5</f>
        <v>0</v>
      </c>
      <c r="P89" s="211">
        <f>(Schedule!O162*'Assumptions&amp;Data'!O77)/10^$D$5</f>
        <v>0</v>
      </c>
      <c r="Q89" s="211">
        <f>(Schedule!P162*'Assumptions&amp;Data'!P77)/10^$D$5</f>
        <v>0</v>
      </c>
      <c r="R89" s="211">
        <f>(Schedule!Q162*'Assumptions&amp;Data'!Q77)/10^$D$5</f>
        <v>0</v>
      </c>
      <c r="S89" s="211">
        <f>(Schedule!R162*'Assumptions&amp;Data'!R77)/10^$D$5</f>
        <v>0</v>
      </c>
      <c r="T89" s="211">
        <f>(Schedule!S162*'Assumptions&amp;Data'!S77)/10^$D$5</f>
        <v>0</v>
      </c>
      <c r="U89" s="211">
        <f>(Schedule!T162*'Assumptions&amp;Data'!T77)/10^$D$5</f>
        <v>0</v>
      </c>
      <c r="V89" s="211">
        <f>(Schedule!U162*'Assumptions&amp;Data'!U77)/10^$D$5</f>
        <v>0</v>
      </c>
      <c r="W89" s="211">
        <f>(Schedule!V162*'Assumptions&amp;Data'!V77)/10^$D$5</f>
        <v>0</v>
      </c>
      <c r="X89" s="211">
        <f>(Schedule!W162*'Assumptions&amp;Data'!W77)/10^$D$5</f>
        <v>0</v>
      </c>
      <c r="Y89" s="211">
        <f>(Schedule!X162*'Assumptions&amp;Data'!X77)/10^$D$5</f>
        <v>0</v>
      </c>
      <c r="Z89" s="211">
        <f>(Schedule!Y162*'Assumptions&amp;Data'!Y77)/10^$D$5</f>
        <v>0</v>
      </c>
      <c r="AA89" s="211">
        <f>(Schedule!Z162*'Assumptions&amp;Data'!Z77)/10^$D$5</f>
        <v>0</v>
      </c>
      <c r="AB89" s="211">
        <f>(Schedule!AA162*'Assumptions&amp;Data'!AA77)/10^$D$5</f>
        <v>0</v>
      </c>
      <c r="AC89" s="211">
        <f>(Schedule!AB162*'Assumptions&amp;Data'!AB77)/10^$D$5</f>
        <v>0</v>
      </c>
      <c r="AD89" s="211">
        <f>(Schedule!AC162*'Assumptions&amp;Data'!AC77)/10^$D$5</f>
        <v>0</v>
      </c>
      <c r="AE89" s="211">
        <f>(Schedule!AD162*'Assumptions&amp;Data'!AD77)/10^$D$5</f>
        <v>0</v>
      </c>
      <c r="AF89" s="211">
        <f>(Schedule!AE162*'Assumptions&amp;Data'!AE77)/10^$D$5</f>
        <v>0</v>
      </c>
      <c r="AG89" s="211">
        <f>(Schedule!AF162*'Assumptions&amp;Data'!AF77)/10^$D$5</f>
        <v>0</v>
      </c>
      <c r="AH89" s="211">
        <f>(Schedule!AG162*'Assumptions&amp;Data'!AG77)/10^$D$5</f>
        <v>0</v>
      </c>
      <c r="AI89" s="211">
        <f>(Schedule!AH162*'Assumptions&amp;Data'!AH77)/10^$D$5</f>
        <v>0</v>
      </c>
      <c r="AJ89" s="211">
        <f>(Schedule!AI162*'Assumptions&amp;Data'!AI77)/10^$D$5</f>
        <v>0</v>
      </c>
      <c r="AK89" s="211">
        <f>(Schedule!AJ162*'Assumptions&amp;Data'!AJ77)/10^$D$5</f>
        <v>0</v>
      </c>
      <c r="AL89" s="211">
        <f>(Schedule!AK162*'Assumptions&amp;Data'!AK77)/10^$D$5</f>
        <v>0</v>
      </c>
      <c r="AM89" s="211">
        <f>(Schedule!AL162*'Assumptions&amp;Data'!AL77)/10^$D$5</f>
        <v>0.78434176478954232</v>
      </c>
      <c r="AN89" s="211">
        <f>(Schedule!AM162*'Assumptions&amp;Data'!AM77)/10^$D$5</f>
        <v>0.78434176478954232</v>
      </c>
      <c r="AO89" s="211">
        <f>(Schedule!AN162*'Assumptions&amp;Data'!AN77)/10^$D$5</f>
        <v>0.78434176478954232</v>
      </c>
      <c r="AP89" s="211">
        <f>(Schedule!AO162*'Assumptions&amp;Data'!AO77)/10^$D$5</f>
        <v>0.78434176478954232</v>
      </c>
      <c r="AQ89" s="211">
        <f>(Schedule!AP162*'Assumptions&amp;Data'!AP77)/10^$D$5</f>
        <v>0.78434176478954232</v>
      </c>
      <c r="AR89" s="211">
        <f>(Schedule!AQ162*'Assumptions&amp;Data'!AQ77)/10^$D$5</f>
        <v>0.78434176478954232</v>
      </c>
      <c r="AS89" s="211">
        <f>(Schedule!AR162*'Assumptions&amp;Data'!AR77)/10^$D$5</f>
        <v>0.78434176478954232</v>
      </c>
      <c r="AT89" s="211">
        <f>(Schedule!AS162*'Assumptions&amp;Data'!AS77)/10^$D$5</f>
        <v>0.78434176478954232</v>
      </c>
      <c r="AU89" s="211">
        <f>(Schedule!AT162*'Assumptions&amp;Data'!AT77)/10^$D$5</f>
        <v>0.78434176478954232</v>
      </c>
      <c r="AV89" s="211">
        <f>(Schedule!AU162*'Assumptions&amp;Data'!AU77)/10^$D$5</f>
        <v>0.78434176478954232</v>
      </c>
      <c r="AW89" s="211">
        <f>(Schedule!AV162*'Assumptions&amp;Data'!AV77)/10^$D$5</f>
        <v>0.78434176478954232</v>
      </c>
      <c r="AX89" s="211">
        <f>(Schedule!AW162*'Assumptions&amp;Data'!AW77)/10^$D$5</f>
        <v>0.78434176478954232</v>
      </c>
      <c r="AY89" s="211">
        <f>(Schedule!AX162*'Assumptions&amp;Data'!AX77)/10^$D$5</f>
        <v>0.78434176478954232</v>
      </c>
      <c r="AZ89" s="211">
        <f>(Schedule!AY162*'Assumptions&amp;Data'!AY77)/10^$D$5</f>
        <v>0.78434176478954232</v>
      </c>
      <c r="BA89" s="211">
        <f>(Schedule!AZ162*'Assumptions&amp;Data'!AZ77)/10^$D$5</f>
        <v>0.78434176478954232</v>
      </c>
      <c r="BB89" s="211">
        <f>(Schedule!BA162*'Assumptions&amp;Data'!BA77)/10^$D$5</f>
        <v>0.78434176478954232</v>
      </c>
      <c r="BC89" s="211">
        <f>(Schedule!BB162*'Assumptions&amp;Data'!BB77)/10^$D$5</f>
        <v>0.78434176478954232</v>
      </c>
      <c r="BD89" s="211">
        <f>(Schedule!BC162*'Assumptions&amp;Data'!BC77)/10^$D$5</f>
        <v>0.78434176478954232</v>
      </c>
      <c r="BE89" s="211">
        <f>(Schedule!BD162*'Assumptions&amp;Data'!BD77)/10^$D$5</f>
        <v>0.78434176478954232</v>
      </c>
      <c r="BF89" s="211">
        <f>(Schedule!BE162*'Assumptions&amp;Data'!BE77)/10^$D$5</f>
        <v>0.78434176478954232</v>
      </c>
      <c r="BG89" s="211">
        <f>(Schedule!BF162*'Assumptions&amp;Data'!BF77)/10^$D$5</f>
        <v>0.78434176478954232</v>
      </c>
      <c r="BH89" s="211">
        <f>(Schedule!BG162*'Assumptions&amp;Data'!BG77)/10^$D$5</f>
        <v>0.78434176478954232</v>
      </c>
      <c r="BI89" s="211">
        <f>(Schedule!BH162*'Assumptions&amp;Data'!BH77)/10^$D$5</f>
        <v>0.78434176478954232</v>
      </c>
      <c r="BJ89" s="211">
        <f>(Schedule!BI162*'Assumptions&amp;Data'!BI77)/10^$D$5</f>
        <v>0.78434176478954232</v>
      </c>
      <c r="BK89" s="211">
        <f>(Schedule!BJ162*'Assumptions&amp;Data'!BJ77)/10^$D$5</f>
        <v>0.94121011774745078</v>
      </c>
      <c r="BL89" s="211">
        <f>(Schedule!BK162*'Assumptions&amp;Data'!BK77)/10^$D$5</f>
        <v>0.94121011774745078</v>
      </c>
      <c r="BM89" s="211">
        <f>(Schedule!BL162*'Assumptions&amp;Data'!BL77)/10^$D$5</f>
        <v>0.94121011774745078</v>
      </c>
      <c r="BN89" s="211">
        <f>(Schedule!BM162*'Assumptions&amp;Data'!BM77)/10^$D$5</f>
        <v>0.94121011774745078</v>
      </c>
      <c r="BO89" s="211">
        <f>(Schedule!BN162*'Assumptions&amp;Data'!BN77)/10^$D$5</f>
        <v>0.94121011774745078</v>
      </c>
      <c r="BP89" s="211">
        <f>(Schedule!BO162*'Assumptions&amp;Data'!BO77)/10^$D$5</f>
        <v>0.94121011774745078</v>
      </c>
      <c r="BQ89" s="211">
        <f>(Schedule!BP162*'Assumptions&amp;Data'!BP77)/10^$D$5</f>
        <v>0.94121011774745078</v>
      </c>
      <c r="BR89" s="211">
        <f>(Schedule!BQ162*'Assumptions&amp;Data'!BQ77)/10^$D$5</f>
        <v>0.94121011774745078</v>
      </c>
      <c r="BS89" s="211">
        <f>(Schedule!BR162*'Assumptions&amp;Data'!BR77)/10^$D$5</f>
        <v>0.94121011774745078</v>
      </c>
      <c r="BT89" s="211">
        <f>(Schedule!BS162*'Assumptions&amp;Data'!BS77)/10^$D$5</f>
        <v>0.94121011774745078</v>
      </c>
      <c r="BU89" s="211">
        <f>(Schedule!BT162*'Assumptions&amp;Data'!BT77)/10^$D$5</f>
        <v>0.94121011774745078</v>
      </c>
      <c r="BV89" s="211">
        <f>(Schedule!BU162*'Assumptions&amp;Data'!BU77)/10^$D$5</f>
        <v>0.94121011774745078</v>
      </c>
      <c r="BW89" s="211">
        <f>(Schedule!BV162*'Assumptions&amp;Data'!BV77)/10^$D$5</f>
        <v>1.2549468236632515</v>
      </c>
      <c r="BX89" s="211">
        <f>(Schedule!BW162*'Assumptions&amp;Data'!BW77)/10^$D$5</f>
        <v>0</v>
      </c>
      <c r="BY89" s="211">
        <f>(Schedule!BX162*'Assumptions&amp;Data'!BX77)/10^$D$5</f>
        <v>0</v>
      </c>
      <c r="BZ89" s="211">
        <f>(Schedule!BY162*'Assumptions&amp;Data'!BY77)/10^$D$5</f>
        <v>0</v>
      </c>
      <c r="CA89" s="211">
        <f>(Schedule!BZ162*'Assumptions&amp;Data'!BZ77)/10^$D$5</f>
        <v>0</v>
      </c>
      <c r="CB89" s="211">
        <f>(Schedule!CA162*'Assumptions&amp;Data'!CA77)/10^$D$5</f>
        <v>0</v>
      </c>
      <c r="CC89" s="211">
        <f>(Schedule!CB162*'Assumptions&amp;Data'!CB77)/10^$D$5</f>
        <v>0</v>
      </c>
      <c r="CD89" s="211">
        <f>(Schedule!CC162*'Assumptions&amp;Data'!CC77)/10^$D$5</f>
        <v>0</v>
      </c>
      <c r="CE89" s="211">
        <f>(Schedule!CD162*'Assumptions&amp;Data'!CD77)/10^$D$5</f>
        <v>0</v>
      </c>
      <c r="CF89" s="211">
        <f>(Schedule!CE162*'Assumptions&amp;Data'!CE77)/10^$D$5</f>
        <v>0</v>
      </c>
      <c r="CG89" s="211">
        <f>(Schedule!CF162*'Assumptions&amp;Data'!CF77)/10^$D$5</f>
        <v>0</v>
      </c>
      <c r="CH89" s="211">
        <f>(Schedule!CG162*'Assumptions&amp;Data'!CG77)/10^$D$5</f>
        <v>0</v>
      </c>
      <c r="CI89" s="211">
        <f>(Schedule!CH162*'Assumptions&amp;Data'!CH77)/10^$D$5</f>
        <v>0</v>
      </c>
      <c r="CJ89" s="211">
        <f>(Schedule!CI162*'Assumptions&amp;Data'!CI77)/10^$D$5</f>
        <v>0</v>
      </c>
      <c r="CK89" s="211">
        <f>(Schedule!CJ162*'Assumptions&amp;Data'!CJ77)/10^$D$5</f>
        <v>0</v>
      </c>
      <c r="CL89" s="211">
        <f>(Schedule!CK162*'Assumptions&amp;Data'!CK77)/10^$D$5</f>
        <v>0</v>
      </c>
      <c r="CM89" s="211">
        <f>(Schedule!CL162*'Assumptions&amp;Data'!CL77)/10^$D$5</f>
        <v>0</v>
      </c>
      <c r="CN89" s="211">
        <f>(Schedule!CM162*'Assumptions&amp;Data'!CM77)/10^$D$5</f>
        <v>0</v>
      </c>
      <c r="CO89" s="211">
        <f>(Schedule!CN162*'Assumptions&amp;Data'!CN77)/10^$D$5</f>
        <v>0</v>
      </c>
      <c r="CP89" s="211">
        <f>(Schedule!CO162*'Assumptions&amp;Data'!CO77)/10^$D$5</f>
        <v>0</v>
      </c>
      <c r="CQ89" s="211">
        <f>(Schedule!CP162*'Assumptions&amp;Data'!CP77)/10^$D$5</f>
        <v>0</v>
      </c>
      <c r="CR89" s="211">
        <f>(Schedule!CQ162*'Assumptions&amp;Data'!CQ77)/10^$D$5</f>
        <v>0</v>
      </c>
      <c r="CS89" s="211">
        <f>(Schedule!CR162*'Assumptions&amp;Data'!CR77)/10^$D$5</f>
        <v>0</v>
      </c>
      <c r="CT89" s="211">
        <f>(Schedule!CS162*'Assumptions&amp;Data'!CS77)/10^$D$5</f>
        <v>0</v>
      </c>
      <c r="CU89" s="211">
        <f>(Schedule!CT162*'Assumptions&amp;Data'!CT77)/10^$D$5</f>
        <v>0</v>
      </c>
      <c r="CV89" s="211">
        <f>(Schedule!CU162*'Assumptions&amp;Data'!CU77)/10^$D$5</f>
        <v>0</v>
      </c>
      <c r="CW89" s="211">
        <f>(Schedule!CV162*'Assumptions&amp;Data'!CV77)/10^$D$5</f>
        <v>0</v>
      </c>
      <c r="CX89" s="211">
        <f>(Schedule!CW162*'Assumptions&amp;Data'!CW77)/10^$D$5</f>
        <v>0</v>
      </c>
      <c r="CY89" s="211">
        <f>(Schedule!CX162*'Assumptions&amp;Data'!CX77)/10^$D$5</f>
        <v>0</v>
      </c>
      <c r="CZ89" s="211">
        <f>(Schedule!CY162*'Assumptions&amp;Data'!CY77)/10^$D$5</f>
        <v>0</v>
      </c>
      <c r="DA89" s="211">
        <f>(Schedule!CZ162*'Assumptions&amp;Data'!CZ77)/10^$D$5</f>
        <v>0</v>
      </c>
      <c r="DB89" s="211">
        <f>(Schedule!DA162*'Assumptions&amp;Data'!DA77)/10^$D$5</f>
        <v>0</v>
      </c>
      <c r="DC89" s="211">
        <f>(Schedule!DB162*'Assumptions&amp;Data'!DB77)/10^$D$5</f>
        <v>0</v>
      </c>
      <c r="DD89" s="211">
        <f>(Schedule!DC162*'Assumptions&amp;Data'!DC77)/10^$D$5</f>
        <v>0</v>
      </c>
      <c r="DE89" s="211">
        <f>(Schedule!DD162*'Assumptions&amp;Data'!DD77)/10^$D$5</f>
        <v>0</v>
      </c>
      <c r="DF89" s="211">
        <f>(Schedule!DE162*'Assumptions&amp;Data'!DE77)/10^$D$5</f>
        <v>0</v>
      </c>
      <c r="DG89" s="211">
        <f>(Schedule!DF162*'Assumptions&amp;Data'!DF77)/10^$D$5</f>
        <v>0</v>
      </c>
      <c r="DH89" s="211">
        <f>(Schedule!DG162*'Assumptions&amp;Data'!DG77)/10^$D$5</f>
        <v>0</v>
      </c>
      <c r="DI89" s="211">
        <f>(Schedule!DH162*'Assumptions&amp;Data'!DH77)/10^$D$5</f>
        <v>0</v>
      </c>
      <c r="DJ89" s="211">
        <f>(Schedule!DI162*'Assumptions&amp;Data'!DI77)/10^$D$5</f>
        <v>0</v>
      </c>
      <c r="DK89" s="211">
        <f>(Schedule!DJ162*'Assumptions&amp;Data'!DJ77)/10^$D$5</f>
        <v>0</v>
      </c>
      <c r="DL89" s="211">
        <f>(Schedule!DK162*'Assumptions&amp;Data'!DK77)/10^$D$5</f>
        <v>0</v>
      </c>
      <c r="DM89" s="211">
        <f>(Schedule!DL162*'Assumptions&amp;Data'!DL77)/10^$D$5</f>
        <v>0</v>
      </c>
      <c r="DN89" s="211">
        <f>(Schedule!DM162*'Assumptions&amp;Data'!DM77)/10^$D$5</f>
        <v>0</v>
      </c>
      <c r="DO89" s="211">
        <f>(Schedule!DN162*'Assumptions&amp;Data'!DN77)/10^$D$5</f>
        <v>0</v>
      </c>
      <c r="DP89" s="211">
        <f>(Schedule!DO162*'Assumptions&amp;Data'!DO77)/10^$D$5</f>
        <v>0</v>
      </c>
      <c r="DQ89" s="211">
        <f>(Schedule!DP162*'Assumptions&amp;Data'!DP77)/10^$D$5</f>
        <v>0</v>
      </c>
      <c r="DR89" s="211">
        <f>(Schedule!DQ162*'Assumptions&amp;Data'!DQ77)/10^$D$5</f>
        <v>0</v>
      </c>
      <c r="DS89" s="211">
        <f>(Schedule!DR162*'Assumptions&amp;Data'!DR77)/10^$D$5</f>
        <v>0</v>
      </c>
      <c r="DT89" s="211">
        <f>(Schedule!DS162*'Assumptions&amp;Data'!DS77)/10^$D$5</f>
        <v>0</v>
      </c>
      <c r="DU89" s="211">
        <f>(Schedule!DT162*'Assumptions&amp;Data'!DT77)/10^$D$5</f>
        <v>0</v>
      </c>
      <c r="DV89" s="211">
        <f>(Schedule!DU162*'Assumptions&amp;Data'!DU77)/10^$D$5</f>
        <v>0</v>
      </c>
      <c r="DW89" s="211">
        <f>(Schedule!DV162*'Assumptions&amp;Data'!DV77)/10^$D$5</f>
        <v>0</v>
      </c>
      <c r="DX89" s="211">
        <f>(Schedule!DW162*'Assumptions&amp;Data'!DW77)/10^$D$5</f>
        <v>0</v>
      </c>
      <c r="DY89" s="211">
        <f>(Schedule!DX162*'Assumptions&amp;Data'!DX77)/10^$D$5</f>
        <v>0</v>
      </c>
      <c r="DZ89" s="211">
        <f>(Schedule!DY162*'Assumptions&amp;Data'!DY77)/10^$D$5</f>
        <v>0</v>
      </c>
      <c r="EA89" s="211">
        <f>(Schedule!DZ162*'Assumptions&amp;Data'!DZ77)/10^$D$5</f>
        <v>0</v>
      </c>
      <c r="EB89" s="211">
        <f>(Schedule!EA162*'Assumptions&amp;Data'!EA77)/10^$D$5</f>
        <v>0</v>
      </c>
      <c r="EC89" s="211">
        <f>(Schedule!EB162*'Assumptions&amp;Data'!EB77)/10^$D$5</f>
        <v>0</v>
      </c>
      <c r="ED89" s="211">
        <f>(Schedule!EC162*'Assumptions&amp;Data'!EC77)/10^$D$5</f>
        <v>0</v>
      </c>
      <c r="EE89" s="211">
        <f>(Schedule!ED162*'Assumptions&amp;Data'!ED77)/10^$D$5</f>
        <v>0</v>
      </c>
      <c r="EF89" s="211">
        <f>(Schedule!EE162*'Assumptions&amp;Data'!EE77)/10^$D$5</f>
        <v>0</v>
      </c>
      <c r="EG89" s="211">
        <f>(Schedule!EF162*'Assumptions&amp;Data'!EF77)/10^$D$5</f>
        <v>0</v>
      </c>
      <c r="EH89" s="211">
        <f>(Schedule!EG162*'Assumptions&amp;Data'!EG77)/10^$D$5</f>
        <v>0</v>
      </c>
      <c r="EI89" s="211">
        <f>(Schedule!EH162*'Assumptions&amp;Data'!EH77)/10^$D$5</f>
        <v>0</v>
      </c>
      <c r="EJ89" s="211">
        <f>(Schedule!EI162*'Assumptions&amp;Data'!EI77)/10^$D$5</f>
        <v>0</v>
      </c>
      <c r="EK89" s="211">
        <f>(Schedule!EJ162*'Assumptions&amp;Data'!EJ77)/10^$D$5</f>
        <v>0</v>
      </c>
      <c r="EL89" s="211">
        <f>(Schedule!EK162*'Assumptions&amp;Data'!EK77)/10^$D$5</f>
        <v>0</v>
      </c>
      <c r="EM89" s="211">
        <f>(Schedule!EL162*'Assumptions&amp;Data'!EL77)/10^$D$5</f>
        <v>0</v>
      </c>
      <c r="EN89" s="211">
        <f>(Schedule!EM162*'Assumptions&amp;Data'!EM77)/10^$D$5</f>
        <v>0</v>
      </c>
      <c r="EO89" s="211">
        <f>(Schedule!EN162*'Assumptions&amp;Data'!EN77)/10^$D$5</f>
        <v>0</v>
      </c>
      <c r="EP89" s="211">
        <f>(Schedule!EO162*'Assumptions&amp;Data'!EO77)/10^$D$5</f>
        <v>0</v>
      </c>
      <c r="EQ89" s="211">
        <f>(Schedule!EP162*'Assumptions&amp;Data'!EP77)/10^$D$5</f>
        <v>0</v>
      </c>
      <c r="ER89" s="211">
        <f>(Schedule!EQ162*'Assumptions&amp;Data'!EQ77)/10^$D$5</f>
        <v>0</v>
      </c>
      <c r="ES89" s="211">
        <f>(Schedule!ER162*'Assumptions&amp;Data'!ER77)/10^$D$5</f>
        <v>0</v>
      </c>
      <c r="ET89" s="211">
        <f>(Schedule!ES162*'Assumptions&amp;Data'!ES77)/10^$D$5</f>
        <v>0</v>
      </c>
      <c r="EU89" s="211">
        <f>(Schedule!ET162*'Assumptions&amp;Data'!ET77)/10^$D$5</f>
        <v>0</v>
      </c>
      <c r="EV89" s="211">
        <f>(Schedule!EU162*'Assumptions&amp;Data'!EU77)/10^$D$5</f>
        <v>0</v>
      </c>
      <c r="EW89" s="211">
        <f>(Schedule!EV162*'Assumptions&amp;Data'!EV77)/10^$D$5</f>
        <v>0</v>
      </c>
      <c r="EX89" s="211">
        <f>(Schedule!EW162*'Assumptions&amp;Data'!EW77)/10^$D$5</f>
        <v>0</v>
      </c>
      <c r="EY89" s="211">
        <f>(Schedule!EX162*'Assumptions&amp;Data'!EX77)/10^$D$5</f>
        <v>0</v>
      </c>
      <c r="EZ89" s="211">
        <f>(Schedule!EY162*'Assumptions&amp;Data'!EY77)/10^$D$5</f>
        <v>0</v>
      </c>
      <c r="FA89" s="211">
        <f>(Schedule!EZ162*'Assumptions&amp;Data'!EZ77)/10^$D$5</f>
        <v>0</v>
      </c>
      <c r="FB89" s="211">
        <f>(Schedule!FA162*'Assumptions&amp;Data'!FA77)/10^$D$5</f>
        <v>0</v>
      </c>
      <c r="FC89" s="211">
        <f>(Schedule!FB162*'Assumptions&amp;Data'!FB77)/10^$D$5</f>
        <v>0</v>
      </c>
      <c r="FD89" s="211">
        <f>(Schedule!FC162*'Assumptions&amp;Data'!FC77)/10^$D$5</f>
        <v>0</v>
      </c>
      <c r="FE89" s="211">
        <f>(Schedule!FD162*'Assumptions&amp;Data'!FD77)/10^$D$5</f>
        <v>0</v>
      </c>
      <c r="FF89" s="211">
        <f>(Schedule!FE162*'Assumptions&amp;Data'!FE77)/10^$D$5</f>
        <v>0</v>
      </c>
      <c r="FG89" s="211">
        <f>(Schedule!FF162*'Assumptions&amp;Data'!FF77)/10^$D$5</f>
        <v>0</v>
      </c>
      <c r="FH89" s="211">
        <f>(Schedule!FG162*'Assumptions&amp;Data'!FG77)/10^$D$5</f>
        <v>0</v>
      </c>
      <c r="FI89" s="211">
        <f>(Schedule!FH162*'Assumptions&amp;Data'!FH77)/10^$D$5</f>
        <v>0</v>
      </c>
      <c r="FJ89" s="211">
        <f>(Schedule!FI162*'Assumptions&amp;Data'!FI77)/10^$D$5</f>
        <v>0</v>
      </c>
      <c r="FK89" s="211">
        <f>(Schedule!FJ162*'Assumptions&amp;Data'!FJ77)/10^$D$5</f>
        <v>0</v>
      </c>
      <c r="FL89" s="211">
        <f>(Schedule!FK162*'Assumptions&amp;Data'!FK77)/10^$D$5</f>
        <v>0</v>
      </c>
      <c r="FM89" s="211">
        <f>(Schedule!FL162*'Assumptions&amp;Data'!FL77)/10^$D$5</f>
        <v>0</v>
      </c>
      <c r="FN89" s="211">
        <f>(Schedule!FM162*'Assumptions&amp;Data'!FM77)/10^$D$5</f>
        <v>0</v>
      </c>
      <c r="FO89" s="211">
        <f>(Schedule!FN162*'Assumptions&amp;Data'!FN77)/10^$D$5</f>
        <v>0</v>
      </c>
    </row>
    <row r="90" spans="2:171" ht="12" customHeight="1" x14ac:dyDescent="0.3"/>
    <row r="91" spans="2:171" ht="12" customHeight="1" x14ac:dyDescent="0.3">
      <c r="B91" s="220" t="s">
        <v>249</v>
      </c>
      <c r="C91" s="220" t="str">
        <f>IF($D$5=7, "INR Cr", "INR Mn")</f>
        <v>INR Cr</v>
      </c>
      <c r="D91" s="221">
        <f>SUM(G91:FO91)</f>
        <v>166.74836419229661</v>
      </c>
      <c r="E91" s="220"/>
      <c r="F91" s="220"/>
      <c r="G91" s="221">
        <f>SUM(G92:G94)</f>
        <v>0</v>
      </c>
      <c r="H91" s="221">
        <f t="shared" ref="H91:BS91" si="383">SUM(H92:H94)</f>
        <v>0</v>
      </c>
      <c r="I91" s="221">
        <f t="shared" si="383"/>
        <v>0</v>
      </c>
      <c r="J91" s="221">
        <f t="shared" si="383"/>
        <v>0</v>
      </c>
      <c r="K91" s="221">
        <f t="shared" si="383"/>
        <v>0</v>
      </c>
      <c r="L91" s="221">
        <f t="shared" si="383"/>
        <v>0</v>
      </c>
      <c r="M91" s="221">
        <f t="shared" si="383"/>
        <v>0</v>
      </c>
      <c r="N91" s="221">
        <f t="shared" si="383"/>
        <v>0</v>
      </c>
      <c r="O91" s="221">
        <f t="shared" si="383"/>
        <v>1.042177276201854</v>
      </c>
      <c r="P91" s="221">
        <f t="shared" si="383"/>
        <v>1.042177276201854</v>
      </c>
      <c r="Q91" s="221">
        <f t="shared" si="383"/>
        <v>1.042177276201854</v>
      </c>
      <c r="R91" s="221">
        <f t="shared" si="383"/>
        <v>1.042177276201854</v>
      </c>
      <c r="S91" s="221">
        <f t="shared" si="383"/>
        <v>1.042177276201854</v>
      </c>
      <c r="T91" s="221">
        <f t="shared" si="383"/>
        <v>1.042177276201854</v>
      </c>
      <c r="U91" s="221">
        <f t="shared" si="383"/>
        <v>1.042177276201854</v>
      </c>
      <c r="V91" s="221">
        <f t="shared" si="383"/>
        <v>1.042177276201854</v>
      </c>
      <c r="W91" s="221">
        <f t="shared" si="383"/>
        <v>1.042177276201854</v>
      </c>
      <c r="X91" s="221">
        <f t="shared" si="383"/>
        <v>1.042177276201854</v>
      </c>
      <c r="Y91" s="221">
        <f t="shared" si="383"/>
        <v>1.042177276201854</v>
      </c>
      <c r="Z91" s="221">
        <f t="shared" si="383"/>
        <v>1.042177276201854</v>
      </c>
      <c r="AA91" s="221">
        <f t="shared" si="383"/>
        <v>2.2927900076440788</v>
      </c>
      <c r="AB91" s="221">
        <f t="shared" si="383"/>
        <v>2.2927900076440788</v>
      </c>
      <c r="AC91" s="221">
        <f t="shared" si="383"/>
        <v>2.5012254628844497</v>
      </c>
      <c r="AD91" s="221">
        <f t="shared" si="383"/>
        <v>2.5012254628844497</v>
      </c>
      <c r="AE91" s="221">
        <f>SUM(AE92:AE94)</f>
        <v>2.5012254628844497</v>
      </c>
      <c r="AF91" s="221">
        <f t="shared" si="383"/>
        <v>2.5012254628844497</v>
      </c>
      <c r="AG91" s="221">
        <f t="shared" si="383"/>
        <v>2.5012254628844497</v>
      </c>
      <c r="AH91" s="221">
        <f t="shared" si="383"/>
        <v>2.5012254628844497</v>
      </c>
      <c r="AI91" s="221">
        <f t="shared" si="383"/>
        <v>2.5012254628844497</v>
      </c>
      <c r="AJ91" s="221">
        <f t="shared" si="383"/>
        <v>2.5012254628844497</v>
      </c>
      <c r="AK91" s="221">
        <f t="shared" si="383"/>
        <v>2.5012254628844497</v>
      </c>
      <c r="AL91" s="221">
        <f t="shared" si="383"/>
        <v>2.5012254628844497</v>
      </c>
      <c r="AM91" s="221">
        <f t="shared" si="383"/>
        <v>4.3771445600477872</v>
      </c>
      <c r="AN91" s="221">
        <f t="shared" si="383"/>
        <v>4.3771445600477872</v>
      </c>
      <c r="AO91" s="221">
        <f t="shared" si="383"/>
        <v>4.6272671063362312</v>
      </c>
      <c r="AP91" s="221">
        <f t="shared" si="383"/>
        <v>4.6272671063362312</v>
      </c>
      <c r="AQ91" s="221">
        <f t="shared" si="383"/>
        <v>5.4610089272977138</v>
      </c>
      <c r="AR91" s="221">
        <f t="shared" si="383"/>
        <v>5.4610089272977138</v>
      </c>
      <c r="AS91" s="221">
        <f t="shared" si="383"/>
        <v>5.4610089272977138</v>
      </c>
      <c r="AT91" s="221">
        <f t="shared" si="383"/>
        <v>5.4610089272977138</v>
      </c>
      <c r="AU91" s="221">
        <f t="shared" si="383"/>
        <v>4.627267106336209</v>
      </c>
      <c r="AV91" s="221">
        <f t="shared" si="383"/>
        <v>3.3766543748940063</v>
      </c>
      <c r="AW91" s="221">
        <f t="shared" si="383"/>
        <v>3.3766543748940063</v>
      </c>
      <c r="AX91" s="221">
        <f t="shared" si="383"/>
        <v>3.3766543748940063</v>
      </c>
      <c r="AY91" s="221">
        <f t="shared" si="383"/>
        <v>3.3766543748940063</v>
      </c>
      <c r="AZ91" s="221">
        <f t="shared" si="383"/>
        <v>3.3766543748940063</v>
      </c>
      <c r="BA91" s="221">
        <f t="shared" si="383"/>
        <v>3.3766543748940063</v>
      </c>
      <c r="BB91" s="221">
        <f t="shared" si="383"/>
        <v>3.3766543748940063</v>
      </c>
      <c r="BC91" s="221">
        <f t="shared" si="383"/>
        <v>4.3771445600477872</v>
      </c>
      <c r="BD91" s="221">
        <f t="shared" si="383"/>
        <v>4.3771445600477872</v>
      </c>
      <c r="BE91" s="221">
        <f t="shared" si="383"/>
        <v>4.3771445600477872</v>
      </c>
      <c r="BF91" s="221">
        <f t="shared" si="383"/>
        <v>4.3771445600477872</v>
      </c>
      <c r="BG91" s="221">
        <f t="shared" si="383"/>
        <v>3.3766543748939801</v>
      </c>
      <c r="BH91" s="221">
        <f t="shared" si="383"/>
        <v>1.875919097163337</v>
      </c>
      <c r="BI91" s="221">
        <f t="shared" si="383"/>
        <v>1.875919097163337</v>
      </c>
      <c r="BJ91" s="221">
        <f t="shared" si="383"/>
        <v>1.875919097163337</v>
      </c>
      <c r="BK91" s="221">
        <f t="shared" si="383"/>
        <v>2.2511029165960039</v>
      </c>
      <c r="BL91" s="221">
        <f t="shared" si="383"/>
        <v>2.2511029165960039</v>
      </c>
      <c r="BM91" s="221">
        <f t="shared" si="383"/>
        <v>2.2511029165960039</v>
      </c>
      <c r="BN91" s="221">
        <f t="shared" si="383"/>
        <v>2.2511029165960039</v>
      </c>
      <c r="BO91" s="221">
        <f t="shared" si="383"/>
        <v>2.2511029165960039</v>
      </c>
      <c r="BP91" s="221">
        <f t="shared" si="383"/>
        <v>2.2511029165960039</v>
      </c>
      <c r="BQ91" s="221">
        <f t="shared" si="383"/>
        <v>2.2511029165960039</v>
      </c>
      <c r="BR91" s="221">
        <f t="shared" si="383"/>
        <v>2.2511029165960039</v>
      </c>
      <c r="BS91" s="221">
        <f t="shared" si="383"/>
        <v>2.2511029165960039</v>
      </c>
      <c r="BT91" s="221">
        <f t="shared" ref="BT91:EE91" si="384">SUM(BT92:BT94)</f>
        <v>2.2511029165960039</v>
      </c>
      <c r="BU91" s="221">
        <f t="shared" si="384"/>
        <v>2.2511029165960039</v>
      </c>
      <c r="BV91" s="221">
        <f t="shared" si="384"/>
        <v>2.2511029165960039</v>
      </c>
      <c r="BW91" s="221">
        <f t="shared" si="384"/>
        <v>3.0014705554612999</v>
      </c>
      <c r="BX91" s="221">
        <f t="shared" si="384"/>
        <v>0</v>
      </c>
      <c r="BY91" s="221">
        <f t="shared" si="384"/>
        <v>0</v>
      </c>
      <c r="BZ91" s="221">
        <f t="shared" si="384"/>
        <v>0</v>
      </c>
      <c r="CA91" s="221">
        <f t="shared" si="384"/>
        <v>0</v>
      </c>
      <c r="CB91" s="221">
        <f t="shared" si="384"/>
        <v>0</v>
      </c>
      <c r="CC91" s="221">
        <f t="shared" si="384"/>
        <v>0</v>
      </c>
      <c r="CD91" s="221">
        <f t="shared" si="384"/>
        <v>0</v>
      </c>
      <c r="CE91" s="221">
        <f t="shared" si="384"/>
        <v>0</v>
      </c>
      <c r="CF91" s="221">
        <f t="shared" si="384"/>
        <v>0</v>
      </c>
      <c r="CG91" s="221">
        <f t="shared" si="384"/>
        <v>0</v>
      </c>
      <c r="CH91" s="221">
        <f t="shared" si="384"/>
        <v>0</v>
      </c>
      <c r="CI91" s="221">
        <f t="shared" si="384"/>
        <v>0</v>
      </c>
      <c r="CJ91" s="221">
        <f t="shared" si="384"/>
        <v>0</v>
      </c>
      <c r="CK91" s="221">
        <f t="shared" si="384"/>
        <v>0</v>
      </c>
      <c r="CL91" s="221">
        <f t="shared" si="384"/>
        <v>0</v>
      </c>
      <c r="CM91" s="221">
        <f t="shared" si="384"/>
        <v>0</v>
      </c>
      <c r="CN91" s="221">
        <f t="shared" si="384"/>
        <v>0</v>
      </c>
      <c r="CO91" s="221">
        <f t="shared" si="384"/>
        <v>0</v>
      </c>
      <c r="CP91" s="221">
        <f t="shared" si="384"/>
        <v>0</v>
      </c>
      <c r="CQ91" s="221">
        <f t="shared" si="384"/>
        <v>0</v>
      </c>
      <c r="CR91" s="221">
        <f t="shared" si="384"/>
        <v>0</v>
      </c>
      <c r="CS91" s="221">
        <f t="shared" si="384"/>
        <v>0</v>
      </c>
      <c r="CT91" s="221">
        <f t="shared" si="384"/>
        <v>0</v>
      </c>
      <c r="CU91" s="221">
        <f t="shared" si="384"/>
        <v>0</v>
      </c>
      <c r="CV91" s="221">
        <f t="shared" si="384"/>
        <v>0</v>
      </c>
      <c r="CW91" s="221">
        <f t="shared" si="384"/>
        <v>0</v>
      </c>
      <c r="CX91" s="221">
        <f t="shared" si="384"/>
        <v>0</v>
      </c>
      <c r="CY91" s="221">
        <f t="shared" si="384"/>
        <v>0</v>
      </c>
      <c r="CZ91" s="221">
        <f t="shared" si="384"/>
        <v>0</v>
      </c>
      <c r="DA91" s="221">
        <f t="shared" si="384"/>
        <v>0</v>
      </c>
      <c r="DB91" s="221">
        <f t="shared" si="384"/>
        <v>0</v>
      </c>
      <c r="DC91" s="221">
        <f t="shared" si="384"/>
        <v>0</v>
      </c>
      <c r="DD91" s="221">
        <f t="shared" si="384"/>
        <v>0</v>
      </c>
      <c r="DE91" s="221">
        <f t="shared" si="384"/>
        <v>0</v>
      </c>
      <c r="DF91" s="221">
        <f t="shared" si="384"/>
        <v>0</v>
      </c>
      <c r="DG91" s="221">
        <f t="shared" si="384"/>
        <v>0</v>
      </c>
      <c r="DH91" s="221">
        <f t="shared" si="384"/>
        <v>0</v>
      </c>
      <c r="DI91" s="221">
        <f t="shared" si="384"/>
        <v>0</v>
      </c>
      <c r="DJ91" s="221">
        <f t="shared" si="384"/>
        <v>0</v>
      </c>
      <c r="DK91" s="221">
        <f t="shared" si="384"/>
        <v>0</v>
      </c>
      <c r="DL91" s="221">
        <f t="shared" si="384"/>
        <v>0</v>
      </c>
      <c r="DM91" s="221">
        <f t="shared" si="384"/>
        <v>0</v>
      </c>
      <c r="DN91" s="221">
        <f t="shared" si="384"/>
        <v>0</v>
      </c>
      <c r="DO91" s="221">
        <f t="shared" si="384"/>
        <v>0</v>
      </c>
      <c r="DP91" s="221">
        <f t="shared" si="384"/>
        <v>0</v>
      </c>
      <c r="DQ91" s="221">
        <f t="shared" si="384"/>
        <v>0</v>
      </c>
      <c r="DR91" s="221">
        <f t="shared" si="384"/>
        <v>0</v>
      </c>
      <c r="DS91" s="221">
        <f t="shared" si="384"/>
        <v>0</v>
      </c>
      <c r="DT91" s="221">
        <f t="shared" si="384"/>
        <v>0</v>
      </c>
      <c r="DU91" s="221">
        <f t="shared" si="384"/>
        <v>0</v>
      </c>
      <c r="DV91" s="221">
        <f t="shared" si="384"/>
        <v>0</v>
      </c>
      <c r="DW91" s="221">
        <f t="shared" si="384"/>
        <v>0</v>
      </c>
      <c r="DX91" s="221">
        <f t="shared" si="384"/>
        <v>0</v>
      </c>
      <c r="DY91" s="221">
        <f t="shared" si="384"/>
        <v>0</v>
      </c>
      <c r="DZ91" s="221">
        <f t="shared" si="384"/>
        <v>0</v>
      </c>
      <c r="EA91" s="221">
        <f t="shared" si="384"/>
        <v>0</v>
      </c>
      <c r="EB91" s="221">
        <f t="shared" si="384"/>
        <v>0</v>
      </c>
      <c r="EC91" s="221">
        <f t="shared" si="384"/>
        <v>0</v>
      </c>
      <c r="ED91" s="221">
        <f t="shared" si="384"/>
        <v>0</v>
      </c>
      <c r="EE91" s="221">
        <f t="shared" si="384"/>
        <v>0</v>
      </c>
      <c r="EF91" s="221">
        <f t="shared" ref="EF91:FO91" si="385">SUM(EF92:EF94)</f>
        <v>0</v>
      </c>
      <c r="EG91" s="221">
        <f t="shared" si="385"/>
        <v>0</v>
      </c>
      <c r="EH91" s="221">
        <f t="shared" si="385"/>
        <v>0</v>
      </c>
      <c r="EI91" s="221">
        <f t="shared" si="385"/>
        <v>0</v>
      </c>
      <c r="EJ91" s="221">
        <f t="shared" si="385"/>
        <v>0</v>
      </c>
      <c r="EK91" s="221">
        <f t="shared" si="385"/>
        <v>0</v>
      </c>
      <c r="EL91" s="221">
        <f t="shared" si="385"/>
        <v>0</v>
      </c>
      <c r="EM91" s="221">
        <f t="shared" si="385"/>
        <v>0</v>
      </c>
      <c r="EN91" s="221">
        <f t="shared" si="385"/>
        <v>0</v>
      </c>
      <c r="EO91" s="221">
        <f t="shared" si="385"/>
        <v>0</v>
      </c>
      <c r="EP91" s="221">
        <f t="shared" si="385"/>
        <v>0</v>
      </c>
      <c r="EQ91" s="221">
        <f t="shared" si="385"/>
        <v>0</v>
      </c>
      <c r="ER91" s="221">
        <f t="shared" si="385"/>
        <v>0</v>
      </c>
      <c r="ES91" s="221">
        <f t="shared" si="385"/>
        <v>0</v>
      </c>
      <c r="ET91" s="221">
        <f t="shared" si="385"/>
        <v>0</v>
      </c>
      <c r="EU91" s="221">
        <f t="shared" si="385"/>
        <v>0</v>
      </c>
      <c r="EV91" s="221">
        <f t="shared" si="385"/>
        <v>0</v>
      </c>
      <c r="EW91" s="221">
        <f t="shared" si="385"/>
        <v>0</v>
      </c>
      <c r="EX91" s="221">
        <f t="shared" si="385"/>
        <v>0</v>
      </c>
      <c r="EY91" s="221">
        <f t="shared" si="385"/>
        <v>0</v>
      </c>
      <c r="EZ91" s="221">
        <f t="shared" si="385"/>
        <v>0</v>
      </c>
      <c r="FA91" s="221">
        <f t="shared" si="385"/>
        <v>0</v>
      </c>
      <c r="FB91" s="221">
        <f t="shared" si="385"/>
        <v>0</v>
      </c>
      <c r="FC91" s="221">
        <f t="shared" si="385"/>
        <v>0</v>
      </c>
      <c r="FD91" s="221">
        <f t="shared" si="385"/>
        <v>0</v>
      </c>
      <c r="FE91" s="221">
        <f t="shared" si="385"/>
        <v>0</v>
      </c>
      <c r="FF91" s="221">
        <f t="shared" si="385"/>
        <v>0</v>
      </c>
      <c r="FG91" s="221">
        <f t="shared" si="385"/>
        <v>0</v>
      </c>
      <c r="FH91" s="221">
        <f t="shared" si="385"/>
        <v>0</v>
      </c>
      <c r="FI91" s="221">
        <f t="shared" si="385"/>
        <v>0</v>
      </c>
      <c r="FJ91" s="221">
        <f t="shared" si="385"/>
        <v>0</v>
      </c>
      <c r="FK91" s="221">
        <f t="shared" si="385"/>
        <v>0</v>
      </c>
      <c r="FL91" s="221">
        <f t="shared" si="385"/>
        <v>0</v>
      </c>
      <c r="FM91" s="221">
        <f t="shared" si="385"/>
        <v>0</v>
      </c>
      <c r="FN91" s="221">
        <f t="shared" si="385"/>
        <v>0</v>
      </c>
      <c r="FO91" s="221">
        <f t="shared" si="385"/>
        <v>0</v>
      </c>
    </row>
    <row r="92" spans="2:171" ht="12" customHeight="1" x14ac:dyDescent="0.3">
      <c r="B92" s="201" t="s">
        <v>108</v>
      </c>
      <c r="D92" s="210">
        <f>SUM(G92:FO92)</f>
        <v>41.687091048074144</v>
      </c>
      <c r="G92" s="210">
        <f>(Schedule!F165*'Assumptions&amp;Data'!F77)/10^$D$5</f>
        <v>0</v>
      </c>
      <c r="H92" s="210">
        <f>(Schedule!G165*'Assumptions&amp;Data'!G77)/10^$D$5</f>
        <v>0</v>
      </c>
      <c r="I92" s="210">
        <f>(Schedule!H165*'Assumptions&amp;Data'!H77)/10^$D$5</f>
        <v>0</v>
      </c>
      <c r="J92" s="210">
        <f>(Schedule!I165*'Assumptions&amp;Data'!I77)/10^$D$5</f>
        <v>0</v>
      </c>
      <c r="K92" s="210">
        <f>(Schedule!J165*'Assumptions&amp;Data'!J77)/10^$D$5</f>
        <v>0</v>
      </c>
      <c r="L92" s="210">
        <f>(Schedule!K165*'Assumptions&amp;Data'!K77)/10^$D$5</f>
        <v>0</v>
      </c>
      <c r="M92" s="210">
        <f>(Schedule!L165*'Assumptions&amp;Data'!L77)/10^$D$5</f>
        <v>0</v>
      </c>
      <c r="N92" s="210">
        <f>(Schedule!M165*'Assumptions&amp;Data'!M77)/10^$D$5</f>
        <v>0</v>
      </c>
      <c r="O92" s="210">
        <f>(Schedule!N165*'Assumptions&amp;Data'!N77)/10^$D$5</f>
        <v>1.042177276201854</v>
      </c>
      <c r="P92" s="210">
        <f>(Schedule!O165*'Assumptions&amp;Data'!O77)/10^$D$5</f>
        <v>1.042177276201854</v>
      </c>
      <c r="Q92" s="210">
        <f>(Schedule!P165*'Assumptions&amp;Data'!P77)/10^$D$5</f>
        <v>1.042177276201854</v>
      </c>
      <c r="R92" s="210">
        <f>(Schedule!Q165*'Assumptions&amp;Data'!Q77)/10^$D$5</f>
        <v>1.042177276201854</v>
      </c>
      <c r="S92" s="210">
        <f>(Schedule!R165*'Assumptions&amp;Data'!R77)/10^$D$5</f>
        <v>1.042177276201854</v>
      </c>
      <c r="T92" s="210">
        <f>(Schedule!S165*'Assumptions&amp;Data'!S77)/10^$D$5</f>
        <v>1.042177276201854</v>
      </c>
      <c r="U92" s="210">
        <f>(Schedule!T165*'Assumptions&amp;Data'!T77)/10^$D$5</f>
        <v>1.042177276201854</v>
      </c>
      <c r="V92" s="210">
        <f>(Schedule!U165*'Assumptions&amp;Data'!U77)/10^$D$5</f>
        <v>1.042177276201854</v>
      </c>
      <c r="W92" s="210">
        <f>(Schedule!V165*'Assumptions&amp;Data'!V77)/10^$D$5</f>
        <v>1.042177276201854</v>
      </c>
      <c r="X92" s="210">
        <f>(Schedule!W165*'Assumptions&amp;Data'!W77)/10^$D$5</f>
        <v>1.042177276201854</v>
      </c>
      <c r="Y92" s="210">
        <f>(Schedule!X165*'Assumptions&amp;Data'!X77)/10^$D$5</f>
        <v>1.042177276201854</v>
      </c>
      <c r="Z92" s="210">
        <f>(Schedule!Y165*'Assumptions&amp;Data'!Y77)/10^$D$5</f>
        <v>1.042177276201854</v>
      </c>
      <c r="AA92" s="210">
        <f>(Schedule!Z165*'Assumptions&amp;Data'!Z77)/10^$D$5</f>
        <v>1.042177276201854</v>
      </c>
      <c r="AB92" s="210">
        <f>(Schedule!AA165*'Assumptions&amp;Data'!AA77)/10^$D$5</f>
        <v>1.042177276201854</v>
      </c>
      <c r="AC92" s="210">
        <f>(Schedule!AB165*'Assumptions&amp;Data'!AB77)/10^$D$5</f>
        <v>1.2506127314422248</v>
      </c>
      <c r="AD92" s="210">
        <f>(Schedule!AC165*'Assumptions&amp;Data'!AC77)/10^$D$5</f>
        <v>1.2506127314422248</v>
      </c>
      <c r="AE92" s="210">
        <f>(Schedule!AD165*'Assumptions&amp;Data'!AD77)/10^$D$5</f>
        <v>1.2506127314422248</v>
      </c>
      <c r="AF92" s="210">
        <f>(Schedule!AE165*'Assumptions&amp;Data'!AE77)/10^$D$5</f>
        <v>1.2506127314422248</v>
      </c>
      <c r="AG92" s="210">
        <f>(Schedule!AF165*'Assumptions&amp;Data'!AF77)/10^$D$5</f>
        <v>1.2506127314422248</v>
      </c>
      <c r="AH92" s="210">
        <f>(Schedule!AG165*'Assumptions&amp;Data'!AG77)/10^$D$5</f>
        <v>1.2506127314422248</v>
      </c>
      <c r="AI92" s="210">
        <f>(Schedule!AH165*'Assumptions&amp;Data'!AH77)/10^$D$5</f>
        <v>1.2506127314422248</v>
      </c>
      <c r="AJ92" s="210">
        <f>(Schedule!AI165*'Assumptions&amp;Data'!AI77)/10^$D$5</f>
        <v>1.2506127314422248</v>
      </c>
      <c r="AK92" s="210">
        <f>(Schedule!AJ165*'Assumptions&amp;Data'!AJ77)/10^$D$5</f>
        <v>1.2506127314422248</v>
      </c>
      <c r="AL92" s="210">
        <f>(Schedule!AK165*'Assumptions&amp;Data'!AK77)/10^$D$5</f>
        <v>1.2506127314422248</v>
      </c>
      <c r="AM92" s="210">
        <f>(Schedule!AL165*'Assumptions&amp;Data'!AL77)/10^$D$5</f>
        <v>1.2506127314422248</v>
      </c>
      <c r="AN92" s="210">
        <f>(Schedule!AM165*'Assumptions&amp;Data'!AM77)/10^$D$5</f>
        <v>1.2506127314422248</v>
      </c>
      <c r="AO92" s="210">
        <f>(Schedule!AN165*'Assumptions&amp;Data'!AN77)/10^$D$5</f>
        <v>1.2506127314422248</v>
      </c>
      <c r="AP92" s="210">
        <f>(Schedule!AO165*'Assumptions&amp;Data'!AO77)/10^$D$5</f>
        <v>1.2506127314422248</v>
      </c>
      <c r="AQ92" s="210">
        <f>(Schedule!AP165*'Assumptions&amp;Data'!AP77)/10^$D$5</f>
        <v>2.0843545524037079</v>
      </c>
      <c r="AR92" s="210">
        <f>(Schedule!AQ165*'Assumptions&amp;Data'!AQ77)/10^$D$5</f>
        <v>2.0843545524037079</v>
      </c>
      <c r="AS92" s="210">
        <f>(Schedule!AR165*'Assumptions&amp;Data'!AR77)/10^$D$5</f>
        <v>2.0843545524037079</v>
      </c>
      <c r="AT92" s="210">
        <f>(Schedule!AS165*'Assumptions&amp;Data'!AS77)/10^$D$5</f>
        <v>2.0843545524037079</v>
      </c>
      <c r="AU92" s="210">
        <f>(Schedule!AT165*'Assumptions&amp;Data'!AT77)/10^$D$5</f>
        <v>1.2506127314422029</v>
      </c>
      <c r="AV92" s="210">
        <f>(Schedule!AU165*'Assumptions&amp;Data'!AU77)/10^$D$5</f>
        <v>0</v>
      </c>
      <c r="AW92" s="210">
        <f>(Schedule!AV165*'Assumptions&amp;Data'!AV77)/10^$D$5</f>
        <v>0</v>
      </c>
      <c r="AX92" s="210">
        <f>(Schedule!AW165*'Assumptions&amp;Data'!AW77)/10^$D$5</f>
        <v>0</v>
      </c>
      <c r="AY92" s="210">
        <f>(Schedule!AX165*'Assumptions&amp;Data'!AX77)/10^$D$5</f>
        <v>0</v>
      </c>
      <c r="AZ92" s="210">
        <f>(Schedule!AY165*'Assumptions&amp;Data'!AY77)/10^$D$5</f>
        <v>0</v>
      </c>
      <c r="BA92" s="210">
        <f>(Schedule!AZ165*'Assumptions&amp;Data'!AZ77)/10^$D$5</f>
        <v>0</v>
      </c>
      <c r="BB92" s="210">
        <f>(Schedule!BA165*'Assumptions&amp;Data'!BA77)/10^$D$5</f>
        <v>0</v>
      </c>
      <c r="BC92" s="210">
        <f>(Schedule!BB165*'Assumptions&amp;Data'!BB77)/10^$D$5</f>
        <v>0</v>
      </c>
      <c r="BD92" s="210">
        <f>(Schedule!BC165*'Assumptions&amp;Data'!BC77)/10^$D$5</f>
        <v>0</v>
      </c>
      <c r="BE92" s="210">
        <f>(Schedule!BD165*'Assumptions&amp;Data'!BD77)/10^$D$5</f>
        <v>0</v>
      </c>
      <c r="BF92" s="210">
        <f>(Schedule!BE165*'Assumptions&amp;Data'!BE77)/10^$D$5</f>
        <v>0</v>
      </c>
      <c r="BG92" s="210">
        <f>(Schedule!BF165*'Assumptions&amp;Data'!BF77)/10^$D$5</f>
        <v>0</v>
      </c>
      <c r="BH92" s="210">
        <f>(Schedule!BG165*'Assumptions&amp;Data'!BG77)/10^$D$5</f>
        <v>0</v>
      </c>
      <c r="BI92" s="210">
        <f>(Schedule!BH165*'Assumptions&amp;Data'!BH77)/10^$D$5</f>
        <v>0</v>
      </c>
      <c r="BJ92" s="210">
        <f>(Schedule!BI165*'Assumptions&amp;Data'!BI77)/10^$D$5</f>
        <v>0</v>
      </c>
      <c r="BK92" s="210">
        <f>(Schedule!BJ165*'Assumptions&amp;Data'!BJ77)/10^$D$5</f>
        <v>0</v>
      </c>
      <c r="BL92" s="210">
        <f>(Schedule!BK165*'Assumptions&amp;Data'!BK77)/10^$D$5</f>
        <v>0</v>
      </c>
      <c r="BM92" s="210">
        <f>(Schedule!BL165*'Assumptions&amp;Data'!BL77)/10^$D$5</f>
        <v>0</v>
      </c>
      <c r="BN92" s="210">
        <f>(Schedule!BM165*'Assumptions&amp;Data'!BM77)/10^$D$5</f>
        <v>0</v>
      </c>
      <c r="BO92" s="210">
        <f>(Schedule!BN165*'Assumptions&amp;Data'!BN77)/10^$D$5</f>
        <v>0</v>
      </c>
      <c r="BP92" s="210">
        <f>(Schedule!BO165*'Assumptions&amp;Data'!BO77)/10^$D$5</f>
        <v>0</v>
      </c>
      <c r="BQ92" s="210">
        <f>(Schedule!BP165*'Assumptions&amp;Data'!BP77)/10^$D$5</f>
        <v>0</v>
      </c>
      <c r="BR92" s="210">
        <f>(Schedule!BQ165*'Assumptions&amp;Data'!BQ77)/10^$D$5</f>
        <v>0</v>
      </c>
      <c r="BS92" s="210">
        <f>(Schedule!BR165*'Assumptions&amp;Data'!BR77)/10^$D$5</f>
        <v>0</v>
      </c>
      <c r="BT92" s="210">
        <f>(Schedule!BS165*'Assumptions&amp;Data'!BS77)/10^$D$5</f>
        <v>0</v>
      </c>
      <c r="BU92" s="210">
        <f>(Schedule!BT165*'Assumptions&amp;Data'!BT77)/10^$D$5</f>
        <v>0</v>
      </c>
      <c r="BV92" s="210">
        <f>(Schedule!BU165*'Assumptions&amp;Data'!BU77)/10^$D$5</f>
        <v>0</v>
      </c>
      <c r="BW92" s="210">
        <f>(Schedule!BV165*'Assumptions&amp;Data'!BV77)/10^$D$5</f>
        <v>0</v>
      </c>
      <c r="BX92" s="210">
        <f>(Schedule!BW165*'Assumptions&amp;Data'!BW77)/10^$D$5</f>
        <v>0</v>
      </c>
      <c r="BY92" s="210">
        <f>(Schedule!BX165*'Assumptions&amp;Data'!BX77)/10^$D$5</f>
        <v>0</v>
      </c>
      <c r="BZ92" s="210">
        <f>(Schedule!BY165*'Assumptions&amp;Data'!BY77)/10^$D$5</f>
        <v>0</v>
      </c>
      <c r="CA92" s="210">
        <f>(Schedule!BZ165*'Assumptions&amp;Data'!BZ77)/10^$D$5</f>
        <v>0</v>
      </c>
      <c r="CB92" s="210">
        <f>(Schedule!CA165*'Assumptions&amp;Data'!CA77)/10^$D$5</f>
        <v>0</v>
      </c>
      <c r="CC92" s="210">
        <f>(Schedule!CB165*'Assumptions&amp;Data'!CB77)/10^$D$5</f>
        <v>0</v>
      </c>
      <c r="CD92" s="210">
        <f>(Schedule!CC165*'Assumptions&amp;Data'!CC77)/10^$D$5</f>
        <v>0</v>
      </c>
      <c r="CE92" s="210">
        <f>(Schedule!CD165*'Assumptions&amp;Data'!CD77)/10^$D$5</f>
        <v>0</v>
      </c>
      <c r="CF92" s="210">
        <f>(Schedule!CE165*'Assumptions&amp;Data'!CE77)/10^$D$5</f>
        <v>0</v>
      </c>
      <c r="CG92" s="210">
        <f>(Schedule!CF165*'Assumptions&amp;Data'!CF77)/10^$D$5</f>
        <v>0</v>
      </c>
      <c r="CH92" s="210">
        <f>(Schedule!CG165*'Assumptions&amp;Data'!CG77)/10^$D$5</f>
        <v>0</v>
      </c>
      <c r="CI92" s="210">
        <f>(Schedule!CH165*'Assumptions&amp;Data'!CH77)/10^$D$5</f>
        <v>0</v>
      </c>
      <c r="CJ92" s="210">
        <f>(Schedule!CI165*'Assumptions&amp;Data'!CI77)/10^$D$5</f>
        <v>0</v>
      </c>
      <c r="CK92" s="210">
        <f>(Schedule!CJ165*'Assumptions&amp;Data'!CJ77)/10^$D$5</f>
        <v>0</v>
      </c>
      <c r="CL92" s="210">
        <f>(Schedule!CK165*'Assumptions&amp;Data'!CK77)/10^$D$5</f>
        <v>0</v>
      </c>
      <c r="CM92" s="210">
        <f>(Schedule!CL165*'Assumptions&amp;Data'!CL77)/10^$D$5</f>
        <v>0</v>
      </c>
      <c r="CN92" s="210">
        <f>(Schedule!CM165*'Assumptions&amp;Data'!CM77)/10^$D$5</f>
        <v>0</v>
      </c>
      <c r="CO92" s="210">
        <f>(Schedule!CN165*'Assumptions&amp;Data'!CN77)/10^$D$5</f>
        <v>0</v>
      </c>
      <c r="CP92" s="210">
        <f>(Schedule!CO165*'Assumptions&amp;Data'!CO77)/10^$D$5</f>
        <v>0</v>
      </c>
      <c r="CQ92" s="210">
        <f>(Schedule!CP165*'Assumptions&amp;Data'!CP77)/10^$D$5</f>
        <v>0</v>
      </c>
      <c r="CR92" s="210">
        <f>(Schedule!CQ165*'Assumptions&amp;Data'!CQ77)/10^$D$5</f>
        <v>0</v>
      </c>
      <c r="CS92" s="210">
        <f>(Schedule!CR165*'Assumptions&amp;Data'!CR77)/10^$D$5</f>
        <v>0</v>
      </c>
      <c r="CT92" s="210">
        <f>(Schedule!CS165*'Assumptions&amp;Data'!CS77)/10^$D$5</f>
        <v>0</v>
      </c>
      <c r="CU92" s="210">
        <f>(Schedule!CT165*'Assumptions&amp;Data'!CT77)/10^$D$5</f>
        <v>0</v>
      </c>
      <c r="CV92" s="210">
        <f>(Schedule!CU165*'Assumptions&amp;Data'!CU77)/10^$D$5</f>
        <v>0</v>
      </c>
      <c r="CW92" s="210">
        <f>(Schedule!CV165*'Assumptions&amp;Data'!CV77)/10^$D$5</f>
        <v>0</v>
      </c>
      <c r="CX92" s="210">
        <f>(Schedule!CW165*'Assumptions&amp;Data'!CW77)/10^$D$5</f>
        <v>0</v>
      </c>
      <c r="CY92" s="210">
        <f>(Schedule!CX165*'Assumptions&amp;Data'!CX77)/10^$D$5</f>
        <v>0</v>
      </c>
      <c r="CZ92" s="210">
        <f>(Schedule!CY165*'Assumptions&amp;Data'!CY77)/10^$D$5</f>
        <v>0</v>
      </c>
      <c r="DA92" s="210">
        <f>(Schedule!CZ165*'Assumptions&amp;Data'!CZ77)/10^$D$5</f>
        <v>0</v>
      </c>
      <c r="DB92" s="210">
        <f>(Schedule!DA165*'Assumptions&amp;Data'!DA77)/10^$D$5</f>
        <v>0</v>
      </c>
      <c r="DC92" s="210">
        <f>(Schedule!DB165*'Assumptions&amp;Data'!DB77)/10^$D$5</f>
        <v>0</v>
      </c>
      <c r="DD92" s="210">
        <f>(Schedule!DC165*'Assumptions&amp;Data'!DC77)/10^$D$5</f>
        <v>0</v>
      </c>
      <c r="DE92" s="210">
        <f>(Schedule!DD165*'Assumptions&amp;Data'!DD77)/10^$D$5</f>
        <v>0</v>
      </c>
      <c r="DF92" s="210">
        <f>(Schedule!DE165*'Assumptions&amp;Data'!DE77)/10^$D$5</f>
        <v>0</v>
      </c>
      <c r="DG92" s="210">
        <f>(Schedule!DF165*'Assumptions&amp;Data'!DF77)/10^$D$5</f>
        <v>0</v>
      </c>
      <c r="DH92" s="210">
        <f>(Schedule!DG165*'Assumptions&amp;Data'!DG77)/10^$D$5</f>
        <v>0</v>
      </c>
      <c r="DI92" s="210">
        <f>(Schedule!DH165*'Assumptions&amp;Data'!DH77)/10^$D$5</f>
        <v>0</v>
      </c>
      <c r="DJ92" s="210">
        <f>(Schedule!DI165*'Assumptions&amp;Data'!DI77)/10^$D$5</f>
        <v>0</v>
      </c>
      <c r="DK92" s="210">
        <f>(Schedule!DJ165*'Assumptions&amp;Data'!DJ77)/10^$D$5</f>
        <v>0</v>
      </c>
      <c r="DL92" s="210">
        <f>(Schedule!DK165*'Assumptions&amp;Data'!DK77)/10^$D$5</f>
        <v>0</v>
      </c>
      <c r="DM92" s="210">
        <f>(Schedule!DL165*'Assumptions&amp;Data'!DL77)/10^$D$5</f>
        <v>0</v>
      </c>
      <c r="DN92" s="210">
        <f>(Schedule!DM165*'Assumptions&amp;Data'!DM77)/10^$D$5</f>
        <v>0</v>
      </c>
      <c r="DO92" s="210">
        <f>(Schedule!DN165*'Assumptions&amp;Data'!DN77)/10^$D$5</f>
        <v>0</v>
      </c>
      <c r="DP92" s="210">
        <f>(Schedule!DO165*'Assumptions&amp;Data'!DO77)/10^$D$5</f>
        <v>0</v>
      </c>
      <c r="DQ92" s="210">
        <f>(Schedule!DP165*'Assumptions&amp;Data'!DP77)/10^$D$5</f>
        <v>0</v>
      </c>
      <c r="DR92" s="210">
        <f>(Schedule!DQ165*'Assumptions&amp;Data'!DQ77)/10^$D$5</f>
        <v>0</v>
      </c>
      <c r="DS92" s="210">
        <f>(Schedule!DR165*'Assumptions&amp;Data'!DR77)/10^$D$5</f>
        <v>0</v>
      </c>
      <c r="DT92" s="210">
        <f>(Schedule!DS165*'Assumptions&amp;Data'!DS77)/10^$D$5</f>
        <v>0</v>
      </c>
      <c r="DU92" s="210">
        <f>(Schedule!DT165*'Assumptions&amp;Data'!DT77)/10^$D$5</f>
        <v>0</v>
      </c>
      <c r="DV92" s="210">
        <f>(Schedule!DU165*'Assumptions&amp;Data'!DU77)/10^$D$5</f>
        <v>0</v>
      </c>
      <c r="DW92" s="210">
        <f>(Schedule!DV165*'Assumptions&amp;Data'!DV77)/10^$D$5</f>
        <v>0</v>
      </c>
      <c r="DX92" s="210">
        <f>(Schedule!DW165*'Assumptions&amp;Data'!DW77)/10^$D$5</f>
        <v>0</v>
      </c>
      <c r="DY92" s="210">
        <f>(Schedule!DX165*'Assumptions&amp;Data'!DX77)/10^$D$5</f>
        <v>0</v>
      </c>
      <c r="DZ92" s="210">
        <f>(Schedule!DY165*'Assumptions&amp;Data'!DY77)/10^$D$5</f>
        <v>0</v>
      </c>
      <c r="EA92" s="210">
        <f>(Schedule!DZ165*'Assumptions&amp;Data'!DZ77)/10^$D$5</f>
        <v>0</v>
      </c>
      <c r="EB92" s="210">
        <f>(Schedule!EA165*'Assumptions&amp;Data'!EA77)/10^$D$5</f>
        <v>0</v>
      </c>
      <c r="EC92" s="210">
        <f>(Schedule!EB165*'Assumptions&amp;Data'!EB77)/10^$D$5</f>
        <v>0</v>
      </c>
      <c r="ED92" s="210">
        <f>(Schedule!EC165*'Assumptions&amp;Data'!EC77)/10^$D$5</f>
        <v>0</v>
      </c>
      <c r="EE92" s="210">
        <f>(Schedule!ED165*'Assumptions&amp;Data'!ED77)/10^$D$5</f>
        <v>0</v>
      </c>
      <c r="EF92" s="210">
        <f>(Schedule!EE165*'Assumptions&amp;Data'!EE77)/10^$D$5</f>
        <v>0</v>
      </c>
      <c r="EG92" s="210">
        <f>(Schedule!EF165*'Assumptions&amp;Data'!EF77)/10^$D$5</f>
        <v>0</v>
      </c>
      <c r="EH92" s="210">
        <f>(Schedule!EG165*'Assumptions&amp;Data'!EG77)/10^$D$5</f>
        <v>0</v>
      </c>
      <c r="EI92" s="210">
        <f>(Schedule!EH165*'Assumptions&amp;Data'!EH77)/10^$D$5</f>
        <v>0</v>
      </c>
      <c r="EJ92" s="210">
        <f>(Schedule!EI165*'Assumptions&amp;Data'!EI77)/10^$D$5</f>
        <v>0</v>
      </c>
      <c r="EK92" s="210">
        <f>(Schedule!EJ165*'Assumptions&amp;Data'!EJ77)/10^$D$5</f>
        <v>0</v>
      </c>
      <c r="EL92" s="210">
        <f>(Schedule!EK165*'Assumptions&amp;Data'!EK77)/10^$D$5</f>
        <v>0</v>
      </c>
      <c r="EM92" s="210">
        <f>(Schedule!EL165*'Assumptions&amp;Data'!EL77)/10^$D$5</f>
        <v>0</v>
      </c>
      <c r="EN92" s="210">
        <f>(Schedule!EM165*'Assumptions&amp;Data'!EM77)/10^$D$5</f>
        <v>0</v>
      </c>
      <c r="EO92" s="210">
        <f>(Schedule!EN165*'Assumptions&amp;Data'!EN77)/10^$D$5</f>
        <v>0</v>
      </c>
      <c r="EP92" s="210">
        <f>(Schedule!EO165*'Assumptions&amp;Data'!EO77)/10^$D$5</f>
        <v>0</v>
      </c>
      <c r="EQ92" s="210">
        <f>(Schedule!EP165*'Assumptions&amp;Data'!EP77)/10^$D$5</f>
        <v>0</v>
      </c>
      <c r="ER92" s="210">
        <f>(Schedule!EQ165*'Assumptions&amp;Data'!EQ77)/10^$D$5</f>
        <v>0</v>
      </c>
      <c r="ES92" s="210">
        <f>(Schedule!ER165*'Assumptions&amp;Data'!ER77)/10^$D$5</f>
        <v>0</v>
      </c>
      <c r="ET92" s="210">
        <f>(Schedule!ES165*'Assumptions&amp;Data'!ES77)/10^$D$5</f>
        <v>0</v>
      </c>
      <c r="EU92" s="210">
        <f>(Schedule!ET165*'Assumptions&amp;Data'!ET77)/10^$D$5</f>
        <v>0</v>
      </c>
      <c r="EV92" s="210">
        <f>(Schedule!EU165*'Assumptions&amp;Data'!EU77)/10^$D$5</f>
        <v>0</v>
      </c>
      <c r="EW92" s="210">
        <f>(Schedule!EV165*'Assumptions&amp;Data'!EV77)/10^$D$5</f>
        <v>0</v>
      </c>
      <c r="EX92" s="210">
        <f>(Schedule!EW165*'Assumptions&amp;Data'!EW77)/10^$D$5</f>
        <v>0</v>
      </c>
      <c r="EY92" s="210">
        <f>(Schedule!EX165*'Assumptions&amp;Data'!EX77)/10^$D$5</f>
        <v>0</v>
      </c>
      <c r="EZ92" s="210">
        <f>(Schedule!EY165*'Assumptions&amp;Data'!EY77)/10^$D$5</f>
        <v>0</v>
      </c>
      <c r="FA92" s="210">
        <f>(Schedule!EZ165*'Assumptions&amp;Data'!EZ77)/10^$D$5</f>
        <v>0</v>
      </c>
      <c r="FB92" s="210">
        <f>(Schedule!FA165*'Assumptions&amp;Data'!FA77)/10^$D$5</f>
        <v>0</v>
      </c>
      <c r="FC92" s="210">
        <f>(Schedule!FB165*'Assumptions&amp;Data'!FB77)/10^$D$5</f>
        <v>0</v>
      </c>
      <c r="FD92" s="210">
        <f>(Schedule!FC165*'Assumptions&amp;Data'!FC77)/10^$D$5</f>
        <v>0</v>
      </c>
      <c r="FE92" s="210">
        <f>(Schedule!FD165*'Assumptions&amp;Data'!FD77)/10^$D$5</f>
        <v>0</v>
      </c>
      <c r="FF92" s="210">
        <f>(Schedule!FE165*'Assumptions&amp;Data'!FE77)/10^$D$5</f>
        <v>0</v>
      </c>
      <c r="FG92" s="210">
        <f>(Schedule!FF165*'Assumptions&amp;Data'!FF77)/10^$D$5</f>
        <v>0</v>
      </c>
      <c r="FH92" s="210">
        <f>(Schedule!FG165*'Assumptions&amp;Data'!FG77)/10^$D$5</f>
        <v>0</v>
      </c>
      <c r="FI92" s="210">
        <f>(Schedule!FH165*'Assumptions&amp;Data'!FH77)/10^$D$5</f>
        <v>0</v>
      </c>
      <c r="FJ92" s="210">
        <f>(Schedule!FI165*'Assumptions&amp;Data'!FI77)/10^$D$5</f>
        <v>0</v>
      </c>
      <c r="FK92" s="210">
        <f>(Schedule!FJ165*'Assumptions&amp;Data'!FJ77)/10^$D$5</f>
        <v>0</v>
      </c>
      <c r="FL92" s="210">
        <f>(Schedule!FK165*'Assumptions&amp;Data'!FK77)/10^$D$5</f>
        <v>0</v>
      </c>
      <c r="FM92" s="210">
        <f>(Schedule!FL165*'Assumptions&amp;Data'!FL77)/10^$D$5</f>
        <v>0</v>
      </c>
      <c r="FN92" s="210">
        <f>(Schedule!FM165*'Assumptions&amp;Data'!FM77)/10^$D$5</f>
        <v>0</v>
      </c>
      <c r="FO92" s="210">
        <f>(Schedule!FN165*'Assumptions&amp;Data'!FN77)/10^$D$5</f>
        <v>0</v>
      </c>
    </row>
    <row r="93" spans="2:171" ht="12" customHeight="1" x14ac:dyDescent="0.3">
      <c r="B93" s="201" t="s">
        <v>244</v>
      </c>
      <c r="D93" s="210">
        <f>SUM(G93:FO93)</f>
        <v>50.024509257688948</v>
      </c>
      <c r="G93" s="210">
        <f>(Schedule!F166*'Assumptions&amp;Data'!F77)/10^$D$5</f>
        <v>0</v>
      </c>
      <c r="H93" s="210">
        <f>(Schedule!G166*'Assumptions&amp;Data'!G77)/10^$D$5</f>
        <v>0</v>
      </c>
      <c r="I93" s="210">
        <f>(Schedule!H166*'Assumptions&amp;Data'!H77)/10^$D$5</f>
        <v>0</v>
      </c>
      <c r="J93" s="210">
        <f>(Schedule!I166*'Assumptions&amp;Data'!I77)/10^$D$5</f>
        <v>0</v>
      </c>
      <c r="K93" s="210">
        <f>(Schedule!J166*'Assumptions&amp;Data'!J77)/10^$D$5</f>
        <v>0</v>
      </c>
      <c r="L93" s="210">
        <f>(Schedule!K166*'Assumptions&amp;Data'!K77)/10^$D$5</f>
        <v>0</v>
      </c>
      <c r="M93" s="210">
        <f>(Schedule!L166*'Assumptions&amp;Data'!L77)/10^$D$5</f>
        <v>0</v>
      </c>
      <c r="N93" s="210">
        <f>(Schedule!M166*'Assumptions&amp;Data'!M77)/10^$D$5</f>
        <v>0</v>
      </c>
      <c r="O93" s="210">
        <f>(Schedule!N166*'Assumptions&amp;Data'!N77)/10^$D$5</f>
        <v>0</v>
      </c>
      <c r="P93" s="210">
        <f>(Schedule!O166*'Assumptions&amp;Data'!O77)/10^$D$5</f>
        <v>0</v>
      </c>
      <c r="Q93" s="210">
        <f>(Schedule!P166*'Assumptions&amp;Data'!P77)/10^$D$5</f>
        <v>0</v>
      </c>
      <c r="R93" s="210">
        <f>(Schedule!Q166*'Assumptions&amp;Data'!Q77)/10^$D$5</f>
        <v>0</v>
      </c>
      <c r="S93" s="210">
        <f>(Schedule!R166*'Assumptions&amp;Data'!R77)/10^$D$5</f>
        <v>0</v>
      </c>
      <c r="T93" s="210">
        <f>(Schedule!S166*'Assumptions&amp;Data'!S77)/10^$D$5</f>
        <v>0</v>
      </c>
      <c r="U93" s="210">
        <f>(Schedule!T166*'Assumptions&amp;Data'!T77)/10^$D$5</f>
        <v>0</v>
      </c>
      <c r="V93" s="210">
        <f>(Schedule!U166*'Assumptions&amp;Data'!U77)/10^$D$5</f>
        <v>0</v>
      </c>
      <c r="W93" s="210">
        <f>(Schedule!V166*'Assumptions&amp;Data'!V77)/10^$D$5</f>
        <v>0</v>
      </c>
      <c r="X93" s="210">
        <f>(Schedule!W166*'Assumptions&amp;Data'!W77)/10^$D$5</f>
        <v>0</v>
      </c>
      <c r="Y93" s="210">
        <f>(Schedule!X166*'Assumptions&amp;Data'!X77)/10^$D$5</f>
        <v>0</v>
      </c>
      <c r="Z93" s="210">
        <f>(Schedule!Y166*'Assumptions&amp;Data'!Y77)/10^$D$5</f>
        <v>0</v>
      </c>
      <c r="AA93" s="210">
        <f>(Schedule!Z166*'Assumptions&amp;Data'!Z77)/10^$D$5</f>
        <v>1.2506127314422248</v>
      </c>
      <c r="AB93" s="210">
        <f>(Schedule!AA166*'Assumptions&amp;Data'!AA77)/10^$D$5</f>
        <v>1.2506127314422248</v>
      </c>
      <c r="AC93" s="210">
        <f>(Schedule!AB166*'Assumptions&amp;Data'!AB77)/10^$D$5</f>
        <v>1.2506127314422248</v>
      </c>
      <c r="AD93" s="210">
        <f>(Schedule!AC166*'Assumptions&amp;Data'!AC77)/10^$D$5</f>
        <v>1.2506127314422248</v>
      </c>
      <c r="AE93" s="210">
        <f>(Schedule!AD166*'Assumptions&amp;Data'!AD77)/10^$D$5</f>
        <v>1.2506127314422248</v>
      </c>
      <c r="AF93" s="210">
        <f>(Schedule!AE166*'Assumptions&amp;Data'!AE77)/10^$D$5</f>
        <v>1.2506127314422248</v>
      </c>
      <c r="AG93" s="210">
        <f>(Schedule!AF166*'Assumptions&amp;Data'!AF77)/10^$D$5</f>
        <v>1.2506127314422248</v>
      </c>
      <c r="AH93" s="210">
        <f>(Schedule!AG166*'Assumptions&amp;Data'!AG77)/10^$D$5</f>
        <v>1.2506127314422248</v>
      </c>
      <c r="AI93" s="210">
        <f>(Schedule!AH166*'Assumptions&amp;Data'!AH77)/10^$D$5</f>
        <v>1.2506127314422248</v>
      </c>
      <c r="AJ93" s="210">
        <f>(Schedule!AI166*'Assumptions&amp;Data'!AI77)/10^$D$5</f>
        <v>1.2506127314422248</v>
      </c>
      <c r="AK93" s="210">
        <f>(Schedule!AJ166*'Assumptions&amp;Data'!AJ77)/10^$D$5</f>
        <v>1.2506127314422248</v>
      </c>
      <c r="AL93" s="210">
        <f>(Schedule!AK166*'Assumptions&amp;Data'!AK77)/10^$D$5</f>
        <v>1.2506127314422248</v>
      </c>
      <c r="AM93" s="210">
        <f>(Schedule!AL166*'Assumptions&amp;Data'!AL77)/10^$D$5</f>
        <v>1.2506127314422248</v>
      </c>
      <c r="AN93" s="210">
        <f>(Schedule!AM166*'Assumptions&amp;Data'!AM77)/10^$D$5</f>
        <v>1.2506127314422248</v>
      </c>
      <c r="AO93" s="210">
        <f>(Schedule!AN166*'Assumptions&amp;Data'!AN77)/10^$D$5</f>
        <v>1.5007352777306693</v>
      </c>
      <c r="AP93" s="210">
        <f>(Schedule!AO166*'Assumptions&amp;Data'!AO77)/10^$D$5</f>
        <v>1.5007352777306693</v>
      </c>
      <c r="AQ93" s="210">
        <f>(Schedule!AP166*'Assumptions&amp;Data'!AP77)/10^$D$5</f>
        <v>1.5007352777306693</v>
      </c>
      <c r="AR93" s="210">
        <f>(Schedule!AQ166*'Assumptions&amp;Data'!AQ77)/10^$D$5</f>
        <v>1.5007352777306693</v>
      </c>
      <c r="AS93" s="210">
        <f>(Schedule!AR166*'Assumptions&amp;Data'!AR77)/10^$D$5</f>
        <v>1.5007352777306693</v>
      </c>
      <c r="AT93" s="210">
        <f>(Schedule!AS166*'Assumptions&amp;Data'!AS77)/10^$D$5</f>
        <v>1.5007352777306693</v>
      </c>
      <c r="AU93" s="210">
        <f>(Schedule!AT166*'Assumptions&amp;Data'!AT77)/10^$D$5</f>
        <v>1.5007352777306693</v>
      </c>
      <c r="AV93" s="210">
        <f>(Schedule!AU166*'Assumptions&amp;Data'!AU77)/10^$D$5</f>
        <v>1.5007352777306693</v>
      </c>
      <c r="AW93" s="210">
        <f>(Schedule!AV166*'Assumptions&amp;Data'!AV77)/10^$D$5</f>
        <v>1.5007352777306693</v>
      </c>
      <c r="AX93" s="210">
        <f>(Schedule!AW166*'Assumptions&amp;Data'!AW77)/10^$D$5</f>
        <v>1.5007352777306693</v>
      </c>
      <c r="AY93" s="210">
        <f>(Schedule!AX166*'Assumptions&amp;Data'!AX77)/10^$D$5</f>
        <v>1.5007352777306693</v>
      </c>
      <c r="AZ93" s="210">
        <f>(Schedule!AY166*'Assumptions&amp;Data'!AY77)/10^$D$5</f>
        <v>1.5007352777306693</v>
      </c>
      <c r="BA93" s="210">
        <f>(Schedule!AZ166*'Assumptions&amp;Data'!AZ77)/10^$D$5</f>
        <v>1.5007352777306693</v>
      </c>
      <c r="BB93" s="210">
        <f>(Schedule!BA166*'Assumptions&amp;Data'!BA77)/10^$D$5</f>
        <v>1.5007352777306693</v>
      </c>
      <c r="BC93" s="210">
        <f>(Schedule!BB166*'Assumptions&amp;Data'!BB77)/10^$D$5</f>
        <v>2.5012254628844497</v>
      </c>
      <c r="BD93" s="210">
        <f>(Schedule!BC166*'Assumptions&amp;Data'!BC77)/10^$D$5</f>
        <v>2.5012254628844497</v>
      </c>
      <c r="BE93" s="210">
        <f>(Schedule!BD166*'Assumptions&amp;Data'!BD77)/10^$D$5</f>
        <v>2.5012254628844497</v>
      </c>
      <c r="BF93" s="210">
        <f>(Schedule!BE166*'Assumptions&amp;Data'!BE77)/10^$D$5</f>
        <v>2.5012254628844497</v>
      </c>
      <c r="BG93" s="210">
        <f>(Schedule!BF166*'Assumptions&amp;Data'!BF77)/10^$D$5</f>
        <v>1.5007352777306431</v>
      </c>
      <c r="BH93" s="210">
        <f>(Schedule!BG166*'Assumptions&amp;Data'!BG77)/10^$D$5</f>
        <v>0</v>
      </c>
      <c r="BI93" s="210">
        <f>(Schedule!BH166*'Assumptions&amp;Data'!BH77)/10^$D$5</f>
        <v>0</v>
      </c>
      <c r="BJ93" s="210">
        <f>(Schedule!BI166*'Assumptions&amp;Data'!BI77)/10^$D$5</f>
        <v>0</v>
      </c>
      <c r="BK93" s="210">
        <f>(Schedule!BJ166*'Assumptions&amp;Data'!BJ77)/10^$D$5</f>
        <v>0</v>
      </c>
      <c r="BL93" s="210">
        <f>(Schedule!BK166*'Assumptions&amp;Data'!BK77)/10^$D$5</f>
        <v>0</v>
      </c>
      <c r="BM93" s="210">
        <f>(Schedule!BL166*'Assumptions&amp;Data'!BL77)/10^$D$5</f>
        <v>0</v>
      </c>
      <c r="BN93" s="210">
        <f>(Schedule!BM166*'Assumptions&amp;Data'!BM77)/10^$D$5</f>
        <v>0</v>
      </c>
      <c r="BO93" s="210">
        <f>(Schedule!BN166*'Assumptions&amp;Data'!BN77)/10^$D$5</f>
        <v>0</v>
      </c>
      <c r="BP93" s="210">
        <f>(Schedule!BO166*'Assumptions&amp;Data'!BO77)/10^$D$5</f>
        <v>0</v>
      </c>
      <c r="BQ93" s="210">
        <f>(Schedule!BP166*'Assumptions&amp;Data'!BP77)/10^$D$5</f>
        <v>0</v>
      </c>
      <c r="BR93" s="210">
        <f>(Schedule!BQ166*'Assumptions&amp;Data'!BQ77)/10^$D$5</f>
        <v>0</v>
      </c>
      <c r="BS93" s="210">
        <f>(Schedule!BR166*'Assumptions&amp;Data'!BR77)/10^$D$5</f>
        <v>0</v>
      </c>
      <c r="BT93" s="210">
        <f>(Schedule!BS166*'Assumptions&amp;Data'!BS77)/10^$D$5</f>
        <v>0</v>
      </c>
      <c r="BU93" s="210">
        <f>(Schedule!BT166*'Assumptions&amp;Data'!BT77)/10^$D$5</f>
        <v>0</v>
      </c>
      <c r="BV93" s="210">
        <f>(Schedule!BU166*'Assumptions&amp;Data'!BU77)/10^$D$5</f>
        <v>0</v>
      </c>
      <c r="BW93" s="210">
        <f>(Schedule!BV166*'Assumptions&amp;Data'!BV77)/10^$D$5</f>
        <v>0</v>
      </c>
      <c r="BX93" s="210">
        <f>(Schedule!BW166*'Assumptions&amp;Data'!BW77)/10^$D$5</f>
        <v>0</v>
      </c>
      <c r="BY93" s="210">
        <f>(Schedule!BX166*'Assumptions&amp;Data'!BX77)/10^$D$5</f>
        <v>0</v>
      </c>
      <c r="BZ93" s="210">
        <f>(Schedule!BY166*'Assumptions&amp;Data'!BY77)/10^$D$5</f>
        <v>0</v>
      </c>
      <c r="CA93" s="210">
        <f>(Schedule!BZ166*'Assumptions&amp;Data'!BZ77)/10^$D$5</f>
        <v>0</v>
      </c>
      <c r="CB93" s="210">
        <f>(Schedule!CA166*'Assumptions&amp;Data'!CA77)/10^$D$5</f>
        <v>0</v>
      </c>
      <c r="CC93" s="210">
        <f>(Schedule!CB166*'Assumptions&amp;Data'!CB77)/10^$D$5</f>
        <v>0</v>
      </c>
      <c r="CD93" s="210">
        <f>(Schedule!CC166*'Assumptions&amp;Data'!CC77)/10^$D$5</f>
        <v>0</v>
      </c>
      <c r="CE93" s="210">
        <f>(Schedule!CD166*'Assumptions&amp;Data'!CD77)/10^$D$5</f>
        <v>0</v>
      </c>
      <c r="CF93" s="210">
        <f>(Schedule!CE166*'Assumptions&amp;Data'!CE77)/10^$D$5</f>
        <v>0</v>
      </c>
      <c r="CG93" s="210">
        <f>(Schedule!CF166*'Assumptions&amp;Data'!CF77)/10^$D$5</f>
        <v>0</v>
      </c>
      <c r="CH93" s="210">
        <f>(Schedule!CG166*'Assumptions&amp;Data'!CG77)/10^$D$5</f>
        <v>0</v>
      </c>
      <c r="CI93" s="210">
        <f>(Schedule!CH166*'Assumptions&amp;Data'!CH77)/10^$D$5</f>
        <v>0</v>
      </c>
      <c r="CJ93" s="210">
        <f>(Schedule!CI166*'Assumptions&amp;Data'!CI77)/10^$D$5</f>
        <v>0</v>
      </c>
      <c r="CK93" s="210">
        <f>(Schedule!CJ166*'Assumptions&amp;Data'!CJ77)/10^$D$5</f>
        <v>0</v>
      </c>
      <c r="CL93" s="210">
        <f>(Schedule!CK166*'Assumptions&amp;Data'!CK77)/10^$D$5</f>
        <v>0</v>
      </c>
      <c r="CM93" s="210">
        <f>(Schedule!CL166*'Assumptions&amp;Data'!CL77)/10^$D$5</f>
        <v>0</v>
      </c>
      <c r="CN93" s="210">
        <f>(Schedule!CM166*'Assumptions&amp;Data'!CM77)/10^$D$5</f>
        <v>0</v>
      </c>
      <c r="CO93" s="210">
        <f>(Schedule!CN166*'Assumptions&amp;Data'!CN77)/10^$D$5</f>
        <v>0</v>
      </c>
      <c r="CP93" s="210">
        <f>(Schedule!CO166*'Assumptions&amp;Data'!CO77)/10^$D$5</f>
        <v>0</v>
      </c>
      <c r="CQ93" s="210">
        <f>(Schedule!CP166*'Assumptions&amp;Data'!CP77)/10^$D$5</f>
        <v>0</v>
      </c>
      <c r="CR93" s="210">
        <f>(Schedule!CQ166*'Assumptions&amp;Data'!CQ77)/10^$D$5</f>
        <v>0</v>
      </c>
      <c r="CS93" s="210">
        <f>(Schedule!CR166*'Assumptions&amp;Data'!CR77)/10^$D$5</f>
        <v>0</v>
      </c>
      <c r="CT93" s="210">
        <f>(Schedule!CS166*'Assumptions&amp;Data'!CS77)/10^$D$5</f>
        <v>0</v>
      </c>
      <c r="CU93" s="210">
        <f>(Schedule!CT166*'Assumptions&amp;Data'!CT77)/10^$D$5</f>
        <v>0</v>
      </c>
      <c r="CV93" s="210">
        <f>(Schedule!CU166*'Assumptions&amp;Data'!CU77)/10^$D$5</f>
        <v>0</v>
      </c>
      <c r="CW93" s="210">
        <f>(Schedule!CV166*'Assumptions&amp;Data'!CV77)/10^$D$5</f>
        <v>0</v>
      </c>
      <c r="CX93" s="210">
        <f>(Schedule!CW166*'Assumptions&amp;Data'!CW77)/10^$D$5</f>
        <v>0</v>
      </c>
      <c r="CY93" s="210">
        <f>(Schedule!CX166*'Assumptions&amp;Data'!CX77)/10^$D$5</f>
        <v>0</v>
      </c>
      <c r="CZ93" s="210">
        <f>(Schedule!CY166*'Assumptions&amp;Data'!CY77)/10^$D$5</f>
        <v>0</v>
      </c>
      <c r="DA93" s="210">
        <f>(Schedule!CZ166*'Assumptions&amp;Data'!CZ77)/10^$D$5</f>
        <v>0</v>
      </c>
      <c r="DB93" s="210">
        <f>(Schedule!DA166*'Assumptions&amp;Data'!DA77)/10^$D$5</f>
        <v>0</v>
      </c>
      <c r="DC93" s="210">
        <f>(Schedule!DB166*'Assumptions&amp;Data'!DB77)/10^$D$5</f>
        <v>0</v>
      </c>
      <c r="DD93" s="210">
        <f>(Schedule!DC166*'Assumptions&amp;Data'!DC77)/10^$D$5</f>
        <v>0</v>
      </c>
      <c r="DE93" s="210">
        <f>(Schedule!DD166*'Assumptions&amp;Data'!DD77)/10^$D$5</f>
        <v>0</v>
      </c>
      <c r="DF93" s="210">
        <f>(Schedule!DE166*'Assumptions&amp;Data'!DE77)/10^$D$5</f>
        <v>0</v>
      </c>
      <c r="DG93" s="210">
        <f>(Schedule!DF166*'Assumptions&amp;Data'!DF77)/10^$D$5</f>
        <v>0</v>
      </c>
      <c r="DH93" s="210">
        <f>(Schedule!DG166*'Assumptions&amp;Data'!DG77)/10^$D$5</f>
        <v>0</v>
      </c>
      <c r="DI93" s="210">
        <f>(Schedule!DH166*'Assumptions&amp;Data'!DH77)/10^$D$5</f>
        <v>0</v>
      </c>
      <c r="DJ93" s="210">
        <f>(Schedule!DI166*'Assumptions&amp;Data'!DI77)/10^$D$5</f>
        <v>0</v>
      </c>
      <c r="DK93" s="210">
        <f>(Schedule!DJ166*'Assumptions&amp;Data'!DJ77)/10^$D$5</f>
        <v>0</v>
      </c>
      <c r="DL93" s="210">
        <f>(Schedule!DK166*'Assumptions&amp;Data'!DK77)/10^$D$5</f>
        <v>0</v>
      </c>
      <c r="DM93" s="210">
        <f>(Schedule!DL166*'Assumptions&amp;Data'!DL77)/10^$D$5</f>
        <v>0</v>
      </c>
      <c r="DN93" s="210">
        <f>(Schedule!DM166*'Assumptions&amp;Data'!DM77)/10^$D$5</f>
        <v>0</v>
      </c>
      <c r="DO93" s="210">
        <f>(Schedule!DN166*'Assumptions&amp;Data'!DN77)/10^$D$5</f>
        <v>0</v>
      </c>
      <c r="DP93" s="210">
        <f>(Schedule!DO166*'Assumptions&amp;Data'!DO77)/10^$D$5</f>
        <v>0</v>
      </c>
      <c r="DQ93" s="210">
        <f>(Schedule!DP166*'Assumptions&amp;Data'!DP77)/10^$D$5</f>
        <v>0</v>
      </c>
      <c r="DR93" s="210">
        <f>(Schedule!DQ166*'Assumptions&amp;Data'!DQ77)/10^$D$5</f>
        <v>0</v>
      </c>
      <c r="DS93" s="210">
        <f>(Schedule!DR166*'Assumptions&amp;Data'!DR77)/10^$D$5</f>
        <v>0</v>
      </c>
      <c r="DT93" s="210">
        <f>(Schedule!DS166*'Assumptions&amp;Data'!DS77)/10^$D$5</f>
        <v>0</v>
      </c>
      <c r="DU93" s="210">
        <f>(Schedule!DT166*'Assumptions&amp;Data'!DT77)/10^$D$5</f>
        <v>0</v>
      </c>
      <c r="DV93" s="210">
        <f>(Schedule!DU166*'Assumptions&amp;Data'!DU77)/10^$D$5</f>
        <v>0</v>
      </c>
      <c r="DW93" s="210">
        <f>(Schedule!DV166*'Assumptions&amp;Data'!DV77)/10^$D$5</f>
        <v>0</v>
      </c>
      <c r="DX93" s="210">
        <f>(Schedule!DW166*'Assumptions&amp;Data'!DW77)/10^$D$5</f>
        <v>0</v>
      </c>
      <c r="DY93" s="210">
        <f>(Schedule!DX166*'Assumptions&amp;Data'!DX77)/10^$D$5</f>
        <v>0</v>
      </c>
      <c r="DZ93" s="210">
        <f>(Schedule!DY166*'Assumptions&amp;Data'!DY77)/10^$D$5</f>
        <v>0</v>
      </c>
      <c r="EA93" s="210">
        <f>(Schedule!DZ166*'Assumptions&amp;Data'!DZ77)/10^$D$5</f>
        <v>0</v>
      </c>
      <c r="EB93" s="210">
        <f>(Schedule!EA166*'Assumptions&amp;Data'!EA77)/10^$D$5</f>
        <v>0</v>
      </c>
      <c r="EC93" s="210">
        <f>(Schedule!EB166*'Assumptions&amp;Data'!EB77)/10^$D$5</f>
        <v>0</v>
      </c>
      <c r="ED93" s="210">
        <f>(Schedule!EC166*'Assumptions&amp;Data'!EC77)/10^$D$5</f>
        <v>0</v>
      </c>
      <c r="EE93" s="210">
        <f>(Schedule!ED166*'Assumptions&amp;Data'!ED77)/10^$D$5</f>
        <v>0</v>
      </c>
      <c r="EF93" s="210">
        <f>(Schedule!EE166*'Assumptions&amp;Data'!EE77)/10^$D$5</f>
        <v>0</v>
      </c>
      <c r="EG93" s="210">
        <f>(Schedule!EF166*'Assumptions&amp;Data'!EF77)/10^$D$5</f>
        <v>0</v>
      </c>
      <c r="EH93" s="210">
        <f>(Schedule!EG166*'Assumptions&amp;Data'!EG77)/10^$D$5</f>
        <v>0</v>
      </c>
      <c r="EI93" s="210">
        <f>(Schedule!EH166*'Assumptions&amp;Data'!EH77)/10^$D$5</f>
        <v>0</v>
      </c>
      <c r="EJ93" s="210">
        <f>(Schedule!EI166*'Assumptions&amp;Data'!EI77)/10^$D$5</f>
        <v>0</v>
      </c>
      <c r="EK93" s="210">
        <f>(Schedule!EJ166*'Assumptions&amp;Data'!EJ77)/10^$D$5</f>
        <v>0</v>
      </c>
      <c r="EL93" s="210">
        <f>(Schedule!EK166*'Assumptions&amp;Data'!EK77)/10^$D$5</f>
        <v>0</v>
      </c>
      <c r="EM93" s="210">
        <f>(Schedule!EL166*'Assumptions&amp;Data'!EL77)/10^$D$5</f>
        <v>0</v>
      </c>
      <c r="EN93" s="210">
        <f>(Schedule!EM166*'Assumptions&amp;Data'!EM77)/10^$D$5</f>
        <v>0</v>
      </c>
      <c r="EO93" s="210">
        <f>(Schedule!EN166*'Assumptions&amp;Data'!EN77)/10^$D$5</f>
        <v>0</v>
      </c>
      <c r="EP93" s="210">
        <f>(Schedule!EO166*'Assumptions&amp;Data'!EO77)/10^$D$5</f>
        <v>0</v>
      </c>
      <c r="EQ93" s="210">
        <f>(Schedule!EP166*'Assumptions&amp;Data'!EP77)/10^$D$5</f>
        <v>0</v>
      </c>
      <c r="ER93" s="210">
        <f>(Schedule!EQ166*'Assumptions&amp;Data'!EQ77)/10^$D$5</f>
        <v>0</v>
      </c>
      <c r="ES93" s="210">
        <f>(Schedule!ER166*'Assumptions&amp;Data'!ER77)/10^$D$5</f>
        <v>0</v>
      </c>
      <c r="ET93" s="210">
        <f>(Schedule!ES166*'Assumptions&amp;Data'!ES77)/10^$D$5</f>
        <v>0</v>
      </c>
      <c r="EU93" s="210">
        <f>(Schedule!ET166*'Assumptions&amp;Data'!ET77)/10^$D$5</f>
        <v>0</v>
      </c>
      <c r="EV93" s="210">
        <f>(Schedule!EU166*'Assumptions&amp;Data'!EU77)/10^$D$5</f>
        <v>0</v>
      </c>
      <c r="EW93" s="210">
        <f>(Schedule!EV166*'Assumptions&amp;Data'!EV77)/10^$D$5</f>
        <v>0</v>
      </c>
      <c r="EX93" s="210">
        <f>(Schedule!EW166*'Assumptions&amp;Data'!EW77)/10^$D$5</f>
        <v>0</v>
      </c>
      <c r="EY93" s="210">
        <f>(Schedule!EX166*'Assumptions&amp;Data'!EX77)/10^$D$5</f>
        <v>0</v>
      </c>
      <c r="EZ93" s="210">
        <f>(Schedule!EY166*'Assumptions&amp;Data'!EY77)/10^$D$5</f>
        <v>0</v>
      </c>
      <c r="FA93" s="210">
        <f>(Schedule!EZ166*'Assumptions&amp;Data'!EZ77)/10^$D$5</f>
        <v>0</v>
      </c>
      <c r="FB93" s="210">
        <f>(Schedule!FA166*'Assumptions&amp;Data'!FA77)/10^$D$5</f>
        <v>0</v>
      </c>
      <c r="FC93" s="210">
        <f>(Schedule!FB166*'Assumptions&amp;Data'!FB77)/10^$D$5</f>
        <v>0</v>
      </c>
      <c r="FD93" s="210">
        <f>(Schedule!FC166*'Assumptions&amp;Data'!FC77)/10^$D$5</f>
        <v>0</v>
      </c>
      <c r="FE93" s="210">
        <f>(Schedule!FD166*'Assumptions&amp;Data'!FD77)/10^$D$5</f>
        <v>0</v>
      </c>
      <c r="FF93" s="210">
        <f>(Schedule!FE166*'Assumptions&amp;Data'!FE77)/10^$D$5</f>
        <v>0</v>
      </c>
      <c r="FG93" s="210">
        <f>(Schedule!FF166*'Assumptions&amp;Data'!FF77)/10^$D$5</f>
        <v>0</v>
      </c>
      <c r="FH93" s="210">
        <f>(Schedule!FG166*'Assumptions&amp;Data'!FG77)/10^$D$5</f>
        <v>0</v>
      </c>
      <c r="FI93" s="210">
        <f>(Schedule!FH166*'Assumptions&amp;Data'!FH77)/10^$D$5</f>
        <v>0</v>
      </c>
      <c r="FJ93" s="210">
        <f>(Schedule!FI166*'Assumptions&amp;Data'!FI77)/10^$D$5</f>
        <v>0</v>
      </c>
      <c r="FK93" s="210">
        <f>(Schedule!FJ166*'Assumptions&amp;Data'!FJ77)/10^$D$5</f>
        <v>0</v>
      </c>
      <c r="FL93" s="210">
        <f>(Schedule!FK166*'Assumptions&amp;Data'!FK77)/10^$D$5</f>
        <v>0</v>
      </c>
      <c r="FM93" s="210">
        <f>(Schedule!FL166*'Assumptions&amp;Data'!FL77)/10^$D$5</f>
        <v>0</v>
      </c>
      <c r="FN93" s="210">
        <f>(Schedule!FM166*'Assumptions&amp;Data'!FM77)/10^$D$5</f>
        <v>0</v>
      </c>
      <c r="FO93" s="210">
        <f>(Schedule!FN166*'Assumptions&amp;Data'!FN77)/10^$D$5</f>
        <v>0</v>
      </c>
    </row>
    <row r="94" spans="2:171" ht="12" customHeight="1" x14ac:dyDescent="0.3">
      <c r="B94" s="201" t="s">
        <v>110</v>
      </c>
      <c r="D94" s="210">
        <f>SUM(G94:FO94)</f>
        <v>75.036763886533478</v>
      </c>
      <c r="G94" s="210">
        <f>(Schedule!F167*'Assumptions&amp;Data'!F77)/10^$D$5</f>
        <v>0</v>
      </c>
      <c r="H94" s="210">
        <f>(Schedule!G167*'Assumptions&amp;Data'!G77)/10^$D$5</f>
        <v>0</v>
      </c>
      <c r="I94" s="210">
        <f>(Schedule!H167*'Assumptions&amp;Data'!H77)/10^$D$5</f>
        <v>0</v>
      </c>
      <c r="J94" s="210">
        <f>(Schedule!I167*'Assumptions&amp;Data'!I77)/10^$D$5</f>
        <v>0</v>
      </c>
      <c r="K94" s="210">
        <f>(Schedule!J167*'Assumptions&amp;Data'!J77)/10^$D$5</f>
        <v>0</v>
      </c>
      <c r="L94" s="210">
        <f>(Schedule!K167*'Assumptions&amp;Data'!K77)/10^$D$5</f>
        <v>0</v>
      </c>
      <c r="M94" s="210">
        <f>(Schedule!L167*'Assumptions&amp;Data'!L77)/10^$D$5</f>
        <v>0</v>
      </c>
      <c r="N94" s="210">
        <f>(Schedule!M167*'Assumptions&amp;Data'!M77)/10^$D$5</f>
        <v>0</v>
      </c>
      <c r="O94" s="210">
        <f>(Schedule!N167*'Assumptions&amp;Data'!N77)/10^$D$5</f>
        <v>0</v>
      </c>
      <c r="P94" s="210">
        <f>(Schedule!O167*'Assumptions&amp;Data'!O77)/10^$D$5</f>
        <v>0</v>
      </c>
      <c r="Q94" s="210">
        <f>(Schedule!P167*'Assumptions&amp;Data'!P77)/10^$D$5</f>
        <v>0</v>
      </c>
      <c r="R94" s="210">
        <f>(Schedule!Q167*'Assumptions&amp;Data'!Q77)/10^$D$5</f>
        <v>0</v>
      </c>
      <c r="S94" s="210">
        <f>(Schedule!R167*'Assumptions&amp;Data'!R77)/10^$D$5</f>
        <v>0</v>
      </c>
      <c r="T94" s="210">
        <f>(Schedule!S167*'Assumptions&amp;Data'!S77)/10^$D$5</f>
        <v>0</v>
      </c>
      <c r="U94" s="210">
        <f>(Schedule!T167*'Assumptions&amp;Data'!T77)/10^$D$5</f>
        <v>0</v>
      </c>
      <c r="V94" s="210">
        <f>(Schedule!U167*'Assumptions&amp;Data'!U77)/10^$D$5</f>
        <v>0</v>
      </c>
      <c r="W94" s="210">
        <f>(Schedule!V167*'Assumptions&amp;Data'!V77)/10^$D$5</f>
        <v>0</v>
      </c>
      <c r="X94" s="210">
        <f>(Schedule!W167*'Assumptions&amp;Data'!W77)/10^$D$5</f>
        <v>0</v>
      </c>
      <c r="Y94" s="210">
        <f>(Schedule!X167*'Assumptions&amp;Data'!X77)/10^$D$5</f>
        <v>0</v>
      </c>
      <c r="Z94" s="210">
        <f>(Schedule!Y167*'Assumptions&amp;Data'!Y77)/10^$D$5</f>
        <v>0</v>
      </c>
      <c r="AA94" s="210">
        <f>(Schedule!Z167*'Assumptions&amp;Data'!Z77)/10^$D$5</f>
        <v>0</v>
      </c>
      <c r="AB94" s="210">
        <f>(Schedule!AA167*'Assumptions&amp;Data'!AA77)/10^$D$5</f>
        <v>0</v>
      </c>
      <c r="AC94" s="210">
        <f>(Schedule!AB167*'Assumptions&amp;Data'!AB77)/10^$D$5</f>
        <v>0</v>
      </c>
      <c r="AD94" s="210">
        <f>(Schedule!AC167*'Assumptions&amp;Data'!AC77)/10^$D$5</f>
        <v>0</v>
      </c>
      <c r="AE94" s="210">
        <f>(Schedule!AD167*'Assumptions&amp;Data'!AD77)/10^$D$5</f>
        <v>0</v>
      </c>
      <c r="AF94" s="210">
        <f>(Schedule!AE167*'Assumptions&amp;Data'!AE77)/10^$D$5</f>
        <v>0</v>
      </c>
      <c r="AG94" s="210">
        <f>(Schedule!AF167*'Assumptions&amp;Data'!AF77)/10^$D$5</f>
        <v>0</v>
      </c>
      <c r="AH94" s="210">
        <f>(Schedule!AG167*'Assumptions&amp;Data'!AG77)/10^$D$5</f>
        <v>0</v>
      </c>
      <c r="AI94" s="210">
        <f>(Schedule!AH167*'Assumptions&amp;Data'!AH77)/10^$D$5</f>
        <v>0</v>
      </c>
      <c r="AJ94" s="210">
        <f>(Schedule!AI167*'Assumptions&amp;Data'!AI77)/10^$D$5</f>
        <v>0</v>
      </c>
      <c r="AK94" s="210">
        <f>(Schedule!AJ167*'Assumptions&amp;Data'!AJ77)/10^$D$5</f>
        <v>0</v>
      </c>
      <c r="AL94" s="210">
        <f>(Schedule!AK167*'Assumptions&amp;Data'!AK77)/10^$D$5</f>
        <v>0</v>
      </c>
      <c r="AM94" s="210">
        <f>(Schedule!AL167*'Assumptions&amp;Data'!AL77)/10^$D$5</f>
        <v>1.875919097163337</v>
      </c>
      <c r="AN94" s="210">
        <f>(Schedule!AM167*'Assumptions&amp;Data'!AM77)/10^$D$5</f>
        <v>1.875919097163337</v>
      </c>
      <c r="AO94" s="210">
        <f>(Schedule!AN167*'Assumptions&amp;Data'!AN77)/10^$D$5</f>
        <v>1.875919097163337</v>
      </c>
      <c r="AP94" s="210">
        <f>(Schedule!AO167*'Assumptions&amp;Data'!AO77)/10^$D$5</f>
        <v>1.875919097163337</v>
      </c>
      <c r="AQ94" s="210">
        <f>(Schedule!AP167*'Assumptions&amp;Data'!AP77)/10^$D$5</f>
        <v>1.875919097163337</v>
      </c>
      <c r="AR94" s="210">
        <f>(Schedule!AQ167*'Assumptions&amp;Data'!AQ77)/10^$D$5</f>
        <v>1.875919097163337</v>
      </c>
      <c r="AS94" s="210">
        <f>(Schedule!AR167*'Assumptions&amp;Data'!AR77)/10^$D$5</f>
        <v>1.875919097163337</v>
      </c>
      <c r="AT94" s="210">
        <f>(Schedule!AS167*'Assumptions&amp;Data'!AS77)/10^$D$5</f>
        <v>1.875919097163337</v>
      </c>
      <c r="AU94" s="210">
        <f>(Schedule!AT167*'Assumptions&amp;Data'!AT77)/10^$D$5</f>
        <v>1.875919097163337</v>
      </c>
      <c r="AV94" s="210">
        <f>(Schedule!AU167*'Assumptions&amp;Data'!AU77)/10^$D$5</f>
        <v>1.875919097163337</v>
      </c>
      <c r="AW94" s="210">
        <f>(Schedule!AV167*'Assumptions&amp;Data'!AV77)/10^$D$5</f>
        <v>1.875919097163337</v>
      </c>
      <c r="AX94" s="210">
        <f>(Schedule!AW167*'Assumptions&amp;Data'!AW77)/10^$D$5</f>
        <v>1.875919097163337</v>
      </c>
      <c r="AY94" s="210">
        <f>(Schedule!AX167*'Assumptions&amp;Data'!AX77)/10^$D$5</f>
        <v>1.875919097163337</v>
      </c>
      <c r="AZ94" s="210">
        <f>(Schedule!AY167*'Assumptions&amp;Data'!AY77)/10^$D$5</f>
        <v>1.875919097163337</v>
      </c>
      <c r="BA94" s="210">
        <f>(Schedule!AZ167*'Assumptions&amp;Data'!AZ77)/10^$D$5</f>
        <v>1.875919097163337</v>
      </c>
      <c r="BB94" s="210">
        <f>(Schedule!BA167*'Assumptions&amp;Data'!BA77)/10^$D$5</f>
        <v>1.875919097163337</v>
      </c>
      <c r="BC94" s="210">
        <f>(Schedule!BB167*'Assumptions&amp;Data'!BB77)/10^$D$5</f>
        <v>1.875919097163337</v>
      </c>
      <c r="BD94" s="210">
        <f>(Schedule!BC167*'Assumptions&amp;Data'!BC77)/10^$D$5</f>
        <v>1.875919097163337</v>
      </c>
      <c r="BE94" s="210">
        <f>(Schedule!BD167*'Assumptions&amp;Data'!BD77)/10^$D$5</f>
        <v>1.875919097163337</v>
      </c>
      <c r="BF94" s="210">
        <f>(Schedule!BE167*'Assumptions&amp;Data'!BE77)/10^$D$5</f>
        <v>1.875919097163337</v>
      </c>
      <c r="BG94" s="210">
        <f>(Schedule!BF167*'Assumptions&amp;Data'!BF77)/10^$D$5</f>
        <v>1.875919097163337</v>
      </c>
      <c r="BH94" s="210">
        <f>(Schedule!BG167*'Assumptions&amp;Data'!BG77)/10^$D$5</f>
        <v>1.875919097163337</v>
      </c>
      <c r="BI94" s="210">
        <f>(Schedule!BH167*'Assumptions&amp;Data'!BH77)/10^$D$5</f>
        <v>1.875919097163337</v>
      </c>
      <c r="BJ94" s="210">
        <f>(Schedule!BI167*'Assumptions&amp;Data'!BI77)/10^$D$5</f>
        <v>1.875919097163337</v>
      </c>
      <c r="BK94" s="210">
        <f>(Schedule!BJ167*'Assumptions&amp;Data'!BJ77)/10^$D$5</f>
        <v>2.2511029165960039</v>
      </c>
      <c r="BL94" s="210">
        <f>(Schedule!BK167*'Assumptions&amp;Data'!BK77)/10^$D$5</f>
        <v>2.2511029165960039</v>
      </c>
      <c r="BM94" s="210">
        <f>(Schedule!BL167*'Assumptions&amp;Data'!BL77)/10^$D$5</f>
        <v>2.2511029165960039</v>
      </c>
      <c r="BN94" s="210">
        <f>(Schedule!BM167*'Assumptions&amp;Data'!BM77)/10^$D$5</f>
        <v>2.2511029165960039</v>
      </c>
      <c r="BO94" s="210">
        <f>(Schedule!BN167*'Assumptions&amp;Data'!BN77)/10^$D$5</f>
        <v>2.2511029165960039</v>
      </c>
      <c r="BP94" s="210">
        <f>(Schedule!BO167*'Assumptions&amp;Data'!BO77)/10^$D$5</f>
        <v>2.2511029165960039</v>
      </c>
      <c r="BQ94" s="210">
        <f>(Schedule!BP167*'Assumptions&amp;Data'!BP77)/10^$D$5</f>
        <v>2.2511029165960039</v>
      </c>
      <c r="BR94" s="210">
        <f>(Schedule!BQ167*'Assumptions&amp;Data'!BQ77)/10^$D$5</f>
        <v>2.2511029165960039</v>
      </c>
      <c r="BS94" s="210">
        <f>(Schedule!BR167*'Assumptions&amp;Data'!BR77)/10^$D$5</f>
        <v>2.2511029165960039</v>
      </c>
      <c r="BT94" s="210">
        <f>(Schedule!BS167*'Assumptions&amp;Data'!BS77)/10^$D$5</f>
        <v>2.2511029165960039</v>
      </c>
      <c r="BU94" s="210">
        <f>(Schedule!BT167*'Assumptions&amp;Data'!BT77)/10^$D$5</f>
        <v>2.2511029165960039</v>
      </c>
      <c r="BV94" s="210">
        <f>(Schedule!BU167*'Assumptions&amp;Data'!BU77)/10^$D$5</f>
        <v>2.2511029165960039</v>
      </c>
      <c r="BW94" s="210">
        <f>(Schedule!BV167*'Assumptions&amp;Data'!BV77)/10^$D$5</f>
        <v>3.0014705554612999</v>
      </c>
      <c r="BX94" s="210">
        <f>(Schedule!BW167*'Assumptions&amp;Data'!BW77)/10^$D$5</f>
        <v>0</v>
      </c>
      <c r="BY94" s="210">
        <f>(Schedule!BX167*'Assumptions&amp;Data'!BX77)/10^$D$5</f>
        <v>0</v>
      </c>
      <c r="BZ94" s="210">
        <f>(Schedule!BY167*'Assumptions&amp;Data'!BY77)/10^$D$5</f>
        <v>0</v>
      </c>
      <c r="CA94" s="210">
        <f>(Schedule!BZ167*'Assumptions&amp;Data'!BZ77)/10^$D$5</f>
        <v>0</v>
      </c>
      <c r="CB94" s="210">
        <f>(Schedule!CA167*'Assumptions&amp;Data'!CA77)/10^$D$5</f>
        <v>0</v>
      </c>
      <c r="CC94" s="210">
        <f>(Schedule!CB167*'Assumptions&amp;Data'!CB77)/10^$D$5</f>
        <v>0</v>
      </c>
      <c r="CD94" s="210">
        <f>(Schedule!CC167*'Assumptions&amp;Data'!CC77)/10^$D$5</f>
        <v>0</v>
      </c>
      <c r="CE94" s="210">
        <f>(Schedule!CD167*'Assumptions&amp;Data'!CD77)/10^$D$5</f>
        <v>0</v>
      </c>
      <c r="CF94" s="210">
        <f>(Schedule!CE167*'Assumptions&amp;Data'!CE77)/10^$D$5</f>
        <v>0</v>
      </c>
      <c r="CG94" s="210">
        <f>(Schedule!CF167*'Assumptions&amp;Data'!CF77)/10^$D$5</f>
        <v>0</v>
      </c>
      <c r="CH94" s="210">
        <f>(Schedule!CG167*'Assumptions&amp;Data'!CG77)/10^$D$5</f>
        <v>0</v>
      </c>
      <c r="CI94" s="210">
        <f>(Schedule!CH167*'Assumptions&amp;Data'!CH77)/10^$D$5</f>
        <v>0</v>
      </c>
      <c r="CJ94" s="210">
        <f>(Schedule!CI167*'Assumptions&amp;Data'!CI77)/10^$D$5</f>
        <v>0</v>
      </c>
      <c r="CK94" s="210">
        <f>(Schedule!CJ167*'Assumptions&amp;Data'!CJ77)/10^$D$5</f>
        <v>0</v>
      </c>
      <c r="CL94" s="210">
        <f>(Schedule!CK167*'Assumptions&amp;Data'!CK77)/10^$D$5</f>
        <v>0</v>
      </c>
      <c r="CM94" s="210">
        <f>(Schedule!CL167*'Assumptions&amp;Data'!CL77)/10^$D$5</f>
        <v>0</v>
      </c>
      <c r="CN94" s="210">
        <f>(Schedule!CM167*'Assumptions&amp;Data'!CM77)/10^$D$5</f>
        <v>0</v>
      </c>
      <c r="CO94" s="210">
        <f>(Schedule!CN167*'Assumptions&amp;Data'!CN77)/10^$D$5</f>
        <v>0</v>
      </c>
      <c r="CP94" s="210">
        <f>(Schedule!CO167*'Assumptions&amp;Data'!CO77)/10^$D$5</f>
        <v>0</v>
      </c>
      <c r="CQ94" s="210">
        <f>(Schedule!CP167*'Assumptions&amp;Data'!CP77)/10^$D$5</f>
        <v>0</v>
      </c>
      <c r="CR94" s="210">
        <f>(Schedule!CQ167*'Assumptions&amp;Data'!CQ77)/10^$D$5</f>
        <v>0</v>
      </c>
      <c r="CS94" s="210">
        <f>(Schedule!CR167*'Assumptions&amp;Data'!CR77)/10^$D$5</f>
        <v>0</v>
      </c>
      <c r="CT94" s="210">
        <f>(Schedule!CS167*'Assumptions&amp;Data'!CS77)/10^$D$5</f>
        <v>0</v>
      </c>
      <c r="CU94" s="210">
        <f>(Schedule!CT167*'Assumptions&amp;Data'!CT77)/10^$D$5</f>
        <v>0</v>
      </c>
      <c r="CV94" s="210">
        <f>(Schedule!CU167*'Assumptions&amp;Data'!CU77)/10^$D$5</f>
        <v>0</v>
      </c>
      <c r="CW94" s="210">
        <f>(Schedule!CV167*'Assumptions&amp;Data'!CV77)/10^$D$5</f>
        <v>0</v>
      </c>
      <c r="CX94" s="210">
        <f>(Schedule!CW167*'Assumptions&amp;Data'!CW77)/10^$D$5</f>
        <v>0</v>
      </c>
      <c r="CY94" s="210">
        <f>(Schedule!CX167*'Assumptions&amp;Data'!CX77)/10^$D$5</f>
        <v>0</v>
      </c>
      <c r="CZ94" s="210">
        <f>(Schedule!CY167*'Assumptions&amp;Data'!CY77)/10^$D$5</f>
        <v>0</v>
      </c>
      <c r="DA94" s="210">
        <f>(Schedule!CZ167*'Assumptions&amp;Data'!CZ77)/10^$D$5</f>
        <v>0</v>
      </c>
      <c r="DB94" s="210">
        <f>(Schedule!DA167*'Assumptions&amp;Data'!DA77)/10^$D$5</f>
        <v>0</v>
      </c>
      <c r="DC94" s="210">
        <f>(Schedule!DB167*'Assumptions&amp;Data'!DB77)/10^$D$5</f>
        <v>0</v>
      </c>
      <c r="DD94" s="210">
        <f>(Schedule!DC167*'Assumptions&amp;Data'!DC77)/10^$D$5</f>
        <v>0</v>
      </c>
      <c r="DE94" s="210">
        <f>(Schedule!DD167*'Assumptions&amp;Data'!DD77)/10^$D$5</f>
        <v>0</v>
      </c>
      <c r="DF94" s="210">
        <f>(Schedule!DE167*'Assumptions&amp;Data'!DE77)/10^$D$5</f>
        <v>0</v>
      </c>
      <c r="DG94" s="210">
        <f>(Schedule!DF167*'Assumptions&amp;Data'!DF77)/10^$D$5</f>
        <v>0</v>
      </c>
      <c r="DH94" s="210">
        <f>(Schedule!DG167*'Assumptions&amp;Data'!DG77)/10^$D$5</f>
        <v>0</v>
      </c>
      <c r="DI94" s="210">
        <f>(Schedule!DH167*'Assumptions&amp;Data'!DH77)/10^$D$5</f>
        <v>0</v>
      </c>
      <c r="DJ94" s="210">
        <f>(Schedule!DI167*'Assumptions&amp;Data'!DI77)/10^$D$5</f>
        <v>0</v>
      </c>
      <c r="DK94" s="210">
        <f>(Schedule!DJ167*'Assumptions&amp;Data'!DJ77)/10^$D$5</f>
        <v>0</v>
      </c>
      <c r="DL94" s="210">
        <f>(Schedule!DK167*'Assumptions&amp;Data'!DK77)/10^$D$5</f>
        <v>0</v>
      </c>
      <c r="DM94" s="210">
        <f>(Schedule!DL167*'Assumptions&amp;Data'!DL77)/10^$D$5</f>
        <v>0</v>
      </c>
      <c r="DN94" s="210">
        <f>(Schedule!DM167*'Assumptions&amp;Data'!DM77)/10^$D$5</f>
        <v>0</v>
      </c>
      <c r="DO94" s="210">
        <f>(Schedule!DN167*'Assumptions&amp;Data'!DN77)/10^$D$5</f>
        <v>0</v>
      </c>
      <c r="DP94" s="210">
        <f>(Schedule!DO167*'Assumptions&amp;Data'!DO77)/10^$D$5</f>
        <v>0</v>
      </c>
      <c r="DQ94" s="210">
        <f>(Schedule!DP167*'Assumptions&amp;Data'!DP77)/10^$D$5</f>
        <v>0</v>
      </c>
      <c r="DR94" s="210">
        <f>(Schedule!DQ167*'Assumptions&amp;Data'!DQ77)/10^$D$5</f>
        <v>0</v>
      </c>
      <c r="DS94" s="210">
        <f>(Schedule!DR167*'Assumptions&amp;Data'!DR77)/10^$D$5</f>
        <v>0</v>
      </c>
      <c r="DT94" s="210">
        <f>(Schedule!DS167*'Assumptions&amp;Data'!DS77)/10^$D$5</f>
        <v>0</v>
      </c>
      <c r="DU94" s="210">
        <f>(Schedule!DT167*'Assumptions&amp;Data'!DT77)/10^$D$5</f>
        <v>0</v>
      </c>
      <c r="DV94" s="210">
        <f>(Schedule!DU167*'Assumptions&amp;Data'!DU77)/10^$D$5</f>
        <v>0</v>
      </c>
      <c r="DW94" s="210">
        <f>(Schedule!DV167*'Assumptions&amp;Data'!DV77)/10^$D$5</f>
        <v>0</v>
      </c>
      <c r="DX94" s="210">
        <f>(Schedule!DW167*'Assumptions&amp;Data'!DW77)/10^$D$5</f>
        <v>0</v>
      </c>
      <c r="DY94" s="210">
        <f>(Schedule!DX167*'Assumptions&amp;Data'!DX77)/10^$D$5</f>
        <v>0</v>
      </c>
      <c r="DZ94" s="210">
        <f>(Schedule!DY167*'Assumptions&amp;Data'!DY77)/10^$D$5</f>
        <v>0</v>
      </c>
      <c r="EA94" s="210">
        <f>(Schedule!DZ167*'Assumptions&amp;Data'!DZ77)/10^$D$5</f>
        <v>0</v>
      </c>
      <c r="EB94" s="210">
        <f>(Schedule!EA167*'Assumptions&amp;Data'!EA77)/10^$D$5</f>
        <v>0</v>
      </c>
      <c r="EC94" s="210">
        <f>(Schedule!EB167*'Assumptions&amp;Data'!EB77)/10^$D$5</f>
        <v>0</v>
      </c>
      <c r="ED94" s="210">
        <f>(Schedule!EC167*'Assumptions&amp;Data'!EC77)/10^$D$5</f>
        <v>0</v>
      </c>
      <c r="EE94" s="210">
        <f>(Schedule!ED167*'Assumptions&amp;Data'!ED77)/10^$D$5</f>
        <v>0</v>
      </c>
      <c r="EF94" s="210">
        <f>(Schedule!EE167*'Assumptions&amp;Data'!EE77)/10^$D$5</f>
        <v>0</v>
      </c>
      <c r="EG94" s="210">
        <f>(Schedule!EF167*'Assumptions&amp;Data'!EF77)/10^$D$5</f>
        <v>0</v>
      </c>
      <c r="EH94" s="210">
        <f>(Schedule!EG167*'Assumptions&amp;Data'!EG77)/10^$D$5</f>
        <v>0</v>
      </c>
      <c r="EI94" s="210">
        <f>(Schedule!EH167*'Assumptions&amp;Data'!EH77)/10^$D$5</f>
        <v>0</v>
      </c>
      <c r="EJ94" s="210">
        <f>(Schedule!EI167*'Assumptions&amp;Data'!EI77)/10^$D$5</f>
        <v>0</v>
      </c>
      <c r="EK94" s="210">
        <f>(Schedule!EJ167*'Assumptions&amp;Data'!EJ77)/10^$D$5</f>
        <v>0</v>
      </c>
      <c r="EL94" s="210">
        <f>(Schedule!EK167*'Assumptions&amp;Data'!EK77)/10^$D$5</f>
        <v>0</v>
      </c>
      <c r="EM94" s="210">
        <f>(Schedule!EL167*'Assumptions&amp;Data'!EL77)/10^$D$5</f>
        <v>0</v>
      </c>
      <c r="EN94" s="210">
        <f>(Schedule!EM167*'Assumptions&amp;Data'!EM77)/10^$D$5</f>
        <v>0</v>
      </c>
      <c r="EO94" s="210">
        <f>(Schedule!EN167*'Assumptions&amp;Data'!EN77)/10^$D$5</f>
        <v>0</v>
      </c>
      <c r="EP94" s="210">
        <f>(Schedule!EO167*'Assumptions&amp;Data'!EO77)/10^$D$5</f>
        <v>0</v>
      </c>
      <c r="EQ94" s="210">
        <f>(Schedule!EP167*'Assumptions&amp;Data'!EP77)/10^$D$5</f>
        <v>0</v>
      </c>
      <c r="ER94" s="210">
        <f>(Schedule!EQ167*'Assumptions&amp;Data'!EQ77)/10^$D$5</f>
        <v>0</v>
      </c>
      <c r="ES94" s="210">
        <f>(Schedule!ER167*'Assumptions&amp;Data'!ER77)/10^$D$5</f>
        <v>0</v>
      </c>
      <c r="ET94" s="210">
        <f>(Schedule!ES167*'Assumptions&amp;Data'!ES77)/10^$D$5</f>
        <v>0</v>
      </c>
      <c r="EU94" s="210">
        <f>(Schedule!ET167*'Assumptions&amp;Data'!ET77)/10^$D$5</f>
        <v>0</v>
      </c>
      <c r="EV94" s="210">
        <f>(Schedule!EU167*'Assumptions&amp;Data'!EU77)/10^$D$5</f>
        <v>0</v>
      </c>
      <c r="EW94" s="210">
        <f>(Schedule!EV167*'Assumptions&amp;Data'!EV77)/10^$D$5</f>
        <v>0</v>
      </c>
      <c r="EX94" s="210">
        <f>(Schedule!EW167*'Assumptions&amp;Data'!EW77)/10^$D$5</f>
        <v>0</v>
      </c>
      <c r="EY94" s="210">
        <f>(Schedule!EX167*'Assumptions&amp;Data'!EX77)/10^$D$5</f>
        <v>0</v>
      </c>
      <c r="EZ94" s="210">
        <f>(Schedule!EY167*'Assumptions&amp;Data'!EY77)/10^$D$5</f>
        <v>0</v>
      </c>
      <c r="FA94" s="210">
        <f>(Schedule!EZ167*'Assumptions&amp;Data'!EZ77)/10^$D$5</f>
        <v>0</v>
      </c>
      <c r="FB94" s="210">
        <f>(Schedule!FA167*'Assumptions&amp;Data'!FA77)/10^$D$5</f>
        <v>0</v>
      </c>
      <c r="FC94" s="210">
        <f>(Schedule!FB167*'Assumptions&amp;Data'!FB77)/10^$D$5</f>
        <v>0</v>
      </c>
      <c r="FD94" s="210">
        <f>(Schedule!FC167*'Assumptions&amp;Data'!FC77)/10^$D$5</f>
        <v>0</v>
      </c>
      <c r="FE94" s="210">
        <f>(Schedule!FD167*'Assumptions&amp;Data'!FD77)/10^$D$5</f>
        <v>0</v>
      </c>
      <c r="FF94" s="210">
        <f>(Schedule!FE167*'Assumptions&amp;Data'!FE77)/10^$D$5</f>
        <v>0</v>
      </c>
      <c r="FG94" s="210">
        <f>(Schedule!FF167*'Assumptions&amp;Data'!FF77)/10^$D$5</f>
        <v>0</v>
      </c>
      <c r="FH94" s="210">
        <f>(Schedule!FG167*'Assumptions&amp;Data'!FG77)/10^$D$5</f>
        <v>0</v>
      </c>
      <c r="FI94" s="210">
        <f>(Schedule!FH167*'Assumptions&amp;Data'!FH77)/10^$D$5</f>
        <v>0</v>
      </c>
      <c r="FJ94" s="210">
        <f>(Schedule!FI167*'Assumptions&amp;Data'!FI77)/10^$D$5</f>
        <v>0</v>
      </c>
      <c r="FK94" s="210">
        <f>(Schedule!FJ167*'Assumptions&amp;Data'!FJ77)/10^$D$5</f>
        <v>0</v>
      </c>
      <c r="FL94" s="210">
        <f>(Schedule!FK167*'Assumptions&amp;Data'!FK77)/10^$D$5</f>
        <v>0</v>
      </c>
      <c r="FM94" s="210">
        <f>(Schedule!FL167*'Assumptions&amp;Data'!FL77)/10^$D$5</f>
        <v>0</v>
      </c>
      <c r="FN94" s="210">
        <f>(Schedule!FM167*'Assumptions&amp;Data'!FM77)/10^$D$5</f>
        <v>0</v>
      </c>
      <c r="FO94" s="210">
        <f>(Schedule!FN167*'Assumptions&amp;Data'!FN77)/10^$D$5</f>
        <v>0</v>
      </c>
    </row>
    <row r="95" spans="2:171" ht="12" customHeight="1" x14ac:dyDescent="0.3"/>
    <row r="96" spans="2:171" ht="12" customHeight="1" x14ac:dyDescent="0.3">
      <c r="B96" s="220" t="s">
        <v>50</v>
      </c>
      <c r="C96" s="220" t="str">
        <f>IF($D$5=7, "INR Cr", "INR Mn")</f>
        <v>INR Cr</v>
      </c>
      <c r="D96" s="221">
        <f>SUM(G96:FO96)</f>
        <v>68.146605104141557</v>
      </c>
      <c r="E96" s="220"/>
      <c r="F96" s="220"/>
      <c r="G96" s="221">
        <f>SUM(G97:G99)</f>
        <v>0</v>
      </c>
      <c r="H96" s="221">
        <f t="shared" ref="H96:BS96" si="386">SUM(H97:H99)</f>
        <v>0</v>
      </c>
      <c r="I96" s="221">
        <f t="shared" si="386"/>
        <v>0</v>
      </c>
      <c r="J96" s="221">
        <f t="shared" si="386"/>
        <v>0</v>
      </c>
      <c r="K96" s="221">
        <f t="shared" si="386"/>
        <v>0</v>
      </c>
      <c r="L96" s="221">
        <f t="shared" si="386"/>
        <v>0</v>
      </c>
      <c r="M96" s="221">
        <f t="shared" si="386"/>
        <v>0</v>
      </c>
      <c r="N96" s="221">
        <f t="shared" si="386"/>
        <v>0</v>
      </c>
      <c r="O96" s="221">
        <f t="shared" si="386"/>
        <v>1.7036651276035402</v>
      </c>
      <c r="P96" s="221">
        <f t="shared" si="386"/>
        <v>1.7036651276035402</v>
      </c>
      <c r="Q96" s="221">
        <f t="shared" si="386"/>
        <v>1.7036651276035402</v>
      </c>
      <c r="R96" s="221">
        <f t="shared" si="386"/>
        <v>1.7036651276035402</v>
      </c>
      <c r="S96" s="221">
        <f t="shared" si="386"/>
        <v>1.7036651276035402</v>
      </c>
      <c r="T96" s="221">
        <f t="shared" si="386"/>
        <v>1.7036651276035402</v>
      </c>
      <c r="U96" s="221">
        <f t="shared" si="386"/>
        <v>1.7036651276035402</v>
      </c>
      <c r="V96" s="221">
        <f t="shared" si="386"/>
        <v>1.7036651276035402</v>
      </c>
      <c r="W96" s="221">
        <f t="shared" si="386"/>
        <v>1.7036651276035402</v>
      </c>
      <c r="X96" s="221">
        <f t="shared" si="386"/>
        <v>1.7036651276035402</v>
      </c>
      <c r="Y96" s="221">
        <f t="shared" si="386"/>
        <v>1.7036651276035402</v>
      </c>
      <c r="Z96" s="221">
        <f t="shared" si="386"/>
        <v>1.7036651276035402</v>
      </c>
      <c r="AA96" s="221">
        <f t="shared" si="386"/>
        <v>1.7036651276035402</v>
      </c>
      <c r="AB96" s="221">
        <f t="shared" si="386"/>
        <v>1.7036651276035402</v>
      </c>
      <c r="AC96" s="221">
        <f t="shared" si="386"/>
        <v>2.0443981531242481</v>
      </c>
      <c r="AD96" s="221">
        <f t="shared" si="386"/>
        <v>2.0443981531242481</v>
      </c>
      <c r="AE96" s="221">
        <f>SUM(AE97:AE99)</f>
        <v>2.0443981531242481</v>
      </c>
      <c r="AF96" s="221">
        <f t="shared" si="386"/>
        <v>2.0443981531242481</v>
      </c>
      <c r="AG96" s="221">
        <f t="shared" si="386"/>
        <v>2.0443981531242481</v>
      </c>
      <c r="AH96" s="221">
        <f t="shared" si="386"/>
        <v>2.0443981531242481</v>
      </c>
      <c r="AI96" s="221">
        <f t="shared" si="386"/>
        <v>2.0443981531242481</v>
      </c>
      <c r="AJ96" s="221">
        <f t="shared" si="386"/>
        <v>2.0443981531242481</v>
      </c>
      <c r="AK96" s="221">
        <f t="shared" si="386"/>
        <v>2.0443981531242481</v>
      </c>
      <c r="AL96" s="221">
        <f t="shared" si="386"/>
        <v>2.0443981531242481</v>
      </c>
      <c r="AM96" s="221">
        <f t="shared" si="386"/>
        <v>2.0443981531242481</v>
      </c>
      <c r="AN96" s="221">
        <f t="shared" si="386"/>
        <v>2.0443981531242481</v>
      </c>
      <c r="AO96" s="221">
        <f t="shared" si="386"/>
        <v>2.0443981531242481</v>
      </c>
      <c r="AP96" s="221">
        <f t="shared" si="386"/>
        <v>2.0443981531242481</v>
      </c>
      <c r="AQ96" s="221">
        <f t="shared" si="386"/>
        <v>3.4073302552070803</v>
      </c>
      <c r="AR96" s="221">
        <f t="shared" si="386"/>
        <v>3.4073302552070803</v>
      </c>
      <c r="AS96" s="221">
        <f t="shared" si="386"/>
        <v>3.4073302552070803</v>
      </c>
      <c r="AT96" s="221">
        <f t="shared" si="386"/>
        <v>3.4073302552070803</v>
      </c>
      <c r="AU96" s="221">
        <f t="shared" si="386"/>
        <v>2.0443981531242126</v>
      </c>
      <c r="AV96" s="221">
        <f t="shared" si="386"/>
        <v>0</v>
      </c>
      <c r="AW96" s="221">
        <f t="shared" si="386"/>
        <v>0</v>
      </c>
      <c r="AX96" s="221">
        <f t="shared" si="386"/>
        <v>0</v>
      </c>
      <c r="AY96" s="221">
        <f t="shared" si="386"/>
        <v>0</v>
      </c>
      <c r="AZ96" s="221">
        <f t="shared" si="386"/>
        <v>0</v>
      </c>
      <c r="BA96" s="221">
        <f t="shared" si="386"/>
        <v>0</v>
      </c>
      <c r="BB96" s="221">
        <f t="shared" si="386"/>
        <v>0</v>
      </c>
      <c r="BC96" s="221">
        <f t="shared" si="386"/>
        <v>0</v>
      </c>
      <c r="BD96" s="221">
        <f t="shared" si="386"/>
        <v>0</v>
      </c>
      <c r="BE96" s="221">
        <f t="shared" si="386"/>
        <v>0</v>
      </c>
      <c r="BF96" s="221">
        <f t="shared" si="386"/>
        <v>0</v>
      </c>
      <c r="BG96" s="221">
        <f t="shared" si="386"/>
        <v>0</v>
      </c>
      <c r="BH96" s="221">
        <f t="shared" si="386"/>
        <v>0</v>
      </c>
      <c r="BI96" s="221">
        <f t="shared" si="386"/>
        <v>0</v>
      </c>
      <c r="BJ96" s="221">
        <f t="shared" si="386"/>
        <v>0</v>
      </c>
      <c r="BK96" s="221">
        <f t="shared" si="386"/>
        <v>0</v>
      </c>
      <c r="BL96" s="221">
        <f t="shared" si="386"/>
        <v>0</v>
      </c>
      <c r="BM96" s="221">
        <f t="shared" si="386"/>
        <v>0</v>
      </c>
      <c r="BN96" s="221">
        <f t="shared" si="386"/>
        <v>0</v>
      </c>
      <c r="BO96" s="221">
        <f t="shared" si="386"/>
        <v>0</v>
      </c>
      <c r="BP96" s="221">
        <f t="shared" si="386"/>
        <v>0</v>
      </c>
      <c r="BQ96" s="221">
        <f t="shared" si="386"/>
        <v>0</v>
      </c>
      <c r="BR96" s="221">
        <f t="shared" si="386"/>
        <v>0</v>
      </c>
      <c r="BS96" s="221">
        <f t="shared" si="386"/>
        <v>0</v>
      </c>
      <c r="BT96" s="221">
        <f t="shared" ref="BT96:EE96" si="387">SUM(BT97:BT99)</f>
        <v>0</v>
      </c>
      <c r="BU96" s="221">
        <f t="shared" si="387"/>
        <v>0</v>
      </c>
      <c r="BV96" s="221">
        <f t="shared" si="387"/>
        <v>0</v>
      </c>
      <c r="BW96" s="221">
        <f t="shared" si="387"/>
        <v>0</v>
      </c>
      <c r="BX96" s="221">
        <f t="shared" si="387"/>
        <v>0</v>
      </c>
      <c r="BY96" s="221">
        <f t="shared" si="387"/>
        <v>0</v>
      </c>
      <c r="BZ96" s="221">
        <f t="shared" si="387"/>
        <v>0</v>
      </c>
      <c r="CA96" s="221">
        <f t="shared" si="387"/>
        <v>0</v>
      </c>
      <c r="CB96" s="221">
        <f t="shared" si="387"/>
        <v>0</v>
      </c>
      <c r="CC96" s="221">
        <f t="shared" si="387"/>
        <v>0</v>
      </c>
      <c r="CD96" s="221">
        <f t="shared" si="387"/>
        <v>0</v>
      </c>
      <c r="CE96" s="221">
        <f t="shared" si="387"/>
        <v>0</v>
      </c>
      <c r="CF96" s="221">
        <f t="shared" si="387"/>
        <v>0</v>
      </c>
      <c r="CG96" s="221">
        <f t="shared" si="387"/>
        <v>0</v>
      </c>
      <c r="CH96" s="221">
        <f t="shared" si="387"/>
        <v>0</v>
      </c>
      <c r="CI96" s="221">
        <f t="shared" si="387"/>
        <v>0</v>
      </c>
      <c r="CJ96" s="221">
        <f t="shared" si="387"/>
        <v>0</v>
      </c>
      <c r="CK96" s="221">
        <f t="shared" si="387"/>
        <v>0</v>
      </c>
      <c r="CL96" s="221">
        <f t="shared" si="387"/>
        <v>0</v>
      </c>
      <c r="CM96" s="221">
        <f t="shared" si="387"/>
        <v>0</v>
      </c>
      <c r="CN96" s="221">
        <f t="shared" si="387"/>
        <v>0</v>
      </c>
      <c r="CO96" s="221">
        <f t="shared" si="387"/>
        <v>0</v>
      </c>
      <c r="CP96" s="221">
        <f t="shared" si="387"/>
        <v>0</v>
      </c>
      <c r="CQ96" s="221">
        <f t="shared" si="387"/>
        <v>0</v>
      </c>
      <c r="CR96" s="221">
        <f t="shared" si="387"/>
        <v>0</v>
      </c>
      <c r="CS96" s="221">
        <f t="shared" si="387"/>
        <v>0</v>
      </c>
      <c r="CT96" s="221">
        <f t="shared" si="387"/>
        <v>0</v>
      </c>
      <c r="CU96" s="221">
        <f t="shared" si="387"/>
        <v>0</v>
      </c>
      <c r="CV96" s="221">
        <f t="shared" si="387"/>
        <v>0</v>
      </c>
      <c r="CW96" s="221">
        <f t="shared" si="387"/>
        <v>0</v>
      </c>
      <c r="CX96" s="221">
        <f t="shared" si="387"/>
        <v>0</v>
      </c>
      <c r="CY96" s="221">
        <f t="shared" si="387"/>
        <v>0</v>
      </c>
      <c r="CZ96" s="221">
        <f t="shared" si="387"/>
        <v>0</v>
      </c>
      <c r="DA96" s="221">
        <f t="shared" si="387"/>
        <v>0</v>
      </c>
      <c r="DB96" s="221">
        <f t="shared" si="387"/>
        <v>0</v>
      </c>
      <c r="DC96" s="221">
        <f t="shared" si="387"/>
        <v>0</v>
      </c>
      <c r="DD96" s="221">
        <f t="shared" si="387"/>
        <v>0</v>
      </c>
      <c r="DE96" s="221">
        <f t="shared" si="387"/>
        <v>0</v>
      </c>
      <c r="DF96" s="221">
        <f t="shared" si="387"/>
        <v>0</v>
      </c>
      <c r="DG96" s="221">
        <f t="shared" si="387"/>
        <v>0</v>
      </c>
      <c r="DH96" s="221">
        <f t="shared" si="387"/>
        <v>0</v>
      </c>
      <c r="DI96" s="221">
        <f t="shared" si="387"/>
        <v>0</v>
      </c>
      <c r="DJ96" s="221">
        <f t="shared" si="387"/>
        <v>0</v>
      </c>
      <c r="DK96" s="221">
        <f t="shared" si="387"/>
        <v>0</v>
      </c>
      <c r="DL96" s="221">
        <f t="shared" si="387"/>
        <v>0</v>
      </c>
      <c r="DM96" s="221">
        <f t="shared" si="387"/>
        <v>0</v>
      </c>
      <c r="DN96" s="221">
        <f t="shared" si="387"/>
        <v>0</v>
      </c>
      <c r="DO96" s="221">
        <f t="shared" si="387"/>
        <v>0</v>
      </c>
      <c r="DP96" s="221">
        <f t="shared" si="387"/>
        <v>0</v>
      </c>
      <c r="DQ96" s="221">
        <f t="shared" si="387"/>
        <v>0</v>
      </c>
      <c r="DR96" s="221">
        <f t="shared" si="387"/>
        <v>0</v>
      </c>
      <c r="DS96" s="221">
        <f t="shared" si="387"/>
        <v>0</v>
      </c>
      <c r="DT96" s="221">
        <f t="shared" si="387"/>
        <v>0</v>
      </c>
      <c r="DU96" s="221">
        <f t="shared" si="387"/>
        <v>0</v>
      </c>
      <c r="DV96" s="221">
        <f t="shared" si="387"/>
        <v>0</v>
      </c>
      <c r="DW96" s="221">
        <f t="shared" si="387"/>
        <v>0</v>
      </c>
      <c r="DX96" s="221">
        <f t="shared" si="387"/>
        <v>0</v>
      </c>
      <c r="DY96" s="221">
        <f t="shared" si="387"/>
        <v>0</v>
      </c>
      <c r="DZ96" s="221">
        <f t="shared" si="387"/>
        <v>0</v>
      </c>
      <c r="EA96" s="221">
        <f t="shared" si="387"/>
        <v>0</v>
      </c>
      <c r="EB96" s="221">
        <f t="shared" si="387"/>
        <v>0</v>
      </c>
      <c r="EC96" s="221">
        <f t="shared" si="387"/>
        <v>0</v>
      </c>
      <c r="ED96" s="221">
        <f t="shared" si="387"/>
        <v>0</v>
      </c>
      <c r="EE96" s="221">
        <f t="shared" si="387"/>
        <v>0</v>
      </c>
      <c r="EF96" s="221">
        <f t="shared" ref="EF96:FO96" si="388">SUM(EF97:EF99)</f>
        <v>0</v>
      </c>
      <c r="EG96" s="221">
        <f t="shared" si="388"/>
        <v>0</v>
      </c>
      <c r="EH96" s="221">
        <f t="shared" si="388"/>
        <v>0</v>
      </c>
      <c r="EI96" s="221">
        <f t="shared" si="388"/>
        <v>0</v>
      </c>
      <c r="EJ96" s="221">
        <f t="shared" si="388"/>
        <v>0</v>
      </c>
      <c r="EK96" s="221">
        <f t="shared" si="388"/>
        <v>0</v>
      </c>
      <c r="EL96" s="221">
        <f t="shared" si="388"/>
        <v>0</v>
      </c>
      <c r="EM96" s="221">
        <f t="shared" si="388"/>
        <v>0</v>
      </c>
      <c r="EN96" s="221">
        <f t="shared" si="388"/>
        <v>0</v>
      </c>
      <c r="EO96" s="221">
        <f t="shared" si="388"/>
        <v>0</v>
      </c>
      <c r="EP96" s="221">
        <f t="shared" si="388"/>
        <v>0</v>
      </c>
      <c r="EQ96" s="221">
        <f t="shared" si="388"/>
        <v>0</v>
      </c>
      <c r="ER96" s="221">
        <f t="shared" si="388"/>
        <v>0</v>
      </c>
      <c r="ES96" s="221">
        <f t="shared" si="388"/>
        <v>0</v>
      </c>
      <c r="ET96" s="221">
        <f t="shared" si="388"/>
        <v>0</v>
      </c>
      <c r="EU96" s="221">
        <f t="shared" si="388"/>
        <v>0</v>
      </c>
      <c r="EV96" s="221">
        <f t="shared" si="388"/>
        <v>0</v>
      </c>
      <c r="EW96" s="221">
        <f t="shared" si="388"/>
        <v>0</v>
      </c>
      <c r="EX96" s="221">
        <f t="shared" si="388"/>
        <v>0</v>
      </c>
      <c r="EY96" s="221">
        <f t="shared" si="388"/>
        <v>0</v>
      </c>
      <c r="EZ96" s="221">
        <f t="shared" si="388"/>
        <v>0</v>
      </c>
      <c r="FA96" s="221">
        <f t="shared" si="388"/>
        <v>0</v>
      </c>
      <c r="FB96" s="221">
        <f t="shared" si="388"/>
        <v>0</v>
      </c>
      <c r="FC96" s="221">
        <f t="shared" si="388"/>
        <v>0</v>
      </c>
      <c r="FD96" s="221">
        <f t="shared" si="388"/>
        <v>0</v>
      </c>
      <c r="FE96" s="221">
        <f t="shared" si="388"/>
        <v>0</v>
      </c>
      <c r="FF96" s="221">
        <f t="shared" si="388"/>
        <v>0</v>
      </c>
      <c r="FG96" s="221">
        <f t="shared" si="388"/>
        <v>0</v>
      </c>
      <c r="FH96" s="221">
        <f t="shared" si="388"/>
        <v>0</v>
      </c>
      <c r="FI96" s="221">
        <f t="shared" si="388"/>
        <v>0</v>
      </c>
      <c r="FJ96" s="221">
        <f t="shared" si="388"/>
        <v>0</v>
      </c>
      <c r="FK96" s="221">
        <f t="shared" si="388"/>
        <v>0</v>
      </c>
      <c r="FL96" s="221">
        <f t="shared" si="388"/>
        <v>0</v>
      </c>
      <c r="FM96" s="221">
        <f t="shared" si="388"/>
        <v>0</v>
      </c>
      <c r="FN96" s="221">
        <f t="shared" si="388"/>
        <v>0</v>
      </c>
      <c r="FO96" s="221">
        <f t="shared" si="388"/>
        <v>0</v>
      </c>
    </row>
    <row r="97" spans="2:171" ht="12" customHeight="1" x14ac:dyDescent="0.3">
      <c r="B97" s="201" t="s">
        <v>108</v>
      </c>
      <c r="D97" s="210">
        <f>SUM(G97:FO97)</f>
        <v>68.146605104141557</v>
      </c>
      <c r="G97" s="210">
        <f>(Schedule!F170*'Assumptions&amp;Data'!H74)/10^$D$5</f>
        <v>0</v>
      </c>
      <c r="H97" s="210">
        <f>(Schedule!G170*'Assumptions&amp;Data'!I74)/10^$D$5</f>
        <v>0</v>
      </c>
      <c r="I97" s="210">
        <f>(Schedule!H170*'Assumptions&amp;Data'!J74)/10^$D$5</f>
        <v>0</v>
      </c>
      <c r="J97" s="210">
        <f>(Schedule!I170*'Assumptions&amp;Data'!K74)/10^$D$5</f>
        <v>0</v>
      </c>
      <c r="K97" s="210">
        <f>(Schedule!J170*'Assumptions&amp;Data'!L74)/10^$D$5</f>
        <v>0</v>
      </c>
      <c r="L97" s="210">
        <f>(Schedule!K170*'Assumptions&amp;Data'!M74)/10^$D$5</f>
        <v>0</v>
      </c>
      <c r="M97" s="210">
        <f>(Schedule!L170*'Assumptions&amp;Data'!N74)/10^$D$5</f>
        <v>0</v>
      </c>
      <c r="N97" s="210">
        <f>(Schedule!M170*'Assumptions&amp;Data'!O74)/10^$D$5</f>
        <v>0</v>
      </c>
      <c r="O97" s="210">
        <f>(Schedule!N170*'Assumptions&amp;Data'!P74)/10^$D$5</f>
        <v>1.7036651276035402</v>
      </c>
      <c r="P97" s="210">
        <f>(Schedule!O170*'Assumptions&amp;Data'!Q74)/10^$D$5</f>
        <v>1.7036651276035402</v>
      </c>
      <c r="Q97" s="210">
        <f>(Schedule!P170*'Assumptions&amp;Data'!R74)/10^$D$5</f>
        <v>1.7036651276035402</v>
      </c>
      <c r="R97" s="210">
        <f>(Schedule!Q170*'Assumptions&amp;Data'!S74)/10^$D$5</f>
        <v>1.7036651276035402</v>
      </c>
      <c r="S97" s="210">
        <f>(Schedule!R170*'Assumptions&amp;Data'!T74)/10^$D$5</f>
        <v>1.7036651276035402</v>
      </c>
      <c r="T97" s="210">
        <f>(Schedule!S170*'Assumptions&amp;Data'!U74)/10^$D$5</f>
        <v>1.7036651276035402</v>
      </c>
      <c r="U97" s="210">
        <f>(Schedule!T170*'Assumptions&amp;Data'!V74)/10^$D$5</f>
        <v>1.7036651276035402</v>
      </c>
      <c r="V97" s="210">
        <f>(Schedule!U170*'Assumptions&amp;Data'!W74)/10^$D$5</f>
        <v>1.7036651276035402</v>
      </c>
      <c r="W97" s="210">
        <f>(Schedule!V170*'Assumptions&amp;Data'!X74)/10^$D$5</f>
        <v>1.7036651276035402</v>
      </c>
      <c r="X97" s="210">
        <f>(Schedule!W170*'Assumptions&amp;Data'!Y74)/10^$D$5</f>
        <v>1.7036651276035402</v>
      </c>
      <c r="Y97" s="210">
        <f>(Schedule!X170*'Assumptions&amp;Data'!Z74)/10^$D$5</f>
        <v>1.7036651276035402</v>
      </c>
      <c r="Z97" s="210">
        <f>(Schedule!Y170*'Assumptions&amp;Data'!AA74)/10^$D$5</f>
        <v>1.7036651276035402</v>
      </c>
      <c r="AA97" s="210">
        <f>(Schedule!Z170*'Assumptions&amp;Data'!AB74)/10^$D$5</f>
        <v>1.7036651276035402</v>
      </c>
      <c r="AB97" s="210">
        <f>(Schedule!AA170*'Assumptions&amp;Data'!AC74)/10^$D$5</f>
        <v>1.7036651276035402</v>
      </c>
      <c r="AC97" s="210">
        <f>(Schedule!AB170*'Assumptions&amp;Data'!AD74)/10^$D$5</f>
        <v>2.0443981531242481</v>
      </c>
      <c r="AD97" s="210">
        <f>(Schedule!AC170*'Assumptions&amp;Data'!AE74)/10^$D$5</f>
        <v>2.0443981531242481</v>
      </c>
      <c r="AE97" s="210">
        <f>(Schedule!AD170*'Assumptions&amp;Data'!AF74)/10^$D$5</f>
        <v>2.0443981531242481</v>
      </c>
      <c r="AF97" s="210">
        <f>(Schedule!AE170*'Assumptions&amp;Data'!AG74)/10^$D$5</f>
        <v>2.0443981531242481</v>
      </c>
      <c r="AG97" s="210">
        <f>(Schedule!AF170*'Assumptions&amp;Data'!AH74)/10^$D$5</f>
        <v>2.0443981531242481</v>
      </c>
      <c r="AH97" s="210">
        <f>(Schedule!AG170*'Assumptions&amp;Data'!AI74)/10^$D$5</f>
        <v>2.0443981531242481</v>
      </c>
      <c r="AI97" s="210">
        <f>(Schedule!AH170*'Assumptions&amp;Data'!AJ74)/10^$D$5</f>
        <v>2.0443981531242481</v>
      </c>
      <c r="AJ97" s="210">
        <f>(Schedule!AI170*'Assumptions&amp;Data'!AK74)/10^$D$5</f>
        <v>2.0443981531242481</v>
      </c>
      <c r="AK97" s="210">
        <f>(Schedule!AJ170*'Assumptions&amp;Data'!AL74)/10^$D$5</f>
        <v>2.0443981531242481</v>
      </c>
      <c r="AL97" s="210">
        <f>(Schedule!AK170*'Assumptions&amp;Data'!AM74)/10^$D$5</f>
        <v>2.0443981531242481</v>
      </c>
      <c r="AM97" s="210">
        <f>(Schedule!AL170*'Assumptions&amp;Data'!AN74)/10^$D$5</f>
        <v>2.0443981531242481</v>
      </c>
      <c r="AN97" s="210">
        <f>(Schedule!AM170*'Assumptions&amp;Data'!AO74)/10^$D$5</f>
        <v>2.0443981531242481</v>
      </c>
      <c r="AO97" s="210">
        <f>(Schedule!AN170*'Assumptions&amp;Data'!AP74)/10^$D$5</f>
        <v>2.0443981531242481</v>
      </c>
      <c r="AP97" s="210">
        <f>(Schedule!AO170*'Assumptions&amp;Data'!AQ74)/10^$D$5</f>
        <v>2.0443981531242481</v>
      </c>
      <c r="AQ97" s="210">
        <f>(Schedule!AP170*'Assumptions&amp;Data'!AR74)/10^$D$5</f>
        <v>3.4073302552070803</v>
      </c>
      <c r="AR97" s="210">
        <f>(Schedule!AQ170*'Assumptions&amp;Data'!AS74)/10^$D$5</f>
        <v>3.4073302552070803</v>
      </c>
      <c r="AS97" s="210">
        <f>(Schedule!AR170*'Assumptions&amp;Data'!AT74)/10^$D$5</f>
        <v>3.4073302552070803</v>
      </c>
      <c r="AT97" s="210">
        <f>(Schedule!AS170*'Assumptions&amp;Data'!AU74)/10^$D$5</f>
        <v>3.4073302552070803</v>
      </c>
      <c r="AU97" s="210">
        <f>(Schedule!AT170*'Assumptions&amp;Data'!AV74)/10^$D$5</f>
        <v>2.0443981531242126</v>
      </c>
      <c r="AV97" s="210">
        <f>(Schedule!AU170*'Assumptions&amp;Data'!AW74)/10^$D$5</f>
        <v>0</v>
      </c>
      <c r="AW97" s="210">
        <f>(Schedule!AV170*'Assumptions&amp;Data'!AX74)/10^$D$5</f>
        <v>0</v>
      </c>
      <c r="AX97" s="210">
        <f>(Schedule!AW170*'Assumptions&amp;Data'!AY74)/10^$D$5</f>
        <v>0</v>
      </c>
      <c r="AY97" s="210">
        <f>(Schedule!AX170*'Assumptions&amp;Data'!AZ74)/10^$D$5</f>
        <v>0</v>
      </c>
      <c r="AZ97" s="210">
        <f>(Schedule!AY170*'Assumptions&amp;Data'!BA74)/10^$D$5</f>
        <v>0</v>
      </c>
      <c r="BA97" s="210">
        <f>(Schedule!AZ170*'Assumptions&amp;Data'!BB74)/10^$D$5</f>
        <v>0</v>
      </c>
      <c r="BB97" s="210">
        <f>(Schedule!BA170*'Assumptions&amp;Data'!BC74)/10^$D$5</f>
        <v>0</v>
      </c>
      <c r="BC97" s="210">
        <f>(Schedule!BB170*'Assumptions&amp;Data'!BD74)/10^$D$5</f>
        <v>0</v>
      </c>
      <c r="BD97" s="210">
        <f>(Schedule!BC170*'Assumptions&amp;Data'!BE74)/10^$D$5</f>
        <v>0</v>
      </c>
      <c r="BE97" s="210">
        <f>(Schedule!BD170*'Assumptions&amp;Data'!BF74)/10^$D$5</f>
        <v>0</v>
      </c>
      <c r="BF97" s="210">
        <f>(Schedule!BE170*'Assumptions&amp;Data'!BG74)/10^$D$5</f>
        <v>0</v>
      </c>
      <c r="BG97" s="210">
        <f>(Schedule!BF170*'Assumptions&amp;Data'!BH74)/10^$D$5</f>
        <v>0</v>
      </c>
      <c r="BH97" s="210">
        <f>(Schedule!BG170*'Assumptions&amp;Data'!BI74)/10^$D$5</f>
        <v>0</v>
      </c>
      <c r="BI97" s="210">
        <f>(Schedule!BH170*'Assumptions&amp;Data'!BJ74)/10^$D$5</f>
        <v>0</v>
      </c>
      <c r="BJ97" s="210">
        <f>(Schedule!BI170*'Assumptions&amp;Data'!BK74)/10^$D$5</f>
        <v>0</v>
      </c>
      <c r="BK97" s="210">
        <f>(Schedule!BJ170*'Assumptions&amp;Data'!BL74)/10^$D$5</f>
        <v>0</v>
      </c>
      <c r="BL97" s="210">
        <f>(Schedule!BK170*'Assumptions&amp;Data'!BM74)/10^$D$5</f>
        <v>0</v>
      </c>
      <c r="BM97" s="210">
        <f>(Schedule!BL170*'Assumptions&amp;Data'!BN74)/10^$D$5</f>
        <v>0</v>
      </c>
      <c r="BN97" s="210">
        <f>(Schedule!BM170*'Assumptions&amp;Data'!BO74)/10^$D$5</f>
        <v>0</v>
      </c>
      <c r="BO97" s="210">
        <f>(Schedule!BN170*'Assumptions&amp;Data'!BP74)/10^$D$5</f>
        <v>0</v>
      </c>
      <c r="BP97" s="210">
        <f>(Schedule!BO170*'Assumptions&amp;Data'!BQ74)/10^$D$5</f>
        <v>0</v>
      </c>
      <c r="BQ97" s="210">
        <f>(Schedule!BP170*'Assumptions&amp;Data'!BR74)/10^$D$5</f>
        <v>0</v>
      </c>
      <c r="BR97" s="210">
        <f>(Schedule!BQ170*'Assumptions&amp;Data'!BS74)/10^$D$5</f>
        <v>0</v>
      </c>
      <c r="BS97" s="210">
        <f>(Schedule!BR170*'Assumptions&amp;Data'!BT74)/10^$D$5</f>
        <v>0</v>
      </c>
      <c r="BT97" s="210">
        <f>(Schedule!BS170*'Assumptions&amp;Data'!BU74)/10^$D$5</f>
        <v>0</v>
      </c>
      <c r="BU97" s="210">
        <f>(Schedule!BT170*'Assumptions&amp;Data'!BV74)/10^$D$5</f>
        <v>0</v>
      </c>
      <c r="BV97" s="210">
        <f>(Schedule!BU170*'Assumptions&amp;Data'!BW74)/10^$D$5</f>
        <v>0</v>
      </c>
      <c r="BW97" s="210">
        <f>(Schedule!BV170*'Assumptions&amp;Data'!BX74)/10^$D$5</f>
        <v>0</v>
      </c>
      <c r="BX97" s="210">
        <f>(Schedule!BW170*'Assumptions&amp;Data'!BY74)/10^$D$5</f>
        <v>0</v>
      </c>
      <c r="BY97" s="210">
        <f>(Schedule!BX170*'Assumptions&amp;Data'!BZ74)/10^$D$5</f>
        <v>0</v>
      </c>
      <c r="BZ97" s="210">
        <f>(Schedule!BY170*'Assumptions&amp;Data'!CA74)/10^$D$5</f>
        <v>0</v>
      </c>
      <c r="CA97" s="210">
        <f>(Schedule!BZ170*'Assumptions&amp;Data'!CB74)/10^$D$5</f>
        <v>0</v>
      </c>
      <c r="CB97" s="210">
        <f>(Schedule!CA170*'Assumptions&amp;Data'!CC74)/10^$D$5</f>
        <v>0</v>
      </c>
      <c r="CC97" s="210">
        <f>(Schedule!CB170*'Assumptions&amp;Data'!CD74)/10^$D$5</f>
        <v>0</v>
      </c>
      <c r="CD97" s="210">
        <f>(Schedule!CC170*'Assumptions&amp;Data'!CE74)/10^$D$5</f>
        <v>0</v>
      </c>
      <c r="CE97" s="210">
        <f>(Schedule!CD170*'Assumptions&amp;Data'!CF74)/10^$D$5</f>
        <v>0</v>
      </c>
      <c r="CF97" s="210">
        <f>(Schedule!CE170*'Assumptions&amp;Data'!CG74)/10^$D$5</f>
        <v>0</v>
      </c>
      <c r="CG97" s="210">
        <f>(Schedule!CF170*'Assumptions&amp;Data'!CH74)/10^$D$5</f>
        <v>0</v>
      </c>
      <c r="CH97" s="210">
        <f>(Schedule!CG170*'Assumptions&amp;Data'!CI74)/10^$D$5</f>
        <v>0</v>
      </c>
      <c r="CI97" s="210">
        <f>(Schedule!CH170*'Assumptions&amp;Data'!CJ74)/10^$D$5</f>
        <v>0</v>
      </c>
      <c r="CJ97" s="210">
        <f>(Schedule!CI170*'Assumptions&amp;Data'!CK74)/10^$D$5</f>
        <v>0</v>
      </c>
      <c r="CK97" s="210">
        <f>(Schedule!CJ170*'Assumptions&amp;Data'!CL74)/10^$D$5</f>
        <v>0</v>
      </c>
      <c r="CL97" s="210">
        <f>(Schedule!CK170*'Assumptions&amp;Data'!CM74)/10^$D$5</f>
        <v>0</v>
      </c>
      <c r="CM97" s="210">
        <f>(Schedule!CL170*'Assumptions&amp;Data'!CN74)/10^$D$5</f>
        <v>0</v>
      </c>
      <c r="CN97" s="210">
        <f>(Schedule!CM170*'Assumptions&amp;Data'!CO74)/10^$D$5</f>
        <v>0</v>
      </c>
      <c r="CO97" s="210">
        <f>(Schedule!CN170*'Assumptions&amp;Data'!CP74)/10^$D$5</f>
        <v>0</v>
      </c>
      <c r="CP97" s="210">
        <f>(Schedule!CO170*'Assumptions&amp;Data'!CQ74)/10^$D$5</f>
        <v>0</v>
      </c>
      <c r="CQ97" s="210">
        <f>(Schedule!CP170*'Assumptions&amp;Data'!CR74)/10^$D$5</f>
        <v>0</v>
      </c>
      <c r="CR97" s="210">
        <f>(Schedule!CQ170*'Assumptions&amp;Data'!CS74)/10^$D$5</f>
        <v>0</v>
      </c>
      <c r="CS97" s="210">
        <f>(Schedule!CR170*'Assumptions&amp;Data'!CT74)/10^$D$5</f>
        <v>0</v>
      </c>
      <c r="CT97" s="210">
        <f>(Schedule!CS170*'Assumptions&amp;Data'!CU74)/10^$D$5</f>
        <v>0</v>
      </c>
      <c r="CU97" s="210">
        <f>(Schedule!CT170*'Assumptions&amp;Data'!CV74)/10^$D$5</f>
        <v>0</v>
      </c>
      <c r="CV97" s="210">
        <f>(Schedule!CU170*'Assumptions&amp;Data'!CW74)/10^$D$5</f>
        <v>0</v>
      </c>
      <c r="CW97" s="210">
        <f>(Schedule!CV170*'Assumptions&amp;Data'!CX74)/10^$D$5</f>
        <v>0</v>
      </c>
      <c r="CX97" s="210">
        <f>(Schedule!CW170*'Assumptions&amp;Data'!CY74)/10^$D$5</f>
        <v>0</v>
      </c>
      <c r="CY97" s="210">
        <f>(Schedule!CX170*'Assumptions&amp;Data'!CZ74)/10^$D$5</f>
        <v>0</v>
      </c>
      <c r="CZ97" s="210">
        <f>(Schedule!CY170*'Assumptions&amp;Data'!DA74)/10^$D$5</f>
        <v>0</v>
      </c>
      <c r="DA97" s="210">
        <f>(Schedule!CZ170*'Assumptions&amp;Data'!DB74)/10^$D$5</f>
        <v>0</v>
      </c>
      <c r="DB97" s="210">
        <f>(Schedule!DA170*'Assumptions&amp;Data'!DC74)/10^$D$5</f>
        <v>0</v>
      </c>
      <c r="DC97" s="210">
        <f>(Schedule!DB170*'Assumptions&amp;Data'!DD74)/10^$D$5</f>
        <v>0</v>
      </c>
      <c r="DD97" s="210">
        <f>(Schedule!DC170*'Assumptions&amp;Data'!DE74)/10^$D$5</f>
        <v>0</v>
      </c>
      <c r="DE97" s="210">
        <f>(Schedule!DD170*'Assumptions&amp;Data'!DF74)/10^$D$5</f>
        <v>0</v>
      </c>
      <c r="DF97" s="210">
        <f>(Schedule!DE170*'Assumptions&amp;Data'!DG74)/10^$D$5</f>
        <v>0</v>
      </c>
      <c r="DG97" s="210">
        <f>(Schedule!DF170*'Assumptions&amp;Data'!DH74)/10^$D$5</f>
        <v>0</v>
      </c>
      <c r="DH97" s="210">
        <f>(Schedule!DG170*'Assumptions&amp;Data'!DI74)/10^$D$5</f>
        <v>0</v>
      </c>
      <c r="DI97" s="210">
        <f>(Schedule!DH170*'Assumptions&amp;Data'!DJ74)/10^$D$5</f>
        <v>0</v>
      </c>
      <c r="DJ97" s="210">
        <f>(Schedule!DI170*'Assumptions&amp;Data'!DK74)/10^$D$5</f>
        <v>0</v>
      </c>
      <c r="DK97" s="210">
        <f>(Schedule!DJ170*'Assumptions&amp;Data'!DL74)/10^$D$5</f>
        <v>0</v>
      </c>
      <c r="DL97" s="210">
        <f>(Schedule!DK170*'Assumptions&amp;Data'!DM74)/10^$D$5</f>
        <v>0</v>
      </c>
      <c r="DM97" s="210">
        <f>(Schedule!DL170*'Assumptions&amp;Data'!DN74)/10^$D$5</f>
        <v>0</v>
      </c>
      <c r="DN97" s="210">
        <f>(Schedule!DM170*'Assumptions&amp;Data'!DO74)/10^$D$5</f>
        <v>0</v>
      </c>
      <c r="DO97" s="210">
        <f>(Schedule!DN170*'Assumptions&amp;Data'!DP74)/10^$D$5</f>
        <v>0</v>
      </c>
      <c r="DP97" s="210">
        <f>(Schedule!DO170*'Assumptions&amp;Data'!DQ74)/10^$D$5</f>
        <v>0</v>
      </c>
      <c r="DQ97" s="210">
        <f>(Schedule!DP170*'Assumptions&amp;Data'!DR74)/10^$D$5</f>
        <v>0</v>
      </c>
      <c r="DR97" s="210">
        <f>(Schedule!DQ170*'Assumptions&amp;Data'!DS74)/10^$D$5</f>
        <v>0</v>
      </c>
      <c r="DS97" s="210">
        <f>(Schedule!DR170*'Assumptions&amp;Data'!DT74)/10^$D$5</f>
        <v>0</v>
      </c>
      <c r="DT97" s="210">
        <f>(Schedule!DS170*'Assumptions&amp;Data'!DU74)/10^$D$5</f>
        <v>0</v>
      </c>
      <c r="DU97" s="210">
        <f>(Schedule!DT170*'Assumptions&amp;Data'!DV74)/10^$D$5</f>
        <v>0</v>
      </c>
      <c r="DV97" s="210">
        <f>(Schedule!DU170*'Assumptions&amp;Data'!DW74)/10^$D$5</f>
        <v>0</v>
      </c>
      <c r="DW97" s="210">
        <f>(Schedule!DV170*'Assumptions&amp;Data'!DX74)/10^$D$5</f>
        <v>0</v>
      </c>
      <c r="DX97" s="210">
        <f>(Schedule!DW170*'Assumptions&amp;Data'!DY74)/10^$D$5</f>
        <v>0</v>
      </c>
      <c r="DY97" s="210">
        <f>(Schedule!DX170*'Assumptions&amp;Data'!DZ74)/10^$D$5</f>
        <v>0</v>
      </c>
      <c r="DZ97" s="210">
        <f>(Schedule!DY170*'Assumptions&amp;Data'!EA74)/10^$D$5</f>
        <v>0</v>
      </c>
      <c r="EA97" s="210">
        <f>(Schedule!DZ170*'Assumptions&amp;Data'!EB74)/10^$D$5</f>
        <v>0</v>
      </c>
      <c r="EB97" s="210">
        <f>(Schedule!EA170*'Assumptions&amp;Data'!EC74)/10^$D$5</f>
        <v>0</v>
      </c>
      <c r="EC97" s="210">
        <f>(Schedule!EB170*'Assumptions&amp;Data'!ED74)/10^$D$5</f>
        <v>0</v>
      </c>
      <c r="ED97" s="210">
        <f>(Schedule!EC170*'Assumptions&amp;Data'!EE74)/10^$D$5</f>
        <v>0</v>
      </c>
      <c r="EE97" s="210">
        <f>(Schedule!ED170*'Assumptions&amp;Data'!EF74)/10^$D$5</f>
        <v>0</v>
      </c>
      <c r="EF97" s="210">
        <f>(Schedule!EE170*'Assumptions&amp;Data'!EG74)/10^$D$5</f>
        <v>0</v>
      </c>
      <c r="EG97" s="210">
        <f>(Schedule!EF170*'Assumptions&amp;Data'!EH74)/10^$D$5</f>
        <v>0</v>
      </c>
      <c r="EH97" s="210">
        <f>(Schedule!EG170*'Assumptions&amp;Data'!EI74)/10^$D$5</f>
        <v>0</v>
      </c>
      <c r="EI97" s="210">
        <f>(Schedule!EH170*'Assumptions&amp;Data'!EJ74)/10^$D$5</f>
        <v>0</v>
      </c>
      <c r="EJ97" s="210">
        <f>(Schedule!EI170*'Assumptions&amp;Data'!EK74)/10^$D$5</f>
        <v>0</v>
      </c>
      <c r="EK97" s="210">
        <f>(Schedule!EJ170*'Assumptions&amp;Data'!EL74)/10^$D$5</f>
        <v>0</v>
      </c>
      <c r="EL97" s="210">
        <f>(Schedule!EK170*'Assumptions&amp;Data'!EM74)/10^$D$5</f>
        <v>0</v>
      </c>
      <c r="EM97" s="210">
        <f>(Schedule!EL170*'Assumptions&amp;Data'!EN74)/10^$D$5</f>
        <v>0</v>
      </c>
      <c r="EN97" s="210">
        <f>(Schedule!EM170*'Assumptions&amp;Data'!EO74)/10^$D$5</f>
        <v>0</v>
      </c>
      <c r="EO97" s="210">
        <f>(Schedule!EN170*'Assumptions&amp;Data'!EP74)/10^$D$5</f>
        <v>0</v>
      </c>
      <c r="EP97" s="210">
        <f>(Schedule!EO170*'Assumptions&amp;Data'!EQ74)/10^$D$5</f>
        <v>0</v>
      </c>
      <c r="EQ97" s="210">
        <f>(Schedule!EP170*'Assumptions&amp;Data'!ER74)/10^$D$5</f>
        <v>0</v>
      </c>
      <c r="ER97" s="210">
        <f>(Schedule!EQ170*'Assumptions&amp;Data'!ES74)/10^$D$5</f>
        <v>0</v>
      </c>
      <c r="ES97" s="210">
        <f>(Schedule!ER170*'Assumptions&amp;Data'!ET74)/10^$D$5</f>
        <v>0</v>
      </c>
      <c r="ET97" s="210">
        <f>(Schedule!ES170*'Assumptions&amp;Data'!EU74)/10^$D$5</f>
        <v>0</v>
      </c>
      <c r="EU97" s="210">
        <f>(Schedule!ET170*'Assumptions&amp;Data'!EV74)/10^$D$5</f>
        <v>0</v>
      </c>
      <c r="EV97" s="210">
        <f>(Schedule!EU170*'Assumptions&amp;Data'!EW74)/10^$D$5</f>
        <v>0</v>
      </c>
      <c r="EW97" s="210">
        <f>(Schedule!EV170*'Assumptions&amp;Data'!EX74)/10^$D$5</f>
        <v>0</v>
      </c>
      <c r="EX97" s="210">
        <f>(Schedule!EW170*'Assumptions&amp;Data'!EY74)/10^$D$5</f>
        <v>0</v>
      </c>
      <c r="EY97" s="210">
        <f>(Schedule!EX170*'Assumptions&amp;Data'!EZ74)/10^$D$5</f>
        <v>0</v>
      </c>
      <c r="EZ97" s="210">
        <f>(Schedule!EY170*'Assumptions&amp;Data'!FA74)/10^$D$5</f>
        <v>0</v>
      </c>
      <c r="FA97" s="210">
        <f>(Schedule!EZ170*'Assumptions&amp;Data'!FB74)/10^$D$5</f>
        <v>0</v>
      </c>
      <c r="FB97" s="210">
        <f>(Schedule!FA170*'Assumptions&amp;Data'!FC74)/10^$D$5</f>
        <v>0</v>
      </c>
      <c r="FC97" s="210">
        <f>(Schedule!FB170*'Assumptions&amp;Data'!FD74)/10^$D$5</f>
        <v>0</v>
      </c>
      <c r="FD97" s="210">
        <f>(Schedule!FC170*'Assumptions&amp;Data'!FE74)/10^$D$5</f>
        <v>0</v>
      </c>
      <c r="FE97" s="210">
        <f>(Schedule!FD170*'Assumptions&amp;Data'!FF74)/10^$D$5</f>
        <v>0</v>
      </c>
      <c r="FF97" s="210">
        <f>(Schedule!FE170*'Assumptions&amp;Data'!FG74)/10^$D$5</f>
        <v>0</v>
      </c>
      <c r="FG97" s="210">
        <f>(Schedule!FF170*'Assumptions&amp;Data'!FH74)/10^$D$5</f>
        <v>0</v>
      </c>
      <c r="FH97" s="210">
        <f>(Schedule!FG170*'Assumptions&amp;Data'!FI74)/10^$D$5</f>
        <v>0</v>
      </c>
      <c r="FI97" s="210">
        <f>(Schedule!FH170*'Assumptions&amp;Data'!FJ74)/10^$D$5</f>
        <v>0</v>
      </c>
      <c r="FJ97" s="210">
        <f>(Schedule!FI170*'Assumptions&amp;Data'!FK74)/10^$D$5</f>
        <v>0</v>
      </c>
      <c r="FK97" s="210">
        <f>(Schedule!FJ170*'Assumptions&amp;Data'!FL74)/10^$D$5</f>
        <v>0</v>
      </c>
      <c r="FL97" s="210">
        <f>(Schedule!FK170*'Assumptions&amp;Data'!FM74)/10^$D$5</f>
        <v>0</v>
      </c>
      <c r="FM97" s="210">
        <f>(Schedule!FL170*'Assumptions&amp;Data'!FN74)/10^$D$5</f>
        <v>0</v>
      </c>
      <c r="FN97" s="210">
        <f>(Schedule!FM170*'Assumptions&amp;Data'!FO74)/10^$D$5</f>
        <v>0</v>
      </c>
      <c r="FO97" s="210">
        <f>(Schedule!FN170*'Assumptions&amp;Data'!FP74)/10^$D$5</f>
        <v>0</v>
      </c>
    </row>
    <row r="98" spans="2:171" ht="12" customHeight="1" x14ac:dyDescent="0.3">
      <c r="B98" s="201" t="s">
        <v>244</v>
      </c>
      <c r="D98" s="210">
        <f>SUM(G98:FO98)</f>
        <v>0</v>
      </c>
      <c r="G98" s="210">
        <f>(Schedule!F171*'Assumptions&amp;Data'!H75)/10^$D$5</f>
        <v>0</v>
      </c>
      <c r="H98" s="210">
        <f>(Schedule!G171*'Assumptions&amp;Data'!I75)/10^$D$5</f>
        <v>0</v>
      </c>
      <c r="I98" s="210">
        <f>(Schedule!H171*'Assumptions&amp;Data'!J75)/10^$D$5</f>
        <v>0</v>
      </c>
      <c r="J98" s="210">
        <f>(Schedule!I171*'Assumptions&amp;Data'!K75)/10^$D$5</f>
        <v>0</v>
      </c>
      <c r="K98" s="210">
        <f>(Schedule!J171*'Assumptions&amp;Data'!L75)/10^$D$5</f>
        <v>0</v>
      </c>
      <c r="L98" s="210">
        <f>(Schedule!K171*'Assumptions&amp;Data'!M75)/10^$D$5</f>
        <v>0</v>
      </c>
      <c r="M98" s="210">
        <f>(Schedule!L171*'Assumptions&amp;Data'!N75)/10^$D$5</f>
        <v>0</v>
      </c>
      <c r="N98" s="210">
        <f>(Schedule!M171*'Assumptions&amp;Data'!O75)/10^$D$5</f>
        <v>0</v>
      </c>
      <c r="O98" s="210">
        <f>(Schedule!N171*'Assumptions&amp;Data'!P75)/10^$D$5</f>
        <v>0</v>
      </c>
      <c r="P98" s="210">
        <f>(Schedule!O171*'Assumptions&amp;Data'!Q75)/10^$D$5</f>
        <v>0</v>
      </c>
      <c r="Q98" s="210">
        <f>(Schedule!P171*'Assumptions&amp;Data'!R75)/10^$D$5</f>
        <v>0</v>
      </c>
      <c r="R98" s="210">
        <f>(Schedule!Q171*'Assumptions&amp;Data'!S75)/10^$D$5</f>
        <v>0</v>
      </c>
      <c r="S98" s="210">
        <f>(Schedule!R171*'Assumptions&amp;Data'!T75)/10^$D$5</f>
        <v>0</v>
      </c>
      <c r="T98" s="210">
        <f>(Schedule!S171*'Assumptions&amp;Data'!U75)/10^$D$5</f>
        <v>0</v>
      </c>
      <c r="U98" s="210">
        <f>(Schedule!T171*'Assumptions&amp;Data'!V75)/10^$D$5</f>
        <v>0</v>
      </c>
      <c r="V98" s="210">
        <f>(Schedule!U171*'Assumptions&amp;Data'!W75)/10^$D$5</f>
        <v>0</v>
      </c>
      <c r="W98" s="210">
        <f>(Schedule!V171*'Assumptions&amp;Data'!X75)/10^$D$5</f>
        <v>0</v>
      </c>
      <c r="X98" s="210">
        <f>(Schedule!W171*'Assumptions&amp;Data'!Y75)/10^$D$5</f>
        <v>0</v>
      </c>
      <c r="Y98" s="210">
        <f>(Schedule!X171*'Assumptions&amp;Data'!Z75)/10^$D$5</f>
        <v>0</v>
      </c>
      <c r="Z98" s="210">
        <f>(Schedule!Y171*'Assumptions&amp;Data'!AA75)/10^$D$5</f>
        <v>0</v>
      </c>
      <c r="AA98" s="210">
        <f>(Schedule!Z171*'Assumptions&amp;Data'!AB75)/10^$D$5</f>
        <v>0</v>
      </c>
      <c r="AB98" s="210">
        <f>(Schedule!AA171*'Assumptions&amp;Data'!AC75)/10^$D$5</f>
        <v>0</v>
      </c>
      <c r="AC98" s="210">
        <f>(Schedule!AB171*'Assumptions&amp;Data'!AD75)/10^$D$5</f>
        <v>0</v>
      </c>
      <c r="AD98" s="210">
        <f>(Schedule!AC171*'Assumptions&amp;Data'!AE75)/10^$D$5</f>
        <v>0</v>
      </c>
      <c r="AE98" s="210">
        <f>(Schedule!AD171*'Assumptions&amp;Data'!AF75)/10^$D$5</f>
        <v>0</v>
      </c>
      <c r="AF98" s="210">
        <f>(Schedule!AE171*'Assumptions&amp;Data'!AG75)/10^$D$5</f>
        <v>0</v>
      </c>
      <c r="AG98" s="210">
        <f>(Schedule!AF171*'Assumptions&amp;Data'!AH75)/10^$D$5</f>
        <v>0</v>
      </c>
      <c r="AH98" s="210">
        <f>(Schedule!AG171*'Assumptions&amp;Data'!AI75)/10^$D$5</f>
        <v>0</v>
      </c>
      <c r="AI98" s="210">
        <f>(Schedule!AH171*'Assumptions&amp;Data'!AJ75)/10^$D$5</f>
        <v>0</v>
      </c>
      <c r="AJ98" s="210">
        <f>(Schedule!AI171*'Assumptions&amp;Data'!AK75)/10^$D$5</f>
        <v>0</v>
      </c>
      <c r="AK98" s="210">
        <f>(Schedule!AJ171*'Assumptions&amp;Data'!AL75)/10^$D$5</f>
        <v>0</v>
      </c>
      <c r="AL98" s="210">
        <f>(Schedule!AK171*'Assumptions&amp;Data'!AM75)/10^$D$5</f>
        <v>0</v>
      </c>
      <c r="AM98" s="210">
        <f>(Schedule!AL171*'Assumptions&amp;Data'!AN75)/10^$D$5</f>
        <v>0</v>
      </c>
      <c r="AN98" s="210">
        <f>(Schedule!AM171*'Assumptions&amp;Data'!AO75)/10^$D$5</f>
        <v>0</v>
      </c>
      <c r="AO98" s="210">
        <f>(Schedule!AN171*'Assumptions&amp;Data'!AP75)/10^$D$5</f>
        <v>0</v>
      </c>
      <c r="AP98" s="210">
        <f>(Schedule!AO171*'Assumptions&amp;Data'!AQ75)/10^$D$5</f>
        <v>0</v>
      </c>
      <c r="AQ98" s="210">
        <f>(Schedule!AP171*'Assumptions&amp;Data'!AR75)/10^$D$5</f>
        <v>0</v>
      </c>
      <c r="AR98" s="210">
        <f>(Schedule!AQ171*'Assumptions&amp;Data'!AS75)/10^$D$5</f>
        <v>0</v>
      </c>
      <c r="AS98" s="210">
        <f>(Schedule!AR171*'Assumptions&amp;Data'!AT75)/10^$D$5</f>
        <v>0</v>
      </c>
      <c r="AT98" s="210">
        <f>(Schedule!AS171*'Assumptions&amp;Data'!AU75)/10^$D$5</f>
        <v>0</v>
      </c>
      <c r="AU98" s="210">
        <f>(Schedule!AT171*'Assumptions&amp;Data'!AV75)/10^$D$5</f>
        <v>0</v>
      </c>
      <c r="AV98" s="210">
        <f>(Schedule!AU171*'Assumptions&amp;Data'!AW75)/10^$D$5</f>
        <v>0</v>
      </c>
      <c r="AW98" s="210">
        <f>(Schedule!AV171*'Assumptions&amp;Data'!AX75)/10^$D$5</f>
        <v>0</v>
      </c>
      <c r="AX98" s="210">
        <f>(Schedule!AW171*'Assumptions&amp;Data'!AY75)/10^$D$5</f>
        <v>0</v>
      </c>
      <c r="AY98" s="210">
        <f>(Schedule!AX171*'Assumptions&amp;Data'!AZ75)/10^$D$5</f>
        <v>0</v>
      </c>
      <c r="AZ98" s="210">
        <f>(Schedule!AY171*'Assumptions&amp;Data'!BA75)/10^$D$5</f>
        <v>0</v>
      </c>
      <c r="BA98" s="210">
        <f>(Schedule!AZ171*'Assumptions&amp;Data'!BB75)/10^$D$5</f>
        <v>0</v>
      </c>
      <c r="BB98" s="210">
        <f>(Schedule!BA171*'Assumptions&amp;Data'!BC75)/10^$D$5</f>
        <v>0</v>
      </c>
      <c r="BC98" s="210">
        <f>(Schedule!BB171*'Assumptions&amp;Data'!BD75)/10^$D$5</f>
        <v>0</v>
      </c>
      <c r="BD98" s="210">
        <f>(Schedule!BC171*'Assumptions&amp;Data'!BE75)/10^$D$5</f>
        <v>0</v>
      </c>
      <c r="BE98" s="210">
        <f>(Schedule!BD171*'Assumptions&amp;Data'!BF75)/10^$D$5</f>
        <v>0</v>
      </c>
      <c r="BF98" s="210">
        <f>(Schedule!BE171*'Assumptions&amp;Data'!BG75)/10^$D$5</f>
        <v>0</v>
      </c>
      <c r="BG98" s="210">
        <f>(Schedule!BF171*'Assumptions&amp;Data'!BH75)/10^$D$5</f>
        <v>0</v>
      </c>
      <c r="BH98" s="210">
        <f>(Schedule!BG171*'Assumptions&amp;Data'!BI75)/10^$D$5</f>
        <v>0</v>
      </c>
      <c r="BI98" s="210">
        <f>(Schedule!BH171*'Assumptions&amp;Data'!BJ75)/10^$D$5</f>
        <v>0</v>
      </c>
      <c r="BJ98" s="210">
        <f>(Schedule!BI171*'Assumptions&amp;Data'!BK75)/10^$D$5</f>
        <v>0</v>
      </c>
      <c r="BK98" s="210">
        <f>(Schedule!BJ171*'Assumptions&amp;Data'!BL75)/10^$D$5</f>
        <v>0</v>
      </c>
      <c r="BL98" s="210">
        <f>(Schedule!BK171*'Assumptions&amp;Data'!BM75)/10^$D$5</f>
        <v>0</v>
      </c>
      <c r="BM98" s="210">
        <f>(Schedule!BL171*'Assumptions&amp;Data'!BN75)/10^$D$5</f>
        <v>0</v>
      </c>
      <c r="BN98" s="210">
        <f>(Schedule!BM171*'Assumptions&amp;Data'!BO75)/10^$D$5</f>
        <v>0</v>
      </c>
      <c r="BO98" s="210">
        <f>(Schedule!BN171*'Assumptions&amp;Data'!BP75)/10^$D$5</f>
        <v>0</v>
      </c>
      <c r="BP98" s="210">
        <f>(Schedule!BO171*'Assumptions&amp;Data'!BQ75)/10^$D$5</f>
        <v>0</v>
      </c>
      <c r="BQ98" s="210">
        <f>(Schedule!BP171*'Assumptions&amp;Data'!BR75)/10^$D$5</f>
        <v>0</v>
      </c>
      <c r="BR98" s="210">
        <f>(Schedule!BQ171*'Assumptions&amp;Data'!BS75)/10^$D$5</f>
        <v>0</v>
      </c>
      <c r="BS98" s="210">
        <f>(Schedule!BR171*'Assumptions&amp;Data'!BT75)/10^$D$5</f>
        <v>0</v>
      </c>
      <c r="BT98" s="210">
        <f>(Schedule!BS171*'Assumptions&amp;Data'!BU75)/10^$D$5</f>
        <v>0</v>
      </c>
      <c r="BU98" s="210">
        <f>(Schedule!BT171*'Assumptions&amp;Data'!BV75)/10^$D$5</f>
        <v>0</v>
      </c>
      <c r="BV98" s="210">
        <f>(Schedule!BU171*'Assumptions&amp;Data'!BW75)/10^$D$5</f>
        <v>0</v>
      </c>
      <c r="BW98" s="210">
        <f>(Schedule!BV171*'Assumptions&amp;Data'!BX75)/10^$D$5</f>
        <v>0</v>
      </c>
      <c r="BX98" s="210">
        <f>(Schedule!BW171*'Assumptions&amp;Data'!BY75)/10^$D$5</f>
        <v>0</v>
      </c>
      <c r="BY98" s="210">
        <f>(Schedule!BX171*'Assumptions&amp;Data'!BZ75)/10^$D$5</f>
        <v>0</v>
      </c>
      <c r="BZ98" s="210">
        <f>(Schedule!BY171*'Assumptions&amp;Data'!CA75)/10^$D$5</f>
        <v>0</v>
      </c>
      <c r="CA98" s="210">
        <f>(Schedule!BZ171*'Assumptions&amp;Data'!CB75)/10^$D$5</f>
        <v>0</v>
      </c>
      <c r="CB98" s="210">
        <f>(Schedule!CA171*'Assumptions&amp;Data'!CC75)/10^$D$5</f>
        <v>0</v>
      </c>
      <c r="CC98" s="210">
        <f>(Schedule!CB171*'Assumptions&amp;Data'!CD75)/10^$D$5</f>
        <v>0</v>
      </c>
      <c r="CD98" s="210">
        <f>(Schedule!CC171*'Assumptions&amp;Data'!CE75)/10^$D$5</f>
        <v>0</v>
      </c>
      <c r="CE98" s="210">
        <f>(Schedule!CD171*'Assumptions&amp;Data'!CF75)/10^$D$5</f>
        <v>0</v>
      </c>
      <c r="CF98" s="210">
        <f>(Schedule!CE171*'Assumptions&amp;Data'!CG75)/10^$D$5</f>
        <v>0</v>
      </c>
      <c r="CG98" s="210">
        <f>(Schedule!CF171*'Assumptions&amp;Data'!CH75)/10^$D$5</f>
        <v>0</v>
      </c>
      <c r="CH98" s="210">
        <f>(Schedule!CG171*'Assumptions&amp;Data'!CI75)/10^$D$5</f>
        <v>0</v>
      </c>
      <c r="CI98" s="210">
        <f>(Schedule!CH171*'Assumptions&amp;Data'!CJ75)/10^$D$5</f>
        <v>0</v>
      </c>
      <c r="CJ98" s="210">
        <f>(Schedule!CI171*'Assumptions&amp;Data'!CK75)/10^$D$5</f>
        <v>0</v>
      </c>
      <c r="CK98" s="210">
        <f>(Schedule!CJ171*'Assumptions&amp;Data'!CL75)/10^$D$5</f>
        <v>0</v>
      </c>
      <c r="CL98" s="210">
        <f>(Schedule!CK171*'Assumptions&amp;Data'!CM75)/10^$D$5</f>
        <v>0</v>
      </c>
      <c r="CM98" s="210">
        <f>(Schedule!CL171*'Assumptions&amp;Data'!CN75)/10^$D$5</f>
        <v>0</v>
      </c>
      <c r="CN98" s="210">
        <f>(Schedule!CM171*'Assumptions&amp;Data'!CO75)/10^$D$5</f>
        <v>0</v>
      </c>
      <c r="CO98" s="210">
        <f>(Schedule!CN171*'Assumptions&amp;Data'!CP75)/10^$D$5</f>
        <v>0</v>
      </c>
      <c r="CP98" s="210">
        <f>(Schedule!CO171*'Assumptions&amp;Data'!CQ75)/10^$D$5</f>
        <v>0</v>
      </c>
      <c r="CQ98" s="210">
        <f>(Schedule!CP171*'Assumptions&amp;Data'!CR75)/10^$D$5</f>
        <v>0</v>
      </c>
      <c r="CR98" s="210">
        <f>(Schedule!CQ171*'Assumptions&amp;Data'!CS75)/10^$D$5</f>
        <v>0</v>
      </c>
      <c r="CS98" s="210">
        <f>(Schedule!CR171*'Assumptions&amp;Data'!CT75)/10^$D$5</f>
        <v>0</v>
      </c>
      <c r="CT98" s="210">
        <f>(Schedule!CS171*'Assumptions&amp;Data'!CU75)/10^$D$5</f>
        <v>0</v>
      </c>
      <c r="CU98" s="210">
        <f>(Schedule!CT171*'Assumptions&amp;Data'!CV75)/10^$D$5</f>
        <v>0</v>
      </c>
      <c r="CV98" s="210">
        <f>(Schedule!CU171*'Assumptions&amp;Data'!CW75)/10^$D$5</f>
        <v>0</v>
      </c>
      <c r="CW98" s="210">
        <f>(Schedule!CV171*'Assumptions&amp;Data'!CX75)/10^$D$5</f>
        <v>0</v>
      </c>
      <c r="CX98" s="210">
        <f>(Schedule!CW171*'Assumptions&amp;Data'!CY75)/10^$D$5</f>
        <v>0</v>
      </c>
      <c r="CY98" s="210">
        <f>(Schedule!CX171*'Assumptions&amp;Data'!CZ75)/10^$D$5</f>
        <v>0</v>
      </c>
      <c r="CZ98" s="210">
        <f>(Schedule!CY171*'Assumptions&amp;Data'!DA75)/10^$D$5</f>
        <v>0</v>
      </c>
      <c r="DA98" s="210">
        <f>(Schedule!CZ171*'Assumptions&amp;Data'!DB75)/10^$D$5</f>
        <v>0</v>
      </c>
      <c r="DB98" s="210">
        <f>(Schedule!DA171*'Assumptions&amp;Data'!DC75)/10^$D$5</f>
        <v>0</v>
      </c>
      <c r="DC98" s="210">
        <f>(Schedule!DB171*'Assumptions&amp;Data'!DD75)/10^$D$5</f>
        <v>0</v>
      </c>
      <c r="DD98" s="210">
        <f>(Schedule!DC171*'Assumptions&amp;Data'!DE75)/10^$D$5</f>
        <v>0</v>
      </c>
      <c r="DE98" s="210">
        <f>(Schedule!DD171*'Assumptions&amp;Data'!DF75)/10^$D$5</f>
        <v>0</v>
      </c>
      <c r="DF98" s="210">
        <f>(Schedule!DE171*'Assumptions&amp;Data'!DG75)/10^$D$5</f>
        <v>0</v>
      </c>
      <c r="DG98" s="210">
        <f>(Schedule!DF171*'Assumptions&amp;Data'!DH75)/10^$D$5</f>
        <v>0</v>
      </c>
      <c r="DH98" s="210">
        <f>(Schedule!DG171*'Assumptions&amp;Data'!DI75)/10^$D$5</f>
        <v>0</v>
      </c>
      <c r="DI98" s="210">
        <f>(Schedule!DH171*'Assumptions&amp;Data'!DJ75)/10^$D$5</f>
        <v>0</v>
      </c>
      <c r="DJ98" s="210">
        <f>(Schedule!DI171*'Assumptions&amp;Data'!DK75)/10^$D$5</f>
        <v>0</v>
      </c>
      <c r="DK98" s="210">
        <f>(Schedule!DJ171*'Assumptions&amp;Data'!DL75)/10^$D$5</f>
        <v>0</v>
      </c>
      <c r="DL98" s="210">
        <f>(Schedule!DK171*'Assumptions&amp;Data'!DM75)/10^$D$5</f>
        <v>0</v>
      </c>
      <c r="DM98" s="210">
        <f>(Schedule!DL171*'Assumptions&amp;Data'!DN75)/10^$D$5</f>
        <v>0</v>
      </c>
      <c r="DN98" s="210">
        <f>(Schedule!DM171*'Assumptions&amp;Data'!DO75)/10^$D$5</f>
        <v>0</v>
      </c>
      <c r="DO98" s="210">
        <f>(Schedule!DN171*'Assumptions&amp;Data'!DP75)/10^$D$5</f>
        <v>0</v>
      </c>
      <c r="DP98" s="210">
        <f>(Schedule!DO171*'Assumptions&amp;Data'!DQ75)/10^$D$5</f>
        <v>0</v>
      </c>
      <c r="DQ98" s="210">
        <f>(Schedule!DP171*'Assumptions&amp;Data'!DR75)/10^$D$5</f>
        <v>0</v>
      </c>
      <c r="DR98" s="210">
        <f>(Schedule!DQ171*'Assumptions&amp;Data'!DS75)/10^$D$5</f>
        <v>0</v>
      </c>
      <c r="DS98" s="210">
        <f>(Schedule!DR171*'Assumptions&amp;Data'!DT75)/10^$D$5</f>
        <v>0</v>
      </c>
      <c r="DT98" s="210">
        <f>(Schedule!DS171*'Assumptions&amp;Data'!DU75)/10^$D$5</f>
        <v>0</v>
      </c>
      <c r="DU98" s="210">
        <f>(Schedule!DT171*'Assumptions&amp;Data'!DV75)/10^$D$5</f>
        <v>0</v>
      </c>
      <c r="DV98" s="210">
        <f>(Schedule!DU171*'Assumptions&amp;Data'!DW75)/10^$D$5</f>
        <v>0</v>
      </c>
      <c r="DW98" s="210">
        <f>(Schedule!DV171*'Assumptions&amp;Data'!DX75)/10^$D$5</f>
        <v>0</v>
      </c>
      <c r="DX98" s="210">
        <f>(Schedule!DW171*'Assumptions&amp;Data'!DY75)/10^$D$5</f>
        <v>0</v>
      </c>
      <c r="DY98" s="210">
        <f>(Schedule!DX171*'Assumptions&amp;Data'!DZ75)/10^$D$5</f>
        <v>0</v>
      </c>
      <c r="DZ98" s="210">
        <f>(Schedule!DY171*'Assumptions&amp;Data'!EA75)/10^$D$5</f>
        <v>0</v>
      </c>
      <c r="EA98" s="210">
        <f>(Schedule!DZ171*'Assumptions&amp;Data'!EB75)/10^$D$5</f>
        <v>0</v>
      </c>
      <c r="EB98" s="210">
        <f>(Schedule!EA171*'Assumptions&amp;Data'!EC75)/10^$D$5</f>
        <v>0</v>
      </c>
      <c r="EC98" s="210">
        <f>(Schedule!EB171*'Assumptions&amp;Data'!ED75)/10^$D$5</f>
        <v>0</v>
      </c>
      <c r="ED98" s="210">
        <f>(Schedule!EC171*'Assumptions&amp;Data'!EE75)/10^$D$5</f>
        <v>0</v>
      </c>
      <c r="EE98" s="210">
        <f>(Schedule!ED171*'Assumptions&amp;Data'!EF75)/10^$D$5</f>
        <v>0</v>
      </c>
      <c r="EF98" s="210">
        <f>(Schedule!EE171*'Assumptions&amp;Data'!EG75)/10^$D$5</f>
        <v>0</v>
      </c>
      <c r="EG98" s="210">
        <f>(Schedule!EF171*'Assumptions&amp;Data'!EH75)/10^$D$5</f>
        <v>0</v>
      </c>
      <c r="EH98" s="210">
        <f>(Schedule!EG171*'Assumptions&amp;Data'!EI75)/10^$D$5</f>
        <v>0</v>
      </c>
      <c r="EI98" s="210">
        <f>(Schedule!EH171*'Assumptions&amp;Data'!EJ75)/10^$D$5</f>
        <v>0</v>
      </c>
      <c r="EJ98" s="210">
        <f>(Schedule!EI171*'Assumptions&amp;Data'!EK75)/10^$D$5</f>
        <v>0</v>
      </c>
      <c r="EK98" s="210">
        <f>(Schedule!EJ171*'Assumptions&amp;Data'!EL75)/10^$D$5</f>
        <v>0</v>
      </c>
      <c r="EL98" s="210">
        <f>(Schedule!EK171*'Assumptions&amp;Data'!EM75)/10^$D$5</f>
        <v>0</v>
      </c>
      <c r="EM98" s="210">
        <f>(Schedule!EL171*'Assumptions&amp;Data'!EN75)/10^$D$5</f>
        <v>0</v>
      </c>
      <c r="EN98" s="210">
        <f>(Schedule!EM171*'Assumptions&amp;Data'!EO75)/10^$D$5</f>
        <v>0</v>
      </c>
      <c r="EO98" s="210">
        <f>(Schedule!EN171*'Assumptions&amp;Data'!EP75)/10^$D$5</f>
        <v>0</v>
      </c>
      <c r="EP98" s="210">
        <f>(Schedule!EO171*'Assumptions&amp;Data'!EQ75)/10^$D$5</f>
        <v>0</v>
      </c>
      <c r="EQ98" s="210">
        <f>(Schedule!EP171*'Assumptions&amp;Data'!ER75)/10^$D$5</f>
        <v>0</v>
      </c>
      <c r="ER98" s="210">
        <f>(Schedule!EQ171*'Assumptions&amp;Data'!ES75)/10^$D$5</f>
        <v>0</v>
      </c>
      <c r="ES98" s="210">
        <f>(Schedule!ER171*'Assumptions&amp;Data'!ET75)/10^$D$5</f>
        <v>0</v>
      </c>
      <c r="ET98" s="210">
        <f>(Schedule!ES171*'Assumptions&amp;Data'!EU75)/10^$D$5</f>
        <v>0</v>
      </c>
      <c r="EU98" s="210">
        <f>(Schedule!ET171*'Assumptions&amp;Data'!EV75)/10^$D$5</f>
        <v>0</v>
      </c>
      <c r="EV98" s="210">
        <f>(Schedule!EU171*'Assumptions&amp;Data'!EW75)/10^$D$5</f>
        <v>0</v>
      </c>
      <c r="EW98" s="210">
        <f>(Schedule!EV171*'Assumptions&amp;Data'!EX75)/10^$D$5</f>
        <v>0</v>
      </c>
      <c r="EX98" s="210">
        <f>(Schedule!EW171*'Assumptions&amp;Data'!EY75)/10^$D$5</f>
        <v>0</v>
      </c>
      <c r="EY98" s="210">
        <f>(Schedule!EX171*'Assumptions&amp;Data'!EZ75)/10^$D$5</f>
        <v>0</v>
      </c>
      <c r="EZ98" s="210">
        <f>(Schedule!EY171*'Assumptions&amp;Data'!FA75)/10^$D$5</f>
        <v>0</v>
      </c>
      <c r="FA98" s="210">
        <f>(Schedule!EZ171*'Assumptions&amp;Data'!FB75)/10^$D$5</f>
        <v>0</v>
      </c>
      <c r="FB98" s="210">
        <f>(Schedule!FA171*'Assumptions&amp;Data'!FC75)/10^$D$5</f>
        <v>0</v>
      </c>
      <c r="FC98" s="210">
        <f>(Schedule!FB171*'Assumptions&amp;Data'!FD75)/10^$D$5</f>
        <v>0</v>
      </c>
      <c r="FD98" s="210">
        <f>(Schedule!FC171*'Assumptions&amp;Data'!FE75)/10^$D$5</f>
        <v>0</v>
      </c>
      <c r="FE98" s="210">
        <f>(Schedule!FD171*'Assumptions&amp;Data'!FF75)/10^$D$5</f>
        <v>0</v>
      </c>
      <c r="FF98" s="210">
        <f>(Schedule!FE171*'Assumptions&amp;Data'!FG75)/10^$D$5</f>
        <v>0</v>
      </c>
      <c r="FG98" s="210">
        <f>(Schedule!FF171*'Assumptions&amp;Data'!FH75)/10^$D$5</f>
        <v>0</v>
      </c>
      <c r="FH98" s="210">
        <f>(Schedule!FG171*'Assumptions&amp;Data'!FI75)/10^$D$5</f>
        <v>0</v>
      </c>
      <c r="FI98" s="210">
        <f>(Schedule!FH171*'Assumptions&amp;Data'!FJ75)/10^$D$5</f>
        <v>0</v>
      </c>
      <c r="FJ98" s="210">
        <f>(Schedule!FI171*'Assumptions&amp;Data'!FK75)/10^$D$5</f>
        <v>0</v>
      </c>
      <c r="FK98" s="210">
        <f>(Schedule!FJ171*'Assumptions&amp;Data'!FL75)/10^$D$5</f>
        <v>0</v>
      </c>
      <c r="FL98" s="210">
        <f>(Schedule!FK171*'Assumptions&amp;Data'!FM75)/10^$D$5</f>
        <v>0</v>
      </c>
      <c r="FM98" s="210">
        <f>(Schedule!FL171*'Assumptions&amp;Data'!FN75)/10^$D$5</f>
        <v>0</v>
      </c>
      <c r="FN98" s="210">
        <f>(Schedule!FM171*'Assumptions&amp;Data'!FO75)/10^$D$5</f>
        <v>0</v>
      </c>
      <c r="FO98" s="210">
        <f>(Schedule!FN171*'Assumptions&amp;Data'!FP75)/10^$D$5</f>
        <v>0</v>
      </c>
    </row>
    <row r="99" spans="2:171" ht="12" customHeight="1" x14ac:dyDescent="0.3">
      <c r="B99" s="201" t="s">
        <v>110</v>
      </c>
      <c r="D99" s="210">
        <f>SUM(G99:FO99)</f>
        <v>0</v>
      </c>
      <c r="G99" s="210">
        <f>(Schedule!F172*'Assumptions&amp;Data'!H76)/10^$D$5</f>
        <v>0</v>
      </c>
      <c r="H99" s="210">
        <f>(Schedule!G172*'Assumptions&amp;Data'!I76)/10^$D$5</f>
        <v>0</v>
      </c>
      <c r="I99" s="210">
        <f>(Schedule!H172*'Assumptions&amp;Data'!J76)/10^$D$5</f>
        <v>0</v>
      </c>
      <c r="J99" s="210">
        <f>(Schedule!I172*'Assumptions&amp;Data'!K76)/10^$D$5</f>
        <v>0</v>
      </c>
      <c r="K99" s="210">
        <f>(Schedule!J172*'Assumptions&amp;Data'!L76)/10^$D$5</f>
        <v>0</v>
      </c>
      <c r="L99" s="210">
        <f>(Schedule!K172*'Assumptions&amp;Data'!M76)/10^$D$5</f>
        <v>0</v>
      </c>
      <c r="M99" s="210">
        <f>(Schedule!L172*'Assumptions&amp;Data'!N76)/10^$D$5</f>
        <v>0</v>
      </c>
      <c r="N99" s="210">
        <f>(Schedule!M172*'Assumptions&amp;Data'!O76)/10^$D$5</f>
        <v>0</v>
      </c>
      <c r="O99" s="210">
        <f>(Schedule!N172*'Assumptions&amp;Data'!P76)/10^$D$5</f>
        <v>0</v>
      </c>
      <c r="P99" s="210">
        <f>(Schedule!O172*'Assumptions&amp;Data'!Q76)/10^$D$5</f>
        <v>0</v>
      </c>
      <c r="Q99" s="210">
        <f>(Schedule!P172*'Assumptions&amp;Data'!R76)/10^$D$5</f>
        <v>0</v>
      </c>
      <c r="R99" s="210">
        <f>(Schedule!Q172*'Assumptions&amp;Data'!S76)/10^$D$5</f>
        <v>0</v>
      </c>
      <c r="S99" s="210">
        <f>(Schedule!R172*'Assumptions&amp;Data'!T76)/10^$D$5</f>
        <v>0</v>
      </c>
      <c r="T99" s="210">
        <f>(Schedule!S172*'Assumptions&amp;Data'!U76)/10^$D$5</f>
        <v>0</v>
      </c>
      <c r="U99" s="210">
        <f>(Schedule!T172*'Assumptions&amp;Data'!V76)/10^$D$5</f>
        <v>0</v>
      </c>
      <c r="V99" s="210">
        <f>(Schedule!U172*'Assumptions&amp;Data'!W76)/10^$D$5</f>
        <v>0</v>
      </c>
      <c r="W99" s="210">
        <f>(Schedule!V172*'Assumptions&amp;Data'!X76)/10^$D$5</f>
        <v>0</v>
      </c>
      <c r="X99" s="210">
        <f>(Schedule!W172*'Assumptions&amp;Data'!Y76)/10^$D$5</f>
        <v>0</v>
      </c>
      <c r="Y99" s="210">
        <f>(Schedule!X172*'Assumptions&amp;Data'!Z76)/10^$D$5</f>
        <v>0</v>
      </c>
      <c r="Z99" s="210">
        <f>(Schedule!Y172*'Assumptions&amp;Data'!AA76)/10^$D$5</f>
        <v>0</v>
      </c>
      <c r="AA99" s="210">
        <f>(Schedule!Z172*'Assumptions&amp;Data'!AB76)/10^$D$5</f>
        <v>0</v>
      </c>
      <c r="AB99" s="210">
        <f>(Schedule!AA172*'Assumptions&amp;Data'!AC76)/10^$D$5</f>
        <v>0</v>
      </c>
      <c r="AC99" s="210">
        <f>(Schedule!AB172*'Assumptions&amp;Data'!AD76)/10^$D$5</f>
        <v>0</v>
      </c>
      <c r="AD99" s="210">
        <f>(Schedule!AC172*'Assumptions&amp;Data'!AE76)/10^$D$5</f>
        <v>0</v>
      </c>
      <c r="AE99" s="210">
        <f>(Schedule!AD172*'Assumptions&amp;Data'!AF76)/10^$D$5</f>
        <v>0</v>
      </c>
      <c r="AF99" s="210">
        <f>(Schedule!AE172*'Assumptions&amp;Data'!AG76)/10^$D$5</f>
        <v>0</v>
      </c>
      <c r="AG99" s="210">
        <f>(Schedule!AF172*'Assumptions&amp;Data'!AH76)/10^$D$5</f>
        <v>0</v>
      </c>
      <c r="AH99" s="210">
        <f>(Schedule!AG172*'Assumptions&amp;Data'!AI76)/10^$D$5</f>
        <v>0</v>
      </c>
      <c r="AI99" s="210">
        <f>(Schedule!AH172*'Assumptions&amp;Data'!AJ76)/10^$D$5</f>
        <v>0</v>
      </c>
      <c r="AJ99" s="210">
        <f>(Schedule!AI172*'Assumptions&amp;Data'!AK76)/10^$D$5</f>
        <v>0</v>
      </c>
      <c r="AK99" s="210">
        <f>(Schedule!AJ172*'Assumptions&amp;Data'!AL76)/10^$D$5</f>
        <v>0</v>
      </c>
      <c r="AL99" s="210">
        <f>(Schedule!AK172*'Assumptions&amp;Data'!AM76)/10^$D$5</f>
        <v>0</v>
      </c>
      <c r="AM99" s="210">
        <f>(Schedule!AL172*'Assumptions&amp;Data'!AN76)/10^$D$5</f>
        <v>0</v>
      </c>
      <c r="AN99" s="210">
        <f>(Schedule!AM172*'Assumptions&amp;Data'!AO76)/10^$D$5</f>
        <v>0</v>
      </c>
      <c r="AO99" s="210">
        <f>(Schedule!AN172*'Assumptions&amp;Data'!AP76)/10^$D$5</f>
        <v>0</v>
      </c>
      <c r="AP99" s="210">
        <f>(Schedule!AO172*'Assumptions&amp;Data'!AQ76)/10^$D$5</f>
        <v>0</v>
      </c>
      <c r="AQ99" s="210">
        <f>(Schedule!AP172*'Assumptions&amp;Data'!AR76)/10^$D$5</f>
        <v>0</v>
      </c>
      <c r="AR99" s="210">
        <f>(Schedule!AQ172*'Assumptions&amp;Data'!AS76)/10^$D$5</f>
        <v>0</v>
      </c>
      <c r="AS99" s="210">
        <f>(Schedule!AR172*'Assumptions&amp;Data'!AT76)/10^$D$5</f>
        <v>0</v>
      </c>
      <c r="AT99" s="210">
        <f>(Schedule!AS172*'Assumptions&amp;Data'!AU76)/10^$D$5</f>
        <v>0</v>
      </c>
      <c r="AU99" s="210">
        <f>(Schedule!AT172*'Assumptions&amp;Data'!AV76)/10^$D$5</f>
        <v>0</v>
      </c>
      <c r="AV99" s="210">
        <f>(Schedule!AU172*'Assumptions&amp;Data'!AW76)/10^$D$5</f>
        <v>0</v>
      </c>
      <c r="AW99" s="210">
        <f>(Schedule!AV172*'Assumptions&amp;Data'!AX76)/10^$D$5</f>
        <v>0</v>
      </c>
      <c r="AX99" s="210">
        <f>(Schedule!AW172*'Assumptions&amp;Data'!AY76)/10^$D$5</f>
        <v>0</v>
      </c>
      <c r="AY99" s="210">
        <f>(Schedule!AX172*'Assumptions&amp;Data'!AZ76)/10^$D$5</f>
        <v>0</v>
      </c>
      <c r="AZ99" s="210">
        <f>(Schedule!AY172*'Assumptions&amp;Data'!BA76)/10^$D$5</f>
        <v>0</v>
      </c>
      <c r="BA99" s="210">
        <f>(Schedule!AZ172*'Assumptions&amp;Data'!BB76)/10^$D$5</f>
        <v>0</v>
      </c>
      <c r="BB99" s="210">
        <f>(Schedule!BA172*'Assumptions&amp;Data'!BC76)/10^$D$5</f>
        <v>0</v>
      </c>
      <c r="BC99" s="210">
        <f>(Schedule!BB172*'Assumptions&amp;Data'!BD76)/10^$D$5</f>
        <v>0</v>
      </c>
      <c r="BD99" s="210">
        <f>(Schedule!BC172*'Assumptions&amp;Data'!BE76)/10^$D$5</f>
        <v>0</v>
      </c>
      <c r="BE99" s="210">
        <f>(Schedule!BD172*'Assumptions&amp;Data'!BF76)/10^$D$5</f>
        <v>0</v>
      </c>
      <c r="BF99" s="210">
        <f>(Schedule!BE172*'Assumptions&amp;Data'!BG76)/10^$D$5</f>
        <v>0</v>
      </c>
      <c r="BG99" s="210">
        <f>(Schedule!BF172*'Assumptions&amp;Data'!BH76)/10^$D$5</f>
        <v>0</v>
      </c>
      <c r="BH99" s="210">
        <f>(Schedule!BG172*'Assumptions&amp;Data'!BI76)/10^$D$5</f>
        <v>0</v>
      </c>
      <c r="BI99" s="210">
        <f>(Schedule!BH172*'Assumptions&amp;Data'!BJ76)/10^$D$5</f>
        <v>0</v>
      </c>
      <c r="BJ99" s="210">
        <f>(Schedule!BI172*'Assumptions&amp;Data'!BK76)/10^$D$5</f>
        <v>0</v>
      </c>
      <c r="BK99" s="210">
        <f>(Schedule!BJ172*'Assumptions&amp;Data'!BL76)/10^$D$5</f>
        <v>0</v>
      </c>
      <c r="BL99" s="210">
        <f>(Schedule!BK172*'Assumptions&amp;Data'!BM76)/10^$D$5</f>
        <v>0</v>
      </c>
      <c r="BM99" s="210">
        <f>(Schedule!BL172*'Assumptions&amp;Data'!BN76)/10^$D$5</f>
        <v>0</v>
      </c>
      <c r="BN99" s="210">
        <f>(Schedule!BM172*'Assumptions&amp;Data'!BO76)/10^$D$5</f>
        <v>0</v>
      </c>
      <c r="BO99" s="210">
        <f>(Schedule!BN172*'Assumptions&amp;Data'!BP76)/10^$D$5</f>
        <v>0</v>
      </c>
      <c r="BP99" s="210">
        <f>(Schedule!BO172*'Assumptions&amp;Data'!BQ76)/10^$D$5</f>
        <v>0</v>
      </c>
      <c r="BQ99" s="210">
        <f>(Schedule!BP172*'Assumptions&amp;Data'!BR76)/10^$D$5</f>
        <v>0</v>
      </c>
      <c r="BR99" s="210">
        <f>(Schedule!BQ172*'Assumptions&amp;Data'!BS76)/10^$D$5</f>
        <v>0</v>
      </c>
      <c r="BS99" s="210">
        <f>(Schedule!BR172*'Assumptions&amp;Data'!BT76)/10^$D$5</f>
        <v>0</v>
      </c>
      <c r="BT99" s="210">
        <f>(Schedule!BS172*'Assumptions&amp;Data'!BU76)/10^$D$5</f>
        <v>0</v>
      </c>
      <c r="BU99" s="210">
        <f>(Schedule!BT172*'Assumptions&amp;Data'!BV76)/10^$D$5</f>
        <v>0</v>
      </c>
      <c r="BV99" s="210">
        <f>(Schedule!BU172*'Assumptions&amp;Data'!BW76)/10^$D$5</f>
        <v>0</v>
      </c>
      <c r="BW99" s="210">
        <f>(Schedule!BV172*'Assumptions&amp;Data'!BX76)/10^$D$5</f>
        <v>0</v>
      </c>
      <c r="BX99" s="210">
        <f>(Schedule!BW172*'Assumptions&amp;Data'!BY76)/10^$D$5</f>
        <v>0</v>
      </c>
      <c r="BY99" s="210">
        <f>(Schedule!BX172*'Assumptions&amp;Data'!BZ76)/10^$D$5</f>
        <v>0</v>
      </c>
      <c r="BZ99" s="210">
        <f>(Schedule!BY172*'Assumptions&amp;Data'!CA76)/10^$D$5</f>
        <v>0</v>
      </c>
      <c r="CA99" s="210">
        <f>(Schedule!BZ172*'Assumptions&amp;Data'!CB76)/10^$D$5</f>
        <v>0</v>
      </c>
      <c r="CB99" s="210">
        <f>(Schedule!CA172*'Assumptions&amp;Data'!CC76)/10^$D$5</f>
        <v>0</v>
      </c>
      <c r="CC99" s="210">
        <f>(Schedule!CB172*'Assumptions&amp;Data'!CD76)/10^$D$5</f>
        <v>0</v>
      </c>
      <c r="CD99" s="210">
        <f>(Schedule!CC172*'Assumptions&amp;Data'!CE76)/10^$D$5</f>
        <v>0</v>
      </c>
      <c r="CE99" s="210">
        <f>(Schedule!CD172*'Assumptions&amp;Data'!CF76)/10^$D$5</f>
        <v>0</v>
      </c>
      <c r="CF99" s="210">
        <f>(Schedule!CE172*'Assumptions&amp;Data'!CG76)/10^$D$5</f>
        <v>0</v>
      </c>
      <c r="CG99" s="210">
        <f>(Schedule!CF172*'Assumptions&amp;Data'!CH76)/10^$D$5</f>
        <v>0</v>
      </c>
      <c r="CH99" s="210">
        <f>(Schedule!CG172*'Assumptions&amp;Data'!CI76)/10^$D$5</f>
        <v>0</v>
      </c>
      <c r="CI99" s="210">
        <f>(Schedule!CH172*'Assumptions&amp;Data'!CJ76)/10^$D$5</f>
        <v>0</v>
      </c>
      <c r="CJ99" s="210">
        <f>(Schedule!CI172*'Assumptions&amp;Data'!CK76)/10^$D$5</f>
        <v>0</v>
      </c>
      <c r="CK99" s="210">
        <f>(Schedule!CJ172*'Assumptions&amp;Data'!CL76)/10^$D$5</f>
        <v>0</v>
      </c>
      <c r="CL99" s="210">
        <f>(Schedule!CK172*'Assumptions&amp;Data'!CM76)/10^$D$5</f>
        <v>0</v>
      </c>
      <c r="CM99" s="210">
        <f>(Schedule!CL172*'Assumptions&amp;Data'!CN76)/10^$D$5</f>
        <v>0</v>
      </c>
      <c r="CN99" s="210">
        <f>(Schedule!CM172*'Assumptions&amp;Data'!CO76)/10^$D$5</f>
        <v>0</v>
      </c>
      <c r="CO99" s="210">
        <f>(Schedule!CN172*'Assumptions&amp;Data'!CP76)/10^$D$5</f>
        <v>0</v>
      </c>
      <c r="CP99" s="210">
        <f>(Schedule!CO172*'Assumptions&amp;Data'!CQ76)/10^$D$5</f>
        <v>0</v>
      </c>
      <c r="CQ99" s="210">
        <f>(Schedule!CP172*'Assumptions&amp;Data'!CR76)/10^$D$5</f>
        <v>0</v>
      </c>
      <c r="CR99" s="210">
        <f>(Schedule!CQ172*'Assumptions&amp;Data'!CS76)/10^$D$5</f>
        <v>0</v>
      </c>
      <c r="CS99" s="210">
        <f>(Schedule!CR172*'Assumptions&amp;Data'!CT76)/10^$D$5</f>
        <v>0</v>
      </c>
      <c r="CT99" s="210">
        <f>(Schedule!CS172*'Assumptions&amp;Data'!CU76)/10^$D$5</f>
        <v>0</v>
      </c>
      <c r="CU99" s="210">
        <f>(Schedule!CT172*'Assumptions&amp;Data'!CV76)/10^$D$5</f>
        <v>0</v>
      </c>
      <c r="CV99" s="210">
        <f>(Schedule!CU172*'Assumptions&amp;Data'!CW76)/10^$D$5</f>
        <v>0</v>
      </c>
      <c r="CW99" s="210">
        <f>(Schedule!CV172*'Assumptions&amp;Data'!CX76)/10^$D$5</f>
        <v>0</v>
      </c>
      <c r="CX99" s="210">
        <f>(Schedule!CW172*'Assumptions&amp;Data'!CY76)/10^$D$5</f>
        <v>0</v>
      </c>
      <c r="CY99" s="210">
        <f>(Schedule!CX172*'Assumptions&amp;Data'!CZ76)/10^$D$5</f>
        <v>0</v>
      </c>
      <c r="CZ99" s="210">
        <f>(Schedule!CY172*'Assumptions&amp;Data'!DA76)/10^$D$5</f>
        <v>0</v>
      </c>
      <c r="DA99" s="210">
        <f>(Schedule!CZ172*'Assumptions&amp;Data'!DB76)/10^$D$5</f>
        <v>0</v>
      </c>
      <c r="DB99" s="210">
        <f>(Schedule!DA172*'Assumptions&amp;Data'!DC76)/10^$D$5</f>
        <v>0</v>
      </c>
      <c r="DC99" s="210">
        <f>(Schedule!DB172*'Assumptions&amp;Data'!DD76)/10^$D$5</f>
        <v>0</v>
      </c>
      <c r="DD99" s="210">
        <f>(Schedule!DC172*'Assumptions&amp;Data'!DE76)/10^$D$5</f>
        <v>0</v>
      </c>
      <c r="DE99" s="210">
        <f>(Schedule!DD172*'Assumptions&amp;Data'!DF76)/10^$D$5</f>
        <v>0</v>
      </c>
      <c r="DF99" s="210">
        <f>(Schedule!DE172*'Assumptions&amp;Data'!DG76)/10^$D$5</f>
        <v>0</v>
      </c>
      <c r="DG99" s="210">
        <f>(Schedule!DF172*'Assumptions&amp;Data'!DH76)/10^$D$5</f>
        <v>0</v>
      </c>
      <c r="DH99" s="210">
        <f>(Schedule!DG172*'Assumptions&amp;Data'!DI76)/10^$D$5</f>
        <v>0</v>
      </c>
      <c r="DI99" s="210">
        <f>(Schedule!DH172*'Assumptions&amp;Data'!DJ76)/10^$D$5</f>
        <v>0</v>
      </c>
      <c r="DJ99" s="210">
        <f>(Schedule!DI172*'Assumptions&amp;Data'!DK76)/10^$D$5</f>
        <v>0</v>
      </c>
      <c r="DK99" s="210">
        <f>(Schedule!DJ172*'Assumptions&amp;Data'!DL76)/10^$D$5</f>
        <v>0</v>
      </c>
      <c r="DL99" s="210">
        <f>(Schedule!DK172*'Assumptions&amp;Data'!DM76)/10^$D$5</f>
        <v>0</v>
      </c>
      <c r="DM99" s="210">
        <f>(Schedule!DL172*'Assumptions&amp;Data'!DN76)/10^$D$5</f>
        <v>0</v>
      </c>
      <c r="DN99" s="210">
        <f>(Schedule!DM172*'Assumptions&amp;Data'!DO76)/10^$D$5</f>
        <v>0</v>
      </c>
      <c r="DO99" s="210">
        <f>(Schedule!DN172*'Assumptions&amp;Data'!DP76)/10^$D$5</f>
        <v>0</v>
      </c>
      <c r="DP99" s="210">
        <f>(Schedule!DO172*'Assumptions&amp;Data'!DQ76)/10^$D$5</f>
        <v>0</v>
      </c>
      <c r="DQ99" s="210">
        <f>(Schedule!DP172*'Assumptions&amp;Data'!DR76)/10^$D$5</f>
        <v>0</v>
      </c>
      <c r="DR99" s="210">
        <f>(Schedule!DQ172*'Assumptions&amp;Data'!DS76)/10^$D$5</f>
        <v>0</v>
      </c>
      <c r="DS99" s="210">
        <f>(Schedule!DR172*'Assumptions&amp;Data'!DT76)/10^$D$5</f>
        <v>0</v>
      </c>
      <c r="DT99" s="210">
        <f>(Schedule!DS172*'Assumptions&amp;Data'!DU76)/10^$D$5</f>
        <v>0</v>
      </c>
      <c r="DU99" s="210">
        <f>(Schedule!DT172*'Assumptions&amp;Data'!DV76)/10^$D$5</f>
        <v>0</v>
      </c>
      <c r="DV99" s="210">
        <f>(Schedule!DU172*'Assumptions&amp;Data'!DW76)/10^$D$5</f>
        <v>0</v>
      </c>
      <c r="DW99" s="210">
        <f>(Schedule!DV172*'Assumptions&amp;Data'!DX76)/10^$D$5</f>
        <v>0</v>
      </c>
      <c r="DX99" s="210">
        <f>(Schedule!DW172*'Assumptions&amp;Data'!DY76)/10^$D$5</f>
        <v>0</v>
      </c>
      <c r="DY99" s="210">
        <f>(Schedule!DX172*'Assumptions&amp;Data'!DZ76)/10^$D$5</f>
        <v>0</v>
      </c>
      <c r="DZ99" s="210">
        <f>(Schedule!DY172*'Assumptions&amp;Data'!EA76)/10^$D$5</f>
        <v>0</v>
      </c>
      <c r="EA99" s="210">
        <f>(Schedule!DZ172*'Assumptions&amp;Data'!EB76)/10^$D$5</f>
        <v>0</v>
      </c>
      <c r="EB99" s="210">
        <f>(Schedule!EA172*'Assumptions&amp;Data'!EC76)/10^$D$5</f>
        <v>0</v>
      </c>
      <c r="EC99" s="210">
        <f>(Schedule!EB172*'Assumptions&amp;Data'!ED76)/10^$D$5</f>
        <v>0</v>
      </c>
      <c r="ED99" s="210">
        <f>(Schedule!EC172*'Assumptions&amp;Data'!EE76)/10^$D$5</f>
        <v>0</v>
      </c>
      <c r="EE99" s="210">
        <f>(Schedule!ED172*'Assumptions&amp;Data'!EF76)/10^$D$5</f>
        <v>0</v>
      </c>
      <c r="EF99" s="210">
        <f>(Schedule!EE172*'Assumptions&amp;Data'!EG76)/10^$D$5</f>
        <v>0</v>
      </c>
      <c r="EG99" s="210">
        <f>(Schedule!EF172*'Assumptions&amp;Data'!EH76)/10^$D$5</f>
        <v>0</v>
      </c>
      <c r="EH99" s="210">
        <f>(Schedule!EG172*'Assumptions&amp;Data'!EI76)/10^$D$5</f>
        <v>0</v>
      </c>
      <c r="EI99" s="210">
        <f>(Schedule!EH172*'Assumptions&amp;Data'!EJ76)/10^$D$5</f>
        <v>0</v>
      </c>
      <c r="EJ99" s="210">
        <f>(Schedule!EI172*'Assumptions&amp;Data'!EK76)/10^$D$5</f>
        <v>0</v>
      </c>
      <c r="EK99" s="210">
        <f>(Schedule!EJ172*'Assumptions&amp;Data'!EL76)/10^$D$5</f>
        <v>0</v>
      </c>
      <c r="EL99" s="210">
        <f>(Schedule!EK172*'Assumptions&amp;Data'!EM76)/10^$D$5</f>
        <v>0</v>
      </c>
      <c r="EM99" s="210">
        <f>(Schedule!EL172*'Assumptions&amp;Data'!EN76)/10^$D$5</f>
        <v>0</v>
      </c>
      <c r="EN99" s="210">
        <f>(Schedule!EM172*'Assumptions&amp;Data'!EO76)/10^$D$5</f>
        <v>0</v>
      </c>
      <c r="EO99" s="210">
        <f>(Schedule!EN172*'Assumptions&amp;Data'!EP76)/10^$D$5</f>
        <v>0</v>
      </c>
      <c r="EP99" s="210">
        <f>(Schedule!EO172*'Assumptions&amp;Data'!EQ76)/10^$D$5</f>
        <v>0</v>
      </c>
      <c r="EQ99" s="210">
        <f>(Schedule!EP172*'Assumptions&amp;Data'!ER76)/10^$D$5</f>
        <v>0</v>
      </c>
      <c r="ER99" s="210">
        <f>(Schedule!EQ172*'Assumptions&amp;Data'!ES76)/10^$D$5</f>
        <v>0</v>
      </c>
      <c r="ES99" s="210">
        <f>(Schedule!ER172*'Assumptions&amp;Data'!ET76)/10^$D$5</f>
        <v>0</v>
      </c>
      <c r="ET99" s="210">
        <f>(Schedule!ES172*'Assumptions&amp;Data'!EU76)/10^$D$5</f>
        <v>0</v>
      </c>
      <c r="EU99" s="210">
        <f>(Schedule!ET172*'Assumptions&amp;Data'!EV76)/10^$D$5</f>
        <v>0</v>
      </c>
      <c r="EV99" s="210">
        <f>(Schedule!EU172*'Assumptions&amp;Data'!EW76)/10^$D$5</f>
        <v>0</v>
      </c>
      <c r="EW99" s="210">
        <f>(Schedule!EV172*'Assumptions&amp;Data'!EX76)/10^$D$5</f>
        <v>0</v>
      </c>
      <c r="EX99" s="210">
        <f>(Schedule!EW172*'Assumptions&amp;Data'!EY76)/10^$D$5</f>
        <v>0</v>
      </c>
      <c r="EY99" s="210">
        <f>(Schedule!EX172*'Assumptions&amp;Data'!EZ76)/10^$D$5</f>
        <v>0</v>
      </c>
      <c r="EZ99" s="210">
        <f>(Schedule!EY172*'Assumptions&amp;Data'!FA76)/10^$D$5</f>
        <v>0</v>
      </c>
      <c r="FA99" s="210">
        <f>(Schedule!EZ172*'Assumptions&amp;Data'!FB76)/10^$D$5</f>
        <v>0</v>
      </c>
      <c r="FB99" s="210">
        <f>(Schedule!FA172*'Assumptions&amp;Data'!FC76)/10^$D$5</f>
        <v>0</v>
      </c>
      <c r="FC99" s="210">
        <f>(Schedule!FB172*'Assumptions&amp;Data'!FD76)/10^$D$5</f>
        <v>0</v>
      </c>
      <c r="FD99" s="210">
        <f>(Schedule!FC172*'Assumptions&amp;Data'!FE76)/10^$D$5</f>
        <v>0</v>
      </c>
      <c r="FE99" s="210">
        <f>(Schedule!FD172*'Assumptions&amp;Data'!FF76)/10^$D$5</f>
        <v>0</v>
      </c>
      <c r="FF99" s="210">
        <f>(Schedule!FE172*'Assumptions&amp;Data'!FG76)/10^$D$5</f>
        <v>0</v>
      </c>
      <c r="FG99" s="210">
        <f>(Schedule!FF172*'Assumptions&amp;Data'!FH76)/10^$D$5</f>
        <v>0</v>
      </c>
      <c r="FH99" s="210">
        <f>(Schedule!FG172*'Assumptions&amp;Data'!FI76)/10^$D$5</f>
        <v>0</v>
      </c>
      <c r="FI99" s="210">
        <f>(Schedule!FH172*'Assumptions&amp;Data'!FJ76)/10^$D$5</f>
        <v>0</v>
      </c>
      <c r="FJ99" s="210">
        <f>(Schedule!FI172*'Assumptions&amp;Data'!FK76)/10^$D$5</f>
        <v>0</v>
      </c>
      <c r="FK99" s="210">
        <f>(Schedule!FJ172*'Assumptions&amp;Data'!FL76)/10^$D$5</f>
        <v>0</v>
      </c>
      <c r="FL99" s="210">
        <f>(Schedule!FK172*'Assumptions&amp;Data'!FM76)/10^$D$5</f>
        <v>0</v>
      </c>
      <c r="FM99" s="210">
        <f>(Schedule!FL172*'Assumptions&amp;Data'!FN76)/10^$D$5</f>
        <v>0</v>
      </c>
      <c r="FN99" s="210">
        <f>(Schedule!FM172*'Assumptions&amp;Data'!FO76)/10^$D$5</f>
        <v>0</v>
      </c>
      <c r="FO99" s="210">
        <f>(Schedule!FN172*'Assumptions&amp;Data'!FP76)/10^$D$5</f>
        <v>0</v>
      </c>
    </row>
    <row r="100" spans="2:171" ht="12" customHeight="1" x14ac:dyDescent="0.3">
      <c r="E100" s="210"/>
    </row>
    <row r="101" spans="2:171" ht="12" customHeight="1" x14ac:dyDescent="0.3">
      <c r="B101" s="220" t="s">
        <v>254</v>
      </c>
      <c r="C101" s="220" t="str">
        <f>IF($D$5=7, "INR Cr", "INR Mn")</f>
        <v>INR Cr</v>
      </c>
      <c r="D101" s="221">
        <f>SUM(G101:FO101)</f>
        <v>1259.6773962011441</v>
      </c>
      <c r="E101" s="220"/>
      <c r="F101" s="220"/>
      <c r="G101" s="221">
        <f>G96+G91+G86+G81+G76+G71+G66+G61</f>
        <v>0</v>
      </c>
      <c r="H101" s="221">
        <f t="shared" ref="H101:BS101" si="389">H96+H91+H86+H81+H76+H71+H66+H61</f>
        <v>0</v>
      </c>
      <c r="I101" s="221">
        <f t="shared" si="389"/>
        <v>0</v>
      </c>
      <c r="J101" s="221">
        <f t="shared" si="389"/>
        <v>0</v>
      </c>
      <c r="K101" s="221">
        <f t="shared" si="389"/>
        <v>0</v>
      </c>
      <c r="L101" s="221">
        <f t="shared" si="389"/>
        <v>0</v>
      </c>
      <c r="M101" s="221">
        <f t="shared" si="389"/>
        <v>0</v>
      </c>
      <c r="N101" s="221">
        <f t="shared" si="389"/>
        <v>0</v>
      </c>
      <c r="O101" s="221">
        <f t="shared" si="389"/>
        <v>9.1507325719598001</v>
      </c>
      <c r="P101" s="221">
        <f t="shared" si="389"/>
        <v>9.1507325719598001</v>
      </c>
      <c r="Q101" s="221">
        <f t="shared" si="389"/>
        <v>9.1507325719598001</v>
      </c>
      <c r="R101" s="221">
        <f t="shared" si="389"/>
        <v>9.1507325719598001</v>
      </c>
      <c r="S101" s="221">
        <f t="shared" si="389"/>
        <v>9.1507325719598001</v>
      </c>
      <c r="T101" s="221">
        <f t="shared" si="389"/>
        <v>9.1507325719598001</v>
      </c>
      <c r="U101" s="221">
        <f t="shared" si="389"/>
        <v>9.1507325719598001</v>
      </c>
      <c r="V101" s="221">
        <f t="shared" si="389"/>
        <v>9.1507325719598001</v>
      </c>
      <c r="W101" s="221">
        <f t="shared" si="389"/>
        <v>9.1507325719598001</v>
      </c>
      <c r="X101" s="221">
        <f t="shared" si="389"/>
        <v>9.1507325719598001</v>
      </c>
      <c r="Y101" s="221">
        <f t="shared" si="389"/>
        <v>9.1507325719598001</v>
      </c>
      <c r="Z101" s="221">
        <f t="shared" si="389"/>
        <v>9.1507325719598001</v>
      </c>
      <c r="AA101" s="221">
        <f t="shared" si="389"/>
        <v>18.087213505187314</v>
      </c>
      <c r="AB101" s="221">
        <f t="shared" si="389"/>
        <v>18.087213505187314</v>
      </c>
      <c r="AC101" s="221">
        <f t="shared" si="389"/>
        <v>19.91736001957927</v>
      </c>
      <c r="AD101" s="221">
        <f t="shared" si="389"/>
        <v>19.91736001957927</v>
      </c>
      <c r="AE101" s="221">
        <f t="shared" si="389"/>
        <v>19.91736001957927</v>
      </c>
      <c r="AF101" s="221">
        <f t="shared" si="389"/>
        <v>19.91736001957927</v>
      </c>
      <c r="AG101" s="221">
        <f t="shared" si="389"/>
        <v>19.91736001957927</v>
      </c>
      <c r="AH101" s="221">
        <f t="shared" si="389"/>
        <v>19.91736001957927</v>
      </c>
      <c r="AI101" s="221">
        <f t="shared" si="389"/>
        <v>19.91736001957927</v>
      </c>
      <c r="AJ101" s="221">
        <f t="shared" si="389"/>
        <v>19.91736001957927</v>
      </c>
      <c r="AK101" s="221">
        <f t="shared" si="389"/>
        <v>19.91736001957927</v>
      </c>
      <c r="AL101" s="221">
        <f t="shared" si="389"/>
        <v>19.91736001957927</v>
      </c>
      <c r="AM101" s="221">
        <f t="shared" si="389"/>
        <v>33.322081419420542</v>
      </c>
      <c r="AN101" s="221">
        <f t="shared" si="389"/>
        <v>33.322081419420542</v>
      </c>
      <c r="AO101" s="221">
        <f t="shared" si="389"/>
        <v>35.10937760606604</v>
      </c>
      <c r="AP101" s="221">
        <f t="shared" si="389"/>
        <v>35.10937760606604</v>
      </c>
      <c r="AQ101" s="221">
        <f t="shared" si="389"/>
        <v>42.429963663633878</v>
      </c>
      <c r="AR101" s="221">
        <f t="shared" si="389"/>
        <v>42.429963663633878</v>
      </c>
      <c r="AS101" s="221">
        <f t="shared" si="389"/>
        <v>42.429963663633878</v>
      </c>
      <c r="AT101" s="221">
        <f t="shared" si="389"/>
        <v>42.429963663633878</v>
      </c>
      <c r="AU101" s="221">
        <f t="shared" si="389"/>
        <v>35.109377606065848</v>
      </c>
      <c r="AV101" s="221">
        <f t="shared" si="389"/>
        <v>24.128498519714284</v>
      </c>
      <c r="AW101" s="221">
        <f t="shared" si="389"/>
        <v>24.128498519714284</v>
      </c>
      <c r="AX101" s="221">
        <f t="shared" si="389"/>
        <v>24.128498519714284</v>
      </c>
      <c r="AY101" s="221">
        <f t="shared" si="389"/>
        <v>24.128498519714284</v>
      </c>
      <c r="AZ101" s="221">
        <f t="shared" si="389"/>
        <v>24.128498519714284</v>
      </c>
      <c r="BA101" s="221">
        <f t="shared" si="389"/>
        <v>24.128498519714284</v>
      </c>
      <c r="BB101" s="221">
        <f t="shared" si="389"/>
        <v>24.128498519714284</v>
      </c>
      <c r="BC101" s="221">
        <f t="shared" si="389"/>
        <v>31.277683266296293</v>
      </c>
      <c r="BD101" s="221">
        <f t="shared" si="389"/>
        <v>31.277683266296293</v>
      </c>
      <c r="BE101" s="221">
        <f t="shared" si="389"/>
        <v>31.277683266296293</v>
      </c>
      <c r="BF101" s="221">
        <f t="shared" si="389"/>
        <v>31.277683266296293</v>
      </c>
      <c r="BG101" s="221">
        <f t="shared" si="389"/>
        <v>24.128498519714096</v>
      </c>
      <c r="BH101" s="221">
        <f t="shared" si="389"/>
        <v>13.404721399841268</v>
      </c>
      <c r="BI101" s="221">
        <f t="shared" si="389"/>
        <v>13.404721399841268</v>
      </c>
      <c r="BJ101" s="221">
        <f t="shared" si="389"/>
        <v>13.404721399841268</v>
      </c>
      <c r="BK101" s="221">
        <f t="shared" si="389"/>
        <v>16.085665679809519</v>
      </c>
      <c r="BL101" s="221">
        <f t="shared" si="389"/>
        <v>16.085665679809519</v>
      </c>
      <c r="BM101" s="221">
        <f t="shared" si="389"/>
        <v>16.085665679809519</v>
      </c>
      <c r="BN101" s="221">
        <f t="shared" si="389"/>
        <v>16.085665679809519</v>
      </c>
      <c r="BO101" s="221">
        <f t="shared" si="389"/>
        <v>16.085665679809519</v>
      </c>
      <c r="BP101" s="221">
        <f t="shared" si="389"/>
        <v>16.085665679809519</v>
      </c>
      <c r="BQ101" s="221">
        <f t="shared" si="389"/>
        <v>16.085665679809519</v>
      </c>
      <c r="BR101" s="221">
        <f t="shared" si="389"/>
        <v>16.085665679809519</v>
      </c>
      <c r="BS101" s="221">
        <f t="shared" si="389"/>
        <v>16.085665679809519</v>
      </c>
      <c r="BT101" s="221">
        <f t="shared" ref="BT101:EE101" si="390">BT96+BT91+BT86+BT81+BT76+BT71+BT66+BT61</f>
        <v>16.085665679809519</v>
      </c>
      <c r="BU101" s="221">
        <f t="shared" si="390"/>
        <v>16.085665679809519</v>
      </c>
      <c r="BV101" s="221">
        <f t="shared" si="390"/>
        <v>16.085665679809519</v>
      </c>
      <c r="BW101" s="221">
        <f t="shared" si="390"/>
        <v>21.447554239745749</v>
      </c>
      <c r="BX101" s="221">
        <f t="shared" si="390"/>
        <v>0</v>
      </c>
      <c r="BY101" s="221">
        <f t="shared" si="390"/>
        <v>0</v>
      </c>
      <c r="BZ101" s="221">
        <f t="shared" si="390"/>
        <v>0</v>
      </c>
      <c r="CA101" s="221">
        <f t="shared" si="390"/>
        <v>0</v>
      </c>
      <c r="CB101" s="221">
        <f t="shared" si="390"/>
        <v>0</v>
      </c>
      <c r="CC101" s="221">
        <f t="shared" si="390"/>
        <v>0</v>
      </c>
      <c r="CD101" s="221">
        <f t="shared" si="390"/>
        <v>0</v>
      </c>
      <c r="CE101" s="221">
        <f t="shared" si="390"/>
        <v>0</v>
      </c>
      <c r="CF101" s="221">
        <f t="shared" si="390"/>
        <v>0</v>
      </c>
      <c r="CG101" s="221">
        <f t="shared" si="390"/>
        <v>0</v>
      </c>
      <c r="CH101" s="221">
        <f t="shared" si="390"/>
        <v>0</v>
      </c>
      <c r="CI101" s="221">
        <f t="shared" si="390"/>
        <v>0</v>
      </c>
      <c r="CJ101" s="221">
        <f t="shared" si="390"/>
        <v>0</v>
      </c>
      <c r="CK101" s="221">
        <f t="shared" si="390"/>
        <v>0</v>
      </c>
      <c r="CL101" s="221">
        <f t="shared" si="390"/>
        <v>0</v>
      </c>
      <c r="CM101" s="221">
        <f t="shared" si="390"/>
        <v>0</v>
      </c>
      <c r="CN101" s="221">
        <f t="shared" si="390"/>
        <v>0</v>
      </c>
      <c r="CO101" s="221">
        <f t="shared" si="390"/>
        <v>0</v>
      </c>
      <c r="CP101" s="221">
        <f t="shared" si="390"/>
        <v>0</v>
      </c>
      <c r="CQ101" s="221">
        <f t="shared" si="390"/>
        <v>0</v>
      </c>
      <c r="CR101" s="221">
        <f t="shared" si="390"/>
        <v>0</v>
      </c>
      <c r="CS101" s="221">
        <f t="shared" si="390"/>
        <v>0</v>
      </c>
      <c r="CT101" s="221">
        <f t="shared" si="390"/>
        <v>0</v>
      </c>
      <c r="CU101" s="221">
        <f t="shared" si="390"/>
        <v>0</v>
      </c>
      <c r="CV101" s="221">
        <f t="shared" si="390"/>
        <v>0</v>
      </c>
      <c r="CW101" s="221">
        <f t="shared" si="390"/>
        <v>0</v>
      </c>
      <c r="CX101" s="221">
        <f t="shared" si="390"/>
        <v>0</v>
      </c>
      <c r="CY101" s="221">
        <f t="shared" si="390"/>
        <v>0</v>
      </c>
      <c r="CZ101" s="221">
        <f t="shared" si="390"/>
        <v>0</v>
      </c>
      <c r="DA101" s="221">
        <f t="shared" si="390"/>
        <v>0</v>
      </c>
      <c r="DB101" s="221">
        <f t="shared" si="390"/>
        <v>0</v>
      </c>
      <c r="DC101" s="221">
        <f t="shared" si="390"/>
        <v>0</v>
      </c>
      <c r="DD101" s="221">
        <f t="shared" si="390"/>
        <v>0</v>
      </c>
      <c r="DE101" s="221">
        <f t="shared" si="390"/>
        <v>0</v>
      </c>
      <c r="DF101" s="221">
        <f t="shared" si="390"/>
        <v>0</v>
      </c>
      <c r="DG101" s="221">
        <f t="shared" si="390"/>
        <v>0</v>
      </c>
      <c r="DH101" s="221">
        <f t="shared" si="390"/>
        <v>0</v>
      </c>
      <c r="DI101" s="221">
        <f t="shared" si="390"/>
        <v>0</v>
      </c>
      <c r="DJ101" s="221">
        <f t="shared" si="390"/>
        <v>0</v>
      </c>
      <c r="DK101" s="221">
        <f t="shared" si="390"/>
        <v>0</v>
      </c>
      <c r="DL101" s="221">
        <f t="shared" si="390"/>
        <v>0</v>
      </c>
      <c r="DM101" s="221">
        <f t="shared" si="390"/>
        <v>0</v>
      </c>
      <c r="DN101" s="221">
        <f t="shared" si="390"/>
        <v>0</v>
      </c>
      <c r="DO101" s="221">
        <f t="shared" si="390"/>
        <v>0</v>
      </c>
      <c r="DP101" s="221">
        <f t="shared" si="390"/>
        <v>0</v>
      </c>
      <c r="DQ101" s="221">
        <f t="shared" si="390"/>
        <v>0</v>
      </c>
      <c r="DR101" s="221">
        <f t="shared" si="390"/>
        <v>0</v>
      </c>
      <c r="DS101" s="221">
        <f t="shared" si="390"/>
        <v>0</v>
      </c>
      <c r="DT101" s="221">
        <f t="shared" si="390"/>
        <v>0</v>
      </c>
      <c r="DU101" s="221">
        <f t="shared" si="390"/>
        <v>0</v>
      </c>
      <c r="DV101" s="221">
        <f t="shared" si="390"/>
        <v>0</v>
      </c>
      <c r="DW101" s="221">
        <f t="shared" si="390"/>
        <v>0</v>
      </c>
      <c r="DX101" s="221">
        <f t="shared" si="390"/>
        <v>0</v>
      </c>
      <c r="DY101" s="221">
        <f t="shared" si="390"/>
        <v>0</v>
      </c>
      <c r="DZ101" s="221">
        <f t="shared" si="390"/>
        <v>0</v>
      </c>
      <c r="EA101" s="221">
        <f t="shared" si="390"/>
        <v>0</v>
      </c>
      <c r="EB101" s="221">
        <f t="shared" si="390"/>
        <v>0</v>
      </c>
      <c r="EC101" s="221">
        <f t="shared" si="390"/>
        <v>0</v>
      </c>
      <c r="ED101" s="221">
        <f t="shared" si="390"/>
        <v>0</v>
      </c>
      <c r="EE101" s="221">
        <f t="shared" si="390"/>
        <v>0</v>
      </c>
      <c r="EF101" s="221">
        <f t="shared" ref="EF101:FO101" si="391">EF96+EF91+EF86+EF81+EF76+EF71+EF66+EF61</f>
        <v>0</v>
      </c>
      <c r="EG101" s="221">
        <f t="shared" si="391"/>
        <v>0</v>
      </c>
      <c r="EH101" s="221">
        <f t="shared" si="391"/>
        <v>0</v>
      </c>
      <c r="EI101" s="221">
        <f t="shared" si="391"/>
        <v>0</v>
      </c>
      <c r="EJ101" s="221">
        <f t="shared" si="391"/>
        <v>0</v>
      </c>
      <c r="EK101" s="221">
        <f t="shared" si="391"/>
        <v>0</v>
      </c>
      <c r="EL101" s="221">
        <f t="shared" si="391"/>
        <v>0</v>
      </c>
      <c r="EM101" s="221">
        <f t="shared" si="391"/>
        <v>0</v>
      </c>
      <c r="EN101" s="221">
        <f t="shared" si="391"/>
        <v>0</v>
      </c>
      <c r="EO101" s="221">
        <f t="shared" si="391"/>
        <v>0</v>
      </c>
      <c r="EP101" s="221">
        <f t="shared" si="391"/>
        <v>0</v>
      </c>
      <c r="EQ101" s="221">
        <f t="shared" si="391"/>
        <v>0</v>
      </c>
      <c r="ER101" s="221">
        <f t="shared" si="391"/>
        <v>0</v>
      </c>
      <c r="ES101" s="221">
        <f t="shared" si="391"/>
        <v>0</v>
      </c>
      <c r="ET101" s="221">
        <f t="shared" si="391"/>
        <v>0</v>
      </c>
      <c r="EU101" s="221">
        <f t="shared" si="391"/>
        <v>0</v>
      </c>
      <c r="EV101" s="221">
        <f t="shared" si="391"/>
        <v>0</v>
      </c>
      <c r="EW101" s="221">
        <f t="shared" si="391"/>
        <v>0</v>
      </c>
      <c r="EX101" s="221">
        <f t="shared" si="391"/>
        <v>0</v>
      </c>
      <c r="EY101" s="221">
        <f t="shared" si="391"/>
        <v>0</v>
      </c>
      <c r="EZ101" s="221">
        <f t="shared" si="391"/>
        <v>0</v>
      </c>
      <c r="FA101" s="221">
        <f t="shared" si="391"/>
        <v>0</v>
      </c>
      <c r="FB101" s="221">
        <f t="shared" si="391"/>
        <v>0</v>
      </c>
      <c r="FC101" s="221">
        <f t="shared" si="391"/>
        <v>0</v>
      </c>
      <c r="FD101" s="221">
        <f t="shared" si="391"/>
        <v>0</v>
      </c>
      <c r="FE101" s="221">
        <f t="shared" si="391"/>
        <v>0</v>
      </c>
      <c r="FF101" s="221">
        <f t="shared" si="391"/>
        <v>0</v>
      </c>
      <c r="FG101" s="221">
        <f t="shared" si="391"/>
        <v>0</v>
      </c>
      <c r="FH101" s="221">
        <f t="shared" si="391"/>
        <v>0</v>
      </c>
      <c r="FI101" s="221">
        <f t="shared" si="391"/>
        <v>0</v>
      </c>
      <c r="FJ101" s="221">
        <f t="shared" si="391"/>
        <v>0</v>
      </c>
      <c r="FK101" s="221">
        <f t="shared" si="391"/>
        <v>0</v>
      </c>
      <c r="FL101" s="221">
        <f t="shared" si="391"/>
        <v>0</v>
      </c>
      <c r="FM101" s="221">
        <f t="shared" si="391"/>
        <v>0</v>
      </c>
      <c r="FN101" s="221">
        <f t="shared" si="391"/>
        <v>0</v>
      </c>
      <c r="FO101" s="221">
        <f t="shared" si="391"/>
        <v>0</v>
      </c>
    </row>
    <row r="102" spans="2:171" ht="12" customHeight="1" x14ac:dyDescent="0.3">
      <c r="B102" s="208"/>
      <c r="C102" s="208"/>
      <c r="D102" s="209"/>
      <c r="E102" s="208"/>
      <c r="F102" s="208"/>
      <c r="G102" s="209"/>
      <c r="H102" s="209"/>
      <c r="I102" s="209"/>
      <c r="J102" s="209"/>
      <c r="K102" s="209"/>
      <c r="L102" s="209"/>
      <c r="M102" s="209"/>
      <c r="N102" s="209"/>
      <c r="O102" s="209"/>
      <c r="P102" s="209"/>
      <c r="Q102" s="209"/>
      <c r="R102" s="209"/>
      <c r="S102" s="209"/>
      <c r="T102" s="209"/>
      <c r="U102" s="209"/>
      <c r="V102" s="209"/>
      <c r="W102" s="209"/>
      <c r="X102" s="209"/>
      <c r="Y102" s="209"/>
      <c r="Z102" s="209"/>
      <c r="AA102" s="209"/>
      <c r="AB102" s="209"/>
      <c r="AC102" s="209"/>
      <c r="AD102" s="209"/>
      <c r="AE102" s="209"/>
      <c r="AF102" s="209"/>
      <c r="AG102" s="209"/>
      <c r="AH102" s="209"/>
      <c r="AI102" s="209"/>
      <c r="AJ102" s="209"/>
      <c r="AK102" s="209"/>
      <c r="AL102" s="209"/>
      <c r="AM102" s="209"/>
      <c r="AN102" s="209"/>
      <c r="AO102" s="209"/>
      <c r="AP102" s="209"/>
      <c r="AQ102" s="209"/>
      <c r="AR102" s="209"/>
      <c r="AS102" s="209"/>
      <c r="AT102" s="209"/>
      <c r="AU102" s="209"/>
      <c r="AV102" s="209"/>
      <c r="AW102" s="209"/>
      <c r="AX102" s="209"/>
      <c r="AY102" s="209"/>
      <c r="AZ102" s="209"/>
      <c r="BA102" s="209"/>
      <c r="BB102" s="209"/>
      <c r="BC102" s="209"/>
      <c r="BD102" s="209"/>
      <c r="BE102" s="209"/>
      <c r="BF102" s="209"/>
      <c r="BG102" s="209"/>
      <c r="BH102" s="209"/>
      <c r="BI102" s="209"/>
      <c r="BJ102" s="209"/>
      <c r="BK102" s="209"/>
      <c r="BL102" s="209"/>
      <c r="BM102" s="209"/>
      <c r="BN102" s="209"/>
      <c r="BO102" s="209"/>
      <c r="BP102" s="209"/>
      <c r="BQ102" s="209"/>
      <c r="BR102" s="209"/>
      <c r="BS102" s="209"/>
      <c r="BT102" s="209"/>
      <c r="BU102" s="209"/>
      <c r="BV102" s="209"/>
      <c r="BW102" s="209"/>
      <c r="BX102" s="209"/>
      <c r="BY102" s="209"/>
      <c r="BZ102" s="209"/>
      <c r="CA102" s="209"/>
      <c r="CB102" s="209"/>
      <c r="CC102" s="209"/>
      <c r="CD102" s="209"/>
      <c r="CE102" s="209"/>
      <c r="CF102" s="209"/>
      <c r="CG102" s="209"/>
      <c r="CH102" s="209"/>
      <c r="CI102" s="209"/>
      <c r="CJ102" s="209"/>
      <c r="CK102" s="209"/>
      <c r="CL102" s="209"/>
      <c r="CM102" s="209"/>
      <c r="CN102" s="209"/>
      <c r="CO102" s="209"/>
      <c r="CP102" s="209"/>
      <c r="CQ102" s="209"/>
      <c r="CR102" s="209"/>
      <c r="CS102" s="209"/>
      <c r="CT102" s="209"/>
      <c r="CU102" s="209"/>
      <c r="CV102" s="209"/>
      <c r="CW102" s="209"/>
      <c r="CX102" s="209"/>
      <c r="CY102" s="209"/>
      <c r="CZ102" s="209"/>
      <c r="DA102" s="209"/>
      <c r="DB102" s="209"/>
      <c r="DC102" s="209"/>
      <c r="DD102" s="209"/>
      <c r="DE102" s="209"/>
      <c r="DF102" s="209"/>
      <c r="DG102" s="209"/>
      <c r="DH102" s="209"/>
      <c r="DI102" s="209"/>
      <c r="DJ102" s="209"/>
      <c r="DK102" s="209"/>
      <c r="DL102" s="209"/>
      <c r="DM102" s="209"/>
      <c r="DN102" s="209"/>
      <c r="DO102" s="209"/>
      <c r="DP102" s="209"/>
      <c r="DQ102" s="209"/>
      <c r="DR102" s="209"/>
      <c r="DS102" s="209"/>
      <c r="DT102" s="209"/>
      <c r="DU102" s="209"/>
      <c r="DV102" s="209"/>
      <c r="DW102" s="209"/>
      <c r="DX102" s="209"/>
      <c r="DY102" s="209"/>
      <c r="DZ102" s="209"/>
      <c r="EA102" s="209"/>
      <c r="EB102" s="209"/>
      <c r="EC102" s="209"/>
      <c r="ED102" s="209"/>
      <c r="EE102" s="209"/>
      <c r="EF102" s="209"/>
      <c r="EG102" s="209"/>
      <c r="EH102" s="209"/>
      <c r="EI102" s="209"/>
      <c r="EJ102" s="209"/>
      <c r="EK102" s="209"/>
      <c r="EL102" s="209"/>
      <c r="EM102" s="209"/>
      <c r="EN102" s="209"/>
      <c r="EO102" s="209"/>
      <c r="EP102" s="209"/>
      <c r="EQ102" s="209"/>
      <c r="ER102" s="209"/>
      <c r="ES102" s="209"/>
      <c r="ET102" s="209"/>
      <c r="EU102" s="209"/>
      <c r="EV102" s="209"/>
      <c r="EW102" s="209"/>
      <c r="EX102" s="209"/>
      <c r="EY102" s="209"/>
      <c r="EZ102" s="209"/>
      <c r="FA102" s="209"/>
      <c r="FB102" s="209"/>
      <c r="FC102" s="209"/>
      <c r="FD102" s="209"/>
      <c r="FE102" s="209"/>
      <c r="FF102" s="209"/>
      <c r="FG102" s="209"/>
      <c r="FH102" s="209"/>
      <c r="FI102" s="209"/>
      <c r="FJ102" s="209"/>
      <c r="FK102" s="209"/>
      <c r="FL102" s="209"/>
      <c r="FM102" s="209"/>
      <c r="FN102" s="209"/>
      <c r="FO102" s="209"/>
    </row>
    <row r="103" spans="2:171" ht="12" customHeight="1" x14ac:dyDescent="0.3">
      <c r="B103" s="220" t="s">
        <v>328</v>
      </c>
      <c r="C103" s="220" t="str">
        <f>IF($D$5=7, "INR Cr", "INR Mn")</f>
        <v>INR Cr</v>
      </c>
      <c r="D103" s="221">
        <f>SUM(G103:FO103)</f>
        <v>597.3048241441162</v>
      </c>
      <c r="E103" s="220"/>
      <c r="F103" s="220"/>
      <c r="G103" s="221">
        <f>SUM(G104:G106)</f>
        <v>0</v>
      </c>
      <c r="H103" s="221">
        <f t="shared" ref="H103:AD103" si="392">SUM(H104:H106)</f>
        <v>0</v>
      </c>
      <c r="I103" s="221">
        <f t="shared" si="392"/>
        <v>0</v>
      </c>
      <c r="J103" s="221">
        <f t="shared" si="392"/>
        <v>0</v>
      </c>
      <c r="K103" s="221">
        <f t="shared" si="392"/>
        <v>0</v>
      </c>
      <c r="L103" s="221">
        <f t="shared" si="392"/>
        <v>0</v>
      </c>
      <c r="M103" s="221">
        <f t="shared" si="392"/>
        <v>0</v>
      </c>
      <c r="N103" s="221">
        <f t="shared" si="392"/>
        <v>0</v>
      </c>
      <c r="O103" s="221">
        <f t="shared" si="392"/>
        <v>3.7331551509007275</v>
      </c>
      <c r="P103" s="221">
        <f t="shared" si="392"/>
        <v>3.7331551509007275</v>
      </c>
      <c r="Q103" s="221">
        <f t="shared" si="392"/>
        <v>3.7331551509007275</v>
      </c>
      <c r="R103" s="221">
        <f t="shared" si="392"/>
        <v>3.7331551509007275</v>
      </c>
      <c r="S103" s="221">
        <f t="shared" si="392"/>
        <v>3.7331551509007275</v>
      </c>
      <c r="T103" s="221">
        <f t="shared" si="392"/>
        <v>3.7331551509007275</v>
      </c>
      <c r="U103" s="221">
        <f t="shared" si="392"/>
        <v>3.7331551509007275</v>
      </c>
      <c r="V103" s="221">
        <f t="shared" si="392"/>
        <v>3.7331551509007275</v>
      </c>
      <c r="W103" s="221">
        <f t="shared" si="392"/>
        <v>3.7331551509007275</v>
      </c>
      <c r="X103" s="221">
        <f t="shared" si="392"/>
        <v>3.7331551509007275</v>
      </c>
      <c r="Y103" s="221">
        <f t="shared" si="392"/>
        <v>3.7331551509007275</v>
      </c>
      <c r="Z103" s="221">
        <f t="shared" si="392"/>
        <v>3.7331551509007275</v>
      </c>
      <c r="AA103" s="221">
        <f t="shared" si="392"/>
        <v>8.2129413319816003</v>
      </c>
      <c r="AB103" s="221">
        <f t="shared" si="392"/>
        <v>8.2129413319816003</v>
      </c>
      <c r="AC103" s="221">
        <f t="shared" si="392"/>
        <v>8.9595723621617456</v>
      </c>
      <c r="AD103" s="221">
        <f t="shared" si="392"/>
        <v>8.9595723621617456</v>
      </c>
      <c r="AE103" s="221">
        <f>SUM(AE104:AE106)</f>
        <v>8.9595723621617456</v>
      </c>
      <c r="AF103" s="221">
        <f t="shared" ref="AF103:CQ103" si="393">SUM(AF104:AF106)</f>
        <v>8.9595723621617456</v>
      </c>
      <c r="AG103" s="221">
        <f t="shared" si="393"/>
        <v>8.9595723621617456</v>
      </c>
      <c r="AH103" s="221">
        <f t="shared" si="393"/>
        <v>8.9595723621617456</v>
      </c>
      <c r="AI103" s="221">
        <f t="shared" si="393"/>
        <v>8.9595723621617456</v>
      </c>
      <c r="AJ103" s="221">
        <f t="shared" si="393"/>
        <v>8.9595723621617456</v>
      </c>
      <c r="AK103" s="221">
        <f t="shared" si="393"/>
        <v>8.9595723621617456</v>
      </c>
      <c r="AL103" s="221">
        <f t="shared" si="393"/>
        <v>8.9595723621617456</v>
      </c>
      <c r="AM103" s="221">
        <f t="shared" si="393"/>
        <v>15.679251633783053</v>
      </c>
      <c r="AN103" s="221">
        <f t="shared" si="393"/>
        <v>15.679251633783053</v>
      </c>
      <c r="AO103" s="221">
        <f t="shared" si="393"/>
        <v>16.57520886999923</v>
      </c>
      <c r="AP103" s="221">
        <f t="shared" si="393"/>
        <v>16.57520886999923</v>
      </c>
      <c r="AQ103" s="221">
        <f t="shared" si="393"/>
        <v>19.561732990719811</v>
      </c>
      <c r="AR103" s="221">
        <f t="shared" si="393"/>
        <v>19.561732990719811</v>
      </c>
      <c r="AS103" s="221">
        <f t="shared" si="393"/>
        <v>19.561732990719811</v>
      </c>
      <c r="AT103" s="221">
        <f t="shared" si="393"/>
        <v>19.561732990719811</v>
      </c>
      <c r="AU103" s="221">
        <f t="shared" si="393"/>
        <v>16.575208869999148</v>
      </c>
      <c r="AV103" s="221">
        <f t="shared" si="393"/>
        <v>12.095422688918354</v>
      </c>
      <c r="AW103" s="221">
        <f t="shared" si="393"/>
        <v>12.095422688918354</v>
      </c>
      <c r="AX103" s="221">
        <f t="shared" si="393"/>
        <v>12.095422688918354</v>
      </c>
      <c r="AY103" s="221">
        <f t="shared" si="393"/>
        <v>12.095422688918354</v>
      </c>
      <c r="AZ103" s="221">
        <f t="shared" si="393"/>
        <v>12.095422688918354</v>
      </c>
      <c r="BA103" s="221">
        <f t="shared" si="393"/>
        <v>12.095422688918354</v>
      </c>
      <c r="BB103" s="221">
        <f t="shared" si="393"/>
        <v>12.095422688918354</v>
      </c>
      <c r="BC103" s="221">
        <f t="shared" si="393"/>
        <v>15.679251633783053</v>
      </c>
      <c r="BD103" s="221">
        <f t="shared" si="393"/>
        <v>15.679251633783053</v>
      </c>
      <c r="BE103" s="221">
        <f t="shared" si="393"/>
        <v>15.679251633783053</v>
      </c>
      <c r="BF103" s="221">
        <f t="shared" si="393"/>
        <v>15.679251633783053</v>
      </c>
      <c r="BG103" s="221">
        <f t="shared" si="393"/>
        <v>12.095422688918259</v>
      </c>
      <c r="BH103" s="221">
        <f t="shared" si="393"/>
        <v>6.7196792716213078</v>
      </c>
      <c r="BI103" s="221">
        <f t="shared" si="393"/>
        <v>6.7196792716213078</v>
      </c>
      <c r="BJ103" s="221">
        <f t="shared" si="393"/>
        <v>6.7196792716213078</v>
      </c>
      <c r="BK103" s="221">
        <f t="shared" si="393"/>
        <v>8.0636151259455691</v>
      </c>
      <c r="BL103" s="221">
        <f t="shared" si="393"/>
        <v>8.0636151259455691</v>
      </c>
      <c r="BM103" s="221">
        <f t="shared" si="393"/>
        <v>8.0636151259455691</v>
      </c>
      <c r="BN103" s="221">
        <f t="shared" si="393"/>
        <v>8.0636151259455691</v>
      </c>
      <c r="BO103" s="221">
        <f t="shared" si="393"/>
        <v>8.0636151259455691</v>
      </c>
      <c r="BP103" s="221">
        <f t="shared" si="393"/>
        <v>8.0636151259455691</v>
      </c>
      <c r="BQ103" s="221">
        <f t="shared" si="393"/>
        <v>8.0636151259455691</v>
      </c>
      <c r="BR103" s="221">
        <f t="shared" si="393"/>
        <v>8.0636151259455691</v>
      </c>
      <c r="BS103" s="221">
        <f t="shared" si="393"/>
        <v>8.0636151259455691</v>
      </c>
      <c r="BT103" s="221">
        <f t="shared" si="393"/>
        <v>8.0636151259455691</v>
      </c>
      <c r="BU103" s="221">
        <f t="shared" si="393"/>
        <v>8.0636151259455691</v>
      </c>
      <c r="BV103" s="221">
        <f t="shared" si="393"/>
        <v>8.0636151259455691</v>
      </c>
      <c r="BW103" s="221">
        <f t="shared" si="393"/>
        <v>10.751486834593953</v>
      </c>
      <c r="BX103" s="221">
        <f t="shared" si="393"/>
        <v>0</v>
      </c>
      <c r="BY103" s="221">
        <f t="shared" si="393"/>
        <v>0</v>
      </c>
      <c r="BZ103" s="221">
        <f t="shared" si="393"/>
        <v>0</v>
      </c>
      <c r="CA103" s="221">
        <f t="shared" si="393"/>
        <v>0</v>
      </c>
      <c r="CB103" s="221">
        <f t="shared" si="393"/>
        <v>0</v>
      </c>
      <c r="CC103" s="221">
        <f t="shared" si="393"/>
        <v>0</v>
      </c>
      <c r="CD103" s="221">
        <f t="shared" si="393"/>
        <v>0</v>
      </c>
      <c r="CE103" s="221">
        <f t="shared" si="393"/>
        <v>0</v>
      </c>
      <c r="CF103" s="221">
        <f t="shared" si="393"/>
        <v>0</v>
      </c>
      <c r="CG103" s="221">
        <f t="shared" si="393"/>
        <v>0</v>
      </c>
      <c r="CH103" s="221">
        <f t="shared" si="393"/>
        <v>0</v>
      </c>
      <c r="CI103" s="221">
        <f t="shared" si="393"/>
        <v>0</v>
      </c>
      <c r="CJ103" s="221">
        <f t="shared" si="393"/>
        <v>0</v>
      </c>
      <c r="CK103" s="221">
        <f t="shared" si="393"/>
        <v>0</v>
      </c>
      <c r="CL103" s="221">
        <f t="shared" si="393"/>
        <v>0</v>
      </c>
      <c r="CM103" s="221">
        <f t="shared" si="393"/>
        <v>0</v>
      </c>
      <c r="CN103" s="221">
        <f t="shared" si="393"/>
        <v>0</v>
      </c>
      <c r="CO103" s="221">
        <f t="shared" si="393"/>
        <v>0</v>
      </c>
      <c r="CP103" s="221">
        <f t="shared" si="393"/>
        <v>0</v>
      </c>
      <c r="CQ103" s="221">
        <f t="shared" si="393"/>
        <v>0</v>
      </c>
      <c r="CR103" s="221">
        <f t="shared" ref="CR103:FC103" si="394">SUM(CR104:CR106)</f>
        <v>0</v>
      </c>
      <c r="CS103" s="221">
        <f t="shared" si="394"/>
        <v>0</v>
      </c>
      <c r="CT103" s="221">
        <f t="shared" si="394"/>
        <v>0</v>
      </c>
      <c r="CU103" s="221">
        <f t="shared" si="394"/>
        <v>0</v>
      </c>
      <c r="CV103" s="221">
        <f t="shared" si="394"/>
        <v>0</v>
      </c>
      <c r="CW103" s="221">
        <f t="shared" si="394"/>
        <v>0</v>
      </c>
      <c r="CX103" s="221">
        <f t="shared" si="394"/>
        <v>0</v>
      </c>
      <c r="CY103" s="221">
        <f t="shared" si="394"/>
        <v>0</v>
      </c>
      <c r="CZ103" s="221">
        <f t="shared" si="394"/>
        <v>0</v>
      </c>
      <c r="DA103" s="221">
        <f t="shared" si="394"/>
        <v>0</v>
      </c>
      <c r="DB103" s="221">
        <f t="shared" si="394"/>
        <v>0</v>
      </c>
      <c r="DC103" s="221">
        <f t="shared" si="394"/>
        <v>0</v>
      </c>
      <c r="DD103" s="221">
        <f t="shared" si="394"/>
        <v>0</v>
      </c>
      <c r="DE103" s="221">
        <f t="shared" si="394"/>
        <v>0</v>
      </c>
      <c r="DF103" s="221">
        <f t="shared" si="394"/>
        <v>0</v>
      </c>
      <c r="DG103" s="221">
        <f t="shared" si="394"/>
        <v>0</v>
      </c>
      <c r="DH103" s="221">
        <f t="shared" si="394"/>
        <v>0</v>
      </c>
      <c r="DI103" s="221">
        <f t="shared" si="394"/>
        <v>0</v>
      </c>
      <c r="DJ103" s="221">
        <f t="shared" si="394"/>
        <v>0</v>
      </c>
      <c r="DK103" s="221">
        <f t="shared" si="394"/>
        <v>0</v>
      </c>
      <c r="DL103" s="221">
        <f t="shared" si="394"/>
        <v>0</v>
      </c>
      <c r="DM103" s="221">
        <f t="shared" si="394"/>
        <v>0</v>
      </c>
      <c r="DN103" s="221">
        <f t="shared" si="394"/>
        <v>0</v>
      </c>
      <c r="DO103" s="221">
        <f t="shared" si="394"/>
        <v>0</v>
      </c>
      <c r="DP103" s="221">
        <f t="shared" si="394"/>
        <v>0</v>
      </c>
      <c r="DQ103" s="221">
        <f t="shared" si="394"/>
        <v>0</v>
      </c>
      <c r="DR103" s="221">
        <f t="shared" si="394"/>
        <v>0</v>
      </c>
      <c r="DS103" s="221">
        <f t="shared" si="394"/>
        <v>0</v>
      </c>
      <c r="DT103" s="221">
        <f t="shared" si="394"/>
        <v>0</v>
      </c>
      <c r="DU103" s="221">
        <f t="shared" si="394"/>
        <v>0</v>
      </c>
      <c r="DV103" s="221">
        <f t="shared" si="394"/>
        <v>0</v>
      </c>
      <c r="DW103" s="221">
        <f t="shared" si="394"/>
        <v>0</v>
      </c>
      <c r="DX103" s="221">
        <f t="shared" si="394"/>
        <v>0</v>
      </c>
      <c r="DY103" s="221">
        <f t="shared" si="394"/>
        <v>0</v>
      </c>
      <c r="DZ103" s="221">
        <f t="shared" si="394"/>
        <v>0</v>
      </c>
      <c r="EA103" s="221">
        <f t="shared" si="394"/>
        <v>0</v>
      </c>
      <c r="EB103" s="221">
        <f t="shared" si="394"/>
        <v>0</v>
      </c>
      <c r="EC103" s="221">
        <f t="shared" si="394"/>
        <v>0</v>
      </c>
      <c r="ED103" s="221">
        <f t="shared" si="394"/>
        <v>0</v>
      </c>
      <c r="EE103" s="221">
        <f t="shared" si="394"/>
        <v>0</v>
      </c>
      <c r="EF103" s="221">
        <f t="shared" si="394"/>
        <v>0</v>
      </c>
      <c r="EG103" s="221">
        <f t="shared" si="394"/>
        <v>0</v>
      </c>
      <c r="EH103" s="221">
        <f t="shared" si="394"/>
        <v>0</v>
      </c>
      <c r="EI103" s="221">
        <f t="shared" si="394"/>
        <v>0</v>
      </c>
      <c r="EJ103" s="221">
        <f t="shared" si="394"/>
        <v>0</v>
      </c>
      <c r="EK103" s="221">
        <f t="shared" si="394"/>
        <v>0</v>
      </c>
      <c r="EL103" s="221">
        <f t="shared" si="394"/>
        <v>0</v>
      </c>
      <c r="EM103" s="221">
        <f t="shared" si="394"/>
        <v>0</v>
      </c>
      <c r="EN103" s="221">
        <f t="shared" si="394"/>
        <v>0</v>
      </c>
      <c r="EO103" s="221">
        <f t="shared" si="394"/>
        <v>0</v>
      </c>
      <c r="EP103" s="221">
        <f t="shared" si="394"/>
        <v>0</v>
      </c>
      <c r="EQ103" s="221">
        <f t="shared" si="394"/>
        <v>0</v>
      </c>
      <c r="ER103" s="221">
        <f t="shared" si="394"/>
        <v>0</v>
      </c>
      <c r="ES103" s="221">
        <f t="shared" si="394"/>
        <v>0</v>
      </c>
      <c r="ET103" s="221">
        <f t="shared" si="394"/>
        <v>0</v>
      </c>
      <c r="EU103" s="221">
        <f t="shared" si="394"/>
        <v>0</v>
      </c>
      <c r="EV103" s="221">
        <f t="shared" si="394"/>
        <v>0</v>
      </c>
      <c r="EW103" s="221">
        <f t="shared" si="394"/>
        <v>0</v>
      </c>
      <c r="EX103" s="221">
        <f t="shared" si="394"/>
        <v>0</v>
      </c>
      <c r="EY103" s="221">
        <f t="shared" si="394"/>
        <v>0</v>
      </c>
      <c r="EZ103" s="221">
        <f t="shared" si="394"/>
        <v>0</v>
      </c>
      <c r="FA103" s="221">
        <f t="shared" si="394"/>
        <v>0</v>
      </c>
      <c r="FB103" s="221">
        <f t="shared" si="394"/>
        <v>0</v>
      </c>
      <c r="FC103" s="221">
        <f t="shared" si="394"/>
        <v>0</v>
      </c>
      <c r="FD103" s="221">
        <f t="shared" ref="FD103:FO103" si="395">SUM(FD104:FD106)</f>
        <v>0</v>
      </c>
      <c r="FE103" s="221">
        <f t="shared" si="395"/>
        <v>0</v>
      </c>
      <c r="FF103" s="221">
        <f t="shared" si="395"/>
        <v>0</v>
      </c>
      <c r="FG103" s="221">
        <f t="shared" si="395"/>
        <v>0</v>
      </c>
      <c r="FH103" s="221">
        <f t="shared" si="395"/>
        <v>0</v>
      </c>
      <c r="FI103" s="221">
        <f t="shared" si="395"/>
        <v>0</v>
      </c>
      <c r="FJ103" s="221">
        <f t="shared" si="395"/>
        <v>0</v>
      </c>
      <c r="FK103" s="221">
        <f t="shared" si="395"/>
        <v>0</v>
      </c>
      <c r="FL103" s="221">
        <f t="shared" si="395"/>
        <v>0</v>
      </c>
      <c r="FM103" s="221">
        <f t="shared" si="395"/>
        <v>0</v>
      </c>
      <c r="FN103" s="221">
        <f t="shared" si="395"/>
        <v>0</v>
      </c>
      <c r="FO103" s="221">
        <f t="shared" si="395"/>
        <v>0</v>
      </c>
    </row>
    <row r="104" spans="2:171" ht="12" customHeight="1" x14ac:dyDescent="0.3">
      <c r="B104" s="201" t="s">
        <v>108</v>
      </c>
      <c r="D104" s="210">
        <f>SUM(G104:FO104)</f>
        <v>149.32620603602896</v>
      </c>
      <c r="G104" s="210">
        <f>(Schedule!F175*'Assumptions&amp;Data'!F78)/10^$D$5</f>
        <v>0</v>
      </c>
      <c r="H104" s="210">
        <f>(Schedule!G175*'Assumptions&amp;Data'!G78)/10^$D$5</f>
        <v>0</v>
      </c>
      <c r="I104" s="210">
        <f>(Schedule!H175*'Assumptions&amp;Data'!H78)/10^$D$5</f>
        <v>0</v>
      </c>
      <c r="J104" s="210">
        <f>(Schedule!I175*'Assumptions&amp;Data'!I78)/10^$D$5</f>
        <v>0</v>
      </c>
      <c r="K104" s="210">
        <f>(Schedule!J175*'Assumptions&amp;Data'!J78)/10^$D$5</f>
        <v>0</v>
      </c>
      <c r="L104" s="210">
        <f>(Schedule!K175*'Assumptions&amp;Data'!K78)/10^$D$5</f>
        <v>0</v>
      </c>
      <c r="M104" s="210">
        <f>(Schedule!L175*'Assumptions&amp;Data'!L78)/10^$D$5</f>
        <v>0</v>
      </c>
      <c r="N104" s="210">
        <f>(Schedule!M175*'Assumptions&amp;Data'!M78)/10^$D$5</f>
        <v>0</v>
      </c>
      <c r="O104" s="210">
        <f>(Schedule!N175*'Assumptions&amp;Data'!N78)/10^$D$5</f>
        <v>3.7331551509007275</v>
      </c>
      <c r="P104" s="210">
        <f>(Schedule!O175*'Assumptions&amp;Data'!O78)/10^$D$5</f>
        <v>3.7331551509007275</v>
      </c>
      <c r="Q104" s="210">
        <f>(Schedule!P175*'Assumptions&amp;Data'!P78)/10^$D$5</f>
        <v>3.7331551509007275</v>
      </c>
      <c r="R104" s="210">
        <f>(Schedule!Q175*'Assumptions&amp;Data'!Q78)/10^$D$5</f>
        <v>3.7331551509007275</v>
      </c>
      <c r="S104" s="210">
        <f>(Schedule!R175*'Assumptions&amp;Data'!R78)/10^$D$5</f>
        <v>3.7331551509007275</v>
      </c>
      <c r="T104" s="210">
        <f>(Schedule!S175*'Assumptions&amp;Data'!S78)/10^$D$5</f>
        <v>3.7331551509007275</v>
      </c>
      <c r="U104" s="210">
        <f>(Schedule!T175*'Assumptions&amp;Data'!T78)/10^$D$5</f>
        <v>3.7331551509007275</v>
      </c>
      <c r="V104" s="210">
        <f>(Schedule!U175*'Assumptions&amp;Data'!U78)/10^$D$5</f>
        <v>3.7331551509007275</v>
      </c>
      <c r="W104" s="210">
        <f>(Schedule!V175*'Assumptions&amp;Data'!V78)/10^$D$5</f>
        <v>3.7331551509007275</v>
      </c>
      <c r="X104" s="210">
        <f>(Schedule!W175*'Assumptions&amp;Data'!W78)/10^$D$5</f>
        <v>3.7331551509007275</v>
      </c>
      <c r="Y104" s="210">
        <f>(Schedule!X175*'Assumptions&amp;Data'!X78)/10^$D$5</f>
        <v>3.7331551509007275</v>
      </c>
      <c r="Z104" s="210">
        <f>(Schedule!Y175*'Assumptions&amp;Data'!Y78)/10^$D$5</f>
        <v>3.7331551509007275</v>
      </c>
      <c r="AA104" s="210">
        <f>(Schedule!Z175*'Assumptions&amp;Data'!Z78)/10^$D$5</f>
        <v>3.7331551509007275</v>
      </c>
      <c r="AB104" s="210">
        <f>(Schedule!AA175*'Assumptions&amp;Data'!AA78)/10^$D$5</f>
        <v>3.7331551509007275</v>
      </c>
      <c r="AC104" s="210">
        <f>(Schedule!AB175*'Assumptions&amp;Data'!AB78)/10^$D$5</f>
        <v>4.4797861810808728</v>
      </c>
      <c r="AD104" s="210">
        <f>(Schedule!AC175*'Assumptions&amp;Data'!AC78)/10^$D$5</f>
        <v>4.4797861810808728</v>
      </c>
      <c r="AE104" s="210">
        <f>(Schedule!AD175*'Assumptions&amp;Data'!AD78)/10^$D$5</f>
        <v>4.4797861810808728</v>
      </c>
      <c r="AF104" s="210">
        <f>(Schedule!AE175*'Assumptions&amp;Data'!AE78)/10^$D$5</f>
        <v>4.4797861810808728</v>
      </c>
      <c r="AG104" s="210">
        <f>(Schedule!AF175*'Assumptions&amp;Data'!AF78)/10^$D$5</f>
        <v>4.4797861810808728</v>
      </c>
      <c r="AH104" s="210">
        <f>(Schedule!AG175*'Assumptions&amp;Data'!AG78)/10^$D$5</f>
        <v>4.4797861810808728</v>
      </c>
      <c r="AI104" s="210">
        <f>(Schedule!AH175*'Assumptions&amp;Data'!AH78)/10^$D$5</f>
        <v>4.4797861810808728</v>
      </c>
      <c r="AJ104" s="210">
        <f>(Schedule!AI175*'Assumptions&amp;Data'!AI78)/10^$D$5</f>
        <v>4.4797861810808728</v>
      </c>
      <c r="AK104" s="210">
        <f>(Schedule!AJ175*'Assumptions&amp;Data'!AJ78)/10^$D$5</f>
        <v>4.4797861810808728</v>
      </c>
      <c r="AL104" s="210">
        <f>(Schedule!AK175*'Assumptions&amp;Data'!AK78)/10^$D$5</f>
        <v>4.4797861810808728</v>
      </c>
      <c r="AM104" s="210">
        <f>(Schedule!AL175*'Assumptions&amp;Data'!AL78)/10^$D$5</f>
        <v>4.4797861810808728</v>
      </c>
      <c r="AN104" s="210">
        <f>(Schedule!AM175*'Assumptions&amp;Data'!AM78)/10^$D$5</f>
        <v>4.4797861810808728</v>
      </c>
      <c r="AO104" s="210">
        <f>(Schedule!AN175*'Assumptions&amp;Data'!AN78)/10^$D$5</f>
        <v>4.4797861810808728</v>
      </c>
      <c r="AP104" s="210">
        <f>(Schedule!AO175*'Assumptions&amp;Data'!AO78)/10^$D$5</f>
        <v>4.4797861810808728</v>
      </c>
      <c r="AQ104" s="210">
        <f>(Schedule!AP175*'Assumptions&amp;Data'!AP78)/10^$D$5</f>
        <v>7.4663103018014549</v>
      </c>
      <c r="AR104" s="210">
        <f>(Schedule!AQ175*'Assumptions&amp;Data'!AQ78)/10^$D$5</f>
        <v>7.4663103018014549</v>
      </c>
      <c r="AS104" s="210">
        <f>(Schedule!AR175*'Assumptions&amp;Data'!AR78)/10^$D$5</f>
        <v>7.4663103018014549</v>
      </c>
      <c r="AT104" s="210">
        <f>(Schedule!AS175*'Assumptions&amp;Data'!AS78)/10^$D$5</f>
        <v>7.4663103018014549</v>
      </c>
      <c r="AU104" s="210">
        <f>(Schedule!AT175*'Assumptions&amp;Data'!AT78)/10^$D$5</f>
        <v>4.4797861810807937</v>
      </c>
      <c r="AV104" s="210">
        <f>(Schedule!AU175*'Assumptions&amp;Data'!AU78)/10^$D$5</f>
        <v>0</v>
      </c>
      <c r="AW104" s="210">
        <f>(Schedule!AV175*'Assumptions&amp;Data'!AV78)/10^$D$5</f>
        <v>0</v>
      </c>
      <c r="AX104" s="210">
        <f>(Schedule!AW175*'Assumptions&amp;Data'!AW78)/10^$D$5</f>
        <v>0</v>
      </c>
      <c r="AY104" s="210">
        <f>(Schedule!AX175*'Assumptions&amp;Data'!AX78)/10^$D$5</f>
        <v>0</v>
      </c>
      <c r="AZ104" s="210">
        <f>(Schedule!AY175*'Assumptions&amp;Data'!AY78)/10^$D$5</f>
        <v>0</v>
      </c>
      <c r="BA104" s="210">
        <f>(Schedule!AZ175*'Assumptions&amp;Data'!AZ78)/10^$D$5</f>
        <v>0</v>
      </c>
      <c r="BB104" s="210">
        <f>(Schedule!BA175*'Assumptions&amp;Data'!BA78)/10^$D$5</f>
        <v>0</v>
      </c>
      <c r="BC104" s="210">
        <f>(Schedule!BB175*'Assumptions&amp;Data'!BB78)/10^$D$5</f>
        <v>0</v>
      </c>
      <c r="BD104" s="210">
        <f>(Schedule!BC175*'Assumptions&amp;Data'!BC78)/10^$D$5</f>
        <v>0</v>
      </c>
      <c r="BE104" s="210">
        <f>(Schedule!BD175*'Assumptions&amp;Data'!BD78)/10^$D$5</f>
        <v>0</v>
      </c>
      <c r="BF104" s="210">
        <f>(Schedule!BE175*'Assumptions&amp;Data'!BE78)/10^$D$5</f>
        <v>0</v>
      </c>
      <c r="BG104" s="210">
        <f>(Schedule!BF175*'Assumptions&amp;Data'!BF78)/10^$D$5</f>
        <v>0</v>
      </c>
      <c r="BH104" s="210">
        <f>(Schedule!BG175*'Assumptions&amp;Data'!BG78)/10^$D$5</f>
        <v>0</v>
      </c>
      <c r="BI104" s="210">
        <f>(Schedule!BH175*'Assumptions&amp;Data'!BH78)/10^$D$5</f>
        <v>0</v>
      </c>
      <c r="BJ104" s="210">
        <f>(Schedule!BI175*'Assumptions&amp;Data'!BI78)/10^$D$5</f>
        <v>0</v>
      </c>
      <c r="BK104" s="210">
        <f>(Schedule!BJ175*'Assumptions&amp;Data'!BJ78)/10^$D$5</f>
        <v>0</v>
      </c>
      <c r="BL104" s="210">
        <f>(Schedule!BK175*'Assumptions&amp;Data'!BK78)/10^$D$5</f>
        <v>0</v>
      </c>
      <c r="BM104" s="210">
        <f>(Schedule!BL175*'Assumptions&amp;Data'!BL78)/10^$D$5</f>
        <v>0</v>
      </c>
      <c r="BN104" s="210">
        <f>(Schedule!BM175*'Assumptions&amp;Data'!BM78)/10^$D$5</f>
        <v>0</v>
      </c>
      <c r="BO104" s="210">
        <f>(Schedule!BN175*'Assumptions&amp;Data'!BN78)/10^$D$5</f>
        <v>0</v>
      </c>
      <c r="BP104" s="210">
        <f>(Schedule!BO175*'Assumptions&amp;Data'!BO78)/10^$D$5</f>
        <v>0</v>
      </c>
      <c r="BQ104" s="210">
        <f>(Schedule!BP175*'Assumptions&amp;Data'!BP78)/10^$D$5</f>
        <v>0</v>
      </c>
      <c r="BR104" s="210">
        <f>(Schedule!BQ175*'Assumptions&amp;Data'!BQ78)/10^$D$5</f>
        <v>0</v>
      </c>
      <c r="BS104" s="210">
        <f>(Schedule!BR175*'Assumptions&amp;Data'!BR78)/10^$D$5</f>
        <v>0</v>
      </c>
      <c r="BT104" s="210">
        <f>(Schedule!BS175*'Assumptions&amp;Data'!BS78)/10^$D$5</f>
        <v>0</v>
      </c>
      <c r="BU104" s="210">
        <f>(Schedule!BT175*'Assumptions&amp;Data'!BT78)/10^$D$5</f>
        <v>0</v>
      </c>
      <c r="BV104" s="210">
        <f>(Schedule!BU175*'Assumptions&amp;Data'!BU78)/10^$D$5</f>
        <v>0</v>
      </c>
      <c r="BW104" s="210">
        <f>(Schedule!BV175*'Assumptions&amp;Data'!BV78)/10^$D$5</f>
        <v>0</v>
      </c>
      <c r="BX104" s="210">
        <f>(Schedule!BW175*'Assumptions&amp;Data'!BW78)/10^$D$5</f>
        <v>0</v>
      </c>
      <c r="BY104" s="210">
        <f>(Schedule!BX175*'Assumptions&amp;Data'!BX78)/10^$D$5</f>
        <v>0</v>
      </c>
      <c r="BZ104" s="210">
        <f>(Schedule!BY175*'Assumptions&amp;Data'!BY78)/10^$D$5</f>
        <v>0</v>
      </c>
      <c r="CA104" s="210">
        <f>(Schedule!BZ175*'Assumptions&amp;Data'!BZ78)/10^$D$5</f>
        <v>0</v>
      </c>
      <c r="CB104" s="210">
        <f>(Schedule!CA175*'Assumptions&amp;Data'!CA78)/10^$D$5</f>
        <v>0</v>
      </c>
      <c r="CC104" s="210">
        <f>(Schedule!CB175*'Assumptions&amp;Data'!CB78)/10^$D$5</f>
        <v>0</v>
      </c>
      <c r="CD104" s="210">
        <f>(Schedule!CC175*'Assumptions&amp;Data'!CC78)/10^$D$5</f>
        <v>0</v>
      </c>
      <c r="CE104" s="210">
        <f>(Schedule!CD175*'Assumptions&amp;Data'!CD78)/10^$D$5</f>
        <v>0</v>
      </c>
      <c r="CF104" s="210">
        <f>(Schedule!CE175*'Assumptions&amp;Data'!CE78)/10^$D$5</f>
        <v>0</v>
      </c>
      <c r="CG104" s="210">
        <f>(Schedule!CF175*'Assumptions&amp;Data'!CF78)/10^$D$5</f>
        <v>0</v>
      </c>
      <c r="CH104" s="210">
        <f>(Schedule!CG175*'Assumptions&amp;Data'!CG78)/10^$D$5</f>
        <v>0</v>
      </c>
      <c r="CI104" s="210">
        <f>(Schedule!CH175*'Assumptions&amp;Data'!CH78)/10^$D$5</f>
        <v>0</v>
      </c>
      <c r="CJ104" s="210">
        <f>(Schedule!CI175*'Assumptions&amp;Data'!CI78)/10^$D$5</f>
        <v>0</v>
      </c>
      <c r="CK104" s="210">
        <f>(Schedule!CJ175*'Assumptions&amp;Data'!CJ78)/10^$D$5</f>
        <v>0</v>
      </c>
      <c r="CL104" s="210">
        <f>(Schedule!CK175*'Assumptions&amp;Data'!CK78)/10^$D$5</f>
        <v>0</v>
      </c>
      <c r="CM104" s="210">
        <f>(Schedule!CL175*'Assumptions&amp;Data'!CL78)/10^$D$5</f>
        <v>0</v>
      </c>
      <c r="CN104" s="210">
        <f>(Schedule!CM175*'Assumptions&amp;Data'!CM78)/10^$D$5</f>
        <v>0</v>
      </c>
      <c r="CO104" s="210">
        <f>(Schedule!CN175*'Assumptions&amp;Data'!CN78)/10^$D$5</f>
        <v>0</v>
      </c>
      <c r="CP104" s="210">
        <f>(Schedule!CO175*'Assumptions&amp;Data'!CO78)/10^$D$5</f>
        <v>0</v>
      </c>
      <c r="CQ104" s="210">
        <f>(Schedule!CP175*'Assumptions&amp;Data'!CP78)/10^$D$5</f>
        <v>0</v>
      </c>
      <c r="CR104" s="210">
        <f>(Schedule!CQ175*'Assumptions&amp;Data'!CQ78)/10^$D$5</f>
        <v>0</v>
      </c>
      <c r="CS104" s="210">
        <f>(Schedule!CR175*'Assumptions&amp;Data'!CR78)/10^$D$5</f>
        <v>0</v>
      </c>
      <c r="CT104" s="210">
        <f>(Schedule!CS175*'Assumptions&amp;Data'!CS78)/10^$D$5</f>
        <v>0</v>
      </c>
      <c r="CU104" s="210">
        <f>(Schedule!CT175*'Assumptions&amp;Data'!CT78)/10^$D$5</f>
        <v>0</v>
      </c>
      <c r="CV104" s="210">
        <f>(Schedule!CU175*'Assumptions&amp;Data'!CU78)/10^$D$5</f>
        <v>0</v>
      </c>
      <c r="CW104" s="210">
        <f>(Schedule!CV175*'Assumptions&amp;Data'!CV78)/10^$D$5</f>
        <v>0</v>
      </c>
      <c r="CX104" s="210">
        <f>(Schedule!CW175*'Assumptions&amp;Data'!CW78)/10^$D$5</f>
        <v>0</v>
      </c>
      <c r="CY104" s="210">
        <f>(Schedule!CX175*'Assumptions&amp;Data'!CX78)/10^$D$5</f>
        <v>0</v>
      </c>
      <c r="CZ104" s="210">
        <f>(Schedule!CY175*'Assumptions&amp;Data'!CY78)/10^$D$5</f>
        <v>0</v>
      </c>
      <c r="DA104" s="210">
        <f>(Schedule!CZ175*'Assumptions&amp;Data'!CZ78)/10^$D$5</f>
        <v>0</v>
      </c>
      <c r="DB104" s="210">
        <f>(Schedule!DA175*'Assumptions&amp;Data'!DA78)/10^$D$5</f>
        <v>0</v>
      </c>
      <c r="DC104" s="210">
        <f>(Schedule!DB175*'Assumptions&amp;Data'!DB78)/10^$D$5</f>
        <v>0</v>
      </c>
      <c r="DD104" s="210">
        <f>(Schedule!DC175*'Assumptions&amp;Data'!DC78)/10^$D$5</f>
        <v>0</v>
      </c>
      <c r="DE104" s="210">
        <f>(Schedule!DD175*'Assumptions&amp;Data'!DD78)/10^$D$5</f>
        <v>0</v>
      </c>
      <c r="DF104" s="210">
        <f>(Schedule!DE175*'Assumptions&amp;Data'!DE78)/10^$D$5</f>
        <v>0</v>
      </c>
      <c r="DG104" s="210">
        <f>(Schedule!DF175*'Assumptions&amp;Data'!DF78)/10^$D$5</f>
        <v>0</v>
      </c>
      <c r="DH104" s="210">
        <f>(Schedule!DG175*'Assumptions&amp;Data'!DG78)/10^$D$5</f>
        <v>0</v>
      </c>
      <c r="DI104" s="210">
        <f>(Schedule!DH175*'Assumptions&amp;Data'!DH78)/10^$D$5</f>
        <v>0</v>
      </c>
      <c r="DJ104" s="210">
        <f>(Schedule!DI175*'Assumptions&amp;Data'!DI78)/10^$D$5</f>
        <v>0</v>
      </c>
      <c r="DK104" s="210">
        <f>(Schedule!DJ175*'Assumptions&amp;Data'!DJ78)/10^$D$5</f>
        <v>0</v>
      </c>
      <c r="DL104" s="210">
        <f>(Schedule!DK175*'Assumptions&amp;Data'!DK78)/10^$D$5</f>
        <v>0</v>
      </c>
      <c r="DM104" s="210">
        <f>(Schedule!DL175*'Assumptions&amp;Data'!DL78)/10^$D$5</f>
        <v>0</v>
      </c>
      <c r="DN104" s="210">
        <f>(Schedule!DM175*'Assumptions&amp;Data'!DM78)/10^$D$5</f>
        <v>0</v>
      </c>
      <c r="DO104" s="210">
        <f>(Schedule!DN175*'Assumptions&amp;Data'!DN78)/10^$D$5</f>
        <v>0</v>
      </c>
      <c r="DP104" s="210">
        <f>(Schedule!DO175*'Assumptions&amp;Data'!DO78)/10^$D$5</f>
        <v>0</v>
      </c>
      <c r="DQ104" s="210">
        <f>(Schedule!DP175*'Assumptions&amp;Data'!DP78)/10^$D$5</f>
        <v>0</v>
      </c>
      <c r="DR104" s="210">
        <f>(Schedule!DQ175*'Assumptions&amp;Data'!DQ78)/10^$D$5</f>
        <v>0</v>
      </c>
      <c r="DS104" s="210">
        <f>(Schedule!DR175*'Assumptions&amp;Data'!DR78)/10^$D$5</f>
        <v>0</v>
      </c>
      <c r="DT104" s="210">
        <f>(Schedule!DS175*'Assumptions&amp;Data'!DS78)/10^$D$5</f>
        <v>0</v>
      </c>
      <c r="DU104" s="210">
        <f>(Schedule!DT175*'Assumptions&amp;Data'!DT78)/10^$D$5</f>
        <v>0</v>
      </c>
      <c r="DV104" s="210">
        <f>(Schedule!DU175*'Assumptions&amp;Data'!DU78)/10^$D$5</f>
        <v>0</v>
      </c>
      <c r="DW104" s="210">
        <f>(Schedule!DV175*'Assumptions&amp;Data'!DV78)/10^$D$5</f>
        <v>0</v>
      </c>
      <c r="DX104" s="210">
        <f>(Schedule!DW175*'Assumptions&amp;Data'!DW78)/10^$D$5</f>
        <v>0</v>
      </c>
      <c r="DY104" s="210">
        <f>(Schedule!DX175*'Assumptions&amp;Data'!DX78)/10^$D$5</f>
        <v>0</v>
      </c>
      <c r="DZ104" s="210">
        <f>(Schedule!DY175*'Assumptions&amp;Data'!DY78)/10^$D$5</f>
        <v>0</v>
      </c>
      <c r="EA104" s="210">
        <f>(Schedule!DZ175*'Assumptions&amp;Data'!DZ78)/10^$D$5</f>
        <v>0</v>
      </c>
      <c r="EB104" s="210">
        <f>(Schedule!EA175*'Assumptions&amp;Data'!EA78)/10^$D$5</f>
        <v>0</v>
      </c>
      <c r="EC104" s="210">
        <f>(Schedule!EB175*'Assumptions&amp;Data'!EB78)/10^$D$5</f>
        <v>0</v>
      </c>
      <c r="ED104" s="210">
        <f>(Schedule!EC175*'Assumptions&amp;Data'!EC78)/10^$D$5</f>
        <v>0</v>
      </c>
      <c r="EE104" s="210">
        <f>(Schedule!ED175*'Assumptions&amp;Data'!ED78)/10^$D$5</f>
        <v>0</v>
      </c>
      <c r="EF104" s="210">
        <f>(Schedule!EE175*'Assumptions&amp;Data'!EE78)/10^$D$5</f>
        <v>0</v>
      </c>
      <c r="EG104" s="210">
        <f>(Schedule!EF175*'Assumptions&amp;Data'!EF78)/10^$D$5</f>
        <v>0</v>
      </c>
      <c r="EH104" s="210">
        <f>(Schedule!EG175*'Assumptions&amp;Data'!EG78)/10^$D$5</f>
        <v>0</v>
      </c>
      <c r="EI104" s="210">
        <f>(Schedule!EH175*'Assumptions&amp;Data'!EH78)/10^$D$5</f>
        <v>0</v>
      </c>
      <c r="EJ104" s="210">
        <f>(Schedule!EI175*'Assumptions&amp;Data'!EI78)/10^$D$5</f>
        <v>0</v>
      </c>
      <c r="EK104" s="210">
        <f>(Schedule!EJ175*'Assumptions&amp;Data'!EJ78)/10^$D$5</f>
        <v>0</v>
      </c>
      <c r="EL104" s="210">
        <f>(Schedule!EK175*'Assumptions&amp;Data'!EK78)/10^$D$5</f>
        <v>0</v>
      </c>
      <c r="EM104" s="210">
        <f>(Schedule!EL175*'Assumptions&amp;Data'!EL78)/10^$D$5</f>
        <v>0</v>
      </c>
      <c r="EN104" s="210">
        <f>(Schedule!EM175*'Assumptions&amp;Data'!EM78)/10^$D$5</f>
        <v>0</v>
      </c>
      <c r="EO104" s="210">
        <f>(Schedule!EN175*'Assumptions&amp;Data'!EN78)/10^$D$5</f>
        <v>0</v>
      </c>
      <c r="EP104" s="210">
        <f>(Schedule!EO175*'Assumptions&amp;Data'!EO78)/10^$D$5</f>
        <v>0</v>
      </c>
      <c r="EQ104" s="210">
        <f>(Schedule!EP175*'Assumptions&amp;Data'!EP78)/10^$D$5</f>
        <v>0</v>
      </c>
      <c r="ER104" s="210">
        <f>(Schedule!EQ175*'Assumptions&amp;Data'!EQ78)/10^$D$5</f>
        <v>0</v>
      </c>
      <c r="ES104" s="210">
        <f>(Schedule!ER175*'Assumptions&amp;Data'!ER78)/10^$D$5</f>
        <v>0</v>
      </c>
      <c r="ET104" s="210">
        <f>(Schedule!ES175*'Assumptions&amp;Data'!ES78)/10^$D$5</f>
        <v>0</v>
      </c>
      <c r="EU104" s="210">
        <f>(Schedule!ET175*'Assumptions&amp;Data'!ET78)/10^$D$5</f>
        <v>0</v>
      </c>
      <c r="EV104" s="210">
        <f>(Schedule!EU175*'Assumptions&amp;Data'!EU78)/10^$D$5</f>
        <v>0</v>
      </c>
      <c r="EW104" s="210">
        <f>(Schedule!EV175*'Assumptions&amp;Data'!EV78)/10^$D$5</f>
        <v>0</v>
      </c>
      <c r="EX104" s="210">
        <f>(Schedule!EW175*'Assumptions&amp;Data'!EW78)/10^$D$5</f>
        <v>0</v>
      </c>
      <c r="EY104" s="210">
        <f>(Schedule!EX175*'Assumptions&amp;Data'!EX78)/10^$D$5</f>
        <v>0</v>
      </c>
      <c r="EZ104" s="210">
        <f>(Schedule!EY175*'Assumptions&amp;Data'!EY78)/10^$D$5</f>
        <v>0</v>
      </c>
      <c r="FA104" s="210">
        <f>(Schedule!EZ175*'Assumptions&amp;Data'!EZ78)/10^$D$5</f>
        <v>0</v>
      </c>
      <c r="FB104" s="210">
        <f>(Schedule!FA175*'Assumptions&amp;Data'!FA78)/10^$D$5</f>
        <v>0</v>
      </c>
      <c r="FC104" s="210">
        <f>(Schedule!FB175*'Assumptions&amp;Data'!FB78)/10^$D$5</f>
        <v>0</v>
      </c>
      <c r="FD104" s="210">
        <f>(Schedule!FC175*'Assumptions&amp;Data'!FC78)/10^$D$5</f>
        <v>0</v>
      </c>
      <c r="FE104" s="210">
        <f>(Schedule!FD175*'Assumptions&amp;Data'!FD78)/10^$D$5</f>
        <v>0</v>
      </c>
      <c r="FF104" s="210">
        <f>(Schedule!FE175*'Assumptions&amp;Data'!FE78)/10^$D$5</f>
        <v>0</v>
      </c>
      <c r="FG104" s="210">
        <f>(Schedule!FF175*'Assumptions&amp;Data'!FF78)/10^$D$5</f>
        <v>0</v>
      </c>
      <c r="FH104" s="210">
        <f>(Schedule!FG175*'Assumptions&amp;Data'!FG78)/10^$D$5</f>
        <v>0</v>
      </c>
      <c r="FI104" s="210">
        <f>(Schedule!FH175*'Assumptions&amp;Data'!FH78)/10^$D$5</f>
        <v>0</v>
      </c>
      <c r="FJ104" s="210">
        <f>(Schedule!FI175*'Assumptions&amp;Data'!FI78)/10^$D$5</f>
        <v>0</v>
      </c>
      <c r="FK104" s="210">
        <f>(Schedule!FJ175*'Assumptions&amp;Data'!FJ78)/10^$D$5</f>
        <v>0</v>
      </c>
      <c r="FL104" s="210">
        <f>(Schedule!FK175*'Assumptions&amp;Data'!FK78)/10^$D$5</f>
        <v>0</v>
      </c>
      <c r="FM104" s="210">
        <f>(Schedule!FL175*'Assumptions&amp;Data'!FL78)/10^$D$5</f>
        <v>0</v>
      </c>
      <c r="FN104" s="210">
        <f>(Schedule!FM175*'Assumptions&amp;Data'!FM78)/10^$D$5</f>
        <v>0</v>
      </c>
      <c r="FO104" s="210">
        <f>(Schedule!FN175*'Assumptions&amp;Data'!FN78)/10^$D$5</f>
        <v>0</v>
      </c>
    </row>
    <row r="105" spans="2:171" ht="12" customHeight="1" x14ac:dyDescent="0.3">
      <c r="B105" s="201" t="s">
        <v>244</v>
      </c>
      <c r="D105" s="210">
        <f>SUM(G105:FO105)</f>
        <v>179.19144724323479</v>
      </c>
      <c r="G105" s="210">
        <f>(Schedule!F176*'Assumptions&amp;Data'!F78)/10^$D$5</f>
        <v>0</v>
      </c>
      <c r="H105" s="210">
        <f>(Schedule!G176*'Assumptions&amp;Data'!G78)/10^$D$5</f>
        <v>0</v>
      </c>
      <c r="I105" s="210">
        <f>(Schedule!H176*'Assumptions&amp;Data'!H78)/10^$D$5</f>
        <v>0</v>
      </c>
      <c r="J105" s="210">
        <f>(Schedule!I176*'Assumptions&amp;Data'!I78)/10^$D$5</f>
        <v>0</v>
      </c>
      <c r="K105" s="210">
        <f>(Schedule!J176*'Assumptions&amp;Data'!J78)/10^$D$5</f>
        <v>0</v>
      </c>
      <c r="L105" s="210">
        <f>(Schedule!K176*'Assumptions&amp;Data'!K78)/10^$D$5</f>
        <v>0</v>
      </c>
      <c r="M105" s="210">
        <f>(Schedule!L176*'Assumptions&amp;Data'!L78)/10^$D$5</f>
        <v>0</v>
      </c>
      <c r="N105" s="210">
        <f>(Schedule!M176*'Assumptions&amp;Data'!M78)/10^$D$5</f>
        <v>0</v>
      </c>
      <c r="O105" s="210">
        <f>(Schedule!N176*'Assumptions&amp;Data'!N78)/10^$D$5</f>
        <v>0</v>
      </c>
      <c r="P105" s="210">
        <f>(Schedule!O176*'Assumptions&amp;Data'!O78)/10^$D$5</f>
        <v>0</v>
      </c>
      <c r="Q105" s="210">
        <f>(Schedule!P176*'Assumptions&amp;Data'!P78)/10^$D$5</f>
        <v>0</v>
      </c>
      <c r="R105" s="210">
        <f>(Schedule!Q176*'Assumptions&amp;Data'!Q78)/10^$D$5</f>
        <v>0</v>
      </c>
      <c r="S105" s="210">
        <f>(Schedule!R176*'Assumptions&amp;Data'!R78)/10^$D$5</f>
        <v>0</v>
      </c>
      <c r="T105" s="210">
        <f>(Schedule!S176*'Assumptions&amp;Data'!S78)/10^$D$5</f>
        <v>0</v>
      </c>
      <c r="U105" s="210">
        <f>(Schedule!T176*'Assumptions&amp;Data'!T78)/10^$D$5</f>
        <v>0</v>
      </c>
      <c r="V105" s="210">
        <f>(Schedule!U176*'Assumptions&amp;Data'!U78)/10^$D$5</f>
        <v>0</v>
      </c>
      <c r="W105" s="210">
        <f>(Schedule!V176*'Assumptions&amp;Data'!V78)/10^$D$5</f>
        <v>0</v>
      </c>
      <c r="X105" s="210">
        <f>(Schedule!W176*'Assumptions&amp;Data'!W78)/10^$D$5</f>
        <v>0</v>
      </c>
      <c r="Y105" s="210">
        <f>(Schedule!X176*'Assumptions&amp;Data'!X78)/10^$D$5</f>
        <v>0</v>
      </c>
      <c r="Z105" s="210">
        <f>(Schedule!Y176*'Assumptions&amp;Data'!Y78)/10^$D$5</f>
        <v>0</v>
      </c>
      <c r="AA105" s="210">
        <f>(Schedule!Z176*'Assumptions&amp;Data'!Z78)/10^$D$5</f>
        <v>4.4797861810808728</v>
      </c>
      <c r="AB105" s="210">
        <f>(Schedule!AA176*'Assumptions&amp;Data'!AA78)/10^$D$5</f>
        <v>4.4797861810808728</v>
      </c>
      <c r="AC105" s="210">
        <f>(Schedule!AB176*'Assumptions&amp;Data'!AB78)/10^$D$5</f>
        <v>4.4797861810808728</v>
      </c>
      <c r="AD105" s="210">
        <f>(Schedule!AC176*'Assumptions&amp;Data'!AC78)/10^$D$5</f>
        <v>4.4797861810808728</v>
      </c>
      <c r="AE105" s="210">
        <f>(Schedule!AD176*'Assumptions&amp;Data'!AD78)/10^$D$5</f>
        <v>4.4797861810808728</v>
      </c>
      <c r="AF105" s="210">
        <f>(Schedule!AE176*'Assumptions&amp;Data'!AE78)/10^$D$5</f>
        <v>4.4797861810808728</v>
      </c>
      <c r="AG105" s="210">
        <f>(Schedule!AF176*'Assumptions&amp;Data'!AF78)/10^$D$5</f>
        <v>4.4797861810808728</v>
      </c>
      <c r="AH105" s="210">
        <f>(Schedule!AG176*'Assumptions&amp;Data'!AG78)/10^$D$5</f>
        <v>4.4797861810808728</v>
      </c>
      <c r="AI105" s="210">
        <f>(Schedule!AH176*'Assumptions&amp;Data'!AH78)/10^$D$5</f>
        <v>4.4797861810808728</v>
      </c>
      <c r="AJ105" s="210">
        <f>(Schedule!AI176*'Assumptions&amp;Data'!AI78)/10^$D$5</f>
        <v>4.4797861810808728</v>
      </c>
      <c r="AK105" s="210">
        <f>(Schedule!AJ176*'Assumptions&amp;Data'!AJ78)/10^$D$5</f>
        <v>4.4797861810808728</v>
      </c>
      <c r="AL105" s="210">
        <f>(Schedule!AK176*'Assumptions&amp;Data'!AK78)/10^$D$5</f>
        <v>4.4797861810808728</v>
      </c>
      <c r="AM105" s="210">
        <f>(Schedule!AL176*'Assumptions&amp;Data'!AL78)/10^$D$5</f>
        <v>4.4797861810808728</v>
      </c>
      <c r="AN105" s="210">
        <f>(Schedule!AM176*'Assumptions&amp;Data'!AM78)/10^$D$5</f>
        <v>4.4797861810808728</v>
      </c>
      <c r="AO105" s="210">
        <f>(Schedule!AN176*'Assumptions&amp;Data'!AN78)/10^$D$5</f>
        <v>5.3757434172970466</v>
      </c>
      <c r="AP105" s="210">
        <f>(Schedule!AO176*'Assumptions&amp;Data'!AO78)/10^$D$5</f>
        <v>5.3757434172970466</v>
      </c>
      <c r="AQ105" s="210">
        <f>(Schedule!AP176*'Assumptions&amp;Data'!AP78)/10^$D$5</f>
        <v>5.3757434172970466</v>
      </c>
      <c r="AR105" s="210">
        <f>(Schedule!AQ176*'Assumptions&amp;Data'!AQ78)/10^$D$5</f>
        <v>5.3757434172970466</v>
      </c>
      <c r="AS105" s="210">
        <f>(Schedule!AR176*'Assumptions&amp;Data'!AR78)/10^$D$5</f>
        <v>5.3757434172970466</v>
      </c>
      <c r="AT105" s="210">
        <f>(Schedule!AS176*'Assumptions&amp;Data'!AS78)/10^$D$5</f>
        <v>5.3757434172970466</v>
      </c>
      <c r="AU105" s="210">
        <f>(Schedule!AT176*'Assumptions&amp;Data'!AT78)/10^$D$5</f>
        <v>5.3757434172970466</v>
      </c>
      <c r="AV105" s="210">
        <f>(Schedule!AU176*'Assumptions&amp;Data'!AU78)/10^$D$5</f>
        <v>5.3757434172970466</v>
      </c>
      <c r="AW105" s="210">
        <f>(Schedule!AV176*'Assumptions&amp;Data'!AV78)/10^$D$5</f>
        <v>5.3757434172970466</v>
      </c>
      <c r="AX105" s="210">
        <f>(Schedule!AW176*'Assumptions&amp;Data'!AW78)/10^$D$5</f>
        <v>5.3757434172970466</v>
      </c>
      <c r="AY105" s="210">
        <f>(Schedule!AX176*'Assumptions&amp;Data'!AX78)/10^$D$5</f>
        <v>5.3757434172970466</v>
      </c>
      <c r="AZ105" s="210">
        <f>(Schedule!AY176*'Assumptions&amp;Data'!AY78)/10^$D$5</f>
        <v>5.3757434172970466</v>
      </c>
      <c r="BA105" s="210">
        <f>(Schedule!AZ176*'Assumptions&amp;Data'!AZ78)/10^$D$5</f>
        <v>5.3757434172970466</v>
      </c>
      <c r="BB105" s="210">
        <f>(Schedule!BA176*'Assumptions&amp;Data'!BA78)/10^$D$5</f>
        <v>5.3757434172970466</v>
      </c>
      <c r="BC105" s="210">
        <f>(Schedule!BB176*'Assumptions&amp;Data'!BB78)/10^$D$5</f>
        <v>8.9595723621617456</v>
      </c>
      <c r="BD105" s="210">
        <f>(Schedule!BC176*'Assumptions&amp;Data'!BC78)/10^$D$5</f>
        <v>8.9595723621617456</v>
      </c>
      <c r="BE105" s="210">
        <f>(Schedule!BD176*'Assumptions&amp;Data'!BD78)/10^$D$5</f>
        <v>8.9595723621617456</v>
      </c>
      <c r="BF105" s="210">
        <f>(Schedule!BE176*'Assumptions&amp;Data'!BE78)/10^$D$5</f>
        <v>8.9595723621617456</v>
      </c>
      <c r="BG105" s="210">
        <f>(Schedule!BF176*'Assumptions&amp;Data'!BF78)/10^$D$5</f>
        <v>5.3757434172969516</v>
      </c>
      <c r="BH105" s="210">
        <f>(Schedule!BG176*'Assumptions&amp;Data'!BG78)/10^$D$5</f>
        <v>0</v>
      </c>
      <c r="BI105" s="210">
        <f>(Schedule!BH176*'Assumptions&amp;Data'!BH78)/10^$D$5</f>
        <v>0</v>
      </c>
      <c r="BJ105" s="210">
        <f>(Schedule!BI176*'Assumptions&amp;Data'!BI78)/10^$D$5</f>
        <v>0</v>
      </c>
      <c r="BK105" s="210">
        <f>(Schedule!BJ176*'Assumptions&amp;Data'!BJ78)/10^$D$5</f>
        <v>0</v>
      </c>
      <c r="BL105" s="210">
        <f>(Schedule!BK176*'Assumptions&amp;Data'!BK78)/10^$D$5</f>
        <v>0</v>
      </c>
      <c r="BM105" s="210">
        <f>(Schedule!BL176*'Assumptions&amp;Data'!BL78)/10^$D$5</f>
        <v>0</v>
      </c>
      <c r="BN105" s="210">
        <f>(Schedule!BM176*'Assumptions&amp;Data'!BM78)/10^$D$5</f>
        <v>0</v>
      </c>
      <c r="BO105" s="210">
        <f>(Schedule!BN176*'Assumptions&amp;Data'!BN78)/10^$D$5</f>
        <v>0</v>
      </c>
      <c r="BP105" s="210">
        <f>(Schedule!BO176*'Assumptions&amp;Data'!BO78)/10^$D$5</f>
        <v>0</v>
      </c>
      <c r="BQ105" s="210">
        <f>(Schedule!BP176*'Assumptions&amp;Data'!BP78)/10^$D$5</f>
        <v>0</v>
      </c>
      <c r="BR105" s="210">
        <f>(Schedule!BQ176*'Assumptions&amp;Data'!BQ78)/10^$D$5</f>
        <v>0</v>
      </c>
      <c r="BS105" s="210">
        <f>(Schedule!BR176*'Assumptions&amp;Data'!BR78)/10^$D$5</f>
        <v>0</v>
      </c>
      <c r="BT105" s="210">
        <f>(Schedule!BS176*'Assumptions&amp;Data'!BS78)/10^$D$5</f>
        <v>0</v>
      </c>
      <c r="BU105" s="210">
        <f>(Schedule!BT176*'Assumptions&amp;Data'!BT78)/10^$D$5</f>
        <v>0</v>
      </c>
      <c r="BV105" s="210">
        <f>(Schedule!BU176*'Assumptions&amp;Data'!BU78)/10^$D$5</f>
        <v>0</v>
      </c>
      <c r="BW105" s="210">
        <f>(Schedule!BV176*'Assumptions&amp;Data'!BV78)/10^$D$5</f>
        <v>0</v>
      </c>
      <c r="BX105" s="210">
        <f>(Schedule!BW176*'Assumptions&amp;Data'!BW78)/10^$D$5</f>
        <v>0</v>
      </c>
      <c r="BY105" s="210">
        <f>(Schedule!BX176*'Assumptions&amp;Data'!BX78)/10^$D$5</f>
        <v>0</v>
      </c>
      <c r="BZ105" s="210">
        <f>(Schedule!BY176*'Assumptions&amp;Data'!BY78)/10^$D$5</f>
        <v>0</v>
      </c>
      <c r="CA105" s="210">
        <f>(Schedule!BZ176*'Assumptions&amp;Data'!BZ78)/10^$D$5</f>
        <v>0</v>
      </c>
      <c r="CB105" s="210">
        <f>(Schedule!CA176*'Assumptions&amp;Data'!CA78)/10^$D$5</f>
        <v>0</v>
      </c>
      <c r="CC105" s="210">
        <f>(Schedule!CB176*'Assumptions&amp;Data'!CB78)/10^$D$5</f>
        <v>0</v>
      </c>
      <c r="CD105" s="210">
        <f>(Schedule!CC176*'Assumptions&amp;Data'!CC78)/10^$D$5</f>
        <v>0</v>
      </c>
      <c r="CE105" s="210">
        <f>(Schedule!CD176*'Assumptions&amp;Data'!CD78)/10^$D$5</f>
        <v>0</v>
      </c>
      <c r="CF105" s="210">
        <f>(Schedule!CE176*'Assumptions&amp;Data'!CE78)/10^$D$5</f>
        <v>0</v>
      </c>
      <c r="CG105" s="210">
        <f>(Schedule!CF176*'Assumptions&amp;Data'!CF78)/10^$D$5</f>
        <v>0</v>
      </c>
      <c r="CH105" s="210">
        <f>(Schedule!CG176*'Assumptions&amp;Data'!CG78)/10^$D$5</f>
        <v>0</v>
      </c>
      <c r="CI105" s="210">
        <f>(Schedule!CH176*'Assumptions&amp;Data'!CH78)/10^$D$5</f>
        <v>0</v>
      </c>
      <c r="CJ105" s="210">
        <f>(Schedule!CI176*'Assumptions&amp;Data'!CI78)/10^$D$5</f>
        <v>0</v>
      </c>
      <c r="CK105" s="210">
        <f>(Schedule!CJ176*'Assumptions&amp;Data'!CJ78)/10^$D$5</f>
        <v>0</v>
      </c>
      <c r="CL105" s="210">
        <f>(Schedule!CK176*'Assumptions&amp;Data'!CK78)/10^$D$5</f>
        <v>0</v>
      </c>
      <c r="CM105" s="210">
        <f>(Schedule!CL176*'Assumptions&amp;Data'!CL78)/10^$D$5</f>
        <v>0</v>
      </c>
      <c r="CN105" s="210">
        <f>(Schedule!CM176*'Assumptions&amp;Data'!CM78)/10^$D$5</f>
        <v>0</v>
      </c>
      <c r="CO105" s="210">
        <f>(Schedule!CN176*'Assumptions&amp;Data'!CN78)/10^$D$5</f>
        <v>0</v>
      </c>
      <c r="CP105" s="210">
        <f>(Schedule!CO176*'Assumptions&amp;Data'!CO78)/10^$D$5</f>
        <v>0</v>
      </c>
      <c r="CQ105" s="210">
        <f>(Schedule!CP176*'Assumptions&amp;Data'!CP78)/10^$D$5</f>
        <v>0</v>
      </c>
      <c r="CR105" s="210">
        <f>(Schedule!CQ176*'Assumptions&amp;Data'!CQ78)/10^$D$5</f>
        <v>0</v>
      </c>
      <c r="CS105" s="210">
        <f>(Schedule!CR176*'Assumptions&amp;Data'!CR78)/10^$D$5</f>
        <v>0</v>
      </c>
      <c r="CT105" s="210">
        <f>(Schedule!CS176*'Assumptions&amp;Data'!CS78)/10^$D$5</f>
        <v>0</v>
      </c>
      <c r="CU105" s="210">
        <f>(Schedule!CT176*'Assumptions&amp;Data'!CT78)/10^$D$5</f>
        <v>0</v>
      </c>
      <c r="CV105" s="210">
        <f>(Schedule!CU176*'Assumptions&amp;Data'!CU78)/10^$D$5</f>
        <v>0</v>
      </c>
      <c r="CW105" s="210">
        <f>(Schedule!CV176*'Assumptions&amp;Data'!CV78)/10^$D$5</f>
        <v>0</v>
      </c>
      <c r="CX105" s="210">
        <f>(Schedule!CW176*'Assumptions&amp;Data'!CW78)/10^$D$5</f>
        <v>0</v>
      </c>
      <c r="CY105" s="210">
        <f>(Schedule!CX176*'Assumptions&amp;Data'!CX78)/10^$D$5</f>
        <v>0</v>
      </c>
      <c r="CZ105" s="210">
        <f>(Schedule!CY176*'Assumptions&amp;Data'!CY78)/10^$D$5</f>
        <v>0</v>
      </c>
      <c r="DA105" s="210">
        <f>(Schedule!CZ176*'Assumptions&amp;Data'!CZ78)/10^$D$5</f>
        <v>0</v>
      </c>
      <c r="DB105" s="210">
        <f>(Schedule!DA176*'Assumptions&amp;Data'!DA78)/10^$D$5</f>
        <v>0</v>
      </c>
      <c r="DC105" s="210">
        <f>(Schedule!DB176*'Assumptions&amp;Data'!DB78)/10^$D$5</f>
        <v>0</v>
      </c>
      <c r="DD105" s="210">
        <f>(Schedule!DC176*'Assumptions&amp;Data'!DC78)/10^$D$5</f>
        <v>0</v>
      </c>
      <c r="DE105" s="210">
        <f>(Schedule!DD176*'Assumptions&amp;Data'!DD78)/10^$D$5</f>
        <v>0</v>
      </c>
      <c r="DF105" s="210">
        <f>(Schedule!DE176*'Assumptions&amp;Data'!DE78)/10^$D$5</f>
        <v>0</v>
      </c>
      <c r="DG105" s="210">
        <f>(Schedule!DF176*'Assumptions&amp;Data'!DF78)/10^$D$5</f>
        <v>0</v>
      </c>
      <c r="DH105" s="210">
        <f>(Schedule!DG176*'Assumptions&amp;Data'!DG78)/10^$D$5</f>
        <v>0</v>
      </c>
      <c r="DI105" s="210">
        <f>(Schedule!DH176*'Assumptions&amp;Data'!DH78)/10^$D$5</f>
        <v>0</v>
      </c>
      <c r="DJ105" s="210">
        <f>(Schedule!DI176*'Assumptions&amp;Data'!DI78)/10^$D$5</f>
        <v>0</v>
      </c>
      <c r="DK105" s="210">
        <f>(Schedule!DJ176*'Assumptions&amp;Data'!DJ78)/10^$D$5</f>
        <v>0</v>
      </c>
      <c r="DL105" s="210">
        <f>(Schedule!DK176*'Assumptions&amp;Data'!DK78)/10^$D$5</f>
        <v>0</v>
      </c>
      <c r="DM105" s="210">
        <f>(Schedule!DL176*'Assumptions&amp;Data'!DL78)/10^$D$5</f>
        <v>0</v>
      </c>
      <c r="DN105" s="210">
        <f>(Schedule!DM176*'Assumptions&amp;Data'!DM78)/10^$D$5</f>
        <v>0</v>
      </c>
      <c r="DO105" s="210">
        <f>(Schedule!DN176*'Assumptions&amp;Data'!DN78)/10^$D$5</f>
        <v>0</v>
      </c>
      <c r="DP105" s="210">
        <f>(Schedule!DO176*'Assumptions&amp;Data'!DO78)/10^$D$5</f>
        <v>0</v>
      </c>
      <c r="DQ105" s="210">
        <f>(Schedule!DP176*'Assumptions&amp;Data'!DP78)/10^$D$5</f>
        <v>0</v>
      </c>
      <c r="DR105" s="210">
        <f>(Schedule!DQ176*'Assumptions&amp;Data'!DQ78)/10^$D$5</f>
        <v>0</v>
      </c>
      <c r="DS105" s="210">
        <f>(Schedule!DR176*'Assumptions&amp;Data'!DR78)/10^$D$5</f>
        <v>0</v>
      </c>
      <c r="DT105" s="210">
        <f>(Schedule!DS176*'Assumptions&amp;Data'!DS78)/10^$D$5</f>
        <v>0</v>
      </c>
      <c r="DU105" s="210">
        <f>(Schedule!DT176*'Assumptions&amp;Data'!DT78)/10^$D$5</f>
        <v>0</v>
      </c>
      <c r="DV105" s="210">
        <f>(Schedule!DU176*'Assumptions&amp;Data'!DU78)/10^$D$5</f>
        <v>0</v>
      </c>
      <c r="DW105" s="210">
        <f>(Schedule!DV176*'Assumptions&amp;Data'!DV78)/10^$D$5</f>
        <v>0</v>
      </c>
      <c r="DX105" s="210">
        <f>(Schedule!DW176*'Assumptions&amp;Data'!DW78)/10^$D$5</f>
        <v>0</v>
      </c>
      <c r="DY105" s="210">
        <f>(Schedule!DX176*'Assumptions&amp;Data'!DX78)/10^$D$5</f>
        <v>0</v>
      </c>
      <c r="DZ105" s="210">
        <f>(Schedule!DY176*'Assumptions&amp;Data'!DY78)/10^$D$5</f>
        <v>0</v>
      </c>
      <c r="EA105" s="210">
        <f>(Schedule!DZ176*'Assumptions&amp;Data'!DZ78)/10^$D$5</f>
        <v>0</v>
      </c>
      <c r="EB105" s="210">
        <f>(Schedule!EA176*'Assumptions&amp;Data'!EA78)/10^$D$5</f>
        <v>0</v>
      </c>
      <c r="EC105" s="210">
        <f>(Schedule!EB176*'Assumptions&amp;Data'!EB78)/10^$D$5</f>
        <v>0</v>
      </c>
      <c r="ED105" s="210">
        <f>(Schedule!EC176*'Assumptions&amp;Data'!EC78)/10^$D$5</f>
        <v>0</v>
      </c>
      <c r="EE105" s="210">
        <f>(Schedule!ED176*'Assumptions&amp;Data'!ED78)/10^$D$5</f>
        <v>0</v>
      </c>
      <c r="EF105" s="210">
        <f>(Schedule!EE176*'Assumptions&amp;Data'!EE78)/10^$D$5</f>
        <v>0</v>
      </c>
      <c r="EG105" s="210">
        <f>(Schedule!EF176*'Assumptions&amp;Data'!EF78)/10^$D$5</f>
        <v>0</v>
      </c>
      <c r="EH105" s="210">
        <f>(Schedule!EG176*'Assumptions&amp;Data'!EG78)/10^$D$5</f>
        <v>0</v>
      </c>
      <c r="EI105" s="210">
        <f>(Schedule!EH176*'Assumptions&amp;Data'!EH78)/10^$D$5</f>
        <v>0</v>
      </c>
      <c r="EJ105" s="210">
        <f>(Schedule!EI176*'Assumptions&amp;Data'!EI78)/10^$D$5</f>
        <v>0</v>
      </c>
      <c r="EK105" s="210">
        <f>(Schedule!EJ176*'Assumptions&amp;Data'!EJ78)/10^$D$5</f>
        <v>0</v>
      </c>
      <c r="EL105" s="210">
        <f>(Schedule!EK176*'Assumptions&amp;Data'!EK78)/10^$D$5</f>
        <v>0</v>
      </c>
      <c r="EM105" s="210">
        <f>(Schedule!EL176*'Assumptions&amp;Data'!EL78)/10^$D$5</f>
        <v>0</v>
      </c>
      <c r="EN105" s="210">
        <f>(Schedule!EM176*'Assumptions&amp;Data'!EM78)/10^$D$5</f>
        <v>0</v>
      </c>
      <c r="EO105" s="210">
        <f>(Schedule!EN176*'Assumptions&amp;Data'!EN78)/10^$D$5</f>
        <v>0</v>
      </c>
      <c r="EP105" s="210">
        <f>(Schedule!EO176*'Assumptions&amp;Data'!EO78)/10^$D$5</f>
        <v>0</v>
      </c>
      <c r="EQ105" s="210">
        <f>(Schedule!EP176*'Assumptions&amp;Data'!EP78)/10^$D$5</f>
        <v>0</v>
      </c>
      <c r="ER105" s="210">
        <f>(Schedule!EQ176*'Assumptions&amp;Data'!EQ78)/10^$D$5</f>
        <v>0</v>
      </c>
      <c r="ES105" s="210">
        <f>(Schedule!ER176*'Assumptions&amp;Data'!ER78)/10^$D$5</f>
        <v>0</v>
      </c>
      <c r="ET105" s="210">
        <f>(Schedule!ES176*'Assumptions&amp;Data'!ES78)/10^$D$5</f>
        <v>0</v>
      </c>
      <c r="EU105" s="210">
        <f>(Schedule!ET176*'Assumptions&amp;Data'!ET78)/10^$D$5</f>
        <v>0</v>
      </c>
      <c r="EV105" s="210">
        <f>(Schedule!EU176*'Assumptions&amp;Data'!EU78)/10^$D$5</f>
        <v>0</v>
      </c>
      <c r="EW105" s="210">
        <f>(Schedule!EV176*'Assumptions&amp;Data'!EV78)/10^$D$5</f>
        <v>0</v>
      </c>
      <c r="EX105" s="210">
        <f>(Schedule!EW176*'Assumptions&amp;Data'!EW78)/10^$D$5</f>
        <v>0</v>
      </c>
      <c r="EY105" s="210">
        <f>(Schedule!EX176*'Assumptions&amp;Data'!EX78)/10^$D$5</f>
        <v>0</v>
      </c>
      <c r="EZ105" s="210">
        <f>(Schedule!EY176*'Assumptions&amp;Data'!EY78)/10^$D$5</f>
        <v>0</v>
      </c>
      <c r="FA105" s="210">
        <f>(Schedule!EZ176*'Assumptions&amp;Data'!EZ78)/10^$D$5</f>
        <v>0</v>
      </c>
      <c r="FB105" s="210">
        <f>(Schedule!FA176*'Assumptions&amp;Data'!FA78)/10^$D$5</f>
        <v>0</v>
      </c>
      <c r="FC105" s="210">
        <f>(Schedule!FB176*'Assumptions&amp;Data'!FB78)/10^$D$5</f>
        <v>0</v>
      </c>
      <c r="FD105" s="210">
        <f>(Schedule!FC176*'Assumptions&amp;Data'!FC78)/10^$D$5</f>
        <v>0</v>
      </c>
      <c r="FE105" s="210">
        <f>(Schedule!FD176*'Assumptions&amp;Data'!FD78)/10^$D$5</f>
        <v>0</v>
      </c>
      <c r="FF105" s="210">
        <f>(Schedule!FE176*'Assumptions&amp;Data'!FE78)/10^$D$5</f>
        <v>0</v>
      </c>
      <c r="FG105" s="210">
        <f>(Schedule!FF176*'Assumptions&amp;Data'!FF78)/10^$D$5</f>
        <v>0</v>
      </c>
      <c r="FH105" s="210">
        <f>(Schedule!FG176*'Assumptions&amp;Data'!FG78)/10^$D$5</f>
        <v>0</v>
      </c>
      <c r="FI105" s="210">
        <f>(Schedule!FH176*'Assumptions&amp;Data'!FH78)/10^$D$5</f>
        <v>0</v>
      </c>
      <c r="FJ105" s="210">
        <f>(Schedule!FI176*'Assumptions&amp;Data'!FI78)/10^$D$5</f>
        <v>0</v>
      </c>
      <c r="FK105" s="210">
        <f>(Schedule!FJ176*'Assumptions&amp;Data'!FJ78)/10^$D$5</f>
        <v>0</v>
      </c>
      <c r="FL105" s="210">
        <f>(Schedule!FK176*'Assumptions&amp;Data'!FK78)/10^$D$5</f>
        <v>0</v>
      </c>
      <c r="FM105" s="210">
        <f>(Schedule!FL176*'Assumptions&amp;Data'!FL78)/10^$D$5</f>
        <v>0</v>
      </c>
      <c r="FN105" s="210">
        <f>(Schedule!FM176*'Assumptions&amp;Data'!FM78)/10^$D$5</f>
        <v>0</v>
      </c>
      <c r="FO105" s="210">
        <f>(Schedule!FN176*'Assumptions&amp;Data'!FN78)/10^$D$5</f>
        <v>0</v>
      </c>
    </row>
    <row r="106" spans="2:171" ht="12" customHeight="1" x14ac:dyDescent="0.3">
      <c r="B106" s="201" t="s">
        <v>110</v>
      </c>
      <c r="D106" s="210">
        <f>SUM(G106:FO106)</f>
        <v>268.78717086485221</v>
      </c>
      <c r="G106" s="210">
        <f>(Schedule!F177*'Assumptions&amp;Data'!F78)/10^$D$5</f>
        <v>0</v>
      </c>
      <c r="H106" s="210">
        <f>(Schedule!G177*'Assumptions&amp;Data'!G78)/10^$D$5</f>
        <v>0</v>
      </c>
      <c r="I106" s="210">
        <f>(Schedule!H177*'Assumptions&amp;Data'!H78)/10^$D$5</f>
        <v>0</v>
      </c>
      <c r="J106" s="210">
        <f>(Schedule!I177*'Assumptions&amp;Data'!I78)/10^$D$5</f>
        <v>0</v>
      </c>
      <c r="K106" s="210">
        <f>(Schedule!J177*'Assumptions&amp;Data'!J78)/10^$D$5</f>
        <v>0</v>
      </c>
      <c r="L106" s="210">
        <f>(Schedule!K177*'Assumptions&amp;Data'!K78)/10^$D$5</f>
        <v>0</v>
      </c>
      <c r="M106" s="210">
        <f>(Schedule!L177*'Assumptions&amp;Data'!L78)/10^$D$5</f>
        <v>0</v>
      </c>
      <c r="N106" s="210">
        <f>(Schedule!M177*'Assumptions&amp;Data'!M78)/10^$D$5</f>
        <v>0</v>
      </c>
      <c r="O106" s="210">
        <f>(Schedule!N177*'Assumptions&amp;Data'!N78)/10^$D$5</f>
        <v>0</v>
      </c>
      <c r="P106" s="210">
        <f>(Schedule!O177*'Assumptions&amp;Data'!O78)/10^$D$5</f>
        <v>0</v>
      </c>
      <c r="Q106" s="210">
        <f>(Schedule!P177*'Assumptions&amp;Data'!P78)/10^$D$5</f>
        <v>0</v>
      </c>
      <c r="R106" s="210">
        <f>(Schedule!Q177*'Assumptions&amp;Data'!Q78)/10^$D$5</f>
        <v>0</v>
      </c>
      <c r="S106" s="210">
        <f>(Schedule!R177*'Assumptions&amp;Data'!R78)/10^$D$5</f>
        <v>0</v>
      </c>
      <c r="T106" s="210">
        <f>(Schedule!S177*'Assumptions&amp;Data'!S78)/10^$D$5</f>
        <v>0</v>
      </c>
      <c r="U106" s="210">
        <f>(Schedule!T177*'Assumptions&amp;Data'!T78)/10^$D$5</f>
        <v>0</v>
      </c>
      <c r="V106" s="210">
        <f>(Schedule!U177*'Assumptions&amp;Data'!U78)/10^$D$5</f>
        <v>0</v>
      </c>
      <c r="W106" s="210">
        <f>(Schedule!V177*'Assumptions&amp;Data'!V78)/10^$D$5</f>
        <v>0</v>
      </c>
      <c r="X106" s="210">
        <f>(Schedule!W177*'Assumptions&amp;Data'!W78)/10^$D$5</f>
        <v>0</v>
      </c>
      <c r="Y106" s="210">
        <f>(Schedule!X177*'Assumptions&amp;Data'!X78)/10^$D$5</f>
        <v>0</v>
      </c>
      <c r="Z106" s="210">
        <f>(Schedule!Y177*'Assumptions&amp;Data'!Y78)/10^$D$5</f>
        <v>0</v>
      </c>
      <c r="AA106" s="210">
        <f>(Schedule!Z177*'Assumptions&amp;Data'!Z78)/10^$D$5</f>
        <v>0</v>
      </c>
      <c r="AB106" s="210">
        <f>(Schedule!AA177*'Assumptions&amp;Data'!AA78)/10^$D$5</f>
        <v>0</v>
      </c>
      <c r="AC106" s="210">
        <f>(Schedule!AB177*'Assumptions&amp;Data'!AB78)/10^$D$5</f>
        <v>0</v>
      </c>
      <c r="AD106" s="210">
        <f>(Schedule!AC177*'Assumptions&amp;Data'!AC78)/10^$D$5</f>
        <v>0</v>
      </c>
      <c r="AE106" s="210">
        <f>(Schedule!AD177*'Assumptions&amp;Data'!AD78)/10^$D$5</f>
        <v>0</v>
      </c>
      <c r="AF106" s="210">
        <f>(Schedule!AE177*'Assumptions&amp;Data'!AE78)/10^$D$5</f>
        <v>0</v>
      </c>
      <c r="AG106" s="210">
        <f>(Schedule!AF177*'Assumptions&amp;Data'!AF78)/10^$D$5</f>
        <v>0</v>
      </c>
      <c r="AH106" s="210">
        <f>(Schedule!AG177*'Assumptions&amp;Data'!AG78)/10^$D$5</f>
        <v>0</v>
      </c>
      <c r="AI106" s="210">
        <f>(Schedule!AH177*'Assumptions&amp;Data'!AH78)/10^$D$5</f>
        <v>0</v>
      </c>
      <c r="AJ106" s="210">
        <f>(Schedule!AI177*'Assumptions&amp;Data'!AI78)/10^$D$5</f>
        <v>0</v>
      </c>
      <c r="AK106" s="210">
        <f>(Schedule!AJ177*'Assumptions&amp;Data'!AJ78)/10^$D$5</f>
        <v>0</v>
      </c>
      <c r="AL106" s="210">
        <f>(Schedule!AK177*'Assumptions&amp;Data'!AK78)/10^$D$5</f>
        <v>0</v>
      </c>
      <c r="AM106" s="210">
        <f>(Schedule!AL177*'Assumptions&amp;Data'!AL78)/10^$D$5</f>
        <v>6.7196792716213078</v>
      </c>
      <c r="AN106" s="210">
        <f>(Schedule!AM177*'Assumptions&amp;Data'!AM78)/10^$D$5</f>
        <v>6.7196792716213078</v>
      </c>
      <c r="AO106" s="210">
        <f>(Schedule!AN177*'Assumptions&amp;Data'!AN78)/10^$D$5</f>
        <v>6.7196792716213078</v>
      </c>
      <c r="AP106" s="210">
        <f>(Schedule!AO177*'Assumptions&amp;Data'!AO78)/10^$D$5</f>
        <v>6.7196792716213078</v>
      </c>
      <c r="AQ106" s="210">
        <f>(Schedule!AP177*'Assumptions&amp;Data'!AP78)/10^$D$5</f>
        <v>6.7196792716213078</v>
      </c>
      <c r="AR106" s="210">
        <f>(Schedule!AQ177*'Assumptions&amp;Data'!AQ78)/10^$D$5</f>
        <v>6.7196792716213078</v>
      </c>
      <c r="AS106" s="210">
        <f>(Schedule!AR177*'Assumptions&amp;Data'!AR78)/10^$D$5</f>
        <v>6.7196792716213078</v>
      </c>
      <c r="AT106" s="210">
        <f>(Schedule!AS177*'Assumptions&amp;Data'!AS78)/10^$D$5</f>
        <v>6.7196792716213078</v>
      </c>
      <c r="AU106" s="210">
        <f>(Schedule!AT177*'Assumptions&amp;Data'!AT78)/10^$D$5</f>
        <v>6.7196792716213078</v>
      </c>
      <c r="AV106" s="210">
        <f>(Schedule!AU177*'Assumptions&amp;Data'!AU78)/10^$D$5</f>
        <v>6.7196792716213078</v>
      </c>
      <c r="AW106" s="210">
        <f>(Schedule!AV177*'Assumptions&amp;Data'!AV78)/10^$D$5</f>
        <v>6.7196792716213078</v>
      </c>
      <c r="AX106" s="210">
        <f>(Schedule!AW177*'Assumptions&amp;Data'!AW78)/10^$D$5</f>
        <v>6.7196792716213078</v>
      </c>
      <c r="AY106" s="210">
        <f>(Schedule!AX177*'Assumptions&amp;Data'!AX78)/10^$D$5</f>
        <v>6.7196792716213078</v>
      </c>
      <c r="AZ106" s="210">
        <f>(Schedule!AY177*'Assumptions&amp;Data'!AY78)/10^$D$5</f>
        <v>6.7196792716213078</v>
      </c>
      <c r="BA106" s="210">
        <f>(Schedule!AZ177*'Assumptions&amp;Data'!AZ78)/10^$D$5</f>
        <v>6.7196792716213078</v>
      </c>
      <c r="BB106" s="210">
        <f>(Schedule!BA177*'Assumptions&amp;Data'!BA78)/10^$D$5</f>
        <v>6.7196792716213078</v>
      </c>
      <c r="BC106" s="210">
        <f>(Schedule!BB177*'Assumptions&amp;Data'!BB78)/10^$D$5</f>
        <v>6.7196792716213078</v>
      </c>
      <c r="BD106" s="210">
        <f>(Schedule!BC177*'Assumptions&amp;Data'!BC78)/10^$D$5</f>
        <v>6.7196792716213078</v>
      </c>
      <c r="BE106" s="210">
        <f>(Schedule!BD177*'Assumptions&amp;Data'!BD78)/10^$D$5</f>
        <v>6.7196792716213078</v>
      </c>
      <c r="BF106" s="210">
        <f>(Schedule!BE177*'Assumptions&amp;Data'!BE78)/10^$D$5</f>
        <v>6.7196792716213078</v>
      </c>
      <c r="BG106" s="210">
        <f>(Schedule!BF177*'Assumptions&amp;Data'!BF78)/10^$D$5</f>
        <v>6.7196792716213078</v>
      </c>
      <c r="BH106" s="210">
        <f>(Schedule!BG177*'Assumptions&amp;Data'!BG78)/10^$D$5</f>
        <v>6.7196792716213078</v>
      </c>
      <c r="BI106" s="210">
        <f>(Schedule!BH177*'Assumptions&amp;Data'!BH78)/10^$D$5</f>
        <v>6.7196792716213078</v>
      </c>
      <c r="BJ106" s="210">
        <f>(Schedule!BI177*'Assumptions&amp;Data'!BI78)/10^$D$5</f>
        <v>6.7196792716213078</v>
      </c>
      <c r="BK106" s="210">
        <f>(Schedule!BJ177*'Assumptions&amp;Data'!BJ78)/10^$D$5</f>
        <v>8.0636151259455691</v>
      </c>
      <c r="BL106" s="210">
        <f>(Schedule!BK177*'Assumptions&amp;Data'!BK78)/10^$D$5</f>
        <v>8.0636151259455691</v>
      </c>
      <c r="BM106" s="210">
        <f>(Schedule!BL177*'Assumptions&amp;Data'!BL78)/10^$D$5</f>
        <v>8.0636151259455691</v>
      </c>
      <c r="BN106" s="210">
        <f>(Schedule!BM177*'Assumptions&amp;Data'!BM78)/10^$D$5</f>
        <v>8.0636151259455691</v>
      </c>
      <c r="BO106" s="210">
        <f>(Schedule!BN177*'Assumptions&amp;Data'!BN78)/10^$D$5</f>
        <v>8.0636151259455691</v>
      </c>
      <c r="BP106" s="210">
        <f>(Schedule!BO177*'Assumptions&amp;Data'!BO78)/10^$D$5</f>
        <v>8.0636151259455691</v>
      </c>
      <c r="BQ106" s="210">
        <f>(Schedule!BP177*'Assumptions&amp;Data'!BP78)/10^$D$5</f>
        <v>8.0636151259455691</v>
      </c>
      <c r="BR106" s="210">
        <f>(Schedule!BQ177*'Assumptions&amp;Data'!BQ78)/10^$D$5</f>
        <v>8.0636151259455691</v>
      </c>
      <c r="BS106" s="210">
        <f>(Schedule!BR177*'Assumptions&amp;Data'!BR78)/10^$D$5</f>
        <v>8.0636151259455691</v>
      </c>
      <c r="BT106" s="210">
        <f>(Schedule!BS177*'Assumptions&amp;Data'!BS78)/10^$D$5</f>
        <v>8.0636151259455691</v>
      </c>
      <c r="BU106" s="210">
        <f>(Schedule!BT177*'Assumptions&amp;Data'!BT78)/10^$D$5</f>
        <v>8.0636151259455691</v>
      </c>
      <c r="BV106" s="210">
        <f>(Schedule!BU177*'Assumptions&amp;Data'!BU78)/10^$D$5</f>
        <v>8.0636151259455691</v>
      </c>
      <c r="BW106" s="210">
        <f>(Schedule!BV177*'Assumptions&amp;Data'!BV78)/10^$D$5</f>
        <v>10.751486834593953</v>
      </c>
      <c r="BX106" s="210">
        <f>(Schedule!BW177*'Assumptions&amp;Data'!BW78)/10^$D$5</f>
        <v>0</v>
      </c>
      <c r="BY106" s="210">
        <f>(Schedule!BX177*'Assumptions&amp;Data'!BX78)/10^$D$5</f>
        <v>0</v>
      </c>
      <c r="BZ106" s="210">
        <f>(Schedule!BY177*'Assumptions&amp;Data'!BY78)/10^$D$5</f>
        <v>0</v>
      </c>
      <c r="CA106" s="210">
        <f>(Schedule!BZ177*'Assumptions&amp;Data'!BZ78)/10^$D$5</f>
        <v>0</v>
      </c>
      <c r="CB106" s="210">
        <f>(Schedule!CA177*'Assumptions&amp;Data'!CA78)/10^$D$5</f>
        <v>0</v>
      </c>
      <c r="CC106" s="210">
        <f>(Schedule!CB177*'Assumptions&amp;Data'!CB78)/10^$D$5</f>
        <v>0</v>
      </c>
      <c r="CD106" s="210">
        <f>(Schedule!CC177*'Assumptions&amp;Data'!CC78)/10^$D$5</f>
        <v>0</v>
      </c>
      <c r="CE106" s="210">
        <f>(Schedule!CD177*'Assumptions&amp;Data'!CD78)/10^$D$5</f>
        <v>0</v>
      </c>
      <c r="CF106" s="210">
        <f>(Schedule!CE177*'Assumptions&amp;Data'!CE78)/10^$D$5</f>
        <v>0</v>
      </c>
      <c r="CG106" s="210">
        <f>(Schedule!CF177*'Assumptions&amp;Data'!CF78)/10^$D$5</f>
        <v>0</v>
      </c>
      <c r="CH106" s="210">
        <f>(Schedule!CG177*'Assumptions&amp;Data'!CG78)/10^$D$5</f>
        <v>0</v>
      </c>
      <c r="CI106" s="210">
        <f>(Schedule!CH177*'Assumptions&amp;Data'!CH78)/10^$D$5</f>
        <v>0</v>
      </c>
      <c r="CJ106" s="210">
        <f>(Schedule!CI177*'Assumptions&amp;Data'!CI78)/10^$D$5</f>
        <v>0</v>
      </c>
      <c r="CK106" s="210">
        <f>(Schedule!CJ177*'Assumptions&amp;Data'!CJ78)/10^$D$5</f>
        <v>0</v>
      </c>
      <c r="CL106" s="210">
        <f>(Schedule!CK177*'Assumptions&amp;Data'!CK78)/10^$D$5</f>
        <v>0</v>
      </c>
      <c r="CM106" s="210">
        <f>(Schedule!CL177*'Assumptions&amp;Data'!CL78)/10^$D$5</f>
        <v>0</v>
      </c>
      <c r="CN106" s="210">
        <f>(Schedule!CM177*'Assumptions&amp;Data'!CM78)/10^$D$5</f>
        <v>0</v>
      </c>
      <c r="CO106" s="210">
        <f>(Schedule!CN177*'Assumptions&amp;Data'!CN78)/10^$D$5</f>
        <v>0</v>
      </c>
      <c r="CP106" s="210">
        <f>(Schedule!CO177*'Assumptions&amp;Data'!CO78)/10^$D$5</f>
        <v>0</v>
      </c>
      <c r="CQ106" s="210">
        <f>(Schedule!CP177*'Assumptions&amp;Data'!CP78)/10^$D$5</f>
        <v>0</v>
      </c>
      <c r="CR106" s="210">
        <f>(Schedule!CQ177*'Assumptions&amp;Data'!CQ78)/10^$D$5</f>
        <v>0</v>
      </c>
      <c r="CS106" s="210">
        <f>(Schedule!CR177*'Assumptions&amp;Data'!CR78)/10^$D$5</f>
        <v>0</v>
      </c>
      <c r="CT106" s="210">
        <f>(Schedule!CS177*'Assumptions&amp;Data'!CS78)/10^$D$5</f>
        <v>0</v>
      </c>
      <c r="CU106" s="210">
        <f>(Schedule!CT177*'Assumptions&amp;Data'!CT78)/10^$D$5</f>
        <v>0</v>
      </c>
      <c r="CV106" s="210">
        <f>(Schedule!CU177*'Assumptions&amp;Data'!CU78)/10^$D$5</f>
        <v>0</v>
      </c>
      <c r="CW106" s="210">
        <f>(Schedule!CV177*'Assumptions&amp;Data'!CV78)/10^$D$5</f>
        <v>0</v>
      </c>
      <c r="CX106" s="210">
        <f>(Schedule!CW177*'Assumptions&amp;Data'!CW78)/10^$D$5</f>
        <v>0</v>
      </c>
      <c r="CY106" s="210">
        <f>(Schedule!CX177*'Assumptions&amp;Data'!CX78)/10^$D$5</f>
        <v>0</v>
      </c>
      <c r="CZ106" s="210">
        <f>(Schedule!CY177*'Assumptions&amp;Data'!CY78)/10^$D$5</f>
        <v>0</v>
      </c>
      <c r="DA106" s="210">
        <f>(Schedule!CZ177*'Assumptions&amp;Data'!CZ78)/10^$D$5</f>
        <v>0</v>
      </c>
      <c r="DB106" s="210">
        <f>(Schedule!DA177*'Assumptions&amp;Data'!DA78)/10^$D$5</f>
        <v>0</v>
      </c>
      <c r="DC106" s="210">
        <f>(Schedule!DB177*'Assumptions&amp;Data'!DB78)/10^$D$5</f>
        <v>0</v>
      </c>
      <c r="DD106" s="210">
        <f>(Schedule!DC177*'Assumptions&amp;Data'!DC78)/10^$D$5</f>
        <v>0</v>
      </c>
      <c r="DE106" s="210">
        <f>(Schedule!DD177*'Assumptions&amp;Data'!DD78)/10^$D$5</f>
        <v>0</v>
      </c>
      <c r="DF106" s="210">
        <f>(Schedule!DE177*'Assumptions&amp;Data'!DE78)/10^$D$5</f>
        <v>0</v>
      </c>
      <c r="DG106" s="210">
        <f>(Schedule!DF177*'Assumptions&amp;Data'!DF78)/10^$D$5</f>
        <v>0</v>
      </c>
      <c r="DH106" s="210">
        <f>(Schedule!DG177*'Assumptions&amp;Data'!DG78)/10^$D$5</f>
        <v>0</v>
      </c>
      <c r="DI106" s="210">
        <f>(Schedule!DH177*'Assumptions&amp;Data'!DH78)/10^$D$5</f>
        <v>0</v>
      </c>
      <c r="DJ106" s="210">
        <f>(Schedule!DI177*'Assumptions&amp;Data'!DI78)/10^$D$5</f>
        <v>0</v>
      </c>
      <c r="DK106" s="210">
        <f>(Schedule!DJ177*'Assumptions&amp;Data'!DJ78)/10^$D$5</f>
        <v>0</v>
      </c>
      <c r="DL106" s="210">
        <f>(Schedule!DK177*'Assumptions&amp;Data'!DK78)/10^$D$5</f>
        <v>0</v>
      </c>
      <c r="DM106" s="210">
        <f>(Schedule!DL177*'Assumptions&amp;Data'!DL78)/10^$D$5</f>
        <v>0</v>
      </c>
      <c r="DN106" s="210">
        <f>(Schedule!DM177*'Assumptions&amp;Data'!DM78)/10^$D$5</f>
        <v>0</v>
      </c>
      <c r="DO106" s="210">
        <f>(Schedule!DN177*'Assumptions&amp;Data'!DN78)/10^$D$5</f>
        <v>0</v>
      </c>
      <c r="DP106" s="210">
        <f>(Schedule!DO177*'Assumptions&amp;Data'!DO78)/10^$D$5</f>
        <v>0</v>
      </c>
      <c r="DQ106" s="210">
        <f>(Schedule!DP177*'Assumptions&amp;Data'!DP78)/10^$D$5</f>
        <v>0</v>
      </c>
      <c r="DR106" s="210">
        <f>(Schedule!DQ177*'Assumptions&amp;Data'!DQ78)/10^$D$5</f>
        <v>0</v>
      </c>
      <c r="DS106" s="210">
        <f>(Schedule!DR177*'Assumptions&amp;Data'!DR78)/10^$D$5</f>
        <v>0</v>
      </c>
      <c r="DT106" s="210">
        <f>(Schedule!DS177*'Assumptions&amp;Data'!DS78)/10^$D$5</f>
        <v>0</v>
      </c>
      <c r="DU106" s="210">
        <f>(Schedule!DT177*'Assumptions&amp;Data'!DT78)/10^$D$5</f>
        <v>0</v>
      </c>
      <c r="DV106" s="210">
        <f>(Schedule!DU177*'Assumptions&amp;Data'!DU78)/10^$D$5</f>
        <v>0</v>
      </c>
      <c r="DW106" s="210">
        <f>(Schedule!DV177*'Assumptions&amp;Data'!DV78)/10^$D$5</f>
        <v>0</v>
      </c>
      <c r="DX106" s="210">
        <f>(Schedule!DW177*'Assumptions&amp;Data'!DW78)/10^$D$5</f>
        <v>0</v>
      </c>
      <c r="DY106" s="210">
        <f>(Schedule!DX177*'Assumptions&amp;Data'!DX78)/10^$D$5</f>
        <v>0</v>
      </c>
      <c r="DZ106" s="210">
        <f>(Schedule!DY177*'Assumptions&amp;Data'!DY78)/10^$D$5</f>
        <v>0</v>
      </c>
      <c r="EA106" s="210">
        <f>(Schedule!DZ177*'Assumptions&amp;Data'!DZ78)/10^$D$5</f>
        <v>0</v>
      </c>
      <c r="EB106" s="210">
        <f>(Schedule!EA177*'Assumptions&amp;Data'!EA78)/10^$D$5</f>
        <v>0</v>
      </c>
      <c r="EC106" s="210">
        <f>(Schedule!EB177*'Assumptions&amp;Data'!EB78)/10^$D$5</f>
        <v>0</v>
      </c>
      <c r="ED106" s="210">
        <f>(Schedule!EC177*'Assumptions&amp;Data'!EC78)/10^$D$5</f>
        <v>0</v>
      </c>
      <c r="EE106" s="210">
        <f>(Schedule!ED177*'Assumptions&amp;Data'!ED78)/10^$D$5</f>
        <v>0</v>
      </c>
      <c r="EF106" s="210">
        <f>(Schedule!EE177*'Assumptions&amp;Data'!EE78)/10^$D$5</f>
        <v>0</v>
      </c>
      <c r="EG106" s="210">
        <f>(Schedule!EF177*'Assumptions&amp;Data'!EF78)/10^$D$5</f>
        <v>0</v>
      </c>
      <c r="EH106" s="210">
        <f>(Schedule!EG177*'Assumptions&amp;Data'!EG78)/10^$D$5</f>
        <v>0</v>
      </c>
      <c r="EI106" s="210">
        <f>(Schedule!EH177*'Assumptions&amp;Data'!EH78)/10^$D$5</f>
        <v>0</v>
      </c>
      <c r="EJ106" s="210">
        <f>(Schedule!EI177*'Assumptions&amp;Data'!EI78)/10^$D$5</f>
        <v>0</v>
      </c>
      <c r="EK106" s="210">
        <f>(Schedule!EJ177*'Assumptions&amp;Data'!EJ78)/10^$D$5</f>
        <v>0</v>
      </c>
      <c r="EL106" s="210">
        <f>(Schedule!EK177*'Assumptions&amp;Data'!EK78)/10^$D$5</f>
        <v>0</v>
      </c>
      <c r="EM106" s="210">
        <f>(Schedule!EL177*'Assumptions&amp;Data'!EL78)/10^$D$5</f>
        <v>0</v>
      </c>
      <c r="EN106" s="210">
        <f>(Schedule!EM177*'Assumptions&amp;Data'!EM78)/10^$D$5</f>
        <v>0</v>
      </c>
      <c r="EO106" s="210">
        <f>(Schedule!EN177*'Assumptions&amp;Data'!EN78)/10^$D$5</f>
        <v>0</v>
      </c>
      <c r="EP106" s="210">
        <f>(Schedule!EO177*'Assumptions&amp;Data'!EO78)/10^$D$5</f>
        <v>0</v>
      </c>
      <c r="EQ106" s="210">
        <f>(Schedule!EP177*'Assumptions&amp;Data'!EP78)/10^$D$5</f>
        <v>0</v>
      </c>
      <c r="ER106" s="210">
        <f>(Schedule!EQ177*'Assumptions&amp;Data'!EQ78)/10^$D$5</f>
        <v>0</v>
      </c>
      <c r="ES106" s="210">
        <f>(Schedule!ER177*'Assumptions&amp;Data'!ER78)/10^$D$5</f>
        <v>0</v>
      </c>
      <c r="ET106" s="210">
        <f>(Schedule!ES177*'Assumptions&amp;Data'!ES78)/10^$D$5</f>
        <v>0</v>
      </c>
      <c r="EU106" s="210">
        <f>(Schedule!ET177*'Assumptions&amp;Data'!ET78)/10^$D$5</f>
        <v>0</v>
      </c>
      <c r="EV106" s="210">
        <f>(Schedule!EU177*'Assumptions&amp;Data'!EU78)/10^$D$5</f>
        <v>0</v>
      </c>
      <c r="EW106" s="210">
        <f>(Schedule!EV177*'Assumptions&amp;Data'!EV78)/10^$D$5</f>
        <v>0</v>
      </c>
      <c r="EX106" s="210">
        <f>(Schedule!EW177*'Assumptions&amp;Data'!EW78)/10^$D$5</f>
        <v>0</v>
      </c>
      <c r="EY106" s="210">
        <f>(Schedule!EX177*'Assumptions&amp;Data'!EX78)/10^$D$5</f>
        <v>0</v>
      </c>
      <c r="EZ106" s="210">
        <f>(Schedule!EY177*'Assumptions&amp;Data'!EY78)/10^$D$5</f>
        <v>0</v>
      </c>
      <c r="FA106" s="210">
        <f>(Schedule!EZ177*'Assumptions&amp;Data'!EZ78)/10^$D$5</f>
        <v>0</v>
      </c>
      <c r="FB106" s="210">
        <f>(Schedule!FA177*'Assumptions&amp;Data'!FA78)/10^$D$5</f>
        <v>0</v>
      </c>
      <c r="FC106" s="210">
        <f>(Schedule!FB177*'Assumptions&amp;Data'!FB78)/10^$D$5</f>
        <v>0</v>
      </c>
      <c r="FD106" s="210">
        <f>(Schedule!FC177*'Assumptions&amp;Data'!FC78)/10^$D$5</f>
        <v>0</v>
      </c>
      <c r="FE106" s="210">
        <f>(Schedule!FD177*'Assumptions&amp;Data'!FD78)/10^$D$5</f>
        <v>0</v>
      </c>
      <c r="FF106" s="210">
        <f>(Schedule!FE177*'Assumptions&amp;Data'!FE78)/10^$D$5</f>
        <v>0</v>
      </c>
      <c r="FG106" s="210">
        <f>(Schedule!FF177*'Assumptions&amp;Data'!FF78)/10^$D$5</f>
        <v>0</v>
      </c>
      <c r="FH106" s="210">
        <f>(Schedule!FG177*'Assumptions&amp;Data'!FG78)/10^$D$5</f>
        <v>0</v>
      </c>
      <c r="FI106" s="210">
        <f>(Schedule!FH177*'Assumptions&amp;Data'!FH78)/10^$D$5</f>
        <v>0</v>
      </c>
      <c r="FJ106" s="210">
        <f>(Schedule!FI177*'Assumptions&amp;Data'!FI78)/10^$D$5</f>
        <v>0</v>
      </c>
      <c r="FK106" s="210">
        <f>(Schedule!FJ177*'Assumptions&amp;Data'!FJ78)/10^$D$5</f>
        <v>0</v>
      </c>
      <c r="FL106" s="210">
        <f>(Schedule!FK177*'Assumptions&amp;Data'!FK78)/10^$D$5</f>
        <v>0</v>
      </c>
      <c r="FM106" s="210">
        <f>(Schedule!FL177*'Assumptions&amp;Data'!FL78)/10^$D$5</f>
        <v>0</v>
      </c>
      <c r="FN106" s="210">
        <f>(Schedule!FM177*'Assumptions&amp;Data'!FM78)/10^$D$5</f>
        <v>0</v>
      </c>
      <c r="FO106" s="210">
        <f>(Schedule!FN177*'Assumptions&amp;Data'!FN78)/10^$D$5</f>
        <v>0</v>
      </c>
    </row>
    <row r="107" spans="2:171" ht="12" customHeight="1" x14ac:dyDescent="0.3"/>
    <row r="108" spans="2:171" s="43" customFormat="1" ht="12" customHeight="1" x14ac:dyDescent="0.3">
      <c r="B108" s="43" t="s">
        <v>291</v>
      </c>
      <c r="F108" s="158"/>
      <c r="G108" s="158">
        <f>G1</f>
        <v>45748</v>
      </c>
      <c r="H108" s="158">
        <f>EOMONTH(G108, 1)</f>
        <v>45808</v>
      </c>
      <c r="I108" s="158">
        <f t="shared" ref="I108" si="396">EOMONTH(H108, 1)</f>
        <v>45838</v>
      </c>
      <c r="J108" s="158">
        <f t="shared" ref="J108" si="397">EOMONTH(I108, 1)</f>
        <v>45869</v>
      </c>
      <c r="K108" s="158">
        <f t="shared" ref="K108" si="398">EOMONTH(J108, 1)</f>
        <v>45900</v>
      </c>
      <c r="L108" s="158">
        <f t="shared" ref="L108" si="399">EOMONTH(K108, 1)</f>
        <v>45930</v>
      </c>
      <c r="M108" s="158">
        <f t="shared" ref="M108" si="400">EOMONTH(L108, 1)</f>
        <v>45961</v>
      </c>
      <c r="N108" s="158">
        <f t="shared" ref="N108" si="401">EOMONTH(M108, 1)</f>
        <v>45991</v>
      </c>
      <c r="O108" s="158">
        <f t="shared" ref="O108" si="402">EOMONTH(N108, 1)</f>
        <v>46022</v>
      </c>
      <c r="P108" s="158">
        <f t="shared" ref="P108" si="403">EOMONTH(O108, 1)</f>
        <v>46053</v>
      </c>
      <c r="Q108" s="158">
        <f t="shared" ref="Q108" si="404">EOMONTH(P108, 1)</f>
        <v>46081</v>
      </c>
      <c r="R108" s="158">
        <f t="shared" ref="R108" si="405">EOMONTH(Q108, 1)</f>
        <v>46112</v>
      </c>
      <c r="S108" s="158">
        <f t="shared" ref="S108" si="406">EOMONTH(R108, 1)</f>
        <v>46142</v>
      </c>
      <c r="T108" s="158">
        <f t="shared" ref="T108" si="407">EOMONTH(S108, 1)</f>
        <v>46173</v>
      </c>
      <c r="U108" s="158">
        <f t="shared" ref="U108" si="408">EOMONTH(T108, 1)</f>
        <v>46203</v>
      </c>
      <c r="V108" s="158">
        <f t="shared" ref="V108" si="409">EOMONTH(U108, 1)</f>
        <v>46234</v>
      </c>
      <c r="W108" s="158">
        <f t="shared" ref="W108" si="410">EOMONTH(V108, 1)</f>
        <v>46265</v>
      </c>
      <c r="X108" s="158">
        <f t="shared" ref="X108" si="411">EOMONTH(W108, 1)</f>
        <v>46295</v>
      </c>
      <c r="Y108" s="158">
        <f t="shared" ref="Y108" si="412">EOMONTH(X108, 1)</f>
        <v>46326</v>
      </c>
      <c r="Z108" s="158">
        <f t="shared" ref="Z108" si="413">EOMONTH(Y108, 1)</f>
        <v>46356</v>
      </c>
      <c r="AA108" s="158">
        <f t="shared" ref="AA108" si="414">EOMONTH(Z108, 1)</f>
        <v>46387</v>
      </c>
      <c r="AB108" s="158">
        <f t="shared" ref="AB108" si="415">EOMONTH(AA108, 1)</f>
        <v>46418</v>
      </c>
      <c r="AC108" s="158">
        <f t="shared" ref="AC108" si="416">EOMONTH(AB108, 1)</f>
        <v>46446</v>
      </c>
      <c r="AD108" s="158">
        <f t="shared" ref="AD108" si="417">EOMONTH(AC108, 1)</f>
        <v>46477</v>
      </c>
      <c r="AE108" s="158">
        <f t="shared" ref="AE108" si="418">EOMONTH(AD108, 1)</f>
        <v>46507</v>
      </c>
      <c r="AF108" s="158">
        <f t="shared" ref="AF108" si="419">EOMONTH(AE108, 1)</f>
        <v>46538</v>
      </c>
      <c r="AG108" s="158">
        <f t="shared" ref="AG108" si="420">EOMONTH(AF108, 1)</f>
        <v>46568</v>
      </c>
      <c r="AH108" s="158">
        <f t="shared" ref="AH108" si="421">EOMONTH(AG108, 1)</f>
        <v>46599</v>
      </c>
      <c r="AI108" s="158">
        <f t="shared" ref="AI108" si="422">EOMONTH(AH108, 1)</f>
        <v>46630</v>
      </c>
      <c r="AJ108" s="158">
        <f t="shared" ref="AJ108" si="423">EOMONTH(AI108, 1)</f>
        <v>46660</v>
      </c>
      <c r="AK108" s="158">
        <f t="shared" ref="AK108" si="424">EOMONTH(AJ108, 1)</f>
        <v>46691</v>
      </c>
      <c r="AL108" s="158">
        <f t="shared" ref="AL108" si="425">EOMONTH(AK108, 1)</f>
        <v>46721</v>
      </c>
      <c r="AM108" s="158">
        <f t="shared" ref="AM108" si="426">EOMONTH(AL108, 1)</f>
        <v>46752</v>
      </c>
      <c r="AN108" s="158">
        <f t="shared" ref="AN108" si="427">EOMONTH(AM108, 1)</f>
        <v>46783</v>
      </c>
      <c r="AO108" s="158">
        <f t="shared" ref="AO108" si="428">EOMONTH(AN108, 1)</f>
        <v>46812</v>
      </c>
      <c r="AP108" s="158">
        <f t="shared" ref="AP108" si="429">EOMONTH(AO108, 1)</f>
        <v>46843</v>
      </c>
      <c r="AQ108" s="158">
        <f t="shared" ref="AQ108" si="430">EOMONTH(AP108, 1)</f>
        <v>46873</v>
      </c>
      <c r="AR108" s="158">
        <f t="shared" ref="AR108" si="431">EOMONTH(AQ108, 1)</f>
        <v>46904</v>
      </c>
      <c r="AS108" s="158">
        <f t="shared" ref="AS108" si="432">EOMONTH(AR108, 1)</f>
        <v>46934</v>
      </c>
      <c r="AT108" s="158">
        <f t="shared" ref="AT108" si="433">EOMONTH(AS108, 1)</f>
        <v>46965</v>
      </c>
      <c r="AU108" s="158">
        <f t="shared" ref="AU108" si="434">EOMONTH(AT108, 1)</f>
        <v>46996</v>
      </c>
      <c r="AV108" s="158">
        <f t="shared" ref="AV108" si="435">EOMONTH(AU108, 1)</f>
        <v>47026</v>
      </c>
      <c r="AW108" s="158">
        <f t="shared" ref="AW108" si="436">EOMONTH(AV108, 1)</f>
        <v>47057</v>
      </c>
      <c r="AX108" s="158">
        <f t="shared" ref="AX108" si="437">EOMONTH(AW108, 1)</f>
        <v>47087</v>
      </c>
      <c r="AY108" s="158">
        <f t="shared" ref="AY108" si="438">EOMONTH(AX108, 1)</f>
        <v>47118</v>
      </c>
      <c r="AZ108" s="158">
        <f t="shared" ref="AZ108" si="439">EOMONTH(AY108, 1)</f>
        <v>47149</v>
      </c>
      <c r="BA108" s="158">
        <f t="shared" ref="BA108" si="440">EOMONTH(AZ108, 1)</f>
        <v>47177</v>
      </c>
      <c r="BB108" s="158">
        <f t="shared" ref="BB108" si="441">EOMONTH(BA108, 1)</f>
        <v>47208</v>
      </c>
      <c r="BC108" s="158">
        <f t="shared" ref="BC108" si="442">EOMONTH(BB108, 1)</f>
        <v>47238</v>
      </c>
      <c r="BD108" s="158">
        <f t="shared" ref="BD108" si="443">EOMONTH(BC108, 1)</f>
        <v>47269</v>
      </c>
      <c r="BE108" s="158">
        <f t="shared" ref="BE108" si="444">EOMONTH(BD108, 1)</f>
        <v>47299</v>
      </c>
      <c r="BF108" s="158">
        <f t="shared" ref="BF108" si="445">EOMONTH(BE108, 1)</f>
        <v>47330</v>
      </c>
      <c r="BG108" s="158">
        <f t="shared" ref="BG108" si="446">EOMONTH(BF108, 1)</f>
        <v>47361</v>
      </c>
      <c r="BH108" s="158">
        <f t="shared" ref="BH108" si="447">EOMONTH(BG108, 1)</f>
        <v>47391</v>
      </c>
      <c r="BI108" s="158">
        <f t="shared" ref="BI108" si="448">EOMONTH(BH108, 1)</f>
        <v>47422</v>
      </c>
      <c r="BJ108" s="158">
        <f t="shared" ref="BJ108" si="449">EOMONTH(BI108, 1)</f>
        <v>47452</v>
      </c>
      <c r="BK108" s="158">
        <f t="shared" ref="BK108" si="450">EOMONTH(BJ108, 1)</f>
        <v>47483</v>
      </c>
      <c r="BL108" s="158">
        <f t="shared" ref="BL108" si="451">EOMONTH(BK108, 1)</f>
        <v>47514</v>
      </c>
      <c r="BM108" s="158">
        <f t="shared" ref="BM108" si="452">EOMONTH(BL108, 1)</f>
        <v>47542</v>
      </c>
      <c r="BN108" s="158">
        <f t="shared" ref="BN108" si="453">EOMONTH(BM108, 1)</f>
        <v>47573</v>
      </c>
      <c r="BO108" s="158">
        <f t="shared" ref="BO108" si="454">EOMONTH(BN108, 1)</f>
        <v>47603</v>
      </c>
      <c r="BP108" s="158">
        <f t="shared" ref="BP108" si="455">EOMONTH(BO108, 1)</f>
        <v>47634</v>
      </c>
      <c r="BQ108" s="158">
        <f t="shared" ref="BQ108" si="456">EOMONTH(BP108, 1)</f>
        <v>47664</v>
      </c>
      <c r="BR108" s="158">
        <f t="shared" ref="BR108" si="457">EOMONTH(BQ108, 1)</f>
        <v>47695</v>
      </c>
      <c r="BS108" s="158">
        <f t="shared" ref="BS108" si="458">EOMONTH(BR108, 1)</f>
        <v>47726</v>
      </c>
      <c r="BT108" s="158">
        <f t="shared" ref="BT108" si="459">EOMONTH(BS108, 1)</f>
        <v>47756</v>
      </c>
      <c r="BU108" s="158">
        <f t="shared" ref="BU108" si="460">EOMONTH(BT108, 1)</f>
        <v>47787</v>
      </c>
      <c r="BV108" s="158">
        <f t="shared" ref="BV108" si="461">EOMONTH(BU108, 1)</f>
        <v>47817</v>
      </c>
      <c r="BW108" s="158">
        <f t="shared" ref="BW108" si="462">EOMONTH(BV108, 1)</f>
        <v>47848</v>
      </c>
      <c r="BX108" s="158">
        <f t="shared" ref="BX108" si="463">EOMONTH(BW108, 1)</f>
        <v>47879</v>
      </c>
      <c r="BY108" s="158">
        <f t="shared" ref="BY108" si="464">EOMONTH(BX108, 1)</f>
        <v>47907</v>
      </c>
      <c r="BZ108" s="158">
        <f t="shared" ref="BZ108" si="465">EOMONTH(BY108, 1)</f>
        <v>47938</v>
      </c>
      <c r="CA108" s="158">
        <f t="shared" ref="CA108" si="466">EOMONTH(BZ108, 1)</f>
        <v>47968</v>
      </c>
      <c r="CB108" s="158">
        <f t="shared" ref="CB108" si="467">EOMONTH(CA108, 1)</f>
        <v>47999</v>
      </c>
      <c r="CC108" s="158">
        <f t="shared" ref="CC108" si="468">EOMONTH(CB108, 1)</f>
        <v>48029</v>
      </c>
      <c r="CD108" s="158">
        <f t="shared" ref="CD108" si="469">EOMONTH(CC108, 1)</f>
        <v>48060</v>
      </c>
      <c r="CE108" s="158">
        <f t="shared" ref="CE108" si="470">EOMONTH(CD108, 1)</f>
        <v>48091</v>
      </c>
      <c r="CF108" s="158">
        <f t="shared" ref="CF108" si="471">EOMONTH(CE108, 1)</f>
        <v>48121</v>
      </c>
      <c r="CG108" s="158">
        <f t="shared" ref="CG108" si="472">EOMONTH(CF108, 1)</f>
        <v>48152</v>
      </c>
      <c r="CH108" s="158">
        <f t="shared" ref="CH108" si="473">EOMONTH(CG108, 1)</f>
        <v>48182</v>
      </c>
      <c r="CI108" s="158">
        <f t="shared" ref="CI108" si="474">EOMONTH(CH108, 1)</f>
        <v>48213</v>
      </c>
      <c r="CJ108" s="158">
        <f t="shared" ref="CJ108" si="475">EOMONTH(CI108, 1)</f>
        <v>48244</v>
      </c>
      <c r="CK108" s="158">
        <f t="shared" ref="CK108" si="476">EOMONTH(CJ108, 1)</f>
        <v>48273</v>
      </c>
      <c r="CL108" s="158">
        <f t="shared" ref="CL108" si="477">EOMONTH(CK108, 1)</f>
        <v>48304</v>
      </c>
      <c r="CM108" s="158">
        <f t="shared" ref="CM108" si="478">EOMONTH(CL108, 1)</f>
        <v>48334</v>
      </c>
      <c r="CN108" s="158">
        <f t="shared" ref="CN108" si="479">EOMONTH(CM108, 1)</f>
        <v>48365</v>
      </c>
      <c r="CO108" s="158">
        <f t="shared" ref="CO108" si="480">EOMONTH(CN108, 1)</f>
        <v>48395</v>
      </c>
      <c r="CP108" s="158">
        <f t="shared" ref="CP108" si="481">EOMONTH(CO108, 1)</f>
        <v>48426</v>
      </c>
      <c r="CQ108" s="158">
        <f t="shared" ref="CQ108" si="482">EOMONTH(CP108, 1)</f>
        <v>48457</v>
      </c>
      <c r="CR108" s="158">
        <f t="shared" ref="CR108" si="483">EOMONTH(CQ108, 1)</f>
        <v>48487</v>
      </c>
      <c r="CS108" s="158">
        <f t="shared" ref="CS108" si="484">EOMONTH(CR108, 1)</f>
        <v>48518</v>
      </c>
      <c r="CT108" s="158">
        <f t="shared" ref="CT108" si="485">EOMONTH(CS108, 1)</f>
        <v>48548</v>
      </c>
      <c r="CU108" s="158">
        <f t="shared" ref="CU108" si="486">EOMONTH(CT108, 1)</f>
        <v>48579</v>
      </c>
      <c r="CV108" s="158">
        <f t="shared" ref="CV108" si="487">EOMONTH(CU108, 1)</f>
        <v>48610</v>
      </c>
      <c r="CW108" s="158">
        <f t="shared" ref="CW108" si="488">EOMONTH(CV108, 1)</f>
        <v>48638</v>
      </c>
      <c r="CX108" s="158">
        <f t="shared" ref="CX108" si="489">EOMONTH(CW108, 1)</f>
        <v>48669</v>
      </c>
      <c r="CY108" s="158">
        <f t="shared" ref="CY108" si="490">EOMONTH(CX108, 1)</f>
        <v>48699</v>
      </c>
      <c r="CZ108" s="158">
        <f t="shared" ref="CZ108" si="491">EOMONTH(CY108, 1)</f>
        <v>48730</v>
      </c>
      <c r="DA108" s="158">
        <f t="shared" ref="DA108" si="492">EOMONTH(CZ108, 1)</f>
        <v>48760</v>
      </c>
      <c r="DB108" s="158">
        <f t="shared" ref="DB108" si="493">EOMONTH(DA108, 1)</f>
        <v>48791</v>
      </c>
      <c r="DC108" s="158">
        <f t="shared" ref="DC108" si="494">EOMONTH(DB108, 1)</f>
        <v>48822</v>
      </c>
      <c r="DD108" s="158">
        <f t="shared" ref="DD108" si="495">EOMONTH(DC108, 1)</f>
        <v>48852</v>
      </c>
      <c r="DE108" s="158">
        <f t="shared" ref="DE108" si="496">EOMONTH(DD108, 1)</f>
        <v>48883</v>
      </c>
      <c r="DF108" s="158">
        <f t="shared" ref="DF108" si="497">EOMONTH(DE108, 1)</f>
        <v>48913</v>
      </c>
      <c r="DG108" s="158">
        <f t="shared" ref="DG108" si="498">EOMONTH(DF108, 1)</f>
        <v>48944</v>
      </c>
      <c r="DH108" s="158">
        <f t="shared" ref="DH108" si="499">EOMONTH(DG108, 1)</f>
        <v>48975</v>
      </c>
      <c r="DI108" s="158">
        <f t="shared" ref="DI108" si="500">EOMONTH(DH108, 1)</f>
        <v>49003</v>
      </c>
      <c r="DJ108" s="158">
        <f t="shared" ref="DJ108" si="501">EOMONTH(DI108, 1)</f>
        <v>49034</v>
      </c>
      <c r="DK108" s="158">
        <f t="shared" ref="DK108" si="502">EOMONTH(DJ108, 1)</f>
        <v>49064</v>
      </c>
      <c r="DL108" s="158">
        <f t="shared" ref="DL108" si="503">EOMONTH(DK108, 1)</f>
        <v>49095</v>
      </c>
      <c r="DM108" s="158">
        <f t="shared" ref="DM108" si="504">EOMONTH(DL108, 1)</f>
        <v>49125</v>
      </c>
      <c r="DN108" s="158">
        <f t="shared" ref="DN108" si="505">EOMONTH(DM108, 1)</f>
        <v>49156</v>
      </c>
      <c r="DO108" s="158">
        <f t="shared" ref="DO108" si="506">EOMONTH(DN108, 1)</f>
        <v>49187</v>
      </c>
      <c r="DP108" s="158">
        <f t="shared" ref="DP108" si="507">EOMONTH(DO108, 1)</f>
        <v>49217</v>
      </c>
      <c r="DQ108" s="158">
        <f t="shared" ref="DQ108" si="508">EOMONTH(DP108, 1)</f>
        <v>49248</v>
      </c>
      <c r="DR108" s="158">
        <f t="shared" ref="DR108" si="509">EOMONTH(DQ108, 1)</f>
        <v>49278</v>
      </c>
      <c r="DS108" s="158">
        <f t="shared" ref="DS108" si="510">EOMONTH(DR108, 1)</f>
        <v>49309</v>
      </c>
      <c r="DT108" s="158">
        <f t="shared" ref="DT108" si="511">EOMONTH(DS108, 1)</f>
        <v>49340</v>
      </c>
      <c r="DU108" s="158">
        <f t="shared" ref="DU108" si="512">EOMONTH(DT108, 1)</f>
        <v>49368</v>
      </c>
      <c r="DV108" s="158">
        <f t="shared" ref="DV108" si="513">EOMONTH(DU108, 1)</f>
        <v>49399</v>
      </c>
      <c r="DW108" s="158">
        <f t="shared" ref="DW108" si="514">EOMONTH(DV108, 1)</f>
        <v>49429</v>
      </c>
      <c r="DX108" s="158">
        <f t="shared" ref="DX108" si="515">EOMONTH(DW108, 1)</f>
        <v>49460</v>
      </c>
      <c r="DY108" s="158">
        <f t="shared" ref="DY108" si="516">EOMONTH(DX108, 1)</f>
        <v>49490</v>
      </c>
      <c r="DZ108" s="158">
        <f t="shared" ref="DZ108" si="517">EOMONTH(DY108, 1)</f>
        <v>49521</v>
      </c>
      <c r="EA108" s="158">
        <f t="shared" ref="EA108" si="518">EOMONTH(DZ108, 1)</f>
        <v>49552</v>
      </c>
      <c r="EB108" s="158">
        <f t="shared" ref="EB108" si="519">EOMONTH(EA108, 1)</f>
        <v>49582</v>
      </c>
      <c r="EC108" s="158">
        <f t="shared" ref="EC108" si="520">EOMONTH(EB108, 1)</f>
        <v>49613</v>
      </c>
      <c r="ED108" s="158">
        <f t="shared" ref="ED108" si="521">EOMONTH(EC108, 1)</f>
        <v>49643</v>
      </c>
      <c r="EE108" s="158">
        <f t="shared" ref="EE108" si="522">EOMONTH(ED108, 1)</f>
        <v>49674</v>
      </c>
      <c r="EF108" s="158">
        <f t="shared" ref="EF108" si="523">EOMONTH(EE108, 1)</f>
        <v>49705</v>
      </c>
      <c r="EG108" s="158">
        <f t="shared" ref="EG108" si="524">EOMONTH(EF108, 1)</f>
        <v>49734</v>
      </c>
      <c r="EH108" s="158">
        <f t="shared" ref="EH108" si="525">EOMONTH(EG108, 1)</f>
        <v>49765</v>
      </c>
      <c r="EI108" s="158">
        <f t="shared" ref="EI108" si="526">EOMONTH(EH108, 1)</f>
        <v>49795</v>
      </c>
      <c r="EJ108" s="158">
        <f t="shared" ref="EJ108" si="527">EOMONTH(EI108, 1)</f>
        <v>49826</v>
      </c>
      <c r="EK108" s="158">
        <f t="shared" ref="EK108" si="528">EOMONTH(EJ108, 1)</f>
        <v>49856</v>
      </c>
      <c r="EL108" s="158">
        <f t="shared" ref="EL108" si="529">EOMONTH(EK108, 1)</f>
        <v>49887</v>
      </c>
      <c r="EM108" s="158">
        <f t="shared" ref="EM108" si="530">EOMONTH(EL108, 1)</f>
        <v>49918</v>
      </c>
      <c r="EN108" s="158">
        <f t="shared" ref="EN108" si="531">EOMONTH(EM108, 1)</f>
        <v>49948</v>
      </c>
      <c r="EO108" s="158">
        <f t="shared" ref="EO108" si="532">EOMONTH(EN108, 1)</f>
        <v>49979</v>
      </c>
      <c r="EP108" s="158">
        <f t="shared" ref="EP108" si="533">EOMONTH(EO108, 1)</f>
        <v>50009</v>
      </c>
      <c r="EQ108" s="158">
        <f t="shared" ref="EQ108" si="534">EOMONTH(EP108, 1)</f>
        <v>50040</v>
      </c>
      <c r="ER108" s="158">
        <f t="shared" ref="ER108" si="535">EOMONTH(EQ108, 1)</f>
        <v>50071</v>
      </c>
      <c r="ES108" s="158">
        <f t="shared" ref="ES108" si="536">EOMONTH(ER108, 1)</f>
        <v>50099</v>
      </c>
      <c r="ET108" s="158">
        <f t="shared" ref="ET108" si="537">EOMONTH(ES108, 1)</f>
        <v>50130</v>
      </c>
      <c r="EU108" s="158">
        <f t="shared" ref="EU108" si="538">EOMONTH(ET108, 1)</f>
        <v>50160</v>
      </c>
      <c r="EV108" s="158">
        <f t="shared" ref="EV108" si="539">EOMONTH(EU108, 1)</f>
        <v>50191</v>
      </c>
      <c r="EW108" s="158">
        <f t="shared" ref="EW108" si="540">EOMONTH(EV108, 1)</f>
        <v>50221</v>
      </c>
      <c r="EX108" s="158">
        <f t="shared" ref="EX108" si="541">EOMONTH(EW108, 1)</f>
        <v>50252</v>
      </c>
      <c r="EY108" s="158">
        <f t="shared" ref="EY108" si="542">EOMONTH(EX108, 1)</f>
        <v>50283</v>
      </c>
      <c r="EZ108" s="158">
        <f t="shared" ref="EZ108" si="543">EOMONTH(EY108, 1)</f>
        <v>50313</v>
      </c>
      <c r="FA108" s="158">
        <f t="shared" ref="FA108" si="544">EOMONTH(EZ108, 1)</f>
        <v>50344</v>
      </c>
      <c r="FB108" s="158">
        <f t="shared" ref="FB108" si="545">EOMONTH(FA108, 1)</f>
        <v>50374</v>
      </c>
      <c r="FC108" s="158">
        <f t="shared" ref="FC108" si="546">EOMONTH(FB108, 1)</f>
        <v>50405</v>
      </c>
      <c r="FD108" s="158">
        <f t="shared" ref="FD108" si="547">EOMONTH(FC108, 1)</f>
        <v>50436</v>
      </c>
      <c r="FE108" s="158">
        <f t="shared" ref="FE108" si="548">EOMONTH(FD108, 1)</f>
        <v>50464</v>
      </c>
      <c r="FF108" s="158">
        <f t="shared" ref="FF108" si="549">EOMONTH(FE108, 1)</f>
        <v>50495</v>
      </c>
      <c r="FG108" s="158">
        <f t="shared" ref="FG108" si="550">EOMONTH(FF108, 1)</f>
        <v>50525</v>
      </c>
      <c r="FH108" s="158">
        <f t="shared" ref="FH108" si="551">EOMONTH(FG108, 1)</f>
        <v>50556</v>
      </c>
      <c r="FI108" s="158">
        <f t="shared" ref="FI108" si="552">EOMONTH(FH108, 1)</f>
        <v>50586</v>
      </c>
      <c r="FJ108" s="158">
        <f t="shared" ref="FJ108" si="553">EOMONTH(FI108, 1)</f>
        <v>50617</v>
      </c>
      <c r="FK108" s="158">
        <f t="shared" ref="FK108" si="554">EOMONTH(FJ108, 1)</f>
        <v>50648</v>
      </c>
      <c r="FL108" s="158">
        <f t="shared" ref="FL108" si="555">EOMONTH(FK108, 1)</f>
        <v>50678</v>
      </c>
      <c r="FM108" s="158">
        <f t="shared" ref="FM108" si="556">EOMONTH(FL108, 1)</f>
        <v>50709</v>
      </c>
      <c r="FN108" s="158">
        <f t="shared" ref="FN108" si="557">EOMONTH(FM108, 1)</f>
        <v>50739</v>
      </c>
      <c r="FO108" s="158">
        <f t="shared" ref="FO108" si="558">EOMONTH(FN108, 1)</f>
        <v>50770</v>
      </c>
    </row>
    <row r="109" spans="2:171" ht="12" customHeight="1" x14ac:dyDescent="0.3">
      <c r="E109" s="201" t="str">
        <f>IF(D110&gt;=D101, "incl. car parking", "excl. car parking")</f>
        <v>incl. car parking</v>
      </c>
    </row>
    <row r="110" spans="2:171" ht="12" customHeight="1" x14ac:dyDescent="0.3">
      <c r="B110" s="220" t="s">
        <v>292</v>
      </c>
      <c r="C110" s="220" t="str">
        <f>IF($D$5=7, "INR Cr", "INR Mn")</f>
        <v>INR Cr</v>
      </c>
      <c r="D110" s="221">
        <f>SUM(G110:FO110)</f>
        <v>1856.9822203452593</v>
      </c>
      <c r="E110" s="221"/>
      <c r="F110" s="220"/>
      <c r="G110" s="221">
        <f>SUM(G111:G113)</f>
        <v>0</v>
      </c>
      <c r="H110" s="221">
        <f t="shared" ref="H110:BS110" si="559">SUM(H111:H113)</f>
        <v>0</v>
      </c>
      <c r="I110" s="221">
        <f t="shared" si="559"/>
        <v>0</v>
      </c>
      <c r="J110" s="221">
        <f t="shared" si="559"/>
        <v>0</v>
      </c>
      <c r="K110" s="221">
        <f t="shared" si="559"/>
        <v>0</v>
      </c>
      <c r="L110" s="221">
        <f t="shared" si="559"/>
        <v>0</v>
      </c>
      <c r="M110" s="221">
        <f t="shared" si="559"/>
        <v>0</v>
      </c>
      <c r="N110" s="221">
        <f t="shared" si="559"/>
        <v>0</v>
      </c>
      <c r="O110" s="221">
        <f t="shared" si="559"/>
        <v>12.883887722860528</v>
      </c>
      <c r="P110" s="221">
        <f t="shared" si="559"/>
        <v>12.883887722860528</v>
      </c>
      <c r="Q110" s="221">
        <f t="shared" si="559"/>
        <v>12.883887722860528</v>
      </c>
      <c r="R110" s="221">
        <f t="shared" si="559"/>
        <v>12.883887722860528</v>
      </c>
      <c r="S110" s="221">
        <f t="shared" si="559"/>
        <v>12.883887722860528</v>
      </c>
      <c r="T110" s="221">
        <f t="shared" si="559"/>
        <v>12.883887722860528</v>
      </c>
      <c r="U110" s="221">
        <f t="shared" si="559"/>
        <v>12.883887722860528</v>
      </c>
      <c r="V110" s="221">
        <f t="shared" si="559"/>
        <v>12.883887722860528</v>
      </c>
      <c r="W110" s="221">
        <f t="shared" si="559"/>
        <v>12.883887722860528</v>
      </c>
      <c r="X110" s="221">
        <f t="shared" si="559"/>
        <v>12.883887722860528</v>
      </c>
      <c r="Y110" s="221">
        <f t="shared" si="559"/>
        <v>12.883887722860528</v>
      </c>
      <c r="Z110" s="221">
        <f t="shared" si="559"/>
        <v>12.883887722860528</v>
      </c>
      <c r="AA110" s="221">
        <f t="shared" si="559"/>
        <v>26.300154837168915</v>
      </c>
      <c r="AB110" s="221">
        <f t="shared" si="559"/>
        <v>26.300154837168915</v>
      </c>
      <c r="AC110" s="221">
        <f t="shared" si="559"/>
        <v>28.876932381741018</v>
      </c>
      <c r="AD110" s="221">
        <f t="shared" si="559"/>
        <v>28.876932381741018</v>
      </c>
      <c r="AE110" s="221">
        <f t="shared" si="559"/>
        <v>28.876932381741018</v>
      </c>
      <c r="AF110" s="221">
        <f t="shared" si="559"/>
        <v>28.876932381741018</v>
      </c>
      <c r="AG110" s="221">
        <f t="shared" si="559"/>
        <v>28.876932381741018</v>
      </c>
      <c r="AH110" s="221">
        <f t="shared" si="559"/>
        <v>28.876932381741018</v>
      </c>
      <c r="AI110" s="221">
        <f t="shared" si="559"/>
        <v>28.876932381741018</v>
      </c>
      <c r="AJ110" s="221">
        <f t="shared" si="559"/>
        <v>28.876932381741018</v>
      </c>
      <c r="AK110" s="221">
        <f t="shared" si="559"/>
        <v>28.876932381741018</v>
      </c>
      <c r="AL110" s="221">
        <f t="shared" si="559"/>
        <v>28.876932381741018</v>
      </c>
      <c r="AM110" s="221">
        <f t="shared" si="559"/>
        <v>49.001333053203595</v>
      </c>
      <c r="AN110" s="221">
        <f t="shared" si="559"/>
        <v>49.001333053203595</v>
      </c>
      <c r="AO110" s="221">
        <f t="shared" si="559"/>
        <v>51.684586476065263</v>
      </c>
      <c r="AP110" s="221">
        <f t="shared" si="559"/>
        <v>51.684586476065263</v>
      </c>
      <c r="AQ110" s="221">
        <f t="shared" si="559"/>
        <v>61.991696654353696</v>
      </c>
      <c r="AR110" s="221">
        <f t="shared" si="559"/>
        <v>61.991696654353696</v>
      </c>
      <c r="AS110" s="221">
        <f t="shared" si="559"/>
        <v>61.991696654353696</v>
      </c>
      <c r="AT110" s="221">
        <f t="shared" si="559"/>
        <v>61.991696654353696</v>
      </c>
      <c r="AU110" s="221">
        <f t="shared" si="559"/>
        <v>51.684586476064993</v>
      </c>
      <c r="AV110" s="221">
        <f t="shared" si="559"/>
        <v>36.223921208632632</v>
      </c>
      <c r="AW110" s="221">
        <f t="shared" si="559"/>
        <v>36.223921208632632</v>
      </c>
      <c r="AX110" s="221">
        <f t="shared" si="559"/>
        <v>36.223921208632632</v>
      </c>
      <c r="AY110" s="221">
        <f t="shared" si="559"/>
        <v>36.223921208632632</v>
      </c>
      <c r="AZ110" s="221">
        <f t="shared" si="559"/>
        <v>36.223921208632632</v>
      </c>
      <c r="BA110" s="221">
        <f t="shared" si="559"/>
        <v>36.223921208632632</v>
      </c>
      <c r="BB110" s="221">
        <f t="shared" si="559"/>
        <v>36.223921208632632</v>
      </c>
      <c r="BC110" s="221">
        <f t="shared" si="559"/>
        <v>46.956934900079347</v>
      </c>
      <c r="BD110" s="221">
        <f t="shared" si="559"/>
        <v>46.956934900079347</v>
      </c>
      <c r="BE110" s="221">
        <f t="shared" si="559"/>
        <v>46.956934900079347</v>
      </c>
      <c r="BF110" s="221">
        <f t="shared" si="559"/>
        <v>46.956934900079347</v>
      </c>
      <c r="BG110" s="221">
        <f t="shared" si="559"/>
        <v>36.223921208632348</v>
      </c>
      <c r="BH110" s="221">
        <f t="shared" si="559"/>
        <v>20.124400671462574</v>
      </c>
      <c r="BI110" s="221">
        <f t="shared" si="559"/>
        <v>20.124400671462574</v>
      </c>
      <c r="BJ110" s="221">
        <f t="shared" si="559"/>
        <v>20.124400671462574</v>
      </c>
      <c r="BK110" s="221">
        <f t="shared" si="559"/>
        <v>24.14928080575509</v>
      </c>
      <c r="BL110" s="221">
        <f t="shared" si="559"/>
        <v>24.14928080575509</v>
      </c>
      <c r="BM110" s="221">
        <f t="shared" si="559"/>
        <v>24.14928080575509</v>
      </c>
      <c r="BN110" s="221">
        <f t="shared" si="559"/>
        <v>24.14928080575509</v>
      </c>
      <c r="BO110" s="221">
        <f t="shared" si="559"/>
        <v>24.14928080575509</v>
      </c>
      <c r="BP110" s="221">
        <f t="shared" si="559"/>
        <v>24.14928080575509</v>
      </c>
      <c r="BQ110" s="221">
        <f t="shared" si="559"/>
        <v>24.14928080575509</v>
      </c>
      <c r="BR110" s="221">
        <f t="shared" si="559"/>
        <v>24.14928080575509</v>
      </c>
      <c r="BS110" s="221">
        <f t="shared" si="559"/>
        <v>24.14928080575509</v>
      </c>
      <c r="BT110" s="221">
        <f t="shared" ref="BT110:EE110" si="560">SUM(BT111:BT113)</f>
        <v>24.14928080575509</v>
      </c>
      <c r="BU110" s="221">
        <f t="shared" si="560"/>
        <v>24.14928080575509</v>
      </c>
      <c r="BV110" s="221">
        <f t="shared" si="560"/>
        <v>24.14928080575509</v>
      </c>
      <c r="BW110" s="221">
        <f t="shared" si="560"/>
        <v>32.199041074339704</v>
      </c>
      <c r="BX110" s="221">
        <f t="shared" si="560"/>
        <v>0</v>
      </c>
      <c r="BY110" s="221">
        <f t="shared" si="560"/>
        <v>0</v>
      </c>
      <c r="BZ110" s="221">
        <f t="shared" si="560"/>
        <v>0</v>
      </c>
      <c r="CA110" s="221">
        <f t="shared" si="560"/>
        <v>0</v>
      </c>
      <c r="CB110" s="221">
        <f t="shared" si="560"/>
        <v>0</v>
      </c>
      <c r="CC110" s="221">
        <f t="shared" si="560"/>
        <v>0</v>
      </c>
      <c r="CD110" s="221">
        <f t="shared" si="560"/>
        <v>0</v>
      </c>
      <c r="CE110" s="221">
        <f t="shared" si="560"/>
        <v>0</v>
      </c>
      <c r="CF110" s="221">
        <f t="shared" si="560"/>
        <v>0</v>
      </c>
      <c r="CG110" s="221">
        <f t="shared" si="560"/>
        <v>0</v>
      </c>
      <c r="CH110" s="221">
        <f t="shared" si="560"/>
        <v>0</v>
      </c>
      <c r="CI110" s="221">
        <f t="shared" si="560"/>
        <v>0</v>
      </c>
      <c r="CJ110" s="221">
        <f t="shared" si="560"/>
        <v>0</v>
      </c>
      <c r="CK110" s="221">
        <f t="shared" si="560"/>
        <v>0</v>
      </c>
      <c r="CL110" s="221">
        <f t="shared" si="560"/>
        <v>0</v>
      </c>
      <c r="CM110" s="221">
        <f t="shared" si="560"/>
        <v>0</v>
      </c>
      <c r="CN110" s="221">
        <f t="shared" si="560"/>
        <v>0</v>
      </c>
      <c r="CO110" s="221">
        <f t="shared" si="560"/>
        <v>0</v>
      </c>
      <c r="CP110" s="221">
        <f t="shared" si="560"/>
        <v>0</v>
      </c>
      <c r="CQ110" s="221">
        <f t="shared" si="560"/>
        <v>0</v>
      </c>
      <c r="CR110" s="221">
        <f t="shared" si="560"/>
        <v>0</v>
      </c>
      <c r="CS110" s="221">
        <f t="shared" si="560"/>
        <v>0</v>
      </c>
      <c r="CT110" s="221">
        <f t="shared" si="560"/>
        <v>0</v>
      </c>
      <c r="CU110" s="221">
        <f t="shared" si="560"/>
        <v>0</v>
      </c>
      <c r="CV110" s="221">
        <f t="shared" si="560"/>
        <v>0</v>
      </c>
      <c r="CW110" s="221">
        <f t="shared" si="560"/>
        <v>0</v>
      </c>
      <c r="CX110" s="221">
        <f t="shared" si="560"/>
        <v>0</v>
      </c>
      <c r="CY110" s="221">
        <f t="shared" si="560"/>
        <v>0</v>
      </c>
      <c r="CZ110" s="221">
        <f t="shared" si="560"/>
        <v>0</v>
      </c>
      <c r="DA110" s="221">
        <f t="shared" si="560"/>
        <v>0</v>
      </c>
      <c r="DB110" s="221">
        <f t="shared" si="560"/>
        <v>0</v>
      </c>
      <c r="DC110" s="221">
        <f t="shared" si="560"/>
        <v>0</v>
      </c>
      <c r="DD110" s="221">
        <f t="shared" si="560"/>
        <v>0</v>
      </c>
      <c r="DE110" s="221">
        <f t="shared" si="560"/>
        <v>0</v>
      </c>
      <c r="DF110" s="221">
        <f t="shared" si="560"/>
        <v>0</v>
      </c>
      <c r="DG110" s="221">
        <f t="shared" si="560"/>
        <v>0</v>
      </c>
      <c r="DH110" s="221">
        <f t="shared" si="560"/>
        <v>0</v>
      </c>
      <c r="DI110" s="221">
        <f t="shared" si="560"/>
        <v>0</v>
      </c>
      <c r="DJ110" s="221">
        <f t="shared" si="560"/>
        <v>0</v>
      </c>
      <c r="DK110" s="221">
        <f t="shared" si="560"/>
        <v>0</v>
      </c>
      <c r="DL110" s="221">
        <f t="shared" si="560"/>
        <v>0</v>
      </c>
      <c r="DM110" s="221">
        <f t="shared" si="560"/>
        <v>0</v>
      </c>
      <c r="DN110" s="221">
        <f t="shared" si="560"/>
        <v>0</v>
      </c>
      <c r="DO110" s="221">
        <f t="shared" si="560"/>
        <v>0</v>
      </c>
      <c r="DP110" s="221">
        <f t="shared" si="560"/>
        <v>0</v>
      </c>
      <c r="DQ110" s="221">
        <f t="shared" si="560"/>
        <v>0</v>
      </c>
      <c r="DR110" s="221">
        <f t="shared" si="560"/>
        <v>0</v>
      </c>
      <c r="DS110" s="221">
        <f t="shared" si="560"/>
        <v>0</v>
      </c>
      <c r="DT110" s="221">
        <f t="shared" si="560"/>
        <v>0</v>
      </c>
      <c r="DU110" s="221">
        <f t="shared" si="560"/>
        <v>0</v>
      </c>
      <c r="DV110" s="221">
        <f t="shared" si="560"/>
        <v>0</v>
      </c>
      <c r="DW110" s="221">
        <f t="shared" si="560"/>
        <v>0</v>
      </c>
      <c r="DX110" s="221">
        <f t="shared" si="560"/>
        <v>0</v>
      </c>
      <c r="DY110" s="221">
        <f t="shared" si="560"/>
        <v>0</v>
      </c>
      <c r="DZ110" s="221">
        <f t="shared" si="560"/>
        <v>0</v>
      </c>
      <c r="EA110" s="221">
        <f t="shared" si="560"/>
        <v>0</v>
      </c>
      <c r="EB110" s="221">
        <f t="shared" si="560"/>
        <v>0</v>
      </c>
      <c r="EC110" s="221">
        <f t="shared" si="560"/>
        <v>0</v>
      </c>
      <c r="ED110" s="221">
        <f t="shared" si="560"/>
        <v>0</v>
      </c>
      <c r="EE110" s="221">
        <f t="shared" si="560"/>
        <v>0</v>
      </c>
      <c r="EF110" s="221">
        <f t="shared" ref="EF110:FO110" si="561">SUM(EF111:EF113)</f>
        <v>0</v>
      </c>
      <c r="EG110" s="221">
        <f t="shared" si="561"/>
        <v>0</v>
      </c>
      <c r="EH110" s="221">
        <f t="shared" si="561"/>
        <v>0</v>
      </c>
      <c r="EI110" s="221">
        <f t="shared" si="561"/>
        <v>0</v>
      </c>
      <c r="EJ110" s="221">
        <f t="shared" si="561"/>
        <v>0</v>
      </c>
      <c r="EK110" s="221">
        <f t="shared" si="561"/>
        <v>0</v>
      </c>
      <c r="EL110" s="221">
        <f t="shared" si="561"/>
        <v>0</v>
      </c>
      <c r="EM110" s="221">
        <f t="shared" si="561"/>
        <v>0</v>
      </c>
      <c r="EN110" s="221">
        <f t="shared" si="561"/>
        <v>0</v>
      </c>
      <c r="EO110" s="221">
        <f t="shared" si="561"/>
        <v>0</v>
      </c>
      <c r="EP110" s="221">
        <f t="shared" si="561"/>
        <v>0</v>
      </c>
      <c r="EQ110" s="221">
        <f t="shared" si="561"/>
        <v>0</v>
      </c>
      <c r="ER110" s="221">
        <f t="shared" si="561"/>
        <v>0</v>
      </c>
      <c r="ES110" s="221">
        <f t="shared" si="561"/>
        <v>0</v>
      </c>
      <c r="ET110" s="221">
        <f t="shared" si="561"/>
        <v>0</v>
      </c>
      <c r="EU110" s="221">
        <f t="shared" si="561"/>
        <v>0</v>
      </c>
      <c r="EV110" s="221">
        <f t="shared" si="561"/>
        <v>0</v>
      </c>
      <c r="EW110" s="221">
        <f t="shared" si="561"/>
        <v>0</v>
      </c>
      <c r="EX110" s="221">
        <f t="shared" si="561"/>
        <v>0</v>
      </c>
      <c r="EY110" s="221">
        <f t="shared" si="561"/>
        <v>0</v>
      </c>
      <c r="EZ110" s="221">
        <f t="shared" si="561"/>
        <v>0</v>
      </c>
      <c r="FA110" s="221">
        <f t="shared" si="561"/>
        <v>0</v>
      </c>
      <c r="FB110" s="221">
        <f t="shared" si="561"/>
        <v>0</v>
      </c>
      <c r="FC110" s="221">
        <f t="shared" si="561"/>
        <v>0</v>
      </c>
      <c r="FD110" s="221">
        <f t="shared" si="561"/>
        <v>0</v>
      </c>
      <c r="FE110" s="221">
        <f t="shared" si="561"/>
        <v>0</v>
      </c>
      <c r="FF110" s="221">
        <f t="shared" si="561"/>
        <v>0</v>
      </c>
      <c r="FG110" s="221">
        <f t="shared" si="561"/>
        <v>0</v>
      </c>
      <c r="FH110" s="221">
        <f t="shared" si="561"/>
        <v>0</v>
      </c>
      <c r="FI110" s="221">
        <f t="shared" si="561"/>
        <v>0</v>
      </c>
      <c r="FJ110" s="221">
        <f t="shared" si="561"/>
        <v>0</v>
      </c>
      <c r="FK110" s="221">
        <f t="shared" si="561"/>
        <v>0</v>
      </c>
      <c r="FL110" s="221">
        <f t="shared" si="561"/>
        <v>0</v>
      </c>
      <c r="FM110" s="221">
        <f t="shared" si="561"/>
        <v>0</v>
      </c>
      <c r="FN110" s="221">
        <f t="shared" si="561"/>
        <v>0</v>
      </c>
      <c r="FO110" s="221">
        <f t="shared" si="561"/>
        <v>0</v>
      </c>
    </row>
    <row r="111" spans="2:171" ht="12" customHeight="1" x14ac:dyDescent="0.3">
      <c r="B111" s="201" t="s">
        <v>108</v>
      </c>
      <c r="D111" s="210">
        <f>SUM(G111:FO111)</f>
        <v>515.35550891442085</v>
      </c>
      <c r="E111" s="210"/>
      <c r="F111" s="210"/>
      <c r="G111" s="210">
        <f>G97+G92+G87+G82+G77+G72+G67+G104</f>
        <v>0</v>
      </c>
      <c r="H111" s="210">
        <f t="shared" ref="H111:BS111" si="562">H97+H92+H87+H82+H77+H72+H67+H104</f>
        <v>0</v>
      </c>
      <c r="I111" s="210">
        <f t="shared" si="562"/>
        <v>0</v>
      </c>
      <c r="J111" s="210">
        <f t="shared" si="562"/>
        <v>0</v>
      </c>
      <c r="K111" s="210">
        <f t="shared" si="562"/>
        <v>0</v>
      </c>
      <c r="L111" s="210">
        <f t="shared" si="562"/>
        <v>0</v>
      </c>
      <c r="M111" s="210">
        <f t="shared" si="562"/>
        <v>0</v>
      </c>
      <c r="N111" s="210">
        <f t="shared" si="562"/>
        <v>0</v>
      </c>
      <c r="O111" s="210">
        <f t="shared" si="562"/>
        <v>12.883887722860528</v>
      </c>
      <c r="P111" s="210">
        <f t="shared" si="562"/>
        <v>12.883887722860528</v>
      </c>
      <c r="Q111" s="210">
        <f t="shared" si="562"/>
        <v>12.883887722860528</v>
      </c>
      <c r="R111" s="210">
        <f t="shared" si="562"/>
        <v>12.883887722860528</v>
      </c>
      <c r="S111" s="210">
        <f t="shared" si="562"/>
        <v>12.883887722860528</v>
      </c>
      <c r="T111" s="210">
        <f t="shared" si="562"/>
        <v>12.883887722860528</v>
      </c>
      <c r="U111" s="210">
        <f t="shared" si="562"/>
        <v>12.883887722860528</v>
      </c>
      <c r="V111" s="210">
        <f t="shared" si="562"/>
        <v>12.883887722860528</v>
      </c>
      <c r="W111" s="210">
        <f t="shared" si="562"/>
        <v>12.883887722860528</v>
      </c>
      <c r="X111" s="210">
        <f t="shared" si="562"/>
        <v>12.883887722860528</v>
      </c>
      <c r="Y111" s="210">
        <f t="shared" si="562"/>
        <v>12.883887722860528</v>
      </c>
      <c r="Z111" s="210">
        <f t="shared" si="562"/>
        <v>12.883887722860528</v>
      </c>
      <c r="AA111" s="210">
        <f t="shared" si="562"/>
        <v>12.883887722860528</v>
      </c>
      <c r="AB111" s="210">
        <f t="shared" si="562"/>
        <v>12.883887722860528</v>
      </c>
      <c r="AC111" s="210">
        <f t="shared" si="562"/>
        <v>15.460665267432631</v>
      </c>
      <c r="AD111" s="210">
        <f t="shared" si="562"/>
        <v>15.460665267432631</v>
      </c>
      <c r="AE111" s="210">
        <f t="shared" si="562"/>
        <v>15.460665267432631</v>
      </c>
      <c r="AF111" s="210">
        <f t="shared" si="562"/>
        <v>15.460665267432631</v>
      </c>
      <c r="AG111" s="210">
        <f t="shared" si="562"/>
        <v>15.460665267432631</v>
      </c>
      <c r="AH111" s="210">
        <f t="shared" si="562"/>
        <v>15.460665267432631</v>
      </c>
      <c r="AI111" s="210">
        <f t="shared" si="562"/>
        <v>15.460665267432631</v>
      </c>
      <c r="AJ111" s="210">
        <f t="shared" si="562"/>
        <v>15.460665267432631</v>
      </c>
      <c r="AK111" s="210">
        <f t="shared" si="562"/>
        <v>15.460665267432631</v>
      </c>
      <c r="AL111" s="210">
        <f t="shared" si="562"/>
        <v>15.460665267432631</v>
      </c>
      <c r="AM111" s="210">
        <f t="shared" si="562"/>
        <v>15.460665267432631</v>
      </c>
      <c r="AN111" s="210">
        <f t="shared" si="562"/>
        <v>15.460665267432631</v>
      </c>
      <c r="AO111" s="210">
        <f t="shared" si="562"/>
        <v>15.460665267432631</v>
      </c>
      <c r="AP111" s="210">
        <f t="shared" si="562"/>
        <v>15.460665267432631</v>
      </c>
      <c r="AQ111" s="210">
        <f t="shared" si="562"/>
        <v>25.767775445721057</v>
      </c>
      <c r="AR111" s="210">
        <f t="shared" si="562"/>
        <v>25.767775445721057</v>
      </c>
      <c r="AS111" s="210">
        <f t="shared" si="562"/>
        <v>25.767775445721057</v>
      </c>
      <c r="AT111" s="210">
        <f t="shared" si="562"/>
        <v>25.767775445721057</v>
      </c>
      <c r="AU111" s="210">
        <f t="shared" si="562"/>
        <v>15.460665267432361</v>
      </c>
      <c r="AV111" s="210">
        <f t="shared" si="562"/>
        <v>0</v>
      </c>
      <c r="AW111" s="210">
        <f t="shared" si="562"/>
        <v>0</v>
      </c>
      <c r="AX111" s="210">
        <f t="shared" si="562"/>
        <v>0</v>
      </c>
      <c r="AY111" s="210">
        <f t="shared" si="562"/>
        <v>0</v>
      </c>
      <c r="AZ111" s="210">
        <f t="shared" si="562"/>
        <v>0</v>
      </c>
      <c r="BA111" s="210">
        <f t="shared" si="562"/>
        <v>0</v>
      </c>
      <c r="BB111" s="210">
        <f t="shared" si="562"/>
        <v>0</v>
      </c>
      <c r="BC111" s="210">
        <f t="shared" si="562"/>
        <v>0</v>
      </c>
      <c r="BD111" s="210">
        <f t="shared" si="562"/>
        <v>0</v>
      </c>
      <c r="BE111" s="210">
        <f t="shared" si="562"/>
        <v>0</v>
      </c>
      <c r="BF111" s="210">
        <f t="shared" si="562"/>
        <v>0</v>
      </c>
      <c r="BG111" s="210">
        <f t="shared" si="562"/>
        <v>0</v>
      </c>
      <c r="BH111" s="210">
        <f t="shared" si="562"/>
        <v>0</v>
      </c>
      <c r="BI111" s="210">
        <f t="shared" si="562"/>
        <v>0</v>
      </c>
      <c r="BJ111" s="210">
        <f t="shared" si="562"/>
        <v>0</v>
      </c>
      <c r="BK111" s="210">
        <f t="shared" si="562"/>
        <v>0</v>
      </c>
      <c r="BL111" s="210">
        <f t="shared" si="562"/>
        <v>0</v>
      </c>
      <c r="BM111" s="210">
        <f t="shared" si="562"/>
        <v>0</v>
      </c>
      <c r="BN111" s="210">
        <f t="shared" si="562"/>
        <v>0</v>
      </c>
      <c r="BO111" s="210">
        <f t="shared" si="562"/>
        <v>0</v>
      </c>
      <c r="BP111" s="210">
        <f t="shared" si="562"/>
        <v>0</v>
      </c>
      <c r="BQ111" s="210">
        <f t="shared" si="562"/>
        <v>0</v>
      </c>
      <c r="BR111" s="210">
        <f t="shared" si="562"/>
        <v>0</v>
      </c>
      <c r="BS111" s="210">
        <f t="shared" si="562"/>
        <v>0</v>
      </c>
      <c r="BT111" s="210">
        <f t="shared" ref="BT111:EE111" si="563">BT97+BT92+BT87+BT82+BT77+BT72+BT67+BT104</f>
        <v>0</v>
      </c>
      <c r="BU111" s="210">
        <f t="shared" si="563"/>
        <v>0</v>
      </c>
      <c r="BV111" s="210">
        <f t="shared" si="563"/>
        <v>0</v>
      </c>
      <c r="BW111" s="210">
        <f t="shared" si="563"/>
        <v>0</v>
      </c>
      <c r="BX111" s="210">
        <f t="shared" si="563"/>
        <v>0</v>
      </c>
      <c r="BY111" s="210">
        <f t="shared" si="563"/>
        <v>0</v>
      </c>
      <c r="BZ111" s="210">
        <f t="shared" si="563"/>
        <v>0</v>
      </c>
      <c r="CA111" s="210">
        <f t="shared" si="563"/>
        <v>0</v>
      </c>
      <c r="CB111" s="210">
        <f t="shared" si="563"/>
        <v>0</v>
      </c>
      <c r="CC111" s="210">
        <f t="shared" si="563"/>
        <v>0</v>
      </c>
      <c r="CD111" s="210">
        <f t="shared" si="563"/>
        <v>0</v>
      </c>
      <c r="CE111" s="210">
        <f t="shared" si="563"/>
        <v>0</v>
      </c>
      <c r="CF111" s="210">
        <f t="shared" si="563"/>
        <v>0</v>
      </c>
      <c r="CG111" s="210">
        <f t="shared" si="563"/>
        <v>0</v>
      </c>
      <c r="CH111" s="210">
        <f t="shared" si="563"/>
        <v>0</v>
      </c>
      <c r="CI111" s="210">
        <f t="shared" si="563"/>
        <v>0</v>
      </c>
      <c r="CJ111" s="210">
        <f t="shared" si="563"/>
        <v>0</v>
      </c>
      <c r="CK111" s="210">
        <f t="shared" si="563"/>
        <v>0</v>
      </c>
      <c r="CL111" s="210">
        <f t="shared" si="563"/>
        <v>0</v>
      </c>
      <c r="CM111" s="210">
        <f t="shared" si="563"/>
        <v>0</v>
      </c>
      <c r="CN111" s="210">
        <f t="shared" si="563"/>
        <v>0</v>
      </c>
      <c r="CO111" s="210">
        <f t="shared" si="563"/>
        <v>0</v>
      </c>
      <c r="CP111" s="210">
        <f t="shared" si="563"/>
        <v>0</v>
      </c>
      <c r="CQ111" s="210">
        <f t="shared" si="563"/>
        <v>0</v>
      </c>
      <c r="CR111" s="210">
        <f t="shared" si="563"/>
        <v>0</v>
      </c>
      <c r="CS111" s="210">
        <f t="shared" si="563"/>
        <v>0</v>
      </c>
      <c r="CT111" s="210">
        <f t="shared" si="563"/>
        <v>0</v>
      </c>
      <c r="CU111" s="210">
        <f t="shared" si="563"/>
        <v>0</v>
      </c>
      <c r="CV111" s="210">
        <f t="shared" si="563"/>
        <v>0</v>
      </c>
      <c r="CW111" s="210">
        <f t="shared" si="563"/>
        <v>0</v>
      </c>
      <c r="CX111" s="210">
        <f t="shared" si="563"/>
        <v>0</v>
      </c>
      <c r="CY111" s="210">
        <f t="shared" si="563"/>
        <v>0</v>
      </c>
      <c r="CZ111" s="210">
        <f t="shared" si="563"/>
        <v>0</v>
      </c>
      <c r="DA111" s="210">
        <f t="shared" si="563"/>
        <v>0</v>
      </c>
      <c r="DB111" s="210">
        <f t="shared" si="563"/>
        <v>0</v>
      </c>
      <c r="DC111" s="210">
        <f t="shared" si="563"/>
        <v>0</v>
      </c>
      <c r="DD111" s="210">
        <f t="shared" si="563"/>
        <v>0</v>
      </c>
      <c r="DE111" s="210">
        <f t="shared" si="563"/>
        <v>0</v>
      </c>
      <c r="DF111" s="210">
        <f t="shared" si="563"/>
        <v>0</v>
      </c>
      <c r="DG111" s="210">
        <f t="shared" si="563"/>
        <v>0</v>
      </c>
      <c r="DH111" s="210">
        <f t="shared" si="563"/>
        <v>0</v>
      </c>
      <c r="DI111" s="210">
        <f t="shared" si="563"/>
        <v>0</v>
      </c>
      <c r="DJ111" s="210">
        <f t="shared" si="563"/>
        <v>0</v>
      </c>
      <c r="DK111" s="210">
        <f t="shared" si="563"/>
        <v>0</v>
      </c>
      <c r="DL111" s="210">
        <f t="shared" si="563"/>
        <v>0</v>
      </c>
      <c r="DM111" s="210">
        <f t="shared" si="563"/>
        <v>0</v>
      </c>
      <c r="DN111" s="210">
        <f t="shared" si="563"/>
        <v>0</v>
      </c>
      <c r="DO111" s="210">
        <f t="shared" si="563"/>
        <v>0</v>
      </c>
      <c r="DP111" s="210">
        <f t="shared" si="563"/>
        <v>0</v>
      </c>
      <c r="DQ111" s="210">
        <f t="shared" si="563"/>
        <v>0</v>
      </c>
      <c r="DR111" s="210">
        <f t="shared" si="563"/>
        <v>0</v>
      </c>
      <c r="DS111" s="210">
        <f t="shared" si="563"/>
        <v>0</v>
      </c>
      <c r="DT111" s="210">
        <f t="shared" si="563"/>
        <v>0</v>
      </c>
      <c r="DU111" s="210">
        <f t="shared" si="563"/>
        <v>0</v>
      </c>
      <c r="DV111" s="210">
        <f t="shared" si="563"/>
        <v>0</v>
      </c>
      <c r="DW111" s="210">
        <f t="shared" si="563"/>
        <v>0</v>
      </c>
      <c r="DX111" s="210">
        <f t="shared" si="563"/>
        <v>0</v>
      </c>
      <c r="DY111" s="210">
        <f t="shared" si="563"/>
        <v>0</v>
      </c>
      <c r="DZ111" s="210">
        <f t="shared" si="563"/>
        <v>0</v>
      </c>
      <c r="EA111" s="210">
        <f t="shared" si="563"/>
        <v>0</v>
      </c>
      <c r="EB111" s="210">
        <f t="shared" si="563"/>
        <v>0</v>
      </c>
      <c r="EC111" s="210">
        <f t="shared" si="563"/>
        <v>0</v>
      </c>
      <c r="ED111" s="210">
        <f t="shared" si="563"/>
        <v>0</v>
      </c>
      <c r="EE111" s="210">
        <f t="shared" si="563"/>
        <v>0</v>
      </c>
      <c r="EF111" s="210">
        <f t="shared" ref="EF111:FO111" si="564">EF97+EF92+EF87+EF82+EF77+EF72+EF67+EF104</f>
        <v>0</v>
      </c>
      <c r="EG111" s="210">
        <f t="shared" si="564"/>
        <v>0</v>
      </c>
      <c r="EH111" s="210">
        <f t="shared" si="564"/>
        <v>0</v>
      </c>
      <c r="EI111" s="210">
        <f t="shared" si="564"/>
        <v>0</v>
      </c>
      <c r="EJ111" s="210">
        <f t="shared" si="564"/>
        <v>0</v>
      </c>
      <c r="EK111" s="210">
        <f t="shared" si="564"/>
        <v>0</v>
      </c>
      <c r="EL111" s="210">
        <f t="shared" si="564"/>
        <v>0</v>
      </c>
      <c r="EM111" s="210">
        <f t="shared" si="564"/>
        <v>0</v>
      </c>
      <c r="EN111" s="210">
        <f t="shared" si="564"/>
        <v>0</v>
      </c>
      <c r="EO111" s="210">
        <f t="shared" si="564"/>
        <v>0</v>
      </c>
      <c r="EP111" s="210">
        <f t="shared" si="564"/>
        <v>0</v>
      </c>
      <c r="EQ111" s="210">
        <f t="shared" si="564"/>
        <v>0</v>
      </c>
      <c r="ER111" s="210">
        <f t="shared" si="564"/>
        <v>0</v>
      </c>
      <c r="ES111" s="210">
        <f t="shared" si="564"/>
        <v>0</v>
      </c>
      <c r="ET111" s="210">
        <f t="shared" si="564"/>
        <v>0</v>
      </c>
      <c r="EU111" s="210">
        <f t="shared" si="564"/>
        <v>0</v>
      </c>
      <c r="EV111" s="210">
        <f t="shared" si="564"/>
        <v>0</v>
      </c>
      <c r="EW111" s="210">
        <f t="shared" si="564"/>
        <v>0</v>
      </c>
      <c r="EX111" s="210">
        <f t="shared" si="564"/>
        <v>0</v>
      </c>
      <c r="EY111" s="210">
        <f t="shared" si="564"/>
        <v>0</v>
      </c>
      <c r="EZ111" s="210">
        <f t="shared" si="564"/>
        <v>0</v>
      </c>
      <c r="FA111" s="210">
        <f t="shared" si="564"/>
        <v>0</v>
      </c>
      <c r="FB111" s="210">
        <f t="shared" si="564"/>
        <v>0</v>
      </c>
      <c r="FC111" s="210">
        <f t="shared" si="564"/>
        <v>0</v>
      </c>
      <c r="FD111" s="210">
        <f t="shared" si="564"/>
        <v>0</v>
      </c>
      <c r="FE111" s="210">
        <f t="shared" si="564"/>
        <v>0</v>
      </c>
      <c r="FF111" s="210">
        <f t="shared" si="564"/>
        <v>0</v>
      </c>
      <c r="FG111" s="210">
        <f t="shared" si="564"/>
        <v>0</v>
      </c>
      <c r="FH111" s="210">
        <f t="shared" si="564"/>
        <v>0</v>
      </c>
      <c r="FI111" s="210">
        <f t="shared" si="564"/>
        <v>0</v>
      </c>
      <c r="FJ111" s="210">
        <f t="shared" si="564"/>
        <v>0</v>
      </c>
      <c r="FK111" s="210">
        <f t="shared" si="564"/>
        <v>0</v>
      </c>
      <c r="FL111" s="210">
        <f t="shared" si="564"/>
        <v>0</v>
      </c>
      <c r="FM111" s="210">
        <f t="shared" si="564"/>
        <v>0</v>
      </c>
      <c r="FN111" s="210">
        <f t="shared" si="564"/>
        <v>0</v>
      </c>
      <c r="FO111" s="210">
        <f t="shared" si="564"/>
        <v>0</v>
      </c>
    </row>
    <row r="112" spans="2:171" ht="12" customHeight="1" x14ac:dyDescent="0.3">
      <c r="B112" s="201" t="s">
        <v>244</v>
      </c>
      <c r="D112" s="210">
        <f>SUM(G112:FO112)</f>
        <v>536.65068457233519</v>
      </c>
      <c r="E112" s="210"/>
      <c r="G112" s="210">
        <f>G98+G93+G88+G83+G78+G73+G68+G105</f>
        <v>0</v>
      </c>
      <c r="H112" s="210">
        <f t="shared" ref="H112:BS112" si="565">H98+H93+H88+H83+H78+H73+H68+H105</f>
        <v>0</v>
      </c>
      <c r="I112" s="210">
        <f t="shared" si="565"/>
        <v>0</v>
      </c>
      <c r="J112" s="210">
        <f t="shared" si="565"/>
        <v>0</v>
      </c>
      <c r="K112" s="210">
        <f t="shared" si="565"/>
        <v>0</v>
      </c>
      <c r="L112" s="210">
        <f t="shared" si="565"/>
        <v>0</v>
      </c>
      <c r="M112" s="210">
        <f t="shared" si="565"/>
        <v>0</v>
      </c>
      <c r="N112" s="210">
        <f t="shared" si="565"/>
        <v>0</v>
      </c>
      <c r="O112" s="210">
        <f t="shared" si="565"/>
        <v>0</v>
      </c>
      <c r="P112" s="210">
        <f t="shared" si="565"/>
        <v>0</v>
      </c>
      <c r="Q112" s="210">
        <f t="shared" si="565"/>
        <v>0</v>
      </c>
      <c r="R112" s="210">
        <f t="shared" si="565"/>
        <v>0</v>
      </c>
      <c r="S112" s="210">
        <f t="shared" si="565"/>
        <v>0</v>
      </c>
      <c r="T112" s="210">
        <f t="shared" si="565"/>
        <v>0</v>
      </c>
      <c r="U112" s="210">
        <f t="shared" si="565"/>
        <v>0</v>
      </c>
      <c r="V112" s="210">
        <f t="shared" si="565"/>
        <v>0</v>
      </c>
      <c r="W112" s="210">
        <f t="shared" si="565"/>
        <v>0</v>
      </c>
      <c r="X112" s="210">
        <f t="shared" si="565"/>
        <v>0</v>
      </c>
      <c r="Y112" s="210">
        <f t="shared" si="565"/>
        <v>0</v>
      </c>
      <c r="Z112" s="210">
        <f t="shared" si="565"/>
        <v>0</v>
      </c>
      <c r="AA112" s="210">
        <f t="shared" si="565"/>
        <v>13.416267114308386</v>
      </c>
      <c r="AB112" s="210">
        <f t="shared" si="565"/>
        <v>13.416267114308386</v>
      </c>
      <c r="AC112" s="210">
        <f t="shared" si="565"/>
        <v>13.416267114308386</v>
      </c>
      <c r="AD112" s="210">
        <f t="shared" si="565"/>
        <v>13.416267114308386</v>
      </c>
      <c r="AE112" s="210">
        <f t="shared" si="565"/>
        <v>13.416267114308386</v>
      </c>
      <c r="AF112" s="210">
        <f t="shared" si="565"/>
        <v>13.416267114308386</v>
      </c>
      <c r="AG112" s="210">
        <f t="shared" si="565"/>
        <v>13.416267114308386</v>
      </c>
      <c r="AH112" s="210">
        <f t="shared" si="565"/>
        <v>13.416267114308386</v>
      </c>
      <c r="AI112" s="210">
        <f t="shared" si="565"/>
        <v>13.416267114308386</v>
      </c>
      <c r="AJ112" s="210">
        <f t="shared" si="565"/>
        <v>13.416267114308386</v>
      </c>
      <c r="AK112" s="210">
        <f t="shared" si="565"/>
        <v>13.416267114308386</v>
      </c>
      <c r="AL112" s="210">
        <f t="shared" si="565"/>
        <v>13.416267114308386</v>
      </c>
      <c r="AM112" s="210">
        <f t="shared" si="565"/>
        <v>13.416267114308386</v>
      </c>
      <c r="AN112" s="210">
        <f t="shared" si="565"/>
        <v>13.416267114308386</v>
      </c>
      <c r="AO112" s="210">
        <f t="shared" si="565"/>
        <v>16.099520537170061</v>
      </c>
      <c r="AP112" s="210">
        <f t="shared" si="565"/>
        <v>16.099520537170061</v>
      </c>
      <c r="AQ112" s="210">
        <f t="shared" si="565"/>
        <v>16.099520537170061</v>
      </c>
      <c r="AR112" s="210">
        <f t="shared" si="565"/>
        <v>16.099520537170061</v>
      </c>
      <c r="AS112" s="210">
        <f t="shared" si="565"/>
        <v>16.099520537170061</v>
      </c>
      <c r="AT112" s="210">
        <f t="shared" si="565"/>
        <v>16.099520537170061</v>
      </c>
      <c r="AU112" s="210">
        <f t="shared" si="565"/>
        <v>16.099520537170061</v>
      </c>
      <c r="AV112" s="210">
        <f t="shared" si="565"/>
        <v>16.099520537170061</v>
      </c>
      <c r="AW112" s="210">
        <f t="shared" si="565"/>
        <v>16.099520537170061</v>
      </c>
      <c r="AX112" s="210">
        <f t="shared" si="565"/>
        <v>16.099520537170061</v>
      </c>
      <c r="AY112" s="210">
        <f t="shared" si="565"/>
        <v>16.099520537170061</v>
      </c>
      <c r="AZ112" s="210">
        <f t="shared" si="565"/>
        <v>16.099520537170061</v>
      </c>
      <c r="BA112" s="210">
        <f t="shared" si="565"/>
        <v>16.099520537170061</v>
      </c>
      <c r="BB112" s="210">
        <f t="shared" si="565"/>
        <v>16.099520537170061</v>
      </c>
      <c r="BC112" s="210">
        <f t="shared" si="565"/>
        <v>26.832534228616773</v>
      </c>
      <c r="BD112" s="210">
        <f t="shared" si="565"/>
        <v>26.832534228616773</v>
      </c>
      <c r="BE112" s="210">
        <f t="shared" si="565"/>
        <v>26.832534228616773</v>
      </c>
      <c r="BF112" s="210">
        <f t="shared" si="565"/>
        <v>26.832534228616773</v>
      </c>
      <c r="BG112" s="210">
        <f t="shared" si="565"/>
        <v>16.099520537169777</v>
      </c>
      <c r="BH112" s="210">
        <f t="shared" si="565"/>
        <v>0</v>
      </c>
      <c r="BI112" s="210">
        <f t="shared" si="565"/>
        <v>0</v>
      </c>
      <c r="BJ112" s="210">
        <f t="shared" si="565"/>
        <v>0</v>
      </c>
      <c r="BK112" s="210">
        <f t="shared" si="565"/>
        <v>0</v>
      </c>
      <c r="BL112" s="210">
        <f t="shared" si="565"/>
        <v>0</v>
      </c>
      <c r="BM112" s="210">
        <f t="shared" si="565"/>
        <v>0</v>
      </c>
      <c r="BN112" s="210">
        <f t="shared" si="565"/>
        <v>0</v>
      </c>
      <c r="BO112" s="210">
        <f t="shared" si="565"/>
        <v>0</v>
      </c>
      <c r="BP112" s="210">
        <f t="shared" si="565"/>
        <v>0</v>
      </c>
      <c r="BQ112" s="210">
        <f t="shared" si="565"/>
        <v>0</v>
      </c>
      <c r="BR112" s="210">
        <f t="shared" si="565"/>
        <v>0</v>
      </c>
      <c r="BS112" s="210">
        <f t="shared" si="565"/>
        <v>0</v>
      </c>
      <c r="BT112" s="210">
        <f t="shared" ref="BT112:EE112" si="566">BT98+BT93+BT88+BT83+BT78+BT73+BT68+BT105</f>
        <v>0</v>
      </c>
      <c r="BU112" s="210">
        <f t="shared" si="566"/>
        <v>0</v>
      </c>
      <c r="BV112" s="210">
        <f t="shared" si="566"/>
        <v>0</v>
      </c>
      <c r="BW112" s="210">
        <f t="shared" si="566"/>
        <v>0</v>
      </c>
      <c r="BX112" s="210">
        <f t="shared" si="566"/>
        <v>0</v>
      </c>
      <c r="BY112" s="210">
        <f t="shared" si="566"/>
        <v>0</v>
      </c>
      <c r="BZ112" s="210">
        <f t="shared" si="566"/>
        <v>0</v>
      </c>
      <c r="CA112" s="210">
        <f t="shared" si="566"/>
        <v>0</v>
      </c>
      <c r="CB112" s="210">
        <f t="shared" si="566"/>
        <v>0</v>
      </c>
      <c r="CC112" s="210">
        <f t="shared" si="566"/>
        <v>0</v>
      </c>
      <c r="CD112" s="210">
        <f t="shared" si="566"/>
        <v>0</v>
      </c>
      <c r="CE112" s="210">
        <f t="shared" si="566"/>
        <v>0</v>
      </c>
      <c r="CF112" s="210">
        <f t="shared" si="566"/>
        <v>0</v>
      </c>
      <c r="CG112" s="210">
        <f t="shared" si="566"/>
        <v>0</v>
      </c>
      <c r="CH112" s="210">
        <f t="shared" si="566"/>
        <v>0</v>
      </c>
      <c r="CI112" s="210">
        <f t="shared" si="566"/>
        <v>0</v>
      </c>
      <c r="CJ112" s="210">
        <f t="shared" si="566"/>
        <v>0</v>
      </c>
      <c r="CK112" s="210">
        <f t="shared" si="566"/>
        <v>0</v>
      </c>
      <c r="CL112" s="210">
        <f t="shared" si="566"/>
        <v>0</v>
      </c>
      <c r="CM112" s="210">
        <f t="shared" si="566"/>
        <v>0</v>
      </c>
      <c r="CN112" s="210">
        <f t="shared" si="566"/>
        <v>0</v>
      </c>
      <c r="CO112" s="210">
        <f t="shared" si="566"/>
        <v>0</v>
      </c>
      <c r="CP112" s="210">
        <f t="shared" si="566"/>
        <v>0</v>
      </c>
      <c r="CQ112" s="210">
        <f t="shared" si="566"/>
        <v>0</v>
      </c>
      <c r="CR112" s="210">
        <f t="shared" si="566"/>
        <v>0</v>
      </c>
      <c r="CS112" s="210">
        <f t="shared" si="566"/>
        <v>0</v>
      </c>
      <c r="CT112" s="210">
        <f t="shared" si="566"/>
        <v>0</v>
      </c>
      <c r="CU112" s="210">
        <f t="shared" si="566"/>
        <v>0</v>
      </c>
      <c r="CV112" s="210">
        <f t="shared" si="566"/>
        <v>0</v>
      </c>
      <c r="CW112" s="210">
        <f t="shared" si="566"/>
        <v>0</v>
      </c>
      <c r="CX112" s="210">
        <f t="shared" si="566"/>
        <v>0</v>
      </c>
      <c r="CY112" s="210">
        <f t="shared" si="566"/>
        <v>0</v>
      </c>
      <c r="CZ112" s="210">
        <f t="shared" si="566"/>
        <v>0</v>
      </c>
      <c r="DA112" s="210">
        <f t="shared" si="566"/>
        <v>0</v>
      </c>
      <c r="DB112" s="210">
        <f t="shared" si="566"/>
        <v>0</v>
      </c>
      <c r="DC112" s="210">
        <f t="shared" si="566"/>
        <v>0</v>
      </c>
      <c r="DD112" s="210">
        <f t="shared" si="566"/>
        <v>0</v>
      </c>
      <c r="DE112" s="210">
        <f t="shared" si="566"/>
        <v>0</v>
      </c>
      <c r="DF112" s="210">
        <f t="shared" si="566"/>
        <v>0</v>
      </c>
      <c r="DG112" s="210">
        <f t="shared" si="566"/>
        <v>0</v>
      </c>
      <c r="DH112" s="210">
        <f t="shared" si="566"/>
        <v>0</v>
      </c>
      <c r="DI112" s="210">
        <f t="shared" si="566"/>
        <v>0</v>
      </c>
      <c r="DJ112" s="210">
        <f t="shared" si="566"/>
        <v>0</v>
      </c>
      <c r="DK112" s="210">
        <f t="shared" si="566"/>
        <v>0</v>
      </c>
      <c r="DL112" s="210">
        <f t="shared" si="566"/>
        <v>0</v>
      </c>
      <c r="DM112" s="210">
        <f t="shared" si="566"/>
        <v>0</v>
      </c>
      <c r="DN112" s="210">
        <f t="shared" si="566"/>
        <v>0</v>
      </c>
      <c r="DO112" s="210">
        <f t="shared" si="566"/>
        <v>0</v>
      </c>
      <c r="DP112" s="210">
        <f t="shared" si="566"/>
        <v>0</v>
      </c>
      <c r="DQ112" s="210">
        <f t="shared" si="566"/>
        <v>0</v>
      </c>
      <c r="DR112" s="210">
        <f t="shared" si="566"/>
        <v>0</v>
      </c>
      <c r="DS112" s="210">
        <f t="shared" si="566"/>
        <v>0</v>
      </c>
      <c r="DT112" s="210">
        <f t="shared" si="566"/>
        <v>0</v>
      </c>
      <c r="DU112" s="210">
        <f t="shared" si="566"/>
        <v>0</v>
      </c>
      <c r="DV112" s="210">
        <f t="shared" si="566"/>
        <v>0</v>
      </c>
      <c r="DW112" s="210">
        <f t="shared" si="566"/>
        <v>0</v>
      </c>
      <c r="DX112" s="210">
        <f t="shared" si="566"/>
        <v>0</v>
      </c>
      <c r="DY112" s="210">
        <f t="shared" si="566"/>
        <v>0</v>
      </c>
      <c r="DZ112" s="210">
        <f t="shared" si="566"/>
        <v>0</v>
      </c>
      <c r="EA112" s="210">
        <f t="shared" si="566"/>
        <v>0</v>
      </c>
      <c r="EB112" s="210">
        <f t="shared" si="566"/>
        <v>0</v>
      </c>
      <c r="EC112" s="210">
        <f t="shared" si="566"/>
        <v>0</v>
      </c>
      <c r="ED112" s="210">
        <f t="shared" si="566"/>
        <v>0</v>
      </c>
      <c r="EE112" s="210">
        <f t="shared" si="566"/>
        <v>0</v>
      </c>
      <c r="EF112" s="210">
        <f t="shared" ref="EF112:FO112" si="567">EF98+EF93+EF88+EF83+EF78+EF73+EF68+EF105</f>
        <v>0</v>
      </c>
      <c r="EG112" s="210">
        <f t="shared" si="567"/>
        <v>0</v>
      </c>
      <c r="EH112" s="210">
        <f t="shared" si="567"/>
        <v>0</v>
      </c>
      <c r="EI112" s="210">
        <f t="shared" si="567"/>
        <v>0</v>
      </c>
      <c r="EJ112" s="210">
        <f t="shared" si="567"/>
        <v>0</v>
      </c>
      <c r="EK112" s="210">
        <f t="shared" si="567"/>
        <v>0</v>
      </c>
      <c r="EL112" s="210">
        <f t="shared" si="567"/>
        <v>0</v>
      </c>
      <c r="EM112" s="210">
        <f t="shared" si="567"/>
        <v>0</v>
      </c>
      <c r="EN112" s="210">
        <f t="shared" si="567"/>
        <v>0</v>
      </c>
      <c r="EO112" s="210">
        <f t="shared" si="567"/>
        <v>0</v>
      </c>
      <c r="EP112" s="210">
        <f t="shared" si="567"/>
        <v>0</v>
      </c>
      <c r="EQ112" s="210">
        <f t="shared" si="567"/>
        <v>0</v>
      </c>
      <c r="ER112" s="210">
        <f t="shared" si="567"/>
        <v>0</v>
      </c>
      <c r="ES112" s="210">
        <f t="shared" si="567"/>
        <v>0</v>
      </c>
      <c r="ET112" s="210">
        <f t="shared" si="567"/>
        <v>0</v>
      </c>
      <c r="EU112" s="210">
        <f t="shared" si="567"/>
        <v>0</v>
      </c>
      <c r="EV112" s="210">
        <f t="shared" si="567"/>
        <v>0</v>
      </c>
      <c r="EW112" s="210">
        <f t="shared" si="567"/>
        <v>0</v>
      </c>
      <c r="EX112" s="210">
        <f t="shared" si="567"/>
        <v>0</v>
      </c>
      <c r="EY112" s="210">
        <f t="shared" si="567"/>
        <v>0</v>
      </c>
      <c r="EZ112" s="210">
        <f t="shared" si="567"/>
        <v>0</v>
      </c>
      <c r="FA112" s="210">
        <f t="shared" si="567"/>
        <v>0</v>
      </c>
      <c r="FB112" s="210">
        <f t="shared" si="567"/>
        <v>0</v>
      </c>
      <c r="FC112" s="210">
        <f t="shared" si="567"/>
        <v>0</v>
      </c>
      <c r="FD112" s="210">
        <f t="shared" si="567"/>
        <v>0</v>
      </c>
      <c r="FE112" s="210">
        <f t="shared" si="567"/>
        <v>0</v>
      </c>
      <c r="FF112" s="210">
        <f t="shared" si="567"/>
        <v>0</v>
      </c>
      <c r="FG112" s="210">
        <f t="shared" si="567"/>
        <v>0</v>
      </c>
      <c r="FH112" s="210">
        <f t="shared" si="567"/>
        <v>0</v>
      </c>
      <c r="FI112" s="210">
        <f t="shared" si="567"/>
        <v>0</v>
      </c>
      <c r="FJ112" s="210">
        <f t="shared" si="567"/>
        <v>0</v>
      </c>
      <c r="FK112" s="210">
        <f t="shared" si="567"/>
        <v>0</v>
      </c>
      <c r="FL112" s="210">
        <f t="shared" si="567"/>
        <v>0</v>
      </c>
      <c r="FM112" s="210">
        <f t="shared" si="567"/>
        <v>0</v>
      </c>
      <c r="FN112" s="210">
        <f t="shared" si="567"/>
        <v>0</v>
      </c>
      <c r="FO112" s="210">
        <f t="shared" si="567"/>
        <v>0</v>
      </c>
    </row>
    <row r="113" spans="2:171" ht="12" customHeight="1" x14ac:dyDescent="0.3">
      <c r="B113" s="201" t="s">
        <v>110</v>
      </c>
      <c r="D113" s="210">
        <f>SUM(G113:FO113)</f>
        <v>804.97602685850268</v>
      </c>
      <c r="G113" s="210">
        <f>G99+G94+G89+G84+G79+G74+G69+G106</f>
        <v>0</v>
      </c>
      <c r="H113" s="210">
        <f t="shared" ref="H113:BS113" si="568">H99+H94+H89+H84+H79+H74+H69+H106</f>
        <v>0</v>
      </c>
      <c r="I113" s="210">
        <f t="shared" si="568"/>
        <v>0</v>
      </c>
      <c r="J113" s="210">
        <f t="shared" si="568"/>
        <v>0</v>
      </c>
      <c r="K113" s="210">
        <f t="shared" si="568"/>
        <v>0</v>
      </c>
      <c r="L113" s="210">
        <f t="shared" si="568"/>
        <v>0</v>
      </c>
      <c r="M113" s="210">
        <f t="shared" si="568"/>
        <v>0</v>
      </c>
      <c r="N113" s="210">
        <f t="shared" si="568"/>
        <v>0</v>
      </c>
      <c r="O113" s="210">
        <f t="shared" si="568"/>
        <v>0</v>
      </c>
      <c r="P113" s="210">
        <f t="shared" si="568"/>
        <v>0</v>
      </c>
      <c r="Q113" s="210">
        <f t="shared" si="568"/>
        <v>0</v>
      </c>
      <c r="R113" s="210">
        <f t="shared" si="568"/>
        <v>0</v>
      </c>
      <c r="S113" s="210">
        <f t="shared" si="568"/>
        <v>0</v>
      </c>
      <c r="T113" s="210">
        <f t="shared" si="568"/>
        <v>0</v>
      </c>
      <c r="U113" s="210">
        <f t="shared" si="568"/>
        <v>0</v>
      </c>
      <c r="V113" s="210">
        <f t="shared" si="568"/>
        <v>0</v>
      </c>
      <c r="W113" s="210">
        <f t="shared" si="568"/>
        <v>0</v>
      </c>
      <c r="X113" s="210">
        <f t="shared" si="568"/>
        <v>0</v>
      </c>
      <c r="Y113" s="210">
        <f t="shared" si="568"/>
        <v>0</v>
      </c>
      <c r="Z113" s="210">
        <f t="shared" si="568"/>
        <v>0</v>
      </c>
      <c r="AA113" s="210">
        <f t="shared" si="568"/>
        <v>0</v>
      </c>
      <c r="AB113" s="210">
        <f t="shared" si="568"/>
        <v>0</v>
      </c>
      <c r="AC113" s="210">
        <f t="shared" si="568"/>
        <v>0</v>
      </c>
      <c r="AD113" s="210">
        <f t="shared" si="568"/>
        <v>0</v>
      </c>
      <c r="AE113" s="210">
        <f t="shared" si="568"/>
        <v>0</v>
      </c>
      <c r="AF113" s="210">
        <f t="shared" si="568"/>
        <v>0</v>
      </c>
      <c r="AG113" s="210">
        <f t="shared" si="568"/>
        <v>0</v>
      </c>
      <c r="AH113" s="210">
        <f t="shared" si="568"/>
        <v>0</v>
      </c>
      <c r="AI113" s="210">
        <f t="shared" si="568"/>
        <v>0</v>
      </c>
      <c r="AJ113" s="210">
        <f t="shared" si="568"/>
        <v>0</v>
      </c>
      <c r="AK113" s="210">
        <f t="shared" si="568"/>
        <v>0</v>
      </c>
      <c r="AL113" s="210">
        <f t="shared" si="568"/>
        <v>0</v>
      </c>
      <c r="AM113" s="210">
        <f t="shared" si="568"/>
        <v>20.124400671462574</v>
      </c>
      <c r="AN113" s="210">
        <f t="shared" si="568"/>
        <v>20.124400671462574</v>
      </c>
      <c r="AO113" s="210">
        <f t="shared" si="568"/>
        <v>20.124400671462574</v>
      </c>
      <c r="AP113" s="210">
        <f t="shared" si="568"/>
        <v>20.124400671462574</v>
      </c>
      <c r="AQ113" s="210">
        <f t="shared" si="568"/>
        <v>20.124400671462574</v>
      </c>
      <c r="AR113" s="210">
        <f t="shared" si="568"/>
        <v>20.124400671462574</v>
      </c>
      <c r="AS113" s="210">
        <f t="shared" si="568"/>
        <v>20.124400671462574</v>
      </c>
      <c r="AT113" s="210">
        <f t="shared" si="568"/>
        <v>20.124400671462574</v>
      </c>
      <c r="AU113" s="210">
        <f t="shared" si="568"/>
        <v>20.124400671462574</v>
      </c>
      <c r="AV113" s="210">
        <f t="shared" si="568"/>
        <v>20.124400671462574</v>
      </c>
      <c r="AW113" s="210">
        <f t="shared" si="568"/>
        <v>20.124400671462574</v>
      </c>
      <c r="AX113" s="210">
        <f t="shared" si="568"/>
        <v>20.124400671462574</v>
      </c>
      <c r="AY113" s="210">
        <f t="shared" si="568"/>
        <v>20.124400671462574</v>
      </c>
      <c r="AZ113" s="210">
        <f t="shared" si="568"/>
        <v>20.124400671462574</v>
      </c>
      <c r="BA113" s="210">
        <f t="shared" si="568"/>
        <v>20.124400671462574</v>
      </c>
      <c r="BB113" s="210">
        <f t="shared" si="568"/>
        <v>20.124400671462574</v>
      </c>
      <c r="BC113" s="210">
        <f t="shared" si="568"/>
        <v>20.124400671462574</v>
      </c>
      <c r="BD113" s="210">
        <f t="shared" si="568"/>
        <v>20.124400671462574</v>
      </c>
      <c r="BE113" s="210">
        <f t="shared" si="568"/>
        <v>20.124400671462574</v>
      </c>
      <c r="BF113" s="210">
        <f t="shared" si="568"/>
        <v>20.124400671462574</v>
      </c>
      <c r="BG113" s="210">
        <f t="shared" si="568"/>
        <v>20.124400671462574</v>
      </c>
      <c r="BH113" s="210">
        <f t="shared" si="568"/>
        <v>20.124400671462574</v>
      </c>
      <c r="BI113" s="210">
        <f t="shared" si="568"/>
        <v>20.124400671462574</v>
      </c>
      <c r="BJ113" s="210">
        <f t="shared" si="568"/>
        <v>20.124400671462574</v>
      </c>
      <c r="BK113" s="210">
        <f t="shared" si="568"/>
        <v>24.14928080575509</v>
      </c>
      <c r="BL113" s="210">
        <f t="shared" si="568"/>
        <v>24.14928080575509</v>
      </c>
      <c r="BM113" s="210">
        <f t="shared" si="568"/>
        <v>24.14928080575509</v>
      </c>
      <c r="BN113" s="210">
        <f t="shared" si="568"/>
        <v>24.14928080575509</v>
      </c>
      <c r="BO113" s="210">
        <f t="shared" si="568"/>
        <v>24.14928080575509</v>
      </c>
      <c r="BP113" s="210">
        <f t="shared" si="568"/>
        <v>24.14928080575509</v>
      </c>
      <c r="BQ113" s="210">
        <f t="shared" si="568"/>
        <v>24.14928080575509</v>
      </c>
      <c r="BR113" s="210">
        <f t="shared" si="568"/>
        <v>24.14928080575509</v>
      </c>
      <c r="BS113" s="210">
        <f t="shared" si="568"/>
        <v>24.14928080575509</v>
      </c>
      <c r="BT113" s="210">
        <f t="shared" ref="BT113:EE113" si="569">BT99+BT94+BT89+BT84+BT79+BT74+BT69+BT106</f>
        <v>24.14928080575509</v>
      </c>
      <c r="BU113" s="210">
        <f t="shared" si="569"/>
        <v>24.14928080575509</v>
      </c>
      <c r="BV113" s="210">
        <f t="shared" si="569"/>
        <v>24.14928080575509</v>
      </c>
      <c r="BW113" s="210">
        <f t="shared" si="569"/>
        <v>32.199041074339704</v>
      </c>
      <c r="BX113" s="210">
        <f t="shared" si="569"/>
        <v>0</v>
      </c>
      <c r="BY113" s="210">
        <f t="shared" si="569"/>
        <v>0</v>
      </c>
      <c r="BZ113" s="210">
        <f t="shared" si="569"/>
        <v>0</v>
      </c>
      <c r="CA113" s="210">
        <f t="shared" si="569"/>
        <v>0</v>
      </c>
      <c r="CB113" s="210">
        <f t="shared" si="569"/>
        <v>0</v>
      </c>
      <c r="CC113" s="210">
        <f t="shared" si="569"/>
        <v>0</v>
      </c>
      <c r="CD113" s="210">
        <f t="shared" si="569"/>
        <v>0</v>
      </c>
      <c r="CE113" s="210">
        <f t="shared" si="569"/>
        <v>0</v>
      </c>
      <c r="CF113" s="210">
        <f t="shared" si="569"/>
        <v>0</v>
      </c>
      <c r="CG113" s="210">
        <f t="shared" si="569"/>
        <v>0</v>
      </c>
      <c r="CH113" s="210">
        <f t="shared" si="569"/>
        <v>0</v>
      </c>
      <c r="CI113" s="210">
        <f t="shared" si="569"/>
        <v>0</v>
      </c>
      <c r="CJ113" s="210">
        <f t="shared" si="569"/>
        <v>0</v>
      </c>
      <c r="CK113" s="210">
        <f t="shared" si="569"/>
        <v>0</v>
      </c>
      <c r="CL113" s="210">
        <f t="shared" si="569"/>
        <v>0</v>
      </c>
      <c r="CM113" s="210">
        <f t="shared" si="569"/>
        <v>0</v>
      </c>
      <c r="CN113" s="210">
        <f t="shared" si="569"/>
        <v>0</v>
      </c>
      <c r="CO113" s="210">
        <f t="shared" si="569"/>
        <v>0</v>
      </c>
      <c r="CP113" s="210">
        <f t="shared" si="569"/>
        <v>0</v>
      </c>
      <c r="CQ113" s="210">
        <f t="shared" si="569"/>
        <v>0</v>
      </c>
      <c r="CR113" s="210">
        <f t="shared" si="569"/>
        <v>0</v>
      </c>
      <c r="CS113" s="210">
        <f t="shared" si="569"/>
        <v>0</v>
      </c>
      <c r="CT113" s="210">
        <f t="shared" si="569"/>
        <v>0</v>
      </c>
      <c r="CU113" s="210">
        <f t="shared" si="569"/>
        <v>0</v>
      </c>
      <c r="CV113" s="210">
        <f t="shared" si="569"/>
        <v>0</v>
      </c>
      <c r="CW113" s="210">
        <f t="shared" si="569"/>
        <v>0</v>
      </c>
      <c r="CX113" s="210">
        <f t="shared" si="569"/>
        <v>0</v>
      </c>
      <c r="CY113" s="210">
        <f t="shared" si="569"/>
        <v>0</v>
      </c>
      <c r="CZ113" s="210">
        <f t="shared" si="569"/>
        <v>0</v>
      </c>
      <c r="DA113" s="210">
        <f t="shared" si="569"/>
        <v>0</v>
      </c>
      <c r="DB113" s="210">
        <f t="shared" si="569"/>
        <v>0</v>
      </c>
      <c r="DC113" s="210">
        <f t="shared" si="569"/>
        <v>0</v>
      </c>
      <c r="DD113" s="210">
        <f t="shared" si="569"/>
        <v>0</v>
      </c>
      <c r="DE113" s="210">
        <f t="shared" si="569"/>
        <v>0</v>
      </c>
      <c r="DF113" s="210">
        <f t="shared" si="569"/>
        <v>0</v>
      </c>
      <c r="DG113" s="210">
        <f t="shared" si="569"/>
        <v>0</v>
      </c>
      <c r="DH113" s="210">
        <f t="shared" si="569"/>
        <v>0</v>
      </c>
      <c r="DI113" s="210">
        <f t="shared" si="569"/>
        <v>0</v>
      </c>
      <c r="DJ113" s="210">
        <f t="shared" si="569"/>
        <v>0</v>
      </c>
      <c r="DK113" s="210">
        <f t="shared" si="569"/>
        <v>0</v>
      </c>
      <c r="DL113" s="210">
        <f t="shared" si="569"/>
        <v>0</v>
      </c>
      <c r="DM113" s="210">
        <f t="shared" si="569"/>
        <v>0</v>
      </c>
      <c r="DN113" s="210">
        <f t="shared" si="569"/>
        <v>0</v>
      </c>
      <c r="DO113" s="210">
        <f t="shared" si="569"/>
        <v>0</v>
      </c>
      <c r="DP113" s="210">
        <f t="shared" si="569"/>
        <v>0</v>
      </c>
      <c r="DQ113" s="210">
        <f t="shared" si="569"/>
        <v>0</v>
      </c>
      <c r="DR113" s="210">
        <f t="shared" si="569"/>
        <v>0</v>
      </c>
      <c r="DS113" s="210">
        <f t="shared" si="569"/>
        <v>0</v>
      </c>
      <c r="DT113" s="210">
        <f t="shared" si="569"/>
        <v>0</v>
      </c>
      <c r="DU113" s="210">
        <f t="shared" si="569"/>
        <v>0</v>
      </c>
      <c r="DV113" s="210">
        <f t="shared" si="569"/>
        <v>0</v>
      </c>
      <c r="DW113" s="210">
        <f t="shared" si="569"/>
        <v>0</v>
      </c>
      <c r="DX113" s="210">
        <f t="shared" si="569"/>
        <v>0</v>
      </c>
      <c r="DY113" s="210">
        <f t="shared" si="569"/>
        <v>0</v>
      </c>
      <c r="DZ113" s="210">
        <f t="shared" si="569"/>
        <v>0</v>
      </c>
      <c r="EA113" s="210">
        <f t="shared" si="569"/>
        <v>0</v>
      </c>
      <c r="EB113" s="210">
        <f t="shared" si="569"/>
        <v>0</v>
      </c>
      <c r="EC113" s="210">
        <f t="shared" si="569"/>
        <v>0</v>
      </c>
      <c r="ED113" s="210">
        <f t="shared" si="569"/>
        <v>0</v>
      </c>
      <c r="EE113" s="210">
        <f t="shared" si="569"/>
        <v>0</v>
      </c>
      <c r="EF113" s="210">
        <f t="shared" ref="EF113:FO113" si="570">EF99+EF94+EF89+EF84+EF79+EF74+EF69+EF106</f>
        <v>0</v>
      </c>
      <c r="EG113" s="210">
        <f t="shared" si="570"/>
        <v>0</v>
      </c>
      <c r="EH113" s="210">
        <f t="shared" si="570"/>
        <v>0</v>
      </c>
      <c r="EI113" s="210">
        <f t="shared" si="570"/>
        <v>0</v>
      </c>
      <c r="EJ113" s="210">
        <f t="shared" si="570"/>
        <v>0</v>
      </c>
      <c r="EK113" s="210">
        <f t="shared" si="570"/>
        <v>0</v>
      </c>
      <c r="EL113" s="210">
        <f t="shared" si="570"/>
        <v>0</v>
      </c>
      <c r="EM113" s="210">
        <f t="shared" si="570"/>
        <v>0</v>
      </c>
      <c r="EN113" s="210">
        <f t="shared" si="570"/>
        <v>0</v>
      </c>
      <c r="EO113" s="210">
        <f t="shared" si="570"/>
        <v>0</v>
      </c>
      <c r="EP113" s="210">
        <f t="shared" si="570"/>
        <v>0</v>
      </c>
      <c r="EQ113" s="210">
        <f t="shared" si="570"/>
        <v>0</v>
      </c>
      <c r="ER113" s="210">
        <f t="shared" si="570"/>
        <v>0</v>
      </c>
      <c r="ES113" s="210">
        <f t="shared" si="570"/>
        <v>0</v>
      </c>
      <c r="ET113" s="210">
        <f t="shared" si="570"/>
        <v>0</v>
      </c>
      <c r="EU113" s="210">
        <f t="shared" si="570"/>
        <v>0</v>
      </c>
      <c r="EV113" s="210">
        <f t="shared" si="570"/>
        <v>0</v>
      </c>
      <c r="EW113" s="210">
        <f t="shared" si="570"/>
        <v>0</v>
      </c>
      <c r="EX113" s="210">
        <f t="shared" si="570"/>
        <v>0</v>
      </c>
      <c r="EY113" s="210">
        <f t="shared" si="570"/>
        <v>0</v>
      </c>
      <c r="EZ113" s="210">
        <f t="shared" si="570"/>
        <v>0</v>
      </c>
      <c r="FA113" s="210">
        <f t="shared" si="570"/>
        <v>0</v>
      </c>
      <c r="FB113" s="210">
        <f t="shared" si="570"/>
        <v>0</v>
      </c>
      <c r="FC113" s="210">
        <f t="shared" si="570"/>
        <v>0</v>
      </c>
      <c r="FD113" s="210">
        <f t="shared" si="570"/>
        <v>0</v>
      </c>
      <c r="FE113" s="210">
        <f t="shared" si="570"/>
        <v>0</v>
      </c>
      <c r="FF113" s="210">
        <f t="shared" si="570"/>
        <v>0</v>
      </c>
      <c r="FG113" s="210">
        <f t="shared" si="570"/>
        <v>0</v>
      </c>
      <c r="FH113" s="210">
        <f t="shared" si="570"/>
        <v>0</v>
      </c>
      <c r="FI113" s="210">
        <f t="shared" si="570"/>
        <v>0</v>
      </c>
      <c r="FJ113" s="210">
        <f t="shared" si="570"/>
        <v>0</v>
      </c>
      <c r="FK113" s="210">
        <f t="shared" si="570"/>
        <v>0</v>
      </c>
      <c r="FL113" s="210">
        <f t="shared" si="570"/>
        <v>0</v>
      </c>
      <c r="FM113" s="210">
        <f t="shared" si="570"/>
        <v>0</v>
      </c>
      <c r="FN113" s="210">
        <f t="shared" si="570"/>
        <v>0</v>
      </c>
      <c r="FO113" s="210">
        <f t="shared" si="570"/>
        <v>0</v>
      </c>
    </row>
    <row r="114" spans="2:171" ht="12" customHeight="1" x14ac:dyDescent="0.3"/>
    <row r="115" spans="2:171" s="43" customFormat="1" ht="12" customHeight="1" x14ac:dyDescent="0.3">
      <c r="B115" s="43" t="s">
        <v>290</v>
      </c>
      <c r="F115" s="158"/>
      <c r="G115" s="158">
        <f>G1</f>
        <v>45748</v>
      </c>
      <c r="H115" s="158">
        <f>EOMONTH(G115, 1)</f>
        <v>45808</v>
      </c>
      <c r="I115" s="158">
        <f t="shared" ref="I115" si="571">EOMONTH(H115, 1)</f>
        <v>45838</v>
      </c>
      <c r="J115" s="158">
        <f t="shared" ref="J115" si="572">EOMONTH(I115, 1)</f>
        <v>45869</v>
      </c>
      <c r="K115" s="158">
        <f t="shared" ref="K115" si="573">EOMONTH(J115, 1)</f>
        <v>45900</v>
      </c>
      <c r="L115" s="158">
        <f t="shared" ref="L115" si="574">EOMONTH(K115, 1)</f>
        <v>45930</v>
      </c>
      <c r="M115" s="158">
        <f t="shared" ref="M115" si="575">EOMONTH(L115, 1)</f>
        <v>45961</v>
      </c>
      <c r="N115" s="158">
        <f t="shared" ref="N115" si="576">EOMONTH(M115, 1)</f>
        <v>45991</v>
      </c>
      <c r="O115" s="158">
        <f t="shared" ref="O115" si="577">EOMONTH(N115, 1)</f>
        <v>46022</v>
      </c>
      <c r="P115" s="158">
        <f t="shared" ref="P115" si="578">EOMONTH(O115, 1)</f>
        <v>46053</v>
      </c>
      <c r="Q115" s="158">
        <f t="shared" ref="Q115" si="579">EOMONTH(P115, 1)</f>
        <v>46081</v>
      </c>
      <c r="R115" s="158">
        <f t="shared" ref="R115" si="580">EOMONTH(Q115, 1)</f>
        <v>46112</v>
      </c>
      <c r="S115" s="158">
        <f t="shared" ref="S115" si="581">EOMONTH(R115, 1)</f>
        <v>46142</v>
      </c>
      <c r="T115" s="158">
        <f t="shared" ref="T115" si="582">EOMONTH(S115, 1)</f>
        <v>46173</v>
      </c>
      <c r="U115" s="158">
        <f t="shared" ref="U115" si="583">EOMONTH(T115, 1)</f>
        <v>46203</v>
      </c>
      <c r="V115" s="158">
        <f t="shared" ref="V115" si="584">EOMONTH(U115, 1)</f>
        <v>46234</v>
      </c>
      <c r="W115" s="158">
        <f t="shared" ref="W115" si="585">EOMONTH(V115, 1)</f>
        <v>46265</v>
      </c>
      <c r="X115" s="158">
        <f t="shared" ref="X115" si="586">EOMONTH(W115, 1)</f>
        <v>46295</v>
      </c>
      <c r="Y115" s="158">
        <f t="shared" ref="Y115" si="587">EOMONTH(X115, 1)</f>
        <v>46326</v>
      </c>
      <c r="Z115" s="158">
        <f t="shared" ref="Z115" si="588">EOMONTH(Y115, 1)</f>
        <v>46356</v>
      </c>
      <c r="AA115" s="158">
        <f t="shared" ref="AA115" si="589">EOMONTH(Z115, 1)</f>
        <v>46387</v>
      </c>
      <c r="AB115" s="158">
        <f t="shared" ref="AB115" si="590">EOMONTH(AA115, 1)</f>
        <v>46418</v>
      </c>
      <c r="AC115" s="158">
        <f t="shared" ref="AC115" si="591">EOMONTH(AB115, 1)</f>
        <v>46446</v>
      </c>
      <c r="AD115" s="158">
        <f t="shared" ref="AD115" si="592">EOMONTH(AC115, 1)</f>
        <v>46477</v>
      </c>
      <c r="AE115" s="158">
        <f t="shared" ref="AE115" si="593">EOMONTH(AD115, 1)</f>
        <v>46507</v>
      </c>
      <c r="AF115" s="158">
        <f t="shared" ref="AF115" si="594">EOMONTH(AE115, 1)</f>
        <v>46538</v>
      </c>
      <c r="AG115" s="158">
        <f t="shared" ref="AG115" si="595">EOMONTH(AF115, 1)</f>
        <v>46568</v>
      </c>
      <c r="AH115" s="158">
        <f t="shared" ref="AH115" si="596">EOMONTH(AG115, 1)</f>
        <v>46599</v>
      </c>
      <c r="AI115" s="158">
        <f t="shared" ref="AI115" si="597">EOMONTH(AH115, 1)</f>
        <v>46630</v>
      </c>
      <c r="AJ115" s="158">
        <f t="shared" ref="AJ115" si="598">EOMONTH(AI115, 1)</f>
        <v>46660</v>
      </c>
      <c r="AK115" s="158">
        <f t="shared" ref="AK115" si="599">EOMONTH(AJ115, 1)</f>
        <v>46691</v>
      </c>
      <c r="AL115" s="158">
        <f t="shared" ref="AL115" si="600">EOMONTH(AK115, 1)</f>
        <v>46721</v>
      </c>
      <c r="AM115" s="158">
        <f t="shared" ref="AM115" si="601">EOMONTH(AL115, 1)</f>
        <v>46752</v>
      </c>
      <c r="AN115" s="158">
        <f t="shared" ref="AN115" si="602">EOMONTH(AM115, 1)</f>
        <v>46783</v>
      </c>
      <c r="AO115" s="158">
        <f t="shared" ref="AO115" si="603">EOMONTH(AN115, 1)</f>
        <v>46812</v>
      </c>
      <c r="AP115" s="158">
        <f t="shared" ref="AP115" si="604">EOMONTH(AO115, 1)</f>
        <v>46843</v>
      </c>
      <c r="AQ115" s="158">
        <f t="shared" ref="AQ115" si="605">EOMONTH(AP115, 1)</f>
        <v>46873</v>
      </c>
      <c r="AR115" s="158">
        <f t="shared" ref="AR115" si="606">EOMONTH(AQ115, 1)</f>
        <v>46904</v>
      </c>
      <c r="AS115" s="158">
        <f t="shared" ref="AS115" si="607">EOMONTH(AR115, 1)</f>
        <v>46934</v>
      </c>
      <c r="AT115" s="158">
        <f t="shared" ref="AT115" si="608">EOMONTH(AS115, 1)</f>
        <v>46965</v>
      </c>
      <c r="AU115" s="158">
        <f t="shared" ref="AU115" si="609">EOMONTH(AT115, 1)</f>
        <v>46996</v>
      </c>
      <c r="AV115" s="158">
        <f t="shared" ref="AV115" si="610">EOMONTH(AU115, 1)</f>
        <v>47026</v>
      </c>
      <c r="AW115" s="158">
        <f t="shared" ref="AW115" si="611">EOMONTH(AV115, 1)</f>
        <v>47057</v>
      </c>
      <c r="AX115" s="158">
        <f t="shared" ref="AX115" si="612">EOMONTH(AW115, 1)</f>
        <v>47087</v>
      </c>
      <c r="AY115" s="158">
        <f t="shared" ref="AY115" si="613">EOMONTH(AX115, 1)</f>
        <v>47118</v>
      </c>
      <c r="AZ115" s="158">
        <f t="shared" ref="AZ115" si="614">EOMONTH(AY115, 1)</f>
        <v>47149</v>
      </c>
      <c r="BA115" s="158">
        <f t="shared" ref="BA115" si="615">EOMONTH(AZ115, 1)</f>
        <v>47177</v>
      </c>
      <c r="BB115" s="158">
        <f t="shared" ref="BB115" si="616">EOMONTH(BA115, 1)</f>
        <v>47208</v>
      </c>
      <c r="BC115" s="158">
        <f t="shared" ref="BC115" si="617">EOMONTH(BB115, 1)</f>
        <v>47238</v>
      </c>
      <c r="BD115" s="158">
        <f t="shared" ref="BD115" si="618">EOMONTH(BC115, 1)</f>
        <v>47269</v>
      </c>
      <c r="BE115" s="158">
        <f t="shared" ref="BE115" si="619">EOMONTH(BD115, 1)</f>
        <v>47299</v>
      </c>
      <c r="BF115" s="158">
        <f t="shared" ref="BF115" si="620">EOMONTH(BE115, 1)</f>
        <v>47330</v>
      </c>
      <c r="BG115" s="158">
        <f t="shared" ref="BG115" si="621">EOMONTH(BF115, 1)</f>
        <v>47361</v>
      </c>
      <c r="BH115" s="158">
        <f t="shared" ref="BH115" si="622">EOMONTH(BG115, 1)</f>
        <v>47391</v>
      </c>
      <c r="BI115" s="158">
        <f t="shared" ref="BI115" si="623">EOMONTH(BH115, 1)</f>
        <v>47422</v>
      </c>
      <c r="BJ115" s="158">
        <f t="shared" ref="BJ115" si="624">EOMONTH(BI115, 1)</f>
        <v>47452</v>
      </c>
      <c r="BK115" s="158">
        <f t="shared" ref="BK115" si="625">EOMONTH(BJ115, 1)</f>
        <v>47483</v>
      </c>
      <c r="BL115" s="158">
        <f t="shared" ref="BL115" si="626">EOMONTH(BK115, 1)</f>
        <v>47514</v>
      </c>
      <c r="BM115" s="158">
        <f t="shared" ref="BM115" si="627">EOMONTH(BL115, 1)</f>
        <v>47542</v>
      </c>
      <c r="BN115" s="158">
        <f t="shared" ref="BN115" si="628">EOMONTH(BM115, 1)</f>
        <v>47573</v>
      </c>
      <c r="BO115" s="158">
        <f t="shared" ref="BO115" si="629">EOMONTH(BN115, 1)</f>
        <v>47603</v>
      </c>
      <c r="BP115" s="158">
        <f t="shared" ref="BP115" si="630">EOMONTH(BO115, 1)</f>
        <v>47634</v>
      </c>
      <c r="BQ115" s="158">
        <f t="shared" ref="BQ115" si="631">EOMONTH(BP115, 1)</f>
        <v>47664</v>
      </c>
      <c r="BR115" s="158">
        <f t="shared" ref="BR115" si="632">EOMONTH(BQ115, 1)</f>
        <v>47695</v>
      </c>
      <c r="BS115" s="158">
        <f t="shared" ref="BS115" si="633">EOMONTH(BR115, 1)</f>
        <v>47726</v>
      </c>
      <c r="BT115" s="158">
        <f t="shared" ref="BT115" si="634">EOMONTH(BS115, 1)</f>
        <v>47756</v>
      </c>
      <c r="BU115" s="158">
        <f t="shared" ref="BU115" si="635">EOMONTH(BT115, 1)</f>
        <v>47787</v>
      </c>
      <c r="BV115" s="158">
        <f t="shared" ref="BV115" si="636">EOMONTH(BU115, 1)</f>
        <v>47817</v>
      </c>
      <c r="BW115" s="158">
        <f t="shared" ref="BW115" si="637">EOMONTH(BV115, 1)</f>
        <v>47848</v>
      </c>
      <c r="BX115" s="158">
        <f t="shared" ref="BX115" si="638">EOMONTH(BW115, 1)</f>
        <v>47879</v>
      </c>
      <c r="BY115" s="158">
        <f t="shared" ref="BY115" si="639">EOMONTH(BX115, 1)</f>
        <v>47907</v>
      </c>
      <c r="BZ115" s="158">
        <f t="shared" ref="BZ115" si="640">EOMONTH(BY115, 1)</f>
        <v>47938</v>
      </c>
      <c r="CA115" s="158">
        <f t="shared" ref="CA115" si="641">EOMONTH(BZ115, 1)</f>
        <v>47968</v>
      </c>
      <c r="CB115" s="158">
        <f t="shared" ref="CB115" si="642">EOMONTH(CA115, 1)</f>
        <v>47999</v>
      </c>
      <c r="CC115" s="158">
        <f t="shared" ref="CC115" si="643">EOMONTH(CB115, 1)</f>
        <v>48029</v>
      </c>
      <c r="CD115" s="158">
        <f t="shared" ref="CD115" si="644">EOMONTH(CC115, 1)</f>
        <v>48060</v>
      </c>
      <c r="CE115" s="158">
        <f t="shared" ref="CE115" si="645">EOMONTH(CD115, 1)</f>
        <v>48091</v>
      </c>
      <c r="CF115" s="158">
        <f t="shared" ref="CF115" si="646">EOMONTH(CE115, 1)</f>
        <v>48121</v>
      </c>
      <c r="CG115" s="158">
        <f t="shared" ref="CG115" si="647">EOMONTH(CF115, 1)</f>
        <v>48152</v>
      </c>
      <c r="CH115" s="158">
        <f t="shared" ref="CH115" si="648">EOMONTH(CG115, 1)</f>
        <v>48182</v>
      </c>
      <c r="CI115" s="158">
        <f t="shared" ref="CI115" si="649">EOMONTH(CH115, 1)</f>
        <v>48213</v>
      </c>
      <c r="CJ115" s="158">
        <f t="shared" ref="CJ115" si="650">EOMONTH(CI115, 1)</f>
        <v>48244</v>
      </c>
      <c r="CK115" s="158">
        <f t="shared" ref="CK115" si="651">EOMONTH(CJ115, 1)</f>
        <v>48273</v>
      </c>
      <c r="CL115" s="158">
        <f t="shared" ref="CL115" si="652">EOMONTH(CK115, 1)</f>
        <v>48304</v>
      </c>
      <c r="CM115" s="158">
        <f t="shared" ref="CM115" si="653">EOMONTH(CL115, 1)</f>
        <v>48334</v>
      </c>
      <c r="CN115" s="158">
        <f t="shared" ref="CN115" si="654">EOMONTH(CM115, 1)</f>
        <v>48365</v>
      </c>
      <c r="CO115" s="158">
        <f t="shared" ref="CO115" si="655">EOMONTH(CN115, 1)</f>
        <v>48395</v>
      </c>
      <c r="CP115" s="158">
        <f t="shared" ref="CP115" si="656">EOMONTH(CO115, 1)</f>
        <v>48426</v>
      </c>
      <c r="CQ115" s="158">
        <f t="shared" ref="CQ115" si="657">EOMONTH(CP115, 1)</f>
        <v>48457</v>
      </c>
      <c r="CR115" s="158">
        <f t="shared" ref="CR115" si="658">EOMONTH(CQ115, 1)</f>
        <v>48487</v>
      </c>
      <c r="CS115" s="158">
        <f t="shared" ref="CS115" si="659">EOMONTH(CR115, 1)</f>
        <v>48518</v>
      </c>
      <c r="CT115" s="158">
        <f t="shared" ref="CT115" si="660">EOMONTH(CS115, 1)</f>
        <v>48548</v>
      </c>
      <c r="CU115" s="158">
        <f t="shared" ref="CU115" si="661">EOMONTH(CT115, 1)</f>
        <v>48579</v>
      </c>
      <c r="CV115" s="158">
        <f t="shared" ref="CV115" si="662">EOMONTH(CU115, 1)</f>
        <v>48610</v>
      </c>
      <c r="CW115" s="158">
        <f t="shared" ref="CW115" si="663">EOMONTH(CV115, 1)</f>
        <v>48638</v>
      </c>
      <c r="CX115" s="158">
        <f t="shared" ref="CX115" si="664">EOMONTH(CW115, 1)</f>
        <v>48669</v>
      </c>
      <c r="CY115" s="158">
        <f t="shared" ref="CY115" si="665">EOMONTH(CX115, 1)</f>
        <v>48699</v>
      </c>
      <c r="CZ115" s="158">
        <f t="shared" ref="CZ115" si="666">EOMONTH(CY115, 1)</f>
        <v>48730</v>
      </c>
      <c r="DA115" s="158">
        <f t="shared" ref="DA115" si="667">EOMONTH(CZ115, 1)</f>
        <v>48760</v>
      </c>
      <c r="DB115" s="158">
        <f t="shared" ref="DB115" si="668">EOMONTH(DA115, 1)</f>
        <v>48791</v>
      </c>
      <c r="DC115" s="158">
        <f t="shared" ref="DC115" si="669">EOMONTH(DB115, 1)</f>
        <v>48822</v>
      </c>
      <c r="DD115" s="158">
        <f t="shared" ref="DD115" si="670">EOMONTH(DC115, 1)</f>
        <v>48852</v>
      </c>
      <c r="DE115" s="158">
        <f t="shared" ref="DE115" si="671">EOMONTH(DD115, 1)</f>
        <v>48883</v>
      </c>
      <c r="DF115" s="158">
        <f t="shared" ref="DF115" si="672">EOMONTH(DE115, 1)</f>
        <v>48913</v>
      </c>
      <c r="DG115" s="158">
        <f t="shared" ref="DG115" si="673">EOMONTH(DF115, 1)</f>
        <v>48944</v>
      </c>
      <c r="DH115" s="158">
        <f t="shared" ref="DH115" si="674">EOMONTH(DG115, 1)</f>
        <v>48975</v>
      </c>
      <c r="DI115" s="158">
        <f t="shared" ref="DI115" si="675">EOMONTH(DH115, 1)</f>
        <v>49003</v>
      </c>
      <c r="DJ115" s="158">
        <f t="shared" ref="DJ115" si="676">EOMONTH(DI115, 1)</f>
        <v>49034</v>
      </c>
      <c r="DK115" s="158">
        <f t="shared" ref="DK115" si="677">EOMONTH(DJ115, 1)</f>
        <v>49064</v>
      </c>
      <c r="DL115" s="158">
        <f t="shared" ref="DL115" si="678">EOMONTH(DK115, 1)</f>
        <v>49095</v>
      </c>
      <c r="DM115" s="158">
        <f t="shared" ref="DM115" si="679">EOMONTH(DL115, 1)</f>
        <v>49125</v>
      </c>
      <c r="DN115" s="158">
        <f t="shared" ref="DN115" si="680">EOMONTH(DM115, 1)</f>
        <v>49156</v>
      </c>
      <c r="DO115" s="158">
        <f t="shared" ref="DO115" si="681">EOMONTH(DN115, 1)</f>
        <v>49187</v>
      </c>
      <c r="DP115" s="158">
        <f t="shared" ref="DP115" si="682">EOMONTH(DO115, 1)</f>
        <v>49217</v>
      </c>
      <c r="DQ115" s="158">
        <f t="shared" ref="DQ115" si="683">EOMONTH(DP115, 1)</f>
        <v>49248</v>
      </c>
      <c r="DR115" s="158">
        <f t="shared" ref="DR115" si="684">EOMONTH(DQ115, 1)</f>
        <v>49278</v>
      </c>
      <c r="DS115" s="158">
        <f t="shared" ref="DS115" si="685">EOMONTH(DR115, 1)</f>
        <v>49309</v>
      </c>
      <c r="DT115" s="158">
        <f t="shared" ref="DT115" si="686">EOMONTH(DS115, 1)</f>
        <v>49340</v>
      </c>
      <c r="DU115" s="158">
        <f t="shared" ref="DU115" si="687">EOMONTH(DT115, 1)</f>
        <v>49368</v>
      </c>
      <c r="DV115" s="158">
        <f t="shared" ref="DV115" si="688">EOMONTH(DU115, 1)</f>
        <v>49399</v>
      </c>
      <c r="DW115" s="158">
        <f t="shared" ref="DW115" si="689">EOMONTH(DV115, 1)</f>
        <v>49429</v>
      </c>
      <c r="DX115" s="158">
        <f t="shared" ref="DX115" si="690">EOMONTH(DW115, 1)</f>
        <v>49460</v>
      </c>
      <c r="DY115" s="158">
        <f t="shared" ref="DY115" si="691">EOMONTH(DX115, 1)</f>
        <v>49490</v>
      </c>
      <c r="DZ115" s="158">
        <f t="shared" ref="DZ115" si="692">EOMONTH(DY115, 1)</f>
        <v>49521</v>
      </c>
      <c r="EA115" s="158">
        <f t="shared" ref="EA115" si="693">EOMONTH(DZ115, 1)</f>
        <v>49552</v>
      </c>
      <c r="EB115" s="158">
        <f t="shared" ref="EB115" si="694">EOMONTH(EA115, 1)</f>
        <v>49582</v>
      </c>
      <c r="EC115" s="158">
        <f t="shared" ref="EC115" si="695">EOMONTH(EB115, 1)</f>
        <v>49613</v>
      </c>
      <c r="ED115" s="158">
        <f t="shared" ref="ED115" si="696">EOMONTH(EC115, 1)</f>
        <v>49643</v>
      </c>
      <c r="EE115" s="158">
        <f t="shared" ref="EE115" si="697">EOMONTH(ED115, 1)</f>
        <v>49674</v>
      </c>
      <c r="EF115" s="158">
        <f t="shared" ref="EF115" si="698">EOMONTH(EE115, 1)</f>
        <v>49705</v>
      </c>
      <c r="EG115" s="158">
        <f t="shared" ref="EG115" si="699">EOMONTH(EF115, 1)</f>
        <v>49734</v>
      </c>
      <c r="EH115" s="158">
        <f t="shared" ref="EH115" si="700">EOMONTH(EG115, 1)</f>
        <v>49765</v>
      </c>
      <c r="EI115" s="158">
        <f t="shared" ref="EI115" si="701">EOMONTH(EH115, 1)</f>
        <v>49795</v>
      </c>
      <c r="EJ115" s="158">
        <f t="shared" ref="EJ115" si="702">EOMONTH(EI115, 1)</f>
        <v>49826</v>
      </c>
      <c r="EK115" s="158">
        <f t="shared" ref="EK115" si="703">EOMONTH(EJ115, 1)</f>
        <v>49856</v>
      </c>
      <c r="EL115" s="158">
        <f t="shared" ref="EL115" si="704">EOMONTH(EK115, 1)</f>
        <v>49887</v>
      </c>
      <c r="EM115" s="158">
        <f t="shared" ref="EM115" si="705">EOMONTH(EL115, 1)</f>
        <v>49918</v>
      </c>
      <c r="EN115" s="158">
        <f t="shared" ref="EN115" si="706">EOMONTH(EM115, 1)</f>
        <v>49948</v>
      </c>
      <c r="EO115" s="158">
        <f t="shared" ref="EO115" si="707">EOMONTH(EN115, 1)</f>
        <v>49979</v>
      </c>
      <c r="EP115" s="158">
        <f t="shared" ref="EP115" si="708">EOMONTH(EO115, 1)</f>
        <v>50009</v>
      </c>
      <c r="EQ115" s="158">
        <f t="shared" ref="EQ115" si="709">EOMONTH(EP115, 1)</f>
        <v>50040</v>
      </c>
      <c r="ER115" s="158">
        <f t="shared" ref="ER115" si="710">EOMONTH(EQ115, 1)</f>
        <v>50071</v>
      </c>
      <c r="ES115" s="158">
        <f t="shared" ref="ES115" si="711">EOMONTH(ER115, 1)</f>
        <v>50099</v>
      </c>
      <c r="ET115" s="158">
        <f t="shared" ref="ET115" si="712">EOMONTH(ES115, 1)</f>
        <v>50130</v>
      </c>
      <c r="EU115" s="158">
        <f t="shared" ref="EU115" si="713">EOMONTH(ET115, 1)</f>
        <v>50160</v>
      </c>
      <c r="EV115" s="158">
        <f t="shared" ref="EV115" si="714">EOMONTH(EU115, 1)</f>
        <v>50191</v>
      </c>
      <c r="EW115" s="158">
        <f t="shared" ref="EW115" si="715">EOMONTH(EV115, 1)</f>
        <v>50221</v>
      </c>
      <c r="EX115" s="158">
        <f t="shared" ref="EX115" si="716">EOMONTH(EW115, 1)</f>
        <v>50252</v>
      </c>
      <c r="EY115" s="158">
        <f t="shared" ref="EY115" si="717">EOMONTH(EX115, 1)</f>
        <v>50283</v>
      </c>
      <c r="EZ115" s="158">
        <f t="shared" ref="EZ115" si="718">EOMONTH(EY115, 1)</f>
        <v>50313</v>
      </c>
      <c r="FA115" s="158">
        <f t="shared" ref="FA115" si="719">EOMONTH(EZ115, 1)</f>
        <v>50344</v>
      </c>
      <c r="FB115" s="158">
        <f t="shared" ref="FB115" si="720">EOMONTH(FA115, 1)</f>
        <v>50374</v>
      </c>
      <c r="FC115" s="158">
        <f t="shared" ref="FC115" si="721">EOMONTH(FB115, 1)</f>
        <v>50405</v>
      </c>
      <c r="FD115" s="158">
        <f t="shared" ref="FD115" si="722">EOMONTH(FC115, 1)</f>
        <v>50436</v>
      </c>
      <c r="FE115" s="158">
        <f t="shared" ref="FE115" si="723">EOMONTH(FD115, 1)</f>
        <v>50464</v>
      </c>
      <c r="FF115" s="158">
        <f t="shared" ref="FF115" si="724">EOMONTH(FE115, 1)</f>
        <v>50495</v>
      </c>
      <c r="FG115" s="158">
        <f t="shared" ref="FG115" si="725">EOMONTH(FF115, 1)</f>
        <v>50525</v>
      </c>
      <c r="FH115" s="158">
        <f t="shared" ref="FH115" si="726">EOMONTH(FG115, 1)</f>
        <v>50556</v>
      </c>
      <c r="FI115" s="158">
        <f t="shared" ref="FI115" si="727">EOMONTH(FH115, 1)</f>
        <v>50586</v>
      </c>
      <c r="FJ115" s="158">
        <f t="shared" ref="FJ115" si="728">EOMONTH(FI115, 1)</f>
        <v>50617</v>
      </c>
      <c r="FK115" s="158">
        <f t="shared" ref="FK115" si="729">EOMONTH(FJ115, 1)</f>
        <v>50648</v>
      </c>
      <c r="FL115" s="158">
        <f t="shared" ref="FL115" si="730">EOMONTH(FK115, 1)</f>
        <v>50678</v>
      </c>
      <c r="FM115" s="158">
        <f t="shared" ref="FM115" si="731">EOMONTH(FL115, 1)</f>
        <v>50709</v>
      </c>
      <c r="FN115" s="158">
        <f t="shared" ref="FN115" si="732">EOMONTH(FM115, 1)</f>
        <v>50739</v>
      </c>
      <c r="FO115" s="158">
        <f t="shared" ref="FO115" si="733">EOMONTH(FN115, 1)</f>
        <v>50770</v>
      </c>
    </row>
    <row r="116" spans="2:171" ht="12" customHeight="1" x14ac:dyDescent="0.3"/>
    <row r="117" spans="2:171" ht="12" customHeight="1" x14ac:dyDescent="0.3">
      <c r="B117" s="220" t="s">
        <v>612</v>
      </c>
      <c r="C117" s="220" t="str">
        <f>IF($D$5=7, "INR Cr", "INR Mn")</f>
        <v>INR Cr</v>
      </c>
      <c r="D117" s="221">
        <f>SUM(G117:FA117)</f>
        <v>8101.4149385940045</v>
      </c>
      <c r="E117" s="220"/>
      <c r="F117" s="220"/>
      <c r="G117" s="221">
        <f>SUM(G118:G120)</f>
        <v>0</v>
      </c>
      <c r="H117" s="221">
        <f t="shared" ref="H117:BS117" si="734">SUM(H118:H120)</f>
        <v>0</v>
      </c>
      <c r="I117" s="221">
        <f t="shared" si="734"/>
        <v>0</v>
      </c>
      <c r="J117" s="221">
        <f t="shared" si="734"/>
        <v>0</v>
      </c>
      <c r="K117" s="221">
        <f t="shared" si="734"/>
        <v>0</v>
      </c>
      <c r="L117" s="221">
        <f t="shared" si="734"/>
        <v>0</v>
      </c>
      <c r="M117" s="221">
        <f t="shared" si="734"/>
        <v>0</v>
      </c>
      <c r="N117" s="221">
        <f t="shared" si="734"/>
        <v>0</v>
      </c>
      <c r="O117" s="221">
        <f t="shared" si="734"/>
        <v>151.90153009863766</v>
      </c>
      <c r="P117" s="221">
        <f t="shared" si="734"/>
        <v>151.90153009863766</v>
      </c>
      <c r="Q117" s="221">
        <f t="shared" si="734"/>
        <v>151.90153009863766</v>
      </c>
      <c r="R117" s="221">
        <f t="shared" si="734"/>
        <v>101.26768673242512</v>
      </c>
      <c r="S117" s="221">
        <f t="shared" si="734"/>
        <v>101.26768673242512</v>
      </c>
      <c r="T117" s="221">
        <f t="shared" si="734"/>
        <v>101.26768673242512</v>
      </c>
      <c r="U117" s="221">
        <f t="shared" si="734"/>
        <v>101.26768673242512</v>
      </c>
      <c r="V117" s="221">
        <f t="shared" si="734"/>
        <v>60.760612039455069</v>
      </c>
      <c r="W117" s="221">
        <f t="shared" si="734"/>
        <v>60.760612039455069</v>
      </c>
      <c r="X117" s="221">
        <f t="shared" si="734"/>
        <v>60.760612039455069</v>
      </c>
      <c r="Y117" s="221">
        <f t="shared" si="734"/>
        <v>60.760612039455069</v>
      </c>
      <c r="Z117" s="221">
        <f>SUM(Z118:Z120)</f>
        <v>60.760612039455069</v>
      </c>
      <c r="AA117" s="221">
        <f t="shared" si="734"/>
        <v>243.04244815782022</v>
      </c>
      <c r="AB117" s="221">
        <f t="shared" si="734"/>
        <v>243.04244815782022</v>
      </c>
      <c r="AC117" s="221">
        <f t="shared" si="734"/>
        <v>243.04244815782022</v>
      </c>
      <c r="AD117" s="221">
        <f t="shared" si="734"/>
        <v>182.28183611836522</v>
      </c>
      <c r="AE117" s="221">
        <f t="shared" si="734"/>
        <v>182.28183611836522</v>
      </c>
      <c r="AF117" s="221">
        <f t="shared" si="734"/>
        <v>182.28183611836522</v>
      </c>
      <c r="AG117" s="221">
        <f t="shared" si="734"/>
        <v>182.28183611836522</v>
      </c>
      <c r="AH117" s="221">
        <f t="shared" si="734"/>
        <v>133.67334648680114</v>
      </c>
      <c r="AI117" s="221">
        <f t="shared" si="734"/>
        <v>133.67334648680114</v>
      </c>
      <c r="AJ117" s="221">
        <f t="shared" si="734"/>
        <v>133.67334648680114</v>
      </c>
      <c r="AK117" s="221">
        <f t="shared" si="734"/>
        <v>214.68749587274124</v>
      </c>
      <c r="AL117" s="221">
        <f t="shared" si="734"/>
        <v>133.67334648680114</v>
      </c>
      <c r="AM117" s="221">
        <f t="shared" si="734"/>
        <v>396.96933199110572</v>
      </c>
      <c r="AN117" s="221">
        <f t="shared" si="734"/>
        <v>346.3354886248938</v>
      </c>
      <c r="AO117" s="221">
        <f t="shared" si="734"/>
        <v>346.3354886248938</v>
      </c>
      <c r="AP117" s="221">
        <f t="shared" si="734"/>
        <v>255.19457056571127</v>
      </c>
      <c r="AQ117" s="221">
        <f t="shared" si="734"/>
        <v>255.19457056571127</v>
      </c>
      <c r="AR117" s="221">
        <f t="shared" si="734"/>
        <v>255.19457056571127</v>
      </c>
      <c r="AS117" s="221">
        <f t="shared" si="734"/>
        <v>255.19457056571127</v>
      </c>
      <c r="AT117" s="221">
        <f t="shared" si="734"/>
        <v>182.28183611836516</v>
      </c>
      <c r="AU117" s="221">
        <f t="shared" si="734"/>
        <v>182.28183611836516</v>
      </c>
      <c r="AV117" s="221">
        <f t="shared" si="734"/>
        <v>182.28183611836516</v>
      </c>
      <c r="AW117" s="221">
        <f t="shared" si="734"/>
        <v>279.49881538149333</v>
      </c>
      <c r="AX117" s="221">
        <f t="shared" si="734"/>
        <v>182.28183611836516</v>
      </c>
      <c r="AY117" s="221">
        <f t="shared" si="734"/>
        <v>170.12971371047342</v>
      </c>
      <c r="AZ117" s="221">
        <f t="shared" si="734"/>
        <v>109.36910167101911</v>
      </c>
      <c r="BA117" s="221">
        <f t="shared" si="734"/>
        <v>109.36910167101911</v>
      </c>
      <c r="BB117" s="221">
        <f t="shared" si="734"/>
        <v>109.36910167101911</v>
      </c>
      <c r="BC117" s="221">
        <f t="shared" si="734"/>
        <v>109.36910167101911</v>
      </c>
      <c r="BD117" s="221">
        <f t="shared" si="734"/>
        <v>109.36910167101911</v>
      </c>
      <c r="BE117" s="221">
        <f t="shared" si="734"/>
        <v>109.36910167101911</v>
      </c>
      <c r="BF117" s="221">
        <f t="shared" si="734"/>
        <v>109.36910167101911</v>
      </c>
      <c r="BG117" s="221">
        <f t="shared" si="734"/>
        <v>109.36910167101911</v>
      </c>
      <c r="BH117" s="221">
        <f t="shared" si="734"/>
        <v>109.36910167101911</v>
      </c>
      <c r="BI117" s="221">
        <f t="shared" si="734"/>
        <v>255.19457056571127</v>
      </c>
      <c r="BJ117" s="221">
        <f t="shared" si="734"/>
        <v>109.36910167101911</v>
      </c>
      <c r="BK117" s="221">
        <f t="shared" si="734"/>
        <v>91.140918059181459</v>
      </c>
      <c r="BL117" s="221">
        <f t="shared" si="734"/>
        <v>0</v>
      </c>
      <c r="BM117" s="221">
        <f t="shared" si="734"/>
        <v>0</v>
      </c>
      <c r="BN117" s="221">
        <f t="shared" si="734"/>
        <v>0</v>
      </c>
      <c r="BO117" s="221">
        <f t="shared" si="734"/>
        <v>0</v>
      </c>
      <c r="BP117" s="221">
        <f t="shared" si="734"/>
        <v>0</v>
      </c>
      <c r="BQ117" s="221">
        <f t="shared" si="734"/>
        <v>0</v>
      </c>
      <c r="BR117" s="221">
        <f t="shared" si="734"/>
        <v>0</v>
      </c>
      <c r="BS117" s="221">
        <f t="shared" si="734"/>
        <v>0</v>
      </c>
      <c r="BT117" s="221">
        <f t="shared" ref="BT117:EE117" si="735">SUM(BT118:BT120)</f>
        <v>0</v>
      </c>
      <c r="BU117" s="221">
        <f t="shared" si="735"/>
        <v>0</v>
      </c>
      <c r="BV117" s="221">
        <f t="shared" si="735"/>
        <v>0</v>
      </c>
      <c r="BW117" s="221">
        <f t="shared" si="735"/>
        <v>0</v>
      </c>
      <c r="BX117" s="221">
        <f t="shared" si="735"/>
        <v>0</v>
      </c>
      <c r="BY117" s="221">
        <f t="shared" si="735"/>
        <v>0</v>
      </c>
      <c r="BZ117" s="221">
        <f t="shared" si="735"/>
        <v>0</v>
      </c>
      <c r="CA117" s="221">
        <f t="shared" si="735"/>
        <v>0</v>
      </c>
      <c r="CB117" s="221">
        <f t="shared" si="735"/>
        <v>0</v>
      </c>
      <c r="CC117" s="221">
        <f t="shared" si="735"/>
        <v>0</v>
      </c>
      <c r="CD117" s="221">
        <f t="shared" si="735"/>
        <v>0</v>
      </c>
      <c r="CE117" s="221">
        <f t="shared" si="735"/>
        <v>0</v>
      </c>
      <c r="CF117" s="221">
        <f t="shared" si="735"/>
        <v>0</v>
      </c>
      <c r="CG117" s="221">
        <f t="shared" si="735"/>
        <v>0</v>
      </c>
      <c r="CH117" s="221">
        <f t="shared" si="735"/>
        <v>0</v>
      </c>
      <c r="CI117" s="221">
        <f t="shared" si="735"/>
        <v>0</v>
      </c>
      <c r="CJ117" s="221">
        <f t="shared" si="735"/>
        <v>0</v>
      </c>
      <c r="CK117" s="221">
        <f t="shared" si="735"/>
        <v>0</v>
      </c>
      <c r="CL117" s="221">
        <f t="shared" si="735"/>
        <v>0</v>
      </c>
      <c r="CM117" s="221">
        <f t="shared" si="735"/>
        <v>0</v>
      </c>
      <c r="CN117" s="221">
        <f t="shared" si="735"/>
        <v>0</v>
      </c>
      <c r="CO117" s="221">
        <f t="shared" si="735"/>
        <v>0</v>
      </c>
      <c r="CP117" s="221">
        <f t="shared" si="735"/>
        <v>0</v>
      </c>
      <c r="CQ117" s="221">
        <f t="shared" si="735"/>
        <v>0</v>
      </c>
      <c r="CR117" s="221">
        <f t="shared" si="735"/>
        <v>0</v>
      </c>
      <c r="CS117" s="221">
        <f t="shared" si="735"/>
        <v>0</v>
      </c>
      <c r="CT117" s="221">
        <f t="shared" si="735"/>
        <v>0</v>
      </c>
      <c r="CU117" s="221">
        <f t="shared" si="735"/>
        <v>0</v>
      </c>
      <c r="CV117" s="221">
        <f t="shared" si="735"/>
        <v>0</v>
      </c>
      <c r="CW117" s="221">
        <f t="shared" si="735"/>
        <v>0</v>
      </c>
      <c r="CX117" s="221">
        <f t="shared" si="735"/>
        <v>0</v>
      </c>
      <c r="CY117" s="221">
        <f t="shared" si="735"/>
        <v>0</v>
      </c>
      <c r="CZ117" s="221">
        <f t="shared" si="735"/>
        <v>0</v>
      </c>
      <c r="DA117" s="221">
        <f t="shared" si="735"/>
        <v>0</v>
      </c>
      <c r="DB117" s="221">
        <f t="shared" si="735"/>
        <v>0</v>
      </c>
      <c r="DC117" s="221">
        <f t="shared" si="735"/>
        <v>0</v>
      </c>
      <c r="DD117" s="221">
        <f t="shared" si="735"/>
        <v>0</v>
      </c>
      <c r="DE117" s="221">
        <f t="shared" si="735"/>
        <v>0</v>
      </c>
      <c r="DF117" s="221">
        <f t="shared" si="735"/>
        <v>0</v>
      </c>
      <c r="DG117" s="221">
        <f t="shared" si="735"/>
        <v>0</v>
      </c>
      <c r="DH117" s="221">
        <f t="shared" si="735"/>
        <v>0</v>
      </c>
      <c r="DI117" s="221">
        <f t="shared" si="735"/>
        <v>0</v>
      </c>
      <c r="DJ117" s="221">
        <f t="shared" si="735"/>
        <v>0</v>
      </c>
      <c r="DK117" s="221">
        <f t="shared" si="735"/>
        <v>0</v>
      </c>
      <c r="DL117" s="221">
        <f t="shared" si="735"/>
        <v>0</v>
      </c>
      <c r="DM117" s="221">
        <f t="shared" si="735"/>
        <v>0</v>
      </c>
      <c r="DN117" s="221">
        <f t="shared" si="735"/>
        <v>0</v>
      </c>
      <c r="DO117" s="221">
        <f t="shared" si="735"/>
        <v>0</v>
      </c>
      <c r="DP117" s="221">
        <f t="shared" si="735"/>
        <v>0</v>
      </c>
      <c r="DQ117" s="221">
        <f t="shared" si="735"/>
        <v>0</v>
      </c>
      <c r="DR117" s="221">
        <f t="shared" si="735"/>
        <v>0</v>
      </c>
      <c r="DS117" s="221">
        <f t="shared" si="735"/>
        <v>0</v>
      </c>
      <c r="DT117" s="221">
        <f t="shared" si="735"/>
        <v>0</v>
      </c>
      <c r="DU117" s="221">
        <f t="shared" si="735"/>
        <v>0</v>
      </c>
      <c r="DV117" s="221">
        <f t="shared" si="735"/>
        <v>0</v>
      </c>
      <c r="DW117" s="221">
        <f t="shared" si="735"/>
        <v>0</v>
      </c>
      <c r="DX117" s="221">
        <f t="shared" si="735"/>
        <v>0</v>
      </c>
      <c r="DY117" s="221">
        <f t="shared" si="735"/>
        <v>0</v>
      </c>
      <c r="DZ117" s="221">
        <f t="shared" si="735"/>
        <v>0</v>
      </c>
      <c r="EA117" s="221">
        <f t="shared" si="735"/>
        <v>0</v>
      </c>
      <c r="EB117" s="221">
        <f t="shared" si="735"/>
        <v>0</v>
      </c>
      <c r="EC117" s="221">
        <f t="shared" si="735"/>
        <v>0</v>
      </c>
      <c r="ED117" s="221">
        <f t="shared" si="735"/>
        <v>0</v>
      </c>
      <c r="EE117" s="221">
        <f t="shared" si="735"/>
        <v>0</v>
      </c>
      <c r="EF117" s="221">
        <f t="shared" ref="EF117:FA117" si="736">SUM(EF118:EF120)</f>
        <v>0</v>
      </c>
      <c r="EG117" s="221">
        <f t="shared" si="736"/>
        <v>0</v>
      </c>
      <c r="EH117" s="221">
        <f t="shared" si="736"/>
        <v>0</v>
      </c>
      <c r="EI117" s="221">
        <f t="shared" si="736"/>
        <v>0</v>
      </c>
      <c r="EJ117" s="221">
        <f t="shared" si="736"/>
        <v>0</v>
      </c>
      <c r="EK117" s="221">
        <f t="shared" si="736"/>
        <v>0</v>
      </c>
      <c r="EL117" s="221">
        <f t="shared" si="736"/>
        <v>0</v>
      </c>
      <c r="EM117" s="221">
        <f t="shared" si="736"/>
        <v>0</v>
      </c>
      <c r="EN117" s="221">
        <f t="shared" si="736"/>
        <v>0</v>
      </c>
      <c r="EO117" s="221">
        <f t="shared" si="736"/>
        <v>0</v>
      </c>
      <c r="EP117" s="221">
        <f t="shared" si="736"/>
        <v>0</v>
      </c>
      <c r="EQ117" s="221">
        <f t="shared" si="736"/>
        <v>0</v>
      </c>
      <c r="ER117" s="221">
        <f t="shared" si="736"/>
        <v>0</v>
      </c>
      <c r="ES117" s="221">
        <f t="shared" si="736"/>
        <v>0</v>
      </c>
      <c r="ET117" s="221">
        <f t="shared" si="736"/>
        <v>0</v>
      </c>
      <c r="EU117" s="221">
        <f t="shared" si="736"/>
        <v>0</v>
      </c>
      <c r="EV117" s="221">
        <f t="shared" si="736"/>
        <v>0</v>
      </c>
      <c r="EW117" s="221">
        <f t="shared" si="736"/>
        <v>0</v>
      </c>
      <c r="EX117" s="221">
        <f t="shared" si="736"/>
        <v>0</v>
      </c>
      <c r="EY117" s="221">
        <f t="shared" si="736"/>
        <v>0</v>
      </c>
      <c r="EZ117" s="221">
        <f t="shared" si="736"/>
        <v>0</v>
      </c>
      <c r="FA117" s="221">
        <f t="shared" si="736"/>
        <v>0</v>
      </c>
      <c r="FO117" s="201">
        <v>0</v>
      </c>
    </row>
    <row r="118" spans="2:171" ht="12" customHeight="1" x14ac:dyDescent="0.3">
      <c r="B118" s="201" t="s">
        <v>108</v>
      </c>
      <c r="D118" s="210">
        <f>SUM(G118:FO118)</f>
        <v>2025.3537346485014</v>
      </c>
      <c r="G118" s="210">
        <f>G41+G36+G31+G26+G21+G16+G11</f>
        <v>0</v>
      </c>
      <c r="H118" s="210">
        <f t="shared" ref="H118:AL118" si="737">H41+H36+H31+H26+H21+H16+H11</f>
        <v>0</v>
      </c>
      <c r="I118" s="210">
        <f t="shared" si="737"/>
        <v>0</v>
      </c>
      <c r="J118" s="210">
        <f t="shared" si="737"/>
        <v>0</v>
      </c>
      <c r="K118" s="210">
        <f t="shared" si="737"/>
        <v>0</v>
      </c>
      <c r="L118" s="210">
        <f t="shared" si="737"/>
        <v>0</v>
      </c>
      <c r="M118" s="210">
        <f t="shared" si="737"/>
        <v>0</v>
      </c>
      <c r="N118" s="210">
        <f t="shared" si="737"/>
        <v>0</v>
      </c>
      <c r="O118" s="210">
        <f t="shared" si="737"/>
        <v>151.90153009863766</v>
      </c>
      <c r="P118" s="210">
        <f t="shared" si="737"/>
        <v>151.90153009863766</v>
      </c>
      <c r="Q118" s="210">
        <f t="shared" si="737"/>
        <v>151.90153009863766</v>
      </c>
      <c r="R118" s="210">
        <f t="shared" si="737"/>
        <v>101.26768673242512</v>
      </c>
      <c r="S118" s="210">
        <f t="shared" si="737"/>
        <v>101.26768673242512</v>
      </c>
      <c r="T118" s="210">
        <f t="shared" si="737"/>
        <v>101.26768673242512</v>
      </c>
      <c r="U118" s="210">
        <f t="shared" si="737"/>
        <v>101.26768673242512</v>
      </c>
      <c r="V118" s="210">
        <f t="shared" si="737"/>
        <v>60.760612039455069</v>
      </c>
      <c r="W118" s="210">
        <f t="shared" si="737"/>
        <v>60.760612039455069</v>
      </c>
      <c r="X118" s="210">
        <f t="shared" si="737"/>
        <v>60.760612039455069</v>
      </c>
      <c r="Y118" s="210">
        <f t="shared" si="737"/>
        <v>60.760612039455069</v>
      </c>
      <c r="Z118" s="210">
        <f t="shared" si="737"/>
        <v>60.760612039455069</v>
      </c>
      <c r="AA118" s="210">
        <f t="shared" si="737"/>
        <v>60.760612039455069</v>
      </c>
      <c r="AB118" s="210">
        <f t="shared" si="737"/>
        <v>60.760612039455069</v>
      </c>
      <c r="AC118" s="210">
        <f t="shared" si="737"/>
        <v>60.760612039455069</v>
      </c>
      <c r="AD118" s="210">
        <f t="shared" si="737"/>
        <v>60.760612039455069</v>
      </c>
      <c r="AE118" s="210">
        <f t="shared" si="737"/>
        <v>60.760612039455069</v>
      </c>
      <c r="AF118" s="210">
        <f t="shared" si="737"/>
        <v>60.760612039455069</v>
      </c>
      <c r="AG118" s="210">
        <f t="shared" si="737"/>
        <v>60.760612039455069</v>
      </c>
      <c r="AH118" s="210">
        <f t="shared" si="737"/>
        <v>60.760612039455069</v>
      </c>
      <c r="AI118" s="210">
        <f t="shared" si="737"/>
        <v>60.760612039455069</v>
      </c>
      <c r="AJ118" s="210">
        <f t="shared" si="737"/>
        <v>60.760612039455069</v>
      </c>
      <c r="AK118" s="210">
        <f t="shared" si="737"/>
        <v>141.77476142539518</v>
      </c>
      <c r="AL118" s="210">
        <f t="shared" si="737"/>
        <v>60.760612039455069</v>
      </c>
      <c r="AM118" s="210">
        <f t="shared" ref="AM118:BR118" si="738">AM41+AM36+AM31+AM26+AM21+AM16+AM11</f>
        <v>50.633843366211927</v>
      </c>
      <c r="AN118" s="210">
        <f t="shared" si="738"/>
        <v>0</v>
      </c>
      <c r="AO118" s="210">
        <f t="shared" si="738"/>
        <v>0</v>
      </c>
      <c r="AP118" s="210">
        <f t="shared" si="738"/>
        <v>0</v>
      </c>
      <c r="AQ118" s="210">
        <f t="shared" si="738"/>
        <v>0</v>
      </c>
      <c r="AR118" s="210">
        <f t="shared" si="738"/>
        <v>0</v>
      </c>
      <c r="AS118" s="210">
        <f t="shared" si="738"/>
        <v>0</v>
      </c>
      <c r="AT118" s="210">
        <f t="shared" si="738"/>
        <v>0</v>
      </c>
      <c r="AU118" s="210">
        <f t="shared" si="738"/>
        <v>0</v>
      </c>
      <c r="AV118" s="210">
        <f t="shared" si="738"/>
        <v>0</v>
      </c>
      <c r="AW118" s="210">
        <f t="shared" si="738"/>
        <v>0</v>
      </c>
      <c r="AX118" s="210">
        <f t="shared" si="738"/>
        <v>0</v>
      </c>
      <c r="AY118" s="210">
        <f t="shared" si="738"/>
        <v>0</v>
      </c>
      <c r="AZ118" s="210">
        <f t="shared" si="738"/>
        <v>0</v>
      </c>
      <c r="BA118" s="210">
        <f t="shared" si="738"/>
        <v>0</v>
      </c>
      <c r="BB118" s="210">
        <f t="shared" si="738"/>
        <v>0</v>
      </c>
      <c r="BC118" s="210">
        <f t="shared" si="738"/>
        <v>0</v>
      </c>
      <c r="BD118" s="210">
        <f t="shared" si="738"/>
        <v>0</v>
      </c>
      <c r="BE118" s="210">
        <f t="shared" si="738"/>
        <v>0</v>
      </c>
      <c r="BF118" s="210">
        <f t="shared" si="738"/>
        <v>0</v>
      </c>
      <c r="BG118" s="210">
        <f t="shared" si="738"/>
        <v>0</v>
      </c>
      <c r="BH118" s="210">
        <f t="shared" si="738"/>
        <v>0</v>
      </c>
      <c r="BI118" s="210">
        <f t="shared" si="738"/>
        <v>0</v>
      </c>
      <c r="BJ118" s="210">
        <f t="shared" si="738"/>
        <v>0</v>
      </c>
      <c r="BK118" s="210">
        <f t="shared" si="738"/>
        <v>0</v>
      </c>
      <c r="BL118" s="210">
        <f t="shared" si="738"/>
        <v>0</v>
      </c>
      <c r="BM118" s="210">
        <f t="shared" si="738"/>
        <v>0</v>
      </c>
      <c r="BN118" s="210">
        <f t="shared" si="738"/>
        <v>0</v>
      </c>
      <c r="BO118" s="210">
        <f t="shared" si="738"/>
        <v>0</v>
      </c>
      <c r="BP118" s="210">
        <f t="shared" si="738"/>
        <v>0</v>
      </c>
      <c r="BQ118" s="210">
        <f t="shared" si="738"/>
        <v>0</v>
      </c>
      <c r="BR118" s="210">
        <f t="shared" si="738"/>
        <v>0</v>
      </c>
      <c r="BS118" s="210">
        <f t="shared" ref="BS118:CX118" si="739">BS41+BS36+BS31+BS26+BS21+BS16+BS11</f>
        <v>0</v>
      </c>
      <c r="BT118" s="210">
        <f t="shared" si="739"/>
        <v>0</v>
      </c>
      <c r="BU118" s="210">
        <f t="shared" si="739"/>
        <v>0</v>
      </c>
      <c r="BV118" s="210">
        <f t="shared" si="739"/>
        <v>0</v>
      </c>
      <c r="BW118" s="210">
        <f t="shared" si="739"/>
        <v>0</v>
      </c>
      <c r="BX118" s="210">
        <f t="shared" si="739"/>
        <v>0</v>
      </c>
      <c r="BY118" s="210">
        <f t="shared" si="739"/>
        <v>0</v>
      </c>
      <c r="BZ118" s="210">
        <f t="shared" si="739"/>
        <v>0</v>
      </c>
      <c r="CA118" s="210">
        <f t="shared" si="739"/>
        <v>0</v>
      </c>
      <c r="CB118" s="210">
        <f t="shared" si="739"/>
        <v>0</v>
      </c>
      <c r="CC118" s="210">
        <f t="shared" si="739"/>
        <v>0</v>
      </c>
      <c r="CD118" s="210">
        <f t="shared" si="739"/>
        <v>0</v>
      </c>
      <c r="CE118" s="210">
        <f t="shared" si="739"/>
        <v>0</v>
      </c>
      <c r="CF118" s="210">
        <f t="shared" si="739"/>
        <v>0</v>
      </c>
      <c r="CG118" s="210">
        <f t="shared" si="739"/>
        <v>0</v>
      </c>
      <c r="CH118" s="210">
        <f t="shared" si="739"/>
        <v>0</v>
      </c>
      <c r="CI118" s="210">
        <f t="shared" si="739"/>
        <v>0</v>
      </c>
      <c r="CJ118" s="210">
        <f t="shared" si="739"/>
        <v>0</v>
      </c>
      <c r="CK118" s="210">
        <f t="shared" si="739"/>
        <v>0</v>
      </c>
      <c r="CL118" s="210">
        <f t="shared" si="739"/>
        <v>0</v>
      </c>
      <c r="CM118" s="210">
        <f t="shared" si="739"/>
        <v>0</v>
      </c>
      <c r="CN118" s="210">
        <f t="shared" si="739"/>
        <v>0</v>
      </c>
      <c r="CO118" s="210">
        <f t="shared" si="739"/>
        <v>0</v>
      </c>
      <c r="CP118" s="210">
        <f t="shared" si="739"/>
        <v>0</v>
      </c>
      <c r="CQ118" s="210">
        <f t="shared" si="739"/>
        <v>0</v>
      </c>
      <c r="CR118" s="210">
        <f t="shared" si="739"/>
        <v>0</v>
      </c>
      <c r="CS118" s="210">
        <f t="shared" si="739"/>
        <v>0</v>
      </c>
      <c r="CT118" s="210">
        <f t="shared" si="739"/>
        <v>0</v>
      </c>
      <c r="CU118" s="210">
        <f t="shared" si="739"/>
        <v>0</v>
      </c>
      <c r="CV118" s="210">
        <f t="shared" si="739"/>
        <v>0</v>
      </c>
      <c r="CW118" s="210">
        <f t="shared" si="739"/>
        <v>0</v>
      </c>
      <c r="CX118" s="210">
        <f t="shared" si="739"/>
        <v>0</v>
      </c>
      <c r="CY118" s="210">
        <f t="shared" ref="CY118:ED118" si="740">CY41+CY36+CY31+CY26+CY21+CY16+CY11</f>
        <v>0</v>
      </c>
      <c r="CZ118" s="210">
        <f t="shared" si="740"/>
        <v>0</v>
      </c>
      <c r="DA118" s="210">
        <f t="shared" si="740"/>
        <v>0</v>
      </c>
      <c r="DB118" s="210">
        <f t="shared" si="740"/>
        <v>0</v>
      </c>
      <c r="DC118" s="210">
        <f t="shared" si="740"/>
        <v>0</v>
      </c>
      <c r="DD118" s="210">
        <f t="shared" si="740"/>
        <v>0</v>
      </c>
      <c r="DE118" s="210">
        <f t="shared" si="740"/>
        <v>0</v>
      </c>
      <c r="DF118" s="210">
        <f t="shared" si="740"/>
        <v>0</v>
      </c>
      <c r="DG118" s="210">
        <f t="shared" si="740"/>
        <v>0</v>
      </c>
      <c r="DH118" s="210">
        <f t="shared" si="740"/>
        <v>0</v>
      </c>
      <c r="DI118" s="210">
        <f t="shared" si="740"/>
        <v>0</v>
      </c>
      <c r="DJ118" s="210">
        <f t="shared" si="740"/>
        <v>0</v>
      </c>
      <c r="DK118" s="210">
        <f t="shared" si="740"/>
        <v>0</v>
      </c>
      <c r="DL118" s="210">
        <f t="shared" si="740"/>
        <v>0</v>
      </c>
      <c r="DM118" s="210">
        <f t="shared" si="740"/>
        <v>0</v>
      </c>
      <c r="DN118" s="210">
        <f t="shared" si="740"/>
        <v>0</v>
      </c>
      <c r="DO118" s="210">
        <f t="shared" si="740"/>
        <v>0</v>
      </c>
      <c r="DP118" s="210">
        <f t="shared" si="740"/>
        <v>0</v>
      </c>
      <c r="DQ118" s="210">
        <f t="shared" si="740"/>
        <v>0</v>
      </c>
      <c r="DR118" s="210">
        <f t="shared" si="740"/>
        <v>0</v>
      </c>
      <c r="DS118" s="210">
        <f t="shared" si="740"/>
        <v>0</v>
      </c>
      <c r="DT118" s="210">
        <f t="shared" si="740"/>
        <v>0</v>
      </c>
      <c r="DU118" s="210">
        <f t="shared" si="740"/>
        <v>0</v>
      </c>
      <c r="DV118" s="210">
        <f t="shared" si="740"/>
        <v>0</v>
      </c>
      <c r="DW118" s="210">
        <f t="shared" si="740"/>
        <v>0</v>
      </c>
      <c r="DX118" s="210">
        <f t="shared" si="740"/>
        <v>0</v>
      </c>
      <c r="DY118" s="210">
        <f t="shared" si="740"/>
        <v>0</v>
      </c>
      <c r="DZ118" s="210">
        <f t="shared" si="740"/>
        <v>0</v>
      </c>
      <c r="EA118" s="210">
        <f t="shared" si="740"/>
        <v>0</v>
      </c>
      <c r="EB118" s="210">
        <f t="shared" si="740"/>
        <v>0</v>
      </c>
      <c r="EC118" s="210">
        <f t="shared" si="740"/>
        <v>0</v>
      </c>
      <c r="ED118" s="210">
        <f t="shared" si="740"/>
        <v>0</v>
      </c>
      <c r="EE118" s="210">
        <f t="shared" ref="EE118:FO118" si="741">EE41+EE36+EE31+EE26+EE21+EE16+EE11</f>
        <v>0</v>
      </c>
      <c r="EF118" s="210">
        <f t="shared" si="741"/>
        <v>0</v>
      </c>
      <c r="EG118" s="210">
        <f t="shared" si="741"/>
        <v>0</v>
      </c>
      <c r="EH118" s="210">
        <f t="shared" si="741"/>
        <v>0</v>
      </c>
      <c r="EI118" s="210">
        <f t="shared" si="741"/>
        <v>0</v>
      </c>
      <c r="EJ118" s="210">
        <f t="shared" si="741"/>
        <v>0</v>
      </c>
      <c r="EK118" s="210">
        <f t="shared" si="741"/>
        <v>0</v>
      </c>
      <c r="EL118" s="210">
        <f t="shared" si="741"/>
        <v>0</v>
      </c>
      <c r="EM118" s="210">
        <f t="shared" si="741"/>
        <v>0</v>
      </c>
      <c r="EN118" s="210">
        <f t="shared" si="741"/>
        <v>0</v>
      </c>
      <c r="EO118" s="210">
        <f t="shared" si="741"/>
        <v>0</v>
      </c>
      <c r="EP118" s="210">
        <f t="shared" si="741"/>
        <v>0</v>
      </c>
      <c r="EQ118" s="210">
        <f t="shared" si="741"/>
        <v>0</v>
      </c>
      <c r="ER118" s="210">
        <f t="shared" si="741"/>
        <v>0</v>
      </c>
      <c r="ES118" s="210">
        <f t="shared" si="741"/>
        <v>0</v>
      </c>
      <c r="ET118" s="210">
        <f t="shared" si="741"/>
        <v>0</v>
      </c>
      <c r="EU118" s="210">
        <f t="shared" si="741"/>
        <v>0</v>
      </c>
      <c r="EV118" s="210">
        <f t="shared" si="741"/>
        <v>0</v>
      </c>
      <c r="EW118" s="210">
        <f t="shared" si="741"/>
        <v>0</v>
      </c>
      <c r="EX118" s="210">
        <f t="shared" si="741"/>
        <v>0</v>
      </c>
      <c r="EY118" s="210">
        <f t="shared" si="741"/>
        <v>0</v>
      </c>
      <c r="EZ118" s="210">
        <f t="shared" si="741"/>
        <v>0</v>
      </c>
      <c r="FA118" s="210">
        <f t="shared" si="741"/>
        <v>0</v>
      </c>
      <c r="FB118" s="210">
        <f t="shared" si="741"/>
        <v>0</v>
      </c>
      <c r="FC118" s="210">
        <f t="shared" si="741"/>
        <v>0</v>
      </c>
      <c r="FD118" s="210">
        <f t="shared" si="741"/>
        <v>0</v>
      </c>
      <c r="FE118" s="210">
        <f t="shared" si="741"/>
        <v>0</v>
      </c>
      <c r="FF118" s="210">
        <f t="shared" si="741"/>
        <v>0</v>
      </c>
      <c r="FG118" s="210">
        <f t="shared" si="741"/>
        <v>0</v>
      </c>
      <c r="FH118" s="210">
        <f t="shared" si="741"/>
        <v>0</v>
      </c>
      <c r="FI118" s="210">
        <f t="shared" si="741"/>
        <v>0</v>
      </c>
      <c r="FJ118" s="210">
        <f t="shared" si="741"/>
        <v>0</v>
      </c>
      <c r="FK118" s="210">
        <f t="shared" si="741"/>
        <v>0</v>
      </c>
      <c r="FL118" s="210">
        <f t="shared" si="741"/>
        <v>0</v>
      </c>
      <c r="FM118" s="210">
        <f t="shared" si="741"/>
        <v>0</v>
      </c>
      <c r="FN118" s="210">
        <f t="shared" si="741"/>
        <v>0</v>
      </c>
      <c r="FO118" s="210">
        <f t="shared" si="741"/>
        <v>0</v>
      </c>
    </row>
    <row r="119" spans="2:171" ht="12" customHeight="1" x14ac:dyDescent="0.3">
      <c r="B119" s="201" t="s">
        <v>244</v>
      </c>
      <c r="D119" s="210">
        <f>SUM(G119:FO119)</f>
        <v>2430.4244815782017</v>
      </c>
      <c r="G119" s="210">
        <f t="shared" ref="G119:AL119" si="742">G42+G37+G32+G27+G22+G17+G12</f>
        <v>0</v>
      </c>
      <c r="H119" s="210">
        <f t="shared" si="742"/>
        <v>0</v>
      </c>
      <c r="I119" s="210">
        <f t="shared" si="742"/>
        <v>0</v>
      </c>
      <c r="J119" s="210">
        <f t="shared" si="742"/>
        <v>0</v>
      </c>
      <c r="K119" s="210">
        <f t="shared" si="742"/>
        <v>0</v>
      </c>
      <c r="L119" s="210">
        <f t="shared" si="742"/>
        <v>0</v>
      </c>
      <c r="M119" s="210">
        <f t="shared" si="742"/>
        <v>0</v>
      </c>
      <c r="N119" s="210">
        <f t="shared" si="742"/>
        <v>0</v>
      </c>
      <c r="O119" s="210">
        <f t="shared" si="742"/>
        <v>0</v>
      </c>
      <c r="P119" s="210">
        <f t="shared" si="742"/>
        <v>0</v>
      </c>
      <c r="Q119" s="210">
        <f t="shared" si="742"/>
        <v>0</v>
      </c>
      <c r="R119" s="210">
        <f t="shared" si="742"/>
        <v>0</v>
      </c>
      <c r="S119" s="210">
        <f t="shared" si="742"/>
        <v>0</v>
      </c>
      <c r="T119" s="210">
        <f t="shared" si="742"/>
        <v>0</v>
      </c>
      <c r="U119" s="210">
        <f t="shared" si="742"/>
        <v>0</v>
      </c>
      <c r="V119" s="210">
        <f t="shared" si="742"/>
        <v>0</v>
      </c>
      <c r="W119" s="210">
        <f t="shared" si="742"/>
        <v>0</v>
      </c>
      <c r="X119" s="210">
        <f t="shared" si="742"/>
        <v>0</v>
      </c>
      <c r="Y119" s="210">
        <f t="shared" si="742"/>
        <v>0</v>
      </c>
      <c r="Z119" s="210">
        <f t="shared" si="742"/>
        <v>0</v>
      </c>
      <c r="AA119" s="210">
        <f t="shared" si="742"/>
        <v>182.28183611836516</v>
      </c>
      <c r="AB119" s="210">
        <f t="shared" si="742"/>
        <v>182.28183611836516</v>
      </c>
      <c r="AC119" s="210">
        <f t="shared" si="742"/>
        <v>182.28183611836516</v>
      </c>
      <c r="AD119" s="210">
        <f t="shared" si="742"/>
        <v>121.52122407891015</v>
      </c>
      <c r="AE119" s="210">
        <f t="shared" si="742"/>
        <v>121.52122407891015</v>
      </c>
      <c r="AF119" s="210">
        <f t="shared" si="742"/>
        <v>121.52122407891015</v>
      </c>
      <c r="AG119" s="210">
        <f t="shared" si="742"/>
        <v>121.52122407891015</v>
      </c>
      <c r="AH119" s="210">
        <f t="shared" si="742"/>
        <v>72.912734447346068</v>
      </c>
      <c r="AI119" s="210">
        <f t="shared" si="742"/>
        <v>72.912734447346068</v>
      </c>
      <c r="AJ119" s="210">
        <f t="shared" si="742"/>
        <v>72.912734447346068</v>
      </c>
      <c r="AK119" s="210">
        <f t="shared" si="742"/>
        <v>72.912734447346068</v>
      </c>
      <c r="AL119" s="210">
        <f t="shared" si="742"/>
        <v>72.912734447346068</v>
      </c>
      <c r="AM119" s="210">
        <f t="shared" ref="AM119:BR119" si="743">AM42+AM37+AM32+AM27+AM22+AM17+AM12</f>
        <v>72.912734447346068</v>
      </c>
      <c r="AN119" s="210">
        <f t="shared" si="743"/>
        <v>72.912734447346068</v>
      </c>
      <c r="AO119" s="210">
        <f t="shared" si="743"/>
        <v>72.912734447346068</v>
      </c>
      <c r="AP119" s="210">
        <f t="shared" si="743"/>
        <v>72.912734447346068</v>
      </c>
      <c r="AQ119" s="210">
        <f t="shared" si="743"/>
        <v>72.912734447346068</v>
      </c>
      <c r="AR119" s="210">
        <f t="shared" si="743"/>
        <v>72.912734447346068</v>
      </c>
      <c r="AS119" s="210">
        <f t="shared" si="743"/>
        <v>72.912734447346068</v>
      </c>
      <c r="AT119" s="210">
        <f t="shared" si="743"/>
        <v>72.912734447346068</v>
      </c>
      <c r="AU119" s="210">
        <f t="shared" si="743"/>
        <v>72.912734447346068</v>
      </c>
      <c r="AV119" s="210">
        <f t="shared" si="743"/>
        <v>72.912734447346068</v>
      </c>
      <c r="AW119" s="210">
        <f t="shared" si="743"/>
        <v>170.12971371047422</v>
      </c>
      <c r="AX119" s="210">
        <f t="shared" si="743"/>
        <v>72.912734447346068</v>
      </c>
      <c r="AY119" s="210">
        <f t="shared" si="743"/>
        <v>60.760612039454301</v>
      </c>
      <c r="AZ119" s="210">
        <f t="shared" si="743"/>
        <v>0</v>
      </c>
      <c r="BA119" s="210">
        <f t="shared" si="743"/>
        <v>0</v>
      </c>
      <c r="BB119" s="210">
        <f t="shared" si="743"/>
        <v>0</v>
      </c>
      <c r="BC119" s="210">
        <f t="shared" si="743"/>
        <v>0</v>
      </c>
      <c r="BD119" s="210">
        <f t="shared" si="743"/>
        <v>0</v>
      </c>
      <c r="BE119" s="210">
        <f t="shared" si="743"/>
        <v>0</v>
      </c>
      <c r="BF119" s="210">
        <f t="shared" si="743"/>
        <v>0</v>
      </c>
      <c r="BG119" s="210">
        <f t="shared" si="743"/>
        <v>0</v>
      </c>
      <c r="BH119" s="210">
        <f t="shared" si="743"/>
        <v>0</v>
      </c>
      <c r="BI119" s="210">
        <f t="shared" si="743"/>
        <v>0</v>
      </c>
      <c r="BJ119" s="210">
        <f t="shared" si="743"/>
        <v>0</v>
      </c>
      <c r="BK119" s="210">
        <f t="shared" si="743"/>
        <v>0</v>
      </c>
      <c r="BL119" s="210">
        <f t="shared" si="743"/>
        <v>0</v>
      </c>
      <c r="BM119" s="210">
        <f t="shared" si="743"/>
        <v>0</v>
      </c>
      <c r="BN119" s="210">
        <f t="shared" si="743"/>
        <v>0</v>
      </c>
      <c r="BO119" s="210">
        <f t="shared" si="743"/>
        <v>0</v>
      </c>
      <c r="BP119" s="210">
        <f t="shared" si="743"/>
        <v>0</v>
      </c>
      <c r="BQ119" s="210">
        <f t="shared" si="743"/>
        <v>0</v>
      </c>
      <c r="BR119" s="210">
        <f t="shared" si="743"/>
        <v>0</v>
      </c>
      <c r="BS119" s="210">
        <f t="shared" ref="BS119:CX119" si="744">BS42+BS37+BS32+BS27+BS22+BS17+BS12</f>
        <v>0</v>
      </c>
      <c r="BT119" s="210">
        <f t="shared" si="744"/>
        <v>0</v>
      </c>
      <c r="BU119" s="210">
        <f t="shared" si="744"/>
        <v>0</v>
      </c>
      <c r="BV119" s="210">
        <f t="shared" si="744"/>
        <v>0</v>
      </c>
      <c r="BW119" s="210">
        <f t="shared" si="744"/>
        <v>0</v>
      </c>
      <c r="BX119" s="210">
        <f t="shared" si="744"/>
        <v>0</v>
      </c>
      <c r="BY119" s="210">
        <f t="shared" si="744"/>
        <v>0</v>
      </c>
      <c r="BZ119" s="210">
        <f t="shared" si="744"/>
        <v>0</v>
      </c>
      <c r="CA119" s="210">
        <f t="shared" si="744"/>
        <v>0</v>
      </c>
      <c r="CB119" s="210">
        <f t="shared" si="744"/>
        <v>0</v>
      </c>
      <c r="CC119" s="210">
        <f t="shared" si="744"/>
        <v>0</v>
      </c>
      <c r="CD119" s="210">
        <f t="shared" si="744"/>
        <v>0</v>
      </c>
      <c r="CE119" s="210">
        <f t="shared" si="744"/>
        <v>0</v>
      </c>
      <c r="CF119" s="210">
        <f t="shared" si="744"/>
        <v>0</v>
      </c>
      <c r="CG119" s="210">
        <f t="shared" si="744"/>
        <v>0</v>
      </c>
      <c r="CH119" s="210">
        <f t="shared" si="744"/>
        <v>0</v>
      </c>
      <c r="CI119" s="210">
        <f t="shared" si="744"/>
        <v>0</v>
      </c>
      <c r="CJ119" s="210">
        <f t="shared" si="744"/>
        <v>0</v>
      </c>
      <c r="CK119" s="210">
        <f t="shared" si="744"/>
        <v>0</v>
      </c>
      <c r="CL119" s="210">
        <f t="shared" si="744"/>
        <v>0</v>
      </c>
      <c r="CM119" s="210">
        <f t="shared" si="744"/>
        <v>0</v>
      </c>
      <c r="CN119" s="210">
        <f t="shared" si="744"/>
        <v>0</v>
      </c>
      <c r="CO119" s="210">
        <f t="shared" si="744"/>
        <v>0</v>
      </c>
      <c r="CP119" s="210">
        <f t="shared" si="744"/>
        <v>0</v>
      </c>
      <c r="CQ119" s="210">
        <f t="shared" si="744"/>
        <v>0</v>
      </c>
      <c r="CR119" s="210">
        <f t="shared" si="744"/>
        <v>0</v>
      </c>
      <c r="CS119" s="210">
        <f t="shared" si="744"/>
        <v>0</v>
      </c>
      <c r="CT119" s="210">
        <f t="shared" si="744"/>
        <v>0</v>
      </c>
      <c r="CU119" s="210">
        <f t="shared" si="744"/>
        <v>0</v>
      </c>
      <c r="CV119" s="210">
        <f t="shared" si="744"/>
        <v>0</v>
      </c>
      <c r="CW119" s="210">
        <f t="shared" si="744"/>
        <v>0</v>
      </c>
      <c r="CX119" s="210">
        <f t="shared" si="744"/>
        <v>0</v>
      </c>
      <c r="CY119" s="210">
        <f t="shared" ref="CY119:ED119" si="745">CY42+CY37+CY32+CY27+CY22+CY17+CY12</f>
        <v>0</v>
      </c>
      <c r="CZ119" s="210">
        <f t="shared" si="745"/>
        <v>0</v>
      </c>
      <c r="DA119" s="210">
        <f t="shared" si="745"/>
        <v>0</v>
      </c>
      <c r="DB119" s="210">
        <f t="shared" si="745"/>
        <v>0</v>
      </c>
      <c r="DC119" s="210">
        <f t="shared" si="745"/>
        <v>0</v>
      </c>
      <c r="DD119" s="210">
        <f t="shared" si="745"/>
        <v>0</v>
      </c>
      <c r="DE119" s="210">
        <f t="shared" si="745"/>
        <v>0</v>
      </c>
      <c r="DF119" s="210">
        <f t="shared" si="745"/>
        <v>0</v>
      </c>
      <c r="DG119" s="210">
        <f t="shared" si="745"/>
        <v>0</v>
      </c>
      <c r="DH119" s="210">
        <f t="shared" si="745"/>
        <v>0</v>
      </c>
      <c r="DI119" s="210">
        <f t="shared" si="745"/>
        <v>0</v>
      </c>
      <c r="DJ119" s="210">
        <f t="shared" si="745"/>
        <v>0</v>
      </c>
      <c r="DK119" s="210">
        <f t="shared" si="745"/>
        <v>0</v>
      </c>
      <c r="DL119" s="210">
        <f t="shared" si="745"/>
        <v>0</v>
      </c>
      <c r="DM119" s="210">
        <f t="shared" si="745"/>
        <v>0</v>
      </c>
      <c r="DN119" s="210">
        <f t="shared" si="745"/>
        <v>0</v>
      </c>
      <c r="DO119" s="210">
        <f t="shared" si="745"/>
        <v>0</v>
      </c>
      <c r="DP119" s="210">
        <f t="shared" si="745"/>
        <v>0</v>
      </c>
      <c r="DQ119" s="210">
        <f t="shared" si="745"/>
        <v>0</v>
      </c>
      <c r="DR119" s="210">
        <f t="shared" si="745"/>
        <v>0</v>
      </c>
      <c r="DS119" s="210">
        <f t="shared" si="745"/>
        <v>0</v>
      </c>
      <c r="DT119" s="210">
        <f t="shared" si="745"/>
        <v>0</v>
      </c>
      <c r="DU119" s="210">
        <f t="shared" si="745"/>
        <v>0</v>
      </c>
      <c r="DV119" s="210">
        <f t="shared" si="745"/>
        <v>0</v>
      </c>
      <c r="DW119" s="210">
        <f t="shared" si="745"/>
        <v>0</v>
      </c>
      <c r="DX119" s="210">
        <f t="shared" si="745"/>
        <v>0</v>
      </c>
      <c r="DY119" s="210">
        <f t="shared" si="745"/>
        <v>0</v>
      </c>
      <c r="DZ119" s="210">
        <f t="shared" si="745"/>
        <v>0</v>
      </c>
      <c r="EA119" s="210">
        <f t="shared" si="745"/>
        <v>0</v>
      </c>
      <c r="EB119" s="210">
        <f t="shared" si="745"/>
        <v>0</v>
      </c>
      <c r="EC119" s="210">
        <f t="shared" si="745"/>
        <v>0</v>
      </c>
      <c r="ED119" s="210">
        <f t="shared" si="745"/>
        <v>0</v>
      </c>
      <c r="EE119" s="210">
        <f t="shared" ref="EE119:FO119" si="746">EE42+EE37+EE32+EE27+EE22+EE17+EE12</f>
        <v>0</v>
      </c>
      <c r="EF119" s="210">
        <f t="shared" si="746"/>
        <v>0</v>
      </c>
      <c r="EG119" s="210">
        <f t="shared" si="746"/>
        <v>0</v>
      </c>
      <c r="EH119" s="210">
        <f t="shared" si="746"/>
        <v>0</v>
      </c>
      <c r="EI119" s="210">
        <f t="shared" si="746"/>
        <v>0</v>
      </c>
      <c r="EJ119" s="210">
        <f t="shared" si="746"/>
        <v>0</v>
      </c>
      <c r="EK119" s="210">
        <f t="shared" si="746"/>
        <v>0</v>
      </c>
      <c r="EL119" s="210">
        <f t="shared" si="746"/>
        <v>0</v>
      </c>
      <c r="EM119" s="210">
        <f t="shared" si="746"/>
        <v>0</v>
      </c>
      <c r="EN119" s="210">
        <f t="shared" si="746"/>
        <v>0</v>
      </c>
      <c r="EO119" s="210">
        <f t="shared" si="746"/>
        <v>0</v>
      </c>
      <c r="EP119" s="210">
        <f t="shared" si="746"/>
        <v>0</v>
      </c>
      <c r="EQ119" s="210">
        <f t="shared" si="746"/>
        <v>0</v>
      </c>
      <c r="ER119" s="210">
        <f t="shared" si="746"/>
        <v>0</v>
      </c>
      <c r="ES119" s="210">
        <f t="shared" si="746"/>
        <v>0</v>
      </c>
      <c r="ET119" s="210">
        <f t="shared" si="746"/>
        <v>0</v>
      </c>
      <c r="EU119" s="210">
        <f t="shared" si="746"/>
        <v>0</v>
      </c>
      <c r="EV119" s="210">
        <f t="shared" si="746"/>
        <v>0</v>
      </c>
      <c r="EW119" s="210">
        <f t="shared" si="746"/>
        <v>0</v>
      </c>
      <c r="EX119" s="210">
        <f t="shared" si="746"/>
        <v>0</v>
      </c>
      <c r="EY119" s="210">
        <f t="shared" si="746"/>
        <v>0</v>
      </c>
      <c r="EZ119" s="210">
        <f t="shared" si="746"/>
        <v>0</v>
      </c>
      <c r="FA119" s="210">
        <f t="shared" si="746"/>
        <v>0</v>
      </c>
      <c r="FB119" s="210">
        <f t="shared" si="746"/>
        <v>0</v>
      </c>
      <c r="FC119" s="210">
        <f t="shared" si="746"/>
        <v>0</v>
      </c>
      <c r="FD119" s="210">
        <f t="shared" si="746"/>
        <v>0</v>
      </c>
      <c r="FE119" s="210">
        <f t="shared" si="746"/>
        <v>0</v>
      </c>
      <c r="FF119" s="210">
        <f t="shared" si="746"/>
        <v>0</v>
      </c>
      <c r="FG119" s="210">
        <f t="shared" si="746"/>
        <v>0</v>
      </c>
      <c r="FH119" s="210">
        <f t="shared" si="746"/>
        <v>0</v>
      </c>
      <c r="FI119" s="210">
        <f t="shared" si="746"/>
        <v>0</v>
      </c>
      <c r="FJ119" s="210">
        <f t="shared" si="746"/>
        <v>0</v>
      </c>
      <c r="FK119" s="210">
        <f t="shared" si="746"/>
        <v>0</v>
      </c>
      <c r="FL119" s="210">
        <f t="shared" si="746"/>
        <v>0</v>
      </c>
      <c r="FM119" s="210">
        <f t="shared" si="746"/>
        <v>0</v>
      </c>
      <c r="FN119" s="210">
        <f t="shared" si="746"/>
        <v>0</v>
      </c>
      <c r="FO119" s="210">
        <f t="shared" si="746"/>
        <v>0</v>
      </c>
    </row>
    <row r="120" spans="2:171" ht="12" customHeight="1" x14ac:dyDescent="0.3">
      <c r="B120" s="201" t="s">
        <v>110</v>
      </c>
      <c r="D120" s="210">
        <f>SUM(G120:FO120)</f>
        <v>3645.6367223673014</v>
      </c>
      <c r="G120" s="210">
        <f t="shared" ref="G120:AL120" si="747">G43+G38+G33+G28+G23+G18+G13</f>
        <v>0</v>
      </c>
      <c r="H120" s="210">
        <f t="shared" si="747"/>
        <v>0</v>
      </c>
      <c r="I120" s="210">
        <f t="shared" si="747"/>
        <v>0</v>
      </c>
      <c r="J120" s="210">
        <f t="shared" si="747"/>
        <v>0</v>
      </c>
      <c r="K120" s="210">
        <f t="shared" si="747"/>
        <v>0</v>
      </c>
      <c r="L120" s="210">
        <f t="shared" si="747"/>
        <v>0</v>
      </c>
      <c r="M120" s="210">
        <f t="shared" si="747"/>
        <v>0</v>
      </c>
      <c r="N120" s="210">
        <f t="shared" si="747"/>
        <v>0</v>
      </c>
      <c r="O120" s="210">
        <f t="shared" si="747"/>
        <v>0</v>
      </c>
      <c r="P120" s="210">
        <f t="shared" si="747"/>
        <v>0</v>
      </c>
      <c r="Q120" s="210">
        <f t="shared" si="747"/>
        <v>0</v>
      </c>
      <c r="R120" s="210">
        <f t="shared" si="747"/>
        <v>0</v>
      </c>
      <c r="S120" s="210">
        <f t="shared" si="747"/>
        <v>0</v>
      </c>
      <c r="T120" s="210">
        <f t="shared" si="747"/>
        <v>0</v>
      </c>
      <c r="U120" s="210">
        <f t="shared" si="747"/>
        <v>0</v>
      </c>
      <c r="V120" s="210">
        <f t="shared" si="747"/>
        <v>0</v>
      </c>
      <c r="W120" s="210">
        <f t="shared" si="747"/>
        <v>0</v>
      </c>
      <c r="X120" s="210">
        <f t="shared" si="747"/>
        <v>0</v>
      </c>
      <c r="Y120" s="210">
        <f t="shared" si="747"/>
        <v>0</v>
      </c>
      <c r="Z120" s="210">
        <f t="shared" si="747"/>
        <v>0</v>
      </c>
      <c r="AA120" s="210">
        <f t="shared" si="747"/>
        <v>0</v>
      </c>
      <c r="AB120" s="210">
        <f t="shared" si="747"/>
        <v>0</v>
      </c>
      <c r="AC120" s="210">
        <f t="shared" si="747"/>
        <v>0</v>
      </c>
      <c r="AD120" s="210">
        <f t="shared" si="747"/>
        <v>0</v>
      </c>
      <c r="AE120" s="210">
        <f t="shared" si="747"/>
        <v>0</v>
      </c>
      <c r="AF120" s="210">
        <f t="shared" si="747"/>
        <v>0</v>
      </c>
      <c r="AG120" s="210">
        <f t="shared" si="747"/>
        <v>0</v>
      </c>
      <c r="AH120" s="210">
        <f t="shared" si="747"/>
        <v>0</v>
      </c>
      <c r="AI120" s="210">
        <f t="shared" si="747"/>
        <v>0</v>
      </c>
      <c r="AJ120" s="210">
        <f t="shared" si="747"/>
        <v>0</v>
      </c>
      <c r="AK120" s="210">
        <f t="shared" si="747"/>
        <v>0</v>
      </c>
      <c r="AL120" s="210">
        <f t="shared" si="747"/>
        <v>0</v>
      </c>
      <c r="AM120" s="210">
        <f t="shared" ref="AM120:BR120" si="748">AM43+AM38+AM33+AM28+AM23+AM18+AM13</f>
        <v>273.42275417754774</v>
      </c>
      <c r="AN120" s="210">
        <f t="shared" si="748"/>
        <v>273.42275417754774</v>
      </c>
      <c r="AO120" s="210">
        <f t="shared" si="748"/>
        <v>273.42275417754774</v>
      </c>
      <c r="AP120" s="210">
        <f t="shared" si="748"/>
        <v>182.28183611836519</v>
      </c>
      <c r="AQ120" s="210">
        <f t="shared" si="748"/>
        <v>182.28183611836519</v>
      </c>
      <c r="AR120" s="210">
        <f t="shared" si="748"/>
        <v>182.28183611836519</v>
      </c>
      <c r="AS120" s="210">
        <f t="shared" si="748"/>
        <v>182.28183611836519</v>
      </c>
      <c r="AT120" s="210">
        <f t="shared" si="748"/>
        <v>109.36910167101911</v>
      </c>
      <c r="AU120" s="210">
        <f t="shared" si="748"/>
        <v>109.36910167101911</v>
      </c>
      <c r="AV120" s="210">
        <f t="shared" si="748"/>
        <v>109.36910167101911</v>
      </c>
      <c r="AW120" s="210">
        <f t="shared" si="748"/>
        <v>109.36910167101911</v>
      </c>
      <c r="AX120" s="210">
        <f t="shared" si="748"/>
        <v>109.36910167101911</v>
      </c>
      <c r="AY120" s="210">
        <f t="shared" si="748"/>
        <v>109.36910167101911</v>
      </c>
      <c r="AZ120" s="210">
        <f t="shared" si="748"/>
        <v>109.36910167101911</v>
      </c>
      <c r="BA120" s="210">
        <f t="shared" si="748"/>
        <v>109.36910167101911</v>
      </c>
      <c r="BB120" s="210">
        <f t="shared" si="748"/>
        <v>109.36910167101911</v>
      </c>
      <c r="BC120" s="210">
        <f t="shared" si="748"/>
        <v>109.36910167101911</v>
      </c>
      <c r="BD120" s="210">
        <f t="shared" si="748"/>
        <v>109.36910167101911</v>
      </c>
      <c r="BE120" s="210">
        <f t="shared" si="748"/>
        <v>109.36910167101911</v>
      </c>
      <c r="BF120" s="210">
        <f t="shared" si="748"/>
        <v>109.36910167101911</v>
      </c>
      <c r="BG120" s="210">
        <f t="shared" si="748"/>
        <v>109.36910167101911</v>
      </c>
      <c r="BH120" s="210">
        <f t="shared" si="748"/>
        <v>109.36910167101911</v>
      </c>
      <c r="BI120" s="210">
        <f t="shared" si="748"/>
        <v>255.19457056571127</v>
      </c>
      <c r="BJ120" s="210">
        <f t="shared" si="748"/>
        <v>109.36910167101911</v>
      </c>
      <c r="BK120" s="210">
        <f t="shared" si="748"/>
        <v>91.140918059181459</v>
      </c>
      <c r="BL120" s="210">
        <f t="shared" si="748"/>
        <v>0</v>
      </c>
      <c r="BM120" s="210">
        <f t="shared" si="748"/>
        <v>0</v>
      </c>
      <c r="BN120" s="210">
        <f t="shared" si="748"/>
        <v>0</v>
      </c>
      <c r="BO120" s="210">
        <f t="shared" si="748"/>
        <v>0</v>
      </c>
      <c r="BP120" s="210">
        <f t="shared" si="748"/>
        <v>0</v>
      </c>
      <c r="BQ120" s="210">
        <f t="shared" si="748"/>
        <v>0</v>
      </c>
      <c r="BR120" s="210">
        <f t="shared" si="748"/>
        <v>0</v>
      </c>
      <c r="BS120" s="210">
        <f t="shared" ref="BS120:CX120" si="749">BS43+BS38+BS33+BS28+BS23+BS18+BS13</f>
        <v>0</v>
      </c>
      <c r="BT120" s="210">
        <f t="shared" si="749"/>
        <v>0</v>
      </c>
      <c r="BU120" s="210">
        <f t="shared" si="749"/>
        <v>0</v>
      </c>
      <c r="BV120" s="210">
        <f t="shared" si="749"/>
        <v>0</v>
      </c>
      <c r="BW120" s="210">
        <f t="shared" si="749"/>
        <v>0</v>
      </c>
      <c r="BX120" s="210">
        <f t="shared" si="749"/>
        <v>0</v>
      </c>
      <c r="BY120" s="210">
        <f t="shared" si="749"/>
        <v>0</v>
      </c>
      <c r="BZ120" s="210">
        <f t="shared" si="749"/>
        <v>0</v>
      </c>
      <c r="CA120" s="210">
        <f t="shared" si="749"/>
        <v>0</v>
      </c>
      <c r="CB120" s="210">
        <f t="shared" si="749"/>
        <v>0</v>
      </c>
      <c r="CC120" s="210">
        <f t="shared" si="749"/>
        <v>0</v>
      </c>
      <c r="CD120" s="210">
        <f t="shared" si="749"/>
        <v>0</v>
      </c>
      <c r="CE120" s="210">
        <f t="shared" si="749"/>
        <v>0</v>
      </c>
      <c r="CF120" s="210">
        <f t="shared" si="749"/>
        <v>0</v>
      </c>
      <c r="CG120" s="210">
        <f t="shared" si="749"/>
        <v>0</v>
      </c>
      <c r="CH120" s="210">
        <f t="shared" si="749"/>
        <v>0</v>
      </c>
      <c r="CI120" s="210">
        <f t="shared" si="749"/>
        <v>0</v>
      </c>
      <c r="CJ120" s="210">
        <f t="shared" si="749"/>
        <v>0</v>
      </c>
      <c r="CK120" s="210">
        <f t="shared" si="749"/>
        <v>0</v>
      </c>
      <c r="CL120" s="210">
        <f t="shared" si="749"/>
        <v>0</v>
      </c>
      <c r="CM120" s="210">
        <f t="shared" si="749"/>
        <v>0</v>
      </c>
      <c r="CN120" s="210">
        <f t="shared" si="749"/>
        <v>0</v>
      </c>
      <c r="CO120" s="210">
        <f t="shared" si="749"/>
        <v>0</v>
      </c>
      <c r="CP120" s="210">
        <f t="shared" si="749"/>
        <v>0</v>
      </c>
      <c r="CQ120" s="210">
        <f t="shared" si="749"/>
        <v>0</v>
      </c>
      <c r="CR120" s="210">
        <f t="shared" si="749"/>
        <v>0</v>
      </c>
      <c r="CS120" s="210">
        <f t="shared" si="749"/>
        <v>0</v>
      </c>
      <c r="CT120" s="210">
        <f t="shared" si="749"/>
        <v>0</v>
      </c>
      <c r="CU120" s="210">
        <f t="shared" si="749"/>
        <v>0</v>
      </c>
      <c r="CV120" s="210">
        <f t="shared" si="749"/>
        <v>0</v>
      </c>
      <c r="CW120" s="210">
        <f t="shared" si="749"/>
        <v>0</v>
      </c>
      <c r="CX120" s="210">
        <f t="shared" si="749"/>
        <v>0</v>
      </c>
      <c r="CY120" s="210">
        <f t="shared" ref="CY120:ED120" si="750">CY43+CY38+CY33+CY28+CY23+CY18+CY13</f>
        <v>0</v>
      </c>
      <c r="CZ120" s="210">
        <f t="shared" si="750"/>
        <v>0</v>
      </c>
      <c r="DA120" s="210">
        <f t="shared" si="750"/>
        <v>0</v>
      </c>
      <c r="DB120" s="210">
        <f t="shared" si="750"/>
        <v>0</v>
      </c>
      <c r="DC120" s="210">
        <f t="shared" si="750"/>
        <v>0</v>
      </c>
      <c r="DD120" s="210">
        <f t="shared" si="750"/>
        <v>0</v>
      </c>
      <c r="DE120" s="210">
        <f t="shared" si="750"/>
        <v>0</v>
      </c>
      <c r="DF120" s="210">
        <f t="shared" si="750"/>
        <v>0</v>
      </c>
      <c r="DG120" s="210">
        <f t="shared" si="750"/>
        <v>0</v>
      </c>
      <c r="DH120" s="210">
        <f t="shared" si="750"/>
        <v>0</v>
      </c>
      <c r="DI120" s="210">
        <f t="shared" si="750"/>
        <v>0</v>
      </c>
      <c r="DJ120" s="210">
        <f t="shared" si="750"/>
        <v>0</v>
      </c>
      <c r="DK120" s="210">
        <f t="shared" si="750"/>
        <v>0</v>
      </c>
      <c r="DL120" s="210">
        <f t="shared" si="750"/>
        <v>0</v>
      </c>
      <c r="DM120" s="210">
        <f t="shared" si="750"/>
        <v>0</v>
      </c>
      <c r="DN120" s="210">
        <f t="shared" si="750"/>
        <v>0</v>
      </c>
      <c r="DO120" s="210">
        <f t="shared" si="750"/>
        <v>0</v>
      </c>
      <c r="DP120" s="210">
        <f t="shared" si="750"/>
        <v>0</v>
      </c>
      <c r="DQ120" s="210">
        <f t="shared" si="750"/>
        <v>0</v>
      </c>
      <c r="DR120" s="210">
        <f t="shared" si="750"/>
        <v>0</v>
      </c>
      <c r="DS120" s="210">
        <f t="shared" si="750"/>
        <v>0</v>
      </c>
      <c r="DT120" s="210">
        <f t="shared" si="750"/>
        <v>0</v>
      </c>
      <c r="DU120" s="210">
        <f t="shared" si="750"/>
        <v>0</v>
      </c>
      <c r="DV120" s="210">
        <f t="shared" si="750"/>
        <v>0</v>
      </c>
      <c r="DW120" s="210">
        <f t="shared" si="750"/>
        <v>0</v>
      </c>
      <c r="DX120" s="210">
        <f t="shared" si="750"/>
        <v>0</v>
      </c>
      <c r="DY120" s="210">
        <f t="shared" si="750"/>
        <v>0</v>
      </c>
      <c r="DZ120" s="210">
        <f t="shared" si="750"/>
        <v>0</v>
      </c>
      <c r="EA120" s="210">
        <f t="shared" si="750"/>
        <v>0</v>
      </c>
      <c r="EB120" s="210">
        <f t="shared" si="750"/>
        <v>0</v>
      </c>
      <c r="EC120" s="210">
        <f t="shared" si="750"/>
        <v>0</v>
      </c>
      <c r="ED120" s="210">
        <f t="shared" si="750"/>
        <v>0</v>
      </c>
      <c r="EE120" s="210">
        <f t="shared" ref="EE120:FO120" si="751">EE43+EE38+EE33+EE28+EE23+EE18+EE13</f>
        <v>0</v>
      </c>
      <c r="EF120" s="210">
        <f t="shared" si="751"/>
        <v>0</v>
      </c>
      <c r="EG120" s="210">
        <f t="shared" si="751"/>
        <v>0</v>
      </c>
      <c r="EH120" s="210">
        <f t="shared" si="751"/>
        <v>0</v>
      </c>
      <c r="EI120" s="210">
        <f t="shared" si="751"/>
        <v>0</v>
      </c>
      <c r="EJ120" s="210">
        <f t="shared" si="751"/>
        <v>0</v>
      </c>
      <c r="EK120" s="210">
        <f t="shared" si="751"/>
        <v>0</v>
      </c>
      <c r="EL120" s="210">
        <f t="shared" si="751"/>
        <v>0</v>
      </c>
      <c r="EM120" s="210">
        <f t="shared" si="751"/>
        <v>0</v>
      </c>
      <c r="EN120" s="210">
        <f t="shared" si="751"/>
        <v>0</v>
      </c>
      <c r="EO120" s="210">
        <f t="shared" si="751"/>
        <v>0</v>
      </c>
      <c r="EP120" s="210">
        <f t="shared" si="751"/>
        <v>0</v>
      </c>
      <c r="EQ120" s="210">
        <f t="shared" si="751"/>
        <v>0</v>
      </c>
      <c r="ER120" s="210">
        <f t="shared" si="751"/>
        <v>0</v>
      </c>
      <c r="ES120" s="210">
        <f t="shared" si="751"/>
        <v>0</v>
      </c>
      <c r="ET120" s="210">
        <f t="shared" si="751"/>
        <v>0</v>
      </c>
      <c r="EU120" s="210">
        <f t="shared" si="751"/>
        <v>0</v>
      </c>
      <c r="EV120" s="210">
        <f t="shared" si="751"/>
        <v>0</v>
      </c>
      <c r="EW120" s="210">
        <f t="shared" si="751"/>
        <v>0</v>
      </c>
      <c r="EX120" s="210">
        <f t="shared" si="751"/>
        <v>0</v>
      </c>
      <c r="EY120" s="210">
        <f t="shared" si="751"/>
        <v>0</v>
      </c>
      <c r="EZ120" s="210">
        <f t="shared" si="751"/>
        <v>0</v>
      </c>
      <c r="FA120" s="210">
        <f t="shared" si="751"/>
        <v>0</v>
      </c>
      <c r="FB120" s="210">
        <f t="shared" si="751"/>
        <v>0</v>
      </c>
      <c r="FC120" s="210">
        <f t="shared" si="751"/>
        <v>0</v>
      </c>
      <c r="FD120" s="210">
        <f t="shared" si="751"/>
        <v>0</v>
      </c>
      <c r="FE120" s="210">
        <f t="shared" si="751"/>
        <v>0</v>
      </c>
      <c r="FF120" s="210">
        <f t="shared" si="751"/>
        <v>0</v>
      </c>
      <c r="FG120" s="210">
        <f t="shared" si="751"/>
        <v>0</v>
      </c>
      <c r="FH120" s="210">
        <f t="shared" si="751"/>
        <v>0</v>
      </c>
      <c r="FI120" s="210">
        <f t="shared" si="751"/>
        <v>0</v>
      </c>
      <c r="FJ120" s="210">
        <f t="shared" si="751"/>
        <v>0</v>
      </c>
      <c r="FK120" s="210">
        <f t="shared" si="751"/>
        <v>0</v>
      </c>
      <c r="FL120" s="210">
        <f t="shared" si="751"/>
        <v>0</v>
      </c>
      <c r="FM120" s="210">
        <f t="shared" si="751"/>
        <v>0</v>
      </c>
      <c r="FN120" s="210">
        <f t="shared" si="751"/>
        <v>0</v>
      </c>
      <c r="FO120" s="210">
        <f t="shared" si="751"/>
        <v>0</v>
      </c>
    </row>
    <row r="121" spans="2:171" ht="12" customHeight="1" x14ac:dyDescent="0.3"/>
    <row r="122" spans="2:171" s="43" customFormat="1" ht="12" customHeight="1" x14ac:dyDescent="0.3">
      <c r="B122" s="43" t="s">
        <v>296</v>
      </c>
      <c r="F122" s="158"/>
      <c r="G122" s="158">
        <f>G1</f>
        <v>45748</v>
      </c>
      <c r="H122" s="158">
        <f>EOMONTH(G122, 1)</f>
        <v>45808</v>
      </c>
      <c r="I122" s="158">
        <f t="shared" ref="I122" si="752">EOMONTH(H122, 1)</f>
        <v>45838</v>
      </c>
      <c r="J122" s="158">
        <f t="shared" ref="J122" si="753">EOMONTH(I122, 1)</f>
        <v>45869</v>
      </c>
      <c r="K122" s="158">
        <f t="shared" ref="K122" si="754">EOMONTH(J122, 1)</f>
        <v>45900</v>
      </c>
      <c r="L122" s="158">
        <f t="shared" ref="L122" si="755">EOMONTH(K122, 1)</f>
        <v>45930</v>
      </c>
      <c r="M122" s="158">
        <f t="shared" ref="M122" si="756">EOMONTH(L122, 1)</f>
        <v>45961</v>
      </c>
      <c r="N122" s="158">
        <f t="shared" ref="N122" si="757">EOMONTH(M122, 1)</f>
        <v>45991</v>
      </c>
      <c r="O122" s="158">
        <f t="shared" ref="O122" si="758">EOMONTH(N122, 1)</f>
        <v>46022</v>
      </c>
      <c r="P122" s="158">
        <f t="shared" ref="P122" si="759">EOMONTH(O122, 1)</f>
        <v>46053</v>
      </c>
      <c r="Q122" s="158">
        <f t="shared" ref="Q122" si="760">EOMONTH(P122, 1)</f>
        <v>46081</v>
      </c>
      <c r="R122" s="158">
        <f t="shared" ref="R122" si="761">EOMONTH(Q122, 1)</f>
        <v>46112</v>
      </c>
      <c r="S122" s="158">
        <f t="shared" ref="S122" si="762">EOMONTH(R122, 1)</f>
        <v>46142</v>
      </c>
      <c r="T122" s="158">
        <f t="shared" ref="T122" si="763">EOMONTH(S122, 1)</f>
        <v>46173</v>
      </c>
      <c r="U122" s="158">
        <f t="shared" ref="U122" si="764">EOMONTH(T122, 1)</f>
        <v>46203</v>
      </c>
      <c r="V122" s="158">
        <f t="shared" ref="V122" si="765">EOMONTH(U122, 1)</f>
        <v>46234</v>
      </c>
      <c r="W122" s="158">
        <f t="shared" ref="W122" si="766">EOMONTH(V122, 1)</f>
        <v>46265</v>
      </c>
      <c r="X122" s="158">
        <f t="shared" ref="X122" si="767">EOMONTH(W122, 1)</f>
        <v>46295</v>
      </c>
      <c r="Y122" s="158">
        <f t="shared" ref="Y122" si="768">EOMONTH(X122, 1)</f>
        <v>46326</v>
      </c>
      <c r="Z122" s="158">
        <f t="shared" ref="Z122" si="769">EOMONTH(Y122, 1)</f>
        <v>46356</v>
      </c>
      <c r="AA122" s="158">
        <f t="shared" ref="AA122" si="770">EOMONTH(Z122, 1)</f>
        <v>46387</v>
      </c>
      <c r="AB122" s="158">
        <f t="shared" ref="AB122" si="771">EOMONTH(AA122, 1)</f>
        <v>46418</v>
      </c>
      <c r="AC122" s="158">
        <f t="shared" ref="AC122" si="772">EOMONTH(AB122, 1)</f>
        <v>46446</v>
      </c>
      <c r="AD122" s="158">
        <f t="shared" ref="AD122" si="773">EOMONTH(AC122, 1)</f>
        <v>46477</v>
      </c>
      <c r="AE122" s="158">
        <f t="shared" ref="AE122" si="774">EOMONTH(AD122, 1)</f>
        <v>46507</v>
      </c>
      <c r="AF122" s="158">
        <f t="shared" ref="AF122" si="775">EOMONTH(AE122, 1)</f>
        <v>46538</v>
      </c>
      <c r="AG122" s="158">
        <f t="shared" ref="AG122" si="776">EOMONTH(AF122, 1)</f>
        <v>46568</v>
      </c>
      <c r="AH122" s="158">
        <f t="shared" ref="AH122" si="777">EOMONTH(AG122, 1)</f>
        <v>46599</v>
      </c>
      <c r="AI122" s="158">
        <f t="shared" ref="AI122" si="778">EOMONTH(AH122, 1)</f>
        <v>46630</v>
      </c>
      <c r="AJ122" s="158">
        <f t="shared" ref="AJ122" si="779">EOMONTH(AI122, 1)</f>
        <v>46660</v>
      </c>
      <c r="AK122" s="158">
        <f t="shared" ref="AK122" si="780">EOMONTH(AJ122, 1)</f>
        <v>46691</v>
      </c>
      <c r="AL122" s="158">
        <f t="shared" ref="AL122" si="781">EOMONTH(AK122, 1)</f>
        <v>46721</v>
      </c>
      <c r="AM122" s="158">
        <f t="shared" ref="AM122" si="782">EOMONTH(AL122, 1)</f>
        <v>46752</v>
      </c>
      <c r="AN122" s="158">
        <f t="shared" ref="AN122" si="783">EOMONTH(AM122, 1)</f>
        <v>46783</v>
      </c>
      <c r="AO122" s="158">
        <f t="shared" ref="AO122" si="784">EOMONTH(AN122, 1)</f>
        <v>46812</v>
      </c>
      <c r="AP122" s="158">
        <f t="shared" ref="AP122" si="785">EOMONTH(AO122, 1)</f>
        <v>46843</v>
      </c>
      <c r="AQ122" s="158">
        <f t="shared" ref="AQ122" si="786">EOMONTH(AP122, 1)</f>
        <v>46873</v>
      </c>
      <c r="AR122" s="158">
        <f t="shared" ref="AR122" si="787">EOMONTH(AQ122, 1)</f>
        <v>46904</v>
      </c>
      <c r="AS122" s="158">
        <f t="shared" ref="AS122" si="788">EOMONTH(AR122, 1)</f>
        <v>46934</v>
      </c>
      <c r="AT122" s="158">
        <f t="shared" ref="AT122" si="789">EOMONTH(AS122, 1)</f>
        <v>46965</v>
      </c>
      <c r="AU122" s="158">
        <f t="shared" ref="AU122" si="790">EOMONTH(AT122, 1)</f>
        <v>46996</v>
      </c>
      <c r="AV122" s="158">
        <f t="shared" ref="AV122" si="791">EOMONTH(AU122, 1)</f>
        <v>47026</v>
      </c>
      <c r="AW122" s="158">
        <f t="shared" ref="AW122" si="792">EOMONTH(AV122, 1)</f>
        <v>47057</v>
      </c>
      <c r="AX122" s="158">
        <f t="shared" ref="AX122" si="793">EOMONTH(AW122, 1)</f>
        <v>47087</v>
      </c>
      <c r="AY122" s="158">
        <f t="shared" ref="AY122" si="794">EOMONTH(AX122, 1)</f>
        <v>47118</v>
      </c>
      <c r="AZ122" s="158">
        <f t="shared" ref="AZ122" si="795">EOMONTH(AY122, 1)</f>
        <v>47149</v>
      </c>
      <c r="BA122" s="158">
        <f t="shared" ref="BA122" si="796">EOMONTH(AZ122, 1)</f>
        <v>47177</v>
      </c>
      <c r="BB122" s="158">
        <f t="shared" ref="BB122" si="797">EOMONTH(BA122, 1)</f>
        <v>47208</v>
      </c>
      <c r="BC122" s="158">
        <f t="shared" ref="BC122" si="798">EOMONTH(BB122, 1)</f>
        <v>47238</v>
      </c>
      <c r="BD122" s="158">
        <f t="shared" ref="BD122" si="799">EOMONTH(BC122, 1)</f>
        <v>47269</v>
      </c>
      <c r="BE122" s="158">
        <f t="shared" ref="BE122" si="800">EOMONTH(BD122, 1)</f>
        <v>47299</v>
      </c>
      <c r="BF122" s="158">
        <f t="shared" ref="BF122" si="801">EOMONTH(BE122, 1)</f>
        <v>47330</v>
      </c>
      <c r="BG122" s="158">
        <f t="shared" ref="BG122" si="802">EOMONTH(BF122, 1)</f>
        <v>47361</v>
      </c>
      <c r="BH122" s="158">
        <f t="shared" ref="BH122" si="803">EOMONTH(BG122, 1)</f>
        <v>47391</v>
      </c>
      <c r="BI122" s="158">
        <f t="shared" ref="BI122" si="804">EOMONTH(BH122, 1)</f>
        <v>47422</v>
      </c>
      <c r="BJ122" s="158">
        <f t="shared" ref="BJ122" si="805">EOMONTH(BI122, 1)</f>
        <v>47452</v>
      </c>
      <c r="BK122" s="158">
        <f t="shared" ref="BK122" si="806">EOMONTH(BJ122, 1)</f>
        <v>47483</v>
      </c>
      <c r="BL122" s="158">
        <f t="shared" ref="BL122" si="807">EOMONTH(BK122, 1)</f>
        <v>47514</v>
      </c>
      <c r="BM122" s="158">
        <f t="shared" ref="BM122" si="808">EOMONTH(BL122, 1)</f>
        <v>47542</v>
      </c>
      <c r="BN122" s="158">
        <f t="shared" ref="BN122" si="809">EOMONTH(BM122, 1)</f>
        <v>47573</v>
      </c>
      <c r="BO122" s="158">
        <f t="shared" ref="BO122" si="810">EOMONTH(BN122, 1)</f>
        <v>47603</v>
      </c>
      <c r="BP122" s="158">
        <f t="shared" ref="BP122" si="811">EOMONTH(BO122, 1)</f>
        <v>47634</v>
      </c>
      <c r="BQ122" s="158">
        <f t="shared" ref="BQ122" si="812">EOMONTH(BP122, 1)</f>
        <v>47664</v>
      </c>
      <c r="BR122" s="158">
        <f t="shared" ref="BR122" si="813">EOMONTH(BQ122, 1)</f>
        <v>47695</v>
      </c>
      <c r="BS122" s="158">
        <f t="shared" ref="BS122" si="814">EOMONTH(BR122, 1)</f>
        <v>47726</v>
      </c>
      <c r="BT122" s="158">
        <f t="shared" ref="BT122" si="815">EOMONTH(BS122, 1)</f>
        <v>47756</v>
      </c>
      <c r="BU122" s="158">
        <f t="shared" ref="BU122" si="816">EOMONTH(BT122, 1)</f>
        <v>47787</v>
      </c>
      <c r="BV122" s="158">
        <f t="shared" ref="BV122" si="817">EOMONTH(BU122, 1)</f>
        <v>47817</v>
      </c>
      <c r="BW122" s="158">
        <f t="shared" ref="BW122" si="818">EOMONTH(BV122, 1)</f>
        <v>47848</v>
      </c>
      <c r="BX122" s="158">
        <f t="shared" ref="BX122" si="819">EOMONTH(BW122, 1)</f>
        <v>47879</v>
      </c>
      <c r="BY122" s="158">
        <f t="shared" ref="BY122" si="820">EOMONTH(BX122, 1)</f>
        <v>47907</v>
      </c>
      <c r="BZ122" s="158">
        <f t="shared" ref="BZ122" si="821">EOMONTH(BY122, 1)</f>
        <v>47938</v>
      </c>
      <c r="CA122" s="158">
        <f t="shared" ref="CA122" si="822">EOMONTH(BZ122, 1)</f>
        <v>47968</v>
      </c>
      <c r="CB122" s="158">
        <f t="shared" ref="CB122" si="823">EOMONTH(CA122, 1)</f>
        <v>47999</v>
      </c>
      <c r="CC122" s="158">
        <f t="shared" ref="CC122" si="824">EOMONTH(CB122, 1)</f>
        <v>48029</v>
      </c>
      <c r="CD122" s="158">
        <f t="shared" ref="CD122" si="825">EOMONTH(CC122, 1)</f>
        <v>48060</v>
      </c>
      <c r="CE122" s="158">
        <f t="shared" ref="CE122" si="826">EOMONTH(CD122, 1)</f>
        <v>48091</v>
      </c>
      <c r="CF122" s="158">
        <f t="shared" ref="CF122" si="827">EOMONTH(CE122, 1)</f>
        <v>48121</v>
      </c>
      <c r="CG122" s="158">
        <f t="shared" ref="CG122" si="828">EOMONTH(CF122, 1)</f>
        <v>48152</v>
      </c>
      <c r="CH122" s="158">
        <f t="shared" ref="CH122" si="829">EOMONTH(CG122, 1)</f>
        <v>48182</v>
      </c>
      <c r="CI122" s="158">
        <f t="shared" ref="CI122" si="830">EOMONTH(CH122, 1)</f>
        <v>48213</v>
      </c>
      <c r="CJ122" s="158">
        <f t="shared" ref="CJ122" si="831">EOMONTH(CI122, 1)</f>
        <v>48244</v>
      </c>
      <c r="CK122" s="158">
        <f t="shared" ref="CK122" si="832">EOMONTH(CJ122, 1)</f>
        <v>48273</v>
      </c>
      <c r="CL122" s="158">
        <f t="shared" ref="CL122" si="833">EOMONTH(CK122, 1)</f>
        <v>48304</v>
      </c>
      <c r="CM122" s="158">
        <f t="shared" ref="CM122" si="834">EOMONTH(CL122, 1)</f>
        <v>48334</v>
      </c>
      <c r="CN122" s="158">
        <f t="shared" ref="CN122" si="835">EOMONTH(CM122, 1)</f>
        <v>48365</v>
      </c>
      <c r="CO122" s="158">
        <f t="shared" ref="CO122" si="836">EOMONTH(CN122, 1)</f>
        <v>48395</v>
      </c>
      <c r="CP122" s="158">
        <f t="shared" ref="CP122" si="837">EOMONTH(CO122, 1)</f>
        <v>48426</v>
      </c>
      <c r="CQ122" s="158">
        <f t="shared" ref="CQ122" si="838">EOMONTH(CP122, 1)</f>
        <v>48457</v>
      </c>
      <c r="CR122" s="158">
        <f t="shared" ref="CR122" si="839">EOMONTH(CQ122, 1)</f>
        <v>48487</v>
      </c>
      <c r="CS122" s="158">
        <f t="shared" ref="CS122" si="840">EOMONTH(CR122, 1)</f>
        <v>48518</v>
      </c>
      <c r="CT122" s="158">
        <f t="shared" ref="CT122" si="841">EOMONTH(CS122, 1)</f>
        <v>48548</v>
      </c>
      <c r="CU122" s="158">
        <f t="shared" ref="CU122" si="842">EOMONTH(CT122, 1)</f>
        <v>48579</v>
      </c>
      <c r="CV122" s="158">
        <f t="shared" ref="CV122" si="843">EOMONTH(CU122, 1)</f>
        <v>48610</v>
      </c>
      <c r="CW122" s="158">
        <f t="shared" ref="CW122" si="844">EOMONTH(CV122, 1)</f>
        <v>48638</v>
      </c>
      <c r="CX122" s="158">
        <f t="shared" ref="CX122" si="845">EOMONTH(CW122, 1)</f>
        <v>48669</v>
      </c>
      <c r="CY122" s="158">
        <f t="shared" ref="CY122" si="846">EOMONTH(CX122, 1)</f>
        <v>48699</v>
      </c>
      <c r="CZ122" s="158">
        <f t="shared" ref="CZ122" si="847">EOMONTH(CY122, 1)</f>
        <v>48730</v>
      </c>
      <c r="DA122" s="158">
        <f t="shared" ref="DA122" si="848">EOMONTH(CZ122, 1)</f>
        <v>48760</v>
      </c>
      <c r="DB122" s="158">
        <f t="shared" ref="DB122" si="849">EOMONTH(DA122, 1)</f>
        <v>48791</v>
      </c>
      <c r="DC122" s="158">
        <f t="shared" ref="DC122" si="850">EOMONTH(DB122, 1)</f>
        <v>48822</v>
      </c>
      <c r="DD122" s="158">
        <f t="shared" ref="DD122" si="851">EOMONTH(DC122, 1)</f>
        <v>48852</v>
      </c>
      <c r="DE122" s="158">
        <f t="shared" ref="DE122" si="852">EOMONTH(DD122, 1)</f>
        <v>48883</v>
      </c>
      <c r="DF122" s="158">
        <f t="shared" ref="DF122" si="853">EOMONTH(DE122, 1)</f>
        <v>48913</v>
      </c>
      <c r="DG122" s="158">
        <f t="shared" ref="DG122" si="854">EOMONTH(DF122, 1)</f>
        <v>48944</v>
      </c>
      <c r="DH122" s="158">
        <f t="shared" ref="DH122" si="855">EOMONTH(DG122, 1)</f>
        <v>48975</v>
      </c>
      <c r="DI122" s="158">
        <f t="shared" ref="DI122" si="856">EOMONTH(DH122, 1)</f>
        <v>49003</v>
      </c>
      <c r="DJ122" s="158">
        <f t="shared" ref="DJ122" si="857">EOMONTH(DI122, 1)</f>
        <v>49034</v>
      </c>
      <c r="DK122" s="158">
        <f t="shared" ref="DK122" si="858">EOMONTH(DJ122, 1)</f>
        <v>49064</v>
      </c>
      <c r="DL122" s="158">
        <f t="shared" ref="DL122" si="859">EOMONTH(DK122, 1)</f>
        <v>49095</v>
      </c>
      <c r="DM122" s="158">
        <f t="shared" ref="DM122" si="860">EOMONTH(DL122, 1)</f>
        <v>49125</v>
      </c>
      <c r="DN122" s="158">
        <f t="shared" ref="DN122" si="861">EOMONTH(DM122, 1)</f>
        <v>49156</v>
      </c>
      <c r="DO122" s="158">
        <f t="shared" ref="DO122" si="862">EOMONTH(DN122, 1)</f>
        <v>49187</v>
      </c>
      <c r="DP122" s="158">
        <f t="shared" ref="DP122" si="863">EOMONTH(DO122, 1)</f>
        <v>49217</v>
      </c>
      <c r="DQ122" s="158">
        <f t="shared" ref="DQ122" si="864">EOMONTH(DP122, 1)</f>
        <v>49248</v>
      </c>
      <c r="DR122" s="158">
        <f t="shared" ref="DR122" si="865">EOMONTH(DQ122, 1)</f>
        <v>49278</v>
      </c>
      <c r="DS122" s="158">
        <f t="shared" ref="DS122" si="866">EOMONTH(DR122, 1)</f>
        <v>49309</v>
      </c>
      <c r="DT122" s="158">
        <f t="shared" ref="DT122" si="867">EOMONTH(DS122, 1)</f>
        <v>49340</v>
      </c>
      <c r="DU122" s="158">
        <f t="shared" ref="DU122" si="868">EOMONTH(DT122, 1)</f>
        <v>49368</v>
      </c>
      <c r="DV122" s="158">
        <f t="shared" ref="DV122" si="869">EOMONTH(DU122, 1)</f>
        <v>49399</v>
      </c>
      <c r="DW122" s="158">
        <f t="shared" ref="DW122" si="870">EOMONTH(DV122, 1)</f>
        <v>49429</v>
      </c>
      <c r="DX122" s="158">
        <f t="shared" ref="DX122" si="871">EOMONTH(DW122, 1)</f>
        <v>49460</v>
      </c>
      <c r="DY122" s="158">
        <f t="shared" ref="DY122" si="872">EOMONTH(DX122, 1)</f>
        <v>49490</v>
      </c>
      <c r="DZ122" s="158">
        <f t="shared" ref="DZ122" si="873">EOMONTH(DY122, 1)</f>
        <v>49521</v>
      </c>
      <c r="EA122" s="158">
        <f t="shared" ref="EA122" si="874">EOMONTH(DZ122, 1)</f>
        <v>49552</v>
      </c>
      <c r="EB122" s="158">
        <f t="shared" ref="EB122" si="875">EOMONTH(EA122, 1)</f>
        <v>49582</v>
      </c>
      <c r="EC122" s="158">
        <f t="shared" ref="EC122" si="876">EOMONTH(EB122, 1)</f>
        <v>49613</v>
      </c>
      <c r="ED122" s="158">
        <f t="shared" ref="ED122" si="877">EOMONTH(EC122, 1)</f>
        <v>49643</v>
      </c>
      <c r="EE122" s="158">
        <f t="shared" ref="EE122" si="878">EOMONTH(ED122, 1)</f>
        <v>49674</v>
      </c>
      <c r="EF122" s="158">
        <f t="shared" ref="EF122" si="879">EOMONTH(EE122, 1)</f>
        <v>49705</v>
      </c>
      <c r="EG122" s="158">
        <f t="shared" ref="EG122" si="880">EOMONTH(EF122, 1)</f>
        <v>49734</v>
      </c>
      <c r="EH122" s="158">
        <f t="shared" ref="EH122" si="881">EOMONTH(EG122, 1)</f>
        <v>49765</v>
      </c>
      <c r="EI122" s="158">
        <f t="shared" ref="EI122" si="882">EOMONTH(EH122, 1)</f>
        <v>49795</v>
      </c>
      <c r="EJ122" s="158">
        <f t="shared" ref="EJ122" si="883">EOMONTH(EI122, 1)</f>
        <v>49826</v>
      </c>
      <c r="EK122" s="158">
        <f t="shared" ref="EK122" si="884">EOMONTH(EJ122, 1)</f>
        <v>49856</v>
      </c>
      <c r="EL122" s="158">
        <f t="shared" ref="EL122" si="885">EOMONTH(EK122, 1)</f>
        <v>49887</v>
      </c>
      <c r="EM122" s="158">
        <f t="shared" ref="EM122" si="886">EOMONTH(EL122, 1)</f>
        <v>49918</v>
      </c>
      <c r="EN122" s="158">
        <f t="shared" ref="EN122" si="887">EOMONTH(EM122, 1)</f>
        <v>49948</v>
      </c>
      <c r="EO122" s="158">
        <f t="shared" ref="EO122" si="888">EOMONTH(EN122, 1)</f>
        <v>49979</v>
      </c>
      <c r="EP122" s="158">
        <f t="shared" ref="EP122" si="889">EOMONTH(EO122, 1)</f>
        <v>50009</v>
      </c>
      <c r="EQ122" s="158">
        <f t="shared" ref="EQ122" si="890">EOMONTH(EP122, 1)</f>
        <v>50040</v>
      </c>
      <c r="ER122" s="158">
        <f t="shared" ref="ER122" si="891">EOMONTH(EQ122, 1)</f>
        <v>50071</v>
      </c>
      <c r="ES122" s="158">
        <f t="shared" ref="ES122" si="892">EOMONTH(ER122, 1)</f>
        <v>50099</v>
      </c>
      <c r="ET122" s="158">
        <f t="shared" ref="ET122" si="893">EOMONTH(ES122, 1)</f>
        <v>50130</v>
      </c>
      <c r="EU122" s="158">
        <f t="shared" ref="EU122" si="894">EOMONTH(ET122, 1)</f>
        <v>50160</v>
      </c>
      <c r="EV122" s="158">
        <f t="shared" ref="EV122" si="895">EOMONTH(EU122, 1)</f>
        <v>50191</v>
      </c>
      <c r="EW122" s="158">
        <f t="shared" ref="EW122" si="896">EOMONTH(EV122, 1)</f>
        <v>50221</v>
      </c>
      <c r="EX122" s="158">
        <f t="shared" ref="EX122" si="897">EOMONTH(EW122, 1)</f>
        <v>50252</v>
      </c>
      <c r="EY122" s="158">
        <f t="shared" ref="EY122" si="898">EOMONTH(EX122, 1)</f>
        <v>50283</v>
      </c>
      <c r="EZ122" s="158">
        <f t="shared" ref="EZ122" si="899">EOMONTH(EY122, 1)</f>
        <v>50313</v>
      </c>
      <c r="FA122" s="158">
        <f t="shared" ref="FA122" si="900">EOMONTH(EZ122, 1)</f>
        <v>50344</v>
      </c>
      <c r="FB122" s="158">
        <f t="shared" ref="FB122" si="901">EOMONTH(FA122, 1)</f>
        <v>50374</v>
      </c>
      <c r="FC122" s="158">
        <f t="shared" ref="FC122" si="902">EOMONTH(FB122, 1)</f>
        <v>50405</v>
      </c>
      <c r="FD122" s="158">
        <f t="shared" ref="FD122" si="903">EOMONTH(FC122, 1)</f>
        <v>50436</v>
      </c>
      <c r="FE122" s="158">
        <f t="shared" ref="FE122" si="904">EOMONTH(FD122, 1)</f>
        <v>50464</v>
      </c>
      <c r="FF122" s="158">
        <f t="shared" ref="FF122" si="905">EOMONTH(FE122, 1)</f>
        <v>50495</v>
      </c>
      <c r="FG122" s="158">
        <f t="shared" ref="FG122" si="906">EOMONTH(FF122, 1)</f>
        <v>50525</v>
      </c>
      <c r="FH122" s="158">
        <f t="shared" ref="FH122" si="907">EOMONTH(FG122, 1)</f>
        <v>50556</v>
      </c>
      <c r="FI122" s="158">
        <f t="shared" ref="FI122" si="908">EOMONTH(FH122, 1)</f>
        <v>50586</v>
      </c>
      <c r="FJ122" s="158">
        <f t="shared" ref="FJ122" si="909">EOMONTH(FI122, 1)</f>
        <v>50617</v>
      </c>
      <c r="FK122" s="158">
        <f t="shared" ref="FK122" si="910">EOMONTH(FJ122, 1)</f>
        <v>50648</v>
      </c>
      <c r="FL122" s="158">
        <f t="shared" ref="FL122" si="911">EOMONTH(FK122, 1)</f>
        <v>50678</v>
      </c>
      <c r="FM122" s="158">
        <f t="shared" ref="FM122" si="912">EOMONTH(FL122, 1)</f>
        <v>50709</v>
      </c>
      <c r="FN122" s="158">
        <f t="shared" ref="FN122" si="913">EOMONTH(FM122, 1)</f>
        <v>50739</v>
      </c>
      <c r="FO122" s="158">
        <f t="shared" ref="FO122" si="914">EOMONTH(FN122, 1)</f>
        <v>50770</v>
      </c>
    </row>
    <row r="123" spans="2:171" ht="12" customHeight="1" x14ac:dyDescent="0.3"/>
    <row r="124" spans="2:171" ht="12" customHeight="1" x14ac:dyDescent="0.3">
      <c r="B124" s="220" t="s">
        <v>297</v>
      </c>
      <c r="C124" s="220" t="str">
        <f>IF($D$5=7, "INR Cr", "INR Mn")</f>
        <v>INR Cr</v>
      </c>
      <c r="D124" s="221">
        <f>SUM(G124:FO124)</f>
        <v>1215.2122407891013</v>
      </c>
      <c r="E124" s="220"/>
      <c r="F124" s="220"/>
      <c r="G124" s="221">
        <f>SUM(G125:G127)</f>
        <v>0</v>
      </c>
      <c r="H124" s="221">
        <f t="shared" ref="H124:BS124" si="915">SUM(H125:H127)</f>
        <v>0</v>
      </c>
      <c r="I124" s="221">
        <f t="shared" si="915"/>
        <v>0</v>
      </c>
      <c r="J124" s="221">
        <f t="shared" si="915"/>
        <v>0</v>
      </c>
      <c r="K124" s="221">
        <f t="shared" si="915"/>
        <v>0</v>
      </c>
      <c r="L124" s="221">
        <f t="shared" si="915"/>
        <v>0</v>
      </c>
      <c r="M124" s="221">
        <f t="shared" si="915"/>
        <v>0</v>
      </c>
      <c r="N124" s="221">
        <f t="shared" si="915"/>
        <v>0</v>
      </c>
      <c r="O124" s="221">
        <f t="shared" si="915"/>
        <v>22.785229514795649</v>
      </c>
      <c r="P124" s="221">
        <f t="shared" si="915"/>
        <v>22.785229514795649</v>
      </c>
      <c r="Q124" s="221">
        <f t="shared" si="915"/>
        <v>22.785229514795649</v>
      </c>
      <c r="R124" s="221">
        <f t="shared" si="915"/>
        <v>15.190153009863767</v>
      </c>
      <c r="S124" s="221">
        <f t="shared" si="915"/>
        <v>15.190153009863767</v>
      </c>
      <c r="T124" s="221">
        <f t="shared" si="915"/>
        <v>15.190153009863767</v>
      </c>
      <c r="U124" s="221">
        <f t="shared" si="915"/>
        <v>15.190153009863767</v>
      </c>
      <c r="V124" s="221">
        <f t="shared" si="915"/>
        <v>9.1140918059182603</v>
      </c>
      <c r="W124" s="221">
        <f t="shared" si="915"/>
        <v>9.1140918059182603</v>
      </c>
      <c r="X124" s="221">
        <f t="shared" si="915"/>
        <v>9.1140918059182603</v>
      </c>
      <c r="Y124" s="221">
        <f t="shared" si="915"/>
        <v>9.1140918059182603</v>
      </c>
      <c r="Z124" s="221">
        <f t="shared" si="915"/>
        <v>9.1140918059182603</v>
      </c>
      <c r="AA124" s="221">
        <f t="shared" si="915"/>
        <v>36.456367223673034</v>
      </c>
      <c r="AB124" s="221">
        <f t="shared" si="915"/>
        <v>36.456367223673034</v>
      </c>
      <c r="AC124" s="221">
        <f t="shared" si="915"/>
        <v>36.456367223673034</v>
      </c>
      <c r="AD124" s="221">
        <f t="shared" si="915"/>
        <v>27.342275417754781</v>
      </c>
      <c r="AE124" s="221">
        <f t="shared" si="915"/>
        <v>27.342275417754781</v>
      </c>
      <c r="AF124" s="221">
        <f t="shared" si="915"/>
        <v>27.342275417754781</v>
      </c>
      <c r="AG124" s="221">
        <f t="shared" si="915"/>
        <v>27.342275417754781</v>
      </c>
      <c r="AH124" s="221">
        <f t="shared" si="915"/>
        <v>20.051001973020171</v>
      </c>
      <c r="AI124" s="221">
        <f t="shared" si="915"/>
        <v>20.051001973020171</v>
      </c>
      <c r="AJ124" s="221">
        <f t="shared" si="915"/>
        <v>20.051001973020171</v>
      </c>
      <c r="AK124" s="221">
        <f t="shared" si="915"/>
        <v>32.203124380911191</v>
      </c>
      <c r="AL124" s="221">
        <f t="shared" si="915"/>
        <v>20.051001973020171</v>
      </c>
      <c r="AM124" s="221">
        <f t="shared" si="915"/>
        <v>59.545399798665855</v>
      </c>
      <c r="AN124" s="221">
        <f t="shared" si="915"/>
        <v>51.950323293734073</v>
      </c>
      <c r="AO124" s="221">
        <f t="shared" si="915"/>
        <v>51.950323293734073</v>
      </c>
      <c r="AP124" s="221">
        <f t="shared" si="915"/>
        <v>38.279185584856691</v>
      </c>
      <c r="AQ124" s="221">
        <f t="shared" si="915"/>
        <v>38.279185584856691</v>
      </c>
      <c r="AR124" s="221">
        <f t="shared" si="915"/>
        <v>38.279185584856691</v>
      </c>
      <c r="AS124" s="221">
        <f t="shared" si="915"/>
        <v>38.279185584856691</v>
      </c>
      <c r="AT124" s="221">
        <f t="shared" si="915"/>
        <v>27.342275417754777</v>
      </c>
      <c r="AU124" s="221">
        <f t="shared" si="915"/>
        <v>27.342275417754777</v>
      </c>
      <c r="AV124" s="221">
        <f t="shared" si="915"/>
        <v>27.342275417754777</v>
      </c>
      <c r="AW124" s="221">
        <f t="shared" si="915"/>
        <v>41.924822307223998</v>
      </c>
      <c r="AX124" s="221">
        <f t="shared" si="915"/>
        <v>27.342275417754777</v>
      </c>
      <c r="AY124" s="221">
        <f t="shared" si="915"/>
        <v>25.519457056571014</v>
      </c>
      <c r="AZ124" s="221">
        <f t="shared" si="915"/>
        <v>16.405365250652867</v>
      </c>
      <c r="BA124" s="221">
        <f t="shared" si="915"/>
        <v>16.405365250652867</v>
      </c>
      <c r="BB124" s="221">
        <f t="shared" si="915"/>
        <v>16.405365250652867</v>
      </c>
      <c r="BC124" s="221">
        <f t="shared" si="915"/>
        <v>16.405365250652867</v>
      </c>
      <c r="BD124" s="221">
        <f t="shared" si="915"/>
        <v>16.405365250652867</v>
      </c>
      <c r="BE124" s="221">
        <f t="shared" si="915"/>
        <v>16.405365250652867</v>
      </c>
      <c r="BF124" s="221">
        <f t="shared" si="915"/>
        <v>16.405365250652867</v>
      </c>
      <c r="BG124" s="221">
        <f t="shared" si="915"/>
        <v>16.405365250652867</v>
      </c>
      <c r="BH124" s="221">
        <f t="shared" si="915"/>
        <v>16.405365250652867</v>
      </c>
      <c r="BI124" s="221">
        <f t="shared" si="915"/>
        <v>38.279185584856691</v>
      </c>
      <c r="BJ124" s="221">
        <f t="shared" si="915"/>
        <v>16.405365250652867</v>
      </c>
      <c r="BK124" s="221">
        <f t="shared" si="915"/>
        <v>13.671137708877218</v>
      </c>
      <c r="BL124" s="221">
        <f t="shared" si="915"/>
        <v>0</v>
      </c>
      <c r="BM124" s="221">
        <f t="shared" si="915"/>
        <v>0</v>
      </c>
      <c r="BN124" s="221">
        <f t="shared" si="915"/>
        <v>0</v>
      </c>
      <c r="BO124" s="221">
        <f t="shared" si="915"/>
        <v>0</v>
      </c>
      <c r="BP124" s="221">
        <f t="shared" si="915"/>
        <v>0</v>
      </c>
      <c r="BQ124" s="221">
        <f t="shared" si="915"/>
        <v>0</v>
      </c>
      <c r="BR124" s="221">
        <f t="shared" si="915"/>
        <v>0</v>
      </c>
      <c r="BS124" s="221">
        <f t="shared" si="915"/>
        <v>0</v>
      </c>
      <c r="BT124" s="221">
        <f t="shared" ref="BT124:EE124" si="916">SUM(BT125:BT127)</f>
        <v>0</v>
      </c>
      <c r="BU124" s="221">
        <f t="shared" si="916"/>
        <v>0</v>
      </c>
      <c r="BV124" s="221">
        <f t="shared" si="916"/>
        <v>0</v>
      </c>
      <c r="BW124" s="221">
        <f t="shared" si="916"/>
        <v>0</v>
      </c>
      <c r="BX124" s="221">
        <f t="shared" si="916"/>
        <v>0</v>
      </c>
      <c r="BY124" s="221">
        <f t="shared" si="916"/>
        <v>0</v>
      </c>
      <c r="BZ124" s="221">
        <f t="shared" si="916"/>
        <v>0</v>
      </c>
      <c r="CA124" s="221">
        <f t="shared" si="916"/>
        <v>0</v>
      </c>
      <c r="CB124" s="221">
        <f t="shared" si="916"/>
        <v>0</v>
      </c>
      <c r="CC124" s="221">
        <f t="shared" si="916"/>
        <v>0</v>
      </c>
      <c r="CD124" s="221">
        <f t="shared" si="916"/>
        <v>0</v>
      </c>
      <c r="CE124" s="221">
        <f t="shared" si="916"/>
        <v>0</v>
      </c>
      <c r="CF124" s="221">
        <f t="shared" si="916"/>
        <v>0</v>
      </c>
      <c r="CG124" s="221">
        <f t="shared" si="916"/>
        <v>0</v>
      </c>
      <c r="CH124" s="221">
        <f t="shared" si="916"/>
        <v>0</v>
      </c>
      <c r="CI124" s="221">
        <f t="shared" si="916"/>
        <v>0</v>
      </c>
      <c r="CJ124" s="221">
        <f t="shared" si="916"/>
        <v>0</v>
      </c>
      <c r="CK124" s="221">
        <f t="shared" si="916"/>
        <v>0</v>
      </c>
      <c r="CL124" s="221">
        <f t="shared" si="916"/>
        <v>0</v>
      </c>
      <c r="CM124" s="221">
        <f t="shared" si="916"/>
        <v>0</v>
      </c>
      <c r="CN124" s="221">
        <f t="shared" si="916"/>
        <v>0</v>
      </c>
      <c r="CO124" s="221">
        <f t="shared" si="916"/>
        <v>0</v>
      </c>
      <c r="CP124" s="221">
        <f t="shared" si="916"/>
        <v>0</v>
      </c>
      <c r="CQ124" s="221">
        <f t="shared" si="916"/>
        <v>0</v>
      </c>
      <c r="CR124" s="221">
        <f t="shared" si="916"/>
        <v>0</v>
      </c>
      <c r="CS124" s="221">
        <f t="shared" si="916"/>
        <v>0</v>
      </c>
      <c r="CT124" s="221">
        <f t="shared" si="916"/>
        <v>0</v>
      </c>
      <c r="CU124" s="221">
        <f t="shared" si="916"/>
        <v>0</v>
      </c>
      <c r="CV124" s="221">
        <f t="shared" si="916"/>
        <v>0</v>
      </c>
      <c r="CW124" s="221">
        <f t="shared" si="916"/>
        <v>0</v>
      </c>
      <c r="CX124" s="221">
        <f t="shared" si="916"/>
        <v>0</v>
      </c>
      <c r="CY124" s="221">
        <f t="shared" si="916"/>
        <v>0</v>
      </c>
      <c r="CZ124" s="221">
        <f t="shared" si="916"/>
        <v>0</v>
      </c>
      <c r="DA124" s="221">
        <f t="shared" si="916"/>
        <v>0</v>
      </c>
      <c r="DB124" s="221">
        <f t="shared" si="916"/>
        <v>0</v>
      </c>
      <c r="DC124" s="221">
        <f t="shared" si="916"/>
        <v>0</v>
      </c>
      <c r="DD124" s="221">
        <f t="shared" si="916"/>
        <v>0</v>
      </c>
      <c r="DE124" s="221">
        <f t="shared" si="916"/>
        <v>0</v>
      </c>
      <c r="DF124" s="221">
        <f t="shared" si="916"/>
        <v>0</v>
      </c>
      <c r="DG124" s="221">
        <f t="shared" si="916"/>
        <v>0</v>
      </c>
      <c r="DH124" s="221">
        <f t="shared" si="916"/>
        <v>0</v>
      </c>
      <c r="DI124" s="221">
        <f t="shared" si="916"/>
        <v>0</v>
      </c>
      <c r="DJ124" s="221">
        <f t="shared" si="916"/>
        <v>0</v>
      </c>
      <c r="DK124" s="221">
        <f t="shared" si="916"/>
        <v>0</v>
      </c>
      <c r="DL124" s="221">
        <f t="shared" si="916"/>
        <v>0</v>
      </c>
      <c r="DM124" s="221">
        <f t="shared" si="916"/>
        <v>0</v>
      </c>
      <c r="DN124" s="221">
        <f t="shared" si="916"/>
        <v>0</v>
      </c>
      <c r="DO124" s="221">
        <f t="shared" si="916"/>
        <v>0</v>
      </c>
      <c r="DP124" s="221">
        <f t="shared" si="916"/>
        <v>0</v>
      </c>
      <c r="DQ124" s="221">
        <f t="shared" si="916"/>
        <v>0</v>
      </c>
      <c r="DR124" s="221">
        <f t="shared" si="916"/>
        <v>0</v>
      </c>
      <c r="DS124" s="221">
        <f t="shared" si="916"/>
        <v>0</v>
      </c>
      <c r="DT124" s="221">
        <f t="shared" si="916"/>
        <v>0</v>
      </c>
      <c r="DU124" s="221">
        <f t="shared" si="916"/>
        <v>0</v>
      </c>
      <c r="DV124" s="221">
        <f t="shared" si="916"/>
        <v>0</v>
      </c>
      <c r="DW124" s="221">
        <f t="shared" si="916"/>
        <v>0</v>
      </c>
      <c r="DX124" s="221">
        <f t="shared" si="916"/>
        <v>0</v>
      </c>
      <c r="DY124" s="221">
        <f t="shared" si="916"/>
        <v>0</v>
      </c>
      <c r="DZ124" s="221">
        <f t="shared" si="916"/>
        <v>0</v>
      </c>
      <c r="EA124" s="221">
        <f t="shared" si="916"/>
        <v>0</v>
      </c>
      <c r="EB124" s="221">
        <f t="shared" si="916"/>
        <v>0</v>
      </c>
      <c r="EC124" s="221">
        <f t="shared" si="916"/>
        <v>0</v>
      </c>
      <c r="ED124" s="221">
        <f t="shared" si="916"/>
        <v>0</v>
      </c>
      <c r="EE124" s="221">
        <f t="shared" si="916"/>
        <v>0</v>
      </c>
      <c r="EF124" s="221">
        <f t="shared" ref="EF124:FO124" si="917">SUM(EF125:EF127)</f>
        <v>0</v>
      </c>
      <c r="EG124" s="221">
        <f t="shared" si="917"/>
        <v>0</v>
      </c>
      <c r="EH124" s="221">
        <f t="shared" si="917"/>
        <v>0</v>
      </c>
      <c r="EI124" s="221">
        <f t="shared" si="917"/>
        <v>0</v>
      </c>
      <c r="EJ124" s="221">
        <f t="shared" si="917"/>
        <v>0</v>
      </c>
      <c r="EK124" s="221">
        <f t="shared" si="917"/>
        <v>0</v>
      </c>
      <c r="EL124" s="221">
        <f t="shared" si="917"/>
        <v>0</v>
      </c>
      <c r="EM124" s="221">
        <f t="shared" si="917"/>
        <v>0</v>
      </c>
      <c r="EN124" s="221">
        <f t="shared" si="917"/>
        <v>0</v>
      </c>
      <c r="EO124" s="221">
        <f t="shared" si="917"/>
        <v>0</v>
      </c>
      <c r="EP124" s="221">
        <f t="shared" si="917"/>
        <v>0</v>
      </c>
      <c r="EQ124" s="221">
        <f t="shared" si="917"/>
        <v>0</v>
      </c>
      <c r="ER124" s="221">
        <f t="shared" si="917"/>
        <v>0</v>
      </c>
      <c r="ES124" s="221">
        <f t="shared" si="917"/>
        <v>0</v>
      </c>
      <c r="ET124" s="221">
        <f t="shared" si="917"/>
        <v>0</v>
      </c>
      <c r="EU124" s="221">
        <f t="shared" si="917"/>
        <v>0</v>
      </c>
      <c r="EV124" s="221">
        <f t="shared" si="917"/>
        <v>0</v>
      </c>
      <c r="EW124" s="221">
        <f t="shared" si="917"/>
        <v>0</v>
      </c>
      <c r="EX124" s="221">
        <f t="shared" si="917"/>
        <v>0</v>
      </c>
      <c r="EY124" s="221">
        <f t="shared" si="917"/>
        <v>0</v>
      </c>
      <c r="EZ124" s="221">
        <f t="shared" si="917"/>
        <v>0</v>
      </c>
      <c r="FA124" s="221">
        <f t="shared" si="917"/>
        <v>0</v>
      </c>
      <c r="FB124" s="221">
        <f t="shared" si="917"/>
        <v>0</v>
      </c>
      <c r="FC124" s="221">
        <f t="shared" si="917"/>
        <v>0</v>
      </c>
      <c r="FD124" s="221">
        <f t="shared" si="917"/>
        <v>0</v>
      </c>
      <c r="FE124" s="221">
        <f t="shared" si="917"/>
        <v>0</v>
      </c>
      <c r="FF124" s="221">
        <f t="shared" si="917"/>
        <v>0</v>
      </c>
      <c r="FG124" s="221">
        <f t="shared" si="917"/>
        <v>0</v>
      </c>
      <c r="FH124" s="221">
        <f t="shared" si="917"/>
        <v>0</v>
      </c>
      <c r="FI124" s="221">
        <f t="shared" si="917"/>
        <v>0</v>
      </c>
      <c r="FJ124" s="221">
        <f t="shared" si="917"/>
        <v>0</v>
      </c>
      <c r="FK124" s="221">
        <f t="shared" si="917"/>
        <v>0</v>
      </c>
      <c r="FL124" s="221">
        <f t="shared" si="917"/>
        <v>0</v>
      </c>
      <c r="FM124" s="221">
        <f t="shared" si="917"/>
        <v>0</v>
      </c>
      <c r="FN124" s="221">
        <f t="shared" si="917"/>
        <v>0</v>
      </c>
      <c r="FO124" s="221">
        <f t="shared" si="917"/>
        <v>0</v>
      </c>
    </row>
    <row r="125" spans="2:171" ht="12" customHeight="1" x14ac:dyDescent="0.3">
      <c r="B125" s="201" t="s">
        <v>75</v>
      </c>
      <c r="D125" s="210">
        <f>SUM(G125:FO125)</f>
        <v>303.80306019727527</v>
      </c>
      <c r="G125" s="210">
        <f>G118*'Payment Plans'!$C$2</f>
        <v>0</v>
      </c>
      <c r="H125" s="210">
        <f>H118*'Payment Plans'!$C$2</f>
        <v>0</v>
      </c>
      <c r="I125" s="210">
        <f>I118*'Payment Plans'!$C$2</f>
        <v>0</v>
      </c>
      <c r="J125" s="210">
        <f>J118*'Payment Plans'!$C$2</f>
        <v>0</v>
      </c>
      <c r="K125" s="210">
        <f>K118*'Payment Plans'!$C$2</f>
        <v>0</v>
      </c>
      <c r="L125" s="210">
        <f>L118*'Payment Plans'!$C$2</f>
        <v>0</v>
      </c>
      <c r="M125" s="210">
        <f>M118*'Payment Plans'!$C$2</f>
        <v>0</v>
      </c>
      <c r="N125" s="210">
        <f>N118*'Payment Plans'!$C$2</f>
        <v>0</v>
      </c>
      <c r="O125" s="210">
        <f>O118*'Payment Plans'!$C$2</f>
        <v>22.785229514795649</v>
      </c>
      <c r="P125" s="210">
        <f>P118*'Payment Plans'!$C$2</f>
        <v>22.785229514795649</v>
      </c>
      <c r="Q125" s="210">
        <f>Q118*'Payment Plans'!$C$2</f>
        <v>22.785229514795649</v>
      </c>
      <c r="R125" s="210">
        <f>R118*'Payment Plans'!$C$2</f>
        <v>15.190153009863767</v>
      </c>
      <c r="S125" s="210">
        <f>S118*'Payment Plans'!$C$2</f>
        <v>15.190153009863767</v>
      </c>
      <c r="T125" s="210">
        <f>T118*'Payment Plans'!$C$2</f>
        <v>15.190153009863767</v>
      </c>
      <c r="U125" s="210">
        <f>U118*'Payment Plans'!$C$2</f>
        <v>15.190153009863767</v>
      </c>
      <c r="V125" s="210">
        <f>V118*'Payment Plans'!$C$2</f>
        <v>9.1140918059182603</v>
      </c>
      <c r="W125" s="210">
        <f>W118*'Payment Plans'!$C$2</f>
        <v>9.1140918059182603</v>
      </c>
      <c r="X125" s="210">
        <f>X118*'Payment Plans'!$C$2</f>
        <v>9.1140918059182603</v>
      </c>
      <c r="Y125" s="210">
        <f>Y118*'Payment Plans'!$C$2</f>
        <v>9.1140918059182603</v>
      </c>
      <c r="Z125" s="210">
        <f>Z118*'Payment Plans'!$C$2</f>
        <v>9.1140918059182603</v>
      </c>
      <c r="AA125" s="210">
        <f>AA118*'Payment Plans'!$C$2</f>
        <v>9.1140918059182603</v>
      </c>
      <c r="AB125" s="210">
        <f>AB118*'Payment Plans'!$C$2</f>
        <v>9.1140918059182603</v>
      </c>
      <c r="AC125" s="210">
        <f>AC118*'Payment Plans'!$C$2</f>
        <v>9.1140918059182603</v>
      </c>
      <c r="AD125" s="210">
        <f>AD118*'Payment Plans'!$C$2</f>
        <v>9.1140918059182603</v>
      </c>
      <c r="AE125" s="210">
        <f>AE118*'Payment Plans'!$C$2</f>
        <v>9.1140918059182603</v>
      </c>
      <c r="AF125" s="210">
        <f>AF118*'Payment Plans'!$C$2</f>
        <v>9.1140918059182603</v>
      </c>
      <c r="AG125" s="210">
        <f>AG118*'Payment Plans'!$C$2</f>
        <v>9.1140918059182603</v>
      </c>
      <c r="AH125" s="210">
        <f>AH118*'Payment Plans'!$C$2</f>
        <v>9.1140918059182603</v>
      </c>
      <c r="AI125" s="210">
        <f>AI118*'Payment Plans'!$C$2</f>
        <v>9.1140918059182603</v>
      </c>
      <c r="AJ125" s="210">
        <f>AJ118*'Payment Plans'!$C$2</f>
        <v>9.1140918059182603</v>
      </c>
      <c r="AK125" s="210">
        <f>AK118*'Payment Plans'!$C$2</f>
        <v>21.266214213809278</v>
      </c>
      <c r="AL125" s="210">
        <f>AL118*'Payment Plans'!$C$2</f>
        <v>9.1140918059182603</v>
      </c>
      <c r="AM125" s="210">
        <f>AM118*'Payment Plans'!$C$2</f>
        <v>7.5950765049317885</v>
      </c>
      <c r="AN125" s="210">
        <f>AN118*'Payment Plans'!$C$2</f>
        <v>0</v>
      </c>
      <c r="AO125" s="210">
        <f>AO118*'Payment Plans'!$C$2</f>
        <v>0</v>
      </c>
      <c r="AP125" s="210">
        <f>AP118*'Payment Plans'!$C$2</f>
        <v>0</v>
      </c>
      <c r="AQ125" s="210">
        <f>AQ118*'Payment Plans'!$C$2</f>
        <v>0</v>
      </c>
      <c r="AR125" s="210">
        <f>AR118*'Payment Plans'!$C$2</f>
        <v>0</v>
      </c>
      <c r="AS125" s="210">
        <f>AS118*'Payment Plans'!$C$2</f>
        <v>0</v>
      </c>
      <c r="AT125" s="210">
        <f>AT118*'Payment Plans'!$C$2</f>
        <v>0</v>
      </c>
      <c r="AU125" s="210">
        <f>AU118*'Payment Plans'!$C$2</f>
        <v>0</v>
      </c>
      <c r="AV125" s="210">
        <f>AV118*'Payment Plans'!$C$2</f>
        <v>0</v>
      </c>
      <c r="AW125" s="210">
        <f>AW118*'Payment Plans'!$C$2</f>
        <v>0</v>
      </c>
      <c r="AX125" s="210">
        <f>AX118*'Payment Plans'!$C$2</f>
        <v>0</v>
      </c>
      <c r="AY125" s="210">
        <f>AY118*'Payment Plans'!$C$2</f>
        <v>0</v>
      </c>
      <c r="AZ125" s="210">
        <f>AZ118*'Payment Plans'!$C$2</f>
        <v>0</v>
      </c>
      <c r="BA125" s="210">
        <f>BA118*'Payment Plans'!$C$2</f>
        <v>0</v>
      </c>
      <c r="BB125" s="210">
        <f>BB118*'Payment Plans'!$C$2</f>
        <v>0</v>
      </c>
      <c r="BC125" s="210">
        <f>BC118*'Payment Plans'!$C$2</f>
        <v>0</v>
      </c>
      <c r="BD125" s="210">
        <f>BD118*'Payment Plans'!$C$2</f>
        <v>0</v>
      </c>
      <c r="BE125" s="210">
        <f>BE118*'Payment Plans'!$C$2</f>
        <v>0</v>
      </c>
      <c r="BF125" s="210">
        <f>BF118*'Payment Plans'!$C$2</f>
        <v>0</v>
      </c>
      <c r="BG125" s="210">
        <f>BG118*'Payment Plans'!$C$2</f>
        <v>0</v>
      </c>
      <c r="BH125" s="210">
        <f>BH118*'Payment Plans'!$C$2</f>
        <v>0</v>
      </c>
      <c r="BI125" s="210">
        <f>BI118*'Payment Plans'!$C$2</f>
        <v>0</v>
      </c>
      <c r="BJ125" s="210">
        <f>BJ118*'Payment Plans'!$C$2</f>
        <v>0</v>
      </c>
      <c r="BK125" s="210">
        <f>BK118*'Payment Plans'!$C$2</f>
        <v>0</v>
      </c>
      <c r="BL125" s="210">
        <f>BL118*'Payment Plans'!$C$2</f>
        <v>0</v>
      </c>
      <c r="BM125" s="210">
        <f>BM118*'Payment Plans'!$C$2</f>
        <v>0</v>
      </c>
      <c r="BN125" s="210">
        <f>BN118*'Payment Plans'!$C$2</f>
        <v>0</v>
      </c>
      <c r="BO125" s="210">
        <f>BO118*'Payment Plans'!$C$2</f>
        <v>0</v>
      </c>
      <c r="BP125" s="210">
        <f>BP118*'Payment Plans'!$C$2</f>
        <v>0</v>
      </c>
      <c r="BQ125" s="210">
        <f>BQ118*'Payment Plans'!$C$2</f>
        <v>0</v>
      </c>
      <c r="BR125" s="210">
        <f>BR118*'Payment Plans'!$C$2</f>
        <v>0</v>
      </c>
      <c r="BS125" s="210">
        <f>BS118*'Payment Plans'!$C$2</f>
        <v>0</v>
      </c>
      <c r="BT125" s="210">
        <f>BT118*'Payment Plans'!$C$2</f>
        <v>0</v>
      </c>
      <c r="BU125" s="210">
        <f>BU118*'Payment Plans'!$C$2</f>
        <v>0</v>
      </c>
      <c r="BV125" s="210">
        <f>BV118*'Payment Plans'!$C$2</f>
        <v>0</v>
      </c>
      <c r="BW125" s="210">
        <f>BW118*'Payment Plans'!$C$2</f>
        <v>0</v>
      </c>
      <c r="BX125" s="210">
        <f>BX118*'Payment Plans'!$C$2</f>
        <v>0</v>
      </c>
      <c r="BY125" s="210">
        <f>BY118*'Payment Plans'!$C$2</f>
        <v>0</v>
      </c>
      <c r="BZ125" s="210">
        <f>BZ118*'Payment Plans'!$C$2</f>
        <v>0</v>
      </c>
      <c r="CA125" s="210">
        <f>CA118*'Payment Plans'!$C$2</f>
        <v>0</v>
      </c>
      <c r="CB125" s="210">
        <f>CB118*'Payment Plans'!$C$2</f>
        <v>0</v>
      </c>
      <c r="CC125" s="210">
        <f>CC118*'Payment Plans'!$C$2</f>
        <v>0</v>
      </c>
      <c r="CD125" s="210">
        <f>CD118*'Payment Plans'!$C$2</f>
        <v>0</v>
      </c>
      <c r="CE125" s="210">
        <f>CE118*'Payment Plans'!$C$2</f>
        <v>0</v>
      </c>
      <c r="CF125" s="210">
        <f>CF118*'Payment Plans'!$C$2</f>
        <v>0</v>
      </c>
      <c r="CG125" s="210">
        <f>CG118*'Payment Plans'!$C$2</f>
        <v>0</v>
      </c>
      <c r="CH125" s="210">
        <f>CH118*'Payment Plans'!$C$2</f>
        <v>0</v>
      </c>
      <c r="CI125" s="210">
        <f>CI118*'Payment Plans'!$C$2</f>
        <v>0</v>
      </c>
      <c r="CJ125" s="210">
        <f>CJ118*'Payment Plans'!$C$2</f>
        <v>0</v>
      </c>
      <c r="CK125" s="210">
        <f>CK118*'Payment Plans'!$C$2</f>
        <v>0</v>
      </c>
      <c r="CL125" s="210">
        <f>CL118*'Payment Plans'!$C$2</f>
        <v>0</v>
      </c>
      <c r="CM125" s="210">
        <f>CM118*'Payment Plans'!$C$2</f>
        <v>0</v>
      </c>
      <c r="CN125" s="210">
        <f>CN118*'Payment Plans'!$C$2</f>
        <v>0</v>
      </c>
      <c r="CO125" s="210">
        <f>CO118*'Payment Plans'!$C$2</f>
        <v>0</v>
      </c>
      <c r="CP125" s="210">
        <f>CP118*'Payment Plans'!$C$2</f>
        <v>0</v>
      </c>
      <c r="CQ125" s="210">
        <f>CQ118*'Payment Plans'!$C$2</f>
        <v>0</v>
      </c>
      <c r="CR125" s="210">
        <f>CR118*'Payment Plans'!$C$2</f>
        <v>0</v>
      </c>
      <c r="CS125" s="210">
        <f>CS118*'Payment Plans'!$C$2</f>
        <v>0</v>
      </c>
      <c r="CT125" s="210">
        <f>CT118*'Payment Plans'!$C$2</f>
        <v>0</v>
      </c>
      <c r="CU125" s="210">
        <f>CU118*'Payment Plans'!$C$2</f>
        <v>0</v>
      </c>
      <c r="CV125" s="210">
        <f>CV118*'Payment Plans'!$C$2</f>
        <v>0</v>
      </c>
      <c r="CW125" s="210">
        <f>CW118*'Payment Plans'!$C$2</f>
        <v>0</v>
      </c>
      <c r="CX125" s="210">
        <f>CX118*'Payment Plans'!$C$2</f>
        <v>0</v>
      </c>
      <c r="CY125" s="210">
        <f>CY118*'Payment Plans'!$C$2</f>
        <v>0</v>
      </c>
      <c r="CZ125" s="210">
        <f>CZ118*'Payment Plans'!$C$2</f>
        <v>0</v>
      </c>
      <c r="DA125" s="210">
        <f>DA118*'Payment Plans'!$C$2</f>
        <v>0</v>
      </c>
      <c r="DB125" s="210">
        <f>DB118*'Payment Plans'!$C$2</f>
        <v>0</v>
      </c>
      <c r="DC125" s="210">
        <f>DC118*'Payment Plans'!$C$2</f>
        <v>0</v>
      </c>
      <c r="DD125" s="210">
        <f>DD118*'Payment Plans'!$C$2</f>
        <v>0</v>
      </c>
      <c r="DE125" s="210">
        <f>DE118*'Payment Plans'!$C$2</f>
        <v>0</v>
      </c>
      <c r="DF125" s="210">
        <f>DF118*'Payment Plans'!$C$2</f>
        <v>0</v>
      </c>
      <c r="DG125" s="210">
        <f>DG118*'Payment Plans'!$C$2</f>
        <v>0</v>
      </c>
      <c r="DH125" s="210">
        <f>DH118*'Payment Plans'!$C$2</f>
        <v>0</v>
      </c>
      <c r="DI125" s="210">
        <f>DI118*'Payment Plans'!$C$2</f>
        <v>0</v>
      </c>
      <c r="DJ125" s="210">
        <f>DJ118*'Payment Plans'!$C$2</f>
        <v>0</v>
      </c>
      <c r="DK125" s="210">
        <f>DK118*'Payment Plans'!$C$2</f>
        <v>0</v>
      </c>
      <c r="DL125" s="210">
        <f>DL118*'Payment Plans'!$C$2</f>
        <v>0</v>
      </c>
      <c r="DM125" s="210">
        <f>DM118*'Payment Plans'!$C$2</f>
        <v>0</v>
      </c>
      <c r="DN125" s="210">
        <f>DN118*'Payment Plans'!$C$2</f>
        <v>0</v>
      </c>
      <c r="DO125" s="210">
        <f>DO118*'Payment Plans'!$C$2</f>
        <v>0</v>
      </c>
      <c r="DP125" s="210">
        <f>DP118*'Payment Plans'!$C$2</f>
        <v>0</v>
      </c>
      <c r="DQ125" s="210">
        <f>DQ118*'Payment Plans'!$C$2</f>
        <v>0</v>
      </c>
      <c r="DR125" s="210">
        <f>DR118*'Payment Plans'!$C$2</f>
        <v>0</v>
      </c>
      <c r="DS125" s="210">
        <f>DS118*'Payment Plans'!$C$2</f>
        <v>0</v>
      </c>
      <c r="DT125" s="210">
        <f>DT118*'Payment Plans'!$C$2</f>
        <v>0</v>
      </c>
      <c r="DU125" s="210">
        <f>DU118*'Payment Plans'!$C$2</f>
        <v>0</v>
      </c>
      <c r="DV125" s="210">
        <f>DV118*'Payment Plans'!$C$2</f>
        <v>0</v>
      </c>
      <c r="DW125" s="210">
        <f>DW118*'Payment Plans'!$C$2</f>
        <v>0</v>
      </c>
      <c r="DX125" s="210">
        <f>DX118*'Payment Plans'!$C$2</f>
        <v>0</v>
      </c>
      <c r="DY125" s="210">
        <f>DY118*'Payment Plans'!$C$2</f>
        <v>0</v>
      </c>
      <c r="DZ125" s="210">
        <f>DZ118*'Payment Plans'!$C$2</f>
        <v>0</v>
      </c>
      <c r="EA125" s="210">
        <f>EA118*'Payment Plans'!$C$2</f>
        <v>0</v>
      </c>
      <c r="EB125" s="210">
        <f>EB118*'Payment Plans'!$C$2</f>
        <v>0</v>
      </c>
      <c r="EC125" s="210">
        <f>EC118*'Payment Plans'!$C$2</f>
        <v>0</v>
      </c>
      <c r="ED125" s="210">
        <f>ED118*'Payment Plans'!$C$2</f>
        <v>0</v>
      </c>
      <c r="EE125" s="210">
        <f>EE118*'Payment Plans'!$C$2</f>
        <v>0</v>
      </c>
      <c r="EF125" s="210">
        <f>EF118*'Payment Plans'!$C$2</f>
        <v>0</v>
      </c>
      <c r="EG125" s="210">
        <f>EG118*'Payment Plans'!$C$2</f>
        <v>0</v>
      </c>
      <c r="EH125" s="210">
        <f>EH118*'Payment Plans'!$C$2</f>
        <v>0</v>
      </c>
      <c r="EI125" s="210">
        <f>EI118*'Payment Plans'!$C$2</f>
        <v>0</v>
      </c>
      <c r="EJ125" s="210">
        <f>EJ118*'Payment Plans'!$C$2</f>
        <v>0</v>
      </c>
      <c r="EK125" s="210">
        <f>EK118*'Payment Plans'!$C$2</f>
        <v>0</v>
      </c>
      <c r="EL125" s="210">
        <f>EL118*'Payment Plans'!$C$2</f>
        <v>0</v>
      </c>
      <c r="EM125" s="210">
        <f>EM118*'Payment Plans'!$C$2</f>
        <v>0</v>
      </c>
      <c r="EN125" s="210">
        <f>EN118*'Payment Plans'!$C$2</f>
        <v>0</v>
      </c>
      <c r="EO125" s="210">
        <f>EO118*'Payment Plans'!$C$2</f>
        <v>0</v>
      </c>
      <c r="EP125" s="210">
        <f>EP118*'Payment Plans'!$C$2</f>
        <v>0</v>
      </c>
      <c r="EQ125" s="210">
        <f>EQ118*'Payment Plans'!$C$2</f>
        <v>0</v>
      </c>
      <c r="ER125" s="210">
        <f>ER118*'Payment Plans'!$C$2</f>
        <v>0</v>
      </c>
      <c r="ES125" s="210">
        <f>ES118*'Payment Plans'!$C$2</f>
        <v>0</v>
      </c>
      <c r="ET125" s="210">
        <f>ET118*'Payment Plans'!$C$2</f>
        <v>0</v>
      </c>
      <c r="EU125" s="210">
        <f>EU118*'Payment Plans'!$C$2</f>
        <v>0</v>
      </c>
      <c r="EV125" s="210">
        <f>EV118*'Payment Plans'!$C$2</f>
        <v>0</v>
      </c>
      <c r="EW125" s="210">
        <f>EW118*'Payment Plans'!$C$2</f>
        <v>0</v>
      </c>
      <c r="EX125" s="210">
        <f>EX118*'Payment Plans'!$C$2</f>
        <v>0</v>
      </c>
      <c r="EY125" s="210">
        <f>EY118*'Payment Plans'!$C$2</f>
        <v>0</v>
      </c>
      <c r="EZ125" s="210">
        <f>EZ118*'Payment Plans'!$C$2</f>
        <v>0</v>
      </c>
      <c r="FA125" s="210">
        <f>FA118*'Payment Plans'!$C$2</f>
        <v>0</v>
      </c>
      <c r="FB125" s="210">
        <f>FB118*'Payment Plans'!$C$2</f>
        <v>0</v>
      </c>
      <c r="FC125" s="210">
        <f>FC118*'Payment Plans'!$C$2</f>
        <v>0</v>
      </c>
      <c r="FD125" s="210">
        <f>FD118*'Payment Plans'!$C$2</f>
        <v>0</v>
      </c>
      <c r="FE125" s="210">
        <f>FE118*'Payment Plans'!$C$2</f>
        <v>0</v>
      </c>
      <c r="FF125" s="210">
        <f>FF118*'Payment Plans'!$C$2</f>
        <v>0</v>
      </c>
      <c r="FG125" s="210">
        <f>FG118*'Payment Plans'!$C$2</f>
        <v>0</v>
      </c>
      <c r="FH125" s="210">
        <f>FH118*'Payment Plans'!$C$2</f>
        <v>0</v>
      </c>
      <c r="FI125" s="210">
        <f>FI118*'Payment Plans'!$C$2</f>
        <v>0</v>
      </c>
      <c r="FJ125" s="210">
        <f>FJ118*'Payment Plans'!$C$2</f>
        <v>0</v>
      </c>
      <c r="FK125" s="210">
        <f>FK118*'Payment Plans'!$C$2</f>
        <v>0</v>
      </c>
      <c r="FL125" s="210">
        <f>FL118*'Payment Plans'!$C$2</f>
        <v>0</v>
      </c>
      <c r="FM125" s="210">
        <f>FM118*'Payment Plans'!$C$2</f>
        <v>0</v>
      </c>
      <c r="FN125" s="210">
        <f>FN118*'Payment Plans'!$C$2</f>
        <v>0</v>
      </c>
      <c r="FO125" s="210">
        <f>FO118*'Payment Plans'!$C$2</f>
        <v>0</v>
      </c>
    </row>
    <row r="126" spans="2:171" ht="12" customHeight="1" x14ac:dyDescent="0.3">
      <c r="B126" s="201" t="s">
        <v>76</v>
      </c>
      <c r="D126" s="210">
        <f>SUM(G126:FO126)</f>
        <v>364.56367223673027</v>
      </c>
      <c r="G126" s="210">
        <f>G119*'Payment Plans'!$C$2</f>
        <v>0</v>
      </c>
      <c r="H126" s="210">
        <f>H119*'Payment Plans'!$C$2</f>
        <v>0</v>
      </c>
      <c r="I126" s="210">
        <f>I119*'Payment Plans'!$C$2</f>
        <v>0</v>
      </c>
      <c r="J126" s="210">
        <f>J119*'Payment Plans'!$C$2</f>
        <v>0</v>
      </c>
      <c r="K126" s="210">
        <f>K119*'Payment Plans'!$C$2</f>
        <v>0</v>
      </c>
      <c r="L126" s="210">
        <f>L119*'Payment Plans'!$C$2</f>
        <v>0</v>
      </c>
      <c r="M126" s="210">
        <f>M119*'Payment Plans'!$C$2</f>
        <v>0</v>
      </c>
      <c r="N126" s="210">
        <f>N119*'Payment Plans'!$C$2</f>
        <v>0</v>
      </c>
      <c r="O126" s="210">
        <f>O119*'Payment Plans'!$C$2</f>
        <v>0</v>
      </c>
      <c r="P126" s="210">
        <f>P119*'Payment Plans'!$C$2</f>
        <v>0</v>
      </c>
      <c r="Q126" s="210">
        <f>Q119*'Payment Plans'!$C$2</f>
        <v>0</v>
      </c>
      <c r="R126" s="210">
        <f>R119*'Payment Plans'!$C$2</f>
        <v>0</v>
      </c>
      <c r="S126" s="210">
        <f>S119*'Payment Plans'!$C$2</f>
        <v>0</v>
      </c>
      <c r="T126" s="210">
        <f>T119*'Payment Plans'!$C$2</f>
        <v>0</v>
      </c>
      <c r="U126" s="210">
        <f>U119*'Payment Plans'!$C$2</f>
        <v>0</v>
      </c>
      <c r="V126" s="210">
        <f>V119*'Payment Plans'!$C$2</f>
        <v>0</v>
      </c>
      <c r="W126" s="210">
        <f>W119*'Payment Plans'!$C$2</f>
        <v>0</v>
      </c>
      <c r="X126" s="210">
        <f>X119*'Payment Plans'!$C$2</f>
        <v>0</v>
      </c>
      <c r="Y126" s="210">
        <f>Y119*'Payment Plans'!$C$2</f>
        <v>0</v>
      </c>
      <c r="Z126" s="210">
        <f>Z119*'Payment Plans'!$C$2</f>
        <v>0</v>
      </c>
      <c r="AA126" s="210">
        <f>AA119*'Payment Plans'!$C$2</f>
        <v>27.342275417754774</v>
      </c>
      <c r="AB126" s="210">
        <f>AB119*'Payment Plans'!$C$2</f>
        <v>27.342275417754774</v>
      </c>
      <c r="AC126" s="210">
        <f>AC119*'Payment Plans'!$C$2</f>
        <v>27.342275417754774</v>
      </c>
      <c r="AD126" s="210">
        <f>AD119*'Payment Plans'!$C$2</f>
        <v>18.228183611836521</v>
      </c>
      <c r="AE126" s="210">
        <f>AE119*'Payment Plans'!$C$2</f>
        <v>18.228183611836521</v>
      </c>
      <c r="AF126" s="210">
        <f>AF119*'Payment Plans'!$C$2</f>
        <v>18.228183611836521</v>
      </c>
      <c r="AG126" s="210">
        <f>AG119*'Payment Plans'!$C$2</f>
        <v>18.228183611836521</v>
      </c>
      <c r="AH126" s="210">
        <f>AH119*'Payment Plans'!$C$2</f>
        <v>10.93691016710191</v>
      </c>
      <c r="AI126" s="210">
        <f>AI119*'Payment Plans'!$C$2</f>
        <v>10.93691016710191</v>
      </c>
      <c r="AJ126" s="210">
        <f>AJ119*'Payment Plans'!$C$2</f>
        <v>10.93691016710191</v>
      </c>
      <c r="AK126" s="210">
        <f>AK119*'Payment Plans'!$C$2</f>
        <v>10.93691016710191</v>
      </c>
      <c r="AL126" s="210">
        <f>AL119*'Payment Plans'!$C$2</f>
        <v>10.93691016710191</v>
      </c>
      <c r="AM126" s="210">
        <f>AM119*'Payment Plans'!$C$2</f>
        <v>10.93691016710191</v>
      </c>
      <c r="AN126" s="210">
        <f>AN119*'Payment Plans'!$C$2</f>
        <v>10.93691016710191</v>
      </c>
      <c r="AO126" s="210">
        <f>AO119*'Payment Plans'!$C$2</f>
        <v>10.93691016710191</v>
      </c>
      <c r="AP126" s="210">
        <f>AP119*'Payment Plans'!$C$2</f>
        <v>10.93691016710191</v>
      </c>
      <c r="AQ126" s="210">
        <f>AQ119*'Payment Plans'!$C$2</f>
        <v>10.93691016710191</v>
      </c>
      <c r="AR126" s="210">
        <f>AR119*'Payment Plans'!$C$2</f>
        <v>10.93691016710191</v>
      </c>
      <c r="AS126" s="210">
        <f>AS119*'Payment Plans'!$C$2</f>
        <v>10.93691016710191</v>
      </c>
      <c r="AT126" s="210">
        <f>AT119*'Payment Plans'!$C$2</f>
        <v>10.93691016710191</v>
      </c>
      <c r="AU126" s="210">
        <f>AU119*'Payment Plans'!$C$2</f>
        <v>10.93691016710191</v>
      </c>
      <c r="AV126" s="210">
        <f>AV119*'Payment Plans'!$C$2</f>
        <v>10.93691016710191</v>
      </c>
      <c r="AW126" s="210">
        <f>AW119*'Payment Plans'!$C$2</f>
        <v>25.519457056571131</v>
      </c>
      <c r="AX126" s="210">
        <f>AX119*'Payment Plans'!$C$2</f>
        <v>10.93691016710191</v>
      </c>
      <c r="AY126" s="210">
        <f>AY119*'Payment Plans'!$C$2</f>
        <v>9.1140918059181448</v>
      </c>
      <c r="AZ126" s="210">
        <f>AZ119*'Payment Plans'!$C$2</f>
        <v>0</v>
      </c>
      <c r="BA126" s="210">
        <f>BA119*'Payment Plans'!$C$2</f>
        <v>0</v>
      </c>
      <c r="BB126" s="210">
        <f>BB119*'Payment Plans'!$C$2</f>
        <v>0</v>
      </c>
      <c r="BC126" s="210">
        <f>BC119*'Payment Plans'!$C$2</f>
        <v>0</v>
      </c>
      <c r="BD126" s="210">
        <f>BD119*'Payment Plans'!$C$2</f>
        <v>0</v>
      </c>
      <c r="BE126" s="210">
        <f>BE119*'Payment Plans'!$C$2</f>
        <v>0</v>
      </c>
      <c r="BF126" s="210">
        <f>BF119*'Payment Plans'!$C$2</f>
        <v>0</v>
      </c>
      <c r="BG126" s="210">
        <f>BG119*'Payment Plans'!$C$2</f>
        <v>0</v>
      </c>
      <c r="BH126" s="210">
        <f>BH119*'Payment Plans'!$C$2</f>
        <v>0</v>
      </c>
      <c r="BI126" s="210">
        <f>BI119*'Payment Plans'!$C$2</f>
        <v>0</v>
      </c>
      <c r="BJ126" s="210">
        <f>BJ119*'Payment Plans'!$C$2</f>
        <v>0</v>
      </c>
      <c r="BK126" s="210">
        <f>BK119*'Payment Plans'!$C$2</f>
        <v>0</v>
      </c>
      <c r="BL126" s="210">
        <f>BL119*'Payment Plans'!$C$2</f>
        <v>0</v>
      </c>
      <c r="BM126" s="210">
        <f>BM119*'Payment Plans'!$C$2</f>
        <v>0</v>
      </c>
      <c r="BN126" s="210">
        <f>BN119*'Payment Plans'!$C$2</f>
        <v>0</v>
      </c>
      <c r="BO126" s="210">
        <f>BO119*'Payment Plans'!$C$2</f>
        <v>0</v>
      </c>
      <c r="BP126" s="210">
        <f>BP119*'Payment Plans'!$C$2</f>
        <v>0</v>
      </c>
      <c r="BQ126" s="210">
        <f>BQ119*'Payment Plans'!$C$2</f>
        <v>0</v>
      </c>
      <c r="BR126" s="210">
        <f>BR119*'Payment Plans'!$C$2</f>
        <v>0</v>
      </c>
      <c r="BS126" s="210">
        <f>BS119*'Payment Plans'!$C$2</f>
        <v>0</v>
      </c>
      <c r="BT126" s="210">
        <f>BT119*'Payment Plans'!$C$2</f>
        <v>0</v>
      </c>
      <c r="BU126" s="210">
        <f>BU119*'Payment Plans'!$C$2</f>
        <v>0</v>
      </c>
      <c r="BV126" s="210">
        <f>BV119*'Payment Plans'!$C$2</f>
        <v>0</v>
      </c>
      <c r="BW126" s="210">
        <f>BW119*'Payment Plans'!$C$2</f>
        <v>0</v>
      </c>
      <c r="BX126" s="210">
        <f>BX119*'Payment Plans'!$C$2</f>
        <v>0</v>
      </c>
      <c r="BY126" s="210">
        <f>BY119*'Payment Plans'!$C$2</f>
        <v>0</v>
      </c>
      <c r="BZ126" s="210">
        <f>BZ119*'Payment Plans'!$C$2</f>
        <v>0</v>
      </c>
      <c r="CA126" s="210">
        <f>CA119*'Payment Plans'!$C$2</f>
        <v>0</v>
      </c>
      <c r="CB126" s="210">
        <f>CB119*'Payment Plans'!$C$2</f>
        <v>0</v>
      </c>
      <c r="CC126" s="210">
        <f>CC119*'Payment Plans'!$C$2</f>
        <v>0</v>
      </c>
      <c r="CD126" s="210">
        <f>CD119*'Payment Plans'!$C$2</f>
        <v>0</v>
      </c>
      <c r="CE126" s="210">
        <f>CE119*'Payment Plans'!$C$2</f>
        <v>0</v>
      </c>
      <c r="CF126" s="210">
        <f>CF119*'Payment Plans'!$C$2</f>
        <v>0</v>
      </c>
      <c r="CG126" s="210">
        <f>CG119*'Payment Plans'!$C$2</f>
        <v>0</v>
      </c>
      <c r="CH126" s="210">
        <f>CH119*'Payment Plans'!$C$2</f>
        <v>0</v>
      </c>
      <c r="CI126" s="210">
        <f>CI119*'Payment Plans'!$C$2</f>
        <v>0</v>
      </c>
      <c r="CJ126" s="210">
        <f>CJ119*'Payment Plans'!$C$2</f>
        <v>0</v>
      </c>
      <c r="CK126" s="210">
        <f>CK119*'Payment Plans'!$C$2</f>
        <v>0</v>
      </c>
      <c r="CL126" s="210">
        <f>CL119*'Payment Plans'!$C$2</f>
        <v>0</v>
      </c>
      <c r="CM126" s="210">
        <f>CM119*'Payment Plans'!$C$2</f>
        <v>0</v>
      </c>
      <c r="CN126" s="210">
        <f>CN119*'Payment Plans'!$C$2</f>
        <v>0</v>
      </c>
      <c r="CO126" s="210">
        <f>CO119*'Payment Plans'!$C$2</f>
        <v>0</v>
      </c>
      <c r="CP126" s="210">
        <f>CP119*'Payment Plans'!$C$2</f>
        <v>0</v>
      </c>
      <c r="CQ126" s="210">
        <f>CQ119*'Payment Plans'!$C$2</f>
        <v>0</v>
      </c>
      <c r="CR126" s="210">
        <f>CR119*'Payment Plans'!$C$2</f>
        <v>0</v>
      </c>
      <c r="CS126" s="210">
        <f>CS119*'Payment Plans'!$C$2</f>
        <v>0</v>
      </c>
      <c r="CT126" s="210">
        <f>CT119*'Payment Plans'!$C$2</f>
        <v>0</v>
      </c>
      <c r="CU126" s="210">
        <f>CU119*'Payment Plans'!$C$2</f>
        <v>0</v>
      </c>
      <c r="CV126" s="210">
        <f>CV119*'Payment Plans'!$C$2</f>
        <v>0</v>
      </c>
      <c r="CW126" s="210">
        <f>CW119*'Payment Plans'!$C$2</f>
        <v>0</v>
      </c>
      <c r="CX126" s="210">
        <f>CX119*'Payment Plans'!$C$2</f>
        <v>0</v>
      </c>
      <c r="CY126" s="210">
        <f>CY119*'Payment Plans'!$C$2</f>
        <v>0</v>
      </c>
      <c r="CZ126" s="210">
        <f>CZ119*'Payment Plans'!$C$2</f>
        <v>0</v>
      </c>
      <c r="DA126" s="210">
        <f>DA119*'Payment Plans'!$C$2</f>
        <v>0</v>
      </c>
      <c r="DB126" s="210">
        <f>DB119*'Payment Plans'!$C$2</f>
        <v>0</v>
      </c>
      <c r="DC126" s="210">
        <f>DC119*'Payment Plans'!$C$2</f>
        <v>0</v>
      </c>
      <c r="DD126" s="210">
        <f>DD119*'Payment Plans'!$C$2</f>
        <v>0</v>
      </c>
      <c r="DE126" s="210">
        <f>DE119*'Payment Plans'!$C$2</f>
        <v>0</v>
      </c>
      <c r="DF126" s="210">
        <f>DF119*'Payment Plans'!$C$2</f>
        <v>0</v>
      </c>
      <c r="DG126" s="210">
        <f>DG119*'Payment Plans'!$C$2</f>
        <v>0</v>
      </c>
      <c r="DH126" s="210">
        <f>DH119*'Payment Plans'!$C$2</f>
        <v>0</v>
      </c>
      <c r="DI126" s="210">
        <f>DI119*'Payment Plans'!$C$2</f>
        <v>0</v>
      </c>
      <c r="DJ126" s="210">
        <f>DJ119*'Payment Plans'!$C$2</f>
        <v>0</v>
      </c>
      <c r="DK126" s="210">
        <f>DK119*'Payment Plans'!$C$2</f>
        <v>0</v>
      </c>
      <c r="DL126" s="210">
        <f>DL119*'Payment Plans'!$C$2</f>
        <v>0</v>
      </c>
      <c r="DM126" s="210">
        <f>DM119*'Payment Plans'!$C$2</f>
        <v>0</v>
      </c>
      <c r="DN126" s="210">
        <f>DN119*'Payment Plans'!$C$2</f>
        <v>0</v>
      </c>
      <c r="DO126" s="210">
        <f>DO119*'Payment Plans'!$C$2</f>
        <v>0</v>
      </c>
      <c r="DP126" s="210">
        <f>DP119*'Payment Plans'!$C$2</f>
        <v>0</v>
      </c>
      <c r="DQ126" s="210">
        <f>DQ119*'Payment Plans'!$C$2</f>
        <v>0</v>
      </c>
      <c r="DR126" s="210">
        <f>DR119*'Payment Plans'!$C$2</f>
        <v>0</v>
      </c>
      <c r="DS126" s="210">
        <f>DS119*'Payment Plans'!$C$2</f>
        <v>0</v>
      </c>
      <c r="DT126" s="210">
        <f>DT119*'Payment Plans'!$C$2</f>
        <v>0</v>
      </c>
      <c r="DU126" s="210">
        <f>DU119*'Payment Plans'!$C$2</f>
        <v>0</v>
      </c>
      <c r="DV126" s="210">
        <f>DV119*'Payment Plans'!$C$2</f>
        <v>0</v>
      </c>
      <c r="DW126" s="210">
        <f>DW119*'Payment Plans'!$C$2</f>
        <v>0</v>
      </c>
      <c r="DX126" s="210">
        <f>DX119*'Payment Plans'!$C$2</f>
        <v>0</v>
      </c>
      <c r="DY126" s="210">
        <f>DY119*'Payment Plans'!$C$2</f>
        <v>0</v>
      </c>
      <c r="DZ126" s="210">
        <f>DZ119*'Payment Plans'!$C$2</f>
        <v>0</v>
      </c>
      <c r="EA126" s="210">
        <f>EA119*'Payment Plans'!$C$2</f>
        <v>0</v>
      </c>
      <c r="EB126" s="210">
        <f>EB119*'Payment Plans'!$C$2</f>
        <v>0</v>
      </c>
      <c r="EC126" s="210">
        <f>EC119*'Payment Plans'!$C$2</f>
        <v>0</v>
      </c>
      <c r="ED126" s="210">
        <f>ED119*'Payment Plans'!$C$2</f>
        <v>0</v>
      </c>
      <c r="EE126" s="210">
        <f>EE119*'Payment Plans'!$C$2</f>
        <v>0</v>
      </c>
      <c r="EF126" s="210">
        <f>EF119*'Payment Plans'!$C$2</f>
        <v>0</v>
      </c>
      <c r="EG126" s="210">
        <f>EG119*'Payment Plans'!$C$2</f>
        <v>0</v>
      </c>
      <c r="EH126" s="210">
        <f>EH119*'Payment Plans'!$C$2</f>
        <v>0</v>
      </c>
      <c r="EI126" s="210">
        <f>EI119*'Payment Plans'!$C$2</f>
        <v>0</v>
      </c>
      <c r="EJ126" s="210">
        <f>EJ119*'Payment Plans'!$C$2</f>
        <v>0</v>
      </c>
      <c r="EK126" s="210">
        <f>EK119*'Payment Plans'!$C$2</f>
        <v>0</v>
      </c>
      <c r="EL126" s="210">
        <f>EL119*'Payment Plans'!$C$2</f>
        <v>0</v>
      </c>
      <c r="EM126" s="210">
        <f>EM119*'Payment Plans'!$C$2</f>
        <v>0</v>
      </c>
      <c r="EN126" s="210">
        <f>EN119*'Payment Plans'!$C$2</f>
        <v>0</v>
      </c>
      <c r="EO126" s="210">
        <f>EO119*'Payment Plans'!$C$2</f>
        <v>0</v>
      </c>
      <c r="EP126" s="210">
        <f>EP119*'Payment Plans'!$C$2</f>
        <v>0</v>
      </c>
      <c r="EQ126" s="210">
        <f>EQ119*'Payment Plans'!$C$2</f>
        <v>0</v>
      </c>
      <c r="ER126" s="210">
        <f>ER119*'Payment Plans'!$C$2</f>
        <v>0</v>
      </c>
      <c r="ES126" s="210">
        <f>ES119*'Payment Plans'!$C$2</f>
        <v>0</v>
      </c>
      <c r="ET126" s="210">
        <f>ET119*'Payment Plans'!$C$2</f>
        <v>0</v>
      </c>
      <c r="EU126" s="210">
        <f>EU119*'Payment Plans'!$C$2</f>
        <v>0</v>
      </c>
      <c r="EV126" s="210">
        <f>EV119*'Payment Plans'!$C$2</f>
        <v>0</v>
      </c>
      <c r="EW126" s="210">
        <f>EW119*'Payment Plans'!$C$2</f>
        <v>0</v>
      </c>
      <c r="EX126" s="210">
        <f>EX119*'Payment Plans'!$C$2</f>
        <v>0</v>
      </c>
      <c r="EY126" s="210">
        <f>EY119*'Payment Plans'!$C$2</f>
        <v>0</v>
      </c>
      <c r="EZ126" s="210">
        <f>EZ119*'Payment Plans'!$C$2</f>
        <v>0</v>
      </c>
      <c r="FA126" s="210">
        <f>FA119*'Payment Plans'!$C$2</f>
        <v>0</v>
      </c>
      <c r="FB126" s="210">
        <f>FB119*'Payment Plans'!$C$2</f>
        <v>0</v>
      </c>
      <c r="FC126" s="210">
        <f>FC119*'Payment Plans'!$C$2</f>
        <v>0</v>
      </c>
      <c r="FD126" s="210">
        <f>FD119*'Payment Plans'!$C$2</f>
        <v>0</v>
      </c>
      <c r="FE126" s="210">
        <f>FE119*'Payment Plans'!$C$2</f>
        <v>0</v>
      </c>
      <c r="FF126" s="210">
        <f>FF119*'Payment Plans'!$C$2</f>
        <v>0</v>
      </c>
      <c r="FG126" s="210">
        <f>FG119*'Payment Plans'!$C$2</f>
        <v>0</v>
      </c>
      <c r="FH126" s="210">
        <f>FH119*'Payment Plans'!$C$2</f>
        <v>0</v>
      </c>
      <c r="FI126" s="210">
        <f>FI119*'Payment Plans'!$C$2</f>
        <v>0</v>
      </c>
      <c r="FJ126" s="210">
        <f>FJ119*'Payment Plans'!$C$2</f>
        <v>0</v>
      </c>
      <c r="FK126" s="210">
        <f>FK119*'Payment Plans'!$C$2</f>
        <v>0</v>
      </c>
      <c r="FL126" s="210">
        <f>FL119*'Payment Plans'!$C$2</f>
        <v>0</v>
      </c>
      <c r="FM126" s="210">
        <f>FM119*'Payment Plans'!$C$2</f>
        <v>0</v>
      </c>
      <c r="FN126" s="210">
        <f>FN119*'Payment Plans'!$C$2</f>
        <v>0</v>
      </c>
      <c r="FO126" s="210">
        <f>FO119*'Payment Plans'!$C$2</f>
        <v>0</v>
      </c>
    </row>
    <row r="127" spans="2:171" ht="12" customHeight="1" x14ac:dyDescent="0.3">
      <c r="B127" s="201" t="s">
        <v>77</v>
      </c>
      <c r="D127" s="210">
        <f>SUM(G127:FO127)</f>
        <v>546.8455083550956</v>
      </c>
      <c r="G127" s="210">
        <f>G120*'Payment Plans'!$C$2</f>
        <v>0</v>
      </c>
      <c r="H127" s="210">
        <f>H120*'Payment Plans'!$C$2</f>
        <v>0</v>
      </c>
      <c r="I127" s="210">
        <f>I120*'Payment Plans'!$C$2</f>
        <v>0</v>
      </c>
      <c r="J127" s="210">
        <f>J120*'Payment Plans'!$C$2</f>
        <v>0</v>
      </c>
      <c r="K127" s="210">
        <f>K120*'Payment Plans'!$C$2</f>
        <v>0</v>
      </c>
      <c r="L127" s="210">
        <f>L120*'Payment Plans'!$C$2</f>
        <v>0</v>
      </c>
      <c r="M127" s="210">
        <f>M120*'Payment Plans'!$C$2</f>
        <v>0</v>
      </c>
      <c r="N127" s="210">
        <f>N120*'Payment Plans'!$C$2</f>
        <v>0</v>
      </c>
      <c r="O127" s="210">
        <f>O120*'Payment Plans'!$C$2</f>
        <v>0</v>
      </c>
      <c r="P127" s="210">
        <f>P120*'Payment Plans'!$C$2</f>
        <v>0</v>
      </c>
      <c r="Q127" s="210">
        <f>Q120*'Payment Plans'!$C$2</f>
        <v>0</v>
      </c>
      <c r="R127" s="210">
        <f>R120*'Payment Plans'!$C$2</f>
        <v>0</v>
      </c>
      <c r="S127" s="210">
        <f>S120*'Payment Plans'!$C$2</f>
        <v>0</v>
      </c>
      <c r="T127" s="210">
        <f>T120*'Payment Plans'!$C$2</f>
        <v>0</v>
      </c>
      <c r="U127" s="210">
        <f>U120*'Payment Plans'!$C$2</f>
        <v>0</v>
      </c>
      <c r="V127" s="210">
        <f>V120*'Payment Plans'!$C$2</f>
        <v>0</v>
      </c>
      <c r="W127" s="210">
        <f>W120*'Payment Plans'!$C$2</f>
        <v>0</v>
      </c>
      <c r="X127" s="210">
        <f>X120*'Payment Plans'!$C$2</f>
        <v>0</v>
      </c>
      <c r="Y127" s="210">
        <f>Y120*'Payment Plans'!$C$2</f>
        <v>0</v>
      </c>
      <c r="Z127" s="210">
        <f>Z120*'Payment Plans'!$C$2</f>
        <v>0</v>
      </c>
      <c r="AA127" s="210">
        <f>AA120*'Payment Plans'!$C$2</f>
        <v>0</v>
      </c>
      <c r="AB127" s="210">
        <f>AB120*'Payment Plans'!$C$2</f>
        <v>0</v>
      </c>
      <c r="AC127" s="210">
        <f>AC120*'Payment Plans'!$C$2</f>
        <v>0</v>
      </c>
      <c r="AD127" s="210">
        <f>AD120*'Payment Plans'!$C$2</f>
        <v>0</v>
      </c>
      <c r="AE127" s="210">
        <f>AE120*'Payment Plans'!$C$2</f>
        <v>0</v>
      </c>
      <c r="AF127" s="210">
        <f>AF120*'Payment Plans'!$C$2</f>
        <v>0</v>
      </c>
      <c r="AG127" s="210">
        <f>AG120*'Payment Plans'!$C$2</f>
        <v>0</v>
      </c>
      <c r="AH127" s="210">
        <f>AH120*'Payment Plans'!$C$2</f>
        <v>0</v>
      </c>
      <c r="AI127" s="210">
        <f>AI120*'Payment Plans'!$C$2</f>
        <v>0</v>
      </c>
      <c r="AJ127" s="210">
        <f>AJ120*'Payment Plans'!$C$2</f>
        <v>0</v>
      </c>
      <c r="AK127" s="210">
        <f>AK120*'Payment Plans'!$C$2</f>
        <v>0</v>
      </c>
      <c r="AL127" s="210">
        <f>AL120*'Payment Plans'!$C$2</f>
        <v>0</v>
      </c>
      <c r="AM127" s="210">
        <f>AM120*'Payment Plans'!$C$2</f>
        <v>41.013413126632159</v>
      </c>
      <c r="AN127" s="210">
        <f>AN120*'Payment Plans'!$C$2</f>
        <v>41.013413126632159</v>
      </c>
      <c r="AO127" s="210">
        <f>AO120*'Payment Plans'!$C$2</f>
        <v>41.013413126632159</v>
      </c>
      <c r="AP127" s="210">
        <f>AP120*'Payment Plans'!$C$2</f>
        <v>27.342275417754777</v>
      </c>
      <c r="AQ127" s="210">
        <f>AQ120*'Payment Plans'!$C$2</f>
        <v>27.342275417754777</v>
      </c>
      <c r="AR127" s="210">
        <f>AR120*'Payment Plans'!$C$2</f>
        <v>27.342275417754777</v>
      </c>
      <c r="AS127" s="210">
        <f>AS120*'Payment Plans'!$C$2</f>
        <v>27.342275417754777</v>
      </c>
      <c r="AT127" s="210">
        <f>AT120*'Payment Plans'!$C$2</f>
        <v>16.405365250652867</v>
      </c>
      <c r="AU127" s="210">
        <f>AU120*'Payment Plans'!$C$2</f>
        <v>16.405365250652867</v>
      </c>
      <c r="AV127" s="210">
        <f>AV120*'Payment Plans'!$C$2</f>
        <v>16.405365250652867</v>
      </c>
      <c r="AW127" s="210">
        <f>AW120*'Payment Plans'!$C$2</f>
        <v>16.405365250652867</v>
      </c>
      <c r="AX127" s="210">
        <f>AX120*'Payment Plans'!$C$2</f>
        <v>16.405365250652867</v>
      </c>
      <c r="AY127" s="210">
        <f>AY120*'Payment Plans'!$C$2</f>
        <v>16.405365250652867</v>
      </c>
      <c r="AZ127" s="210">
        <f>AZ120*'Payment Plans'!$C$2</f>
        <v>16.405365250652867</v>
      </c>
      <c r="BA127" s="210">
        <f>BA120*'Payment Plans'!$C$2</f>
        <v>16.405365250652867</v>
      </c>
      <c r="BB127" s="210">
        <f>BB120*'Payment Plans'!$C$2</f>
        <v>16.405365250652867</v>
      </c>
      <c r="BC127" s="210">
        <f>BC120*'Payment Plans'!$C$2</f>
        <v>16.405365250652867</v>
      </c>
      <c r="BD127" s="210">
        <f>BD120*'Payment Plans'!$C$2</f>
        <v>16.405365250652867</v>
      </c>
      <c r="BE127" s="210">
        <f>BE120*'Payment Plans'!$C$2</f>
        <v>16.405365250652867</v>
      </c>
      <c r="BF127" s="210">
        <f>BF120*'Payment Plans'!$C$2</f>
        <v>16.405365250652867</v>
      </c>
      <c r="BG127" s="210">
        <f>BG120*'Payment Plans'!$C$2</f>
        <v>16.405365250652867</v>
      </c>
      <c r="BH127" s="210">
        <f>BH120*'Payment Plans'!$C$2</f>
        <v>16.405365250652867</v>
      </c>
      <c r="BI127" s="210">
        <f>BI120*'Payment Plans'!$C$2</f>
        <v>38.279185584856691</v>
      </c>
      <c r="BJ127" s="210">
        <f>BJ120*'Payment Plans'!$C$2</f>
        <v>16.405365250652867</v>
      </c>
      <c r="BK127" s="210">
        <f>BK120*'Payment Plans'!$C$2</f>
        <v>13.671137708877218</v>
      </c>
      <c r="BL127" s="210">
        <f>BL120*'Payment Plans'!$C$2</f>
        <v>0</v>
      </c>
      <c r="BM127" s="210">
        <f>BM120*'Payment Plans'!$C$2</f>
        <v>0</v>
      </c>
      <c r="BN127" s="210">
        <f>BN120*'Payment Plans'!$C$2</f>
        <v>0</v>
      </c>
      <c r="BO127" s="210">
        <f>BO120*'Payment Plans'!$C$2</f>
        <v>0</v>
      </c>
      <c r="BP127" s="210">
        <f>BP120*'Payment Plans'!$C$2</f>
        <v>0</v>
      </c>
      <c r="BQ127" s="210">
        <f>BQ120*'Payment Plans'!$C$2</f>
        <v>0</v>
      </c>
      <c r="BR127" s="210">
        <f>BR120*'Payment Plans'!$C$2</f>
        <v>0</v>
      </c>
      <c r="BS127" s="210">
        <f>BS120*'Payment Plans'!$C$2</f>
        <v>0</v>
      </c>
      <c r="BT127" s="210">
        <f>BT120*'Payment Plans'!$C$2</f>
        <v>0</v>
      </c>
      <c r="BU127" s="210">
        <f>BU120*'Payment Plans'!$C$2</f>
        <v>0</v>
      </c>
      <c r="BV127" s="210">
        <f>BV120*'Payment Plans'!$C$2</f>
        <v>0</v>
      </c>
      <c r="BW127" s="210">
        <f>BW120*'Payment Plans'!$C$2</f>
        <v>0</v>
      </c>
      <c r="BX127" s="210">
        <f>BX120*'Payment Plans'!$C$2</f>
        <v>0</v>
      </c>
      <c r="BY127" s="210">
        <f>BY120*'Payment Plans'!$C$2</f>
        <v>0</v>
      </c>
      <c r="BZ127" s="210">
        <f>BZ120*'Payment Plans'!$C$2</f>
        <v>0</v>
      </c>
      <c r="CA127" s="210">
        <f>CA120*'Payment Plans'!$C$2</f>
        <v>0</v>
      </c>
      <c r="CB127" s="210">
        <f>CB120*'Payment Plans'!$C$2</f>
        <v>0</v>
      </c>
      <c r="CC127" s="210">
        <f>CC120*'Payment Plans'!$C$2</f>
        <v>0</v>
      </c>
      <c r="CD127" s="210">
        <f>CD120*'Payment Plans'!$C$2</f>
        <v>0</v>
      </c>
      <c r="CE127" s="210">
        <f>CE120*'Payment Plans'!$C$2</f>
        <v>0</v>
      </c>
      <c r="CF127" s="210">
        <f>CF120*'Payment Plans'!$C$2</f>
        <v>0</v>
      </c>
      <c r="CG127" s="210">
        <f>CG120*'Payment Plans'!$C$2</f>
        <v>0</v>
      </c>
      <c r="CH127" s="210">
        <f>CH120*'Payment Plans'!$C$2</f>
        <v>0</v>
      </c>
      <c r="CI127" s="210">
        <f>CI120*'Payment Plans'!$C$2</f>
        <v>0</v>
      </c>
      <c r="CJ127" s="210">
        <f>CJ120*'Payment Plans'!$C$2</f>
        <v>0</v>
      </c>
      <c r="CK127" s="210">
        <f>CK120*'Payment Plans'!$C$2</f>
        <v>0</v>
      </c>
      <c r="CL127" s="210">
        <f>CL120*'Payment Plans'!$C$2</f>
        <v>0</v>
      </c>
      <c r="CM127" s="210">
        <f>CM120*'Payment Plans'!$C$2</f>
        <v>0</v>
      </c>
      <c r="CN127" s="210">
        <f>CN120*'Payment Plans'!$C$2</f>
        <v>0</v>
      </c>
      <c r="CO127" s="210">
        <f>CO120*'Payment Plans'!$C$2</f>
        <v>0</v>
      </c>
      <c r="CP127" s="210">
        <f>CP120*'Payment Plans'!$C$2</f>
        <v>0</v>
      </c>
      <c r="CQ127" s="210">
        <f>CQ120*'Payment Plans'!$C$2</f>
        <v>0</v>
      </c>
      <c r="CR127" s="210">
        <f>CR120*'Payment Plans'!$C$2</f>
        <v>0</v>
      </c>
      <c r="CS127" s="210">
        <f>CS120*'Payment Plans'!$C$2</f>
        <v>0</v>
      </c>
      <c r="CT127" s="210">
        <f>CT120*'Payment Plans'!$C$2</f>
        <v>0</v>
      </c>
      <c r="CU127" s="210">
        <f>CU120*'Payment Plans'!$C$2</f>
        <v>0</v>
      </c>
      <c r="CV127" s="210">
        <f>CV120*'Payment Plans'!$C$2</f>
        <v>0</v>
      </c>
      <c r="CW127" s="210">
        <f>CW120*'Payment Plans'!$C$2</f>
        <v>0</v>
      </c>
      <c r="CX127" s="210">
        <f>CX120*'Payment Plans'!$C$2</f>
        <v>0</v>
      </c>
      <c r="CY127" s="210">
        <f>CY120*'Payment Plans'!$C$2</f>
        <v>0</v>
      </c>
      <c r="CZ127" s="210">
        <f>CZ120*'Payment Plans'!$C$2</f>
        <v>0</v>
      </c>
      <c r="DA127" s="210">
        <f>DA120*'Payment Plans'!$C$2</f>
        <v>0</v>
      </c>
      <c r="DB127" s="210">
        <f>DB120*'Payment Plans'!$C$2</f>
        <v>0</v>
      </c>
      <c r="DC127" s="210">
        <f>DC120*'Payment Plans'!$C$2</f>
        <v>0</v>
      </c>
      <c r="DD127" s="210">
        <f>DD120*'Payment Plans'!$C$2</f>
        <v>0</v>
      </c>
      <c r="DE127" s="210">
        <f>DE120*'Payment Plans'!$C$2</f>
        <v>0</v>
      </c>
      <c r="DF127" s="210">
        <f>DF120*'Payment Plans'!$C$2</f>
        <v>0</v>
      </c>
      <c r="DG127" s="210">
        <f>DG120*'Payment Plans'!$C$2</f>
        <v>0</v>
      </c>
      <c r="DH127" s="210">
        <f>DH120*'Payment Plans'!$C$2</f>
        <v>0</v>
      </c>
      <c r="DI127" s="210">
        <f>DI120*'Payment Plans'!$C$2</f>
        <v>0</v>
      </c>
      <c r="DJ127" s="210">
        <f>DJ120*'Payment Plans'!$C$2</f>
        <v>0</v>
      </c>
      <c r="DK127" s="210">
        <f>DK120*'Payment Plans'!$C$2</f>
        <v>0</v>
      </c>
      <c r="DL127" s="210">
        <f>DL120*'Payment Plans'!$C$2</f>
        <v>0</v>
      </c>
      <c r="DM127" s="210">
        <f>DM120*'Payment Plans'!$C$2</f>
        <v>0</v>
      </c>
      <c r="DN127" s="210">
        <f>DN120*'Payment Plans'!$C$2</f>
        <v>0</v>
      </c>
      <c r="DO127" s="210">
        <f>DO120*'Payment Plans'!$C$2</f>
        <v>0</v>
      </c>
      <c r="DP127" s="210">
        <f>DP120*'Payment Plans'!$C$2</f>
        <v>0</v>
      </c>
      <c r="DQ127" s="210">
        <f>DQ120*'Payment Plans'!$C$2</f>
        <v>0</v>
      </c>
      <c r="DR127" s="210">
        <f>DR120*'Payment Plans'!$C$2</f>
        <v>0</v>
      </c>
      <c r="DS127" s="210">
        <f>DS120*'Payment Plans'!$C$2</f>
        <v>0</v>
      </c>
      <c r="DT127" s="210">
        <f>DT120*'Payment Plans'!$C$2</f>
        <v>0</v>
      </c>
      <c r="DU127" s="210">
        <f>DU120*'Payment Plans'!$C$2</f>
        <v>0</v>
      </c>
      <c r="DV127" s="210">
        <f>DV120*'Payment Plans'!$C$2</f>
        <v>0</v>
      </c>
      <c r="DW127" s="210">
        <f>DW120*'Payment Plans'!$C$2</f>
        <v>0</v>
      </c>
      <c r="DX127" s="210">
        <f>DX120*'Payment Plans'!$C$2</f>
        <v>0</v>
      </c>
      <c r="DY127" s="210">
        <f>DY120*'Payment Plans'!$C$2</f>
        <v>0</v>
      </c>
      <c r="DZ127" s="210">
        <f>DZ120*'Payment Plans'!$C$2</f>
        <v>0</v>
      </c>
      <c r="EA127" s="210">
        <f>EA120*'Payment Plans'!$C$2</f>
        <v>0</v>
      </c>
      <c r="EB127" s="210">
        <f>EB120*'Payment Plans'!$C$2</f>
        <v>0</v>
      </c>
      <c r="EC127" s="210">
        <f>EC120*'Payment Plans'!$C$2</f>
        <v>0</v>
      </c>
      <c r="ED127" s="210">
        <f>ED120*'Payment Plans'!$C$2</f>
        <v>0</v>
      </c>
      <c r="EE127" s="210">
        <f>EE120*'Payment Plans'!$C$2</f>
        <v>0</v>
      </c>
      <c r="EF127" s="210">
        <f>EF120*'Payment Plans'!$C$2</f>
        <v>0</v>
      </c>
      <c r="EG127" s="210">
        <f>EG120*'Payment Plans'!$C$2</f>
        <v>0</v>
      </c>
      <c r="EH127" s="210">
        <f>EH120*'Payment Plans'!$C$2</f>
        <v>0</v>
      </c>
      <c r="EI127" s="210">
        <f>EI120*'Payment Plans'!$C$2</f>
        <v>0</v>
      </c>
      <c r="EJ127" s="210">
        <f>EJ120*'Payment Plans'!$C$2</f>
        <v>0</v>
      </c>
      <c r="EK127" s="210">
        <f>EK120*'Payment Plans'!$C$2</f>
        <v>0</v>
      </c>
      <c r="EL127" s="210">
        <f>EL120*'Payment Plans'!$C$2</f>
        <v>0</v>
      </c>
      <c r="EM127" s="210">
        <f>EM120*'Payment Plans'!$C$2</f>
        <v>0</v>
      </c>
      <c r="EN127" s="210">
        <f>EN120*'Payment Plans'!$C$2</f>
        <v>0</v>
      </c>
      <c r="EO127" s="210">
        <f>EO120*'Payment Plans'!$C$2</f>
        <v>0</v>
      </c>
      <c r="EP127" s="210">
        <f>EP120*'Payment Plans'!$C$2</f>
        <v>0</v>
      </c>
      <c r="EQ127" s="210">
        <f>EQ120*'Payment Plans'!$C$2</f>
        <v>0</v>
      </c>
      <c r="ER127" s="210">
        <f>ER120*'Payment Plans'!$C$2</f>
        <v>0</v>
      </c>
      <c r="ES127" s="210">
        <f>ES120*'Payment Plans'!$C$2</f>
        <v>0</v>
      </c>
      <c r="ET127" s="210">
        <f>ET120*'Payment Plans'!$C$2</f>
        <v>0</v>
      </c>
      <c r="EU127" s="210">
        <f>EU120*'Payment Plans'!$C$2</f>
        <v>0</v>
      </c>
      <c r="EV127" s="210">
        <f>EV120*'Payment Plans'!$C$2</f>
        <v>0</v>
      </c>
      <c r="EW127" s="210">
        <f>EW120*'Payment Plans'!$C$2</f>
        <v>0</v>
      </c>
      <c r="EX127" s="210">
        <f>EX120*'Payment Plans'!$C$2</f>
        <v>0</v>
      </c>
      <c r="EY127" s="210">
        <f>EY120*'Payment Plans'!$C$2</f>
        <v>0</v>
      </c>
      <c r="EZ127" s="210">
        <f>EZ120*'Payment Plans'!$C$2</f>
        <v>0</v>
      </c>
      <c r="FA127" s="210">
        <f>FA120*'Payment Plans'!$C$2</f>
        <v>0</v>
      </c>
      <c r="FB127" s="210">
        <f>FB120*'Payment Plans'!$C$2</f>
        <v>0</v>
      </c>
      <c r="FC127" s="210">
        <f>FC120*'Payment Plans'!$C$2</f>
        <v>0</v>
      </c>
      <c r="FD127" s="210">
        <f>FD120*'Payment Plans'!$C$2</f>
        <v>0</v>
      </c>
      <c r="FE127" s="210">
        <f>FE120*'Payment Plans'!$C$2</f>
        <v>0</v>
      </c>
      <c r="FF127" s="210">
        <f>FF120*'Payment Plans'!$C$2</f>
        <v>0</v>
      </c>
      <c r="FG127" s="210">
        <f>FG120*'Payment Plans'!$C$2</f>
        <v>0</v>
      </c>
      <c r="FH127" s="210">
        <f>FH120*'Payment Plans'!$C$2</f>
        <v>0</v>
      </c>
      <c r="FI127" s="210">
        <f>FI120*'Payment Plans'!$C$2</f>
        <v>0</v>
      </c>
      <c r="FJ127" s="210">
        <f>FJ120*'Payment Plans'!$C$2</f>
        <v>0</v>
      </c>
      <c r="FK127" s="210">
        <f>FK120*'Payment Plans'!$C$2</f>
        <v>0</v>
      </c>
      <c r="FL127" s="210">
        <f>FL120*'Payment Plans'!$C$2</f>
        <v>0</v>
      </c>
      <c r="FM127" s="210">
        <f>FM120*'Payment Plans'!$C$2</f>
        <v>0</v>
      </c>
      <c r="FN127" s="210">
        <f>FN120*'Payment Plans'!$C$2</f>
        <v>0</v>
      </c>
      <c r="FO127" s="210">
        <f>FO120*'Payment Plans'!$C$2</f>
        <v>0</v>
      </c>
    </row>
    <row r="128" spans="2:171" ht="12" customHeight="1" x14ac:dyDescent="0.3">
      <c r="E128" s="210"/>
    </row>
    <row r="129" spans="2:171" ht="12" customHeight="1" x14ac:dyDescent="0.3">
      <c r="B129" s="220" t="s">
        <v>298</v>
      </c>
      <c r="C129" s="219" t="str">
        <f>IF($D$5=7, "INR Cr", "INR Mn")</f>
        <v>INR Cr</v>
      </c>
      <c r="D129" s="221">
        <f>SUM(G129:FO129)</f>
        <v>6886.2026978049053</v>
      </c>
      <c r="E129" s="221"/>
      <c r="F129" s="221"/>
      <c r="G129" s="221">
        <f>SUM(G130:G132)</f>
        <v>0</v>
      </c>
      <c r="H129" s="221">
        <f t="shared" ref="H129" si="918">SUM(H130:H132)</f>
        <v>0</v>
      </c>
      <c r="I129" s="221">
        <f t="shared" ref="I129" si="919">SUM(I130:I132)</f>
        <v>0</v>
      </c>
      <c r="J129" s="221">
        <f t="shared" ref="J129" si="920">SUM(J130:J132)</f>
        <v>0</v>
      </c>
      <c r="K129" s="221">
        <f t="shared" ref="K129" si="921">SUM(K130:K132)</f>
        <v>0</v>
      </c>
      <c r="L129" s="221">
        <f t="shared" ref="L129" si="922">SUM(L130:L132)</f>
        <v>0</v>
      </c>
      <c r="M129" s="221">
        <f t="shared" ref="M129" si="923">SUM(M130:M132)</f>
        <v>0</v>
      </c>
      <c r="N129" s="221">
        <f t="shared" ref="N129" si="924">SUM(N130:N132)</f>
        <v>0</v>
      </c>
      <c r="O129" s="221">
        <f t="shared" ref="O129" si="925">SUM(O130:O132)</f>
        <v>0</v>
      </c>
      <c r="P129" s="221">
        <f t="shared" ref="P129" si="926">SUM(P130:P132)</f>
        <v>0</v>
      </c>
      <c r="Q129" s="221">
        <f t="shared" ref="Q129" si="927">SUM(Q130:Q132)</f>
        <v>0</v>
      </c>
      <c r="R129" s="221">
        <f t="shared" ref="R129" si="928">SUM(R130:R132)</f>
        <v>0</v>
      </c>
      <c r="S129" s="221">
        <f t="shared" ref="S129" si="929">SUM(S130:S132)</f>
        <v>0</v>
      </c>
      <c r="T129" s="221">
        <f t="shared" ref="T129" si="930">SUM(T130:T132)</f>
        <v>0</v>
      </c>
      <c r="U129" s="221">
        <f t="shared" ref="U129" si="931">SUM(U130:U132)</f>
        <v>0</v>
      </c>
      <c r="V129" s="221">
        <f t="shared" ref="V129" si="932">SUM(V130:V132)</f>
        <v>0</v>
      </c>
      <c r="W129" s="221">
        <f t="shared" ref="W129" si="933">SUM(W130:W132)</f>
        <v>0</v>
      </c>
      <c r="X129" s="221">
        <f t="shared" ref="X129" si="934">SUM(X130:X132)</f>
        <v>0</v>
      </c>
      <c r="Y129" s="221">
        <f t="shared" ref="Y129" si="935">SUM(Y130:Y132)</f>
        <v>0</v>
      </c>
      <c r="Z129" s="221">
        <f t="shared" ref="Z129" si="936">SUM(Z130:Z132)</f>
        <v>0</v>
      </c>
      <c r="AA129" s="221">
        <f t="shared" ref="AA129" si="937">SUM(AA130:AA132)</f>
        <v>202.53537346485015</v>
      </c>
      <c r="AB129" s="221">
        <f t="shared" ref="AB129" si="938">SUM(AB130:AB132)</f>
        <v>0</v>
      </c>
      <c r="AC129" s="221">
        <f t="shared" ref="AC129" si="939">SUM(AC130:AC132)</f>
        <v>0</v>
      </c>
      <c r="AD129" s="221">
        <f t="shared" ref="AD129" si="940">SUM(AD130:AD132)</f>
        <v>202.53537346485015</v>
      </c>
      <c r="AE129" s="221">
        <f t="shared" ref="AE129" si="941">SUM(AE130:AE132)</f>
        <v>0</v>
      </c>
      <c r="AF129" s="221">
        <f t="shared" ref="AF129" si="942">SUM(AF130:AF132)</f>
        <v>202.53537346485015</v>
      </c>
      <c r="AG129" s="221">
        <f t="shared" ref="AG129" si="943">SUM(AG130:AG132)</f>
        <v>0</v>
      </c>
      <c r="AH129" s="221">
        <f t="shared" ref="AH129" si="944">SUM(AH130:AH132)</f>
        <v>0</v>
      </c>
      <c r="AI129" s="221">
        <f t="shared" ref="AI129" si="945">SUM(AI130:AI132)</f>
        <v>0</v>
      </c>
      <c r="AJ129" s="221">
        <f t="shared" ref="AJ129" si="946">SUM(AJ130:AJ132)</f>
        <v>0</v>
      </c>
      <c r="AK129" s="221">
        <f t="shared" ref="AK129" si="947">SUM(AK130:AK132)</f>
        <v>101.26768673242508</v>
      </c>
      <c r="AL129" s="221">
        <f t="shared" ref="AL129" si="948">SUM(AL130:AL132)</f>
        <v>0</v>
      </c>
      <c r="AM129" s="221">
        <f t="shared" ref="AM129" si="949">SUM(AM130:AM132)</f>
        <v>243.04244815782019</v>
      </c>
      <c r="AN129" s="221">
        <f t="shared" ref="AN129" si="950">SUM(AN130:AN132)</f>
        <v>101.26768673242508</v>
      </c>
      <c r="AO129" s="221">
        <f t="shared" ref="AO129" si="951">SUM(AO130:AO132)</f>
        <v>101.26768673242508</v>
      </c>
      <c r="AP129" s="221">
        <f t="shared" ref="AP129" si="952">SUM(AP130:AP132)</f>
        <v>243.04244815782019</v>
      </c>
      <c r="AQ129" s="221">
        <f t="shared" ref="AQ129" si="953">SUM(AQ130:AQ132)</f>
        <v>0</v>
      </c>
      <c r="AR129" s="221">
        <f t="shared" ref="AR129" si="954">SUM(AR130:AR132)</f>
        <v>243.04244815782019</v>
      </c>
      <c r="AS129" s="221">
        <f t="shared" ref="AS129" si="955">SUM(AS130:AS132)</f>
        <v>0</v>
      </c>
      <c r="AT129" s="221">
        <f t="shared" ref="AT129" si="956">SUM(AT130:AT132)</f>
        <v>0</v>
      </c>
      <c r="AU129" s="221">
        <f t="shared" ref="AU129" si="957">SUM(AU130:AU132)</f>
        <v>202.53537346485015</v>
      </c>
      <c r="AV129" s="221">
        <f t="shared" ref="AV129" si="958">SUM(AV130:AV132)</f>
        <v>0</v>
      </c>
      <c r="AW129" s="221">
        <f t="shared" ref="AW129" si="959">SUM(AW130:AW132)</f>
        <v>324.05659754376023</v>
      </c>
      <c r="AX129" s="221">
        <f t="shared" ref="AX129" si="960">SUM(AX130:AX132)</f>
        <v>0</v>
      </c>
      <c r="AY129" s="221">
        <f t="shared" ref="AY129" si="961">SUM(AY130:AY132)</f>
        <v>769.63441916643046</v>
      </c>
      <c r="AZ129" s="221">
        <f t="shared" ref="AZ129" si="962">SUM(AZ130:AZ132)</f>
        <v>121.52122407891009</v>
      </c>
      <c r="BA129" s="221">
        <f t="shared" ref="BA129" si="963">SUM(BA130:BA132)</f>
        <v>121.52122407891009</v>
      </c>
      <c r="BB129" s="221">
        <f t="shared" ref="BB129" si="964">SUM(BB130:BB132)</f>
        <v>364.56367223673016</v>
      </c>
      <c r="BC129" s="221">
        <f t="shared" ref="BC129" si="965">SUM(BC130:BC132)</f>
        <v>0</v>
      </c>
      <c r="BD129" s="221">
        <f t="shared" ref="BD129" si="966">SUM(BD130:BD132)</f>
        <v>364.56367223673016</v>
      </c>
      <c r="BE129" s="221">
        <f t="shared" ref="BE129" si="967">SUM(BE130:BE132)</f>
        <v>0</v>
      </c>
      <c r="BF129" s="221">
        <f t="shared" ref="BF129" si="968">SUM(BF130:BF132)</f>
        <v>0</v>
      </c>
      <c r="BG129" s="221">
        <f t="shared" ref="BG129" si="969">SUM(BG130:BG132)</f>
        <v>243.04244815782019</v>
      </c>
      <c r="BH129" s="221">
        <f t="shared" ref="BH129" si="970">SUM(BH130:BH132)</f>
        <v>0</v>
      </c>
      <c r="BI129" s="221">
        <f t="shared" ref="BI129" si="971">SUM(BI130:BI132)</f>
        <v>425.32428427618527</v>
      </c>
      <c r="BJ129" s="221">
        <f t="shared" ref="BJ129" si="972">SUM(BJ130:BJ132)</f>
        <v>0</v>
      </c>
      <c r="BK129" s="221">
        <f t="shared" ref="BK129" si="973">SUM(BK130:BK132)</f>
        <v>486.08489631564038</v>
      </c>
      <c r="BL129" s="221">
        <f t="shared" ref="BL129" si="974">SUM(BL130:BL132)</f>
        <v>182.28183611836508</v>
      </c>
      <c r="BM129" s="221">
        <f t="shared" ref="BM129" si="975">SUM(BM130:BM132)</f>
        <v>182.28183611836508</v>
      </c>
      <c r="BN129" s="221">
        <f t="shared" ref="BN129" si="976">SUM(BN130:BN132)</f>
        <v>0</v>
      </c>
      <c r="BO129" s="221">
        <f t="shared" ref="BO129" si="977">SUM(BO130:BO132)</f>
        <v>0</v>
      </c>
      <c r="BP129" s="221">
        <f t="shared" ref="BP129" si="978">SUM(BP130:BP132)</f>
        <v>0</v>
      </c>
      <c r="BQ129" s="221">
        <f t="shared" ref="BQ129" si="979">SUM(BQ130:BQ132)</f>
        <v>0</v>
      </c>
      <c r="BR129" s="221">
        <f t="shared" ref="BR129" si="980">SUM(BR130:BR132)</f>
        <v>0</v>
      </c>
      <c r="BS129" s="221">
        <f t="shared" ref="BS129" si="981">SUM(BS130:BS132)</f>
        <v>364.56367223673016</v>
      </c>
      <c r="BT129" s="221">
        <f t="shared" ref="BT129" si="982">SUM(BT130:BT132)</f>
        <v>0</v>
      </c>
      <c r="BU129" s="221">
        <f t="shared" ref="BU129" si="983">SUM(BU130:BU132)</f>
        <v>364.56367223673016</v>
      </c>
      <c r="BV129" s="221">
        <f t="shared" ref="BV129" si="984">SUM(BV130:BV132)</f>
        <v>0</v>
      </c>
      <c r="BW129" s="221">
        <f t="shared" ref="BW129" si="985">SUM(BW130:BW132)</f>
        <v>729.12734447346031</v>
      </c>
      <c r="BX129" s="221">
        <f t="shared" ref="BX129" si="986">SUM(BX130:BX132)</f>
        <v>0</v>
      </c>
      <c r="BY129" s="221">
        <f t="shared" ref="BY129" si="987">SUM(BY130:BY132)</f>
        <v>0</v>
      </c>
      <c r="BZ129" s="221">
        <f t="shared" ref="BZ129" si="988">SUM(BZ130:BZ132)</f>
        <v>0</v>
      </c>
      <c r="CA129" s="221">
        <f t="shared" ref="CA129" si="989">SUM(CA130:CA132)</f>
        <v>0</v>
      </c>
      <c r="CB129" s="221">
        <f t="shared" ref="CB129" si="990">SUM(CB130:CB132)</f>
        <v>0</v>
      </c>
      <c r="CC129" s="221">
        <f t="shared" ref="CC129" si="991">SUM(CC130:CC132)</f>
        <v>0</v>
      </c>
      <c r="CD129" s="221">
        <f t="shared" ref="CD129" si="992">SUM(CD130:CD132)</f>
        <v>0</v>
      </c>
      <c r="CE129" s="221">
        <f t="shared" ref="CE129" si="993">SUM(CE130:CE132)</f>
        <v>0</v>
      </c>
      <c r="CF129" s="221">
        <f t="shared" ref="CF129" si="994">SUM(CF130:CF132)</f>
        <v>0</v>
      </c>
      <c r="CG129" s="221">
        <f t="shared" ref="CG129" si="995">SUM(CG130:CG132)</f>
        <v>0</v>
      </c>
      <c r="CH129" s="221">
        <f t="shared" ref="CH129" si="996">SUM(CH130:CH132)</f>
        <v>0</v>
      </c>
      <c r="CI129" s="221">
        <f t="shared" ref="CI129" si="997">SUM(CI130:CI132)</f>
        <v>0</v>
      </c>
      <c r="CJ129" s="221">
        <f t="shared" ref="CJ129" si="998">SUM(CJ130:CJ132)</f>
        <v>0</v>
      </c>
      <c r="CK129" s="221">
        <f t="shared" ref="CK129" si="999">SUM(CK130:CK132)</f>
        <v>0</v>
      </c>
      <c r="CL129" s="221">
        <f t="shared" ref="CL129" si="1000">SUM(CL130:CL132)</f>
        <v>0</v>
      </c>
      <c r="CM129" s="221">
        <f t="shared" ref="CM129" si="1001">SUM(CM130:CM132)</f>
        <v>0</v>
      </c>
      <c r="CN129" s="221">
        <f t="shared" ref="CN129" si="1002">SUM(CN130:CN132)</f>
        <v>0</v>
      </c>
      <c r="CO129" s="221">
        <f t="shared" ref="CO129" si="1003">SUM(CO130:CO132)</f>
        <v>0</v>
      </c>
      <c r="CP129" s="221">
        <f t="shared" ref="CP129" si="1004">SUM(CP130:CP132)</f>
        <v>0</v>
      </c>
      <c r="CQ129" s="221">
        <f t="shared" ref="CQ129" si="1005">SUM(CQ130:CQ132)</f>
        <v>0</v>
      </c>
      <c r="CR129" s="221">
        <f t="shared" ref="CR129" si="1006">SUM(CR130:CR132)</f>
        <v>0</v>
      </c>
      <c r="CS129" s="221">
        <f t="shared" ref="CS129" si="1007">SUM(CS130:CS132)</f>
        <v>0</v>
      </c>
      <c r="CT129" s="221">
        <f t="shared" ref="CT129" si="1008">SUM(CT130:CT132)</f>
        <v>0</v>
      </c>
      <c r="CU129" s="221">
        <f t="shared" ref="CU129" si="1009">SUM(CU130:CU132)</f>
        <v>0</v>
      </c>
      <c r="CV129" s="221">
        <f t="shared" ref="CV129" si="1010">SUM(CV130:CV132)</f>
        <v>0</v>
      </c>
      <c r="CW129" s="221">
        <f t="shared" ref="CW129" si="1011">SUM(CW130:CW132)</f>
        <v>0</v>
      </c>
      <c r="CX129" s="221">
        <f t="shared" ref="CX129" si="1012">SUM(CX130:CX132)</f>
        <v>0</v>
      </c>
      <c r="CY129" s="221">
        <f t="shared" ref="CY129" si="1013">SUM(CY130:CY132)</f>
        <v>0</v>
      </c>
      <c r="CZ129" s="221">
        <f t="shared" ref="CZ129" si="1014">SUM(CZ130:CZ132)</f>
        <v>0</v>
      </c>
      <c r="DA129" s="221">
        <f t="shared" ref="DA129" si="1015">SUM(DA130:DA132)</f>
        <v>0</v>
      </c>
      <c r="DB129" s="221">
        <f t="shared" ref="DB129" si="1016">SUM(DB130:DB132)</f>
        <v>0</v>
      </c>
      <c r="DC129" s="221">
        <f t="shared" ref="DC129" si="1017">SUM(DC130:DC132)</f>
        <v>0</v>
      </c>
      <c r="DD129" s="221">
        <f t="shared" ref="DD129" si="1018">SUM(DD130:DD132)</f>
        <v>0</v>
      </c>
      <c r="DE129" s="221">
        <f t="shared" ref="DE129" si="1019">SUM(DE130:DE132)</f>
        <v>0</v>
      </c>
      <c r="DF129" s="221">
        <f t="shared" ref="DF129" si="1020">SUM(DF130:DF132)</f>
        <v>0</v>
      </c>
      <c r="DG129" s="221">
        <f t="shared" ref="DG129" si="1021">SUM(DG130:DG132)</f>
        <v>0</v>
      </c>
      <c r="DH129" s="221">
        <f t="shared" ref="DH129" si="1022">SUM(DH130:DH132)</f>
        <v>0</v>
      </c>
      <c r="DI129" s="221">
        <f t="shared" ref="DI129" si="1023">SUM(DI130:DI132)</f>
        <v>0</v>
      </c>
      <c r="DJ129" s="221">
        <f t="shared" ref="DJ129" si="1024">SUM(DJ130:DJ132)</f>
        <v>0</v>
      </c>
      <c r="DK129" s="221">
        <f t="shared" ref="DK129" si="1025">SUM(DK130:DK132)</f>
        <v>0</v>
      </c>
      <c r="DL129" s="221">
        <f t="shared" ref="DL129" si="1026">SUM(DL130:DL132)</f>
        <v>0</v>
      </c>
      <c r="DM129" s="221">
        <f t="shared" ref="DM129" si="1027">SUM(DM130:DM132)</f>
        <v>0</v>
      </c>
      <c r="DN129" s="221">
        <f t="shared" ref="DN129" si="1028">SUM(DN130:DN132)</f>
        <v>0</v>
      </c>
      <c r="DO129" s="221">
        <f t="shared" ref="DO129" si="1029">SUM(DO130:DO132)</f>
        <v>0</v>
      </c>
      <c r="DP129" s="221">
        <f t="shared" ref="DP129" si="1030">SUM(DP130:DP132)</f>
        <v>0</v>
      </c>
      <c r="DQ129" s="221">
        <f t="shared" ref="DQ129" si="1031">SUM(DQ130:DQ132)</f>
        <v>0</v>
      </c>
      <c r="DR129" s="221">
        <f t="shared" ref="DR129" si="1032">SUM(DR130:DR132)</f>
        <v>0</v>
      </c>
      <c r="DS129" s="221">
        <f t="shared" ref="DS129" si="1033">SUM(DS130:DS132)</f>
        <v>0</v>
      </c>
      <c r="DT129" s="221">
        <f t="shared" ref="DT129" si="1034">SUM(DT130:DT132)</f>
        <v>0</v>
      </c>
      <c r="DU129" s="221">
        <f t="shared" ref="DU129" si="1035">SUM(DU130:DU132)</f>
        <v>0</v>
      </c>
      <c r="DV129" s="221">
        <f t="shared" ref="DV129" si="1036">SUM(DV130:DV132)</f>
        <v>0</v>
      </c>
      <c r="DW129" s="221">
        <f t="shared" ref="DW129" si="1037">SUM(DW130:DW132)</f>
        <v>0</v>
      </c>
      <c r="DX129" s="221">
        <f t="shared" ref="DX129" si="1038">SUM(DX130:DX132)</f>
        <v>0</v>
      </c>
      <c r="DY129" s="221">
        <f t="shared" ref="DY129" si="1039">SUM(DY130:DY132)</f>
        <v>0</v>
      </c>
      <c r="DZ129" s="221">
        <f t="shared" ref="DZ129" si="1040">SUM(DZ130:DZ132)</f>
        <v>0</v>
      </c>
      <c r="EA129" s="221">
        <f t="shared" ref="EA129" si="1041">SUM(EA130:EA132)</f>
        <v>0</v>
      </c>
      <c r="EB129" s="221">
        <f t="shared" ref="EB129" si="1042">SUM(EB130:EB132)</f>
        <v>0</v>
      </c>
      <c r="EC129" s="221">
        <f t="shared" ref="EC129" si="1043">SUM(EC130:EC132)</f>
        <v>0</v>
      </c>
      <c r="ED129" s="221">
        <f t="shared" ref="ED129" si="1044">SUM(ED130:ED132)</f>
        <v>0</v>
      </c>
      <c r="EE129" s="221">
        <f t="shared" ref="EE129" si="1045">SUM(EE130:EE132)</f>
        <v>0</v>
      </c>
      <c r="EF129" s="221">
        <f t="shared" ref="EF129" si="1046">SUM(EF130:EF132)</f>
        <v>0</v>
      </c>
      <c r="EG129" s="221">
        <f t="shared" ref="EG129" si="1047">SUM(EG130:EG132)</f>
        <v>0</v>
      </c>
      <c r="EH129" s="221">
        <f t="shared" ref="EH129" si="1048">SUM(EH130:EH132)</f>
        <v>0</v>
      </c>
      <c r="EI129" s="221">
        <f t="shared" ref="EI129" si="1049">SUM(EI130:EI132)</f>
        <v>0</v>
      </c>
      <c r="EJ129" s="221">
        <f t="shared" ref="EJ129" si="1050">SUM(EJ130:EJ132)</f>
        <v>0</v>
      </c>
      <c r="EK129" s="221">
        <f t="shared" ref="EK129" si="1051">SUM(EK130:EK132)</f>
        <v>0</v>
      </c>
      <c r="EL129" s="221">
        <f t="shared" ref="EL129" si="1052">SUM(EL130:EL132)</f>
        <v>0</v>
      </c>
      <c r="EM129" s="221">
        <f t="shared" ref="EM129" si="1053">SUM(EM130:EM132)</f>
        <v>0</v>
      </c>
      <c r="EN129" s="221">
        <f t="shared" ref="EN129" si="1054">SUM(EN130:EN132)</f>
        <v>0</v>
      </c>
      <c r="EO129" s="221">
        <f t="shared" ref="EO129" si="1055">SUM(EO130:EO132)</f>
        <v>0</v>
      </c>
      <c r="EP129" s="221">
        <f t="shared" ref="EP129" si="1056">SUM(EP130:EP132)</f>
        <v>0</v>
      </c>
      <c r="EQ129" s="221">
        <f t="shared" ref="EQ129" si="1057">SUM(EQ130:EQ132)</f>
        <v>0</v>
      </c>
      <c r="ER129" s="221">
        <f t="shared" ref="ER129" si="1058">SUM(ER130:ER132)</f>
        <v>0</v>
      </c>
      <c r="ES129" s="221">
        <f t="shared" ref="ES129" si="1059">SUM(ES130:ES132)</f>
        <v>0</v>
      </c>
      <c r="ET129" s="221">
        <f t="shared" ref="ET129" si="1060">SUM(ET130:ET132)</f>
        <v>0</v>
      </c>
      <c r="EU129" s="221">
        <f t="shared" ref="EU129" si="1061">SUM(EU130:EU132)</f>
        <v>0</v>
      </c>
      <c r="EV129" s="221">
        <f t="shared" ref="EV129" si="1062">SUM(EV130:EV132)</f>
        <v>0</v>
      </c>
      <c r="EW129" s="221">
        <f t="shared" ref="EW129" si="1063">SUM(EW130:EW132)</f>
        <v>0</v>
      </c>
      <c r="EX129" s="221">
        <f t="shared" ref="EX129" si="1064">SUM(EX130:EX132)</f>
        <v>0</v>
      </c>
      <c r="EY129" s="221">
        <f t="shared" ref="EY129" si="1065">SUM(EY130:EY132)</f>
        <v>0</v>
      </c>
      <c r="EZ129" s="221">
        <f t="shared" ref="EZ129" si="1066">SUM(EZ130:EZ132)</f>
        <v>0</v>
      </c>
      <c r="FA129" s="221">
        <f t="shared" ref="FA129" si="1067">SUM(FA130:FA132)</f>
        <v>0</v>
      </c>
      <c r="FB129" s="221">
        <f t="shared" ref="FB129" si="1068">SUM(FB130:FB132)</f>
        <v>0</v>
      </c>
      <c r="FC129" s="221">
        <f t="shared" ref="FC129" si="1069">SUM(FC130:FC132)</f>
        <v>0</v>
      </c>
      <c r="FD129" s="221">
        <f t="shared" ref="FD129" si="1070">SUM(FD130:FD132)</f>
        <v>0</v>
      </c>
      <c r="FE129" s="221">
        <f t="shared" ref="FE129" si="1071">SUM(FE130:FE132)</f>
        <v>0</v>
      </c>
      <c r="FF129" s="221">
        <f t="shared" ref="FF129" si="1072">SUM(FF130:FF132)</f>
        <v>0</v>
      </c>
      <c r="FG129" s="221">
        <f t="shared" ref="FG129" si="1073">SUM(FG130:FG132)</f>
        <v>0</v>
      </c>
      <c r="FH129" s="221">
        <f t="shared" ref="FH129" si="1074">SUM(FH130:FH132)</f>
        <v>0</v>
      </c>
      <c r="FI129" s="221">
        <f t="shared" ref="FI129" si="1075">SUM(FI130:FI132)</f>
        <v>0</v>
      </c>
      <c r="FJ129" s="221">
        <f t="shared" ref="FJ129" si="1076">SUM(FJ130:FJ132)</f>
        <v>0</v>
      </c>
      <c r="FK129" s="221">
        <f t="shared" ref="FK129" si="1077">SUM(FK130:FK132)</f>
        <v>0</v>
      </c>
      <c r="FL129" s="221">
        <f t="shared" ref="FL129" si="1078">SUM(FL130:FL132)</f>
        <v>0</v>
      </c>
      <c r="FM129" s="221">
        <f t="shared" ref="FM129" si="1079">SUM(FM130:FM132)</f>
        <v>0</v>
      </c>
      <c r="FN129" s="221">
        <f t="shared" ref="FN129" si="1080">SUM(FN130:FN132)</f>
        <v>0</v>
      </c>
      <c r="FO129" s="221">
        <f t="shared" ref="FO129" si="1081">SUM(FO130:FO132)</f>
        <v>0</v>
      </c>
    </row>
    <row r="130" spans="2:171" ht="12" customHeight="1" x14ac:dyDescent="0.3">
      <c r="B130" s="201" t="s">
        <v>75</v>
      </c>
      <c r="D130" s="210">
        <f>SUM(G130:FO130)</f>
        <v>1721.5506744512263</v>
      </c>
      <c r="G130" s="210" cm="1">
        <f t="array" ref="G130">SUMPRODUCT(
    (G122='Payment Plans'!$F$4:$F$13) *
    (SUM(MonthlyCashflow!$G$118:$FO$118)) *
   'Payment Plans'!$C$4:$C$13)</f>
        <v>0</v>
      </c>
      <c r="H130" s="210" cm="1">
        <f t="array" ref="H130">SUMPRODUCT(
    (H122='Payment Plans'!$F$4:$F$13) *
    (SUM(MonthlyCashflow!$G$118:$FO$118)) *
   'Payment Plans'!$C$4:$C$13)</f>
        <v>0</v>
      </c>
      <c r="I130" s="210" cm="1">
        <f t="array" ref="I130">SUMPRODUCT(
    (I122='Payment Plans'!$F$4:$F$13) *
    (SUM(MonthlyCashflow!$G$118:$FO$118)) *
   'Payment Plans'!$C$4:$C$13)</f>
        <v>0</v>
      </c>
      <c r="J130" s="210" cm="1">
        <f t="array" ref="J130">SUMPRODUCT(
    (J122='Payment Plans'!$F$4:$F$13) *
    (SUM(MonthlyCashflow!$G$118:$FO$118)) *
   'Payment Plans'!$C$4:$C$13)</f>
        <v>0</v>
      </c>
      <c r="K130" s="210" cm="1">
        <f t="array" ref="K130">SUMPRODUCT(
    (K122='Payment Plans'!$F$4:$F$13) *
    (SUM(MonthlyCashflow!$G$118:$FO$118)) *
   'Payment Plans'!$C$4:$C$13)</f>
        <v>0</v>
      </c>
      <c r="L130" s="210" cm="1">
        <f t="array" ref="L130">SUMPRODUCT(
    (L122='Payment Plans'!$F$4:$F$13) *
    (SUM(MonthlyCashflow!$G$118:$FO$118)) *
   'Payment Plans'!$C$4:$C$13)</f>
        <v>0</v>
      </c>
      <c r="M130" s="210" cm="1">
        <f t="array" ref="M130">SUMPRODUCT(
    (M122='Payment Plans'!$F$4:$F$13) *
    (SUM(MonthlyCashflow!$G$118:$FO$118)) *
   'Payment Plans'!$C$4:$C$13)</f>
        <v>0</v>
      </c>
      <c r="N130" s="210" cm="1">
        <f t="array" ref="N130">SUMPRODUCT(
    (N122='Payment Plans'!$F$4:$F$13) *
    (SUM(MonthlyCashflow!$G$118:$FO$118)) *
   'Payment Plans'!$C$4:$C$13)</f>
        <v>0</v>
      </c>
      <c r="O130" s="210" cm="1">
        <f t="array" ref="O130">SUMPRODUCT(
    (O122='Payment Plans'!$F$4:$F$13) *
    (SUM(MonthlyCashflow!$G$118:$FO$118)) *
   'Payment Plans'!$C$4:$C$13)</f>
        <v>0</v>
      </c>
      <c r="P130" s="210" cm="1">
        <f t="array" ref="P130">SUMPRODUCT(
    (P122='Payment Plans'!$F$4:$F$13) *
    (SUM(MonthlyCashflow!$G$118:$FO$118)) *
   'Payment Plans'!$C$4:$C$13)</f>
        <v>0</v>
      </c>
      <c r="Q130" s="210" cm="1">
        <f t="array" ref="Q130">SUMPRODUCT(
    (Q122='Payment Plans'!$F$4:$F$13) *
    (SUM(MonthlyCashflow!$G$118:$FO$118)) *
   'Payment Plans'!$C$4:$C$13)</f>
        <v>0</v>
      </c>
      <c r="R130" s="210" cm="1">
        <f t="array" ref="R130">SUMPRODUCT(
    (R122='Payment Plans'!$F$4:$F$13) *
    (SUM(MonthlyCashflow!$G$118:$FO$118)) *
   'Payment Plans'!$C$4:$C$13)</f>
        <v>0</v>
      </c>
      <c r="S130" s="210" cm="1">
        <f t="array" ref="S130">SUMPRODUCT(
    (S122='Payment Plans'!$F$4:$F$13) *
    (SUM(MonthlyCashflow!$G$118:$FO$118)) *
   'Payment Plans'!$C$4:$C$13)</f>
        <v>0</v>
      </c>
      <c r="T130" s="210" cm="1">
        <f t="array" ref="T130">SUMPRODUCT(
    (T122='Payment Plans'!$F$4:$F$13) *
    (SUM(MonthlyCashflow!$G$118:$FO$118)) *
   'Payment Plans'!$C$4:$C$13)</f>
        <v>0</v>
      </c>
      <c r="U130" s="210" cm="1">
        <f t="array" ref="U130">SUMPRODUCT(
    (U122='Payment Plans'!$F$4:$F$13) *
    (SUM(MonthlyCashflow!$G$118:$FO$118)) *
   'Payment Plans'!$C$4:$C$13)</f>
        <v>0</v>
      </c>
      <c r="V130" s="210" cm="1">
        <f t="array" ref="V130">SUMPRODUCT(
    (V122='Payment Plans'!$F$4:$F$13) *
    (SUM(MonthlyCashflow!$G$118:$FO$118)) *
   'Payment Plans'!$C$4:$C$13)</f>
        <v>0</v>
      </c>
      <c r="W130" s="210" cm="1">
        <f t="array" ref="W130">SUMPRODUCT(
    (W122='Payment Plans'!$F$4:$F$13) *
    (SUM(MonthlyCashflow!$G$118:$FO$118)) *
   'Payment Plans'!$C$4:$C$13)</f>
        <v>0</v>
      </c>
      <c r="X130" s="210" cm="1">
        <f t="array" ref="X130">SUMPRODUCT(
    (X122='Payment Plans'!$F$4:$F$13) *
    (SUM(MonthlyCashflow!$G$118:$FO$118)) *
   'Payment Plans'!$C$4:$C$13)</f>
        <v>0</v>
      </c>
      <c r="Y130" s="210" cm="1">
        <f t="array" ref="Y130">SUMPRODUCT(
    (Y122='Payment Plans'!$F$4:$F$13) *
    (SUM(MonthlyCashflow!$G$118:$FO$118)) *
   'Payment Plans'!$C$4:$C$13)</f>
        <v>0</v>
      </c>
      <c r="Z130" s="210" cm="1">
        <f t="array" ref="Z130">SUMPRODUCT(
    (Z122='Payment Plans'!$F$4:$F$13) *
    (SUM(MonthlyCashflow!$G$118:$FO$118)) *
   'Payment Plans'!$C$4:$C$13)</f>
        <v>0</v>
      </c>
      <c r="AA130" s="210" cm="1">
        <f t="array" ref="AA130">SUMPRODUCT(
    (AA122='Payment Plans'!$F$4:$F$13) *
    (SUM(MonthlyCashflow!$G$118:$FO$118)) *
   'Payment Plans'!$C$4:$C$13)</f>
        <v>202.53537346485015</v>
      </c>
      <c r="AB130" s="210" cm="1">
        <f t="array" ref="AB130">SUMPRODUCT(
    (AB122='Payment Plans'!$F$4:$F$13) *
    (SUM(MonthlyCashflow!$G$118:$FO$118)) *
   'Payment Plans'!$C$4:$C$13)</f>
        <v>0</v>
      </c>
      <c r="AC130" s="210" cm="1">
        <f t="array" ref="AC130">SUMPRODUCT(
    (AC122='Payment Plans'!$F$4:$F$13) *
    (SUM(MonthlyCashflow!$G$118:$FO$118)) *
   'Payment Plans'!$C$4:$C$13)</f>
        <v>0</v>
      </c>
      <c r="AD130" s="210" cm="1">
        <f t="array" ref="AD130">SUMPRODUCT(
    (AD122='Payment Plans'!$F$4:$F$13) *
    (SUM(MonthlyCashflow!$G$118:$FO$118)) *
   'Payment Plans'!$C$4:$C$13)</f>
        <v>202.53537346485015</v>
      </c>
      <c r="AE130" s="210" cm="1">
        <f t="array" ref="AE130">SUMPRODUCT(
    (AE122='Payment Plans'!$F$4:$F$13) *
    (SUM(MonthlyCashflow!$G$118:$FO$118)) *
   'Payment Plans'!$C$4:$C$13)</f>
        <v>0</v>
      </c>
      <c r="AF130" s="210" cm="1">
        <f t="array" ref="AF130">SUMPRODUCT(
    (AF122='Payment Plans'!$F$4:$F$13) *
    (SUM(MonthlyCashflow!$G$118:$FO$118)) *
   'Payment Plans'!$C$4:$C$13)</f>
        <v>202.53537346485015</v>
      </c>
      <c r="AG130" s="210" cm="1">
        <f t="array" ref="AG130">SUMPRODUCT(
    (AG122='Payment Plans'!$F$4:$F$13) *
    (SUM(MonthlyCashflow!$G$118:$FO$118)) *
   'Payment Plans'!$C$4:$C$13)</f>
        <v>0</v>
      </c>
      <c r="AH130" s="210" cm="1">
        <f t="array" ref="AH130">SUMPRODUCT(
    (AH122='Payment Plans'!$F$4:$F$13) *
    (SUM(MonthlyCashflow!$G$118:$FO$118)) *
   'Payment Plans'!$C$4:$C$13)</f>
        <v>0</v>
      </c>
      <c r="AI130" s="210" cm="1">
        <f t="array" ref="AI130">SUMPRODUCT(
    (AI122='Payment Plans'!$F$4:$F$13) *
    (SUM(MonthlyCashflow!$G$118:$FO$118)) *
   'Payment Plans'!$C$4:$C$13)</f>
        <v>0</v>
      </c>
      <c r="AJ130" s="210" cm="1">
        <f t="array" ref="AJ130">SUMPRODUCT(
    (AJ122='Payment Plans'!$F$4:$F$13) *
    (SUM(MonthlyCashflow!$G$118:$FO$118)) *
   'Payment Plans'!$C$4:$C$13)</f>
        <v>0</v>
      </c>
      <c r="AK130" s="210" cm="1">
        <f t="array" ref="AK130">SUMPRODUCT(
    (AK122='Payment Plans'!$F$4:$F$13) *
    (SUM(MonthlyCashflow!$G$118:$FO$118)) *
   'Payment Plans'!$C$4:$C$13)</f>
        <v>101.26768673242508</v>
      </c>
      <c r="AL130" s="210" cm="1">
        <f t="array" ref="AL130">SUMPRODUCT(
    (AL122='Payment Plans'!$F$4:$F$13) *
    (SUM(MonthlyCashflow!$G$118:$FO$118)) *
   'Payment Plans'!$C$4:$C$13)</f>
        <v>0</v>
      </c>
      <c r="AM130" s="210" cm="1">
        <f t="array" ref="AM130">SUMPRODUCT(
    (AM122='Payment Plans'!$F$4:$F$13) *
    (SUM(MonthlyCashflow!$G$118:$FO$118)) *
   'Payment Plans'!$C$4:$C$13)</f>
        <v>0</v>
      </c>
      <c r="AN130" s="210" cm="1">
        <f t="array" ref="AN130">SUMPRODUCT(
    (AN122='Payment Plans'!$F$4:$F$13) *
    (SUM(MonthlyCashflow!$G$118:$FO$118)) *
   'Payment Plans'!$C$4:$C$13)</f>
        <v>101.26768673242508</v>
      </c>
      <c r="AO130" s="210" cm="1">
        <f t="array" ref="AO130">SUMPRODUCT(
    (AO122='Payment Plans'!$F$4:$F$13) *
    (SUM(MonthlyCashflow!$G$118:$FO$118)) *
   'Payment Plans'!$C$4:$C$13)</f>
        <v>101.26768673242508</v>
      </c>
      <c r="AP130" s="210" cm="1">
        <f t="array" ref="AP130">SUMPRODUCT(
    (AP122='Payment Plans'!$F$4:$F$13) *
    (SUM(MonthlyCashflow!$G$118:$FO$118)) *
   'Payment Plans'!$C$4:$C$13)</f>
        <v>0</v>
      </c>
      <c r="AQ130" s="210" cm="1">
        <f t="array" ref="AQ130">SUMPRODUCT(
    (AQ122='Payment Plans'!$F$4:$F$13) *
    (SUM(MonthlyCashflow!$G$118:$FO$118)) *
   'Payment Plans'!$C$4:$C$13)</f>
        <v>0</v>
      </c>
      <c r="AR130" s="210" cm="1">
        <f t="array" ref="AR130">SUMPRODUCT(
    (AR122='Payment Plans'!$F$4:$F$13) *
    (SUM(MonthlyCashflow!$G$118:$FO$118)) *
   'Payment Plans'!$C$4:$C$13)</f>
        <v>0</v>
      </c>
      <c r="AS130" s="210" cm="1">
        <f t="array" ref="AS130">SUMPRODUCT(
    (AS122='Payment Plans'!$F$4:$F$13) *
    (SUM(MonthlyCashflow!$G$118:$FO$118)) *
   'Payment Plans'!$C$4:$C$13)</f>
        <v>0</v>
      </c>
      <c r="AT130" s="210" cm="1">
        <f t="array" ref="AT130">SUMPRODUCT(
    (AT122='Payment Plans'!$F$4:$F$13) *
    (SUM(MonthlyCashflow!$G$118:$FO$118)) *
   'Payment Plans'!$C$4:$C$13)</f>
        <v>0</v>
      </c>
      <c r="AU130" s="210" cm="1">
        <f t="array" ref="AU130">SUMPRODUCT(
    (AU122='Payment Plans'!$F$4:$F$13) *
    (SUM(MonthlyCashflow!$G$118:$FO$118)) *
   'Payment Plans'!$C$4:$C$13)</f>
        <v>202.53537346485015</v>
      </c>
      <c r="AV130" s="210" cm="1">
        <f t="array" ref="AV130">SUMPRODUCT(
    (AV122='Payment Plans'!$F$4:$F$13) *
    (SUM(MonthlyCashflow!$G$118:$FO$118)) *
   'Payment Plans'!$C$4:$C$13)</f>
        <v>0</v>
      </c>
      <c r="AW130" s="210" cm="1">
        <f t="array" ref="AW130">SUMPRODUCT(
    (AW122='Payment Plans'!$F$4:$F$13) *
    (SUM(MonthlyCashflow!$G$118:$FO$118)) *
   'Payment Plans'!$C$4:$C$13)</f>
        <v>202.53537346485015</v>
      </c>
      <c r="AX130" s="210" cm="1">
        <f t="array" ref="AX130">SUMPRODUCT(
    (AX122='Payment Plans'!$F$4:$F$13) *
    (SUM(MonthlyCashflow!$G$118:$FO$118)) *
   'Payment Plans'!$C$4:$C$13)</f>
        <v>0</v>
      </c>
      <c r="AY130" s="210" cm="1">
        <f t="array" ref="AY130">SUMPRODUCT(
    (AY122='Payment Plans'!$F$4:$F$13) *
    (SUM(MonthlyCashflow!$G$118:$FO$118)) *
   'Payment Plans'!$C$4:$C$13)</f>
        <v>405.07074692970031</v>
      </c>
      <c r="AZ130" s="210" cm="1">
        <f t="array" ref="AZ130">SUMPRODUCT(
    (AZ122='Payment Plans'!$F$4:$F$13) *
    (SUM(MonthlyCashflow!$G$118:$FO$118)) *
   'Payment Plans'!$C$4:$C$13)</f>
        <v>0</v>
      </c>
      <c r="BA130" s="210" cm="1">
        <f t="array" ref="BA130">SUMPRODUCT(
    (BA122='Payment Plans'!$F$4:$F$13) *
    (SUM(MonthlyCashflow!$G$118:$FO$118)) *
   'Payment Plans'!$C$4:$C$13)</f>
        <v>0</v>
      </c>
      <c r="BB130" s="210" cm="1">
        <f t="array" ref="BB130">SUMPRODUCT(
    (BB122='Payment Plans'!$F$4:$F$13) *
    (SUM(MonthlyCashflow!$G$118:$FO$118)) *
   'Payment Plans'!$C$4:$C$13)</f>
        <v>0</v>
      </c>
      <c r="BC130" s="210" cm="1">
        <f t="array" ref="BC130">SUMPRODUCT(
    (BC122='Payment Plans'!$F$4:$F$13) *
    (SUM(MonthlyCashflow!$G$118:$FO$118)) *
   'Payment Plans'!$C$4:$C$13)</f>
        <v>0</v>
      </c>
      <c r="BD130" s="210" cm="1">
        <f t="array" ref="BD130">SUMPRODUCT(
    (BD122='Payment Plans'!$F$4:$F$13) *
    (SUM(MonthlyCashflow!$G$118:$FO$118)) *
   'Payment Plans'!$C$4:$C$13)</f>
        <v>0</v>
      </c>
      <c r="BE130" s="210" cm="1">
        <f t="array" ref="BE130">SUMPRODUCT(
    (BE122='Payment Plans'!$F$4:$F$13) *
    (SUM(MonthlyCashflow!$G$118:$FO$118)) *
   'Payment Plans'!$C$4:$C$13)</f>
        <v>0</v>
      </c>
      <c r="BF130" s="210" cm="1">
        <f t="array" ref="BF130">SUMPRODUCT(
    (BF122='Payment Plans'!$F$4:$F$13) *
    (SUM(MonthlyCashflow!$G$118:$FO$118)) *
   'Payment Plans'!$C$4:$C$13)</f>
        <v>0</v>
      </c>
      <c r="BG130" s="210" cm="1">
        <f t="array" ref="BG130">SUMPRODUCT(
    (BG122='Payment Plans'!$F$4:$F$13) *
    (SUM(MonthlyCashflow!$G$118:$FO$118)) *
   'Payment Plans'!$C$4:$C$13)</f>
        <v>0</v>
      </c>
      <c r="BH130" s="210" cm="1">
        <f t="array" ref="BH130">SUMPRODUCT(
    (BH122='Payment Plans'!$F$4:$F$13) *
    (SUM(MonthlyCashflow!$G$118:$FO$118)) *
   'Payment Plans'!$C$4:$C$13)</f>
        <v>0</v>
      </c>
      <c r="BI130" s="210" cm="1">
        <f t="array" ref="BI130">SUMPRODUCT(
    (BI122='Payment Plans'!$F$4:$F$13) *
    (SUM(MonthlyCashflow!$G$118:$FO$118)) *
   'Payment Plans'!$C$4:$C$13)</f>
        <v>0</v>
      </c>
      <c r="BJ130" s="210" cm="1">
        <f t="array" ref="BJ130">SUMPRODUCT(
    (BJ122='Payment Plans'!$F$4:$F$13) *
    (SUM(MonthlyCashflow!$G$118:$FO$118)) *
   'Payment Plans'!$C$4:$C$13)</f>
        <v>0</v>
      </c>
      <c r="BK130" s="210" cm="1">
        <f t="array" ref="BK130">SUMPRODUCT(
    (BK122='Payment Plans'!$F$4:$F$13) *
    (SUM(MonthlyCashflow!$G$118:$FO$118)) *
   'Payment Plans'!$C$4:$C$13)</f>
        <v>0</v>
      </c>
      <c r="BL130" s="210" cm="1">
        <f t="array" ref="BL130">SUMPRODUCT(
    (BL122='Payment Plans'!$F$4:$F$13) *
    (SUM(MonthlyCashflow!$G$118:$FO$118)) *
   'Payment Plans'!$C$4:$C$13)</f>
        <v>0</v>
      </c>
      <c r="BM130" s="210" cm="1">
        <f t="array" ref="BM130">SUMPRODUCT(
    (BM122='Payment Plans'!$F$4:$F$13) *
    (SUM(MonthlyCashflow!$G$118:$FO$118)) *
   'Payment Plans'!$C$4:$C$13)</f>
        <v>0</v>
      </c>
      <c r="BN130" s="210" cm="1">
        <f t="array" ref="BN130">SUMPRODUCT(
    (BN122='Payment Plans'!$F$4:$F$13) *
    (SUM(MonthlyCashflow!$G$118:$FO$118)) *
   'Payment Plans'!$C$4:$C$13)</f>
        <v>0</v>
      </c>
      <c r="BO130" s="210" cm="1">
        <f t="array" ref="BO130">SUMPRODUCT(
    (BO122='Payment Plans'!$F$4:$F$13) *
    (SUM(MonthlyCashflow!$G$118:$FO$118)) *
   'Payment Plans'!$C$4:$C$13)</f>
        <v>0</v>
      </c>
      <c r="BP130" s="210" cm="1">
        <f t="array" ref="BP130">SUMPRODUCT(
    (BP122='Payment Plans'!$F$4:$F$13) *
    (SUM(MonthlyCashflow!$G$118:$FO$118)) *
   'Payment Plans'!$C$4:$C$13)</f>
        <v>0</v>
      </c>
      <c r="BQ130" s="210" cm="1">
        <f t="array" ref="BQ130">SUMPRODUCT(
    (BQ122='Payment Plans'!$F$4:$F$13) *
    (SUM(MonthlyCashflow!$G$118:$FO$118)) *
   'Payment Plans'!$C$4:$C$13)</f>
        <v>0</v>
      </c>
      <c r="BR130" s="210" cm="1">
        <f t="array" ref="BR130">SUMPRODUCT(
    (BR122='Payment Plans'!$F$4:$F$13) *
    (SUM(MonthlyCashflow!$G$118:$FO$118)) *
   'Payment Plans'!$C$4:$C$13)</f>
        <v>0</v>
      </c>
      <c r="BS130" s="210" cm="1">
        <f t="array" ref="BS130">SUMPRODUCT(
    (BS122='Payment Plans'!$F$4:$F$13) *
    (SUM(MonthlyCashflow!$G$118:$FO$118)) *
   'Payment Plans'!$C$4:$C$13)</f>
        <v>0</v>
      </c>
      <c r="BT130" s="210" cm="1">
        <f t="array" ref="BT130">SUMPRODUCT(
    (BT122='Payment Plans'!$F$4:$F$13) *
    (SUM(MonthlyCashflow!$G$118:$FO$118)) *
   'Payment Plans'!$C$4:$C$13)</f>
        <v>0</v>
      </c>
      <c r="BU130" s="210" cm="1">
        <f t="array" ref="BU130">SUMPRODUCT(
    (BU122='Payment Plans'!$F$4:$F$13) *
    (SUM(MonthlyCashflow!$G$118:$FO$118)) *
   'Payment Plans'!$C$4:$C$13)</f>
        <v>0</v>
      </c>
      <c r="BV130" s="210" cm="1">
        <f t="array" ref="BV130">SUMPRODUCT(
    (BV122='Payment Plans'!$F$4:$F$13) *
    (SUM(MonthlyCashflow!$G$118:$FO$118)) *
   'Payment Plans'!$C$4:$C$13)</f>
        <v>0</v>
      </c>
      <c r="BW130" s="210" cm="1">
        <f t="array" ref="BW130">SUMPRODUCT(
    (BW122='Payment Plans'!$F$4:$F$13) *
    (SUM(MonthlyCashflow!$G$118:$FO$118)) *
   'Payment Plans'!$C$4:$C$13)</f>
        <v>0</v>
      </c>
      <c r="BX130" s="210" cm="1">
        <f t="array" ref="BX130">SUMPRODUCT(
    (BX122='Payment Plans'!$F$4:$F$13) *
    (SUM(MonthlyCashflow!$G$118:$FO$118)) *
   'Payment Plans'!$C$4:$C$13)</f>
        <v>0</v>
      </c>
      <c r="BY130" s="210" cm="1">
        <f t="array" ref="BY130">SUMPRODUCT(
    (BY122='Payment Plans'!$F$4:$F$13) *
    (SUM(MonthlyCashflow!$G$118:$FO$118)) *
   'Payment Plans'!$C$4:$C$13)</f>
        <v>0</v>
      </c>
      <c r="BZ130" s="210" cm="1">
        <f t="array" ref="BZ130">SUMPRODUCT(
    (BZ122='Payment Plans'!$F$4:$F$13) *
    (SUM(MonthlyCashflow!$G$118:$FO$118)) *
   'Payment Plans'!$C$4:$C$13)</f>
        <v>0</v>
      </c>
      <c r="CA130" s="210" cm="1">
        <f t="array" ref="CA130">SUMPRODUCT(
    (CA122='Payment Plans'!$F$4:$F$13) *
    (SUM(MonthlyCashflow!$G$118:$FO$118)) *
   'Payment Plans'!$C$4:$C$13)</f>
        <v>0</v>
      </c>
      <c r="CB130" s="210" cm="1">
        <f t="array" ref="CB130">SUMPRODUCT(
    (CB122='Payment Plans'!$F$4:$F$13) *
    (SUM(MonthlyCashflow!$G$118:$FO$118)) *
   'Payment Plans'!$C$4:$C$13)</f>
        <v>0</v>
      </c>
      <c r="CC130" s="210" cm="1">
        <f t="array" ref="CC130">SUMPRODUCT(
    (CC122='Payment Plans'!$F$4:$F$13) *
    (SUM(MonthlyCashflow!$G$118:$FO$118)) *
   'Payment Plans'!$C$4:$C$13)</f>
        <v>0</v>
      </c>
      <c r="CD130" s="210" cm="1">
        <f t="array" ref="CD130">SUMPRODUCT(
    (CD122='Payment Plans'!$F$4:$F$13) *
    (SUM(MonthlyCashflow!$G$118:$FO$118)) *
   'Payment Plans'!$C$4:$C$13)</f>
        <v>0</v>
      </c>
      <c r="CE130" s="210" cm="1">
        <f t="array" ref="CE130">SUMPRODUCT(
    (CE122='Payment Plans'!$F$4:$F$13) *
    (SUM(MonthlyCashflow!$G$118:$FO$118)) *
   'Payment Plans'!$C$4:$C$13)</f>
        <v>0</v>
      </c>
      <c r="CF130" s="210" cm="1">
        <f t="array" ref="CF130">SUMPRODUCT(
    (CF122='Payment Plans'!$F$4:$F$13) *
    (SUM(MonthlyCashflow!$G$118:$FO$118)) *
   'Payment Plans'!$C$4:$C$13)</f>
        <v>0</v>
      </c>
      <c r="CG130" s="210" cm="1">
        <f t="array" ref="CG130">SUMPRODUCT(
    (CG122='Payment Plans'!$F$4:$F$13) *
    (SUM(MonthlyCashflow!$G$118:$FO$118)) *
   'Payment Plans'!$C$4:$C$13)</f>
        <v>0</v>
      </c>
      <c r="CH130" s="210" cm="1">
        <f t="array" ref="CH130">SUMPRODUCT(
    (CH122='Payment Plans'!$F$4:$F$13) *
    (SUM(MonthlyCashflow!$G$118:$FO$118)) *
   'Payment Plans'!$C$4:$C$13)</f>
        <v>0</v>
      </c>
      <c r="CI130" s="210" cm="1">
        <f t="array" ref="CI130">SUMPRODUCT(
    (CI122='Payment Plans'!$F$4:$F$13) *
    (SUM(MonthlyCashflow!$G$118:$FO$118)) *
   'Payment Plans'!$C$4:$C$13)</f>
        <v>0</v>
      </c>
      <c r="CJ130" s="210" cm="1">
        <f t="array" ref="CJ130">SUMPRODUCT(
    (CJ122='Payment Plans'!$F$4:$F$13) *
    (SUM(MonthlyCashflow!$G$118:$FO$118)) *
   'Payment Plans'!$C$4:$C$13)</f>
        <v>0</v>
      </c>
      <c r="CK130" s="210" cm="1">
        <f t="array" ref="CK130">SUMPRODUCT(
    (CK122='Payment Plans'!$F$4:$F$13) *
    (SUM(MonthlyCashflow!$G$118:$FO$118)) *
   'Payment Plans'!$C$4:$C$13)</f>
        <v>0</v>
      </c>
      <c r="CL130" s="210" cm="1">
        <f t="array" ref="CL130">SUMPRODUCT(
    (CL122='Payment Plans'!$F$4:$F$13) *
    (SUM(MonthlyCashflow!$G$118:$FO$118)) *
   'Payment Plans'!$C$4:$C$13)</f>
        <v>0</v>
      </c>
      <c r="CM130" s="210" cm="1">
        <f t="array" ref="CM130">SUMPRODUCT(
    (CM122='Payment Plans'!$F$4:$F$13) *
    (SUM(MonthlyCashflow!$G$118:$FO$118)) *
   'Payment Plans'!$C$4:$C$13)</f>
        <v>0</v>
      </c>
      <c r="CN130" s="210" cm="1">
        <f t="array" ref="CN130">SUMPRODUCT(
    (CN122='Payment Plans'!$F$4:$F$13) *
    (SUM(MonthlyCashflow!$G$118:$FO$118)) *
   'Payment Plans'!$C$4:$C$13)</f>
        <v>0</v>
      </c>
      <c r="CO130" s="210" cm="1">
        <f t="array" ref="CO130">SUMPRODUCT(
    (CO122='Payment Plans'!$F$4:$F$13) *
    (SUM(MonthlyCashflow!$G$118:$FO$118)) *
   'Payment Plans'!$C$4:$C$13)</f>
        <v>0</v>
      </c>
      <c r="CP130" s="210" cm="1">
        <f t="array" ref="CP130">SUMPRODUCT(
    (CP122='Payment Plans'!$F$4:$F$13) *
    (SUM(MonthlyCashflow!$G$118:$FO$118)) *
   'Payment Plans'!$C$4:$C$13)</f>
        <v>0</v>
      </c>
      <c r="CQ130" s="210" cm="1">
        <f t="array" ref="CQ130">SUMPRODUCT(
    (CQ122='Payment Plans'!$F$4:$F$13) *
    (SUM(MonthlyCashflow!$G$118:$FO$118)) *
   'Payment Plans'!$C$4:$C$13)</f>
        <v>0</v>
      </c>
      <c r="CR130" s="210" cm="1">
        <f t="array" ref="CR130">SUMPRODUCT(
    (CR122='Payment Plans'!$F$4:$F$13) *
    (SUM(MonthlyCashflow!$G$118:$FO$118)) *
   'Payment Plans'!$C$4:$C$13)</f>
        <v>0</v>
      </c>
      <c r="CS130" s="210" cm="1">
        <f t="array" ref="CS130">SUMPRODUCT(
    (CS122='Payment Plans'!$F$4:$F$13) *
    (SUM(MonthlyCashflow!$G$118:$FO$118)) *
   'Payment Plans'!$C$4:$C$13)</f>
        <v>0</v>
      </c>
      <c r="CT130" s="210" cm="1">
        <f t="array" ref="CT130">SUMPRODUCT(
    (CT122='Payment Plans'!$F$4:$F$13) *
    (SUM(MonthlyCashflow!$G$118:$FO$118)) *
   'Payment Plans'!$C$4:$C$13)</f>
        <v>0</v>
      </c>
      <c r="CU130" s="210" cm="1">
        <f t="array" ref="CU130">SUMPRODUCT(
    (CU122='Payment Plans'!$F$4:$F$13) *
    (SUM(MonthlyCashflow!$G$118:$FO$118)) *
   'Payment Plans'!$C$4:$C$13)</f>
        <v>0</v>
      </c>
      <c r="CV130" s="210" cm="1">
        <f t="array" ref="CV130">SUMPRODUCT(
    (CV122='Payment Plans'!$F$4:$F$13) *
    (SUM(MonthlyCashflow!$G$118:$FO$118)) *
   'Payment Plans'!$C$4:$C$13)</f>
        <v>0</v>
      </c>
      <c r="CW130" s="210" cm="1">
        <f t="array" ref="CW130">SUMPRODUCT(
    (CW122='Payment Plans'!$F$4:$F$13) *
    (SUM(MonthlyCashflow!$G$118:$FO$118)) *
   'Payment Plans'!$C$4:$C$13)</f>
        <v>0</v>
      </c>
      <c r="CX130" s="210" cm="1">
        <f t="array" ref="CX130">SUMPRODUCT(
    (CX122='Payment Plans'!$F$4:$F$13) *
    (SUM(MonthlyCashflow!$G$118:$FO$118)) *
   'Payment Plans'!$C$4:$C$13)</f>
        <v>0</v>
      </c>
      <c r="CY130" s="210" cm="1">
        <f t="array" ref="CY130">SUMPRODUCT(
    (CY122='Payment Plans'!$F$4:$F$13) *
    (SUM(MonthlyCashflow!$G$118:$FO$118)) *
   'Payment Plans'!$C$4:$C$13)</f>
        <v>0</v>
      </c>
      <c r="CZ130" s="210" cm="1">
        <f t="array" ref="CZ130">SUMPRODUCT(
    (CZ122='Payment Plans'!$F$4:$F$13) *
    (SUM(MonthlyCashflow!$G$118:$FO$118)) *
   'Payment Plans'!$C$4:$C$13)</f>
        <v>0</v>
      </c>
      <c r="DA130" s="210" cm="1">
        <f t="array" ref="DA130">SUMPRODUCT(
    (DA122='Payment Plans'!$F$4:$F$13) *
    (SUM(MonthlyCashflow!$G$118:$FO$118)) *
   'Payment Plans'!$C$4:$C$13)</f>
        <v>0</v>
      </c>
      <c r="DB130" s="210" cm="1">
        <f t="array" ref="DB130">SUMPRODUCT(
    (DB122='Payment Plans'!$F$4:$F$13) *
    (SUM(MonthlyCashflow!$G$118:$FO$118)) *
   'Payment Plans'!$C$4:$C$13)</f>
        <v>0</v>
      </c>
      <c r="DC130" s="210" cm="1">
        <f t="array" ref="DC130">SUMPRODUCT(
    (DC122='Payment Plans'!$F$4:$F$13) *
    (SUM(MonthlyCashflow!$G$118:$FO$118)) *
   'Payment Plans'!$C$4:$C$13)</f>
        <v>0</v>
      </c>
      <c r="DD130" s="210" cm="1">
        <f t="array" ref="DD130">SUMPRODUCT(
    (DD122='Payment Plans'!$F$4:$F$13) *
    (SUM(MonthlyCashflow!$G$118:$FO$118)) *
   'Payment Plans'!$C$4:$C$13)</f>
        <v>0</v>
      </c>
      <c r="DE130" s="210" cm="1">
        <f t="array" ref="DE130">SUMPRODUCT(
    (DE122='Payment Plans'!$F$4:$F$13) *
    (SUM(MonthlyCashflow!$G$118:$FO$118)) *
   'Payment Plans'!$C$4:$C$13)</f>
        <v>0</v>
      </c>
      <c r="DF130" s="210" cm="1">
        <f t="array" ref="DF130">SUMPRODUCT(
    (DF122='Payment Plans'!$F$4:$F$13) *
    (SUM(MonthlyCashflow!$G$118:$FO$118)) *
   'Payment Plans'!$C$4:$C$13)</f>
        <v>0</v>
      </c>
      <c r="DG130" s="210" cm="1">
        <f t="array" ref="DG130">SUMPRODUCT(
    (DG122='Payment Plans'!$F$4:$F$13) *
    (SUM(MonthlyCashflow!$G$118:$FO$118)) *
   'Payment Plans'!$C$4:$C$13)</f>
        <v>0</v>
      </c>
      <c r="DH130" s="210" cm="1">
        <f t="array" ref="DH130">SUMPRODUCT(
    (DH122='Payment Plans'!$F$4:$F$13) *
    (SUM(MonthlyCashflow!$G$118:$FO$118)) *
   'Payment Plans'!$C$4:$C$13)</f>
        <v>0</v>
      </c>
      <c r="DI130" s="210" cm="1">
        <f t="array" ref="DI130">SUMPRODUCT(
    (DI122='Payment Plans'!$F$4:$F$13) *
    (SUM(MonthlyCashflow!$G$118:$FO$118)) *
   'Payment Plans'!$C$4:$C$13)</f>
        <v>0</v>
      </c>
      <c r="DJ130" s="210" cm="1">
        <f t="array" ref="DJ130">SUMPRODUCT(
    (DJ122='Payment Plans'!$F$4:$F$13) *
    (SUM(MonthlyCashflow!$G$118:$FO$118)) *
   'Payment Plans'!$C$4:$C$13)</f>
        <v>0</v>
      </c>
      <c r="DK130" s="210" cm="1">
        <f t="array" ref="DK130">SUMPRODUCT(
    (DK122='Payment Plans'!$F$4:$F$13) *
    (SUM(MonthlyCashflow!$G$118:$FO$118)) *
   'Payment Plans'!$C$4:$C$13)</f>
        <v>0</v>
      </c>
      <c r="DL130" s="210" cm="1">
        <f t="array" ref="DL130">SUMPRODUCT(
    (DL122='Payment Plans'!$F$4:$F$13) *
    (SUM(MonthlyCashflow!$G$118:$FO$118)) *
   'Payment Plans'!$C$4:$C$13)</f>
        <v>0</v>
      </c>
      <c r="DM130" s="210" cm="1">
        <f t="array" ref="DM130">SUMPRODUCT(
    (DM122='Payment Plans'!$F$4:$F$13) *
    (SUM(MonthlyCashflow!$G$118:$FO$118)) *
   'Payment Plans'!$C$4:$C$13)</f>
        <v>0</v>
      </c>
      <c r="DN130" s="210" cm="1">
        <f t="array" ref="DN130">SUMPRODUCT(
    (DN122='Payment Plans'!$F$4:$F$13) *
    (SUM(MonthlyCashflow!$G$118:$FO$118)) *
   'Payment Plans'!$C$4:$C$13)</f>
        <v>0</v>
      </c>
      <c r="DO130" s="210" cm="1">
        <f t="array" ref="DO130">SUMPRODUCT(
    (DO122='Payment Plans'!$F$4:$F$13) *
    (SUM(MonthlyCashflow!$G$118:$FO$118)) *
   'Payment Plans'!$C$4:$C$13)</f>
        <v>0</v>
      </c>
      <c r="DP130" s="210" cm="1">
        <f t="array" ref="DP130">SUMPRODUCT(
    (DP122='Payment Plans'!$F$4:$F$13) *
    (SUM(MonthlyCashflow!$G$118:$FO$118)) *
   'Payment Plans'!$C$4:$C$13)</f>
        <v>0</v>
      </c>
      <c r="DQ130" s="210" cm="1">
        <f t="array" ref="DQ130">SUMPRODUCT(
    (DQ122='Payment Plans'!$F$4:$F$13) *
    (SUM(MonthlyCashflow!$G$118:$FO$118)) *
   'Payment Plans'!$C$4:$C$13)</f>
        <v>0</v>
      </c>
      <c r="DR130" s="210" cm="1">
        <f t="array" ref="DR130">SUMPRODUCT(
    (DR122='Payment Plans'!$F$4:$F$13) *
    (SUM(MonthlyCashflow!$G$118:$FO$118)) *
   'Payment Plans'!$C$4:$C$13)</f>
        <v>0</v>
      </c>
      <c r="DS130" s="210" cm="1">
        <f t="array" ref="DS130">SUMPRODUCT(
    (DS122='Payment Plans'!$F$4:$F$13) *
    (SUM(MonthlyCashflow!$G$118:$FO$118)) *
   'Payment Plans'!$C$4:$C$13)</f>
        <v>0</v>
      </c>
      <c r="DT130" s="210" cm="1">
        <f t="array" ref="DT130">SUMPRODUCT(
    (DT122='Payment Plans'!$F$4:$F$13) *
    (SUM(MonthlyCashflow!$G$118:$FO$118)) *
   'Payment Plans'!$C$4:$C$13)</f>
        <v>0</v>
      </c>
      <c r="DU130" s="210" cm="1">
        <f t="array" ref="DU130">SUMPRODUCT(
    (DU122='Payment Plans'!$F$4:$F$13) *
    (SUM(MonthlyCashflow!$G$118:$FO$118)) *
   'Payment Plans'!$C$4:$C$13)</f>
        <v>0</v>
      </c>
      <c r="DV130" s="210" cm="1">
        <f t="array" ref="DV130">SUMPRODUCT(
    (DV122='Payment Plans'!$F$4:$F$13) *
    (SUM(MonthlyCashflow!$G$118:$FO$118)) *
   'Payment Plans'!$C$4:$C$13)</f>
        <v>0</v>
      </c>
      <c r="DW130" s="210" cm="1">
        <f t="array" ref="DW130">SUMPRODUCT(
    (DW122='Payment Plans'!$F$4:$F$13) *
    (SUM(MonthlyCashflow!$G$118:$FO$118)) *
   'Payment Plans'!$C$4:$C$13)</f>
        <v>0</v>
      </c>
      <c r="DX130" s="210" cm="1">
        <f t="array" ref="DX130">SUMPRODUCT(
    (DX122='Payment Plans'!$F$4:$F$13) *
    (SUM(MonthlyCashflow!$G$118:$FO$118)) *
   'Payment Plans'!$C$4:$C$13)</f>
        <v>0</v>
      </c>
      <c r="DY130" s="210" cm="1">
        <f t="array" ref="DY130">SUMPRODUCT(
    (DY122='Payment Plans'!$F$4:$F$13) *
    (SUM(MonthlyCashflow!$G$118:$FO$118)) *
   'Payment Plans'!$C$4:$C$13)</f>
        <v>0</v>
      </c>
      <c r="DZ130" s="210" cm="1">
        <f t="array" ref="DZ130">SUMPRODUCT(
    (DZ122='Payment Plans'!$F$4:$F$13) *
    (SUM(MonthlyCashflow!$G$118:$FO$118)) *
   'Payment Plans'!$C$4:$C$13)</f>
        <v>0</v>
      </c>
      <c r="EA130" s="210" cm="1">
        <f t="array" ref="EA130">SUMPRODUCT(
    (EA122='Payment Plans'!$F$4:$F$13) *
    (SUM(MonthlyCashflow!$G$118:$FO$118)) *
   'Payment Plans'!$C$4:$C$13)</f>
        <v>0</v>
      </c>
      <c r="EB130" s="210" cm="1">
        <f t="array" ref="EB130">SUMPRODUCT(
    (EB122='Payment Plans'!$F$4:$F$13) *
    (SUM(MonthlyCashflow!$G$118:$FO$118)) *
   'Payment Plans'!$C$4:$C$13)</f>
        <v>0</v>
      </c>
      <c r="EC130" s="210" cm="1">
        <f t="array" ref="EC130">SUMPRODUCT(
    (EC122='Payment Plans'!$F$4:$F$13) *
    (SUM(MonthlyCashflow!$G$118:$FO$118)) *
   'Payment Plans'!$C$4:$C$13)</f>
        <v>0</v>
      </c>
      <c r="ED130" s="210" cm="1">
        <f t="array" ref="ED130">SUMPRODUCT(
    (ED122='Payment Plans'!$F$4:$F$13) *
    (SUM(MonthlyCashflow!$G$118:$FO$118)) *
   'Payment Plans'!$C$4:$C$13)</f>
        <v>0</v>
      </c>
      <c r="EE130" s="210" cm="1">
        <f t="array" ref="EE130">SUMPRODUCT(
    (EE122='Payment Plans'!$F$4:$F$13) *
    (SUM(MonthlyCashflow!$G$118:$FO$118)) *
   'Payment Plans'!$C$4:$C$13)</f>
        <v>0</v>
      </c>
      <c r="EF130" s="210" cm="1">
        <f t="array" ref="EF130">SUMPRODUCT(
    (EF122='Payment Plans'!$F$4:$F$13) *
    (SUM(MonthlyCashflow!$G$118:$FO$118)) *
   'Payment Plans'!$C$4:$C$13)</f>
        <v>0</v>
      </c>
      <c r="EG130" s="210" cm="1">
        <f t="array" ref="EG130">SUMPRODUCT(
    (EG122='Payment Plans'!$F$4:$F$13) *
    (SUM(MonthlyCashflow!$G$118:$FO$118)) *
   'Payment Plans'!$C$4:$C$13)</f>
        <v>0</v>
      </c>
      <c r="EH130" s="210" cm="1">
        <f t="array" ref="EH130">SUMPRODUCT(
    (EH122='Payment Plans'!$F$4:$F$13) *
    (SUM(MonthlyCashflow!$G$118:$FO$118)) *
   'Payment Plans'!$C$4:$C$13)</f>
        <v>0</v>
      </c>
      <c r="EI130" s="210" cm="1">
        <f t="array" ref="EI130">SUMPRODUCT(
    (EI122='Payment Plans'!$F$4:$F$13) *
    (SUM(MonthlyCashflow!$G$118:$FO$118)) *
   'Payment Plans'!$C$4:$C$13)</f>
        <v>0</v>
      </c>
      <c r="EJ130" s="210" cm="1">
        <f t="array" ref="EJ130">SUMPRODUCT(
    (EJ122='Payment Plans'!$F$4:$F$13) *
    (SUM(MonthlyCashflow!$G$118:$FO$118)) *
   'Payment Plans'!$C$4:$C$13)</f>
        <v>0</v>
      </c>
      <c r="EK130" s="210" cm="1">
        <f t="array" ref="EK130">SUMPRODUCT(
    (EK122='Payment Plans'!$F$4:$F$13) *
    (SUM(MonthlyCashflow!$G$118:$FO$118)) *
   'Payment Plans'!$C$4:$C$13)</f>
        <v>0</v>
      </c>
      <c r="EL130" s="210" cm="1">
        <f t="array" ref="EL130">SUMPRODUCT(
    (EL122='Payment Plans'!$F$4:$F$13) *
    (SUM(MonthlyCashflow!$G$118:$FO$118)) *
   'Payment Plans'!$C$4:$C$13)</f>
        <v>0</v>
      </c>
      <c r="EM130" s="210" cm="1">
        <f t="array" ref="EM130">SUMPRODUCT(
    (EM122='Payment Plans'!$F$4:$F$13) *
    (SUM(MonthlyCashflow!$G$118:$FO$118)) *
   'Payment Plans'!$C$4:$C$13)</f>
        <v>0</v>
      </c>
      <c r="EN130" s="210" cm="1">
        <f t="array" ref="EN130">SUMPRODUCT(
    (EN122='Payment Plans'!$F$4:$F$13) *
    (SUM(MonthlyCashflow!$G$118:$FO$118)) *
   'Payment Plans'!$C$4:$C$13)</f>
        <v>0</v>
      </c>
      <c r="EO130" s="210" cm="1">
        <f t="array" ref="EO130">SUMPRODUCT(
    (EO122='Payment Plans'!$F$4:$F$13) *
    (SUM(MonthlyCashflow!$G$118:$FO$118)) *
   'Payment Plans'!$C$4:$C$13)</f>
        <v>0</v>
      </c>
      <c r="EP130" s="210" cm="1">
        <f t="array" ref="EP130">SUMPRODUCT(
    (EP122='Payment Plans'!$F$4:$F$13) *
    (SUM(MonthlyCashflow!$G$118:$FO$118)) *
   'Payment Plans'!$C$4:$C$13)</f>
        <v>0</v>
      </c>
      <c r="EQ130" s="210" cm="1">
        <f t="array" ref="EQ130">SUMPRODUCT(
    (EQ122='Payment Plans'!$F$4:$F$13) *
    (SUM(MonthlyCashflow!$G$118:$FO$118)) *
   'Payment Plans'!$C$4:$C$13)</f>
        <v>0</v>
      </c>
      <c r="ER130" s="210" cm="1">
        <f t="array" ref="ER130">SUMPRODUCT(
    (ER122='Payment Plans'!$F$4:$F$13) *
    (SUM(MonthlyCashflow!$G$118:$FO$118)) *
   'Payment Plans'!$C$4:$C$13)</f>
        <v>0</v>
      </c>
      <c r="ES130" s="210" cm="1">
        <f t="array" ref="ES130">SUMPRODUCT(
    (ES122='Payment Plans'!$F$4:$F$13) *
    (SUM(MonthlyCashflow!$G$118:$FO$118)) *
   'Payment Plans'!$C$4:$C$13)</f>
        <v>0</v>
      </c>
      <c r="ET130" s="210" cm="1">
        <f t="array" ref="ET130">SUMPRODUCT(
    (ET122='Payment Plans'!$F$4:$F$13) *
    (SUM(MonthlyCashflow!$G$118:$FO$118)) *
   'Payment Plans'!$C$4:$C$13)</f>
        <v>0</v>
      </c>
      <c r="EU130" s="210" cm="1">
        <f t="array" ref="EU130">SUMPRODUCT(
    (EU122='Payment Plans'!$F$4:$F$13) *
    (SUM(MonthlyCashflow!$G$118:$FO$118)) *
   'Payment Plans'!$C$4:$C$13)</f>
        <v>0</v>
      </c>
      <c r="EV130" s="210" cm="1">
        <f t="array" ref="EV130">SUMPRODUCT(
    (EV122='Payment Plans'!$F$4:$F$13) *
    (SUM(MonthlyCashflow!$G$118:$FO$118)) *
   'Payment Plans'!$C$4:$C$13)</f>
        <v>0</v>
      </c>
      <c r="EW130" s="210" cm="1">
        <f t="array" ref="EW130">SUMPRODUCT(
    (EW122='Payment Plans'!$F$4:$F$13) *
    (SUM(MonthlyCashflow!$G$118:$FO$118)) *
   'Payment Plans'!$C$4:$C$13)</f>
        <v>0</v>
      </c>
      <c r="EX130" s="210" cm="1">
        <f t="array" ref="EX130">SUMPRODUCT(
    (EX122='Payment Plans'!$F$4:$F$13) *
    (SUM(MonthlyCashflow!$G$118:$FO$118)) *
   'Payment Plans'!$C$4:$C$13)</f>
        <v>0</v>
      </c>
      <c r="EY130" s="210" cm="1">
        <f t="array" ref="EY130">SUMPRODUCT(
    (EY122='Payment Plans'!$F$4:$F$13) *
    (SUM(MonthlyCashflow!$G$118:$FO$118)) *
   'Payment Plans'!$C$4:$C$13)</f>
        <v>0</v>
      </c>
      <c r="EZ130" s="210" cm="1">
        <f t="array" ref="EZ130">SUMPRODUCT(
    (EZ122='Payment Plans'!$F$4:$F$13) *
    (SUM(MonthlyCashflow!$G$118:$FO$118)) *
   'Payment Plans'!$C$4:$C$13)</f>
        <v>0</v>
      </c>
      <c r="FA130" s="210" cm="1">
        <f t="array" ref="FA130">SUMPRODUCT(
    (FA122='Payment Plans'!$F$4:$F$13) *
    (SUM(MonthlyCashflow!$G$118:$FO$118)) *
   'Payment Plans'!$C$4:$C$13)</f>
        <v>0</v>
      </c>
      <c r="FB130" s="210" cm="1">
        <f t="array" ref="FB130">SUMPRODUCT(
    (FB122='Payment Plans'!$F$4:$F$13) *
    (SUM(MonthlyCashflow!$G$118:$FO$118)) *
   'Payment Plans'!$C$4:$C$13)</f>
        <v>0</v>
      </c>
      <c r="FC130" s="210" cm="1">
        <f t="array" ref="FC130">SUMPRODUCT(
    (FC122='Payment Plans'!$F$4:$F$13) *
    (SUM(MonthlyCashflow!$G$118:$FO$118)) *
   'Payment Plans'!$C$4:$C$13)</f>
        <v>0</v>
      </c>
      <c r="FD130" s="210" cm="1">
        <f t="array" ref="FD130">SUMPRODUCT(
    (FD122='Payment Plans'!$F$4:$F$13) *
    (SUM(MonthlyCashflow!$G$118:$FO$118)) *
   'Payment Plans'!$C$4:$C$13)</f>
        <v>0</v>
      </c>
      <c r="FE130" s="210" cm="1">
        <f t="array" ref="FE130">SUMPRODUCT(
    (FE122='Payment Plans'!$F$4:$F$13) *
    (SUM(MonthlyCashflow!$G$118:$FO$118)) *
   'Payment Plans'!$C$4:$C$13)</f>
        <v>0</v>
      </c>
      <c r="FF130" s="210" cm="1">
        <f t="array" ref="FF130">SUMPRODUCT(
    (FF122='Payment Plans'!$F$4:$F$13) *
    (SUM(MonthlyCashflow!$G$118:$FO$118)) *
   'Payment Plans'!$C$4:$C$13)</f>
        <v>0</v>
      </c>
      <c r="FG130" s="210" cm="1">
        <f t="array" ref="FG130">SUMPRODUCT(
    (FG122='Payment Plans'!$F$4:$F$13) *
    (SUM(MonthlyCashflow!$G$118:$FO$118)) *
   'Payment Plans'!$C$4:$C$13)</f>
        <v>0</v>
      </c>
      <c r="FH130" s="210" cm="1">
        <f t="array" ref="FH130">SUMPRODUCT(
    (FH122='Payment Plans'!$F$4:$F$13) *
    (SUM(MonthlyCashflow!$G$118:$FO$118)) *
   'Payment Plans'!$C$4:$C$13)</f>
        <v>0</v>
      </c>
      <c r="FI130" s="210" cm="1">
        <f t="array" ref="FI130">SUMPRODUCT(
    (FI122='Payment Plans'!$F$4:$F$13) *
    (SUM(MonthlyCashflow!$G$118:$FO$118)) *
   'Payment Plans'!$C$4:$C$13)</f>
        <v>0</v>
      </c>
      <c r="FJ130" s="210" cm="1">
        <f t="array" ref="FJ130">SUMPRODUCT(
    (FJ122='Payment Plans'!$F$4:$F$13) *
    (SUM(MonthlyCashflow!$G$118:$FO$118)) *
   'Payment Plans'!$C$4:$C$13)</f>
        <v>0</v>
      </c>
      <c r="FK130" s="210" cm="1">
        <f t="array" ref="FK130">SUMPRODUCT(
    (FK122='Payment Plans'!$F$4:$F$13) *
    (SUM(MonthlyCashflow!$G$118:$FO$118)) *
   'Payment Plans'!$C$4:$C$13)</f>
        <v>0</v>
      </c>
      <c r="FL130" s="210" cm="1">
        <f t="array" ref="FL130">SUMPRODUCT(
    (FL122='Payment Plans'!$F$4:$F$13) *
    (SUM(MonthlyCashflow!$G$118:$FO$118)) *
   'Payment Plans'!$C$4:$C$13)</f>
        <v>0</v>
      </c>
      <c r="FM130" s="210" cm="1">
        <f t="array" ref="FM130">SUMPRODUCT(
    (FM122='Payment Plans'!$F$4:$F$13) *
    (SUM(MonthlyCashflow!$G$118:$FO$118)) *
   'Payment Plans'!$C$4:$C$13)</f>
        <v>0</v>
      </c>
      <c r="FN130" s="210" cm="1">
        <f t="array" ref="FN130">SUMPRODUCT(
    (FN122='Payment Plans'!$F$4:$F$13) *
    (SUM(MonthlyCashflow!$G$118:$FO$118)) *
   'Payment Plans'!$C$4:$C$13)</f>
        <v>0</v>
      </c>
      <c r="FO130" s="210" cm="1">
        <f t="array" ref="FO130">SUMPRODUCT(
    (FO122='Payment Plans'!$F$4:$F$13) *
    (SUM(MonthlyCashflow!$G$118:$FO$118)) *
   'Payment Plans'!$C$4:$C$13)</f>
        <v>0</v>
      </c>
    </row>
    <row r="131" spans="2:171" ht="12" customHeight="1" x14ac:dyDescent="0.3">
      <c r="B131" s="201" t="s">
        <v>76</v>
      </c>
      <c r="D131" s="210">
        <f>SUM(G131:FO131)</f>
        <v>2065.8608093414714</v>
      </c>
      <c r="G131" s="210" cm="1">
        <f t="array" ref="G131">SUMPRODUCT(
    (G122='Payment Plans'!$G$4:$G$13) *
    (SUM(MonthlyCashflow!$G$119:$FO$119)) *
   'Payment Plans'!$C$4:$C$13)</f>
        <v>0</v>
      </c>
      <c r="H131" s="210" cm="1">
        <f t="array" ref="H131">SUMPRODUCT(
    (H122='Payment Plans'!$G$4:$G$13) *
    (SUM(MonthlyCashflow!$G$119:$FO$119)) *
   'Payment Plans'!$C$4:$C$13)</f>
        <v>0</v>
      </c>
      <c r="I131" s="210" cm="1">
        <f t="array" ref="I131">SUMPRODUCT(
    (I122='Payment Plans'!$G$4:$G$13) *
    (SUM(MonthlyCashflow!$G$119:$FO$119)) *
   'Payment Plans'!$C$4:$C$13)</f>
        <v>0</v>
      </c>
      <c r="J131" s="210" cm="1">
        <f t="array" ref="J131">SUMPRODUCT(
    (J122='Payment Plans'!$G$4:$G$13) *
    (SUM(MonthlyCashflow!$G$119:$FO$119)) *
   'Payment Plans'!$C$4:$C$13)</f>
        <v>0</v>
      </c>
      <c r="K131" s="210" cm="1">
        <f t="array" ref="K131">SUMPRODUCT(
    (K122='Payment Plans'!$G$4:$G$13) *
    (SUM(MonthlyCashflow!$G$119:$FO$119)) *
   'Payment Plans'!$C$4:$C$13)</f>
        <v>0</v>
      </c>
      <c r="L131" s="210" cm="1">
        <f t="array" ref="L131">SUMPRODUCT(
    (L122='Payment Plans'!$G$4:$G$13) *
    (SUM(MonthlyCashflow!$G$119:$FO$119)) *
   'Payment Plans'!$C$4:$C$13)</f>
        <v>0</v>
      </c>
      <c r="M131" s="210" cm="1">
        <f t="array" ref="M131">SUMPRODUCT(
    (M122='Payment Plans'!$G$4:$G$13) *
    (SUM(MonthlyCashflow!$G$119:$FO$119)) *
   'Payment Plans'!$C$4:$C$13)</f>
        <v>0</v>
      </c>
      <c r="N131" s="210" cm="1">
        <f t="array" ref="N131">SUMPRODUCT(
    (N122='Payment Plans'!$G$4:$G$13) *
    (SUM(MonthlyCashflow!$G$119:$FO$119)) *
   'Payment Plans'!$C$4:$C$13)</f>
        <v>0</v>
      </c>
      <c r="O131" s="210" cm="1">
        <f t="array" ref="O131">SUMPRODUCT(
    (O122='Payment Plans'!$G$4:$G$13) *
    (SUM(MonthlyCashflow!$G$119:$FO$119)) *
   'Payment Plans'!$C$4:$C$13)</f>
        <v>0</v>
      </c>
      <c r="P131" s="210" cm="1">
        <f t="array" ref="P131">SUMPRODUCT(
    (P122='Payment Plans'!$G$4:$G$13) *
    (SUM(MonthlyCashflow!$G$119:$FO$119)) *
   'Payment Plans'!$C$4:$C$13)</f>
        <v>0</v>
      </c>
      <c r="Q131" s="210" cm="1">
        <f t="array" ref="Q131">SUMPRODUCT(
    (Q122='Payment Plans'!$G$4:$G$13) *
    (SUM(MonthlyCashflow!$G$119:$FO$119)) *
   'Payment Plans'!$C$4:$C$13)</f>
        <v>0</v>
      </c>
      <c r="R131" s="210" cm="1">
        <f t="array" ref="R131">SUMPRODUCT(
    (R122='Payment Plans'!$G$4:$G$13) *
    (SUM(MonthlyCashflow!$G$119:$FO$119)) *
   'Payment Plans'!$C$4:$C$13)</f>
        <v>0</v>
      </c>
      <c r="S131" s="210" cm="1">
        <f t="array" ref="S131">SUMPRODUCT(
    (S122='Payment Plans'!$G$4:$G$13) *
    (SUM(MonthlyCashflow!$G$119:$FO$119)) *
   'Payment Plans'!$C$4:$C$13)</f>
        <v>0</v>
      </c>
      <c r="T131" s="210" cm="1">
        <f t="array" ref="T131">SUMPRODUCT(
    (T122='Payment Plans'!$G$4:$G$13) *
    (SUM(MonthlyCashflow!$G$119:$FO$119)) *
   'Payment Plans'!$C$4:$C$13)</f>
        <v>0</v>
      </c>
      <c r="U131" s="210" cm="1">
        <f t="array" ref="U131">SUMPRODUCT(
    (U122='Payment Plans'!$G$4:$G$13) *
    (SUM(MonthlyCashflow!$G$119:$FO$119)) *
   'Payment Plans'!$C$4:$C$13)</f>
        <v>0</v>
      </c>
      <c r="V131" s="210" cm="1">
        <f t="array" ref="V131">SUMPRODUCT(
    (V122='Payment Plans'!$G$4:$G$13) *
    (SUM(MonthlyCashflow!$G$119:$FO$119)) *
   'Payment Plans'!$C$4:$C$13)</f>
        <v>0</v>
      </c>
      <c r="W131" s="210" cm="1">
        <f t="array" ref="W131">SUMPRODUCT(
    (W122='Payment Plans'!$G$4:$G$13) *
    (SUM(MonthlyCashflow!$G$119:$FO$119)) *
   'Payment Plans'!$C$4:$C$13)</f>
        <v>0</v>
      </c>
      <c r="X131" s="210" cm="1">
        <f t="array" ref="X131">SUMPRODUCT(
    (X122='Payment Plans'!$G$4:$G$13) *
    (SUM(MonthlyCashflow!$G$119:$FO$119)) *
   'Payment Plans'!$C$4:$C$13)</f>
        <v>0</v>
      </c>
      <c r="Y131" s="210" cm="1">
        <f t="array" ref="Y131">SUMPRODUCT(
    (Y122='Payment Plans'!$G$4:$G$13) *
    (SUM(MonthlyCashflow!$G$119:$FO$119)) *
   'Payment Plans'!$C$4:$C$13)</f>
        <v>0</v>
      </c>
      <c r="Z131" s="210" cm="1">
        <f t="array" ref="Z131">SUMPRODUCT(
    (Z122='Payment Plans'!$G$4:$G$13) *
    (SUM(MonthlyCashflow!$G$119:$FO$119)) *
   'Payment Plans'!$C$4:$C$13)</f>
        <v>0</v>
      </c>
      <c r="AA131" s="210" cm="1">
        <f t="array" ref="AA131">SUMPRODUCT(
    (AA122='Payment Plans'!$G$4:$G$13) *
    (SUM(MonthlyCashflow!$G$119:$FO$119)) *
   'Payment Plans'!$C$4:$C$13)</f>
        <v>0</v>
      </c>
      <c r="AB131" s="210" cm="1">
        <f t="array" ref="AB131">SUMPRODUCT(
    (AB122='Payment Plans'!$G$4:$G$13) *
    (SUM(MonthlyCashflow!$G$119:$FO$119)) *
   'Payment Plans'!$C$4:$C$13)</f>
        <v>0</v>
      </c>
      <c r="AC131" s="210" cm="1">
        <f t="array" ref="AC131">SUMPRODUCT(
    (AC122='Payment Plans'!$G$4:$G$13) *
    (SUM(MonthlyCashflow!$G$119:$FO$119)) *
   'Payment Plans'!$C$4:$C$13)</f>
        <v>0</v>
      </c>
      <c r="AD131" s="210" cm="1">
        <f t="array" ref="AD131">SUMPRODUCT(
    (AD122='Payment Plans'!$G$4:$G$13) *
    (SUM(MonthlyCashflow!$G$119:$FO$119)) *
   'Payment Plans'!$C$4:$C$13)</f>
        <v>0</v>
      </c>
      <c r="AE131" s="210" cm="1">
        <f t="array" ref="AE131">SUMPRODUCT(
    (AE122='Payment Plans'!$G$4:$G$13) *
    (SUM(MonthlyCashflow!$G$119:$FO$119)) *
   'Payment Plans'!$C$4:$C$13)</f>
        <v>0</v>
      </c>
      <c r="AF131" s="210" cm="1">
        <f t="array" ref="AF131">SUMPRODUCT(
    (AF122='Payment Plans'!$G$4:$G$13) *
    (SUM(MonthlyCashflow!$G$119:$FO$119)) *
   'Payment Plans'!$C$4:$C$13)</f>
        <v>0</v>
      </c>
      <c r="AG131" s="210" cm="1">
        <f t="array" ref="AG131">SUMPRODUCT(
    (AG122='Payment Plans'!$G$4:$G$13) *
    (SUM(MonthlyCashflow!$G$119:$FO$119)) *
   'Payment Plans'!$C$4:$C$13)</f>
        <v>0</v>
      </c>
      <c r="AH131" s="210" cm="1">
        <f t="array" ref="AH131">SUMPRODUCT(
    (AH122='Payment Plans'!$G$4:$G$13) *
    (SUM(MonthlyCashflow!$G$119:$FO$119)) *
   'Payment Plans'!$C$4:$C$13)</f>
        <v>0</v>
      </c>
      <c r="AI131" s="210" cm="1">
        <f t="array" ref="AI131">SUMPRODUCT(
    (AI122='Payment Plans'!$G$4:$G$13) *
    (SUM(MonthlyCashflow!$G$119:$FO$119)) *
   'Payment Plans'!$C$4:$C$13)</f>
        <v>0</v>
      </c>
      <c r="AJ131" s="210" cm="1">
        <f t="array" ref="AJ131">SUMPRODUCT(
    (AJ122='Payment Plans'!$G$4:$G$13) *
    (SUM(MonthlyCashflow!$G$119:$FO$119)) *
   'Payment Plans'!$C$4:$C$13)</f>
        <v>0</v>
      </c>
      <c r="AK131" s="210" cm="1">
        <f t="array" ref="AK131">SUMPRODUCT(
    (AK122='Payment Plans'!$G$4:$G$13) *
    (SUM(MonthlyCashflow!$G$119:$FO$119)) *
   'Payment Plans'!$C$4:$C$13)</f>
        <v>0</v>
      </c>
      <c r="AL131" s="210" cm="1">
        <f t="array" ref="AL131">SUMPRODUCT(
    (AL122='Payment Plans'!$G$4:$G$13) *
    (SUM(MonthlyCashflow!$G$119:$FO$119)) *
   'Payment Plans'!$C$4:$C$13)</f>
        <v>0</v>
      </c>
      <c r="AM131" s="210" cm="1">
        <f t="array" ref="AM131">SUMPRODUCT(
    (AM122='Payment Plans'!$G$4:$G$13) *
    (SUM(MonthlyCashflow!$G$119:$FO$119)) *
   'Payment Plans'!$C$4:$C$13)</f>
        <v>243.04244815782019</v>
      </c>
      <c r="AN131" s="210" cm="1">
        <f t="array" ref="AN131">SUMPRODUCT(
    (AN122='Payment Plans'!$G$4:$G$13) *
    (SUM(MonthlyCashflow!$G$119:$FO$119)) *
   'Payment Plans'!$C$4:$C$13)</f>
        <v>0</v>
      </c>
      <c r="AO131" s="210" cm="1">
        <f t="array" ref="AO131">SUMPRODUCT(
    (AO122='Payment Plans'!$G$4:$G$13) *
    (SUM(MonthlyCashflow!$G$119:$FO$119)) *
   'Payment Plans'!$C$4:$C$13)</f>
        <v>0</v>
      </c>
      <c r="AP131" s="210" cm="1">
        <f t="array" ref="AP131">SUMPRODUCT(
    (AP122='Payment Plans'!$G$4:$G$13) *
    (SUM(MonthlyCashflow!$G$119:$FO$119)) *
   'Payment Plans'!$C$4:$C$13)</f>
        <v>243.04244815782019</v>
      </c>
      <c r="AQ131" s="210" cm="1">
        <f t="array" ref="AQ131">SUMPRODUCT(
    (AQ122='Payment Plans'!$G$4:$G$13) *
    (SUM(MonthlyCashflow!$G$119:$FO$119)) *
   'Payment Plans'!$C$4:$C$13)</f>
        <v>0</v>
      </c>
      <c r="AR131" s="210" cm="1">
        <f t="array" ref="AR131">SUMPRODUCT(
    (AR122='Payment Plans'!$G$4:$G$13) *
    (SUM(MonthlyCashflow!$G$119:$FO$119)) *
   'Payment Plans'!$C$4:$C$13)</f>
        <v>243.04244815782019</v>
      </c>
      <c r="AS131" s="210" cm="1">
        <f t="array" ref="AS131">SUMPRODUCT(
    (AS122='Payment Plans'!$G$4:$G$13) *
    (SUM(MonthlyCashflow!$G$119:$FO$119)) *
   'Payment Plans'!$C$4:$C$13)</f>
        <v>0</v>
      </c>
      <c r="AT131" s="210" cm="1">
        <f t="array" ref="AT131">SUMPRODUCT(
    (AT122='Payment Plans'!$G$4:$G$13) *
    (SUM(MonthlyCashflow!$G$119:$FO$119)) *
   'Payment Plans'!$C$4:$C$13)</f>
        <v>0</v>
      </c>
      <c r="AU131" s="210" cm="1">
        <f t="array" ref="AU131">SUMPRODUCT(
    (AU122='Payment Plans'!$G$4:$G$13) *
    (SUM(MonthlyCashflow!$G$119:$FO$119)) *
   'Payment Plans'!$C$4:$C$13)</f>
        <v>0</v>
      </c>
      <c r="AV131" s="210" cm="1">
        <f t="array" ref="AV131">SUMPRODUCT(
    (AV122='Payment Plans'!$G$4:$G$13) *
    (SUM(MonthlyCashflow!$G$119:$FO$119)) *
   'Payment Plans'!$C$4:$C$13)</f>
        <v>0</v>
      </c>
      <c r="AW131" s="210" cm="1">
        <f t="array" ref="AW131">SUMPRODUCT(
    (AW122='Payment Plans'!$G$4:$G$13) *
    (SUM(MonthlyCashflow!$G$119:$FO$119)) *
   'Payment Plans'!$C$4:$C$13)</f>
        <v>121.52122407891009</v>
      </c>
      <c r="AX131" s="210" cm="1">
        <f t="array" ref="AX131">SUMPRODUCT(
    (AX122='Payment Plans'!$G$4:$G$13) *
    (SUM(MonthlyCashflow!$G$119:$FO$119)) *
   'Payment Plans'!$C$4:$C$13)</f>
        <v>0</v>
      </c>
      <c r="AY131" s="210" cm="1">
        <f t="array" ref="AY131">SUMPRODUCT(
    (AY122='Payment Plans'!$G$4:$G$13) *
    (SUM(MonthlyCashflow!$G$119:$FO$119)) *
   'Payment Plans'!$C$4:$C$13)</f>
        <v>0</v>
      </c>
      <c r="AZ131" s="210" cm="1">
        <f t="array" ref="AZ131">SUMPRODUCT(
    (AZ122='Payment Plans'!$G$4:$G$13) *
    (SUM(MonthlyCashflow!$G$119:$FO$119)) *
   'Payment Plans'!$C$4:$C$13)</f>
        <v>121.52122407891009</v>
      </c>
      <c r="BA131" s="210" cm="1">
        <f t="array" ref="BA131">SUMPRODUCT(
    (BA122='Payment Plans'!$G$4:$G$13) *
    (SUM(MonthlyCashflow!$G$119:$FO$119)) *
   'Payment Plans'!$C$4:$C$13)</f>
        <v>121.52122407891009</v>
      </c>
      <c r="BB131" s="210" cm="1">
        <f t="array" ref="BB131">SUMPRODUCT(
    (BB122='Payment Plans'!$G$4:$G$13) *
    (SUM(MonthlyCashflow!$G$119:$FO$119)) *
   'Payment Plans'!$C$4:$C$13)</f>
        <v>0</v>
      </c>
      <c r="BC131" s="210" cm="1">
        <f t="array" ref="BC131">SUMPRODUCT(
    (BC122='Payment Plans'!$G$4:$G$13) *
    (SUM(MonthlyCashflow!$G$119:$FO$119)) *
   'Payment Plans'!$C$4:$C$13)</f>
        <v>0</v>
      </c>
      <c r="BD131" s="210" cm="1">
        <f t="array" ref="BD131">SUMPRODUCT(
    (BD122='Payment Plans'!$G$4:$G$13) *
    (SUM(MonthlyCashflow!$G$119:$FO$119)) *
   'Payment Plans'!$C$4:$C$13)</f>
        <v>0</v>
      </c>
      <c r="BE131" s="210" cm="1">
        <f t="array" ref="BE131">SUMPRODUCT(
    (BE122='Payment Plans'!$G$4:$G$13) *
    (SUM(MonthlyCashflow!$G$119:$FO$119)) *
   'Payment Plans'!$C$4:$C$13)</f>
        <v>0</v>
      </c>
      <c r="BF131" s="210" cm="1">
        <f t="array" ref="BF131">SUMPRODUCT(
    (BF122='Payment Plans'!$G$4:$G$13) *
    (SUM(MonthlyCashflow!$G$119:$FO$119)) *
   'Payment Plans'!$C$4:$C$13)</f>
        <v>0</v>
      </c>
      <c r="BG131" s="210" cm="1">
        <f t="array" ref="BG131">SUMPRODUCT(
    (BG122='Payment Plans'!$G$4:$G$13) *
    (SUM(MonthlyCashflow!$G$119:$FO$119)) *
   'Payment Plans'!$C$4:$C$13)</f>
        <v>243.04244815782019</v>
      </c>
      <c r="BH131" s="210" cm="1">
        <f t="array" ref="BH131">SUMPRODUCT(
    (BH122='Payment Plans'!$G$4:$G$13) *
    (SUM(MonthlyCashflow!$G$119:$FO$119)) *
   'Payment Plans'!$C$4:$C$13)</f>
        <v>0</v>
      </c>
      <c r="BI131" s="210" cm="1">
        <f t="array" ref="BI131">SUMPRODUCT(
    (BI122='Payment Plans'!$G$4:$G$13) *
    (SUM(MonthlyCashflow!$G$119:$FO$119)) *
   'Payment Plans'!$C$4:$C$13)</f>
        <v>243.04244815782019</v>
      </c>
      <c r="BJ131" s="210" cm="1">
        <f t="array" ref="BJ131">SUMPRODUCT(
    (BJ122='Payment Plans'!$G$4:$G$13) *
    (SUM(MonthlyCashflow!$G$119:$FO$119)) *
   'Payment Plans'!$C$4:$C$13)</f>
        <v>0</v>
      </c>
      <c r="BK131" s="210" cm="1">
        <f t="array" ref="BK131">SUMPRODUCT(
    (BK122='Payment Plans'!$G$4:$G$13) *
    (SUM(MonthlyCashflow!$G$119:$FO$119)) *
   'Payment Plans'!$C$4:$C$13)</f>
        <v>486.08489631564038</v>
      </c>
      <c r="BL131" s="210" cm="1">
        <f t="array" ref="BL131">SUMPRODUCT(
    (BL122='Payment Plans'!$G$4:$G$13) *
    (SUM(MonthlyCashflow!$G$119:$FO$119)) *
   'Payment Plans'!$C$4:$C$13)</f>
        <v>0</v>
      </c>
      <c r="BM131" s="210" cm="1">
        <f t="array" ref="BM131">SUMPRODUCT(
    (BM122='Payment Plans'!$G$4:$G$13) *
    (SUM(MonthlyCashflow!$G$119:$FO$119)) *
   'Payment Plans'!$C$4:$C$13)</f>
        <v>0</v>
      </c>
      <c r="BN131" s="210" cm="1">
        <f t="array" ref="BN131">SUMPRODUCT(
    (BN122='Payment Plans'!$G$4:$G$13) *
    (SUM(MonthlyCashflow!$G$119:$FO$119)) *
   'Payment Plans'!$C$4:$C$13)</f>
        <v>0</v>
      </c>
      <c r="BO131" s="210" cm="1">
        <f t="array" ref="BO131">SUMPRODUCT(
    (BO122='Payment Plans'!$G$4:$G$13) *
    (SUM(MonthlyCashflow!$G$119:$FO$119)) *
   'Payment Plans'!$C$4:$C$13)</f>
        <v>0</v>
      </c>
      <c r="BP131" s="210" cm="1">
        <f t="array" ref="BP131">SUMPRODUCT(
    (BP122='Payment Plans'!$G$4:$G$13) *
    (SUM(MonthlyCashflow!$G$119:$FO$119)) *
   'Payment Plans'!$C$4:$C$13)</f>
        <v>0</v>
      </c>
      <c r="BQ131" s="210" cm="1">
        <f t="array" ref="BQ131">SUMPRODUCT(
    (BQ122='Payment Plans'!$G$4:$G$13) *
    (SUM(MonthlyCashflow!$G$119:$FO$119)) *
   'Payment Plans'!$C$4:$C$13)</f>
        <v>0</v>
      </c>
      <c r="BR131" s="210" cm="1">
        <f t="array" ref="BR131">SUMPRODUCT(
    (BR122='Payment Plans'!$G$4:$G$13) *
    (SUM(MonthlyCashflow!$G$119:$FO$119)) *
   'Payment Plans'!$C$4:$C$13)</f>
        <v>0</v>
      </c>
      <c r="BS131" s="210" cm="1">
        <f t="array" ref="BS131">SUMPRODUCT(
    (BS122='Payment Plans'!$G$4:$G$13) *
    (SUM(MonthlyCashflow!$G$119:$FO$119)) *
   'Payment Plans'!$C$4:$C$13)</f>
        <v>0</v>
      </c>
      <c r="BT131" s="210" cm="1">
        <f t="array" ref="BT131">SUMPRODUCT(
    (BT122='Payment Plans'!$G$4:$G$13) *
    (SUM(MonthlyCashflow!$G$119:$FO$119)) *
   'Payment Plans'!$C$4:$C$13)</f>
        <v>0</v>
      </c>
      <c r="BU131" s="210" cm="1">
        <f t="array" ref="BU131">SUMPRODUCT(
    (BU122='Payment Plans'!$G$4:$G$13) *
    (SUM(MonthlyCashflow!$G$119:$FO$119)) *
   'Payment Plans'!$C$4:$C$13)</f>
        <v>0</v>
      </c>
      <c r="BV131" s="210" cm="1">
        <f t="array" ref="BV131">SUMPRODUCT(
    (BV122='Payment Plans'!$G$4:$G$13) *
    (SUM(MonthlyCashflow!$G$119:$FO$119)) *
   'Payment Plans'!$C$4:$C$13)</f>
        <v>0</v>
      </c>
      <c r="BW131" s="210" cm="1">
        <f t="array" ref="BW131">SUMPRODUCT(
    (BW122='Payment Plans'!$G$4:$G$13) *
    (SUM(MonthlyCashflow!$G$119:$FO$119)) *
   'Payment Plans'!$C$4:$C$13)</f>
        <v>0</v>
      </c>
      <c r="BX131" s="210" cm="1">
        <f t="array" ref="BX131">SUMPRODUCT(
    (BX122='Payment Plans'!$G$4:$G$13) *
    (SUM(MonthlyCashflow!$G$119:$FO$119)) *
   'Payment Plans'!$C$4:$C$13)</f>
        <v>0</v>
      </c>
      <c r="BY131" s="210" cm="1">
        <f t="array" ref="BY131">SUMPRODUCT(
    (BY122='Payment Plans'!$G$4:$G$13) *
    (SUM(MonthlyCashflow!$G$119:$FO$119)) *
   'Payment Plans'!$C$4:$C$13)</f>
        <v>0</v>
      </c>
      <c r="BZ131" s="210" cm="1">
        <f t="array" ref="BZ131">SUMPRODUCT(
    (BZ122='Payment Plans'!$G$4:$G$13) *
    (SUM(MonthlyCashflow!$G$119:$FO$119)) *
   'Payment Plans'!$C$4:$C$13)</f>
        <v>0</v>
      </c>
      <c r="CA131" s="210" cm="1">
        <f t="array" ref="CA131">SUMPRODUCT(
    (CA122='Payment Plans'!$G$4:$G$13) *
    (SUM(MonthlyCashflow!$G$119:$FO$119)) *
   'Payment Plans'!$C$4:$C$13)</f>
        <v>0</v>
      </c>
      <c r="CB131" s="210" cm="1">
        <f t="array" ref="CB131">SUMPRODUCT(
    (CB122='Payment Plans'!$G$4:$G$13) *
    (SUM(MonthlyCashflow!$G$119:$FO$119)) *
   'Payment Plans'!$C$4:$C$13)</f>
        <v>0</v>
      </c>
      <c r="CC131" s="210" cm="1">
        <f t="array" ref="CC131">SUMPRODUCT(
    (CC122='Payment Plans'!$G$4:$G$13) *
    (SUM(MonthlyCashflow!$G$119:$FO$119)) *
   'Payment Plans'!$C$4:$C$13)</f>
        <v>0</v>
      </c>
      <c r="CD131" s="210" cm="1">
        <f t="array" ref="CD131">SUMPRODUCT(
    (CD122='Payment Plans'!$G$4:$G$13) *
    (SUM(MonthlyCashflow!$G$119:$FO$119)) *
   'Payment Plans'!$C$4:$C$13)</f>
        <v>0</v>
      </c>
      <c r="CE131" s="210" cm="1">
        <f t="array" ref="CE131">SUMPRODUCT(
    (CE122='Payment Plans'!$G$4:$G$13) *
    (SUM(MonthlyCashflow!$G$119:$FO$119)) *
   'Payment Plans'!$C$4:$C$13)</f>
        <v>0</v>
      </c>
      <c r="CF131" s="210" cm="1">
        <f t="array" ref="CF131">SUMPRODUCT(
    (CF122='Payment Plans'!$G$4:$G$13) *
    (SUM(MonthlyCashflow!$G$119:$FO$119)) *
   'Payment Plans'!$C$4:$C$13)</f>
        <v>0</v>
      </c>
      <c r="CG131" s="210" cm="1">
        <f t="array" ref="CG131">SUMPRODUCT(
    (CG122='Payment Plans'!$G$4:$G$13) *
    (SUM(MonthlyCashflow!$G$119:$FO$119)) *
   'Payment Plans'!$C$4:$C$13)</f>
        <v>0</v>
      </c>
      <c r="CH131" s="210" cm="1">
        <f t="array" ref="CH131">SUMPRODUCT(
    (CH122='Payment Plans'!$G$4:$G$13) *
    (SUM(MonthlyCashflow!$G$119:$FO$119)) *
   'Payment Plans'!$C$4:$C$13)</f>
        <v>0</v>
      </c>
      <c r="CI131" s="210" cm="1">
        <f t="array" ref="CI131">SUMPRODUCT(
    (CI122='Payment Plans'!$G$4:$G$13) *
    (SUM(MonthlyCashflow!$G$119:$FO$119)) *
   'Payment Plans'!$C$4:$C$13)</f>
        <v>0</v>
      </c>
      <c r="CJ131" s="210" cm="1">
        <f t="array" ref="CJ131">SUMPRODUCT(
    (CJ122='Payment Plans'!$G$4:$G$13) *
    (SUM(MonthlyCashflow!$G$119:$FO$119)) *
   'Payment Plans'!$C$4:$C$13)</f>
        <v>0</v>
      </c>
      <c r="CK131" s="210" cm="1">
        <f t="array" ref="CK131">SUMPRODUCT(
    (CK122='Payment Plans'!$G$4:$G$13) *
    (SUM(MonthlyCashflow!$G$119:$FO$119)) *
   'Payment Plans'!$C$4:$C$13)</f>
        <v>0</v>
      </c>
      <c r="CL131" s="210" cm="1">
        <f t="array" ref="CL131">SUMPRODUCT(
    (CL122='Payment Plans'!$G$4:$G$13) *
    (SUM(MonthlyCashflow!$G$119:$FO$119)) *
   'Payment Plans'!$C$4:$C$13)</f>
        <v>0</v>
      </c>
      <c r="CM131" s="210" cm="1">
        <f t="array" ref="CM131">SUMPRODUCT(
    (CM122='Payment Plans'!$G$4:$G$13) *
    (SUM(MonthlyCashflow!$G$119:$FO$119)) *
   'Payment Plans'!$C$4:$C$13)</f>
        <v>0</v>
      </c>
      <c r="CN131" s="210" cm="1">
        <f t="array" ref="CN131">SUMPRODUCT(
    (CN122='Payment Plans'!$G$4:$G$13) *
    (SUM(MonthlyCashflow!$G$119:$FO$119)) *
   'Payment Plans'!$C$4:$C$13)</f>
        <v>0</v>
      </c>
      <c r="CO131" s="210" cm="1">
        <f t="array" ref="CO131">SUMPRODUCT(
    (CO122='Payment Plans'!$G$4:$G$13) *
    (SUM(MonthlyCashflow!$G$119:$FO$119)) *
   'Payment Plans'!$C$4:$C$13)</f>
        <v>0</v>
      </c>
      <c r="CP131" s="210" cm="1">
        <f t="array" ref="CP131">SUMPRODUCT(
    (CP122='Payment Plans'!$G$4:$G$13) *
    (SUM(MonthlyCashflow!$G$119:$FO$119)) *
   'Payment Plans'!$C$4:$C$13)</f>
        <v>0</v>
      </c>
      <c r="CQ131" s="210" cm="1">
        <f t="array" ref="CQ131">SUMPRODUCT(
    (CQ122='Payment Plans'!$G$4:$G$13) *
    (SUM(MonthlyCashflow!$G$119:$FO$119)) *
   'Payment Plans'!$C$4:$C$13)</f>
        <v>0</v>
      </c>
      <c r="CR131" s="210" cm="1">
        <f t="array" ref="CR131">SUMPRODUCT(
    (CR122='Payment Plans'!$G$4:$G$13) *
    (SUM(MonthlyCashflow!$G$119:$FO$119)) *
   'Payment Plans'!$C$4:$C$13)</f>
        <v>0</v>
      </c>
      <c r="CS131" s="210" cm="1">
        <f t="array" ref="CS131">SUMPRODUCT(
    (CS122='Payment Plans'!$G$4:$G$13) *
    (SUM(MonthlyCashflow!$G$119:$FO$119)) *
   'Payment Plans'!$C$4:$C$13)</f>
        <v>0</v>
      </c>
      <c r="CT131" s="210" cm="1">
        <f t="array" ref="CT131">SUMPRODUCT(
    (CT122='Payment Plans'!$G$4:$G$13) *
    (SUM(MonthlyCashflow!$G$119:$FO$119)) *
   'Payment Plans'!$C$4:$C$13)</f>
        <v>0</v>
      </c>
      <c r="CU131" s="210" cm="1">
        <f t="array" ref="CU131">SUMPRODUCT(
    (CU122='Payment Plans'!$G$4:$G$13) *
    (SUM(MonthlyCashflow!$G$119:$FO$119)) *
   'Payment Plans'!$C$4:$C$13)</f>
        <v>0</v>
      </c>
      <c r="CV131" s="210" cm="1">
        <f t="array" ref="CV131">SUMPRODUCT(
    (CV122='Payment Plans'!$G$4:$G$13) *
    (SUM(MonthlyCashflow!$G$119:$FO$119)) *
   'Payment Plans'!$C$4:$C$13)</f>
        <v>0</v>
      </c>
      <c r="CW131" s="210" cm="1">
        <f t="array" ref="CW131">SUMPRODUCT(
    (CW122='Payment Plans'!$G$4:$G$13) *
    (SUM(MonthlyCashflow!$G$119:$FO$119)) *
   'Payment Plans'!$C$4:$C$13)</f>
        <v>0</v>
      </c>
      <c r="CX131" s="210" cm="1">
        <f t="array" ref="CX131">SUMPRODUCT(
    (CX122='Payment Plans'!$G$4:$G$13) *
    (SUM(MonthlyCashflow!$G$119:$FO$119)) *
   'Payment Plans'!$C$4:$C$13)</f>
        <v>0</v>
      </c>
      <c r="CY131" s="210" cm="1">
        <f t="array" ref="CY131">SUMPRODUCT(
    (CY122='Payment Plans'!$G$4:$G$13) *
    (SUM(MonthlyCashflow!$G$119:$FO$119)) *
   'Payment Plans'!$C$4:$C$13)</f>
        <v>0</v>
      </c>
      <c r="CZ131" s="210" cm="1">
        <f t="array" ref="CZ131">SUMPRODUCT(
    (CZ122='Payment Plans'!$G$4:$G$13) *
    (SUM(MonthlyCashflow!$G$119:$FO$119)) *
   'Payment Plans'!$C$4:$C$13)</f>
        <v>0</v>
      </c>
      <c r="DA131" s="210" cm="1">
        <f t="array" ref="DA131">SUMPRODUCT(
    (DA122='Payment Plans'!$G$4:$G$13) *
    (SUM(MonthlyCashflow!$G$119:$FO$119)) *
   'Payment Plans'!$C$4:$C$13)</f>
        <v>0</v>
      </c>
      <c r="DB131" s="210" cm="1">
        <f t="array" ref="DB131">SUMPRODUCT(
    (DB122='Payment Plans'!$G$4:$G$13) *
    (SUM(MonthlyCashflow!$G$119:$FO$119)) *
   'Payment Plans'!$C$4:$C$13)</f>
        <v>0</v>
      </c>
      <c r="DC131" s="210" cm="1">
        <f t="array" ref="DC131">SUMPRODUCT(
    (DC122='Payment Plans'!$G$4:$G$13) *
    (SUM(MonthlyCashflow!$G$119:$FO$119)) *
   'Payment Plans'!$C$4:$C$13)</f>
        <v>0</v>
      </c>
      <c r="DD131" s="210" cm="1">
        <f t="array" ref="DD131">SUMPRODUCT(
    (DD122='Payment Plans'!$G$4:$G$13) *
    (SUM(MonthlyCashflow!$G$119:$FO$119)) *
   'Payment Plans'!$C$4:$C$13)</f>
        <v>0</v>
      </c>
      <c r="DE131" s="210" cm="1">
        <f t="array" ref="DE131">SUMPRODUCT(
    (DE122='Payment Plans'!$G$4:$G$13) *
    (SUM(MonthlyCashflow!$G$119:$FO$119)) *
   'Payment Plans'!$C$4:$C$13)</f>
        <v>0</v>
      </c>
      <c r="DF131" s="210" cm="1">
        <f t="array" ref="DF131">SUMPRODUCT(
    (DF122='Payment Plans'!$G$4:$G$13) *
    (SUM(MonthlyCashflow!$G$119:$FO$119)) *
   'Payment Plans'!$C$4:$C$13)</f>
        <v>0</v>
      </c>
      <c r="DG131" s="210" cm="1">
        <f t="array" ref="DG131">SUMPRODUCT(
    (DG122='Payment Plans'!$G$4:$G$13) *
    (SUM(MonthlyCashflow!$G$119:$FO$119)) *
   'Payment Plans'!$C$4:$C$13)</f>
        <v>0</v>
      </c>
      <c r="DH131" s="210" cm="1">
        <f t="array" ref="DH131">SUMPRODUCT(
    (DH122='Payment Plans'!$G$4:$G$13) *
    (SUM(MonthlyCashflow!$G$119:$FO$119)) *
   'Payment Plans'!$C$4:$C$13)</f>
        <v>0</v>
      </c>
      <c r="DI131" s="210" cm="1">
        <f t="array" ref="DI131">SUMPRODUCT(
    (DI122='Payment Plans'!$G$4:$G$13) *
    (SUM(MonthlyCashflow!$G$119:$FO$119)) *
   'Payment Plans'!$C$4:$C$13)</f>
        <v>0</v>
      </c>
      <c r="DJ131" s="210" cm="1">
        <f t="array" ref="DJ131">SUMPRODUCT(
    (DJ122='Payment Plans'!$G$4:$G$13) *
    (SUM(MonthlyCashflow!$G$119:$FO$119)) *
   'Payment Plans'!$C$4:$C$13)</f>
        <v>0</v>
      </c>
      <c r="DK131" s="210" cm="1">
        <f t="array" ref="DK131">SUMPRODUCT(
    (DK122='Payment Plans'!$G$4:$G$13) *
    (SUM(MonthlyCashflow!$G$119:$FO$119)) *
   'Payment Plans'!$C$4:$C$13)</f>
        <v>0</v>
      </c>
      <c r="DL131" s="210" cm="1">
        <f t="array" ref="DL131">SUMPRODUCT(
    (DL122='Payment Plans'!$G$4:$G$13) *
    (SUM(MonthlyCashflow!$G$119:$FO$119)) *
   'Payment Plans'!$C$4:$C$13)</f>
        <v>0</v>
      </c>
      <c r="DM131" s="210" cm="1">
        <f t="array" ref="DM131">SUMPRODUCT(
    (DM122='Payment Plans'!$G$4:$G$13) *
    (SUM(MonthlyCashflow!$G$119:$FO$119)) *
   'Payment Plans'!$C$4:$C$13)</f>
        <v>0</v>
      </c>
      <c r="DN131" s="210" cm="1">
        <f t="array" ref="DN131">SUMPRODUCT(
    (DN122='Payment Plans'!$G$4:$G$13) *
    (SUM(MonthlyCashflow!$G$119:$FO$119)) *
   'Payment Plans'!$C$4:$C$13)</f>
        <v>0</v>
      </c>
      <c r="DO131" s="210" cm="1">
        <f t="array" ref="DO131">SUMPRODUCT(
    (DO122='Payment Plans'!$G$4:$G$13) *
    (SUM(MonthlyCashflow!$G$119:$FO$119)) *
   'Payment Plans'!$C$4:$C$13)</f>
        <v>0</v>
      </c>
      <c r="DP131" s="210" cm="1">
        <f t="array" ref="DP131">SUMPRODUCT(
    (DP122='Payment Plans'!$G$4:$G$13) *
    (SUM(MonthlyCashflow!$G$119:$FO$119)) *
   'Payment Plans'!$C$4:$C$13)</f>
        <v>0</v>
      </c>
      <c r="DQ131" s="210" cm="1">
        <f t="array" ref="DQ131">SUMPRODUCT(
    (DQ122='Payment Plans'!$G$4:$G$13) *
    (SUM(MonthlyCashflow!$G$119:$FO$119)) *
   'Payment Plans'!$C$4:$C$13)</f>
        <v>0</v>
      </c>
      <c r="DR131" s="210" cm="1">
        <f t="array" ref="DR131">SUMPRODUCT(
    (DR122='Payment Plans'!$G$4:$G$13) *
    (SUM(MonthlyCashflow!$G$119:$FO$119)) *
   'Payment Plans'!$C$4:$C$13)</f>
        <v>0</v>
      </c>
      <c r="DS131" s="210" cm="1">
        <f t="array" ref="DS131">SUMPRODUCT(
    (DS122='Payment Plans'!$G$4:$G$13) *
    (SUM(MonthlyCashflow!$G$119:$FO$119)) *
   'Payment Plans'!$C$4:$C$13)</f>
        <v>0</v>
      </c>
      <c r="DT131" s="210" cm="1">
        <f t="array" ref="DT131">SUMPRODUCT(
    (DT122='Payment Plans'!$G$4:$G$13) *
    (SUM(MonthlyCashflow!$G$119:$FO$119)) *
   'Payment Plans'!$C$4:$C$13)</f>
        <v>0</v>
      </c>
      <c r="DU131" s="210" cm="1">
        <f t="array" ref="DU131">SUMPRODUCT(
    (DU122='Payment Plans'!$G$4:$G$13) *
    (SUM(MonthlyCashflow!$G$119:$FO$119)) *
   'Payment Plans'!$C$4:$C$13)</f>
        <v>0</v>
      </c>
      <c r="DV131" s="210" cm="1">
        <f t="array" ref="DV131">SUMPRODUCT(
    (DV122='Payment Plans'!$G$4:$G$13) *
    (SUM(MonthlyCashflow!$G$119:$FO$119)) *
   'Payment Plans'!$C$4:$C$13)</f>
        <v>0</v>
      </c>
      <c r="DW131" s="210" cm="1">
        <f t="array" ref="DW131">SUMPRODUCT(
    (DW122='Payment Plans'!$G$4:$G$13) *
    (SUM(MonthlyCashflow!$G$119:$FO$119)) *
   'Payment Plans'!$C$4:$C$13)</f>
        <v>0</v>
      </c>
      <c r="DX131" s="210" cm="1">
        <f t="array" ref="DX131">SUMPRODUCT(
    (DX122='Payment Plans'!$G$4:$G$13) *
    (SUM(MonthlyCashflow!$G$119:$FO$119)) *
   'Payment Plans'!$C$4:$C$13)</f>
        <v>0</v>
      </c>
      <c r="DY131" s="210" cm="1">
        <f t="array" ref="DY131">SUMPRODUCT(
    (DY122='Payment Plans'!$G$4:$G$13) *
    (SUM(MonthlyCashflow!$G$119:$FO$119)) *
   'Payment Plans'!$C$4:$C$13)</f>
        <v>0</v>
      </c>
      <c r="DZ131" s="210" cm="1">
        <f t="array" ref="DZ131">SUMPRODUCT(
    (DZ122='Payment Plans'!$G$4:$G$13) *
    (SUM(MonthlyCashflow!$G$119:$FO$119)) *
   'Payment Plans'!$C$4:$C$13)</f>
        <v>0</v>
      </c>
      <c r="EA131" s="210" cm="1">
        <f t="array" ref="EA131">SUMPRODUCT(
    (EA122='Payment Plans'!$G$4:$G$13) *
    (SUM(MonthlyCashflow!$G$119:$FO$119)) *
   'Payment Plans'!$C$4:$C$13)</f>
        <v>0</v>
      </c>
      <c r="EB131" s="210" cm="1">
        <f t="array" ref="EB131">SUMPRODUCT(
    (EB122='Payment Plans'!$G$4:$G$13) *
    (SUM(MonthlyCashflow!$G$119:$FO$119)) *
   'Payment Plans'!$C$4:$C$13)</f>
        <v>0</v>
      </c>
      <c r="EC131" s="210" cm="1">
        <f t="array" ref="EC131">SUMPRODUCT(
    (EC122='Payment Plans'!$G$4:$G$13) *
    (SUM(MonthlyCashflow!$G$119:$FO$119)) *
   'Payment Plans'!$C$4:$C$13)</f>
        <v>0</v>
      </c>
      <c r="ED131" s="210" cm="1">
        <f t="array" ref="ED131">SUMPRODUCT(
    (ED122='Payment Plans'!$G$4:$G$13) *
    (SUM(MonthlyCashflow!$G$119:$FO$119)) *
   'Payment Plans'!$C$4:$C$13)</f>
        <v>0</v>
      </c>
      <c r="EE131" s="210" cm="1">
        <f t="array" ref="EE131">SUMPRODUCT(
    (EE122='Payment Plans'!$G$4:$G$13) *
    (SUM(MonthlyCashflow!$G$119:$FO$119)) *
   'Payment Plans'!$C$4:$C$13)</f>
        <v>0</v>
      </c>
      <c r="EF131" s="210" cm="1">
        <f t="array" ref="EF131">SUMPRODUCT(
    (EF122='Payment Plans'!$G$4:$G$13) *
    (SUM(MonthlyCashflow!$G$119:$FO$119)) *
   'Payment Plans'!$C$4:$C$13)</f>
        <v>0</v>
      </c>
      <c r="EG131" s="210" cm="1">
        <f t="array" ref="EG131">SUMPRODUCT(
    (EG122='Payment Plans'!$G$4:$G$13) *
    (SUM(MonthlyCashflow!$G$119:$FO$119)) *
   'Payment Plans'!$C$4:$C$13)</f>
        <v>0</v>
      </c>
      <c r="EH131" s="210" cm="1">
        <f t="array" ref="EH131">SUMPRODUCT(
    (EH122='Payment Plans'!$G$4:$G$13) *
    (SUM(MonthlyCashflow!$G$119:$FO$119)) *
   'Payment Plans'!$C$4:$C$13)</f>
        <v>0</v>
      </c>
      <c r="EI131" s="210" cm="1">
        <f t="array" ref="EI131">SUMPRODUCT(
    (EI122='Payment Plans'!$G$4:$G$13) *
    (SUM(MonthlyCashflow!$G$119:$FO$119)) *
   'Payment Plans'!$C$4:$C$13)</f>
        <v>0</v>
      </c>
      <c r="EJ131" s="210" cm="1">
        <f t="array" ref="EJ131">SUMPRODUCT(
    (EJ122='Payment Plans'!$G$4:$G$13) *
    (SUM(MonthlyCashflow!$G$119:$FO$119)) *
   'Payment Plans'!$C$4:$C$13)</f>
        <v>0</v>
      </c>
      <c r="EK131" s="210" cm="1">
        <f t="array" ref="EK131">SUMPRODUCT(
    (EK122='Payment Plans'!$G$4:$G$13) *
    (SUM(MonthlyCashflow!$G$119:$FO$119)) *
   'Payment Plans'!$C$4:$C$13)</f>
        <v>0</v>
      </c>
      <c r="EL131" s="210" cm="1">
        <f t="array" ref="EL131">SUMPRODUCT(
    (EL122='Payment Plans'!$G$4:$G$13) *
    (SUM(MonthlyCashflow!$G$119:$FO$119)) *
   'Payment Plans'!$C$4:$C$13)</f>
        <v>0</v>
      </c>
      <c r="EM131" s="210" cm="1">
        <f t="array" ref="EM131">SUMPRODUCT(
    (EM122='Payment Plans'!$G$4:$G$13) *
    (SUM(MonthlyCashflow!$G$119:$FO$119)) *
   'Payment Plans'!$C$4:$C$13)</f>
        <v>0</v>
      </c>
      <c r="EN131" s="210" cm="1">
        <f t="array" ref="EN131">SUMPRODUCT(
    (EN122='Payment Plans'!$G$4:$G$13) *
    (SUM(MonthlyCashflow!$G$119:$FO$119)) *
   'Payment Plans'!$C$4:$C$13)</f>
        <v>0</v>
      </c>
      <c r="EO131" s="210" cm="1">
        <f t="array" ref="EO131">SUMPRODUCT(
    (EO122='Payment Plans'!$G$4:$G$13) *
    (SUM(MonthlyCashflow!$G$119:$FO$119)) *
   'Payment Plans'!$C$4:$C$13)</f>
        <v>0</v>
      </c>
      <c r="EP131" s="210" cm="1">
        <f t="array" ref="EP131">SUMPRODUCT(
    (EP122='Payment Plans'!$G$4:$G$13) *
    (SUM(MonthlyCashflow!$G$119:$FO$119)) *
   'Payment Plans'!$C$4:$C$13)</f>
        <v>0</v>
      </c>
      <c r="EQ131" s="210" cm="1">
        <f t="array" ref="EQ131">SUMPRODUCT(
    (EQ122='Payment Plans'!$G$4:$G$13) *
    (SUM(MonthlyCashflow!$G$119:$FO$119)) *
   'Payment Plans'!$C$4:$C$13)</f>
        <v>0</v>
      </c>
      <c r="ER131" s="210" cm="1">
        <f t="array" ref="ER131">SUMPRODUCT(
    (ER122='Payment Plans'!$G$4:$G$13) *
    (SUM(MonthlyCashflow!$G$119:$FO$119)) *
   'Payment Plans'!$C$4:$C$13)</f>
        <v>0</v>
      </c>
      <c r="ES131" s="210" cm="1">
        <f t="array" ref="ES131">SUMPRODUCT(
    (ES122='Payment Plans'!$G$4:$G$13) *
    (SUM(MonthlyCashflow!$G$119:$FO$119)) *
   'Payment Plans'!$C$4:$C$13)</f>
        <v>0</v>
      </c>
      <c r="ET131" s="210" cm="1">
        <f t="array" ref="ET131">SUMPRODUCT(
    (ET122='Payment Plans'!$G$4:$G$13) *
    (SUM(MonthlyCashflow!$G$119:$FO$119)) *
   'Payment Plans'!$C$4:$C$13)</f>
        <v>0</v>
      </c>
      <c r="EU131" s="210" cm="1">
        <f t="array" ref="EU131">SUMPRODUCT(
    (EU122='Payment Plans'!$G$4:$G$13) *
    (SUM(MonthlyCashflow!$G$119:$FO$119)) *
   'Payment Plans'!$C$4:$C$13)</f>
        <v>0</v>
      </c>
      <c r="EV131" s="210" cm="1">
        <f t="array" ref="EV131">SUMPRODUCT(
    (EV122='Payment Plans'!$G$4:$G$13) *
    (SUM(MonthlyCashflow!$G$119:$FO$119)) *
   'Payment Plans'!$C$4:$C$13)</f>
        <v>0</v>
      </c>
      <c r="EW131" s="210" cm="1">
        <f t="array" ref="EW131">SUMPRODUCT(
    (EW122='Payment Plans'!$G$4:$G$13) *
    (SUM(MonthlyCashflow!$G$119:$FO$119)) *
   'Payment Plans'!$C$4:$C$13)</f>
        <v>0</v>
      </c>
      <c r="EX131" s="210" cm="1">
        <f t="array" ref="EX131">SUMPRODUCT(
    (EX122='Payment Plans'!$G$4:$G$13) *
    (SUM(MonthlyCashflow!$G$119:$FO$119)) *
   'Payment Plans'!$C$4:$C$13)</f>
        <v>0</v>
      </c>
      <c r="EY131" s="210" cm="1">
        <f t="array" ref="EY131">SUMPRODUCT(
    (EY122='Payment Plans'!$G$4:$G$13) *
    (SUM(MonthlyCashflow!$G$119:$FO$119)) *
   'Payment Plans'!$C$4:$C$13)</f>
        <v>0</v>
      </c>
      <c r="EZ131" s="210" cm="1">
        <f t="array" ref="EZ131">SUMPRODUCT(
    (EZ122='Payment Plans'!$G$4:$G$13) *
    (SUM(MonthlyCashflow!$G$119:$FO$119)) *
   'Payment Plans'!$C$4:$C$13)</f>
        <v>0</v>
      </c>
      <c r="FA131" s="210" cm="1">
        <f t="array" ref="FA131">SUMPRODUCT(
    (FA122='Payment Plans'!$G$4:$G$13) *
    (SUM(MonthlyCashflow!$G$119:$FO$119)) *
   'Payment Plans'!$C$4:$C$13)</f>
        <v>0</v>
      </c>
      <c r="FB131" s="210" cm="1">
        <f t="array" ref="FB131">SUMPRODUCT(
    (FB122='Payment Plans'!$G$4:$G$13) *
    (SUM(MonthlyCashflow!$G$119:$FO$119)) *
   'Payment Plans'!$C$4:$C$13)</f>
        <v>0</v>
      </c>
      <c r="FC131" s="210" cm="1">
        <f t="array" ref="FC131">SUMPRODUCT(
    (FC122='Payment Plans'!$G$4:$G$13) *
    (SUM(MonthlyCashflow!$G$119:$FO$119)) *
   'Payment Plans'!$C$4:$C$13)</f>
        <v>0</v>
      </c>
      <c r="FD131" s="210" cm="1">
        <f t="array" ref="FD131">SUMPRODUCT(
    (FD122='Payment Plans'!$G$4:$G$13) *
    (SUM(MonthlyCashflow!$G$119:$FO$119)) *
   'Payment Plans'!$C$4:$C$13)</f>
        <v>0</v>
      </c>
      <c r="FE131" s="210" cm="1">
        <f t="array" ref="FE131">SUMPRODUCT(
    (FE122='Payment Plans'!$G$4:$G$13) *
    (SUM(MonthlyCashflow!$G$119:$FO$119)) *
   'Payment Plans'!$C$4:$C$13)</f>
        <v>0</v>
      </c>
      <c r="FF131" s="210" cm="1">
        <f t="array" ref="FF131">SUMPRODUCT(
    (FF122='Payment Plans'!$G$4:$G$13) *
    (SUM(MonthlyCashflow!$G$119:$FO$119)) *
   'Payment Plans'!$C$4:$C$13)</f>
        <v>0</v>
      </c>
      <c r="FG131" s="210" cm="1">
        <f t="array" ref="FG131">SUMPRODUCT(
    (FG122='Payment Plans'!$G$4:$G$13) *
    (SUM(MonthlyCashflow!$G$119:$FO$119)) *
   'Payment Plans'!$C$4:$C$13)</f>
        <v>0</v>
      </c>
      <c r="FH131" s="210" cm="1">
        <f t="array" ref="FH131">SUMPRODUCT(
    (FH122='Payment Plans'!$G$4:$G$13) *
    (SUM(MonthlyCashflow!$G$119:$FO$119)) *
   'Payment Plans'!$C$4:$C$13)</f>
        <v>0</v>
      </c>
      <c r="FI131" s="210" cm="1">
        <f t="array" ref="FI131">SUMPRODUCT(
    (FI122='Payment Plans'!$G$4:$G$13) *
    (SUM(MonthlyCashflow!$G$119:$FO$119)) *
   'Payment Plans'!$C$4:$C$13)</f>
        <v>0</v>
      </c>
      <c r="FJ131" s="210" cm="1">
        <f t="array" ref="FJ131">SUMPRODUCT(
    (FJ122='Payment Plans'!$G$4:$G$13) *
    (SUM(MonthlyCashflow!$G$119:$FO$119)) *
   'Payment Plans'!$C$4:$C$13)</f>
        <v>0</v>
      </c>
      <c r="FK131" s="210" cm="1">
        <f t="array" ref="FK131">SUMPRODUCT(
    (FK122='Payment Plans'!$G$4:$G$13) *
    (SUM(MonthlyCashflow!$G$119:$FO$119)) *
   'Payment Plans'!$C$4:$C$13)</f>
        <v>0</v>
      </c>
      <c r="FL131" s="210" cm="1">
        <f t="array" ref="FL131">SUMPRODUCT(
    (FL122='Payment Plans'!$G$4:$G$13) *
    (SUM(MonthlyCashflow!$G$119:$FO$119)) *
   'Payment Plans'!$C$4:$C$13)</f>
        <v>0</v>
      </c>
      <c r="FM131" s="210" cm="1">
        <f t="array" ref="FM131">SUMPRODUCT(
    (FM122='Payment Plans'!$G$4:$G$13) *
    (SUM(MonthlyCashflow!$G$119:$FO$119)) *
   'Payment Plans'!$C$4:$C$13)</f>
        <v>0</v>
      </c>
      <c r="FN131" s="210" cm="1">
        <f t="array" ref="FN131">SUMPRODUCT(
    (FN122='Payment Plans'!$G$4:$G$13) *
    (SUM(MonthlyCashflow!$G$119:$FO$119)) *
   'Payment Plans'!$C$4:$C$13)</f>
        <v>0</v>
      </c>
      <c r="FO131" s="210" cm="1">
        <f t="array" ref="FO131">SUMPRODUCT(
    (FO122='Payment Plans'!$G$4:$G$13) *
    (SUM(MonthlyCashflow!$G$119:$FO$119)) *
   'Payment Plans'!$C$4:$C$13)</f>
        <v>0</v>
      </c>
    </row>
    <row r="132" spans="2:171" ht="12" customHeight="1" x14ac:dyDescent="0.3">
      <c r="B132" s="201" t="s">
        <v>77</v>
      </c>
      <c r="D132" s="210">
        <f>SUM(G132:FO132)</f>
        <v>3098.7912140122066</v>
      </c>
      <c r="G132" s="210" cm="1">
        <f t="array" ref="G132">SUMPRODUCT(
    (G122='Payment Plans'!$H$4:$H$13) *
    (SUM(MonthlyCashflow!$G$120:$FO$120)) *
   'Payment Plans'!$C$4:$C$13)</f>
        <v>0</v>
      </c>
      <c r="H132" s="210" cm="1">
        <f t="array" ref="H132">SUMPRODUCT(
    (H122='Payment Plans'!$H$4:$H$13) *
    (SUM(MonthlyCashflow!$G$120:$FO$120)) *
   'Payment Plans'!$C$4:$C$13)</f>
        <v>0</v>
      </c>
      <c r="I132" s="210" cm="1">
        <f t="array" ref="I132">SUMPRODUCT(
    (I122='Payment Plans'!$H$4:$H$13) *
    (SUM(MonthlyCashflow!$G$120:$FO$120)) *
   'Payment Plans'!$C$4:$C$13)</f>
        <v>0</v>
      </c>
      <c r="J132" s="210" cm="1">
        <f t="array" ref="J132">SUMPRODUCT(
    (J122='Payment Plans'!$H$4:$H$13) *
    (SUM(MonthlyCashflow!$G$120:$FO$120)) *
   'Payment Plans'!$C$4:$C$13)</f>
        <v>0</v>
      </c>
      <c r="K132" s="210" cm="1">
        <f t="array" ref="K132">SUMPRODUCT(
    (K122='Payment Plans'!$H$4:$H$13) *
    (SUM(MonthlyCashflow!$G$120:$FO$120)) *
   'Payment Plans'!$C$4:$C$13)</f>
        <v>0</v>
      </c>
      <c r="L132" s="210" cm="1">
        <f t="array" ref="L132">SUMPRODUCT(
    (L122='Payment Plans'!$H$4:$H$13) *
    (SUM(MonthlyCashflow!$G$120:$FO$120)) *
   'Payment Plans'!$C$4:$C$13)</f>
        <v>0</v>
      </c>
      <c r="M132" s="210" cm="1">
        <f t="array" ref="M132">SUMPRODUCT(
    (M122='Payment Plans'!$H$4:$H$13) *
    (SUM(MonthlyCashflow!$G$120:$FO$120)) *
   'Payment Plans'!$C$4:$C$13)</f>
        <v>0</v>
      </c>
      <c r="N132" s="210" cm="1">
        <f t="array" ref="N132">SUMPRODUCT(
    (N122='Payment Plans'!$H$4:$H$13) *
    (SUM(MonthlyCashflow!$G$120:$FO$120)) *
   'Payment Plans'!$C$4:$C$13)</f>
        <v>0</v>
      </c>
      <c r="O132" s="210" cm="1">
        <f t="array" ref="O132">SUMPRODUCT(
    (O122='Payment Plans'!$H$4:$H$13) *
    (SUM(MonthlyCashflow!$G$120:$FO$120)) *
   'Payment Plans'!$C$4:$C$13)</f>
        <v>0</v>
      </c>
      <c r="P132" s="210" cm="1">
        <f t="array" ref="P132">SUMPRODUCT(
    (P122='Payment Plans'!$H$4:$H$13) *
    (SUM(MonthlyCashflow!$G$120:$FO$120)) *
   'Payment Plans'!$C$4:$C$13)</f>
        <v>0</v>
      </c>
      <c r="Q132" s="210" cm="1">
        <f t="array" ref="Q132">SUMPRODUCT(
    (Q122='Payment Plans'!$H$4:$H$13) *
    (SUM(MonthlyCashflow!$G$120:$FO$120)) *
   'Payment Plans'!$C$4:$C$13)</f>
        <v>0</v>
      </c>
      <c r="R132" s="210" cm="1">
        <f t="array" ref="R132">SUMPRODUCT(
    (R122='Payment Plans'!$H$4:$H$13) *
    (SUM(MonthlyCashflow!$G$120:$FO$120)) *
   'Payment Plans'!$C$4:$C$13)</f>
        <v>0</v>
      </c>
      <c r="S132" s="210" cm="1">
        <f t="array" ref="S132">SUMPRODUCT(
    (S122='Payment Plans'!$H$4:$H$13) *
    (SUM(MonthlyCashflow!$G$120:$FO$120)) *
   'Payment Plans'!$C$4:$C$13)</f>
        <v>0</v>
      </c>
      <c r="T132" s="210" cm="1">
        <f t="array" ref="T132">SUMPRODUCT(
    (T122='Payment Plans'!$H$4:$H$13) *
    (SUM(MonthlyCashflow!$G$120:$FO$120)) *
   'Payment Plans'!$C$4:$C$13)</f>
        <v>0</v>
      </c>
      <c r="U132" s="210" cm="1">
        <f t="array" ref="U132">SUMPRODUCT(
    (U122='Payment Plans'!$H$4:$H$13) *
    (SUM(MonthlyCashflow!$G$120:$FO$120)) *
   'Payment Plans'!$C$4:$C$13)</f>
        <v>0</v>
      </c>
      <c r="V132" s="210" cm="1">
        <f t="array" ref="V132">SUMPRODUCT(
    (V122='Payment Plans'!$H$4:$H$13) *
    (SUM(MonthlyCashflow!$G$120:$FO$120)) *
   'Payment Plans'!$C$4:$C$13)</f>
        <v>0</v>
      </c>
      <c r="W132" s="210" cm="1">
        <f t="array" ref="W132">SUMPRODUCT(
    (W122='Payment Plans'!$H$4:$H$13) *
    (SUM(MonthlyCashflow!$G$120:$FO$120)) *
   'Payment Plans'!$C$4:$C$13)</f>
        <v>0</v>
      </c>
      <c r="X132" s="210" cm="1">
        <f t="array" ref="X132">SUMPRODUCT(
    (X122='Payment Plans'!$H$4:$H$13) *
    (SUM(MonthlyCashflow!$G$120:$FO$120)) *
   'Payment Plans'!$C$4:$C$13)</f>
        <v>0</v>
      </c>
      <c r="Y132" s="210" cm="1">
        <f t="array" ref="Y132">SUMPRODUCT(
    (Y122='Payment Plans'!$H$4:$H$13) *
    (SUM(MonthlyCashflow!$G$120:$FO$120)) *
   'Payment Plans'!$C$4:$C$13)</f>
        <v>0</v>
      </c>
      <c r="Z132" s="210" cm="1">
        <f t="array" ref="Z132">SUMPRODUCT(
    (Z122='Payment Plans'!$H$4:$H$13) *
    (SUM(MonthlyCashflow!$G$120:$FO$120)) *
   'Payment Plans'!$C$4:$C$13)</f>
        <v>0</v>
      </c>
      <c r="AA132" s="210" cm="1">
        <f t="array" ref="AA132">SUMPRODUCT(
    (AA122='Payment Plans'!$H$4:$H$13) *
    (SUM(MonthlyCashflow!$G$120:$FO$120)) *
   'Payment Plans'!$C$4:$C$13)</f>
        <v>0</v>
      </c>
      <c r="AB132" s="210" cm="1">
        <f t="array" ref="AB132">SUMPRODUCT(
    (AB122='Payment Plans'!$H$4:$H$13) *
    (SUM(MonthlyCashflow!$G$120:$FO$120)) *
   'Payment Plans'!$C$4:$C$13)</f>
        <v>0</v>
      </c>
      <c r="AC132" s="210" cm="1">
        <f t="array" ref="AC132">SUMPRODUCT(
    (AC122='Payment Plans'!$H$4:$H$13) *
    (SUM(MonthlyCashflow!$G$120:$FO$120)) *
   'Payment Plans'!$C$4:$C$13)</f>
        <v>0</v>
      </c>
      <c r="AD132" s="210" cm="1">
        <f t="array" ref="AD132">SUMPRODUCT(
    (AD122='Payment Plans'!$H$4:$H$13) *
    (SUM(MonthlyCashflow!$G$120:$FO$120)) *
   'Payment Plans'!$C$4:$C$13)</f>
        <v>0</v>
      </c>
      <c r="AE132" s="210" cm="1">
        <f t="array" ref="AE132">SUMPRODUCT(
    (AE122='Payment Plans'!$H$4:$H$13) *
    (SUM(MonthlyCashflow!$G$120:$FO$120)) *
   'Payment Plans'!$C$4:$C$13)</f>
        <v>0</v>
      </c>
      <c r="AF132" s="210" cm="1">
        <f t="array" ref="AF132">SUMPRODUCT(
    (AF122='Payment Plans'!$H$4:$H$13) *
    (SUM(MonthlyCashflow!$G$120:$FO$120)) *
   'Payment Plans'!$C$4:$C$13)</f>
        <v>0</v>
      </c>
      <c r="AG132" s="210" cm="1">
        <f t="array" ref="AG132">SUMPRODUCT(
    (AG122='Payment Plans'!$H$4:$H$13) *
    (SUM(MonthlyCashflow!$G$120:$FO$120)) *
   'Payment Plans'!$C$4:$C$13)</f>
        <v>0</v>
      </c>
      <c r="AH132" s="210" cm="1">
        <f t="array" ref="AH132">SUMPRODUCT(
    (AH122='Payment Plans'!$H$4:$H$13) *
    (SUM(MonthlyCashflow!$G$120:$FO$120)) *
   'Payment Plans'!$C$4:$C$13)</f>
        <v>0</v>
      </c>
      <c r="AI132" s="210" cm="1">
        <f t="array" ref="AI132">SUMPRODUCT(
    (AI122='Payment Plans'!$H$4:$H$13) *
    (SUM(MonthlyCashflow!$G$120:$FO$120)) *
   'Payment Plans'!$C$4:$C$13)</f>
        <v>0</v>
      </c>
      <c r="AJ132" s="210" cm="1">
        <f t="array" ref="AJ132">SUMPRODUCT(
    (AJ122='Payment Plans'!$H$4:$H$13) *
    (SUM(MonthlyCashflow!$G$120:$FO$120)) *
   'Payment Plans'!$C$4:$C$13)</f>
        <v>0</v>
      </c>
      <c r="AK132" s="210" cm="1">
        <f t="array" ref="AK132">SUMPRODUCT(
    (AK122='Payment Plans'!$H$4:$H$13) *
    (SUM(MonthlyCashflow!$G$120:$FO$120)) *
   'Payment Plans'!$C$4:$C$13)</f>
        <v>0</v>
      </c>
      <c r="AL132" s="210" cm="1">
        <f t="array" ref="AL132">SUMPRODUCT(
    (AL122='Payment Plans'!$H$4:$H$13) *
    (SUM(MonthlyCashflow!$G$120:$FO$120)) *
   'Payment Plans'!$C$4:$C$13)</f>
        <v>0</v>
      </c>
      <c r="AM132" s="210" cm="1">
        <f t="array" ref="AM132">SUMPRODUCT(
    (AM122='Payment Plans'!$H$4:$H$13) *
    (SUM(MonthlyCashflow!$G$120:$FO$120)) *
   'Payment Plans'!$C$4:$C$13)</f>
        <v>0</v>
      </c>
      <c r="AN132" s="210" cm="1">
        <f t="array" ref="AN132">SUMPRODUCT(
    (AN122='Payment Plans'!$H$4:$H$13) *
    (SUM(MonthlyCashflow!$G$120:$FO$120)) *
   'Payment Plans'!$C$4:$C$13)</f>
        <v>0</v>
      </c>
      <c r="AO132" s="210" cm="1">
        <f t="array" ref="AO132">SUMPRODUCT(
    (AO122='Payment Plans'!$H$4:$H$13) *
    (SUM(MonthlyCashflow!$G$120:$FO$120)) *
   'Payment Plans'!$C$4:$C$13)</f>
        <v>0</v>
      </c>
      <c r="AP132" s="210" cm="1">
        <f t="array" ref="AP132">SUMPRODUCT(
    (AP122='Payment Plans'!$H$4:$H$13) *
    (SUM(MonthlyCashflow!$G$120:$FO$120)) *
   'Payment Plans'!$C$4:$C$13)</f>
        <v>0</v>
      </c>
      <c r="AQ132" s="210" cm="1">
        <f t="array" ref="AQ132">SUMPRODUCT(
    (AQ122='Payment Plans'!$H$4:$H$13) *
    (SUM(MonthlyCashflow!$G$120:$FO$120)) *
   'Payment Plans'!$C$4:$C$13)</f>
        <v>0</v>
      </c>
      <c r="AR132" s="210" cm="1">
        <f t="array" ref="AR132">SUMPRODUCT(
    (AR122='Payment Plans'!$H$4:$H$13) *
    (SUM(MonthlyCashflow!$G$120:$FO$120)) *
   'Payment Plans'!$C$4:$C$13)</f>
        <v>0</v>
      </c>
      <c r="AS132" s="210" cm="1">
        <f t="array" ref="AS132">SUMPRODUCT(
    (AS122='Payment Plans'!$H$4:$H$13) *
    (SUM(MonthlyCashflow!$G$120:$FO$120)) *
   'Payment Plans'!$C$4:$C$13)</f>
        <v>0</v>
      </c>
      <c r="AT132" s="210" cm="1">
        <f t="array" ref="AT132">SUMPRODUCT(
    (AT122='Payment Plans'!$H$4:$H$13) *
    (SUM(MonthlyCashflow!$G$120:$FO$120)) *
   'Payment Plans'!$C$4:$C$13)</f>
        <v>0</v>
      </c>
      <c r="AU132" s="210" cm="1">
        <f t="array" ref="AU132">SUMPRODUCT(
    (AU122='Payment Plans'!$H$4:$H$13) *
    (SUM(MonthlyCashflow!$G$120:$FO$120)) *
   'Payment Plans'!$C$4:$C$13)</f>
        <v>0</v>
      </c>
      <c r="AV132" s="210" cm="1">
        <f t="array" ref="AV132">SUMPRODUCT(
    (AV122='Payment Plans'!$H$4:$H$13) *
    (SUM(MonthlyCashflow!$G$120:$FO$120)) *
   'Payment Plans'!$C$4:$C$13)</f>
        <v>0</v>
      </c>
      <c r="AW132" s="210" cm="1">
        <f t="array" ref="AW132">SUMPRODUCT(
    (AW122='Payment Plans'!$H$4:$H$13) *
    (SUM(MonthlyCashflow!$G$120:$FO$120)) *
   'Payment Plans'!$C$4:$C$13)</f>
        <v>0</v>
      </c>
      <c r="AX132" s="210" cm="1">
        <f t="array" ref="AX132">SUMPRODUCT(
    (AX122='Payment Plans'!$H$4:$H$13) *
    (SUM(MonthlyCashflow!$G$120:$FO$120)) *
   'Payment Plans'!$C$4:$C$13)</f>
        <v>0</v>
      </c>
      <c r="AY132" s="210" cm="1">
        <f t="array" ref="AY132">SUMPRODUCT(
    (AY122='Payment Plans'!$H$4:$H$13) *
    (SUM(MonthlyCashflow!$G$120:$FO$120)) *
   'Payment Plans'!$C$4:$C$13)</f>
        <v>364.56367223673016</v>
      </c>
      <c r="AZ132" s="210" cm="1">
        <f t="array" ref="AZ132">SUMPRODUCT(
    (AZ122='Payment Plans'!$H$4:$H$13) *
    (SUM(MonthlyCashflow!$G$120:$FO$120)) *
   'Payment Plans'!$C$4:$C$13)</f>
        <v>0</v>
      </c>
      <c r="BA132" s="210" cm="1">
        <f t="array" ref="BA132">SUMPRODUCT(
    (BA122='Payment Plans'!$H$4:$H$13) *
    (SUM(MonthlyCashflow!$G$120:$FO$120)) *
   'Payment Plans'!$C$4:$C$13)</f>
        <v>0</v>
      </c>
      <c r="BB132" s="210" cm="1">
        <f t="array" ref="BB132">SUMPRODUCT(
    (BB122='Payment Plans'!$H$4:$H$13) *
    (SUM(MonthlyCashflow!$G$120:$FO$120)) *
   'Payment Plans'!$C$4:$C$13)</f>
        <v>364.56367223673016</v>
      </c>
      <c r="BC132" s="210" cm="1">
        <f t="array" ref="BC132">SUMPRODUCT(
    (BC122='Payment Plans'!$H$4:$H$13) *
    (SUM(MonthlyCashflow!$G$120:$FO$120)) *
   'Payment Plans'!$C$4:$C$13)</f>
        <v>0</v>
      </c>
      <c r="BD132" s="210" cm="1">
        <f t="array" ref="BD132">SUMPRODUCT(
    (BD122='Payment Plans'!$H$4:$H$13) *
    (SUM(MonthlyCashflow!$G$120:$FO$120)) *
   'Payment Plans'!$C$4:$C$13)</f>
        <v>364.56367223673016</v>
      </c>
      <c r="BE132" s="210" cm="1">
        <f t="array" ref="BE132">SUMPRODUCT(
    (BE122='Payment Plans'!$H$4:$H$13) *
    (SUM(MonthlyCashflow!$G$120:$FO$120)) *
   'Payment Plans'!$C$4:$C$13)</f>
        <v>0</v>
      </c>
      <c r="BF132" s="210" cm="1">
        <f t="array" ref="BF132">SUMPRODUCT(
    (BF122='Payment Plans'!$H$4:$H$13) *
    (SUM(MonthlyCashflow!$G$120:$FO$120)) *
   'Payment Plans'!$C$4:$C$13)</f>
        <v>0</v>
      </c>
      <c r="BG132" s="210" cm="1">
        <f t="array" ref="BG132">SUMPRODUCT(
    (BG122='Payment Plans'!$H$4:$H$13) *
    (SUM(MonthlyCashflow!$G$120:$FO$120)) *
   'Payment Plans'!$C$4:$C$13)</f>
        <v>0</v>
      </c>
      <c r="BH132" s="210" cm="1">
        <f t="array" ref="BH132">SUMPRODUCT(
    (BH122='Payment Plans'!$H$4:$H$13) *
    (SUM(MonthlyCashflow!$G$120:$FO$120)) *
   'Payment Plans'!$C$4:$C$13)</f>
        <v>0</v>
      </c>
      <c r="BI132" s="210" cm="1">
        <f t="array" ref="BI132">SUMPRODUCT(
    (BI122='Payment Plans'!$H$4:$H$13) *
    (SUM(MonthlyCashflow!$G$120:$FO$120)) *
   'Payment Plans'!$C$4:$C$13)</f>
        <v>182.28183611836508</v>
      </c>
      <c r="BJ132" s="210" cm="1">
        <f t="array" ref="BJ132">SUMPRODUCT(
    (BJ122='Payment Plans'!$H$4:$H$13) *
    (SUM(MonthlyCashflow!$G$120:$FO$120)) *
   'Payment Plans'!$C$4:$C$13)</f>
        <v>0</v>
      </c>
      <c r="BK132" s="210" cm="1">
        <f t="array" ref="BK132">SUMPRODUCT(
    (BK122='Payment Plans'!$H$4:$H$13) *
    (SUM(MonthlyCashflow!$G$120:$FO$120)) *
   'Payment Plans'!$C$4:$C$13)</f>
        <v>0</v>
      </c>
      <c r="BL132" s="210" cm="1">
        <f t="array" ref="BL132">SUMPRODUCT(
    (BL122='Payment Plans'!$H$4:$H$13) *
    (SUM(MonthlyCashflow!$G$120:$FO$120)) *
   'Payment Plans'!$C$4:$C$13)</f>
        <v>182.28183611836508</v>
      </c>
      <c r="BM132" s="210" cm="1">
        <f t="array" ref="BM132">SUMPRODUCT(
    (BM122='Payment Plans'!$H$4:$H$13) *
    (SUM(MonthlyCashflow!$G$120:$FO$120)) *
   'Payment Plans'!$C$4:$C$13)</f>
        <v>182.28183611836508</v>
      </c>
      <c r="BN132" s="210" cm="1">
        <f t="array" ref="BN132">SUMPRODUCT(
    (BN122='Payment Plans'!$H$4:$H$13) *
    (SUM(MonthlyCashflow!$G$120:$FO$120)) *
   'Payment Plans'!$C$4:$C$13)</f>
        <v>0</v>
      </c>
      <c r="BO132" s="210" cm="1">
        <f t="array" ref="BO132">SUMPRODUCT(
    (BO122='Payment Plans'!$H$4:$H$13) *
    (SUM(MonthlyCashflow!$G$120:$FO$120)) *
   'Payment Plans'!$C$4:$C$13)</f>
        <v>0</v>
      </c>
      <c r="BP132" s="210" cm="1">
        <f t="array" ref="BP132">SUMPRODUCT(
    (BP122='Payment Plans'!$H$4:$H$13) *
    (SUM(MonthlyCashflow!$G$120:$FO$120)) *
   'Payment Plans'!$C$4:$C$13)</f>
        <v>0</v>
      </c>
      <c r="BQ132" s="210" cm="1">
        <f t="array" ref="BQ132">SUMPRODUCT(
    (BQ122='Payment Plans'!$H$4:$H$13) *
    (SUM(MonthlyCashflow!$G$120:$FO$120)) *
   'Payment Plans'!$C$4:$C$13)</f>
        <v>0</v>
      </c>
      <c r="BR132" s="210" cm="1">
        <f t="array" ref="BR132">SUMPRODUCT(
    (BR122='Payment Plans'!$H$4:$H$13) *
    (SUM(MonthlyCashflow!$G$120:$FO$120)) *
   'Payment Plans'!$C$4:$C$13)</f>
        <v>0</v>
      </c>
      <c r="BS132" s="210" cm="1">
        <f t="array" ref="BS132">SUMPRODUCT(
    (BS122='Payment Plans'!$H$4:$H$13) *
    (SUM(MonthlyCashflow!$G$120:$FO$120)) *
   'Payment Plans'!$C$4:$C$13)</f>
        <v>364.56367223673016</v>
      </c>
      <c r="BT132" s="210" cm="1">
        <f t="array" ref="BT132">SUMPRODUCT(
    (BT122='Payment Plans'!$H$4:$H$13) *
    (SUM(MonthlyCashflow!$G$120:$FO$120)) *
   'Payment Plans'!$C$4:$C$13)</f>
        <v>0</v>
      </c>
      <c r="BU132" s="210" cm="1">
        <f t="array" ref="BU132">SUMPRODUCT(
    (BU122='Payment Plans'!$H$4:$H$13) *
    (SUM(MonthlyCashflow!$G$120:$FO$120)) *
   'Payment Plans'!$C$4:$C$13)</f>
        <v>364.56367223673016</v>
      </c>
      <c r="BV132" s="210" cm="1">
        <f t="array" ref="BV132">SUMPRODUCT(
    (BV122='Payment Plans'!$H$4:$H$13) *
    (SUM(MonthlyCashflow!$G$120:$FO$120)) *
   'Payment Plans'!$C$4:$C$13)</f>
        <v>0</v>
      </c>
      <c r="BW132" s="210" cm="1">
        <f t="array" ref="BW132">SUMPRODUCT(
    (BW122='Payment Plans'!$H$4:$H$13) *
    (SUM(MonthlyCashflow!$G$120:$FO$120)) *
   'Payment Plans'!$C$4:$C$13)</f>
        <v>729.12734447346031</v>
      </c>
      <c r="BX132" s="210" cm="1">
        <f t="array" ref="BX132">SUMPRODUCT(
    (BX122='Payment Plans'!$H$4:$H$13) *
    (SUM(MonthlyCashflow!$G$120:$FO$120)) *
   'Payment Plans'!$C$4:$C$13)</f>
        <v>0</v>
      </c>
      <c r="BY132" s="210" cm="1">
        <f t="array" ref="BY132">SUMPRODUCT(
    (BY122='Payment Plans'!$H$4:$H$13) *
    (SUM(MonthlyCashflow!$G$120:$FO$120)) *
   'Payment Plans'!$C$4:$C$13)</f>
        <v>0</v>
      </c>
      <c r="BZ132" s="210" cm="1">
        <f t="array" ref="BZ132">SUMPRODUCT(
    (BZ122='Payment Plans'!$H$4:$H$13) *
    (SUM(MonthlyCashflow!$G$120:$FO$120)) *
   'Payment Plans'!$C$4:$C$13)</f>
        <v>0</v>
      </c>
      <c r="CA132" s="210" cm="1">
        <f t="array" ref="CA132">SUMPRODUCT(
    (CA122='Payment Plans'!$H$4:$H$13) *
    (SUM(MonthlyCashflow!$G$120:$FO$120)) *
   'Payment Plans'!$C$4:$C$13)</f>
        <v>0</v>
      </c>
      <c r="CB132" s="210" cm="1">
        <f t="array" ref="CB132">SUMPRODUCT(
    (CB122='Payment Plans'!$H$4:$H$13) *
    (SUM(MonthlyCashflow!$G$120:$FO$120)) *
   'Payment Plans'!$C$4:$C$13)</f>
        <v>0</v>
      </c>
      <c r="CC132" s="210" cm="1">
        <f t="array" ref="CC132">SUMPRODUCT(
    (CC122='Payment Plans'!$H$4:$H$13) *
    (SUM(MonthlyCashflow!$G$120:$FO$120)) *
   'Payment Plans'!$C$4:$C$13)</f>
        <v>0</v>
      </c>
      <c r="CD132" s="210" cm="1">
        <f t="array" ref="CD132">SUMPRODUCT(
    (CD122='Payment Plans'!$H$4:$H$13) *
    (SUM(MonthlyCashflow!$G$120:$FO$120)) *
   'Payment Plans'!$C$4:$C$13)</f>
        <v>0</v>
      </c>
      <c r="CE132" s="210" cm="1">
        <f t="array" ref="CE132">SUMPRODUCT(
    (CE122='Payment Plans'!$H$4:$H$13) *
    (SUM(MonthlyCashflow!$G$120:$FO$120)) *
   'Payment Plans'!$C$4:$C$13)</f>
        <v>0</v>
      </c>
      <c r="CF132" s="210" cm="1">
        <f t="array" ref="CF132">SUMPRODUCT(
    (CF122='Payment Plans'!$H$4:$H$13) *
    (SUM(MonthlyCashflow!$G$120:$FO$120)) *
   'Payment Plans'!$C$4:$C$13)</f>
        <v>0</v>
      </c>
      <c r="CG132" s="210" cm="1">
        <f t="array" ref="CG132">SUMPRODUCT(
    (CG122='Payment Plans'!$H$4:$H$13) *
    (SUM(MonthlyCashflow!$G$120:$FO$120)) *
   'Payment Plans'!$C$4:$C$13)</f>
        <v>0</v>
      </c>
      <c r="CH132" s="210" cm="1">
        <f t="array" ref="CH132">SUMPRODUCT(
    (CH122='Payment Plans'!$H$4:$H$13) *
    (SUM(MonthlyCashflow!$G$120:$FO$120)) *
   'Payment Plans'!$C$4:$C$13)</f>
        <v>0</v>
      </c>
      <c r="CI132" s="210" cm="1">
        <f t="array" ref="CI132">SUMPRODUCT(
    (CI122='Payment Plans'!$H$4:$H$13) *
    (SUM(MonthlyCashflow!$G$120:$FO$120)) *
   'Payment Plans'!$C$4:$C$13)</f>
        <v>0</v>
      </c>
      <c r="CJ132" s="210" cm="1">
        <f t="array" ref="CJ132">SUMPRODUCT(
    (CJ122='Payment Plans'!$H$4:$H$13) *
    (SUM(MonthlyCashflow!$G$120:$FO$120)) *
   'Payment Plans'!$C$4:$C$13)</f>
        <v>0</v>
      </c>
      <c r="CK132" s="210" cm="1">
        <f t="array" ref="CK132">SUMPRODUCT(
    (CK122='Payment Plans'!$H$4:$H$13) *
    (SUM(MonthlyCashflow!$G$120:$FO$120)) *
   'Payment Plans'!$C$4:$C$13)</f>
        <v>0</v>
      </c>
      <c r="CL132" s="210" cm="1">
        <f t="array" ref="CL132">SUMPRODUCT(
    (CL122='Payment Plans'!$H$4:$H$13) *
    (SUM(MonthlyCashflow!$G$120:$FO$120)) *
   'Payment Plans'!$C$4:$C$13)</f>
        <v>0</v>
      </c>
      <c r="CM132" s="210" cm="1">
        <f t="array" ref="CM132">SUMPRODUCT(
    (CM122='Payment Plans'!$H$4:$H$13) *
    (SUM(MonthlyCashflow!$G$120:$FO$120)) *
   'Payment Plans'!$C$4:$C$13)</f>
        <v>0</v>
      </c>
      <c r="CN132" s="210" cm="1">
        <f t="array" ref="CN132">SUMPRODUCT(
    (CN122='Payment Plans'!$H$4:$H$13) *
    (SUM(MonthlyCashflow!$G$120:$FO$120)) *
   'Payment Plans'!$C$4:$C$13)</f>
        <v>0</v>
      </c>
      <c r="CO132" s="210" cm="1">
        <f t="array" ref="CO132">SUMPRODUCT(
    (CO122='Payment Plans'!$H$4:$H$13) *
    (SUM(MonthlyCashflow!$G$120:$FO$120)) *
   'Payment Plans'!$C$4:$C$13)</f>
        <v>0</v>
      </c>
      <c r="CP132" s="210" cm="1">
        <f t="array" ref="CP132">SUMPRODUCT(
    (CP122='Payment Plans'!$H$4:$H$13) *
    (SUM(MonthlyCashflow!$G$120:$FO$120)) *
   'Payment Plans'!$C$4:$C$13)</f>
        <v>0</v>
      </c>
      <c r="CQ132" s="210" cm="1">
        <f t="array" ref="CQ132">SUMPRODUCT(
    (CQ122='Payment Plans'!$H$4:$H$13) *
    (SUM(MonthlyCashflow!$G$120:$FO$120)) *
   'Payment Plans'!$C$4:$C$13)</f>
        <v>0</v>
      </c>
      <c r="CR132" s="210" cm="1">
        <f t="array" ref="CR132">SUMPRODUCT(
    (CR122='Payment Plans'!$H$4:$H$13) *
    (SUM(MonthlyCashflow!$G$120:$FO$120)) *
   'Payment Plans'!$C$4:$C$13)</f>
        <v>0</v>
      </c>
      <c r="CS132" s="210" cm="1">
        <f t="array" ref="CS132">SUMPRODUCT(
    (CS122='Payment Plans'!$H$4:$H$13) *
    (SUM(MonthlyCashflow!$G$120:$FO$120)) *
   'Payment Plans'!$C$4:$C$13)</f>
        <v>0</v>
      </c>
      <c r="CT132" s="210" cm="1">
        <f t="array" ref="CT132">SUMPRODUCT(
    (CT122='Payment Plans'!$H$4:$H$13) *
    (SUM(MonthlyCashflow!$G$120:$FO$120)) *
   'Payment Plans'!$C$4:$C$13)</f>
        <v>0</v>
      </c>
      <c r="CU132" s="210" cm="1">
        <f t="array" ref="CU132">SUMPRODUCT(
    (CU122='Payment Plans'!$H$4:$H$13) *
    (SUM(MonthlyCashflow!$G$120:$FO$120)) *
   'Payment Plans'!$C$4:$C$13)</f>
        <v>0</v>
      </c>
      <c r="CV132" s="210" cm="1">
        <f t="array" ref="CV132">SUMPRODUCT(
    (CV122='Payment Plans'!$H$4:$H$13) *
    (SUM(MonthlyCashflow!$G$120:$FO$120)) *
   'Payment Plans'!$C$4:$C$13)</f>
        <v>0</v>
      </c>
      <c r="CW132" s="210" cm="1">
        <f t="array" ref="CW132">SUMPRODUCT(
    (CW122='Payment Plans'!$H$4:$H$13) *
    (SUM(MonthlyCashflow!$G$120:$FO$120)) *
   'Payment Plans'!$C$4:$C$13)</f>
        <v>0</v>
      </c>
      <c r="CX132" s="210" cm="1">
        <f t="array" ref="CX132">SUMPRODUCT(
    (CX122='Payment Plans'!$H$4:$H$13) *
    (SUM(MonthlyCashflow!$G$120:$FO$120)) *
   'Payment Plans'!$C$4:$C$13)</f>
        <v>0</v>
      </c>
      <c r="CY132" s="210" cm="1">
        <f t="array" ref="CY132">SUMPRODUCT(
    (CY122='Payment Plans'!$H$4:$H$13) *
    (SUM(MonthlyCashflow!$G$120:$FO$120)) *
   'Payment Plans'!$C$4:$C$13)</f>
        <v>0</v>
      </c>
      <c r="CZ132" s="210" cm="1">
        <f t="array" ref="CZ132">SUMPRODUCT(
    (CZ122='Payment Plans'!$H$4:$H$13) *
    (SUM(MonthlyCashflow!$G$120:$FO$120)) *
   'Payment Plans'!$C$4:$C$13)</f>
        <v>0</v>
      </c>
      <c r="DA132" s="210" cm="1">
        <f t="array" ref="DA132">SUMPRODUCT(
    (DA122='Payment Plans'!$H$4:$H$13) *
    (SUM(MonthlyCashflow!$G$120:$FO$120)) *
   'Payment Plans'!$C$4:$C$13)</f>
        <v>0</v>
      </c>
      <c r="DB132" s="210" cm="1">
        <f t="array" ref="DB132">SUMPRODUCT(
    (DB122='Payment Plans'!$H$4:$H$13) *
    (SUM(MonthlyCashflow!$G$120:$FO$120)) *
   'Payment Plans'!$C$4:$C$13)</f>
        <v>0</v>
      </c>
      <c r="DC132" s="210" cm="1">
        <f t="array" ref="DC132">SUMPRODUCT(
    (DC122='Payment Plans'!$H$4:$H$13) *
    (SUM(MonthlyCashflow!$G$120:$FO$120)) *
   'Payment Plans'!$C$4:$C$13)</f>
        <v>0</v>
      </c>
      <c r="DD132" s="210" cm="1">
        <f t="array" ref="DD132">SUMPRODUCT(
    (DD122='Payment Plans'!$H$4:$H$13) *
    (SUM(MonthlyCashflow!$G$120:$FO$120)) *
   'Payment Plans'!$C$4:$C$13)</f>
        <v>0</v>
      </c>
      <c r="DE132" s="210" cm="1">
        <f t="array" ref="DE132">SUMPRODUCT(
    (DE122='Payment Plans'!$H$4:$H$13) *
    (SUM(MonthlyCashflow!$G$120:$FO$120)) *
   'Payment Plans'!$C$4:$C$13)</f>
        <v>0</v>
      </c>
      <c r="DF132" s="210" cm="1">
        <f t="array" ref="DF132">SUMPRODUCT(
    (DF122='Payment Plans'!$H$4:$H$13) *
    (SUM(MonthlyCashflow!$G$120:$FO$120)) *
   'Payment Plans'!$C$4:$C$13)</f>
        <v>0</v>
      </c>
      <c r="DG132" s="210" cm="1">
        <f t="array" ref="DG132">SUMPRODUCT(
    (DG122='Payment Plans'!$H$4:$H$13) *
    (SUM(MonthlyCashflow!$G$120:$FO$120)) *
   'Payment Plans'!$C$4:$C$13)</f>
        <v>0</v>
      </c>
      <c r="DH132" s="210" cm="1">
        <f t="array" ref="DH132">SUMPRODUCT(
    (DH122='Payment Plans'!$H$4:$H$13) *
    (SUM(MonthlyCashflow!$G$120:$FO$120)) *
   'Payment Plans'!$C$4:$C$13)</f>
        <v>0</v>
      </c>
      <c r="DI132" s="210" cm="1">
        <f t="array" ref="DI132">SUMPRODUCT(
    (DI122='Payment Plans'!$H$4:$H$13) *
    (SUM(MonthlyCashflow!$G$120:$FO$120)) *
   'Payment Plans'!$C$4:$C$13)</f>
        <v>0</v>
      </c>
      <c r="DJ132" s="210" cm="1">
        <f t="array" ref="DJ132">SUMPRODUCT(
    (DJ122='Payment Plans'!$H$4:$H$13) *
    (SUM(MonthlyCashflow!$G$120:$FO$120)) *
   'Payment Plans'!$C$4:$C$13)</f>
        <v>0</v>
      </c>
      <c r="DK132" s="210" cm="1">
        <f t="array" ref="DK132">SUMPRODUCT(
    (DK122='Payment Plans'!$H$4:$H$13) *
    (SUM(MonthlyCashflow!$G$120:$FO$120)) *
   'Payment Plans'!$C$4:$C$13)</f>
        <v>0</v>
      </c>
      <c r="DL132" s="210" cm="1">
        <f t="array" ref="DL132">SUMPRODUCT(
    (DL122='Payment Plans'!$H$4:$H$13) *
    (SUM(MonthlyCashflow!$G$120:$FO$120)) *
   'Payment Plans'!$C$4:$C$13)</f>
        <v>0</v>
      </c>
      <c r="DM132" s="210" cm="1">
        <f t="array" ref="DM132">SUMPRODUCT(
    (DM122='Payment Plans'!$H$4:$H$13) *
    (SUM(MonthlyCashflow!$G$120:$FO$120)) *
   'Payment Plans'!$C$4:$C$13)</f>
        <v>0</v>
      </c>
      <c r="DN132" s="210" cm="1">
        <f t="array" ref="DN132">SUMPRODUCT(
    (DN122='Payment Plans'!$H$4:$H$13) *
    (SUM(MonthlyCashflow!$G$120:$FO$120)) *
   'Payment Plans'!$C$4:$C$13)</f>
        <v>0</v>
      </c>
      <c r="DO132" s="210" cm="1">
        <f t="array" ref="DO132">SUMPRODUCT(
    (DO122='Payment Plans'!$H$4:$H$13) *
    (SUM(MonthlyCashflow!$G$120:$FO$120)) *
   'Payment Plans'!$C$4:$C$13)</f>
        <v>0</v>
      </c>
      <c r="DP132" s="210" cm="1">
        <f t="array" ref="DP132">SUMPRODUCT(
    (DP122='Payment Plans'!$H$4:$H$13) *
    (SUM(MonthlyCashflow!$G$120:$FO$120)) *
   'Payment Plans'!$C$4:$C$13)</f>
        <v>0</v>
      </c>
      <c r="DQ132" s="210" cm="1">
        <f t="array" ref="DQ132">SUMPRODUCT(
    (DQ122='Payment Plans'!$H$4:$H$13) *
    (SUM(MonthlyCashflow!$G$120:$FO$120)) *
   'Payment Plans'!$C$4:$C$13)</f>
        <v>0</v>
      </c>
      <c r="DR132" s="210" cm="1">
        <f t="array" ref="DR132">SUMPRODUCT(
    (DR122='Payment Plans'!$H$4:$H$13) *
    (SUM(MonthlyCashflow!$G$120:$FO$120)) *
   'Payment Plans'!$C$4:$C$13)</f>
        <v>0</v>
      </c>
      <c r="DS132" s="210" cm="1">
        <f t="array" ref="DS132">SUMPRODUCT(
    (DS122='Payment Plans'!$H$4:$H$13) *
    (SUM(MonthlyCashflow!$G$120:$FO$120)) *
   'Payment Plans'!$C$4:$C$13)</f>
        <v>0</v>
      </c>
      <c r="DT132" s="210" cm="1">
        <f t="array" ref="DT132">SUMPRODUCT(
    (DT122='Payment Plans'!$H$4:$H$13) *
    (SUM(MonthlyCashflow!$G$120:$FO$120)) *
   'Payment Plans'!$C$4:$C$13)</f>
        <v>0</v>
      </c>
      <c r="DU132" s="210" cm="1">
        <f t="array" ref="DU132">SUMPRODUCT(
    (DU122='Payment Plans'!$H$4:$H$13) *
    (SUM(MonthlyCashflow!$G$120:$FO$120)) *
   'Payment Plans'!$C$4:$C$13)</f>
        <v>0</v>
      </c>
      <c r="DV132" s="210" cm="1">
        <f t="array" ref="DV132">SUMPRODUCT(
    (DV122='Payment Plans'!$H$4:$H$13) *
    (SUM(MonthlyCashflow!$G$120:$FO$120)) *
   'Payment Plans'!$C$4:$C$13)</f>
        <v>0</v>
      </c>
      <c r="DW132" s="210" cm="1">
        <f t="array" ref="DW132">SUMPRODUCT(
    (DW122='Payment Plans'!$H$4:$H$13) *
    (SUM(MonthlyCashflow!$G$120:$FO$120)) *
   'Payment Plans'!$C$4:$C$13)</f>
        <v>0</v>
      </c>
      <c r="DX132" s="210" cm="1">
        <f t="array" ref="DX132">SUMPRODUCT(
    (DX122='Payment Plans'!$H$4:$H$13) *
    (SUM(MonthlyCashflow!$G$120:$FO$120)) *
   'Payment Plans'!$C$4:$C$13)</f>
        <v>0</v>
      </c>
      <c r="DY132" s="210" cm="1">
        <f t="array" ref="DY132">SUMPRODUCT(
    (DY122='Payment Plans'!$H$4:$H$13) *
    (SUM(MonthlyCashflow!$G$120:$FO$120)) *
   'Payment Plans'!$C$4:$C$13)</f>
        <v>0</v>
      </c>
      <c r="DZ132" s="210" cm="1">
        <f t="array" ref="DZ132">SUMPRODUCT(
    (DZ122='Payment Plans'!$H$4:$H$13) *
    (SUM(MonthlyCashflow!$G$120:$FO$120)) *
   'Payment Plans'!$C$4:$C$13)</f>
        <v>0</v>
      </c>
      <c r="EA132" s="210" cm="1">
        <f t="array" ref="EA132">SUMPRODUCT(
    (EA122='Payment Plans'!$H$4:$H$13) *
    (SUM(MonthlyCashflow!$G$120:$FO$120)) *
   'Payment Plans'!$C$4:$C$13)</f>
        <v>0</v>
      </c>
      <c r="EB132" s="210" cm="1">
        <f t="array" ref="EB132">SUMPRODUCT(
    (EB122='Payment Plans'!$H$4:$H$13) *
    (SUM(MonthlyCashflow!$G$120:$FO$120)) *
   'Payment Plans'!$C$4:$C$13)</f>
        <v>0</v>
      </c>
      <c r="EC132" s="210" cm="1">
        <f t="array" ref="EC132">SUMPRODUCT(
    (EC122='Payment Plans'!$H$4:$H$13) *
    (SUM(MonthlyCashflow!$G$120:$FO$120)) *
   'Payment Plans'!$C$4:$C$13)</f>
        <v>0</v>
      </c>
      <c r="ED132" s="210" cm="1">
        <f t="array" ref="ED132">SUMPRODUCT(
    (ED122='Payment Plans'!$H$4:$H$13) *
    (SUM(MonthlyCashflow!$G$120:$FO$120)) *
   'Payment Plans'!$C$4:$C$13)</f>
        <v>0</v>
      </c>
      <c r="EE132" s="210" cm="1">
        <f t="array" ref="EE132">SUMPRODUCT(
    (EE122='Payment Plans'!$H$4:$H$13) *
    (SUM(MonthlyCashflow!$G$120:$FO$120)) *
   'Payment Plans'!$C$4:$C$13)</f>
        <v>0</v>
      </c>
      <c r="EF132" s="210" cm="1">
        <f t="array" ref="EF132">SUMPRODUCT(
    (EF122='Payment Plans'!$H$4:$H$13) *
    (SUM(MonthlyCashflow!$G$120:$FO$120)) *
   'Payment Plans'!$C$4:$C$13)</f>
        <v>0</v>
      </c>
      <c r="EG132" s="210" cm="1">
        <f t="array" ref="EG132">SUMPRODUCT(
    (EG122='Payment Plans'!$H$4:$H$13) *
    (SUM(MonthlyCashflow!$G$120:$FO$120)) *
   'Payment Plans'!$C$4:$C$13)</f>
        <v>0</v>
      </c>
      <c r="EH132" s="210" cm="1">
        <f t="array" ref="EH132">SUMPRODUCT(
    (EH122='Payment Plans'!$H$4:$H$13) *
    (SUM(MonthlyCashflow!$G$120:$FO$120)) *
   'Payment Plans'!$C$4:$C$13)</f>
        <v>0</v>
      </c>
      <c r="EI132" s="210" cm="1">
        <f t="array" ref="EI132">SUMPRODUCT(
    (EI122='Payment Plans'!$H$4:$H$13) *
    (SUM(MonthlyCashflow!$G$120:$FO$120)) *
   'Payment Plans'!$C$4:$C$13)</f>
        <v>0</v>
      </c>
      <c r="EJ132" s="210" cm="1">
        <f t="array" ref="EJ132">SUMPRODUCT(
    (EJ122='Payment Plans'!$H$4:$H$13) *
    (SUM(MonthlyCashflow!$G$120:$FO$120)) *
   'Payment Plans'!$C$4:$C$13)</f>
        <v>0</v>
      </c>
      <c r="EK132" s="210" cm="1">
        <f t="array" ref="EK132">SUMPRODUCT(
    (EK122='Payment Plans'!$H$4:$H$13) *
    (SUM(MonthlyCashflow!$G$120:$FO$120)) *
   'Payment Plans'!$C$4:$C$13)</f>
        <v>0</v>
      </c>
      <c r="EL132" s="210" cm="1">
        <f t="array" ref="EL132">SUMPRODUCT(
    (EL122='Payment Plans'!$H$4:$H$13) *
    (SUM(MonthlyCashflow!$G$120:$FO$120)) *
   'Payment Plans'!$C$4:$C$13)</f>
        <v>0</v>
      </c>
      <c r="EM132" s="210" cm="1">
        <f t="array" ref="EM132">SUMPRODUCT(
    (EM122='Payment Plans'!$H$4:$H$13) *
    (SUM(MonthlyCashflow!$G$120:$FO$120)) *
   'Payment Plans'!$C$4:$C$13)</f>
        <v>0</v>
      </c>
      <c r="EN132" s="210" cm="1">
        <f t="array" ref="EN132">SUMPRODUCT(
    (EN122='Payment Plans'!$H$4:$H$13) *
    (SUM(MonthlyCashflow!$G$120:$FO$120)) *
   'Payment Plans'!$C$4:$C$13)</f>
        <v>0</v>
      </c>
      <c r="EO132" s="210" cm="1">
        <f t="array" ref="EO132">SUMPRODUCT(
    (EO122='Payment Plans'!$H$4:$H$13) *
    (SUM(MonthlyCashflow!$G$120:$FO$120)) *
   'Payment Plans'!$C$4:$C$13)</f>
        <v>0</v>
      </c>
      <c r="EP132" s="210" cm="1">
        <f t="array" ref="EP132">SUMPRODUCT(
    (EP122='Payment Plans'!$H$4:$H$13) *
    (SUM(MonthlyCashflow!$G$120:$FO$120)) *
   'Payment Plans'!$C$4:$C$13)</f>
        <v>0</v>
      </c>
      <c r="EQ132" s="210" cm="1">
        <f t="array" ref="EQ132">SUMPRODUCT(
    (EQ122='Payment Plans'!$H$4:$H$13) *
    (SUM(MonthlyCashflow!$G$120:$FO$120)) *
   'Payment Plans'!$C$4:$C$13)</f>
        <v>0</v>
      </c>
      <c r="ER132" s="210" cm="1">
        <f t="array" ref="ER132">SUMPRODUCT(
    (ER122='Payment Plans'!$H$4:$H$13) *
    (SUM(MonthlyCashflow!$G$120:$FO$120)) *
   'Payment Plans'!$C$4:$C$13)</f>
        <v>0</v>
      </c>
      <c r="ES132" s="210" cm="1">
        <f t="array" ref="ES132">SUMPRODUCT(
    (ES122='Payment Plans'!$H$4:$H$13) *
    (SUM(MonthlyCashflow!$G$120:$FO$120)) *
   'Payment Plans'!$C$4:$C$13)</f>
        <v>0</v>
      </c>
      <c r="ET132" s="210" cm="1">
        <f t="array" ref="ET132">SUMPRODUCT(
    (ET122='Payment Plans'!$H$4:$H$13) *
    (SUM(MonthlyCashflow!$G$120:$FO$120)) *
   'Payment Plans'!$C$4:$C$13)</f>
        <v>0</v>
      </c>
      <c r="EU132" s="210" cm="1">
        <f t="array" ref="EU132">SUMPRODUCT(
    (EU122='Payment Plans'!$H$4:$H$13) *
    (SUM(MonthlyCashflow!$G$120:$FO$120)) *
   'Payment Plans'!$C$4:$C$13)</f>
        <v>0</v>
      </c>
      <c r="EV132" s="210" cm="1">
        <f t="array" ref="EV132">SUMPRODUCT(
    (EV122='Payment Plans'!$H$4:$H$13) *
    (SUM(MonthlyCashflow!$G$120:$FO$120)) *
   'Payment Plans'!$C$4:$C$13)</f>
        <v>0</v>
      </c>
      <c r="EW132" s="210" cm="1">
        <f t="array" ref="EW132">SUMPRODUCT(
    (EW122='Payment Plans'!$H$4:$H$13) *
    (SUM(MonthlyCashflow!$G$120:$FO$120)) *
   'Payment Plans'!$C$4:$C$13)</f>
        <v>0</v>
      </c>
      <c r="EX132" s="210" cm="1">
        <f t="array" ref="EX132">SUMPRODUCT(
    (EX122='Payment Plans'!$H$4:$H$13) *
    (SUM(MonthlyCashflow!$G$120:$FO$120)) *
   'Payment Plans'!$C$4:$C$13)</f>
        <v>0</v>
      </c>
      <c r="EY132" s="210" cm="1">
        <f t="array" ref="EY132">SUMPRODUCT(
    (EY122='Payment Plans'!$H$4:$H$13) *
    (SUM(MonthlyCashflow!$G$120:$FO$120)) *
   'Payment Plans'!$C$4:$C$13)</f>
        <v>0</v>
      </c>
      <c r="EZ132" s="210" cm="1">
        <f t="array" ref="EZ132">SUMPRODUCT(
    (EZ122='Payment Plans'!$H$4:$H$13) *
    (SUM(MonthlyCashflow!$G$120:$FO$120)) *
   'Payment Plans'!$C$4:$C$13)</f>
        <v>0</v>
      </c>
      <c r="FA132" s="210" cm="1">
        <f t="array" ref="FA132">SUMPRODUCT(
    (FA122='Payment Plans'!$H$4:$H$13) *
    (SUM(MonthlyCashflow!$G$120:$FO$120)) *
   'Payment Plans'!$C$4:$C$13)</f>
        <v>0</v>
      </c>
      <c r="FB132" s="210" cm="1">
        <f t="array" ref="FB132">SUMPRODUCT(
    (FB122='Payment Plans'!$H$4:$H$13) *
    (SUM(MonthlyCashflow!$G$120:$FO$120)) *
   'Payment Plans'!$C$4:$C$13)</f>
        <v>0</v>
      </c>
      <c r="FC132" s="210" cm="1">
        <f t="array" ref="FC132">SUMPRODUCT(
    (FC122='Payment Plans'!$H$4:$H$13) *
    (SUM(MonthlyCashflow!$G$120:$FO$120)) *
   'Payment Plans'!$C$4:$C$13)</f>
        <v>0</v>
      </c>
      <c r="FD132" s="210" cm="1">
        <f t="array" ref="FD132">SUMPRODUCT(
    (FD122='Payment Plans'!$H$4:$H$13) *
    (SUM(MonthlyCashflow!$G$120:$FO$120)) *
   'Payment Plans'!$C$4:$C$13)</f>
        <v>0</v>
      </c>
      <c r="FE132" s="210" cm="1">
        <f t="array" ref="FE132">SUMPRODUCT(
    (FE122='Payment Plans'!$H$4:$H$13) *
    (SUM(MonthlyCashflow!$G$120:$FO$120)) *
   'Payment Plans'!$C$4:$C$13)</f>
        <v>0</v>
      </c>
      <c r="FF132" s="210" cm="1">
        <f t="array" ref="FF132">SUMPRODUCT(
    (FF122='Payment Plans'!$H$4:$H$13) *
    (SUM(MonthlyCashflow!$G$120:$FO$120)) *
   'Payment Plans'!$C$4:$C$13)</f>
        <v>0</v>
      </c>
      <c r="FG132" s="210" cm="1">
        <f t="array" ref="FG132">SUMPRODUCT(
    (FG122='Payment Plans'!$H$4:$H$13) *
    (SUM(MonthlyCashflow!$G$120:$FO$120)) *
   'Payment Plans'!$C$4:$C$13)</f>
        <v>0</v>
      </c>
      <c r="FH132" s="210" cm="1">
        <f t="array" ref="FH132">SUMPRODUCT(
    (FH122='Payment Plans'!$H$4:$H$13) *
    (SUM(MonthlyCashflow!$G$120:$FO$120)) *
   'Payment Plans'!$C$4:$C$13)</f>
        <v>0</v>
      </c>
      <c r="FI132" s="210" cm="1">
        <f t="array" ref="FI132">SUMPRODUCT(
    (FI122='Payment Plans'!$H$4:$H$13) *
    (SUM(MonthlyCashflow!$G$120:$FO$120)) *
   'Payment Plans'!$C$4:$C$13)</f>
        <v>0</v>
      </c>
      <c r="FJ132" s="210" cm="1">
        <f t="array" ref="FJ132">SUMPRODUCT(
    (FJ122='Payment Plans'!$H$4:$H$13) *
    (SUM(MonthlyCashflow!$G$120:$FO$120)) *
   'Payment Plans'!$C$4:$C$13)</f>
        <v>0</v>
      </c>
      <c r="FK132" s="210" cm="1">
        <f t="array" ref="FK132">SUMPRODUCT(
    (FK122='Payment Plans'!$H$4:$H$13) *
    (SUM(MonthlyCashflow!$G$120:$FO$120)) *
   'Payment Plans'!$C$4:$C$13)</f>
        <v>0</v>
      </c>
      <c r="FL132" s="210" cm="1">
        <f t="array" ref="FL132">SUMPRODUCT(
    (FL122='Payment Plans'!$H$4:$H$13) *
    (SUM(MonthlyCashflow!$G$120:$FO$120)) *
   'Payment Plans'!$C$4:$C$13)</f>
        <v>0</v>
      </c>
      <c r="FM132" s="210" cm="1">
        <f t="array" ref="FM132">SUMPRODUCT(
    (FM122='Payment Plans'!$H$4:$H$13) *
    (SUM(MonthlyCashflow!$G$120:$FO$120)) *
   'Payment Plans'!$C$4:$C$13)</f>
        <v>0</v>
      </c>
      <c r="FN132" s="210" cm="1">
        <f t="array" ref="FN132">SUMPRODUCT(
    (FN122='Payment Plans'!$H$4:$H$13) *
    (SUM(MonthlyCashflow!$G$120:$FO$120)) *
   'Payment Plans'!$C$4:$C$13)</f>
        <v>0</v>
      </c>
      <c r="FO132" s="210" cm="1">
        <f t="array" ref="FO132">SUMPRODUCT(
    (FO122='Payment Plans'!$H$4:$H$13) *
    (SUM(MonthlyCashflow!$G$120:$FO$120)) *
   'Payment Plans'!$C$4:$C$13)</f>
        <v>0</v>
      </c>
    </row>
    <row r="133" spans="2:171" ht="12" customHeight="1" x14ac:dyDescent="0.3">
      <c r="D133" s="210"/>
      <c r="G133" s="210"/>
      <c r="H133" s="210"/>
      <c r="I133" s="210"/>
      <c r="J133" s="210"/>
      <c r="K133" s="210"/>
      <c r="L133" s="210"/>
      <c r="M133" s="210"/>
      <c r="N133" s="210"/>
      <c r="O133" s="210"/>
      <c r="P133" s="210"/>
      <c r="Q133" s="210"/>
      <c r="R133" s="210"/>
      <c r="S133" s="210"/>
      <c r="T133" s="210"/>
      <c r="U133" s="210"/>
      <c r="V133" s="210"/>
      <c r="W133" s="210"/>
      <c r="X133" s="210"/>
      <c r="Y133" s="210"/>
      <c r="Z133" s="210"/>
      <c r="AA133" s="210"/>
      <c r="AB133" s="210"/>
      <c r="AC133" s="210"/>
      <c r="AD133" s="210"/>
      <c r="AE133" s="210"/>
      <c r="AF133" s="210"/>
      <c r="AG133" s="210"/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  <c r="BI133" s="210"/>
      <c r="BJ133" s="210"/>
      <c r="BK133" s="210"/>
      <c r="BL133" s="210"/>
      <c r="BM133" s="210"/>
      <c r="BN133" s="210"/>
      <c r="BO133" s="210"/>
      <c r="BP133" s="210"/>
      <c r="BQ133" s="210"/>
      <c r="BR133" s="210"/>
      <c r="BS133" s="210"/>
      <c r="BT133" s="210"/>
      <c r="BU133" s="210"/>
      <c r="BV133" s="210"/>
      <c r="BW133" s="210"/>
      <c r="BX133" s="210"/>
      <c r="BY133" s="210"/>
      <c r="BZ133" s="210"/>
      <c r="CA133" s="210"/>
      <c r="CB133" s="210"/>
      <c r="CC133" s="210"/>
      <c r="CD133" s="210"/>
      <c r="CE133" s="210"/>
      <c r="CF133" s="210"/>
      <c r="CG133" s="210"/>
      <c r="CH133" s="210"/>
      <c r="CI133" s="210"/>
      <c r="CJ133" s="210"/>
      <c r="CK133" s="210"/>
      <c r="CL133" s="210"/>
      <c r="CM133" s="210"/>
      <c r="CN133" s="210"/>
      <c r="CO133" s="210"/>
      <c r="CP133" s="210"/>
      <c r="CQ133" s="210"/>
      <c r="CR133" s="210"/>
      <c r="CS133" s="210"/>
      <c r="CT133" s="210"/>
      <c r="CU133" s="210"/>
      <c r="CV133" s="210"/>
      <c r="CW133" s="210"/>
      <c r="CX133" s="210"/>
      <c r="CY133" s="210"/>
      <c r="CZ133" s="210"/>
      <c r="DA133" s="210"/>
      <c r="DB133" s="210"/>
      <c r="DC133" s="210"/>
      <c r="DD133" s="210"/>
      <c r="DE133" s="210"/>
      <c r="DF133" s="210"/>
      <c r="DG133" s="210"/>
      <c r="DH133" s="210"/>
      <c r="DI133" s="210"/>
      <c r="DJ133" s="210"/>
      <c r="DK133" s="210"/>
      <c r="DL133" s="210"/>
      <c r="DM133" s="210"/>
      <c r="DN133" s="210"/>
      <c r="DO133" s="210"/>
      <c r="DP133" s="210"/>
      <c r="DQ133" s="210"/>
      <c r="DR133" s="210"/>
      <c r="DS133" s="210"/>
      <c r="DT133" s="210"/>
      <c r="DU133" s="210"/>
      <c r="DV133" s="210"/>
      <c r="DW133" s="210"/>
      <c r="DX133" s="210"/>
      <c r="DY133" s="210"/>
      <c r="DZ133" s="210"/>
      <c r="EA133" s="210"/>
      <c r="EB133" s="210"/>
      <c r="EC133" s="210"/>
      <c r="ED133" s="210"/>
      <c r="EE133" s="210"/>
      <c r="EF133" s="210"/>
      <c r="EG133" s="210"/>
      <c r="EH133" s="210"/>
      <c r="EI133" s="210"/>
      <c r="EJ133" s="210"/>
      <c r="EK133" s="210"/>
      <c r="EL133" s="210"/>
      <c r="EM133" s="210"/>
      <c r="EN133" s="210"/>
      <c r="EO133" s="210"/>
      <c r="EP133" s="210"/>
      <c r="EQ133" s="210"/>
      <c r="ER133" s="210"/>
      <c r="ES133" s="210"/>
      <c r="ET133" s="210"/>
      <c r="EU133" s="210"/>
      <c r="EV133" s="210"/>
      <c r="EW133" s="210"/>
      <c r="EX133" s="210"/>
      <c r="EY133" s="210"/>
      <c r="EZ133" s="210"/>
      <c r="FA133" s="210"/>
      <c r="FB133" s="210"/>
      <c r="FC133" s="210"/>
      <c r="FD133" s="210"/>
      <c r="FE133" s="210"/>
      <c r="FF133" s="210"/>
      <c r="FG133" s="210"/>
      <c r="FH133" s="210"/>
      <c r="FI133" s="210"/>
      <c r="FJ133" s="210"/>
      <c r="FK133" s="210"/>
      <c r="FL133" s="210"/>
      <c r="FM133" s="210"/>
      <c r="FN133" s="210"/>
      <c r="FO133" s="210"/>
    </row>
    <row r="134" spans="2:171" ht="12" customHeight="1" x14ac:dyDescent="0.3">
      <c r="D134" s="210"/>
      <c r="G134" s="210"/>
      <c r="H134" s="210"/>
      <c r="I134" s="210"/>
      <c r="J134" s="210"/>
      <c r="K134" s="210"/>
      <c r="L134" s="210"/>
      <c r="M134" s="210"/>
      <c r="N134" s="210"/>
      <c r="O134" s="210"/>
      <c r="P134" s="210"/>
      <c r="Q134" s="210"/>
      <c r="R134" s="210"/>
      <c r="S134" s="210"/>
      <c r="T134" s="210"/>
      <c r="U134" s="210"/>
      <c r="V134" s="210"/>
      <c r="W134" s="210"/>
      <c r="X134" s="210"/>
      <c r="Y134" s="210"/>
      <c r="Z134" s="210"/>
      <c r="AA134" s="210"/>
      <c r="AB134" s="210"/>
      <c r="AC134" s="210"/>
      <c r="AD134" s="210"/>
      <c r="AE134" s="210"/>
      <c r="AF134" s="210"/>
      <c r="AG134" s="210"/>
      <c r="AH134" s="210"/>
      <c r="AI134" s="210"/>
      <c r="AJ134" s="210"/>
      <c r="AK134" s="210"/>
      <c r="AL134" s="210"/>
      <c r="AM134" s="210"/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0"/>
      <c r="BA134" s="210"/>
      <c r="BB134" s="210"/>
      <c r="BC134" s="210"/>
      <c r="BD134" s="210"/>
      <c r="BE134" s="210"/>
      <c r="BF134" s="210"/>
      <c r="BG134" s="210"/>
      <c r="BH134" s="210"/>
      <c r="BI134" s="210"/>
      <c r="BJ134" s="210"/>
      <c r="BK134" s="210"/>
      <c r="BL134" s="210"/>
      <c r="BM134" s="210"/>
      <c r="BN134" s="210"/>
      <c r="BO134" s="210"/>
      <c r="BP134" s="210"/>
      <c r="BQ134" s="210"/>
      <c r="BR134" s="210"/>
      <c r="BS134" s="210"/>
      <c r="BT134" s="210"/>
      <c r="BU134" s="210"/>
      <c r="BV134" s="210"/>
      <c r="BW134" s="210"/>
      <c r="BX134" s="210"/>
      <c r="BY134" s="210"/>
      <c r="BZ134" s="210"/>
      <c r="CA134" s="210"/>
      <c r="CB134" s="210"/>
      <c r="CC134" s="210"/>
      <c r="CD134" s="210"/>
      <c r="CE134" s="210"/>
      <c r="CF134" s="210"/>
      <c r="CG134" s="210"/>
      <c r="CH134" s="210"/>
      <c r="CI134" s="210"/>
      <c r="CJ134" s="210"/>
      <c r="CK134" s="210"/>
      <c r="CL134" s="210"/>
      <c r="CM134" s="210"/>
      <c r="CN134" s="210"/>
      <c r="CO134" s="210"/>
      <c r="CP134" s="210"/>
      <c r="CQ134" s="210"/>
      <c r="CR134" s="210"/>
      <c r="CS134" s="210"/>
      <c r="CT134" s="210"/>
      <c r="CU134" s="210"/>
      <c r="CV134" s="210"/>
      <c r="CW134" s="210"/>
      <c r="CX134" s="210"/>
      <c r="CY134" s="210"/>
      <c r="CZ134" s="210"/>
      <c r="DA134" s="210"/>
      <c r="DB134" s="210"/>
      <c r="DC134" s="210"/>
      <c r="DD134" s="210"/>
      <c r="DE134" s="210"/>
      <c r="DF134" s="210"/>
      <c r="DG134" s="210"/>
      <c r="DH134" s="210"/>
      <c r="DI134" s="210"/>
      <c r="DJ134" s="210"/>
      <c r="DK134" s="210"/>
      <c r="DL134" s="210"/>
      <c r="DM134" s="210"/>
      <c r="DN134" s="210"/>
      <c r="DO134" s="210"/>
      <c r="DP134" s="210"/>
      <c r="DQ134" s="210"/>
      <c r="DR134" s="210"/>
      <c r="DS134" s="210"/>
      <c r="DT134" s="210"/>
      <c r="DU134" s="210"/>
      <c r="DV134" s="210"/>
      <c r="DW134" s="210"/>
      <c r="DX134" s="210"/>
      <c r="DY134" s="210"/>
      <c r="DZ134" s="210"/>
      <c r="EA134" s="210"/>
      <c r="EB134" s="210"/>
      <c r="EC134" s="210"/>
      <c r="ED134" s="210"/>
      <c r="EE134" s="210"/>
      <c r="EF134" s="210"/>
      <c r="EG134" s="210"/>
      <c r="EH134" s="210"/>
      <c r="EI134" s="210"/>
      <c r="EJ134" s="210"/>
      <c r="EK134" s="210"/>
      <c r="EL134" s="210"/>
      <c r="EM134" s="210"/>
      <c r="EN134" s="210"/>
      <c r="EO134" s="210"/>
      <c r="EP134" s="210"/>
      <c r="EQ134" s="210"/>
      <c r="ER134" s="210"/>
      <c r="ES134" s="210"/>
      <c r="ET134" s="210"/>
      <c r="EU134" s="210"/>
      <c r="EV134" s="210"/>
      <c r="EW134" s="210"/>
      <c r="EX134" s="210"/>
      <c r="EY134" s="210"/>
      <c r="EZ134" s="210"/>
      <c r="FA134" s="210"/>
      <c r="FB134" s="210"/>
      <c r="FC134" s="210"/>
      <c r="FD134" s="210"/>
      <c r="FE134" s="210"/>
      <c r="FF134" s="210"/>
      <c r="FG134" s="210"/>
      <c r="FH134" s="210"/>
      <c r="FI134" s="210"/>
      <c r="FJ134" s="210"/>
      <c r="FK134" s="210"/>
      <c r="FL134" s="210"/>
      <c r="FM134" s="210"/>
      <c r="FN134" s="210"/>
      <c r="FO134" s="210"/>
    </row>
    <row r="135" spans="2:171" ht="12" customHeight="1" x14ac:dyDescent="0.3">
      <c r="B135" s="201" t="s">
        <v>10</v>
      </c>
      <c r="C135" s="201" t="str">
        <f>C129</f>
        <v>INR Cr</v>
      </c>
      <c r="D135" s="210">
        <f>SUM(D129,D124)</f>
        <v>8101.4149385940063</v>
      </c>
      <c r="G135" s="210">
        <f>SUM(G129,G124)</f>
        <v>0</v>
      </c>
      <c r="H135" s="210">
        <f t="shared" ref="H135:BS135" si="1082">SUM(H129,H124)</f>
        <v>0</v>
      </c>
      <c r="I135" s="210">
        <f>SUM(I129,I124)</f>
        <v>0</v>
      </c>
      <c r="J135" s="210">
        <f t="shared" si="1082"/>
        <v>0</v>
      </c>
      <c r="K135" s="210">
        <f t="shared" si="1082"/>
        <v>0</v>
      </c>
      <c r="L135" s="210">
        <f t="shared" si="1082"/>
        <v>0</v>
      </c>
      <c r="M135" s="210">
        <f t="shared" si="1082"/>
        <v>0</v>
      </c>
      <c r="N135" s="210">
        <f t="shared" si="1082"/>
        <v>0</v>
      </c>
      <c r="O135" s="210">
        <f>SUM(O129,O124)</f>
        <v>22.785229514795649</v>
      </c>
      <c r="P135" s="210">
        <f t="shared" si="1082"/>
        <v>22.785229514795649</v>
      </c>
      <c r="Q135" s="210">
        <f t="shared" si="1082"/>
        <v>22.785229514795649</v>
      </c>
      <c r="R135" s="210">
        <f t="shared" si="1082"/>
        <v>15.190153009863767</v>
      </c>
      <c r="S135" s="210">
        <f t="shared" si="1082"/>
        <v>15.190153009863767</v>
      </c>
      <c r="T135" s="210">
        <f t="shared" si="1082"/>
        <v>15.190153009863767</v>
      </c>
      <c r="U135" s="210">
        <f t="shared" si="1082"/>
        <v>15.190153009863767</v>
      </c>
      <c r="V135" s="210">
        <f t="shared" si="1082"/>
        <v>9.1140918059182603</v>
      </c>
      <c r="W135" s="210">
        <f t="shared" si="1082"/>
        <v>9.1140918059182603</v>
      </c>
      <c r="X135" s="210">
        <f t="shared" si="1082"/>
        <v>9.1140918059182603</v>
      </c>
      <c r="Y135" s="210">
        <f t="shared" si="1082"/>
        <v>9.1140918059182603</v>
      </c>
      <c r="Z135" s="210">
        <f t="shared" si="1082"/>
        <v>9.1140918059182603</v>
      </c>
      <c r="AA135" s="210">
        <f t="shared" si="1082"/>
        <v>238.99174068852318</v>
      </c>
      <c r="AB135" s="210">
        <f t="shared" si="1082"/>
        <v>36.456367223673034</v>
      </c>
      <c r="AC135" s="210">
        <f t="shared" si="1082"/>
        <v>36.456367223673034</v>
      </c>
      <c r="AD135" s="210">
        <f t="shared" si="1082"/>
        <v>229.87764888260494</v>
      </c>
      <c r="AE135" s="210">
        <f t="shared" si="1082"/>
        <v>27.342275417754781</v>
      </c>
      <c r="AF135" s="210">
        <f t="shared" si="1082"/>
        <v>229.87764888260494</v>
      </c>
      <c r="AG135" s="210">
        <f t="shared" si="1082"/>
        <v>27.342275417754781</v>
      </c>
      <c r="AH135" s="210">
        <f t="shared" si="1082"/>
        <v>20.051001973020171</v>
      </c>
      <c r="AI135" s="210">
        <f t="shared" si="1082"/>
        <v>20.051001973020171</v>
      </c>
      <c r="AJ135" s="210">
        <f t="shared" si="1082"/>
        <v>20.051001973020171</v>
      </c>
      <c r="AK135" s="210">
        <f t="shared" si="1082"/>
        <v>133.47081111333625</v>
      </c>
      <c r="AL135" s="210">
        <f t="shared" si="1082"/>
        <v>20.051001973020171</v>
      </c>
      <c r="AM135" s="210">
        <f t="shared" si="1082"/>
        <v>302.58784795648603</v>
      </c>
      <c r="AN135" s="210">
        <f t="shared" si="1082"/>
        <v>153.21801002615916</v>
      </c>
      <c r="AO135" s="210">
        <f t="shared" si="1082"/>
        <v>153.21801002615916</v>
      </c>
      <c r="AP135" s="210">
        <f t="shared" si="1082"/>
        <v>281.32163374267691</v>
      </c>
      <c r="AQ135" s="210">
        <f t="shared" si="1082"/>
        <v>38.279185584856691</v>
      </c>
      <c r="AR135" s="210">
        <f t="shared" si="1082"/>
        <v>281.32163374267691</v>
      </c>
      <c r="AS135" s="210">
        <f t="shared" si="1082"/>
        <v>38.279185584856691</v>
      </c>
      <c r="AT135" s="210">
        <f t="shared" si="1082"/>
        <v>27.342275417754777</v>
      </c>
      <c r="AU135" s="210">
        <f t="shared" si="1082"/>
        <v>229.87764888260494</v>
      </c>
      <c r="AV135" s="210">
        <f t="shared" si="1082"/>
        <v>27.342275417754777</v>
      </c>
      <c r="AW135" s="210">
        <f t="shared" si="1082"/>
        <v>365.98141985098425</v>
      </c>
      <c r="AX135" s="210">
        <f t="shared" si="1082"/>
        <v>27.342275417754777</v>
      </c>
      <c r="AY135" s="210">
        <f t="shared" si="1082"/>
        <v>795.15387622300148</v>
      </c>
      <c r="AZ135" s="210">
        <f t="shared" si="1082"/>
        <v>137.92658932956297</v>
      </c>
      <c r="BA135" s="210">
        <f t="shared" si="1082"/>
        <v>137.92658932956297</v>
      </c>
      <c r="BB135" s="210">
        <f t="shared" si="1082"/>
        <v>380.96903748738305</v>
      </c>
      <c r="BC135" s="210">
        <f t="shared" si="1082"/>
        <v>16.405365250652867</v>
      </c>
      <c r="BD135" s="210">
        <f t="shared" si="1082"/>
        <v>380.96903748738305</v>
      </c>
      <c r="BE135" s="210">
        <f t="shared" si="1082"/>
        <v>16.405365250652867</v>
      </c>
      <c r="BF135" s="210">
        <f t="shared" si="1082"/>
        <v>16.405365250652867</v>
      </c>
      <c r="BG135" s="210">
        <f t="shared" si="1082"/>
        <v>259.44781340847305</v>
      </c>
      <c r="BH135" s="210">
        <f t="shared" si="1082"/>
        <v>16.405365250652867</v>
      </c>
      <c r="BI135" s="210">
        <f t="shared" si="1082"/>
        <v>463.60346986104196</v>
      </c>
      <c r="BJ135" s="210">
        <f t="shared" si="1082"/>
        <v>16.405365250652867</v>
      </c>
      <c r="BK135" s="210">
        <f t="shared" si="1082"/>
        <v>499.75603402451759</v>
      </c>
      <c r="BL135" s="210">
        <f t="shared" si="1082"/>
        <v>182.28183611836508</v>
      </c>
      <c r="BM135" s="210">
        <f t="shared" si="1082"/>
        <v>182.28183611836508</v>
      </c>
      <c r="BN135" s="210">
        <f t="shared" si="1082"/>
        <v>0</v>
      </c>
      <c r="BO135" s="210">
        <f t="shared" si="1082"/>
        <v>0</v>
      </c>
      <c r="BP135" s="210">
        <f t="shared" si="1082"/>
        <v>0</v>
      </c>
      <c r="BQ135" s="210">
        <f t="shared" si="1082"/>
        <v>0</v>
      </c>
      <c r="BR135" s="210">
        <f t="shared" si="1082"/>
        <v>0</v>
      </c>
      <c r="BS135" s="210">
        <f t="shared" si="1082"/>
        <v>364.56367223673016</v>
      </c>
      <c r="BT135" s="210">
        <f t="shared" ref="BT135:EE135" si="1083">SUM(BT129,BT124)</f>
        <v>0</v>
      </c>
      <c r="BU135" s="210">
        <f t="shared" si="1083"/>
        <v>364.56367223673016</v>
      </c>
      <c r="BV135" s="210">
        <f t="shared" si="1083"/>
        <v>0</v>
      </c>
      <c r="BW135" s="210">
        <f t="shared" si="1083"/>
        <v>729.12734447346031</v>
      </c>
      <c r="BX135" s="210">
        <f t="shared" si="1083"/>
        <v>0</v>
      </c>
      <c r="BY135" s="210">
        <f t="shared" si="1083"/>
        <v>0</v>
      </c>
      <c r="BZ135" s="210">
        <f t="shared" si="1083"/>
        <v>0</v>
      </c>
      <c r="CA135" s="210">
        <f t="shared" si="1083"/>
        <v>0</v>
      </c>
      <c r="CB135" s="210">
        <f t="shared" si="1083"/>
        <v>0</v>
      </c>
      <c r="CC135" s="210">
        <f t="shared" si="1083"/>
        <v>0</v>
      </c>
      <c r="CD135" s="210">
        <f t="shared" si="1083"/>
        <v>0</v>
      </c>
      <c r="CE135" s="210">
        <f t="shared" si="1083"/>
        <v>0</v>
      </c>
      <c r="CF135" s="210">
        <f t="shared" si="1083"/>
        <v>0</v>
      </c>
      <c r="CG135" s="210">
        <f t="shared" si="1083"/>
        <v>0</v>
      </c>
      <c r="CH135" s="210">
        <f t="shared" si="1083"/>
        <v>0</v>
      </c>
      <c r="CI135" s="210">
        <f t="shared" si="1083"/>
        <v>0</v>
      </c>
      <c r="CJ135" s="210">
        <f t="shared" si="1083"/>
        <v>0</v>
      </c>
      <c r="CK135" s="210">
        <f t="shared" si="1083"/>
        <v>0</v>
      </c>
      <c r="CL135" s="210">
        <f t="shared" si="1083"/>
        <v>0</v>
      </c>
      <c r="CM135" s="210">
        <f t="shared" si="1083"/>
        <v>0</v>
      </c>
      <c r="CN135" s="210">
        <f t="shared" si="1083"/>
        <v>0</v>
      </c>
      <c r="CO135" s="210">
        <f t="shared" si="1083"/>
        <v>0</v>
      </c>
      <c r="CP135" s="210">
        <f t="shared" si="1083"/>
        <v>0</v>
      </c>
      <c r="CQ135" s="210">
        <f t="shared" si="1083"/>
        <v>0</v>
      </c>
      <c r="CR135" s="210">
        <f t="shared" si="1083"/>
        <v>0</v>
      </c>
      <c r="CS135" s="210">
        <f t="shared" si="1083"/>
        <v>0</v>
      </c>
      <c r="CT135" s="210">
        <f t="shared" si="1083"/>
        <v>0</v>
      </c>
      <c r="CU135" s="210">
        <f t="shared" si="1083"/>
        <v>0</v>
      </c>
      <c r="CV135" s="210">
        <f t="shared" si="1083"/>
        <v>0</v>
      </c>
      <c r="CW135" s="210">
        <f t="shared" si="1083"/>
        <v>0</v>
      </c>
      <c r="CX135" s="210">
        <f t="shared" si="1083"/>
        <v>0</v>
      </c>
      <c r="CY135" s="210">
        <f t="shared" si="1083"/>
        <v>0</v>
      </c>
      <c r="CZ135" s="210">
        <f t="shared" si="1083"/>
        <v>0</v>
      </c>
      <c r="DA135" s="210">
        <f t="shared" si="1083"/>
        <v>0</v>
      </c>
      <c r="DB135" s="210">
        <f t="shared" si="1083"/>
        <v>0</v>
      </c>
      <c r="DC135" s="210">
        <f t="shared" si="1083"/>
        <v>0</v>
      </c>
      <c r="DD135" s="210">
        <f t="shared" si="1083"/>
        <v>0</v>
      </c>
      <c r="DE135" s="210">
        <f t="shared" si="1083"/>
        <v>0</v>
      </c>
      <c r="DF135" s="210">
        <f t="shared" si="1083"/>
        <v>0</v>
      </c>
      <c r="DG135" s="210">
        <f t="shared" si="1083"/>
        <v>0</v>
      </c>
      <c r="DH135" s="210">
        <f t="shared" si="1083"/>
        <v>0</v>
      </c>
      <c r="DI135" s="210">
        <f t="shared" si="1083"/>
        <v>0</v>
      </c>
      <c r="DJ135" s="210">
        <f t="shared" si="1083"/>
        <v>0</v>
      </c>
      <c r="DK135" s="210">
        <f t="shared" si="1083"/>
        <v>0</v>
      </c>
      <c r="DL135" s="210">
        <f t="shared" si="1083"/>
        <v>0</v>
      </c>
      <c r="DM135" s="210">
        <f t="shared" si="1083"/>
        <v>0</v>
      </c>
      <c r="DN135" s="210">
        <f t="shared" si="1083"/>
        <v>0</v>
      </c>
      <c r="DO135" s="210">
        <f t="shared" si="1083"/>
        <v>0</v>
      </c>
      <c r="DP135" s="210">
        <f t="shared" si="1083"/>
        <v>0</v>
      </c>
      <c r="DQ135" s="210">
        <f t="shared" si="1083"/>
        <v>0</v>
      </c>
      <c r="DR135" s="210">
        <f t="shared" si="1083"/>
        <v>0</v>
      </c>
      <c r="DS135" s="210">
        <f t="shared" si="1083"/>
        <v>0</v>
      </c>
      <c r="DT135" s="210">
        <f t="shared" si="1083"/>
        <v>0</v>
      </c>
      <c r="DU135" s="210">
        <f t="shared" si="1083"/>
        <v>0</v>
      </c>
      <c r="DV135" s="210">
        <f t="shared" si="1083"/>
        <v>0</v>
      </c>
      <c r="DW135" s="210">
        <f t="shared" si="1083"/>
        <v>0</v>
      </c>
      <c r="DX135" s="210">
        <f t="shared" si="1083"/>
        <v>0</v>
      </c>
      <c r="DY135" s="210">
        <f t="shared" si="1083"/>
        <v>0</v>
      </c>
      <c r="DZ135" s="210">
        <f t="shared" si="1083"/>
        <v>0</v>
      </c>
      <c r="EA135" s="210">
        <f t="shared" si="1083"/>
        <v>0</v>
      </c>
      <c r="EB135" s="210">
        <f t="shared" si="1083"/>
        <v>0</v>
      </c>
      <c r="EC135" s="210">
        <f t="shared" si="1083"/>
        <v>0</v>
      </c>
      <c r="ED135" s="210">
        <f t="shared" si="1083"/>
        <v>0</v>
      </c>
      <c r="EE135" s="210">
        <f t="shared" si="1083"/>
        <v>0</v>
      </c>
      <c r="EF135" s="210">
        <f t="shared" ref="EF135:FO135" si="1084">SUM(EF129,EF124)</f>
        <v>0</v>
      </c>
      <c r="EG135" s="210">
        <f t="shared" si="1084"/>
        <v>0</v>
      </c>
      <c r="EH135" s="210">
        <f t="shared" si="1084"/>
        <v>0</v>
      </c>
      <c r="EI135" s="210">
        <f t="shared" si="1084"/>
        <v>0</v>
      </c>
      <c r="EJ135" s="210">
        <f t="shared" si="1084"/>
        <v>0</v>
      </c>
      <c r="EK135" s="210">
        <f t="shared" si="1084"/>
        <v>0</v>
      </c>
      <c r="EL135" s="210">
        <f t="shared" si="1084"/>
        <v>0</v>
      </c>
      <c r="EM135" s="210">
        <f t="shared" si="1084"/>
        <v>0</v>
      </c>
      <c r="EN135" s="210">
        <f t="shared" si="1084"/>
        <v>0</v>
      </c>
      <c r="EO135" s="210">
        <f t="shared" si="1084"/>
        <v>0</v>
      </c>
      <c r="EP135" s="210">
        <f t="shared" si="1084"/>
        <v>0</v>
      </c>
      <c r="EQ135" s="210">
        <f t="shared" si="1084"/>
        <v>0</v>
      </c>
      <c r="ER135" s="210">
        <f t="shared" si="1084"/>
        <v>0</v>
      </c>
      <c r="ES135" s="210">
        <f t="shared" si="1084"/>
        <v>0</v>
      </c>
      <c r="ET135" s="210">
        <f t="shared" si="1084"/>
        <v>0</v>
      </c>
      <c r="EU135" s="210">
        <f t="shared" si="1084"/>
        <v>0</v>
      </c>
      <c r="EV135" s="210">
        <f t="shared" si="1084"/>
        <v>0</v>
      </c>
      <c r="EW135" s="210">
        <f t="shared" si="1084"/>
        <v>0</v>
      </c>
      <c r="EX135" s="210">
        <f t="shared" si="1084"/>
        <v>0</v>
      </c>
      <c r="EY135" s="210">
        <f t="shared" si="1084"/>
        <v>0</v>
      </c>
      <c r="EZ135" s="210">
        <f t="shared" si="1084"/>
        <v>0</v>
      </c>
      <c r="FA135" s="210">
        <f t="shared" si="1084"/>
        <v>0</v>
      </c>
      <c r="FB135" s="210">
        <f t="shared" si="1084"/>
        <v>0</v>
      </c>
      <c r="FC135" s="210">
        <f t="shared" si="1084"/>
        <v>0</v>
      </c>
      <c r="FD135" s="210">
        <f t="shared" si="1084"/>
        <v>0</v>
      </c>
      <c r="FE135" s="210">
        <f t="shared" si="1084"/>
        <v>0</v>
      </c>
      <c r="FF135" s="210">
        <f t="shared" si="1084"/>
        <v>0</v>
      </c>
      <c r="FG135" s="210">
        <f t="shared" si="1084"/>
        <v>0</v>
      </c>
      <c r="FH135" s="210">
        <f t="shared" si="1084"/>
        <v>0</v>
      </c>
      <c r="FI135" s="210">
        <f t="shared" si="1084"/>
        <v>0</v>
      </c>
      <c r="FJ135" s="210">
        <f t="shared" si="1084"/>
        <v>0</v>
      </c>
      <c r="FK135" s="210">
        <f t="shared" si="1084"/>
        <v>0</v>
      </c>
      <c r="FL135" s="210">
        <f t="shared" si="1084"/>
        <v>0</v>
      </c>
      <c r="FM135" s="210">
        <f t="shared" si="1084"/>
        <v>0</v>
      </c>
      <c r="FN135" s="210">
        <f t="shared" si="1084"/>
        <v>0</v>
      </c>
      <c r="FO135" s="210">
        <f t="shared" si="1084"/>
        <v>0</v>
      </c>
    </row>
    <row r="136" spans="2:171" ht="12" customHeight="1" x14ac:dyDescent="0.3">
      <c r="B136" s="201" t="s">
        <v>515</v>
      </c>
      <c r="C136" s="201" t="s">
        <v>336</v>
      </c>
      <c r="D136" s="210">
        <f>SUM(G136:FO136)</f>
        <v>181.76383364559035</v>
      </c>
      <c r="G136" s="210">
        <f>G51</f>
        <v>0</v>
      </c>
      <c r="H136" s="210">
        <f t="shared" ref="H136:BS136" si="1085">H51</f>
        <v>0</v>
      </c>
      <c r="I136" s="210">
        <f t="shared" si="1085"/>
        <v>0</v>
      </c>
      <c r="J136" s="210">
        <f t="shared" si="1085"/>
        <v>0</v>
      </c>
      <c r="K136" s="210">
        <f t="shared" si="1085"/>
        <v>0</v>
      </c>
      <c r="L136" s="210">
        <f t="shared" si="1085"/>
        <v>0</v>
      </c>
      <c r="M136" s="210">
        <f t="shared" si="1085"/>
        <v>0</v>
      </c>
      <c r="N136" s="210">
        <f t="shared" si="1085"/>
        <v>0</v>
      </c>
      <c r="O136" s="210">
        <f t="shared" si="1085"/>
        <v>3.4080718808548176</v>
      </c>
      <c r="P136" s="210">
        <f t="shared" si="1085"/>
        <v>3.4080718808548176</v>
      </c>
      <c r="Q136" s="210">
        <f t="shared" si="1085"/>
        <v>3.4080718808548176</v>
      </c>
      <c r="R136" s="210">
        <f t="shared" si="1085"/>
        <v>2.2720479205698783</v>
      </c>
      <c r="S136" s="210">
        <f t="shared" si="1085"/>
        <v>2.2720479205698783</v>
      </c>
      <c r="T136" s="210">
        <f t="shared" si="1085"/>
        <v>2.2720479205698783</v>
      </c>
      <c r="U136" s="210">
        <f t="shared" si="1085"/>
        <v>2.2720479205698783</v>
      </c>
      <c r="V136" s="210">
        <f t="shared" si="1085"/>
        <v>1.3632287523419271</v>
      </c>
      <c r="W136" s="210">
        <f t="shared" si="1085"/>
        <v>1.3632287523419271</v>
      </c>
      <c r="X136" s="210">
        <f t="shared" si="1085"/>
        <v>1.3632287523419271</v>
      </c>
      <c r="Y136" s="210">
        <f t="shared" si="1085"/>
        <v>1.3632287523419271</v>
      </c>
      <c r="Z136" s="210">
        <f t="shared" si="1085"/>
        <v>1.3632287523419271</v>
      </c>
      <c r="AA136" s="210">
        <f t="shared" si="1085"/>
        <v>5.4529150093677075</v>
      </c>
      <c r="AB136" s="210">
        <f t="shared" si="1085"/>
        <v>5.4529150093677075</v>
      </c>
      <c r="AC136" s="210">
        <f t="shared" si="1085"/>
        <v>5.4529150093677075</v>
      </c>
      <c r="AD136" s="210">
        <f t="shared" si="1085"/>
        <v>4.0896862570257815</v>
      </c>
      <c r="AE136" s="210">
        <f t="shared" si="1085"/>
        <v>4.0896862570257815</v>
      </c>
      <c r="AF136" s="210">
        <f t="shared" si="1085"/>
        <v>4.0896862570257815</v>
      </c>
      <c r="AG136" s="210">
        <f t="shared" si="1085"/>
        <v>4.0896862570257815</v>
      </c>
      <c r="AH136" s="210">
        <f t="shared" si="1085"/>
        <v>2.9991032551522396</v>
      </c>
      <c r="AI136" s="210">
        <f t="shared" si="1085"/>
        <v>2.9991032551522396</v>
      </c>
      <c r="AJ136" s="210">
        <f t="shared" si="1085"/>
        <v>2.9991032551522396</v>
      </c>
      <c r="AK136" s="210">
        <f t="shared" si="1085"/>
        <v>4.8167415916081424</v>
      </c>
      <c r="AL136" s="210">
        <f t="shared" si="1085"/>
        <v>2.9991032551522396</v>
      </c>
      <c r="AM136" s="210">
        <f t="shared" si="1085"/>
        <v>8.906427848633907</v>
      </c>
      <c r="AN136" s="210">
        <f t="shared" si="1085"/>
        <v>7.7704038883489837</v>
      </c>
      <c r="AO136" s="210">
        <f t="shared" si="1085"/>
        <v>7.7704038883489837</v>
      </c>
      <c r="AP136" s="210">
        <f t="shared" si="1085"/>
        <v>5.7255607598360925</v>
      </c>
      <c r="AQ136" s="210">
        <f t="shared" si="1085"/>
        <v>5.7255607598360925</v>
      </c>
      <c r="AR136" s="210">
        <f t="shared" si="1085"/>
        <v>5.7255607598360925</v>
      </c>
      <c r="AS136" s="210">
        <f t="shared" si="1085"/>
        <v>5.7255607598360925</v>
      </c>
      <c r="AT136" s="210">
        <f t="shared" si="1085"/>
        <v>4.0896862570257806</v>
      </c>
      <c r="AU136" s="210">
        <f t="shared" si="1085"/>
        <v>4.0896862570257806</v>
      </c>
      <c r="AV136" s="210">
        <f t="shared" si="1085"/>
        <v>4.0896862570257806</v>
      </c>
      <c r="AW136" s="210">
        <f t="shared" si="1085"/>
        <v>6.2708522607728634</v>
      </c>
      <c r="AX136" s="210">
        <f t="shared" si="1085"/>
        <v>4.0896862570257806</v>
      </c>
      <c r="AY136" s="210">
        <f t="shared" si="1085"/>
        <v>3.8170405065573783</v>
      </c>
      <c r="AZ136" s="210">
        <f t="shared" si="1085"/>
        <v>2.4538117542154683</v>
      </c>
      <c r="BA136" s="210">
        <f t="shared" si="1085"/>
        <v>2.4538117542154683</v>
      </c>
      <c r="BB136" s="210">
        <f t="shared" si="1085"/>
        <v>2.4538117542154683</v>
      </c>
      <c r="BC136" s="210">
        <f t="shared" si="1085"/>
        <v>2.4538117542154683</v>
      </c>
      <c r="BD136" s="210">
        <f t="shared" si="1085"/>
        <v>2.4538117542154683</v>
      </c>
      <c r="BE136" s="210">
        <f t="shared" si="1085"/>
        <v>2.4538117542154683</v>
      </c>
      <c r="BF136" s="210">
        <f t="shared" si="1085"/>
        <v>2.4538117542154683</v>
      </c>
      <c r="BG136" s="210">
        <f t="shared" si="1085"/>
        <v>2.4538117542154683</v>
      </c>
      <c r="BH136" s="210">
        <f t="shared" si="1085"/>
        <v>2.4538117542154683</v>
      </c>
      <c r="BI136" s="210">
        <f t="shared" si="1085"/>
        <v>5.7255607598360934</v>
      </c>
      <c r="BJ136" s="210">
        <f t="shared" si="1085"/>
        <v>2.4538117542154683</v>
      </c>
      <c r="BK136" s="210">
        <f t="shared" si="1085"/>
        <v>2.0448431285128645</v>
      </c>
      <c r="BL136" s="210">
        <f t="shared" si="1085"/>
        <v>0</v>
      </c>
      <c r="BM136" s="210">
        <f t="shared" si="1085"/>
        <v>0</v>
      </c>
      <c r="BN136" s="210">
        <f t="shared" si="1085"/>
        <v>0</v>
      </c>
      <c r="BO136" s="210">
        <f t="shared" si="1085"/>
        <v>0</v>
      </c>
      <c r="BP136" s="210">
        <f t="shared" si="1085"/>
        <v>0</v>
      </c>
      <c r="BQ136" s="210">
        <f t="shared" si="1085"/>
        <v>0</v>
      </c>
      <c r="BR136" s="210">
        <f t="shared" si="1085"/>
        <v>0</v>
      </c>
      <c r="BS136" s="210">
        <f t="shared" si="1085"/>
        <v>0</v>
      </c>
      <c r="BT136" s="210">
        <f t="shared" ref="BT136:EE136" si="1086">BT51</f>
        <v>0</v>
      </c>
      <c r="BU136" s="210">
        <f t="shared" si="1086"/>
        <v>0</v>
      </c>
      <c r="BV136" s="210">
        <f t="shared" si="1086"/>
        <v>0</v>
      </c>
      <c r="BW136" s="210">
        <f t="shared" si="1086"/>
        <v>0</v>
      </c>
      <c r="BX136" s="210">
        <f t="shared" si="1086"/>
        <v>0</v>
      </c>
      <c r="BY136" s="210">
        <f t="shared" si="1086"/>
        <v>0</v>
      </c>
      <c r="BZ136" s="210">
        <f t="shared" si="1086"/>
        <v>0</v>
      </c>
      <c r="CA136" s="210">
        <f t="shared" si="1086"/>
        <v>0</v>
      </c>
      <c r="CB136" s="210">
        <f t="shared" si="1086"/>
        <v>0</v>
      </c>
      <c r="CC136" s="210">
        <f t="shared" si="1086"/>
        <v>0</v>
      </c>
      <c r="CD136" s="210">
        <f t="shared" si="1086"/>
        <v>0</v>
      </c>
      <c r="CE136" s="210">
        <f t="shared" si="1086"/>
        <v>0</v>
      </c>
      <c r="CF136" s="210">
        <f t="shared" si="1086"/>
        <v>0</v>
      </c>
      <c r="CG136" s="210">
        <f t="shared" si="1086"/>
        <v>0</v>
      </c>
      <c r="CH136" s="210">
        <f t="shared" si="1086"/>
        <v>0</v>
      </c>
      <c r="CI136" s="210">
        <f t="shared" si="1086"/>
        <v>0</v>
      </c>
      <c r="CJ136" s="210">
        <f t="shared" si="1086"/>
        <v>0</v>
      </c>
      <c r="CK136" s="210">
        <f t="shared" si="1086"/>
        <v>0</v>
      </c>
      <c r="CL136" s="210">
        <f t="shared" si="1086"/>
        <v>0</v>
      </c>
      <c r="CM136" s="210">
        <f t="shared" si="1086"/>
        <v>0</v>
      </c>
      <c r="CN136" s="210">
        <f t="shared" si="1086"/>
        <v>0</v>
      </c>
      <c r="CO136" s="210">
        <f t="shared" si="1086"/>
        <v>0</v>
      </c>
      <c r="CP136" s="210">
        <f t="shared" si="1086"/>
        <v>0</v>
      </c>
      <c r="CQ136" s="210">
        <f t="shared" si="1086"/>
        <v>0</v>
      </c>
      <c r="CR136" s="210">
        <f t="shared" si="1086"/>
        <v>0</v>
      </c>
      <c r="CS136" s="210">
        <f t="shared" si="1086"/>
        <v>0</v>
      </c>
      <c r="CT136" s="210">
        <f t="shared" si="1086"/>
        <v>0</v>
      </c>
      <c r="CU136" s="210">
        <f t="shared" si="1086"/>
        <v>0</v>
      </c>
      <c r="CV136" s="210">
        <f t="shared" si="1086"/>
        <v>0</v>
      </c>
      <c r="CW136" s="210">
        <f t="shared" si="1086"/>
        <v>0</v>
      </c>
      <c r="CX136" s="210">
        <f t="shared" si="1086"/>
        <v>0</v>
      </c>
      <c r="CY136" s="210">
        <f t="shared" si="1086"/>
        <v>0</v>
      </c>
      <c r="CZ136" s="210">
        <f t="shared" si="1086"/>
        <v>0</v>
      </c>
      <c r="DA136" s="210">
        <f t="shared" si="1086"/>
        <v>0</v>
      </c>
      <c r="DB136" s="210">
        <f t="shared" si="1086"/>
        <v>0</v>
      </c>
      <c r="DC136" s="210">
        <f t="shared" si="1086"/>
        <v>0</v>
      </c>
      <c r="DD136" s="210">
        <f t="shared" si="1086"/>
        <v>0</v>
      </c>
      <c r="DE136" s="210">
        <f t="shared" si="1086"/>
        <v>0</v>
      </c>
      <c r="DF136" s="210">
        <f t="shared" si="1086"/>
        <v>0</v>
      </c>
      <c r="DG136" s="210">
        <f t="shared" si="1086"/>
        <v>0</v>
      </c>
      <c r="DH136" s="210">
        <f t="shared" si="1086"/>
        <v>0</v>
      </c>
      <c r="DI136" s="210">
        <f t="shared" si="1086"/>
        <v>0</v>
      </c>
      <c r="DJ136" s="210">
        <f t="shared" si="1086"/>
        <v>0</v>
      </c>
      <c r="DK136" s="210">
        <f t="shared" si="1086"/>
        <v>0</v>
      </c>
      <c r="DL136" s="210">
        <f t="shared" si="1086"/>
        <v>0</v>
      </c>
      <c r="DM136" s="210">
        <f t="shared" si="1086"/>
        <v>0</v>
      </c>
      <c r="DN136" s="210">
        <f t="shared" si="1086"/>
        <v>0</v>
      </c>
      <c r="DO136" s="210">
        <f t="shared" si="1086"/>
        <v>0</v>
      </c>
      <c r="DP136" s="210">
        <f t="shared" si="1086"/>
        <v>0</v>
      </c>
      <c r="DQ136" s="210">
        <f t="shared" si="1086"/>
        <v>0</v>
      </c>
      <c r="DR136" s="210">
        <f t="shared" si="1086"/>
        <v>0</v>
      </c>
      <c r="DS136" s="210">
        <f t="shared" si="1086"/>
        <v>0</v>
      </c>
      <c r="DT136" s="210">
        <f t="shared" si="1086"/>
        <v>0</v>
      </c>
      <c r="DU136" s="210">
        <f t="shared" si="1086"/>
        <v>0</v>
      </c>
      <c r="DV136" s="210">
        <f t="shared" si="1086"/>
        <v>0</v>
      </c>
      <c r="DW136" s="210">
        <f t="shared" si="1086"/>
        <v>0</v>
      </c>
      <c r="DX136" s="210">
        <f t="shared" si="1086"/>
        <v>0</v>
      </c>
      <c r="DY136" s="210">
        <f t="shared" si="1086"/>
        <v>0</v>
      </c>
      <c r="DZ136" s="210">
        <f t="shared" si="1086"/>
        <v>0</v>
      </c>
      <c r="EA136" s="210">
        <f t="shared" si="1086"/>
        <v>0</v>
      </c>
      <c r="EB136" s="210">
        <f t="shared" si="1086"/>
        <v>0</v>
      </c>
      <c r="EC136" s="210">
        <f t="shared" si="1086"/>
        <v>0</v>
      </c>
      <c r="ED136" s="210">
        <f t="shared" si="1086"/>
        <v>0</v>
      </c>
      <c r="EE136" s="210">
        <f t="shared" si="1086"/>
        <v>0</v>
      </c>
      <c r="EF136" s="210">
        <f t="shared" ref="EF136:FO136" si="1087">EF51</f>
        <v>0</v>
      </c>
      <c r="EG136" s="210">
        <f t="shared" si="1087"/>
        <v>0</v>
      </c>
      <c r="EH136" s="210">
        <f t="shared" si="1087"/>
        <v>0</v>
      </c>
      <c r="EI136" s="210">
        <f t="shared" si="1087"/>
        <v>0</v>
      </c>
      <c r="EJ136" s="210">
        <f t="shared" si="1087"/>
        <v>0</v>
      </c>
      <c r="EK136" s="210">
        <f t="shared" si="1087"/>
        <v>0</v>
      </c>
      <c r="EL136" s="210">
        <f t="shared" si="1087"/>
        <v>0</v>
      </c>
      <c r="EM136" s="210">
        <f t="shared" si="1087"/>
        <v>0</v>
      </c>
      <c r="EN136" s="210">
        <f t="shared" si="1087"/>
        <v>0</v>
      </c>
      <c r="EO136" s="210">
        <f t="shared" si="1087"/>
        <v>0</v>
      </c>
      <c r="EP136" s="210">
        <f t="shared" si="1087"/>
        <v>0</v>
      </c>
      <c r="EQ136" s="210">
        <f t="shared" si="1087"/>
        <v>0</v>
      </c>
      <c r="ER136" s="210">
        <f t="shared" si="1087"/>
        <v>0</v>
      </c>
      <c r="ES136" s="210">
        <f t="shared" si="1087"/>
        <v>0</v>
      </c>
      <c r="ET136" s="210">
        <f t="shared" si="1087"/>
        <v>0</v>
      </c>
      <c r="EU136" s="210">
        <f t="shared" si="1087"/>
        <v>0</v>
      </c>
      <c r="EV136" s="210">
        <f t="shared" si="1087"/>
        <v>0</v>
      </c>
      <c r="EW136" s="210">
        <f t="shared" si="1087"/>
        <v>0</v>
      </c>
      <c r="EX136" s="210">
        <f t="shared" si="1087"/>
        <v>0</v>
      </c>
      <c r="EY136" s="210">
        <f t="shared" si="1087"/>
        <v>0</v>
      </c>
      <c r="EZ136" s="210">
        <f t="shared" si="1087"/>
        <v>0</v>
      </c>
      <c r="FA136" s="210">
        <f t="shared" si="1087"/>
        <v>0</v>
      </c>
      <c r="FB136" s="210">
        <f t="shared" si="1087"/>
        <v>0</v>
      </c>
      <c r="FC136" s="210">
        <f t="shared" si="1087"/>
        <v>0</v>
      </c>
      <c r="FD136" s="210">
        <f t="shared" si="1087"/>
        <v>0</v>
      </c>
      <c r="FE136" s="210">
        <f t="shared" si="1087"/>
        <v>0</v>
      </c>
      <c r="FF136" s="210">
        <f t="shared" si="1087"/>
        <v>0</v>
      </c>
      <c r="FG136" s="210">
        <f t="shared" si="1087"/>
        <v>0</v>
      </c>
      <c r="FH136" s="210">
        <f t="shared" si="1087"/>
        <v>0</v>
      </c>
      <c r="FI136" s="210">
        <f t="shared" si="1087"/>
        <v>0</v>
      </c>
      <c r="FJ136" s="210">
        <f t="shared" si="1087"/>
        <v>0</v>
      </c>
      <c r="FK136" s="210">
        <f t="shared" si="1087"/>
        <v>0</v>
      </c>
      <c r="FL136" s="210">
        <f t="shared" si="1087"/>
        <v>0</v>
      </c>
      <c r="FM136" s="210">
        <f t="shared" si="1087"/>
        <v>0</v>
      </c>
      <c r="FN136" s="210">
        <f t="shared" si="1087"/>
        <v>0</v>
      </c>
      <c r="FO136" s="210">
        <f t="shared" si="1087"/>
        <v>0</v>
      </c>
    </row>
    <row r="137" spans="2:171" ht="12" customHeight="1" x14ac:dyDescent="0.3">
      <c r="B137" s="201" t="s">
        <v>350</v>
      </c>
      <c r="C137" s="201" t="s">
        <v>336</v>
      </c>
      <c r="D137" s="210">
        <f>SUM(D135,D136)</f>
        <v>8283.1787722395966</v>
      </c>
      <c r="G137" s="210">
        <f>SUM(G135,G136)</f>
        <v>0</v>
      </c>
      <c r="H137" s="210">
        <f t="shared" ref="H137:BS137" si="1088">SUM(H135,H136)</f>
        <v>0</v>
      </c>
      <c r="I137" s="210">
        <f t="shared" si="1088"/>
        <v>0</v>
      </c>
      <c r="J137" s="210">
        <f t="shared" si="1088"/>
        <v>0</v>
      </c>
      <c r="K137" s="210">
        <f t="shared" si="1088"/>
        <v>0</v>
      </c>
      <c r="L137" s="210">
        <f t="shared" si="1088"/>
        <v>0</v>
      </c>
      <c r="M137" s="210">
        <f t="shared" si="1088"/>
        <v>0</v>
      </c>
      <c r="N137" s="210">
        <f t="shared" si="1088"/>
        <v>0</v>
      </c>
      <c r="O137" s="210">
        <f t="shared" si="1088"/>
        <v>26.193301395650465</v>
      </c>
      <c r="P137" s="210">
        <f t="shared" si="1088"/>
        <v>26.193301395650465</v>
      </c>
      <c r="Q137" s="210">
        <f t="shared" si="1088"/>
        <v>26.193301395650465</v>
      </c>
      <c r="R137" s="210">
        <f t="shared" si="1088"/>
        <v>17.462200930433646</v>
      </c>
      <c r="S137" s="210">
        <f t="shared" si="1088"/>
        <v>17.462200930433646</v>
      </c>
      <c r="T137" s="210">
        <f t="shared" si="1088"/>
        <v>17.462200930433646</v>
      </c>
      <c r="U137" s="210">
        <f t="shared" si="1088"/>
        <v>17.462200930433646</v>
      </c>
      <c r="V137" s="210">
        <f t="shared" si="1088"/>
        <v>10.477320558260187</v>
      </c>
      <c r="W137" s="210">
        <f t="shared" si="1088"/>
        <v>10.477320558260187</v>
      </c>
      <c r="X137" s="210">
        <f t="shared" si="1088"/>
        <v>10.477320558260187</v>
      </c>
      <c r="Y137" s="210">
        <f t="shared" si="1088"/>
        <v>10.477320558260187</v>
      </c>
      <c r="Z137" s="210">
        <f t="shared" si="1088"/>
        <v>10.477320558260187</v>
      </c>
      <c r="AA137" s="210">
        <f t="shared" si="1088"/>
        <v>244.44465569789088</v>
      </c>
      <c r="AB137" s="210">
        <f t="shared" si="1088"/>
        <v>41.909282233040742</v>
      </c>
      <c r="AC137" s="210">
        <f t="shared" si="1088"/>
        <v>41.909282233040742</v>
      </c>
      <c r="AD137" s="210">
        <f t="shared" si="1088"/>
        <v>233.96733513963073</v>
      </c>
      <c r="AE137" s="210">
        <f t="shared" si="1088"/>
        <v>31.431961674780563</v>
      </c>
      <c r="AF137" s="210">
        <f t="shared" si="1088"/>
        <v>233.96733513963073</v>
      </c>
      <c r="AG137" s="210">
        <f t="shared" si="1088"/>
        <v>31.431961674780563</v>
      </c>
      <c r="AH137" s="210">
        <f t="shared" si="1088"/>
        <v>23.050105228172409</v>
      </c>
      <c r="AI137" s="210">
        <f t="shared" si="1088"/>
        <v>23.050105228172409</v>
      </c>
      <c r="AJ137" s="210">
        <f t="shared" si="1088"/>
        <v>23.050105228172409</v>
      </c>
      <c r="AK137" s="210">
        <f t="shared" si="1088"/>
        <v>138.2875527049444</v>
      </c>
      <c r="AL137" s="210">
        <f t="shared" si="1088"/>
        <v>23.050105228172409</v>
      </c>
      <c r="AM137" s="210">
        <f t="shared" si="1088"/>
        <v>311.49427580511991</v>
      </c>
      <c r="AN137" s="210">
        <f t="shared" si="1088"/>
        <v>160.98841391450816</v>
      </c>
      <c r="AO137" s="210">
        <f t="shared" si="1088"/>
        <v>160.98841391450816</v>
      </c>
      <c r="AP137" s="210">
        <f t="shared" si="1088"/>
        <v>287.04719450251298</v>
      </c>
      <c r="AQ137" s="210">
        <f t="shared" si="1088"/>
        <v>44.004746344692784</v>
      </c>
      <c r="AR137" s="210">
        <f t="shared" si="1088"/>
        <v>287.04719450251298</v>
      </c>
      <c r="AS137" s="210">
        <f t="shared" si="1088"/>
        <v>44.004746344692784</v>
      </c>
      <c r="AT137" s="210">
        <f t="shared" si="1088"/>
        <v>31.43196167478056</v>
      </c>
      <c r="AU137" s="210">
        <f t="shared" si="1088"/>
        <v>233.96733513963073</v>
      </c>
      <c r="AV137" s="210">
        <f t="shared" si="1088"/>
        <v>31.43196167478056</v>
      </c>
      <c r="AW137" s="210">
        <f t="shared" si="1088"/>
        <v>372.25227211175712</v>
      </c>
      <c r="AX137" s="210">
        <f t="shared" si="1088"/>
        <v>31.43196167478056</v>
      </c>
      <c r="AY137" s="210">
        <f t="shared" si="1088"/>
        <v>798.97091672955889</v>
      </c>
      <c r="AZ137" s="210">
        <f t="shared" si="1088"/>
        <v>140.38040108377845</v>
      </c>
      <c r="BA137" s="210">
        <f t="shared" si="1088"/>
        <v>140.38040108377845</v>
      </c>
      <c r="BB137" s="210">
        <f t="shared" si="1088"/>
        <v>383.4228492415985</v>
      </c>
      <c r="BC137" s="210">
        <f t="shared" si="1088"/>
        <v>18.859177004868336</v>
      </c>
      <c r="BD137" s="210">
        <f t="shared" si="1088"/>
        <v>383.4228492415985</v>
      </c>
      <c r="BE137" s="210">
        <f t="shared" si="1088"/>
        <v>18.859177004868336</v>
      </c>
      <c r="BF137" s="210">
        <f t="shared" si="1088"/>
        <v>18.859177004868336</v>
      </c>
      <c r="BG137" s="210">
        <f t="shared" si="1088"/>
        <v>261.9016251626885</v>
      </c>
      <c r="BH137" s="210">
        <f t="shared" si="1088"/>
        <v>18.859177004868336</v>
      </c>
      <c r="BI137" s="210">
        <f t="shared" si="1088"/>
        <v>469.32903062087803</v>
      </c>
      <c r="BJ137" s="210">
        <f t="shared" si="1088"/>
        <v>18.859177004868336</v>
      </c>
      <c r="BK137" s="210">
        <f t="shared" si="1088"/>
        <v>501.80087715303046</v>
      </c>
      <c r="BL137" s="210">
        <f t="shared" si="1088"/>
        <v>182.28183611836508</v>
      </c>
      <c r="BM137" s="210">
        <f t="shared" si="1088"/>
        <v>182.28183611836508</v>
      </c>
      <c r="BN137" s="210">
        <f t="shared" si="1088"/>
        <v>0</v>
      </c>
      <c r="BO137" s="210">
        <f t="shared" si="1088"/>
        <v>0</v>
      </c>
      <c r="BP137" s="210">
        <f t="shared" si="1088"/>
        <v>0</v>
      </c>
      <c r="BQ137" s="210">
        <f t="shared" si="1088"/>
        <v>0</v>
      </c>
      <c r="BR137" s="210">
        <f t="shared" si="1088"/>
        <v>0</v>
      </c>
      <c r="BS137" s="210">
        <f t="shared" si="1088"/>
        <v>364.56367223673016</v>
      </c>
      <c r="BT137" s="210">
        <f t="shared" ref="BT137:EE137" si="1089">SUM(BT135,BT136)</f>
        <v>0</v>
      </c>
      <c r="BU137" s="210">
        <f t="shared" si="1089"/>
        <v>364.56367223673016</v>
      </c>
      <c r="BV137" s="210">
        <f t="shared" si="1089"/>
        <v>0</v>
      </c>
      <c r="BW137" s="210">
        <f t="shared" si="1089"/>
        <v>729.12734447346031</v>
      </c>
      <c r="BX137" s="210">
        <f t="shared" si="1089"/>
        <v>0</v>
      </c>
      <c r="BY137" s="210">
        <f t="shared" si="1089"/>
        <v>0</v>
      </c>
      <c r="BZ137" s="210">
        <f t="shared" si="1089"/>
        <v>0</v>
      </c>
      <c r="CA137" s="210">
        <f t="shared" si="1089"/>
        <v>0</v>
      </c>
      <c r="CB137" s="210">
        <f t="shared" si="1089"/>
        <v>0</v>
      </c>
      <c r="CC137" s="210">
        <f t="shared" si="1089"/>
        <v>0</v>
      </c>
      <c r="CD137" s="210">
        <f t="shared" si="1089"/>
        <v>0</v>
      </c>
      <c r="CE137" s="210">
        <f t="shared" si="1089"/>
        <v>0</v>
      </c>
      <c r="CF137" s="210">
        <f t="shared" si="1089"/>
        <v>0</v>
      </c>
      <c r="CG137" s="210">
        <f t="shared" si="1089"/>
        <v>0</v>
      </c>
      <c r="CH137" s="210">
        <f t="shared" si="1089"/>
        <v>0</v>
      </c>
      <c r="CI137" s="210">
        <f t="shared" si="1089"/>
        <v>0</v>
      </c>
      <c r="CJ137" s="210">
        <f t="shared" si="1089"/>
        <v>0</v>
      </c>
      <c r="CK137" s="210">
        <f t="shared" si="1089"/>
        <v>0</v>
      </c>
      <c r="CL137" s="210">
        <f t="shared" si="1089"/>
        <v>0</v>
      </c>
      <c r="CM137" s="210">
        <f t="shared" si="1089"/>
        <v>0</v>
      </c>
      <c r="CN137" s="210">
        <f t="shared" si="1089"/>
        <v>0</v>
      </c>
      <c r="CO137" s="210">
        <f t="shared" si="1089"/>
        <v>0</v>
      </c>
      <c r="CP137" s="210">
        <f t="shared" si="1089"/>
        <v>0</v>
      </c>
      <c r="CQ137" s="210">
        <f t="shared" si="1089"/>
        <v>0</v>
      </c>
      <c r="CR137" s="210">
        <f t="shared" si="1089"/>
        <v>0</v>
      </c>
      <c r="CS137" s="210">
        <f t="shared" si="1089"/>
        <v>0</v>
      </c>
      <c r="CT137" s="210">
        <f t="shared" si="1089"/>
        <v>0</v>
      </c>
      <c r="CU137" s="210">
        <f t="shared" si="1089"/>
        <v>0</v>
      </c>
      <c r="CV137" s="210">
        <f t="shared" si="1089"/>
        <v>0</v>
      </c>
      <c r="CW137" s="210">
        <f t="shared" si="1089"/>
        <v>0</v>
      </c>
      <c r="CX137" s="210">
        <f t="shared" si="1089"/>
        <v>0</v>
      </c>
      <c r="CY137" s="210">
        <f t="shared" si="1089"/>
        <v>0</v>
      </c>
      <c r="CZ137" s="210">
        <f t="shared" si="1089"/>
        <v>0</v>
      </c>
      <c r="DA137" s="210">
        <f t="shared" si="1089"/>
        <v>0</v>
      </c>
      <c r="DB137" s="210">
        <f t="shared" si="1089"/>
        <v>0</v>
      </c>
      <c r="DC137" s="210">
        <f t="shared" si="1089"/>
        <v>0</v>
      </c>
      <c r="DD137" s="210">
        <f t="shared" si="1089"/>
        <v>0</v>
      </c>
      <c r="DE137" s="210">
        <f t="shared" si="1089"/>
        <v>0</v>
      </c>
      <c r="DF137" s="210">
        <f t="shared" si="1089"/>
        <v>0</v>
      </c>
      <c r="DG137" s="210">
        <f t="shared" si="1089"/>
        <v>0</v>
      </c>
      <c r="DH137" s="210">
        <f t="shared" si="1089"/>
        <v>0</v>
      </c>
      <c r="DI137" s="210">
        <f t="shared" si="1089"/>
        <v>0</v>
      </c>
      <c r="DJ137" s="210">
        <f t="shared" si="1089"/>
        <v>0</v>
      </c>
      <c r="DK137" s="210">
        <f t="shared" si="1089"/>
        <v>0</v>
      </c>
      <c r="DL137" s="210">
        <f t="shared" si="1089"/>
        <v>0</v>
      </c>
      <c r="DM137" s="210">
        <f t="shared" si="1089"/>
        <v>0</v>
      </c>
      <c r="DN137" s="210">
        <f t="shared" si="1089"/>
        <v>0</v>
      </c>
      <c r="DO137" s="210">
        <f t="shared" si="1089"/>
        <v>0</v>
      </c>
      <c r="DP137" s="210">
        <f t="shared" si="1089"/>
        <v>0</v>
      </c>
      <c r="DQ137" s="210">
        <f t="shared" si="1089"/>
        <v>0</v>
      </c>
      <c r="DR137" s="210">
        <f t="shared" si="1089"/>
        <v>0</v>
      </c>
      <c r="DS137" s="210">
        <f t="shared" si="1089"/>
        <v>0</v>
      </c>
      <c r="DT137" s="210">
        <f t="shared" si="1089"/>
        <v>0</v>
      </c>
      <c r="DU137" s="210">
        <f t="shared" si="1089"/>
        <v>0</v>
      </c>
      <c r="DV137" s="210">
        <f t="shared" si="1089"/>
        <v>0</v>
      </c>
      <c r="DW137" s="210">
        <f t="shared" si="1089"/>
        <v>0</v>
      </c>
      <c r="DX137" s="210">
        <f t="shared" si="1089"/>
        <v>0</v>
      </c>
      <c r="DY137" s="210">
        <f t="shared" si="1089"/>
        <v>0</v>
      </c>
      <c r="DZ137" s="210">
        <f t="shared" si="1089"/>
        <v>0</v>
      </c>
      <c r="EA137" s="210">
        <f t="shared" si="1089"/>
        <v>0</v>
      </c>
      <c r="EB137" s="210">
        <f t="shared" si="1089"/>
        <v>0</v>
      </c>
      <c r="EC137" s="210">
        <f t="shared" si="1089"/>
        <v>0</v>
      </c>
      <c r="ED137" s="210">
        <f t="shared" si="1089"/>
        <v>0</v>
      </c>
      <c r="EE137" s="210">
        <f t="shared" si="1089"/>
        <v>0</v>
      </c>
      <c r="EF137" s="210">
        <f t="shared" ref="EF137:FO137" si="1090">SUM(EF135,EF136)</f>
        <v>0</v>
      </c>
      <c r="EG137" s="210">
        <f t="shared" si="1090"/>
        <v>0</v>
      </c>
      <c r="EH137" s="210">
        <f t="shared" si="1090"/>
        <v>0</v>
      </c>
      <c r="EI137" s="210">
        <f t="shared" si="1090"/>
        <v>0</v>
      </c>
      <c r="EJ137" s="210">
        <f t="shared" si="1090"/>
        <v>0</v>
      </c>
      <c r="EK137" s="210">
        <f t="shared" si="1090"/>
        <v>0</v>
      </c>
      <c r="EL137" s="210">
        <f t="shared" si="1090"/>
        <v>0</v>
      </c>
      <c r="EM137" s="210">
        <f t="shared" si="1090"/>
        <v>0</v>
      </c>
      <c r="EN137" s="210">
        <f t="shared" si="1090"/>
        <v>0</v>
      </c>
      <c r="EO137" s="210">
        <f t="shared" si="1090"/>
        <v>0</v>
      </c>
      <c r="EP137" s="210">
        <f t="shared" si="1090"/>
        <v>0</v>
      </c>
      <c r="EQ137" s="210">
        <f t="shared" si="1090"/>
        <v>0</v>
      </c>
      <c r="ER137" s="210">
        <f t="shared" si="1090"/>
        <v>0</v>
      </c>
      <c r="ES137" s="210">
        <f t="shared" si="1090"/>
        <v>0</v>
      </c>
      <c r="ET137" s="210">
        <f t="shared" si="1090"/>
        <v>0</v>
      </c>
      <c r="EU137" s="210">
        <f t="shared" si="1090"/>
        <v>0</v>
      </c>
      <c r="EV137" s="210">
        <f t="shared" si="1090"/>
        <v>0</v>
      </c>
      <c r="EW137" s="210">
        <f t="shared" si="1090"/>
        <v>0</v>
      </c>
      <c r="EX137" s="210">
        <f t="shared" si="1090"/>
        <v>0</v>
      </c>
      <c r="EY137" s="210">
        <f t="shared" si="1090"/>
        <v>0</v>
      </c>
      <c r="EZ137" s="210">
        <f t="shared" si="1090"/>
        <v>0</v>
      </c>
      <c r="FA137" s="210">
        <f t="shared" si="1090"/>
        <v>0</v>
      </c>
      <c r="FB137" s="210">
        <f t="shared" si="1090"/>
        <v>0</v>
      </c>
      <c r="FC137" s="210">
        <f t="shared" si="1090"/>
        <v>0</v>
      </c>
      <c r="FD137" s="210">
        <f t="shared" si="1090"/>
        <v>0</v>
      </c>
      <c r="FE137" s="210">
        <f t="shared" si="1090"/>
        <v>0</v>
      </c>
      <c r="FF137" s="210">
        <f t="shared" si="1090"/>
        <v>0</v>
      </c>
      <c r="FG137" s="210">
        <f t="shared" si="1090"/>
        <v>0</v>
      </c>
      <c r="FH137" s="210">
        <f t="shared" si="1090"/>
        <v>0</v>
      </c>
      <c r="FI137" s="210">
        <f t="shared" si="1090"/>
        <v>0</v>
      </c>
      <c r="FJ137" s="210">
        <f t="shared" si="1090"/>
        <v>0</v>
      </c>
      <c r="FK137" s="210">
        <f t="shared" si="1090"/>
        <v>0</v>
      </c>
      <c r="FL137" s="210">
        <f t="shared" si="1090"/>
        <v>0</v>
      </c>
      <c r="FM137" s="210">
        <f t="shared" si="1090"/>
        <v>0</v>
      </c>
      <c r="FN137" s="210">
        <f t="shared" si="1090"/>
        <v>0</v>
      </c>
      <c r="FO137" s="210">
        <f t="shared" si="1090"/>
        <v>0</v>
      </c>
    </row>
    <row r="138" spans="2:171" ht="12" customHeight="1" x14ac:dyDescent="0.3">
      <c r="D138" s="210"/>
    </row>
    <row r="139" spans="2:171" ht="12" customHeight="1" x14ac:dyDescent="0.3">
      <c r="B139" s="273" t="s">
        <v>299</v>
      </c>
      <c r="F139" s="207"/>
      <c r="G139" s="207"/>
      <c r="H139" s="207"/>
      <c r="I139" s="207"/>
      <c r="J139" s="207"/>
      <c r="K139" s="207"/>
      <c r="L139" s="207"/>
      <c r="M139" s="207"/>
      <c r="N139" s="207"/>
      <c r="O139" s="207"/>
      <c r="P139" s="207"/>
      <c r="Q139" s="207"/>
      <c r="R139" s="207"/>
      <c r="S139" s="207"/>
      <c r="T139" s="207"/>
      <c r="U139" s="207"/>
      <c r="V139" s="207"/>
      <c r="W139" s="207"/>
      <c r="X139" s="207"/>
      <c r="Y139" s="207"/>
      <c r="Z139" s="207"/>
      <c r="AA139" s="207"/>
      <c r="AB139" s="207"/>
      <c r="AC139" s="207"/>
      <c r="AD139" s="207"/>
      <c r="AE139" s="207"/>
      <c r="AF139" s="207"/>
      <c r="AG139" s="207"/>
      <c r="AH139" s="207"/>
      <c r="AI139" s="207"/>
      <c r="AJ139" s="207"/>
      <c r="AK139" s="207"/>
      <c r="AL139" s="207"/>
      <c r="AM139" s="207"/>
      <c r="AN139" s="207"/>
      <c r="AO139" s="207"/>
      <c r="AP139" s="207"/>
      <c r="AQ139" s="207"/>
      <c r="AR139" s="207"/>
      <c r="AS139" s="207"/>
      <c r="AT139" s="207"/>
      <c r="AU139" s="207"/>
      <c r="AV139" s="207"/>
      <c r="AW139" s="207"/>
      <c r="AX139" s="207"/>
      <c r="AY139" s="207"/>
      <c r="AZ139" s="207"/>
      <c r="BA139" s="207"/>
      <c r="BB139" s="207"/>
      <c r="BC139" s="207"/>
      <c r="BD139" s="207"/>
      <c r="BE139" s="207"/>
      <c r="BF139" s="207"/>
      <c r="BG139" s="207"/>
      <c r="BH139" s="207"/>
      <c r="BI139" s="207"/>
      <c r="BJ139" s="207"/>
      <c r="BK139" s="207"/>
      <c r="BL139" s="207"/>
      <c r="BM139" s="207"/>
      <c r="BN139" s="207"/>
      <c r="BO139" s="207"/>
      <c r="BP139" s="207"/>
      <c r="BQ139" s="207"/>
      <c r="BR139" s="207"/>
      <c r="BS139" s="207"/>
      <c r="BT139" s="207"/>
      <c r="BU139" s="207"/>
      <c r="BV139" s="207"/>
      <c r="BW139" s="207"/>
      <c r="BX139" s="207"/>
      <c r="BY139" s="207"/>
      <c r="BZ139" s="207"/>
      <c r="CA139" s="207"/>
      <c r="CB139" s="207"/>
      <c r="CC139" s="207"/>
      <c r="CD139" s="207"/>
      <c r="CE139" s="207"/>
      <c r="CF139" s="207"/>
      <c r="CG139" s="207"/>
      <c r="CH139" s="207"/>
      <c r="CI139" s="207"/>
      <c r="CJ139" s="207"/>
      <c r="CK139" s="207"/>
      <c r="CL139" s="207"/>
      <c r="CM139" s="207"/>
      <c r="CN139" s="207"/>
      <c r="CO139" s="207"/>
      <c r="CP139" s="207"/>
      <c r="CQ139" s="207"/>
      <c r="CR139" s="207"/>
      <c r="CS139" s="207"/>
      <c r="CT139" s="207"/>
      <c r="CU139" s="207"/>
      <c r="CV139" s="207"/>
      <c r="CW139" s="207"/>
      <c r="CX139" s="207"/>
      <c r="CY139" s="207"/>
      <c r="CZ139" s="207"/>
      <c r="DA139" s="207"/>
      <c r="DB139" s="207"/>
      <c r="DC139" s="207"/>
      <c r="DD139" s="207"/>
      <c r="DE139" s="207"/>
      <c r="DF139" s="207"/>
      <c r="DG139" s="207"/>
      <c r="DH139" s="207"/>
      <c r="DI139" s="207"/>
      <c r="DJ139" s="207"/>
      <c r="DK139" s="207"/>
      <c r="DL139" s="207"/>
      <c r="DM139" s="207"/>
      <c r="DN139" s="207"/>
      <c r="DO139" s="207"/>
      <c r="DP139" s="207"/>
      <c r="DQ139" s="207"/>
      <c r="DR139" s="207"/>
      <c r="DS139" s="207"/>
      <c r="DT139" s="207"/>
      <c r="DU139" s="207"/>
      <c r="DV139" s="207"/>
      <c r="DW139" s="207"/>
      <c r="DX139" s="207"/>
      <c r="DY139" s="207"/>
      <c r="DZ139" s="207"/>
      <c r="EA139" s="207"/>
      <c r="EB139" s="207"/>
      <c r="EC139" s="207"/>
      <c r="ED139" s="207"/>
      <c r="EE139" s="207"/>
      <c r="EF139" s="207"/>
      <c r="EG139" s="207"/>
      <c r="EH139" s="207"/>
      <c r="EI139" s="207"/>
      <c r="EJ139" s="207"/>
      <c r="EK139" s="207"/>
      <c r="EL139" s="207"/>
      <c r="EM139" s="207"/>
      <c r="EN139" s="207"/>
      <c r="EO139" s="207"/>
      <c r="EP139" s="207"/>
      <c r="EQ139" s="207"/>
      <c r="ER139" s="207"/>
      <c r="ES139" s="207"/>
      <c r="ET139" s="207"/>
      <c r="EU139" s="207"/>
      <c r="EV139" s="207"/>
      <c r="EW139" s="207"/>
      <c r="EX139" s="207"/>
      <c r="EY139" s="207"/>
      <c r="EZ139" s="207"/>
      <c r="FA139" s="207"/>
      <c r="FB139" s="207"/>
      <c r="FC139" s="207"/>
      <c r="FD139" s="207"/>
      <c r="FE139" s="207"/>
      <c r="FF139" s="207"/>
      <c r="FG139" s="207"/>
      <c r="FH139" s="207"/>
      <c r="FI139" s="207"/>
      <c r="FJ139" s="207"/>
      <c r="FK139" s="207"/>
      <c r="FL139" s="207"/>
      <c r="FM139" s="207"/>
      <c r="FN139" s="207"/>
      <c r="FO139" s="207"/>
    </row>
    <row r="140" spans="2:171" ht="12" customHeight="1" x14ac:dyDescent="0.3">
      <c r="E140" s="210"/>
      <c r="AG140" s="210"/>
      <c r="AH140" s="210"/>
      <c r="AI140" s="210"/>
      <c r="AJ140" s="210"/>
      <c r="AK140" s="210"/>
      <c r="AL140" s="210"/>
      <c r="AM140" s="210"/>
      <c r="AN140" s="210"/>
      <c r="AO140" s="210"/>
      <c r="AP140" s="210"/>
      <c r="AQ140" s="210"/>
      <c r="AR140" s="210"/>
      <c r="AS140" s="210"/>
      <c r="AT140" s="210"/>
      <c r="AU140" s="210"/>
      <c r="AV140" s="210"/>
      <c r="AW140" s="210"/>
      <c r="AX140" s="210"/>
      <c r="AY140" s="210"/>
      <c r="AZ140" s="210"/>
      <c r="BA140" s="210"/>
    </row>
    <row r="141" spans="2:171" s="43" customFormat="1" ht="12" customHeight="1" x14ac:dyDescent="0.3">
      <c r="B141" s="222" t="s">
        <v>300</v>
      </c>
      <c r="C141" s="223" t="str">
        <f>IF($D$5=7, "INR Cr", "INR Mn")</f>
        <v>INR Cr</v>
      </c>
      <c r="D141" s="223"/>
      <c r="E141" s="224"/>
      <c r="F141" s="223"/>
      <c r="G141" s="225">
        <f>G1</f>
        <v>45748</v>
      </c>
      <c r="H141" s="225">
        <f>EOMONTH(G141, 1)</f>
        <v>45808</v>
      </c>
      <c r="I141" s="225">
        <f t="shared" ref="I141" si="1091">EOMONTH(H141, 1)</f>
        <v>45838</v>
      </c>
      <c r="J141" s="225">
        <f t="shared" ref="J141" si="1092">EOMONTH(I141, 1)</f>
        <v>45869</v>
      </c>
      <c r="K141" s="225">
        <f t="shared" ref="K141" si="1093">EOMONTH(J141, 1)</f>
        <v>45900</v>
      </c>
      <c r="L141" s="225">
        <f t="shared" ref="L141" si="1094">EOMONTH(K141, 1)</f>
        <v>45930</v>
      </c>
      <c r="M141" s="225">
        <f t="shared" ref="M141" si="1095">EOMONTH(L141, 1)</f>
        <v>45961</v>
      </c>
      <c r="N141" s="225">
        <f t="shared" ref="N141" si="1096">EOMONTH(M141, 1)</f>
        <v>45991</v>
      </c>
      <c r="O141" s="225">
        <f t="shared" ref="O141" si="1097">EOMONTH(N141, 1)</f>
        <v>46022</v>
      </c>
      <c r="P141" s="225">
        <f t="shared" ref="P141" si="1098">EOMONTH(O141, 1)</f>
        <v>46053</v>
      </c>
      <c r="Q141" s="225">
        <f t="shared" ref="Q141" si="1099">EOMONTH(P141, 1)</f>
        <v>46081</v>
      </c>
      <c r="R141" s="225">
        <f t="shared" ref="R141" si="1100">EOMONTH(Q141, 1)</f>
        <v>46112</v>
      </c>
      <c r="S141" s="225">
        <f t="shared" ref="S141" si="1101">EOMONTH(R141, 1)</f>
        <v>46142</v>
      </c>
      <c r="T141" s="225">
        <f t="shared" ref="T141" si="1102">EOMONTH(S141, 1)</f>
        <v>46173</v>
      </c>
      <c r="U141" s="225">
        <f t="shared" ref="U141" si="1103">EOMONTH(T141, 1)</f>
        <v>46203</v>
      </c>
      <c r="V141" s="225">
        <f t="shared" ref="V141" si="1104">EOMONTH(U141, 1)</f>
        <v>46234</v>
      </c>
      <c r="W141" s="225">
        <f t="shared" ref="W141" si="1105">EOMONTH(V141, 1)</f>
        <v>46265</v>
      </c>
      <c r="X141" s="225">
        <f t="shared" ref="X141" si="1106">EOMONTH(W141, 1)</f>
        <v>46295</v>
      </c>
      <c r="Y141" s="225">
        <f t="shared" ref="Y141" si="1107">EOMONTH(X141, 1)</f>
        <v>46326</v>
      </c>
      <c r="Z141" s="225">
        <f t="shared" ref="Z141" si="1108">EOMONTH(Y141, 1)</f>
        <v>46356</v>
      </c>
      <c r="AA141" s="225">
        <f t="shared" ref="AA141" si="1109">EOMONTH(Z141, 1)</f>
        <v>46387</v>
      </c>
      <c r="AB141" s="225">
        <f t="shared" ref="AB141" si="1110">EOMONTH(AA141, 1)</f>
        <v>46418</v>
      </c>
      <c r="AC141" s="225">
        <f t="shared" ref="AC141" si="1111">EOMONTH(AB141, 1)</f>
        <v>46446</v>
      </c>
      <c r="AD141" s="225">
        <f t="shared" ref="AD141" si="1112">EOMONTH(AC141, 1)</f>
        <v>46477</v>
      </c>
      <c r="AE141" s="225">
        <f t="shared" ref="AE141" si="1113">EOMONTH(AD141, 1)</f>
        <v>46507</v>
      </c>
      <c r="AF141" s="225">
        <f t="shared" ref="AF141" si="1114">EOMONTH(AE141, 1)</f>
        <v>46538</v>
      </c>
      <c r="AG141" s="225">
        <f t="shared" ref="AG141" si="1115">EOMONTH(AF141, 1)</f>
        <v>46568</v>
      </c>
      <c r="AH141" s="225">
        <f t="shared" ref="AH141" si="1116">EOMONTH(AG141, 1)</f>
        <v>46599</v>
      </c>
      <c r="AI141" s="225">
        <f t="shared" ref="AI141" si="1117">EOMONTH(AH141, 1)</f>
        <v>46630</v>
      </c>
      <c r="AJ141" s="225">
        <f t="shared" ref="AJ141" si="1118">EOMONTH(AI141, 1)</f>
        <v>46660</v>
      </c>
      <c r="AK141" s="225">
        <f t="shared" ref="AK141" si="1119">EOMONTH(AJ141, 1)</f>
        <v>46691</v>
      </c>
      <c r="AL141" s="225">
        <f t="shared" ref="AL141" si="1120">EOMONTH(AK141, 1)</f>
        <v>46721</v>
      </c>
      <c r="AM141" s="225">
        <f t="shared" ref="AM141" si="1121">EOMONTH(AL141, 1)</f>
        <v>46752</v>
      </c>
      <c r="AN141" s="225">
        <f t="shared" ref="AN141" si="1122">EOMONTH(AM141, 1)</f>
        <v>46783</v>
      </c>
      <c r="AO141" s="225">
        <f t="shared" ref="AO141" si="1123">EOMONTH(AN141, 1)</f>
        <v>46812</v>
      </c>
      <c r="AP141" s="225">
        <f t="shared" ref="AP141" si="1124">EOMONTH(AO141, 1)</f>
        <v>46843</v>
      </c>
      <c r="AQ141" s="225">
        <f t="shared" ref="AQ141" si="1125">EOMONTH(AP141, 1)</f>
        <v>46873</v>
      </c>
      <c r="AR141" s="225">
        <f t="shared" ref="AR141" si="1126">EOMONTH(AQ141, 1)</f>
        <v>46904</v>
      </c>
      <c r="AS141" s="225">
        <f t="shared" ref="AS141" si="1127">EOMONTH(AR141, 1)</f>
        <v>46934</v>
      </c>
      <c r="AT141" s="225">
        <f t="shared" ref="AT141" si="1128">EOMONTH(AS141, 1)</f>
        <v>46965</v>
      </c>
      <c r="AU141" s="225">
        <f t="shared" ref="AU141" si="1129">EOMONTH(AT141, 1)</f>
        <v>46996</v>
      </c>
      <c r="AV141" s="225">
        <f t="shared" ref="AV141" si="1130">EOMONTH(AU141, 1)</f>
        <v>47026</v>
      </c>
      <c r="AW141" s="225">
        <f t="shared" ref="AW141" si="1131">EOMONTH(AV141, 1)</f>
        <v>47057</v>
      </c>
      <c r="AX141" s="225">
        <f t="shared" ref="AX141" si="1132">EOMONTH(AW141, 1)</f>
        <v>47087</v>
      </c>
      <c r="AY141" s="225">
        <f t="shared" ref="AY141" si="1133">EOMONTH(AX141, 1)</f>
        <v>47118</v>
      </c>
      <c r="AZ141" s="225">
        <f t="shared" ref="AZ141" si="1134">EOMONTH(AY141, 1)</f>
        <v>47149</v>
      </c>
      <c r="BA141" s="225">
        <f t="shared" ref="BA141" si="1135">EOMONTH(AZ141, 1)</f>
        <v>47177</v>
      </c>
      <c r="BB141" s="225">
        <f t="shared" ref="BB141" si="1136">EOMONTH(BA141, 1)</f>
        <v>47208</v>
      </c>
      <c r="BC141" s="225">
        <f t="shared" ref="BC141" si="1137">EOMONTH(BB141, 1)</f>
        <v>47238</v>
      </c>
      <c r="BD141" s="225">
        <f t="shared" ref="BD141" si="1138">EOMONTH(BC141, 1)</f>
        <v>47269</v>
      </c>
      <c r="BE141" s="225">
        <f t="shared" ref="BE141" si="1139">EOMONTH(BD141, 1)</f>
        <v>47299</v>
      </c>
      <c r="BF141" s="225">
        <f t="shared" ref="BF141" si="1140">EOMONTH(BE141, 1)</f>
        <v>47330</v>
      </c>
      <c r="BG141" s="225">
        <f t="shared" ref="BG141" si="1141">EOMONTH(BF141, 1)</f>
        <v>47361</v>
      </c>
      <c r="BH141" s="225">
        <f t="shared" ref="BH141" si="1142">EOMONTH(BG141, 1)</f>
        <v>47391</v>
      </c>
      <c r="BI141" s="225">
        <f t="shared" ref="BI141" si="1143">EOMONTH(BH141, 1)</f>
        <v>47422</v>
      </c>
      <c r="BJ141" s="225">
        <f t="shared" ref="BJ141" si="1144">EOMONTH(BI141, 1)</f>
        <v>47452</v>
      </c>
      <c r="BK141" s="225">
        <f t="shared" ref="BK141" si="1145">EOMONTH(BJ141, 1)</f>
        <v>47483</v>
      </c>
      <c r="BL141" s="225">
        <f t="shared" ref="BL141" si="1146">EOMONTH(BK141, 1)</f>
        <v>47514</v>
      </c>
      <c r="BM141" s="225">
        <f t="shared" ref="BM141" si="1147">EOMONTH(BL141, 1)</f>
        <v>47542</v>
      </c>
      <c r="BN141" s="225">
        <f t="shared" ref="BN141" si="1148">EOMONTH(BM141, 1)</f>
        <v>47573</v>
      </c>
      <c r="BO141" s="225">
        <f t="shared" ref="BO141" si="1149">EOMONTH(BN141, 1)</f>
        <v>47603</v>
      </c>
      <c r="BP141" s="225">
        <f t="shared" ref="BP141" si="1150">EOMONTH(BO141, 1)</f>
        <v>47634</v>
      </c>
      <c r="BQ141" s="225">
        <f t="shared" ref="BQ141" si="1151">EOMONTH(BP141, 1)</f>
        <v>47664</v>
      </c>
      <c r="BR141" s="225">
        <f t="shared" ref="BR141" si="1152">EOMONTH(BQ141, 1)</f>
        <v>47695</v>
      </c>
      <c r="BS141" s="225">
        <f t="shared" ref="BS141" si="1153">EOMONTH(BR141, 1)</f>
        <v>47726</v>
      </c>
      <c r="BT141" s="225">
        <f t="shared" ref="BT141" si="1154">EOMONTH(BS141, 1)</f>
        <v>47756</v>
      </c>
      <c r="BU141" s="225">
        <f t="shared" ref="BU141" si="1155">EOMONTH(BT141, 1)</f>
        <v>47787</v>
      </c>
      <c r="BV141" s="225">
        <f t="shared" ref="BV141" si="1156">EOMONTH(BU141, 1)</f>
        <v>47817</v>
      </c>
      <c r="BW141" s="225">
        <f t="shared" ref="BW141" si="1157">EOMONTH(BV141, 1)</f>
        <v>47848</v>
      </c>
      <c r="BX141" s="225">
        <f t="shared" ref="BX141" si="1158">EOMONTH(BW141, 1)</f>
        <v>47879</v>
      </c>
      <c r="BY141" s="225">
        <f t="shared" ref="BY141" si="1159">EOMONTH(BX141, 1)</f>
        <v>47907</v>
      </c>
      <c r="BZ141" s="225">
        <f t="shared" ref="BZ141" si="1160">EOMONTH(BY141, 1)</f>
        <v>47938</v>
      </c>
      <c r="CA141" s="225">
        <f t="shared" ref="CA141" si="1161">EOMONTH(BZ141, 1)</f>
        <v>47968</v>
      </c>
      <c r="CB141" s="225">
        <f t="shared" ref="CB141" si="1162">EOMONTH(CA141, 1)</f>
        <v>47999</v>
      </c>
      <c r="CC141" s="225">
        <f t="shared" ref="CC141" si="1163">EOMONTH(CB141, 1)</f>
        <v>48029</v>
      </c>
      <c r="CD141" s="225">
        <f t="shared" ref="CD141" si="1164">EOMONTH(CC141, 1)</f>
        <v>48060</v>
      </c>
      <c r="CE141" s="225">
        <f t="shared" ref="CE141" si="1165">EOMONTH(CD141, 1)</f>
        <v>48091</v>
      </c>
      <c r="CF141" s="225">
        <f t="shared" ref="CF141" si="1166">EOMONTH(CE141, 1)</f>
        <v>48121</v>
      </c>
      <c r="CG141" s="225">
        <f t="shared" ref="CG141" si="1167">EOMONTH(CF141, 1)</f>
        <v>48152</v>
      </c>
      <c r="CH141" s="225">
        <f t="shared" ref="CH141" si="1168">EOMONTH(CG141, 1)</f>
        <v>48182</v>
      </c>
      <c r="CI141" s="225">
        <f t="shared" ref="CI141" si="1169">EOMONTH(CH141, 1)</f>
        <v>48213</v>
      </c>
      <c r="CJ141" s="225">
        <f t="shared" ref="CJ141" si="1170">EOMONTH(CI141, 1)</f>
        <v>48244</v>
      </c>
      <c r="CK141" s="225">
        <f t="shared" ref="CK141" si="1171">EOMONTH(CJ141, 1)</f>
        <v>48273</v>
      </c>
      <c r="CL141" s="225">
        <f t="shared" ref="CL141" si="1172">EOMONTH(CK141, 1)</f>
        <v>48304</v>
      </c>
      <c r="CM141" s="225">
        <f t="shared" ref="CM141" si="1173">EOMONTH(CL141, 1)</f>
        <v>48334</v>
      </c>
      <c r="CN141" s="225">
        <f t="shared" ref="CN141" si="1174">EOMONTH(CM141, 1)</f>
        <v>48365</v>
      </c>
      <c r="CO141" s="225">
        <f t="shared" ref="CO141" si="1175">EOMONTH(CN141, 1)</f>
        <v>48395</v>
      </c>
      <c r="CP141" s="225">
        <f t="shared" ref="CP141" si="1176">EOMONTH(CO141, 1)</f>
        <v>48426</v>
      </c>
      <c r="CQ141" s="225">
        <f t="shared" ref="CQ141" si="1177">EOMONTH(CP141, 1)</f>
        <v>48457</v>
      </c>
      <c r="CR141" s="225">
        <f t="shared" ref="CR141" si="1178">EOMONTH(CQ141, 1)</f>
        <v>48487</v>
      </c>
      <c r="CS141" s="225">
        <f t="shared" ref="CS141" si="1179">EOMONTH(CR141, 1)</f>
        <v>48518</v>
      </c>
      <c r="CT141" s="225">
        <f t="shared" ref="CT141" si="1180">EOMONTH(CS141, 1)</f>
        <v>48548</v>
      </c>
      <c r="CU141" s="225">
        <f t="shared" ref="CU141" si="1181">EOMONTH(CT141, 1)</f>
        <v>48579</v>
      </c>
      <c r="CV141" s="225">
        <f t="shared" ref="CV141" si="1182">EOMONTH(CU141, 1)</f>
        <v>48610</v>
      </c>
      <c r="CW141" s="225">
        <f t="shared" ref="CW141" si="1183">EOMONTH(CV141, 1)</f>
        <v>48638</v>
      </c>
      <c r="CX141" s="225">
        <f t="shared" ref="CX141" si="1184">EOMONTH(CW141, 1)</f>
        <v>48669</v>
      </c>
      <c r="CY141" s="225">
        <f t="shared" ref="CY141" si="1185">EOMONTH(CX141, 1)</f>
        <v>48699</v>
      </c>
      <c r="CZ141" s="225">
        <f t="shared" ref="CZ141" si="1186">EOMONTH(CY141, 1)</f>
        <v>48730</v>
      </c>
      <c r="DA141" s="225">
        <f t="shared" ref="DA141" si="1187">EOMONTH(CZ141, 1)</f>
        <v>48760</v>
      </c>
      <c r="DB141" s="225">
        <f t="shared" ref="DB141" si="1188">EOMONTH(DA141, 1)</f>
        <v>48791</v>
      </c>
      <c r="DC141" s="225">
        <f t="shared" ref="DC141" si="1189">EOMONTH(DB141, 1)</f>
        <v>48822</v>
      </c>
      <c r="DD141" s="225">
        <f t="shared" ref="DD141" si="1190">EOMONTH(DC141, 1)</f>
        <v>48852</v>
      </c>
      <c r="DE141" s="225">
        <f t="shared" ref="DE141" si="1191">EOMONTH(DD141, 1)</f>
        <v>48883</v>
      </c>
      <c r="DF141" s="225">
        <f t="shared" ref="DF141" si="1192">EOMONTH(DE141, 1)</f>
        <v>48913</v>
      </c>
      <c r="DG141" s="225">
        <f t="shared" ref="DG141" si="1193">EOMONTH(DF141, 1)</f>
        <v>48944</v>
      </c>
      <c r="DH141" s="225">
        <f t="shared" ref="DH141" si="1194">EOMONTH(DG141, 1)</f>
        <v>48975</v>
      </c>
      <c r="DI141" s="225">
        <f t="shared" ref="DI141" si="1195">EOMONTH(DH141, 1)</f>
        <v>49003</v>
      </c>
      <c r="DJ141" s="225">
        <f t="shared" ref="DJ141" si="1196">EOMONTH(DI141, 1)</f>
        <v>49034</v>
      </c>
      <c r="DK141" s="225">
        <f t="shared" ref="DK141" si="1197">EOMONTH(DJ141, 1)</f>
        <v>49064</v>
      </c>
      <c r="DL141" s="225">
        <f t="shared" ref="DL141" si="1198">EOMONTH(DK141, 1)</f>
        <v>49095</v>
      </c>
      <c r="DM141" s="225">
        <f t="shared" ref="DM141" si="1199">EOMONTH(DL141, 1)</f>
        <v>49125</v>
      </c>
      <c r="DN141" s="225">
        <f t="shared" ref="DN141" si="1200">EOMONTH(DM141, 1)</f>
        <v>49156</v>
      </c>
      <c r="DO141" s="225">
        <f t="shared" ref="DO141" si="1201">EOMONTH(DN141, 1)</f>
        <v>49187</v>
      </c>
      <c r="DP141" s="225">
        <f t="shared" ref="DP141" si="1202">EOMONTH(DO141, 1)</f>
        <v>49217</v>
      </c>
      <c r="DQ141" s="225">
        <f t="shared" ref="DQ141" si="1203">EOMONTH(DP141, 1)</f>
        <v>49248</v>
      </c>
      <c r="DR141" s="225">
        <f t="shared" ref="DR141" si="1204">EOMONTH(DQ141, 1)</f>
        <v>49278</v>
      </c>
      <c r="DS141" s="225">
        <f t="shared" ref="DS141" si="1205">EOMONTH(DR141, 1)</f>
        <v>49309</v>
      </c>
      <c r="DT141" s="225">
        <f t="shared" ref="DT141" si="1206">EOMONTH(DS141, 1)</f>
        <v>49340</v>
      </c>
      <c r="DU141" s="225">
        <f t="shared" ref="DU141" si="1207">EOMONTH(DT141, 1)</f>
        <v>49368</v>
      </c>
      <c r="DV141" s="225">
        <f t="shared" ref="DV141" si="1208">EOMONTH(DU141, 1)</f>
        <v>49399</v>
      </c>
      <c r="DW141" s="225">
        <f t="shared" ref="DW141" si="1209">EOMONTH(DV141, 1)</f>
        <v>49429</v>
      </c>
      <c r="DX141" s="225">
        <f t="shared" ref="DX141" si="1210">EOMONTH(DW141, 1)</f>
        <v>49460</v>
      </c>
      <c r="DY141" s="225">
        <f t="shared" ref="DY141" si="1211">EOMONTH(DX141, 1)</f>
        <v>49490</v>
      </c>
      <c r="DZ141" s="225">
        <f t="shared" ref="DZ141" si="1212">EOMONTH(DY141, 1)</f>
        <v>49521</v>
      </c>
      <c r="EA141" s="225">
        <f t="shared" ref="EA141" si="1213">EOMONTH(DZ141, 1)</f>
        <v>49552</v>
      </c>
      <c r="EB141" s="225">
        <f t="shared" ref="EB141" si="1214">EOMONTH(EA141, 1)</f>
        <v>49582</v>
      </c>
      <c r="EC141" s="225">
        <f t="shared" ref="EC141" si="1215">EOMONTH(EB141, 1)</f>
        <v>49613</v>
      </c>
      <c r="ED141" s="225">
        <f t="shared" ref="ED141" si="1216">EOMONTH(EC141, 1)</f>
        <v>49643</v>
      </c>
      <c r="EE141" s="225">
        <f t="shared" ref="EE141" si="1217">EOMONTH(ED141, 1)</f>
        <v>49674</v>
      </c>
      <c r="EF141" s="225">
        <f t="shared" ref="EF141" si="1218">EOMONTH(EE141, 1)</f>
        <v>49705</v>
      </c>
      <c r="EG141" s="225">
        <f t="shared" ref="EG141" si="1219">EOMONTH(EF141, 1)</f>
        <v>49734</v>
      </c>
      <c r="EH141" s="225">
        <f t="shared" ref="EH141" si="1220">EOMONTH(EG141, 1)</f>
        <v>49765</v>
      </c>
      <c r="EI141" s="225">
        <f t="shared" ref="EI141" si="1221">EOMONTH(EH141, 1)</f>
        <v>49795</v>
      </c>
      <c r="EJ141" s="225">
        <f t="shared" ref="EJ141" si="1222">EOMONTH(EI141, 1)</f>
        <v>49826</v>
      </c>
      <c r="EK141" s="225">
        <f t="shared" ref="EK141" si="1223">EOMONTH(EJ141, 1)</f>
        <v>49856</v>
      </c>
      <c r="EL141" s="225">
        <f t="shared" ref="EL141" si="1224">EOMONTH(EK141, 1)</f>
        <v>49887</v>
      </c>
      <c r="EM141" s="225">
        <f t="shared" ref="EM141" si="1225">EOMONTH(EL141, 1)</f>
        <v>49918</v>
      </c>
      <c r="EN141" s="225">
        <f t="shared" ref="EN141" si="1226">EOMONTH(EM141, 1)</f>
        <v>49948</v>
      </c>
      <c r="EO141" s="225">
        <f t="shared" ref="EO141" si="1227">EOMONTH(EN141, 1)</f>
        <v>49979</v>
      </c>
      <c r="EP141" s="225">
        <f t="shared" ref="EP141" si="1228">EOMONTH(EO141, 1)</f>
        <v>50009</v>
      </c>
      <c r="EQ141" s="225">
        <f t="shared" ref="EQ141" si="1229">EOMONTH(EP141, 1)</f>
        <v>50040</v>
      </c>
      <c r="ER141" s="225">
        <f t="shared" ref="ER141" si="1230">EOMONTH(EQ141, 1)</f>
        <v>50071</v>
      </c>
      <c r="ES141" s="225">
        <f t="shared" ref="ES141" si="1231">EOMONTH(ER141, 1)</f>
        <v>50099</v>
      </c>
      <c r="ET141" s="225">
        <f t="shared" ref="ET141" si="1232">EOMONTH(ES141, 1)</f>
        <v>50130</v>
      </c>
      <c r="EU141" s="225">
        <f t="shared" ref="EU141" si="1233">EOMONTH(ET141, 1)</f>
        <v>50160</v>
      </c>
      <c r="EV141" s="225">
        <f t="shared" ref="EV141" si="1234">EOMONTH(EU141, 1)</f>
        <v>50191</v>
      </c>
      <c r="EW141" s="225">
        <f t="shared" ref="EW141" si="1235">EOMONTH(EV141, 1)</f>
        <v>50221</v>
      </c>
      <c r="EX141" s="225">
        <f t="shared" ref="EX141" si="1236">EOMONTH(EW141, 1)</f>
        <v>50252</v>
      </c>
      <c r="EY141" s="225">
        <f t="shared" ref="EY141" si="1237">EOMONTH(EX141, 1)</f>
        <v>50283</v>
      </c>
      <c r="EZ141" s="225">
        <f t="shared" ref="EZ141" si="1238">EOMONTH(EY141, 1)</f>
        <v>50313</v>
      </c>
      <c r="FA141" s="225">
        <f t="shared" ref="FA141" si="1239">EOMONTH(EZ141, 1)</f>
        <v>50344</v>
      </c>
      <c r="FB141" s="225">
        <f t="shared" ref="FB141" si="1240">EOMONTH(FA141, 1)</f>
        <v>50374</v>
      </c>
      <c r="FC141" s="225">
        <f t="shared" ref="FC141" si="1241">EOMONTH(FB141, 1)</f>
        <v>50405</v>
      </c>
      <c r="FD141" s="225">
        <f t="shared" ref="FD141" si="1242">EOMONTH(FC141, 1)</f>
        <v>50436</v>
      </c>
      <c r="FE141" s="225">
        <f t="shared" ref="FE141" si="1243">EOMONTH(FD141, 1)</f>
        <v>50464</v>
      </c>
      <c r="FF141" s="225">
        <f t="shared" ref="FF141" si="1244">EOMONTH(FE141, 1)</f>
        <v>50495</v>
      </c>
      <c r="FG141" s="225">
        <f t="shared" ref="FG141" si="1245">EOMONTH(FF141, 1)</f>
        <v>50525</v>
      </c>
      <c r="FH141" s="225">
        <f t="shared" ref="FH141" si="1246">EOMONTH(FG141, 1)</f>
        <v>50556</v>
      </c>
      <c r="FI141" s="225">
        <f t="shared" ref="FI141" si="1247">EOMONTH(FH141, 1)</f>
        <v>50586</v>
      </c>
      <c r="FJ141" s="225">
        <f t="shared" ref="FJ141" si="1248">EOMONTH(FI141, 1)</f>
        <v>50617</v>
      </c>
      <c r="FK141" s="225">
        <f t="shared" ref="FK141" si="1249">EOMONTH(FJ141, 1)</f>
        <v>50648</v>
      </c>
      <c r="FL141" s="225">
        <f t="shared" ref="FL141" si="1250">EOMONTH(FK141, 1)</f>
        <v>50678</v>
      </c>
      <c r="FM141" s="225">
        <f t="shared" ref="FM141" si="1251">EOMONTH(FL141, 1)</f>
        <v>50709</v>
      </c>
      <c r="FN141" s="225">
        <f t="shared" ref="FN141" si="1252">EOMONTH(FM141, 1)</f>
        <v>50739</v>
      </c>
      <c r="FO141" s="225">
        <f t="shared" ref="FO141" si="1253">EOMONTH(FN141, 1)</f>
        <v>50770</v>
      </c>
    </row>
    <row r="142" spans="2:171" ht="12" customHeight="1" x14ac:dyDescent="0.3">
      <c r="B142" s="201" t="s">
        <v>75</v>
      </c>
      <c r="D142" s="210">
        <f>SUM(G142:FO142)</f>
        <v>607.60612039455032</v>
      </c>
      <c r="E142" s="210"/>
      <c r="G142" s="210">
        <f>(G125*'Assumptions&amp;Data'!$D$135)+(G130*'Assumptions&amp;Data'!$D$135)</f>
        <v>0</v>
      </c>
      <c r="H142" s="210">
        <f>(H125*'Assumptions&amp;Data'!$D$135)+(H130*'Assumptions&amp;Data'!$D$135)</f>
        <v>0</v>
      </c>
      <c r="I142" s="210">
        <f>(I125*'Assumptions&amp;Data'!$D$135)+(I130*'Assumptions&amp;Data'!$D$135)</f>
        <v>0</v>
      </c>
      <c r="J142" s="210">
        <f>(J125*'Assumptions&amp;Data'!$D$135)+(J130*'Assumptions&amp;Data'!$D$135)</f>
        <v>0</v>
      </c>
      <c r="K142" s="210">
        <f>(K125*'Assumptions&amp;Data'!$D$135)+(K130*'Assumptions&amp;Data'!$D$135)</f>
        <v>0</v>
      </c>
      <c r="L142" s="210">
        <f>(L125*'Assumptions&amp;Data'!$D$135)+(L130*'Assumptions&amp;Data'!$D$135)</f>
        <v>0</v>
      </c>
      <c r="M142" s="210">
        <f>(M125*'Assumptions&amp;Data'!$D$135)+(M130*'Assumptions&amp;Data'!$D$135)</f>
        <v>0</v>
      </c>
      <c r="N142" s="210">
        <f>(N125*'Assumptions&amp;Data'!$D$135)+(N130*'Assumptions&amp;Data'!$D$135)</f>
        <v>0</v>
      </c>
      <c r="O142" s="210">
        <f>(O125*'Assumptions&amp;Data'!$D$135)+(O130*'Assumptions&amp;Data'!$D$135)</f>
        <v>6.8355688544386943</v>
      </c>
      <c r="P142" s="210">
        <f>(P125*'Assumptions&amp;Data'!$D$135)+(P130*'Assumptions&amp;Data'!$D$135)</f>
        <v>6.8355688544386943</v>
      </c>
      <c r="Q142" s="210">
        <f>(Q125*'Assumptions&amp;Data'!$D$135)+(Q130*'Assumptions&amp;Data'!$D$135)</f>
        <v>6.8355688544386943</v>
      </c>
      <c r="R142" s="210">
        <f>(R125*'Assumptions&amp;Data'!$D$135)+(R130*'Assumptions&amp;Data'!$D$135)</f>
        <v>4.5570459029591301</v>
      </c>
      <c r="S142" s="210">
        <f>(S125*'Assumptions&amp;Data'!$D$135)+(S130*'Assumptions&amp;Data'!$D$135)</f>
        <v>4.5570459029591301</v>
      </c>
      <c r="T142" s="210">
        <f>(T125*'Assumptions&amp;Data'!$D$135)+(T130*'Assumptions&amp;Data'!$D$135)</f>
        <v>4.5570459029591301</v>
      </c>
      <c r="U142" s="210">
        <f>(U125*'Assumptions&amp;Data'!$D$135)+(U130*'Assumptions&amp;Data'!$D$135)</f>
        <v>4.5570459029591301</v>
      </c>
      <c r="V142" s="210">
        <f>(V125*'Assumptions&amp;Data'!$D$135)+(V130*'Assumptions&amp;Data'!$D$135)</f>
        <v>2.734227541775478</v>
      </c>
      <c r="W142" s="210">
        <f>(W125*'Assumptions&amp;Data'!$D$135)+(W130*'Assumptions&amp;Data'!$D$135)</f>
        <v>2.734227541775478</v>
      </c>
      <c r="X142" s="210">
        <f>(X125*'Assumptions&amp;Data'!$D$135)+(X130*'Assumptions&amp;Data'!$D$135)</f>
        <v>2.734227541775478</v>
      </c>
      <c r="Y142" s="210">
        <f>(Y125*'Assumptions&amp;Data'!$D$135)+(Y130*'Assumptions&amp;Data'!$D$135)</f>
        <v>2.734227541775478</v>
      </c>
      <c r="Z142" s="210">
        <f>(Z125*'Assumptions&amp;Data'!$D$135)+(Z130*'Assumptions&amp;Data'!$D$135)</f>
        <v>2.734227541775478</v>
      </c>
      <c r="AA142" s="210">
        <f>(AA125*'Assumptions&amp;Data'!$D$135)+(AA130*'Assumptions&amp;Data'!$D$135)</f>
        <v>63.494839581230515</v>
      </c>
      <c r="AB142" s="210">
        <f>(AB125*'Assumptions&amp;Data'!$D$135)+(AB130*'Assumptions&amp;Data'!$D$135)</f>
        <v>2.734227541775478</v>
      </c>
      <c r="AC142" s="210">
        <f>(AC125*'Assumptions&amp;Data'!$D$135)+(AC130*'Assumptions&amp;Data'!$D$135)</f>
        <v>2.734227541775478</v>
      </c>
      <c r="AD142" s="210">
        <f>(AD125*'Assumptions&amp;Data'!$D$135)+(AD130*'Assumptions&amp;Data'!$D$135)</f>
        <v>63.494839581230515</v>
      </c>
      <c r="AE142" s="210">
        <f>(AE125*'Assumptions&amp;Data'!$D$135)+(AE130*'Assumptions&amp;Data'!$D$135)</f>
        <v>2.734227541775478</v>
      </c>
      <c r="AF142" s="210">
        <f>(AF125*'Assumptions&amp;Data'!$D$135)+(AF130*'Assumptions&amp;Data'!$D$135)</f>
        <v>63.494839581230515</v>
      </c>
      <c r="AG142" s="210">
        <f>(AG125*'Assumptions&amp;Data'!$D$135)+(AG130*'Assumptions&amp;Data'!$D$135)</f>
        <v>2.734227541775478</v>
      </c>
      <c r="AH142" s="210">
        <f>(AH125*'Assumptions&amp;Data'!$D$135)+(AH130*'Assumptions&amp;Data'!$D$135)</f>
        <v>2.734227541775478</v>
      </c>
      <c r="AI142" s="210">
        <f>(AI125*'Assumptions&amp;Data'!$D$135)+(AI130*'Assumptions&amp;Data'!$D$135)</f>
        <v>2.734227541775478</v>
      </c>
      <c r="AJ142" s="210">
        <f>(AJ125*'Assumptions&amp;Data'!$D$135)+(AJ130*'Assumptions&amp;Data'!$D$135)</f>
        <v>2.734227541775478</v>
      </c>
      <c r="AK142" s="210">
        <f>(AK125*'Assumptions&amp;Data'!$D$135)+(AK130*'Assumptions&amp;Data'!$D$135)</f>
        <v>36.760170283870302</v>
      </c>
      <c r="AL142" s="210">
        <f>(AL125*'Assumptions&amp;Data'!$D$135)+(AL130*'Assumptions&amp;Data'!$D$135)</f>
        <v>2.734227541775478</v>
      </c>
      <c r="AM142" s="210">
        <f>(AM125*'Assumptions&amp;Data'!$D$135)+(AM130*'Assumptions&amp;Data'!$D$135)</f>
        <v>2.2785229514795367</v>
      </c>
      <c r="AN142" s="210">
        <f>(AN125*'Assumptions&amp;Data'!$D$135)+(AN130*'Assumptions&amp;Data'!$D$135)</f>
        <v>30.38030601972752</v>
      </c>
      <c r="AO142" s="210">
        <f>(AO125*'Assumptions&amp;Data'!$D$135)+(AO130*'Assumptions&amp;Data'!$D$135)</f>
        <v>30.38030601972752</v>
      </c>
      <c r="AP142" s="210">
        <f>(AP125*'Assumptions&amp;Data'!$D$135)+(AP130*'Assumptions&amp;Data'!$D$135)</f>
        <v>0</v>
      </c>
      <c r="AQ142" s="210">
        <f>(AQ125*'Assumptions&amp;Data'!$D$135)+(AQ130*'Assumptions&amp;Data'!$D$135)</f>
        <v>0</v>
      </c>
      <c r="AR142" s="210">
        <f>(AR125*'Assumptions&amp;Data'!$D$135)+(AR130*'Assumptions&amp;Data'!$D$135)</f>
        <v>0</v>
      </c>
      <c r="AS142" s="210">
        <f>(AS125*'Assumptions&amp;Data'!$D$135)+(AS130*'Assumptions&amp;Data'!$D$135)</f>
        <v>0</v>
      </c>
      <c r="AT142" s="210">
        <f>(AT125*'Assumptions&amp;Data'!$D$135)+(AT130*'Assumptions&amp;Data'!$D$135)</f>
        <v>0</v>
      </c>
      <c r="AU142" s="210">
        <f>(AU125*'Assumptions&amp;Data'!$D$135)+(AU130*'Assumptions&amp;Data'!$D$135)</f>
        <v>60.76061203945504</v>
      </c>
      <c r="AV142" s="210">
        <f>(AV125*'Assumptions&amp;Data'!$D$135)+(AV130*'Assumptions&amp;Data'!$D$135)</f>
        <v>0</v>
      </c>
      <c r="AW142" s="210">
        <f>(AW125*'Assumptions&amp;Data'!$D$135)+(AW130*'Assumptions&amp;Data'!$D$135)</f>
        <v>60.76061203945504</v>
      </c>
      <c r="AX142" s="210">
        <f>(AX125*'Assumptions&amp;Data'!$D$135)+(AX130*'Assumptions&amp;Data'!$D$135)</f>
        <v>0</v>
      </c>
      <c r="AY142" s="210">
        <f>(AY125*'Assumptions&amp;Data'!$D$135)+(AY130*'Assumptions&amp;Data'!$D$135)</f>
        <v>121.52122407891008</v>
      </c>
      <c r="AZ142" s="210">
        <f>(AZ125*'Assumptions&amp;Data'!$D$135)+(AZ130*'Assumptions&amp;Data'!$D$135)</f>
        <v>0</v>
      </c>
      <c r="BA142" s="210">
        <f>(BA125*'Assumptions&amp;Data'!$D$135)+(BA130*'Assumptions&amp;Data'!$D$135)</f>
        <v>0</v>
      </c>
      <c r="BB142" s="210">
        <f>(BB125*'Assumptions&amp;Data'!$D$135)+(BB130*'Assumptions&amp;Data'!$D$135)</f>
        <v>0</v>
      </c>
      <c r="BC142" s="210">
        <f>(BC125*'Assumptions&amp;Data'!$D$135)+(BC130*'Assumptions&amp;Data'!$D$135)</f>
        <v>0</v>
      </c>
      <c r="BD142" s="210">
        <f>(BD125*'Assumptions&amp;Data'!$D$135)+(BD130*'Assumptions&amp;Data'!$D$135)</f>
        <v>0</v>
      </c>
      <c r="BE142" s="210">
        <f>(BE125*'Assumptions&amp;Data'!$D$135)+(BE130*'Assumptions&amp;Data'!$D$135)</f>
        <v>0</v>
      </c>
      <c r="BF142" s="210">
        <f>(BF125*'Assumptions&amp;Data'!$D$135)+(BF130*'Assumptions&amp;Data'!$D$135)</f>
        <v>0</v>
      </c>
      <c r="BG142" s="210">
        <f>(BG125*'Assumptions&amp;Data'!$D$135)+(BG130*'Assumptions&amp;Data'!$D$135)</f>
        <v>0</v>
      </c>
      <c r="BH142" s="210">
        <f>(BH125*'Assumptions&amp;Data'!$D$135)+(BH130*'Assumptions&amp;Data'!$D$135)</f>
        <v>0</v>
      </c>
      <c r="BI142" s="210">
        <f>(BI125*'Assumptions&amp;Data'!$D$135)+(BI130*'Assumptions&amp;Data'!$D$135)</f>
        <v>0</v>
      </c>
      <c r="BJ142" s="210">
        <f>(BJ125*'Assumptions&amp;Data'!$D$135)+(BJ130*'Assumptions&amp;Data'!$D$135)</f>
        <v>0</v>
      </c>
      <c r="BK142" s="210">
        <f>(BK125*'Assumptions&amp;Data'!$D$135)+(BK130*'Assumptions&amp;Data'!$D$135)</f>
        <v>0</v>
      </c>
      <c r="BL142" s="210">
        <f>(BL125*'Assumptions&amp;Data'!$D$135)+(BL130*'Assumptions&amp;Data'!$D$135)</f>
        <v>0</v>
      </c>
      <c r="BM142" s="210">
        <f>(BM125*'Assumptions&amp;Data'!$D$135)+(BM130*'Assumptions&amp;Data'!$D$135)</f>
        <v>0</v>
      </c>
      <c r="BN142" s="210">
        <f>(BN125*'Assumptions&amp;Data'!$D$135)+(BN130*'Assumptions&amp;Data'!$D$135)</f>
        <v>0</v>
      </c>
      <c r="BO142" s="210">
        <f>(BO125*'Assumptions&amp;Data'!$D$135)+(BO130*'Assumptions&amp;Data'!$D$135)</f>
        <v>0</v>
      </c>
      <c r="BP142" s="210">
        <f>(BP125*'Assumptions&amp;Data'!$D$135)+(BP130*'Assumptions&amp;Data'!$D$135)</f>
        <v>0</v>
      </c>
      <c r="BQ142" s="210">
        <f>(BQ125*'Assumptions&amp;Data'!$D$135)+(BQ130*'Assumptions&amp;Data'!$D$135)</f>
        <v>0</v>
      </c>
      <c r="BR142" s="210">
        <f>(BR125*'Assumptions&amp;Data'!$D$135)+(BR130*'Assumptions&amp;Data'!$D$135)</f>
        <v>0</v>
      </c>
      <c r="BS142" s="210">
        <f>(BS125*'Assumptions&amp;Data'!$D$135)+(BS130*'Assumptions&amp;Data'!$D$135)</f>
        <v>0</v>
      </c>
      <c r="BT142" s="210">
        <f>(BT125*'Assumptions&amp;Data'!$D$135)+(BT130*'Assumptions&amp;Data'!$D$135)</f>
        <v>0</v>
      </c>
      <c r="BU142" s="210">
        <f>(BU125*'Assumptions&amp;Data'!$D$135)+(BU130*'Assumptions&amp;Data'!$D$135)</f>
        <v>0</v>
      </c>
      <c r="BV142" s="210">
        <f>(BV125*'Assumptions&amp;Data'!$D$135)+(BV130*'Assumptions&amp;Data'!$D$135)</f>
        <v>0</v>
      </c>
      <c r="BW142" s="210">
        <f>(BW125*'Assumptions&amp;Data'!$D$135)+(BW130*'Assumptions&amp;Data'!$D$135)</f>
        <v>0</v>
      </c>
      <c r="BX142" s="210">
        <f>(BX125*'Assumptions&amp;Data'!$D$135)+(BX130*'Assumptions&amp;Data'!$D$135)</f>
        <v>0</v>
      </c>
      <c r="BY142" s="210">
        <f>(BY125*'Assumptions&amp;Data'!$D$135)+(BY130*'Assumptions&amp;Data'!$D$135)</f>
        <v>0</v>
      </c>
      <c r="BZ142" s="210">
        <f>(BZ125*'Assumptions&amp;Data'!$D$135)+(BZ130*'Assumptions&amp;Data'!$D$135)</f>
        <v>0</v>
      </c>
      <c r="CA142" s="210">
        <f>(CA125*'Assumptions&amp;Data'!$D$135)+(CA130*'Assumptions&amp;Data'!$D$135)</f>
        <v>0</v>
      </c>
      <c r="CB142" s="210">
        <f>(CB125*'Assumptions&amp;Data'!$D$135)+(CB130*'Assumptions&amp;Data'!$D$135)</f>
        <v>0</v>
      </c>
      <c r="CC142" s="210">
        <f>(CC125*'Assumptions&amp;Data'!$D$135)+(CC130*'Assumptions&amp;Data'!$D$135)</f>
        <v>0</v>
      </c>
      <c r="CD142" s="210">
        <f>(CD125*'Assumptions&amp;Data'!$D$135)+(CD130*'Assumptions&amp;Data'!$D$135)</f>
        <v>0</v>
      </c>
      <c r="CE142" s="210">
        <f>(CE125*'Assumptions&amp;Data'!$D$135)+(CE130*'Assumptions&amp;Data'!$D$135)</f>
        <v>0</v>
      </c>
      <c r="CF142" s="210">
        <f>(CF125*'Assumptions&amp;Data'!$D$135)+(CF130*'Assumptions&amp;Data'!$D$135)</f>
        <v>0</v>
      </c>
      <c r="CG142" s="210">
        <f>(CG125*'Assumptions&amp;Data'!$D$135)+(CG130*'Assumptions&amp;Data'!$D$135)</f>
        <v>0</v>
      </c>
      <c r="CH142" s="210">
        <f>(CH125*'Assumptions&amp;Data'!$D$135)+(CH130*'Assumptions&amp;Data'!$D$135)</f>
        <v>0</v>
      </c>
      <c r="CI142" s="210">
        <f>(CI125*'Assumptions&amp;Data'!$D$135)+(CI130*'Assumptions&amp;Data'!$D$135)</f>
        <v>0</v>
      </c>
      <c r="CJ142" s="210">
        <f>(CJ125*'Assumptions&amp;Data'!$D$135)+(CJ130*'Assumptions&amp;Data'!$D$135)</f>
        <v>0</v>
      </c>
      <c r="CK142" s="210">
        <f>(CK125*'Assumptions&amp;Data'!$D$135)+(CK130*'Assumptions&amp;Data'!$D$135)</f>
        <v>0</v>
      </c>
      <c r="CL142" s="210">
        <f>(CL125*'Assumptions&amp;Data'!$D$135)+(CL130*'Assumptions&amp;Data'!$D$135)</f>
        <v>0</v>
      </c>
      <c r="CM142" s="210">
        <f>(CM125*'Assumptions&amp;Data'!$D$135)+(CM130*'Assumptions&amp;Data'!$D$135)</f>
        <v>0</v>
      </c>
      <c r="CN142" s="210">
        <f>(CN125*'Assumptions&amp;Data'!$D$135)+(CN130*'Assumptions&amp;Data'!$D$135)</f>
        <v>0</v>
      </c>
      <c r="CO142" s="210">
        <f>(CO125*'Assumptions&amp;Data'!$D$135)+(CO130*'Assumptions&amp;Data'!$D$135)</f>
        <v>0</v>
      </c>
      <c r="CP142" s="210">
        <f>(CP125*'Assumptions&amp;Data'!$D$135)+(CP130*'Assumptions&amp;Data'!$D$135)</f>
        <v>0</v>
      </c>
      <c r="CQ142" s="210">
        <f>(CQ125*'Assumptions&amp;Data'!$D$135)+(CQ130*'Assumptions&amp;Data'!$D$135)</f>
        <v>0</v>
      </c>
      <c r="CR142" s="210">
        <f>(CR125*'Assumptions&amp;Data'!$D$135)+(CR130*'Assumptions&amp;Data'!$D$135)</f>
        <v>0</v>
      </c>
      <c r="CS142" s="210">
        <f>(CS125*'Assumptions&amp;Data'!$D$135)+(CS130*'Assumptions&amp;Data'!$D$135)</f>
        <v>0</v>
      </c>
      <c r="CT142" s="210">
        <f>(CT125*'Assumptions&amp;Data'!$D$135)+(CT130*'Assumptions&amp;Data'!$D$135)</f>
        <v>0</v>
      </c>
      <c r="CU142" s="210">
        <f>(CU125*'Assumptions&amp;Data'!$D$135)+(CU130*'Assumptions&amp;Data'!$D$135)</f>
        <v>0</v>
      </c>
      <c r="CV142" s="210">
        <f>(CV125*'Assumptions&amp;Data'!$D$135)+(CV130*'Assumptions&amp;Data'!$D$135)</f>
        <v>0</v>
      </c>
      <c r="CW142" s="210">
        <f>(CW125*'Assumptions&amp;Data'!$D$135)+(CW130*'Assumptions&amp;Data'!$D$135)</f>
        <v>0</v>
      </c>
      <c r="CX142" s="210">
        <f>(CX125*'Assumptions&amp;Data'!$D$135)+(CX130*'Assumptions&amp;Data'!$D$135)</f>
        <v>0</v>
      </c>
      <c r="CY142" s="210">
        <f>(CY125*'Assumptions&amp;Data'!$D$135)+(CY130*'Assumptions&amp;Data'!$D$135)</f>
        <v>0</v>
      </c>
      <c r="CZ142" s="210">
        <f>(CZ125*'Assumptions&amp;Data'!$D$135)+(CZ130*'Assumptions&amp;Data'!$D$135)</f>
        <v>0</v>
      </c>
      <c r="DA142" s="210">
        <f>(DA125*'Assumptions&amp;Data'!$D$135)+(DA130*'Assumptions&amp;Data'!$D$135)</f>
        <v>0</v>
      </c>
      <c r="DB142" s="210">
        <f>(DB125*'Assumptions&amp;Data'!$D$135)+(DB130*'Assumptions&amp;Data'!$D$135)</f>
        <v>0</v>
      </c>
      <c r="DC142" s="210">
        <f>(DC125*'Assumptions&amp;Data'!$D$135)+(DC130*'Assumptions&amp;Data'!$D$135)</f>
        <v>0</v>
      </c>
      <c r="DD142" s="210">
        <f>(DD125*'Assumptions&amp;Data'!$D$135)+(DD130*'Assumptions&amp;Data'!$D$135)</f>
        <v>0</v>
      </c>
      <c r="DE142" s="210">
        <f>(DE125*'Assumptions&amp;Data'!$D$135)+(DE130*'Assumptions&amp;Data'!$D$135)</f>
        <v>0</v>
      </c>
      <c r="DF142" s="210">
        <f>(DF125*'Assumptions&amp;Data'!$D$135)+(DF130*'Assumptions&amp;Data'!$D$135)</f>
        <v>0</v>
      </c>
      <c r="DG142" s="210">
        <f>(DG125*'Assumptions&amp;Data'!$D$135)+(DG130*'Assumptions&amp;Data'!$D$135)</f>
        <v>0</v>
      </c>
      <c r="DH142" s="210">
        <f>(DH125*'Assumptions&amp;Data'!$D$135)+(DH130*'Assumptions&amp;Data'!$D$135)</f>
        <v>0</v>
      </c>
      <c r="DI142" s="210">
        <f>(DI125*'Assumptions&amp;Data'!$D$135)+(DI130*'Assumptions&amp;Data'!$D$135)</f>
        <v>0</v>
      </c>
      <c r="DJ142" s="210">
        <f>(DJ125*'Assumptions&amp;Data'!$D$135)+(DJ130*'Assumptions&amp;Data'!$D$135)</f>
        <v>0</v>
      </c>
      <c r="DK142" s="210">
        <f>(DK125*'Assumptions&amp;Data'!$D$135)+(DK130*'Assumptions&amp;Data'!$D$135)</f>
        <v>0</v>
      </c>
      <c r="DL142" s="210">
        <f>(DL125*'Assumptions&amp;Data'!$D$135)+(DL130*'Assumptions&amp;Data'!$D$135)</f>
        <v>0</v>
      </c>
      <c r="DM142" s="210">
        <f>(DM125*'Assumptions&amp;Data'!$D$135)+(DM130*'Assumptions&amp;Data'!$D$135)</f>
        <v>0</v>
      </c>
      <c r="DN142" s="210">
        <f>(DN125*'Assumptions&amp;Data'!$D$135)+(DN130*'Assumptions&amp;Data'!$D$135)</f>
        <v>0</v>
      </c>
      <c r="DO142" s="210">
        <f>(DO125*'Assumptions&amp;Data'!$D$135)+(DO130*'Assumptions&amp;Data'!$D$135)</f>
        <v>0</v>
      </c>
      <c r="DP142" s="210">
        <f>(DP125*'Assumptions&amp;Data'!$D$135)+(DP130*'Assumptions&amp;Data'!$D$135)</f>
        <v>0</v>
      </c>
      <c r="DQ142" s="210">
        <f>(DQ125*'Assumptions&amp;Data'!$D$135)+(DQ130*'Assumptions&amp;Data'!$D$135)</f>
        <v>0</v>
      </c>
      <c r="DR142" s="210">
        <f>(DR125*'Assumptions&amp;Data'!$D$135)+(DR130*'Assumptions&amp;Data'!$D$135)</f>
        <v>0</v>
      </c>
      <c r="DS142" s="210">
        <f>(DS125*'Assumptions&amp;Data'!$D$135)+(DS130*'Assumptions&amp;Data'!$D$135)</f>
        <v>0</v>
      </c>
      <c r="DT142" s="210">
        <f>(DT125*'Assumptions&amp;Data'!$D$135)+(DT130*'Assumptions&amp;Data'!$D$135)</f>
        <v>0</v>
      </c>
      <c r="DU142" s="210">
        <f>(DU125*'Assumptions&amp;Data'!$D$135)+(DU130*'Assumptions&amp;Data'!$D$135)</f>
        <v>0</v>
      </c>
      <c r="DV142" s="210">
        <f>(DV125*'Assumptions&amp;Data'!$D$135)+(DV130*'Assumptions&amp;Data'!$D$135)</f>
        <v>0</v>
      </c>
      <c r="DW142" s="210">
        <f>(DW125*'Assumptions&amp;Data'!$D$135)+(DW130*'Assumptions&amp;Data'!$D$135)</f>
        <v>0</v>
      </c>
      <c r="DX142" s="210">
        <f>(DX125*'Assumptions&amp;Data'!$D$135)+(DX130*'Assumptions&amp;Data'!$D$135)</f>
        <v>0</v>
      </c>
      <c r="DY142" s="210">
        <f>(DY125*'Assumptions&amp;Data'!$D$135)+(DY130*'Assumptions&amp;Data'!$D$135)</f>
        <v>0</v>
      </c>
      <c r="DZ142" s="210">
        <f>(DZ125*'Assumptions&amp;Data'!$D$135)+(DZ130*'Assumptions&amp;Data'!$D$135)</f>
        <v>0</v>
      </c>
      <c r="EA142" s="210">
        <f>(EA125*'Assumptions&amp;Data'!$D$135)+(EA130*'Assumptions&amp;Data'!$D$135)</f>
        <v>0</v>
      </c>
      <c r="EB142" s="210">
        <f>(EB125*'Assumptions&amp;Data'!$D$135)+(EB130*'Assumptions&amp;Data'!$D$135)</f>
        <v>0</v>
      </c>
      <c r="EC142" s="210">
        <f>(EC125*'Assumptions&amp;Data'!$D$135)+(EC130*'Assumptions&amp;Data'!$D$135)</f>
        <v>0</v>
      </c>
      <c r="ED142" s="210">
        <f>(ED125*'Assumptions&amp;Data'!$D$135)+(ED130*'Assumptions&amp;Data'!$D$135)</f>
        <v>0</v>
      </c>
      <c r="EE142" s="210">
        <f>(EE125*'Assumptions&amp;Data'!$D$135)+(EE130*'Assumptions&amp;Data'!$D$135)</f>
        <v>0</v>
      </c>
      <c r="EF142" s="210">
        <f>(EF125*'Assumptions&amp;Data'!$D$135)+(EF130*'Assumptions&amp;Data'!$D$135)</f>
        <v>0</v>
      </c>
      <c r="EG142" s="210">
        <f>(EG125*'Assumptions&amp;Data'!$D$135)+(EG130*'Assumptions&amp;Data'!$D$135)</f>
        <v>0</v>
      </c>
      <c r="EH142" s="210">
        <f>(EH125*'Assumptions&amp;Data'!$D$135)+(EH130*'Assumptions&amp;Data'!$D$135)</f>
        <v>0</v>
      </c>
      <c r="EI142" s="210">
        <f>(EI125*'Assumptions&amp;Data'!$D$135)+(EI130*'Assumptions&amp;Data'!$D$135)</f>
        <v>0</v>
      </c>
      <c r="EJ142" s="210">
        <f>(EJ125*'Assumptions&amp;Data'!$D$135)+(EJ130*'Assumptions&amp;Data'!$D$135)</f>
        <v>0</v>
      </c>
      <c r="EK142" s="210">
        <f>(EK125*'Assumptions&amp;Data'!$D$135)+(EK130*'Assumptions&amp;Data'!$D$135)</f>
        <v>0</v>
      </c>
      <c r="EL142" s="210">
        <f>(EL125*'Assumptions&amp;Data'!$D$135)+(EL130*'Assumptions&amp;Data'!$D$135)</f>
        <v>0</v>
      </c>
      <c r="EM142" s="210">
        <f>(EM125*'Assumptions&amp;Data'!$D$135)+(EM130*'Assumptions&amp;Data'!$D$135)</f>
        <v>0</v>
      </c>
      <c r="EN142" s="210">
        <f>(EN125*'Assumptions&amp;Data'!$D$135)+(EN130*'Assumptions&amp;Data'!$D$135)</f>
        <v>0</v>
      </c>
      <c r="EO142" s="210">
        <f>(EO125*'Assumptions&amp;Data'!$D$135)+(EO130*'Assumptions&amp;Data'!$D$135)</f>
        <v>0</v>
      </c>
      <c r="EP142" s="210">
        <f>(EP125*'Assumptions&amp;Data'!$D$135)+(EP130*'Assumptions&amp;Data'!$D$135)</f>
        <v>0</v>
      </c>
      <c r="EQ142" s="210">
        <f>(EQ125*'Assumptions&amp;Data'!$D$135)+(EQ130*'Assumptions&amp;Data'!$D$135)</f>
        <v>0</v>
      </c>
      <c r="ER142" s="210">
        <f>(ER125*'Assumptions&amp;Data'!$D$135)+(ER130*'Assumptions&amp;Data'!$D$135)</f>
        <v>0</v>
      </c>
      <c r="ES142" s="210">
        <f>(ES125*'Assumptions&amp;Data'!$D$135)+(ES130*'Assumptions&amp;Data'!$D$135)</f>
        <v>0</v>
      </c>
      <c r="ET142" s="210">
        <f>(ET125*'Assumptions&amp;Data'!$D$135)+(ET130*'Assumptions&amp;Data'!$D$135)</f>
        <v>0</v>
      </c>
      <c r="EU142" s="210">
        <f>(EU125*'Assumptions&amp;Data'!$D$135)+(EU130*'Assumptions&amp;Data'!$D$135)</f>
        <v>0</v>
      </c>
      <c r="EV142" s="210">
        <f>(EV125*'Assumptions&amp;Data'!$D$135)+(EV130*'Assumptions&amp;Data'!$D$135)</f>
        <v>0</v>
      </c>
      <c r="EW142" s="210">
        <f>(EW125*'Assumptions&amp;Data'!$D$135)+(EW130*'Assumptions&amp;Data'!$D$135)</f>
        <v>0</v>
      </c>
      <c r="EX142" s="210">
        <f>(EX125*'Assumptions&amp;Data'!$D$135)+(EX130*'Assumptions&amp;Data'!$D$135)</f>
        <v>0</v>
      </c>
      <c r="EY142" s="210">
        <f>(EY125*'Assumptions&amp;Data'!$D$135)+(EY130*'Assumptions&amp;Data'!$D$135)</f>
        <v>0</v>
      </c>
      <c r="EZ142" s="210">
        <f>(EZ125*'Assumptions&amp;Data'!$D$135)+(EZ130*'Assumptions&amp;Data'!$D$135)</f>
        <v>0</v>
      </c>
      <c r="FA142" s="210">
        <f>(FA125*'Assumptions&amp;Data'!$D$135)+(FA130*'Assumptions&amp;Data'!$D$135)</f>
        <v>0</v>
      </c>
      <c r="FB142" s="210">
        <f>(FB125*'Assumptions&amp;Data'!$D$135)+(FB130*'Assumptions&amp;Data'!$D$135)</f>
        <v>0</v>
      </c>
      <c r="FC142" s="210">
        <f>(FC125*'Assumptions&amp;Data'!$D$135)+(FC130*'Assumptions&amp;Data'!$D$135)</f>
        <v>0</v>
      </c>
      <c r="FD142" s="210">
        <f>(FD125*'Assumptions&amp;Data'!$D$135)+(FD130*'Assumptions&amp;Data'!$D$135)</f>
        <v>0</v>
      </c>
      <c r="FE142" s="210">
        <f>(FE125*'Assumptions&amp;Data'!$D$135)+(FE130*'Assumptions&amp;Data'!$D$135)</f>
        <v>0</v>
      </c>
      <c r="FF142" s="210">
        <f>(FF125*'Assumptions&amp;Data'!$D$135)+(FF130*'Assumptions&amp;Data'!$D$135)</f>
        <v>0</v>
      </c>
      <c r="FG142" s="210">
        <f>(FG125*'Assumptions&amp;Data'!$D$135)+(FG130*'Assumptions&amp;Data'!$D$135)</f>
        <v>0</v>
      </c>
      <c r="FH142" s="210">
        <f>(FH125*'Assumptions&amp;Data'!$D$135)+(FH130*'Assumptions&amp;Data'!$D$135)</f>
        <v>0</v>
      </c>
      <c r="FI142" s="210">
        <f>(FI125*'Assumptions&amp;Data'!$D$135)+(FI130*'Assumptions&amp;Data'!$D$135)</f>
        <v>0</v>
      </c>
      <c r="FJ142" s="210">
        <f>(FJ125*'Assumptions&amp;Data'!$D$135)+(FJ130*'Assumptions&amp;Data'!$D$135)</f>
        <v>0</v>
      </c>
      <c r="FK142" s="210">
        <f>(FK125*'Assumptions&amp;Data'!$D$135)+(FK130*'Assumptions&amp;Data'!$D$135)</f>
        <v>0</v>
      </c>
      <c r="FL142" s="210">
        <f>(FL125*'Assumptions&amp;Data'!$D$135)+(FL130*'Assumptions&amp;Data'!$D$135)</f>
        <v>0</v>
      </c>
      <c r="FM142" s="210">
        <f>(FM125*'Assumptions&amp;Data'!$D$135)+(FM130*'Assumptions&amp;Data'!$D$135)</f>
        <v>0</v>
      </c>
      <c r="FN142" s="210">
        <f>(FN125*'Assumptions&amp;Data'!$D$135)+(FN130*'Assumptions&amp;Data'!$D$135)</f>
        <v>0</v>
      </c>
      <c r="FO142" s="210">
        <f>(FO125*'Assumptions&amp;Data'!$D$135)+(FO130*'Assumptions&amp;Data'!$D$135)</f>
        <v>0</v>
      </c>
    </row>
    <row r="143" spans="2:171" ht="12" customHeight="1" x14ac:dyDescent="0.3">
      <c r="B143" s="201" t="s">
        <v>76</v>
      </c>
      <c r="D143" s="210">
        <f>SUM(G143:FO143)</f>
        <v>729.12734447346077</v>
      </c>
      <c r="E143" s="210"/>
      <c r="G143" s="210">
        <f>(G126*'Assumptions&amp;Data'!$D$135)+(G131*'Assumptions&amp;Data'!$D$135)</f>
        <v>0</v>
      </c>
      <c r="H143" s="210">
        <f>(H126*'Assumptions&amp;Data'!$D$135)+(H131*'Assumptions&amp;Data'!$D$135)</f>
        <v>0</v>
      </c>
      <c r="I143" s="210">
        <f>(I126*'Assumptions&amp;Data'!$D$135)+(I131*'Assumptions&amp;Data'!$D$135)</f>
        <v>0</v>
      </c>
      <c r="J143" s="210">
        <f>(J126*'Assumptions&amp;Data'!$D$135)+(J131*'Assumptions&amp;Data'!$D$135)</f>
        <v>0</v>
      </c>
      <c r="K143" s="210">
        <f>(K126*'Assumptions&amp;Data'!$D$135)+(K131*'Assumptions&amp;Data'!$D$135)</f>
        <v>0</v>
      </c>
      <c r="L143" s="210">
        <f>(L126*'Assumptions&amp;Data'!$D$135)+(L131*'Assumptions&amp;Data'!$D$135)</f>
        <v>0</v>
      </c>
      <c r="M143" s="210">
        <f>(M126*'Assumptions&amp;Data'!$D$135)+(M131*'Assumptions&amp;Data'!$D$135)</f>
        <v>0</v>
      </c>
      <c r="N143" s="210">
        <f>(N126*'Assumptions&amp;Data'!$D$135)+(N131*'Assumptions&amp;Data'!$D$135)</f>
        <v>0</v>
      </c>
      <c r="O143" s="210">
        <f>(O126*'Assumptions&amp;Data'!$D$135)+(O131*'Assumptions&amp;Data'!$D$135)</f>
        <v>0</v>
      </c>
      <c r="P143" s="210">
        <f>(P126*'Assumptions&amp;Data'!$D$135)+(P131*'Assumptions&amp;Data'!$D$135)</f>
        <v>0</v>
      </c>
      <c r="Q143" s="210">
        <f>(Q126*'Assumptions&amp;Data'!$D$135)+(Q131*'Assumptions&amp;Data'!$D$135)</f>
        <v>0</v>
      </c>
      <c r="R143" s="210">
        <f>(R126*'Assumptions&amp;Data'!$D$135)+(R131*'Assumptions&amp;Data'!$D$135)</f>
        <v>0</v>
      </c>
      <c r="S143" s="210">
        <f>(S126*'Assumptions&amp;Data'!$D$135)+(S131*'Assumptions&amp;Data'!$D$135)</f>
        <v>0</v>
      </c>
      <c r="T143" s="210">
        <f>(T126*'Assumptions&amp;Data'!$D$135)+(T131*'Assumptions&amp;Data'!$D$135)</f>
        <v>0</v>
      </c>
      <c r="U143" s="210">
        <f>(U126*'Assumptions&amp;Data'!$D$135)+(U131*'Assumptions&amp;Data'!$D$135)</f>
        <v>0</v>
      </c>
      <c r="V143" s="210">
        <f>(V126*'Assumptions&amp;Data'!$D$135)+(V131*'Assumptions&amp;Data'!$D$135)</f>
        <v>0</v>
      </c>
      <c r="W143" s="210">
        <f>(W126*'Assumptions&amp;Data'!$D$135)+(W131*'Assumptions&amp;Data'!$D$135)</f>
        <v>0</v>
      </c>
      <c r="X143" s="210">
        <f>(X126*'Assumptions&amp;Data'!$D$135)+(X131*'Assumptions&amp;Data'!$D$135)</f>
        <v>0</v>
      </c>
      <c r="Y143" s="210">
        <f>(Y126*'Assumptions&amp;Data'!$D$135)+(Y131*'Assumptions&amp;Data'!$D$135)</f>
        <v>0</v>
      </c>
      <c r="Z143" s="210">
        <f>(Z126*'Assumptions&amp;Data'!$D$135)+(Z131*'Assumptions&amp;Data'!$D$135)</f>
        <v>0</v>
      </c>
      <c r="AA143" s="210">
        <f>(AA126*'Assumptions&amp;Data'!$D$135)+(AA131*'Assumptions&amp;Data'!$D$135)</f>
        <v>8.2026826253264318</v>
      </c>
      <c r="AB143" s="210">
        <f>(AB126*'Assumptions&amp;Data'!$D$135)+(AB131*'Assumptions&amp;Data'!$D$135)</f>
        <v>8.2026826253264318</v>
      </c>
      <c r="AC143" s="210">
        <f>(AC126*'Assumptions&amp;Data'!$D$135)+(AC131*'Assumptions&amp;Data'!$D$135)</f>
        <v>8.2026826253264318</v>
      </c>
      <c r="AD143" s="210">
        <f>(AD126*'Assumptions&amp;Data'!$D$135)+(AD131*'Assumptions&amp;Data'!$D$135)</f>
        <v>5.468455083550956</v>
      </c>
      <c r="AE143" s="210">
        <f>(AE126*'Assumptions&amp;Data'!$D$135)+(AE131*'Assumptions&amp;Data'!$D$135)</f>
        <v>5.468455083550956</v>
      </c>
      <c r="AF143" s="210">
        <f>(AF126*'Assumptions&amp;Data'!$D$135)+(AF131*'Assumptions&amp;Data'!$D$135)</f>
        <v>5.468455083550956</v>
      </c>
      <c r="AG143" s="210">
        <f>(AG126*'Assumptions&amp;Data'!$D$135)+(AG131*'Assumptions&amp;Data'!$D$135)</f>
        <v>5.468455083550956</v>
      </c>
      <c r="AH143" s="210">
        <f>(AH126*'Assumptions&amp;Data'!$D$135)+(AH131*'Assumptions&amp;Data'!$D$135)</f>
        <v>3.2810730501305732</v>
      </c>
      <c r="AI143" s="210">
        <f>(AI126*'Assumptions&amp;Data'!$D$135)+(AI131*'Assumptions&amp;Data'!$D$135)</f>
        <v>3.2810730501305732</v>
      </c>
      <c r="AJ143" s="210">
        <f>(AJ126*'Assumptions&amp;Data'!$D$135)+(AJ131*'Assumptions&amp;Data'!$D$135)</f>
        <v>3.2810730501305732</v>
      </c>
      <c r="AK143" s="210">
        <f>(AK126*'Assumptions&amp;Data'!$D$135)+(AK131*'Assumptions&amp;Data'!$D$135)</f>
        <v>3.2810730501305732</v>
      </c>
      <c r="AL143" s="210">
        <f>(AL126*'Assumptions&amp;Data'!$D$135)+(AL131*'Assumptions&amp;Data'!$D$135)</f>
        <v>3.2810730501305732</v>
      </c>
      <c r="AM143" s="210">
        <f>(AM126*'Assumptions&amp;Data'!$D$135)+(AM131*'Assumptions&amp;Data'!$D$135)</f>
        <v>76.193807497476627</v>
      </c>
      <c r="AN143" s="210">
        <f>(AN126*'Assumptions&amp;Data'!$D$135)+(AN131*'Assumptions&amp;Data'!$D$135)</f>
        <v>3.2810730501305732</v>
      </c>
      <c r="AO143" s="210">
        <f>(AO126*'Assumptions&amp;Data'!$D$135)+(AO131*'Assumptions&amp;Data'!$D$135)</f>
        <v>3.2810730501305732</v>
      </c>
      <c r="AP143" s="210">
        <f>(AP126*'Assumptions&amp;Data'!$D$135)+(AP131*'Assumptions&amp;Data'!$D$135)</f>
        <v>76.193807497476627</v>
      </c>
      <c r="AQ143" s="210">
        <f>(AQ126*'Assumptions&amp;Data'!$D$135)+(AQ131*'Assumptions&amp;Data'!$D$135)</f>
        <v>3.2810730501305732</v>
      </c>
      <c r="AR143" s="210">
        <f>(AR126*'Assumptions&amp;Data'!$D$135)+(AR131*'Assumptions&amp;Data'!$D$135)</f>
        <v>76.193807497476627</v>
      </c>
      <c r="AS143" s="210">
        <f>(AS126*'Assumptions&amp;Data'!$D$135)+(AS131*'Assumptions&amp;Data'!$D$135)</f>
        <v>3.2810730501305732</v>
      </c>
      <c r="AT143" s="210">
        <f>(AT126*'Assumptions&amp;Data'!$D$135)+(AT131*'Assumptions&amp;Data'!$D$135)</f>
        <v>3.2810730501305732</v>
      </c>
      <c r="AU143" s="210">
        <f>(AU126*'Assumptions&amp;Data'!$D$135)+(AU131*'Assumptions&amp;Data'!$D$135)</f>
        <v>3.2810730501305732</v>
      </c>
      <c r="AV143" s="210">
        <f>(AV126*'Assumptions&amp;Data'!$D$135)+(AV131*'Assumptions&amp;Data'!$D$135)</f>
        <v>3.2810730501305732</v>
      </c>
      <c r="AW143" s="210">
        <f>(AW126*'Assumptions&amp;Data'!$D$135)+(AW131*'Assumptions&amp;Data'!$D$135)</f>
        <v>44.112204340644368</v>
      </c>
      <c r="AX143" s="210">
        <f>(AX126*'Assumptions&amp;Data'!$D$135)+(AX131*'Assumptions&amp;Data'!$D$135)</f>
        <v>3.2810730501305732</v>
      </c>
      <c r="AY143" s="210">
        <f>(AY126*'Assumptions&amp;Data'!$D$135)+(AY131*'Assumptions&amp;Data'!$D$135)</f>
        <v>2.7342275417754434</v>
      </c>
      <c r="AZ143" s="210">
        <f>(AZ126*'Assumptions&amp;Data'!$D$135)+(AZ131*'Assumptions&amp;Data'!$D$135)</f>
        <v>36.456367223673027</v>
      </c>
      <c r="BA143" s="210">
        <f>(BA126*'Assumptions&amp;Data'!$D$135)+(BA131*'Assumptions&amp;Data'!$D$135)</f>
        <v>36.456367223673027</v>
      </c>
      <c r="BB143" s="210">
        <f>(BB126*'Assumptions&amp;Data'!$D$135)+(BB131*'Assumptions&amp;Data'!$D$135)</f>
        <v>0</v>
      </c>
      <c r="BC143" s="210">
        <f>(BC126*'Assumptions&amp;Data'!$D$135)+(BC131*'Assumptions&amp;Data'!$D$135)</f>
        <v>0</v>
      </c>
      <c r="BD143" s="210">
        <f>(BD126*'Assumptions&amp;Data'!$D$135)+(BD131*'Assumptions&amp;Data'!$D$135)</f>
        <v>0</v>
      </c>
      <c r="BE143" s="210">
        <f>(BE126*'Assumptions&amp;Data'!$D$135)+(BE131*'Assumptions&amp;Data'!$D$135)</f>
        <v>0</v>
      </c>
      <c r="BF143" s="210">
        <f>(BF126*'Assumptions&amp;Data'!$D$135)+(BF131*'Assumptions&amp;Data'!$D$135)</f>
        <v>0</v>
      </c>
      <c r="BG143" s="210">
        <f>(BG126*'Assumptions&amp;Data'!$D$135)+(BG131*'Assumptions&amp;Data'!$D$135)</f>
        <v>72.912734447346054</v>
      </c>
      <c r="BH143" s="210">
        <f>(BH126*'Assumptions&amp;Data'!$D$135)+(BH131*'Assumptions&amp;Data'!$D$135)</f>
        <v>0</v>
      </c>
      <c r="BI143" s="210">
        <f>(BI126*'Assumptions&amp;Data'!$D$135)+(BI131*'Assumptions&amp;Data'!$D$135)</f>
        <v>72.912734447346054</v>
      </c>
      <c r="BJ143" s="210">
        <f>(BJ126*'Assumptions&amp;Data'!$D$135)+(BJ131*'Assumptions&amp;Data'!$D$135)</f>
        <v>0</v>
      </c>
      <c r="BK143" s="210">
        <f>(BK126*'Assumptions&amp;Data'!$D$135)+(BK131*'Assumptions&amp;Data'!$D$135)</f>
        <v>145.82546889469211</v>
      </c>
      <c r="BL143" s="210">
        <f>(BL126*'Assumptions&amp;Data'!$D$135)+(BL131*'Assumptions&amp;Data'!$D$135)</f>
        <v>0</v>
      </c>
      <c r="BM143" s="210">
        <f>(BM126*'Assumptions&amp;Data'!$D$135)+(BM131*'Assumptions&amp;Data'!$D$135)</f>
        <v>0</v>
      </c>
      <c r="BN143" s="210">
        <f>(BN126*'Assumptions&amp;Data'!$D$135)+(BN131*'Assumptions&amp;Data'!$D$135)</f>
        <v>0</v>
      </c>
      <c r="BO143" s="210">
        <f>(BO126*'Assumptions&amp;Data'!$D$135)+(BO131*'Assumptions&amp;Data'!$D$135)</f>
        <v>0</v>
      </c>
      <c r="BP143" s="210">
        <f>(BP126*'Assumptions&amp;Data'!$D$135)+(BP131*'Assumptions&amp;Data'!$D$135)</f>
        <v>0</v>
      </c>
      <c r="BQ143" s="210">
        <f>(BQ126*'Assumptions&amp;Data'!$D$135)+(BQ131*'Assumptions&amp;Data'!$D$135)</f>
        <v>0</v>
      </c>
      <c r="BR143" s="210">
        <f>(BR126*'Assumptions&amp;Data'!$D$135)+(BR131*'Assumptions&amp;Data'!$D$135)</f>
        <v>0</v>
      </c>
      <c r="BS143" s="210">
        <f>(BS126*'Assumptions&amp;Data'!$D$135)+(BS131*'Assumptions&amp;Data'!$D$135)</f>
        <v>0</v>
      </c>
      <c r="BT143" s="210">
        <f>(BT126*'Assumptions&amp;Data'!$D$135)+(BT131*'Assumptions&amp;Data'!$D$135)</f>
        <v>0</v>
      </c>
      <c r="BU143" s="210">
        <f>(BU126*'Assumptions&amp;Data'!$D$135)+(BU131*'Assumptions&amp;Data'!$D$135)</f>
        <v>0</v>
      </c>
      <c r="BV143" s="210">
        <f>(BV126*'Assumptions&amp;Data'!$D$135)+(BV131*'Assumptions&amp;Data'!$D$135)</f>
        <v>0</v>
      </c>
      <c r="BW143" s="210">
        <f>(BW126*'Assumptions&amp;Data'!$D$135)+(BW131*'Assumptions&amp;Data'!$D$135)</f>
        <v>0</v>
      </c>
      <c r="BX143" s="210">
        <f>(BX126*'Assumptions&amp;Data'!$D$135)+(BX131*'Assumptions&amp;Data'!$D$135)</f>
        <v>0</v>
      </c>
      <c r="BY143" s="210">
        <f>(BY126*'Assumptions&amp;Data'!$D$135)+(BY131*'Assumptions&amp;Data'!$D$135)</f>
        <v>0</v>
      </c>
      <c r="BZ143" s="210">
        <f>(BZ126*'Assumptions&amp;Data'!$D$135)+(BZ131*'Assumptions&amp;Data'!$D$135)</f>
        <v>0</v>
      </c>
      <c r="CA143" s="210">
        <f>(CA126*'Assumptions&amp;Data'!$D$135)+(CA131*'Assumptions&amp;Data'!$D$135)</f>
        <v>0</v>
      </c>
      <c r="CB143" s="210">
        <f>(CB126*'Assumptions&amp;Data'!$D$135)+(CB131*'Assumptions&amp;Data'!$D$135)</f>
        <v>0</v>
      </c>
      <c r="CC143" s="210">
        <f>(CC126*'Assumptions&amp;Data'!$D$135)+(CC131*'Assumptions&amp;Data'!$D$135)</f>
        <v>0</v>
      </c>
      <c r="CD143" s="210">
        <f>(CD126*'Assumptions&amp;Data'!$D$135)+(CD131*'Assumptions&amp;Data'!$D$135)</f>
        <v>0</v>
      </c>
      <c r="CE143" s="210">
        <f>(CE126*'Assumptions&amp;Data'!$D$135)+(CE131*'Assumptions&amp;Data'!$D$135)</f>
        <v>0</v>
      </c>
      <c r="CF143" s="210">
        <f>(CF126*'Assumptions&amp;Data'!$D$135)+(CF131*'Assumptions&amp;Data'!$D$135)</f>
        <v>0</v>
      </c>
      <c r="CG143" s="210">
        <f>(CG126*'Assumptions&amp;Data'!$D$135)+(CG131*'Assumptions&amp;Data'!$D$135)</f>
        <v>0</v>
      </c>
      <c r="CH143" s="210">
        <f>(CH126*'Assumptions&amp;Data'!$D$135)+(CH131*'Assumptions&amp;Data'!$D$135)</f>
        <v>0</v>
      </c>
      <c r="CI143" s="210">
        <f>(CI126*'Assumptions&amp;Data'!$D$135)+(CI131*'Assumptions&amp;Data'!$D$135)</f>
        <v>0</v>
      </c>
      <c r="CJ143" s="210">
        <f>(CJ126*'Assumptions&amp;Data'!$D$135)+(CJ131*'Assumptions&amp;Data'!$D$135)</f>
        <v>0</v>
      </c>
      <c r="CK143" s="210">
        <f>(CK126*'Assumptions&amp;Data'!$D$135)+(CK131*'Assumptions&amp;Data'!$D$135)</f>
        <v>0</v>
      </c>
      <c r="CL143" s="210">
        <f>(CL126*'Assumptions&amp;Data'!$D$135)+(CL131*'Assumptions&amp;Data'!$D$135)</f>
        <v>0</v>
      </c>
      <c r="CM143" s="210">
        <f>(CM126*'Assumptions&amp;Data'!$D$135)+(CM131*'Assumptions&amp;Data'!$D$135)</f>
        <v>0</v>
      </c>
      <c r="CN143" s="210">
        <f>(CN126*'Assumptions&amp;Data'!$D$135)+(CN131*'Assumptions&amp;Data'!$D$135)</f>
        <v>0</v>
      </c>
      <c r="CO143" s="210">
        <f>(CO126*'Assumptions&amp;Data'!$D$135)+(CO131*'Assumptions&amp;Data'!$D$135)</f>
        <v>0</v>
      </c>
      <c r="CP143" s="210">
        <f>(CP126*'Assumptions&amp;Data'!$D$135)+(CP131*'Assumptions&amp;Data'!$D$135)</f>
        <v>0</v>
      </c>
      <c r="CQ143" s="210">
        <f>(CQ126*'Assumptions&amp;Data'!$D$135)+(CQ131*'Assumptions&amp;Data'!$D$135)</f>
        <v>0</v>
      </c>
      <c r="CR143" s="210">
        <f>(CR126*'Assumptions&amp;Data'!$D$135)+(CR131*'Assumptions&amp;Data'!$D$135)</f>
        <v>0</v>
      </c>
      <c r="CS143" s="210">
        <f>(CS126*'Assumptions&amp;Data'!$D$135)+(CS131*'Assumptions&amp;Data'!$D$135)</f>
        <v>0</v>
      </c>
      <c r="CT143" s="210">
        <f>(CT126*'Assumptions&amp;Data'!$D$135)+(CT131*'Assumptions&amp;Data'!$D$135)</f>
        <v>0</v>
      </c>
      <c r="CU143" s="210">
        <f>(CU126*'Assumptions&amp;Data'!$D$135)+(CU131*'Assumptions&amp;Data'!$D$135)</f>
        <v>0</v>
      </c>
      <c r="CV143" s="210">
        <f>(CV126*'Assumptions&amp;Data'!$D$135)+(CV131*'Assumptions&amp;Data'!$D$135)</f>
        <v>0</v>
      </c>
      <c r="CW143" s="210">
        <f>(CW126*'Assumptions&amp;Data'!$D$135)+(CW131*'Assumptions&amp;Data'!$D$135)</f>
        <v>0</v>
      </c>
      <c r="CX143" s="210">
        <f>(CX126*'Assumptions&amp;Data'!$D$135)+(CX131*'Assumptions&amp;Data'!$D$135)</f>
        <v>0</v>
      </c>
      <c r="CY143" s="210">
        <f>(CY126*'Assumptions&amp;Data'!$D$135)+(CY131*'Assumptions&amp;Data'!$D$135)</f>
        <v>0</v>
      </c>
      <c r="CZ143" s="210">
        <f>(CZ126*'Assumptions&amp;Data'!$D$135)+(CZ131*'Assumptions&amp;Data'!$D$135)</f>
        <v>0</v>
      </c>
      <c r="DA143" s="210">
        <f>(DA126*'Assumptions&amp;Data'!$D$135)+(DA131*'Assumptions&amp;Data'!$D$135)</f>
        <v>0</v>
      </c>
      <c r="DB143" s="210">
        <f>(DB126*'Assumptions&amp;Data'!$D$135)+(DB131*'Assumptions&amp;Data'!$D$135)</f>
        <v>0</v>
      </c>
      <c r="DC143" s="210">
        <f>(DC126*'Assumptions&amp;Data'!$D$135)+(DC131*'Assumptions&amp;Data'!$D$135)</f>
        <v>0</v>
      </c>
      <c r="DD143" s="210">
        <f>(DD126*'Assumptions&amp;Data'!$D$135)+(DD131*'Assumptions&amp;Data'!$D$135)</f>
        <v>0</v>
      </c>
      <c r="DE143" s="210">
        <f>(DE126*'Assumptions&amp;Data'!$D$135)+(DE131*'Assumptions&amp;Data'!$D$135)</f>
        <v>0</v>
      </c>
      <c r="DF143" s="210">
        <f>(DF126*'Assumptions&amp;Data'!$D$135)+(DF131*'Assumptions&amp;Data'!$D$135)</f>
        <v>0</v>
      </c>
      <c r="DG143" s="210">
        <f>(DG126*'Assumptions&amp;Data'!$D$135)+(DG131*'Assumptions&amp;Data'!$D$135)</f>
        <v>0</v>
      </c>
      <c r="DH143" s="210">
        <f>(DH126*'Assumptions&amp;Data'!$D$135)+(DH131*'Assumptions&amp;Data'!$D$135)</f>
        <v>0</v>
      </c>
      <c r="DI143" s="210">
        <f>(DI126*'Assumptions&amp;Data'!$D$135)+(DI131*'Assumptions&amp;Data'!$D$135)</f>
        <v>0</v>
      </c>
      <c r="DJ143" s="210">
        <f>(DJ126*'Assumptions&amp;Data'!$D$135)+(DJ131*'Assumptions&amp;Data'!$D$135)</f>
        <v>0</v>
      </c>
      <c r="DK143" s="210">
        <f>(DK126*'Assumptions&amp;Data'!$D$135)+(DK131*'Assumptions&amp;Data'!$D$135)</f>
        <v>0</v>
      </c>
      <c r="DL143" s="210">
        <f>(DL126*'Assumptions&amp;Data'!$D$135)+(DL131*'Assumptions&amp;Data'!$D$135)</f>
        <v>0</v>
      </c>
      <c r="DM143" s="210">
        <f>(DM126*'Assumptions&amp;Data'!$D$135)+(DM131*'Assumptions&amp;Data'!$D$135)</f>
        <v>0</v>
      </c>
      <c r="DN143" s="210">
        <f>(DN126*'Assumptions&amp;Data'!$D$135)+(DN131*'Assumptions&amp;Data'!$D$135)</f>
        <v>0</v>
      </c>
      <c r="DO143" s="210">
        <f>(DO126*'Assumptions&amp;Data'!$D$135)+(DO131*'Assumptions&amp;Data'!$D$135)</f>
        <v>0</v>
      </c>
      <c r="DP143" s="210">
        <f>(DP126*'Assumptions&amp;Data'!$D$135)+(DP131*'Assumptions&amp;Data'!$D$135)</f>
        <v>0</v>
      </c>
      <c r="DQ143" s="210">
        <f>(DQ126*'Assumptions&amp;Data'!$D$135)+(DQ131*'Assumptions&amp;Data'!$D$135)</f>
        <v>0</v>
      </c>
      <c r="DR143" s="210">
        <f>(DR126*'Assumptions&amp;Data'!$D$135)+(DR131*'Assumptions&amp;Data'!$D$135)</f>
        <v>0</v>
      </c>
      <c r="DS143" s="210">
        <f>(DS126*'Assumptions&amp;Data'!$D$135)+(DS131*'Assumptions&amp;Data'!$D$135)</f>
        <v>0</v>
      </c>
      <c r="DT143" s="210">
        <f>(DT126*'Assumptions&amp;Data'!$D$135)+(DT131*'Assumptions&amp;Data'!$D$135)</f>
        <v>0</v>
      </c>
      <c r="DU143" s="210">
        <f>(DU126*'Assumptions&amp;Data'!$D$135)+(DU131*'Assumptions&amp;Data'!$D$135)</f>
        <v>0</v>
      </c>
      <c r="DV143" s="210">
        <f>(DV126*'Assumptions&amp;Data'!$D$135)+(DV131*'Assumptions&amp;Data'!$D$135)</f>
        <v>0</v>
      </c>
      <c r="DW143" s="210">
        <f>(DW126*'Assumptions&amp;Data'!$D$135)+(DW131*'Assumptions&amp;Data'!$D$135)</f>
        <v>0</v>
      </c>
      <c r="DX143" s="210">
        <f>(DX126*'Assumptions&amp;Data'!$D$135)+(DX131*'Assumptions&amp;Data'!$D$135)</f>
        <v>0</v>
      </c>
      <c r="DY143" s="210">
        <f>(DY126*'Assumptions&amp;Data'!$D$135)+(DY131*'Assumptions&amp;Data'!$D$135)</f>
        <v>0</v>
      </c>
      <c r="DZ143" s="210">
        <f>(DZ126*'Assumptions&amp;Data'!$D$135)+(DZ131*'Assumptions&amp;Data'!$D$135)</f>
        <v>0</v>
      </c>
      <c r="EA143" s="210">
        <f>(EA126*'Assumptions&amp;Data'!$D$135)+(EA131*'Assumptions&amp;Data'!$D$135)</f>
        <v>0</v>
      </c>
      <c r="EB143" s="210">
        <f>(EB126*'Assumptions&amp;Data'!$D$135)+(EB131*'Assumptions&amp;Data'!$D$135)</f>
        <v>0</v>
      </c>
      <c r="EC143" s="210">
        <f>(EC126*'Assumptions&amp;Data'!$D$135)+(EC131*'Assumptions&amp;Data'!$D$135)</f>
        <v>0</v>
      </c>
      <c r="ED143" s="210">
        <f>(ED126*'Assumptions&amp;Data'!$D$135)+(ED131*'Assumptions&amp;Data'!$D$135)</f>
        <v>0</v>
      </c>
      <c r="EE143" s="210">
        <f>(EE126*'Assumptions&amp;Data'!$D$135)+(EE131*'Assumptions&amp;Data'!$D$135)</f>
        <v>0</v>
      </c>
      <c r="EF143" s="210">
        <f>(EF126*'Assumptions&amp;Data'!$D$135)+(EF131*'Assumptions&amp;Data'!$D$135)</f>
        <v>0</v>
      </c>
      <c r="EG143" s="210">
        <f>(EG126*'Assumptions&amp;Data'!$D$135)+(EG131*'Assumptions&amp;Data'!$D$135)</f>
        <v>0</v>
      </c>
      <c r="EH143" s="210">
        <f>(EH126*'Assumptions&amp;Data'!$D$135)+(EH131*'Assumptions&amp;Data'!$D$135)</f>
        <v>0</v>
      </c>
      <c r="EI143" s="210">
        <f>(EI126*'Assumptions&amp;Data'!$D$135)+(EI131*'Assumptions&amp;Data'!$D$135)</f>
        <v>0</v>
      </c>
      <c r="EJ143" s="210">
        <f>(EJ126*'Assumptions&amp;Data'!$D$135)+(EJ131*'Assumptions&amp;Data'!$D$135)</f>
        <v>0</v>
      </c>
      <c r="EK143" s="210">
        <f>(EK126*'Assumptions&amp;Data'!$D$135)+(EK131*'Assumptions&amp;Data'!$D$135)</f>
        <v>0</v>
      </c>
      <c r="EL143" s="210">
        <f>(EL126*'Assumptions&amp;Data'!$D$135)+(EL131*'Assumptions&amp;Data'!$D$135)</f>
        <v>0</v>
      </c>
      <c r="EM143" s="210">
        <f>(EM126*'Assumptions&amp;Data'!$D$135)+(EM131*'Assumptions&amp;Data'!$D$135)</f>
        <v>0</v>
      </c>
      <c r="EN143" s="210">
        <f>(EN126*'Assumptions&amp;Data'!$D$135)+(EN131*'Assumptions&amp;Data'!$D$135)</f>
        <v>0</v>
      </c>
      <c r="EO143" s="210">
        <f>(EO126*'Assumptions&amp;Data'!$D$135)+(EO131*'Assumptions&amp;Data'!$D$135)</f>
        <v>0</v>
      </c>
      <c r="EP143" s="210">
        <f>(EP126*'Assumptions&amp;Data'!$D$135)+(EP131*'Assumptions&amp;Data'!$D$135)</f>
        <v>0</v>
      </c>
      <c r="EQ143" s="210">
        <f>(EQ126*'Assumptions&amp;Data'!$D$135)+(EQ131*'Assumptions&amp;Data'!$D$135)</f>
        <v>0</v>
      </c>
      <c r="ER143" s="210">
        <f>(ER126*'Assumptions&amp;Data'!$D$135)+(ER131*'Assumptions&amp;Data'!$D$135)</f>
        <v>0</v>
      </c>
      <c r="ES143" s="210">
        <f>(ES126*'Assumptions&amp;Data'!$D$135)+(ES131*'Assumptions&amp;Data'!$D$135)</f>
        <v>0</v>
      </c>
      <c r="ET143" s="210">
        <f>(ET126*'Assumptions&amp;Data'!$D$135)+(ET131*'Assumptions&amp;Data'!$D$135)</f>
        <v>0</v>
      </c>
      <c r="EU143" s="210">
        <f>(EU126*'Assumptions&amp;Data'!$D$135)+(EU131*'Assumptions&amp;Data'!$D$135)</f>
        <v>0</v>
      </c>
      <c r="EV143" s="210">
        <f>(EV126*'Assumptions&amp;Data'!$D$135)+(EV131*'Assumptions&amp;Data'!$D$135)</f>
        <v>0</v>
      </c>
      <c r="EW143" s="210">
        <f>(EW126*'Assumptions&amp;Data'!$D$135)+(EW131*'Assumptions&amp;Data'!$D$135)</f>
        <v>0</v>
      </c>
      <c r="EX143" s="210">
        <f>(EX126*'Assumptions&amp;Data'!$D$135)+(EX131*'Assumptions&amp;Data'!$D$135)</f>
        <v>0</v>
      </c>
      <c r="EY143" s="210">
        <f>(EY126*'Assumptions&amp;Data'!$D$135)+(EY131*'Assumptions&amp;Data'!$D$135)</f>
        <v>0</v>
      </c>
      <c r="EZ143" s="210">
        <f>(EZ126*'Assumptions&amp;Data'!$D$135)+(EZ131*'Assumptions&amp;Data'!$D$135)</f>
        <v>0</v>
      </c>
      <c r="FA143" s="210">
        <f>(FA126*'Assumptions&amp;Data'!$D$135)+(FA131*'Assumptions&amp;Data'!$D$135)</f>
        <v>0</v>
      </c>
      <c r="FB143" s="210">
        <f>(FB126*'Assumptions&amp;Data'!$D$135)+(FB131*'Assumptions&amp;Data'!$D$135)</f>
        <v>0</v>
      </c>
      <c r="FC143" s="210">
        <f>(FC126*'Assumptions&amp;Data'!$D$135)+(FC131*'Assumptions&amp;Data'!$D$135)</f>
        <v>0</v>
      </c>
      <c r="FD143" s="210">
        <f>(FD126*'Assumptions&amp;Data'!$D$135)+(FD131*'Assumptions&amp;Data'!$D$135)</f>
        <v>0</v>
      </c>
      <c r="FE143" s="210">
        <f>(FE126*'Assumptions&amp;Data'!$D$135)+(FE131*'Assumptions&amp;Data'!$D$135)</f>
        <v>0</v>
      </c>
      <c r="FF143" s="210">
        <f>(FF126*'Assumptions&amp;Data'!$D$135)+(FF131*'Assumptions&amp;Data'!$D$135)</f>
        <v>0</v>
      </c>
      <c r="FG143" s="210">
        <f>(FG126*'Assumptions&amp;Data'!$D$135)+(FG131*'Assumptions&amp;Data'!$D$135)</f>
        <v>0</v>
      </c>
      <c r="FH143" s="210">
        <f>(FH126*'Assumptions&amp;Data'!$D$135)+(FH131*'Assumptions&amp;Data'!$D$135)</f>
        <v>0</v>
      </c>
      <c r="FI143" s="210">
        <f>(FI126*'Assumptions&amp;Data'!$D$135)+(FI131*'Assumptions&amp;Data'!$D$135)</f>
        <v>0</v>
      </c>
      <c r="FJ143" s="210">
        <f>(FJ126*'Assumptions&amp;Data'!$D$135)+(FJ131*'Assumptions&amp;Data'!$D$135)</f>
        <v>0</v>
      </c>
      <c r="FK143" s="210">
        <f>(FK126*'Assumptions&amp;Data'!$D$135)+(FK131*'Assumptions&amp;Data'!$D$135)</f>
        <v>0</v>
      </c>
      <c r="FL143" s="210">
        <f>(FL126*'Assumptions&amp;Data'!$D$135)+(FL131*'Assumptions&amp;Data'!$D$135)</f>
        <v>0</v>
      </c>
      <c r="FM143" s="210">
        <f>(FM126*'Assumptions&amp;Data'!$D$135)+(FM131*'Assumptions&amp;Data'!$D$135)</f>
        <v>0</v>
      </c>
      <c r="FN143" s="210">
        <f>(FN126*'Assumptions&amp;Data'!$D$135)+(FN131*'Assumptions&amp;Data'!$D$135)</f>
        <v>0</v>
      </c>
      <c r="FO143" s="210">
        <f>(FO126*'Assumptions&amp;Data'!$D$135)+(FO131*'Assumptions&amp;Data'!$D$135)</f>
        <v>0</v>
      </c>
    </row>
    <row r="144" spans="2:171" ht="12" customHeight="1" x14ac:dyDescent="0.3">
      <c r="B144" s="201" t="s">
        <v>77</v>
      </c>
      <c r="D144" s="210">
        <f>SUM(G144:FO144)</f>
        <v>1093.6910167101905</v>
      </c>
      <c r="G144" s="210">
        <f>(G127*'Assumptions&amp;Data'!$D$135)+(G132*'Assumptions&amp;Data'!$D$135)</f>
        <v>0</v>
      </c>
      <c r="H144" s="210">
        <f>(H127*'Assumptions&amp;Data'!$D$135)+(H132*'Assumptions&amp;Data'!$D$135)</f>
        <v>0</v>
      </c>
      <c r="I144" s="210">
        <f>(I127*'Assumptions&amp;Data'!$D$135)+(I132*'Assumptions&amp;Data'!$D$135)</f>
        <v>0</v>
      </c>
      <c r="J144" s="210">
        <f>(J127*'Assumptions&amp;Data'!$D$135)+(J132*'Assumptions&amp;Data'!$D$135)</f>
        <v>0</v>
      </c>
      <c r="K144" s="210">
        <f>(K127*'Assumptions&amp;Data'!$D$135)+(K132*'Assumptions&amp;Data'!$D$135)</f>
        <v>0</v>
      </c>
      <c r="L144" s="210">
        <f>(L127*'Assumptions&amp;Data'!$D$135)+(L132*'Assumptions&amp;Data'!$D$135)</f>
        <v>0</v>
      </c>
      <c r="M144" s="210">
        <f>(M127*'Assumptions&amp;Data'!$D$135)+(M132*'Assumptions&amp;Data'!$D$135)</f>
        <v>0</v>
      </c>
      <c r="N144" s="210">
        <f>(N127*'Assumptions&amp;Data'!$D$135)+(N132*'Assumptions&amp;Data'!$D$135)</f>
        <v>0</v>
      </c>
      <c r="O144" s="210">
        <f>(O127*'Assumptions&amp;Data'!$D$135)+(O132*'Assumptions&amp;Data'!$D$135)</f>
        <v>0</v>
      </c>
      <c r="P144" s="210">
        <f>(P127*'Assumptions&amp;Data'!$D$135)+(P132*'Assumptions&amp;Data'!$D$135)</f>
        <v>0</v>
      </c>
      <c r="Q144" s="210">
        <f>(Q127*'Assumptions&amp;Data'!$D$135)+(Q132*'Assumptions&amp;Data'!$D$135)</f>
        <v>0</v>
      </c>
      <c r="R144" s="210">
        <f>(R127*'Assumptions&amp;Data'!$D$135)+(R132*'Assumptions&amp;Data'!$D$135)</f>
        <v>0</v>
      </c>
      <c r="S144" s="210">
        <f>(S127*'Assumptions&amp;Data'!$D$135)+(S132*'Assumptions&amp;Data'!$D$135)</f>
        <v>0</v>
      </c>
      <c r="T144" s="210">
        <f>(T127*'Assumptions&amp;Data'!$D$135)+(T132*'Assumptions&amp;Data'!$D$135)</f>
        <v>0</v>
      </c>
      <c r="U144" s="210">
        <f>(U127*'Assumptions&amp;Data'!$D$135)+(U132*'Assumptions&amp;Data'!$D$135)</f>
        <v>0</v>
      </c>
      <c r="V144" s="210">
        <f>(V127*'Assumptions&amp;Data'!$D$135)+(V132*'Assumptions&amp;Data'!$D$135)</f>
        <v>0</v>
      </c>
      <c r="W144" s="210">
        <f>(W127*'Assumptions&amp;Data'!$D$135)+(W132*'Assumptions&amp;Data'!$D$135)</f>
        <v>0</v>
      </c>
      <c r="X144" s="210">
        <f>(X127*'Assumptions&amp;Data'!$D$135)+(X132*'Assumptions&amp;Data'!$D$135)</f>
        <v>0</v>
      </c>
      <c r="Y144" s="210">
        <f>(Y127*'Assumptions&amp;Data'!$D$135)+(Y132*'Assumptions&amp;Data'!$D$135)</f>
        <v>0</v>
      </c>
      <c r="Z144" s="210">
        <f>(Z127*'Assumptions&amp;Data'!$D$135)+(Z132*'Assumptions&amp;Data'!$D$135)</f>
        <v>0</v>
      </c>
      <c r="AA144" s="210">
        <f>(AA127*'Assumptions&amp;Data'!$D$135)+(AA132*'Assumptions&amp;Data'!$D$135)</f>
        <v>0</v>
      </c>
      <c r="AB144" s="210">
        <f>(AB127*'Assumptions&amp;Data'!$D$135)+(AB132*'Assumptions&amp;Data'!$D$135)</f>
        <v>0</v>
      </c>
      <c r="AC144" s="210">
        <f>(AC127*'Assumptions&amp;Data'!$D$135)+(AC132*'Assumptions&amp;Data'!$D$135)</f>
        <v>0</v>
      </c>
      <c r="AD144" s="210">
        <f>(AD127*'Assumptions&amp;Data'!$D$135)+(AD132*'Assumptions&amp;Data'!$D$135)</f>
        <v>0</v>
      </c>
      <c r="AE144" s="210">
        <f>(AE127*'Assumptions&amp;Data'!$D$135)+(AE132*'Assumptions&amp;Data'!$D$135)</f>
        <v>0</v>
      </c>
      <c r="AF144" s="210">
        <f>(AF127*'Assumptions&amp;Data'!$D$135)+(AF132*'Assumptions&amp;Data'!$D$135)</f>
        <v>0</v>
      </c>
      <c r="AG144" s="210">
        <f>(AG127*'Assumptions&amp;Data'!$D$135)+(AG132*'Assumptions&amp;Data'!$D$135)</f>
        <v>0</v>
      </c>
      <c r="AH144" s="210">
        <f>(AH127*'Assumptions&amp;Data'!$D$135)+(AH132*'Assumptions&amp;Data'!$D$135)</f>
        <v>0</v>
      </c>
      <c r="AI144" s="210">
        <f>(AI127*'Assumptions&amp;Data'!$D$135)+(AI132*'Assumptions&amp;Data'!$D$135)</f>
        <v>0</v>
      </c>
      <c r="AJ144" s="210">
        <f>(AJ127*'Assumptions&amp;Data'!$D$135)+(AJ132*'Assumptions&amp;Data'!$D$135)</f>
        <v>0</v>
      </c>
      <c r="AK144" s="210">
        <f>(AK127*'Assumptions&amp;Data'!$D$135)+(AK132*'Assumptions&amp;Data'!$D$135)</f>
        <v>0</v>
      </c>
      <c r="AL144" s="210">
        <f>(AL127*'Assumptions&amp;Data'!$D$135)+(AL132*'Assumptions&amp;Data'!$D$135)</f>
        <v>0</v>
      </c>
      <c r="AM144" s="210">
        <f>(AM127*'Assumptions&amp;Data'!$D$135)+(AM132*'Assumptions&amp;Data'!$D$135)</f>
        <v>12.304023937989648</v>
      </c>
      <c r="AN144" s="210">
        <f>(AN127*'Assumptions&amp;Data'!$D$135)+(AN132*'Assumptions&amp;Data'!$D$135)</f>
        <v>12.304023937989648</v>
      </c>
      <c r="AO144" s="210">
        <f>(AO127*'Assumptions&amp;Data'!$D$135)+(AO132*'Assumptions&amp;Data'!$D$135)</f>
        <v>12.304023937989648</v>
      </c>
      <c r="AP144" s="210">
        <f>(AP127*'Assumptions&amp;Data'!$D$135)+(AP132*'Assumptions&amp;Data'!$D$135)</f>
        <v>8.2026826253264336</v>
      </c>
      <c r="AQ144" s="210">
        <f>(AQ127*'Assumptions&amp;Data'!$D$135)+(AQ132*'Assumptions&amp;Data'!$D$135)</f>
        <v>8.2026826253264336</v>
      </c>
      <c r="AR144" s="210">
        <f>(AR127*'Assumptions&amp;Data'!$D$135)+(AR132*'Assumptions&amp;Data'!$D$135)</f>
        <v>8.2026826253264336</v>
      </c>
      <c r="AS144" s="210">
        <f>(AS127*'Assumptions&amp;Data'!$D$135)+(AS132*'Assumptions&amp;Data'!$D$135)</f>
        <v>8.2026826253264336</v>
      </c>
      <c r="AT144" s="210">
        <f>(AT127*'Assumptions&amp;Data'!$D$135)+(AT132*'Assumptions&amp;Data'!$D$135)</f>
        <v>4.92160957519586</v>
      </c>
      <c r="AU144" s="210">
        <f>(AU127*'Assumptions&amp;Data'!$D$135)+(AU132*'Assumptions&amp;Data'!$D$135)</f>
        <v>4.92160957519586</v>
      </c>
      <c r="AV144" s="210">
        <f>(AV127*'Assumptions&amp;Data'!$D$135)+(AV132*'Assumptions&amp;Data'!$D$135)</f>
        <v>4.92160957519586</v>
      </c>
      <c r="AW144" s="210">
        <f>(AW127*'Assumptions&amp;Data'!$D$135)+(AW132*'Assumptions&amp;Data'!$D$135)</f>
        <v>4.92160957519586</v>
      </c>
      <c r="AX144" s="210">
        <f>(AX127*'Assumptions&amp;Data'!$D$135)+(AX132*'Assumptions&amp;Data'!$D$135)</f>
        <v>4.92160957519586</v>
      </c>
      <c r="AY144" s="210">
        <f>(AY127*'Assumptions&amp;Data'!$D$135)+(AY132*'Assumptions&amp;Data'!$D$135)</f>
        <v>114.2907112462149</v>
      </c>
      <c r="AZ144" s="210">
        <f>(AZ127*'Assumptions&amp;Data'!$D$135)+(AZ132*'Assumptions&amp;Data'!$D$135)</f>
        <v>4.92160957519586</v>
      </c>
      <c r="BA144" s="210">
        <f>(BA127*'Assumptions&amp;Data'!$D$135)+(BA132*'Assumptions&amp;Data'!$D$135)</f>
        <v>4.92160957519586</v>
      </c>
      <c r="BB144" s="210">
        <f>(BB127*'Assumptions&amp;Data'!$D$135)+(BB132*'Assumptions&amp;Data'!$D$135)</f>
        <v>114.2907112462149</v>
      </c>
      <c r="BC144" s="210">
        <f>(BC127*'Assumptions&amp;Data'!$D$135)+(BC132*'Assumptions&amp;Data'!$D$135)</f>
        <v>4.92160957519586</v>
      </c>
      <c r="BD144" s="210">
        <f>(BD127*'Assumptions&amp;Data'!$D$135)+(BD132*'Assumptions&amp;Data'!$D$135)</f>
        <v>114.2907112462149</v>
      </c>
      <c r="BE144" s="210">
        <f>(BE127*'Assumptions&amp;Data'!$D$135)+(BE132*'Assumptions&amp;Data'!$D$135)</f>
        <v>4.92160957519586</v>
      </c>
      <c r="BF144" s="210">
        <f>(BF127*'Assumptions&amp;Data'!$D$135)+(BF132*'Assumptions&amp;Data'!$D$135)</f>
        <v>4.92160957519586</v>
      </c>
      <c r="BG144" s="210">
        <f>(BG127*'Assumptions&amp;Data'!$D$135)+(BG132*'Assumptions&amp;Data'!$D$135)</f>
        <v>4.92160957519586</v>
      </c>
      <c r="BH144" s="210">
        <f>(BH127*'Assumptions&amp;Data'!$D$135)+(BH132*'Assumptions&amp;Data'!$D$135)</f>
        <v>4.92160957519586</v>
      </c>
      <c r="BI144" s="210">
        <f>(BI127*'Assumptions&amp;Data'!$D$135)+(BI132*'Assumptions&amp;Data'!$D$135)</f>
        <v>66.168306510966531</v>
      </c>
      <c r="BJ144" s="210">
        <f>(BJ127*'Assumptions&amp;Data'!$D$135)+(BJ132*'Assumptions&amp;Data'!$D$135)</f>
        <v>4.92160957519586</v>
      </c>
      <c r="BK144" s="210">
        <f>(BK127*'Assumptions&amp;Data'!$D$135)+(BK132*'Assumptions&amp;Data'!$D$135)</f>
        <v>4.1013413126631653</v>
      </c>
      <c r="BL144" s="210">
        <f>(BL127*'Assumptions&amp;Data'!$D$135)+(BL132*'Assumptions&amp;Data'!$D$135)</f>
        <v>54.684550835509519</v>
      </c>
      <c r="BM144" s="210">
        <f>(BM127*'Assumptions&amp;Data'!$D$135)+(BM132*'Assumptions&amp;Data'!$D$135)</f>
        <v>54.684550835509519</v>
      </c>
      <c r="BN144" s="210">
        <f>(BN127*'Assumptions&amp;Data'!$D$135)+(BN132*'Assumptions&amp;Data'!$D$135)</f>
        <v>0</v>
      </c>
      <c r="BO144" s="210">
        <f>(BO127*'Assumptions&amp;Data'!$D$135)+(BO132*'Assumptions&amp;Data'!$D$135)</f>
        <v>0</v>
      </c>
      <c r="BP144" s="210">
        <f>(BP127*'Assumptions&amp;Data'!$D$135)+(BP132*'Assumptions&amp;Data'!$D$135)</f>
        <v>0</v>
      </c>
      <c r="BQ144" s="210">
        <f>(BQ127*'Assumptions&amp;Data'!$D$135)+(BQ132*'Assumptions&amp;Data'!$D$135)</f>
        <v>0</v>
      </c>
      <c r="BR144" s="210">
        <f>(BR127*'Assumptions&amp;Data'!$D$135)+(BR132*'Assumptions&amp;Data'!$D$135)</f>
        <v>0</v>
      </c>
      <c r="BS144" s="210">
        <f>(BS127*'Assumptions&amp;Data'!$D$135)+(BS132*'Assumptions&amp;Data'!$D$135)</f>
        <v>109.36910167101904</v>
      </c>
      <c r="BT144" s="210">
        <f>(BT127*'Assumptions&amp;Data'!$D$135)+(BT132*'Assumptions&amp;Data'!$D$135)</f>
        <v>0</v>
      </c>
      <c r="BU144" s="210">
        <f>(BU127*'Assumptions&amp;Data'!$D$135)+(BU132*'Assumptions&amp;Data'!$D$135)</f>
        <v>109.36910167101904</v>
      </c>
      <c r="BV144" s="210">
        <f>(BV127*'Assumptions&amp;Data'!$D$135)+(BV132*'Assumptions&amp;Data'!$D$135)</f>
        <v>0</v>
      </c>
      <c r="BW144" s="210">
        <f>(BW127*'Assumptions&amp;Data'!$D$135)+(BW132*'Assumptions&amp;Data'!$D$135)</f>
        <v>218.73820334203808</v>
      </c>
      <c r="BX144" s="210">
        <f>(BX127*'Assumptions&amp;Data'!$D$135)+(BX132*'Assumptions&amp;Data'!$D$135)</f>
        <v>0</v>
      </c>
      <c r="BY144" s="210">
        <f>(BY127*'Assumptions&amp;Data'!$D$135)+(BY132*'Assumptions&amp;Data'!$D$135)</f>
        <v>0</v>
      </c>
      <c r="BZ144" s="210">
        <f>(BZ127*'Assumptions&amp;Data'!$D$135)+(BZ132*'Assumptions&amp;Data'!$D$135)</f>
        <v>0</v>
      </c>
      <c r="CA144" s="210">
        <f>(CA127*'Assumptions&amp;Data'!$D$135)+(CA132*'Assumptions&amp;Data'!$D$135)</f>
        <v>0</v>
      </c>
      <c r="CB144" s="210">
        <f>(CB127*'Assumptions&amp;Data'!$D$135)+(CB132*'Assumptions&amp;Data'!$D$135)</f>
        <v>0</v>
      </c>
      <c r="CC144" s="210">
        <f>(CC127*'Assumptions&amp;Data'!$D$135)+(CC132*'Assumptions&amp;Data'!$D$135)</f>
        <v>0</v>
      </c>
      <c r="CD144" s="210">
        <f>(CD127*'Assumptions&amp;Data'!$D$135)+(CD132*'Assumptions&amp;Data'!$D$135)</f>
        <v>0</v>
      </c>
      <c r="CE144" s="210">
        <f>(CE127*'Assumptions&amp;Data'!$D$135)+(CE132*'Assumptions&amp;Data'!$D$135)</f>
        <v>0</v>
      </c>
      <c r="CF144" s="210">
        <f>(CF127*'Assumptions&amp;Data'!$D$135)+(CF132*'Assumptions&amp;Data'!$D$135)</f>
        <v>0</v>
      </c>
      <c r="CG144" s="210">
        <f>(CG127*'Assumptions&amp;Data'!$D$135)+(CG132*'Assumptions&amp;Data'!$D$135)</f>
        <v>0</v>
      </c>
      <c r="CH144" s="210">
        <f>(CH127*'Assumptions&amp;Data'!$D$135)+(CH132*'Assumptions&amp;Data'!$D$135)</f>
        <v>0</v>
      </c>
      <c r="CI144" s="210">
        <f>(CI127*'Assumptions&amp;Data'!$D$135)+(CI132*'Assumptions&amp;Data'!$D$135)</f>
        <v>0</v>
      </c>
      <c r="CJ144" s="210">
        <f>(CJ127*'Assumptions&amp;Data'!$D$135)+(CJ132*'Assumptions&amp;Data'!$D$135)</f>
        <v>0</v>
      </c>
      <c r="CK144" s="210">
        <f>(CK127*'Assumptions&amp;Data'!$D$135)+(CK132*'Assumptions&amp;Data'!$D$135)</f>
        <v>0</v>
      </c>
      <c r="CL144" s="210">
        <f>(CL127*'Assumptions&amp;Data'!$D$135)+(CL132*'Assumptions&amp;Data'!$D$135)</f>
        <v>0</v>
      </c>
      <c r="CM144" s="210">
        <f>(CM127*'Assumptions&amp;Data'!$D$135)+(CM132*'Assumptions&amp;Data'!$D$135)</f>
        <v>0</v>
      </c>
      <c r="CN144" s="210">
        <f>(CN127*'Assumptions&amp;Data'!$D$135)+(CN132*'Assumptions&amp;Data'!$D$135)</f>
        <v>0</v>
      </c>
      <c r="CO144" s="210">
        <f>(CO127*'Assumptions&amp;Data'!$D$135)+(CO132*'Assumptions&amp;Data'!$D$135)</f>
        <v>0</v>
      </c>
      <c r="CP144" s="210">
        <f>(CP127*'Assumptions&amp;Data'!$D$135)+(CP132*'Assumptions&amp;Data'!$D$135)</f>
        <v>0</v>
      </c>
      <c r="CQ144" s="210">
        <f>(CQ127*'Assumptions&amp;Data'!$D$135)+(CQ132*'Assumptions&amp;Data'!$D$135)</f>
        <v>0</v>
      </c>
      <c r="CR144" s="210">
        <f>(CR127*'Assumptions&amp;Data'!$D$135)+(CR132*'Assumptions&amp;Data'!$D$135)</f>
        <v>0</v>
      </c>
      <c r="CS144" s="210">
        <f>(CS127*'Assumptions&amp;Data'!$D$135)+(CS132*'Assumptions&amp;Data'!$D$135)</f>
        <v>0</v>
      </c>
      <c r="CT144" s="210">
        <f>(CT127*'Assumptions&amp;Data'!$D$135)+(CT132*'Assumptions&amp;Data'!$D$135)</f>
        <v>0</v>
      </c>
      <c r="CU144" s="210">
        <f>(CU127*'Assumptions&amp;Data'!$D$135)+(CU132*'Assumptions&amp;Data'!$D$135)</f>
        <v>0</v>
      </c>
      <c r="CV144" s="210">
        <f>(CV127*'Assumptions&amp;Data'!$D$135)+(CV132*'Assumptions&amp;Data'!$D$135)</f>
        <v>0</v>
      </c>
      <c r="CW144" s="210">
        <f>(CW127*'Assumptions&amp;Data'!$D$135)+(CW132*'Assumptions&amp;Data'!$D$135)</f>
        <v>0</v>
      </c>
      <c r="CX144" s="210">
        <f>(CX127*'Assumptions&amp;Data'!$D$135)+(CX132*'Assumptions&amp;Data'!$D$135)</f>
        <v>0</v>
      </c>
      <c r="CY144" s="210">
        <f>(CY127*'Assumptions&amp;Data'!$D$135)+(CY132*'Assumptions&amp;Data'!$D$135)</f>
        <v>0</v>
      </c>
      <c r="CZ144" s="210">
        <f>(CZ127*'Assumptions&amp;Data'!$D$135)+(CZ132*'Assumptions&amp;Data'!$D$135)</f>
        <v>0</v>
      </c>
      <c r="DA144" s="210">
        <f>(DA127*'Assumptions&amp;Data'!$D$135)+(DA132*'Assumptions&amp;Data'!$D$135)</f>
        <v>0</v>
      </c>
      <c r="DB144" s="210">
        <f>(DB127*'Assumptions&amp;Data'!$D$135)+(DB132*'Assumptions&amp;Data'!$D$135)</f>
        <v>0</v>
      </c>
      <c r="DC144" s="210">
        <f>(DC127*'Assumptions&amp;Data'!$D$135)+(DC132*'Assumptions&amp;Data'!$D$135)</f>
        <v>0</v>
      </c>
      <c r="DD144" s="210">
        <f>(DD127*'Assumptions&amp;Data'!$D$135)+(DD132*'Assumptions&amp;Data'!$D$135)</f>
        <v>0</v>
      </c>
      <c r="DE144" s="210">
        <f>(DE127*'Assumptions&amp;Data'!$D$135)+(DE132*'Assumptions&amp;Data'!$D$135)</f>
        <v>0</v>
      </c>
      <c r="DF144" s="210">
        <f>(DF127*'Assumptions&amp;Data'!$D$135)+(DF132*'Assumptions&amp;Data'!$D$135)</f>
        <v>0</v>
      </c>
      <c r="DG144" s="210">
        <f>(DG127*'Assumptions&amp;Data'!$D$135)+(DG132*'Assumptions&amp;Data'!$D$135)</f>
        <v>0</v>
      </c>
      <c r="DH144" s="210">
        <f>(DH127*'Assumptions&amp;Data'!$D$135)+(DH132*'Assumptions&amp;Data'!$D$135)</f>
        <v>0</v>
      </c>
      <c r="DI144" s="210">
        <f>(DI127*'Assumptions&amp;Data'!$D$135)+(DI132*'Assumptions&amp;Data'!$D$135)</f>
        <v>0</v>
      </c>
      <c r="DJ144" s="210">
        <f>(DJ127*'Assumptions&amp;Data'!$D$135)+(DJ132*'Assumptions&amp;Data'!$D$135)</f>
        <v>0</v>
      </c>
      <c r="DK144" s="210">
        <f>(DK127*'Assumptions&amp;Data'!$D$135)+(DK132*'Assumptions&amp;Data'!$D$135)</f>
        <v>0</v>
      </c>
      <c r="DL144" s="210">
        <f>(DL127*'Assumptions&amp;Data'!$D$135)+(DL132*'Assumptions&amp;Data'!$D$135)</f>
        <v>0</v>
      </c>
      <c r="DM144" s="210">
        <f>(DM127*'Assumptions&amp;Data'!$D$135)+(DM132*'Assumptions&amp;Data'!$D$135)</f>
        <v>0</v>
      </c>
      <c r="DN144" s="210">
        <f>(DN127*'Assumptions&amp;Data'!$D$135)+(DN132*'Assumptions&amp;Data'!$D$135)</f>
        <v>0</v>
      </c>
      <c r="DO144" s="210">
        <f>(DO127*'Assumptions&amp;Data'!$D$135)+(DO132*'Assumptions&amp;Data'!$D$135)</f>
        <v>0</v>
      </c>
      <c r="DP144" s="210">
        <f>(DP127*'Assumptions&amp;Data'!$D$135)+(DP132*'Assumptions&amp;Data'!$D$135)</f>
        <v>0</v>
      </c>
      <c r="DQ144" s="210">
        <f>(DQ127*'Assumptions&amp;Data'!$D$135)+(DQ132*'Assumptions&amp;Data'!$D$135)</f>
        <v>0</v>
      </c>
      <c r="DR144" s="210">
        <f>(DR127*'Assumptions&amp;Data'!$D$135)+(DR132*'Assumptions&amp;Data'!$D$135)</f>
        <v>0</v>
      </c>
      <c r="DS144" s="210">
        <f>(DS127*'Assumptions&amp;Data'!$D$135)+(DS132*'Assumptions&amp;Data'!$D$135)</f>
        <v>0</v>
      </c>
      <c r="DT144" s="210">
        <f>(DT127*'Assumptions&amp;Data'!$D$135)+(DT132*'Assumptions&amp;Data'!$D$135)</f>
        <v>0</v>
      </c>
      <c r="DU144" s="210">
        <f>(DU127*'Assumptions&amp;Data'!$D$135)+(DU132*'Assumptions&amp;Data'!$D$135)</f>
        <v>0</v>
      </c>
      <c r="DV144" s="210">
        <f>(DV127*'Assumptions&amp;Data'!$D$135)+(DV132*'Assumptions&amp;Data'!$D$135)</f>
        <v>0</v>
      </c>
      <c r="DW144" s="210">
        <f>(DW127*'Assumptions&amp;Data'!$D$135)+(DW132*'Assumptions&amp;Data'!$D$135)</f>
        <v>0</v>
      </c>
      <c r="DX144" s="210">
        <f>(DX127*'Assumptions&amp;Data'!$D$135)+(DX132*'Assumptions&amp;Data'!$D$135)</f>
        <v>0</v>
      </c>
      <c r="DY144" s="210">
        <f>(DY127*'Assumptions&amp;Data'!$D$135)+(DY132*'Assumptions&amp;Data'!$D$135)</f>
        <v>0</v>
      </c>
      <c r="DZ144" s="210">
        <f>(DZ127*'Assumptions&amp;Data'!$D$135)+(DZ132*'Assumptions&amp;Data'!$D$135)</f>
        <v>0</v>
      </c>
      <c r="EA144" s="210">
        <f>(EA127*'Assumptions&amp;Data'!$D$135)+(EA132*'Assumptions&amp;Data'!$D$135)</f>
        <v>0</v>
      </c>
      <c r="EB144" s="210">
        <f>(EB127*'Assumptions&amp;Data'!$D$135)+(EB132*'Assumptions&amp;Data'!$D$135)</f>
        <v>0</v>
      </c>
      <c r="EC144" s="210">
        <f>(EC127*'Assumptions&amp;Data'!$D$135)+(EC132*'Assumptions&amp;Data'!$D$135)</f>
        <v>0</v>
      </c>
      <c r="ED144" s="210">
        <f>(ED127*'Assumptions&amp;Data'!$D$135)+(ED132*'Assumptions&amp;Data'!$D$135)</f>
        <v>0</v>
      </c>
      <c r="EE144" s="210">
        <f>(EE127*'Assumptions&amp;Data'!$D$135)+(EE132*'Assumptions&amp;Data'!$D$135)</f>
        <v>0</v>
      </c>
      <c r="EF144" s="210">
        <f>(EF127*'Assumptions&amp;Data'!$D$135)+(EF132*'Assumptions&amp;Data'!$D$135)</f>
        <v>0</v>
      </c>
      <c r="EG144" s="210">
        <f>(EG127*'Assumptions&amp;Data'!$D$135)+(EG132*'Assumptions&amp;Data'!$D$135)</f>
        <v>0</v>
      </c>
      <c r="EH144" s="210">
        <f>(EH127*'Assumptions&amp;Data'!$D$135)+(EH132*'Assumptions&amp;Data'!$D$135)</f>
        <v>0</v>
      </c>
      <c r="EI144" s="210">
        <f>(EI127*'Assumptions&amp;Data'!$D$135)+(EI132*'Assumptions&amp;Data'!$D$135)</f>
        <v>0</v>
      </c>
      <c r="EJ144" s="210">
        <f>(EJ127*'Assumptions&amp;Data'!$D$135)+(EJ132*'Assumptions&amp;Data'!$D$135)</f>
        <v>0</v>
      </c>
      <c r="EK144" s="210">
        <f>(EK127*'Assumptions&amp;Data'!$D$135)+(EK132*'Assumptions&amp;Data'!$D$135)</f>
        <v>0</v>
      </c>
      <c r="EL144" s="210">
        <f>(EL127*'Assumptions&amp;Data'!$D$135)+(EL132*'Assumptions&amp;Data'!$D$135)</f>
        <v>0</v>
      </c>
      <c r="EM144" s="210">
        <f>(EM127*'Assumptions&amp;Data'!$D$135)+(EM132*'Assumptions&amp;Data'!$D$135)</f>
        <v>0</v>
      </c>
      <c r="EN144" s="210">
        <f>(EN127*'Assumptions&amp;Data'!$D$135)+(EN132*'Assumptions&amp;Data'!$D$135)</f>
        <v>0</v>
      </c>
      <c r="EO144" s="210">
        <f>(EO127*'Assumptions&amp;Data'!$D$135)+(EO132*'Assumptions&amp;Data'!$D$135)</f>
        <v>0</v>
      </c>
      <c r="EP144" s="210">
        <f>(EP127*'Assumptions&amp;Data'!$D$135)+(EP132*'Assumptions&amp;Data'!$D$135)</f>
        <v>0</v>
      </c>
      <c r="EQ144" s="210">
        <f>(EQ127*'Assumptions&amp;Data'!$D$135)+(EQ132*'Assumptions&amp;Data'!$D$135)</f>
        <v>0</v>
      </c>
      <c r="ER144" s="210">
        <f>(ER127*'Assumptions&amp;Data'!$D$135)+(ER132*'Assumptions&amp;Data'!$D$135)</f>
        <v>0</v>
      </c>
      <c r="ES144" s="210">
        <f>(ES127*'Assumptions&amp;Data'!$D$135)+(ES132*'Assumptions&amp;Data'!$D$135)</f>
        <v>0</v>
      </c>
      <c r="ET144" s="210">
        <f>(ET127*'Assumptions&amp;Data'!$D$135)+(ET132*'Assumptions&amp;Data'!$D$135)</f>
        <v>0</v>
      </c>
      <c r="EU144" s="210">
        <f>(EU127*'Assumptions&amp;Data'!$D$135)+(EU132*'Assumptions&amp;Data'!$D$135)</f>
        <v>0</v>
      </c>
      <c r="EV144" s="210">
        <f>(EV127*'Assumptions&amp;Data'!$D$135)+(EV132*'Assumptions&amp;Data'!$D$135)</f>
        <v>0</v>
      </c>
      <c r="EW144" s="210">
        <f>(EW127*'Assumptions&amp;Data'!$D$135)+(EW132*'Assumptions&amp;Data'!$D$135)</f>
        <v>0</v>
      </c>
      <c r="EX144" s="210">
        <f>(EX127*'Assumptions&amp;Data'!$D$135)+(EX132*'Assumptions&amp;Data'!$D$135)</f>
        <v>0</v>
      </c>
      <c r="EY144" s="210">
        <f>(EY127*'Assumptions&amp;Data'!$D$135)+(EY132*'Assumptions&amp;Data'!$D$135)</f>
        <v>0</v>
      </c>
      <c r="EZ144" s="210">
        <f>(EZ127*'Assumptions&amp;Data'!$D$135)+(EZ132*'Assumptions&amp;Data'!$D$135)</f>
        <v>0</v>
      </c>
      <c r="FA144" s="210">
        <f>(FA127*'Assumptions&amp;Data'!$D$135)+(FA132*'Assumptions&amp;Data'!$D$135)</f>
        <v>0</v>
      </c>
      <c r="FB144" s="210">
        <f>(FB127*'Assumptions&amp;Data'!$D$135)+(FB132*'Assumptions&amp;Data'!$D$135)</f>
        <v>0</v>
      </c>
      <c r="FC144" s="210">
        <f>(FC127*'Assumptions&amp;Data'!$D$135)+(FC132*'Assumptions&amp;Data'!$D$135)</f>
        <v>0</v>
      </c>
      <c r="FD144" s="210">
        <f>(FD127*'Assumptions&amp;Data'!$D$135)+(FD132*'Assumptions&amp;Data'!$D$135)</f>
        <v>0</v>
      </c>
      <c r="FE144" s="210">
        <f>(FE127*'Assumptions&amp;Data'!$D$135)+(FE132*'Assumptions&amp;Data'!$D$135)</f>
        <v>0</v>
      </c>
      <c r="FF144" s="210">
        <f>(FF127*'Assumptions&amp;Data'!$D$135)+(FF132*'Assumptions&amp;Data'!$D$135)</f>
        <v>0</v>
      </c>
      <c r="FG144" s="210">
        <f>(FG127*'Assumptions&amp;Data'!$D$135)+(FG132*'Assumptions&amp;Data'!$D$135)</f>
        <v>0</v>
      </c>
      <c r="FH144" s="210">
        <f>(FH127*'Assumptions&amp;Data'!$D$135)+(FH132*'Assumptions&amp;Data'!$D$135)</f>
        <v>0</v>
      </c>
      <c r="FI144" s="210">
        <f>(FI127*'Assumptions&amp;Data'!$D$135)+(FI132*'Assumptions&amp;Data'!$D$135)</f>
        <v>0</v>
      </c>
      <c r="FJ144" s="210">
        <f>(FJ127*'Assumptions&amp;Data'!$D$135)+(FJ132*'Assumptions&amp;Data'!$D$135)</f>
        <v>0</v>
      </c>
      <c r="FK144" s="210">
        <f>(FK127*'Assumptions&amp;Data'!$D$135)+(FK132*'Assumptions&amp;Data'!$D$135)</f>
        <v>0</v>
      </c>
      <c r="FL144" s="210">
        <f>(FL127*'Assumptions&amp;Data'!$D$135)+(FL132*'Assumptions&amp;Data'!$D$135)</f>
        <v>0</v>
      </c>
      <c r="FM144" s="210">
        <f>(FM127*'Assumptions&amp;Data'!$D$135)+(FM132*'Assumptions&amp;Data'!$D$135)</f>
        <v>0</v>
      </c>
      <c r="FN144" s="210">
        <f>(FN127*'Assumptions&amp;Data'!$D$135)+(FN132*'Assumptions&amp;Data'!$D$135)</f>
        <v>0</v>
      </c>
      <c r="FO144" s="210">
        <f>(FO127*'Assumptions&amp;Data'!$D$135)+(FO132*'Assumptions&amp;Data'!$D$135)</f>
        <v>0</v>
      </c>
    </row>
    <row r="145" spans="2:171" ht="12" customHeight="1" x14ac:dyDescent="0.3">
      <c r="B145" s="208" t="s">
        <v>10</v>
      </c>
      <c r="D145" s="209">
        <f>SUM(D142:D144)</f>
        <v>2430.4244815782017</v>
      </c>
      <c r="G145" s="209">
        <f>SUM(G142:G144)</f>
        <v>0</v>
      </c>
      <c r="H145" s="209">
        <f t="shared" ref="H145:BS145" si="1254">SUM(H142:H144)</f>
        <v>0</v>
      </c>
      <c r="I145" s="209">
        <f t="shared" si="1254"/>
        <v>0</v>
      </c>
      <c r="J145" s="209">
        <f t="shared" si="1254"/>
        <v>0</v>
      </c>
      <c r="K145" s="209">
        <f t="shared" si="1254"/>
        <v>0</v>
      </c>
      <c r="L145" s="209">
        <f t="shared" si="1254"/>
        <v>0</v>
      </c>
      <c r="M145" s="209">
        <f t="shared" si="1254"/>
        <v>0</v>
      </c>
      <c r="N145" s="209">
        <f t="shared" si="1254"/>
        <v>0</v>
      </c>
      <c r="O145" s="209">
        <f t="shared" si="1254"/>
        <v>6.8355688544386943</v>
      </c>
      <c r="P145" s="209">
        <f t="shared" si="1254"/>
        <v>6.8355688544386943</v>
      </c>
      <c r="Q145" s="209">
        <f t="shared" si="1254"/>
        <v>6.8355688544386943</v>
      </c>
      <c r="R145" s="209">
        <f t="shared" si="1254"/>
        <v>4.5570459029591301</v>
      </c>
      <c r="S145" s="209">
        <f t="shared" si="1254"/>
        <v>4.5570459029591301</v>
      </c>
      <c r="T145" s="209">
        <f t="shared" si="1254"/>
        <v>4.5570459029591301</v>
      </c>
      <c r="U145" s="209">
        <f t="shared" si="1254"/>
        <v>4.5570459029591301</v>
      </c>
      <c r="V145" s="209">
        <f t="shared" si="1254"/>
        <v>2.734227541775478</v>
      </c>
      <c r="W145" s="209">
        <f t="shared" si="1254"/>
        <v>2.734227541775478</v>
      </c>
      <c r="X145" s="209">
        <f t="shared" si="1254"/>
        <v>2.734227541775478</v>
      </c>
      <c r="Y145" s="209">
        <f t="shared" si="1254"/>
        <v>2.734227541775478</v>
      </c>
      <c r="Z145" s="209">
        <f t="shared" si="1254"/>
        <v>2.734227541775478</v>
      </c>
      <c r="AA145" s="209">
        <f t="shared" si="1254"/>
        <v>71.697522206556954</v>
      </c>
      <c r="AB145" s="209">
        <f t="shared" si="1254"/>
        <v>10.93691016710191</v>
      </c>
      <c r="AC145" s="209">
        <f t="shared" si="1254"/>
        <v>10.93691016710191</v>
      </c>
      <c r="AD145" s="209">
        <f t="shared" si="1254"/>
        <v>68.963294664781472</v>
      </c>
      <c r="AE145" s="209">
        <f t="shared" si="1254"/>
        <v>8.2026826253264336</v>
      </c>
      <c r="AF145" s="209">
        <f t="shared" si="1254"/>
        <v>68.963294664781472</v>
      </c>
      <c r="AG145" s="209">
        <f t="shared" si="1254"/>
        <v>8.2026826253264336</v>
      </c>
      <c r="AH145" s="209">
        <f t="shared" si="1254"/>
        <v>6.0153005919060512</v>
      </c>
      <c r="AI145" s="209">
        <f t="shared" si="1254"/>
        <v>6.0153005919060512</v>
      </c>
      <c r="AJ145" s="209">
        <f t="shared" si="1254"/>
        <v>6.0153005919060512</v>
      </c>
      <c r="AK145" s="209">
        <f t="shared" si="1254"/>
        <v>40.041243334000875</v>
      </c>
      <c r="AL145" s="209">
        <f t="shared" si="1254"/>
        <v>6.0153005919060512</v>
      </c>
      <c r="AM145" s="209">
        <f t="shared" si="1254"/>
        <v>90.776354386945798</v>
      </c>
      <c r="AN145" s="209">
        <f t="shared" si="1254"/>
        <v>45.96540300784774</v>
      </c>
      <c r="AO145" s="209">
        <f t="shared" si="1254"/>
        <v>45.96540300784774</v>
      </c>
      <c r="AP145" s="209">
        <f t="shared" si="1254"/>
        <v>84.396490122803058</v>
      </c>
      <c r="AQ145" s="209">
        <f t="shared" si="1254"/>
        <v>11.483755675457006</v>
      </c>
      <c r="AR145" s="209">
        <f t="shared" si="1254"/>
        <v>84.396490122803058</v>
      </c>
      <c r="AS145" s="209">
        <f t="shared" si="1254"/>
        <v>11.483755675457006</v>
      </c>
      <c r="AT145" s="209">
        <f t="shared" si="1254"/>
        <v>8.2026826253264336</v>
      </c>
      <c r="AU145" s="209">
        <f t="shared" si="1254"/>
        <v>68.963294664781472</v>
      </c>
      <c r="AV145" s="209">
        <f t="shared" si="1254"/>
        <v>8.2026826253264336</v>
      </c>
      <c r="AW145" s="209">
        <f t="shared" si="1254"/>
        <v>109.79442595529527</v>
      </c>
      <c r="AX145" s="209">
        <f t="shared" si="1254"/>
        <v>8.2026826253264336</v>
      </c>
      <c r="AY145" s="209">
        <f t="shared" si="1254"/>
        <v>238.54616286690043</v>
      </c>
      <c r="AZ145" s="209">
        <f t="shared" si="1254"/>
        <v>41.377976798868886</v>
      </c>
      <c r="BA145" s="209">
        <f t="shared" si="1254"/>
        <v>41.377976798868886</v>
      </c>
      <c r="BB145" s="209">
        <f t="shared" si="1254"/>
        <v>114.2907112462149</v>
      </c>
      <c r="BC145" s="209">
        <f t="shared" si="1254"/>
        <v>4.92160957519586</v>
      </c>
      <c r="BD145" s="209">
        <f t="shared" si="1254"/>
        <v>114.2907112462149</v>
      </c>
      <c r="BE145" s="209">
        <f t="shared" si="1254"/>
        <v>4.92160957519586</v>
      </c>
      <c r="BF145" s="209">
        <f t="shared" si="1254"/>
        <v>4.92160957519586</v>
      </c>
      <c r="BG145" s="209">
        <f t="shared" si="1254"/>
        <v>77.834344022541913</v>
      </c>
      <c r="BH145" s="209">
        <f t="shared" si="1254"/>
        <v>4.92160957519586</v>
      </c>
      <c r="BI145" s="209">
        <f t="shared" si="1254"/>
        <v>139.0810409583126</v>
      </c>
      <c r="BJ145" s="209">
        <f t="shared" si="1254"/>
        <v>4.92160957519586</v>
      </c>
      <c r="BK145" s="209">
        <f t="shared" si="1254"/>
        <v>149.92681020735526</v>
      </c>
      <c r="BL145" s="209">
        <f t="shared" si="1254"/>
        <v>54.684550835509519</v>
      </c>
      <c r="BM145" s="209">
        <f t="shared" si="1254"/>
        <v>54.684550835509519</v>
      </c>
      <c r="BN145" s="209">
        <f t="shared" si="1254"/>
        <v>0</v>
      </c>
      <c r="BO145" s="209">
        <f t="shared" si="1254"/>
        <v>0</v>
      </c>
      <c r="BP145" s="209">
        <f t="shared" si="1254"/>
        <v>0</v>
      </c>
      <c r="BQ145" s="209">
        <f t="shared" si="1254"/>
        <v>0</v>
      </c>
      <c r="BR145" s="209">
        <f t="shared" si="1254"/>
        <v>0</v>
      </c>
      <c r="BS145" s="209">
        <f t="shared" si="1254"/>
        <v>109.36910167101904</v>
      </c>
      <c r="BT145" s="209">
        <f t="shared" ref="BT145:EE145" si="1255">SUM(BT142:BT144)</f>
        <v>0</v>
      </c>
      <c r="BU145" s="209">
        <f t="shared" si="1255"/>
        <v>109.36910167101904</v>
      </c>
      <c r="BV145" s="209">
        <f t="shared" si="1255"/>
        <v>0</v>
      </c>
      <c r="BW145" s="209">
        <f t="shared" si="1255"/>
        <v>218.73820334203808</v>
      </c>
      <c r="BX145" s="209">
        <f t="shared" si="1255"/>
        <v>0</v>
      </c>
      <c r="BY145" s="209">
        <f t="shared" si="1255"/>
        <v>0</v>
      </c>
      <c r="BZ145" s="209">
        <f t="shared" si="1255"/>
        <v>0</v>
      </c>
      <c r="CA145" s="209">
        <f t="shared" si="1255"/>
        <v>0</v>
      </c>
      <c r="CB145" s="209">
        <f t="shared" si="1255"/>
        <v>0</v>
      </c>
      <c r="CC145" s="209">
        <f t="shared" si="1255"/>
        <v>0</v>
      </c>
      <c r="CD145" s="209">
        <f t="shared" si="1255"/>
        <v>0</v>
      </c>
      <c r="CE145" s="209">
        <f t="shared" si="1255"/>
        <v>0</v>
      </c>
      <c r="CF145" s="209">
        <f t="shared" si="1255"/>
        <v>0</v>
      </c>
      <c r="CG145" s="209">
        <f t="shared" si="1255"/>
        <v>0</v>
      </c>
      <c r="CH145" s="209">
        <f t="shared" si="1255"/>
        <v>0</v>
      </c>
      <c r="CI145" s="209">
        <f t="shared" si="1255"/>
        <v>0</v>
      </c>
      <c r="CJ145" s="209">
        <f t="shared" si="1255"/>
        <v>0</v>
      </c>
      <c r="CK145" s="209">
        <f t="shared" si="1255"/>
        <v>0</v>
      </c>
      <c r="CL145" s="209">
        <f t="shared" si="1255"/>
        <v>0</v>
      </c>
      <c r="CM145" s="209">
        <f t="shared" si="1255"/>
        <v>0</v>
      </c>
      <c r="CN145" s="209">
        <f t="shared" si="1255"/>
        <v>0</v>
      </c>
      <c r="CO145" s="209">
        <f t="shared" si="1255"/>
        <v>0</v>
      </c>
      <c r="CP145" s="209">
        <f t="shared" si="1255"/>
        <v>0</v>
      </c>
      <c r="CQ145" s="209">
        <f t="shared" si="1255"/>
        <v>0</v>
      </c>
      <c r="CR145" s="209">
        <f t="shared" si="1255"/>
        <v>0</v>
      </c>
      <c r="CS145" s="209">
        <f t="shared" si="1255"/>
        <v>0</v>
      </c>
      <c r="CT145" s="209">
        <f t="shared" si="1255"/>
        <v>0</v>
      </c>
      <c r="CU145" s="209">
        <f t="shared" si="1255"/>
        <v>0</v>
      </c>
      <c r="CV145" s="209">
        <f t="shared" si="1255"/>
        <v>0</v>
      </c>
      <c r="CW145" s="209">
        <f t="shared" si="1255"/>
        <v>0</v>
      </c>
      <c r="CX145" s="209">
        <f t="shared" si="1255"/>
        <v>0</v>
      </c>
      <c r="CY145" s="209">
        <f t="shared" si="1255"/>
        <v>0</v>
      </c>
      <c r="CZ145" s="209">
        <f t="shared" si="1255"/>
        <v>0</v>
      </c>
      <c r="DA145" s="209">
        <f t="shared" si="1255"/>
        <v>0</v>
      </c>
      <c r="DB145" s="209">
        <f t="shared" si="1255"/>
        <v>0</v>
      </c>
      <c r="DC145" s="209">
        <f t="shared" si="1255"/>
        <v>0</v>
      </c>
      <c r="DD145" s="209">
        <f t="shared" si="1255"/>
        <v>0</v>
      </c>
      <c r="DE145" s="209">
        <f t="shared" si="1255"/>
        <v>0</v>
      </c>
      <c r="DF145" s="209">
        <f t="shared" si="1255"/>
        <v>0</v>
      </c>
      <c r="DG145" s="209">
        <f t="shared" si="1255"/>
        <v>0</v>
      </c>
      <c r="DH145" s="209">
        <f t="shared" si="1255"/>
        <v>0</v>
      </c>
      <c r="DI145" s="209">
        <f t="shared" si="1255"/>
        <v>0</v>
      </c>
      <c r="DJ145" s="209">
        <f t="shared" si="1255"/>
        <v>0</v>
      </c>
      <c r="DK145" s="209">
        <f t="shared" si="1255"/>
        <v>0</v>
      </c>
      <c r="DL145" s="209">
        <f t="shared" si="1255"/>
        <v>0</v>
      </c>
      <c r="DM145" s="209">
        <f t="shared" si="1255"/>
        <v>0</v>
      </c>
      <c r="DN145" s="209">
        <f t="shared" si="1255"/>
        <v>0</v>
      </c>
      <c r="DO145" s="209">
        <f t="shared" si="1255"/>
        <v>0</v>
      </c>
      <c r="DP145" s="209">
        <f t="shared" si="1255"/>
        <v>0</v>
      </c>
      <c r="DQ145" s="209">
        <f t="shared" si="1255"/>
        <v>0</v>
      </c>
      <c r="DR145" s="209">
        <f t="shared" si="1255"/>
        <v>0</v>
      </c>
      <c r="DS145" s="209">
        <f t="shared" si="1255"/>
        <v>0</v>
      </c>
      <c r="DT145" s="209">
        <f t="shared" si="1255"/>
        <v>0</v>
      </c>
      <c r="DU145" s="209">
        <f t="shared" si="1255"/>
        <v>0</v>
      </c>
      <c r="DV145" s="209">
        <f t="shared" si="1255"/>
        <v>0</v>
      </c>
      <c r="DW145" s="209">
        <f t="shared" si="1255"/>
        <v>0</v>
      </c>
      <c r="DX145" s="209">
        <f t="shared" si="1255"/>
        <v>0</v>
      </c>
      <c r="DY145" s="209">
        <f t="shared" si="1255"/>
        <v>0</v>
      </c>
      <c r="DZ145" s="209">
        <f t="shared" si="1255"/>
        <v>0</v>
      </c>
      <c r="EA145" s="209">
        <f t="shared" si="1255"/>
        <v>0</v>
      </c>
      <c r="EB145" s="209">
        <f t="shared" si="1255"/>
        <v>0</v>
      </c>
      <c r="EC145" s="209">
        <f t="shared" si="1255"/>
        <v>0</v>
      </c>
      <c r="ED145" s="209">
        <f t="shared" si="1255"/>
        <v>0</v>
      </c>
      <c r="EE145" s="209">
        <f t="shared" si="1255"/>
        <v>0</v>
      </c>
      <c r="EF145" s="209">
        <f t="shared" ref="EF145:FO145" si="1256">SUM(EF142:EF144)</f>
        <v>0</v>
      </c>
      <c r="EG145" s="209">
        <f t="shared" si="1256"/>
        <v>0</v>
      </c>
      <c r="EH145" s="209">
        <f t="shared" si="1256"/>
        <v>0</v>
      </c>
      <c r="EI145" s="209">
        <f t="shared" si="1256"/>
        <v>0</v>
      </c>
      <c r="EJ145" s="209">
        <f t="shared" si="1256"/>
        <v>0</v>
      </c>
      <c r="EK145" s="209">
        <f t="shared" si="1256"/>
        <v>0</v>
      </c>
      <c r="EL145" s="209">
        <f t="shared" si="1256"/>
        <v>0</v>
      </c>
      <c r="EM145" s="209">
        <f t="shared" si="1256"/>
        <v>0</v>
      </c>
      <c r="EN145" s="209">
        <f t="shared" si="1256"/>
        <v>0</v>
      </c>
      <c r="EO145" s="209">
        <f t="shared" si="1256"/>
        <v>0</v>
      </c>
      <c r="EP145" s="209">
        <f t="shared" si="1256"/>
        <v>0</v>
      </c>
      <c r="EQ145" s="209">
        <f t="shared" si="1256"/>
        <v>0</v>
      </c>
      <c r="ER145" s="209">
        <f t="shared" si="1256"/>
        <v>0</v>
      </c>
      <c r="ES145" s="209">
        <f t="shared" si="1256"/>
        <v>0</v>
      </c>
      <c r="ET145" s="209">
        <f t="shared" si="1256"/>
        <v>0</v>
      </c>
      <c r="EU145" s="209">
        <f t="shared" si="1256"/>
        <v>0</v>
      </c>
      <c r="EV145" s="209">
        <f t="shared" si="1256"/>
        <v>0</v>
      </c>
      <c r="EW145" s="209">
        <f t="shared" si="1256"/>
        <v>0</v>
      </c>
      <c r="EX145" s="209">
        <f t="shared" si="1256"/>
        <v>0</v>
      </c>
      <c r="EY145" s="209">
        <f t="shared" si="1256"/>
        <v>0</v>
      </c>
      <c r="EZ145" s="209">
        <f t="shared" si="1256"/>
        <v>0</v>
      </c>
      <c r="FA145" s="209">
        <f t="shared" si="1256"/>
        <v>0</v>
      </c>
      <c r="FB145" s="209">
        <f t="shared" si="1256"/>
        <v>0</v>
      </c>
      <c r="FC145" s="209">
        <f t="shared" si="1256"/>
        <v>0</v>
      </c>
      <c r="FD145" s="209">
        <f t="shared" si="1256"/>
        <v>0</v>
      </c>
      <c r="FE145" s="209">
        <f t="shared" si="1256"/>
        <v>0</v>
      </c>
      <c r="FF145" s="209">
        <f t="shared" si="1256"/>
        <v>0</v>
      </c>
      <c r="FG145" s="209">
        <f t="shared" si="1256"/>
        <v>0</v>
      </c>
      <c r="FH145" s="209">
        <f t="shared" si="1256"/>
        <v>0</v>
      </c>
      <c r="FI145" s="209">
        <f t="shared" si="1256"/>
        <v>0</v>
      </c>
      <c r="FJ145" s="209">
        <f t="shared" si="1256"/>
        <v>0</v>
      </c>
      <c r="FK145" s="209">
        <f t="shared" si="1256"/>
        <v>0</v>
      </c>
      <c r="FL145" s="209">
        <f t="shared" si="1256"/>
        <v>0</v>
      </c>
      <c r="FM145" s="209">
        <f t="shared" si="1256"/>
        <v>0</v>
      </c>
      <c r="FN145" s="209">
        <f t="shared" si="1256"/>
        <v>0</v>
      </c>
      <c r="FO145" s="209">
        <f t="shared" si="1256"/>
        <v>0</v>
      </c>
    </row>
    <row r="146" spans="2:171" ht="12" customHeight="1" x14ac:dyDescent="0.3"/>
    <row r="147" spans="2:171" ht="12" customHeight="1" x14ac:dyDescent="0.3">
      <c r="B147" s="273" t="s">
        <v>301</v>
      </c>
      <c r="F147" s="207"/>
      <c r="G147" s="207"/>
      <c r="H147" s="207"/>
      <c r="I147" s="207"/>
      <c r="J147" s="207"/>
      <c r="K147" s="207"/>
      <c r="L147" s="207"/>
      <c r="M147" s="207"/>
      <c r="N147" s="207"/>
      <c r="O147" s="207"/>
      <c r="P147" s="207"/>
      <c r="Q147" s="207"/>
      <c r="R147" s="207"/>
      <c r="S147" s="207"/>
      <c r="T147" s="207"/>
      <c r="U147" s="207"/>
      <c r="V147" s="207"/>
      <c r="W147" s="207"/>
      <c r="X147" s="207"/>
      <c r="Y147" s="207"/>
      <c r="Z147" s="207"/>
      <c r="AA147" s="207"/>
      <c r="AB147" s="207"/>
      <c r="AC147" s="207"/>
      <c r="AD147" s="207"/>
      <c r="AE147" s="207"/>
      <c r="AF147" s="207"/>
      <c r="AG147" s="207"/>
      <c r="AH147" s="207"/>
      <c r="AI147" s="207"/>
      <c r="AJ147" s="207"/>
      <c r="AK147" s="207"/>
      <c r="AL147" s="207"/>
      <c r="AM147" s="207"/>
      <c r="AN147" s="207"/>
      <c r="AO147" s="207"/>
      <c r="AP147" s="207"/>
      <c r="AQ147" s="207"/>
      <c r="AR147" s="207"/>
      <c r="AS147" s="207"/>
      <c r="AT147" s="207"/>
      <c r="AU147" s="207"/>
      <c r="AV147" s="207"/>
      <c r="AW147" s="207"/>
      <c r="AX147" s="207"/>
      <c r="AY147" s="207"/>
      <c r="AZ147" s="207"/>
      <c r="BA147" s="207"/>
      <c r="BB147" s="207"/>
      <c r="BC147" s="207"/>
      <c r="BD147" s="207"/>
      <c r="BE147" s="207"/>
      <c r="BF147" s="207"/>
      <c r="BG147" s="207"/>
      <c r="BH147" s="207"/>
      <c r="BI147" s="207"/>
      <c r="BJ147" s="207"/>
      <c r="BK147" s="207"/>
      <c r="BL147" s="207"/>
      <c r="BM147" s="207"/>
      <c r="BN147" s="207"/>
      <c r="BO147" s="207"/>
      <c r="BP147" s="207"/>
      <c r="BQ147" s="207"/>
      <c r="BR147" s="207"/>
      <c r="BS147" s="207"/>
      <c r="BT147" s="207"/>
      <c r="BU147" s="207"/>
      <c r="BV147" s="207"/>
      <c r="BW147" s="207"/>
      <c r="BX147" s="207"/>
      <c r="BY147" s="207"/>
      <c r="BZ147" s="207"/>
      <c r="CA147" s="207"/>
      <c r="CB147" s="207"/>
      <c r="CC147" s="207"/>
      <c r="CD147" s="207"/>
      <c r="CE147" s="207"/>
      <c r="CF147" s="207"/>
      <c r="CG147" s="207"/>
      <c r="CH147" s="207"/>
      <c r="CI147" s="207"/>
      <c r="CJ147" s="207"/>
      <c r="CK147" s="207"/>
      <c r="CL147" s="207"/>
      <c r="CM147" s="207"/>
      <c r="CN147" s="207"/>
      <c r="CO147" s="207"/>
      <c r="CP147" s="207"/>
      <c r="CQ147" s="207"/>
      <c r="CR147" s="207"/>
      <c r="CS147" s="207"/>
      <c r="CT147" s="207"/>
      <c r="CU147" s="207"/>
      <c r="CV147" s="207"/>
      <c r="CW147" s="207"/>
      <c r="CX147" s="207"/>
      <c r="CY147" s="207"/>
      <c r="CZ147" s="207"/>
      <c r="DA147" s="207"/>
      <c r="DB147" s="207"/>
      <c r="DC147" s="207"/>
      <c r="DD147" s="207"/>
      <c r="DE147" s="207"/>
      <c r="DF147" s="207"/>
      <c r="DG147" s="207"/>
      <c r="DH147" s="207"/>
      <c r="DI147" s="207"/>
      <c r="DJ147" s="207"/>
      <c r="DK147" s="207"/>
      <c r="DL147" s="207"/>
      <c r="DM147" s="207"/>
      <c r="DN147" s="207"/>
      <c r="DO147" s="207"/>
      <c r="DP147" s="207"/>
      <c r="DQ147" s="207"/>
      <c r="DR147" s="207"/>
      <c r="DS147" s="207"/>
      <c r="DT147" s="207"/>
      <c r="DU147" s="207"/>
      <c r="DV147" s="207"/>
      <c r="DW147" s="207"/>
      <c r="DX147" s="207"/>
      <c r="DY147" s="207"/>
      <c r="DZ147" s="207"/>
      <c r="EA147" s="207"/>
      <c r="EB147" s="207"/>
      <c r="EC147" s="207"/>
      <c r="ED147" s="207"/>
      <c r="EE147" s="207"/>
      <c r="EF147" s="207"/>
      <c r="EG147" s="207"/>
      <c r="EH147" s="207"/>
      <c r="EI147" s="207"/>
      <c r="EJ147" s="207"/>
      <c r="EK147" s="207"/>
      <c r="EL147" s="207"/>
      <c r="EM147" s="207"/>
      <c r="EN147" s="207"/>
      <c r="EO147" s="207"/>
      <c r="EP147" s="207"/>
      <c r="EQ147" s="207"/>
      <c r="ER147" s="207"/>
      <c r="ES147" s="207"/>
      <c r="ET147" s="207"/>
      <c r="EU147" s="207"/>
      <c r="EV147" s="207"/>
      <c r="EW147" s="207"/>
      <c r="EX147" s="207"/>
      <c r="EY147" s="207"/>
      <c r="EZ147" s="207"/>
      <c r="FA147" s="207"/>
      <c r="FB147" s="207"/>
      <c r="FC147" s="207"/>
      <c r="FD147" s="207"/>
      <c r="FE147" s="207"/>
      <c r="FF147" s="207"/>
      <c r="FG147" s="207"/>
      <c r="FH147" s="207"/>
      <c r="FI147" s="207"/>
      <c r="FJ147" s="207"/>
      <c r="FK147" s="207"/>
      <c r="FL147" s="207"/>
      <c r="FM147" s="207"/>
      <c r="FN147" s="207"/>
      <c r="FO147" s="207"/>
    </row>
    <row r="148" spans="2:171" ht="12" customHeight="1" x14ac:dyDescent="0.3"/>
    <row r="149" spans="2:171" s="43" customFormat="1" ht="12" customHeight="1" x14ac:dyDescent="0.3">
      <c r="B149" s="222" t="s">
        <v>300</v>
      </c>
      <c r="C149" s="222" t="str">
        <f>IF($D$5=7, "INR Cr", "INR Mn")</f>
        <v>INR Cr</v>
      </c>
      <c r="D149" s="223"/>
      <c r="E149" s="224"/>
      <c r="F149" s="223"/>
      <c r="G149" s="225">
        <f>G1</f>
        <v>45748</v>
      </c>
      <c r="H149" s="225">
        <f>EOMONTH(G149, 1)</f>
        <v>45808</v>
      </c>
      <c r="I149" s="225">
        <f t="shared" ref="I149" si="1257">EOMONTH(H149, 1)</f>
        <v>45838</v>
      </c>
      <c r="J149" s="225">
        <f t="shared" ref="J149" si="1258">EOMONTH(I149, 1)</f>
        <v>45869</v>
      </c>
      <c r="K149" s="225">
        <f t="shared" ref="K149" si="1259">EOMONTH(J149, 1)</f>
        <v>45900</v>
      </c>
      <c r="L149" s="225">
        <f t="shared" ref="L149" si="1260">EOMONTH(K149, 1)</f>
        <v>45930</v>
      </c>
      <c r="M149" s="225">
        <f t="shared" ref="M149" si="1261">EOMONTH(L149, 1)</f>
        <v>45961</v>
      </c>
      <c r="N149" s="225">
        <f t="shared" ref="N149" si="1262">EOMONTH(M149, 1)</f>
        <v>45991</v>
      </c>
      <c r="O149" s="225">
        <f t="shared" ref="O149" si="1263">EOMONTH(N149, 1)</f>
        <v>46022</v>
      </c>
      <c r="P149" s="225">
        <f t="shared" ref="P149" si="1264">EOMONTH(O149, 1)</f>
        <v>46053</v>
      </c>
      <c r="Q149" s="225">
        <f t="shared" ref="Q149" si="1265">EOMONTH(P149, 1)</f>
        <v>46081</v>
      </c>
      <c r="R149" s="225">
        <f t="shared" ref="R149" si="1266">EOMONTH(Q149, 1)</f>
        <v>46112</v>
      </c>
      <c r="S149" s="225">
        <f t="shared" ref="S149" si="1267">EOMONTH(R149, 1)</f>
        <v>46142</v>
      </c>
      <c r="T149" s="225">
        <f t="shared" ref="T149" si="1268">EOMONTH(S149, 1)</f>
        <v>46173</v>
      </c>
      <c r="U149" s="225">
        <f t="shared" ref="U149" si="1269">EOMONTH(T149, 1)</f>
        <v>46203</v>
      </c>
      <c r="V149" s="225">
        <f t="shared" ref="V149" si="1270">EOMONTH(U149, 1)</f>
        <v>46234</v>
      </c>
      <c r="W149" s="225">
        <f t="shared" ref="W149" si="1271">EOMONTH(V149, 1)</f>
        <v>46265</v>
      </c>
      <c r="X149" s="225">
        <f t="shared" ref="X149" si="1272">EOMONTH(W149, 1)</f>
        <v>46295</v>
      </c>
      <c r="Y149" s="225">
        <f t="shared" ref="Y149" si="1273">EOMONTH(X149, 1)</f>
        <v>46326</v>
      </c>
      <c r="Z149" s="225">
        <f t="shared" ref="Z149" si="1274">EOMONTH(Y149, 1)</f>
        <v>46356</v>
      </c>
      <c r="AA149" s="225">
        <f t="shared" ref="AA149" si="1275">EOMONTH(Z149, 1)</f>
        <v>46387</v>
      </c>
      <c r="AB149" s="225">
        <f t="shared" ref="AB149" si="1276">EOMONTH(AA149, 1)</f>
        <v>46418</v>
      </c>
      <c r="AC149" s="225">
        <f t="shared" ref="AC149" si="1277">EOMONTH(AB149, 1)</f>
        <v>46446</v>
      </c>
      <c r="AD149" s="225">
        <f t="shared" ref="AD149" si="1278">EOMONTH(AC149, 1)</f>
        <v>46477</v>
      </c>
      <c r="AE149" s="225">
        <f t="shared" ref="AE149" si="1279">EOMONTH(AD149, 1)</f>
        <v>46507</v>
      </c>
      <c r="AF149" s="225">
        <f t="shared" ref="AF149" si="1280">EOMONTH(AE149, 1)</f>
        <v>46538</v>
      </c>
      <c r="AG149" s="225">
        <f t="shared" ref="AG149" si="1281">EOMONTH(AF149, 1)</f>
        <v>46568</v>
      </c>
      <c r="AH149" s="225">
        <f t="shared" ref="AH149" si="1282">EOMONTH(AG149, 1)</f>
        <v>46599</v>
      </c>
      <c r="AI149" s="225">
        <f t="shared" ref="AI149" si="1283">EOMONTH(AH149, 1)</f>
        <v>46630</v>
      </c>
      <c r="AJ149" s="225">
        <f t="shared" ref="AJ149" si="1284">EOMONTH(AI149, 1)</f>
        <v>46660</v>
      </c>
      <c r="AK149" s="225">
        <f t="shared" ref="AK149" si="1285">EOMONTH(AJ149, 1)</f>
        <v>46691</v>
      </c>
      <c r="AL149" s="225">
        <f t="shared" ref="AL149" si="1286">EOMONTH(AK149, 1)</f>
        <v>46721</v>
      </c>
      <c r="AM149" s="225">
        <f t="shared" ref="AM149" si="1287">EOMONTH(AL149, 1)</f>
        <v>46752</v>
      </c>
      <c r="AN149" s="225">
        <f t="shared" ref="AN149" si="1288">EOMONTH(AM149, 1)</f>
        <v>46783</v>
      </c>
      <c r="AO149" s="225">
        <f t="shared" ref="AO149" si="1289">EOMONTH(AN149, 1)</f>
        <v>46812</v>
      </c>
      <c r="AP149" s="225">
        <f t="shared" ref="AP149" si="1290">EOMONTH(AO149, 1)</f>
        <v>46843</v>
      </c>
      <c r="AQ149" s="225">
        <f t="shared" ref="AQ149" si="1291">EOMONTH(AP149, 1)</f>
        <v>46873</v>
      </c>
      <c r="AR149" s="225">
        <f t="shared" ref="AR149" si="1292">EOMONTH(AQ149, 1)</f>
        <v>46904</v>
      </c>
      <c r="AS149" s="225">
        <f t="shared" ref="AS149" si="1293">EOMONTH(AR149, 1)</f>
        <v>46934</v>
      </c>
      <c r="AT149" s="225">
        <f t="shared" ref="AT149" si="1294">EOMONTH(AS149, 1)</f>
        <v>46965</v>
      </c>
      <c r="AU149" s="225">
        <f t="shared" ref="AU149" si="1295">EOMONTH(AT149, 1)</f>
        <v>46996</v>
      </c>
      <c r="AV149" s="225">
        <f t="shared" ref="AV149" si="1296">EOMONTH(AU149, 1)</f>
        <v>47026</v>
      </c>
      <c r="AW149" s="225">
        <f t="shared" ref="AW149" si="1297">EOMONTH(AV149, 1)</f>
        <v>47057</v>
      </c>
      <c r="AX149" s="225">
        <f t="shared" ref="AX149" si="1298">EOMONTH(AW149, 1)</f>
        <v>47087</v>
      </c>
      <c r="AY149" s="225">
        <f t="shared" ref="AY149" si="1299">EOMONTH(AX149, 1)</f>
        <v>47118</v>
      </c>
      <c r="AZ149" s="225">
        <f t="shared" ref="AZ149" si="1300">EOMONTH(AY149, 1)</f>
        <v>47149</v>
      </c>
      <c r="BA149" s="225">
        <f t="shared" ref="BA149" si="1301">EOMONTH(AZ149, 1)</f>
        <v>47177</v>
      </c>
      <c r="BB149" s="225">
        <f t="shared" ref="BB149" si="1302">EOMONTH(BA149, 1)</f>
        <v>47208</v>
      </c>
      <c r="BC149" s="225">
        <f t="shared" ref="BC149" si="1303">EOMONTH(BB149, 1)</f>
        <v>47238</v>
      </c>
      <c r="BD149" s="225">
        <f t="shared" ref="BD149" si="1304">EOMONTH(BC149, 1)</f>
        <v>47269</v>
      </c>
      <c r="BE149" s="225">
        <f t="shared" ref="BE149" si="1305">EOMONTH(BD149, 1)</f>
        <v>47299</v>
      </c>
      <c r="BF149" s="225">
        <f t="shared" ref="BF149" si="1306">EOMONTH(BE149, 1)</f>
        <v>47330</v>
      </c>
      <c r="BG149" s="225">
        <f t="shared" ref="BG149" si="1307">EOMONTH(BF149, 1)</f>
        <v>47361</v>
      </c>
      <c r="BH149" s="225">
        <f t="shared" ref="BH149" si="1308">EOMONTH(BG149, 1)</f>
        <v>47391</v>
      </c>
      <c r="BI149" s="225">
        <f t="shared" ref="BI149" si="1309">EOMONTH(BH149, 1)</f>
        <v>47422</v>
      </c>
      <c r="BJ149" s="225">
        <f t="shared" ref="BJ149" si="1310">EOMONTH(BI149, 1)</f>
        <v>47452</v>
      </c>
      <c r="BK149" s="225">
        <f t="shared" ref="BK149" si="1311">EOMONTH(BJ149, 1)</f>
        <v>47483</v>
      </c>
      <c r="BL149" s="225">
        <f t="shared" ref="BL149" si="1312">EOMONTH(BK149, 1)</f>
        <v>47514</v>
      </c>
      <c r="BM149" s="225">
        <f t="shared" ref="BM149" si="1313">EOMONTH(BL149, 1)</f>
        <v>47542</v>
      </c>
      <c r="BN149" s="225">
        <f t="shared" ref="BN149" si="1314">EOMONTH(BM149, 1)</f>
        <v>47573</v>
      </c>
      <c r="BO149" s="225">
        <f t="shared" ref="BO149" si="1315">EOMONTH(BN149, 1)</f>
        <v>47603</v>
      </c>
      <c r="BP149" s="225">
        <f t="shared" ref="BP149" si="1316">EOMONTH(BO149, 1)</f>
        <v>47634</v>
      </c>
      <c r="BQ149" s="225">
        <f t="shared" ref="BQ149" si="1317">EOMONTH(BP149, 1)</f>
        <v>47664</v>
      </c>
      <c r="BR149" s="225">
        <f t="shared" ref="BR149" si="1318">EOMONTH(BQ149, 1)</f>
        <v>47695</v>
      </c>
      <c r="BS149" s="225">
        <f t="shared" ref="BS149" si="1319">EOMONTH(BR149, 1)</f>
        <v>47726</v>
      </c>
      <c r="BT149" s="225">
        <f t="shared" ref="BT149" si="1320">EOMONTH(BS149, 1)</f>
        <v>47756</v>
      </c>
      <c r="BU149" s="225">
        <f t="shared" ref="BU149" si="1321">EOMONTH(BT149, 1)</f>
        <v>47787</v>
      </c>
      <c r="BV149" s="225">
        <f t="shared" ref="BV149" si="1322">EOMONTH(BU149, 1)</f>
        <v>47817</v>
      </c>
      <c r="BW149" s="225">
        <f t="shared" ref="BW149" si="1323">EOMONTH(BV149, 1)</f>
        <v>47848</v>
      </c>
      <c r="BX149" s="225">
        <f t="shared" ref="BX149" si="1324">EOMONTH(BW149, 1)</f>
        <v>47879</v>
      </c>
      <c r="BY149" s="225">
        <f t="shared" ref="BY149" si="1325">EOMONTH(BX149, 1)</f>
        <v>47907</v>
      </c>
      <c r="BZ149" s="225">
        <f t="shared" ref="BZ149" si="1326">EOMONTH(BY149, 1)</f>
        <v>47938</v>
      </c>
      <c r="CA149" s="225">
        <f t="shared" ref="CA149" si="1327">EOMONTH(BZ149, 1)</f>
        <v>47968</v>
      </c>
      <c r="CB149" s="225">
        <f t="shared" ref="CB149" si="1328">EOMONTH(CA149, 1)</f>
        <v>47999</v>
      </c>
      <c r="CC149" s="225">
        <f t="shared" ref="CC149" si="1329">EOMONTH(CB149, 1)</f>
        <v>48029</v>
      </c>
      <c r="CD149" s="225">
        <f t="shared" ref="CD149" si="1330">EOMONTH(CC149, 1)</f>
        <v>48060</v>
      </c>
      <c r="CE149" s="225">
        <f t="shared" ref="CE149" si="1331">EOMONTH(CD149, 1)</f>
        <v>48091</v>
      </c>
      <c r="CF149" s="225">
        <f t="shared" ref="CF149" si="1332">EOMONTH(CE149, 1)</f>
        <v>48121</v>
      </c>
      <c r="CG149" s="225">
        <f t="shared" ref="CG149" si="1333">EOMONTH(CF149, 1)</f>
        <v>48152</v>
      </c>
      <c r="CH149" s="225">
        <f t="shared" ref="CH149" si="1334">EOMONTH(CG149, 1)</f>
        <v>48182</v>
      </c>
      <c r="CI149" s="225">
        <f t="shared" ref="CI149" si="1335">EOMONTH(CH149, 1)</f>
        <v>48213</v>
      </c>
      <c r="CJ149" s="225">
        <f t="shared" ref="CJ149" si="1336">EOMONTH(CI149, 1)</f>
        <v>48244</v>
      </c>
      <c r="CK149" s="225">
        <f t="shared" ref="CK149" si="1337">EOMONTH(CJ149, 1)</f>
        <v>48273</v>
      </c>
      <c r="CL149" s="225">
        <f t="shared" ref="CL149" si="1338">EOMONTH(CK149, 1)</f>
        <v>48304</v>
      </c>
      <c r="CM149" s="225">
        <f t="shared" ref="CM149" si="1339">EOMONTH(CL149, 1)</f>
        <v>48334</v>
      </c>
      <c r="CN149" s="225">
        <f t="shared" ref="CN149" si="1340">EOMONTH(CM149, 1)</f>
        <v>48365</v>
      </c>
      <c r="CO149" s="225">
        <f t="shared" ref="CO149" si="1341">EOMONTH(CN149, 1)</f>
        <v>48395</v>
      </c>
      <c r="CP149" s="225">
        <f t="shared" ref="CP149" si="1342">EOMONTH(CO149, 1)</f>
        <v>48426</v>
      </c>
      <c r="CQ149" s="225">
        <f t="shared" ref="CQ149" si="1343">EOMONTH(CP149, 1)</f>
        <v>48457</v>
      </c>
      <c r="CR149" s="225">
        <f t="shared" ref="CR149" si="1344">EOMONTH(CQ149, 1)</f>
        <v>48487</v>
      </c>
      <c r="CS149" s="225">
        <f t="shared" ref="CS149" si="1345">EOMONTH(CR149, 1)</f>
        <v>48518</v>
      </c>
      <c r="CT149" s="225">
        <f t="shared" ref="CT149" si="1346">EOMONTH(CS149, 1)</f>
        <v>48548</v>
      </c>
      <c r="CU149" s="225">
        <f t="shared" ref="CU149" si="1347">EOMONTH(CT149, 1)</f>
        <v>48579</v>
      </c>
      <c r="CV149" s="225">
        <f t="shared" ref="CV149" si="1348">EOMONTH(CU149, 1)</f>
        <v>48610</v>
      </c>
      <c r="CW149" s="225">
        <f t="shared" ref="CW149" si="1349">EOMONTH(CV149, 1)</f>
        <v>48638</v>
      </c>
      <c r="CX149" s="225">
        <f t="shared" ref="CX149" si="1350">EOMONTH(CW149, 1)</f>
        <v>48669</v>
      </c>
      <c r="CY149" s="225">
        <f t="shared" ref="CY149" si="1351">EOMONTH(CX149, 1)</f>
        <v>48699</v>
      </c>
      <c r="CZ149" s="225">
        <f t="shared" ref="CZ149" si="1352">EOMONTH(CY149, 1)</f>
        <v>48730</v>
      </c>
      <c r="DA149" s="225">
        <f t="shared" ref="DA149" si="1353">EOMONTH(CZ149, 1)</f>
        <v>48760</v>
      </c>
      <c r="DB149" s="225">
        <f t="shared" ref="DB149" si="1354">EOMONTH(DA149, 1)</f>
        <v>48791</v>
      </c>
      <c r="DC149" s="225">
        <f t="shared" ref="DC149" si="1355">EOMONTH(DB149, 1)</f>
        <v>48822</v>
      </c>
      <c r="DD149" s="225">
        <f t="shared" ref="DD149" si="1356">EOMONTH(DC149, 1)</f>
        <v>48852</v>
      </c>
      <c r="DE149" s="225">
        <f t="shared" ref="DE149" si="1357">EOMONTH(DD149, 1)</f>
        <v>48883</v>
      </c>
      <c r="DF149" s="225">
        <f t="shared" ref="DF149" si="1358">EOMONTH(DE149, 1)</f>
        <v>48913</v>
      </c>
      <c r="DG149" s="225">
        <f t="shared" ref="DG149" si="1359">EOMONTH(DF149, 1)</f>
        <v>48944</v>
      </c>
      <c r="DH149" s="225">
        <f t="shared" ref="DH149" si="1360">EOMONTH(DG149, 1)</f>
        <v>48975</v>
      </c>
      <c r="DI149" s="225">
        <f t="shared" ref="DI149" si="1361">EOMONTH(DH149, 1)</f>
        <v>49003</v>
      </c>
      <c r="DJ149" s="225">
        <f t="shared" ref="DJ149" si="1362">EOMONTH(DI149, 1)</f>
        <v>49034</v>
      </c>
      <c r="DK149" s="225">
        <f t="shared" ref="DK149" si="1363">EOMONTH(DJ149, 1)</f>
        <v>49064</v>
      </c>
      <c r="DL149" s="225">
        <f t="shared" ref="DL149" si="1364">EOMONTH(DK149, 1)</f>
        <v>49095</v>
      </c>
      <c r="DM149" s="225">
        <f t="shared" ref="DM149" si="1365">EOMONTH(DL149, 1)</f>
        <v>49125</v>
      </c>
      <c r="DN149" s="225">
        <f t="shared" ref="DN149" si="1366">EOMONTH(DM149, 1)</f>
        <v>49156</v>
      </c>
      <c r="DO149" s="225">
        <f t="shared" ref="DO149" si="1367">EOMONTH(DN149, 1)</f>
        <v>49187</v>
      </c>
      <c r="DP149" s="225">
        <f t="shared" ref="DP149" si="1368">EOMONTH(DO149, 1)</f>
        <v>49217</v>
      </c>
      <c r="DQ149" s="225">
        <f t="shared" ref="DQ149" si="1369">EOMONTH(DP149, 1)</f>
        <v>49248</v>
      </c>
      <c r="DR149" s="225">
        <f t="shared" ref="DR149" si="1370">EOMONTH(DQ149, 1)</f>
        <v>49278</v>
      </c>
      <c r="DS149" s="225">
        <f t="shared" ref="DS149" si="1371">EOMONTH(DR149, 1)</f>
        <v>49309</v>
      </c>
      <c r="DT149" s="225">
        <f t="shared" ref="DT149" si="1372">EOMONTH(DS149, 1)</f>
        <v>49340</v>
      </c>
      <c r="DU149" s="225">
        <f t="shared" ref="DU149" si="1373">EOMONTH(DT149, 1)</f>
        <v>49368</v>
      </c>
      <c r="DV149" s="225">
        <f t="shared" ref="DV149" si="1374">EOMONTH(DU149, 1)</f>
        <v>49399</v>
      </c>
      <c r="DW149" s="225">
        <f t="shared" ref="DW149" si="1375">EOMONTH(DV149, 1)</f>
        <v>49429</v>
      </c>
      <c r="DX149" s="225">
        <f t="shared" ref="DX149" si="1376">EOMONTH(DW149, 1)</f>
        <v>49460</v>
      </c>
      <c r="DY149" s="225">
        <f t="shared" ref="DY149" si="1377">EOMONTH(DX149, 1)</f>
        <v>49490</v>
      </c>
      <c r="DZ149" s="225">
        <f t="shared" ref="DZ149" si="1378">EOMONTH(DY149, 1)</f>
        <v>49521</v>
      </c>
      <c r="EA149" s="225">
        <f t="shared" ref="EA149" si="1379">EOMONTH(DZ149, 1)</f>
        <v>49552</v>
      </c>
      <c r="EB149" s="225">
        <f t="shared" ref="EB149" si="1380">EOMONTH(EA149, 1)</f>
        <v>49582</v>
      </c>
      <c r="EC149" s="225">
        <f t="shared" ref="EC149" si="1381">EOMONTH(EB149, 1)</f>
        <v>49613</v>
      </c>
      <c r="ED149" s="225">
        <f t="shared" ref="ED149" si="1382">EOMONTH(EC149, 1)</f>
        <v>49643</v>
      </c>
      <c r="EE149" s="225">
        <f t="shared" ref="EE149" si="1383">EOMONTH(ED149, 1)</f>
        <v>49674</v>
      </c>
      <c r="EF149" s="225">
        <f t="shared" ref="EF149" si="1384">EOMONTH(EE149, 1)</f>
        <v>49705</v>
      </c>
      <c r="EG149" s="225">
        <f t="shared" ref="EG149" si="1385">EOMONTH(EF149, 1)</f>
        <v>49734</v>
      </c>
      <c r="EH149" s="225">
        <f t="shared" ref="EH149" si="1386">EOMONTH(EG149, 1)</f>
        <v>49765</v>
      </c>
      <c r="EI149" s="225">
        <f t="shared" ref="EI149" si="1387">EOMONTH(EH149, 1)</f>
        <v>49795</v>
      </c>
      <c r="EJ149" s="225">
        <f t="shared" ref="EJ149" si="1388">EOMONTH(EI149, 1)</f>
        <v>49826</v>
      </c>
      <c r="EK149" s="225">
        <f t="shared" ref="EK149" si="1389">EOMONTH(EJ149, 1)</f>
        <v>49856</v>
      </c>
      <c r="EL149" s="225">
        <f t="shared" ref="EL149" si="1390">EOMONTH(EK149, 1)</f>
        <v>49887</v>
      </c>
      <c r="EM149" s="225">
        <f t="shared" ref="EM149" si="1391">EOMONTH(EL149, 1)</f>
        <v>49918</v>
      </c>
      <c r="EN149" s="225">
        <f t="shared" ref="EN149" si="1392">EOMONTH(EM149, 1)</f>
        <v>49948</v>
      </c>
      <c r="EO149" s="225">
        <f t="shared" ref="EO149" si="1393">EOMONTH(EN149, 1)</f>
        <v>49979</v>
      </c>
      <c r="EP149" s="225">
        <f t="shared" ref="EP149" si="1394">EOMONTH(EO149, 1)</f>
        <v>50009</v>
      </c>
      <c r="EQ149" s="225">
        <f t="shared" ref="EQ149" si="1395">EOMONTH(EP149, 1)</f>
        <v>50040</v>
      </c>
      <c r="ER149" s="225">
        <f t="shared" ref="ER149" si="1396">EOMONTH(EQ149, 1)</f>
        <v>50071</v>
      </c>
      <c r="ES149" s="225">
        <f t="shared" ref="ES149" si="1397">EOMONTH(ER149, 1)</f>
        <v>50099</v>
      </c>
      <c r="ET149" s="225">
        <f t="shared" ref="ET149" si="1398">EOMONTH(ES149, 1)</f>
        <v>50130</v>
      </c>
      <c r="EU149" s="225">
        <f t="shared" ref="EU149" si="1399">EOMONTH(ET149, 1)</f>
        <v>50160</v>
      </c>
      <c r="EV149" s="225">
        <f t="shared" ref="EV149" si="1400">EOMONTH(EU149, 1)</f>
        <v>50191</v>
      </c>
      <c r="EW149" s="225">
        <f t="shared" ref="EW149" si="1401">EOMONTH(EV149, 1)</f>
        <v>50221</v>
      </c>
      <c r="EX149" s="225">
        <f t="shared" ref="EX149" si="1402">EOMONTH(EW149, 1)</f>
        <v>50252</v>
      </c>
      <c r="EY149" s="225">
        <f t="shared" ref="EY149" si="1403">EOMONTH(EX149, 1)</f>
        <v>50283</v>
      </c>
      <c r="EZ149" s="225">
        <f t="shared" ref="EZ149" si="1404">EOMONTH(EY149, 1)</f>
        <v>50313</v>
      </c>
      <c r="FA149" s="225">
        <f t="shared" ref="FA149" si="1405">EOMONTH(EZ149, 1)</f>
        <v>50344</v>
      </c>
      <c r="FB149" s="225">
        <f t="shared" ref="FB149" si="1406">EOMONTH(FA149, 1)</f>
        <v>50374</v>
      </c>
      <c r="FC149" s="225">
        <f t="shared" ref="FC149" si="1407">EOMONTH(FB149, 1)</f>
        <v>50405</v>
      </c>
      <c r="FD149" s="225">
        <f t="shared" ref="FD149" si="1408">EOMONTH(FC149, 1)</f>
        <v>50436</v>
      </c>
      <c r="FE149" s="225">
        <f t="shared" ref="FE149" si="1409">EOMONTH(FD149, 1)</f>
        <v>50464</v>
      </c>
      <c r="FF149" s="225">
        <f t="shared" ref="FF149" si="1410">EOMONTH(FE149, 1)</f>
        <v>50495</v>
      </c>
      <c r="FG149" s="225">
        <f t="shared" ref="FG149" si="1411">EOMONTH(FF149, 1)</f>
        <v>50525</v>
      </c>
      <c r="FH149" s="225">
        <f t="shared" ref="FH149" si="1412">EOMONTH(FG149, 1)</f>
        <v>50556</v>
      </c>
      <c r="FI149" s="225">
        <f t="shared" ref="FI149" si="1413">EOMONTH(FH149, 1)</f>
        <v>50586</v>
      </c>
      <c r="FJ149" s="225">
        <f t="shared" ref="FJ149" si="1414">EOMONTH(FI149, 1)</f>
        <v>50617</v>
      </c>
      <c r="FK149" s="225">
        <f t="shared" ref="FK149" si="1415">EOMONTH(FJ149, 1)</f>
        <v>50648</v>
      </c>
      <c r="FL149" s="225">
        <f t="shared" ref="FL149" si="1416">EOMONTH(FK149, 1)</f>
        <v>50678</v>
      </c>
      <c r="FM149" s="225">
        <f t="shared" ref="FM149" si="1417">EOMONTH(FL149, 1)</f>
        <v>50709</v>
      </c>
      <c r="FN149" s="225">
        <f t="shared" ref="FN149" si="1418">EOMONTH(FM149, 1)</f>
        <v>50739</v>
      </c>
      <c r="FO149" s="225">
        <f t="shared" ref="FO149" si="1419">EOMONTH(FN149, 1)</f>
        <v>50770</v>
      </c>
    </row>
    <row r="150" spans="2:171" ht="12" customHeight="1" x14ac:dyDescent="0.3">
      <c r="B150" s="201" t="s">
        <v>75</v>
      </c>
      <c r="D150" s="210">
        <f>SUM(G150:FO150)</f>
        <v>1417.747614253951</v>
      </c>
      <c r="E150" s="210"/>
      <c r="G150" s="210">
        <f>(G125*'Assumptions&amp;Data'!$D$136)+(G130*'Assumptions&amp;Data'!$D$136)</f>
        <v>0</v>
      </c>
      <c r="H150" s="210">
        <f>(H125*'Assumptions&amp;Data'!$D$136)+(H130*'Assumptions&amp;Data'!$D$136)</f>
        <v>0</v>
      </c>
      <c r="I150" s="210">
        <f>(I125*'Assumptions&amp;Data'!$D$136)+(I130*'Assumptions&amp;Data'!$D$136)</f>
        <v>0</v>
      </c>
      <c r="J150" s="210">
        <f>(J125*'Assumptions&amp;Data'!$D$136)+(J130*'Assumptions&amp;Data'!$D$136)</f>
        <v>0</v>
      </c>
      <c r="K150" s="210">
        <f>(K125*'Assumptions&amp;Data'!$D$136)+(K130*'Assumptions&amp;Data'!$D$136)</f>
        <v>0</v>
      </c>
      <c r="L150" s="210">
        <f>(L125*'Assumptions&amp;Data'!$D$136)+(L130*'Assumptions&amp;Data'!$D$136)</f>
        <v>0</v>
      </c>
      <c r="M150" s="210">
        <f>(M125*'Assumptions&amp;Data'!$D$136)+(M130*'Assumptions&amp;Data'!$D$136)</f>
        <v>0</v>
      </c>
      <c r="N150" s="210">
        <f>(N125*'Assumptions&amp;Data'!$D$136)+(N130*'Assumptions&amp;Data'!$D$136)</f>
        <v>0</v>
      </c>
      <c r="O150" s="210">
        <f>(O125*'Assumptions&amp;Data'!$D$136)+(O130*'Assumptions&amp;Data'!$D$136)</f>
        <v>15.949660660356953</v>
      </c>
      <c r="P150" s="210">
        <f>(P125*'Assumptions&amp;Data'!$D$136)+(P130*'Assumptions&amp;Data'!$D$136)</f>
        <v>15.949660660356953</v>
      </c>
      <c r="Q150" s="210">
        <f>(Q125*'Assumptions&amp;Data'!$D$136)+(Q130*'Assumptions&amp;Data'!$D$136)</f>
        <v>15.949660660356953</v>
      </c>
      <c r="R150" s="210">
        <f>(R125*'Assumptions&amp;Data'!$D$136)+(R130*'Assumptions&amp;Data'!$D$136)</f>
        <v>10.633107106904637</v>
      </c>
      <c r="S150" s="210">
        <f>(S125*'Assumptions&amp;Data'!$D$136)+(S130*'Assumptions&amp;Data'!$D$136)</f>
        <v>10.633107106904637</v>
      </c>
      <c r="T150" s="210">
        <f>(T125*'Assumptions&amp;Data'!$D$136)+(T130*'Assumptions&amp;Data'!$D$136)</f>
        <v>10.633107106904637</v>
      </c>
      <c r="U150" s="210">
        <f>(U125*'Assumptions&amp;Data'!$D$136)+(U130*'Assumptions&amp;Data'!$D$136)</f>
        <v>10.633107106904637</v>
      </c>
      <c r="V150" s="210">
        <f>(V125*'Assumptions&amp;Data'!$D$136)+(V130*'Assumptions&amp;Data'!$D$136)</f>
        <v>6.3798642641427818</v>
      </c>
      <c r="W150" s="210">
        <f>(W125*'Assumptions&amp;Data'!$D$136)+(W130*'Assumptions&amp;Data'!$D$136)</f>
        <v>6.3798642641427818</v>
      </c>
      <c r="X150" s="210">
        <f>(X125*'Assumptions&amp;Data'!$D$136)+(X130*'Assumptions&amp;Data'!$D$136)</f>
        <v>6.3798642641427818</v>
      </c>
      <c r="Y150" s="210">
        <f>(Y125*'Assumptions&amp;Data'!$D$136)+(Y130*'Assumptions&amp;Data'!$D$136)</f>
        <v>6.3798642641427818</v>
      </c>
      <c r="Z150" s="210">
        <f>(Z125*'Assumptions&amp;Data'!$D$136)+(Z130*'Assumptions&amp;Data'!$D$136)</f>
        <v>6.3798642641427818</v>
      </c>
      <c r="AA150" s="210">
        <f>(AA125*'Assumptions&amp;Data'!$D$136)+(AA130*'Assumptions&amp;Data'!$D$136)</f>
        <v>148.15462568953788</v>
      </c>
      <c r="AB150" s="210">
        <f>(AB125*'Assumptions&amp;Data'!$D$136)+(AB130*'Assumptions&amp;Data'!$D$136)</f>
        <v>6.3798642641427818</v>
      </c>
      <c r="AC150" s="210">
        <f>(AC125*'Assumptions&amp;Data'!$D$136)+(AC130*'Assumptions&amp;Data'!$D$136)</f>
        <v>6.3798642641427818</v>
      </c>
      <c r="AD150" s="210">
        <f>(AD125*'Assumptions&amp;Data'!$D$136)+(AD130*'Assumptions&amp;Data'!$D$136)</f>
        <v>148.15462568953788</v>
      </c>
      <c r="AE150" s="210">
        <f>(AE125*'Assumptions&amp;Data'!$D$136)+(AE130*'Assumptions&amp;Data'!$D$136)</f>
        <v>6.3798642641427818</v>
      </c>
      <c r="AF150" s="210">
        <f>(AF125*'Assumptions&amp;Data'!$D$136)+(AF130*'Assumptions&amp;Data'!$D$136)</f>
        <v>148.15462568953788</v>
      </c>
      <c r="AG150" s="210">
        <f>(AG125*'Assumptions&amp;Data'!$D$136)+(AG130*'Assumptions&amp;Data'!$D$136)</f>
        <v>6.3798642641427818</v>
      </c>
      <c r="AH150" s="210">
        <f>(AH125*'Assumptions&amp;Data'!$D$136)+(AH130*'Assumptions&amp;Data'!$D$136)</f>
        <v>6.3798642641427818</v>
      </c>
      <c r="AI150" s="210">
        <f>(AI125*'Assumptions&amp;Data'!$D$136)+(AI130*'Assumptions&amp;Data'!$D$136)</f>
        <v>6.3798642641427818</v>
      </c>
      <c r="AJ150" s="210">
        <f>(AJ125*'Assumptions&amp;Data'!$D$136)+(AJ130*'Assumptions&amp;Data'!$D$136)</f>
        <v>6.3798642641427818</v>
      </c>
      <c r="AK150" s="210">
        <f>(AK125*'Assumptions&amp;Data'!$D$136)+(AK130*'Assumptions&amp;Data'!$D$136)</f>
        <v>85.773730662364045</v>
      </c>
      <c r="AL150" s="210">
        <f>(AL125*'Assumptions&amp;Data'!$D$136)+(AL130*'Assumptions&amp;Data'!$D$136)</f>
        <v>6.3798642641427818</v>
      </c>
      <c r="AM150" s="210">
        <f>(AM125*'Assumptions&amp;Data'!$D$136)+(AM130*'Assumptions&amp;Data'!$D$136)</f>
        <v>5.3165535534522519</v>
      </c>
      <c r="AN150" s="210">
        <f>(AN125*'Assumptions&amp;Data'!$D$136)+(AN130*'Assumptions&amp;Data'!$D$136)</f>
        <v>70.887380712697549</v>
      </c>
      <c r="AO150" s="210">
        <f>(AO125*'Assumptions&amp;Data'!$D$136)+(AO130*'Assumptions&amp;Data'!$D$136)</f>
        <v>70.887380712697549</v>
      </c>
      <c r="AP150" s="210">
        <f>(AP125*'Assumptions&amp;Data'!$D$136)+(AP130*'Assumptions&amp;Data'!$D$136)</f>
        <v>0</v>
      </c>
      <c r="AQ150" s="210">
        <f>(AQ125*'Assumptions&amp;Data'!$D$136)+(AQ130*'Assumptions&amp;Data'!$D$136)</f>
        <v>0</v>
      </c>
      <c r="AR150" s="210">
        <f>(AR125*'Assumptions&amp;Data'!$D$136)+(AR130*'Assumptions&amp;Data'!$D$136)</f>
        <v>0</v>
      </c>
      <c r="AS150" s="210">
        <f>(AS125*'Assumptions&amp;Data'!$D$136)+(AS130*'Assumptions&amp;Data'!$D$136)</f>
        <v>0</v>
      </c>
      <c r="AT150" s="210">
        <f>(AT125*'Assumptions&amp;Data'!$D$136)+(AT130*'Assumptions&amp;Data'!$D$136)</f>
        <v>0</v>
      </c>
      <c r="AU150" s="210">
        <f>(AU125*'Assumptions&amp;Data'!$D$136)+(AU130*'Assumptions&amp;Data'!$D$136)</f>
        <v>141.7747614253951</v>
      </c>
      <c r="AV150" s="210">
        <f>(AV125*'Assumptions&amp;Data'!$D$136)+(AV130*'Assumptions&amp;Data'!$D$136)</f>
        <v>0</v>
      </c>
      <c r="AW150" s="210">
        <f>(AW125*'Assumptions&amp;Data'!$D$136)+(AW130*'Assumptions&amp;Data'!$D$136)</f>
        <v>141.7747614253951</v>
      </c>
      <c r="AX150" s="210">
        <f>(AX125*'Assumptions&amp;Data'!$D$136)+(AX130*'Assumptions&amp;Data'!$D$136)</f>
        <v>0</v>
      </c>
      <c r="AY150" s="210">
        <f>(AY125*'Assumptions&amp;Data'!$D$136)+(AY130*'Assumptions&amp;Data'!$D$136)</f>
        <v>283.5495228507902</v>
      </c>
      <c r="AZ150" s="210">
        <f>(AZ125*'Assumptions&amp;Data'!$D$136)+(AZ130*'Assumptions&amp;Data'!$D$136)</f>
        <v>0</v>
      </c>
      <c r="BA150" s="210">
        <f>(BA125*'Assumptions&amp;Data'!$D$136)+(BA130*'Assumptions&amp;Data'!$D$136)</f>
        <v>0</v>
      </c>
      <c r="BB150" s="210">
        <f>(BB125*'Assumptions&amp;Data'!$D$136)+(BB130*'Assumptions&amp;Data'!$D$136)</f>
        <v>0</v>
      </c>
      <c r="BC150" s="210">
        <f>(BC125*'Assumptions&amp;Data'!$D$136)+(BC130*'Assumptions&amp;Data'!$D$136)</f>
        <v>0</v>
      </c>
      <c r="BD150" s="210">
        <f>(BD125*'Assumptions&amp;Data'!$D$136)+(BD130*'Assumptions&amp;Data'!$D$136)</f>
        <v>0</v>
      </c>
      <c r="BE150" s="210">
        <f>(BE125*'Assumptions&amp;Data'!$D$136)+(BE130*'Assumptions&amp;Data'!$D$136)</f>
        <v>0</v>
      </c>
      <c r="BF150" s="210">
        <f>(BF125*'Assumptions&amp;Data'!$D$136)+(BF130*'Assumptions&amp;Data'!$D$136)</f>
        <v>0</v>
      </c>
      <c r="BG150" s="210">
        <f>(BG125*'Assumptions&amp;Data'!$D$136)+(BG130*'Assumptions&amp;Data'!$D$136)</f>
        <v>0</v>
      </c>
      <c r="BH150" s="210">
        <f>(BH125*'Assumptions&amp;Data'!$D$136)+(BH130*'Assumptions&amp;Data'!$D$136)</f>
        <v>0</v>
      </c>
      <c r="BI150" s="210">
        <f>(BI125*'Assumptions&amp;Data'!$D$136)+(BI130*'Assumptions&amp;Data'!$D$136)</f>
        <v>0</v>
      </c>
      <c r="BJ150" s="210">
        <f>(BJ125*'Assumptions&amp;Data'!$D$136)+(BJ130*'Assumptions&amp;Data'!$D$136)</f>
        <v>0</v>
      </c>
      <c r="BK150" s="210">
        <f>(BK125*'Assumptions&amp;Data'!$D$136)+(BK130*'Assumptions&amp;Data'!$D$136)</f>
        <v>0</v>
      </c>
      <c r="BL150" s="210">
        <f>(BL125*'Assumptions&amp;Data'!$D$136)+(BL130*'Assumptions&amp;Data'!$D$136)</f>
        <v>0</v>
      </c>
      <c r="BM150" s="210">
        <f>(BM125*'Assumptions&amp;Data'!$D$136)+(BM130*'Assumptions&amp;Data'!$D$136)</f>
        <v>0</v>
      </c>
      <c r="BN150" s="210">
        <f>(BN125*'Assumptions&amp;Data'!$D$136)+(BN130*'Assumptions&amp;Data'!$D$136)</f>
        <v>0</v>
      </c>
      <c r="BO150" s="210">
        <f>(BO125*'Assumptions&amp;Data'!$D$136)+(BO130*'Assumptions&amp;Data'!$D$136)</f>
        <v>0</v>
      </c>
      <c r="BP150" s="210">
        <f>(BP125*'Assumptions&amp;Data'!$D$136)+(BP130*'Assumptions&amp;Data'!$D$136)</f>
        <v>0</v>
      </c>
      <c r="BQ150" s="210">
        <f>(BQ125*'Assumptions&amp;Data'!$D$136)+(BQ130*'Assumptions&amp;Data'!$D$136)</f>
        <v>0</v>
      </c>
      <c r="BR150" s="210">
        <f>(BR125*'Assumptions&amp;Data'!$D$136)+(BR130*'Assumptions&amp;Data'!$D$136)</f>
        <v>0</v>
      </c>
      <c r="BS150" s="210">
        <f>(BS125*'Assumptions&amp;Data'!$D$136)+(BS130*'Assumptions&amp;Data'!$D$136)</f>
        <v>0</v>
      </c>
      <c r="BT150" s="210">
        <f>(BT125*'Assumptions&amp;Data'!$D$136)+(BT130*'Assumptions&amp;Data'!$D$136)</f>
        <v>0</v>
      </c>
      <c r="BU150" s="210">
        <f>(BU125*'Assumptions&amp;Data'!$D$136)+(BU130*'Assumptions&amp;Data'!$D$136)</f>
        <v>0</v>
      </c>
      <c r="BV150" s="210">
        <f>(BV125*'Assumptions&amp;Data'!$D$136)+(BV130*'Assumptions&amp;Data'!$D$136)</f>
        <v>0</v>
      </c>
      <c r="BW150" s="210">
        <f>(BW125*'Assumptions&amp;Data'!$D$136)+(BW130*'Assumptions&amp;Data'!$D$136)</f>
        <v>0</v>
      </c>
      <c r="BX150" s="210">
        <f>(BX125*'Assumptions&amp;Data'!$D$136)+(BX130*'Assumptions&amp;Data'!$D$136)</f>
        <v>0</v>
      </c>
      <c r="BY150" s="210">
        <f>(BY125*'Assumptions&amp;Data'!$D$136)+(BY130*'Assumptions&amp;Data'!$D$136)</f>
        <v>0</v>
      </c>
      <c r="BZ150" s="210">
        <f>(BZ125*'Assumptions&amp;Data'!$D$136)+(BZ130*'Assumptions&amp;Data'!$D$136)</f>
        <v>0</v>
      </c>
      <c r="CA150" s="210">
        <f>(CA125*'Assumptions&amp;Data'!$D$136)+(CA130*'Assumptions&amp;Data'!$D$136)</f>
        <v>0</v>
      </c>
      <c r="CB150" s="210">
        <f>(CB125*'Assumptions&amp;Data'!$D$136)+(CB130*'Assumptions&amp;Data'!$D$136)</f>
        <v>0</v>
      </c>
      <c r="CC150" s="210">
        <f>(CC125*'Assumptions&amp;Data'!$D$136)+(CC130*'Assumptions&amp;Data'!$D$136)</f>
        <v>0</v>
      </c>
      <c r="CD150" s="210">
        <f>(CD125*'Assumptions&amp;Data'!$D$136)+(CD130*'Assumptions&amp;Data'!$D$136)</f>
        <v>0</v>
      </c>
      <c r="CE150" s="210">
        <f>(CE125*'Assumptions&amp;Data'!$D$136)+(CE130*'Assumptions&amp;Data'!$D$136)</f>
        <v>0</v>
      </c>
      <c r="CF150" s="210">
        <f>(CF125*'Assumptions&amp;Data'!$D$136)+(CF130*'Assumptions&amp;Data'!$D$136)</f>
        <v>0</v>
      </c>
      <c r="CG150" s="210">
        <f>(CG125*'Assumptions&amp;Data'!$D$136)+(CG130*'Assumptions&amp;Data'!$D$136)</f>
        <v>0</v>
      </c>
      <c r="CH150" s="210">
        <f>(CH125*'Assumptions&amp;Data'!$D$136)+(CH130*'Assumptions&amp;Data'!$D$136)</f>
        <v>0</v>
      </c>
      <c r="CI150" s="210">
        <f>(CI125*'Assumptions&amp;Data'!$D$136)+(CI130*'Assumptions&amp;Data'!$D$136)</f>
        <v>0</v>
      </c>
      <c r="CJ150" s="210">
        <f>(CJ125*'Assumptions&amp;Data'!$D$136)+(CJ130*'Assumptions&amp;Data'!$D$136)</f>
        <v>0</v>
      </c>
      <c r="CK150" s="210">
        <f>(CK125*'Assumptions&amp;Data'!$D$136)+(CK130*'Assumptions&amp;Data'!$D$136)</f>
        <v>0</v>
      </c>
      <c r="CL150" s="210">
        <f>(CL125*'Assumptions&amp;Data'!$D$136)+(CL130*'Assumptions&amp;Data'!$D$136)</f>
        <v>0</v>
      </c>
      <c r="CM150" s="210">
        <f>(CM125*'Assumptions&amp;Data'!$D$136)+(CM130*'Assumptions&amp;Data'!$D$136)</f>
        <v>0</v>
      </c>
      <c r="CN150" s="210">
        <f>(CN125*'Assumptions&amp;Data'!$D$136)+(CN130*'Assumptions&amp;Data'!$D$136)</f>
        <v>0</v>
      </c>
      <c r="CO150" s="210">
        <f>(CO125*'Assumptions&amp;Data'!$D$136)+(CO130*'Assumptions&amp;Data'!$D$136)</f>
        <v>0</v>
      </c>
      <c r="CP150" s="210">
        <f>(CP125*'Assumptions&amp;Data'!$D$136)+(CP130*'Assumptions&amp;Data'!$D$136)</f>
        <v>0</v>
      </c>
      <c r="CQ150" s="210">
        <f>(CQ125*'Assumptions&amp;Data'!$D$136)+(CQ130*'Assumptions&amp;Data'!$D$136)</f>
        <v>0</v>
      </c>
      <c r="CR150" s="210">
        <f>(CR125*'Assumptions&amp;Data'!$D$136)+(CR130*'Assumptions&amp;Data'!$D$136)</f>
        <v>0</v>
      </c>
      <c r="CS150" s="210">
        <f>(CS125*'Assumptions&amp;Data'!$D$136)+(CS130*'Assumptions&amp;Data'!$D$136)</f>
        <v>0</v>
      </c>
      <c r="CT150" s="210">
        <f>(CT125*'Assumptions&amp;Data'!$D$136)+(CT130*'Assumptions&amp;Data'!$D$136)</f>
        <v>0</v>
      </c>
      <c r="CU150" s="210">
        <f>(CU125*'Assumptions&amp;Data'!$D$136)+(CU130*'Assumptions&amp;Data'!$D$136)</f>
        <v>0</v>
      </c>
      <c r="CV150" s="210">
        <f>(CV125*'Assumptions&amp;Data'!$D$136)+(CV130*'Assumptions&amp;Data'!$D$136)</f>
        <v>0</v>
      </c>
      <c r="CW150" s="210">
        <f>(CW125*'Assumptions&amp;Data'!$D$136)+(CW130*'Assumptions&amp;Data'!$D$136)</f>
        <v>0</v>
      </c>
      <c r="CX150" s="210">
        <f>(CX125*'Assumptions&amp;Data'!$D$136)+(CX130*'Assumptions&amp;Data'!$D$136)</f>
        <v>0</v>
      </c>
      <c r="CY150" s="210">
        <f>(CY125*'Assumptions&amp;Data'!$D$136)+(CY130*'Assumptions&amp;Data'!$D$136)</f>
        <v>0</v>
      </c>
      <c r="CZ150" s="210">
        <f>(CZ125*'Assumptions&amp;Data'!$D$136)+(CZ130*'Assumptions&amp;Data'!$D$136)</f>
        <v>0</v>
      </c>
      <c r="DA150" s="210">
        <f>(DA125*'Assumptions&amp;Data'!$D$136)+(DA130*'Assumptions&amp;Data'!$D$136)</f>
        <v>0</v>
      </c>
      <c r="DB150" s="210">
        <f>(DB125*'Assumptions&amp;Data'!$D$136)+(DB130*'Assumptions&amp;Data'!$D$136)</f>
        <v>0</v>
      </c>
      <c r="DC150" s="210">
        <f>(DC125*'Assumptions&amp;Data'!$D$136)+(DC130*'Assumptions&amp;Data'!$D$136)</f>
        <v>0</v>
      </c>
      <c r="DD150" s="210">
        <f>(DD125*'Assumptions&amp;Data'!$D$136)+(DD130*'Assumptions&amp;Data'!$D$136)</f>
        <v>0</v>
      </c>
      <c r="DE150" s="210">
        <f>(DE125*'Assumptions&amp;Data'!$D$136)+(DE130*'Assumptions&amp;Data'!$D$136)</f>
        <v>0</v>
      </c>
      <c r="DF150" s="210">
        <f>(DF125*'Assumptions&amp;Data'!$D$136)+(DF130*'Assumptions&amp;Data'!$D$136)</f>
        <v>0</v>
      </c>
      <c r="DG150" s="210">
        <f>(DG125*'Assumptions&amp;Data'!$D$136)+(DG130*'Assumptions&amp;Data'!$D$136)</f>
        <v>0</v>
      </c>
      <c r="DH150" s="210">
        <f>(DH125*'Assumptions&amp;Data'!$D$136)+(DH130*'Assumptions&amp;Data'!$D$136)</f>
        <v>0</v>
      </c>
      <c r="DI150" s="210">
        <f>(DI125*'Assumptions&amp;Data'!$D$136)+(DI130*'Assumptions&amp;Data'!$D$136)</f>
        <v>0</v>
      </c>
      <c r="DJ150" s="210">
        <f>(DJ125*'Assumptions&amp;Data'!$D$136)+(DJ130*'Assumptions&amp;Data'!$D$136)</f>
        <v>0</v>
      </c>
      <c r="DK150" s="210">
        <f>(DK125*'Assumptions&amp;Data'!$D$136)+(DK130*'Assumptions&amp;Data'!$D$136)</f>
        <v>0</v>
      </c>
      <c r="DL150" s="210">
        <f>(DL125*'Assumptions&amp;Data'!$D$136)+(DL130*'Assumptions&amp;Data'!$D$136)</f>
        <v>0</v>
      </c>
      <c r="DM150" s="210">
        <f>(DM125*'Assumptions&amp;Data'!$D$136)+(DM130*'Assumptions&amp;Data'!$D$136)</f>
        <v>0</v>
      </c>
      <c r="DN150" s="210">
        <f>(DN125*'Assumptions&amp;Data'!$D$136)+(DN130*'Assumptions&amp;Data'!$D$136)</f>
        <v>0</v>
      </c>
      <c r="DO150" s="210">
        <f>(DO125*'Assumptions&amp;Data'!$D$136)+(DO130*'Assumptions&amp;Data'!$D$136)</f>
        <v>0</v>
      </c>
      <c r="DP150" s="210">
        <f>(DP125*'Assumptions&amp;Data'!$D$136)+(DP130*'Assumptions&amp;Data'!$D$136)</f>
        <v>0</v>
      </c>
      <c r="DQ150" s="210">
        <f>(DQ125*'Assumptions&amp;Data'!$D$136)+(DQ130*'Assumptions&amp;Data'!$D$136)</f>
        <v>0</v>
      </c>
      <c r="DR150" s="210">
        <f>(DR125*'Assumptions&amp;Data'!$D$136)+(DR130*'Assumptions&amp;Data'!$D$136)</f>
        <v>0</v>
      </c>
      <c r="DS150" s="210">
        <f>(DS125*'Assumptions&amp;Data'!$D$136)+(DS130*'Assumptions&amp;Data'!$D$136)</f>
        <v>0</v>
      </c>
      <c r="DT150" s="210">
        <f>(DT125*'Assumptions&amp;Data'!$D$136)+(DT130*'Assumptions&amp;Data'!$D$136)</f>
        <v>0</v>
      </c>
      <c r="DU150" s="210">
        <f>(DU125*'Assumptions&amp;Data'!$D$136)+(DU130*'Assumptions&amp;Data'!$D$136)</f>
        <v>0</v>
      </c>
      <c r="DV150" s="210">
        <f>(DV125*'Assumptions&amp;Data'!$D$136)+(DV130*'Assumptions&amp;Data'!$D$136)</f>
        <v>0</v>
      </c>
      <c r="DW150" s="210">
        <f>(DW125*'Assumptions&amp;Data'!$D$136)+(DW130*'Assumptions&amp;Data'!$D$136)</f>
        <v>0</v>
      </c>
      <c r="DX150" s="210">
        <f>(DX125*'Assumptions&amp;Data'!$D$136)+(DX130*'Assumptions&amp;Data'!$D$136)</f>
        <v>0</v>
      </c>
      <c r="DY150" s="210">
        <f>(DY125*'Assumptions&amp;Data'!$D$136)+(DY130*'Assumptions&amp;Data'!$D$136)</f>
        <v>0</v>
      </c>
      <c r="DZ150" s="210">
        <f>(DZ125*'Assumptions&amp;Data'!$D$136)+(DZ130*'Assumptions&amp;Data'!$D$136)</f>
        <v>0</v>
      </c>
      <c r="EA150" s="210">
        <f>(EA125*'Assumptions&amp;Data'!$D$136)+(EA130*'Assumptions&amp;Data'!$D$136)</f>
        <v>0</v>
      </c>
      <c r="EB150" s="210">
        <f>(EB125*'Assumptions&amp;Data'!$D$136)+(EB130*'Assumptions&amp;Data'!$D$136)</f>
        <v>0</v>
      </c>
      <c r="EC150" s="210">
        <f>(EC125*'Assumptions&amp;Data'!$D$136)+(EC130*'Assumptions&amp;Data'!$D$136)</f>
        <v>0</v>
      </c>
      <c r="ED150" s="210">
        <f>(ED125*'Assumptions&amp;Data'!$D$136)+(ED130*'Assumptions&amp;Data'!$D$136)</f>
        <v>0</v>
      </c>
      <c r="EE150" s="210">
        <f>(EE125*'Assumptions&amp;Data'!$D$136)+(EE130*'Assumptions&amp;Data'!$D$136)</f>
        <v>0</v>
      </c>
      <c r="EF150" s="210">
        <f>(EF125*'Assumptions&amp;Data'!$D$136)+(EF130*'Assumptions&amp;Data'!$D$136)</f>
        <v>0</v>
      </c>
      <c r="EG150" s="210">
        <f>(EG125*'Assumptions&amp;Data'!$D$136)+(EG130*'Assumptions&amp;Data'!$D$136)</f>
        <v>0</v>
      </c>
      <c r="EH150" s="210">
        <f>(EH125*'Assumptions&amp;Data'!$D$136)+(EH130*'Assumptions&amp;Data'!$D$136)</f>
        <v>0</v>
      </c>
      <c r="EI150" s="210">
        <f>(EI125*'Assumptions&amp;Data'!$D$136)+(EI130*'Assumptions&amp;Data'!$D$136)</f>
        <v>0</v>
      </c>
      <c r="EJ150" s="210">
        <f>(EJ125*'Assumptions&amp;Data'!$D$136)+(EJ130*'Assumptions&amp;Data'!$D$136)</f>
        <v>0</v>
      </c>
      <c r="EK150" s="210">
        <f>(EK125*'Assumptions&amp;Data'!$D$136)+(EK130*'Assumptions&amp;Data'!$D$136)</f>
        <v>0</v>
      </c>
      <c r="EL150" s="210">
        <f>(EL125*'Assumptions&amp;Data'!$D$136)+(EL130*'Assumptions&amp;Data'!$D$136)</f>
        <v>0</v>
      </c>
      <c r="EM150" s="210">
        <f>(EM125*'Assumptions&amp;Data'!$D$136)+(EM130*'Assumptions&amp;Data'!$D$136)</f>
        <v>0</v>
      </c>
      <c r="EN150" s="210">
        <f>(EN125*'Assumptions&amp;Data'!$D$136)+(EN130*'Assumptions&amp;Data'!$D$136)</f>
        <v>0</v>
      </c>
      <c r="EO150" s="210">
        <f>(EO125*'Assumptions&amp;Data'!$D$136)+(EO130*'Assumptions&amp;Data'!$D$136)</f>
        <v>0</v>
      </c>
      <c r="EP150" s="210">
        <f>(EP125*'Assumptions&amp;Data'!$D$136)+(EP130*'Assumptions&amp;Data'!$D$136)</f>
        <v>0</v>
      </c>
      <c r="EQ150" s="210">
        <f>(EQ125*'Assumptions&amp;Data'!$D$136)+(EQ130*'Assumptions&amp;Data'!$D$136)</f>
        <v>0</v>
      </c>
      <c r="ER150" s="210">
        <f>(ER125*'Assumptions&amp;Data'!$D$136)+(ER130*'Assumptions&amp;Data'!$D$136)</f>
        <v>0</v>
      </c>
      <c r="ES150" s="210">
        <f>(ES125*'Assumptions&amp;Data'!$D$136)+(ES130*'Assumptions&amp;Data'!$D$136)</f>
        <v>0</v>
      </c>
      <c r="ET150" s="210">
        <f>(ET125*'Assumptions&amp;Data'!$D$136)+(ET130*'Assumptions&amp;Data'!$D$136)</f>
        <v>0</v>
      </c>
      <c r="EU150" s="210">
        <f>(EU125*'Assumptions&amp;Data'!$D$136)+(EU130*'Assumptions&amp;Data'!$D$136)</f>
        <v>0</v>
      </c>
      <c r="EV150" s="210">
        <f>(EV125*'Assumptions&amp;Data'!$D$136)+(EV130*'Assumptions&amp;Data'!$D$136)</f>
        <v>0</v>
      </c>
      <c r="EW150" s="210">
        <f>(EW125*'Assumptions&amp;Data'!$D$136)+(EW130*'Assumptions&amp;Data'!$D$136)</f>
        <v>0</v>
      </c>
      <c r="EX150" s="210">
        <f>(EX125*'Assumptions&amp;Data'!$D$136)+(EX130*'Assumptions&amp;Data'!$D$136)</f>
        <v>0</v>
      </c>
      <c r="EY150" s="210">
        <f>(EY125*'Assumptions&amp;Data'!$D$136)+(EY130*'Assumptions&amp;Data'!$D$136)</f>
        <v>0</v>
      </c>
      <c r="EZ150" s="210">
        <f>(EZ125*'Assumptions&amp;Data'!$D$136)+(EZ130*'Assumptions&amp;Data'!$D$136)</f>
        <v>0</v>
      </c>
      <c r="FA150" s="210">
        <f>(FA125*'Assumptions&amp;Data'!$D$136)+(FA130*'Assumptions&amp;Data'!$D$136)</f>
        <v>0</v>
      </c>
      <c r="FB150" s="210">
        <f>(FB125*'Assumptions&amp;Data'!$D$136)+(FB130*'Assumptions&amp;Data'!$D$136)</f>
        <v>0</v>
      </c>
      <c r="FC150" s="210">
        <f>(FC125*'Assumptions&amp;Data'!$D$136)+(FC130*'Assumptions&amp;Data'!$D$136)</f>
        <v>0</v>
      </c>
      <c r="FD150" s="210">
        <f>(FD125*'Assumptions&amp;Data'!$D$136)+(FD130*'Assumptions&amp;Data'!$D$136)</f>
        <v>0</v>
      </c>
      <c r="FE150" s="210">
        <f>(FE125*'Assumptions&amp;Data'!$D$136)+(FE130*'Assumptions&amp;Data'!$D$136)</f>
        <v>0</v>
      </c>
      <c r="FF150" s="210">
        <f>(FF125*'Assumptions&amp;Data'!$D$136)+(FF130*'Assumptions&amp;Data'!$D$136)</f>
        <v>0</v>
      </c>
      <c r="FG150" s="210">
        <f>(FG125*'Assumptions&amp;Data'!$D$136)+(FG130*'Assumptions&amp;Data'!$D$136)</f>
        <v>0</v>
      </c>
      <c r="FH150" s="210">
        <f>(FH125*'Assumptions&amp;Data'!$D$136)+(FH130*'Assumptions&amp;Data'!$D$136)</f>
        <v>0</v>
      </c>
      <c r="FI150" s="210">
        <f>(FI125*'Assumptions&amp;Data'!$D$136)+(FI130*'Assumptions&amp;Data'!$D$136)</f>
        <v>0</v>
      </c>
      <c r="FJ150" s="210">
        <f>(FJ125*'Assumptions&amp;Data'!$D$136)+(FJ130*'Assumptions&amp;Data'!$D$136)</f>
        <v>0</v>
      </c>
      <c r="FK150" s="210">
        <f>(FK125*'Assumptions&amp;Data'!$D$136)+(FK130*'Assumptions&amp;Data'!$D$136)</f>
        <v>0</v>
      </c>
      <c r="FL150" s="210">
        <f>(FL125*'Assumptions&amp;Data'!$D$136)+(FL130*'Assumptions&amp;Data'!$D$136)</f>
        <v>0</v>
      </c>
      <c r="FM150" s="210">
        <f>(FM125*'Assumptions&amp;Data'!$D$136)+(FM130*'Assumptions&amp;Data'!$D$136)</f>
        <v>0</v>
      </c>
      <c r="FN150" s="210">
        <f>(FN125*'Assumptions&amp;Data'!$D$136)+(FN130*'Assumptions&amp;Data'!$D$136)</f>
        <v>0</v>
      </c>
      <c r="FO150" s="210">
        <f>(FO125*'Assumptions&amp;Data'!$D$136)+(FO130*'Assumptions&amp;Data'!$D$136)</f>
        <v>0</v>
      </c>
    </row>
    <row r="151" spans="2:171" ht="12" customHeight="1" x14ac:dyDescent="0.3">
      <c r="B151" s="201" t="s">
        <v>76</v>
      </c>
      <c r="D151" s="210">
        <f>SUM(G151:FO151)</f>
        <v>1701.2971371047415</v>
      </c>
      <c r="E151" s="210"/>
      <c r="G151" s="210">
        <f>(G126*'Assumptions&amp;Data'!$D$136)+(G131*'Assumptions&amp;Data'!$D$136)</f>
        <v>0</v>
      </c>
      <c r="H151" s="210">
        <f>(H126*'Assumptions&amp;Data'!$D$136)+(H131*'Assumptions&amp;Data'!$D$136)</f>
        <v>0</v>
      </c>
      <c r="I151" s="210">
        <f>(I126*'Assumptions&amp;Data'!$D$136)+(I131*'Assumptions&amp;Data'!$D$136)</f>
        <v>0</v>
      </c>
      <c r="J151" s="210">
        <f>(J126*'Assumptions&amp;Data'!$D$136)+(J131*'Assumptions&amp;Data'!$D$136)</f>
        <v>0</v>
      </c>
      <c r="K151" s="210">
        <f>(K126*'Assumptions&amp;Data'!$D$136)+(K131*'Assumptions&amp;Data'!$D$136)</f>
        <v>0</v>
      </c>
      <c r="L151" s="210">
        <f>(L126*'Assumptions&amp;Data'!$D$136)+(L131*'Assumptions&amp;Data'!$D$136)</f>
        <v>0</v>
      </c>
      <c r="M151" s="210">
        <f>(M126*'Assumptions&amp;Data'!$D$136)+(M131*'Assumptions&amp;Data'!$D$136)</f>
        <v>0</v>
      </c>
      <c r="N151" s="210">
        <f>(N126*'Assumptions&amp;Data'!$D$136)+(N131*'Assumptions&amp;Data'!$D$136)</f>
        <v>0</v>
      </c>
      <c r="O151" s="210">
        <f>(O126*'Assumptions&amp;Data'!$D$136)+(O131*'Assumptions&amp;Data'!$D$136)</f>
        <v>0</v>
      </c>
      <c r="P151" s="210">
        <f>(P126*'Assumptions&amp;Data'!$D$136)+(P131*'Assumptions&amp;Data'!$D$136)</f>
        <v>0</v>
      </c>
      <c r="Q151" s="210">
        <f>(Q126*'Assumptions&amp;Data'!$D$136)+(Q131*'Assumptions&amp;Data'!$D$136)</f>
        <v>0</v>
      </c>
      <c r="R151" s="210">
        <f>(R126*'Assumptions&amp;Data'!$D$136)+(R131*'Assumptions&amp;Data'!$D$136)</f>
        <v>0</v>
      </c>
      <c r="S151" s="210">
        <f>(S126*'Assumptions&amp;Data'!$D$136)+(S131*'Assumptions&amp;Data'!$D$136)</f>
        <v>0</v>
      </c>
      <c r="T151" s="210">
        <f>(T126*'Assumptions&amp;Data'!$D$136)+(T131*'Assumptions&amp;Data'!$D$136)</f>
        <v>0</v>
      </c>
      <c r="U151" s="210">
        <f>(U126*'Assumptions&amp;Data'!$D$136)+(U131*'Assumptions&amp;Data'!$D$136)</f>
        <v>0</v>
      </c>
      <c r="V151" s="210">
        <f>(V126*'Assumptions&amp;Data'!$D$136)+(V131*'Assumptions&amp;Data'!$D$136)</f>
        <v>0</v>
      </c>
      <c r="W151" s="210">
        <f>(W126*'Assumptions&amp;Data'!$D$136)+(W131*'Assumptions&amp;Data'!$D$136)</f>
        <v>0</v>
      </c>
      <c r="X151" s="210">
        <f>(X126*'Assumptions&amp;Data'!$D$136)+(X131*'Assumptions&amp;Data'!$D$136)</f>
        <v>0</v>
      </c>
      <c r="Y151" s="210">
        <f>(Y126*'Assumptions&amp;Data'!$D$136)+(Y131*'Assumptions&amp;Data'!$D$136)</f>
        <v>0</v>
      </c>
      <c r="Z151" s="210">
        <f>(Z126*'Assumptions&amp;Data'!$D$136)+(Z131*'Assumptions&amp;Data'!$D$136)</f>
        <v>0</v>
      </c>
      <c r="AA151" s="210">
        <f>(AA126*'Assumptions&amp;Data'!$D$136)+(AA131*'Assumptions&amp;Data'!$D$136)</f>
        <v>19.139592792428342</v>
      </c>
      <c r="AB151" s="210">
        <f>(AB126*'Assumptions&amp;Data'!$D$136)+(AB131*'Assumptions&amp;Data'!$D$136)</f>
        <v>19.139592792428342</v>
      </c>
      <c r="AC151" s="210">
        <f>(AC126*'Assumptions&amp;Data'!$D$136)+(AC131*'Assumptions&amp;Data'!$D$136)</f>
        <v>19.139592792428342</v>
      </c>
      <c r="AD151" s="210">
        <f>(AD126*'Assumptions&amp;Data'!$D$136)+(AD131*'Assumptions&amp;Data'!$D$136)</f>
        <v>12.759728528285564</v>
      </c>
      <c r="AE151" s="210">
        <f>(AE126*'Assumptions&amp;Data'!$D$136)+(AE131*'Assumptions&amp;Data'!$D$136)</f>
        <v>12.759728528285564</v>
      </c>
      <c r="AF151" s="210">
        <f>(AF126*'Assumptions&amp;Data'!$D$136)+(AF131*'Assumptions&amp;Data'!$D$136)</f>
        <v>12.759728528285564</v>
      </c>
      <c r="AG151" s="210">
        <f>(AG126*'Assumptions&amp;Data'!$D$136)+(AG131*'Assumptions&amp;Data'!$D$136)</f>
        <v>12.759728528285564</v>
      </c>
      <c r="AH151" s="210">
        <f>(AH126*'Assumptions&amp;Data'!$D$136)+(AH131*'Assumptions&amp;Data'!$D$136)</f>
        <v>7.6558371169713366</v>
      </c>
      <c r="AI151" s="210">
        <f>(AI126*'Assumptions&amp;Data'!$D$136)+(AI131*'Assumptions&amp;Data'!$D$136)</f>
        <v>7.6558371169713366</v>
      </c>
      <c r="AJ151" s="210">
        <f>(AJ126*'Assumptions&amp;Data'!$D$136)+(AJ131*'Assumptions&amp;Data'!$D$136)</f>
        <v>7.6558371169713366</v>
      </c>
      <c r="AK151" s="210">
        <f>(AK126*'Assumptions&amp;Data'!$D$136)+(AK131*'Assumptions&amp;Data'!$D$136)</f>
        <v>7.6558371169713366</v>
      </c>
      <c r="AL151" s="210">
        <f>(AL126*'Assumptions&amp;Data'!$D$136)+(AL131*'Assumptions&amp;Data'!$D$136)</f>
        <v>7.6558371169713366</v>
      </c>
      <c r="AM151" s="210">
        <f>(AM126*'Assumptions&amp;Data'!$D$136)+(AM131*'Assumptions&amp;Data'!$D$136)</f>
        <v>177.78555082744546</v>
      </c>
      <c r="AN151" s="210">
        <f>(AN126*'Assumptions&amp;Data'!$D$136)+(AN131*'Assumptions&amp;Data'!$D$136)</f>
        <v>7.6558371169713366</v>
      </c>
      <c r="AO151" s="210">
        <f>(AO126*'Assumptions&amp;Data'!$D$136)+(AO131*'Assumptions&amp;Data'!$D$136)</f>
        <v>7.6558371169713366</v>
      </c>
      <c r="AP151" s="210">
        <f>(AP126*'Assumptions&amp;Data'!$D$136)+(AP131*'Assumptions&amp;Data'!$D$136)</f>
        <v>177.78555082744546</v>
      </c>
      <c r="AQ151" s="210">
        <f>(AQ126*'Assumptions&amp;Data'!$D$136)+(AQ131*'Assumptions&amp;Data'!$D$136)</f>
        <v>7.6558371169713366</v>
      </c>
      <c r="AR151" s="210">
        <f>(AR126*'Assumptions&amp;Data'!$D$136)+(AR131*'Assumptions&amp;Data'!$D$136)</f>
        <v>177.78555082744546</v>
      </c>
      <c r="AS151" s="210">
        <f>(AS126*'Assumptions&amp;Data'!$D$136)+(AS131*'Assumptions&amp;Data'!$D$136)</f>
        <v>7.6558371169713366</v>
      </c>
      <c r="AT151" s="210">
        <f>(AT126*'Assumptions&amp;Data'!$D$136)+(AT131*'Assumptions&amp;Data'!$D$136)</f>
        <v>7.6558371169713366</v>
      </c>
      <c r="AU151" s="210">
        <f>(AU126*'Assumptions&amp;Data'!$D$136)+(AU131*'Assumptions&amp;Data'!$D$136)</f>
        <v>7.6558371169713366</v>
      </c>
      <c r="AV151" s="210">
        <f>(AV126*'Assumptions&amp;Data'!$D$136)+(AV131*'Assumptions&amp;Data'!$D$136)</f>
        <v>7.6558371169713366</v>
      </c>
      <c r="AW151" s="210">
        <f>(AW126*'Assumptions&amp;Data'!$D$136)+(AW131*'Assumptions&amp;Data'!$D$136)</f>
        <v>102.92847679483685</v>
      </c>
      <c r="AX151" s="210">
        <f>(AX126*'Assumptions&amp;Data'!$D$136)+(AX131*'Assumptions&amp;Data'!$D$136)</f>
        <v>7.6558371169713366</v>
      </c>
      <c r="AY151" s="210">
        <f>(AY126*'Assumptions&amp;Data'!$D$136)+(AY131*'Assumptions&amp;Data'!$D$136)</f>
        <v>6.379864264142701</v>
      </c>
      <c r="AZ151" s="210">
        <f>(AZ126*'Assumptions&amp;Data'!$D$136)+(AZ131*'Assumptions&amp;Data'!$D$136)</f>
        <v>85.064856855237068</v>
      </c>
      <c r="BA151" s="210">
        <f>(BA126*'Assumptions&amp;Data'!$D$136)+(BA131*'Assumptions&amp;Data'!$D$136)</f>
        <v>85.064856855237068</v>
      </c>
      <c r="BB151" s="210">
        <f>(BB126*'Assumptions&amp;Data'!$D$136)+(BB131*'Assumptions&amp;Data'!$D$136)</f>
        <v>0</v>
      </c>
      <c r="BC151" s="210">
        <f>(BC126*'Assumptions&amp;Data'!$D$136)+(BC131*'Assumptions&amp;Data'!$D$136)</f>
        <v>0</v>
      </c>
      <c r="BD151" s="210">
        <f>(BD126*'Assumptions&amp;Data'!$D$136)+(BD131*'Assumptions&amp;Data'!$D$136)</f>
        <v>0</v>
      </c>
      <c r="BE151" s="210">
        <f>(BE126*'Assumptions&amp;Data'!$D$136)+(BE131*'Assumptions&amp;Data'!$D$136)</f>
        <v>0</v>
      </c>
      <c r="BF151" s="210">
        <f>(BF126*'Assumptions&amp;Data'!$D$136)+(BF131*'Assumptions&amp;Data'!$D$136)</f>
        <v>0</v>
      </c>
      <c r="BG151" s="210">
        <f>(BG126*'Assumptions&amp;Data'!$D$136)+(BG131*'Assumptions&amp;Data'!$D$136)</f>
        <v>170.12971371047414</v>
      </c>
      <c r="BH151" s="210">
        <f>(BH126*'Assumptions&amp;Data'!$D$136)+(BH131*'Assumptions&amp;Data'!$D$136)</f>
        <v>0</v>
      </c>
      <c r="BI151" s="210">
        <f>(BI126*'Assumptions&amp;Data'!$D$136)+(BI131*'Assumptions&amp;Data'!$D$136)</f>
        <v>170.12971371047414</v>
      </c>
      <c r="BJ151" s="210">
        <f>(BJ126*'Assumptions&amp;Data'!$D$136)+(BJ131*'Assumptions&amp;Data'!$D$136)</f>
        <v>0</v>
      </c>
      <c r="BK151" s="210">
        <f>(BK126*'Assumptions&amp;Data'!$D$136)+(BK131*'Assumptions&amp;Data'!$D$136)</f>
        <v>340.25942742094827</v>
      </c>
      <c r="BL151" s="210">
        <f>(BL126*'Assumptions&amp;Data'!$D$136)+(BL131*'Assumptions&amp;Data'!$D$136)</f>
        <v>0</v>
      </c>
      <c r="BM151" s="210">
        <f>(BM126*'Assumptions&amp;Data'!$D$136)+(BM131*'Assumptions&amp;Data'!$D$136)</f>
        <v>0</v>
      </c>
      <c r="BN151" s="210">
        <f>(BN126*'Assumptions&amp;Data'!$D$136)+(BN131*'Assumptions&amp;Data'!$D$136)</f>
        <v>0</v>
      </c>
      <c r="BO151" s="210">
        <f>(BO126*'Assumptions&amp;Data'!$D$136)+(BO131*'Assumptions&amp;Data'!$D$136)</f>
        <v>0</v>
      </c>
      <c r="BP151" s="210">
        <f>(BP126*'Assumptions&amp;Data'!$D$136)+(BP131*'Assumptions&amp;Data'!$D$136)</f>
        <v>0</v>
      </c>
      <c r="BQ151" s="210">
        <f>(BQ126*'Assumptions&amp;Data'!$D$136)+(BQ131*'Assumptions&amp;Data'!$D$136)</f>
        <v>0</v>
      </c>
      <c r="BR151" s="210">
        <f>(BR126*'Assumptions&amp;Data'!$D$136)+(BR131*'Assumptions&amp;Data'!$D$136)</f>
        <v>0</v>
      </c>
      <c r="BS151" s="210">
        <f>(BS126*'Assumptions&amp;Data'!$D$136)+(BS131*'Assumptions&amp;Data'!$D$136)</f>
        <v>0</v>
      </c>
      <c r="BT151" s="210">
        <f>(BT126*'Assumptions&amp;Data'!$D$136)+(BT131*'Assumptions&amp;Data'!$D$136)</f>
        <v>0</v>
      </c>
      <c r="BU151" s="210">
        <f>(BU126*'Assumptions&amp;Data'!$D$136)+(BU131*'Assumptions&amp;Data'!$D$136)</f>
        <v>0</v>
      </c>
      <c r="BV151" s="210">
        <f>(BV126*'Assumptions&amp;Data'!$D$136)+(BV131*'Assumptions&amp;Data'!$D$136)</f>
        <v>0</v>
      </c>
      <c r="BW151" s="210">
        <f>(BW126*'Assumptions&amp;Data'!$D$136)+(BW131*'Assumptions&amp;Data'!$D$136)</f>
        <v>0</v>
      </c>
      <c r="BX151" s="210">
        <f>(BX126*'Assumptions&amp;Data'!$D$136)+(BX131*'Assumptions&amp;Data'!$D$136)</f>
        <v>0</v>
      </c>
      <c r="BY151" s="210">
        <f>(BY126*'Assumptions&amp;Data'!$D$136)+(BY131*'Assumptions&amp;Data'!$D$136)</f>
        <v>0</v>
      </c>
      <c r="BZ151" s="210">
        <f>(BZ126*'Assumptions&amp;Data'!$D$136)+(BZ131*'Assumptions&amp;Data'!$D$136)</f>
        <v>0</v>
      </c>
      <c r="CA151" s="210">
        <f>(CA126*'Assumptions&amp;Data'!$D$136)+(CA131*'Assumptions&amp;Data'!$D$136)</f>
        <v>0</v>
      </c>
      <c r="CB151" s="210">
        <f>(CB126*'Assumptions&amp;Data'!$D$136)+(CB131*'Assumptions&amp;Data'!$D$136)</f>
        <v>0</v>
      </c>
      <c r="CC151" s="210">
        <f>(CC126*'Assumptions&amp;Data'!$D$136)+(CC131*'Assumptions&amp;Data'!$D$136)</f>
        <v>0</v>
      </c>
      <c r="CD151" s="210">
        <f>(CD126*'Assumptions&amp;Data'!$D$136)+(CD131*'Assumptions&amp;Data'!$D$136)</f>
        <v>0</v>
      </c>
      <c r="CE151" s="210">
        <f>(CE126*'Assumptions&amp;Data'!$D$136)+(CE131*'Assumptions&amp;Data'!$D$136)</f>
        <v>0</v>
      </c>
      <c r="CF151" s="210">
        <f>(CF126*'Assumptions&amp;Data'!$D$136)+(CF131*'Assumptions&amp;Data'!$D$136)</f>
        <v>0</v>
      </c>
      <c r="CG151" s="210">
        <f>(CG126*'Assumptions&amp;Data'!$D$136)+(CG131*'Assumptions&amp;Data'!$D$136)</f>
        <v>0</v>
      </c>
      <c r="CH151" s="210">
        <f>(CH126*'Assumptions&amp;Data'!$D$136)+(CH131*'Assumptions&amp;Data'!$D$136)</f>
        <v>0</v>
      </c>
      <c r="CI151" s="210">
        <f>(CI126*'Assumptions&amp;Data'!$D$136)+(CI131*'Assumptions&amp;Data'!$D$136)</f>
        <v>0</v>
      </c>
      <c r="CJ151" s="210">
        <f>(CJ126*'Assumptions&amp;Data'!$D$136)+(CJ131*'Assumptions&amp;Data'!$D$136)</f>
        <v>0</v>
      </c>
      <c r="CK151" s="210">
        <f>(CK126*'Assumptions&amp;Data'!$D$136)+(CK131*'Assumptions&amp;Data'!$D$136)</f>
        <v>0</v>
      </c>
      <c r="CL151" s="210">
        <f>(CL126*'Assumptions&amp;Data'!$D$136)+(CL131*'Assumptions&amp;Data'!$D$136)</f>
        <v>0</v>
      </c>
      <c r="CM151" s="210">
        <f>(CM126*'Assumptions&amp;Data'!$D$136)+(CM131*'Assumptions&amp;Data'!$D$136)</f>
        <v>0</v>
      </c>
      <c r="CN151" s="210">
        <f>(CN126*'Assumptions&amp;Data'!$D$136)+(CN131*'Assumptions&amp;Data'!$D$136)</f>
        <v>0</v>
      </c>
      <c r="CO151" s="210">
        <f>(CO126*'Assumptions&amp;Data'!$D$136)+(CO131*'Assumptions&amp;Data'!$D$136)</f>
        <v>0</v>
      </c>
      <c r="CP151" s="210">
        <f>(CP126*'Assumptions&amp;Data'!$D$136)+(CP131*'Assumptions&amp;Data'!$D$136)</f>
        <v>0</v>
      </c>
      <c r="CQ151" s="210">
        <f>(CQ126*'Assumptions&amp;Data'!$D$136)+(CQ131*'Assumptions&amp;Data'!$D$136)</f>
        <v>0</v>
      </c>
      <c r="CR151" s="210">
        <f>(CR126*'Assumptions&amp;Data'!$D$136)+(CR131*'Assumptions&amp;Data'!$D$136)</f>
        <v>0</v>
      </c>
      <c r="CS151" s="210">
        <f>(CS126*'Assumptions&amp;Data'!$D$136)+(CS131*'Assumptions&amp;Data'!$D$136)</f>
        <v>0</v>
      </c>
      <c r="CT151" s="210">
        <f>(CT126*'Assumptions&amp;Data'!$D$136)+(CT131*'Assumptions&amp;Data'!$D$136)</f>
        <v>0</v>
      </c>
      <c r="CU151" s="210">
        <f>(CU126*'Assumptions&amp;Data'!$D$136)+(CU131*'Assumptions&amp;Data'!$D$136)</f>
        <v>0</v>
      </c>
      <c r="CV151" s="210">
        <f>(CV126*'Assumptions&amp;Data'!$D$136)+(CV131*'Assumptions&amp;Data'!$D$136)</f>
        <v>0</v>
      </c>
      <c r="CW151" s="210">
        <f>(CW126*'Assumptions&amp;Data'!$D$136)+(CW131*'Assumptions&amp;Data'!$D$136)</f>
        <v>0</v>
      </c>
      <c r="CX151" s="210">
        <f>(CX126*'Assumptions&amp;Data'!$D$136)+(CX131*'Assumptions&amp;Data'!$D$136)</f>
        <v>0</v>
      </c>
      <c r="CY151" s="210">
        <f>(CY126*'Assumptions&amp;Data'!$D$136)+(CY131*'Assumptions&amp;Data'!$D$136)</f>
        <v>0</v>
      </c>
      <c r="CZ151" s="210">
        <f>(CZ126*'Assumptions&amp;Data'!$D$136)+(CZ131*'Assumptions&amp;Data'!$D$136)</f>
        <v>0</v>
      </c>
      <c r="DA151" s="210">
        <f>(DA126*'Assumptions&amp;Data'!$D$136)+(DA131*'Assumptions&amp;Data'!$D$136)</f>
        <v>0</v>
      </c>
      <c r="DB151" s="210">
        <f>(DB126*'Assumptions&amp;Data'!$D$136)+(DB131*'Assumptions&amp;Data'!$D$136)</f>
        <v>0</v>
      </c>
      <c r="DC151" s="210">
        <f>(DC126*'Assumptions&amp;Data'!$D$136)+(DC131*'Assumptions&amp;Data'!$D$136)</f>
        <v>0</v>
      </c>
      <c r="DD151" s="210">
        <f>(DD126*'Assumptions&amp;Data'!$D$136)+(DD131*'Assumptions&amp;Data'!$D$136)</f>
        <v>0</v>
      </c>
      <c r="DE151" s="210">
        <f>(DE126*'Assumptions&amp;Data'!$D$136)+(DE131*'Assumptions&amp;Data'!$D$136)</f>
        <v>0</v>
      </c>
      <c r="DF151" s="210">
        <f>(DF126*'Assumptions&amp;Data'!$D$136)+(DF131*'Assumptions&amp;Data'!$D$136)</f>
        <v>0</v>
      </c>
      <c r="DG151" s="210">
        <f>(DG126*'Assumptions&amp;Data'!$D$136)+(DG131*'Assumptions&amp;Data'!$D$136)</f>
        <v>0</v>
      </c>
      <c r="DH151" s="210">
        <f>(DH126*'Assumptions&amp;Data'!$D$136)+(DH131*'Assumptions&amp;Data'!$D$136)</f>
        <v>0</v>
      </c>
      <c r="DI151" s="210">
        <f>(DI126*'Assumptions&amp;Data'!$D$136)+(DI131*'Assumptions&amp;Data'!$D$136)</f>
        <v>0</v>
      </c>
      <c r="DJ151" s="210">
        <f>(DJ126*'Assumptions&amp;Data'!$D$136)+(DJ131*'Assumptions&amp;Data'!$D$136)</f>
        <v>0</v>
      </c>
      <c r="DK151" s="210">
        <f>(DK126*'Assumptions&amp;Data'!$D$136)+(DK131*'Assumptions&amp;Data'!$D$136)</f>
        <v>0</v>
      </c>
      <c r="DL151" s="210">
        <f>(DL126*'Assumptions&amp;Data'!$D$136)+(DL131*'Assumptions&amp;Data'!$D$136)</f>
        <v>0</v>
      </c>
      <c r="DM151" s="210">
        <f>(DM126*'Assumptions&amp;Data'!$D$136)+(DM131*'Assumptions&amp;Data'!$D$136)</f>
        <v>0</v>
      </c>
      <c r="DN151" s="210">
        <f>(DN126*'Assumptions&amp;Data'!$D$136)+(DN131*'Assumptions&amp;Data'!$D$136)</f>
        <v>0</v>
      </c>
      <c r="DO151" s="210">
        <f>(DO126*'Assumptions&amp;Data'!$D$136)+(DO131*'Assumptions&amp;Data'!$D$136)</f>
        <v>0</v>
      </c>
      <c r="DP151" s="210">
        <f>(DP126*'Assumptions&amp;Data'!$D$136)+(DP131*'Assumptions&amp;Data'!$D$136)</f>
        <v>0</v>
      </c>
      <c r="DQ151" s="210">
        <f>(DQ126*'Assumptions&amp;Data'!$D$136)+(DQ131*'Assumptions&amp;Data'!$D$136)</f>
        <v>0</v>
      </c>
      <c r="DR151" s="210">
        <f>(DR126*'Assumptions&amp;Data'!$D$136)+(DR131*'Assumptions&amp;Data'!$D$136)</f>
        <v>0</v>
      </c>
      <c r="DS151" s="210">
        <f>(DS126*'Assumptions&amp;Data'!$D$136)+(DS131*'Assumptions&amp;Data'!$D$136)</f>
        <v>0</v>
      </c>
      <c r="DT151" s="210">
        <f>(DT126*'Assumptions&amp;Data'!$D$136)+(DT131*'Assumptions&amp;Data'!$D$136)</f>
        <v>0</v>
      </c>
      <c r="DU151" s="210">
        <f>(DU126*'Assumptions&amp;Data'!$D$136)+(DU131*'Assumptions&amp;Data'!$D$136)</f>
        <v>0</v>
      </c>
      <c r="DV151" s="210">
        <f>(DV126*'Assumptions&amp;Data'!$D$136)+(DV131*'Assumptions&amp;Data'!$D$136)</f>
        <v>0</v>
      </c>
      <c r="DW151" s="210">
        <f>(DW126*'Assumptions&amp;Data'!$D$136)+(DW131*'Assumptions&amp;Data'!$D$136)</f>
        <v>0</v>
      </c>
      <c r="DX151" s="210">
        <f>(DX126*'Assumptions&amp;Data'!$D$136)+(DX131*'Assumptions&amp;Data'!$D$136)</f>
        <v>0</v>
      </c>
      <c r="DY151" s="210">
        <f>(DY126*'Assumptions&amp;Data'!$D$136)+(DY131*'Assumptions&amp;Data'!$D$136)</f>
        <v>0</v>
      </c>
      <c r="DZ151" s="210">
        <f>(DZ126*'Assumptions&amp;Data'!$D$136)+(DZ131*'Assumptions&amp;Data'!$D$136)</f>
        <v>0</v>
      </c>
      <c r="EA151" s="210">
        <f>(EA126*'Assumptions&amp;Data'!$D$136)+(EA131*'Assumptions&amp;Data'!$D$136)</f>
        <v>0</v>
      </c>
      <c r="EB151" s="210">
        <f>(EB126*'Assumptions&amp;Data'!$D$136)+(EB131*'Assumptions&amp;Data'!$D$136)</f>
        <v>0</v>
      </c>
      <c r="EC151" s="210">
        <f>(EC126*'Assumptions&amp;Data'!$D$136)+(EC131*'Assumptions&amp;Data'!$D$136)</f>
        <v>0</v>
      </c>
      <c r="ED151" s="210">
        <f>(ED126*'Assumptions&amp;Data'!$D$136)+(ED131*'Assumptions&amp;Data'!$D$136)</f>
        <v>0</v>
      </c>
      <c r="EE151" s="210">
        <f>(EE126*'Assumptions&amp;Data'!$D$136)+(EE131*'Assumptions&amp;Data'!$D$136)</f>
        <v>0</v>
      </c>
      <c r="EF151" s="210">
        <f>(EF126*'Assumptions&amp;Data'!$D$136)+(EF131*'Assumptions&amp;Data'!$D$136)</f>
        <v>0</v>
      </c>
      <c r="EG151" s="210">
        <f>(EG126*'Assumptions&amp;Data'!$D$136)+(EG131*'Assumptions&amp;Data'!$D$136)</f>
        <v>0</v>
      </c>
      <c r="EH151" s="210">
        <f>(EH126*'Assumptions&amp;Data'!$D$136)+(EH131*'Assumptions&amp;Data'!$D$136)</f>
        <v>0</v>
      </c>
      <c r="EI151" s="210">
        <f>(EI126*'Assumptions&amp;Data'!$D$136)+(EI131*'Assumptions&amp;Data'!$D$136)</f>
        <v>0</v>
      </c>
      <c r="EJ151" s="210">
        <f>(EJ126*'Assumptions&amp;Data'!$D$136)+(EJ131*'Assumptions&amp;Data'!$D$136)</f>
        <v>0</v>
      </c>
      <c r="EK151" s="210">
        <f>(EK126*'Assumptions&amp;Data'!$D$136)+(EK131*'Assumptions&amp;Data'!$D$136)</f>
        <v>0</v>
      </c>
      <c r="EL151" s="210">
        <f>(EL126*'Assumptions&amp;Data'!$D$136)+(EL131*'Assumptions&amp;Data'!$D$136)</f>
        <v>0</v>
      </c>
      <c r="EM151" s="210">
        <f>(EM126*'Assumptions&amp;Data'!$D$136)+(EM131*'Assumptions&amp;Data'!$D$136)</f>
        <v>0</v>
      </c>
      <c r="EN151" s="210">
        <f>(EN126*'Assumptions&amp;Data'!$D$136)+(EN131*'Assumptions&amp;Data'!$D$136)</f>
        <v>0</v>
      </c>
      <c r="EO151" s="210">
        <f>(EO126*'Assumptions&amp;Data'!$D$136)+(EO131*'Assumptions&amp;Data'!$D$136)</f>
        <v>0</v>
      </c>
      <c r="EP151" s="210">
        <f>(EP126*'Assumptions&amp;Data'!$D$136)+(EP131*'Assumptions&amp;Data'!$D$136)</f>
        <v>0</v>
      </c>
      <c r="EQ151" s="210">
        <f>(EQ126*'Assumptions&amp;Data'!$D$136)+(EQ131*'Assumptions&amp;Data'!$D$136)</f>
        <v>0</v>
      </c>
      <c r="ER151" s="210">
        <f>(ER126*'Assumptions&amp;Data'!$D$136)+(ER131*'Assumptions&amp;Data'!$D$136)</f>
        <v>0</v>
      </c>
      <c r="ES151" s="210">
        <f>(ES126*'Assumptions&amp;Data'!$D$136)+(ES131*'Assumptions&amp;Data'!$D$136)</f>
        <v>0</v>
      </c>
      <c r="ET151" s="210">
        <f>(ET126*'Assumptions&amp;Data'!$D$136)+(ET131*'Assumptions&amp;Data'!$D$136)</f>
        <v>0</v>
      </c>
      <c r="EU151" s="210">
        <f>(EU126*'Assumptions&amp;Data'!$D$136)+(EU131*'Assumptions&amp;Data'!$D$136)</f>
        <v>0</v>
      </c>
      <c r="EV151" s="210">
        <f>(EV126*'Assumptions&amp;Data'!$D$136)+(EV131*'Assumptions&amp;Data'!$D$136)</f>
        <v>0</v>
      </c>
      <c r="EW151" s="210">
        <f>(EW126*'Assumptions&amp;Data'!$D$136)+(EW131*'Assumptions&amp;Data'!$D$136)</f>
        <v>0</v>
      </c>
      <c r="EX151" s="210">
        <f>(EX126*'Assumptions&amp;Data'!$D$136)+(EX131*'Assumptions&amp;Data'!$D$136)</f>
        <v>0</v>
      </c>
      <c r="EY151" s="210">
        <f>(EY126*'Assumptions&amp;Data'!$D$136)+(EY131*'Assumptions&amp;Data'!$D$136)</f>
        <v>0</v>
      </c>
      <c r="EZ151" s="210">
        <f>(EZ126*'Assumptions&amp;Data'!$D$136)+(EZ131*'Assumptions&amp;Data'!$D$136)</f>
        <v>0</v>
      </c>
      <c r="FA151" s="210">
        <f>(FA126*'Assumptions&amp;Data'!$D$136)+(FA131*'Assumptions&amp;Data'!$D$136)</f>
        <v>0</v>
      </c>
      <c r="FB151" s="210">
        <f>(FB126*'Assumptions&amp;Data'!$D$136)+(FB131*'Assumptions&amp;Data'!$D$136)</f>
        <v>0</v>
      </c>
      <c r="FC151" s="210">
        <f>(FC126*'Assumptions&amp;Data'!$D$136)+(FC131*'Assumptions&amp;Data'!$D$136)</f>
        <v>0</v>
      </c>
      <c r="FD151" s="210">
        <f>(FD126*'Assumptions&amp;Data'!$D$136)+(FD131*'Assumptions&amp;Data'!$D$136)</f>
        <v>0</v>
      </c>
      <c r="FE151" s="210">
        <f>(FE126*'Assumptions&amp;Data'!$D$136)+(FE131*'Assumptions&amp;Data'!$D$136)</f>
        <v>0</v>
      </c>
      <c r="FF151" s="210">
        <f>(FF126*'Assumptions&amp;Data'!$D$136)+(FF131*'Assumptions&amp;Data'!$D$136)</f>
        <v>0</v>
      </c>
      <c r="FG151" s="210">
        <f>(FG126*'Assumptions&amp;Data'!$D$136)+(FG131*'Assumptions&amp;Data'!$D$136)</f>
        <v>0</v>
      </c>
      <c r="FH151" s="210">
        <f>(FH126*'Assumptions&amp;Data'!$D$136)+(FH131*'Assumptions&amp;Data'!$D$136)</f>
        <v>0</v>
      </c>
      <c r="FI151" s="210">
        <f>(FI126*'Assumptions&amp;Data'!$D$136)+(FI131*'Assumptions&amp;Data'!$D$136)</f>
        <v>0</v>
      </c>
      <c r="FJ151" s="210">
        <f>(FJ126*'Assumptions&amp;Data'!$D$136)+(FJ131*'Assumptions&amp;Data'!$D$136)</f>
        <v>0</v>
      </c>
      <c r="FK151" s="210">
        <f>(FK126*'Assumptions&amp;Data'!$D$136)+(FK131*'Assumptions&amp;Data'!$D$136)</f>
        <v>0</v>
      </c>
      <c r="FL151" s="210">
        <f>(FL126*'Assumptions&amp;Data'!$D$136)+(FL131*'Assumptions&amp;Data'!$D$136)</f>
        <v>0</v>
      </c>
      <c r="FM151" s="210">
        <f>(FM126*'Assumptions&amp;Data'!$D$136)+(FM131*'Assumptions&amp;Data'!$D$136)</f>
        <v>0</v>
      </c>
      <c r="FN151" s="210">
        <f>(FN126*'Assumptions&amp;Data'!$D$136)+(FN131*'Assumptions&amp;Data'!$D$136)</f>
        <v>0</v>
      </c>
      <c r="FO151" s="210">
        <f>(FO126*'Assumptions&amp;Data'!$D$136)+(FO131*'Assumptions&amp;Data'!$D$136)</f>
        <v>0</v>
      </c>
    </row>
    <row r="152" spans="2:171" ht="12" customHeight="1" x14ac:dyDescent="0.3">
      <c r="B152" s="201" t="s">
        <v>77</v>
      </c>
      <c r="D152" s="210">
        <f>SUM(G152:FO152)</f>
        <v>2551.9457056571109</v>
      </c>
      <c r="G152" s="210">
        <f>(G127*'Assumptions&amp;Data'!$D$136)+(G132*'Assumptions&amp;Data'!$D$136)</f>
        <v>0</v>
      </c>
      <c r="H152" s="210">
        <f>(H127*'Assumptions&amp;Data'!$D$136)+(H132*'Assumptions&amp;Data'!$D$136)</f>
        <v>0</v>
      </c>
      <c r="I152" s="210">
        <f>(I127*'Assumptions&amp;Data'!$D$136)+(I132*'Assumptions&amp;Data'!$D$136)</f>
        <v>0</v>
      </c>
      <c r="J152" s="210">
        <f>(J127*'Assumptions&amp;Data'!$D$136)+(J132*'Assumptions&amp;Data'!$D$136)</f>
        <v>0</v>
      </c>
      <c r="K152" s="210">
        <f>(K127*'Assumptions&amp;Data'!$D$136)+(K132*'Assumptions&amp;Data'!$D$136)</f>
        <v>0</v>
      </c>
      <c r="L152" s="210">
        <f>(L127*'Assumptions&amp;Data'!$D$136)+(L132*'Assumptions&amp;Data'!$D$136)</f>
        <v>0</v>
      </c>
      <c r="M152" s="210">
        <f>(M127*'Assumptions&amp;Data'!$D$136)+(M132*'Assumptions&amp;Data'!$D$136)</f>
        <v>0</v>
      </c>
      <c r="N152" s="210">
        <f>(N127*'Assumptions&amp;Data'!$D$136)+(N132*'Assumptions&amp;Data'!$D$136)</f>
        <v>0</v>
      </c>
      <c r="O152" s="210">
        <f>(O127*'Assumptions&amp;Data'!$D$136)+(O132*'Assumptions&amp;Data'!$D$136)</f>
        <v>0</v>
      </c>
      <c r="P152" s="210">
        <f>(P127*'Assumptions&amp;Data'!$D$136)+(P132*'Assumptions&amp;Data'!$D$136)</f>
        <v>0</v>
      </c>
      <c r="Q152" s="210">
        <f>(Q127*'Assumptions&amp;Data'!$D$136)+(Q132*'Assumptions&amp;Data'!$D$136)</f>
        <v>0</v>
      </c>
      <c r="R152" s="210">
        <f>(R127*'Assumptions&amp;Data'!$D$136)+(R132*'Assumptions&amp;Data'!$D$136)</f>
        <v>0</v>
      </c>
      <c r="S152" s="210">
        <f>(S127*'Assumptions&amp;Data'!$D$136)+(S132*'Assumptions&amp;Data'!$D$136)</f>
        <v>0</v>
      </c>
      <c r="T152" s="210">
        <f>(T127*'Assumptions&amp;Data'!$D$136)+(T132*'Assumptions&amp;Data'!$D$136)</f>
        <v>0</v>
      </c>
      <c r="U152" s="210">
        <f>(U127*'Assumptions&amp;Data'!$D$136)+(U132*'Assumptions&amp;Data'!$D$136)</f>
        <v>0</v>
      </c>
      <c r="V152" s="210">
        <f>(V127*'Assumptions&amp;Data'!$D$136)+(V132*'Assumptions&amp;Data'!$D$136)</f>
        <v>0</v>
      </c>
      <c r="W152" s="210">
        <f>(W127*'Assumptions&amp;Data'!$D$136)+(W132*'Assumptions&amp;Data'!$D$136)</f>
        <v>0</v>
      </c>
      <c r="X152" s="210">
        <f>(X127*'Assumptions&amp;Data'!$D$136)+(X132*'Assumptions&amp;Data'!$D$136)</f>
        <v>0</v>
      </c>
      <c r="Y152" s="210">
        <f>(Y127*'Assumptions&amp;Data'!$D$136)+(Y132*'Assumptions&amp;Data'!$D$136)</f>
        <v>0</v>
      </c>
      <c r="Z152" s="210">
        <f>(Z127*'Assumptions&amp;Data'!$D$136)+(Z132*'Assumptions&amp;Data'!$D$136)</f>
        <v>0</v>
      </c>
      <c r="AA152" s="210">
        <f>(AA127*'Assumptions&amp;Data'!$D$136)+(AA132*'Assumptions&amp;Data'!$D$136)</f>
        <v>0</v>
      </c>
      <c r="AB152" s="210">
        <f>(AB127*'Assumptions&amp;Data'!$D$136)+(AB132*'Assumptions&amp;Data'!$D$136)</f>
        <v>0</v>
      </c>
      <c r="AC152" s="210">
        <f>(AC127*'Assumptions&amp;Data'!$D$136)+(AC132*'Assumptions&amp;Data'!$D$136)</f>
        <v>0</v>
      </c>
      <c r="AD152" s="210">
        <f>(AD127*'Assumptions&amp;Data'!$D$136)+(AD132*'Assumptions&amp;Data'!$D$136)</f>
        <v>0</v>
      </c>
      <c r="AE152" s="210">
        <f>(AE127*'Assumptions&amp;Data'!$D$136)+(AE132*'Assumptions&amp;Data'!$D$136)</f>
        <v>0</v>
      </c>
      <c r="AF152" s="210">
        <f>(AF127*'Assumptions&amp;Data'!$D$136)+(AF132*'Assumptions&amp;Data'!$D$136)</f>
        <v>0</v>
      </c>
      <c r="AG152" s="210">
        <f>(AG127*'Assumptions&amp;Data'!$D$136)+(AG132*'Assumptions&amp;Data'!$D$136)</f>
        <v>0</v>
      </c>
      <c r="AH152" s="210">
        <f>(AH127*'Assumptions&amp;Data'!$D$136)+(AH132*'Assumptions&amp;Data'!$D$136)</f>
        <v>0</v>
      </c>
      <c r="AI152" s="210">
        <f>(AI127*'Assumptions&amp;Data'!$D$136)+(AI132*'Assumptions&amp;Data'!$D$136)</f>
        <v>0</v>
      </c>
      <c r="AJ152" s="210">
        <f>(AJ127*'Assumptions&amp;Data'!$D$136)+(AJ132*'Assumptions&amp;Data'!$D$136)</f>
        <v>0</v>
      </c>
      <c r="AK152" s="210">
        <f>(AK127*'Assumptions&amp;Data'!$D$136)+(AK132*'Assumptions&amp;Data'!$D$136)</f>
        <v>0</v>
      </c>
      <c r="AL152" s="210">
        <f>(AL127*'Assumptions&amp;Data'!$D$136)+(AL132*'Assumptions&amp;Data'!$D$136)</f>
        <v>0</v>
      </c>
      <c r="AM152" s="210">
        <f>(AM127*'Assumptions&amp;Data'!$D$136)+(AM132*'Assumptions&amp;Data'!$D$136)</f>
        <v>28.709389188642508</v>
      </c>
      <c r="AN152" s="210">
        <f>(AN127*'Assumptions&amp;Data'!$D$136)+(AN132*'Assumptions&amp;Data'!$D$136)</f>
        <v>28.709389188642508</v>
      </c>
      <c r="AO152" s="210">
        <f>(AO127*'Assumptions&amp;Data'!$D$136)+(AO132*'Assumptions&amp;Data'!$D$136)</f>
        <v>28.709389188642508</v>
      </c>
      <c r="AP152" s="210">
        <f>(AP127*'Assumptions&amp;Data'!$D$136)+(AP132*'Assumptions&amp;Data'!$D$136)</f>
        <v>19.139592792428342</v>
      </c>
      <c r="AQ152" s="210">
        <f>(AQ127*'Assumptions&amp;Data'!$D$136)+(AQ132*'Assumptions&amp;Data'!$D$136)</f>
        <v>19.139592792428342</v>
      </c>
      <c r="AR152" s="210">
        <f>(AR127*'Assumptions&amp;Data'!$D$136)+(AR132*'Assumptions&amp;Data'!$D$136)</f>
        <v>19.139592792428342</v>
      </c>
      <c r="AS152" s="210">
        <f>(AS127*'Assumptions&amp;Data'!$D$136)+(AS132*'Assumptions&amp;Data'!$D$136)</f>
        <v>19.139592792428342</v>
      </c>
      <c r="AT152" s="210">
        <f>(AT127*'Assumptions&amp;Data'!$D$136)+(AT132*'Assumptions&amp;Data'!$D$136)</f>
        <v>11.483755675457006</v>
      </c>
      <c r="AU152" s="210">
        <f>(AU127*'Assumptions&amp;Data'!$D$136)+(AU132*'Assumptions&amp;Data'!$D$136)</f>
        <v>11.483755675457006</v>
      </c>
      <c r="AV152" s="210">
        <f>(AV127*'Assumptions&amp;Data'!$D$136)+(AV132*'Assumptions&amp;Data'!$D$136)</f>
        <v>11.483755675457006</v>
      </c>
      <c r="AW152" s="210">
        <f>(AW127*'Assumptions&amp;Data'!$D$136)+(AW132*'Assumptions&amp;Data'!$D$136)</f>
        <v>11.483755675457006</v>
      </c>
      <c r="AX152" s="210">
        <f>(AX127*'Assumptions&amp;Data'!$D$136)+(AX132*'Assumptions&amp;Data'!$D$136)</f>
        <v>11.483755675457006</v>
      </c>
      <c r="AY152" s="210">
        <f>(AY127*'Assumptions&amp;Data'!$D$136)+(AY132*'Assumptions&amp;Data'!$D$136)</f>
        <v>266.67832624116812</v>
      </c>
      <c r="AZ152" s="210">
        <f>(AZ127*'Assumptions&amp;Data'!$D$136)+(AZ132*'Assumptions&amp;Data'!$D$136)</f>
        <v>11.483755675457006</v>
      </c>
      <c r="BA152" s="210">
        <f>(BA127*'Assumptions&amp;Data'!$D$136)+(BA132*'Assumptions&amp;Data'!$D$136)</f>
        <v>11.483755675457006</v>
      </c>
      <c r="BB152" s="210">
        <f>(BB127*'Assumptions&amp;Data'!$D$136)+(BB132*'Assumptions&amp;Data'!$D$136)</f>
        <v>266.67832624116812</v>
      </c>
      <c r="BC152" s="210">
        <f>(BC127*'Assumptions&amp;Data'!$D$136)+(BC132*'Assumptions&amp;Data'!$D$136)</f>
        <v>11.483755675457006</v>
      </c>
      <c r="BD152" s="210">
        <f>(BD127*'Assumptions&amp;Data'!$D$136)+(BD132*'Assumptions&amp;Data'!$D$136)</f>
        <v>266.67832624116812</v>
      </c>
      <c r="BE152" s="210">
        <f>(BE127*'Assumptions&amp;Data'!$D$136)+(BE132*'Assumptions&amp;Data'!$D$136)</f>
        <v>11.483755675457006</v>
      </c>
      <c r="BF152" s="210">
        <f>(BF127*'Assumptions&amp;Data'!$D$136)+(BF132*'Assumptions&amp;Data'!$D$136)</f>
        <v>11.483755675457006</v>
      </c>
      <c r="BG152" s="210">
        <f>(BG127*'Assumptions&amp;Data'!$D$136)+(BG132*'Assumptions&amp;Data'!$D$136)</f>
        <v>11.483755675457006</v>
      </c>
      <c r="BH152" s="210">
        <f>(BH127*'Assumptions&amp;Data'!$D$136)+(BH132*'Assumptions&amp;Data'!$D$136)</f>
        <v>11.483755675457006</v>
      </c>
      <c r="BI152" s="210">
        <f>(BI127*'Assumptions&amp;Data'!$D$136)+(BI132*'Assumptions&amp;Data'!$D$136)</f>
        <v>154.39271519225522</v>
      </c>
      <c r="BJ152" s="210">
        <f>(BJ127*'Assumptions&amp;Data'!$D$136)+(BJ132*'Assumptions&amp;Data'!$D$136)</f>
        <v>11.483755675457006</v>
      </c>
      <c r="BK152" s="210">
        <f>(BK127*'Assumptions&amp;Data'!$D$136)+(BK132*'Assumptions&amp;Data'!$D$136)</f>
        <v>9.569796396214052</v>
      </c>
      <c r="BL152" s="210">
        <f>(BL127*'Assumptions&amp;Data'!$D$136)+(BL132*'Assumptions&amp;Data'!$D$136)</f>
        <v>127.59728528285555</v>
      </c>
      <c r="BM152" s="210">
        <f>(BM127*'Assumptions&amp;Data'!$D$136)+(BM132*'Assumptions&amp;Data'!$D$136)</f>
        <v>127.59728528285555</v>
      </c>
      <c r="BN152" s="210">
        <f>(BN127*'Assumptions&amp;Data'!$D$136)+(BN132*'Assumptions&amp;Data'!$D$136)</f>
        <v>0</v>
      </c>
      <c r="BO152" s="210">
        <f>(BO127*'Assumptions&amp;Data'!$D$136)+(BO132*'Assumptions&amp;Data'!$D$136)</f>
        <v>0</v>
      </c>
      <c r="BP152" s="210">
        <f>(BP127*'Assumptions&amp;Data'!$D$136)+(BP132*'Assumptions&amp;Data'!$D$136)</f>
        <v>0</v>
      </c>
      <c r="BQ152" s="210">
        <f>(BQ127*'Assumptions&amp;Data'!$D$136)+(BQ132*'Assumptions&amp;Data'!$D$136)</f>
        <v>0</v>
      </c>
      <c r="BR152" s="210">
        <f>(BR127*'Assumptions&amp;Data'!$D$136)+(BR132*'Assumptions&amp;Data'!$D$136)</f>
        <v>0</v>
      </c>
      <c r="BS152" s="210">
        <f>(BS127*'Assumptions&amp;Data'!$D$136)+(BS132*'Assumptions&amp;Data'!$D$136)</f>
        <v>255.1945705657111</v>
      </c>
      <c r="BT152" s="210">
        <f>(BT127*'Assumptions&amp;Data'!$D$136)+(BT132*'Assumptions&amp;Data'!$D$136)</f>
        <v>0</v>
      </c>
      <c r="BU152" s="210">
        <f>(BU127*'Assumptions&amp;Data'!$D$136)+(BU132*'Assumptions&amp;Data'!$D$136)</f>
        <v>255.1945705657111</v>
      </c>
      <c r="BV152" s="210">
        <f>(BV127*'Assumptions&amp;Data'!$D$136)+(BV132*'Assumptions&amp;Data'!$D$136)</f>
        <v>0</v>
      </c>
      <c r="BW152" s="210">
        <f>(BW127*'Assumptions&amp;Data'!$D$136)+(BW132*'Assumptions&amp;Data'!$D$136)</f>
        <v>510.38914113142221</v>
      </c>
      <c r="BX152" s="210">
        <f>(BX127*'Assumptions&amp;Data'!$D$136)+(BX132*'Assumptions&amp;Data'!$D$136)</f>
        <v>0</v>
      </c>
      <c r="BY152" s="210">
        <f>(BY127*'Assumptions&amp;Data'!$D$136)+(BY132*'Assumptions&amp;Data'!$D$136)</f>
        <v>0</v>
      </c>
      <c r="BZ152" s="210">
        <f>(BZ127*'Assumptions&amp;Data'!$D$136)+(BZ132*'Assumptions&amp;Data'!$D$136)</f>
        <v>0</v>
      </c>
      <c r="CA152" s="210">
        <f>(CA127*'Assumptions&amp;Data'!$D$136)+(CA132*'Assumptions&amp;Data'!$D$136)</f>
        <v>0</v>
      </c>
      <c r="CB152" s="210">
        <f>(CB127*'Assumptions&amp;Data'!$D$136)+(CB132*'Assumptions&amp;Data'!$D$136)</f>
        <v>0</v>
      </c>
      <c r="CC152" s="210">
        <f>(CC127*'Assumptions&amp;Data'!$D$136)+(CC132*'Assumptions&amp;Data'!$D$136)</f>
        <v>0</v>
      </c>
      <c r="CD152" s="210">
        <f>(CD127*'Assumptions&amp;Data'!$D$136)+(CD132*'Assumptions&amp;Data'!$D$136)</f>
        <v>0</v>
      </c>
      <c r="CE152" s="210">
        <f>(CE127*'Assumptions&amp;Data'!$D$136)+(CE132*'Assumptions&amp;Data'!$D$136)</f>
        <v>0</v>
      </c>
      <c r="CF152" s="210">
        <f>(CF127*'Assumptions&amp;Data'!$D$136)+(CF132*'Assumptions&amp;Data'!$D$136)</f>
        <v>0</v>
      </c>
      <c r="CG152" s="210">
        <f>(CG127*'Assumptions&amp;Data'!$D$136)+(CG132*'Assumptions&amp;Data'!$D$136)</f>
        <v>0</v>
      </c>
      <c r="CH152" s="210">
        <f>(CH127*'Assumptions&amp;Data'!$D$136)+(CH132*'Assumptions&amp;Data'!$D$136)</f>
        <v>0</v>
      </c>
      <c r="CI152" s="210">
        <f>(CI127*'Assumptions&amp;Data'!$D$136)+(CI132*'Assumptions&amp;Data'!$D$136)</f>
        <v>0</v>
      </c>
      <c r="CJ152" s="210">
        <f>(CJ127*'Assumptions&amp;Data'!$D$136)+(CJ132*'Assumptions&amp;Data'!$D$136)</f>
        <v>0</v>
      </c>
      <c r="CK152" s="210">
        <f>(CK127*'Assumptions&amp;Data'!$D$136)+(CK132*'Assumptions&amp;Data'!$D$136)</f>
        <v>0</v>
      </c>
      <c r="CL152" s="210">
        <f>(CL127*'Assumptions&amp;Data'!$D$136)+(CL132*'Assumptions&amp;Data'!$D$136)</f>
        <v>0</v>
      </c>
      <c r="CM152" s="210">
        <f>(CM127*'Assumptions&amp;Data'!$D$136)+(CM132*'Assumptions&amp;Data'!$D$136)</f>
        <v>0</v>
      </c>
      <c r="CN152" s="210">
        <f>(CN127*'Assumptions&amp;Data'!$D$136)+(CN132*'Assumptions&amp;Data'!$D$136)</f>
        <v>0</v>
      </c>
      <c r="CO152" s="210">
        <f>(CO127*'Assumptions&amp;Data'!$D$136)+(CO132*'Assumptions&amp;Data'!$D$136)</f>
        <v>0</v>
      </c>
      <c r="CP152" s="210">
        <f>(CP127*'Assumptions&amp;Data'!$D$136)+(CP132*'Assumptions&amp;Data'!$D$136)</f>
        <v>0</v>
      </c>
      <c r="CQ152" s="210">
        <f>(CQ127*'Assumptions&amp;Data'!$D$136)+(CQ132*'Assumptions&amp;Data'!$D$136)</f>
        <v>0</v>
      </c>
      <c r="CR152" s="210">
        <f>(CR127*'Assumptions&amp;Data'!$D$136)+(CR132*'Assumptions&amp;Data'!$D$136)</f>
        <v>0</v>
      </c>
      <c r="CS152" s="210">
        <f>(CS127*'Assumptions&amp;Data'!$D$136)+(CS132*'Assumptions&amp;Data'!$D$136)</f>
        <v>0</v>
      </c>
      <c r="CT152" s="210">
        <f>(CT127*'Assumptions&amp;Data'!$D$136)+(CT132*'Assumptions&amp;Data'!$D$136)</f>
        <v>0</v>
      </c>
      <c r="CU152" s="210">
        <f>(CU127*'Assumptions&amp;Data'!$D$136)+(CU132*'Assumptions&amp;Data'!$D$136)</f>
        <v>0</v>
      </c>
      <c r="CV152" s="210">
        <f>(CV127*'Assumptions&amp;Data'!$D$136)+(CV132*'Assumptions&amp;Data'!$D$136)</f>
        <v>0</v>
      </c>
      <c r="CW152" s="210">
        <f>(CW127*'Assumptions&amp;Data'!$D$136)+(CW132*'Assumptions&amp;Data'!$D$136)</f>
        <v>0</v>
      </c>
      <c r="CX152" s="210">
        <f>(CX127*'Assumptions&amp;Data'!$D$136)+(CX132*'Assumptions&amp;Data'!$D$136)</f>
        <v>0</v>
      </c>
      <c r="CY152" s="210">
        <f>(CY127*'Assumptions&amp;Data'!$D$136)+(CY132*'Assumptions&amp;Data'!$D$136)</f>
        <v>0</v>
      </c>
      <c r="CZ152" s="210">
        <f>(CZ127*'Assumptions&amp;Data'!$D$136)+(CZ132*'Assumptions&amp;Data'!$D$136)</f>
        <v>0</v>
      </c>
      <c r="DA152" s="210">
        <f>(DA127*'Assumptions&amp;Data'!$D$136)+(DA132*'Assumptions&amp;Data'!$D$136)</f>
        <v>0</v>
      </c>
      <c r="DB152" s="210">
        <f>(DB127*'Assumptions&amp;Data'!$D$136)+(DB132*'Assumptions&amp;Data'!$D$136)</f>
        <v>0</v>
      </c>
      <c r="DC152" s="210">
        <f>(DC127*'Assumptions&amp;Data'!$D$136)+(DC132*'Assumptions&amp;Data'!$D$136)</f>
        <v>0</v>
      </c>
      <c r="DD152" s="210">
        <f>(DD127*'Assumptions&amp;Data'!$D$136)+(DD132*'Assumptions&amp;Data'!$D$136)</f>
        <v>0</v>
      </c>
      <c r="DE152" s="210">
        <f>(DE127*'Assumptions&amp;Data'!$D$136)+(DE132*'Assumptions&amp;Data'!$D$136)</f>
        <v>0</v>
      </c>
      <c r="DF152" s="210">
        <f>(DF127*'Assumptions&amp;Data'!$D$136)+(DF132*'Assumptions&amp;Data'!$D$136)</f>
        <v>0</v>
      </c>
      <c r="DG152" s="210">
        <f>(DG127*'Assumptions&amp;Data'!$D$136)+(DG132*'Assumptions&amp;Data'!$D$136)</f>
        <v>0</v>
      </c>
      <c r="DH152" s="210">
        <f>(DH127*'Assumptions&amp;Data'!$D$136)+(DH132*'Assumptions&amp;Data'!$D$136)</f>
        <v>0</v>
      </c>
      <c r="DI152" s="210">
        <f>(DI127*'Assumptions&amp;Data'!$D$136)+(DI132*'Assumptions&amp;Data'!$D$136)</f>
        <v>0</v>
      </c>
      <c r="DJ152" s="210">
        <f>(DJ127*'Assumptions&amp;Data'!$D$136)+(DJ132*'Assumptions&amp;Data'!$D$136)</f>
        <v>0</v>
      </c>
      <c r="DK152" s="210">
        <f>(DK127*'Assumptions&amp;Data'!$D$136)+(DK132*'Assumptions&amp;Data'!$D$136)</f>
        <v>0</v>
      </c>
      <c r="DL152" s="210">
        <f>(DL127*'Assumptions&amp;Data'!$D$136)+(DL132*'Assumptions&amp;Data'!$D$136)</f>
        <v>0</v>
      </c>
      <c r="DM152" s="210">
        <f>(DM127*'Assumptions&amp;Data'!$D$136)+(DM132*'Assumptions&amp;Data'!$D$136)</f>
        <v>0</v>
      </c>
      <c r="DN152" s="210">
        <f>(DN127*'Assumptions&amp;Data'!$D$136)+(DN132*'Assumptions&amp;Data'!$D$136)</f>
        <v>0</v>
      </c>
      <c r="DO152" s="210">
        <f>(DO127*'Assumptions&amp;Data'!$D$136)+(DO132*'Assumptions&amp;Data'!$D$136)</f>
        <v>0</v>
      </c>
      <c r="DP152" s="210">
        <f>(DP127*'Assumptions&amp;Data'!$D$136)+(DP132*'Assumptions&amp;Data'!$D$136)</f>
        <v>0</v>
      </c>
      <c r="DQ152" s="210">
        <f>(DQ127*'Assumptions&amp;Data'!$D$136)+(DQ132*'Assumptions&amp;Data'!$D$136)</f>
        <v>0</v>
      </c>
      <c r="DR152" s="210">
        <f>(DR127*'Assumptions&amp;Data'!$D$136)+(DR132*'Assumptions&amp;Data'!$D$136)</f>
        <v>0</v>
      </c>
      <c r="DS152" s="210">
        <f>(DS127*'Assumptions&amp;Data'!$D$136)+(DS132*'Assumptions&amp;Data'!$D$136)</f>
        <v>0</v>
      </c>
      <c r="DT152" s="210">
        <f>(DT127*'Assumptions&amp;Data'!$D$136)+(DT132*'Assumptions&amp;Data'!$D$136)</f>
        <v>0</v>
      </c>
      <c r="DU152" s="210">
        <f>(DU127*'Assumptions&amp;Data'!$D$136)+(DU132*'Assumptions&amp;Data'!$D$136)</f>
        <v>0</v>
      </c>
      <c r="DV152" s="210">
        <f>(DV127*'Assumptions&amp;Data'!$D$136)+(DV132*'Assumptions&amp;Data'!$D$136)</f>
        <v>0</v>
      </c>
      <c r="DW152" s="210">
        <f>(DW127*'Assumptions&amp;Data'!$D$136)+(DW132*'Assumptions&amp;Data'!$D$136)</f>
        <v>0</v>
      </c>
      <c r="DX152" s="210">
        <f>(DX127*'Assumptions&amp;Data'!$D$136)+(DX132*'Assumptions&amp;Data'!$D$136)</f>
        <v>0</v>
      </c>
      <c r="DY152" s="210">
        <f>(DY127*'Assumptions&amp;Data'!$D$136)+(DY132*'Assumptions&amp;Data'!$D$136)</f>
        <v>0</v>
      </c>
      <c r="DZ152" s="210">
        <f>(DZ127*'Assumptions&amp;Data'!$D$136)+(DZ132*'Assumptions&amp;Data'!$D$136)</f>
        <v>0</v>
      </c>
      <c r="EA152" s="210">
        <f>(EA127*'Assumptions&amp;Data'!$D$136)+(EA132*'Assumptions&amp;Data'!$D$136)</f>
        <v>0</v>
      </c>
      <c r="EB152" s="210">
        <f>(EB127*'Assumptions&amp;Data'!$D$136)+(EB132*'Assumptions&amp;Data'!$D$136)</f>
        <v>0</v>
      </c>
      <c r="EC152" s="210">
        <f>(EC127*'Assumptions&amp;Data'!$D$136)+(EC132*'Assumptions&amp;Data'!$D$136)</f>
        <v>0</v>
      </c>
      <c r="ED152" s="210">
        <f>(ED127*'Assumptions&amp;Data'!$D$136)+(ED132*'Assumptions&amp;Data'!$D$136)</f>
        <v>0</v>
      </c>
      <c r="EE152" s="210">
        <f>(EE127*'Assumptions&amp;Data'!$D$136)+(EE132*'Assumptions&amp;Data'!$D$136)</f>
        <v>0</v>
      </c>
      <c r="EF152" s="210">
        <f>(EF127*'Assumptions&amp;Data'!$D$136)+(EF132*'Assumptions&amp;Data'!$D$136)</f>
        <v>0</v>
      </c>
      <c r="EG152" s="210">
        <f>(EG127*'Assumptions&amp;Data'!$D$136)+(EG132*'Assumptions&amp;Data'!$D$136)</f>
        <v>0</v>
      </c>
      <c r="EH152" s="210">
        <f>(EH127*'Assumptions&amp;Data'!$D$136)+(EH132*'Assumptions&amp;Data'!$D$136)</f>
        <v>0</v>
      </c>
      <c r="EI152" s="210">
        <f>(EI127*'Assumptions&amp;Data'!$D$136)+(EI132*'Assumptions&amp;Data'!$D$136)</f>
        <v>0</v>
      </c>
      <c r="EJ152" s="210">
        <f>(EJ127*'Assumptions&amp;Data'!$D$136)+(EJ132*'Assumptions&amp;Data'!$D$136)</f>
        <v>0</v>
      </c>
      <c r="EK152" s="210">
        <f>(EK127*'Assumptions&amp;Data'!$D$136)+(EK132*'Assumptions&amp;Data'!$D$136)</f>
        <v>0</v>
      </c>
      <c r="EL152" s="210">
        <f>(EL127*'Assumptions&amp;Data'!$D$136)+(EL132*'Assumptions&amp;Data'!$D$136)</f>
        <v>0</v>
      </c>
      <c r="EM152" s="210">
        <f>(EM127*'Assumptions&amp;Data'!$D$136)+(EM132*'Assumptions&amp;Data'!$D$136)</f>
        <v>0</v>
      </c>
      <c r="EN152" s="210">
        <f>(EN127*'Assumptions&amp;Data'!$D$136)+(EN132*'Assumptions&amp;Data'!$D$136)</f>
        <v>0</v>
      </c>
      <c r="EO152" s="210">
        <f>(EO127*'Assumptions&amp;Data'!$D$136)+(EO132*'Assumptions&amp;Data'!$D$136)</f>
        <v>0</v>
      </c>
      <c r="EP152" s="210">
        <f>(EP127*'Assumptions&amp;Data'!$D$136)+(EP132*'Assumptions&amp;Data'!$D$136)</f>
        <v>0</v>
      </c>
      <c r="EQ152" s="210">
        <f>(EQ127*'Assumptions&amp;Data'!$D$136)+(EQ132*'Assumptions&amp;Data'!$D$136)</f>
        <v>0</v>
      </c>
      <c r="ER152" s="210">
        <f>(ER127*'Assumptions&amp;Data'!$D$136)+(ER132*'Assumptions&amp;Data'!$D$136)</f>
        <v>0</v>
      </c>
      <c r="ES152" s="210">
        <f>(ES127*'Assumptions&amp;Data'!$D$136)+(ES132*'Assumptions&amp;Data'!$D$136)</f>
        <v>0</v>
      </c>
      <c r="ET152" s="210">
        <f>(ET127*'Assumptions&amp;Data'!$D$136)+(ET132*'Assumptions&amp;Data'!$D$136)</f>
        <v>0</v>
      </c>
      <c r="EU152" s="210">
        <f>(EU127*'Assumptions&amp;Data'!$D$136)+(EU132*'Assumptions&amp;Data'!$D$136)</f>
        <v>0</v>
      </c>
      <c r="EV152" s="210">
        <f>(EV127*'Assumptions&amp;Data'!$D$136)+(EV132*'Assumptions&amp;Data'!$D$136)</f>
        <v>0</v>
      </c>
      <c r="EW152" s="210">
        <f>(EW127*'Assumptions&amp;Data'!$D$136)+(EW132*'Assumptions&amp;Data'!$D$136)</f>
        <v>0</v>
      </c>
      <c r="EX152" s="210">
        <f>(EX127*'Assumptions&amp;Data'!$D$136)+(EX132*'Assumptions&amp;Data'!$D$136)</f>
        <v>0</v>
      </c>
      <c r="EY152" s="210">
        <f>(EY127*'Assumptions&amp;Data'!$D$136)+(EY132*'Assumptions&amp;Data'!$D$136)</f>
        <v>0</v>
      </c>
      <c r="EZ152" s="210">
        <f>(EZ127*'Assumptions&amp;Data'!$D$136)+(EZ132*'Assumptions&amp;Data'!$D$136)</f>
        <v>0</v>
      </c>
      <c r="FA152" s="210">
        <f>(FA127*'Assumptions&amp;Data'!$D$136)+(FA132*'Assumptions&amp;Data'!$D$136)</f>
        <v>0</v>
      </c>
      <c r="FB152" s="210">
        <f>(FB127*'Assumptions&amp;Data'!$D$136)+(FB132*'Assumptions&amp;Data'!$D$136)</f>
        <v>0</v>
      </c>
      <c r="FC152" s="210">
        <f>(FC127*'Assumptions&amp;Data'!$D$136)+(FC132*'Assumptions&amp;Data'!$D$136)</f>
        <v>0</v>
      </c>
      <c r="FD152" s="210">
        <f>(FD127*'Assumptions&amp;Data'!$D$136)+(FD132*'Assumptions&amp;Data'!$D$136)</f>
        <v>0</v>
      </c>
      <c r="FE152" s="210">
        <f>(FE127*'Assumptions&amp;Data'!$D$136)+(FE132*'Assumptions&amp;Data'!$D$136)</f>
        <v>0</v>
      </c>
      <c r="FF152" s="210">
        <f>(FF127*'Assumptions&amp;Data'!$D$136)+(FF132*'Assumptions&amp;Data'!$D$136)</f>
        <v>0</v>
      </c>
      <c r="FG152" s="210">
        <f>(FG127*'Assumptions&amp;Data'!$D$136)+(FG132*'Assumptions&amp;Data'!$D$136)</f>
        <v>0</v>
      </c>
      <c r="FH152" s="210">
        <f>(FH127*'Assumptions&amp;Data'!$D$136)+(FH132*'Assumptions&amp;Data'!$D$136)</f>
        <v>0</v>
      </c>
      <c r="FI152" s="210">
        <f>(FI127*'Assumptions&amp;Data'!$D$136)+(FI132*'Assumptions&amp;Data'!$D$136)</f>
        <v>0</v>
      </c>
      <c r="FJ152" s="210">
        <f>(FJ127*'Assumptions&amp;Data'!$D$136)+(FJ132*'Assumptions&amp;Data'!$D$136)</f>
        <v>0</v>
      </c>
      <c r="FK152" s="210">
        <f>(FK127*'Assumptions&amp;Data'!$D$136)+(FK132*'Assumptions&amp;Data'!$D$136)</f>
        <v>0</v>
      </c>
      <c r="FL152" s="210">
        <f>(FL127*'Assumptions&amp;Data'!$D$136)+(FL132*'Assumptions&amp;Data'!$D$136)</f>
        <v>0</v>
      </c>
      <c r="FM152" s="210">
        <f>(FM127*'Assumptions&amp;Data'!$D$136)+(FM132*'Assumptions&amp;Data'!$D$136)</f>
        <v>0</v>
      </c>
      <c r="FN152" s="210">
        <f>(FN127*'Assumptions&amp;Data'!$D$136)+(FN132*'Assumptions&amp;Data'!$D$136)</f>
        <v>0</v>
      </c>
      <c r="FO152" s="210">
        <f>(FO127*'Assumptions&amp;Data'!$D$136)+(FO132*'Assumptions&amp;Data'!$D$136)</f>
        <v>0</v>
      </c>
    </row>
    <row r="153" spans="2:171" ht="12" customHeight="1" x14ac:dyDescent="0.3">
      <c r="B153" s="208" t="s">
        <v>10</v>
      </c>
      <c r="D153" s="209">
        <f>SUM(D150:D152)</f>
        <v>5670.9904570158033</v>
      </c>
      <c r="G153" s="209">
        <f>SUM(G150:G152)</f>
        <v>0</v>
      </c>
      <c r="H153" s="209">
        <f>SUM(H150:H152)</f>
        <v>0</v>
      </c>
      <c r="I153" s="209">
        <f t="shared" ref="I153" si="1420">SUM(I150:I152)</f>
        <v>0</v>
      </c>
      <c r="J153" s="209">
        <f t="shared" ref="J153" si="1421">SUM(J150:J152)</f>
        <v>0</v>
      </c>
      <c r="K153" s="209">
        <f t="shared" ref="K153" si="1422">SUM(K150:K152)</f>
        <v>0</v>
      </c>
      <c r="L153" s="209">
        <f t="shared" ref="L153" si="1423">SUM(L150:L152)</f>
        <v>0</v>
      </c>
      <c r="M153" s="209">
        <f t="shared" ref="M153" si="1424">SUM(M150:M152)</f>
        <v>0</v>
      </c>
      <c r="N153" s="209">
        <f t="shared" ref="N153" si="1425">SUM(N150:N152)</f>
        <v>0</v>
      </c>
      <c r="O153" s="209">
        <f t="shared" ref="O153" si="1426">SUM(O150:O152)</f>
        <v>15.949660660356953</v>
      </c>
      <c r="P153" s="209">
        <f t="shared" ref="P153" si="1427">SUM(P150:P152)</f>
        <v>15.949660660356953</v>
      </c>
      <c r="Q153" s="209">
        <f t="shared" ref="Q153" si="1428">SUM(Q150:Q152)</f>
        <v>15.949660660356953</v>
      </c>
      <c r="R153" s="209">
        <f t="shared" ref="R153" si="1429">SUM(R150:R152)</f>
        <v>10.633107106904637</v>
      </c>
      <c r="S153" s="209">
        <f t="shared" ref="S153" si="1430">SUM(S150:S152)</f>
        <v>10.633107106904637</v>
      </c>
      <c r="T153" s="209">
        <f t="shared" ref="T153" si="1431">SUM(T150:T152)</f>
        <v>10.633107106904637</v>
      </c>
      <c r="U153" s="209">
        <f t="shared" ref="U153" si="1432">SUM(U150:U152)</f>
        <v>10.633107106904637</v>
      </c>
      <c r="V153" s="209">
        <f t="shared" ref="V153" si="1433">SUM(V150:V152)</f>
        <v>6.3798642641427818</v>
      </c>
      <c r="W153" s="209">
        <f t="shared" ref="W153" si="1434">SUM(W150:W152)</f>
        <v>6.3798642641427818</v>
      </c>
      <c r="X153" s="209">
        <f t="shared" ref="X153" si="1435">SUM(X150:X152)</f>
        <v>6.3798642641427818</v>
      </c>
      <c r="Y153" s="209">
        <f t="shared" ref="Y153" si="1436">SUM(Y150:Y152)</f>
        <v>6.3798642641427818</v>
      </c>
      <c r="Z153" s="209">
        <f t="shared" ref="Z153" si="1437">SUM(Z150:Z152)</f>
        <v>6.3798642641427818</v>
      </c>
      <c r="AA153" s="209">
        <f t="shared" ref="AA153" si="1438">SUM(AA150:AA152)</f>
        <v>167.29421848196623</v>
      </c>
      <c r="AB153" s="209">
        <f t="shared" ref="AB153" si="1439">SUM(AB150:AB152)</f>
        <v>25.519457056571124</v>
      </c>
      <c r="AC153" s="209">
        <f t="shared" ref="AC153" si="1440">SUM(AC150:AC152)</f>
        <v>25.519457056571124</v>
      </c>
      <c r="AD153" s="209">
        <f t="shared" ref="AD153" si="1441">SUM(AD150:AD152)</f>
        <v>160.91435421782344</v>
      </c>
      <c r="AE153" s="209">
        <f t="shared" ref="AE153" si="1442">SUM(AE150:AE152)</f>
        <v>19.139592792428346</v>
      </c>
      <c r="AF153" s="209">
        <f t="shared" ref="AF153" si="1443">SUM(AF150:AF152)</f>
        <v>160.91435421782344</v>
      </c>
      <c r="AG153" s="209">
        <f t="shared" ref="AG153" si="1444">SUM(AG150:AG152)</f>
        <v>19.139592792428346</v>
      </c>
      <c r="AH153" s="209">
        <f t="shared" ref="AH153" si="1445">SUM(AH150:AH152)</f>
        <v>14.035701381114119</v>
      </c>
      <c r="AI153" s="209">
        <f t="shared" ref="AI153" si="1446">SUM(AI150:AI152)</f>
        <v>14.035701381114119</v>
      </c>
      <c r="AJ153" s="209">
        <f t="shared" ref="AJ153" si="1447">SUM(AJ150:AJ152)</f>
        <v>14.035701381114119</v>
      </c>
      <c r="AK153" s="209">
        <f t="shared" ref="AK153" si="1448">SUM(AK150:AK152)</f>
        <v>93.429567779335386</v>
      </c>
      <c r="AL153" s="209">
        <f t="shared" ref="AL153" si="1449">SUM(AL150:AL152)</f>
        <v>14.035701381114119</v>
      </c>
      <c r="AM153" s="209">
        <f t="shared" ref="AM153" si="1450">SUM(AM150:AM152)</f>
        <v>211.81149356954023</v>
      </c>
      <c r="AN153" s="209">
        <f t="shared" ref="AN153" si="1451">SUM(AN150:AN152)</f>
        <v>107.25260701831139</v>
      </c>
      <c r="AO153" s="209">
        <f t="shared" ref="AO153" si="1452">SUM(AO150:AO152)</f>
        <v>107.25260701831139</v>
      </c>
      <c r="AP153" s="209">
        <f t="shared" ref="AP153" si="1453">SUM(AP150:AP152)</f>
        <v>196.92514361987381</v>
      </c>
      <c r="AQ153" s="209">
        <f t="shared" ref="AQ153" si="1454">SUM(AQ150:AQ152)</f>
        <v>26.79542990939968</v>
      </c>
      <c r="AR153" s="209">
        <f t="shared" ref="AR153" si="1455">SUM(AR150:AR152)</f>
        <v>196.92514361987381</v>
      </c>
      <c r="AS153" s="209">
        <f t="shared" ref="AS153" si="1456">SUM(AS150:AS152)</f>
        <v>26.79542990939968</v>
      </c>
      <c r="AT153" s="209">
        <f t="shared" ref="AT153" si="1457">SUM(AT150:AT152)</f>
        <v>19.139592792428342</v>
      </c>
      <c r="AU153" s="209">
        <f t="shared" ref="AU153" si="1458">SUM(AU150:AU152)</f>
        <v>160.91435421782344</v>
      </c>
      <c r="AV153" s="209">
        <f t="shared" ref="AV153" si="1459">SUM(AV150:AV152)</f>
        <v>19.139592792428342</v>
      </c>
      <c r="AW153" s="209">
        <f t="shared" ref="AW153" si="1460">SUM(AW150:AW152)</f>
        <v>256.18699389568894</v>
      </c>
      <c r="AX153" s="209">
        <f t="shared" ref="AX153" si="1461">SUM(AX150:AX152)</f>
        <v>19.139592792428342</v>
      </c>
      <c r="AY153" s="209">
        <f t="shared" ref="AY153" si="1462">SUM(AY150:AY152)</f>
        <v>556.60771335610104</v>
      </c>
      <c r="AZ153" s="209">
        <f t="shared" ref="AZ153" si="1463">SUM(AZ150:AZ152)</f>
        <v>96.548612530694072</v>
      </c>
      <c r="BA153" s="209">
        <f t="shared" ref="BA153" si="1464">SUM(BA150:BA152)</f>
        <v>96.548612530694072</v>
      </c>
      <c r="BB153" s="209">
        <f t="shared" ref="BB153" si="1465">SUM(BB150:BB152)</f>
        <v>266.67832624116812</v>
      </c>
      <c r="BC153" s="209">
        <f t="shared" ref="BC153" si="1466">SUM(BC150:BC152)</f>
        <v>11.483755675457006</v>
      </c>
      <c r="BD153" s="209">
        <f t="shared" ref="BD153" si="1467">SUM(BD150:BD152)</f>
        <v>266.67832624116812</v>
      </c>
      <c r="BE153" s="209">
        <f t="shared" ref="BE153" si="1468">SUM(BE150:BE152)</f>
        <v>11.483755675457006</v>
      </c>
      <c r="BF153" s="209">
        <f t="shared" ref="BF153" si="1469">SUM(BF150:BF152)</f>
        <v>11.483755675457006</v>
      </c>
      <c r="BG153" s="209">
        <f t="shared" ref="BG153" si="1470">SUM(BG150:BG152)</f>
        <v>181.61346938593115</v>
      </c>
      <c r="BH153" s="209">
        <f t="shared" ref="BH153" si="1471">SUM(BH150:BH152)</f>
        <v>11.483755675457006</v>
      </c>
      <c r="BI153" s="209">
        <f t="shared" ref="BI153" si="1472">SUM(BI150:BI152)</f>
        <v>324.52242890272936</v>
      </c>
      <c r="BJ153" s="209">
        <f t="shared" ref="BJ153" si="1473">SUM(BJ150:BJ152)</f>
        <v>11.483755675457006</v>
      </c>
      <c r="BK153" s="209">
        <f t="shared" ref="BK153" si="1474">SUM(BK150:BK152)</f>
        <v>349.8292238171623</v>
      </c>
      <c r="BL153" s="209">
        <f t="shared" ref="BL153" si="1475">SUM(BL150:BL152)</f>
        <v>127.59728528285555</v>
      </c>
      <c r="BM153" s="209">
        <f t="shared" ref="BM153" si="1476">SUM(BM150:BM152)</f>
        <v>127.59728528285555</v>
      </c>
      <c r="BN153" s="209">
        <f t="shared" ref="BN153" si="1477">SUM(BN150:BN152)</f>
        <v>0</v>
      </c>
      <c r="BO153" s="209">
        <f t="shared" ref="BO153" si="1478">SUM(BO150:BO152)</f>
        <v>0</v>
      </c>
      <c r="BP153" s="209">
        <f t="shared" ref="BP153" si="1479">SUM(BP150:BP152)</f>
        <v>0</v>
      </c>
      <c r="BQ153" s="209">
        <f t="shared" ref="BQ153" si="1480">SUM(BQ150:BQ152)</f>
        <v>0</v>
      </c>
      <c r="BR153" s="209">
        <f t="shared" ref="BR153" si="1481">SUM(BR150:BR152)</f>
        <v>0</v>
      </c>
      <c r="BS153" s="209">
        <f t="shared" ref="BS153" si="1482">SUM(BS150:BS152)</f>
        <v>255.1945705657111</v>
      </c>
      <c r="BT153" s="209">
        <f t="shared" ref="BT153" si="1483">SUM(BT150:BT152)</f>
        <v>0</v>
      </c>
      <c r="BU153" s="209">
        <f t="shared" ref="BU153" si="1484">SUM(BU150:BU152)</f>
        <v>255.1945705657111</v>
      </c>
      <c r="BV153" s="209">
        <f t="shared" ref="BV153" si="1485">SUM(BV150:BV152)</f>
        <v>0</v>
      </c>
      <c r="BW153" s="209">
        <f t="shared" ref="BW153" si="1486">SUM(BW150:BW152)</f>
        <v>510.38914113142221</v>
      </c>
      <c r="BX153" s="209">
        <f t="shared" ref="BX153" si="1487">SUM(BX150:BX152)</f>
        <v>0</v>
      </c>
      <c r="BY153" s="209">
        <f t="shared" ref="BY153" si="1488">SUM(BY150:BY152)</f>
        <v>0</v>
      </c>
      <c r="BZ153" s="209">
        <f t="shared" ref="BZ153" si="1489">SUM(BZ150:BZ152)</f>
        <v>0</v>
      </c>
      <c r="CA153" s="209">
        <f t="shared" ref="CA153" si="1490">SUM(CA150:CA152)</f>
        <v>0</v>
      </c>
      <c r="CB153" s="209">
        <f t="shared" ref="CB153" si="1491">SUM(CB150:CB152)</f>
        <v>0</v>
      </c>
      <c r="CC153" s="209">
        <f t="shared" ref="CC153" si="1492">SUM(CC150:CC152)</f>
        <v>0</v>
      </c>
      <c r="CD153" s="209">
        <f t="shared" ref="CD153" si="1493">SUM(CD150:CD152)</f>
        <v>0</v>
      </c>
      <c r="CE153" s="209">
        <f t="shared" ref="CE153" si="1494">SUM(CE150:CE152)</f>
        <v>0</v>
      </c>
      <c r="CF153" s="209">
        <f t="shared" ref="CF153" si="1495">SUM(CF150:CF152)</f>
        <v>0</v>
      </c>
      <c r="CG153" s="209">
        <f t="shared" ref="CG153" si="1496">SUM(CG150:CG152)</f>
        <v>0</v>
      </c>
      <c r="CH153" s="209">
        <f t="shared" ref="CH153" si="1497">SUM(CH150:CH152)</f>
        <v>0</v>
      </c>
      <c r="CI153" s="209">
        <f t="shared" ref="CI153" si="1498">SUM(CI150:CI152)</f>
        <v>0</v>
      </c>
      <c r="CJ153" s="209">
        <f t="shared" ref="CJ153" si="1499">SUM(CJ150:CJ152)</f>
        <v>0</v>
      </c>
      <c r="CK153" s="209">
        <f t="shared" ref="CK153" si="1500">SUM(CK150:CK152)</f>
        <v>0</v>
      </c>
      <c r="CL153" s="209">
        <f t="shared" ref="CL153" si="1501">SUM(CL150:CL152)</f>
        <v>0</v>
      </c>
      <c r="CM153" s="209">
        <f t="shared" ref="CM153" si="1502">SUM(CM150:CM152)</f>
        <v>0</v>
      </c>
      <c r="CN153" s="209">
        <f t="shared" ref="CN153" si="1503">SUM(CN150:CN152)</f>
        <v>0</v>
      </c>
      <c r="CO153" s="209">
        <f t="shared" ref="CO153" si="1504">SUM(CO150:CO152)</f>
        <v>0</v>
      </c>
      <c r="CP153" s="209">
        <f t="shared" ref="CP153" si="1505">SUM(CP150:CP152)</f>
        <v>0</v>
      </c>
      <c r="CQ153" s="209">
        <f t="shared" ref="CQ153" si="1506">SUM(CQ150:CQ152)</f>
        <v>0</v>
      </c>
      <c r="CR153" s="209">
        <f t="shared" ref="CR153" si="1507">SUM(CR150:CR152)</f>
        <v>0</v>
      </c>
      <c r="CS153" s="209">
        <f t="shared" ref="CS153" si="1508">SUM(CS150:CS152)</f>
        <v>0</v>
      </c>
      <c r="CT153" s="209">
        <f t="shared" ref="CT153" si="1509">SUM(CT150:CT152)</f>
        <v>0</v>
      </c>
      <c r="CU153" s="209">
        <f t="shared" ref="CU153" si="1510">SUM(CU150:CU152)</f>
        <v>0</v>
      </c>
      <c r="CV153" s="209">
        <f t="shared" ref="CV153" si="1511">SUM(CV150:CV152)</f>
        <v>0</v>
      </c>
      <c r="CW153" s="209">
        <f t="shared" ref="CW153" si="1512">SUM(CW150:CW152)</f>
        <v>0</v>
      </c>
      <c r="CX153" s="209">
        <f t="shared" ref="CX153" si="1513">SUM(CX150:CX152)</f>
        <v>0</v>
      </c>
      <c r="CY153" s="209">
        <f t="shared" ref="CY153" si="1514">SUM(CY150:CY152)</f>
        <v>0</v>
      </c>
      <c r="CZ153" s="209">
        <f t="shared" ref="CZ153" si="1515">SUM(CZ150:CZ152)</f>
        <v>0</v>
      </c>
      <c r="DA153" s="209">
        <f t="shared" ref="DA153" si="1516">SUM(DA150:DA152)</f>
        <v>0</v>
      </c>
      <c r="DB153" s="209">
        <f t="shared" ref="DB153" si="1517">SUM(DB150:DB152)</f>
        <v>0</v>
      </c>
      <c r="DC153" s="209">
        <f t="shared" ref="DC153" si="1518">SUM(DC150:DC152)</f>
        <v>0</v>
      </c>
      <c r="DD153" s="209">
        <f t="shared" ref="DD153" si="1519">SUM(DD150:DD152)</f>
        <v>0</v>
      </c>
      <c r="DE153" s="209">
        <f t="shared" ref="DE153" si="1520">SUM(DE150:DE152)</f>
        <v>0</v>
      </c>
      <c r="DF153" s="209">
        <f t="shared" ref="DF153" si="1521">SUM(DF150:DF152)</f>
        <v>0</v>
      </c>
      <c r="DG153" s="209">
        <f t="shared" ref="DG153" si="1522">SUM(DG150:DG152)</f>
        <v>0</v>
      </c>
      <c r="DH153" s="209">
        <f t="shared" ref="DH153" si="1523">SUM(DH150:DH152)</f>
        <v>0</v>
      </c>
      <c r="DI153" s="209">
        <f t="shared" ref="DI153" si="1524">SUM(DI150:DI152)</f>
        <v>0</v>
      </c>
      <c r="DJ153" s="209">
        <f t="shared" ref="DJ153" si="1525">SUM(DJ150:DJ152)</f>
        <v>0</v>
      </c>
      <c r="DK153" s="209">
        <f t="shared" ref="DK153" si="1526">SUM(DK150:DK152)</f>
        <v>0</v>
      </c>
      <c r="DL153" s="209">
        <f t="shared" ref="DL153" si="1527">SUM(DL150:DL152)</f>
        <v>0</v>
      </c>
      <c r="DM153" s="209">
        <f t="shared" ref="DM153" si="1528">SUM(DM150:DM152)</f>
        <v>0</v>
      </c>
      <c r="DN153" s="209">
        <f t="shared" ref="DN153" si="1529">SUM(DN150:DN152)</f>
        <v>0</v>
      </c>
      <c r="DO153" s="209">
        <f t="shared" ref="DO153" si="1530">SUM(DO150:DO152)</f>
        <v>0</v>
      </c>
      <c r="DP153" s="209">
        <f t="shared" ref="DP153" si="1531">SUM(DP150:DP152)</f>
        <v>0</v>
      </c>
      <c r="DQ153" s="209">
        <f t="shared" ref="DQ153" si="1532">SUM(DQ150:DQ152)</f>
        <v>0</v>
      </c>
      <c r="DR153" s="209">
        <f t="shared" ref="DR153" si="1533">SUM(DR150:DR152)</f>
        <v>0</v>
      </c>
      <c r="DS153" s="209">
        <f t="shared" ref="DS153" si="1534">SUM(DS150:DS152)</f>
        <v>0</v>
      </c>
      <c r="DT153" s="209">
        <f t="shared" ref="DT153" si="1535">SUM(DT150:DT152)</f>
        <v>0</v>
      </c>
      <c r="DU153" s="209">
        <f t="shared" ref="DU153" si="1536">SUM(DU150:DU152)</f>
        <v>0</v>
      </c>
      <c r="DV153" s="209">
        <f t="shared" ref="DV153" si="1537">SUM(DV150:DV152)</f>
        <v>0</v>
      </c>
      <c r="DW153" s="209">
        <f t="shared" ref="DW153" si="1538">SUM(DW150:DW152)</f>
        <v>0</v>
      </c>
      <c r="DX153" s="209">
        <f t="shared" ref="DX153" si="1539">SUM(DX150:DX152)</f>
        <v>0</v>
      </c>
      <c r="DY153" s="209">
        <f t="shared" ref="DY153" si="1540">SUM(DY150:DY152)</f>
        <v>0</v>
      </c>
      <c r="DZ153" s="209">
        <f t="shared" ref="DZ153" si="1541">SUM(DZ150:DZ152)</f>
        <v>0</v>
      </c>
      <c r="EA153" s="209">
        <f t="shared" ref="EA153" si="1542">SUM(EA150:EA152)</f>
        <v>0</v>
      </c>
      <c r="EB153" s="209">
        <f t="shared" ref="EB153" si="1543">SUM(EB150:EB152)</f>
        <v>0</v>
      </c>
      <c r="EC153" s="209">
        <f t="shared" ref="EC153" si="1544">SUM(EC150:EC152)</f>
        <v>0</v>
      </c>
      <c r="ED153" s="209">
        <f t="shared" ref="ED153" si="1545">SUM(ED150:ED152)</f>
        <v>0</v>
      </c>
      <c r="EE153" s="209">
        <f t="shared" ref="EE153" si="1546">SUM(EE150:EE152)</f>
        <v>0</v>
      </c>
      <c r="EF153" s="209">
        <f t="shared" ref="EF153" si="1547">SUM(EF150:EF152)</f>
        <v>0</v>
      </c>
      <c r="EG153" s="209">
        <f t="shared" ref="EG153" si="1548">SUM(EG150:EG152)</f>
        <v>0</v>
      </c>
      <c r="EH153" s="209">
        <f t="shared" ref="EH153" si="1549">SUM(EH150:EH152)</f>
        <v>0</v>
      </c>
      <c r="EI153" s="209">
        <f t="shared" ref="EI153" si="1550">SUM(EI150:EI152)</f>
        <v>0</v>
      </c>
      <c r="EJ153" s="209">
        <f t="shared" ref="EJ153" si="1551">SUM(EJ150:EJ152)</f>
        <v>0</v>
      </c>
      <c r="EK153" s="209">
        <f t="shared" ref="EK153" si="1552">SUM(EK150:EK152)</f>
        <v>0</v>
      </c>
      <c r="EL153" s="209">
        <f t="shared" ref="EL153" si="1553">SUM(EL150:EL152)</f>
        <v>0</v>
      </c>
      <c r="EM153" s="209">
        <f t="shared" ref="EM153" si="1554">SUM(EM150:EM152)</f>
        <v>0</v>
      </c>
      <c r="EN153" s="209">
        <f t="shared" ref="EN153" si="1555">SUM(EN150:EN152)</f>
        <v>0</v>
      </c>
      <c r="EO153" s="209">
        <f t="shared" ref="EO153" si="1556">SUM(EO150:EO152)</f>
        <v>0</v>
      </c>
      <c r="EP153" s="209">
        <f t="shared" ref="EP153" si="1557">SUM(EP150:EP152)</f>
        <v>0</v>
      </c>
      <c r="EQ153" s="209">
        <f t="shared" ref="EQ153" si="1558">SUM(EQ150:EQ152)</f>
        <v>0</v>
      </c>
      <c r="ER153" s="209">
        <f t="shared" ref="ER153" si="1559">SUM(ER150:ER152)</f>
        <v>0</v>
      </c>
      <c r="ES153" s="209">
        <f t="shared" ref="ES153" si="1560">SUM(ES150:ES152)</f>
        <v>0</v>
      </c>
      <c r="ET153" s="209">
        <f t="shared" ref="ET153" si="1561">SUM(ET150:ET152)</f>
        <v>0</v>
      </c>
      <c r="EU153" s="209">
        <f t="shared" ref="EU153" si="1562">SUM(EU150:EU152)</f>
        <v>0</v>
      </c>
      <c r="EV153" s="209">
        <f t="shared" ref="EV153" si="1563">SUM(EV150:EV152)</f>
        <v>0</v>
      </c>
      <c r="EW153" s="209">
        <f t="shared" ref="EW153" si="1564">SUM(EW150:EW152)</f>
        <v>0</v>
      </c>
      <c r="EX153" s="209">
        <f t="shared" ref="EX153" si="1565">SUM(EX150:EX152)</f>
        <v>0</v>
      </c>
      <c r="EY153" s="209">
        <f t="shared" ref="EY153" si="1566">SUM(EY150:EY152)</f>
        <v>0</v>
      </c>
      <c r="EZ153" s="209">
        <f t="shared" ref="EZ153" si="1567">SUM(EZ150:EZ152)</f>
        <v>0</v>
      </c>
      <c r="FA153" s="209">
        <f t="shared" ref="FA153" si="1568">SUM(FA150:FA152)</f>
        <v>0</v>
      </c>
      <c r="FB153" s="209">
        <f t="shared" ref="FB153" si="1569">SUM(FB150:FB152)</f>
        <v>0</v>
      </c>
      <c r="FC153" s="209">
        <f t="shared" ref="FC153" si="1570">SUM(FC150:FC152)</f>
        <v>0</v>
      </c>
      <c r="FD153" s="209">
        <f t="shared" ref="FD153" si="1571">SUM(FD150:FD152)</f>
        <v>0</v>
      </c>
      <c r="FE153" s="209">
        <f t="shared" ref="FE153" si="1572">SUM(FE150:FE152)</f>
        <v>0</v>
      </c>
      <c r="FF153" s="209">
        <f t="shared" ref="FF153" si="1573">SUM(FF150:FF152)</f>
        <v>0</v>
      </c>
      <c r="FG153" s="209">
        <f t="shared" ref="FG153" si="1574">SUM(FG150:FG152)</f>
        <v>0</v>
      </c>
      <c r="FH153" s="209">
        <f t="shared" ref="FH153" si="1575">SUM(FH150:FH152)</f>
        <v>0</v>
      </c>
      <c r="FI153" s="209">
        <f t="shared" ref="FI153" si="1576">SUM(FI150:FI152)</f>
        <v>0</v>
      </c>
      <c r="FJ153" s="209">
        <f t="shared" ref="FJ153" si="1577">SUM(FJ150:FJ152)</f>
        <v>0</v>
      </c>
      <c r="FK153" s="209">
        <f t="shared" ref="FK153" si="1578">SUM(FK150:FK152)</f>
        <v>0</v>
      </c>
      <c r="FL153" s="209">
        <f t="shared" ref="FL153" si="1579">SUM(FL150:FL152)</f>
        <v>0</v>
      </c>
      <c r="FM153" s="209">
        <f t="shared" ref="FM153" si="1580">SUM(FM150:FM152)</f>
        <v>0</v>
      </c>
      <c r="FN153" s="209">
        <f t="shared" ref="FN153" si="1581">SUM(FN150:FN152)</f>
        <v>0</v>
      </c>
      <c r="FO153" s="209">
        <f t="shared" ref="FO153" si="1582">SUM(FO150:FO152)</f>
        <v>0</v>
      </c>
    </row>
    <row r="154" spans="2:171" ht="12" customHeight="1" x14ac:dyDescent="0.3">
      <c r="B154" s="208"/>
      <c r="D154" s="209"/>
      <c r="G154" s="209"/>
      <c r="H154" s="209"/>
      <c r="I154" s="209"/>
      <c r="J154" s="209"/>
      <c r="K154" s="209"/>
      <c r="L154" s="209"/>
      <c r="M154" s="209"/>
      <c r="N154" s="209"/>
      <c r="O154" s="209"/>
      <c r="P154" s="209"/>
      <c r="Q154" s="209"/>
      <c r="R154" s="209"/>
      <c r="S154" s="209"/>
      <c r="T154" s="209"/>
      <c r="U154" s="209"/>
      <c r="V154" s="209"/>
      <c r="W154" s="209"/>
      <c r="X154" s="209"/>
      <c r="Y154" s="209"/>
      <c r="Z154" s="209"/>
      <c r="AA154" s="209"/>
      <c r="AB154" s="209"/>
      <c r="AC154" s="209"/>
      <c r="AD154" s="209"/>
      <c r="AE154" s="209"/>
      <c r="AF154" s="209"/>
      <c r="AG154" s="209"/>
      <c r="AH154" s="209"/>
      <c r="AI154" s="209"/>
      <c r="AJ154" s="209"/>
      <c r="AK154" s="209"/>
      <c r="AL154" s="209"/>
      <c r="AM154" s="209"/>
      <c r="AN154" s="209"/>
      <c r="AO154" s="209"/>
      <c r="AP154" s="209"/>
      <c r="AQ154" s="209"/>
      <c r="AR154" s="209"/>
      <c r="AS154" s="209"/>
      <c r="AT154" s="209"/>
      <c r="AU154" s="209"/>
      <c r="AV154" s="209"/>
      <c r="AW154" s="209"/>
      <c r="AX154" s="209"/>
      <c r="AY154" s="209"/>
      <c r="AZ154" s="209"/>
      <c r="BA154" s="209"/>
      <c r="BB154" s="209"/>
      <c r="BC154" s="209"/>
      <c r="BD154" s="209"/>
      <c r="BE154" s="209"/>
      <c r="BF154" s="209"/>
      <c r="BG154" s="209"/>
      <c r="BH154" s="209"/>
      <c r="BI154" s="209"/>
      <c r="BJ154" s="209"/>
      <c r="BK154" s="209"/>
      <c r="BL154" s="209"/>
      <c r="BM154" s="209"/>
      <c r="BN154" s="209"/>
      <c r="BO154" s="209"/>
      <c r="BP154" s="209"/>
      <c r="BQ154" s="209"/>
      <c r="BR154" s="209"/>
      <c r="BS154" s="209"/>
      <c r="BT154" s="209"/>
      <c r="BU154" s="209"/>
      <c r="BV154" s="209"/>
      <c r="BW154" s="209"/>
      <c r="BX154" s="209"/>
      <c r="BY154" s="209"/>
      <c r="BZ154" s="209"/>
      <c r="CA154" s="209"/>
      <c r="CB154" s="209"/>
      <c r="CC154" s="209"/>
      <c r="CD154" s="209"/>
      <c r="CE154" s="209"/>
      <c r="CF154" s="209"/>
      <c r="CG154" s="209"/>
      <c r="CH154" s="209"/>
      <c r="CI154" s="209"/>
      <c r="CJ154" s="209"/>
      <c r="CK154" s="209"/>
      <c r="CL154" s="209"/>
      <c r="CM154" s="209"/>
      <c r="CN154" s="209"/>
      <c r="CO154" s="209"/>
      <c r="CP154" s="209"/>
      <c r="CQ154" s="209"/>
      <c r="CR154" s="209"/>
      <c r="CS154" s="209"/>
      <c r="CT154" s="209"/>
      <c r="CU154" s="209"/>
      <c r="CV154" s="209"/>
      <c r="CW154" s="209"/>
      <c r="CX154" s="209"/>
      <c r="CY154" s="209"/>
      <c r="CZ154" s="209"/>
      <c r="DA154" s="209"/>
      <c r="DB154" s="209"/>
      <c r="DC154" s="209"/>
      <c r="DD154" s="209"/>
      <c r="DE154" s="209"/>
      <c r="DF154" s="209"/>
      <c r="DG154" s="209"/>
      <c r="DH154" s="209"/>
      <c r="DI154" s="209"/>
      <c r="DJ154" s="209"/>
      <c r="DK154" s="209"/>
      <c r="DL154" s="209"/>
      <c r="DM154" s="209"/>
      <c r="DN154" s="209"/>
      <c r="DO154" s="209"/>
      <c r="DP154" s="209"/>
      <c r="DQ154" s="209"/>
      <c r="DR154" s="209"/>
      <c r="DS154" s="209"/>
      <c r="DT154" s="209"/>
      <c r="DU154" s="209"/>
      <c r="DV154" s="209"/>
      <c r="DW154" s="209"/>
      <c r="DX154" s="209"/>
      <c r="DY154" s="209"/>
      <c r="DZ154" s="209"/>
      <c r="EA154" s="209"/>
      <c r="EB154" s="209"/>
      <c r="EC154" s="209"/>
      <c r="ED154" s="209"/>
      <c r="EE154" s="209"/>
      <c r="EF154" s="209"/>
      <c r="EG154" s="209"/>
      <c r="EH154" s="209"/>
      <c r="EI154" s="209"/>
      <c r="EJ154" s="209"/>
      <c r="EK154" s="209"/>
      <c r="EL154" s="209"/>
      <c r="EM154" s="209"/>
      <c r="EN154" s="209"/>
      <c r="EO154" s="209"/>
      <c r="EP154" s="209"/>
      <c r="EQ154" s="209"/>
      <c r="ER154" s="209"/>
      <c r="ES154" s="209"/>
      <c r="ET154" s="209"/>
      <c r="EU154" s="209"/>
      <c r="EV154" s="209"/>
      <c r="EW154" s="209"/>
      <c r="EX154" s="209"/>
      <c r="EY154" s="209"/>
      <c r="EZ154" s="209"/>
      <c r="FA154" s="209"/>
      <c r="FB154" s="209"/>
      <c r="FC154" s="209"/>
      <c r="FD154" s="209"/>
      <c r="FE154" s="209"/>
      <c r="FF154" s="209"/>
      <c r="FG154" s="209"/>
      <c r="FH154" s="209"/>
      <c r="FI154" s="209"/>
      <c r="FJ154" s="209"/>
      <c r="FK154" s="209"/>
      <c r="FL154" s="209"/>
      <c r="FM154" s="209"/>
      <c r="FN154" s="209"/>
      <c r="FO154" s="209"/>
    </row>
    <row r="155" spans="2:171" s="43" customFormat="1" x14ac:dyDescent="0.3">
      <c r="B155" s="218" t="s">
        <v>655</v>
      </c>
      <c r="F155" s="158"/>
      <c r="G155" s="158">
        <f>G1</f>
        <v>45748</v>
      </c>
      <c r="H155" s="158">
        <f>EOMONTH(G155, 1)</f>
        <v>45808</v>
      </c>
      <c r="I155" s="158">
        <f t="shared" ref="I155" si="1583">EOMONTH(H155, 1)</f>
        <v>45838</v>
      </c>
      <c r="J155" s="158">
        <f t="shared" ref="J155" si="1584">EOMONTH(I155, 1)</f>
        <v>45869</v>
      </c>
      <c r="K155" s="158">
        <f t="shared" ref="K155" si="1585">EOMONTH(J155, 1)</f>
        <v>45900</v>
      </c>
      <c r="L155" s="158">
        <f t="shared" ref="L155" si="1586">EOMONTH(K155, 1)</f>
        <v>45930</v>
      </c>
      <c r="M155" s="158">
        <f t="shared" ref="M155" si="1587">EOMONTH(L155, 1)</f>
        <v>45961</v>
      </c>
      <c r="N155" s="158">
        <f t="shared" ref="N155" si="1588">EOMONTH(M155, 1)</f>
        <v>45991</v>
      </c>
      <c r="O155" s="158">
        <f t="shared" ref="O155" si="1589">EOMONTH(N155, 1)</f>
        <v>46022</v>
      </c>
      <c r="P155" s="158">
        <f t="shared" ref="P155" si="1590">EOMONTH(O155, 1)</f>
        <v>46053</v>
      </c>
      <c r="Q155" s="158">
        <f t="shared" ref="Q155" si="1591">EOMONTH(P155, 1)</f>
        <v>46081</v>
      </c>
      <c r="R155" s="158">
        <f t="shared" ref="R155" si="1592">EOMONTH(Q155, 1)</f>
        <v>46112</v>
      </c>
      <c r="S155" s="158">
        <f t="shared" ref="S155" si="1593">EOMONTH(R155, 1)</f>
        <v>46142</v>
      </c>
      <c r="T155" s="158">
        <f t="shared" ref="T155" si="1594">EOMONTH(S155, 1)</f>
        <v>46173</v>
      </c>
      <c r="U155" s="158">
        <f t="shared" ref="U155" si="1595">EOMONTH(T155, 1)</f>
        <v>46203</v>
      </c>
      <c r="V155" s="158">
        <f t="shared" ref="V155" si="1596">EOMONTH(U155, 1)</f>
        <v>46234</v>
      </c>
      <c r="W155" s="158">
        <f t="shared" ref="W155" si="1597">EOMONTH(V155, 1)</f>
        <v>46265</v>
      </c>
      <c r="X155" s="158">
        <f t="shared" ref="X155" si="1598">EOMONTH(W155, 1)</f>
        <v>46295</v>
      </c>
      <c r="Y155" s="158">
        <f t="shared" ref="Y155" si="1599">EOMONTH(X155, 1)</f>
        <v>46326</v>
      </c>
      <c r="Z155" s="158">
        <f t="shared" ref="Z155" si="1600">EOMONTH(Y155, 1)</f>
        <v>46356</v>
      </c>
      <c r="AA155" s="158">
        <f t="shared" ref="AA155" si="1601">EOMONTH(Z155, 1)</f>
        <v>46387</v>
      </c>
      <c r="AB155" s="158">
        <f t="shared" ref="AB155" si="1602">EOMONTH(AA155, 1)</f>
        <v>46418</v>
      </c>
      <c r="AC155" s="158">
        <f t="shared" ref="AC155" si="1603">EOMONTH(AB155, 1)</f>
        <v>46446</v>
      </c>
      <c r="AD155" s="158">
        <f t="shared" ref="AD155" si="1604">EOMONTH(AC155, 1)</f>
        <v>46477</v>
      </c>
      <c r="AE155" s="158">
        <f t="shared" ref="AE155" si="1605">EOMONTH(AD155, 1)</f>
        <v>46507</v>
      </c>
      <c r="AF155" s="158">
        <f t="shared" ref="AF155" si="1606">EOMONTH(AE155, 1)</f>
        <v>46538</v>
      </c>
      <c r="AG155" s="158">
        <f t="shared" ref="AG155" si="1607">EOMONTH(AF155, 1)</f>
        <v>46568</v>
      </c>
      <c r="AH155" s="158">
        <f t="shared" ref="AH155" si="1608">EOMONTH(AG155, 1)</f>
        <v>46599</v>
      </c>
      <c r="AI155" s="158">
        <f t="shared" ref="AI155" si="1609">EOMONTH(AH155, 1)</f>
        <v>46630</v>
      </c>
      <c r="AJ155" s="158">
        <f t="shared" ref="AJ155" si="1610">EOMONTH(AI155, 1)</f>
        <v>46660</v>
      </c>
      <c r="AK155" s="158">
        <f t="shared" ref="AK155" si="1611">EOMONTH(AJ155, 1)</f>
        <v>46691</v>
      </c>
      <c r="AL155" s="158">
        <f t="shared" ref="AL155" si="1612">EOMONTH(AK155, 1)</f>
        <v>46721</v>
      </c>
      <c r="AM155" s="158">
        <f t="shared" ref="AM155" si="1613">EOMONTH(AL155, 1)</f>
        <v>46752</v>
      </c>
      <c r="AN155" s="158">
        <f t="shared" ref="AN155" si="1614">EOMONTH(AM155, 1)</f>
        <v>46783</v>
      </c>
      <c r="AO155" s="158">
        <f t="shared" ref="AO155" si="1615">EOMONTH(AN155, 1)</f>
        <v>46812</v>
      </c>
      <c r="AP155" s="158">
        <f t="shared" ref="AP155" si="1616">EOMONTH(AO155, 1)</f>
        <v>46843</v>
      </c>
      <c r="AQ155" s="158">
        <f t="shared" ref="AQ155" si="1617">EOMONTH(AP155, 1)</f>
        <v>46873</v>
      </c>
      <c r="AR155" s="158">
        <f t="shared" ref="AR155" si="1618">EOMONTH(AQ155, 1)</f>
        <v>46904</v>
      </c>
      <c r="AS155" s="158">
        <f t="shared" ref="AS155" si="1619">EOMONTH(AR155, 1)</f>
        <v>46934</v>
      </c>
      <c r="AT155" s="158">
        <f t="shared" ref="AT155" si="1620">EOMONTH(AS155, 1)</f>
        <v>46965</v>
      </c>
      <c r="AU155" s="158">
        <f t="shared" ref="AU155" si="1621">EOMONTH(AT155, 1)</f>
        <v>46996</v>
      </c>
      <c r="AV155" s="158">
        <f t="shared" ref="AV155" si="1622">EOMONTH(AU155, 1)</f>
        <v>47026</v>
      </c>
      <c r="AW155" s="158">
        <f t="shared" ref="AW155" si="1623">EOMONTH(AV155, 1)</f>
        <v>47057</v>
      </c>
      <c r="AX155" s="158">
        <f t="shared" ref="AX155" si="1624">EOMONTH(AW155, 1)</f>
        <v>47087</v>
      </c>
      <c r="AY155" s="158">
        <f t="shared" ref="AY155" si="1625">EOMONTH(AX155, 1)</f>
        <v>47118</v>
      </c>
      <c r="AZ155" s="158">
        <f t="shared" ref="AZ155" si="1626">EOMONTH(AY155, 1)</f>
        <v>47149</v>
      </c>
      <c r="BA155" s="158">
        <f t="shared" ref="BA155" si="1627">EOMONTH(AZ155, 1)</f>
        <v>47177</v>
      </c>
      <c r="BB155" s="158">
        <f t="shared" ref="BB155" si="1628">EOMONTH(BA155, 1)</f>
        <v>47208</v>
      </c>
      <c r="BC155" s="158">
        <f t="shared" ref="BC155" si="1629">EOMONTH(BB155, 1)</f>
        <v>47238</v>
      </c>
      <c r="BD155" s="158">
        <f t="shared" ref="BD155" si="1630">EOMONTH(BC155, 1)</f>
        <v>47269</v>
      </c>
      <c r="BE155" s="158">
        <f t="shared" ref="BE155" si="1631">EOMONTH(BD155, 1)</f>
        <v>47299</v>
      </c>
      <c r="BF155" s="158">
        <f t="shared" ref="BF155" si="1632">EOMONTH(BE155, 1)</f>
        <v>47330</v>
      </c>
      <c r="BG155" s="158">
        <f t="shared" ref="BG155" si="1633">EOMONTH(BF155, 1)</f>
        <v>47361</v>
      </c>
      <c r="BH155" s="158">
        <f t="shared" ref="BH155" si="1634">EOMONTH(BG155, 1)</f>
        <v>47391</v>
      </c>
      <c r="BI155" s="158">
        <f t="shared" ref="BI155" si="1635">EOMONTH(BH155, 1)</f>
        <v>47422</v>
      </c>
      <c r="BJ155" s="158">
        <f t="shared" ref="BJ155" si="1636">EOMONTH(BI155, 1)</f>
        <v>47452</v>
      </c>
      <c r="BK155" s="158">
        <f t="shared" ref="BK155" si="1637">EOMONTH(BJ155, 1)</f>
        <v>47483</v>
      </c>
      <c r="BL155" s="158">
        <f t="shared" ref="BL155" si="1638">EOMONTH(BK155, 1)</f>
        <v>47514</v>
      </c>
      <c r="BM155" s="158">
        <f t="shared" ref="BM155" si="1639">EOMONTH(BL155, 1)</f>
        <v>47542</v>
      </c>
      <c r="BN155" s="158">
        <f t="shared" ref="BN155" si="1640">EOMONTH(BM155, 1)</f>
        <v>47573</v>
      </c>
      <c r="BO155" s="158">
        <f t="shared" ref="BO155" si="1641">EOMONTH(BN155, 1)</f>
        <v>47603</v>
      </c>
      <c r="BP155" s="158">
        <f t="shared" ref="BP155" si="1642">EOMONTH(BO155, 1)</f>
        <v>47634</v>
      </c>
      <c r="BQ155" s="158">
        <f t="shared" ref="BQ155" si="1643">EOMONTH(BP155, 1)</f>
        <v>47664</v>
      </c>
      <c r="BR155" s="158">
        <f t="shared" ref="BR155" si="1644">EOMONTH(BQ155, 1)</f>
        <v>47695</v>
      </c>
      <c r="BS155" s="158">
        <f t="shared" ref="BS155" si="1645">EOMONTH(BR155, 1)</f>
        <v>47726</v>
      </c>
      <c r="BT155" s="158">
        <f t="shared" ref="BT155" si="1646">EOMONTH(BS155, 1)</f>
        <v>47756</v>
      </c>
      <c r="BU155" s="158">
        <f t="shared" ref="BU155" si="1647">EOMONTH(BT155, 1)</f>
        <v>47787</v>
      </c>
      <c r="BV155" s="158">
        <f t="shared" ref="BV155" si="1648">EOMONTH(BU155, 1)</f>
        <v>47817</v>
      </c>
      <c r="BW155" s="158">
        <f t="shared" ref="BW155" si="1649">EOMONTH(BV155, 1)</f>
        <v>47848</v>
      </c>
      <c r="BX155" s="158">
        <f t="shared" ref="BX155" si="1650">EOMONTH(BW155, 1)</f>
        <v>47879</v>
      </c>
      <c r="BY155" s="158">
        <f t="shared" ref="BY155" si="1651">EOMONTH(BX155, 1)</f>
        <v>47907</v>
      </c>
      <c r="BZ155" s="158">
        <f t="shared" ref="BZ155" si="1652">EOMONTH(BY155, 1)</f>
        <v>47938</v>
      </c>
      <c r="CA155" s="158">
        <f t="shared" ref="CA155" si="1653">EOMONTH(BZ155, 1)</f>
        <v>47968</v>
      </c>
      <c r="CB155" s="158">
        <f t="shared" ref="CB155" si="1654">EOMONTH(CA155, 1)</f>
        <v>47999</v>
      </c>
      <c r="CC155" s="158">
        <f t="shared" ref="CC155" si="1655">EOMONTH(CB155, 1)</f>
        <v>48029</v>
      </c>
      <c r="CD155" s="158">
        <f t="shared" ref="CD155" si="1656">EOMONTH(CC155, 1)</f>
        <v>48060</v>
      </c>
      <c r="CE155" s="158">
        <f t="shared" ref="CE155" si="1657">EOMONTH(CD155, 1)</f>
        <v>48091</v>
      </c>
      <c r="CF155" s="158">
        <f t="shared" ref="CF155" si="1658">EOMONTH(CE155, 1)</f>
        <v>48121</v>
      </c>
      <c r="CG155" s="158">
        <f t="shared" ref="CG155" si="1659">EOMONTH(CF155, 1)</f>
        <v>48152</v>
      </c>
      <c r="CH155" s="158">
        <f t="shared" ref="CH155" si="1660">EOMONTH(CG155, 1)</f>
        <v>48182</v>
      </c>
      <c r="CI155" s="158">
        <f t="shared" ref="CI155" si="1661">EOMONTH(CH155, 1)</f>
        <v>48213</v>
      </c>
      <c r="CJ155" s="158">
        <f t="shared" ref="CJ155" si="1662">EOMONTH(CI155, 1)</f>
        <v>48244</v>
      </c>
      <c r="CK155" s="158">
        <f t="shared" ref="CK155" si="1663">EOMONTH(CJ155, 1)</f>
        <v>48273</v>
      </c>
      <c r="CL155" s="158">
        <f t="shared" ref="CL155" si="1664">EOMONTH(CK155, 1)</f>
        <v>48304</v>
      </c>
      <c r="CM155" s="158">
        <f t="shared" ref="CM155" si="1665">EOMONTH(CL155, 1)</f>
        <v>48334</v>
      </c>
      <c r="CN155" s="158">
        <f t="shared" ref="CN155" si="1666">EOMONTH(CM155, 1)</f>
        <v>48365</v>
      </c>
      <c r="CO155" s="158">
        <f t="shared" ref="CO155" si="1667">EOMONTH(CN155, 1)</f>
        <v>48395</v>
      </c>
      <c r="CP155" s="158">
        <f t="shared" ref="CP155" si="1668">EOMONTH(CO155, 1)</f>
        <v>48426</v>
      </c>
      <c r="CQ155" s="158">
        <f t="shared" ref="CQ155" si="1669">EOMONTH(CP155, 1)</f>
        <v>48457</v>
      </c>
      <c r="CR155" s="158">
        <f t="shared" ref="CR155" si="1670">EOMONTH(CQ155, 1)</f>
        <v>48487</v>
      </c>
      <c r="CS155" s="158">
        <f t="shared" ref="CS155" si="1671">EOMONTH(CR155, 1)</f>
        <v>48518</v>
      </c>
      <c r="CT155" s="158">
        <f t="shared" ref="CT155" si="1672">EOMONTH(CS155, 1)</f>
        <v>48548</v>
      </c>
      <c r="CU155" s="158">
        <f t="shared" ref="CU155" si="1673">EOMONTH(CT155, 1)</f>
        <v>48579</v>
      </c>
      <c r="CV155" s="158">
        <f t="shared" ref="CV155" si="1674">EOMONTH(CU155, 1)</f>
        <v>48610</v>
      </c>
      <c r="CW155" s="158">
        <f t="shared" ref="CW155" si="1675">EOMONTH(CV155, 1)</f>
        <v>48638</v>
      </c>
      <c r="CX155" s="158">
        <f t="shared" ref="CX155" si="1676">EOMONTH(CW155, 1)</f>
        <v>48669</v>
      </c>
      <c r="CY155" s="158">
        <f t="shared" ref="CY155" si="1677">EOMONTH(CX155, 1)</f>
        <v>48699</v>
      </c>
      <c r="CZ155" s="158">
        <f t="shared" ref="CZ155" si="1678">EOMONTH(CY155, 1)</f>
        <v>48730</v>
      </c>
      <c r="DA155" s="158">
        <f t="shared" ref="DA155" si="1679">EOMONTH(CZ155, 1)</f>
        <v>48760</v>
      </c>
      <c r="DB155" s="158">
        <f t="shared" ref="DB155" si="1680">EOMONTH(DA155, 1)</f>
        <v>48791</v>
      </c>
      <c r="DC155" s="158">
        <f t="shared" ref="DC155" si="1681">EOMONTH(DB155, 1)</f>
        <v>48822</v>
      </c>
      <c r="DD155" s="158">
        <f t="shared" ref="DD155" si="1682">EOMONTH(DC155, 1)</f>
        <v>48852</v>
      </c>
      <c r="DE155" s="158">
        <f t="shared" ref="DE155" si="1683">EOMONTH(DD155, 1)</f>
        <v>48883</v>
      </c>
      <c r="DF155" s="158">
        <f t="shared" ref="DF155" si="1684">EOMONTH(DE155, 1)</f>
        <v>48913</v>
      </c>
      <c r="DG155" s="158">
        <f t="shared" ref="DG155" si="1685">EOMONTH(DF155, 1)</f>
        <v>48944</v>
      </c>
      <c r="DH155" s="158">
        <f t="shared" ref="DH155" si="1686">EOMONTH(DG155, 1)</f>
        <v>48975</v>
      </c>
      <c r="DI155" s="158">
        <f t="shared" ref="DI155" si="1687">EOMONTH(DH155, 1)</f>
        <v>49003</v>
      </c>
      <c r="DJ155" s="158">
        <f t="shared" ref="DJ155" si="1688">EOMONTH(DI155, 1)</f>
        <v>49034</v>
      </c>
      <c r="DK155" s="158">
        <f t="shared" ref="DK155" si="1689">EOMONTH(DJ155, 1)</f>
        <v>49064</v>
      </c>
      <c r="DL155" s="158">
        <f t="shared" ref="DL155" si="1690">EOMONTH(DK155, 1)</f>
        <v>49095</v>
      </c>
      <c r="DM155" s="158">
        <f t="shared" ref="DM155" si="1691">EOMONTH(DL155, 1)</f>
        <v>49125</v>
      </c>
      <c r="DN155" s="158">
        <f t="shared" ref="DN155" si="1692">EOMONTH(DM155, 1)</f>
        <v>49156</v>
      </c>
      <c r="DO155" s="158">
        <f t="shared" ref="DO155" si="1693">EOMONTH(DN155, 1)</f>
        <v>49187</v>
      </c>
      <c r="DP155" s="158">
        <f t="shared" ref="DP155" si="1694">EOMONTH(DO155, 1)</f>
        <v>49217</v>
      </c>
      <c r="DQ155" s="158">
        <f t="shared" ref="DQ155" si="1695">EOMONTH(DP155, 1)</f>
        <v>49248</v>
      </c>
      <c r="DR155" s="158">
        <f t="shared" ref="DR155" si="1696">EOMONTH(DQ155, 1)</f>
        <v>49278</v>
      </c>
      <c r="DS155" s="158">
        <f t="shared" ref="DS155" si="1697">EOMONTH(DR155, 1)</f>
        <v>49309</v>
      </c>
      <c r="DT155" s="158">
        <f t="shared" ref="DT155" si="1698">EOMONTH(DS155, 1)</f>
        <v>49340</v>
      </c>
      <c r="DU155" s="158">
        <f t="shared" ref="DU155" si="1699">EOMONTH(DT155, 1)</f>
        <v>49368</v>
      </c>
      <c r="DV155" s="158">
        <f t="shared" ref="DV155" si="1700">EOMONTH(DU155, 1)</f>
        <v>49399</v>
      </c>
      <c r="DW155" s="158">
        <f t="shared" ref="DW155" si="1701">EOMONTH(DV155, 1)</f>
        <v>49429</v>
      </c>
      <c r="DX155" s="158">
        <f t="shared" ref="DX155" si="1702">EOMONTH(DW155, 1)</f>
        <v>49460</v>
      </c>
      <c r="DY155" s="158">
        <f t="shared" ref="DY155" si="1703">EOMONTH(DX155, 1)</f>
        <v>49490</v>
      </c>
      <c r="DZ155" s="158">
        <f t="shared" ref="DZ155" si="1704">EOMONTH(DY155, 1)</f>
        <v>49521</v>
      </c>
      <c r="EA155" s="158">
        <f t="shared" ref="EA155" si="1705">EOMONTH(DZ155, 1)</f>
        <v>49552</v>
      </c>
      <c r="EB155" s="158">
        <f t="shared" ref="EB155" si="1706">EOMONTH(EA155, 1)</f>
        <v>49582</v>
      </c>
      <c r="EC155" s="158">
        <f t="shared" ref="EC155" si="1707">EOMONTH(EB155, 1)</f>
        <v>49613</v>
      </c>
      <c r="ED155" s="158">
        <f t="shared" ref="ED155" si="1708">EOMONTH(EC155, 1)</f>
        <v>49643</v>
      </c>
      <c r="EE155" s="158">
        <f t="shared" ref="EE155" si="1709">EOMONTH(ED155, 1)</f>
        <v>49674</v>
      </c>
      <c r="EF155" s="158">
        <f t="shared" ref="EF155" si="1710">EOMONTH(EE155, 1)</f>
        <v>49705</v>
      </c>
      <c r="EG155" s="158">
        <f t="shared" ref="EG155" si="1711">EOMONTH(EF155, 1)</f>
        <v>49734</v>
      </c>
      <c r="EH155" s="158">
        <f t="shared" ref="EH155" si="1712">EOMONTH(EG155, 1)</f>
        <v>49765</v>
      </c>
      <c r="EI155" s="158">
        <f t="shared" ref="EI155" si="1713">EOMONTH(EH155, 1)</f>
        <v>49795</v>
      </c>
      <c r="EJ155" s="158">
        <f t="shared" ref="EJ155" si="1714">EOMONTH(EI155, 1)</f>
        <v>49826</v>
      </c>
      <c r="EK155" s="158">
        <f t="shared" ref="EK155" si="1715">EOMONTH(EJ155, 1)</f>
        <v>49856</v>
      </c>
      <c r="EL155" s="158">
        <f t="shared" ref="EL155" si="1716">EOMONTH(EK155, 1)</f>
        <v>49887</v>
      </c>
      <c r="EM155" s="158">
        <f t="shared" ref="EM155" si="1717">EOMONTH(EL155, 1)</f>
        <v>49918</v>
      </c>
      <c r="EN155" s="158">
        <f t="shared" ref="EN155" si="1718">EOMONTH(EM155, 1)</f>
        <v>49948</v>
      </c>
      <c r="EO155" s="158">
        <f t="shared" ref="EO155" si="1719">EOMONTH(EN155, 1)</f>
        <v>49979</v>
      </c>
      <c r="EP155" s="158">
        <f t="shared" ref="EP155" si="1720">EOMONTH(EO155, 1)</f>
        <v>50009</v>
      </c>
      <c r="EQ155" s="158">
        <f t="shared" ref="EQ155" si="1721">EOMONTH(EP155, 1)</f>
        <v>50040</v>
      </c>
      <c r="ER155" s="158">
        <f t="shared" ref="ER155" si="1722">EOMONTH(EQ155, 1)</f>
        <v>50071</v>
      </c>
      <c r="ES155" s="158">
        <f t="shared" ref="ES155" si="1723">EOMONTH(ER155, 1)</f>
        <v>50099</v>
      </c>
      <c r="ET155" s="158">
        <f t="shared" ref="ET155" si="1724">EOMONTH(ES155, 1)</f>
        <v>50130</v>
      </c>
      <c r="EU155" s="158">
        <f t="shared" ref="EU155" si="1725">EOMONTH(ET155, 1)</f>
        <v>50160</v>
      </c>
      <c r="EV155" s="158">
        <f t="shared" ref="EV155" si="1726">EOMONTH(EU155, 1)</f>
        <v>50191</v>
      </c>
      <c r="EW155" s="158">
        <f t="shared" ref="EW155" si="1727">EOMONTH(EV155, 1)</f>
        <v>50221</v>
      </c>
      <c r="EX155" s="158">
        <f t="shared" ref="EX155" si="1728">EOMONTH(EW155, 1)</f>
        <v>50252</v>
      </c>
      <c r="EY155" s="158">
        <f t="shared" ref="EY155" si="1729">EOMONTH(EX155, 1)</f>
        <v>50283</v>
      </c>
      <c r="EZ155" s="158">
        <f t="shared" ref="EZ155" si="1730">EOMONTH(EY155, 1)</f>
        <v>50313</v>
      </c>
      <c r="FA155" s="158">
        <f t="shared" ref="FA155" si="1731">EOMONTH(EZ155, 1)</f>
        <v>50344</v>
      </c>
      <c r="FB155" s="158">
        <f t="shared" ref="FB155" si="1732">EOMONTH(FA155, 1)</f>
        <v>50374</v>
      </c>
      <c r="FC155" s="158">
        <f t="shared" ref="FC155" si="1733">EOMONTH(FB155, 1)</f>
        <v>50405</v>
      </c>
      <c r="FD155" s="158">
        <f t="shared" ref="FD155" si="1734">EOMONTH(FC155, 1)</f>
        <v>50436</v>
      </c>
      <c r="FE155" s="158">
        <f t="shared" ref="FE155" si="1735">EOMONTH(FD155, 1)</f>
        <v>50464</v>
      </c>
      <c r="FF155" s="158">
        <f t="shared" ref="FF155" si="1736">EOMONTH(FE155, 1)</f>
        <v>50495</v>
      </c>
      <c r="FG155" s="158">
        <f t="shared" ref="FG155" si="1737">EOMONTH(FF155, 1)</f>
        <v>50525</v>
      </c>
      <c r="FH155" s="158">
        <f t="shared" ref="FH155" si="1738">EOMONTH(FG155, 1)</f>
        <v>50556</v>
      </c>
      <c r="FI155" s="158">
        <f t="shared" ref="FI155" si="1739">EOMONTH(FH155, 1)</f>
        <v>50586</v>
      </c>
      <c r="FJ155" s="158">
        <f t="shared" ref="FJ155" si="1740">EOMONTH(FI155, 1)</f>
        <v>50617</v>
      </c>
      <c r="FK155" s="158">
        <f t="shared" ref="FK155" si="1741">EOMONTH(FJ155, 1)</f>
        <v>50648</v>
      </c>
      <c r="FL155" s="158">
        <f t="shared" ref="FL155" si="1742">EOMONTH(FK155, 1)</f>
        <v>50678</v>
      </c>
      <c r="FM155" s="158">
        <f t="shared" ref="FM155" si="1743">EOMONTH(FL155, 1)</f>
        <v>50709</v>
      </c>
      <c r="FN155" s="158">
        <f t="shared" ref="FN155" si="1744">EOMONTH(FM155, 1)</f>
        <v>50739</v>
      </c>
      <c r="FO155" s="158">
        <f t="shared" ref="FO155" si="1745">EOMONTH(FN155, 1)</f>
        <v>50770</v>
      </c>
    </row>
    <row r="156" spans="2:171" x14ac:dyDescent="0.3">
      <c r="B156" s="208"/>
      <c r="F156" s="207"/>
      <c r="G156" s="207"/>
      <c r="H156" s="207"/>
      <c r="I156" s="207"/>
      <c r="J156" s="207"/>
      <c r="K156" s="207"/>
      <c r="L156" s="207"/>
      <c r="M156" s="207"/>
      <c r="N156" s="207"/>
      <c r="O156" s="207"/>
      <c r="P156" s="207"/>
      <c r="Q156" s="207"/>
      <c r="R156" s="207"/>
      <c r="S156" s="207"/>
      <c r="T156" s="207"/>
      <c r="U156" s="207"/>
      <c r="V156" s="207"/>
      <c r="W156" s="207"/>
      <c r="X156" s="207"/>
      <c r="Y156" s="207"/>
      <c r="Z156" s="207"/>
      <c r="AA156" s="207"/>
      <c r="AB156" s="207"/>
      <c r="AC156" s="207"/>
      <c r="AD156" s="207"/>
      <c r="AE156" s="207"/>
      <c r="AF156" s="207"/>
      <c r="AG156" s="207"/>
      <c r="AH156" s="207"/>
      <c r="AI156" s="207"/>
      <c r="AJ156" s="207"/>
      <c r="AK156" s="207"/>
      <c r="AL156" s="207"/>
      <c r="AM156" s="207"/>
      <c r="AN156" s="207"/>
      <c r="AO156" s="207"/>
      <c r="AP156" s="207"/>
      <c r="AQ156" s="207"/>
      <c r="AR156" s="207"/>
      <c r="AS156" s="207"/>
      <c r="AT156" s="207"/>
      <c r="AU156" s="207"/>
      <c r="AV156" s="207"/>
      <c r="AW156" s="207"/>
      <c r="AX156" s="207"/>
      <c r="AY156" s="207"/>
      <c r="AZ156" s="207"/>
      <c r="BA156" s="207"/>
      <c r="BB156" s="207"/>
      <c r="BC156" s="207"/>
      <c r="BD156" s="207"/>
      <c r="BE156" s="207"/>
      <c r="BF156" s="207"/>
      <c r="BG156" s="207"/>
      <c r="BH156" s="207"/>
      <c r="BI156" s="207"/>
      <c r="BJ156" s="207"/>
      <c r="BK156" s="207"/>
      <c r="BL156" s="207"/>
      <c r="BM156" s="207"/>
      <c r="BN156" s="207"/>
      <c r="BO156" s="207"/>
      <c r="BP156" s="207"/>
      <c r="BQ156" s="207"/>
      <c r="BR156" s="207"/>
      <c r="BS156" s="207"/>
      <c r="BT156" s="207"/>
      <c r="BU156" s="207"/>
      <c r="BV156" s="207"/>
      <c r="BW156" s="207"/>
      <c r="BX156" s="207"/>
      <c r="BY156" s="207"/>
      <c r="BZ156" s="207"/>
      <c r="CA156" s="207"/>
      <c r="CB156" s="207"/>
      <c r="CC156" s="207"/>
      <c r="CD156" s="207"/>
      <c r="CE156" s="207"/>
      <c r="CF156" s="207"/>
      <c r="CG156" s="207"/>
      <c r="CH156" s="207"/>
      <c r="CI156" s="207"/>
      <c r="CJ156" s="207"/>
      <c r="CK156" s="207"/>
      <c r="CL156" s="207"/>
      <c r="CM156" s="207"/>
      <c r="CN156" s="207"/>
      <c r="CO156" s="207"/>
      <c r="CP156" s="207"/>
      <c r="CQ156" s="207"/>
      <c r="CR156" s="207"/>
      <c r="CS156" s="207"/>
      <c r="CT156" s="207"/>
      <c r="CU156" s="207"/>
      <c r="CV156" s="207"/>
      <c r="CW156" s="207"/>
      <c r="CX156" s="207"/>
      <c r="CY156" s="207"/>
      <c r="CZ156" s="207"/>
      <c r="DA156" s="207"/>
      <c r="DB156" s="207"/>
      <c r="DC156" s="207"/>
      <c r="DD156" s="207"/>
      <c r="DE156" s="207"/>
      <c r="DF156" s="207"/>
      <c r="DG156" s="207"/>
      <c r="DH156" s="207"/>
      <c r="DI156" s="207"/>
      <c r="DJ156" s="207"/>
      <c r="DK156" s="207"/>
      <c r="DL156" s="207"/>
      <c r="DM156" s="207"/>
      <c r="DN156" s="207"/>
      <c r="DO156" s="207"/>
      <c r="DP156" s="207"/>
      <c r="DQ156" s="207"/>
      <c r="DR156" s="207"/>
      <c r="DS156" s="207"/>
      <c r="DT156" s="207"/>
      <c r="DU156" s="207"/>
      <c r="DV156" s="207"/>
      <c r="DW156" s="207"/>
      <c r="DX156" s="207"/>
      <c r="DY156" s="207"/>
      <c r="DZ156" s="207"/>
      <c r="EA156" s="207"/>
      <c r="EB156" s="207"/>
      <c r="EC156" s="207"/>
      <c r="ED156" s="207"/>
      <c r="EE156" s="207"/>
      <c r="EF156" s="207"/>
      <c r="EG156" s="207"/>
      <c r="EH156" s="207"/>
      <c r="EI156" s="207"/>
      <c r="EJ156" s="207"/>
      <c r="EK156" s="207"/>
      <c r="EL156" s="207"/>
      <c r="EM156" s="207"/>
      <c r="EN156" s="207"/>
      <c r="EO156" s="207"/>
      <c r="EP156" s="207"/>
      <c r="EQ156" s="207"/>
      <c r="ER156" s="207"/>
      <c r="ES156" s="207"/>
      <c r="ET156" s="207"/>
      <c r="EU156" s="207"/>
      <c r="EV156" s="207"/>
      <c r="EW156" s="207"/>
      <c r="EX156" s="207"/>
      <c r="EY156" s="207"/>
      <c r="EZ156" s="207"/>
      <c r="FA156" s="207"/>
      <c r="FB156" s="207"/>
      <c r="FC156" s="207"/>
      <c r="FD156" s="207"/>
      <c r="FE156" s="207"/>
      <c r="FF156" s="207"/>
      <c r="FG156" s="207"/>
      <c r="FH156" s="207"/>
      <c r="FI156" s="207"/>
      <c r="FJ156" s="207"/>
      <c r="FK156" s="207"/>
      <c r="FL156" s="207"/>
      <c r="FM156" s="207"/>
      <c r="FN156" s="207"/>
      <c r="FO156" s="207"/>
    </row>
    <row r="157" spans="2:171" x14ac:dyDescent="0.3">
      <c r="B157" s="208" t="s">
        <v>728</v>
      </c>
      <c r="D157" s="208" t="str">
        <f>IF($D$5=7, "INR Cr", "INR Mn")</f>
        <v>INR Cr</v>
      </c>
    </row>
    <row r="158" spans="2:171" x14ac:dyDescent="0.3">
      <c r="B158" s="201" t="s">
        <v>423</v>
      </c>
      <c r="D158" s="209">
        <f t="shared" ref="D158" si="1746">SUM(G158:FO158)</f>
        <v>1585.6041735873332</v>
      </c>
      <c r="G158" s="210">
        <f>'Land Owner Cashflow'!J10</f>
        <v>1585.6041735873332</v>
      </c>
    </row>
    <row r="159" spans="2:171" x14ac:dyDescent="0.3">
      <c r="B159" s="201" t="s">
        <v>379</v>
      </c>
      <c r="D159" s="212">
        <f>SUM(G159:FO159)</f>
        <v>0</v>
      </c>
      <c r="G159" s="319">
        <f>IF(Options!$C$106="Option I", _xlfn.XLOOKUP(G$172, RegulatoryPayment!$C$49:$FQ$49,RegulatoryPayment!$C$80:$FQ$80), 0)</f>
        <v>0</v>
      </c>
      <c r="H159" s="319">
        <f>IF(Options!$C$106="Option I", _xlfn.XLOOKUP(H$172, RegulatoryPayment!$C$49:$FQ$49,RegulatoryPayment!$C$80:$FQ$80), 0)</f>
        <v>0</v>
      </c>
      <c r="I159" s="319">
        <f>IF(Options!$C$106="Option I", _xlfn.XLOOKUP(I$172, RegulatoryPayment!$C$49:$FQ$49,RegulatoryPayment!$C$80:$FQ$80), 0)</f>
        <v>0</v>
      </c>
      <c r="J159" s="319">
        <f>IF(Options!$C$106="Option I", _xlfn.XLOOKUP(J$172, RegulatoryPayment!$C$49:$FQ$49,RegulatoryPayment!$C$80:$FQ$80), 0)</f>
        <v>0</v>
      </c>
      <c r="K159" s="319">
        <f>IF(Options!$C$106="Option I", _xlfn.XLOOKUP(K$172, RegulatoryPayment!$C$49:$FQ$49,RegulatoryPayment!$C$80:$FQ$80), 0)</f>
        <v>0</v>
      </c>
      <c r="L159" s="319">
        <f>IF(Options!$C$106="Option I", _xlfn.XLOOKUP(L$172, RegulatoryPayment!$C$49:$FQ$49,RegulatoryPayment!$C$80:$FQ$80), 0)</f>
        <v>0</v>
      </c>
      <c r="M159" s="319">
        <f>IF(Options!$C$106="Option I", _xlfn.XLOOKUP(M$172, RegulatoryPayment!$C$49:$FQ$49,RegulatoryPayment!$C$80:$FQ$80), 0)</f>
        <v>0</v>
      </c>
      <c r="N159" s="319">
        <f>IF(Options!$C$106="Option I", _xlfn.XLOOKUP(N$172, RegulatoryPayment!$C$49:$FQ$49,RegulatoryPayment!$C$80:$FQ$80), 0)</f>
        <v>0</v>
      </c>
      <c r="O159" s="319">
        <f>IF(Options!$C$106="Option I", _xlfn.XLOOKUP(O$172, RegulatoryPayment!$C$49:$FQ$49,RegulatoryPayment!$C$80:$FQ$80), 0)</f>
        <v>0</v>
      </c>
      <c r="P159" s="319">
        <f>IF(Options!$C$106="Option I", _xlfn.XLOOKUP(P$172, RegulatoryPayment!$C$49:$FQ$49,RegulatoryPayment!$C$80:$FQ$80), 0)</f>
        <v>0</v>
      </c>
      <c r="Q159" s="319">
        <f>IF(Options!$C$106="Option I", _xlfn.XLOOKUP(Q$172, RegulatoryPayment!$C$49:$FQ$49,RegulatoryPayment!$C$80:$FQ$80), 0)</f>
        <v>0</v>
      </c>
      <c r="R159" s="319">
        <f>IF(Options!$C$106="Option I", _xlfn.XLOOKUP(R$172, RegulatoryPayment!$C$49:$FQ$49,RegulatoryPayment!$C$80:$FQ$80), 0)</f>
        <v>0</v>
      </c>
      <c r="S159" s="319">
        <f>IF(Options!$C$106="Option I", _xlfn.XLOOKUP(S$172, RegulatoryPayment!$C$49:$FQ$49,RegulatoryPayment!$C$80:$FQ$80), 0)</f>
        <v>0</v>
      </c>
      <c r="T159" s="319">
        <f>IF(Options!$C$106="Option I", _xlfn.XLOOKUP(T$172, RegulatoryPayment!$C$49:$FQ$49,RegulatoryPayment!$C$80:$FQ$80), 0)</f>
        <v>0</v>
      </c>
      <c r="U159" s="319">
        <f>IF(Options!$C$106="Option I", _xlfn.XLOOKUP(U$172, RegulatoryPayment!$C$49:$FQ$49,RegulatoryPayment!$C$80:$FQ$80), 0)</f>
        <v>0</v>
      </c>
      <c r="V159" s="319">
        <f>IF(Options!$C$106="Option I", _xlfn.XLOOKUP(V$172, RegulatoryPayment!$C$49:$FQ$49,RegulatoryPayment!$C$80:$FQ$80), 0)</f>
        <v>0</v>
      </c>
      <c r="W159" s="319">
        <f>IF(Options!$C$106="Option I", _xlfn.XLOOKUP(W$172, RegulatoryPayment!$C$49:$FQ$49,RegulatoryPayment!$C$80:$FQ$80), 0)</f>
        <v>0</v>
      </c>
      <c r="X159" s="319">
        <f>IF(Options!$C$106="Option I", _xlfn.XLOOKUP(X$172, RegulatoryPayment!$C$49:$FQ$49,RegulatoryPayment!$C$80:$FQ$80), 0)</f>
        <v>0</v>
      </c>
      <c r="Y159" s="319">
        <f>IF(Options!$C$106="Option I", _xlfn.XLOOKUP(Y$172, RegulatoryPayment!$C$49:$FQ$49,RegulatoryPayment!$C$80:$FQ$80), 0)</f>
        <v>0</v>
      </c>
      <c r="Z159" s="319">
        <f>IF(Options!$C$106="Option I", _xlfn.XLOOKUP(Z$172, RegulatoryPayment!$C$49:$FQ$49,RegulatoryPayment!$C$80:$FQ$80), 0)</f>
        <v>0</v>
      </c>
      <c r="AA159" s="319">
        <f>IF(Options!$C$106="Option I", _xlfn.XLOOKUP(AA$172, RegulatoryPayment!$C$49:$FQ$49,RegulatoryPayment!$C$80:$FQ$80), 0)</f>
        <v>0</v>
      </c>
      <c r="AB159" s="319">
        <f>IF(Options!$C$106="Option I", _xlfn.XLOOKUP(AB$172, RegulatoryPayment!$C$49:$FQ$49,RegulatoryPayment!$C$80:$FQ$80), 0)</f>
        <v>0</v>
      </c>
      <c r="AC159" s="319">
        <f>IF(Options!$C$106="Option I", _xlfn.XLOOKUP(AC$172, RegulatoryPayment!$C$49:$FQ$49,RegulatoryPayment!$C$80:$FQ$80), 0)</f>
        <v>0</v>
      </c>
      <c r="AD159" s="319">
        <f>IF(Options!$C$106="Option I", _xlfn.XLOOKUP(AD$172, RegulatoryPayment!$C$49:$FQ$49,RegulatoryPayment!$C$80:$FQ$80), 0)</f>
        <v>0</v>
      </c>
      <c r="AE159" s="319">
        <f>IF(Options!$C$106="Option I", _xlfn.XLOOKUP(AE$172, RegulatoryPayment!$C$49:$FQ$49,RegulatoryPayment!$C$80:$FQ$80), 0)</f>
        <v>0</v>
      </c>
      <c r="AF159" s="319">
        <f>IF(Options!$C$106="Option I", _xlfn.XLOOKUP(AF$172, RegulatoryPayment!$C$49:$FQ$49,RegulatoryPayment!$C$80:$FQ$80), 0)</f>
        <v>0</v>
      </c>
      <c r="AG159" s="319">
        <f>IF(Options!$C$106="Option I", _xlfn.XLOOKUP(AG$172, RegulatoryPayment!$C$49:$FQ$49,RegulatoryPayment!$C$80:$FQ$80), 0)</f>
        <v>0</v>
      </c>
      <c r="AH159" s="319">
        <f>IF(Options!$C$106="Option I", _xlfn.XLOOKUP(AH$172, RegulatoryPayment!$C$49:$FQ$49,RegulatoryPayment!$C$80:$FQ$80), 0)</f>
        <v>0</v>
      </c>
      <c r="AI159" s="319">
        <f>IF(Options!$C$106="Option I", _xlfn.XLOOKUP(AI$172, RegulatoryPayment!$C$49:$FQ$49,RegulatoryPayment!$C$80:$FQ$80), 0)</f>
        <v>0</v>
      </c>
      <c r="AJ159" s="319">
        <f>IF(Options!$C$106="Option I", _xlfn.XLOOKUP(AJ$172, RegulatoryPayment!$C$49:$FQ$49,RegulatoryPayment!$C$80:$FQ$80), 0)</f>
        <v>0</v>
      </c>
      <c r="AK159" s="319">
        <f>IF(Options!$C$106="Option I", _xlfn.XLOOKUP(AK$172, RegulatoryPayment!$C$49:$FQ$49,RegulatoryPayment!$C$80:$FQ$80), 0)</f>
        <v>0</v>
      </c>
      <c r="AL159" s="319">
        <f>IF(Options!$C$106="Option I", _xlfn.XLOOKUP(AL$172, RegulatoryPayment!$C$49:$FQ$49,RegulatoryPayment!$C$80:$FQ$80), 0)</f>
        <v>0</v>
      </c>
      <c r="AM159" s="319">
        <f>IF(Options!$C$106="Option I", _xlfn.XLOOKUP(AM$172, RegulatoryPayment!$C$49:$FQ$49,RegulatoryPayment!$C$80:$FQ$80), 0)</f>
        <v>0</v>
      </c>
      <c r="AN159" s="319">
        <f>IF(Options!$C$106="Option I", _xlfn.XLOOKUP(AN$172, RegulatoryPayment!$C$49:$FQ$49,RegulatoryPayment!$C$80:$FQ$80), 0)</f>
        <v>0</v>
      </c>
      <c r="AO159" s="319">
        <f>IF(Options!$C$106="Option I", _xlfn.XLOOKUP(AO$172, RegulatoryPayment!$C$49:$FQ$49,RegulatoryPayment!$C$80:$FQ$80), 0)</f>
        <v>0</v>
      </c>
      <c r="AP159" s="319">
        <f>IF(Options!$C$106="Option I", _xlfn.XLOOKUP(AP$172, RegulatoryPayment!$C$49:$FQ$49,RegulatoryPayment!$C$80:$FQ$80), 0)</f>
        <v>0</v>
      </c>
      <c r="AQ159" s="319">
        <f>IF(Options!$C$106="Option I", _xlfn.XLOOKUP(AQ$172, RegulatoryPayment!$C$49:$FQ$49,RegulatoryPayment!$C$80:$FQ$80), 0)</f>
        <v>0</v>
      </c>
      <c r="AR159" s="319">
        <f>IF(Options!$C$106="Option I", _xlfn.XLOOKUP(AR$172, RegulatoryPayment!$C$49:$FQ$49,RegulatoryPayment!$C$80:$FQ$80), 0)</f>
        <v>0</v>
      </c>
      <c r="AS159" s="319">
        <f>IF(Options!$C$106="Option I", _xlfn.XLOOKUP(AS$172, RegulatoryPayment!$C$49:$FQ$49,RegulatoryPayment!$C$80:$FQ$80), 0)</f>
        <v>0</v>
      </c>
      <c r="AT159" s="319">
        <f>IF(Options!$C$106="Option I", _xlfn.XLOOKUP(AT$172, RegulatoryPayment!$C$49:$FQ$49,RegulatoryPayment!$C$80:$FQ$80), 0)</f>
        <v>0</v>
      </c>
      <c r="AU159" s="319">
        <f>IF(Options!$C$106="Option I", _xlfn.XLOOKUP(AU$172, RegulatoryPayment!$C$49:$FQ$49,RegulatoryPayment!$C$80:$FQ$80), 0)</f>
        <v>0</v>
      </c>
      <c r="AV159" s="319">
        <f>IF(Options!$C$106="Option I", _xlfn.XLOOKUP(AV$172, RegulatoryPayment!$C$49:$FQ$49,RegulatoryPayment!$C$80:$FQ$80), 0)</f>
        <v>0</v>
      </c>
      <c r="AW159" s="319">
        <f>IF(Options!$C$106="Option I", _xlfn.XLOOKUP(AW$172, RegulatoryPayment!$C$49:$FQ$49,RegulatoryPayment!$C$80:$FQ$80), 0)</f>
        <v>0</v>
      </c>
      <c r="AX159" s="319">
        <f>IF(Options!$C$106="Option I", _xlfn.XLOOKUP(AX$172, RegulatoryPayment!$C$49:$FQ$49,RegulatoryPayment!$C$80:$FQ$80), 0)</f>
        <v>0</v>
      </c>
      <c r="AY159" s="319">
        <f>IF(Options!$C$106="Option I", _xlfn.XLOOKUP(AY$172, RegulatoryPayment!$C$49:$FQ$49,RegulatoryPayment!$C$80:$FQ$80), 0)</f>
        <v>0</v>
      </c>
      <c r="AZ159" s="319">
        <f>IF(Options!$C$106="Option I", _xlfn.XLOOKUP(AZ$172, RegulatoryPayment!$C$49:$FQ$49,RegulatoryPayment!$C$80:$FQ$80), 0)</f>
        <v>0</v>
      </c>
      <c r="BA159" s="319">
        <f>IF(Options!$C$106="Option I", _xlfn.XLOOKUP(BA$172, RegulatoryPayment!$C$49:$FQ$49,RegulatoryPayment!$C$80:$FQ$80), 0)</f>
        <v>0</v>
      </c>
      <c r="BB159" s="319">
        <f>IF(Options!$C$106="Option I", _xlfn.XLOOKUP(BB$172, RegulatoryPayment!$C$49:$FQ$49,RegulatoryPayment!$C$80:$FQ$80), 0)</f>
        <v>0</v>
      </c>
      <c r="BC159" s="319">
        <f>IF(Options!$C$106="Option I", _xlfn.XLOOKUP(BC$172, RegulatoryPayment!$C$49:$FQ$49,RegulatoryPayment!$C$80:$FQ$80), 0)</f>
        <v>0</v>
      </c>
      <c r="BD159" s="319">
        <f>IF(Options!$C$106="Option I", _xlfn.XLOOKUP(BD$172, RegulatoryPayment!$C$49:$FQ$49,RegulatoryPayment!$C$80:$FQ$80), 0)</f>
        <v>0</v>
      </c>
      <c r="BE159" s="319">
        <f>IF(Options!$C$106="Option I", _xlfn.XLOOKUP(BE$172, RegulatoryPayment!$C$49:$FQ$49,RegulatoryPayment!$C$80:$FQ$80), 0)</f>
        <v>0</v>
      </c>
      <c r="BF159" s="319">
        <f>IF(Options!$C$106="Option I", _xlfn.XLOOKUP(BF$172, RegulatoryPayment!$C$49:$FQ$49,RegulatoryPayment!$C$80:$FQ$80), 0)</f>
        <v>0</v>
      </c>
      <c r="BG159" s="319">
        <f>IF(Options!$C$106="Option I", _xlfn.XLOOKUP(BG$172, RegulatoryPayment!$C$49:$FQ$49,RegulatoryPayment!$C$80:$FQ$80), 0)</f>
        <v>0</v>
      </c>
      <c r="BH159" s="319">
        <f>IF(Options!$C$106="Option I", _xlfn.XLOOKUP(BH$172, RegulatoryPayment!$C$49:$FQ$49,RegulatoryPayment!$C$80:$FQ$80), 0)</f>
        <v>0</v>
      </c>
      <c r="BI159" s="319">
        <f>IF(Options!$C$106="Option I", _xlfn.XLOOKUP(BI$172, RegulatoryPayment!$C$49:$FQ$49,RegulatoryPayment!$C$80:$FQ$80), 0)</f>
        <v>0</v>
      </c>
      <c r="BJ159" s="319">
        <f>IF(Options!$C$106="Option I", _xlfn.XLOOKUP(BJ$172, RegulatoryPayment!$C$49:$FQ$49,RegulatoryPayment!$C$80:$FQ$80), 0)</f>
        <v>0</v>
      </c>
      <c r="BK159" s="319">
        <f>IF(Options!$C$106="Option I", _xlfn.XLOOKUP(BK$172, RegulatoryPayment!$C$49:$FQ$49,RegulatoryPayment!$C$80:$FQ$80), 0)</f>
        <v>0</v>
      </c>
      <c r="BL159" s="319">
        <f>IF(Options!$C$106="Option I", _xlfn.XLOOKUP(BL$172, RegulatoryPayment!$C$49:$FQ$49,RegulatoryPayment!$C$80:$FQ$80), 0)</f>
        <v>0</v>
      </c>
      <c r="BM159" s="319">
        <f>IF(Options!$C$106="Option I", _xlfn.XLOOKUP(BM$172, RegulatoryPayment!$C$49:$FQ$49,RegulatoryPayment!$C$80:$FQ$80), 0)</f>
        <v>0</v>
      </c>
      <c r="BN159" s="319">
        <f>IF(Options!$C$106="Option I", _xlfn.XLOOKUP(BN$172, RegulatoryPayment!$C$49:$FQ$49,RegulatoryPayment!$C$80:$FQ$80), 0)</f>
        <v>0</v>
      </c>
      <c r="BO159" s="319">
        <f>IF(Options!$C$106="Option I", _xlfn.XLOOKUP(BO$172, RegulatoryPayment!$C$49:$FQ$49,RegulatoryPayment!$C$80:$FQ$80), 0)</f>
        <v>0</v>
      </c>
      <c r="BP159" s="319">
        <f>IF(Options!$C$106="Option I", _xlfn.XLOOKUP(BP$172, RegulatoryPayment!$C$49:$FQ$49,RegulatoryPayment!$C$80:$FQ$80), 0)</f>
        <v>0</v>
      </c>
      <c r="BQ159" s="319">
        <f>IF(Options!$C$106="Option I", _xlfn.XLOOKUP(BQ$172, RegulatoryPayment!$C$49:$FQ$49,RegulatoryPayment!$C$80:$FQ$80), 0)</f>
        <v>0</v>
      </c>
      <c r="BR159" s="319">
        <f>IF(Options!$C$106="Option I", _xlfn.XLOOKUP(BR$172, RegulatoryPayment!$C$49:$FQ$49,RegulatoryPayment!$C$80:$FQ$80), 0)</f>
        <v>0</v>
      </c>
      <c r="BS159" s="319">
        <f>IF(Options!$C$106="Option I", _xlfn.XLOOKUP(BS$172, RegulatoryPayment!$C$49:$FQ$49,RegulatoryPayment!$C$80:$FQ$80), 0)</f>
        <v>0</v>
      </c>
      <c r="BT159" s="319">
        <f>IF(Options!$C$106="Option I", _xlfn.XLOOKUP(BT$172, RegulatoryPayment!$C$49:$FQ$49,RegulatoryPayment!$C$80:$FQ$80), 0)</f>
        <v>0</v>
      </c>
      <c r="BU159" s="319">
        <f>IF(Options!$C$106="Option I", _xlfn.XLOOKUP(BU$172, RegulatoryPayment!$C$49:$FQ$49,RegulatoryPayment!$C$80:$FQ$80), 0)</f>
        <v>0</v>
      </c>
      <c r="BV159" s="319">
        <f>IF(Options!$C$106="Option I", _xlfn.XLOOKUP(BV$172, RegulatoryPayment!$C$49:$FQ$49,RegulatoryPayment!$C$80:$FQ$80), 0)</f>
        <v>0</v>
      </c>
      <c r="BW159" s="319">
        <f>IF(Options!$C$106="Option I", _xlfn.XLOOKUP(BW$172, RegulatoryPayment!$C$49:$FQ$49,RegulatoryPayment!$C$80:$FQ$80), 0)</f>
        <v>0</v>
      </c>
      <c r="BX159" s="319">
        <f>IF(Options!$C$106="Option I", _xlfn.XLOOKUP(BX$172, RegulatoryPayment!$C$49:$FQ$49,RegulatoryPayment!$C$80:$FQ$80), 0)</f>
        <v>0</v>
      </c>
      <c r="BY159" s="319">
        <f>IF(Options!$C$106="Option I", _xlfn.XLOOKUP(BY$172, RegulatoryPayment!$C$49:$FQ$49,RegulatoryPayment!$C$80:$FQ$80), 0)</f>
        <v>0</v>
      </c>
      <c r="BZ159" s="319">
        <f>IF(Options!$C$106="Option I", _xlfn.XLOOKUP(BZ$172, RegulatoryPayment!$C$49:$FQ$49,RegulatoryPayment!$C$80:$FQ$80), 0)</f>
        <v>0</v>
      </c>
      <c r="CA159" s="319">
        <f>IF(Options!$C$106="Option I", _xlfn.XLOOKUP(CA$172, RegulatoryPayment!$C$49:$FQ$49,RegulatoryPayment!$C$80:$FQ$80), 0)</f>
        <v>0</v>
      </c>
      <c r="CB159" s="319">
        <f>IF(Options!$C$106="Option I", _xlfn.XLOOKUP(CB$172, RegulatoryPayment!$C$49:$FQ$49,RegulatoryPayment!$C$80:$FQ$80), 0)</f>
        <v>0</v>
      </c>
      <c r="CC159" s="319">
        <f>IF(Options!$C$106="Option I", _xlfn.XLOOKUP(CC$172, RegulatoryPayment!$C$49:$FQ$49,RegulatoryPayment!$C$80:$FQ$80), 0)</f>
        <v>0</v>
      </c>
      <c r="CD159" s="319">
        <f>IF(Options!$C$106="Option I", _xlfn.XLOOKUP(CD$172, RegulatoryPayment!$C$49:$FQ$49,RegulatoryPayment!$C$80:$FQ$80), 0)</f>
        <v>0</v>
      </c>
      <c r="CE159" s="319">
        <f>IF(Options!$C$106="Option I", _xlfn.XLOOKUP(CE$172, RegulatoryPayment!$C$49:$FQ$49,RegulatoryPayment!$C$80:$FQ$80), 0)</f>
        <v>0</v>
      </c>
      <c r="CF159" s="319">
        <f>IF(Options!$C$106="Option I", _xlfn.XLOOKUP(CF$172, RegulatoryPayment!$C$49:$FQ$49,RegulatoryPayment!$C$80:$FQ$80), 0)</f>
        <v>0</v>
      </c>
      <c r="CG159" s="319">
        <f>IF(Options!$C$106="Option I", _xlfn.XLOOKUP(CG$172, RegulatoryPayment!$C$49:$FQ$49,RegulatoryPayment!$C$80:$FQ$80), 0)</f>
        <v>0</v>
      </c>
      <c r="CH159" s="319">
        <f>IF(Options!$C$106="Option I", _xlfn.XLOOKUP(CH$172, RegulatoryPayment!$C$49:$FQ$49,RegulatoryPayment!$C$80:$FQ$80), 0)</f>
        <v>0</v>
      </c>
      <c r="CI159" s="319">
        <f>IF(Options!$C$106="Option I", _xlfn.XLOOKUP(CI$172, RegulatoryPayment!$C$49:$FQ$49,RegulatoryPayment!$C$80:$FQ$80), 0)</f>
        <v>0</v>
      </c>
      <c r="CJ159" s="319">
        <f>IF(Options!$C$106="Option I", _xlfn.XLOOKUP(CJ$172, RegulatoryPayment!$C$49:$FQ$49,RegulatoryPayment!$C$80:$FQ$80), 0)</f>
        <v>0</v>
      </c>
      <c r="CK159" s="319">
        <f>IF(Options!$C$106="Option I", _xlfn.XLOOKUP(CK$172, RegulatoryPayment!$C$49:$FQ$49,RegulatoryPayment!$C$80:$FQ$80), 0)</f>
        <v>0</v>
      </c>
      <c r="CL159" s="319">
        <f>IF(Options!$C$106="Option I", _xlfn.XLOOKUP(CL$172, RegulatoryPayment!$C$49:$FQ$49,RegulatoryPayment!$C$80:$FQ$80), 0)</f>
        <v>0</v>
      </c>
      <c r="CM159" s="319">
        <f>IF(Options!$C$106="Option I", _xlfn.XLOOKUP(CM$172, RegulatoryPayment!$C$49:$FQ$49,RegulatoryPayment!$C$80:$FQ$80), 0)</f>
        <v>0</v>
      </c>
      <c r="CN159" s="319">
        <f>IF(Options!$C$106="Option I", _xlfn.XLOOKUP(CN$172, RegulatoryPayment!$C$49:$FQ$49,RegulatoryPayment!$C$80:$FQ$80), 0)</f>
        <v>0</v>
      </c>
      <c r="CO159" s="319">
        <f>IF(Options!$C$106="Option I", _xlfn.XLOOKUP(CO$172, RegulatoryPayment!$C$49:$FQ$49,RegulatoryPayment!$C$80:$FQ$80), 0)</f>
        <v>0</v>
      </c>
      <c r="CP159" s="319">
        <f>IF(Options!$C$106="Option I", _xlfn.XLOOKUP(CP$172, RegulatoryPayment!$C$49:$FQ$49,RegulatoryPayment!$C$80:$FQ$80), 0)</f>
        <v>0</v>
      </c>
      <c r="CQ159" s="319">
        <f>IF(Options!$C$106="Option I", _xlfn.XLOOKUP(CQ$172, RegulatoryPayment!$C$49:$FQ$49,RegulatoryPayment!$C$80:$FQ$80), 0)</f>
        <v>0</v>
      </c>
      <c r="CR159" s="319">
        <f>IF(Options!$C$106="Option I", _xlfn.XLOOKUP(CR$172, RegulatoryPayment!$C$49:$FQ$49,RegulatoryPayment!$C$80:$FQ$80), 0)</f>
        <v>0</v>
      </c>
      <c r="CS159" s="319">
        <f>IF(Options!$C$106="Option I", _xlfn.XLOOKUP(CS$172, RegulatoryPayment!$C$49:$FQ$49,RegulatoryPayment!$C$80:$FQ$80), 0)</f>
        <v>0</v>
      </c>
      <c r="CT159" s="319">
        <f>IF(Options!$C$106="Option I", _xlfn.XLOOKUP(CT$172, RegulatoryPayment!$C$49:$FQ$49,RegulatoryPayment!$C$80:$FQ$80), 0)</f>
        <v>0</v>
      </c>
      <c r="CU159" s="319">
        <f>IF(Options!$C$106="Option I", _xlfn.XLOOKUP(CU$172, RegulatoryPayment!$C$49:$FQ$49,RegulatoryPayment!$C$80:$FQ$80), 0)</f>
        <v>0</v>
      </c>
      <c r="CV159" s="319">
        <f>IF(Options!$C$106="Option I", _xlfn.XLOOKUP(CV$172, RegulatoryPayment!$C$49:$FQ$49,RegulatoryPayment!$C$80:$FQ$80), 0)</f>
        <v>0</v>
      </c>
      <c r="CW159" s="319">
        <f>IF(Options!$C$106="Option I", _xlfn.XLOOKUP(CW$172, RegulatoryPayment!$C$49:$FQ$49,RegulatoryPayment!$C$80:$FQ$80), 0)</f>
        <v>0</v>
      </c>
      <c r="CX159" s="319">
        <f>IF(Options!$C$106="Option I", _xlfn.XLOOKUP(CX$172, RegulatoryPayment!$C$49:$FQ$49,RegulatoryPayment!$C$80:$FQ$80), 0)</f>
        <v>0</v>
      </c>
      <c r="CY159" s="319">
        <f>IF(Options!$C$106="Option I", _xlfn.XLOOKUP(CY$172, RegulatoryPayment!$C$49:$FQ$49,RegulatoryPayment!$C$80:$FQ$80), 0)</f>
        <v>0</v>
      </c>
      <c r="CZ159" s="319">
        <f>IF(Options!$C$106="Option I", _xlfn.XLOOKUP(CZ$172, RegulatoryPayment!$C$49:$FQ$49,RegulatoryPayment!$C$80:$FQ$80), 0)</f>
        <v>0</v>
      </c>
      <c r="DA159" s="319">
        <f>IF(Options!$C$106="Option I", _xlfn.XLOOKUP(DA$172, RegulatoryPayment!$C$49:$FQ$49,RegulatoryPayment!$C$80:$FQ$80), 0)</f>
        <v>0</v>
      </c>
      <c r="DB159" s="319">
        <f>IF(Options!$C$106="Option I", _xlfn.XLOOKUP(DB$172, RegulatoryPayment!$C$49:$FQ$49,RegulatoryPayment!$C$80:$FQ$80), 0)</f>
        <v>0</v>
      </c>
      <c r="DC159" s="319">
        <f>IF(Options!$C$106="Option I", _xlfn.XLOOKUP(DC$172, RegulatoryPayment!$C$49:$FQ$49,RegulatoryPayment!$C$80:$FQ$80), 0)</f>
        <v>0</v>
      </c>
      <c r="DD159" s="319">
        <f>IF(Options!$C$106="Option I", _xlfn.XLOOKUP(DD$172, RegulatoryPayment!$C$49:$FQ$49,RegulatoryPayment!$C$80:$FQ$80), 0)</f>
        <v>0</v>
      </c>
      <c r="DE159" s="319">
        <f>IF(Options!$C$106="Option I", _xlfn.XLOOKUP(DE$172, RegulatoryPayment!$C$49:$FQ$49,RegulatoryPayment!$C$80:$FQ$80), 0)</f>
        <v>0</v>
      </c>
      <c r="DF159" s="319">
        <f>IF(Options!$C$106="Option I", _xlfn.XLOOKUP(DF$172, RegulatoryPayment!$C$49:$FQ$49,RegulatoryPayment!$C$80:$FQ$80), 0)</f>
        <v>0</v>
      </c>
      <c r="DG159" s="319">
        <f>IF(Options!$C$106="Option I", _xlfn.XLOOKUP(DG$172, RegulatoryPayment!$C$49:$FQ$49,RegulatoryPayment!$C$80:$FQ$80), 0)</f>
        <v>0</v>
      </c>
      <c r="DH159" s="319">
        <f>IF(Options!$C$106="Option I", _xlfn.XLOOKUP(DH$172, RegulatoryPayment!$C$49:$FQ$49,RegulatoryPayment!$C$80:$FQ$80), 0)</f>
        <v>0</v>
      </c>
      <c r="DI159" s="319">
        <f>IF(Options!$C$106="Option I", _xlfn.XLOOKUP(DI$172, RegulatoryPayment!$C$49:$FQ$49,RegulatoryPayment!$C$80:$FQ$80), 0)</f>
        <v>0</v>
      </c>
      <c r="DJ159" s="319">
        <f>IF(Options!$C$106="Option I", _xlfn.XLOOKUP(DJ$172, RegulatoryPayment!$C$49:$FQ$49,RegulatoryPayment!$C$80:$FQ$80), 0)</f>
        <v>0</v>
      </c>
      <c r="DK159" s="319">
        <f>IF(Options!$C$106="Option I", _xlfn.XLOOKUP(DK$172, RegulatoryPayment!$C$49:$FQ$49,RegulatoryPayment!$C$80:$FQ$80), 0)</f>
        <v>0</v>
      </c>
      <c r="DL159" s="319">
        <f>IF(Options!$C$106="Option I", _xlfn.XLOOKUP(DL$172, RegulatoryPayment!$C$49:$FQ$49,RegulatoryPayment!$C$80:$FQ$80), 0)</f>
        <v>0</v>
      </c>
      <c r="DM159" s="319">
        <f>IF(Options!$C$106="Option I", _xlfn.XLOOKUP(DM$172, RegulatoryPayment!$C$49:$FQ$49,RegulatoryPayment!$C$80:$FQ$80), 0)</f>
        <v>0</v>
      </c>
      <c r="DN159" s="319">
        <f>IF(Options!$C$106="Option I", _xlfn.XLOOKUP(DN$172, RegulatoryPayment!$C$49:$FQ$49,RegulatoryPayment!$C$80:$FQ$80), 0)</f>
        <v>0</v>
      </c>
      <c r="DO159" s="319">
        <f>IF(Options!$C$106="Option I", _xlfn.XLOOKUP(DO$172, RegulatoryPayment!$C$49:$FQ$49,RegulatoryPayment!$C$80:$FQ$80), 0)</f>
        <v>0</v>
      </c>
      <c r="DP159" s="319">
        <f>IF(Options!$C$106="Option I", _xlfn.XLOOKUP(DP$172, RegulatoryPayment!$C$49:$FQ$49,RegulatoryPayment!$C$80:$FQ$80), 0)</f>
        <v>0</v>
      </c>
      <c r="DQ159" s="319">
        <f>IF(Options!$C$106="Option I", _xlfn.XLOOKUP(DQ$172, RegulatoryPayment!$C$49:$FQ$49,RegulatoryPayment!$C$80:$FQ$80), 0)</f>
        <v>0</v>
      </c>
      <c r="DR159" s="319">
        <f>IF(Options!$C$106="Option I", _xlfn.XLOOKUP(DR$172, RegulatoryPayment!$C$49:$FQ$49,RegulatoryPayment!$C$80:$FQ$80), 0)</f>
        <v>0</v>
      </c>
      <c r="DS159" s="319">
        <f>IF(Options!$C$106="Option I", _xlfn.XLOOKUP(DS$172, RegulatoryPayment!$C$49:$FQ$49,RegulatoryPayment!$C$80:$FQ$80), 0)</f>
        <v>0</v>
      </c>
      <c r="DT159" s="319">
        <f>IF(Options!$C$106="Option I", _xlfn.XLOOKUP(DT$172, RegulatoryPayment!$C$49:$FQ$49,RegulatoryPayment!$C$80:$FQ$80), 0)</f>
        <v>0</v>
      </c>
      <c r="DU159" s="319">
        <f>IF(Options!$C$106="Option I", _xlfn.XLOOKUP(DU$172, RegulatoryPayment!$C$49:$FQ$49,RegulatoryPayment!$C$80:$FQ$80), 0)</f>
        <v>0</v>
      </c>
      <c r="DV159" s="319">
        <f>IF(Options!$C$106="Option I", _xlfn.XLOOKUP(DV$172, RegulatoryPayment!$C$49:$FQ$49,RegulatoryPayment!$C$80:$FQ$80), 0)</f>
        <v>0</v>
      </c>
      <c r="DW159" s="319">
        <f>IF(Options!$C$106="Option I", _xlfn.XLOOKUP(DW$172, RegulatoryPayment!$C$49:$FQ$49,RegulatoryPayment!$C$80:$FQ$80), 0)</f>
        <v>0</v>
      </c>
      <c r="DX159" s="319">
        <f>IF(Options!$C$106="Option I", _xlfn.XLOOKUP(DX$172, RegulatoryPayment!$C$49:$FQ$49,RegulatoryPayment!$C$80:$FQ$80), 0)</f>
        <v>0</v>
      </c>
      <c r="DY159" s="319">
        <f>IF(Options!$C$106="Option I", _xlfn.XLOOKUP(DY$172, RegulatoryPayment!$C$49:$FQ$49,RegulatoryPayment!$C$80:$FQ$80), 0)</f>
        <v>0</v>
      </c>
      <c r="DZ159" s="319">
        <f>IF(Options!$C$106="Option I", _xlfn.XLOOKUP(DZ$172, RegulatoryPayment!$C$49:$FQ$49,RegulatoryPayment!$C$80:$FQ$80), 0)</f>
        <v>0</v>
      </c>
      <c r="EA159" s="319">
        <f>IF(Options!$C$106="Option I", _xlfn.XLOOKUP(EA$172, RegulatoryPayment!$C$49:$FQ$49,RegulatoryPayment!$C$80:$FQ$80), 0)</f>
        <v>0</v>
      </c>
      <c r="EB159" s="319">
        <f>IF(Options!$C$106="Option I", _xlfn.XLOOKUP(EB$172, RegulatoryPayment!$C$49:$FQ$49,RegulatoryPayment!$C$80:$FQ$80), 0)</f>
        <v>0</v>
      </c>
      <c r="EC159" s="319">
        <f>IF(Options!$C$106="Option I", _xlfn.XLOOKUP(EC$172, RegulatoryPayment!$C$49:$FQ$49,RegulatoryPayment!$C$80:$FQ$80), 0)</f>
        <v>0</v>
      </c>
      <c r="ED159" s="319">
        <f>IF(Options!$C$106="Option I", _xlfn.XLOOKUP(ED$172, RegulatoryPayment!$C$49:$FQ$49,RegulatoryPayment!$C$80:$FQ$80), 0)</f>
        <v>0</v>
      </c>
      <c r="EE159" s="319">
        <f>IF(Options!$C$106="Option I", _xlfn.XLOOKUP(EE$172, RegulatoryPayment!$C$49:$FQ$49,RegulatoryPayment!$C$80:$FQ$80), 0)</f>
        <v>0</v>
      </c>
      <c r="EF159" s="319">
        <f>IF(Options!$C$106="Option I", _xlfn.XLOOKUP(EF$172, RegulatoryPayment!$C$49:$FQ$49,RegulatoryPayment!$C$80:$FQ$80), 0)</f>
        <v>0</v>
      </c>
      <c r="EG159" s="319">
        <f>IF(Options!$C$106="Option I", _xlfn.XLOOKUP(EG$172, RegulatoryPayment!$C$49:$FQ$49,RegulatoryPayment!$C$80:$FQ$80), 0)</f>
        <v>0</v>
      </c>
      <c r="EH159" s="319">
        <f>IF(Options!$C$106="Option I", _xlfn.XLOOKUP(EH$172, RegulatoryPayment!$C$49:$FQ$49,RegulatoryPayment!$C$80:$FQ$80), 0)</f>
        <v>0</v>
      </c>
      <c r="EI159" s="319">
        <f>IF(Options!$C$106="Option I", _xlfn.XLOOKUP(EI$172, RegulatoryPayment!$C$49:$FQ$49,RegulatoryPayment!$C$80:$FQ$80), 0)</f>
        <v>0</v>
      </c>
      <c r="EJ159" s="319">
        <f>IF(Options!$C$106="Option I", _xlfn.XLOOKUP(EJ$172, RegulatoryPayment!$C$49:$FQ$49,RegulatoryPayment!$C$80:$FQ$80), 0)</f>
        <v>0</v>
      </c>
      <c r="EK159" s="319">
        <f>IF(Options!$C$106="Option I", _xlfn.XLOOKUP(EK$172, RegulatoryPayment!$C$49:$FQ$49,RegulatoryPayment!$C$80:$FQ$80), 0)</f>
        <v>0</v>
      </c>
      <c r="EL159" s="319">
        <f>IF(Options!$C$106="Option I", _xlfn.XLOOKUP(EL$172, RegulatoryPayment!$C$49:$FQ$49,RegulatoryPayment!$C$80:$FQ$80), 0)</f>
        <v>0</v>
      </c>
      <c r="EM159" s="319">
        <f>IF(Options!$C$106="Option I", _xlfn.XLOOKUP(EM$172, RegulatoryPayment!$C$49:$FQ$49,RegulatoryPayment!$C$80:$FQ$80), 0)</f>
        <v>0</v>
      </c>
      <c r="EN159" s="319">
        <f>IF(Options!$C$106="Option I", _xlfn.XLOOKUP(EN$172, RegulatoryPayment!$C$49:$FQ$49,RegulatoryPayment!$C$80:$FQ$80), 0)</f>
        <v>0</v>
      </c>
      <c r="EO159" s="319">
        <f>IF(Options!$C$106="Option I", _xlfn.XLOOKUP(EO$172, RegulatoryPayment!$C$49:$FQ$49,RegulatoryPayment!$C$80:$FQ$80), 0)</f>
        <v>0</v>
      </c>
      <c r="EP159" s="319">
        <f>IF(Options!$C$106="Option I", _xlfn.XLOOKUP(EP$172, RegulatoryPayment!$C$49:$FQ$49,RegulatoryPayment!$C$80:$FQ$80), 0)</f>
        <v>0</v>
      </c>
      <c r="EQ159" s="319">
        <f>IF(Options!$C$106="Option I", _xlfn.XLOOKUP(EQ$172, RegulatoryPayment!$C$49:$FQ$49,RegulatoryPayment!$C$80:$FQ$80), 0)</f>
        <v>0</v>
      </c>
      <c r="ER159" s="319">
        <f>IF(Options!$C$106="Option I", _xlfn.XLOOKUP(ER$172, RegulatoryPayment!$C$49:$FQ$49,RegulatoryPayment!$C$80:$FQ$80), 0)</f>
        <v>0</v>
      </c>
      <c r="ES159" s="319">
        <f>IF(Options!$C$106="Option I", _xlfn.XLOOKUP(ES$172, RegulatoryPayment!$C$49:$FQ$49,RegulatoryPayment!$C$80:$FQ$80), 0)</f>
        <v>0</v>
      </c>
      <c r="ET159" s="319">
        <f>IF(Options!$C$106="Option I", _xlfn.XLOOKUP(ET$172, RegulatoryPayment!$C$49:$FQ$49,RegulatoryPayment!$C$80:$FQ$80), 0)</f>
        <v>0</v>
      </c>
      <c r="EU159" s="319">
        <f>IF(Options!$C$106="Option I", _xlfn.XLOOKUP(EU$172, RegulatoryPayment!$C$49:$FQ$49,RegulatoryPayment!$C$80:$FQ$80), 0)</f>
        <v>0</v>
      </c>
      <c r="EV159" s="319">
        <f>IF(Options!$C$106="Option I", _xlfn.XLOOKUP(EV$172, RegulatoryPayment!$C$49:$FQ$49,RegulatoryPayment!$C$80:$FQ$80), 0)</f>
        <v>0</v>
      </c>
      <c r="EW159" s="319">
        <f>IF(Options!$C$106="Option I", _xlfn.XLOOKUP(EW$172, RegulatoryPayment!$C$49:$FQ$49,RegulatoryPayment!$C$80:$FQ$80), 0)</f>
        <v>0</v>
      </c>
      <c r="EX159" s="319">
        <f>IF(Options!$C$106="Option I", _xlfn.XLOOKUP(EX$172, RegulatoryPayment!$C$49:$FQ$49,RegulatoryPayment!$C$80:$FQ$80), 0)</f>
        <v>0</v>
      </c>
      <c r="EY159" s="319">
        <f>IF(Options!$C$106="Option I", _xlfn.XLOOKUP(EY$172, RegulatoryPayment!$C$49:$FQ$49,RegulatoryPayment!$C$80:$FQ$80), 0)</f>
        <v>0</v>
      </c>
      <c r="EZ159" s="319">
        <f>IF(Options!$C$106="Option I", _xlfn.XLOOKUP(EZ$172, RegulatoryPayment!$C$49:$FQ$49,RegulatoryPayment!$C$80:$FQ$80), 0)</f>
        <v>0</v>
      </c>
      <c r="FA159" s="319">
        <f>IF(Options!$C$106="Option I", _xlfn.XLOOKUP(FA$172, RegulatoryPayment!$C$49:$FQ$49,RegulatoryPayment!$C$80:$FQ$80), 0)</f>
        <v>0</v>
      </c>
      <c r="FB159" s="319">
        <f>IF(Options!$C$106="Option I", _xlfn.XLOOKUP(FB$172, RegulatoryPayment!$C$49:$FQ$49,RegulatoryPayment!$C$80:$FQ$80), 0)</f>
        <v>0</v>
      </c>
      <c r="FC159" s="319">
        <f>IF(Options!$C$106="Option I", _xlfn.XLOOKUP(FC$172, RegulatoryPayment!$C$49:$FQ$49,RegulatoryPayment!$C$80:$FQ$80), 0)</f>
        <v>0</v>
      </c>
      <c r="FD159" s="319">
        <f>IF(Options!$C$106="Option I", _xlfn.XLOOKUP(FD$172, RegulatoryPayment!$C$49:$FQ$49,RegulatoryPayment!$C$80:$FQ$80), 0)</f>
        <v>0</v>
      </c>
      <c r="FE159" s="319">
        <f>IF(Options!$C$106="Option I", _xlfn.XLOOKUP(FE$172, RegulatoryPayment!$C$49:$FQ$49,RegulatoryPayment!$C$80:$FQ$80), 0)</f>
        <v>0</v>
      </c>
      <c r="FF159" s="319">
        <f>IF(Options!$C$106="Option I", _xlfn.XLOOKUP(FF$172, RegulatoryPayment!$C$49:$FQ$49,RegulatoryPayment!$C$80:$FQ$80), 0)</f>
        <v>0</v>
      </c>
      <c r="FG159" s="319">
        <f>IF(Options!$C$106="Option I", _xlfn.XLOOKUP(FG$172, RegulatoryPayment!$C$49:$FQ$49,RegulatoryPayment!$C$80:$FQ$80), 0)</f>
        <v>0</v>
      </c>
      <c r="FH159" s="319">
        <f>IF(Options!$C$106="Option I", _xlfn.XLOOKUP(FH$172, RegulatoryPayment!$C$49:$FQ$49,RegulatoryPayment!$C$80:$FQ$80), 0)</f>
        <v>0</v>
      </c>
      <c r="FI159" s="319">
        <f>IF(Options!$C$106="Option I", _xlfn.XLOOKUP(FI$172, RegulatoryPayment!$C$49:$FQ$49,RegulatoryPayment!$C$80:$FQ$80), 0)</f>
        <v>0</v>
      </c>
      <c r="FJ159" s="319">
        <f>IF(Options!$C$106="Option I", _xlfn.XLOOKUP(FJ$172, RegulatoryPayment!$C$49:$FQ$49,RegulatoryPayment!$C$80:$FQ$80), 0)</f>
        <v>0</v>
      </c>
      <c r="FK159" s="319">
        <f>IF(Options!$C$106="Option I", _xlfn.XLOOKUP(FK$172, RegulatoryPayment!$C$49:$FQ$49,RegulatoryPayment!$C$80:$FQ$80), 0)</f>
        <v>0</v>
      </c>
      <c r="FL159" s="319">
        <f>IF(Options!$C$106="Option I", _xlfn.XLOOKUP(FL$172, RegulatoryPayment!$C$49:$FQ$49,RegulatoryPayment!$C$80:$FQ$80), 0)</f>
        <v>0</v>
      </c>
      <c r="FM159" s="319">
        <f>IF(Options!$C$106="Option I", _xlfn.XLOOKUP(FM$172, RegulatoryPayment!$C$49:$FQ$49,RegulatoryPayment!$C$80:$FQ$80), 0)</f>
        <v>0</v>
      </c>
      <c r="FN159" s="319">
        <f>IF(Options!$C$106="Option I", _xlfn.XLOOKUP(FN$172, RegulatoryPayment!$C$49:$FQ$49,RegulatoryPayment!$C$80:$FQ$80), 0)</f>
        <v>0</v>
      </c>
      <c r="FO159" s="319">
        <f>IF(Options!$C$106="Option I", _xlfn.XLOOKUP(FO$172, RegulatoryPayment!$C$49:$FQ$49,RegulatoryPayment!$C$80:$FQ$80), 0)</f>
        <v>0</v>
      </c>
    </row>
    <row r="160" spans="2:171" x14ac:dyDescent="0.3">
      <c r="B160" s="201" t="s">
        <v>311</v>
      </c>
      <c r="D160" s="212">
        <f>SUM(G160:FO160)</f>
        <v>16.964339699999996</v>
      </c>
      <c r="Q160" s="201">
        <f>'Assumptions&amp;Data'!D189</f>
        <v>16.964339699999996</v>
      </c>
    </row>
    <row r="161" spans="1:171" x14ac:dyDescent="0.3">
      <c r="B161" s="208" t="s">
        <v>725</v>
      </c>
      <c r="D161" s="212">
        <f>SUM(D158:D160)</f>
        <v>1602.5685132873332</v>
      </c>
      <c r="G161" s="226">
        <f t="shared" ref="G161:AL161" si="1747">SUM(G158:G160)</f>
        <v>1585.6041735873332</v>
      </c>
      <c r="H161" s="226">
        <f t="shared" si="1747"/>
        <v>0</v>
      </c>
      <c r="I161" s="226">
        <f t="shared" si="1747"/>
        <v>0</v>
      </c>
      <c r="J161" s="226">
        <f t="shared" si="1747"/>
        <v>0</v>
      </c>
      <c r="K161" s="226">
        <f t="shared" si="1747"/>
        <v>0</v>
      </c>
      <c r="L161" s="226">
        <f t="shared" si="1747"/>
        <v>0</v>
      </c>
      <c r="M161" s="226">
        <f t="shared" si="1747"/>
        <v>0</v>
      </c>
      <c r="N161" s="226">
        <f t="shared" si="1747"/>
        <v>0</v>
      </c>
      <c r="O161" s="226">
        <f t="shared" si="1747"/>
        <v>0</v>
      </c>
      <c r="P161" s="226">
        <f t="shared" si="1747"/>
        <v>0</v>
      </c>
      <c r="Q161" s="226">
        <f t="shared" si="1747"/>
        <v>16.964339699999996</v>
      </c>
      <c r="R161" s="226">
        <f t="shared" si="1747"/>
        <v>0</v>
      </c>
      <c r="S161" s="226">
        <f t="shared" si="1747"/>
        <v>0</v>
      </c>
      <c r="T161" s="226">
        <f t="shared" si="1747"/>
        <v>0</v>
      </c>
      <c r="U161" s="226">
        <f t="shared" si="1747"/>
        <v>0</v>
      </c>
      <c r="V161" s="226">
        <f t="shared" si="1747"/>
        <v>0</v>
      </c>
      <c r="W161" s="226">
        <f t="shared" si="1747"/>
        <v>0</v>
      </c>
      <c r="X161" s="226">
        <f t="shared" si="1747"/>
        <v>0</v>
      </c>
      <c r="Y161" s="226">
        <f t="shared" si="1747"/>
        <v>0</v>
      </c>
      <c r="Z161" s="226">
        <f t="shared" si="1747"/>
        <v>0</v>
      </c>
      <c r="AA161" s="226">
        <f t="shared" si="1747"/>
        <v>0</v>
      </c>
      <c r="AB161" s="226">
        <f t="shared" si="1747"/>
        <v>0</v>
      </c>
      <c r="AC161" s="226">
        <f t="shared" si="1747"/>
        <v>0</v>
      </c>
      <c r="AD161" s="226">
        <f t="shared" si="1747"/>
        <v>0</v>
      </c>
      <c r="AE161" s="226">
        <f t="shared" si="1747"/>
        <v>0</v>
      </c>
      <c r="AF161" s="226">
        <f t="shared" si="1747"/>
        <v>0</v>
      </c>
      <c r="AG161" s="226">
        <f t="shared" si="1747"/>
        <v>0</v>
      </c>
      <c r="AH161" s="226">
        <f t="shared" si="1747"/>
        <v>0</v>
      </c>
      <c r="AI161" s="226">
        <f t="shared" si="1747"/>
        <v>0</v>
      </c>
      <c r="AJ161" s="226">
        <f t="shared" si="1747"/>
        <v>0</v>
      </c>
      <c r="AK161" s="226">
        <f t="shared" si="1747"/>
        <v>0</v>
      </c>
      <c r="AL161" s="226">
        <f t="shared" si="1747"/>
        <v>0</v>
      </c>
      <c r="AM161" s="226">
        <f t="shared" ref="AM161:BR161" si="1748">SUM(AM158:AM160)</f>
        <v>0</v>
      </c>
      <c r="AN161" s="226">
        <f t="shared" si="1748"/>
        <v>0</v>
      </c>
      <c r="AO161" s="226">
        <f t="shared" si="1748"/>
        <v>0</v>
      </c>
      <c r="AP161" s="226">
        <f t="shared" si="1748"/>
        <v>0</v>
      </c>
      <c r="AQ161" s="226">
        <f t="shared" si="1748"/>
        <v>0</v>
      </c>
      <c r="AR161" s="226">
        <f t="shared" si="1748"/>
        <v>0</v>
      </c>
      <c r="AS161" s="226">
        <f t="shared" si="1748"/>
        <v>0</v>
      </c>
      <c r="AT161" s="226">
        <f t="shared" si="1748"/>
        <v>0</v>
      </c>
      <c r="AU161" s="226">
        <f t="shared" si="1748"/>
        <v>0</v>
      </c>
      <c r="AV161" s="226">
        <f t="shared" si="1748"/>
        <v>0</v>
      </c>
      <c r="AW161" s="226">
        <f t="shared" si="1748"/>
        <v>0</v>
      </c>
      <c r="AX161" s="226">
        <f t="shared" si="1748"/>
        <v>0</v>
      </c>
      <c r="AY161" s="226">
        <f t="shared" si="1748"/>
        <v>0</v>
      </c>
      <c r="AZ161" s="226">
        <f t="shared" si="1748"/>
        <v>0</v>
      </c>
      <c r="BA161" s="226">
        <f t="shared" si="1748"/>
        <v>0</v>
      </c>
      <c r="BB161" s="226">
        <f t="shared" si="1748"/>
        <v>0</v>
      </c>
      <c r="BC161" s="226">
        <f t="shared" si="1748"/>
        <v>0</v>
      </c>
      <c r="BD161" s="226">
        <f t="shared" si="1748"/>
        <v>0</v>
      </c>
      <c r="BE161" s="226">
        <f t="shared" si="1748"/>
        <v>0</v>
      </c>
      <c r="BF161" s="226">
        <f t="shared" si="1748"/>
        <v>0</v>
      </c>
      <c r="BG161" s="226">
        <f t="shared" si="1748"/>
        <v>0</v>
      </c>
      <c r="BH161" s="226">
        <f t="shared" si="1748"/>
        <v>0</v>
      </c>
      <c r="BI161" s="226">
        <f t="shared" si="1748"/>
        <v>0</v>
      </c>
      <c r="BJ161" s="226">
        <f t="shared" si="1748"/>
        <v>0</v>
      </c>
      <c r="BK161" s="226">
        <f t="shared" si="1748"/>
        <v>0</v>
      </c>
      <c r="BL161" s="226">
        <f t="shared" si="1748"/>
        <v>0</v>
      </c>
      <c r="BM161" s="226">
        <f t="shared" si="1748"/>
        <v>0</v>
      </c>
      <c r="BN161" s="226">
        <f t="shared" si="1748"/>
        <v>0</v>
      </c>
      <c r="BO161" s="226">
        <f t="shared" si="1748"/>
        <v>0</v>
      </c>
      <c r="BP161" s="226">
        <f t="shared" si="1748"/>
        <v>0</v>
      </c>
      <c r="BQ161" s="226">
        <f t="shared" si="1748"/>
        <v>0</v>
      </c>
      <c r="BR161" s="226">
        <f t="shared" si="1748"/>
        <v>0</v>
      </c>
      <c r="BS161" s="226">
        <f t="shared" ref="BS161:CX161" si="1749">SUM(BS158:BS160)</f>
        <v>0</v>
      </c>
      <c r="BT161" s="226">
        <f t="shared" si="1749"/>
        <v>0</v>
      </c>
      <c r="BU161" s="226">
        <f t="shared" si="1749"/>
        <v>0</v>
      </c>
      <c r="BV161" s="226">
        <f t="shared" si="1749"/>
        <v>0</v>
      </c>
      <c r="BW161" s="226">
        <f t="shared" si="1749"/>
        <v>0</v>
      </c>
      <c r="BX161" s="226">
        <f t="shared" si="1749"/>
        <v>0</v>
      </c>
      <c r="BY161" s="226">
        <f t="shared" si="1749"/>
        <v>0</v>
      </c>
      <c r="BZ161" s="226">
        <f t="shared" si="1749"/>
        <v>0</v>
      </c>
      <c r="CA161" s="226">
        <f t="shared" si="1749"/>
        <v>0</v>
      </c>
      <c r="CB161" s="226">
        <f t="shared" si="1749"/>
        <v>0</v>
      </c>
      <c r="CC161" s="226">
        <f t="shared" si="1749"/>
        <v>0</v>
      </c>
      <c r="CD161" s="226">
        <f t="shared" si="1749"/>
        <v>0</v>
      </c>
      <c r="CE161" s="226">
        <f t="shared" si="1749"/>
        <v>0</v>
      </c>
      <c r="CF161" s="226">
        <f t="shared" si="1749"/>
        <v>0</v>
      </c>
      <c r="CG161" s="226">
        <f t="shared" si="1749"/>
        <v>0</v>
      </c>
      <c r="CH161" s="226">
        <f t="shared" si="1749"/>
        <v>0</v>
      </c>
      <c r="CI161" s="226">
        <f t="shared" si="1749"/>
        <v>0</v>
      </c>
      <c r="CJ161" s="226">
        <f t="shared" si="1749"/>
        <v>0</v>
      </c>
      <c r="CK161" s="226">
        <f t="shared" si="1749"/>
        <v>0</v>
      </c>
      <c r="CL161" s="226">
        <f t="shared" si="1749"/>
        <v>0</v>
      </c>
      <c r="CM161" s="226">
        <f t="shared" si="1749"/>
        <v>0</v>
      </c>
      <c r="CN161" s="226">
        <f t="shared" si="1749"/>
        <v>0</v>
      </c>
      <c r="CO161" s="226">
        <f t="shared" si="1749"/>
        <v>0</v>
      </c>
      <c r="CP161" s="226">
        <f t="shared" si="1749"/>
        <v>0</v>
      </c>
      <c r="CQ161" s="226">
        <f t="shared" si="1749"/>
        <v>0</v>
      </c>
      <c r="CR161" s="226">
        <f t="shared" si="1749"/>
        <v>0</v>
      </c>
      <c r="CS161" s="226">
        <f t="shared" si="1749"/>
        <v>0</v>
      </c>
      <c r="CT161" s="226">
        <f t="shared" si="1749"/>
        <v>0</v>
      </c>
      <c r="CU161" s="226">
        <f t="shared" si="1749"/>
        <v>0</v>
      </c>
      <c r="CV161" s="226">
        <f t="shared" si="1749"/>
        <v>0</v>
      </c>
      <c r="CW161" s="226">
        <f t="shared" si="1749"/>
        <v>0</v>
      </c>
      <c r="CX161" s="226">
        <f t="shared" si="1749"/>
        <v>0</v>
      </c>
      <c r="CY161" s="226">
        <f t="shared" ref="CY161:ED161" si="1750">SUM(CY158:CY160)</f>
        <v>0</v>
      </c>
      <c r="CZ161" s="226">
        <f t="shared" si="1750"/>
        <v>0</v>
      </c>
      <c r="DA161" s="226">
        <f t="shared" si="1750"/>
        <v>0</v>
      </c>
      <c r="DB161" s="226">
        <f t="shared" si="1750"/>
        <v>0</v>
      </c>
      <c r="DC161" s="226">
        <f t="shared" si="1750"/>
        <v>0</v>
      </c>
      <c r="DD161" s="226">
        <f t="shared" si="1750"/>
        <v>0</v>
      </c>
      <c r="DE161" s="226">
        <f t="shared" si="1750"/>
        <v>0</v>
      </c>
      <c r="DF161" s="226">
        <f t="shared" si="1750"/>
        <v>0</v>
      </c>
      <c r="DG161" s="226">
        <f t="shared" si="1750"/>
        <v>0</v>
      </c>
      <c r="DH161" s="226">
        <f t="shared" si="1750"/>
        <v>0</v>
      </c>
      <c r="DI161" s="226">
        <f t="shared" si="1750"/>
        <v>0</v>
      </c>
      <c r="DJ161" s="226">
        <f t="shared" si="1750"/>
        <v>0</v>
      </c>
      <c r="DK161" s="226">
        <f t="shared" si="1750"/>
        <v>0</v>
      </c>
      <c r="DL161" s="226">
        <f t="shared" si="1750"/>
        <v>0</v>
      </c>
      <c r="DM161" s="226">
        <f t="shared" si="1750"/>
        <v>0</v>
      </c>
      <c r="DN161" s="226">
        <f t="shared" si="1750"/>
        <v>0</v>
      </c>
      <c r="DO161" s="226">
        <f t="shared" si="1750"/>
        <v>0</v>
      </c>
      <c r="DP161" s="226">
        <f t="shared" si="1750"/>
        <v>0</v>
      </c>
      <c r="DQ161" s="226">
        <f t="shared" si="1750"/>
        <v>0</v>
      </c>
      <c r="DR161" s="226">
        <f t="shared" si="1750"/>
        <v>0</v>
      </c>
      <c r="DS161" s="226">
        <f t="shared" si="1750"/>
        <v>0</v>
      </c>
      <c r="DT161" s="226">
        <f t="shared" si="1750"/>
        <v>0</v>
      </c>
      <c r="DU161" s="226">
        <f t="shared" si="1750"/>
        <v>0</v>
      </c>
      <c r="DV161" s="226">
        <f t="shared" si="1750"/>
        <v>0</v>
      </c>
      <c r="DW161" s="226">
        <f t="shared" si="1750"/>
        <v>0</v>
      </c>
      <c r="DX161" s="226">
        <f t="shared" si="1750"/>
        <v>0</v>
      </c>
      <c r="DY161" s="226">
        <f t="shared" si="1750"/>
        <v>0</v>
      </c>
      <c r="DZ161" s="226">
        <f t="shared" si="1750"/>
        <v>0</v>
      </c>
      <c r="EA161" s="226">
        <f t="shared" si="1750"/>
        <v>0</v>
      </c>
      <c r="EB161" s="226">
        <f t="shared" si="1750"/>
        <v>0</v>
      </c>
      <c r="EC161" s="226">
        <f t="shared" si="1750"/>
        <v>0</v>
      </c>
      <c r="ED161" s="226">
        <f t="shared" si="1750"/>
        <v>0</v>
      </c>
      <c r="EE161" s="226">
        <f t="shared" ref="EE161:FJ161" si="1751">SUM(EE158:EE160)</f>
        <v>0</v>
      </c>
      <c r="EF161" s="226">
        <f t="shared" si="1751"/>
        <v>0</v>
      </c>
      <c r="EG161" s="226">
        <f t="shared" si="1751"/>
        <v>0</v>
      </c>
      <c r="EH161" s="226">
        <f t="shared" si="1751"/>
        <v>0</v>
      </c>
      <c r="EI161" s="226">
        <f t="shared" si="1751"/>
        <v>0</v>
      </c>
      <c r="EJ161" s="226">
        <f t="shared" si="1751"/>
        <v>0</v>
      </c>
      <c r="EK161" s="226">
        <f t="shared" si="1751"/>
        <v>0</v>
      </c>
      <c r="EL161" s="226">
        <f t="shared" si="1751"/>
        <v>0</v>
      </c>
      <c r="EM161" s="226">
        <f t="shared" si="1751"/>
        <v>0</v>
      </c>
      <c r="EN161" s="226">
        <f t="shared" si="1751"/>
        <v>0</v>
      </c>
      <c r="EO161" s="226">
        <f t="shared" si="1751"/>
        <v>0</v>
      </c>
      <c r="EP161" s="226">
        <f t="shared" si="1751"/>
        <v>0</v>
      </c>
      <c r="EQ161" s="226">
        <f t="shared" si="1751"/>
        <v>0</v>
      </c>
      <c r="ER161" s="226">
        <f t="shared" si="1751"/>
        <v>0</v>
      </c>
      <c r="ES161" s="226">
        <f t="shared" si="1751"/>
        <v>0</v>
      </c>
      <c r="ET161" s="226">
        <f t="shared" si="1751"/>
        <v>0</v>
      </c>
      <c r="EU161" s="226">
        <f t="shared" si="1751"/>
        <v>0</v>
      </c>
      <c r="EV161" s="226">
        <f t="shared" si="1751"/>
        <v>0</v>
      </c>
      <c r="EW161" s="226">
        <f t="shared" si="1751"/>
        <v>0</v>
      </c>
      <c r="EX161" s="226">
        <f t="shared" si="1751"/>
        <v>0</v>
      </c>
      <c r="EY161" s="226">
        <f t="shared" si="1751"/>
        <v>0</v>
      </c>
      <c r="EZ161" s="226">
        <f t="shared" si="1751"/>
        <v>0</v>
      </c>
      <c r="FA161" s="226">
        <f t="shared" si="1751"/>
        <v>0</v>
      </c>
      <c r="FB161" s="226">
        <f t="shared" si="1751"/>
        <v>0</v>
      </c>
      <c r="FC161" s="226">
        <f t="shared" si="1751"/>
        <v>0</v>
      </c>
      <c r="FD161" s="226">
        <f t="shared" si="1751"/>
        <v>0</v>
      </c>
      <c r="FE161" s="226">
        <f t="shared" si="1751"/>
        <v>0</v>
      </c>
      <c r="FF161" s="226">
        <f t="shared" si="1751"/>
        <v>0</v>
      </c>
      <c r="FG161" s="226">
        <f t="shared" si="1751"/>
        <v>0</v>
      </c>
      <c r="FH161" s="226">
        <f t="shared" si="1751"/>
        <v>0</v>
      </c>
      <c r="FI161" s="226">
        <f t="shared" si="1751"/>
        <v>0</v>
      </c>
      <c r="FJ161" s="226">
        <f t="shared" si="1751"/>
        <v>0</v>
      </c>
      <c r="FK161" s="226">
        <f t="shared" ref="FK161:FO161" si="1752">SUM(FK158:FK160)</f>
        <v>0</v>
      </c>
      <c r="FL161" s="226">
        <f t="shared" si="1752"/>
        <v>0</v>
      </c>
      <c r="FM161" s="226">
        <f t="shared" si="1752"/>
        <v>0</v>
      </c>
      <c r="FN161" s="226">
        <f t="shared" si="1752"/>
        <v>0</v>
      </c>
      <c r="FO161" s="226">
        <f t="shared" si="1752"/>
        <v>0</v>
      </c>
    </row>
    <row r="162" spans="1:171" x14ac:dyDescent="0.3">
      <c r="D162" s="212"/>
    </row>
    <row r="163" spans="1:171" x14ac:dyDescent="0.3">
      <c r="B163" s="208" t="s">
        <v>730</v>
      </c>
      <c r="D163" s="212"/>
    </row>
    <row r="164" spans="1:171" x14ac:dyDescent="0.3">
      <c r="B164" s="201" t="s">
        <v>226</v>
      </c>
      <c r="D164" s="212">
        <f>SUM(G164:FO164)</f>
        <v>85.42116</v>
      </c>
      <c r="G164" s="319">
        <f xml:space="preserve"> _xlfn.XLOOKUP(G$172,RegulatoryPayment!$C$49:$FQ$49,RegulatoryPayment!$C$69:$FQ$69)</f>
        <v>0</v>
      </c>
      <c r="H164" s="319">
        <f xml:space="preserve"> _xlfn.XLOOKUP(H$172,RegulatoryPayment!$C$49:$FQ$49,RegulatoryPayment!$C$69:$FQ$69)</f>
        <v>0</v>
      </c>
      <c r="I164" s="319">
        <f xml:space="preserve"> _xlfn.XLOOKUP(I$172,RegulatoryPayment!$C$49:$FQ$49,RegulatoryPayment!$C$69:$FQ$69)</f>
        <v>34.168464</v>
      </c>
      <c r="J164" s="319">
        <f xml:space="preserve"> _xlfn.XLOOKUP(J$172,RegulatoryPayment!$C$49:$FQ$49,RegulatoryPayment!$C$69:$FQ$69)</f>
        <v>0</v>
      </c>
      <c r="K164" s="319">
        <f xml:space="preserve"> _xlfn.XLOOKUP(K$172,RegulatoryPayment!$C$49:$FQ$49,RegulatoryPayment!$C$69:$FQ$69)</f>
        <v>0</v>
      </c>
      <c r="L164" s="319">
        <f xml:space="preserve"> _xlfn.XLOOKUP(L$172,RegulatoryPayment!$C$49:$FQ$49,RegulatoryPayment!$C$69:$FQ$69)</f>
        <v>0</v>
      </c>
      <c r="M164" s="319">
        <f xml:space="preserve"> _xlfn.XLOOKUP(M$172,RegulatoryPayment!$C$49:$FQ$49,RegulatoryPayment!$C$69:$FQ$69)</f>
        <v>0</v>
      </c>
      <c r="N164" s="319">
        <f xml:space="preserve"> _xlfn.XLOOKUP(N$172,RegulatoryPayment!$C$49:$FQ$49,RegulatoryPayment!$C$69:$FQ$69)</f>
        <v>0</v>
      </c>
      <c r="O164" s="319">
        <f xml:space="preserve"> _xlfn.XLOOKUP(O$172,RegulatoryPayment!$C$49:$FQ$49,RegulatoryPayment!$C$69:$FQ$69)</f>
        <v>0</v>
      </c>
      <c r="P164" s="319">
        <f xml:space="preserve"> _xlfn.XLOOKUP(P$172,RegulatoryPayment!$C$49:$FQ$49,RegulatoryPayment!$C$69:$FQ$69)</f>
        <v>0</v>
      </c>
      <c r="Q164" s="319">
        <f xml:space="preserve"> _xlfn.XLOOKUP(Q$172,RegulatoryPayment!$C$49:$FQ$49,RegulatoryPayment!$C$69:$FQ$69)</f>
        <v>0</v>
      </c>
      <c r="R164" s="319">
        <f xml:space="preserve"> _xlfn.XLOOKUP(R$172,RegulatoryPayment!$C$49:$FQ$49,RegulatoryPayment!$C$69:$FQ$69)</f>
        <v>0</v>
      </c>
      <c r="S164" s="319">
        <f xml:space="preserve"> _xlfn.XLOOKUP(S$172,RegulatoryPayment!$C$49:$FQ$49,RegulatoryPayment!$C$69:$FQ$69)</f>
        <v>0</v>
      </c>
      <c r="T164" s="319">
        <f xml:space="preserve"> _xlfn.XLOOKUP(T$172,RegulatoryPayment!$C$49:$FQ$49,RegulatoryPayment!$C$69:$FQ$69)</f>
        <v>0</v>
      </c>
      <c r="U164" s="319">
        <f xml:space="preserve"> _xlfn.XLOOKUP(U$172,RegulatoryPayment!$C$49:$FQ$49,RegulatoryPayment!$C$69:$FQ$69)</f>
        <v>0</v>
      </c>
      <c r="V164" s="319">
        <f xml:space="preserve"> _xlfn.XLOOKUP(V$172,RegulatoryPayment!$C$49:$FQ$49,RegulatoryPayment!$C$69:$FQ$69)</f>
        <v>0</v>
      </c>
      <c r="W164" s="319">
        <f xml:space="preserve"> _xlfn.XLOOKUP(W$172,RegulatoryPayment!$C$49:$FQ$49,RegulatoryPayment!$C$69:$FQ$69)</f>
        <v>0</v>
      </c>
      <c r="X164" s="319">
        <f xml:space="preserve"> _xlfn.XLOOKUP(X$172,RegulatoryPayment!$C$49:$FQ$49,RegulatoryPayment!$C$69:$FQ$69)</f>
        <v>0</v>
      </c>
      <c r="Y164" s="319">
        <f xml:space="preserve"> _xlfn.XLOOKUP(Y$172,RegulatoryPayment!$C$49:$FQ$49,RegulatoryPayment!$C$69:$FQ$69)</f>
        <v>0</v>
      </c>
      <c r="Z164" s="319">
        <f xml:space="preserve"> _xlfn.XLOOKUP(Z$172,RegulatoryPayment!$C$49:$FQ$49,RegulatoryPayment!$C$69:$FQ$69)</f>
        <v>0</v>
      </c>
      <c r="AA164" s="319">
        <f xml:space="preserve"> _xlfn.XLOOKUP(AA$172,RegulatoryPayment!$C$49:$FQ$49,RegulatoryPayment!$C$69:$FQ$69)</f>
        <v>0</v>
      </c>
      <c r="AB164" s="319">
        <f xml:space="preserve"> _xlfn.XLOOKUP(AB$172,RegulatoryPayment!$C$49:$FQ$49,RegulatoryPayment!$C$69:$FQ$69)</f>
        <v>0</v>
      </c>
      <c r="AC164" s="319">
        <f xml:space="preserve"> _xlfn.XLOOKUP(AC$172,RegulatoryPayment!$C$49:$FQ$49,RegulatoryPayment!$C$69:$FQ$69)</f>
        <v>0</v>
      </c>
      <c r="AD164" s="319">
        <f xml:space="preserve"> _xlfn.XLOOKUP(AD$172,RegulatoryPayment!$C$49:$FQ$49,RegulatoryPayment!$C$69:$FQ$69)</f>
        <v>0</v>
      </c>
      <c r="AE164" s="319">
        <f xml:space="preserve"> _xlfn.XLOOKUP(AE$172,RegulatoryPayment!$C$49:$FQ$49,RegulatoryPayment!$C$69:$FQ$69)</f>
        <v>51.252696</v>
      </c>
      <c r="AF164" s="319">
        <f xml:space="preserve"> _xlfn.XLOOKUP(AF$172,RegulatoryPayment!$C$49:$FQ$49,RegulatoryPayment!$C$69:$FQ$69)</f>
        <v>0</v>
      </c>
      <c r="AG164" s="319">
        <f xml:space="preserve"> _xlfn.XLOOKUP(AG$172,RegulatoryPayment!$C$49:$FQ$49,RegulatoryPayment!$C$69:$FQ$69)</f>
        <v>0</v>
      </c>
      <c r="AH164" s="319">
        <f xml:space="preserve"> _xlfn.XLOOKUP(AH$172,RegulatoryPayment!$C$49:$FQ$49,RegulatoryPayment!$C$69:$FQ$69)</f>
        <v>0</v>
      </c>
      <c r="AI164" s="319">
        <f xml:space="preserve"> _xlfn.XLOOKUP(AI$172,RegulatoryPayment!$C$49:$FQ$49,RegulatoryPayment!$C$69:$FQ$69)</f>
        <v>0</v>
      </c>
      <c r="AJ164" s="319">
        <f xml:space="preserve"> _xlfn.XLOOKUP(AJ$172,RegulatoryPayment!$C$49:$FQ$49,RegulatoryPayment!$C$69:$FQ$69)</f>
        <v>0</v>
      </c>
      <c r="AK164" s="319">
        <f xml:space="preserve"> _xlfn.XLOOKUP(AK$172,RegulatoryPayment!$C$49:$FQ$49,RegulatoryPayment!$C$69:$FQ$69)</f>
        <v>0</v>
      </c>
      <c r="AL164" s="319">
        <f xml:space="preserve"> _xlfn.XLOOKUP(AL$172,RegulatoryPayment!$C$49:$FQ$49,RegulatoryPayment!$C$69:$FQ$69)</f>
        <v>0</v>
      </c>
      <c r="AM164" s="319">
        <f xml:space="preserve"> _xlfn.XLOOKUP(AM$172,RegulatoryPayment!$C$49:$FQ$49,RegulatoryPayment!$C$69:$FQ$69)</f>
        <v>0</v>
      </c>
      <c r="AN164" s="319">
        <f xml:space="preserve"> _xlfn.XLOOKUP(AN$172,RegulatoryPayment!$C$49:$FQ$49,RegulatoryPayment!$C$69:$FQ$69)</f>
        <v>0</v>
      </c>
      <c r="AO164" s="319">
        <f xml:space="preserve"> _xlfn.XLOOKUP(AO$172,RegulatoryPayment!$C$49:$FQ$49,RegulatoryPayment!$C$69:$FQ$69)</f>
        <v>0</v>
      </c>
      <c r="AP164" s="319">
        <f xml:space="preserve"> _xlfn.XLOOKUP(AP$172,RegulatoryPayment!$C$49:$FQ$49,RegulatoryPayment!$C$69:$FQ$69)</f>
        <v>0</v>
      </c>
      <c r="AQ164" s="319">
        <f xml:space="preserve"> _xlfn.XLOOKUP(AQ$172,RegulatoryPayment!$C$49:$FQ$49,RegulatoryPayment!$C$69:$FQ$69)</f>
        <v>0</v>
      </c>
      <c r="AR164" s="319">
        <f xml:space="preserve"> _xlfn.XLOOKUP(AR$172,RegulatoryPayment!$C$49:$FQ$49,RegulatoryPayment!$C$69:$FQ$69)</f>
        <v>0</v>
      </c>
      <c r="AS164" s="319">
        <f xml:space="preserve"> _xlfn.XLOOKUP(AS$172,RegulatoryPayment!$C$49:$FQ$49,RegulatoryPayment!$C$69:$FQ$69)</f>
        <v>0</v>
      </c>
      <c r="AT164" s="319">
        <f xml:space="preserve"> _xlfn.XLOOKUP(AT$172,RegulatoryPayment!$C$49:$FQ$49,RegulatoryPayment!$C$69:$FQ$69)</f>
        <v>0</v>
      </c>
      <c r="AU164" s="319">
        <f xml:space="preserve"> _xlfn.XLOOKUP(AU$172,RegulatoryPayment!$C$49:$FQ$49,RegulatoryPayment!$C$69:$FQ$69)</f>
        <v>0</v>
      </c>
      <c r="AV164" s="319">
        <f xml:space="preserve"> _xlfn.XLOOKUP(AV$172,RegulatoryPayment!$C$49:$FQ$49,RegulatoryPayment!$C$69:$FQ$69)</f>
        <v>0</v>
      </c>
      <c r="AW164" s="319">
        <f xml:space="preserve"> _xlfn.XLOOKUP(AW$172,RegulatoryPayment!$C$49:$FQ$49,RegulatoryPayment!$C$69:$FQ$69)</f>
        <v>0</v>
      </c>
      <c r="AX164" s="319">
        <f xml:space="preserve"> _xlfn.XLOOKUP(AX$172,RegulatoryPayment!$C$49:$FQ$49,RegulatoryPayment!$C$69:$FQ$69)</f>
        <v>0</v>
      </c>
      <c r="AY164" s="319">
        <f xml:space="preserve"> _xlfn.XLOOKUP(AY$172,RegulatoryPayment!$C$49:$FQ$49,RegulatoryPayment!$C$69:$FQ$69)</f>
        <v>0</v>
      </c>
      <c r="AZ164" s="319">
        <f xml:space="preserve"> _xlfn.XLOOKUP(AZ$172,RegulatoryPayment!$C$49:$FQ$49,RegulatoryPayment!$C$69:$FQ$69)</f>
        <v>0</v>
      </c>
      <c r="BA164" s="319">
        <f xml:space="preserve"> _xlfn.XLOOKUP(BA$172,RegulatoryPayment!$C$49:$FQ$49,RegulatoryPayment!$C$69:$FQ$69)</f>
        <v>0</v>
      </c>
      <c r="BB164" s="319">
        <f xml:space="preserve"> _xlfn.XLOOKUP(BB$172,RegulatoryPayment!$C$49:$FQ$49,RegulatoryPayment!$C$69:$FQ$69)</f>
        <v>0</v>
      </c>
      <c r="BC164" s="319">
        <f xml:space="preserve"> _xlfn.XLOOKUP(BC$172,RegulatoryPayment!$C$49:$FQ$49,RegulatoryPayment!$C$69:$FQ$69)</f>
        <v>0</v>
      </c>
      <c r="BD164" s="319">
        <f xml:space="preserve"> _xlfn.XLOOKUP(BD$172,RegulatoryPayment!$C$49:$FQ$49,RegulatoryPayment!$C$69:$FQ$69)</f>
        <v>0</v>
      </c>
      <c r="BE164" s="319">
        <f xml:space="preserve"> _xlfn.XLOOKUP(BE$172,RegulatoryPayment!$C$49:$FQ$49,RegulatoryPayment!$C$69:$FQ$69)</f>
        <v>0</v>
      </c>
      <c r="BF164" s="319">
        <f xml:space="preserve"> _xlfn.XLOOKUP(BF$172,RegulatoryPayment!$C$49:$FQ$49,RegulatoryPayment!$C$69:$FQ$69)</f>
        <v>0</v>
      </c>
      <c r="BG164" s="319">
        <f xml:space="preserve"> _xlfn.XLOOKUP(BG$172,RegulatoryPayment!$C$49:$FQ$49,RegulatoryPayment!$C$69:$FQ$69)</f>
        <v>0</v>
      </c>
      <c r="BH164" s="319">
        <f xml:space="preserve"> _xlfn.XLOOKUP(BH$172,RegulatoryPayment!$C$49:$FQ$49,RegulatoryPayment!$C$69:$FQ$69)</f>
        <v>0</v>
      </c>
      <c r="BI164" s="319">
        <f xml:space="preserve"> _xlfn.XLOOKUP(BI$172,RegulatoryPayment!$C$49:$FQ$49,RegulatoryPayment!$C$69:$FQ$69)</f>
        <v>0</v>
      </c>
      <c r="BJ164" s="319">
        <f xml:space="preserve"> _xlfn.XLOOKUP(BJ$172,RegulatoryPayment!$C$49:$FQ$49,RegulatoryPayment!$C$69:$FQ$69)</f>
        <v>0</v>
      </c>
      <c r="BK164" s="319">
        <f xml:space="preserve"> _xlfn.XLOOKUP(BK$172,RegulatoryPayment!$C$49:$FQ$49,RegulatoryPayment!$C$69:$FQ$69)</f>
        <v>0</v>
      </c>
      <c r="BL164" s="319">
        <f xml:space="preserve"> _xlfn.XLOOKUP(BL$172,RegulatoryPayment!$C$49:$FQ$49,RegulatoryPayment!$C$69:$FQ$69)</f>
        <v>0</v>
      </c>
      <c r="BM164" s="319">
        <f xml:space="preserve"> _xlfn.XLOOKUP(BM$172,RegulatoryPayment!$C$49:$FQ$49,RegulatoryPayment!$C$69:$FQ$69)</f>
        <v>0</v>
      </c>
      <c r="BN164" s="319">
        <f xml:space="preserve"> _xlfn.XLOOKUP(BN$172,RegulatoryPayment!$C$49:$FQ$49,RegulatoryPayment!$C$69:$FQ$69)</f>
        <v>0</v>
      </c>
      <c r="BO164" s="319">
        <f xml:space="preserve"> _xlfn.XLOOKUP(BO$172,RegulatoryPayment!$C$49:$FQ$49,RegulatoryPayment!$C$69:$FQ$69)</f>
        <v>0</v>
      </c>
      <c r="BP164" s="319">
        <f xml:space="preserve"> _xlfn.XLOOKUP(BP$172,RegulatoryPayment!$C$49:$FQ$49,RegulatoryPayment!$C$69:$FQ$69)</f>
        <v>0</v>
      </c>
      <c r="BQ164" s="319">
        <f xml:space="preserve"> _xlfn.XLOOKUP(BQ$172,RegulatoryPayment!$C$49:$FQ$49,RegulatoryPayment!$C$69:$FQ$69)</f>
        <v>0</v>
      </c>
      <c r="BR164" s="319">
        <f xml:space="preserve"> _xlfn.XLOOKUP(BR$172,RegulatoryPayment!$C$49:$FQ$49,RegulatoryPayment!$C$69:$FQ$69)</f>
        <v>0</v>
      </c>
      <c r="BS164" s="319">
        <f xml:space="preserve"> _xlfn.XLOOKUP(BS$172,RegulatoryPayment!$C$49:$FQ$49,RegulatoryPayment!$C$69:$FQ$69)</f>
        <v>0</v>
      </c>
      <c r="BT164" s="319">
        <f xml:space="preserve"> _xlfn.XLOOKUP(BT$172,RegulatoryPayment!$C$49:$FQ$49,RegulatoryPayment!$C$69:$FQ$69)</f>
        <v>0</v>
      </c>
      <c r="BU164" s="319">
        <f xml:space="preserve"> _xlfn.XLOOKUP(BU$172,RegulatoryPayment!$C$49:$FQ$49,RegulatoryPayment!$C$69:$FQ$69)</f>
        <v>0</v>
      </c>
      <c r="BV164" s="319">
        <f xml:space="preserve"> _xlfn.XLOOKUP(BV$172,RegulatoryPayment!$C$49:$FQ$49,RegulatoryPayment!$C$69:$FQ$69)</f>
        <v>0</v>
      </c>
      <c r="BW164" s="319">
        <f xml:space="preserve"> _xlfn.XLOOKUP(BW$172,RegulatoryPayment!$C$49:$FQ$49,RegulatoryPayment!$C$69:$FQ$69)</f>
        <v>0</v>
      </c>
      <c r="BX164" s="319">
        <f xml:space="preserve"> _xlfn.XLOOKUP(BX$172,RegulatoryPayment!$C$49:$FQ$49,RegulatoryPayment!$C$69:$FQ$69)</f>
        <v>0</v>
      </c>
      <c r="BY164" s="319">
        <f xml:space="preserve"> _xlfn.XLOOKUP(BY$172,RegulatoryPayment!$C$49:$FQ$49,RegulatoryPayment!$C$69:$FQ$69)</f>
        <v>0</v>
      </c>
      <c r="BZ164" s="319">
        <f xml:space="preserve"> _xlfn.XLOOKUP(BZ$172,RegulatoryPayment!$C$49:$FQ$49,RegulatoryPayment!$C$69:$FQ$69)</f>
        <v>0</v>
      </c>
      <c r="CA164" s="319">
        <f xml:space="preserve"> _xlfn.XLOOKUP(CA$172,RegulatoryPayment!$C$49:$FQ$49,RegulatoryPayment!$C$69:$FQ$69)</f>
        <v>0</v>
      </c>
      <c r="CB164" s="319">
        <f xml:space="preserve"> _xlfn.XLOOKUP(CB$172,RegulatoryPayment!$C$49:$FQ$49,RegulatoryPayment!$C$69:$FQ$69)</f>
        <v>0</v>
      </c>
      <c r="CC164" s="319">
        <f xml:space="preserve"> _xlfn.XLOOKUP(CC$172,RegulatoryPayment!$C$49:$FQ$49,RegulatoryPayment!$C$69:$FQ$69)</f>
        <v>0</v>
      </c>
      <c r="CD164" s="319">
        <f xml:space="preserve"> _xlfn.XLOOKUP(CD$172,RegulatoryPayment!$C$49:$FQ$49,RegulatoryPayment!$C$69:$FQ$69)</f>
        <v>0</v>
      </c>
      <c r="CE164" s="319">
        <f xml:space="preserve"> _xlfn.XLOOKUP(CE$172,RegulatoryPayment!$C$49:$FQ$49,RegulatoryPayment!$C$69:$FQ$69)</f>
        <v>0</v>
      </c>
      <c r="CF164" s="319">
        <f xml:space="preserve"> _xlfn.XLOOKUP(CF$172,RegulatoryPayment!$C$49:$FQ$49,RegulatoryPayment!$C$69:$FQ$69)</f>
        <v>0</v>
      </c>
      <c r="CG164" s="319">
        <f xml:space="preserve"> _xlfn.XLOOKUP(CG$172,RegulatoryPayment!$C$49:$FQ$49,RegulatoryPayment!$C$69:$FQ$69)</f>
        <v>0</v>
      </c>
      <c r="CH164" s="319">
        <f xml:space="preserve"> _xlfn.XLOOKUP(CH$172,RegulatoryPayment!$C$49:$FQ$49,RegulatoryPayment!$C$69:$FQ$69)</f>
        <v>0</v>
      </c>
      <c r="CI164" s="319">
        <f xml:space="preserve"> _xlfn.XLOOKUP(CI$172,RegulatoryPayment!$C$49:$FQ$49,RegulatoryPayment!$C$69:$FQ$69)</f>
        <v>0</v>
      </c>
      <c r="CJ164" s="319">
        <f xml:space="preserve"> _xlfn.XLOOKUP(CJ$172,RegulatoryPayment!$C$49:$FQ$49,RegulatoryPayment!$C$69:$FQ$69)</f>
        <v>0</v>
      </c>
      <c r="CK164" s="319">
        <f xml:space="preserve"> _xlfn.XLOOKUP(CK$172,RegulatoryPayment!$C$49:$FQ$49,RegulatoryPayment!$C$69:$FQ$69)</f>
        <v>0</v>
      </c>
      <c r="CL164" s="319">
        <f xml:space="preserve"> _xlfn.XLOOKUP(CL$172,RegulatoryPayment!$C$49:$FQ$49,RegulatoryPayment!$C$69:$FQ$69)</f>
        <v>0</v>
      </c>
      <c r="CM164" s="319">
        <f xml:space="preserve"> _xlfn.XLOOKUP(CM$172,RegulatoryPayment!$C$49:$FQ$49,RegulatoryPayment!$C$69:$FQ$69)</f>
        <v>0</v>
      </c>
      <c r="CN164" s="319">
        <f xml:space="preserve"> _xlfn.XLOOKUP(CN$172,RegulatoryPayment!$C$49:$FQ$49,RegulatoryPayment!$C$69:$FQ$69)</f>
        <v>0</v>
      </c>
      <c r="CO164" s="319">
        <f xml:space="preserve"> _xlfn.XLOOKUP(CO$172,RegulatoryPayment!$C$49:$FQ$49,RegulatoryPayment!$C$69:$FQ$69)</f>
        <v>0</v>
      </c>
      <c r="CP164" s="319">
        <f xml:space="preserve"> _xlfn.XLOOKUP(CP$172,RegulatoryPayment!$C$49:$FQ$49,RegulatoryPayment!$C$69:$FQ$69)</f>
        <v>0</v>
      </c>
      <c r="CQ164" s="319">
        <f xml:space="preserve"> _xlfn.XLOOKUP(CQ$172,RegulatoryPayment!$C$49:$FQ$49,RegulatoryPayment!$C$69:$FQ$69)</f>
        <v>0</v>
      </c>
      <c r="CR164" s="319">
        <f xml:space="preserve"> _xlfn.XLOOKUP(CR$172,RegulatoryPayment!$C$49:$FQ$49,RegulatoryPayment!$C$69:$FQ$69)</f>
        <v>0</v>
      </c>
      <c r="CS164" s="319">
        <f xml:space="preserve"> _xlfn.XLOOKUP(CS$172,RegulatoryPayment!$C$49:$FQ$49,RegulatoryPayment!$C$69:$FQ$69)</f>
        <v>0</v>
      </c>
      <c r="CT164" s="319">
        <f xml:space="preserve"> _xlfn.XLOOKUP(CT$172,RegulatoryPayment!$C$49:$FQ$49,RegulatoryPayment!$C$69:$FQ$69)</f>
        <v>0</v>
      </c>
      <c r="CU164" s="319">
        <f xml:space="preserve"> _xlfn.XLOOKUP(CU$172,RegulatoryPayment!$C$49:$FQ$49,RegulatoryPayment!$C$69:$FQ$69)</f>
        <v>0</v>
      </c>
      <c r="CV164" s="319">
        <f xml:space="preserve"> _xlfn.XLOOKUP(CV$172,RegulatoryPayment!$C$49:$FQ$49,RegulatoryPayment!$C$69:$FQ$69)</f>
        <v>0</v>
      </c>
      <c r="CW164" s="319">
        <f xml:space="preserve"> _xlfn.XLOOKUP(CW$172,RegulatoryPayment!$C$49:$FQ$49,RegulatoryPayment!$C$69:$FQ$69)</f>
        <v>0</v>
      </c>
      <c r="CX164" s="319">
        <f xml:space="preserve"> _xlfn.XLOOKUP(CX$172,RegulatoryPayment!$C$49:$FQ$49,RegulatoryPayment!$C$69:$FQ$69)</f>
        <v>0</v>
      </c>
      <c r="CY164" s="319">
        <f xml:space="preserve"> _xlfn.XLOOKUP(CY$172,RegulatoryPayment!$C$49:$FQ$49,RegulatoryPayment!$C$69:$FQ$69)</f>
        <v>0</v>
      </c>
      <c r="CZ164" s="319">
        <f xml:space="preserve"> _xlfn.XLOOKUP(CZ$172,RegulatoryPayment!$C$49:$FQ$49,RegulatoryPayment!$C$69:$FQ$69)</f>
        <v>0</v>
      </c>
      <c r="DA164" s="319">
        <f xml:space="preserve"> _xlfn.XLOOKUP(DA$172,RegulatoryPayment!$C$49:$FQ$49,RegulatoryPayment!$C$69:$FQ$69)</f>
        <v>0</v>
      </c>
      <c r="DB164" s="319">
        <f xml:space="preserve"> _xlfn.XLOOKUP(DB$172,RegulatoryPayment!$C$49:$FQ$49,RegulatoryPayment!$C$69:$FQ$69)</f>
        <v>0</v>
      </c>
      <c r="DC164" s="319">
        <f xml:space="preserve"> _xlfn.XLOOKUP(DC$172,RegulatoryPayment!$C$49:$FQ$49,RegulatoryPayment!$C$69:$FQ$69)</f>
        <v>0</v>
      </c>
      <c r="DD164" s="319">
        <f xml:space="preserve"> _xlfn.XLOOKUP(DD$172,RegulatoryPayment!$C$49:$FQ$49,RegulatoryPayment!$C$69:$FQ$69)</f>
        <v>0</v>
      </c>
      <c r="DE164" s="319">
        <f xml:space="preserve"> _xlfn.XLOOKUP(DE$172,RegulatoryPayment!$C$49:$FQ$49,RegulatoryPayment!$C$69:$FQ$69)</f>
        <v>0</v>
      </c>
      <c r="DF164" s="319">
        <f xml:space="preserve"> _xlfn.XLOOKUP(DF$172,RegulatoryPayment!$C$49:$FQ$49,RegulatoryPayment!$C$69:$FQ$69)</f>
        <v>0</v>
      </c>
      <c r="DG164" s="319">
        <f xml:space="preserve"> _xlfn.XLOOKUP(DG$172,RegulatoryPayment!$C$49:$FQ$49,RegulatoryPayment!$C$69:$FQ$69)</f>
        <v>0</v>
      </c>
      <c r="DH164" s="319">
        <f xml:space="preserve"> _xlfn.XLOOKUP(DH$172,RegulatoryPayment!$C$49:$FQ$49,RegulatoryPayment!$C$69:$FQ$69)</f>
        <v>0</v>
      </c>
      <c r="DI164" s="319">
        <f xml:space="preserve"> _xlfn.XLOOKUP(DI$172,RegulatoryPayment!$C$49:$FQ$49,RegulatoryPayment!$C$69:$FQ$69)</f>
        <v>0</v>
      </c>
      <c r="DJ164" s="319">
        <f xml:space="preserve"> _xlfn.XLOOKUP(DJ$172,RegulatoryPayment!$C$49:$FQ$49,RegulatoryPayment!$C$69:$FQ$69)</f>
        <v>0</v>
      </c>
      <c r="DK164" s="319">
        <f xml:space="preserve"> _xlfn.XLOOKUP(DK$172,RegulatoryPayment!$C$49:$FQ$49,RegulatoryPayment!$C$69:$FQ$69)</f>
        <v>0</v>
      </c>
      <c r="DL164" s="319">
        <f xml:space="preserve"> _xlfn.XLOOKUP(DL$172,RegulatoryPayment!$C$49:$FQ$49,RegulatoryPayment!$C$69:$FQ$69)</f>
        <v>0</v>
      </c>
      <c r="DM164" s="319">
        <f xml:space="preserve"> _xlfn.XLOOKUP(DM$172,RegulatoryPayment!$C$49:$FQ$49,RegulatoryPayment!$C$69:$FQ$69)</f>
        <v>0</v>
      </c>
      <c r="DN164" s="319">
        <f xml:space="preserve"> _xlfn.XLOOKUP(DN$172,RegulatoryPayment!$C$49:$FQ$49,RegulatoryPayment!$C$69:$FQ$69)</f>
        <v>0</v>
      </c>
      <c r="DO164" s="319">
        <f xml:space="preserve"> _xlfn.XLOOKUP(DO$172,RegulatoryPayment!$C$49:$FQ$49,RegulatoryPayment!$C$69:$FQ$69)</f>
        <v>0</v>
      </c>
      <c r="DP164" s="319">
        <f xml:space="preserve"> _xlfn.XLOOKUP(DP$172,RegulatoryPayment!$C$49:$FQ$49,RegulatoryPayment!$C$69:$FQ$69)</f>
        <v>0</v>
      </c>
      <c r="DQ164" s="319">
        <f xml:space="preserve"> _xlfn.XLOOKUP(DQ$172,RegulatoryPayment!$C$49:$FQ$49,RegulatoryPayment!$C$69:$FQ$69)</f>
        <v>0</v>
      </c>
      <c r="DR164" s="319">
        <f xml:space="preserve"> _xlfn.XLOOKUP(DR$172,RegulatoryPayment!$C$49:$FQ$49,RegulatoryPayment!$C$69:$FQ$69)</f>
        <v>0</v>
      </c>
      <c r="DS164" s="319">
        <f xml:space="preserve"> _xlfn.XLOOKUP(DS$172,RegulatoryPayment!$C$49:$FQ$49,RegulatoryPayment!$C$69:$FQ$69)</f>
        <v>0</v>
      </c>
      <c r="DT164" s="319">
        <f xml:space="preserve"> _xlfn.XLOOKUP(DT$172,RegulatoryPayment!$C$49:$FQ$49,RegulatoryPayment!$C$69:$FQ$69)</f>
        <v>0</v>
      </c>
      <c r="DU164" s="319">
        <f xml:space="preserve"> _xlfn.XLOOKUP(DU$172,RegulatoryPayment!$C$49:$FQ$49,RegulatoryPayment!$C$69:$FQ$69)</f>
        <v>0</v>
      </c>
      <c r="DV164" s="319">
        <f xml:space="preserve"> _xlfn.XLOOKUP(DV$172,RegulatoryPayment!$C$49:$FQ$49,RegulatoryPayment!$C$69:$FQ$69)</f>
        <v>0</v>
      </c>
      <c r="DW164" s="319">
        <f xml:space="preserve"> _xlfn.XLOOKUP(DW$172,RegulatoryPayment!$C$49:$FQ$49,RegulatoryPayment!$C$69:$FQ$69)</f>
        <v>0</v>
      </c>
      <c r="DX164" s="319">
        <f xml:space="preserve"> _xlfn.XLOOKUP(DX$172,RegulatoryPayment!$C$49:$FQ$49,RegulatoryPayment!$C$69:$FQ$69)</f>
        <v>0</v>
      </c>
      <c r="DY164" s="319">
        <f xml:space="preserve"> _xlfn.XLOOKUP(DY$172,RegulatoryPayment!$C$49:$FQ$49,RegulatoryPayment!$C$69:$FQ$69)</f>
        <v>0</v>
      </c>
      <c r="DZ164" s="319">
        <f xml:space="preserve"> _xlfn.XLOOKUP(DZ$172,RegulatoryPayment!$C$49:$FQ$49,RegulatoryPayment!$C$69:$FQ$69)</f>
        <v>0</v>
      </c>
      <c r="EA164" s="319">
        <f xml:space="preserve"> _xlfn.XLOOKUP(EA$172,RegulatoryPayment!$C$49:$FQ$49,RegulatoryPayment!$C$69:$FQ$69)</f>
        <v>0</v>
      </c>
      <c r="EB164" s="319">
        <f xml:space="preserve"> _xlfn.XLOOKUP(EB$172,RegulatoryPayment!$C$49:$FQ$49,RegulatoryPayment!$C$69:$FQ$69)</f>
        <v>0</v>
      </c>
      <c r="EC164" s="319">
        <f xml:space="preserve"> _xlfn.XLOOKUP(EC$172,RegulatoryPayment!$C$49:$FQ$49,RegulatoryPayment!$C$69:$FQ$69)</f>
        <v>0</v>
      </c>
      <c r="ED164" s="319">
        <f xml:space="preserve"> _xlfn.XLOOKUP(ED$172,RegulatoryPayment!$C$49:$FQ$49,RegulatoryPayment!$C$69:$FQ$69)</f>
        <v>0</v>
      </c>
      <c r="EE164" s="319">
        <f xml:space="preserve"> _xlfn.XLOOKUP(EE$172,RegulatoryPayment!$C$49:$FQ$49,RegulatoryPayment!$C$69:$FQ$69)</f>
        <v>0</v>
      </c>
      <c r="EF164" s="319">
        <f xml:space="preserve"> _xlfn.XLOOKUP(EF$172,RegulatoryPayment!$C$49:$FQ$49,RegulatoryPayment!$C$69:$FQ$69)</f>
        <v>0</v>
      </c>
      <c r="EG164" s="319">
        <f xml:space="preserve"> _xlfn.XLOOKUP(EG$172,RegulatoryPayment!$C$49:$FQ$49,RegulatoryPayment!$C$69:$FQ$69)</f>
        <v>0</v>
      </c>
      <c r="EH164" s="319">
        <f xml:space="preserve"> _xlfn.XLOOKUP(EH$172,RegulatoryPayment!$C$49:$FQ$49,RegulatoryPayment!$C$69:$FQ$69)</f>
        <v>0</v>
      </c>
      <c r="EI164" s="319">
        <f xml:space="preserve"> _xlfn.XLOOKUP(EI$172,RegulatoryPayment!$C$49:$FQ$49,RegulatoryPayment!$C$69:$FQ$69)</f>
        <v>0</v>
      </c>
      <c r="EJ164" s="319">
        <f xml:space="preserve"> _xlfn.XLOOKUP(EJ$172,RegulatoryPayment!$C$49:$FQ$49,RegulatoryPayment!$C$69:$FQ$69)</f>
        <v>0</v>
      </c>
      <c r="EK164" s="319">
        <f xml:space="preserve"> _xlfn.XLOOKUP(EK$172,RegulatoryPayment!$C$49:$FQ$49,RegulatoryPayment!$C$69:$FQ$69)</f>
        <v>0</v>
      </c>
      <c r="EL164" s="319">
        <f xml:space="preserve"> _xlfn.XLOOKUP(EL$172,RegulatoryPayment!$C$49:$FQ$49,RegulatoryPayment!$C$69:$FQ$69)</f>
        <v>0</v>
      </c>
      <c r="EM164" s="319">
        <f xml:space="preserve"> _xlfn.XLOOKUP(EM$172,RegulatoryPayment!$C$49:$FQ$49,RegulatoryPayment!$C$69:$FQ$69)</f>
        <v>0</v>
      </c>
      <c r="EN164" s="319">
        <f xml:space="preserve"> _xlfn.XLOOKUP(EN$172,RegulatoryPayment!$C$49:$FQ$49,RegulatoryPayment!$C$69:$FQ$69)</f>
        <v>0</v>
      </c>
      <c r="EO164" s="319">
        <f xml:space="preserve"> _xlfn.XLOOKUP(EO$172,RegulatoryPayment!$C$49:$FQ$49,RegulatoryPayment!$C$69:$FQ$69)</f>
        <v>0</v>
      </c>
      <c r="EP164" s="319">
        <f xml:space="preserve"> _xlfn.XLOOKUP(EP$172,RegulatoryPayment!$C$49:$FQ$49,RegulatoryPayment!$C$69:$FQ$69)</f>
        <v>0</v>
      </c>
      <c r="EQ164" s="319">
        <f xml:space="preserve"> _xlfn.XLOOKUP(EQ$172,RegulatoryPayment!$C$49:$FQ$49,RegulatoryPayment!$C$69:$FQ$69)</f>
        <v>0</v>
      </c>
      <c r="ER164" s="319">
        <f xml:space="preserve"> _xlfn.XLOOKUP(ER$172,RegulatoryPayment!$C$49:$FQ$49,RegulatoryPayment!$C$69:$FQ$69)</f>
        <v>0</v>
      </c>
      <c r="ES164" s="319">
        <f xml:space="preserve"> _xlfn.XLOOKUP(ES$172,RegulatoryPayment!$C$49:$FQ$49,RegulatoryPayment!$C$69:$FQ$69)</f>
        <v>0</v>
      </c>
      <c r="ET164" s="319">
        <f xml:space="preserve"> _xlfn.XLOOKUP(ET$172,RegulatoryPayment!$C$49:$FQ$49,RegulatoryPayment!$C$69:$FQ$69)</f>
        <v>0</v>
      </c>
      <c r="EU164" s="319">
        <f xml:space="preserve"> _xlfn.XLOOKUP(EU$172,RegulatoryPayment!$C$49:$FQ$49,RegulatoryPayment!$C$69:$FQ$69)</f>
        <v>0</v>
      </c>
      <c r="EV164" s="319">
        <f xml:space="preserve"> _xlfn.XLOOKUP(EV$172,RegulatoryPayment!$C$49:$FQ$49,RegulatoryPayment!$C$69:$FQ$69)</f>
        <v>0</v>
      </c>
      <c r="EW164" s="319">
        <f xml:space="preserve"> _xlfn.XLOOKUP(EW$172,RegulatoryPayment!$C$49:$FQ$49,RegulatoryPayment!$C$69:$FQ$69)</f>
        <v>0</v>
      </c>
      <c r="EX164" s="319">
        <f xml:space="preserve"> _xlfn.XLOOKUP(EX$172,RegulatoryPayment!$C$49:$FQ$49,RegulatoryPayment!$C$69:$FQ$69)</f>
        <v>0</v>
      </c>
      <c r="EY164" s="319">
        <f xml:space="preserve"> _xlfn.XLOOKUP(EY$172,RegulatoryPayment!$C$49:$FQ$49,RegulatoryPayment!$C$69:$FQ$69)</f>
        <v>0</v>
      </c>
      <c r="EZ164" s="319">
        <f xml:space="preserve"> _xlfn.XLOOKUP(EZ$172,RegulatoryPayment!$C$49:$FQ$49,RegulatoryPayment!$C$69:$FQ$69)</f>
        <v>0</v>
      </c>
      <c r="FA164" s="319">
        <f xml:space="preserve"> _xlfn.XLOOKUP(FA$172,RegulatoryPayment!$C$49:$FQ$49,RegulatoryPayment!$C$69:$FQ$69)</f>
        <v>0</v>
      </c>
      <c r="FB164" s="319">
        <f xml:space="preserve"> _xlfn.XLOOKUP(FB$172,RegulatoryPayment!$C$49:$FQ$49,RegulatoryPayment!$C$69:$FQ$69)</f>
        <v>0</v>
      </c>
      <c r="FC164" s="319">
        <f xml:space="preserve"> _xlfn.XLOOKUP(FC$172,RegulatoryPayment!$C$49:$FQ$49,RegulatoryPayment!$C$69:$FQ$69)</f>
        <v>0</v>
      </c>
      <c r="FD164" s="319">
        <f xml:space="preserve"> _xlfn.XLOOKUP(FD$172,RegulatoryPayment!$C$49:$FQ$49,RegulatoryPayment!$C$69:$FQ$69)</f>
        <v>0</v>
      </c>
      <c r="FE164" s="319">
        <f xml:space="preserve"> _xlfn.XLOOKUP(FE$172,RegulatoryPayment!$C$49:$FQ$49,RegulatoryPayment!$C$69:$FQ$69)</f>
        <v>0</v>
      </c>
      <c r="FF164" s="319">
        <f xml:space="preserve"> _xlfn.XLOOKUP(FF$172,RegulatoryPayment!$C$49:$FQ$49,RegulatoryPayment!$C$69:$FQ$69)</f>
        <v>0</v>
      </c>
      <c r="FG164" s="319">
        <f xml:space="preserve"> _xlfn.XLOOKUP(FG$172,RegulatoryPayment!$C$49:$FQ$49,RegulatoryPayment!$C$69:$FQ$69)</f>
        <v>0</v>
      </c>
      <c r="FH164" s="319">
        <f xml:space="preserve"> _xlfn.XLOOKUP(FH$172,RegulatoryPayment!$C$49:$FQ$49,RegulatoryPayment!$C$69:$FQ$69)</f>
        <v>0</v>
      </c>
      <c r="FI164" s="319">
        <f xml:space="preserve"> _xlfn.XLOOKUP(FI$172,RegulatoryPayment!$C$49:$FQ$49,RegulatoryPayment!$C$69:$FQ$69)</f>
        <v>0</v>
      </c>
      <c r="FJ164" s="319">
        <f xml:space="preserve"> _xlfn.XLOOKUP(FJ$172,RegulatoryPayment!$C$49:$FQ$49,RegulatoryPayment!$C$69:$FQ$69)</f>
        <v>0</v>
      </c>
      <c r="FK164" s="319">
        <f xml:space="preserve"> _xlfn.XLOOKUP(FK$172,RegulatoryPayment!$C$49:$FQ$49,RegulatoryPayment!$C$69:$FQ$69)</f>
        <v>0</v>
      </c>
      <c r="FL164" s="319">
        <f xml:space="preserve"> _xlfn.XLOOKUP(FL$172,RegulatoryPayment!$C$49:$FQ$49,RegulatoryPayment!$C$69:$FQ$69)</f>
        <v>0</v>
      </c>
      <c r="FM164" s="319">
        <f xml:space="preserve"> _xlfn.XLOOKUP(FM$172,RegulatoryPayment!$C$49:$FQ$49,RegulatoryPayment!$C$69:$FQ$69)</f>
        <v>0</v>
      </c>
      <c r="FN164" s="319">
        <f xml:space="preserve"> _xlfn.XLOOKUP(FN$172,RegulatoryPayment!$C$49:$FQ$49,RegulatoryPayment!$C$69:$FQ$69)</f>
        <v>0</v>
      </c>
      <c r="FO164" s="319">
        <f xml:space="preserve"> _xlfn.XLOOKUP(FO$172,RegulatoryPayment!$C$49:$FQ$49,RegulatoryPayment!$C$69:$FQ$69)</f>
        <v>0</v>
      </c>
    </row>
    <row r="165" spans="1:171" x14ac:dyDescent="0.3">
      <c r="B165" s="201" t="s">
        <v>228</v>
      </c>
      <c r="D165" s="212">
        <f>SUM(G165:FO165)</f>
        <v>133.62029999999999</v>
      </c>
      <c r="G165" s="319">
        <f>_xlfn.XLOOKUP(G$172, RegulatoryPayment!$C$49:$FQ$49,RegulatoryPayment!$C$71:$FQ$71)</f>
        <v>0</v>
      </c>
      <c r="H165" s="319">
        <f>_xlfn.XLOOKUP(H$172, RegulatoryPayment!$C$49:$FQ$49,RegulatoryPayment!$C$71:$FQ$71)</f>
        <v>0</v>
      </c>
      <c r="I165" s="319">
        <f>_xlfn.XLOOKUP(I$172, RegulatoryPayment!$C$49:$FQ$49,RegulatoryPayment!$C$71:$FQ$71)</f>
        <v>53.448119999999996</v>
      </c>
      <c r="J165" s="319">
        <f>_xlfn.XLOOKUP(J$172, RegulatoryPayment!$C$49:$FQ$49,RegulatoryPayment!$C$71:$FQ$71)</f>
        <v>0</v>
      </c>
      <c r="K165" s="319">
        <f>_xlfn.XLOOKUP(K$172, RegulatoryPayment!$C$49:$FQ$49,RegulatoryPayment!$C$71:$FQ$71)</f>
        <v>0</v>
      </c>
      <c r="L165" s="319">
        <f>_xlfn.XLOOKUP(L$172, RegulatoryPayment!$C$49:$FQ$49,RegulatoryPayment!$C$71:$FQ$71)</f>
        <v>0</v>
      </c>
      <c r="M165" s="319">
        <f>_xlfn.XLOOKUP(M$172, RegulatoryPayment!$C$49:$FQ$49,RegulatoryPayment!$C$71:$FQ$71)</f>
        <v>0</v>
      </c>
      <c r="N165" s="319">
        <f>_xlfn.XLOOKUP(N$172, RegulatoryPayment!$C$49:$FQ$49,RegulatoryPayment!$C$71:$FQ$71)</f>
        <v>0</v>
      </c>
      <c r="O165" s="319">
        <f>_xlfn.XLOOKUP(O$172, RegulatoryPayment!$C$49:$FQ$49,RegulatoryPayment!$C$71:$FQ$71)</f>
        <v>0</v>
      </c>
      <c r="P165" s="319">
        <f>_xlfn.XLOOKUP(P$172, RegulatoryPayment!$C$49:$FQ$49,RegulatoryPayment!$C$71:$FQ$71)</f>
        <v>0</v>
      </c>
      <c r="Q165" s="319">
        <f>_xlfn.XLOOKUP(Q$172, RegulatoryPayment!$C$49:$FQ$49,RegulatoryPayment!$C$71:$FQ$71)</f>
        <v>0</v>
      </c>
      <c r="R165" s="319">
        <f>_xlfn.XLOOKUP(R$172, RegulatoryPayment!$C$49:$FQ$49,RegulatoryPayment!$C$71:$FQ$71)</f>
        <v>0</v>
      </c>
      <c r="S165" s="319">
        <f>_xlfn.XLOOKUP(S$172, RegulatoryPayment!$C$49:$FQ$49,RegulatoryPayment!$C$71:$FQ$71)</f>
        <v>0</v>
      </c>
      <c r="T165" s="319">
        <f>_xlfn.XLOOKUP(T$172, RegulatoryPayment!$C$49:$FQ$49,RegulatoryPayment!$C$71:$FQ$71)</f>
        <v>0</v>
      </c>
      <c r="U165" s="319">
        <f>_xlfn.XLOOKUP(U$172, RegulatoryPayment!$C$49:$FQ$49,RegulatoryPayment!$C$71:$FQ$71)</f>
        <v>0</v>
      </c>
      <c r="V165" s="319">
        <f>_xlfn.XLOOKUP(V$172, RegulatoryPayment!$C$49:$FQ$49,RegulatoryPayment!$C$71:$FQ$71)</f>
        <v>0</v>
      </c>
      <c r="W165" s="319">
        <f>_xlfn.XLOOKUP(W$172, RegulatoryPayment!$C$49:$FQ$49,RegulatoryPayment!$C$71:$FQ$71)</f>
        <v>0</v>
      </c>
      <c r="X165" s="319">
        <f>_xlfn.XLOOKUP(X$172, RegulatoryPayment!$C$49:$FQ$49,RegulatoryPayment!$C$71:$FQ$71)</f>
        <v>0</v>
      </c>
      <c r="Y165" s="319">
        <f>_xlfn.XLOOKUP(Y$172, RegulatoryPayment!$C$49:$FQ$49,RegulatoryPayment!$C$71:$FQ$71)</f>
        <v>0</v>
      </c>
      <c r="Z165" s="319">
        <f>_xlfn.XLOOKUP(Z$172, RegulatoryPayment!$C$49:$FQ$49,RegulatoryPayment!$C$71:$FQ$71)</f>
        <v>0</v>
      </c>
      <c r="AA165" s="319">
        <f>_xlfn.XLOOKUP(AA$172, RegulatoryPayment!$C$49:$FQ$49,RegulatoryPayment!$C$71:$FQ$71)</f>
        <v>0</v>
      </c>
      <c r="AB165" s="319">
        <f>_xlfn.XLOOKUP(AB$172, RegulatoryPayment!$C$49:$FQ$49,RegulatoryPayment!$C$71:$FQ$71)</f>
        <v>0</v>
      </c>
      <c r="AC165" s="319">
        <f>_xlfn.XLOOKUP(AC$172, RegulatoryPayment!$C$49:$FQ$49,RegulatoryPayment!$C$71:$FQ$71)</f>
        <v>0</v>
      </c>
      <c r="AD165" s="319">
        <f>_xlfn.XLOOKUP(AD$172, RegulatoryPayment!$C$49:$FQ$49,RegulatoryPayment!$C$71:$FQ$71)</f>
        <v>0</v>
      </c>
      <c r="AE165" s="319">
        <f>_xlfn.XLOOKUP(AE$172, RegulatoryPayment!$C$49:$FQ$49,RegulatoryPayment!$C$71:$FQ$71)</f>
        <v>80.172179999999983</v>
      </c>
      <c r="AF165" s="319">
        <f>_xlfn.XLOOKUP(AF$172, RegulatoryPayment!$C$49:$FQ$49,RegulatoryPayment!$C$71:$FQ$71)</f>
        <v>0</v>
      </c>
      <c r="AG165" s="319">
        <f>_xlfn.XLOOKUP(AG$172, RegulatoryPayment!$C$49:$FQ$49,RegulatoryPayment!$C$71:$FQ$71)</f>
        <v>0</v>
      </c>
      <c r="AH165" s="319">
        <f>_xlfn.XLOOKUP(AH$172, RegulatoryPayment!$C$49:$FQ$49,RegulatoryPayment!$C$71:$FQ$71)</f>
        <v>0</v>
      </c>
      <c r="AI165" s="319">
        <f>_xlfn.XLOOKUP(AI$172, RegulatoryPayment!$C$49:$FQ$49,RegulatoryPayment!$C$71:$FQ$71)</f>
        <v>0</v>
      </c>
      <c r="AJ165" s="319">
        <f>_xlfn.XLOOKUP(AJ$172, RegulatoryPayment!$C$49:$FQ$49,RegulatoryPayment!$C$71:$FQ$71)</f>
        <v>0</v>
      </c>
      <c r="AK165" s="319">
        <f>_xlfn.XLOOKUP(AK$172, RegulatoryPayment!$C$49:$FQ$49,RegulatoryPayment!$C$71:$FQ$71)</f>
        <v>0</v>
      </c>
      <c r="AL165" s="319">
        <f>_xlfn.XLOOKUP(AL$172, RegulatoryPayment!$C$49:$FQ$49,RegulatoryPayment!$C$71:$FQ$71)</f>
        <v>0</v>
      </c>
      <c r="AM165" s="319">
        <f>_xlfn.XLOOKUP(AM$172, RegulatoryPayment!$C$49:$FQ$49,RegulatoryPayment!$C$71:$FQ$71)</f>
        <v>0</v>
      </c>
      <c r="AN165" s="319">
        <f>_xlfn.XLOOKUP(AN$172, RegulatoryPayment!$C$49:$FQ$49,RegulatoryPayment!$C$71:$FQ$71)</f>
        <v>0</v>
      </c>
      <c r="AO165" s="319">
        <f>_xlfn.XLOOKUP(AO$172, RegulatoryPayment!$C$49:$FQ$49,RegulatoryPayment!$C$71:$FQ$71)</f>
        <v>0</v>
      </c>
      <c r="AP165" s="319">
        <f>_xlfn.XLOOKUP(AP$172, RegulatoryPayment!$C$49:$FQ$49,RegulatoryPayment!$C$71:$FQ$71)</f>
        <v>0</v>
      </c>
      <c r="AQ165" s="319">
        <f>_xlfn.XLOOKUP(AQ$172, RegulatoryPayment!$C$49:$FQ$49,RegulatoryPayment!$C$71:$FQ$71)</f>
        <v>0</v>
      </c>
      <c r="AR165" s="319">
        <f>_xlfn.XLOOKUP(AR$172, RegulatoryPayment!$C$49:$FQ$49,RegulatoryPayment!$C$71:$FQ$71)</f>
        <v>0</v>
      </c>
      <c r="AS165" s="319">
        <f>_xlfn.XLOOKUP(AS$172, RegulatoryPayment!$C$49:$FQ$49,RegulatoryPayment!$C$71:$FQ$71)</f>
        <v>0</v>
      </c>
      <c r="AT165" s="319">
        <f>_xlfn.XLOOKUP(AT$172, RegulatoryPayment!$C$49:$FQ$49,RegulatoryPayment!$C$71:$FQ$71)</f>
        <v>0</v>
      </c>
      <c r="AU165" s="319">
        <f>_xlfn.XLOOKUP(AU$172, RegulatoryPayment!$C$49:$FQ$49,RegulatoryPayment!$C$71:$FQ$71)</f>
        <v>0</v>
      </c>
      <c r="AV165" s="319">
        <f>_xlfn.XLOOKUP(AV$172, RegulatoryPayment!$C$49:$FQ$49,RegulatoryPayment!$C$71:$FQ$71)</f>
        <v>0</v>
      </c>
      <c r="AW165" s="319">
        <f>_xlfn.XLOOKUP(AW$172, RegulatoryPayment!$C$49:$FQ$49,RegulatoryPayment!$C$71:$FQ$71)</f>
        <v>0</v>
      </c>
      <c r="AX165" s="319">
        <f>_xlfn.XLOOKUP(AX$172, RegulatoryPayment!$C$49:$FQ$49,RegulatoryPayment!$C$71:$FQ$71)</f>
        <v>0</v>
      </c>
      <c r="AY165" s="319">
        <f>_xlfn.XLOOKUP(AY$172, RegulatoryPayment!$C$49:$FQ$49,RegulatoryPayment!$C$71:$FQ$71)</f>
        <v>0</v>
      </c>
      <c r="AZ165" s="319">
        <f>_xlfn.XLOOKUP(AZ$172, RegulatoryPayment!$C$49:$FQ$49,RegulatoryPayment!$C$71:$FQ$71)</f>
        <v>0</v>
      </c>
      <c r="BA165" s="319">
        <f>_xlfn.XLOOKUP(BA$172, RegulatoryPayment!$C$49:$FQ$49,RegulatoryPayment!$C$71:$FQ$71)</f>
        <v>0</v>
      </c>
      <c r="BB165" s="319">
        <f>_xlfn.XLOOKUP(BB$172, RegulatoryPayment!$C$49:$FQ$49,RegulatoryPayment!$C$71:$FQ$71)</f>
        <v>0</v>
      </c>
      <c r="BC165" s="319">
        <f>_xlfn.XLOOKUP(BC$172, RegulatoryPayment!$C$49:$FQ$49,RegulatoryPayment!$C$71:$FQ$71)</f>
        <v>0</v>
      </c>
      <c r="BD165" s="319">
        <f>_xlfn.XLOOKUP(BD$172, RegulatoryPayment!$C$49:$FQ$49,RegulatoryPayment!$C$71:$FQ$71)</f>
        <v>0</v>
      </c>
      <c r="BE165" s="319">
        <f>_xlfn.XLOOKUP(BE$172, RegulatoryPayment!$C$49:$FQ$49,RegulatoryPayment!$C$71:$FQ$71)</f>
        <v>0</v>
      </c>
      <c r="BF165" s="319">
        <f>_xlfn.XLOOKUP(BF$172, RegulatoryPayment!$C$49:$FQ$49,RegulatoryPayment!$C$71:$FQ$71)</f>
        <v>0</v>
      </c>
      <c r="BG165" s="319">
        <f>_xlfn.XLOOKUP(BG$172, RegulatoryPayment!$C$49:$FQ$49,RegulatoryPayment!$C$71:$FQ$71)</f>
        <v>0</v>
      </c>
      <c r="BH165" s="319">
        <f>_xlfn.XLOOKUP(BH$172, RegulatoryPayment!$C$49:$FQ$49,RegulatoryPayment!$C$71:$FQ$71)</f>
        <v>0</v>
      </c>
      <c r="BI165" s="319">
        <f>_xlfn.XLOOKUP(BI$172, RegulatoryPayment!$C$49:$FQ$49,RegulatoryPayment!$C$71:$FQ$71)</f>
        <v>0</v>
      </c>
      <c r="BJ165" s="319">
        <f>_xlfn.XLOOKUP(BJ$172, RegulatoryPayment!$C$49:$FQ$49,RegulatoryPayment!$C$71:$FQ$71)</f>
        <v>0</v>
      </c>
      <c r="BK165" s="319">
        <f>_xlfn.XLOOKUP(BK$172, RegulatoryPayment!$C$49:$FQ$49,RegulatoryPayment!$C$71:$FQ$71)</f>
        <v>0</v>
      </c>
      <c r="BL165" s="319">
        <f>_xlfn.XLOOKUP(BL$172, RegulatoryPayment!$C$49:$FQ$49,RegulatoryPayment!$C$71:$FQ$71)</f>
        <v>0</v>
      </c>
      <c r="BM165" s="319">
        <f>_xlfn.XLOOKUP(BM$172, RegulatoryPayment!$C$49:$FQ$49,RegulatoryPayment!$C$71:$FQ$71)</f>
        <v>0</v>
      </c>
      <c r="BN165" s="319">
        <f>_xlfn.XLOOKUP(BN$172, RegulatoryPayment!$C$49:$FQ$49,RegulatoryPayment!$C$71:$FQ$71)</f>
        <v>0</v>
      </c>
      <c r="BO165" s="319">
        <f>_xlfn.XLOOKUP(BO$172, RegulatoryPayment!$C$49:$FQ$49,RegulatoryPayment!$C$71:$FQ$71)</f>
        <v>0</v>
      </c>
      <c r="BP165" s="319">
        <f>_xlfn.XLOOKUP(BP$172, RegulatoryPayment!$C$49:$FQ$49,RegulatoryPayment!$C$71:$FQ$71)</f>
        <v>0</v>
      </c>
      <c r="BQ165" s="319">
        <f>_xlfn.XLOOKUP(BQ$172, RegulatoryPayment!$C$49:$FQ$49,RegulatoryPayment!$C$71:$FQ$71)</f>
        <v>0</v>
      </c>
      <c r="BR165" s="319">
        <f>_xlfn.XLOOKUP(BR$172, RegulatoryPayment!$C$49:$FQ$49,RegulatoryPayment!$C$71:$FQ$71)</f>
        <v>0</v>
      </c>
      <c r="BS165" s="319">
        <f>_xlfn.XLOOKUP(BS$172, RegulatoryPayment!$C$49:$FQ$49,RegulatoryPayment!$C$71:$FQ$71)</f>
        <v>0</v>
      </c>
      <c r="BT165" s="319">
        <f>_xlfn.XLOOKUP(BT$172, RegulatoryPayment!$C$49:$FQ$49,RegulatoryPayment!$C$71:$FQ$71)</f>
        <v>0</v>
      </c>
      <c r="BU165" s="319">
        <f>_xlfn.XLOOKUP(BU$172, RegulatoryPayment!$C$49:$FQ$49,RegulatoryPayment!$C$71:$FQ$71)</f>
        <v>0</v>
      </c>
      <c r="BV165" s="319">
        <f>_xlfn.XLOOKUP(BV$172, RegulatoryPayment!$C$49:$FQ$49,RegulatoryPayment!$C$71:$FQ$71)</f>
        <v>0</v>
      </c>
      <c r="BW165" s="319">
        <f>_xlfn.XLOOKUP(BW$172, RegulatoryPayment!$C$49:$FQ$49,RegulatoryPayment!$C$71:$FQ$71)</f>
        <v>0</v>
      </c>
      <c r="BX165" s="319">
        <f>_xlfn.XLOOKUP(BX$172, RegulatoryPayment!$C$49:$FQ$49,RegulatoryPayment!$C$71:$FQ$71)</f>
        <v>0</v>
      </c>
      <c r="BY165" s="319">
        <f>_xlfn.XLOOKUP(BY$172, RegulatoryPayment!$C$49:$FQ$49,RegulatoryPayment!$C$71:$FQ$71)</f>
        <v>0</v>
      </c>
      <c r="BZ165" s="319">
        <f>_xlfn.XLOOKUP(BZ$172, RegulatoryPayment!$C$49:$FQ$49,RegulatoryPayment!$C$71:$FQ$71)</f>
        <v>0</v>
      </c>
      <c r="CA165" s="319">
        <f>_xlfn.XLOOKUP(CA$172, RegulatoryPayment!$C$49:$FQ$49,RegulatoryPayment!$C$71:$FQ$71)</f>
        <v>0</v>
      </c>
      <c r="CB165" s="319">
        <f>_xlfn.XLOOKUP(CB$172, RegulatoryPayment!$C$49:$FQ$49,RegulatoryPayment!$C$71:$FQ$71)</f>
        <v>0</v>
      </c>
      <c r="CC165" s="319">
        <f>_xlfn.XLOOKUP(CC$172, RegulatoryPayment!$C$49:$FQ$49,RegulatoryPayment!$C$71:$FQ$71)</f>
        <v>0</v>
      </c>
      <c r="CD165" s="319">
        <f>_xlfn.XLOOKUP(CD$172, RegulatoryPayment!$C$49:$FQ$49,RegulatoryPayment!$C$71:$FQ$71)</f>
        <v>0</v>
      </c>
      <c r="CE165" s="319">
        <f>_xlfn.XLOOKUP(CE$172, RegulatoryPayment!$C$49:$FQ$49,RegulatoryPayment!$C$71:$FQ$71)</f>
        <v>0</v>
      </c>
      <c r="CF165" s="319">
        <f>_xlfn.XLOOKUP(CF$172, RegulatoryPayment!$C$49:$FQ$49,RegulatoryPayment!$C$71:$FQ$71)</f>
        <v>0</v>
      </c>
      <c r="CG165" s="319">
        <f>_xlfn.XLOOKUP(CG$172, RegulatoryPayment!$C$49:$FQ$49,RegulatoryPayment!$C$71:$FQ$71)</f>
        <v>0</v>
      </c>
      <c r="CH165" s="319">
        <f>_xlfn.XLOOKUP(CH$172, RegulatoryPayment!$C$49:$FQ$49,RegulatoryPayment!$C$71:$FQ$71)</f>
        <v>0</v>
      </c>
      <c r="CI165" s="319">
        <f>_xlfn.XLOOKUP(CI$172, RegulatoryPayment!$C$49:$FQ$49,RegulatoryPayment!$C$71:$FQ$71)</f>
        <v>0</v>
      </c>
      <c r="CJ165" s="319">
        <f>_xlfn.XLOOKUP(CJ$172, RegulatoryPayment!$C$49:$FQ$49,RegulatoryPayment!$C$71:$FQ$71)</f>
        <v>0</v>
      </c>
      <c r="CK165" s="319">
        <f>_xlfn.XLOOKUP(CK$172, RegulatoryPayment!$C$49:$FQ$49,RegulatoryPayment!$C$71:$FQ$71)</f>
        <v>0</v>
      </c>
      <c r="CL165" s="319">
        <f>_xlfn.XLOOKUP(CL$172, RegulatoryPayment!$C$49:$FQ$49,RegulatoryPayment!$C$71:$FQ$71)</f>
        <v>0</v>
      </c>
      <c r="CM165" s="319">
        <f>_xlfn.XLOOKUP(CM$172, RegulatoryPayment!$C$49:$FQ$49,RegulatoryPayment!$C$71:$FQ$71)</f>
        <v>0</v>
      </c>
      <c r="CN165" s="319">
        <f>_xlfn.XLOOKUP(CN$172, RegulatoryPayment!$C$49:$FQ$49,RegulatoryPayment!$C$71:$FQ$71)</f>
        <v>0</v>
      </c>
      <c r="CO165" s="319">
        <f>_xlfn.XLOOKUP(CO$172, RegulatoryPayment!$C$49:$FQ$49,RegulatoryPayment!$C$71:$FQ$71)</f>
        <v>0</v>
      </c>
      <c r="CP165" s="319">
        <f>_xlfn.XLOOKUP(CP$172, RegulatoryPayment!$C$49:$FQ$49,RegulatoryPayment!$C$71:$FQ$71)</f>
        <v>0</v>
      </c>
      <c r="CQ165" s="319">
        <f>_xlfn.XLOOKUP(CQ$172, RegulatoryPayment!$C$49:$FQ$49,RegulatoryPayment!$C$71:$FQ$71)</f>
        <v>0</v>
      </c>
      <c r="CR165" s="319">
        <f>_xlfn.XLOOKUP(CR$172, RegulatoryPayment!$C$49:$FQ$49,RegulatoryPayment!$C$71:$FQ$71)</f>
        <v>0</v>
      </c>
      <c r="CS165" s="319">
        <f>_xlfn.XLOOKUP(CS$172, RegulatoryPayment!$C$49:$FQ$49,RegulatoryPayment!$C$71:$FQ$71)</f>
        <v>0</v>
      </c>
      <c r="CT165" s="319">
        <f>_xlfn.XLOOKUP(CT$172, RegulatoryPayment!$C$49:$FQ$49,RegulatoryPayment!$C$71:$FQ$71)</f>
        <v>0</v>
      </c>
      <c r="CU165" s="319">
        <f>_xlfn.XLOOKUP(CU$172, RegulatoryPayment!$C$49:$FQ$49,RegulatoryPayment!$C$71:$FQ$71)</f>
        <v>0</v>
      </c>
      <c r="CV165" s="319">
        <f>_xlfn.XLOOKUP(CV$172, RegulatoryPayment!$C$49:$FQ$49,RegulatoryPayment!$C$71:$FQ$71)</f>
        <v>0</v>
      </c>
      <c r="CW165" s="319">
        <f>_xlfn.XLOOKUP(CW$172, RegulatoryPayment!$C$49:$FQ$49,RegulatoryPayment!$C$71:$FQ$71)</f>
        <v>0</v>
      </c>
      <c r="CX165" s="319">
        <f>_xlfn.XLOOKUP(CX$172, RegulatoryPayment!$C$49:$FQ$49,RegulatoryPayment!$C$71:$FQ$71)</f>
        <v>0</v>
      </c>
      <c r="CY165" s="319">
        <f>_xlfn.XLOOKUP(CY$172, RegulatoryPayment!$C$49:$FQ$49,RegulatoryPayment!$C$71:$FQ$71)</f>
        <v>0</v>
      </c>
      <c r="CZ165" s="319">
        <f>_xlfn.XLOOKUP(CZ$172, RegulatoryPayment!$C$49:$FQ$49,RegulatoryPayment!$C$71:$FQ$71)</f>
        <v>0</v>
      </c>
      <c r="DA165" s="319">
        <f>_xlfn.XLOOKUP(DA$172, RegulatoryPayment!$C$49:$FQ$49,RegulatoryPayment!$C$71:$FQ$71)</f>
        <v>0</v>
      </c>
      <c r="DB165" s="319">
        <f>_xlfn.XLOOKUP(DB$172, RegulatoryPayment!$C$49:$FQ$49,RegulatoryPayment!$C$71:$FQ$71)</f>
        <v>0</v>
      </c>
      <c r="DC165" s="319">
        <f>_xlfn.XLOOKUP(DC$172, RegulatoryPayment!$C$49:$FQ$49,RegulatoryPayment!$C$71:$FQ$71)</f>
        <v>0</v>
      </c>
      <c r="DD165" s="319">
        <f>_xlfn.XLOOKUP(DD$172, RegulatoryPayment!$C$49:$FQ$49,RegulatoryPayment!$C$71:$FQ$71)</f>
        <v>0</v>
      </c>
      <c r="DE165" s="319">
        <f>_xlfn.XLOOKUP(DE$172, RegulatoryPayment!$C$49:$FQ$49,RegulatoryPayment!$C$71:$FQ$71)</f>
        <v>0</v>
      </c>
      <c r="DF165" s="319">
        <f>_xlfn.XLOOKUP(DF$172, RegulatoryPayment!$C$49:$FQ$49,RegulatoryPayment!$C$71:$FQ$71)</f>
        <v>0</v>
      </c>
      <c r="DG165" s="319">
        <f>_xlfn.XLOOKUP(DG$172, RegulatoryPayment!$C$49:$FQ$49,RegulatoryPayment!$C$71:$FQ$71)</f>
        <v>0</v>
      </c>
      <c r="DH165" s="319">
        <f>_xlfn.XLOOKUP(DH$172, RegulatoryPayment!$C$49:$FQ$49,RegulatoryPayment!$C$71:$FQ$71)</f>
        <v>0</v>
      </c>
      <c r="DI165" s="319">
        <f>_xlfn.XLOOKUP(DI$172, RegulatoryPayment!$C$49:$FQ$49,RegulatoryPayment!$C$71:$FQ$71)</f>
        <v>0</v>
      </c>
      <c r="DJ165" s="319">
        <f>_xlfn.XLOOKUP(DJ$172, RegulatoryPayment!$C$49:$FQ$49,RegulatoryPayment!$C$71:$FQ$71)</f>
        <v>0</v>
      </c>
      <c r="DK165" s="319">
        <f>_xlfn.XLOOKUP(DK$172, RegulatoryPayment!$C$49:$FQ$49,RegulatoryPayment!$C$71:$FQ$71)</f>
        <v>0</v>
      </c>
      <c r="DL165" s="319">
        <f>_xlfn.XLOOKUP(DL$172, RegulatoryPayment!$C$49:$FQ$49,RegulatoryPayment!$C$71:$FQ$71)</f>
        <v>0</v>
      </c>
      <c r="DM165" s="319">
        <f>_xlfn.XLOOKUP(DM$172, RegulatoryPayment!$C$49:$FQ$49,RegulatoryPayment!$C$71:$FQ$71)</f>
        <v>0</v>
      </c>
      <c r="DN165" s="319">
        <f>_xlfn.XLOOKUP(DN$172, RegulatoryPayment!$C$49:$FQ$49,RegulatoryPayment!$C$71:$FQ$71)</f>
        <v>0</v>
      </c>
      <c r="DO165" s="319">
        <f>_xlfn.XLOOKUP(DO$172, RegulatoryPayment!$C$49:$FQ$49,RegulatoryPayment!$C$71:$FQ$71)</f>
        <v>0</v>
      </c>
      <c r="DP165" s="319">
        <f>_xlfn.XLOOKUP(DP$172, RegulatoryPayment!$C$49:$FQ$49,RegulatoryPayment!$C$71:$FQ$71)</f>
        <v>0</v>
      </c>
      <c r="DQ165" s="319">
        <f>_xlfn.XLOOKUP(DQ$172, RegulatoryPayment!$C$49:$FQ$49,RegulatoryPayment!$C$71:$FQ$71)</f>
        <v>0</v>
      </c>
      <c r="DR165" s="319">
        <f>_xlfn.XLOOKUP(DR$172, RegulatoryPayment!$C$49:$FQ$49,RegulatoryPayment!$C$71:$FQ$71)</f>
        <v>0</v>
      </c>
      <c r="DS165" s="319">
        <f>_xlfn.XLOOKUP(DS$172, RegulatoryPayment!$C$49:$FQ$49,RegulatoryPayment!$C$71:$FQ$71)</f>
        <v>0</v>
      </c>
      <c r="DT165" s="319">
        <f>_xlfn.XLOOKUP(DT$172, RegulatoryPayment!$C$49:$FQ$49,RegulatoryPayment!$C$71:$FQ$71)</f>
        <v>0</v>
      </c>
      <c r="DU165" s="319">
        <f>_xlfn.XLOOKUP(DU$172, RegulatoryPayment!$C$49:$FQ$49,RegulatoryPayment!$C$71:$FQ$71)</f>
        <v>0</v>
      </c>
      <c r="DV165" s="319">
        <f>_xlfn.XLOOKUP(DV$172, RegulatoryPayment!$C$49:$FQ$49,RegulatoryPayment!$C$71:$FQ$71)</f>
        <v>0</v>
      </c>
      <c r="DW165" s="319">
        <f>_xlfn.XLOOKUP(DW$172, RegulatoryPayment!$C$49:$FQ$49,RegulatoryPayment!$C$71:$FQ$71)</f>
        <v>0</v>
      </c>
      <c r="DX165" s="319">
        <f>_xlfn.XLOOKUP(DX$172, RegulatoryPayment!$C$49:$FQ$49,RegulatoryPayment!$C$71:$FQ$71)</f>
        <v>0</v>
      </c>
      <c r="DY165" s="319">
        <f>_xlfn.XLOOKUP(DY$172, RegulatoryPayment!$C$49:$FQ$49,RegulatoryPayment!$C$71:$FQ$71)</f>
        <v>0</v>
      </c>
      <c r="DZ165" s="319">
        <f>_xlfn.XLOOKUP(DZ$172, RegulatoryPayment!$C$49:$FQ$49,RegulatoryPayment!$C$71:$FQ$71)</f>
        <v>0</v>
      </c>
      <c r="EA165" s="319">
        <f>_xlfn.XLOOKUP(EA$172, RegulatoryPayment!$C$49:$FQ$49,RegulatoryPayment!$C$71:$FQ$71)</f>
        <v>0</v>
      </c>
      <c r="EB165" s="319">
        <f>_xlfn.XLOOKUP(EB$172, RegulatoryPayment!$C$49:$FQ$49,RegulatoryPayment!$C$71:$FQ$71)</f>
        <v>0</v>
      </c>
      <c r="EC165" s="319">
        <f>_xlfn.XLOOKUP(EC$172, RegulatoryPayment!$C$49:$FQ$49,RegulatoryPayment!$C$71:$FQ$71)</f>
        <v>0</v>
      </c>
      <c r="ED165" s="319">
        <f>_xlfn.XLOOKUP(ED$172, RegulatoryPayment!$C$49:$FQ$49,RegulatoryPayment!$C$71:$FQ$71)</f>
        <v>0</v>
      </c>
      <c r="EE165" s="319">
        <f>_xlfn.XLOOKUP(EE$172, RegulatoryPayment!$C$49:$FQ$49,RegulatoryPayment!$C$71:$FQ$71)</f>
        <v>0</v>
      </c>
      <c r="EF165" s="319">
        <f>_xlfn.XLOOKUP(EF$172, RegulatoryPayment!$C$49:$FQ$49,RegulatoryPayment!$C$71:$FQ$71)</f>
        <v>0</v>
      </c>
      <c r="EG165" s="319">
        <f>_xlfn.XLOOKUP(EG$172, RegulatoryPayment!$C$49:$FQ$49,RegulatoryPayment!$C$71:$FQ$71)</f>
        <v>0</v>
      </c>
      <c r="EH165" s="319">
        <f>_xlfn.XLOOKUP(EH$172, RegulatoryPayment!$C$49:$FQ$49,RegulatoryPayment!$C$71:$FQ$71)</f>
        <v>0</v>
      </c>
      <c r="EI165" s="319">
        <f>_xlfn.XLOOKUP(EI$172, RegulatoryPayment!$C$49:$FQ$49,RegulatoryPayment!$C$71:$FQ$71)</f>
        <v>0</v>
      </c>
      <c r="EJ165" s="319">
        <f>_xlfn.XLOOKUP(EJ$172, RegulatoryPayment!$C$49:$FQ$49,RegulatoryPayment!$C$71:$FQ$71)</f>
        <v>0</v>
      </c>
      <c r="EK165" s="319">
        <f>_xlfn.XLOOKUP(EK$172, RegulatoryPayment!$C$49:$FQ$49,RegulatoryPayment!$C$71:$FQ$71)</f>
        <v>0</v>
      </c>
      <c r="EL165" s="319">
        <f>_xlfn.XLOOKUP(EL$172, RegulatoryPayment!$C$49:$FQ$49,RegulatoryPayment!$C$71:$FQ$71)</f>
        <v>0</v>
      </c>
      <c r="EM165" s="319">
        <f>_xlfn.XLOOKUP(EM$172, RegulatoryPayment!$C$49:$FQ$49,RegulatoryPayment!$C$71:$FQ$71)</f>
        <v>0</v>
      </c>
      <c r="EN165" s="319">
        <f>_xlfn.XLOOKUP(EN$172, RegulatoryPayment!$C$49:$FQ$49,RegulatoryPayment!$C$71:$FQ$71)</f>
        <v>0</v>
      </c>
      <c r="EO165" s="319">
        <f>_xlfn.XLOOKUP(EO$172, RegulatoryPayment!$C$49:$FQ$49,RegulatoryPayment!$C$71:$FQ$71)</f>
        <v>0</v>
      </c>
      <c r="EP165" s="319">
        <f>_xlfn.XLOOKUP(EP$172, RegulatoryPayment!$C$49:$FQ$49,RegulatoryPayment!$C$71:$FQ$71)</f>
        <v>0</v>
      </c>
      <c r="EQ165" s="319">
        <f>_xlfn.XLOOKUP(EQ$172, RegulatoryPayment!$C$49:$FQ$49,RegulatoryPayment!$C$71:$FQ$71)</f>
        <v>0</v>
      </c>
      <c r="ER165" s="319">
        <f>_xlfn.XLOOKUP(ER$172, RegulatoryPayment!$C$49:$FQ$49,RegulatoryPayment!$C$71:$FQ$71)</f>
        <v>0</v>
      </c>
      <c r="ES165" s="319">
        <f>_xlfn.XLOOKUP(ES$172, RegulatoryPayment!$C$49:$FQ$49,RegulatoryPayment!$C$71:$FQ$71)</f>
        <v>0</v>
      </c>
      <c r="ET165" s="319">
        <f>_xlfn.XLOOKUP(ET$172, RegulatoryPayment!$C$49:$FQ$49,RegulatoryPayment!$C$71:$FQ$71)</f>
        <v>0</v>
      </c>
      <c r="EU165" s="319">
        <f>_xlfn.XLOOKUP(EU$172, RegulatoryPayment!$C$49:$FQ$49,RegulatoryPayment!$C$71:$FQ$71)</f>
        <v>0</v>
      </c>
      <c r="EV165" s="319">
        <f>_xlfn.XLOOKUP(EV$172, RegulatoryPayment!$C$49:$FQ$49,RegulatoryPayment!$C$71:$FQ$71)</f>
        <v>0</v>
      </c>
      <c r="EW165" s="319">
        <f>_xlfn.XLOOKUP(EW$172, RegulatoryPayment!$C$49:$FQ$49,RegulatoryPayment!$C$71:$FQ$71)</f>
        <v>0</v>
      </c>
      <c r="EX165" s="319">
        <f>_xlfn.XLOOKUP(EX$172, RegulatoryPayment!$C$49:$FQ$49,RegulatoryPayment!$C$71:$FQ$71)</f>
        <v>0</v>
      </c>
      <c r="EY165" s="319">
        <f>_xlfn.XLOOKUP(EY$172, RegulatoryPayment!$C$49:$FQ$49,RegulatoryPayment!$C$71:$FQ$71)</f>
        <v>0</v>
      </c>
      <c r="EZ165" s="319">
        <f>_xlfn.XLOOKUP(EZ$172, RegulatoryPayment!$C$49:$FQ$49,RegulatoryPayment!$C$71:$FQ$71)</f>
        <v>0</v>
      </c>
      <c r="FA165" s="319">
        <f>_xlfn.XLOOKUP(FA$172, RegulatoryPayment!$C$49:$FQ$49,RegulatoryPayment!$C$71:$FQ$71)</f>
        <v>0</v>
      </c>
      <c r="FB165" s="319">
        <f>_xlfn.XLOOKUP(FB$172, RegulatoryPayment!$C$49:$FQ$49,RegulatoryPayment!$C$71:$FQ$71)</f>
        <v>0</v>
      </c>
      <c r="FC165" s="319">
        <f>_xlfn.XLOOKUP(FC$172, RegulatoryPayment!$C$49:$FQ$49,RegulatoryPayment!$C$71:$FQ$71)</f>
        <v>0</v>
      </c>
      <c r="FD165" s="319">
        <f>_xlfn.XLOOKUP(FD$172, RegulatoryPayment!$C$49:$FQ$49,RegulatoryPayment!$C$71:$FQ$71)</f>
        <v>0</v>
      </c>
      <c r="FE165" s="319">
        <f>_xlfn.XLOOKUP(FE$172, RegulatoryPayment!$C$49:$FQ$49,RegulatoryPayment!$C$71:$FQ$71)</f>
        <v>0</v>
      </c>
      <c r="FF165" s="319">
        <f>_xlfn.XLOOKUP(FF$172, RegulatoryPayment!$C$49:$FQ$49,RegulatoryPayment!$C$71:$FQ$71)</f>
        <v>0</v>
      </c>
      <c r="FG165" s="319">
        <f>_xlfn.XLOOKUP(FG$172, RegulatoryPayment!$C$49:$FQ$49,RegulatoryPayment!$C$71:$FQ$71)</f>
        <v>0</v>
      </c>
      <c r="FH165" s="319">
        <f>_xlfn.XLOOKUP(FH$172, RegulatoryPayment!$C$49:$FQ$49,RegulatoryPayment!$C$71:$FQ$71)</f>
        <v>0</v>
      </c>
      <c r="FI165" s="319">
        <f>_xlfn.XLOOKUP(FI$172, RegulatoryPayment!$C$49:$FQ$49,RegulatoryPayment!$C$71:$FQ$71)</f>
        <v>0</v>
      </c>
      <c r="FJ165" s="319">
        <f>_xlfn.XLOOKUP(FJ$172, RegulatoryPayment!$C$49:$FQ$49,RegulatoryPayment!$C$71:$FQ$71)</f>
        <v>0</v>
      </c>
      <c r="FK165" s="319">
        <f>_xlfn.XLOOKUP(FK$172, RegulatoryPayment!$C$49:$FQ$49,RegulatoryPayment!$C$71:$FQ$71)</f>
        <v>0</v>
      </c>
      <c r="FL165" s="319">
        <f>_xlfn.XLOOKUP(FL$172, RegulatoryPayment!$C$49:$FQ$49,RegulatoryPayment!$C$71:$FQ$71)</f>
        <v>0</v>
      </c>
      <c r="FM165" s="319">
        <f>_xlfn.XLOOKUP(FM$172, RegulatoryPayment!$C$49:$FQ$49,RegulatoryPayment!$C$71:$FQ$71)</f>
        <v>0</v>
      </c>
      <c r="FN165" s="319">
        <f>_xlfn.XLOOKUP(FN$172, RegulatoryPayment!$C$49:$FQ$49,RegulatoryPayment!$C$71:$FQ$71)</f>
        <v>0</v>
      </c>
      <c r="FO165" s="319">
        <f>_xlfn.XLOOKUP(FO$172, RegulatoryPayment!$C$49:$FQ$49,RegulatoryPayment!$C$71:$FQ$71)</f>
        <v>0</v>
      </c>
    </row>
    <row r="166" spans="1:171" x14ac:dyDescent="0.3">
      <c r="B166" s="201" t="s">
        <v>538</v>
      </c>
      <c r="D166" s="212">
        <f>SUM(G166:FO166)</f>
        <v>0</v>
      </c>
      <c r="G166" s="319">
        <f>IF(AND(G164&gt;1,Options!$C$105="Option II"), TDR_Potential_Land_Calc!$B$16,0)</f>
        <v>0</v>
      </c>
      <c r="H166" s="319">
        <f>IF(AND(H164&gt;1,Options!$C$105="Option II"), TDR_Potential_Land_Calc!$B$16,0)</f>
        <v>0</v>
      </c>
      <c r="I166" s="319">
        <f>IF(AND(I164&gt;1,Options!$C$105="Option II"), TDR_Potential_Land_Calc!$B$16,0)</f>
        <v>0</v>
      </c>
      <c r="J166" s="319">
        <f>IF(AND(J164&gt;1,Options!$C$105="Option II"), TDR_Potential_Land_Calc!$B$16,0)</f>
        <v>0</v>
      </c>
      <c r="K166" s="319">
        <f>IF(AND(K164&gt;1,Options!$C$105="Option II"), TDR_Potential_Land_Calc!$B$16,0)</f>
        <v>0</v>
      </c>
      <c r="L166" s="319">
        <f>IF(AND(L164&gt;1,Options!$C$105="Option II"), TDR_Potential_Land_Calc!$B$16,0)</f>
        <v>0</v>
      </c>
      <c r="M166" s="319">
        <f>IF(AND(M164&gt;1,Options!$C$105="Option II"), TDR_Potential_Land_Calc!$B$16,0)</f>
        <v>0</v>
      </c>
      <c r="N166" s="319">
        <f>IF(AND(N164&gt;1,Options!$C$105="Option II"), TDR_Potential_Land_Calc!$B$16,0)</f>
        <v>0</v>
      </c>
      <c r="O166" s="319">
        <f>IF(AND(O164&gt;1,Options!$C$105="Option II"), TDR_Potential_Land_Calc!$B$16,0)</f>
        <v>0</v>
      </c>
      <c r="P166" s="319">
        <f>IF(AND(P164&gt;1,Options!$C$105="Option II"), TDR_Potential_Land_Calc!$B$16,0)</f>
        <v>0</v>
      </c>
      <c r="Q166" s="319">
        <f>IF(AND(Q164&gt;1,Options!$C$105="Option II"), TDR_Potential_Land_Calc!$B$16,0)</f>
        <v>0</v>
      </c>
      <c r="R166" s="319">
        <f>IF(AND(R164&gt;1,Options!$C$105="Option II"), TDR_Potential_Land_Calc!$B$16,0)</f>
        <v>0</v>
      </c>
      <c r="S166" s="319">
        <f>IF(AND(S164&gt;1,Options!$C$105="Option II"), TDR_Potential_Land_Calc!$B$16,0)</f>
        <v>0</v>
      </c>
      <c r="T166" s="319">
        <f>IF(AND(T164&gt;1,Options!$C$105="Option II"), TDR_Potential_Land_Calc!$B$16,0)</f>
        <v>0</v>
      </c>
      <c r="U166" s="319">
        <f>IF(AND(U164&gt;1,Options!$C$105="Option II"), TDR_Potential_Land_Calc!$B$16,0)</f>
        <v>0</v>
      </c>
      <c r="V166" s="319">
        <f>IF(AND(V164&gt;1,Options!$C$105="Option II"), TDR_Potential_Land_Calc!$B$16,0)</f>
        <v>0</v>
      </c>
      <c r="W166" s="319">
        <f>IF(AND(W164&gt;1,Options!$C$105="Option II"), TDR_Potential_Land_Calc!$B$16,0)</f>
        <v>0</v>
      </c>
      <c r="X166" s="319">
        <f>IF(AND(X164&gt;1,Options!$C$105="Option II"), TDR_Potential_Land_Calc!$B$16,0)</f>
        <v>0</v>
      </c>
      <c r="Y166" s="319">
        <f>IF(AND(Y164&gt;1,Options!$C$105="Option II"), TDR_Potential_Land_Calc!$B$16,0)</f>
        <v>0</v>
      </c>
      <c r="Z166" s="319">
        <f>IF(AND(Z164&gt;1,Options!$C$105="Option II"), TDR_Potential_Land_Calc!$B$16,0)</f>
        <v>0</v>
      </c>
      <c r="AA166" s="319">
        <f>IF(AND(AA164&gt;1,Options!$C$105="Option II"), TDR_Potential_Land_Calc!$B$16,0)</f>
        <v>0</v>
      </c>
      <c r="AB166" s="319">
        <f>IF(AND(AB164&gt;1,Options!$C$105="Option II"), TDR_Potential_Land_Calc!$B$16,0)</f>
        <v>0</v>
      </c>
      <c r="AC166" s="319">
        <f>IF(AND(AC164&gt;1,Options!$C$105="Option II"), TDR_Potential_Land_Calc!$B$16,0)</f>
        <v>0</v>
      </c>
      <c r="AD166" s="319">
        <f>IF(AND(AD164&gt;1,Options!$C$105="Option II"), TDR_Potential_Land_Calc!$B$16,0)</f>
        <v>0</v>
      </c>
      <c r="AE166" s="319">
        <f>IF(AND(AE164&gt;1,Options!$C$105="Option II"), TDR_Potential_Land_Calc!$B$16,0)</f>
        <v>0</v>
      </c>
      <c r="AF166" s="319">
        <f>IF(AND(AF164&gt;1,Options!$C$105="Option II"), TDR_Potential_Land_Calc!$B$16,0)</f>
        <v>0</v>
      </c>
      <c r="AG166" s="319">
        <f>IF(AND(AG164&gt;1,Options!$C$105="Option II"), TDR_Potential_Land_Calc!$B$16,0)</f>
        <v>0</v>
      </c>
      <c r="AH166" s="319">
        <f>IF(AND(AH164&gt;1,Options!$C$105="Option II"), TDR_Potential_Land_Calc!$B$16,0)</f>
        <v>0</v>
      </c>
      <c r="AI166" s="319">
        <f>IF(AND(AI164&gt;1,Options!$C$105="Option II"), TDR_Potential_Land_Calc!$B$16,0)</f>
        <v>0</v>
      </c>
      <c r="AJ166" s="319">
        <f>IF(AND(AJ164&gt;1,Options!$C$105="Option II"), TDR_Potential_Land_Calc!$B$16,0)</f>
        <v>0</v>
      </c>
      <c r="AK166" s="319">
        <f>IF(AND(AK164&gt;1,Options!$C$105="Option II"), TDR_Potential_Land_Calc!$B$16,0)</f>
        <v>0</v>
      </c>
      <c r="AL166" s="319">
        <f>IF(AND(AL164&gt;1,Options!$C$105="Option II"), TDR_Potential_Land_Calc!$B$16,0)</f>
        <v>0</v>
      </c>
      <c r="AM166" s="319">
        <f>IF(AND(AM164&gt;1,Options!$C$105="Option II"), TDR_Potential_Land_Calc!$B$16,0)</f>
        <v>0</v>
      </c>
      <c r="AN166" s="319">
        <f>IF(AND(AN164&gt;1,Options!$C$105="Option II"), TDR_Potential_Land_Calc!$B$16,0)</f>
        <v>0</v>
      </c>
      <c r="AO166" s="319">
        <f>IF(AND(AO164&gt;1,Options!$C$105="Option II"), TDR_Potential_Land_Calc!$B$16,0)</f>
        <v>0</v>
      </c>
      <c r="AP166" s="319">
        <f>IF(AND(AP164&gt;1,Options!$C$105="Option II"), TDR_Potential_Land_Calc!$B$16,0)</f>
        <v>0</v>
      </c>
      <c r="AQ166" s="319">
        <f>IF(AND(AQ164&gt;1,Options!$C$105="Option II"), TDR_Potential_Land_Calc!$B$16,0)</f>
        <v>0</v>
      </c>
      <c r="AR166" s="319">
        <f>IF(AND(AR164&gt;1,Options!$C$105="Option II"), TDR_Potential_Land_Calc!$B$16,0)</f>
        <v>0</v>
      </c>
      <c r="AS166" s="319">
        <f>IF(AND(AS164&gt;1,Options!$C$105="Option II"), TDR_Potential_Land_Calc!$B$16,0)</f>
        <v>0</v>
      </c>
      <c r="AT166" s="319">
        <f>IF(AND(AT164&gt;1,Options!$C$105="Option II"), TDR_Potential_Land_Calc!$B$16,0)</f>
        <v>0</v>
      </c>
      <c r="AU166" s="319">
        <f>IF(AND(AU164&gt;1,Options!$C$105="Option II"), TDR_Potential_Land_Calc!$B$16,0)</f>
        <v>0</v>
      </c>
      <c r="AV166" s="319">
        <f>IF(AND(AV164&gt;1,Options!$C$105="Option II"), TDR_Potential_Land_Calc!$B$16,0)</f>
        <v>0</v>
      </c>
      <c r="AW166" s="319">
        <f>IF(AND(AW164&gt;1,Options!$C$105="Option II"), TDR_Potential_Land_Calc!$B$16,0)</f>
        <v>0</v>
      </c>
      <c r="AX166" s="319">
        <f>IF(AND(AX164&gt;1,Options!$C$105="Option II"), TDR_Potential_Land_Calc!$B$16,0)</f>
        <v>0</v>
      </c>
      <c r="AY166" s="319">
        <f>IF(AND(AY164&gt;1,Options!$C$105="Option II"), TDR_Potential_Land_Calc!$B$16,0)</f>
        <v>0</v>
      </c>
      <c r="AZ166" s="319">
        <f>IF(AND(AZ164&gt;1,Options!$C$105="Option II"), TDR_Potential_Land_Calc!$B$16,0)</f>
        <v>0</v>
      </c>
      <c r="BA166" s="319">
        <f>IF(AND(BA164&gt;1,Options!$C$105="Option II"), TDR_Potential_Land_Calc!$B$16,0)</f>
        <v>0</v>
      </c>
      <c r="BB166" s="319">
        <f>IF(AND(BB164&gt;1,Options!$C$105="Option II"), TDR_Potential_Land_Calc!$B$16,0)</f>
        <v>0</v>
      </c>
      <c r="BC166" s="319">
        <f>IF(AND(BC164&gt;1,Options!$C$105="Option II"), TDR_Potential_Land_Calc!$B$16,0)</f>
        <v>0</v>
      </c>
      <c r="BD166" s="319">
        <f>IF(AND(BD164&gt;1,Options!$C$105="Option II"), TDR_Potential_Land_Calc!$B$16,0)</f>
        <v>0</v>
      </c>
      <c r="BE166" s="319">
        <f>IF(AND(BE164&gt;1,Options!$C$105="Option II"), TDR_Potential_Land_Calc!$B$16,0)</f>
        <v>0</v>
      </c>
      <c r="BF166" s="319">
        <f>IF(AND(BF164&gt;1,Options!$C$105="Option II"), TDR_Potential_Land_Calc!$B$16,0)</f>
        <v>0</v>
      </c>
      <c r="BG166" s="319">
        <f>IF(AND(BG164&gt;1,Options!$C$105="Option II"), TDR_Potential_Land_Calc!$B$16,0)</f>
        <v>0</v>
      </c>
      <c r="BH166" s="319">
        <f>IF(AND(BH164&gt;1,Options!$C$105="Option II"), TDR_Potential_Land_Calc!$B$16,0)</f>
        <v>0</v>
      </c>
      <c r="BI166" s="319">
        <f>IF(AND(BI164&gt;1,Options!$C$105="Option II"), TDR_Potential_Land_Calc!$B$16,0)</f>
        <v>0</v>
      </c>
      <c r="BJ166" s="319">
        <f>IF(AND(BJ164&gt;1,Options!$C$105="Option II"), TDR_Potential_Land_Calc!$B$16,0)</f>
        <v>0</v>
      </c>
      <c r="BK166" s="319">
        <f>IF(AND(BK164&gt;1,Options!$C$105="Option II"), TDR_Potential_Land_Calc!$B$16,0)</f>
        <v>0</v>
      </c>
      <c r="BL166" s="319">
        <f>IF(AND(BL164&gt;1,Options!$C$105="Option II"), TDR_Potential_Land_Calc!$B$16,0)</f>
        <v>0</v>
      </c>
      <c r="BM166" s="319">
        <f>IF(AND(BM164&gt;1,Options!$C$105="Option II"), TDR_Potential_Land_Calc!$B$16,0)</f>
        <v>0</v>
      </c>
      <c r="BN166" s="319">
        <f>IF(AND(BN164&gt;1,Options!$C$105="Option II"), TDR_Potential_Land_Calc!$B$16,0)</f>
        <v>0</v>
      </c>
      <c r="BO166" s="319">
        <f>IF(AND(BO164&gt;1,Options!$C$105="Option II"), TDR_Potential_Land_Calc!$B$16,0)</f>
        <v>0</v>
      </c>
      <c r="BP166" s="319">
        <f>IF(AND(BP164&gt;1,Options!$C$105="Option II"), TDR_Potential_Land_Calc!$B$16,0)</f>
        <v>0</v>
      </c>
      <c r="BQ166" s="319">
        <f>IF(AND(BQ164&gt;1,Options!$C$105="Option II"), TDR_Potential_Land_Calc!$B$16,0)</f>
        <v>0</v>
      </c>
      <c r="BR166" s="319">
        <f>IF(AND(BR164&gt;1,Options!$C$105="Option II"), TDR_Potential_Land_Calc!$B$16,0)</f>
        <v>0</v>
      </c>
      <c r="BS166" s="319">
        <f>IF(AND(BS164&gt;1,Options!$C$105="Option II"), TDR_Potential_Land_Calc!$B$16,0)</f>
        <v>0</v>
      </c>
      <c r="BT166" s="319">
        <f>IF(AND(BT164&gt;1,Options!$C$105="Option II"), TDR_Potential_Land_Calc!$B$16,0)</f>
        <v>0</v>
      </c>
      <c r="BU166" s="319">
        <f>IF(AND(BU164&gt;1,Options!$C$105="Option II"), TDR_Potential_Land_Calc!$B$16,0)</f>
        <v>0</v>
      </c>
      <c r="BV166" s="319">
        <f>IF(AND(BV164&gt;1,Options!$C$105="Option II"), TDR_Potential_Land_Calc!$B$16,0)</f>
        <v>0</v>
      </c>
      <c r="BW166" s="319">
        <f>IF(AND(BW164&gt;1,Options!$C$105="Option II"), TDR_Potential_Land_Calc!$B$16,0)</f>
        <v>0</v>
      </c>
      <c r="BX166" s="319">
        <f>IF(AND(BX164&gt;1,Options!$C$105="Option II"), TDR_Potential_Land_Calc!$B$16,0)</f>
        <v>0</v>
      </c>
      <c r="BY166" s="319">
        <f>IF(AND(BY164&gt;1,Options!$C$105="Option II"), TDR_Potential_Land_Calc!$B$16,0)</f>
        <v>0</v>
      </c>
      <c r="BZ166" s="319">
        <f>IF(AND(BZ164&gt;1,Options!$C$105="Option II"), TDR_Potential_Land_Calc!$B$16,0)</f>
        <v>0</v>
      </c>
      <c r="CA166" s="319">
        <f>IF(AND(CA164&gt;1,Options!$C$105="Option II"), TDR_Potential_Land_Calc!$B$16,0)</f>
        <v>0</v>
      </c>
      <c r="CB166" s="319">
        <f>IF(AND(CB164&gt;1,Options!$C$105="Option II"), TDR_Potential_Land_Calc!$B$16,0)</f>
        <v>0</v>
      </c>
      <c r="CC166" s="319">
        <f>IF(AND(CC164&gt;1,Options!$C$105="Option II"), TDR_Potential_Land_Calc!$B$16,0)</f>
        <v>0</v>
      </c>
      <c r="CD166" s="319">
        <f>IF(AND(CD164&gt;1,Options!$C$105="Option II"), TDR_Potential_Land_Calc!$B$16,0)</f>
        <v>0</v>
      </c>
      <c r="CE166" s="319">
        <f>IF(AND(CE164&gt;1,Options!$C$105="Option II"), TDR_Potential_Land_Calc!$B$16,0)</f>
        <v>0</v>
      </c>
      <c r="CF166" s="319">
        <f>IF(AND(CF164&gt;1,Options!$C$105="Option II"), TDR_Potential_Land_Calc!$B$16,0)</f>
        <v>0</v>
      </c>
      <c r="CG166" s="319">
        <f>IF(AND(CG164&gt;1,Options!$C$105="Option II"), TDR_Potential_Land_Calc!$B$16,0)</f>
        <v>0</v>
      </c>
      <c r="CH166" s="319">
        <f>IF(AND(CH164&gt;1,Options!$C$105="Option II"), TDR_Potential_Land_Calc!$B$16,0)</f>
        <v>0</v>
      </c>
      <c r="CI166" s="319">
        <f>IF(AND(CI164&gt;1,Options!$C$105="Option II"), TDR_Potential_Land_Calc!$B$16,0)</f>
        <v>0</v>
      </c>
      <c r="CJ166" s="319">
        <f>IF(AND(CJ164&gt;1,Options!$C$105="Option II"), TDR_Potential_Land_Calc!$B$16,0)</f>
        <v>0</v>
      </c>
      <c r="CK166" s="319">
        <f>IF(AND(CK164&gt;1,Options!$C$105="Option II"), TDR_Potential_Land_Calc!$B$16,0)</f>
        <v>0</v>
      </c>
      <c r="CL166" s="319">
        <f>IF(AND(CL164&gt;1,Options!$C$105="Option II"), TDR_Potential_Land_Calc!$B$16,0)</f>
        <v>0</v>
      </c>
      <c r="CM166" s="319">
        <f>IF(AND(CM164&gt;1,Options!$C$105="Option II"), TDR_Potential_Land_Calc!$B$16,0)</f>
        <v>0</v>
      </c>
      <c r="CN166" s="319">
        <f>IF(AND(CN164&gt;1,Options!$C$105="Option II"), TDR_Potential_Land_Calc!$B$16,0)</f>
        <v>0</v>
      </c>
      <c r="CO166" s="319">
        <f>IF(AND(CO164&gt;1,Options!$C$105="Option II"), TDR_Potential_Land_Calc!$B$16,0)</f>
        <v>0</v>
      </c>
      <c r="CP166" s="319">
        <f>IF(AND(CP164&gt;1,Options!$C$105="Option II"), TDR_Potential_Land_Calc!$B$16,0)</f>
        <v>0</v>
      </c>
      <c r="CQ166" s="319">
        <f>IF(AND(CQ164&gt;1,Options!$C$105="Option II"), TDR_Potential_Land_Calc!$B$16,0)</f>
        <v>0</v>
      </c>
      <c r="CR166" s="319">
        <f>IF(AND(CR164&gt;1,Options!$C$105="Option II"), TDR_Potential_Land_Calc!$B$16,0)</f>
        <v>0</v>
      </c>
      <c r="CS166" s="319">
        <f>IF(AND(CS164&gt;1,Options!$C$105="Option II"), TDR_Potential_Land_Calc!$B$16,0)</f>
        <v>0</v>
      </c>
      <c r="CT166" s="319">
        <f>IF(AND(CT164&gt;1,Options!$C$105="Option II"), TDR_Potential_Land_Calc!$B$16,0)</f>
        <v>0</v>
      </c>
      <c r="CU166" s="319">
        <f>IF(AND(CU164&gt;1,Options!$C$105="Option II"), TDR_Potential_Land_Calc!$B$16,0)</f>
        <v>0</v>
      </c>
      <c r="CV166" s="319">
        <f>IF(AND(CV164&gt;1,Options!$C$105="Option II"), TDR_Potential_Land_Calc!$B$16,0)</f>
        <v>0</v>
      </c>
      <c r="CW166" s="319">
        <f>IF(AND(CW164&gt;1,Options!$C$105="Option II"), TDR_Potential_Land_Calc!$B$16,0)</f>
        <v>0</v>
      </c>
      <c r="CX166" s="319">
        <f>IF(AND(CX164&gt;1,Options!$C$105="Option II"), TDR_Potential_Land_Calc!$B$16,0)</f>
        <v>0</v>
      </c>
      <c r="CY166" s="319">
        <f>IF(AND(CY164&gt;1,Options!$C$105="Option II"), TDR_Potential_Land_Calc!$B$16,0)</f>
        <v>0</v>
      </c>
      <c r="CZ166" s="319">
        <f>IF(AND(CZ164&gt;1,Options!$C$105="Option II"), TDR_Potential_Land_Calc!$B$16,0)</f>
        <v>0</v>
      </c>
      <c r="DA166" s="319">
        <f>IF(AND(DA164&gt;1,Options!$C$105="Option II"), TDR_Potential_Land_Calc!$B$16,0)</f>
        <v>0</v>
      </c>
      <c r="DB166" s="319">
        <f>IF(AND(DB164&gt;1,Options!$C$105="Option II"), TDR_Potential_Land_Calc!$B$16,0)</f>
        <v>0</v>
      </c>
      <c r="DC166" s="319">
        <f>IF(AND(DC164&gt;1,Options!$C$105="Option II"), TDR_Potential_Land_Calc!$B$16,0)</f>
        <v>0</v>
      </c>
      <c r="DD166" s="319">
        <f>IF(AND(DD164&gt;1,Options!$C$105="Option II"), TDR_Potential_Land_Calc!$B$16,0)</f>
        <v>0</v>
      </c>
      <c r="DE166" s="319">
        <f>IF(AND(DE164&gt;1,Options!$C$105="Option II"), TDR_Potential_Land_Calc!$B$16,0)</f>
        <v>0</v>
      </c>
      <c r="DF166" s="319">
        <f>IF(AND(DF164&gt;1,Options!$C$105="Option II"), TDR_Potential_Land_Calc!$B$16,0)</f>
        <v>0</v>
      </c>
      <c r="DG166" s="319">
        <f>IF(AND(DG164&gt;1,Options!$C$105="Option II"), TDR_Potential_Land_Calc!$B$16,0)</f>
        <v>0</v>
      </c>
      <c r="DH166" s="319">
        <f>IF(AND(DH164&gt;1,Options!$C$105="Option II"), TDR_Potential_Land_Calc!$B$16,0)</f>
        <v>0</v>
      </c>
      <c r="DI166" s="319">
        <f>IF(AND(DI164&gt;1,Options!$C$105="Option II"), TDR_Potential_Land_Calc!$B$16,0)</f>
        <v>0</v>
      </c>
      <c r="DJ166" s="319">
        <f>IF(AND(DJ164&gt;1,Options!$C$105="Option II"), TDR_Potential_Land_Calc!$B$16,0)</f>
        <v>0</v>
      </c>
      <c r="DK166" s="319">
        <f>IF(AND(DK164&gt;1,Options!$C$105="Option II"), TDR_Potential_Land_Calc!$B$16,0)</f>
        <v>0</v>
      </c>
      <c r="DL166" s="319">
        <f>IF(AND(DL164&gt;1,Options!$C$105="Option II"), TDR_Potential_Land_Calc!$B$16,0)</f>
        <v>0</v>
      </c>
      <c r="DM166" s="319">
        <f>IF(AND(DM164&gt;1,Options!$C$105="Option II"), TDR_Potential_Land_Calc!$B$16,0)</f>
        <v>0</v>
      </c>
      <c r="DN166" s="319">
        <f>IF(AND(DN164&gt;1,Options!$C$105="Option II"), TDR_Potential_Land_Calc!$B$16,0)</f>
        <v>0</v>
      </c>
      <c r="DO166" s="319">
        <f>IF(AND(DO164&gt;1,Options!$C$105="Option II"), TDR_Potential_Land_Calc!$B$16,0)</f>
        <v>0</v>
      </c>
      <c r="DP166" s="319">
        <f>IF(AND(DP164&gt;1,Options!$C$105="Option II"), TDR_Potential_Land_Calc!$B$16,0)</f>
        <v>0</v>
      </c>
      <c r="DQ166" s="319">
        <f>IF(AND(DQ164&gt;1,Options!$C$105="Option II"), TDR_Potential_Land_Calc!$B$16,0)</f>
        <v>0</v>
      </c>
      <c r="DR166" s="319">
        <f>IF(AND(DR164&gt;1,Options!$C$105="Option II"), TDR_Potential_Land_Calc!$B$16,0)</f>
        <v>0</v>
      </c>
      <c r="DS166" s="319">
        <f>IF(AND(DS164&gt;1,Options!$C$105="Option II"), TDR_Potential_Land_Calc!$B$16,0)</f>
        <v>0</v>
      </c>
      <c r="DT166" s="319">
        <f>IF(AND(DT164&gt;1,Options!$C$105="Option II"), TDR_Potential_Land_Calc!$B$16,0)</f>
        <v>0</v>
      </c>
      <c r="DU166" s="319">
        <f>IF(AND(DU164&gt;1,Options!$C$105="Option II"), TDR_Potential_Land_Calc!$B$16,0)</f>
        <v>0</v>
      </c>
      <c r="DV166" s="319">
        <f>IF(AND(DV164&gt;1,Options!$C$105="Option II"), TDR_Potential_Land_Calc!$B$16,0)</f>
        <v>0</v>
      </c>
      <c r="DW166" s="319">
        <f>IF(AND(DW164&gt;1,Options!$C$105="Option II"), TDR_Potential_Land_Calc!$B$16,0)</f>
        <v>0</v>
      </c>
      <c r="DX166" s="319">
        <f>IF(AND(DX164&gt;1,Options!$C$105="Option II"), TDR_Potential_Land_Calc!$B$16,0)</f>
        <v>0</v>
      </c>
      <c r="DY166" s="319">
        <f>IF(AND(DY164&gt;1,Options!$C$105="Option II"), TDR_Potential_Land_Calc!$B$16,0)</f>
        <v>0</v>
      </c>
      <c r="DZ166" s="319">
        <f>IF(AND(DZ164&gt;1,Options!$C$105="Option II"), TDR_Potential_Land_Calc!$B$16,0)</f>
        <v>0</v>
      </c>
      <c r="EA166" s="319">
        <f>IF(AND(EA164&gt;1,Options!$C$105="Option II"), TDR_Potential_Land_Calc!$B$16,0)</f>
        <v>0</v>
      </c>
      <c r="EB166" s="319">
        <f>IF(AND(EB164&gt;1,Options!$C$105="Option II"), TDR_Potential_Land_Calc!$B$16,0)</f>
        <v>0</v>
      </c>
      <c r="EC166" s="319">
        <f>IF(AND(EC164&gt;1,Options!$C$105="Option II"), TDR_Potential_Land_Calc!$B$16,0)</f>
        <v>0</v>
      </c>
      <c r="ED166" s="319">
        <f>IF(AND(ED164&gt;1,Options!$C$105="Option II"), TDR_Potential_Land_Calc!$B$16,0)</f>
        <v>0</v>
      </c>
      <c r="EE166" s="319">
        <f>IF(AND(EE164&gt;1,Options!$C$105="Option II"), TDR_Potential_Land_Calc!$B$16,0)</f>
        <v>0</v>
      </c>
      <c r="EF166" s="319">
        <f>IF(AND(EF164&gt;1,Options!$C$105="Option II"), TDR_Potential_Land_Calc!$B$16,0)</f>
        <v>0</v>
      </c>
      <c r="EG166" s="319">
        <f>IF(AND(EG164&gt;1,Options!$C$105="Option II"), TDR_Potential_Land_Calc!$B$16,0)</f>
        <v>0</v>
      </c>
      <c r="EH166" s="319">
        <f>IF(AND(EH164&gt;1,Options!$C$105="Option II"), TDR_Potential_Land_Calc!$B$16,0)</f>
        <v>0</v>
      </c>
      <c r="EI166" s="319">
        <f>IF(AND(EI164&gt;1,Options!$C$105="Option II"), TDR_Potential_Land_Calc!$B$16,0)</f>
        <v>0</v>
      </c>
      <c r="EJ166" s="319">
        <f>IF(AND(EJ164&gt;1,Options!$C$105="Option II"), TDR_Potential_Land_Calc!$B$16,0)</f>
        <v>0</v>
      </c>
      <c r="EK166" s="319">
        <f>IF(AND(EK164&gt;1,Options!$C$105="Option II"), TDR_Potential_Land_Calc!$B$16,0)</f>
        <v>0</v>
      </c>
      <c r="EL166" s="319">
        <f>IF(AND(EL164&gt;1,Options!$C$105="Option II"), TDR_Potential_Land_Calc!$B$16,0)</f>
        <v>0</v>
      </c>
      <c r="EM166" s="319">
        <f>IF(AND(EM164&gt;1,Options!$C$105="Option II"), TDR_Potential_Land_Calc!$B$16,0)</f>
        <v>0</v>
      </c>
      <c r="EN166" s="319">
        <f>IF(AND(EN164&gt;1,Options!$C$105="Option II"), TDR_Potential_Land_Calc!$B$16,0)</f>
        <v>0</v>
      </c>
      <c r="EO166" s="319">
        <f>IF(AND(EO164&gt;1,Options!$C$105="Option II"), TDR_Potential_Land_Calc!$B$16,0)</f>
        <v>0</v>
      </c>
      <c r="EP166" s="319">
        <f>IF(AND(EP164&gt;1,Options!$C$105="Option II"), TDR_Potential_Land_Calc!$B$16,0)</f>
        <v>0</v>
      </c>
      <c r="EQ166" s="319">
        <f>IF(AND(EQ164&gt;1,Options!$C$105="Option II"), TDR_Potential_Land_Calc!$B$16,0)</f>
        <v>0</v>
      </c>
      <c r="ER166" s="319">
        <f>IF(AND(ER164&gt;1,Options!$C$105="Option II"), TDR_Potential_Land_Calc!$B$16,0)</f>
        <v>0</v>
      </c>
      <c r="ES166" s="319">
        <f>IF(AND(ES164&gt;1,Options!$C$105="Option II"), TDR_Potential_Land_Calc!$B$16,0)</f>
        <v>0</v>
      </c>
      <c r="ET166" s="319">
        <f>IF(AND(ET164&gt;1,Options!$C$105="Option II"), TDR_Potential_Land_Calc!$B$16,0)</f>
        <v>0</v>
      </c>
      <c r="EU166" s="319">
        <f>IF(AND(EU164&gt;1,Options!$C$105="Option II"), TDR_Potential_Land_Calc!$B$16,0)</f>
        <v>0</v>
      </c>
      <c r="EV166" s="319">
        <f>IF(AND(EV164&gt;1,Options!$C$105="Option II"), TDR_Potential_Land_Calc!$B$16,0)</f>
        <v>0</v>
      </c>
      <c r="EW166" s="319">
        <f>IF(AND(EW164&gt;1,Options!$C$105="Option II"), TDR_Potential_Land_Calc!$B$16,0)</f>
        <v>0</v>
      </c>
      <c r="EX166" s="319">
        <f>IF(AND(EX164&gt;1,Options!$C$105="Option II"), TDR_Potential_Land_Calc!$B$16,0)</f>
        <v>0</v>
      </c>
      <c r="EY166" s="319">
        <f>IF(AND(EY164&gt;1,Options!$C$105="Option II"), TDR_Potential_Land_Calc!$B$16,0)</f>
        <v>0</v>
      </c>
      <c r="EZ166" s="319">
        <f>IF(AND(EZ164&gt;1,Options!$C$105="Option II"), TDR_Potential_Land_Calc!$B$16,0)</f>
        <v>0</v>
      </c>
      <c r="FA166" s="319">
        <f>IF(AND(FA164&gt;1,Options!$C$105="Option II"), TDR_Potential_Land_Calc!$B$16,0)</f>
        <v>0</v>
      </c>
      <c r="FB166" s="319">
        <f>IF(AND(FB164&gt;1,Options!$C$105="Option II"), TDR_Potential_Land_Calc!$B$16,0)</f>
        <v>0</v>
      </c>
      <c r="FC166" s="319">
        <f>IF(AND(FC164&gt;1,Options!$C$105="Option II"), TDR_Potential_Land_Calc!$B$16,0)</f>
        <v>0</v>
      </c>
      <c r="FD166" s="319">
        <f>IF(AND(FD164&gt;1,Options!$C$105="Option II"), TDR_Potential_Land_Calc!$B$16,0)</f>
        <v>0</v>
      </c>
      <c r="FE166" s="319">
        <f>IF(AND(FE164&gt;1,Options!$C$105="Option II"), TDR_Potential_Land_Calc!$B$16,0)</f>
        <v>0</v>
      </c>
      <c r="FF166" s="319">
        <f>IF(AND(FF164&gt;1,Options!$C$105="Option II"), TDR_Potential_Land_Calc!$B$16,0)</f>
        <v>0</v>
      </c>
      <c r="FG166" s="319">
        <f>IF(AND(FG164&gt;1,Options!$C$105="Option II"), TDR_Potential_Land_Calc!$B$16,0)</f>
        <v>0</v>
      </c>
      <c r="FH166" s="319">
        <f>IF(AND(FH164&gt;1,Options!$C$105="Option II"), TDR_Potential_Land_Calc!$B$16,0)</f>
        <v>0</v>
      </c>
      <c r="FI166" s="319">
        <f>IF(AND(FI164&gt;1,Options!$C$105="Option II"), TDR_Potential_Land_Calc!$B$16,0)</f>
        <v>0</v>
      </c>
      <c r="FJ166" s="319">
        <f>IF(AND(FJ164&gt;1,Options!$C$105="Option II"), TDR_Potential_Land_Calc!$B$16,0)</f>
        <v>0</v>
      </c>
      <c r="FK166" s="319">
        <f>IF(AND(FK164&gt;1,Options!$C$105="Option II"), TDR_Potential_Land_Calc!$B$16,0)</f>
        <v>0</v>
      </c>
      <c r="FL166" s="319">
        <f>IF(AND(FL164&gt;1,Options!$C$105="Option II"), TDR_Potential_Land_Calc!$B$16,0)</f>
        <v>0</v>
      </c>
      <c r="FM166" s="319">
        <f>IF(AND(FM164&gt;1,Options!$C$105="Option II"), TDR_Potential_Land_Calc!$B$16,0)</f>
        <v>0</v>
      </c>
      <c r="FN166" s="319">
        <f>IF(AND(FN164&gt;1,Options!$C$105="Option II"), TDR_Potential_Land_Calc!$B$16,0)</f>
        <v>0</v>
      </c>
      <c r="FO166" s="319">
        <f>IF(AND(FO164&gt;1,Options!$C$105="Option II"), TDR_Potential_Land_Calc!$B$16,0)</f>
        <v>0</v>
      </c>
    </row>
    <row r="167" spans="1:171" x14ac:dyDescent="0.3">
      <c r="B167" s="201" t="s">
        <v>39</v>
      </c>
      <c r="D167" s="212">
        <f t="shared" ref="D167:D168" si="1753">SUM(G167:FO167)</f>
        <v>67.713216119999998</v>
      </c>
      <c r="G167" s="319">
        <f>_xlfn.XLOOKUP(G$172, RegulatoryPayment!$C$49:$FQ$49,RegulatoryPayment!$C$74:$FQ$74)+_xlfn.XLOOKUP(G$172, RegulatoryPayment!$C$49:$FQ$49, RegulatoryPayment!$C$76:$FQ$76)</f>
        <v>0</v>
      </c>
      <c r="H167" s="319">
        <f>_xlfn.XLOOKUP(H$172, RegulatoryPayment!$C$49:$FQ$49,RegulatoryPayment!$C$74:$FQ$74)+_xlfn.XLOOKUP(H$172, RegulatoryPayment!$C$49:$FQ$49, RegulatoryPayment!$C$76:$FQ$76)</f>
        <v>0</v>
      </c>
      <c r="I167" s="319">
        <f>_xlfn.XLOOKUP(I$172, RegulatoryPayment!$C$49:$FQ$49,RegulatoryPayment!$C$74:$FQ$74)+_xlfn.XLOOKUP(I$172, RegulatoryPayment!$C$49:$FQ$49, RegulatoryPayment!$C$76:$FQ$76)</f>
        <v>27.085286447999998</v>
      </c>
      <c r="J167" s="319">
        <f>_xlfn.XLOOKUP(J$172, RegulatoryPayment!$C$49:$FQ$49,RegulatoryPayment!$C$74:$FQ$74)+_xlfn.XLOOKUP(J$172, RegulatoryPayment!$C$49:$FQ$49, RegulatoryPayment!$C$76:$FQ$76)</f>
        <v>0</v>
      </c>
      <c r="K167" s="319">
        <f>_xlfn.XLOOKUP(K$172, RegulatoryPayment!$C$49:$FQ$49,RegulatoryPayment!$C$74:$FQ$74)+_xlfn.XLOOKUP(K$172, RegulatoryPayment!$C$49:$FQ$49, RegulatoryPayment!$C$76:$FQ$76)</f>
        <v>0</v>
      </c>
      <c r="L167" s="319">
        <f>_xlfn.XLOOKUP(L$172, RegulatoryPayment!$C$49:$FQ$49,RegulatoryPayment!$C$74:$FQ$74)+_xlfn.XLOOKUP(L$172, RegulatoryPayment!$C$49:$FQ$49, RegulatoryPayment!$C$76:$FQ$76)</f>
        <v>0</v>
      </c>
      <c r="M167" s="319">
        <f>_xlfn.XLOOKUP(M$172, RegulatoryPayment!$C$49:$FQ$49,RegulatoryPayment!$C$74:$FQ$74)+_xlfn.XLOOKUP(M$172, RegulatoryPayment!$C$49:$FQ$49, RegulatoryPayment!$C$76:$FQ$76)</f>
        <v>0</v>
      </c>
      <c r="N167" s="319">
        <f>_xlfn.XLOOKUP(N$172, RegulatoryPayment!$C$49:$FQ$49,RegulatoryPayment!$C$74:$FQ$74)+_xlfn.XLOOKUP(N$172, RegulatoryPayment!$C$49:$FQ$49, RegulatoryPayment!$C$76:$FQ$76)</f>
        <v>0</v>
      </c>
      <c r="O167" s="319">
        <f>_xlfn.XLOOKUP(O$172, RegulatoryPayment!$C$49:$FQ$49,RegulatoryPayment!$C$74:$FQ$74)+_xlfn.XLOOKUP(O$172, RegulatoryPayment!$C$49:$FQ$49, RegulatoryPayment!$C$76:$FQ$76)</f>
        <v>0</v>
      </c>
      <c r="P167" s="319">
        <f>_xlfn.XLOOKUP(P$172, RegulatoryPayment!$C$49:$FQ$49,RegulatoryPayment!$C$74:$FQ$74)+_xlfn.XLOOKUP(P$172, RegulatoryPayment!$C$49:$FQ$49, RegulatoryPayment!$C$76:$FQ$76)</f>
        <v>0</v>
      </c>
      <c r="Q167" s="319">
        <f>_xlfn.XLOOKUP(Q$172, RegulatoryPayment!$C$49:$FQ$49,RegulatoryPayment!$C$74:$FQ$74)+_xlfn.XLOOKUP(Q$172, RegulatoryPayment!$C$49:$FQ$49, RegulatoryPayment!$C$76:$FQ$76)</f>
        <v>0</v>
      </c>
      <c r="R167" s="319">
        <f>_xlfn.XLOOKUP(R$172, RegulatoryPayment!$C$49:$FQ$49,RegulatoryPayment!$C$74:$FQ$74)+_xlfn.XLOOKUP(R$172, RegulatoryPayment!$C$49:$FQ$49, RegulatoryPayment!$C$76:$FQ$76)</f>
        <v>0</v>
      </c>
      <c r="S167" s="319">
        <f>_xlfn.XLOOKUP(S$172, RegulatoryPayment!$C$49:$FQ$49,RegulatoryPayment!$C$74:$FQ$74)+_xlfn.XLOOKUP(S$172, RegulatoryPayment!$C$49:$FQ$49, RegulatoryPayment!$C$76:$FQ$76)</f>
        <v>0</v>
      </c>
      <c r="T167" s="319">
        <f>_xlfn.XLOOKUP(T$172, RegulatoryPayment!$C$49:$FQ$49,RegulatoryPayment!$C$74:$FQ$74)+_xlfn.XLOOKUP(T$172, RegulatoryPayment!$C$49:$FQ$49, RegulatoryPayment!$C$76:$FQ$76)</f>
        <v>0</v>
      </c>
      <c r="U167" s="319">
        <f>_xlfn.XLOOKUP(U$172, RegulatoryPayment!$C$49:$FQ$49,RegulatoryPayment!$C$74:$FQ$74)+_xlfn.XLOOKUP(U$172, RegulatoryPayment!$C$49:$FQ$49, RegulatoryPayment!$C$76:$FQ$76)</f>
        <v>0</v>
      </c>
      <c r="V167" s="319">
        <f>_xlfn.XLOOKUP(V$172, RegulatoryPayment!$C$49:$FQ$49,RegulatoryPayment!$C$74:$FQ$74)+_xlfn.XLOOKUP(V$172, RegulatoryPayment!$C$49:$FQ$49, RegulatoryPayment!$C$76:$FQ$76)</f>
        <v>0</v>
      </c>
      <c r="W167" s="319">
        <f>_xlfn.XLOOKUP(W$172, RegulatoryPayment!$C$49:$FQ$49,RegulatoryPayment!$C$74:$FQ$74)+_xlfn.XLOOKUP(W$172, RegulatoryPayment!$C$49:$FQ$49, RegulatoryPayment!$C$76:$FQ$76)</f>
        <v>0</v>
      </c>
      <c r="X167" s="319">
        <f>_xlfn.XLOOKUP(X$172, RegulatoryPayment!$C$49:$FQ$49,RegulatoryPayment!$C$74:$FQ$74)+_xlfn.XLOOKUP(X$172, RegulatoryPayment!$C$49:$FQ$49, RegulatoryPayment!$C$76:$FQ$76)</f>
        <v>0</v>
      </c>
      <c r="Y167" s="319">
        <f>_xlfn.XLOOKUP(Y$172, RegulatoryPayment!$C$49:$FQ$49,RegulatoryPayment!$C$74:$FQ$74)+_xlfn.XLOOKUP(Y$172, RegulatoryPayment!$C$49:$FQ$49, RegulatoryPayment!$C$76:$FQ$76)</f>
        <v>0</v>
      </c>
      <c r="Z167" s="319">
        <f>_xlfn.XLOOKUP(Z$172, RegulatoryPayment!$C$49:$FQ$49,RegulatoryPayment!$C$74:$FQ$74)+_xlfn.XLOOKUP(Z$172, RegulatoryPayment!$C$49:$FQ$49, RegulatoryPayment!$C$76:$FQ$76)</f>
        <v>0</v>
      </c>
      <c r="AA167" s="319">
        <f>_xlfn.XLOOKUP(AA$172, RegulatoryPayment!$C$49:$FQ$49,RegulatoryPayment!$C$74:$FQ$74)+_xlfn.XLOOKUP(AA$172, RegulatoryPayment!$C$49:$FQ$49, RegulatoryPayment!$C$76:$FQ$76)</f>
        <v>0</v>
      </c>
      <c r="AB167" s="319">
        <f>_xlfn.XLOOKUP(AB$172, RegulatoryPayment!$C$49:$FQ$49,RegulatoryPayment!$C$74:$FQ$74)+_xlfn.XLOOKUP(AB$172, RegulatoryPayment!$C$49:$FQ$49, RegulatoryPayment!$C$76:$FQ$76)</f>
        <v>0</v>
      </c>
      <c r="AC167" s="319">
        <f>_xlfn.XLOOKUP(AC$172, RegulatoryPayment!$C$49:$FQ$49,RegulatoryPayment!$C$74:$FQ$74)+_xlfn.XLOOKUP(AC$172, RegulatoryPayment!$C$49:$FQ$49, RegulatoryPayment!$C$76:$FQ$76)</f>
        <v>0</v>
      </c>
      <c r="AD167" s="319">
        <f>_xlfn.XLOOKUP(AD$172, RegulatoryPayment!$C$49:$FQ$49,RegulatoryPayment!$C$74:$FQ$74)+_xlfn.XLOOKUP(AD$172, RegulatoryPayment!$C$49:$FQ$49, RegulatoryPayment!$C$76:$FQ$76)</f>
        <v>0</v>
      </c>
      <c r="AE167" s="319">
        <f>_xlfn.XLOOKUP(AE$172, RegulatoryPayment!$C$49:$FQ$49,RegulatoryPayment!$C$74:$FQ$74)+_xlfn.XLOOKUP(AE$172, RegulatoryPayment!$C$49:$FQ$49, RegulatoryPayment!$C$76:$FQ$76)</f>
        <v>40.627929671999993</v>
      </c>
      <c r="AF167" s="319">
        <f>_xlfn.XLOOKUP(AF$172, RegulatoryPayment!$C$49:$FQ$49,RegulatoryPayment!$C$74:$FQ$74)+_xlfn.XLOOKUP(AF$172, RegulatoryPayment!$C$49:$FQ$49, RegulatoryPayment!$C$76:$FQ$76)</f>
        <v>0</v>
      </c>
      <c r="AG167" s="319">
        <f>_xlfn.XLOOKUP(AG$172, RegulatoryPayment!$C$49:$FQ$49,RegulatoryPayment!$C$74:$FQ$74)+_xlfn.XLOOKUP(AG$172, RegulatoryPayment!$C$49:$FQ$49, RegulatoryPayment!$C$76:$FQ$76)</f>
        <v>0</v>
      </c>
      <c r="AH167" s="319">
        <f>_xlfn.XLOOKUP(AH$172, RegulatoryPayment!$C$49:$FQ$49,RegulatoryPayment!$C$74:$FQ$74)+_xlfn.XLOOKUP(AH$172, RegulatoryPayment!$C$49:$FQ$49, RegulatoryPayment!$C$76:$FQ$76)</f>
        <v>0</v>
      </c>
      <c r="AI167" s="319">
        <f>_xlfn.XLOOKUP(AI$172, RegulatoryPayment!$C$49:$FQ$49,RegulatoryPayment!$C$74:$FQ$74)+_xlfn.XLOOKUP(AI$172, RegulatoryPayment!$C$49:$FQ$49, RegulatoryPayment!$C$76:$FQ$76)</f>
        <v>0</v>
      </c>
      <c r="AJ167" s="319">
        <f>_xlfn.XLOOKUP(AJ$172, RegulatoryPayment!$C$49:$FQ$49,RegulatoryPayment!$C$74:$FQ$74)+_xlfn.XLOOKUP(AJ$172, RegulatoryPayment!$C$49:$FQ$49, RegulatoryPayment!$C$76:$FQ$76)</f>
        <v>0</v>
      </c>
      <c r="AK167" s="319">
        <f>_xlfn.XLOOKUP(AK$172, RegulatoryPayment!$C$49:$FQ$49,RegulatoryPayment!$C$74:$FQ$74)+_xlfn.XLOOKUP(AK$172, RegulatoryPayment!$C$49:$FQ$49, RegulatoryPayment!$C$76:$FQ$76)</f>
        <v>0</v>
      </c>
      <c r="AL167" s="319">
        <f>_xlfn.XLOOKUP(AL$172, RegulatoryPayment!$C$49:$FQ$49,RegulatoryPayment!$C$74:$FQ$74)+_xlfn.XLOOKUP(AL$172, RegulatoryPayment!$C$49:$FQ$49, RegulatoryPayment!$C$76:$FQ$76)</f>
        <v>0</v>
      </c>
      <c r="AM167" s="319">
        <f>_xlfn.XLOOKUP(AM$172, RegulatoryPayment!$C$49:$FQ$49,RegulatoryPayment!$C$74:$FQ$74)+_xlfn.XLOOKUP(AM$172, RegulatoryPayment!$C$49:$FQ$49, RegulatoryPayment!$C$76:$FQ$76)</f>
        <v>0</v>
      </c>
      <c r="AN167" s="319">
        <f>_xlfn.XLOOKUP(AN$172, RegulatoryPayment!$C$49:$FQ$49,RegulatoryPayment!$C$74:$FQ$74)+_xlfn.XLOOKUP(AN$172, RegulatoryPayment!$C$49:$FQ$49, RegulatoryPayment!$C$76:$FQ$76)</f>
        <v>0</v>
      </c>
      <c r="AO167" s="319">
        <f>_xlfn.XLOOKUP(AO$172, RegulatoryPayment!$C$49:$FQ$49,RegulatoryPayment!$C$74:$FQ$74)+_xlfn.XLOOKUP(AO$172, RegulatoryPayment!$C$49:$FQ$49, RegulatoryPayment!$C$76:$FQ$76)</f>
        <v>0</v>
      </c>
      <c r="AP167" s="319">
        <f>_xlfn.XLOOKUP(AP$172, RegulatoryPayment!$C$49:$FQ$49,RegulatoryPayment!$C$74:$FQ$74)+_xlfn.XLOOKUP(AP$172, RegulatoryPayment!$C$49:$FQ$49, RegulatoryPayment!$C$76:$FQ$76)</f>
        <v>0</v>
      </c>
      <c r="AQ167" s="319">
        <f>_xlfn.XLOOKUP(AQ$172, RegulatoryPayment!$C$49:$FQ$49,RegulatoryPayment!$C$74:$FQ$74)+_xlfn.XLOOKUP(AQ$172, RegulatoryPayment!$C$49:$FQ$49, RegulatoryPayment!$C$76:$FQ$76)</f>
        <v>0</v>
      </c>
      <c r="AR167" s="319">
        <f>_xlfn.XLOOKUP(AR$172, RegulatoryPayment!$C$49:$FQ$49,RegulatoryPayment!$C$74:$FQ$74)+_xlfn.XLOOKUP(AR$172, RegulatoryPayment!$C$49:$FQ$49, RegulatoryPayment!$C$76:$FQ$76)</f>
        <v>0</v>
      </c>
      <c r="AS167" s="319">
        <f>_xlfn.XLOOKUP(AS$172, RegulatoryPayment!$C$49:$FQ$49,RegulatoryPayment!$C$74:$FQ$74)+_xlfn.XLOOKUP(AS$172, RegulatoryPayment!$C$49:$FQ$49, RegulatoryPayment!$C$76:$FQ$76)</f>
        <v>0</v>
      </c>
      <c r="AT167" s="319">
        <f>_xlfn.XLOOKUP(AT$172, RegulatoryPayment!$C$49:$FQ$49,RegulatoryPayment!$C$74:$FQ$74)+_xlfn.XLOOKUP(AT$172, RegulatoryPayment!$C$49:$FQ$49, RegulatoryPayment!$C$76:$FQ$76)</f>
        <v>0</v>
      </c>
      <c r="AU167" s="319">
        <f>_xlfn.XLOOKUP(AU$172, RegulatoryPayment!$C$49:$FQ$49,RegulatoryPayment!$C$74:$FQ$74)+_xlfn.XLOOKUP(AU$172, RegulatoryPayment!$C$49:$FQ$49, RegulatoryPayment!$C$76:$FQ$76)</f>
        <v>0</v>
      </c>
      <c r="AV167" s="319">
        <f>_xlfn.XLOOKUP(AV$172, RegulatoryPayment!$C$49:$FQ$49,RegulatoryPayment!$C$74:$FQ$74)+_xlfn.XLOOKUP(AV$172, RegulatoryPayment!$C$49:$FQ$49, RegulatoryPayment!$C$76:$FQ$76)</f>
        <v>0</v>
      </c>
      <c r="AW167" s="319">
        <f>_xlfn.XLOOKUP(AW$172, RegulatoryPayment!$C$49:$FQ$49,RegulatoryPayment!$C$74:$FQ$74)+_xlfn.XLOOKUP(AW$172, RegulatoryPayment!$C$49:$FQ$49, RegulatoryPayment!$C$76:$FQ$76)</f>
        <v>0</v>
      </c>
      <c r="AX167" s="319">
        <f>_xlfn.XLOOKUP(AX$172, RegulatoryPayment!$C$49:$FQ$49,RegulatoryPayment!$C$74:$FQ$74)+_xlfn.XLOOKUP(AX$172, RegulatoryPayment!$C$49:$FQ$49, RegulatoryPayment!$C$76:$FQ$76)</f>
        <v>0</v>
      </c>
      <c r="AY167" s="319">
        <f>_xlfn.XLOOKUP(AY$172, RegulatoryPayment!$C$49:$FQ$49,RegulatoryPayment!$C$74:$FQ$74)+_xlfn.XLOOKUP(AY$172, RegulatoryPayment!$C$49:$FQ$49, RegulatoryPayment!$C$76:$FQ$76)</f>
        <v>0</v>
      </c>
      <c r="AZ167" s="319">
        <f>_xlfn.XLOOKUP(AZ$172, RegulatoryPayment!$C$49:$FQ$49,RegulatoryPayment!$C$74:$FQ$74)+_xlfn.XLOOKUP(AZ$172, RegulatoryPayment!$C$49:$FQ$49, RegulatoryPayment!$C$76:$FQ$76)</f>
        <v>0</v>
      </c>
      <c r="BA167" s="319">
        <f>_xlfn.XLOOKUP(BA$172, RegulatoryPayment!$C$49:$FQ$49,RegulatoryPayment!$C$74:$FQ$74)+_xlfn.XLOOKUP(BA$172, RegulatoryPayment!$C$49:$FQ$49, RegulatoryPayment!$C$76:$FQ$76)</f>
        <v>0</v>
      </c>
      <c r="BB167" s="319">
        <f>_xlfn.XLOOKUP(BB$172, RegulatoryPayment!$C$49:$FQ$49,RegulatoryPayment!$C$74:$FQ$74)+_xlfn.XLOOKUP(BB$172, RegulatoryPayment!$C$49:$FQ$49, RegulatoryPayment!$C$76:$FQ$76)</f>
        <v>0</v>
      </c>
      <c r="BC167" s="319">
        <f>_xlfn.XLOOKUP(BC$172, RegulatoryPayment!$C$49:$FQ$49,RegulatoryPayment!$C$74:$FQ$74)+_xlfn.XLOOKUP(BC$172, RegulatoryPayment!$C$49:$FQ$49, RegulatoryPayment!$C$76:$FQ$76)</f>
        <v>0</v>
      </c>
      <c r="BD167" s="319">
        <f>_xlfn.XLOOKUP(BD$172, RegulatoryPayment!$C$49:$FQ$49,RegulatoryPayment!$C$74:$FQ$74)+_xlfn.XLOOKUP(BD$172, RegulatoryPayment!$C$49:$FQ$49, RegulatoryPayment!$C$76:$FQ$76)</f>
        <v>0</v>
      </c>
      <c r="BE167" s="319">
        <f>_xlfn.XLOOKUP(BE$172, RegulatoryPayment!$C$49:$FQ$49,RegulatoryPayment!$C$74:$FQ$74)+_xlfn.XLOOKUP(BE$172, RegulatoryPayment!$C$49:$FQ$49, RegulatoryPayment!$C$76:$FQ$76)</f>
        <v>0</v>
      </c>
      <c r="BF167" s="319">
        <f>_xlfn.XLOOKUP(BF$172, RegulatoryPayment!$C$49:$FQ$49,RegulatoryPayment!$C$74:$FQ$74)+_xlfn.XLOOKUP(BF$172, RegulatoryPayment!$C$49:$FQ$49, RegulatoryPayment!$C$76:$FQ$76)</f>
        <v>0</v>
      </c>
      <c r="BG167" s="319">
        <f>_xlfn.XLOOKUP(BG$172, RegulatoryPayment!$C$49:$FQ$49,RegulatoryPayment!$C$74:$FQ$74)+_xlfn.XLOOKUP(BG$172, RegulatoryPayment!$C$49:$FQ$49, RegulatoryPayment!$C$76:$FQ$76)</f>
        <v>0</v>
      </c>
      <c r="BH167" s="319">
        <f>_xlfn.XLOOKUP(BH$172, RegulatoryPayment!$C$49:$FQ$49,RegulatoryPayment!$C$74:$FQ$74)+_xlfn.XLOOKUP(BH$172, RegulatoryPayment!$C$49:$FQ$49, RegulatoryPayment!$C$76:$FQ$76)</f>
        <v>0</v>
      </c>
      <c r="BI167" s="319">
        <f>_xlfn.XLOOKUP(BI$172, RegulatoryPayment!$C$49:$FQ$49,RegulatoryPayment!$C$74:$FQ$74)+_xlfn.XLOOKUP(BI$172, RegulatoryPayment!$C$49:$FQ$49, RegulatoryPayment!$C$76:$FQ$76)</f>
        <v>0</v>
      </c>
      <c r="BJ167" s="319">
        <f>_xlfn.XLOOKUP(BJ$172, RegulatoryPayment!$C$49:$FQ$49,RegulatoryPayment!$C$74:$FQ$74)+_xlfn.XLOOKUP(BJ$172, RegulatoryPayment!$C$49:$FQ$49, RegulatoryPayment!$C$76:$FQ$76)</f>
        <v>0</v>
      </c>
      <c r="BK167" s="319">
        <f>_xlfn.XLOOKUP(BK$172, RegulatoryPayment!$C$49:$FQ$49,RegulatoryPayment!$C$74:$FQ$74)+_xlfn.XLOOKUP(BK$172, RegulatoryPayment!$C$49:$FQ$49, RegulatoryPayment!$C$76:$FQ$76)</f>
        <v>0</v>
      </c>
      <c r="BL167" s="319">
        <f>_xlfn.XLOOKUP(BL$172, RegulatoryPayment!$C$49:$FQ$49,RegulatoryPayment!$C$74:$FQ$74)+_xlfn.XLOOKUP(BL$172, RegulatoryPayment!$C$49:$FQ$49, RegulatoryPayment!$C$76:$FQ$76)</f>
        <v>0</v>
      </c>
      <c r="BM167" s="319">
        <f>_xlfn.XLOOKUP(BM$172, RegulatoryPayment!$C$49:$FQ$49,RegulatoryPayment!$C$74:$FQ$74)+_xlfn.XLOOKUP(BM$172, RegulatoryPayment!$C$49:$FQ$49, RegulatoryPayment!$C$76:$FQ$76)</f>
        <v>0</v>
      </c>
      <c r="BN167" s="319">
        <f>_xlfn.XLOOKUP(BN$172, RegulatoryPayment!$C$49:$FQ$49,RegulatoryPayment!$C$74:$FQ$74)+_xlfn.XLOOKUP(BN$172, RegulatoryPayment!$C$49:$FQ$49, RegulatoryPayment!$C$76:$FQ$76)</f>
        <v>0</v>
      </c>
      <c r="BO167" s="319">
        <f>_xlfn.XLOOKUP(BO$172, RegulatoryPayment!$C$49:$FQ$49,RegulatoryPayment!$C$74:$FQ$74)+_xlfn.XLOOKUP(BO$172, RegulatoryPayment!$C$49:$FQ$49, RegulatoryPayment!$C$76:$FQ$76)</f>
        <v>0</v>
      </c>
      <c r="BP167" s="319">
        <f>_xlfn.XLOOKUP(BP$172, RegulatoryPayment!$C$49:$FQ$49,RegulatoryPayment!$C$74:$FQ$74)+_xlfn.XLOOKUP(BP$172, RegulatoryPayment!$C$49:$FQ$49, RegulatoryPayment!$C$76:$FQ$76)</f>
        <v>0</v>
      </c>
      <c r="BQ167" s="319">
        <f>_xlfn.XLOOKUP(BQ$172, RegulatoryPayment!$C$49:$FQ$49,RegulatoryPayment!$C$74:$FQ$74)+_xlfn.XLOOKUP(BQ$172, RegulatoryPayment!$C$49:$FQ$49, RegulatoryPayment!$C$76:$FQ$76)</f>
        <v>0</v>
      </c>
      <c r="BR167" s="319">
        <f>_xlfn.XLOOKUP(BR$172, RegulatoryPayment!$C$49:$FQ$49,RegulatoryPayment!$C$74:$FQ$74)+_xlfn.XLOOKUP(BR$172, RegulatoryPayment!$C$49:$FQ$49, RegulatoryPayment!$C$76:$FQ$76)</f>
        <v>0</v>
      </c>
      <c r="BS167" s="319">
        <f>_xlfn.XLOOKUP(BS$172, RegulatoryPayment!$C$49:$FQ$49,RegulatoryPayment!$C$74:$FQ$74)+_xlfn.XLOOKUP(BS$172, RegulatoryPayment!$C$49:$FQ$49, RegulatoryPayment!$C$76:$FQ$76)</f>
        <v>0</v>
      </c>
      <c r="BT167" s="319">
        <f>_xlfn.XLOOKUP(BT$172, RegulatoryPayment!$C$49:$FQ$49,RegulatoryPayment!$C$74:$FQ$74)+_xlfn.XLOOKUP(BT$172, RegulatoryPayment!$C$49:$FQ$49, RegulatoryPayment!$C$76:$FQ$76)</f>
        <v>0</v>
      </c>
      <c r="BU167" s="319">
        <f>_xlfn.XLOOKUP(BU$172, RegulatoryPayment!$C$49:$FQ$49,RegulatoryPayment!$C$74:$FQ$74)+_xlfn.XLOOKUP(BU$172, RegulatoryPayment!$C$49:$FQ$49, RegulatoryPayment!$C$76:$FQ$76)</f>
        <v>0</v>
      </c>
      <c r="BV167" s="319">
        <f>_xlfn.XLOOKUP(BV$172, RegulatoryPayment!$C$49:$FQ$49,RegulatoryPayment!$C$74:$FQ$74)+_xlfn.XLOOKUP(BV$172, RegulatoryPayment!$C$49:$FQ$49, RegulatoryPayment!$C$76:$FQ$76)</f>
        <v>0</v>
      </c>
      <c r="BW167" s="319">
        <f>_xlfn.XLOOKUP(BW$172, RegulatoryPayment!$C$49:$FQ$49,RegulatoryPayment!$C$74:$FQ$74)+_xlfn.XLOOKUP(BW$172, RegulatoryPayment!$C$49:$FQ$49, RegulatoryPayment!$C$76:$FQ$76)</f>
        <v>0</v>
      </c>
      <c r="BX167" s="319">
        <f>_xlfn.XLOOKUP(BX$172, RegulatoryPayment!$C$49:$FQ$49,RegulatoryPayment!$C$74:$FQ$74)+_xlfn.XLOOKUP(BX$172, RegulatoryPayment!$C$49:$FQ$49, RegulatoryPayment!$C$76:$FQ$76)</f>
        <v>0</v>
      </c>
      <c r="BY167" s="319">
        <f>_xlfn.XLOOKUP(BY$172, RegulatoryPayment!$C$49:$FQ$49,RegulatoryPayment!$C$74:$FQ$74)+_xlfn.XLOOKUP(BY$172, RegulatoryPayment!$C$49:$FQ$49, RegulatoryPayment!$C$76:$FQ$76)</f>
        <v>0</v>
      </c>
      <c r="BZ167" s="319">
        <f>_xlfn.XLOOKUP(BZ$172, RegulatoryPayment!$C$49:$FQ$49,RegulatoryPayment!$C$74:$FQ$74)+_xlfn.XLOOKUP(BZ$172, RegulatoryPayment!$C$49:$FQ$49, RegulatoryPayment!$C$76:$FQ$76)</f>
        <v>0</v>
      </c>
      <c r="CA167" s="319">
        <f>_xlfn.XLOOKUP(CA$172, RegulatoryPayment!$C$49:$FQ$49,RegulatoryPayment!$C$74:$FQ$74)+_xlfn.XLOOKUP(CA$172, RegulatoryPayment!$C$49:$FQ$49, RegulatoryPayment!$C$76:$FQ$76)</f>
        <v>0</v>
      </c>
      <c r="CB167" s="319">
        <f>_xlfn.XLOOKUP(CB$172, RegulatoryPayment!$C$49:$FQ$49,RegulatoryPayment!$C$74:$FQ$74)+_xlfn.XLOOKUP(CB$172, RegulatoryPayment!$C$49:$FQ$49, RegulatoryPayment!$C$76:$FQ$76)</f>
        <v>0</v>
      </c>
      <c r="CC167" s="319">
        <f>_xlfn.XLOOKUP(CC$172, RegulatoryPayment!$C$49:$FQ$49,RegulatoryPayment!$C$74:$FQ$74)+_xlfn.XLOOKUP(CC$172, RegulatoryPayment!$C$49:$FQ$49, RegulatoryPayment!$C$76:$FQ$76)</f>
        <v>0</v>
      </c>
      <c r="CD167" s="319">
        <f>_xlfn.XLOOKUP(CD$172, RegulatoryPayment!$C$49:$FQ$49,RegulatoryPayment!$C$74:$FQ$74)+_xlfn.XLOOKUP(CD$172, RegulatoryPayment!$C$49:$FQ$49, RegulatoryPayment!$C$76:$FQ$76)</f>
        <v>0</v>
      </c>
      <c r="CE167" s="319">
        <f>_xlfn.XLOOKUP(CE$172, RegulatoryPayment!$C$49:$FQ$49,RegulatoryPayment!$C$74:$FQ$74)+_xlfn.XLOOKUP(CE$172, RegulatoryPayment!$C$49:$FQ$49, RegulatoryPayment!$C$76:$FQ$76)</f>
        <v>0</v>
      </c>
      <c r="CF167" s="319">
        <f>_xlfn.XLOOKUP(CF$172, RegulatoryPayment!$C$49:$FQ$49,RegulatoryPayment!$C$74:$FQ$74)+_xlfn.XLOOKUP(CF$172, RegulatoryPayment!$C$49:$FQ$49, RegulatoryPayment!$C$76:$FQ$76)</f>
        <v>0</v>
      </c>
      <c r="CG167" s="319">
        <f>_xlfn.XLOOKUP(CG$172, RegulatoryPayment!$C$49:$FQ$49,RegulatoryPayment!$C$74:$FQ$74)+_xlfn.XLOOKUP(CG$172, RegulatoryPayment!$C$49:$FQ$49, RegulatoryPayment!$C$76:$FQ$76)</f>
        <v>0</v>
      </c>
      <c r="CH167" s="319">
        <f>_xlfn.XLOOKUP(CH$172, RegulatoryPayment!$C$49:$FQ$49,RegulatoryPayment!$C$74:$FQ$74)+_xlfn.XLOOKUP(CH$172, RegulatoryPayment!$C$49:$FQ$49, RegulatoryPayment!$C$76:$FQ$76)</f>
        <v>0</v>
      </c>
      <c r="CI167" s="319">
        <f>_xlfn.XLOOKUP(CI$172, RegulatoryPayment!$C$49:$FQ$49,RegulatoryPayment!$C$74:$FQ$74)+_xlfn.XLOOKUP(CI$172, RegulatoryPayment!$C$49:$FQ$49, RegulatoryPayment!$C$76:$FQ$76)</f>
        <v>0</v>
      </c>
      <c r="CJ167" s="319">
        <f>_xlfn.XLOOKUP(CJ$172, RegulatoryPayment!$C$49:$FQ$49,RegulatoryPayment!$C$74:$FQ$74)+_xlfn.XLOOKUP(CJ$172, RegulatoryPayment!$C$49:$FQ$49, RegulatoryPayment!$C$76:$FQ$76)</f>
        <v>0</v>
      </c>
      <c r="CK167" s="319">
        <f>_xlfn.XLOOKUP(CK$172, RegulatoryPayment!$C$49:$FQ$49,RegulatoryPayment!$C$74:$FQ$74)+_xlfn.XLOOKUP(CK$172, RegulatoryPayment!$C$49:$FQ$49, RegulatoryPayment!$C$76:$FQ$76)</f>
        <v>0</v>
      </c>
      <c r="CL167" s="319">
        <f>_xlfn.XLOOKUP(CL$172, RegulatoryPayment!$C$49:$FQ$49,RegulatoryPayment!$C$74:$FQ$74)+_xlfn.XLOOKUP(CL$172, RegulatoryPayment!$C$49:$FQ$49, RegulatoryPayment!$C$76:$FQ$76)</f>
        <v>0</v>
      </c>
      <c r="CM167" s="319">
        <f>_xlfn.XLOOKUP(CM$172, RegulatoryPayment!$C$49:$FQ$49,RegulatoryPayment!$C$74:$FQ$74)+_xlfn.XLOOKUP(CM$172, RegulatoryPayment!$C$49:$FQ$49, RegulatoryPayment!$C$76:$FQ$76)</f>
        <v>0</v>
      </c>
      <c r="CN167" s="319">
        <f>_xlfn.XLOOKUP(CN$172, RegulatoryPayment!$C$49:$FQ$49,RegulatoryPayment!$C$74:$FQ$74)+_xlfn.XLOOKUP(CN$172, RegulatoryPayment!$C$49:$FQ$49, RegulatoryPayment!$C$76:$FQ$76)</f>
        <v>0</v>
      </c>
      <c r="CO167" s="319">
        <f>_xlfn.XLOOKUP(CO$172, RegulatoryPayment!$C$49:$FQ$49,RegulatoryPayment!$C$74:$FQ$74)+_xlfn.XLOOKUP(CO$172, RegulatoryPayment!$C$49:$FQ$49, RegulatoryPayment!$C$76:$FQ$76)</f>
        <v>0</v>
      </c>
      <c r="CP167" s="319">
        <f>_xlfn.XLOOKUP(CP$172, RegulatoryPayment!$C$49:$FQ$49,RegulatoryPayment!$C$74:$FQ$74)+_xlfn.XLOOKUP(CP$172, RegulatoryPayment!$C$49:$FQ$49, RegulatoryPayment!$C$76:$FQ$76)</f>
        <v>0</v>
      </c>
      <c r="CQ167" s="319">
        <f>_xlfn.XLOOKUP(CQ$172, RegulatoryPayment!$C$49:$FQ$49,RegulatoryPayment!$C$74:$FQ$74)+_xlfn.XLOOKUP(CQ$172, RegulatoryPayment!$C$49:$FQ$49, RegulatoryPayment!$C$76:$FQ$76)</f>
        <v>0</v>
      </c>
      <c r="CR167" s="319">
        <f>_xlfn.XLOOKUP(CR$172, RegulatoryPayment!$C$49:$FQ$49,RegulatoryPayment!$C$74:$FQ$74)+_xlfn.XLOOKUP(CR$172, RegulatoryPayment!$C$49:$FQ$49, RegulatoryPayment!$C$76:$FQ$76)</f>
        <v>0</v>
      </c>
      <c r="CS167" s="319">
        <f>_xlfn.XLOOKUP(CS$172, RegulatoryPayment!$C$49:$FQ$49,RegulatoryPayment!$C$74:$FQ$74)+_xlfn.XLOOKUP(CS$172, RegulatoryPayment!$C$49:$FQ$49, RegulatoryPayment!$C$76:$FQ$76)</f>
        <v>0</v>
      </c>
      <c r="CT167" s="319">
        <f>_xlfn.XLOOKUP(CT$172, RegulatoryPayment!$C$49:$FQ$49,RegulatoryPayment!$C$74:$FQ$74)+_xlfn.XLOOKUP(CT$172, RegulatoryPayment!$C$49:$FQ$49, RegulatoryPayment!$C$76:$FQ$76)</f>
        <v>0</v>
      </c>
      <c r="CU167" s="319">
        <f>_xlfn.XLOOKUP(CU$172, RegulatoryPayment!$C$49:$FQ$49,RegulatoryPayment!$C$74:$FQ$74)+_xlfn.XLOOKUP(CU$172, RegulatoryPayment!$C$49:$FQ$49, RegulatoryPayment!$C$76:$FQ$76)</f>
        <v>0</v>
      </c>
      <c r="CV167" s="319">
        <f>_xlfn.XLOOKUP(CV$172, RegulatoryPayment!$C$49:$FQ$49,RegulatoryPayment!$C$74:$FQ$74)+_xlfn.XLOOKUP(CV$172, RegulatoryPayment!$C$49:$FQ$49, RegulatoryPayment!$C$76:$FQ$76)</f>
        <v>0</v>
      </c>
      <c r="CW167" s="319">
        <f>_xlfn.XLOOKUP(CW$172, RegulatoryPayment!$C$49:$FQ$49,RegulatoryPayment!$C$74:$FQ$74)+_xlfn.XLOOKUP(CW$172, RegulatoryPayment!$C$49:$FQ$49, RegulatoryPayment!$C$76:$FQ$76)</f>
        <v>0</v>
      </c>
      <c r="CX167" s="319">
        <f>_xlfn.XLOOKUP(CX$172, RegulatoryPayment!$C$49:$FQ$49,RegulatoryPayment!$C$74:$FQ$74)+_xlfn.XLOOKUP(CX$172, RegulatoryPayment!$C$49:$FQ$49, RegulatoryPayment!$C$76:$FQ$76)</f>
        <v>0</v>
      </c>
      <c r="CY167" s="319">
        <f>_xlfn.XLOOKUP(CY$172, RegulatoryPayment!$C$49:$FQ$49,RegulatoryPayment!$C$74:$FQ$74)+_xlfn.XLOOKUP(CY$172, RegulatoryPayment!$C$49:$FQ$49, RegulatoryPayment!$C$76:$FQ$76)</f>
        <v>0</v>
      </c>
      <c r="CZ167" s="319">
        <f>_xlfn.XLOOKUP(CZ$172, RegulatoryPayment!$C$49:$FQ$49,RegulatoryPayment!$C$74:$FQ$74)+_xlfn.XLOOKUP(CZ$172, RegulatoryPayment!$C$49:$FQ$49, RegulatoryPayment!$C$76:$FQ$76)</f>
        <v>0</v>
      </c>
      <c r="DA167" s="319">
        <f>_xlfn.XLOOKUP(DA$172, RegulatoryPayment!$C$49:$FQ$49,RegulatoryPayment!$C$74:$FQ$74)+_xlfn.XLOOKUP(DA$172, RegulatoryPayment!$C$49:$FQ$49, RegulatoryPayment!$C$76:$FQ$76)</f>
        <v>0</v>
      </c>
      <c r="DB167" s="319">
        <f>_xlfn.XLOOKUP(DB$172, RegulatoryPayment!$C$49:$FQ$49,RegulatoryPayment!$C$74:$FQ$74)+_xlfn.XLOOKUP(DB$172, RegulatoryPayment!$C$49:$FQ$49, RegulatoryPayment!$C$76:$FQ$76)</f>
        <v>0</v>
      </c>
      <c r="DC167" s="319">
        <f>_xlfn.XLOOKUP(DC$172, RegulatoryPayment!$C$49:$FQ$49,RegulatoryPayment!$C$74:$FQ$74)+_xlfn.XLOOKUP(DC$172, RegulatoryPayment!$C$49:$FQ$49, RegulatoryPayment!$C$76:$FQ$76)</f>
        <v>0</v>
      </c>
      <c r="DD167" s="319">
        <f>_xlfn.XLOOKUP(DD$172, RegulatoryPayment!$C$49:$FQ$49,RegulatoryPayment!$C$74:$FQ$74)+_xlfn.XLOOKUP(DD$172, RegulatoryPayment!$C$49:$FQ$49, RegulatoryPayment!$C$76:$FQ$76)</f>
        <v>0</v>
      </c>
      <c r="DE167" s="319">
        <f>_xlfn.XLOOKUP(DE$172, RegulatoryPayment!$C$49:$FQ$49,RegulatoryPayment!$C$74:$FQ$74)+_xlfn.XLOOKUP(DE$172, RegulatoryPayment!$C$49:$FQ$49, RegulatoryPayment!$C$76:$FQ$76)</f>
        <v>0</v>
      </c>
      <c r="DF167" s="319">
        <f>_xlfn.XLOOKUP(DF$172, RegulatoryPayment!$C$49:$FQ$49,RegulatoryPayment!$C$74:$FQ$74)+_xlfn.XLOOKUP(DF$172, RegulatoryPayment!$C$49:$FQ$49, RegulatoryPayment!$C$76:$FQ$76)</f>
        <v>0</v>
      </c>
      <c r="DG167" s="319">
        <f>_xlfn.XLOOKUP(DG$172, RegulatoryPayment!$C$49:$FQ$49,RegulatoryPayment!$C$74:$FQ$74)+_xlfn.XLOOKUP(DG$172, RegulatoryPayment!$C$49:$FQ$49, RegulatoryPayment!$C$76:$FQ$76)</f>
        <v>0</v>
      </c>
      <c r="DH167" s="319">
        <f>_xlfn.XLOOKUP(DH$172, RegulatoryPayment!$C$49:$FQ$49,RegulatoryPayment!$C$74:$FQ$74)+_xlfn.XLOOKUP(DH$172, RegulatoryPayment!$C$49:$FQ$49, RegulatoryPayment!$C$76:$FQ$76)</f>
        <v>0</v>
      </c>
      <c r="DI167" s="319">
        <f>_xlfn.XLOOKUP(DI$172, RegulatoryPayment!$C$49:$FQ$49,RegulatoryPayment!$C$74:$FQ$74)+_xlfn.XLOOKUP(DI$172, RegulatoryPayment!$C$49:$FQ$49, RegulatoryPayment!$C$76:$FQ$76)</f>
        <v>0</v>
      </c>
      <c r="DJ167" s="319">
        <f>_xlfn.XLOOKUP(DJ$172, RegulatoryPayment!$C$49:$FQ$49,RegulatoryPayment!$C$74:$FQ$74)+_xlfn.XLOOKUP(DJ$172, RegulatoryPayment!$C$49:$FQ$49, RegulatoryPayment!$C$76:$FQ$76)</f>
        <v>0</v>
      </c>
      <c r="DK167" s="319">
        <f>_xlfn.XLOOKUP(DK$172, RegulatoryPayment!$C$49:$FQ$49,RegulatoryPayment!$C$74:$FQ$74)+_xlfn.XLOOKUP(DK$172, RegulatoryPayment!$C$49:$FQ$49, RegulatoryPayment!$C$76:$FQ$76)</f>
        <v>0</v>
      </c>
      <c r="DL167" s="319">
        <f>_xlfn.XLOOKUP(DL$172, RegulatoryPayment!$C$49:$FQ$49,RegulatoryPayment!$C$74:$FQ$74)+_xlfn.XLOOKUP(DL$172, RegulatoryPayment!$C$49:$FQ$49, RegulatoryPayment!$C$76:$FQ$76)</f>
        <v>0</v>
      </c>
      <c r="DM167" s="319">
        <f>_xlfn.XLOOKUP(DM$172, RegulatoryPayment!$C$49:$FQ$49,RegulatoryPayment!$C$74:$FQ$74)+_xlfn.XLOOKUP(DM$172, RegulatoryPayment!$C$49:$FQ$49, RegulatoryPayment!$C$76:$FQ$76)</f>
        <v>0</v>
      </c>
      <c r="DN167" s="319">
        <f>_xlfn.XLOOKUP(DN$172, RegulatoryPayment!$C$49:$FQ$49,RegulatoryPayment!$C$74:$FQ$74)+_xlfn.XLOOKUP(DN$172, RegulatoryPayment!$C$49:$FQ$49, RegulatoryPayment!$C$76:$FQ$76)</f>
        <v>0</v>
      </c>
      <c r="DO167" s="319">
        <f>_xlfn.XLOOKUP(DO$172, RegulatoryPayment!$C$49:$FQ$49,RegulatoryPayment!$C$74:$FQ$74)+_xlfn.XLOOKUP(DO$172, RegulatoryPayment!$C$49:$FQ$49, RegulatoryPayment!$C$76:$FQ$76)</f>
        <v>0</v>
      </c>
      <c r="DP167" s="319">
        <f>_xlfn.XLOOKUP(DP$172, RegulatoryPayment!$C$49:$FQ$49,RegulatoryPayment!$C$74:$FQ$74)+_xlfn.XLOOKUP(DP$172, RegulatoryPayment!$C$49:$FQ$49, RegulatoryPayment!$C$76:$FQ$76)</f>
        <v>0</v>
      </c>
      <c r="DQ167" s="319">
        <f>_xlfn.XLOOKUP(DQ$172, RegulatoryPayment!$C$49:$FQ$49,RegulatoryPayment!$C$74:$FQ$74)+_xlfn.XLOOKUP(DQ$172, RegulatoryPayment!$C$49:$FQ$49, RegulatoryPayment!$C$76:$FQ$76)</f>
        <v>0</v>
      </c>
      <c r="DR167" s="319">
        <f>_xlfn.XLOOKUP(DR$172, RegulatoryPayment!$C$49:$FQ$49,RegulatoryPayment!$C$74:$FQ$74)+_xlfn.XLOOKUP(DR$172, RegulatoryPayment!$C$49:$FQ$49, RegulatoryPayment!$C$76:$FQ$76)</f>
        <v>0</v>
      </c>
      <c r="DS167" s="319">
        <f>_xlfn.XLOOKUP(DS$172, RegulatoryPayment!$C$49:$FQ$49,RegulatoryPayment!$C$74:$FQ$74)+_xlfn.XLOOKUP(DS$172, RegulatoryPayment!$C$49:$FQ$49, RegulatoryPayment!$C$76:$FQ$76)</f>
        <v>0</v>
      </c>
      <c r="DT167" s="319">
        <f>_xlfn.XLOOKUP(DT$172, RegulatoryPayment!$C$49:$FQ$49,RegulatoryPayment!$C$74:$FQ$74)+_xlfn.XLOOKUP(DT$172, RegulatoryPayment!$C$49:$FQ$49, RegulatoryPayment!$C$76:$FQ$76)</f>
        <v>0</v>
      </c>
      <c r="DU167" s="319">
        <f>_xlfn.XLOOKUP(DU$172, RegulatoryPayment!$C$49:$FQ$49,RegulatoryPayment!$C$74:$FQ$74)+_xlfn.XLOOKUP(DU$172, RegulatoryPayment!$C$49:$FQ$49, RegulatoryPayment!$C$76:$FQ$76)</f>
        <v>0</v>
      </c>
      <c r="DV167" s="319">
        <f>_xlfn.XLOOKUP(DV$172, RegulatoryPayment!$C$49:$FQ$49,RegulatoryPayment!$C$74:$FQ$74)+_xlfn.XLOOKUP(DV$172, RegulatoryPayment!$C$49:$FQ$49, RegulatoryPayment!$C$76:$FQ$76)</f>
        <v>0</v>
      </c>
      <c r="DW167" s="319">
        <f>_xlfn.XLOOKUP(DW$172, RegulatoryPayment!$C$49:$FQ$49,RegulatoryPayment!$C$74:$FQ$74)+_xlfn.XLOOKUP(DW$172, RegulatoryPayment!$C$49:$FQ$49, RegulatoryPayment!$C$76:$FQ$76)</f>
        <v>0</v>
      </c>
      <c r="DX167" s="319">
        <f>_xlfn.XLOOKUP(DX$172, RegulatoryPayment!$C$49:$FQ$49,RegulatoryPayment!$C$74:$FQ$74)+_xlfn.XLOOKUP(DX$172, RegulatoryPayment!$C$49:$FQ$49, RegulatoryPayment!$C$76:$FQ$76)</f>
        <v>0</v>
      </c>
      <c r="DY167" s="319">
        <f>_xlfn.XLOOKUP(DY$172, RegulatoryPayment!$C$49:$FQ$49,RegulatoryPayment!$C$74:$FQ$74)+_xlfn.XLOOKUP(DY$172, RegulatoryPayment!$C$49:$FQ$49, RegulatoryPayment!$C$76:$FQ$76)</f>
        <v>0</v>
      </c>
      <c r="DZ167" s="319">
        <f>_xlfn.XLOOKUP(DZ$172, RegulatoryPayment!$C$49:$FQ$49,RegulatoryPayment!$C$74:$FQ$74)+_xlfn.XLOOKUP(DZ$172, RegulatoryPayment!$C$49:$FQ$49, RegulatoryPayment!$C$76:$FQ$76)</f>
        <v>0</v>
      </c>
      <c r="EA167" s="319">
        <f>_xlfn.XLOOKUP(EA$172, RegulatoryPayment!$C$49:$FQ$49,RegulatoryPayment!$C$74:$FQ$74)+_xlfn.XLOOKUP(EA$172, RegulatoryPayment!$C$49:$FQ$49, RegulatoryPayment!$C$76:$FQ$76)</f>
        <v>0</v>
      </c>
      <c r="EB167" s="319">
        <f>_xlfn.XLOOKUP(EB$172, RegulatoryPayment!$C$49:$FQ$49,RegulatoryPayment!$C$74:$FQ$74)+_xlfn.XLOOKUP(EB$172, RegulatoryPayment!$C$49:$FQ$49, RegulatoryPayment!$C$76:$FQ$76)</f>
        <v>0</v>
      </c>
      <c r="EC167" s="319">
        <f>_xlfn.XLOOKUP(EC$172, RegulatoryPayment!$C$49:$FQ$49,RegulatoryPayment!$C$74:$FQ$74)+_xlfn.XLOOKUP(EC$172, RegulatoryPayment!$C$49:$FQ$49, RegulatoryPayment!$C$76:$FQ$76)</f>
        <v>0</v>
      </c>
      <c r="ED167" s="319">
        <f>_xlfn.XLOOKUP(ED$172, RegulatoryPayment!$C$49:$FQ$49,RegulatoryPayment!$C$74:$FQ$74)+_xlfn.XLOOKUP(ED$172, RegulatoryPayment!$C$49:$FQ$49, RegulatoryPayment!$C$76:$FQ$76)</f>
        <v>0</v>
      </c>
      <c r="EE167" s="319">
        <f>_xlfn.XLOOKUP(EE$172, RegulatoryPayment!$C$49:$FQ$49,RegulatoryPayment!$C$74:$FQ$74)+_xlfn.XLOOKUP(EE$172, RegulatoryPayment!$C$49:$FQ$49, RegulatoryPayment!$C$76:$FQ$76)</f>
        <v>0</v>
      </c>
      <c r="EF167" s="319">
        <f>_xlfn.XLOOKUP(EF$172, RegulatoryPayment!$C$49:$FQ$49,RegulatoryPayment!$C$74:$FQ$74)+_xlfn.XLOOKUP(EF$172, RegulatoryPayment!$C$49:$FQ$49, RegulatoryPayment!$C$76:$FQ$76)</f>
        <v>0</v>
      </c>
      <c r="EG167" s="319">
        <f>_xlfn.XLOOKUP(EG$172, RegulatoryPayment!$C$49:$FQ$49,RegulatoryPayment!$C$74:$FQ$74)+_xlfn.XLOOKUP(EG$172, RegulatoryPayment!$C$49:$FQ$49, RegulatoryPayment!$C$76:$FQ$76)</f>
        <v>0</v>
      </c>
      <c r="EH167" s="319">
        <f>_xlfn.XLOOKUP(EH$172, RegulatoryPayment!$C$49:$FQ$49,RegulatoryPayment!$C$74:$FQ$74)+_xlfn.XLOOKUP(EH$172, RegulatoryPayment!$C$49:$FQ$49, RegulatoryPayment!$C$76:$FQ$76)</f>
        <v>0</v>
      </c>
      <c r="EI167" s="319">
        <f>_xlfn.XLOOKUP(EI$172, RegulatoryPayment!$C$49:$FQ$49,RegulatoryPayment!$C$74:$FQ$74)+_xlfn.XLOOKUP(EI$172, RegulatoryPayment!$C$49:$FQ$49, RegulatoryPayment!$C$76:$FQ$76)</f>
        <v>0</v>
      </c>
      <c r="EJ167" s="319">
        <f>_xlfn.XLOOKUP(EJ$172, RegulatoryPayment!$C$49:$FQ$49,RegulatoryPayment!$C$74:$FQ$74)+_xlfn.XLOOKUP(EJ$172, RegulatoryPayment!$C$49:$FQ$49, RegulatoryPayment!$C$76:$FQ$76)</f>
        <v>0</v>
      </c>
      <c r="EK167" s="319">
        <f>_xlfn.XLOOKUP(EK$172, RegulatoryPayment!$C$49:$FQ$49,RegulatoryPayment!$C$74:$FQ$74)+_xlfn.XLOOKUP(EK$172, RegulatoryPayment!$C$49:$FQ$49, RegulatoryPayment!$C$76:$FQ$76)</f>
        <v>0</v>
      </c>
      <c r="EL167" s="319">
        <f>_xlfn.XLOOKUP(EL$172, RegulatoryPayment!$C$49:$FQ$49,RegulatoryPayment!$C$74:$FQ$74)+_xlfn.XLOOKUP(EL$172, RegulatoryPayment!$C$49:$FQ$49, RegulatoryPayment!$C$76:$FQ$76)</f>
        <v>0</v>
      </c>
      <c r="EM167" s="319">
        <f>_xlfn.XLOOKUP(EM$172, RegulatoryPayment!$C$49:$FQ$49,RegulatoryPayment!$C$74:$FQ$74)+_xlfn.XLOOKUP(EM$172, RegulatoryPayment!$C$49:$FQ$49, RegulatoryPayment!$C$76:$FQ$76)</f>
        <v>0</v>
      </c>
      <c r="EN167" s="319">
        <f>_xlfn.XLOOKUP(EN$172, RegulatoryPayment!$C$49:$FQ$49,RegulatoryPayment!$C$74:$FQ$74)+_xlfn.XLOOKUP(EN$172, RegulatoryPayment!$C$49:$FQ$49, RegulatoryPayment!$C$76:$FQ$76)</f>
        <v>0</v>
      </c>
      <c r="EO167" s="319">
        <f>_xlfn.XLOOKUP(EO$172, RegulatoryPayment!$C$49:$FQ$49,RegulatoryPayment!$C$74:$FQ$74)+_xlfn.XLOOKUP(EO$172, RegulatoryPayment!$C$49:$FQ$49, RegulatoryPayment!$C$76:$FQ$76)</f>
        <v>0</v>
      </c>
      <c r="EP167" s="319">
        <f>_xlfn.XLOOKUP(EP$172, RegulatoryPayment!$C$49:$FQ$49,RegulatoryPayment!$C$74:$FQ$74)+_xlfn.XLOOKUP(EP$172, RegulatoryPayment!$C$49:$FQ$49, RegulatoryPayment!$C$76:$FQ$76)</f>
        <v>0</v>
      </c>
      <c r="EQ167" s="319">
        <f>_xlfn.XLOOKUP(EQ$172, RegulatoryPayment!$C$49:$FQ$49,RegulatoryPayment!$C$74:$FQ$74)+_xlfn.XLOOKUP(EQ$172, RegulatoryPayment!$C$49:$FQ$49, RegulatoryPayment!$C$76:$FQ$76)</f>
        <v>0</v>
      </c>
      <c r="ER167" s="319">
        <f>_xlfn.XLOOKUP(ER$172, RegulatoryPayment!$C$49:$FQ$49,RegulatoryPayment!$C$74:$FQ$74)+_xlfn.XLOOKUP(ER$172, RegulatoryPayment!$C$49:$FQ$49, RegulatoryPayment!$C$76:$FQ$76)</f>
        <v>0</v>
      </c>
      <c r="ES167" s="319">
        <f>_xlfn.XLOOKUP(ES$172, RegulatoryPayment!$C$49:$FQ$49,RegulatoryPayment!$C$74:$FQ$74)+_xlfn.XLOOKUP(ES$172, RegulatoryPayment!$C$49:$FQ$49, RegulatoryPayment!$C$76:$FQ$76)</f>
        <v>0</v>
      </c>
      <c r="ET167" s="319">
        <f>_xlfn.XLOOKUP(ET$172, RegulatoryPayment!$C$49:$FQ$49,RegulatoryPayment!$C$74:$FQ$74)+_xlfn.XLOOKUP(ET$172, RegulatoryPayment!$C$49:$FQ$49, RegulatoryPayment!$C$76:$FQ$76)</f>
        <v>0</v>
      </c>
      <c r="EU167" s="319">
        <f>_xlfn.XLOOKUP(EU$172, RegulatoryPayment!$C$49:$FQ$49,RegulatoryPayment!$C$74:$FQ$74)+_xlfn.XLOOKUP(EU$172, RegulatoryPayment!$C$49:$FQ$49, RegulatoryPayment!$C$76:$FQ$76)</f>
        <v>0</v>
      </c>
      <c r="EV167" s="319">
        <f>_xlfn.XLOOKUP(EV$172, RegulatoryPayment!$C$49:$FQ$49,RegulatoryPayment!$C$74:$FQ$74)+_xlfn.XLOOKUP(EV$172, RegulatoryPayment!$C$49:$FQ$49, RegulatoryPayment!$C$76:$FQ$76)</f>
        <v>0</v>
      </c>
      <c r="EW167" s="319">
        <f>_xlfn.XLOOKUP(EW$172, RegulatoryPayment!$C$49:$FQ$49,RegulatoryPayment!$C$74:$FQ$74)+_xlfn.XLOOKUP(EW$172, RegulatoryPayment!$C$49:$FQ$49, RegulatoryPayment!$C$76:$FQ$76)</f>
        <v>0</v>
      </c>
      <c r="EX167" s="319">
        <f>_xlfn.XLOOKUP(EX$172, RegulatoryPayment!$C$49:$FQ$49,RegulatoryPayment!$C$74:$FQ$74)+_xlfn.XLOOKUP(EX$172, RegulatoryPayment!$C$49:$FQ$49, RegulatoryPayment!$C$76:$FQ$76)</f>
        <v>0</v>
      </c>
      <c r="EY167" s="319">
        <f>_xlfn.XLOOKUP(EY$172, RegulatoryPayment!$C$49:$FQ$49,RegulatoryPayment!$C$74:$FQ$74)+_xlfn.XLOOKUP(EY$172, RegulatoryPayment!$C$49:$FQ$49, RegulatoryPayment!$C$76:$FQ$76)</f>
        <v>0</v>
      </c>
      <c r="EZ167" s="319">
        <f>_xlfn.XLOOKUP(EZ$172, RegulatoryPayment!$C$49:$FQ$49,RegulatoryPayment!$C$74:$FQ$74)+_xlfn.XLOOKUP(EZ$172, RegulatoryPayment!$C$49:$FQ$49, RegulatoryPayment!$C$76:$FQ$76)</f>
        <v>0</v>
      </c>
      <c r="FA167" s="319">
        <f>_xlfn.XLOOKUP(FA$172, RegulatoryPayment!$C$49:$FQ$49,RegulatoryPayment!$C$74:$FQ$74)+_xlfn.XLOOKUP(FA$172, RegulatoryPayment!$C$49:$FQ$49, RegulatoryPayment!$C$76:$FQ$76)</f>
        <v>0</v>
      </c>
      <c r="FB167" s="319">
        <f>_xlfn.XLOOKUP(FB$172, RegulatoryPayment!$C$49:$FQ$49,RegulatoryPayment!$C$74:$FQ$74)+_xlfn.XLOOKUP(FB$172, RegulatoryPayment!$C$49:$FQ$49, RegulatoryPayment!$C$76:$FQ$76)</f>
        <v>0</v>
      </c>
      <c r="FC167" s="319">
        <f>_xlfn.XLOOKUP(FC$172, RegulatoryPayment!$C$49:$FQ$49,RegulatoryPayment!$C$74:$FQ$74)+_xlfn.XLOOKUP(FC$172, RegulatoryPayment!$C$49:$FQ$49, RegulatoryPayment!$C$76:$FQ$76)</f>
        <v>0</v>
      </c>
      <c r="FD167" s="319">
        <f>_xlfn.XLOOKUP(FD$172, RegulatoryPayment!$C$49:$FQ$49,RegulatoryPayment!$C$74:$FQ$74)+_xlfn.XLOOKUP(FD$172, RegulatoryPayment!$C$49:$FQ$49, RegulatoryPayment!$C$76:$FQ$76)</f>
        <v>0</v>
      </c>
      <c r="FE167" s="319">
        <f>_xlfn.XLOOKUP(FE$172, RegulatoryPayment!$C$49:$FQ$49,RegulatoryPayment!$C$74:$FQ$74)+_xlfn.XLOOKUP(FE$172, RegulatoryPayment!$C$49:$FQ$49, RegulatoryPayment!$C$76:$FQ$76)</f>
        <v>0</v>
      </c>
      <c r="FF167" s="319">
        <f>_xlfn.XLOOKUP(FF$172, RegulatoryPayment!$C$49:$FQ$49,RegulatoryPayment!$C$74:$FQ$74)+_xlfn.XLOOKUP(FF$172, RegulatoryPayment!$C$49:$FQ$49, RegulatoryPayment!$C$76:$FQ$76)</f>
        <v>0</v>
      </c>
      <c r="FG167" s="319">
        <f>_xlfn.XLOOKUP(FG$172, RegulatoryPayment!$C$49:$FQ$49,RegulatoryPayment!$C$74:$FQ$74)+_xlfn.XLOOKUP(FG$172, RegulatoryPayment!$C$49:$FQ$49, RegulatoryPayment!$C$76:$FQ$76)</f>
        <v>0</v>
      </c>
      <c r="FH167" s="319">
        <f>_xlfn.XLOOKUP(FH$172, RegulatoryPayment!$C$49:$FQ$49,RegulatoryPayment!$C$74:$FQ$74)+_xlfn.XLOOKUP(FH$172, RegulatoryPayment!$C$49:$FQ$49, RegulatoryPayment!$C$76:$FQ$76)</f>
        <v>0</v>
      </c>
      <c r="FI167" s="319">
        <f>_xlfn.XLOOKUP(FI$172, RegulatoryPayment!$C$49:$FQ$49,RegulatoryPayment!$C$74:$FQ$74)+_xlfn.XLOOKUP(FI$172, RegulatoryPayment!$C$49:$FQ$49, RegulatoryPayment!$C$76:$FQ$76)</f>
        <v>0</v>
      </c>
      <c r="FJ167" s="319">
        <f>_xlfn.XLOOKUP(FJ$172, RegulatoryPayment!$C$49:$FQ$49,RegulatoryPayment!$C$74:$FQ$74)+_xlfn.XLOOKUP(FJ$172, RegulatoryPayment!$C$49:$FQ$49, RegulatoryPayment!$C$76:$FQ$76)</f>
        <v>0</v>
      </c>
      <c r="FK167" s="319">
        <f>_xlfn.XLOOKUP(FK$172, RegulatoryPayment!$C$49:$FQ$49,RegulatoryPayment!$C$74:$FQ$74)+_xlfn.XLOOKUP(FK$172, RegulatoryPayment!$C$49:$FQ$49, RegulatoryPayment!$C$76:$FQ$76)</f>
        <v>0</v>
      </c>
      <c r="FL167" s="319">
        <f>_xlfn.XLOOKUP(FL$172, RegulatoryPayment!$C$49:$FQ$49,RegulatoryPayment!$C$74:$FQ$74)+_xlfn.XLOOKUP(FL$172, RegulatoryPayment!$C$49:$FQ$49, RegulatoryPayment!$C$76:$FQ$76)</f>
        <v>0</v>
      </c>
      <c r="FM167" s="319">
        <f>_xlfn.XLOOKUP(FM$172, RegulatoryPayment!$C$49:$FQ$49,RegulatoryPayment!$C$74:$FQ$74)+_xlfn.XLOOKUP(FM$172, RegulatoryPayment!$C$49:$FQ$49, RegulatoryPayment!$C$76:$FQ$76)</f>
        <v>0</v>
      </c>
      <c r="FN167" s="319">
        <f>_xlfn.XLOOKUP(FN$172, RegulatoryPayment!$C$49:$FQ$49,RegulatoryPayment!$C$74:$FQ$74)+_xlfn.XLOOKUP(FN$172, RegulatoryPayment!$C$49:$FQ$49, RegulatoryPayment!$C$76:$FQ$76)</f>
        <v>0</v>
      </c>
      <c r="FO167" s="319">
        <f>_xlfn.XLOOKUP(FO$172, RegulatoryPayment!$C$49:$FQ$49,RegulatoryPayment!$C$74:$FQ$74)+_xlfn.XLOOKUP(FO$172, RegulatoryPayment!$C$49:$FQ$49, RegulatoryPayment!$C$76:$FQ$76)</f>
        <v>0</v>
      </c>
    </row>
    <row r="168" spans="1:171" x14ac:dyDescent="0.3">
      <c r="B168" s="201" t="s">
        <v>40</v>
      </c>
      <c r="D168" s="212">
        <f t="shared" si="1753"/>
        <v>11.019295986622076</v>
      </c>
      <c r="G168" s="319">
        <f>_xlfn.XLOOKUP(G$172, RegulatoryPayment!$C$49:$FQ$49,RegulatoryPayment!$C$78:$FQ$78)</f>
        <v>0</v>
      </c>
      <c r="H168" s="319">
        <f>_xlfn.XLOOKUP(H$172, RegulatoryPayment!$C$49:$FQ$49,RegulatoryPayment!$C$78:$FQ$78)</f>
        <v>0</v>
      </c>
      <c r="I168" s="319">
        <f>_xlfn.XLOOKUP(I$172, RegulatoryPayment!$C$49:$FQ$49,RegulatoryPayment!$C$78:$FQ$78)</f>
        <v>4.407718394648831</v>
      </c>
      <c r="J168" s="319">
        <f>_xlfn.XLOOKUP(J$172, RegulatoryPayment!$C$49:$FQ$49,RegulatoryPayment!$C$78:$FQ$78)</f>
        <v>0</v>
      </c>
      <c r="K168" s="319">
        <f>_xlfn.XLOOKUP(K$172, RegulatoryPayment!$C$49:$FQ$49,RegulatoryPayment!$C$78:$FQ$78)</f>
        <v>0</v>
      </c>
      <c r="L168" s="319">
        <f>_xlfn.XLOOKUP(L$172, RegulatoryPayment!$C$49:$FQ$49,RegulatoryPayment!$C$78:$FQ$78)</f>
        <v>0</v>
      </c>
      <c r="M168" s="319">
        <f>_xlfn.XLOOKUP(M$172, RegulatoryPayment!$C$49:$FQ$49,RegulatoryPayment!$C$78:$FQ$78)</f>
        <v>0</v>
      </c>
      <c r="N168" s="319">
        <f>_xlfn.XLOOKUP(N$172, RegulatoryPayment!$C$49:$FQ$49,RegulatoryPayment!$C$78:$FQ$78)</f>
        <v>0</v>
      </c>
      <c r="O168" s="319">
        <f>_xlfn.XLOOKUP(O$172, RegulatoryPayment!$C$49:$FQ$49,RegulatoryPayment!$C$78:$FQ$78)</f>
        <v>0</v>
      </c>
      <c r="P168" s="319">
        <f>_xlfn.XLOOKUP(P$172, RegulatoryPayment!$C$49:$FQ$49,RegulatoryPayment!$C$78:$FQ$78)</f>
        <v>0</v>
      </c>
      <c r="Q168" s="319">
        <f>_xlfn.XLOOKUP(Q$172, RegulatoryPayment!$C$49:$FQ$49,RegulatoryPayment!$C$78:$FQ$78)</f>
        <v>0</v>
      </c>
      <c r="R168" s="319">
        <f>_xlfn.XLOOKUP(R$172, RegulatoryPayment!$C$49:$FQ$49,RegulatoryPayment!$C$78:$FQ$78)</f>
        <v>0</v>
      </c>
      <c r="S168" s="319">
        <f>_xlfn.XLOOKUP(S$172, RegulatoryPayment!$C$49:$FQ$49,RegulatoryPayment!$C$78:$FQ$78)</f>
        <v>0</v>
      </c>
      <c r="T168" s="319">
        <f>_xlfn.XLOOKUP(T$172, RegulatoryPayment!$C$49:$FQ$49,RegulatoryPayment!$C$78:$FQ$78)</f>
        <v>0</v>
      </c>
      <c r="U168" s="319">
        <f>_xlfn.XLOOKUP(U$172, RegulatoryPayment!$C$49:$FQ$49,RegulatoryPayment!$C$78:$FQ$78)</f>
        <v>0</v>
      </c>
      <c r="V168" s="319">
        <f>_xlfn.XLOOKUP(V$172, RegulatoryPayment!$C$49:$FQ$49,RegulatoryPayment!$C$78:$FQ$78)</f>
        <v>0</v>
      </c>
      <c r="W168" s="319">
        <f>_xlfn.XLOOKUP(W$172, RegulatoryPayment!$C$49:$FQ$49,RegulatoryPayment!$C$78:$FQ$78)</f>
        <v>0</v>
      </c>
      <c r="X168" s="319">
        <f>_xlfn.XLOOKUP(X$172, RegulatoryPayment!$C$49:$FQ$49,RegulatoryPayment!$C$78:$FQ$78)</f>
        <v>0</v>
      </c>
      <c r="Y168" s="319">
        <f>_xlfn.XLOOKUP(Y$172, RegulatoryPayment!$C$49:$FQ$49,RegulatoryPayment!$C$78:$FQ$78)</f>
        <v>0</v>
      </c>
      <c r="Z168" s="319">
        <f>_xlfn.XLOOKUP(Z$172, RegulatoryPayment!$C$49:$FQ$49,RegulatoryPayment!$C$78:$FQ$78)</f>
        <v>0</v>
      </c>
      <c r="AA168" s="319">
        <f>_xlfn.XLOOKUP(AA$172, RegulatoryPayment!$C$49:$FQ$49,RegulatoryPayment!$C$78:$FQ$78)</f>
        <v>0</v>
      </c>
      <c r="AB168" s="319">
        <f>_xlfn.XLOOKUP(AB$172, RegulatoryPayment!$C$49:$FQ$49,RegulatoryPayment!$C$78:$FQ$78)</f>
        <v>0</v>
      </c>
      <c r="AC168" s="319">
        <f>_xlfn.XLOOKUP(AC$172, RegulatoryPayment!$C$49:$FQ$49,RegulatoryPayment!$C$78:$FQ$78)</f>
        <v>0</v>
      </c>
      <c r="AD168" s="319">
        <f>_xlfn.XLOOKUP(AD$172, RegulatoryPayment!$C$49:$FQ$49,RegulatoryPayment!$C$78:$FQ$78)</f>
        <v>0</v>
      </c>
      <c r="AE168" s="319">
        <f>_xlfn.XLOOKUP(AE$172, RegulatoryPayment!$C$49:$FQ$49,RegulatoryPayment!$C$78:$FQ$78)</f>
        <v>6.6115775919732451</v>
      </c>
      <c r="AF168" s="319">
        <f>_xlfn.XLOOKUP(AF$172, RegulatoryPayment!$C$49:$FQ$49,RegulatoryPayment!$C$78:$FQ$78)</f>
        <v>0</v>
      </c>
      <c r="AG168" s="319">
        <f>_xlfn.XLOOKUP(AG$172, RegulatoryPayment!$C$49:$FQ$49,RegulatoryPayment!$C$78:$FQ$78)</f>
        <v>0</v>
      </c>
      <c r="AH168" s="319">
        <f>_xlfn.XLOOKUP(AH$172, RegulatoryPayment!$C$49:$FQ$49,RegulatoryPayment!$C$78:$FQ$78)</f>
        <v>0</v>
      </c>
      <c r="AI168" s="319">
        <f>_xlfn.XLOOKUP(AI$172, RegulatoryPayment!$C$49:$FQ$49,RegulatoryPayment!$C$78:$FQ$78)</f>
        <v>0</v>
      </c>
      <c r="AJ168" s="319">
        <f>_xlfn.XLOOKUP(AJ$172, RegulatoryPayment!$C$49:$FQ$49,RegulatoryPayment!$C$78:$FQ$78)</f>
        <v>0</v>
      </c>
      <c r="AK168" s="319">
        <f>_xlfn.XLOOKUP(AK$172, RegulatoryPayment!$C$49:$FQ$49,RegulatoryPayment!$C$78:$FQ$78)</f>
        <v>0</v>
      </c>
      <c r="AL168" s="319">
        <f>_xlfn.XLOOKUP(AL$172, RegulatoryPayment!$C$49:$FQ$49,RegulatoryPayment!$C$78:$FQ$78)</f>
        <v>0</v>
      </c>
      <c r="AM168" s="319">
        <f>_xlfn.XLOOKUP(AM$172, RegulatoryPayment!$C$49:$FQ$49,RegulatoryPayment!$C$78:$FQ$78)</f>
        <v>0</v>
      </c>
      <c r="AN168" s="319">
        <f>_xlfn.XLOOKUP(AN$172, RegulatoryPayment!$C$49:$FQ$49,RegulatoryPayment!$C$78:$FQ$78)</f>
        <v>0</v>
      </c>
      <c r="AO168" s="319">
        <f>_xlfn.XLOOKUP(AO$172, RegulatoryPayment!$C$49:$FQ$49,RegulatoryPayment!$C$78:$FQ$78)</f>
        <v>0</v>
      </c>
      <c r="AP168" s="319">
        <f>_xlfn.XLOOKUP(AP$172, RegulatoryPayment!$C$49:$FQ$49,RegulatoryPayment!$C$78:$FQ$78)</f>
        <v>0</v>
      </c>
      <c r="AQ168" s="319">
        <f>_xlfn.XLOOKUP(AQ$172, RegulatoryPayment!$C$49:$FQ$49,RegulatoryPayment!$C$78:$FQ$78)</f>
        <v>0</v>
      </c>
      <c r="AR168" s="319">
        <f>_xlfn.XLOOKUP(AR$172, RegulatoryPayment!$C$49:$FQ$49,RegulatoryPayment!$C$78:$FQ$78)</f>
        <v>0</v>
      </c>
      <c r="AS168" s="319">
        <f>_xlfn.XLOOKUP(AS$172, RegulatoryPayment!$C$49:$FQ$49,RegulatoryPayment!$C$78:$FQ$78)</f>
        <v>0</v>
      </c>
      <c r="AT168" s="319">
        <f>_xlfn.XLOOKUP(AT$172, RegulatoryPayment!$C$49:$FQ$49,RegulatoryPayment!$C$78:$FQ$78)</f>
        <v>0</v>
      </c>
      <c r="AU168" s="319">
        <f>_xlfn.XLOOKUP(AU$172, RegulatoryPayment!$C$49:$FQ$49,RegulatoryPayment!$C$78:$FQ$78)</f>
        <v>0</v>
      </c>
      <c r="AV168" s="319">
        <f>_xlfn.XLOOKUP(AV$172, RegulatoryPayment!$C$49:$FQ$49,RegulatoryPayment!$C$78:$FQ$78)</f>
        <v>0</v>
      </c>
      <c r="AW168" s="319">
        <f>_xlfn.XLOOKUP(AW$172, RegulatoryPayment!$C$49:$FQ$49,RegulatoryPayment!$C$78:$FQ$78)</f>
        <v>0</v>
      </c>
      <c r="AX168" s="319">
        <f>_xlfn.XLOOKUP(AX$172, RegulatoryPayment!$C$49:$FQ$49,RegulatoryPayment!$C$78:$FQ$78)</f>
        <v>0</v>
      </c>
      <c r="AY168" s="319">
        <f>_xlfn.XLOOKUP(AY$172, RegulatoryPayment!$C$49:$FQ$49,RegulatoryPayment!$C$78:$FQ$78)</f>
        <v>0</v>
      </c>
      <c r="AZ168" s="319">
        <f>_xlfn.XLOOKUP(AZ$172, RegulatoryPayment!$C$49:$FQ$49,RegulatoryPayment!$C$78:$FQ$78)</f>
        <v>0</v>
      </c>
      <c r="BA168" s="319">
        <f>_xlfn.XLOOKUP(BA$172, RegulatoryPayment!$C$49:$FQ$49,RegulatoryPayment!$C$78:$FQ$78)</f>
        <v>0</v>
      </c>
      <c r="BB168" s="319">
        <f>_xlfn.XLOOKUP(BB$172, RegulatoryPayment!$C$49:$FQ$49,RegulatoryPayment!$C$78:$FQ$78)</f>
        <v>0</v>
      </c>
      <c r="BC168" s="319">
        <f>_xlfn.XLOOKUP(BC$172, RegulatoryPayment!$C$49:$FQ$49,RegulatoryPayment!$C$78:$FQ$78)</f>
        <v>0</v>
      </c>
      <c r="BD168" s="319">
        <f>_xlfn.XLOOKUP(BD$172, RegulatoryPayment!$C$49:$FQ$49,RegulatoryPayment!$C$78:$FQ$78)</f>
        <v>0</v>
      </c>
      <c r="BE168" s="319">
        <f>_xlfn.XLOOKUP(BE$172, RegulatoryPayment!$C$49:$FQ$49,RegulatoryPayment!$C$78:$FQ$78)</f>
        <v>0</v>
      </c>
      <c r="BF168" s="319">
        <f>_xlfn.XLOOKUP(BF$172, RegulatoryPayment!$C$49:$FQ$49,RegulatoryPayment!$C$78:$FQ$78)</f>
        <v>0</v>
      </c>
      <c r="BG168" s="319">
        <f>_xlfn.XLOOKUP(BG$172, RegulatoryPayment!$C$49:$FQ$49,RegulatoryPayment!$C$78:$FQ$78)</f>
        <v>0</v>
      </c>
      <c r="BH168" s="319">
        <f>_xlfn.XLOOKUP(BH$172, RegulatoryPayment!$C$49:$FQ$49,RegulatoryPayment!$C$78:$FQ$78)</f>
        <v>0</v>
      </c>
      <c r="BI168" s="319">
        <f>_xlfn.XLOOKUP(BI$172, RegulatoryPayment!$C$49:$FQ$49,RegulatoryPayment!$C$78:$FQ$78)</f>
        <v>0</v>
      </c>
      <c r="BJ168" s="319">
        <f>_xlfn.XLOOKUP(BJ$172, RegulatoryPayment!$C$49:$FQ$49,RegulatoryPayment!$C$78:$FQ$78)</f>
        <v>0</v>
      </c>
      <c r="BK168" s="319">
        <f>_xlfn.XLOOKUP(BK$172, RegulatoryPayment!$C$49:$FQ$49,RegulatoryPayment!$C$78:$FQ$78)</f>
        <v>0</v>
      </c>
      <c r="BL168" s="319">
        <f>_xlfn.XLOOKUP(BL$172, RegulatoryPayment!$C$49:$FQ$49,RegulatoryPayment!$C$78:$FQ$78)</f>
        <v>0</v>
      </c>
      <c r="BM168" s="319">
        <f>_xlfn.XLOOKUP(BM$172, RegulatoryPayment!$C$49:$FQ$49,RegulatoryPayment!$C$78:$FQ$78)</f>
        <v>0</v>
      </c>
      <c r="BN168" s="319">
        <f>_xlfn.XLOOKUP(BN$172, RegulatoryPayment!$C$49:$FQ$49,RegulatoryPayment!$C$78:$FQ$78)</f>
        <v>0</v>
      </c>
      <c r="BO168" s="319">
        <f>_xlfn.XLOOKUP(BO$172, RegulatoryPayment!$C$49:$FQ$49,RegulatoryPayment!$C$78:$FQ$78)</f>
        <v>0</v>
      </c>
      <c r="BP168" s="319">
        <f>_xlfn.XLOOKUP(BP$172, RegulatoryPayment!$C$49:$FQ$49,RegulatoryPayment!$C$78:$FQ$78)</f>
        <v>0</v>
      </c>
      <c r="BQ168" s="319">
        <f>_xlfn.XLOOKUP(BQ$172, RegulatoryPayment!$C$49:$FQ$49,RegulatoryPayment!$C$78:$FQ$78)</f>
        <v>0</v>
      </c>
      <c r="BR168" s="319">
        <f>_xlfn.XLOOKUP(BR$172, RegulatoryPayment!$C$49:$FQ$49,RegulatoryPayment!$C$78:$FQ$78)</f>
        <v>0</v>
      </c>
      <c r="BS168" s="319">
        <f>_xlfn.XLOOKUP(BS$172, RegulatoryPayment!$C$49:$FQ$49,RegulatoryPayment!$C$78:$FQ$78)</f>
        <v>0</v>
      </c>
      <c r="BT168" s="319">
        <f>_xlfn.XLOOKUP(BT$172, RegulatoryPayment!$C$49:$FQ$49,RegulatoryPayment!$C$78:$FQ$78)</f>
        <v>0</v>
      </c>
      <c r="BU168" s="319">
        <f>_xlfn.XLOOKUP(BU$172, RegulatoryPayment!$C$49:$FQ$49,RegulatoryPayment!$C$78:$FQ$78)</f>
        <v>0</v>
      </c>
      <c r="BV168" s="319">
        <f>_xlfn.XLOOKUP(BV$172, RegulatoryPayment!$C$49:$FQ$49,RegulatoryPayment!$C$78:$FQ$78)</f>
        <v>0</v>
      </c>
      <c r="BW168" s="319">
        <f>_xlfn.XLOOKUP(BW$172, RegulatoryPayment!$C$49:$FQ$49,RegulatoryPayment!$C$78:$FQ$78)</f>
        <v>0</v>
      </c>
      <c r="BX168" s="319">
        <f>_xlfn.XLOOKUP(BX$172, RegulatoryPayment!$C$49:$FQ$49,RegulatoryPayment!$C$78:$FQ$78)</f>
        <v>0</v>
      </c>
      <c r="BY168" s="319">
        <f>_xlfn.XLOOKUP(BY$172, RegulatoryPayment!$C$49:$FQ$49,RegulatoryPayment!$C$78:$FQ$78)</f>
        <v>0</v>
      </c>
      <c r="BZ168" s="319">
        <f>_xlfn.XLOOKUP(BZ$172, RegulatoryPayment!$C$49:$FQ$49,RegulatoryPayment!$C$78:$FQ$78)</f>
        <v>0</v>
      </c>
      <c r="CA168" s="319">
        <f>_xlfn.XLOOKUP(CA$172, RegulatoryPayment!$C$49:$FQ$49,RegulatoryPayment!$C$78:$FQ$78)</f>
        <v>0</v>
      </c>
      <c r="CB168" s="319">
        <f>_xlfn.XLOOKUP(CB$172, RegulatoryPayment!$C$49:$FQ$49,RegulatoryPayment!$C$78:$FQ$78)</f>
        <v>0</v>
      </c>
      <c r="CC168" s="319">
        <f>_xlfn.XLOOKUP(CC$172, RegulatoryPayment!$C$49:$FQ$49,RegulatoryPayment!$C$78:$FQ$78)</f>
        <v>0</v>
      </c>
      <c r="CD168" s="319">
        <f>_xlfn.XLOOKUP(CD$172, RegulatoryPayment!$C$49:$FQ$49,RegulatoryPayment!$C$78:$FQ$78)</f>
        <v>0</v>
      </c>
      <c r="CE168" s="319">
        <f>_xlfn.XLOOKUP(CE$172, RegulatoryPayment!$C$49:$FQ$49,RegulatoryPayment!$C$78:$FQ$78)</f>
        <v>0</v>
      </c>
      <c r="CF168" s="319">
        <f>_xlfn.XLOOKUP(CF$172, RegulatoryPayment!$C$49:$FQ$49,RegulatoryPayment!$C$78:$FQ$78)</f>
        <v>0</v>
      </c>
      <c r="CG168" s="319">
        <f>_xlfn.XLOOKUP(CG$172, RegulatoryPayment!$C$49:$FQ$49,RegulatoryPayment!$C$78:$FQ$78)</f>
        <v>0</v>
      </c>
      <c r="CH168" s="319">
        <f>_xlfn.XLOOKUP(CH$172, RegulatoryPayment!$C$49:$FQ$49,RegulatoryPayment!$C$78:$FQ$78)</f>
        <v>0</v>
      </c>
      <c r="CI168" s="319">
        <f>_xlfn.XLOOKUP(CI$172, RegulatoryPayment!$C$49:$FQ$49,RegulatoryPayment!$C$78:$FQ$78)</f>
        <v>0</v>
      </c>
      <c r="CJ168" s="319">
        <f>_xlfn.XLOOKUP(CJ$172, RegulatoryPayment!$C$49:$FQ$49,RegulatoryPayment!$C$78:$FQ$78)</f>
        <v>0</v>
      </c>
      <c r="CK168" s="319">
        <f>_xlfn.XLOOKUP(CK$172, RegulatoryPayment!$C$49:$FQ$49,RegulatoryPayment!$C$78:$FQ$78)</f>
        <v>0</v>
      </c>
      <c r="CL168" s="319">
        <f>_xlfn.XLOOKUP(CL$172, RegulatoryPayment!$C$49:$FQ$49,RegulatoryPayment!$C$78:$FQ$78)</f>
        <v>0</v>
      </c>
      <c r="CM168" s="319">
        <f>_xlfn.XLOOKUP(CM$172, RegulatoryPayment!$C$49:$FQ$49,RegulatoryPayment!$C$78:$FQ$78)</f>
        <v>0</v>
      </c>
      <c r="CN168" s="319">
        <f>_xlfn.XLOOKUP(CN$172, RegulatoryPayment!$C$49:$FQ$49,RegulatoryPayment!$C$78:$FQ$78)</f>
        <v>0</v>
      </c>
      <c r="CO168" s="319">
        <f>_xlfn.XLOOKUP(CO$172, RegulatoryPayment!$C$49:$FQ$49,RegulatoryPayment!$C$78:$FQ$78)</f>
        <v>0</v>
      </c>
      <c r="CP168" s="319">
        <f>_xlfn.XLOOKUP(CP$172, RegulatoryPayment!$C$49:$FQ$49,RegulatoryPayment!$C$78:$FQ$78)</f>
        <v>0</v>
      </c>
      <c r="CQ168" s="319">
        <f>_xlfn.XLOOKUP(CQ$172, RegulatoryPayment!$C$49:$FQ$49,RegulatoryPayment!$C$78:$FQ$78)</f>
        <v>0</v>
      </c>
      <c r="CR168" s="319">
        <f>_xlfn.XLOOKUP(CR$172, RegulatoryPayment!$C$49:$FQ$49,RegulatoryPayment!$C$78:$FQ$78)</f>
        <v>0</v>
      </c>
      <c r="CS168" s="319">
        <f>_xlfn.XLOOKUP(CS$172, RegulatoryPayment!$C$49:$FQ$49,RegulatoryPayment!$C$78:$FQ$78)</f>
        <v>0</v>
      </c>
      <c r="CT168" s="319">
        <f>_xlfn.XLOOKUP(CT$172, RegulatoryPayment!$C$49:$FQ$49,RegulatoryPayment!$C$78:$FQ$78)</f>
        <v>0</v>
      </c>
      <c r="CU168" s="319">
        <f>_xlfn.XLOOKUP(CU$172, RegulatoryPayment!$C$49:$FQ$49,RegulatoryPayment!$C$78:$FQ$78)</f>
        <v>0</v>
      </c>
      <c r="CV168" s="319">
        <f>_xlfn.XLOOKUP(CV$172, RegulatoryPayment!$C$49:$FQ$49,RegulatoryPayment!$C$78:$FQ$78)</f>
        <v>0</v>
      </c>
      <c r="CW168" s="319">
        <f>_xlfn.XLOOKUP(CW$172, RegulatoryPayment!$C$49:$FQ$49,RegulatoryPayment!$C$78:$FQ$78)</f>
        <v>0</v>
      </c>
      <c r="CX168" s="319">
        <f>_xlfn.XLOOKUP(CX$172, RegulatoryPayment!$C$49:$FQ$49,RegulatoryPayment!$C$78:$FQ$78)</f>
        <v>0</v>
      </c>
      <c r="CY168" s="319">
        <f>_xlfn.XLOOKUP(CY$172, RegulatoryPayment!$C$49:$FQ$49,RegulatoryPayment!$C$78:$FQ$78)</f>
        <v>0</v>
      </c>
      <c r="CZ168" s="319">
        <f>_xlfn.XLOOKUP(CZ$172, RegulatoryPayment!$C$49:$FQ$49,RegulatoryPayment!$C$78:$FQ$78)</f>
        <v>0</v>
      </c>
      <c r="DA168" s="319">
        <f>_xlfn.XLOOKUP(DA$172, RegulatoryPayment!$C$49:$FQ$49,RegulatoryPayment!$C$78:$FQ$78)</f>
        <v>0</v>
      </c>
      <c r="DB168" s="319">
        <f>_xlfn.XLOOKUP(DB$172, RegulatoryPayment!$C$49:$FQ$49,RegulatoryPayment!$C$78:$FQ$78)</f>
        <v>0</v>
      </c>
      <c r="DC168" s="319">
        <f>_xlfn.XLOOKUP(DC$172, RegulatoryPayment!$C$49:$FQ$49,RegulatoryPayment!$C$78:$FQ$78)</f>
        <v>0</v>
      </c>
      <c r="DD168" s="319">
        <f>_xlfn.XLOOKUP(DD$172, RegulatoryPayment!$C$49:$FQ$49,RegulatoryPayment!$C$78:$FQ$78)</f>
        <v>0</v>
      </c>
      <c r="DE168" s="319">
        <f>_xlfn.XLOOKUP(DE$172, RegulatoryPayment!$C$49:$FQ$49,RegulatoryPayment!$C$78:$FQ$78)</f>
        <v>0</v>
      </c>
      <c r="DF168" s="319">
        <f>_xlfn.XLOOKUP(DF$172, RegulatoryPayment!$C$49:$FQ$49,RegulatoryPayment!$C$78:$FQ$78)</f>
        <v>0</v>
      </c>
      <c r="DG168" s="319">
        <f>_xlfn.XLOOKUP(DG$172, RegulatoryPayment!$C$49:$FQ$49,RegulatoryPayment!$C$78:$FQ$78)</f>
        <v>0</v>
      </c>
      <c r="DH168" s="319">
        <f>_xlfn.XLOOKUP(DH$172, RegulatoryPayment!$C$49:$FQ$49,RegulatoryPayment!$C$78:$FQ$78)</f>
        <v>0</v>
      </c>
      <c r="DI168" s="319">
        <f>_xlfn.XLOOKUP(DI$172, RegulatoryPayment!$C$49:$FQ$49,RegulatoryPayment!$C$78:$FQ$78)</f>
        <v>0</v>
      </c>
      <c r="DJ168" s="319">
        <f>_xlfn.XLOOKUP(DJ$172, RegulatoryPayment!$C$49:$FQ$49,RegulatoryPayment!$C$78:$FQ$78)</f>
        <v>0</v>
      </c>
      <c r="DK168" s="319">
        <f>_xlfn.XLOOKUP(DK$172, RegulatoryPayment!$C$49:$FQ$49,RegulatoryPayment!$C$78:$FQ$78)</f>
        <v>0</v>
      </c>
      <c r="DL168" s="319">
        <f>_xlfn.XLOOKUP(DL$172, RegulatoryPayment!$C$49:$FQ$49,RegulatoryPayment!$C$78:$FQ$78)</f>
        <v>0</v>
      </c>
      <c r="DM168" s="319">
        <f>_xlfn.XLOOKUP(DM$172, RegulatoryPayment!$C$49:$FQ$49,RegulatoryPayment!$C$78:$FQ$78)</f>
        <v>0</v>
      </c>
      <c r="DN168" s="319">
        <f>_xlfn.XLOOKUP(DN$172, RegulatoryPayment!$C$49:$FQ$49,RegulatoryPayment!$C$78:$FQ$78)</f>
        <v>0</v>
      </c>
      <c r="DO168" s="319">
        <f>_xlfn.XLOOKUP(DO$172, RegulatoryPayment!$C$49:$FQ$49,RegulatoryPayment!$C$78:$FQ$78)</f>
        <v>0</v>
      </c>
      <c r="DP168" s="319">
        <f>_xlfn.XLOOKUP(DP$172, RegulatoryPayment!$C$49:$FQ$49,RegulatoryPayment!$C$78:$FQ$78)</f>
        <v>0</v>
      </c>
      <c r="DQ168" s="319">
        <f>_xlfn.XLOOKUP(DQ$172, RegulatoryPayment!$C$49:$FQ$49,RegulatoryPayment!$C$78:$FQ$78)</f>
        <v>0</v>
      </c>
      <c r="DR168" s="319">
        <f>_xlfn.XLOOKUP(DR$172, RegulatoryPayment!$C$49:$FQ$49,RegulatoryPayment!$C$78:$FQ$78)</f>
        <v>0</v>
      </c>
      <c r="DS168" s="319">
        <f>_xlfn.XLOOKUP(DS$172, RegulatoryPayment!$C$49:$FQ$49,RegulatoryPayment!$C$78:$FQ$78)</f>
        <v>0</v>
      </c>
      <c r="DT168" s="319">
        <f>_xlfn.XLOOKUP(DT$172, RegulatoryPayment!$C$49:$FQ$49,RegulatoryPayment!$C$78:$FQ$78)</f>
        <v>0</v>
      </c>
      <c r="DU168" s="319">
        <f>_xlfn.XLOOKUP(DU$172, RegulatoryPayment!$C$49:$FQ$49,RegulatoryPayment!$C$78:$FQ$78)</f>
        <v>0</v>
      </c>
      <c r="DV168" s="319">
        <f>_xlfn.XLOOKUP(DV$172, RegulatoryPayment!$C$49:$FQ$49,RegulatoryPayment!$C$78:$FQ$78)</f>
        <v>0</v>
      </c>
      <c r="DW168" s="319">
        <f>_xlfn.XLOOKUP(DW$172, RegulatoryPayment!$C$49:$FQ$49,RegulatoryPayment!$C$78:$FQ$78)</f>
        <v>0</v>
      </c>
      <c r="DX168" s="319">
        <f>_xlfn.XLOOKUP(DX$172, RegulatoryPayment!$C$49:$FQ$49,RegulatoryPayment!$C$78:$FQ$78)</f>
        <v>0</v>
      </c>
      <c r="DY168" s="319">
        <f>_xlfn.XLOOKUP(DY$172, RegulatoryPayment!$C$49:$FQ$49,RegulatoryPayment!$C$78:$FQ$78)</f>
        <v>0</v>
      </c>
      <c r="DZ168" s="319">
        <f>_xlfn.XLOOKUP(DZ$172, RegulatoryPayment!$C$49:$FQ$49,RegulatoryPayment!$C$78:$FQ$78)</f>
        <v>0</v>
      </c>
      <c r="EA168" s="319">
        <f>_xlfn.XLOOKUP(EA$172, RegulatoryPayment!$C$49:$FQ$49,RegulatoryPayment!$C$78:$FQ$78)</f>
        <v>0</v>
      </c>
      <c r="EB168" s="319">
        <f>_xlfn.XLOOKUP(EB$172, RegulatoryPayment!$C$49:$FQ$49,RegulatoryPayment!$C$78:$FQ$78)</f>
        <v>0</v>
      </c>
      <c r="EC168" s="319">
        <f>_xlfn.XLOOKUP(EC$172, RegulatoryPayment!$C$49:$FQ$49,RegulatoryPayment!$C$78:$FQ$78)</f>
        <v>0</v>
      </c>
      <c r="ED168" s="319">
        <f>_xlfn.XLOOKUP(ED$172, RegulatoryPayment!$C$49:$FQ$49,RegulatoryPayment!$C$78:$FQ$78)</f>
        <v>0</v>
      </c>
      <c r="EE168" s="319">
        <f>_xlfn.XLOOKUP(EE$172, RegulatoryPayment!$C$49:$FQ$49,RegulatoryPayment!$C$78:$FQ$78)</f>
        <v>0</v>
      </c>
      <c r="EF168" s="319">
        <f>_xlfn.XLOOKUP(EF$172, RegulatoryPayment!$C$49:$FQ$49,RegulatoryPayment!$C$78:$FQ$78)</f>
        <v>0</v>
      </c>
      <c r="EG168" s="319">
        <f>_xlfn.XLOOKUP(EG$172, RegulatoryPayment!$C$49:$FQ$49,RegulatoryPayment!$C$78:$FQ$78)</f>
        <v>0</v>
      </c>
      <c r="EH168" s="319">
        <f>_xlfn.XLOOKUP(EH$172, RegulatoryPayment!$C$49:$FQ$49,RegulatoryPayment!$C$78:$FQ$78)</f>
        <v>0</v>
      </c>
      <c r="EI168" s="319">
        <f>_xlfn.XLOOKUP(EI$172, RegulatoryPayment!$C$49:$FQ$49,RegulatoryPayment!$C$78:$FQ$78)</f>
        <v>0</v>
      </c>
      <c r="EJ168" s="319">
        <f>_xlfn.XLOOKUP(EJ$172, RegulatoryPayment!$C$49:$FQ$49,RegulatoryPayment!$C$78:$FQ$78)</f>
        <v>0</v>
      </c>
      <c r="EK168" s="319">
        <f>_xlfn.XLOOKUP(EK$172, RegulatoryPayment!$C$49:$FQ$49,RegulatoryPayment!$C$78:$FQ$78)</f>
        <v>0</v>
      </c>
      <c r="EL168" s="319">
        <f>_xlfn.XLOOKUP(EL$172, RegulatoryPayment!$C$49:$FQ$49,RegulatoryPayment!$C$78:$FQ$78)</f>
        <v>0</v>
      </c>
      <c r="EM168" s="319">
        <f>_xlfn.XLOOKUP(EM$172, RegulatoryPayment!$C$49:$FQ$49,RegulatoryPayment!$C$78:$FQ$78)</f>
        <v>0</v>
      </c>
      <c r="EN168" s="319">
        <f>_xlfn.XLOOKUP(EN$172, RegulatoryPayment!$C$49:$FQ$49,RegulatoryPayment!$C$78:$FQ$78)</f>
        <v>0</v>
      </c>
      <c r="EO168" s="319">
        <f>_xlfn.XLOOKUP(EO$172, RegulatoryPayment!$C$49:$FQ$49,RegulatoryPayment!$C$78:$FQ$78)</f>
        <v>0</v>
      </c>
      <c r="EP168" s="319">
        <f>_xlfn.XLOOKUP(EP$172, RegulatoryPayment!$C$49:$FQ$49,RegulatoryPayment!$C$78:$FQ$78)</f>
        <v>0</v>
      </c>
      <c r="EQ168" s="319">
        <f>_xlfn.XLOOKUP(EQ$172, RegulatoryPayment!$C$49:$FQ$49,RegulatoryPayment!$C$78:$FQ$78)</f>
        <v>0</v>
      </c>
      <c r="ER168" s="319">
        <f>_xlfn.XLOOKUP(ER$172, RegulatoryPayment!$C$49:$FQ$49,RegulatoryPayment!$C$78:$FQ$78)</f>
        <v>0</v>
      </c>
      <c r="ES168" s="319">
        <f>_xlfn.XLOOKUP(ES$172, RegulatoryPayment!$C$49:$FQ$49,RegulatoryPayment!$C$78:$FQ$78)</f>
        <v>0</v>
      </c>
      <c r="ET168" s="319">
        <f>_xlfn.XLOOKUP(ET$172, RegulatoryPayment!$C$49:$FQ$49,RegulatoryPayment!$C$78:$FQ$78)</f>
        <v>0</v>
      </c>
      <c r="EU168" s="319">
        <f>_xlfn.XLOOKUP(EU$172, RegulatoryPayment!$C$49:$FQ$49,RegulatoryPayment!$C$78:$FQ$78)</f>
        <v>0</v>
      </c>
      <c r="EV168" s="319">
        <f>_xlfn.XLOOKUP(EV$172, RegulatoryPayment!$C$49:$FQ$49,RegulatoryPayment!$C$78:$FQ$78)</f>
        <v>0</v>
      </c>
      <c r="EW168" s="319">
        <f>_xlfn.XLOOKUP(EW$172, RegulatoryPayment!$C$49:$FQ$49,RegulatoryPayment!$C$78:$FQ$78)</f>
        <v>0</v>
      </c>
      <c r="EX168" s="319">
        <f>_xlfn.XLOOKUP(EX$172, RegulatoryPayment!$C$49:$FQ$49,RegulatoryPayment!$C$78:$FQ$78)</f>
        <v>0</v>
      </c>
      <c r="EY168" s="319">
        <f>_xlfn.XLOOKUP(EY$172, RegulatoryPayment!$C$49:$FQ$49,RegulatoryPayment!$C$78:$FQ$78)</f>
        <v>0</v>
      </c>
      <c r="EZ168" s="319">
        <f>_xlfn.XLOOKUP(EZ$172, RegulatoryPayment!$C$49:$FQ$49,RegulatoryPayment!$C$78:$FQ$78)</f>
        <v>0</v>
      </c>
      <c r="FA168" s="319">
        <f>_xlfn.XLOOKUP(FA$172, RegulatoryPayment!$C$49:$FQ$49,RegulatoryPayment!$C$78:$FQ$78)</f>
        <v>0</v>
      </c>
      <c r="FB168" s="319">
        <f>_xlfn.XLOOKUP(FB$172, RegulatoryPayment!$C$49:$FQ$49,RegulatoryPayment!$C$78:$FQ$78)</f>
        <v>0</v>
      </c>
      <c r="FC168" s="319">
        <f>_xlfn.XLOOKUP(FC$172, RegulatoryPayment!$C$49:$FQ$49,RegulatoryPayment!$C$78:$FQ$78)</f>
        <v>0</v>
      </c>
      <c r="FD168" s="319">
        <f>_xlfn.XLOOKUP(FD$172, RegulatoryPayment!$C$49:$FQ$49,RegulatoryPayment!$C$78:$FQ$78)</f>
        <v>0</v>
      </c>
      <c r="FE168" s="319">
        <f>_xlfn.XLOOKUP(FE$172, RegulatoryPayment!$C$49:$FQ$49,RegulatoryPayment!$C$78:$FQ$78)</f>
        <v>0</v>
      </c>
      <c r="FF168" s="319">
        <f>_xlfn.XLOOKUP(FF$172, RegulatoryPayment!$C$49:$FQ$49,RegulatoryPayment!$C$78:$FQ$78)</f>
        <v>0</v>
      </c>
      <c r="FG168" s="319">
        <f>_xlfn.XLOOKUP(FG$172, RegulatoryPayment!$C$49:$FQ$49,RegulatoryPayment!$C$78:$FQ$78)</f>
        <v>0</v>
      </c>
      <c r="FH168" s="319">
        <f>_xlfn.XLOOKUP(FH$172, RegulatoryPayment!$C$49:$FQ$49,RegulatoryPayment!$C$78:$FQ$78)</f>
        <v>0</v>
      </c>
      <c r="FI168" s="319">
        <f>_xlfn.XLOOKUP(FI$172, RegulatoryPayment!$C$49:$FQ$49,RegulatoryPayment!$C$78:$FQ$78)</f>
        <v>0</v>
      </c>
      <c r="FJ168" s="319">
        <f>_xlfn.XLOOKUP(FJ$172, RegulatoryPayment!$C$49:$FQ$49,RegulatoryPayment!$C$78:$FQ$78)</f>
        <v>0</v>
      </c>
      <c r="FK168" s="319">
        <f>_xlfn.XLOOKUP(FK$172, RegulatoryPayment!$C$49:$FQ$49,RegulatoryPayment!$C$78:$FQ$78)</f>
        <v>0</v>
      </c>
      <c r="FL168" s="319">
        <f>_xlfn.XLOOKUP(FL$172, RegulatoryPayment!$C$49:$FQ$49,RegulatoryPayment!$C$78:$FQ$78)</f>
        <v>0</v>
      </c>
      <c r="FM168" s="319">
        <f>_xlfn.XLOOKUP(FM$172, RegulatoryPayment!$C$49:$FQ$49,RegulatoryPayment!$C$78:$FQ$78)</f>
        <v>0</v>
      </c>
      <c r="FN168" s="319">
        <f>_xlfn.XLOOKUP(FN$172, RegulatoryPayment!$C$49:$FQ$49,RegulatoryPayment!$C$78:$FQ$78)</f>
        <v>0</v>
      </c>
      <c r="FO168" s="319">
        <f>_xlfn.XLOOKUP(FO$172, RegulatoryPayment!$C$49:$FQ$49,RegulatoryPayment!$C$78:$FQ$78)</f>
        <v>0</v>
      </c>
    </row>
    <row r="169" spans="1:171" x14ac:dyDescent="0.3">
      <c r="B169" s="208" t="s">
        <v>727</v>
      </c>
      <c r="D169" s="212">
        <f>SUM(G169:FO169)</f>
        <v>297.77397210662207</v>
      </c>
      <c r="F169" s="207"/>
      <c r="G169" s="213">
        <f>SUM(G164:G168)</f>
        <v>0</v>
      </c>
      <c r="H169" s="213">
        <f t="shared" ref="H169:BS169" si="1754">SUM(H164:H168)</f>
        <v>0</v>
      </c>
      <c r="I169" s="213">
        <f t="shared" si="1754"/>
        <v>119.10958884264882</v>
      </c>
      <c r="J169" s="213">
        <f t="shared" si="1754"/>
        <v>0</v>
      </c>
      <c r="K169" s="213">
        <f t="shared" si="1754"/>
        <v>0</v>
      </c>
      <c r="L169" s="213">
        <f t="shared" si="1754"/>
        <v>0</v>
      </c>
      <c r="M169" s="213">
        <f t="shared" si="1754"/>
        <v>0</v>
      </c>
      <c r="N169" s="213">
        <f t="shared" si="1754"/>
        <v>0</v>
      </c>
      <c r="O169" s="213">
        <f t="shared" si="1754"/>
        <v>0</v>
      </c>
      <c r="P169" s="213">
        <f t="shared" si="1754"/>
        <v>0</v>
      </c>
      <c r="Q169" s="213">
        <f t="shared" si="1754"/>
        <v>0</v>
      </c>
      <c r="R169" s="213">
        <f t="shared" si="1754"/>
        <v>0</v>
      </c>
      <c r="S169" s="213">
        <f t="shared" si="1754"/>
        <v>0</v>
      </c>
      <c r="T169" s="213">
        <f t="shared" si="1754"/>
        <v>0</v>
      </c>
      <c r="U169" s="213">
        <f t="shared" si="1754"/>
        <v>0</v>
      </c>
      <c r="V169" s="213">
        <f t="shared" si="1754"/>
        <v>0</v>
      </c>
      <c r="W169" s="213">
        <f t="shared" si="1754"/>
        <v>0</v>
      </c>
      <c r="X169" s="213">
        <f t="shared" si="1754"/>
        <v>0</v>
      </c>
      <c r="Y169" s="213">
        <f t="shared" si="1754"/>
        <v>0</v>
      </c>
      <c r="Z169" s="213">
        <f t="shared" si="1754"/>
        <v>0</v>
      </c>
      <c r="AA169" s="213">
        <f t="shared" si="1754"/>
        <v>0</v>
      </c>
      <c r="AB169" s="213">
        <f t="shared" si="1754"/>
        <v>0</v>
      </c>
      <c r="AC169" s="213">
        <f t="shared" si="1754"/>
        <v>0</v>
      </c>
      <c r="AD169" s="213">
        <f t="shared" si="1754"/>
        <v>0</v>
      </c>
      <c r="AE169" s="213">
        <f t="shared" si="1754"/>
        <v>178.66438326397324</v>
      </c>
      <c r="AF169" s="213">
        <f t="shared" si="1754"/>
        <v>0</v>
      </c>
      <c r="AG169" s="213">
        <f t="shared" si="1754"/>
        <v>0</v>
      </c>
      <c r="AH169" s="213">
        <f t="shared" si="1754"/>
        <v>0</v>
      </c>
      <c r="AI169" s="213">
        <f t="shared" si="1754"/>
        <v>0</v>
      </c>
      <c r="AJ169" s="213">
        <f t="shared" si="1754"/>
        <v>0</v>
      </c>
      <c r="AK169" s="213">
        <f t="shared" si="1754"/>
        <v>0</v>
      </c>
      <c r="AL169" s="213">
        <f t="shared" si="1754"/>
        <v>0</v>
      </c>
      <c r="AM169" s="213">
        <f t="shared" si="1754"/>
        <v>0</v>
      </c>
      <c r="AN169" s="213">
        <f t="shared" si="1754"/>
        <v>0</v>
      </c>
      <c r="AO169" s="213">
        <f t="shared" si="1754"/>
        <v>0</v>
      </c>
      <c r="AP169" s="213">
        <f t="shared" si="1754"/>
        <v>0</v>
      </c>
      <c r="AQ169" s="213">
        <f t="shared" si="1754"/>
        <v>0</v>
      </c>
      <c r="AR169" s="213">
        <f t="shared" si="1754"/>
        <v>0</v>
      </c>
      <c r="AS169" s="213">
        <f t="shared" si="1754"/>
        <v>0</v>
      </c>
      <c r="AT169" s="213">
        <f t="shared" si="1754"/>
        <v>0</v>
      </c>
      <c r="AU169" s="213">
        <f t="shared" si="1754"/>
        <v>0</v>
      </c>
      <c r="AV169" s="213">
        <f t="shared" si="1754"/>
        <v>0</v>
      </c>
      <c r="AW169" s="213">
        <f t="shared" si="1754"/>
        <v>0</v>
      </c>
      <c r="AX169" s="213">
        <f t="shared" si="1754"/>
        <v>0</v>
      </c>
      <c r="AY169" s="213">
        <f t="shared" si="1754"/>
        <v>0</v>
      </c>
      <c r="AZ169" s="213">
        <f t="shared" si="1754"/>
        <v>0</v>
      </c>
      <c r="BA169" s="213">
        <f t="shared" si="1754"/>
        <v>0</v>
      </c>
      <c r="BB169" s="213">
        <f t="shared" si="1754"/>
        <v>0</v>
      </c>
      <c r="BC169" s="213">
        <f t="shared" si="1754"/>
        <v>0</v>
      </c>
      <c r="BD169" s="213">
        <f t="shared" si="1754"/>
        <v>0</v>
      </c>
      <c r="BE169" s="213">
        <f t="shared" si="1754"/>
        <v>0</v>
      </c>
      <c r="BF169" s="213">
        <f t="shared" si="1754"/>
        <v>0</v>
      </c>
      <c r="BG169" s="213">
        <f t="shared" si="1754"/>
        <v>0</v>
      </c>
      <c r="BH169" s="213">
        <f t="shared" si="1754"/>
        <v>0</v>
      </c>
      <c r="BI169" s="213">
        <f t="shared" si="1754"/>
        <v>0</v>
      </c>
      <c r="BJ169" s="213">
        <f t="shared" si="1754"/>
        <v>0</v>
      </c>
      <c r="BK169" s="213">
        <f t="shared" si="1754"/>
        <v>0</v>
      </c>
      <c r="BL169" s="213">
        <f t="shared" si="1754"/>
        <v>0</v>
      </c>
      <c r="BM169" s="213">
        <f t="shared" si="1754"/>
        <v>0</v>
      </c>
      <c r="BN169" s="213">
        <f t="shared" si="1754"/>
        <v>0</v>
      </c>
      <c r="BO169" s="213">
        <f t="shared" si="1754"/>
        <v>0</v>
      </c>
      <c r="BP169" s="213">
        <f t="shared" si="1754"/>
        <v>0</v>
      </c>
      <c r="BQ169" s="213">
        <f t="shared" si="1754"/>
        <v>0</v>
      </c>
      <c r="BR169" s="213">
        <f t="shared" si="1754"/>
        <v>0</v>
      </c>
      <c r="BS169" s="213">
        <f t="shared" si="1754"/>
        <v>0</v>
      </c>
      <c r="BT169" s="213">
        <f t="shared" ref="BT169:EE169" si="1755">SUM(BT164:BT168)</f>
        <v>0</v>
      </c>
      <c r="BU169" s="213">
        <f t="shared" si="1755"/>
        <v>0</v>
      </c>
      <c r="BV169" s="213">
        <f t="shared" si="1755"/>
        <v>0</v>
      </c>
      <c r="BW169" s="213">
        <f t="shared" si="1755"/>
        <v>0</v>
      </c>
      <c r="BX169" s="213">
        <f t="shared" si="1755"/>
        <v>0</v>
      </c>
      <c r="BY169" s="213">
        <f t="shared" si="1755"/>
        <v>0</v>
      </c>
      <c r="BZ169" s="213">
        <f t="shared" si="1755"/>
        <v>0</v>
      </c>
      <c r="CA169" s="213">
        <f t="shared" si="1755"/>
        <v>0</v>
      </c>
      <c r="CB169" s="213">
        <f t="shared" si="1755"/>
        <v>0</v>
      </c>
      <c r="CC169" s="213">
        <f t="shared" si="1755"/>
        <v>0</v>
      </c>
      <c r="CD169" s="213">
        <f t="shared" si="1755"/>
        <v>0</v>
      </c>
      <c r="CE169" s="213">
        <f t="shared" si="1755"/>
        <v>0</v>
      </c>
      <c r="CF169" s="213">
        <f t="shared" si="1755"/>
        <v>0</v>
      </c>
      <c r="CG169" s="213">
        <f t="shared" si="1755"/>
        <v>0</v>
      </c>
      <c r="CH169" s="213">
        <f t="shared" si="1755"/>
        <v>0</v>
      </c>
      <c r="CI169" s="213">
        <f t="shared" si="1755"/>
        <v>0</v>
      </c>
      <c r="CJ169" s="213">
        <f t="shared" si="1755"/>
        <v>0</v>
      </c>
      <c r="CK169" s="213">
        <f t="shared" si="1755"/>
        <v>0</v>
      </c>
      <c r="CL169" s="213">
        <f t="shared" si="1755"/>
        <v>0</v>
      </c>
      <c r="CM169" s="213">
        <f t="shared" si="1755"/>
        <v>0</v>
      </c>
      <c r="CN169" s="213">
        <f t="shared" si="1755"/>
        <v>0</v>
      </c>
      <c r="CO169" s="213">
        <f t="shared" si="1755"/>
        <v>0</v>
      </c>
      <c r="CP169" s="213">
        <f t="shared" si="1755"/>
        <v>0</v>
      </c>
      <c r="CQ169" s="213">
        <f t="shared" si="1755"/>
        <v>0</v>
      </c>
      <c r="CR169" s="213">
        <f t="shared" si="1755"/>
        <v>0</v>
      </c>
      <c r="CS169" s="213">
        <f t="shared" si="1755"/>
        <v>0</v>
      </c>
      <c r="CT169" s="213">
        <f t="shared" si="1755"/>
        <v>0</v>
      </c>
      <c r="CU169" s="213">
        <f t="shared" si="1755"/>
        <v>0</v>
      </c>
      <c r="CV169" s="213">
        <f t="shared" si="1755"/>
        <v>0</v>
      </c>
      <c r="CW169" s="213">
        <f t="shared" si="1755"/>
        <v>0</v>
      </c>
      <c r="CX169" s="213">
        <f t="shared" si="1755"/>
        <v>0</v>
      </c>
      <c r="CY169" s="213">
        <f t="shared" si="1755"/>
        <v>0</v>
      </c>
      <c r="CZ169" s="213">
        <f t="shared" si="1755"/>
        <v>0</v>
      </c>
      <c r="DA169" s="213">
        <f t="shared" si="1755"/>
        <v>0</v>
      </c>
      <c r="DB169" s="213">
        <f t="shared" si="1755"/>
        <v>0</v>
      </c>
      <c r="DC169" s="213">
        <f t="shared" si="1755"/>
        <v>0</v>
      </c>
      <c r="DD169" s="213">
        <f t="shared" si="1755"/>
        <v>0</v>
      </c>
      <c r="DE169" s="213">
        <f t="shared" si="1755"/>
        <v>0</v>
      </c>
      <c r="DF169" s="213">
        <f t="shared" si="1755"/>
        <v>0</v>
      </c>
      <c r="DG169" s="213">
        <f t="shared" si="1755"/>
        <v>0</v>
      </c>
      <c r="DH169" s="213">
        <f t="shared" si="1755"/>
        <v>0</v>
      </c>
      <c r="DI169" s="213">
        <f t="shared" si="1755"/>
        <v>0</v>
      </c>
      <c r="DJ169" s="213">
        <f t="shared" si="1755"/>
        <v>0</v>
      </c>
      <c r="DK169" s="213">
        <f t="shared" si="1755"/>
        <v>0</v>
      </c>
      <c r="DL169" s="213">
        <f t="shared" si="1755"/>
        <v>0</v>
      </c>
      <c r="DM169" s="213">
        <f t="shared" si="1755"/>
        <v>0</v>
      </c>
      <c r="DN169" s="213">
        <f t="shared" si="1755"/>
        <v>0</v>
      </c>
      <c r="DO169" s="213">
        <f t="shared" si="1755"/>
        <v>0</v>
      </c>
      <c r="DP169" s="213">
        <f t="shared" si="1755"/>
        <v>0</v>
      </c>
      <c r="DQ169" s="213">
        <f t="shared" si="1755"/>
        <v>0</v>
      </c>
      <c r="DR169" s="213">
        <f t="shared" si="1755"/>
        <v>0</v>
      </c>
      <c r="DS169" s="213">
        <f t="shared" si="1755"/>
        <v>0</v>
      </c>
      <c r="DT169" s="213">
        <f t="shared" si="1755"/>
        <v>0</v>
      </c>
      <c r="DU169" s="213">
        <f t="shared" si="1755"/>
        <v>0</v>
      </c>
      <c r="DV169" s="213">
        <f t="shared" si="1755"/>
        <v>0</v>
      </c>
      <c r="DW169" s="213">
        <f t="shared" si="1755"/>
        <v>0</v>
      </c>
      <c r="DX169" s="213">
        <f t="shared" si="1755"/>
        <v>0</v>
      </c>
      <c r="DY169" s="213">
        <f t="shared" si="1755"/>
        <v>0</v>
      </c>
      <c r="DZ169" s="213">
        <f t="shared" si="1755"/>
        <v>0</v>
      </c>
      <c r="EA169" s="213">
        <f t="shared" si="1755"/>
        <v>0</v>
      </c>
      <c r="EB169" s="213">
        <f t="shared" si="1755"/>
        <v>0</v>
      </c>
      <c r="EC169" s="213">
        <f t="shared" si="1755"/>
        <v>0</v>
      </c>
      <c r="ED169" s="213">
        <f t="shared" si="1755"/>
        <v>0</v>
      </c>
      <c r="EE169" s="213">
        <f t="shared" si="1755"/>
        <v>0</v>
      </c>
      <c r="EF169" s="213">
        <f t="shared" ref="EF169:FO169" si="1756">SUM(EF164:EF168)</f>
        <v>0</v>
      </c>
      <c r="EG169" s="213">
        <f t="shared" si="1756"/>
        <v>0</v>
      </c>
      <c r="EH169" s="213">
        <f t="shared" si="1756"/>
        <v>0</v>
      </c>
      <c r="EI169" s="213">
        <f t="shared" si="1756"/>
        <v>0</v>
      </c>
      <c r="EJ169" s="213">
        <f t="shared" si="1756"/>
        <v>0</v>
      </c>
      <c r="EK169" s="213">
        <f t="shared" si="1756"/>
        <v>0</v>
      </c>
      <c r="EL169" s="213">
        <f t="shared" si="1756"/>
        <v>0</v>
      </c>
      <c r="EM169" s="213">
        <f t="shared" si="1756"/>
        <v>0</v>
      </c>
      <c r="EN169" s="213">
        <f t="shared" si="1756"/>
        <v>0</v>
      </c>
      <c r="EO169" s="213">
        <f t="shared" si="1756"/>
        <v>0</v>
      </c>
      <c r="EP169" s="213">
        <f t="shared" si="1756"/>
        <v>0</v>
      </c>
      <c r="EQ169" s="213">
        <f t="shared" si="1756"/>
        <v>0</v>
      </c>
      <c r="ER169" s="213">
        <f t="shared" si="1756"/>
        <v>0</v>
      </c>
      <c r="ES169" s="213">
        <f t="shared" si="1756"/>
        <v>0</v>
      </c>
      <c r="ET169" s="213">
        <f t="shared" si="1756"/>
        <v>0</v>
      </c>
      <c r="EU169" s="213">
        <f t="shared" si="1756"/>
        <v>0</v>
      </c>
      <c r="EV169" s="213">
        <f t="shared" si="1756"/>
        <v>0</v>
      </c>
      <c r="EW169" s="213">
        <f t="shared" si="1756"/>
        <v>0</v>
      </c>
      <c r="EX169" s="213">
        <f t="shared" si="1756"/>
        <v>0</v>
      </c>
      <c r="EY169" s="213">
        <f t="shared" si="1756"/>
        <v>0</v>
      </c>
      <c r="EZ169" s="213">
        <f t="shared" si="1756"/>
        <v>0</v>
      </c>
      <c r="FA169" s="213">
        <f t="shared" si="1756"/>
        <v>0</v>
      </c>
      <c r="FB169" s="213">
        <f t="shared" si="1756"/>
        <v>0</v>
      </c>
      <c r="FC169" s="213">
        <f t="shared" si="1756"/>
        <v>0</v>
      </c>
      <c r="FD169" s="213">
        <f t="shared" si="1756"/>
        <v>0</v>
      </c>
      <c r="FE169" s="213">
        <f t="shared" si="1756"/>
        <v>0</v>
      </c>
      <c r="FF169" s="213">
        <f t="shared" si="1756"/>
        <v>0</v>
      </c>
      <c r="FG169" s="213">
        <f t="shared" si="1756"/>
        <v>0</v>
      </c>
      <c r="FH169" s="213">
        <f t="shared" si="1756"/>
        <v>0</v>
      </c>
      <c r="FI169" s="213">
        <f t="shared" si="1756"/>
        <v>0</v>
      </c>
      <c r="FJ169" s="213">
        <f t="shared" si="1756"/>
        <v>0</v>
      </c>
      <c r="FK169" s="213">
        <f t="shared" si="1756"/>
        <v>0</v>
      </c>
      <c r="FL169" s="213">
        <f t="shared" si="1756"/>
        <v>0</v>
      </c>
      <c r="FM169" s="213">
        <f t="shared" si="1756"/>
        <v>0</v>
      </c>
      <c r="FN169" s="213">
        <f t="shared" si="1756"/>
        <v>0</v>
      </c>
      <c r="FO169" s="213">
        <f t="shared" si="1756"/>
        <v>0</v>
      </c>
    </row>
    <row r="170" spans="1:171" ht="15" customHeight="1" x14ac:dyDescent="0.3"/>
    <row r="171" spans="1:171" x14ac:dyDescent="0.3">
      <c r="A171" s="7"/>
    </row>
    <row r="172" spans="1:171" s="43" customFormat="1" x14ac:dyDescent="0.3">
      <c r="B172" s="218" t="s">
        <v>721</v>
      </c>
      <c r="F172" s="158"/>
      <c r="G172" s="432">
        <f>G1</f>
        <v>45748</v>
      </c>
      <c r="H172" s="432">
        <f>EOMONTH(G172, 1)</f>
        <v>45808</v>
      </c>
      <c r="I172" s="432">
        <f t="shared" ref="I172:BT172" si="1757">EOMONTH(H172, 1)</f>
        <v>45838</v>
      </c>
      <c r="J172" s="158">
        <f t="shared" si="1757"/>
        <v>45869</v>
      </c>
      <c r="K172" s="158">
        <f t="shared" si="1757"/>
        <v>45900</v>
      </c>
      <c r="L172" s="158">
        <f t="shared" si="1757"/>
        <v>45930</v>
      </c>
      <c r="M172" s="158">
        <f t="shared" si="1757"/>
        <v>45961</v>
      </c>
      <c r="N172" s="158">
        <f t="shared" si="1757"/>
        <v>45991</v>
      </c>
      <c r="O172" s="158">
        <f t="shared" si="1757"/>
        <v>46022</v>
      </c>
      <c r="P172" s="158">
        <f t="shared" si="1757"/>
        <v>46053</v>
      </c>
      <c r="Q172" s="158">
        <f t="shared" si="1757"/>
        <v>46081</v>
      </c>
      <c r="R172" s="158">
        <f t="shared" si="1757"/>
        <v>46112</v>
      </c>
      <c r="S172" s="158">
        <f t="shared" si="1757"/>
        <v>46142</v>
      </c>
      <c r="T172" s="158">
        <f t="shared" si="1757"/>
        <v>46173</v>
      </c>
      <c r="U172" s="158">
        <f t="shared" si="1757"/>
        <v>46203</v>
      </c>
      <c r="V172" s="158">
        <f t="shared" si="1757"/>
        <v>46234</v>
      </c>
      <c r="W172" s="158">
        <f t="shared" si="1757"/>
        <v>46265</v>
      </c>
      <c r="X172" s="158">
        <f t="shared" si="1757"/>
        <v>46295</v>
      </c>
      <c r="Y172" s="158">
        <f t="shared" si="1757"/>
        <v>46326</v>
      </c>
      <c r="Z172" s="158">
        <f t="shared" si="1757"/>
        <v>46356</v>
      </c>
      <c r="AA172" s="158">
        <f t="shared" si="1757"/>
        <v>46387</v>
      </c>
      <c r="AB172" s="158">
        <f t="shared" si="1757"/>
        <v>46418</v>
      </c>
      <c r="AC172" s="158">
        <f t="shared" si="1757"/>
        <v>46446</v>
      </c>
      <c r="AD172" s="158">
        <f t="shared" si="1757"/>
        <v>46477</v>
      </c>
      <c r="AE172" s="158">
        <f t="shared" si="1757"/>
        <v>46507</v>
      </c>
      <c r="AF172" s="158">
        <f t="shared" si="1757"/>
        <v>46538</v>
      </c>
      <c r="AG172" s="158">
        <f t="shared" si="1757"/>
        <v>46568</v>
      </c>
      <c r="AH172" s="158">
        <f t="shared" si="1757"/>
        <v>46599</v>
      </c>
      <c r="AI172" s="158">
        <f t="shared" si="1757"/>
        <v>46630</v>
      </c>
      <c r="AJ172" s="158">
        <f t="shared" si="1757"/>
        <v>46660</v>
      </c>
      <c r="AK172" s="158">
        <f t="shared" si="1757"/>
        <v>46691</v>
      </c>
      <c r="AL172" s="158">
        <f t="shared" si="1757"/>
        <v>46721</v>
      </c>
      <c r="AM172" s="158">
        <f t="shared" si="1757"/>
        <v>46752</v>
      </c>
      <c r="AN172" s="158">
        <f t="shared" si="1757"/>
        <v>46783</v>
      </c>
      <c r="AO172" s="158">
        <f t="shared" si="1757"/>
        <v>46812</v>
      </c>
      <c r="AP172" s="158">
        <f t="shared" si="1757"/>
        <v>46843</v>
      </c>
      <c r="AQ172" s="158">
        <f t="shared" si="1757"/>
        <v>46873</v>
      </c>
      <c r="AR172" s="158">
        <f t="shared" si="1757"/>
        <v>46904</v>
      </c>
      <c r="AS172" s="158">
        <f t="shared" si="1757"/>
        <v>46934</v>
      </c>
      <c r="AT172" s="158">
        <f t="shared" si="1757"/>
        <v>46965</v>
      </c>
      <c r="AU172" s="158">
        <f t="shared" si="1757"/>
        <v>46996</v>
      </c>
      <c r="AV172" s="158">
        <f t="shared" si="1757"/>
        <v>47026</v>
      </c>
      <c r="AW172" s="158">
        <f t="shared" si="1757"/>
        <v>47057</v>
      </c>
      <c r="AX172" s="158">
        <f t="shared" si="1757"/>
        <v>47087</v>
      </c>
      <c r="AY172" s="158">
        <f t="shared" si="1757"/>
        <v>47118</v>
      </c>
      <c r="AZ172" s="158">
        <f t="shared" si="1757"/>
        <v>47149</v>
      </c>
      <c r="BA172" s="158">
        <f t="shared" si="1757"/>
        <v>47177</v>
      </c>
      <c r="BB172" s="158">
        <f t="shared" si="1757"/>
        <v>47208</v>
      </c>
      <c r="BC172" s="158">
        <f t="shared" si="1757"/>
        <v>47238</v>
      </c>
      <c r="BD172" s="158">
        <f t="shared" si="1757"/>
        <v>47269</v>
      </c>
      <c r="BE172" s="158">
        <f t="shared" si="1757"/>
        <v>47299</v>
      </c>
      <c r="BF172" s="158">
        <f t="shared" si="1757"/>
        <v>47330</v>
      </c>
      <c r="BG172" s="158">
        <f t="shared" si="1757"/>
        <v>47361</v>
      </c>
      <c r="BH172" s="158">
        <f t="shared" si="1757"/>
        <v>47391</v>
      </c>
      <c r="BI172" s="158">
        <f t="shared" si="1757"/>
        <v>47422</v>
      </c>
      <c r="BJ172" s="158">
        <f t="shared" si="1757"/>
        <v>47452</v>
      </c>
      <c r="BK172" s="158">
        <f t="shared" si="1757"/>
        <v>47483</v>
      </c>
      <c r="BL172" s="158">
        <f t="shared" si="1757"/>
        <v>47514</v>
      </c>
      <c r="BM172" s="158">
        <f t="shared" si="1757"/>
        <v>47542</v>
      </c>
      <c r="BN172" s="158">
        <f t="shared" si="1757"/>
        <v>47573</v>
      </c>
      <c r="BO172" s="158">
        <f t="shared" si="1757"/>
        <v>47603</v>
      </c>
      <c r="BP172" s="158">
        <f t="shared" si="1757"/>
        <v>47634</v>
      </c>
      <c r="BQ172" s="158">
        <f t="shared" si="1757"/>
        <v>47664</v>
      </c>
      <c r="BR172" s="158">
        <f t="shared" si="1757"/>
        <v>47695</v>
      </c>
      <c r="BS172" s="158">
        <f t="shared" si="1757"/>
        <v>47726</v>
      </c>
      <c r="BT172" s="158">
        <f t="shared" si="1757"/>
        <v>47756</v>
      </c>
      <c r="BU172" s="158">
        <f t="shared" ref="BU172:EF172" si="1758">EOMONTH(BT172, 1)</f>
        <v>47787</v>
      </c>
      <c r="BV172" s="158">
        <f t="shared" si="1758"/>
        <v>47817</v>
      </c>
      <c r="BW172" s="158">
        <f t="shared" si="1758"/>
        <v>47848</v>
      </c>
      <c r="BX172" s="158">
        <f t="shared" si="1758"/>
        <v>47879</v>
      </c>
      <c r="BY172" s="158">
        <f t="shared" si="1758"/>
        <v>47907</v>
      </c>
      <c r="BZ172" s="158">
        <f t="shared" si="1758"/>
        <v>47938</v>
      </c>
      <c r="CA172" s="158">
        <f t="shared" si="1758"/>
        <v>47968</v>
      </c>
      <c r="CB172" s="158">
        <f t="shared" si="1758"/>
        <v>47999</v>
      </c>
      <c r="CC172" s="158">
        <f t="shared" si="1758"/>
        <v>48029</v>
      </c>
      <c r="CD172" s="158">
        <f t="shared" si="1758"/>
        <v>48060</v>
      </c>
      <c r="CE172" s="158">
        <f t="shared" si="1758"/>
        <v>48091</v>
      </c>
      <c r="CF172" s="158">
        <f t="shared" si="1758"/>
        <v>48121</v>
      </c>
      <c r="CG172" s="158">
        <f t="shared" si="1758"/>
        <v>48152</v>
      </c>
      <c r="CH172" s="158">
        <f t="shared" si="1758"/>
        <v>48182</v>
      </c>
      <c r="CI172" s="158">
        <f t="shared" si="1758"/>
        <v>48213</v>
      </c>
      <c r="CJ172" s="158">
        <f t="shared" si="1758"/>
        <v>48244</v>
      </c>
      <c r="CK172" s="158">
        <f t="shared" si="1758"/>
        <v>48273</v>
      </c>
      <c r="CL172" s="158">
        <f t="shared" si="1758"/>
        <v>48304</v>
      </c>
      <c r="CM172" s="158">
        <f t="shared" si="1758"/>
        <v>48334</v>
      </c>
      <c r="CN172" s="158">
        <f t="shared" si="1758"/>
        <v>48365</v>
      </c>
      <c r="CO172" s="158">
        <f t="shared" si="1758"/>
        <v>48395</v>
      </c>
      <c r="CP172" s="158">
        <f t="shared" si="1758"/>
        <v>48426</v>
      </c>
      <c r="CQ172" s="158">
        <f t="shared" si="1758"/>
        <v>48457</v>
      </c>
      <c r="CR172" s="158">
        <f t="shared" si="1758"/>
        <v>48487</v>
      </c>
      <c r="CS172" s="158">
        <f t="shared" si="1758"/>
        <v>48518</v>
      </c>
      <c r="CT172" s="158">
        <f t="shared" si="1758"/>
        <v>48548</v>
      </c>
      <c r="CU172" s="158">
        <f t="shared" si="1758"/>
        <v>48579</v>
      </c>
      <c r="CV172" s="158">
        <f t="shared" si="1758"/>
        <v>48610</v>
      </c>
      <c r="CW172" s="158">
        <f t="shared" si="1758"/>
        <v>48638</v>
      </c>
      <c r="CX172" s="158">
        <f t="shared" si="1758"/>
        <v>48669</v>
      </c>
      <c r="CY172" s="158">
        <f t="shared" si="1758"/>
        <v>48699</v>
      </c>
      <c r="CZ172" s="158">
        <f t="shared" si="1758"/>
        <v>48730</v>
      </c>
      <c r="DA172" s="158">
        <f t="shared" si="1758"/>
        <v>48760</v>
      </c>
      <c r="DB172" s="158">
        <f t="shared" si="1758"/>
        <v>48791</v>
      </c>
      <c r="DC172" s="158">
        <f t="shared" si="1758"/>
        <v>48822</v>
      </c>
      <c r="DD172" s="158">
        <f t="shared" si="1758"/>
        <v>48852</v>
      </c>
      <c r="DE172" s="158">
        <f t="shared" si="1758"/>
        <v>48883</v>
      </c>
      <c r="DF172" s="158">
        <f t="shared" si="1758"/>
        <v>48913</v>
      </c>
      <c r="DG172" s="158">
        <f t="shared" si="1758"/>
        <v>48944</v>
      </c>
      <c r="DH172" s="158">
        <f t="shared" si="1758"/>
        <v>48975</v>
      </c>
      <c r="DI172" s="158">
        <f t="shared" si="1758"/>
        <v>49003</v>
      </c>
      <c r="DJ172" s="158">
        <f t="shared" si="1758"/>
        <v>49034</v>
      </c>
      <c r="DK172" s="158">
        <f t="shared" si="1758"/>
        <v>49064</v>
      </c>
      <c r="DL172" s="158">
        <f t="shared" si="1758"/>
        <v>49095</v>
      </c>
      <c r="DM172" s="158">
        <f t="shared" si="1758"/>
        <v>49125</v>
      </c>
      <c r="DN172" s="158">
        <f t="shared" si="1758"/>
        <v>49156</v>
      </c>
      <c r="DO172" s="158">
        <f t="shared" si="1758"/>
        <v>49187</v>
      </c>
      <c r="DP172" s="158">
        <f t="shared" si="1758"/>
        <v>49217</v>
      </c>
      <c r="DQ172" s="158">
        <f t="shared" si="1758"/>
        <v>49248</v>
      </c>
      <c r="DR172" s="158">
        <f t="shared" si="1758"/>
        <v>49278</v>
      </c>
      <c r="DS172" s="158">
        <f t="shared" si="1758"/>
        <v>49309</v>
      </c>
      <c r="DT172" s="158">
        <f t="shared" si="1758"/>
        <v>49340</v>
      </c>
      <c r="DU172" s="158">
        <f t="shared" si="1758"/>
        <v>49368</v>
      </c>
      <c r="DV172" s="158">
        <f t="shared" si="1758"/>
        <v>49399</v>
      </c>
      <c r="DW172" s="158">
        <f t="shared" si="1758"/>
        <v>49429</v>
      </c>
      <c r="DX172" s="158">
        <f t="shared" si="1758"/>
        <v>49460</v>
      </c>
      <c r="DY172" s="158">
        <f t="shared" si="1758"/>
        <v>49490</v>
      </c>
      <c r="DZ172" s="158">
        <f t="shared" si="1758"/>
        <v>49521</v>
      </c>
      <c r="EA172" s="158">
        <f t="shared" si="1758"/>
        <v>49552</v>
      </c>
      <c r="EB172" s="158">
        <f t="shared" si="1758"/>
        <v>49582</v>
      </c>
      <c r="EC172" s="158">
        <f t="shared" si="1758"/>
        <v>49613</v>
      </c>
      <c r="ED172" s="158">
        <f t="shared" si="1758"/>
        <v>49643</v>
      </c>
      <c r="EE172" s="158">
        <f t="shared" si="1758"/>
        <v>49674</v>
      </c>
      <c r="EF172" s="158">
        <f t="shared" si="1758"/>
        <v>49705</v>
      </c>
      <c r="EG172" s="158">
        <f t="shared" ref="EG172:FO172" si="1759">EOMONTH(EF172, 1)</f>
        <v>49734</v>
      </c>
      <c r="EH172" s="158">
        <f t="shared" si="1759"/>
        <v>49765</v>
      </c>
      <c r="EI172" s="158">
        <f t="shared" si="1759"/>
        <v>49795</v>
      </c>
      <c r="EJ172" s="158">
        <f t="shared" si="1759"/>
        <v>49826</v>
      </c>
      <c r="EK172" s="158">
        <f t="shared" si="1759"/>
        <v>49856</v>
      </c>
      <c r="EL172" s="158">
        <f t="shared" si="1759"/>
        <v>49887</v>
      </c>
      <c r="EM172" s="158">
        <f t="shared" si="1759"/>
        <v>49918</v>
      </c>
      <c r="EN172" s="158">
        <f t="shared" si="1759"/>
        <v>49948</v>
      </c>
      <c r="EO172" s="158">
        <f t="shared" si="1759"/>
        <v>49979</v>
      </c>
      <c r="EP172" s="158">
        <f t="shared" si="1759"/>
        <v>50009</v>
      </c>
      <c r="EQ172" s="158">
        <f t="shared" si="1759"/>
        <v>50040</v>
      </c>
      <c r="ER172" s="158">
        <f t="shared" si="1759"/>
        <v>50071</v>
      </c>
      <c r="ES172" s="158">
        <f t="shared" si="1759"/>
        <v>50099</v>
      </c>
      <c r="ET172" s="158">
        <f t="shared" si="1759"/>
        <v>50130</v>
      </c>
      <c r="EU172" s="158">
        <f t="shared" si="1759"/>
        <v>50160</v>
      </c>
      <c r="EV172" s="158">
        <f t="shared" si="1759"/>
        <v>50191</v>
      </c>
      <c r="EW172" s="158">
        <f t="shared" si="1759"/>
        <v>50221</v>
      </c>
      <c r="EX172" s="158">
        <f t="shared" si="1759"/>
        <v>50252</v>
      </c>
      <c r="EY172" s="158">
        <f t="shared" si="1759"/>
        <v>50283</v>
      </c>
      <c r="EZ172" s="158">
        <f t="shared" si="1759"/>
        <v>50313</v>
      </c>
      <c r="FA172" s="158">
        <f t="shared" si="1759"/>
        <v>50344</v>
      </c>
      <c r="FB172" s="158">
        <f t="shared" si="1759"/>
        <v>50374</v>
      </c>
      <c r="FC172" s="158">
        <f t="shared" si="1759"/>
        <v>50405</v>
      </c>
      <c r="FD172" s="158">
        <f t="shared" si="1759"/>
        <v>50436</v>
      </c>
      <c r="FE172" s="158">
        <f t="shared" si="1759"/>
        <v>50464</v>
      </c>
      <c r="FF172" s="158">
        <f t="shared" si="1759"/>
        <v>50495</v>
      </c>
      <c r="FG172" s="158">
        <f t="shared" si="1759"/>
        <v>50525</v>
      </c>
      <c r="FH172" s="158">
        <f t="shared" si="1759"/>
        <v>50556</v>
      </c>
      <c r="FI172" s="158">
        <f t="shared" si="1759"/>
        <v>50586</v>
      </c>
      <c r="FJ172" s="158">
        <f t="shared" si="1759"/>
        <v>50617</v>
      </c>
      <c r="FK172" s="158">
        <f t="shared" si="1759"/>
        <v>50648</v>
      </c>
      <c r="FL172" s="158">
        <f t="shared" si="1759"/>
        <v>50678</v>
      </c>
      <c r="FM172" s="158">
        <f t="shared" si="1759"/>
        <v>50709</v>
      </c>
      <c r="FN172" s="158">
        <f t="shared" si="1759"/>
        <v>50739</v>
      </c>
      <c r="FO172" s="158">
        <f t="shared" si="1759"/>
        <v>50770</v>
      </c>
    </row>
    <row r="173" spans="1:171" x14ac:dyDescent="0.3">
      <c r="B173" s="208"/>
      <c r="F173" s="207"/>
      <c r="G173" s="207"/>
      <c r="H173" s="207"/>
      <c r="I173" s="207"/>
      <c r="J173" s="207"/>
      <c r="K173" s="207"/>
      <c r="L173" s="207"/>
      <c r="M173" s="207"/>
      <c r="N173" s="207"/>
      <c r="O173" s="207"/>
      <c r="P173" s="207"/>
      <c r="Q173" s="207"/>
      <c r="R173" s="207"/>
      <c r="S173" s="207"/>
      <c r="T173" s="207"/>
      <c r="U173" s="207"/>
      <c r="V173" s="207"/>
      <c r="W173" s="207"/>
      <c r="X173" s="207"/>
      <c r="Y173" s="207"/>
      <c r="Z173" s="207"/>
      <c r="AA173" s="207"/>
      <c r="AB173" s="207"/>
      <c r="AC173" s="207"/>
      <c r="AD173" s="207"/>
      <c r="AE173" s="207"/>
      <c r="AF173" s="207"/>
      <c r="AG173" s="207"/>
      <c r="AH173" s="207"/>
      <c r="AI173" s="207"/>
      <c r="AJ173" s="207"/>
      <c r="AK173" s="207"/>
      <c r="AL173" s="207"/>
      <c r="AM173" s="207"/>
      <c r="AN173" s="207"/>
      <c r="AO173" s="207"/>
      <c r="AP173" s="207"/>
      <c r="AQ173" s="207"/>
      <c r="AR173" s="207"/>
      <c r="AS173" s="207"/>
      <c r="AT173" s="207"/>
      <c r="AU173" s="207"/>
      <c r="AV173" s="207"/>
      <c r="AW173" s="207"/>
      <c r="AX173" s="207"/>
      <c r="AY173" s="207"/>
      <c r="AZ173" s="207"/>
      <c r="BA173" s="207"/>
      <c r="BB173" s="207"/>
      <c r="BC173" s="207"/>
      <c r="BD173" s="207"/>
      <c r="BE173" s="207"/>
      <c r="BF173" s="207"/>
      <c r="BG173" s="207"/>
      <c r="BH173" s="207"/>
      <c r="BI173" s="207"/>
      <c r="BJ173" s="207"/>
      <c r="BK173" s="207"/>
      <c r="BL173" s="207"/>
      <c r="BM173" s="207"/>
      <c r="BN173" s="207"/>
      <c r="BO173" s="207"/>
      <c r="BP173" s="207"/>
      <c r="BQ173" s="207"/>
      <c r="BR173" s="207"/>
      <c r="BS173" s="207"/>
      <c r="BT173" s="207"/>
      <c r="BU173" s="207"/>
      <c r="BV173" s="207"/>
      <c r="BW173" s="207"/>
      <c r="BX173" s="207"/>
      <c r="BY173" s="207"/>
      <c r="BZ173" s="207"/>
      <c r="CA173" s="207"/>
      <c r="CB173" s="207"/>
      <c r="CC173" s="207"/>
      <c r="CD173" s="207"/>
      <c r="CE173" s="207"/>
      <c r="CF173" s="207"/>
      <c r="CG173" s="207"/>
      <c r="CH173" s="207"/>
      <c r="CI173" s="207"/>
      <c r="CJ173" s="207"/>
      <c r="CK173" s="207"/>
      <c r="CL173" s="207"/>
      <c r="CM173" s="207"/>
      <c r="CN173" s="207"/>
      <c r="CO173" s="207"/>
      <c r="CP173" s="207"/>
      <c r="CQ173" s="207"/>
      <c r="CR173" s="207"/>
      <c r="CS173" s="207"/>
      <c r="CT173" s="207"/>
      <c r="CU173" s="207"/>
      <c r="CV173" s="207"/>
      <c r="CW173" s="207"/>
      <c r="CX173" s="207"/>
      <c r="CY173" s="207"/>
      <c r="CZ173" s="207"/>
      <c r="DA173" s="207"/>
      <c r="DB173" s="207"/>
      <c r="DC173" s="207"/>
      <c r="DD173" s="207"/>
      <c r="DE173" s="207"/>
      <c r="DF173" s="207"/>
      <c r="DG173" s="207"/>
      <c r="DH173" s="207"/>
      <c r="DI173" s="207"/>
      <c r="DJ173" s="207"/>
      <c r="DK173" s="207"/>
      <c r="DL173" s="207"/>
      <c r="DM173" s="207"/>
      <c r="DN173" s="207"/>
      <c r="DO173" s="207"/>
      <c r="DP173" s="207"/>
      <c r="DQ173" s="207"/>
      <c r="DR173" s="207"/>
      <c r="DS173" s="207"/>
      <c r="DT173" s="207"/>
      <c r="DU173" s="207"/>
      <c r="DV173" s="207"/>
      <c r="DW173" s="207"/>
      <c r="DX173" s="207"/>
      <c r="DY173" s="207"/>
      <c r="DZ173" s="207"/>
      <c r="EA173" s="207"/>
      <c r="EB173" s="207"/>
      <c r="EC173" s="207"/>
      <c r="ED173" s="207"/>
      <c r="EE173" s="207"/>
      <c r="EF173" s="207"/>
      <c r="EG173" s="207"/>
      <c r="EH173" s="207"/>
      <c r="EI173" s="207"/>
      <c r="EJ173" s="207"/>
      <c r="EK173" s="207"/>
      <c r="EL173" s="207"/>
      <c r="EM173" s="207"/>
      <c r="EN173" s="207"/>
      <c r="EO173" s="207"/>
      <c r="EP173" s="207"/>
      <c r="EQ173" s="207"/>
      <c r="ER173" s="207"/>
      <c r="ES173" s="207"/>
      <c r="ET173" s="207"/>
      <c r="EU173" s="207"/>
      <c r="EV173" s="207"/>
      <c r="EW173" s="207"/>
      <c r="EX173" s="207"/>
      <c r="EY173" s="207"/>
      <c r="EZ173" s="207"/>
      <c r="FA173" s="207"/>
      <c r="FB173" s="207"/>
      <c r="FC173" s="207"/>
      <c r="FD173" s="207"/>
      <c r="FE173" s="207"/>
      <c r="FF173" s="207"/>
      <c r="FG173" s="207"/>
      <c r="FH173" s="207"/>
      <c r="FI173" s="207"/>
      <c r="FJ173" s="207"/>
      <c r="FK173" s="207"/>
      <c r="FL173" s="207"/>
      <c r="FM173" s="207"/>
      <c r="FN173" s="207"/>
      <c r="FO173" s="207"/>
    </row>
    <row r="174" spans="1:171" x14ac:dyDescent="0.3">
      <c r="B174" s="208" t="s">
        <v>734</v>
      </c>
      <c r="D174" s="208" t="str">
        <f>IF($D$5=7, "INR Cr", "INR Mn")</f>
        <v>INR Cr</v>
      </c>
    </row>
    <row r="175" spans="1:171" x14ac:dyDescent="0.3">
      <c r="B175" s="201" t="s">
        <v>468</v>
      </c>
      <c r="D175" s="212">
        <f>SUM(G175:FO175)</f>
        <v>18.068999999999999</v>
      </c>
      <c r="G175" s="319">
        <f>_xlfn.XLOOKUP(G$172, RegulatoryPayment!$C$49:$FQ$49,RegulatoryPayment!$C$79:$FQ$79)</f>
        <v>18.068999999999999</v>
      </c>
      <c r="H175" s="319">
        <f>_xlfn.XLOOKUP(H$172, RegulatoryPayment!$C$49:$FQ$49,RegulatoryPayment!$C$79:$FQ$79)</f>
        <v>0</v>
      </c>
      <c r="I175" s="319">
        <f>_xlfn.XLOOKUP(I$172, RegulatoryPayment!$C$49:$FQ$49,RegulatoryPayment!$C$79:$FQ$79)</f>
        <v>0</v>
      </c>
      <c r="J175" s="319">
        <f>_xlfn.XLOOKUP(J$172, RegulatoryPayment!$C$49:$FQ$49,RegulatoryPayment!$C$79:$FQ$79)</f>
        <v>0</v>
      </c>
      <c r="K175" s="319">
        <f>_xlfn.XLOOKUP(K$172, RegulatoryPayment!$C$49:$FQ$49,RegulatoryPayment!$C$79:$FQ$79)</f>
        <v>0</v>
      </c>
      <c r="L175" s="319">
        <f>_xlfn.XLOOKUP(L$172, RegulatoryPayment!$C$49:$FQ$49,RegulatoryPayment!$C$79:$FQ$79)</f>
        <v>0</v>
      </c>
      <c r="M175" s="319">
        <f>_xlfn.XLOOKUP(M$172, RegulatoryPayment!$C$49:$FQ$49,RegulatoryPayment!$C$79:$FQ$79)</f>
        <v>0</v>
      </c>
      <c r="N175" s="319">
        <f>_xlfn.XLOOKUP(N$172, RegulatoryPayment!$C$49:$FQ$49,RegulatoryPayment!$C$79:$FQ$79)</f>
        <v>0</v>
      </c>
      <c r="O175" s="319">
        <f>_xlfn.XLOOKUP(O$172, RegulatoryPayment!$C$49:$FQ$49,RegulatoryPayment!$C$79:$FQ$79)</f>
        <v>0</v>
      </c>
      <c r="P175" s="319">
        <f>_xlfn.XLOOKUP(P$172, RegulatoryPayment!$C$49:$FQ$49,RegulatoryPayment!$C$79:$FQ$79)</f>
        <v>0</v>
      </c>
      <c r="Q175" s="319">
        <f>_xlfn.XLOOKUP(Q$172, RegulatoryPayment!$C$49:$FQ$49,RegulatoryPayment!$C$79:$FQ$79)</f>
        <v>0</v>
      </c>
      <c r="R175" s="319">
        <f>_xlfn.XLOOKUP(R$172, RegulatoryPayment!$C$49:$FQ$49,RegulatoryPayment!$C$79:$FQ$79)</f>
        <v>0</v>
      </c>
      <c r="S175" s="319">
        <f>_xlfn.XLOOKUP(S$172, RegulatoryPayment!$C$49:$FQ$49,RegulatoryPayment!$C$79:$FQ$79)</f>
        <v>0</v>
      </c>
      <c r="T175" s="319">
        <f>_xlfn.XLOOKUP(T$172, RegulatoryPayment!$C$49:$FQ$49,RegulatoryPayment!$C$79:$FQ$79)</f>
        <v>0</v>
      </c>
      <c r="U175" s="319">
        <f>_xlfn.XLOOKUP(U$172, RegulatoryPayment!$C$49:$FQ$49,RegulatoryPayment!$C$79:$FQ$79)</f>
        <v>0</v>
      </c>
      <c r="V175" s="319">
        <f>_xlfn.XLOOKUP(V$172, RegulatoryPayment!$C$49:$FQ$49,RegulatoryPayment!$C$79:$FQ$79)</f>
        <v>0</v>
      </c>
      <c r="W175" s="319">
        <f>_xlfn.XLOOKUP(W$172, RegulatoryPayment!$C$49:$FQ$49,RegulatoryPayment!$C$79:$FQ$79)</f>
        <v>0</v>
      </c>
      <c r="X175" s="319">
        <f>_xlfn.XLOOKUP(X$172, RegulatoryPayment!$C$49:$FQ$49,RegulatoryPayment!$C$79:$FQ$79)</f>
        <v>0</v>
      </c>
      <c r="Y175" s="319">
        <f>_xlfn.XLOOKUP(Y$172, RegulatoryPayment!$C$49:$FQ$49,RegulatoryPayment!$C$79:$FQ$79)</f>
        <v>0</v>
      </c>
      <c r="Z175" s="319">
        <f>_xlfn.XLOOKUP(Z$172, RegulatoryPayment!$C$49:$FQ$49,RegulatoryPayment!$C$79:$FQ$79)</f>
        <v>0</v>
      </c>
      <c r="AA175" s="319">
        <f>_xlfn.XLOOKUP(AA$172, RegulatoryPayment!$C$49:$FQ$49,RegulatoryPayment!$C$79:$FQ$79)</f>
        <v>0</v>
      </c>
      <c r="AB175" s="319">
        <f>_xlfn.XLOOKUP(AB$172, RegulatoryPayment!$C$49:$FQ$49,RegulatoryPayment!$C$79:$FQ$79)</f>
        <v>0</v>
      </c>
      <c r="AC175" s="319">
        <f>_xlfn.XLOOKUP(AC$172, RegulatoryPayment!$C$49:$FQ$49,RegulatoryPayment!$C$79:$FQ$79)</f>
        <v>0</v>
      </c>
      <c r="AD175" s="319">
        <f>_xlfn.XLOOKUP(AD$172, RegulatoryPayment!$C$49:$FQ$49,RegulatoryPayment!$C$79:$FQ$79)</f>
        <v>0</v>
      </c>
      <c r="AE175" s="319">
        <f>_xlfn.XLOOKUP(AE$172, RegulatoryPayment!$C$49:$FQ$49,RegulatoryPayment!$C$79:$FQ$79)</f>
        <v>0</v>
      </c>
      <c r="AF175" s="319">
        <f>_xlfn.XLOOKUP(AF$172, RegulatoryPayment!$C$49:$FQ$49,RegulatoryPayment!$C$79:$FQ$79)</f>
        <v>0</v>
      </c>
      <c r="AG175" s="319">
        <f>_xlfn.XLOOKUP(AG$172, RegulatoryPayment!$C$49:$FQ$49,RegulatoryPayment!$C$79:$FQ$79)</f>
        <v>0</v>
      </c>
      <c r="AH175" s="319">
        <f>_xlfn.XLOOKUP(AH$172, RegulatoryPayment!$C$49:$FQ$49,RegulatoryPayment!$C$79:$FQ$79)</f>
        <v>0</v>
      </c>
      <c r="AI175" s="319">
        <f>_xlfn.XLOOKUP(AI$172, RegulatoryPayment!$C$49:$FQ$49,RegulatoryPayment!$C$79:$FQ$79)</f>
        <v>0</v>
      </c>
      <c r="AJ175" s="319">
        <f>_xlfn.XLOOKUP(AJ$172, RegulatoryPayment!$C$49:$FQ$49,RegulatoryPayment!$C$79:$FQ$79)</f>
        <v>0</v>
      </c>
      <c r="AK175" s="319">
        <f>_xlfn.XLOOKUP(AK$172, RegulatoryPayment!$C$49:$FQ$49,RegulatoryPayment!$C$79:$FQ$79)</f>
        <v>0</v>
      </c>
      <c r="AL175" s="319">
        <f>_xlfn.XLOOKUP(AL$172, RegulatoryPayment!$C$49:$FQ$49,RegulatoryPayment!$C$79:$FQ$79)</f>
        <v>0</v>
      </c>
      <c r="AM175" s="319">
        <f>_xlfn.XLOOKUP(AM$172, RegulatoryPayment!$C$49:$FQ$49,RegulatoryPayment!$C$79:$FQ$79)</f>
        <v>0</v>
      </c>
      <c r="AN175" s="319">
        <f>_xlfn.XLOOKUP(AN$172, RegulatoryPayment!$C$49:$FQ$49,RegulatoryPayment!$C$79:$FQ$79)</f>
        <v>0</v>
      </c>
      <c r="AO175" s="319">
        <f>_xlfn.XLOOKUP(AO$172, RegulatoryPayment!$C$49:$FQ$49,RegulatoryPayment!$C$79:$FQ$79)</f>
        <v>0</v>
      </c>
      <c r="AP175" s="319">
        <f>_xlfn.XLOOKUP(AP$172, RegulatoryPayment!$C$49:$FQ$49,RegulatoryPayment!$C$79:$FQ$79)</f>
        <v>0</v>
      </c>
      <c r="AQ175" s="319">
        <f>_xlfn.XLOOKUP(AQ$172, RegulatoryPayment!$C$49:$FQ$49,RegulatoryPayment!$C$79:$FQ$79)</f>
        <v>0</v>
      </c>
      <c r="AR175" s="319">
        <f>_xlfn.XLOOKUP(AR$172, RegulatoryPayment!$C$49:$FQ$49,RegulatoryPayment!$C$79:$FQ$79)</f>
        <v>0</v>
      </c>
      <c r="AS175" s="319">
        <f>_xlfn.XLOOKUP(AS$172, RegulatoryPayment!$C$49:$FQ$49,RegulatoryPayment!$C$79:$FQ$79)</f>
        <v>0</v>
      </c>
      <c r="AT175" s="319">
        <f>_xlfn.XLOOKUP(AT$172, RegulatoryPayment!$C$49:$FQ$49,RegulatoryPayment!$C$79:$FQ$79)</f>
        <v>0</v>
      </c>
      <c r="AU175" s="319">
        <f>_xlfn.XLOOKUP(AU$172, RegulatoryPayment!$C$49:$FQ$49,RegulatoryPayment!$C$79:$FQ$79)</f>
        <v>0</v>
      </c>
      <c r="AV175" s="319">
        <f>_xlfn.XLOOKUP(AV$172, RegulatoryPayment!$C$49:$FQ$49,RegulatoryPayment!$C$79:$FQ$79)</f>
        <v>0</v>
      </c>
      <c r="AW175" s="319">
        <f>_xlfn.XLOOKUP(AW$172, RegulatoryPayment!$C$49:$FQ$49,RegulatoryPayment!$C$79:$FQ$79)</f>
        <v>0</v>
      </c>
      <c r="AX175" s="319">
        <f>_xlfn.XLOOKUP(AX$172, RegulatoryPayment!$C$49:$FQ$49,RegulatoryPayment!$C$79:$FQ$79)</f>
        <v>0</v>
      </c>
      <c r="AY175" s="319">
        <f>_xlfn.XLOOKUP(AY$172, RegulatoryPayment!$C$49:$FQ$49,RegulatoryPayment!$C$79:$FQ$79)</f>
        <v>0</v>
      </c>
      <c r="AZ175" s="319">
        <f>_xlfn.XLOOKUP(AZ$172, RegulatoryPayment!$C$49:$FQ$49,RegulatoryPayment!$C$79:$FQ$79)</f>
        <v>0</v>
      </c>
      <c r="BA175" s="319">
        <f>_xlfn.XLOOKUP(BA$172, RegulatoryPayment!$C$49:$FQ$49,RegulatoryPayment!$C$79:$FQ$79)</f>
        <v>0</v>
      </c>
      <c r="BB175" s="319">
        <f>_xlfn.XLOOKUP(BB$172, RegulatoryPayment!$C$49:$FQ$49,RegulatoryPayment!$C$79:$FQ$79)</f>
        <v>0</v>
      </c>
      <c r="BC175" s="319">
        <f>_xlfn.XLOOKUP(BC$172, RegulatoryPayment!$C$49:$FQ$49,RegulatoryPayment!$C$79:$FQ$79)</f>
        <v>0</v>
      </c>
      <c r="BD175" s="319">
        <f>_xlfn.XLOOKUP(BD$172, RegulatoryPayment!$C$49:$FQ$49,RegulatoryPayment!$C$79:$FQ$79)</f>
        <v>0</v>
      </c>
      <c r="BE175" s="319">
        <f>_xlfn.XLOOKUP(BE$172, RegulatoryPayment!$C$49:$FQ$49,RegulatoryPayment!$C$79:$FQ$79)</f>
        <v>0</v>
      </c>
      <c r="BF175" s="319">
        <f>_xlfn.XLOOKUP(BF$172, RegulatoryPayment!$C$49:$FQ$49,RegulatoryPayment!$C$79:$FQ$79)</f>
        <v>0</v>
      </c>
      <c r="BG175" s="319">
        <f>_xlfn.XLOOKUP(BG$172, RegulatoryPayment!$C$49:$FQ$49,RegulatoryPayment!$C$79:$FQ$79)</f>
        <v>0</v>
      </c>
      <c r="BH175" s="319">
        <f>_xlfn.XLOOKUP(BH$172, RegulatoryPayment!$C$49:$FQ$49,RegulatoryPayment!$C$79:$FQ$79)</f>
        <v>0</v>
      </c>
      <c r="BI175" s="319">
        <f>_xlfn.XLOOKUP(BI$172, RegulatoryPayment!$C$49:$FQ$49,RegulatoryPayment!$C$79:$FQ$79)</f>
        <v>0</v>
      </c>
      <c r="BJ175" s="319">
        <f>_xlfn.XLOOKUP(BJ$172, RegulatoryPayment!$C$49:$FQ$49,RegulatoryPayment!$C$79:$FQ$79)</f>
        <v>0</v>
      </c>
      <c r="BK175" s="319">
        <f>_xlfn.XLOOKUP(BK$172, RegulatoryPayment!$C$49:$FQ$49,RegulatoryPayment!$C$79:$FQ$79)</f>
        <v>0</v>
      </c>
      <c r="BL175" s="319">
        <f>_xlfn.XLOOKUP(BL$172, RegulatoryPayment!$C$49:$FQ$49,RegulatoryPayment!$C$79:$FQ$79)</f>
        <v>0</v>
      </c>
      <c r="BM175" s="319">
        <f>_xlfn.XLOOKUP(BM$172, RegulatoryPayment!$C$49:$FQ$49,RegulatoryPayment!$C$79:$FQ$79)</f>
        <v>0</v>
      </c>
      <c r="BN175" s="319">
        <f>_xlfn.XLOOKUP(BN$172, RegulatoryPayment!$C$49:$FQ$49,RegulatoryPayment!$C$79:$FQ$79)</f>
        <v>0</v>
      </c>
      <c r="BO175" s="319">
        <f>_xlfn.XLOOKUP(BO$172, RegulatoryPayment!$C$49:$FQ$49,RegulatoryPayment!$C$79:$FQ$79)</f>
        <v>0</v>
      </c>
      <c r="BP175" s="319">
        <f>_xlfn.XLOOKUP(BP$172, RegulatoryPayment!$C$49:$FQ$49,RegulatoryPayment!$C$79:$FQ$79)</f>
        <v>0</v>
      </c>
      <c r="BQ175" s="319">
        <f>_xlfn.XLOOKUP(BQ$172, RegulatoryPayment!$C$49:$FQ$49,RegulatoryPayment!$C$79:$FQ$79)</f>
        <v>0</v>
      </c>
      <c r="BR175" s="319">
        <f>_xlfn.XLOOKUP(BR$172, RegulatoryPayment!$C$49:$FQ$49,RegulatoryPayment!$C$79:$FQ$79)</f>
        <v>0</v>
      </c>
      <c r="BS175" s="319">
        <f>_xlfn.XLOOKUP(BS$172, RegulatoryPayment!$C$49:$FQ$49,RegulatoryPayment!$C$79:$FQ$79)</f>
        <v>0</v>
      </c>
      <c r="BT175" s="319">
        <f>_xlfn.XLOOKUP(BT$172, RegulatoryPayment!$C$49:$FQ$49,RegulatoryPayment!$C$79:$FQ$79)</f>
        <v>0</v>
      </c>
      <c r="BU175" s="319">
        <f>_xlfn.XLOOKUP(BU$172, RegulatoryPayment!$C$49:$FQ$49,RegulatoryPayment!$C$79:$FQ$79)</f>
        <v>0</v>
      </c>
      <c r="BV175" s="319">
        <f>_xlfn.XLOOKUP(BV$172, RegulatoryPayment!$C$49:$FQ$49,RegulatoryPayment!$C$79:$FQ$79)</f>
        <v>0</v>
      </c>
      <c r="BW175" s="319">
        <f>_xlfn.XLOOKUP(BW$172, RegulatoryPayment!$C$49:$FQ$49,RegulatoryPayment!$C$79:$FQ$79)</f>
        <v>0</v>
      </c>
      <c r="BX175" s="319">
        <f>_xlfn.XLOOKUP(BX$172, RegulatoryPayment!$C$49:$FQ$49,RegulatoryPayment!$C$79:$FQ$79)</f>
        <v>0</v>
      </c>
      <c r="BY175" s="319">
        <f>_xlfn.XLOOKUP(BY$172, RegulatoryPayment!$C$49:$FQ$49,RegulatoryPayment!$C$79:$FQ$79)</f>
        <v>0</v>
      </c>
      <c r="BZ175" s="319">
        <f>_xlfn.XLOOKUP(BZ$172, RegulatoryPayment!$C$49:$FQ$49,RegulatoryPayment!$C$79:$FQ$79)</f>
        <v>0</v>
      </c>
      <c r="CA175" s="319">
        <f>_xlfn.XLOOKUP(CA$172, RegulatoryPayment!$C$49:$FQ$49,RegulatoryPayment!$C$79:$FQ$79)</f>
        <v>0</v>
      </c>
      <c r="CB175" s="319">
        <f>_xlfn.XLOOKUP(CB$172, RegulatoryPayment!$C$49:$FQ$49,RegulatoryPayment!$C$79:$FQ$79)</f>
        <v>0</v>
      </c>
      <c r="CC175" s="319">
        <f>_xlfn.XLOOKUP(CC$172, RegulatoryPayment!$C$49:$FQ$49,RegulatoryPayment!$C$79:$FQ$79)</f>
        <v>0</v>
      </c>
      <c r="CD175" s="319">
        <f>_xlfn.XLOOKUP(CD$172, RegulatoryPayment!$C$49:$FQ$49,RegulatoryPayment!$C$79:$FQ$79)</f>
        <v>0</v>
      </c>
      <c r="CE175" s="319">
        <f>_xlfn.XLOOKUP(CE$172, RegulatoryPayment!$C$49:$FQ$49,RegulatoryPayment!$C$79:$FQ$79)</f>
        <v>0</v>
      </c>
      <c r="CF175" s="319">
        <f>_xlfn.XLOOKUP(CF$172, RegulatoryPayment!$C$49:$FQ$49,RegulatoryPayment!$C$79:$FQ$79)</f>
        <v>0</v>
      </c>
      <c r="CG175" s="319">
        <f>_xlfn.XLOOKUP(CG$172, RegulatoryPayment!$C$49:$FQ$49,RegulatoryPayment!$C$79:$FQ$79)</f>
        <v>0</v>
      </c>
      <c r="CH175" s="319">
        <f>_xlfn.XLOOKUP(CH$172, RegulatoryPayment!$C$49:$FQ$49,RegulatoryPayment!$C$79:$FQ$79)</f>
        <v>0</v>
      </c>
      <c r="CI175" s="319">
        <f>_xlfn.XLOOKUP(CI$172, RegulatoryPayment!$C$49:$FQ$49,RegulatoryPayment!$C$79:$FQ$79)</f>
        <v>0</v>
      </c>
      <c r="CJ175" s="319">
        <f>_xlfn.XLOOKUP(CJ$172, RegulatoryPayment!$C$49:$FQ$49,RegulatoryPayment!$C$79:$FQ$79)</f>
        <v>0</v>
      </c>
      <c r="CK175" s="319">
        <f>_xlfn.XLOOKUP(CK$172, RegulatoryPayment!$C$49:$FQ$49,RegulatoryPayment!$C$79:$FQ$79)</f>
        <v>0</v>
      </c>
      <c r="CL175" s="319">
        <f>_xlfn.XLOOKUP(CL$172, RegulatoryPayment!$C$49:$FQ$49,RegulatoryPayment!$C$79:$FQ$79)</f>
        <v>0</v>
      </c>
      <c r="CM175" s="319">
        <f>_xlfn.XLOOKUP(CM$172, RegulatoryPayment!$C$49:$FQ$49,RegulatoryPayment!$C$79:$FQ$79)</f>
        <v>0</v>
      </c>
      <c r="CN175" s="319">
        <f>_xlfn.XLOOKUP(CN$172, RegulatoryPayment!$C$49:$FQ$49,RegulatoryPayment!$C$79:$FQ$79)</f>
        <v>0</v>
      </c>
      <c r="CO175" s="319">
        <f>_xlfn.XLOOKUP(CO$172, RegulatoryPayment!$C$49:$FQ$49,RegulatoryPayment!$C$79:$FQ$79)</f>
        <v>0</v>
      </c>
      <c r="CP175" s="319">
        <f>_xlfn.XLOOKUP(CP$172, RegulatoryPayment!$C$49:$FQ$49,RegulatoryPayment!$C$79:$FQ$79)</f>
        <v>0</v>
      </c>
      <c r="CQ175" s="319">
        <f>_xlfn.XLOOKUP(CQ$172, RegulatoryPayment!$C$49:$FQ$49,RegulatoryPayment!$C$79:$FQ$79)</f>
        <v>0</v>
      </c>
      <c r="CR175" s="319">
        <f>_xlfn.XLOOKUP(CR$172, RegulatoryPayment!$C$49:$FQ$49,RegulatoryPayment!$C$79:$FQ$79)</f>
        <v>0</v>
      </c>
      <c r="CS175" s="319">
        <f>_xlfn.XLOOKUP(CS$172, RegulatoryPayment!$C$49:$FQ$49,RegulatoryPayment!$C$79:$FQ$79)</f>
        <v>0</v>
      </c>
      <c r="CT175" s="319">
        <f>_xlfn.XLOOKUP(CT$172, RegulatoryPayment!$C$49:$FQ$49,RegulatoryPayment!$C$79:$FQ$79)</f>
        <v>0</v>
      </c>
      <c r="CU175" s="319">
        <f>_xlfn.XLOOKUP(CU$172, RegulatoryPayment!$C$49:$FQ$49,RegulatoryPayment!$C$79:$FQ$79)</f>
        <v>0</v>
      </c>
      <c r="CV175" s="319">
        <f>_xlfn.XLOOKUP(CV$172, RegulatoryPayment!$C$49:$FQ$49,RegulatoryPayment!$C$79:$FQ$79)</f>
        <v>0</v>
      </c>
      <c r="CW175" s="319">
        <f>_xlfn.XLOOKUP(CW$172, RegulatoryPayment!$C$49:$FQ$49,RegulatoryPayment!$C$79:$FQ$79)</f>
        <v>0</v>
      </c>
      <c r="CX175" s="319">
        <f>_xlfn.XLOOKUP(CX$172, RegulatoryPayment!$C$49:$FQ$49,RegulatoryPayment!$C$79:$FQ$79)</f>
        <v>0</v>
      </c>
      <c r="CY175" s="319">
        <f>_xlfn.XLOOKUP(CY$172, RegulatoryPayment!$C$49:$FQ$49,RegulatoryPayment!$C$79:$FQ$79)</f>
        <v>0</v>
      </c>
      <c r="CZ175" s="319">
        <f>_xlfn.XLOOKUP(CZ$172, RegulatoryPayment!$C$49:$FQ$49,RegulatoryPayment!$C$79:$FQ$79)</f>
        <v>0</v>
      </c>
      <c r="DA175" s="319">
        <f>_xlfn.XLOOKUP(DA$172, RegulatoryPayment!$C$49:$FQ$49,RegulatoryPayment!$C$79:$FQ$79)</f>
        <v>0</v>
      </c>
      <c r="DB175" s="319">
        <f>_xlfn.XLOOKUP(DB$172, RegulatoryPayment!$C$49:$FQ$49,RegulatoryPayment!$C$79:$FQ$79)</f>
        <v>0</v>
      </c>
      <c r="DC175" s="319">
        <f>_xlfn.XLOOKUP(DC$172, RegulatoryPayment!$C$49:$FQ$49,RegulatoryPayment!$C$79:$FQ$79)</f>
        <v>0</v>
      </c>
      <c r="DD175" s="319">
        <f>_xlfn.XLOOKUP(DD$172, RegulatoryPayment!$C$49:$FQ$49,RegulatoryPayment!$C$79:$FQ$79)</f>
        <v>0</v>
      </c>
      <c r="DE175" s="319">
        <f>_xlfn.XLOOKUP(DE$172, RegulatoryPayment!$C$49:$FQ$49,RegulatoryPayment!$C$79:$FQ$79)</f>
        <v>0</v>
      </c>
      <c r="DF175" s="319">
        <f>_xlfn.XLOOKUP(DF$172, RegulatoryPayment!$C$49:$FQ$49,RegulatoryPayment!$C$79:$FQ$79)</f>
        <v>0</v>
      </c>
      <c r="DG175" s="319">
        <f>_xlfn.XLOOKUP(DG$172, RegulatoryPayment!$C$49:$FQ$49,RegulatoryPayment!$C$79:$FQ$79)</f>
        <v>0</v>
      </c>
      <c r="DH175" s="319">
        <f>_xlfn.XLOOKUP(DH$172, RegulatoryPayment!$C$49:$FQ$49,RegulatoryPayment!$C$79:$FQ$79)</f>
        <v>0</v>
      </c>
      <c r="DI175" s="319">
        <f>_xlfn.XLOOKUP(DI$172, RegulatoryPayment!$C$49:$FQ$49,RegulatoryPayment!$C$79:$FQ$79)</f>
        <v>0</v>
      </c>
      <c r="DJ175" s="319">
        <f>_xlfn.XLOOKUP(DJ$172, RegulatoryPayment!$C$49:$FQ$49,RegulatoryPayment!$C$79:$FQ$79)</f>
        <v>0</v>
      </c>
      <c r="DK175" s="319">
        <f>_xlfn.XLOOKUP(DK$172, RegulatoryPayment!$C$49:$FQ$49,RegulatoryPayment!$C$79:$FQ$79)</f>
        <v>0</v>
      </c>
      <c r="DL175" s="319">
        <f>_xlfn.XLOOKUP(DL$172, RegulatoryPayment!$C$49:$FQ$49,RegulatoryPayment!$C$79:$FQ$79)</f>
        <v>0</v>
      </c>
      <c r="DM175" s="319">
        <f>_xlfn.XLOOKUP(DM$172, RegulatoryPayment!$C$49:$FQ$49,RegulatoryPayment!$C$79:$FQ$79)</f>
        <v>0</v>
      </c>
      <c r="DN175" s="319">
        <f>_xlfn.XLOOKUP(DN$172, RegulatoryPayment!$C$49:$FQ$49,RegulatoryPayment!$C$79:$FQ$79)</f>
        <v>0</v>
      </c>
      <c r="DO175" s="319">
        <f>_xlfn.XLOOKUP(DO$172, RegulatoryPayment!$C$49:$FQ$49,RegulatoryPayment!$C$79:$FQ$79)</f>
        <v>0</v>
      </c>
      <c r="DP175" s="319">
        <f>_xlfn.XLOOKUP(DP$172, RegulatoryPayment!$C$49:$FQ$49,RegulatoryPayment!$C$79:$FQ$79)</f>
        <v>0</v>
      </c>
      <c r="DQ175" s="319">
        <f>_xlfn.XLOOKUP(DQ$172, RegulatoryPayment!$C$49:$FQ$49,RegulatoryPayment!$C$79:$FQ$79)</f>
        <v>0</v>
      </c>
      <c r="DR175" s="319">
        <f>_xlfn.XLOOKUP(DR$172, RegulatoryPayment!$C$49:$FQ$49,RegulatoryPayment!$C$79:$FQ$79)</f>
        <v>0</v>
      </c>
      <c r="DS175" s="319">
        <f>_xlfn.XLOOKUP(DS$172, RegulatoryPayment!$C$49:$FQ$49,RegulatoryPayment!$C$79:$FQ$79)</f>
        <v>0</v>
      </c>
      <c r="DT175" s="319">
        <f>_xlfn.XLOOKUP(DT$172, RegulatoryPayment!$C$49:$FQ$49,RegulatoryPayment!$C$79:$FQ$79)</f>
        <v>0</v>
      </c>
      <c r="DU175" s="319">
        <f>_xlfn.XLOOKUP(DU$172, RegulatoryPayment!$C$49:$FQ$49,RegulatoryPayment!$C$79:$FQ$79)</f>
        <v>0</v>
      </c>
      <c r="DV175" s="319">
        <f>_xlfn.XLOOKUP(DV$172, RegulatoryPayment!$C$49:$FQ$49,RegulatoryPayment!$C$79:$FQ$79)</f>
        <v>0</v>
      </c>
      <c r="DW175" s="319">
        <f>_xlfn.XLOOKUP(DW$172, RegulatoryPayment!$C$49:$FQ$49,RegulatoryPayment!$C$79:$FQ$79)</f>
        <v>0</v>
      </c>
      <c r="DX175" s="319">
        <f>_xlfn.XLOOKUP(DX$172, RegulatoryPayment!$C$49:$FQ$49,RegulatoryPayment!$C$79:$FQ$79)</f>
        <v>0</v>
      </c>
      <c r="DY175" s="319">
        <f>_xlfn.XLOOKUP(DY$172, RegulatoryPayment!$C$49:$FQ$49,RegulatoryPayment!$C$79:$FQ$79)</f>
        <v>0</v>
      </c>
      <c r="DZ175" s="319">
        <f>_xlfn.XLOOKUP(DZ$172, RegulatoryPayment!$C$49:$FQ$49,RegulatoryPayment!$C$79:$FQ$79)</f>
        <v>0</v>
      </c>
      <c r="EA175" s="319">
        <f>_xlfn.XLOOKUP(EA$172, RegulatoryPayment!$C$49:$FQ$49,RegulatoryPayment!$C$79:$FQ$79)</f>
        <v>0</v>
      </c>
      <c r="EB175" s="319">
        <f>_xlfn.XLOOKUP(EB$172, RegulatoryPayment!$C$49:$FQ$49,RegulatoryPayment!$C$79:$FQ$79)</f>
        <v>0</v>
      </c>
      <c r="EC175" s="319">
        <f>_xlfn.XLOOKUP(EC$172, RegulatoryPayment!$C$49:$FQ$49,RegulatoryPayment!$C$79:$FQ$79)</f>
        <v>0</v>
      </c>
      <c r="ED175" s="319">
        <f>_xlfn.XLOOKUP(ED$172, RegulatoryPayment!$C$49:$FQ$49,RegulatoryPayment!$C$79:$FQ$79)</f>
        <v>0</v>
      </c>
      <c r="EE175" s="319">
        <f>_xlfn.XLOOKUP(EE$172, RegulatoryPayment!$C$49:$FQ$49,RegulatoryPayment!$C$79:$FQ$79)</f>
        <v>0</v>
      </c>
      <c r="EF175" s="319">
        <f>_xlfn.XLOOKUP(EF$172, RegulatoryPayment!$C$49:$FQ$49,RegulatoryPayment!$C$79:$FQ$79)</f>
        <v>0</v>
      </c>
      <c r="EG175" s="319">
        <f>_xlfn.XLOOKUP(EG$172, RegulatoryPayment!$C$49:$FQ$49,RegulatoryPayment!$C$79:$FQ$79)</f>
        <v>0</v>
      </c>
      <c r="EH175" s="319">
        <f>_xlfn.XLOOKUP(EH$172, RegulatoryPayment!$C$49:$FQ$49,RegulatoryPayment!$C$79:$FQ$79)</f>
        <v>0</v>
      </c>
      <c r="EI175" s="319">
        <f>_xlfn.XLOOKUP(EI$172, RegulatoryPayment!$C$49:$FQ$49,RegulatoryPayment!$C$79:$FQ$79)</f>
        <v>0</v>
      </c>
      <c r="EJ175" s="319">
        <f>_xlfn.XLOOKUP(EJ$172, RegulatoryPayment!$C$49:$FQ$49,RegulatoryPayment!$C$79:$FQ$79)</f>
        <v>0</v>
      </c>
      <c r="EK175" s="319">
        <f>_xlfn.XLOOKUP(EK$172, RegulatoryPayment!$C$49:$FQ$49,RegulatoryPayment!$C$79:$FQ$79)</f>
        <v>0</v>
      </c>
      <c r="EL175" s="319">
        <f>_xlfn.XLOOKUP(EL$172, RegulatoryPayment!$C$49:$FQ$49,RegulatoryPayment!$C$79:$FQ$79)</f>
        <v>0</v>
      </c>
      <c r="EM175" s="319">
        <f>_xlfn.XLOOKUP(EM$172, RegulatoryPayment!$C$49:$FQ$49,RegulatoryPayment!$C$79:$FQ$79)</f>
        <v>0</v>
      </c>
      <c r="EN175" s="319">
        <f>_xlfn.XLOOKUP(EN$172, RegulatoryPayment!$C$49:$FQ$49,RegulatoryPayment!$C$79:$FQ$79)</f>
        <v>0</v>
      </c>
      <c r="EO175" s="319">
        <f>_xlfn.XLOOKUP(EO$172, RegulatoryPayment!$C$49:$FQ$49,RegulatoryPayment!$C$79:$FQ$79)</f>
        <v>0</v>
      </c>
      <c r="EP175" s="319">
        <f>_xlfn.XLOOKUP(EP$172, RegulatoryPayment!$C$49:$FQ$49,RegulatoryPayment!$C$79:$FQ$79)</f>
        <v>0</v>
      </c>
      <c r="EQ175" s="319">
        <f>_xlfn.XLOOKUP(EQ$172, RegulatoryPayment!$C$49:$FQ$49,RegulatoryPayment!$C$79:$FQ$79)</f>
        <v>0</v>
      </c>
      <c r="ER175" s="319">
        <f>_xlfn.XLOOKUP(ER$172, RegulatoryPayment!$C$49:$FQ$49,RegulatoryPayment!$C$79:$FQ$79)</f>
        <v>0</v>
      </c>
      <c r="ES175" s="319">
        <f>_xlfn.XLOOKUP(ES$172, RegulatoryPayment!$C$49:$FQ$49,RegulatoryPayment!$C$79:$FQ$79)</f>
        <v>0</v>
      </c>
      <c r="ET175" s="319">
        <f>_xlfn.XLOOKUP(ET$172, RegulatoryPayment!$C$49:$FQ$49,RegulatoryPayment!$C$79:$FQ$79)</f>
        <v>0</v>
      </c>
      <c r="EU175" s="319">
        <f>_xlfn.XLOOKUP(EU$172, RegulatoryPayment!$C$49:$FQ$49,RegulatoryPayment!$C$79:$FQ$79)</f>
        <v>0</v>
      </c>
      <c r="EV175" s="319">
        <f>_xlfn.XLOOKUP(EV$172, RegulatoryPayment!$C$49:$FQ$49,RegulatoryPayment!$C$79:$FQ$79)</f>
        <v>0</v>
      </c>
      <c r="EW175" s="319">
        <f>_xlfn.XLOOKUP(EW$172, RegulatoryPayment!$C$49:$FQ$49,RegulatoryPayment!$C$79:$FQ$79)</f>
        <v>0</v>
      </c>
      <c r="EX175" s="319">
        <f>_xlfn.XLOOKUP(EX$172, RegulatoryPayment!$C$49:$FQ$49,RegulatoryPayment!$C$79:$FQ$79)</f>
        <v>0</v>
      </c>
      <c r="EY175" s="319">
        <f>_xlfn.XLOOKUP(EY$172, RegulatoryPayment!$C$49:$FQ$49,RegulatoryPayment!$C$79:$FQ$79)</f>
        <v>0</v>
      </c>
      <c r="EZ175" s="319">
        <f>_xlfn.XLOOKUP(EZ$172, RegulatoryPayment!$C$49:$FQ$49,RegulatoryPayment!$C$79:$FQ$79)</f>
        <v>0</v>
      </c>
      <c r="FA175" s="319">
        <f>_xlfn.XLOOKUP(FA$172, RegulatoryPayment!$C$49:$FQ$49,RegulatoryPayment!$C$79:$FQ$79)</f>
        <v>0</v>
      </c>
      <c r="FB175" s="319">
        <f>_xlfn.XLOOKUP(FB$172, RegulatoryPayment!$C$49:$FQ$49,RegulatoryPayment!$C$79:$FQ$79)</f>
        <v>0</v>
      </c>
      <c r="FC175" s="319">
        <f>_xlfn.XLOOKUP(FC$172, RegulatoryPayment!$C$49:$FQ$49,RegulatoryPayment!$C$79:$FQ$79)</f>
        <v>0</v>
      </c>
      <c r="FD175" s="319">
        <f>_xlfn.XLOOKUP(FD$172, RegulatoryPayment!$C$49:$FQ$49,RegulatoryPayment!$C$79:$FQ$79)</f>
        <v>0</v>
      </c>
      <c r="FE175" s="319">
        <f>_xlfn.XLOOKUP(FE$172, RegulatoryPayment!$C$49:$FQ$49,RegulatoryPayment!$C$79:$FQ$79)</f>
        <v>0</v>
      </c>
      <c r="FF175" s="319">
        <f>_xlfn.XLOOKUP(FF$172, RegulatoryPayment!$C$49:$FQ$49,RegulatoryPayment!$C$79:$FQ$79)</f>
        <v>0</v>
      </c>
      <c r="FG175" s="319">
        <f>_xlfn.XLOOKUP(FG$172, RegulatoryPayment!$C$49:$FQ$49,RegulatoryPayment!$C$79:$FQ$79)</f>
        <v>0</v>
      </c>
      <c r="FH175" s="319">
        <f>_xlfn.XLOOKUP(FH$172, RegulatoryPayment!$C$49:$FQ$49,RegulatoryPayment!$C$79:$FQ$79)</f>
        <v>0</v>
      </c>
      <c r="FI175" s="319">
        <f>_xlfn.XLOOKUP(FI$172, RegulatoryPayment!$C$49:$FQ$49,RegulatoryPayment!$C$79:$FQ$79)</f>
        <v>0</v>
      </c>
      <c r="FJ175" s="319">
        <f>_xlfn.XLOOKUP(FJ$172, RegulatoryPayment!$C$49:$FQ$49,RegulatoryPayment!$C$79:$FQ$79)</f>
        <v>0</v>
      </c>
      <c r="FK175" s="319">
        <f>_xlfn.XLOOKUP(FK$172, RegulatoryPayment!$C$49:$FQ$49,RegulatoryPayment!$C$79:$FQ$79)</f>
        <v>0</v>
      </c>
      <c r="FL175" s="319">
        <f>_xlfn.XLOOKUP(FL$172, RegulatoryPayment!$C$49:$FQ$49,RegulatoryPayment!$C$79:$FQ$79)</f>
        <v>0</v>
      </c>
      <c r="FM175" s="319">
        <f>_xlfn.XLOOKUP(FM$172, RegulatoryPayment!$C$49:$FQ$49,RegulatoryPayment!$C$79:$FQ$79)</f>
        <v>0</v>
      </c>
      <c r="FN175" s="319">
        <f>_xlfn.XLOOKUP(FN$172, RegulatoryPayment!$C$49:$FQ$49,RegulatoryPayment!$C$79:$FQ$79)</f>
        <v>0</v>
      </c>
      <c r="FO175" s="319">
        <f>_xlfn.XLOOKUP(FO$172, RegulatoryPayment!$C$49:$FQ$49,RegulatoryPayment!$C$79:$FQ$79)</f>
        <v>0</v>
      </c>
    </row>
    <row r="176" spans="1:171" x14ac:dyDescent="0.3">
      <c r="B176" s="201" t="s">
        <v>21</v>
      </c>
      <c r="D176" s="275">
        <f t="shared" ref="D176:D180" si="1760">SUM(G176:FO176)</f>
        <v>0.15820421363088294</v>
      </c>
      <c r="E176" s="213"/>
      <c r="G176" s="319">
        <f>_xlfn.XLOOKUP(G$172, RegulatoryPayment!$C$49:$FQ$49,RegulatoryPayment!$C$51:$FQ$51)</f>
        <v>0.15820421363088294</v>
      </c>
      <c r="H176" s="319">
        <f>_xlfn.XLOOKUP(H$172, RegulatoryPayment!$C$49:$FQ$49,RegulatoryPayment!$C$51:$FQ$51)</f>
        <v>0</v>
      </c>
      <c r="I176" s="319">
        <f>_xlfn.XLOOKUP(I$172, RegulatoryPayment!$C$49:$FQ$49,RegulatoryPayment!$C$51:$FQ$51)</f>
        <v>0</v>
      </c>
      <c r="J176" s="319">
        <f>_xlfn.XLOOKUP(J$172, RegulatoryPayment!$C$49:$FQ$49,RegulatoryPayment!$C$51:$FQ$51)</f>
        <v>0</v>
      </c>
      <c r="K176" s="319">
        <f>_xlfn.XLOOKUP(K$172, RegulatoryPayment!$C$49:$FQ$49,RegulatoryPayment!$C$51:$FQ$51)</f>
        <v>0</v>
      </c>
      <c r="L176" s="319">
        <f>_xlfn.XLOOKUP(L$172, RegulatoryPayment!$C$49:$FQ$49,RegulatoryPayment!$C$51:$FQ$51)</f>
        <v>0</v>
      </c>
      <c r="M176" s="319">
        <f>_xlfn.XLOOKUP(M$172, RegulatoryPayment!$C$49:$FQ$49,RegulatoryPayment!$C$51:$FQ$51)</f>
        <v>0</v>
      </c>
      <c r="N176" s="319">
        <f>_xlfn.XLOOKUP(N$172, RegulatoryPayment!$C$49:$FQ$49,RegulatoryPayment!$C$51:$FQ$51)</f>
        <v>0</v>
      </c>
      <c r="O176" s="319">
        <f>_xlfn.XLOOKUP(O$172, RegulatoryPayment!$C$49:$FQ$49,RegulatoryPayment!$C$51:$FQ$51)</f>
        <v>0</v>
      </c>
      <c r="P176" s="319">
        <f>_xlfn.XLOOKUP(P$172, RegulatoryPayment!$C$49:$FQ$49,RegulatoryPayment!$C$51:$FQ$51)</f>
        <v>0</v>
      </c>
      <c r="Q176" s="319">
        <f>_xlfn.XLOOKUP(Q$172, RegulatoryPayment!$C$49:$FQ$49,RegulatoryPayment!$C$51:$FQ$51)</f>
        <v>0</v>
      </c>
      <c r="R176" s="319">
        <f>_xlfn.XLOOKUP(R$172, RegulatoryPayment!$C$49:$FQ$49,RegulatoryPayment!$C$51:$FQ$51)</f>
        <v>0</v>
      </c>
      <c r="S176" s="319">
        <f>_xlfn.XLOOKUP(S$172, RegulatoryPayment!$C$49:$FQ$49,RegulatoryPayment!$C$51:$FQ$51)</f>
        <v>0</v>
      </c>
      <c r="T176" s="319">
        <f>_xlfn.XLOOKUP(T$172, RegulatoryPayment!$C$49:$FQ$49,RegulatoryPayment!$C$51:$FQ$51)</f>
        <v>0</v>
      </c>
      <c r="U176" s="319">
        <f>_xlfn.XLOOKUP(U$172, RegulatoryPayment!$C$49:$FQ$49,RegulatoryPayment!$C$51:$FQ$51)</f>
        <v>0</v>
      </c>
      <c r="V176" s="319">
        <f>_xlfn.XLOOKUP(V$172, RegulatoryPayment!$C$49:$FQ$49,RegulatoryPayment!$C$51:$FQ$51)</f>
        <v>0</v>
      </c>
      <c r="W176" s="319">
        <f>_xlfn.XLOOKUP(W$172, RegulatoryPayment!$C$49:$FQ$49,RegulatoryPayment!$C$51:$FQ$51)</f>
        <v>0</v>
      </c>
      <c r="X176" s="319">
        <f>_xlfn.XLOOKUP(X$172, RegulatoryPayment!$C$49:$FQ$49,RegulatoryPayment!$C$51:$FQ$51)</f>
        <v>0</v>
      </c>
      <c r="Y176" s="319">
        <f>_xlfn.XLOOKUP(Y$172, RegulatoryPayment!$C$49:$FQ$49,RegulatoryPayment!$C$51:$FQ$51)</f>
        <v>0</v>
      </c>
      <c r="Z176" s="319">
        <f>_xlfn.XLOOKUP(Z$172, RegulatoryPayment!$C$49:$FQ$49,RegulatoryPayment!$C$51:$FQ$51)</f>
        <v>0</v>
      </c>
      <c r="AA176" s="319">
        <f>_xlfn.XLOOKUP(AA$172, RegulatoryPayment!$C$49:$FQ$49,RegulatoryPayment!$C$51:$FQ$51)</f>
        <v>0</v>
      </c>
      <c r="AB176" s="319">
        <f>_xlfn.XLOOKUP(AB$172, RegulatoryPayment!$C$49:$FQ$49,RegulatoryPayment!$C$51:$FQ$51)</f>
        <v>0</v>
      </c>
      <c r="AC176" s="319">
        <f>_xlfn.XLOOKUP(AC$172, RegulatoryPayment!$C$49:$FQ$49,RegulatoryPayment!$C$51:$FQ$51)</f>
        <v>0</v>
      </c>
      <c r="AD176" s="319">
        <f>_xlfn.XLOOKUP(AD$172, RegulatoryPayment!$C$49:$FQ$49,RegulatoryPayment!$C$51:$FQ$51)</f>
        <v>0</v>
      </c>
      <c r="AE176" s="319">
        <f>_xlfn.XLOOKUP(AE$172, RegulatoryPayment!$C$49:$FQ$49,RegulatoryPayment!$C$51:$FQ$51)</f>
        <v>0</v>
      </c>
      <c r="AF176" s="319">
        <f>_xlfn.XLOOKUP(AF$172, RegulatoryPayment!$C$49:$FQ$49,RegulatoryPayment!$C$51:$FQ$51)</f>
        <v>0</v>
      </c>
      <c r="AG176" s="319">
        <f>_xlfn.XLOOKUP(AG$172, RegulatoryPayment!$C$49:$FQ$49,RegulatoryPayment!$C$51:$FQ$51)</f>
        <v>0</v>
      </c>
      <c r="AH176" s="319">
        <f>_xlfn.XLOOKUP(AH$172, RegulatoryPayment!$C$49:$FQ$49,RegulatoryPayment!$C$51:$FQ$51)</f>
        <v>0</v>
      </c>
      <c r="AI176" s="319">
        <f>_xlfn.XLOOKUP(AI$172, RegulatoryPayment!$C$49:$FQ$49,RegulatoryPayment!$C$51:$FQ$51)</f>
        <v>0</v>
      </c>
      <c r="AJ176" s="319">
        <f>_xlfn.XLOOKUP(AJ$172, RegulatoryPayment!$C$49:$FQ$49,RegulatoryPayment!$C$51:$FQ$51)</f>
        <v>0</v>
      </c>
      <c r="AK176" s="319">
        <f>_xlfn.XLOOKUP(AK$172, RegulatoryPayment!$C$49:$FQ$49,RegulatoryPayment!$C$51:$FQ$51)</f>
        <v>0</v>
      </c>
      <c r="AL176" s="319">
        <f>_xlfn.XLOOKUP(AL$172, RegulatoryPayment!$C$49:$FQ$49,RegulatoryPayment!$C$51:$FQ$51)</f>
        <v>0</v>
      </c>
      <c r="AM176" s="319">
        <f>_xlfn.XLOOKUP(AM$172, RegulatoryPayment!$C$49:$FQ$49,RegulatoryPayment!$C$51:$FQ$51)</f>
        <v>0</v>
      </c>
      <c r="AN176" s="319">
        <f>_xlfn.XLOOKUP(AN$172, RegulatoryPayment!$C$49:$FQ$49,RegulatoryPayment!$C$51:$FQ$51)</f>
        <v>0</v>
      </c>
      <c r="AO176" s="319">
        <f>_xlfn.XLOOKUP(AO$172, RegulatoryPayment!$C$49:$FQ$49,RegulatoryPayment!$C$51:$FQ$51)</f>
        <v>0</v>
      </c>
      <c r="AP176" s="319">
        <f>_xlfn.XLOOKUP(AP$172, RegulatoryPayment!$C$49:$FQ$49,RegulatoryPayment!$C$51:$FQ$51)</f>
        <v>0</v>
      </c>
      <c r="AQ176" s="319">
        <f>_xlfn.XLOOKUP(AQ$172, RegulatoryPayment!$C$49:$FQ$49,RegulatoryPayment!$C$51:$FQ$51)</f>
        <v>0</v>
      </c>
      <c r="AR176" s="319">
        <f>_xlfn.XLOOKUP(AR$172, RegulatoryPayment!$C$49:$FQ$49,RegulatoryPayment!$C$51:$FQ$51)</f>
        <v>0</v>
      </c>
      <c r="AS176" s="319">
        <f>_xlfn.XLOOKUP(AS$172, RegulatoryPayment!$C$49:$FQ$49,RegulatoryPayment!$C$51:$FQ$51)</f>
        <v>0</v>
      </c>
      <c r="AT176" s="319">
        <f>_xlfn.XLOOKUP(AT$172, RegulatoryPayment!$C$49:$FQ$49,RegulatoryPayment!$C$51:$FQ$51)</f>
        <v>0</v>
      </c>
      <c r="AU176" s="319">
        <f>_xlfn.XLOOKUP(AU$172, RegulatoryPayment!$C$49:$FQ$49,RegulatoryPayment!$C$51:$FQ$51)</f>
        <v>0</v>
      </c>
      <c r="AV176" s="319">
        <f>_xlfn.XLOOKUP(AV$172, RegulatoryPayment!$C$49:$FQ$49,RegulatoryPayment!$C$51:$FQ$51)</f>
        <v>0</v>
      </c>
      <c r="AW176" s="319">
        <f>_xlfn.XLOOKUP(AW$172, RegulatoryPayment!$C$49:$FQ$49,RegulatoryPayment!$C$51:$FQ$51)</f>
        <v>0</v>
      </c>
      <c r="AX176" s="319">
        <f>_xlfn.XLOOKUP(AX$172, RegulatoryPayment!$C$49:$FQ$49,RegulatoryPayment!$C$51:$FQ$51)</f>
        <v>0</v>
      </c>
      <c r="AY176" s="319">
        <f>_xlfn.XLOOKUP(AY$172, RegulatoryPayment!$C$49:$FQ$49,RegulatoryPayment!$C$51:$FQ$51)</f>
        <v>0</v>
      </c>
      <c r="AZ176" s="319">
        <f>_xlfn.XLOOKUP(AZ$172, RegulatoryPayment!$C$49:$FQ$49,RegulatoryPayment!$C$51:$FQ$51)</f>
        <v>0</v>
      </c>
      <c r="BA176" s="319">
        <f>_xlfn.XLOOKUP(BA$172, RegulatoryPayment!$C$49:$FQ$49,RegulatoryPayment!$C$51:$FQ$51)</f>
        <v>0</v>
      </c>
      <c r="BB176" s="319">
        <f>_xlfn.XLOOKUP(BB$172, RegulatoryPayment!$C$49:$FQ$49,RegulatoryPayment!$C$51:$FQ$51)</f>
        <v>0</v>
      </c>
      <c r="BC176" s="319">
        <f>_xlfn.XLOOKUP(BC$172, RegulatoryPayment!$C$49:$FQ$49,RegulatoryPayment!$C$51:$FQ$51)</f>
        <v>0</v>
      </c>
      <c r="BD176" s="319">
        <f>_xlfn.XLOOKUP(BD$172, RegulatoryPayment!$C$49:$FQ$49,RegulatoryPayment!$C$51:$FQ$51)</f>
        <v>0</v>
      </c>
      <c r="BE176" s="319">
        <f>_xlfn.XLOOKUP(BE$172, RegulatoryPayment!$C$49:$FQ$49,RegulatoryPayment!$C$51:$FQ$51)</f>
        <v>0</v>
      </c>
      <c r="BF176" s="319">
        <f>_xlfn.XLOOKUP(BF$172, RegulatoryPayment!$C$49:$FQ$49,RegulatoryPayment!$C$51:$FQ$51)</f>
        <v>0</v>
      </c>
      <c r="BG176" s="319">
        <f>_xlfn.XLOOKUP(BG$172, RegulatoryPayment!$C$49:$FQ$49,RegulatoryPayment!$C$51:$FQ$51)</f>
        <v>0</v>
      </c>
      <c r="BH176" s="319">
        <f>_xlfn.XLOOKUP(BH$172, RegulatoryPayment!$C$49:$FQ$49,RegulatoryPayment!$C$51:$FQ$51)</f>
        <v>0</v>
      </c>
      <c r="BI176" s="319">
        <f>_xlfn.XLOOKUP(BI$172, RegulatoryPayment!$C$49:$FQ$49,RegulatoryPayment!$C$51:$FQ$51)</f>
        <v>0</v>
      </c>
      <c r="BJ176" s="319">
        <f>_xlfn.XLOOKUP(BJ$172, RegulatoryPayment!$C$49:$FQ$49,RegulatoryPayment!$C$51:$FQ$51)</f>
        <v>0</v>
      </c>
      <c r="BK176" s="319">
        <f>_xlfn.XLOOKUP(BK$172, RegulatoryPayment!$C$49:$FQ$49,RegulatoryPayment!$C$51:$FQ$51)</f>
        <v>0</v>
      </c>
      <c r="BL176" s="319">
        <f>_xlfn.XLOOKUP(BL$172, RegulatoryPayment!$C$49:$FQ$49,RegulatoryPayment!$C$51:$FQ$51)</f>
        <v>0</v>
      </c>
      <c r="BM176" s="319">
        <f>_xlfn.XLOOKUP(BM$172, RegulatoryPayment!$C$49:$FQ$49,RegulatoryPayment!$C$51:$FQ$51)</f>
        <v>0</v>
      </c>
      <c r="BN176" s="319">
        <f>_xlfn.XLOOKUP(BN$172, RegulatoryPayment!$C$49:$FQ$49,RegulatoryPayment!$C$51:$FQ$51)</f>
        <v>0</v>
      </c>
      <c r="BO176" s="319">
        <f>_xlfn.XLOOKUP(BO$172, RegulatoryPayment!$C$49:$FQ$49,RegulatoryPayment!$C$51:$FQ$51)</f>
        <v>0</v>
      </c>
      <c r="BP176" s="319">
        <f>_xlfn.XLOOKUP(BP$172, RegulatoryPayment!$C$49:$FQ$49,RegulatoryPayment!$C$51:$FQ$51)</f>
        <v>0</v>
      </c>
      <c r="BQ176" s="319">
        <f>_xlfn.XLOOKUP(BQ$172, RegulatoryPayment!$C$49:$FQ$49,RegulatoryPayment!$C$51:$FQ$51)</f>
        <v>0</v>
      </c>
      <c r="BR176" s="319">
        <f>_xlfn.XLOOKUP(BR$172, RegulatoryPayment!$C$49:$FQ$49,RegulatoryPayment!$C$51:$FQ$51)</f>
        <v>0</v>
      </c>
      <c r="BS176" s="319">
        <f>_xlfn.XLOOKUP(BS$172, RegulatoryPayment!$C$49:$FQ$49,RegulatoryPayment!$C$51:$FQ$51)</f>
        <v>0</v>
      </c>
      <c r="BT176" s="319">
        <f>_xlfn.XLOOKUP(BT$172, RegulatoryPayment!$C$49:$FQ$49,RegulatoryPayment!$C$51:$FQ$51)</f>
        <v>0</v>
      </c>
      <c r="BU176" s="319">
        <f>_xlfn.XLOOKUP(BU$172, RegulatoryPayment!$C$49:$FQ$49,RegulatoryPayment!$C$51:$FQ$51)</f>
        <v>0</v>
      </c>
      <c r="BV176" s="319">
        <f>_xlfn.XLOOKUP(BV$172, RegulatoryPayment!$C$49:$FQ$49,RegulatoryPayment!$C$51:$FQ$51)</f>
        <v>0</v>
      </c>
      <c r="BW176" s="319">
        <f>_xlfn.XLOOKUP(BW$172, RegulatoryPayment!$C$49:$FQ$49,RegulatoryPayment!$C$51:$FQ$51)</f>
        <v>0</v>
      </c>
      <c r="BX176" s="319">
        <f>_xlfn.XLOOKUP(BX$172, RegulatoryPayment!$C$49:$FQ$49,RegulatoryPayment!$C$51:$FQ$51)</f>
        <v>0</v>
      </c>
      <c r="BY176" s="319">
        <f>_xlfn.XLOOKUP(BY$172, RegulatoryPayment!$C$49:$FQ$49,RegulatoryPayment!$C$51:$FQ$51)</f>
        <v>0</v>
      </c>
      <c r="BZ176" s="319">
        <f>_xlfn.XLOOKUP(BZ$172, RegulatoryPayment!$C$49:$FQ$49,RegulatoryPayment!$C$51:$FQ$51)</f>
        <v>0</v>
      </c>
      <c r="CA176" s="319">
        <f>_xlfn.XLOOKUP(CA$172, RegulatoryPayment!$C$49:$FQ$49,RegulatoryPayment!$C$51:$FQ$51)</f>
        <v>0</v>
      </c>
      <c r="CB176" s="319">
        <f>_xlfn.XLOOKUP(CB$172, RegulatoryPayment!$C$49:$FQ$49,RegulatoryPayment!$C$51:$FQ$51)</f>
        <v>0</v>
      </c>
      <c r="CC176" s="319">
        <f>_xlfn.XLOOKUP(CC$172, RegulatoryPayment!$C$49:$FQ$49,RegulatoryPayment!$C$51:$FQ$51)</f>
        <v>0</v>
      </c>
      <c r="CD176" s="319">
        <f>_xlfn.XLOOKUP(CD$172, RegulatoryPayment!$C$49:$FQ$49,RegulatoryPayment!$C$51:$FQ$51)</f>
        <v>0</v>
      </c>
      <c r="CE176" s="319">
        <f>_xlfn.XLOOKUP(CE$172, RegulatoryPayment!$C$49:$FQ$49,RegulatoryPayment!$C$51:$FQ$51)</f>
        <v>0</v>
      </c>
      <c r="CF176" s="319">
        <f>_xlfn.XLOOKUP(CF$172, RegulatoryPayment!$C$49:$FQ$49,RegulatoryPayment!$C$51:$FQ$51)</f>
        <v>0</v>
      </c>
      <c r="CG176" s="319">
        <f>_xlfn.XLOOKUP(CG$172, RegulatoryPayment!$C$49:$FQ$49,RegulatoryPayment!$C$51:$FQ$51)</f>
        <v>0</v>
      </c>
      <c r="CH176" s="319">
        <f>_xlfn.XLOOKUP(CH$172, RegulatoryPayment!$C$49:$FQ$49,RegulatoryPayment!$C$51:$FQ$51)</f>
        <v>0</v>
      </c>
      <c r="CI176" s="319">
        <f>_xlfn.XLOOKUP(CI$172, RegulatoryPayment!$C$49:$FQ$49,RegulatoryPayment!$C$51:$FQ$51)</f>
        <v>0</v>
      </c>
      <c r="CJ176" s="319">
        <f>_xlfn.XLOOKUP(CJ$172, RegulatoryPayment!$C$49:$FQ$49,RegulatoryPayment!$C$51:$FQ$51)</f>
        <v>0</v>
      </c>
      <c r="CK176" s="319">
        <f>_xlfn.XLOOKUP(CK$172, RegulatoryPayment!$C$49:$FQ$49,RegulatoryPayment!$C$51:$FQ$51)</f>
        <v>0</v>
      </c>
      <c r="CL176" s="319">
        <f>_xlfn.XLOOKUP(CL$172, RegulatoryPayment!$C$49:$FQ$49,RegulatoryPayment!$C$51:$FQ$51)</f>
        <v>0</v>
      </c>
      <c r="CM176" s="319">
        <f>_xlfn.XLOOKUP(CM$172, RegulatoryPayment!$C$49:$FQ$49,RegulatoryPayment!$C$51:$FQ$51)</f>
        <v>0</v>
      </c>
      <c r="CN176" s="319">
        <f>_xlfn.XLOOKUP(CN$172, RegulatoryPayment!$C$49:$FQ$49,RegulatoryPayment!$C$51:$FQ$51)</f>
        <v>0</v>
      </c>
      <c r="CO176" s="319">
        <f>_xlfn.XLOOKUP(CO$172, RegulatoryPayment!$C$49:$FQ$49,RegulatoryPayment!$C$51:$FQ$51)</f>
        <v>0</v>
      </c>
      <c r="CP176" s="319">
        <f>_xlfn.XLOOKUP(CP$172, RegulatoryPayment!$C$49:$FQ$49,RegulatoryPayment!$C$51:$FQ$51)</f>
        <v>0</v>
      </c>
      <c r="CQ176" s="319">
        <f>_xlfn.XLOOKUP(CQ$172, RegulatoryPayment!$C$49:$FQ$49,RegulatoryPayment!$C$51:$FQ$51)</f>
        <v>0</v>
      </c>
      <c r="CR176" s="319">
        <f>_xlfn.XLOOKUP(CR$172, RegulatoryPayment!$C$49:$FQ$49,RegulatoryPayment!$C$51:$FQ$51)</f>
        <v>0</v>
      </c>
      <c r="CS176" s="319">
        <f>_xlfn.XLOOKUP(CS$172, RegulatoryPayment!$C$49:$FQ$49,RegulatoryPayment!$C$51:$FQ$51)</f>
        <v>0</v>
      </c>
      <c r="CT176" s="319">
        <f>_xlfn.XLOOKUP(CT$172, RegulatoryPayment!$C$49:$FQ$49,RegulatoryPayment!$C$51:$FQ$51)</f>
        <v>0</v>
      </c>
      <c r="CU176" s="319">
        <f>_xlfn.XLOOKUP(CU$172, RegulatoryPayment!$C$49:$FQ$49,RegulatoryPayment!$C$51:$FQ$51)</f>
        <v>0</v>
      </c>
      <c r="CV176" s="319">
        <f>_xlfn.XLOOKUP(CV$172, RegulatoryPayment!$C$49:$FQ$49,RegulatoryPayment!$C$51:$FQ$51)</f>
        <v>0</v>
      </c>
      <c r="CW176" s="319">
        <f>_xlfn.XLOOKUP(CW$172, RegulatoryPayment!$C$49:$FQ$49,RegulatoryPayment!$C$51:$FQ$51)</f>
        <v>0</v>
      </c>
      <c r="CX176" s="319">
        <f>_xlfn.XLOOKUP(CX$172, RegulatoryPayment!$C$49:$FQ$49,RegulatoryPayment!$C$51:$FQ$51)</f>
        <v>0</v>
      </c>
      <c r="CY176" s="319">
        <f>_xlfn.XLOOKUP(CY$172, RegulatoryPayment!$C$49:$FQ$49,RegulatoryPayment!$C$51:$FQ$51)</f>
        <v>0</v>
      </c>
      <c r="CZ176" s="319">
        <f>_xlfn.XLOOKUP(CZ$172, RegulatoryPayment!$C$49:$FQ$49,RegulatoryPayment!$C$51:$FQ$51)</f>
        <v>0</v>
      </c>
      <c r="DA176" s="319">
        <f>_xlfn.XLOOKUP(DA$172, RegulatoryPayment!$C$49:$FQ$49,RegulatoryPayment!$C$51:$FQ$51)</f>
        <v>0</v>
      </c>
      <c r="DB176" s="319">
        <f>_xlfn.XLOOKUP(DB$172, RegulatoryPayment!$C$49:$FQ$49,RegulatoryPayment!$C$51:$FQ$51)</f>
        <v>0</v>
      </c>
      <c r="DC176" s="319">
        <f>_xlfn.XLOOKUP(DC$172, RegulatoryPayment!$C$49:$FQ$49,RegulatoryPayment!$C$51:$FQ$51)</f>
        <v>0</v>
      </c>
      <c r="DD176" s="319">
        <f>_xlfn.XLOOKUP(DD$172, RegulatoryPayment!$C$49:$FQ$49,RegulatoryPayment!$C$51:$FQ$51)</f>
        <v>0</v>
      </c>
      <c r="DE176" s="319">
        <f>_xlfn.XLOOKUP(DE$172, RegulatoryPayment!$C$49:$FQ$49,RegulatoryPayment!$C$51:$FQ$51)</f>
        <v>0</v>
      </c>
      <c r="DF176" s="319">
        <f>_xlfn.XLOOKUP(DF$172, RegulatoryPayment!$C$49:$FQ$49,RegulatoryPayment!$C$51:$FQ$51)</f>
        <v>0</v>
      </c>
      <c r="DG176" s="319">
        <f>_xlfn.XLOOKUP(DG$172, RegulatoryPayment!$C$49:$FQ$49,RegulatoryPayment!$C$51:$FQ$51)</f>
        <v>0</v>
      </c>
      <c r="DH176" s="319">
        <f>_xlfn.XLOOKUP(DH$172, RegulatoryPayment!$C$49:$FQ$49,RegulatoryPayment!$C$51:$FQ$51)</f>
        <v>0</v>
      </c>
      <c r="DI176" s="319">
        <f>_xlfn.XLOOKUP(DI$172, RegulatoryPayment!$C$49:$FQ$49,RegulatoryPayment!$C$51:$FQ$51)</f>
        <v>0</v>
      </c>
      <c r="DJ176" s="319">
        <f>_xlfn.XLOOKUP(DJ$172, RegulatoryPayment!$C$49:$FQ$49,RegulatoryPayment!$C$51:$FQ$51)</f>
        <v>0</v>
      </c>
      <c r="DK176" s="319">
        <f>_xlfn.XLOOKUP(DK$172, RegulatoryPayment!$C$49:$FQ$49,RegulatoryPayment!$C$51:$FQ$51)</f>
        <v>0</v>
      </c>
      <c r="DL176" s="319">
        <f>_xlfn.XLOOKUP(DL$172, RegulatoryPayment!$C$49:$FQ$49,RegulatoryPayment!$C$51:$FQ$51)</f>
        <v>0</v>
      </c>
      <c r="DM176" s="319">
        <f>_xlfn.XLOOKUP(DM$172, RegulatoryPayment!$C$49:$FQ$49,RegulatoryPayment!$C$51:$FQ$51)</f>
        <v>0</v>
      </c>
      <c r="DN176" s="319">
        <f>_xlfn.XLOOKUP(DN$172, RegulatoryPayment!$C$49:$FQ$49,RegulatoryPayment!$C$51:$FQ$51)</f>
        <v>0</v>
      </c>
      <c r="DO176" s="319">
        <f>_xlfn.XLOOKUP(DO$172, RegulatoryPayment!$C$49:$FQ$49,RegulatoryPayment!$C$51:$FQ$51)</f>
        <v>0</v>
      </c>
      <c r="DP176" s="319">
        <f>_xlfn.XLOOKUP(DP$172, RegulatoryPayment!$C$49:$FQ$49,RegulatoryPayment!$C$51:$FQ$51)</f>
        <v>0</v>
      </c>
      <c r="DQ176" s="319">
        <f>_xlfn.XLOOKUP(DQ$172, RegulatoryPayment!$C$49:$FQ$49,RegulatoryPayment!$C$51:$FQ$51)</f>
        <v>0</v>
      </c>
      <c r="DR176" s="319">
        <f>_xlfn.XLOOKUP(DR$172, RegulatoryPayment!$C$49:$FQ$49,RegulatoryPayment!$C$51:$FQ$51)</f>
        <v>0</v>
      </c>
      <c r="DS176" s="319">
        <f>_xlfn.XLOOKUP(DS$172, RegulatoryPayment!$C$49:$FQ$49,RegulatoryPayment!$C$51:$FQ$51)</f>
        <v>0</v>
      </c>
      <c r="DT176" s="319">
        <f>_xlfn.XLOOKUP(DT$172, RegulatoryPayment!$C$49:$FQ$49,RegulatoryPayment!$C$51:$FQ$51)</f>
        <v>0</v>
      </c>
      <c r="DU176" s="319">
        <f>_xlfn.XLOOKUP(DU$172, RegulatoryPayment!$C$49:$FQ$49,RegulatoryPayment!$C$51:$FQ$51)</f>
        <v>0</v>
      </c>
      <c r="DV176" s="319">
        <f>_xlfn.XLOOKUP(DV$172, RegulatoryPayment!$C$49:$FQ$49,RegulatoryPayment!$C$51:$FQ$51)</f>
        <v>0</v>
      </c>
      <c r="DW176" s="319">
        <f>_xlfn.XLOOKUP(DW$172, RegulatoryPayment!$C$49:$FQ$49,RegulatoryPayment!$C$51:$FQ$51)</f>
        <v>0</v>
      </c>
      <c r="DX176" s="319">
        <f>_xlfn.XLOOKUP(DX$172, RegulatoryPayment!$C$49:$FQ$49,RegulatoryPayment!$C$51:$FQ$51)</f>
        <v>0</v>
      </c>
      <c r="DY176" s="319">
        <f>_xlfn.XLOOKUP(DY$172, RegulatoryPayment!$C$49:$FQ$49,RegulatoryPayment!$C$51:$FQ$51)</f>
        <v>0</v>
      </c>
      <c r="DZ176" s="319">
        <f>_xlfn.XLOOKUP(DZ$172, RegulatoryPayment!$C$49:$FQ$49,RegulatoryPayment!$C$51:$FQ$51)</f>
        <v>0</v>
      </c>
      <c r="EA176" s="319">
        <f>_xlfn.XLOOKUP(EA$172, RegulatoryPayment!$C$49:$FQ$49,RegulatoryPayment!$C$51:$FQ$51)</f>
        <v>0</v>
      </c>
      <c r="EB176" s="319">
        <f>_xlfn.XLOOKUP(EB$172, RegulatoryPayment!$C$49:$FQ$49,RegulatoryPayment!$C$51:$FQ$51)</f>
        <v>0</v>
      </c>
      <c r="EC176" s="319">
        <f>_xlfn.XLOOKUP(EC$172, RegulatoryPayment!$C$49:$FQ$49,RegulatoryPayment!$C$51:$FQ$51)</f>
        <v>0</v>
      </c>
      <c r="ED176" s="319">
        <f>_xlfn.XLOOKUP(ED$172, RegulatoryPayment!$C$49:$FQ$49,RegulatoryPayment!$C$51:$FQ$51)</f>
        <v>0</v>
      </c>
      <c r="EE176" s="319">
        <f>_xlfn.XLOOKUP(EE$172, RegulatoryPayment!$C$49:$FQ$49,RegulatoryPayment!$C$51:$FQ$51)</f>
        <v>0</v>
      </c>
      <c r="EF176" s="319">
        <f>_xlfn.XLOOKUP(EF$172, RegulatoryPayment!$C$49:$FQ$49,RegulatoryPayment!$C$51:$FQ$51)</f>
        <v>0</v>
      </c>
      <c r="EG176" s="319">
        <f>_xlfn.XLOOKUP(EG$172, RegulatoryPayment!$C$49:$FQ$49,RegulatoryPayment!$C$51:$FQ$51)</f>
        <v>0</v>
      </c>
      <c r="EH176" s="319">
        <f>_xlfn.XLOOKUP(EH$172, RegulatoryPayment!$C$49:$FQ$49,RegulatoryPayment!$C$51:$FQ$51)</f>
        <v>0</v>
      </c>
      <c r="EI176" s="319">
        <f>_xlfn.XLOOKUP(EI$172, RegulatoryPayment!$C$49:$FQ$49,RegulatoryPayment!$C$51:$FQ$51)</f>
        <v>0</v>
      </c>
      <c r="EJ176" s="319">
        <f>_xlfn.XLOOKUP(EJ$172, RegulatoryPayment!$C$49:$FQ$49,RegulatoryPayment!$C$51:$FQ$51)</f>
        <v>0</v>
      </c>
      <c r="EK176" s="319">
        <f>_xlfn.XLOOKUP(EK$172, RegulatoryPayment!$C$49:$FQ$49,RegulatoryPayment!$C$51:$FQ$51)</f>
        <v>0</v>
      </c>
      <c r="EL176" s="319">
        <f>_xlfn.XLOOKUP(EL$172, RegulatoryPayment!$C$49:$FQ$49,RegulatoryPayment!$C$51:$FQ$51)</f>
        <v>0</v>
      </c>
      <c r="EM176" s="319">
        <f>_xlfn.XLOOKUP(EM$172, RegulatoryPayment!$C$49:$FQ$49,RegulatoryPayment!$C$51:$FQ$51)</f>
        <v>0</v>
      </c>
      <c r="EN176" s="319">
        <f>_xlfn.XLOOKUP(EN$172, RegulatoryPayment!$C$49:$FQ$49,RegulatoryPayment!$C$51:$FQ$51)</f>
        <v>0</v>
      </c>
      <c r="EO176" s="319">
        <f>_xlfn.XLOOKUP(EO$172, RegulatoryPayment!$C$49:$FQ$49,RegulatoryPayment!$C$51:$FQ$51)</f>
        <v>0</v>
      </c>
      <c r="EP176" s="319">
        <f>_xlfn.XLOOKUP(EP$172, RegulatoryPayment!$C$49:$FQ$49,RegulatoryPayment!$C$51:$FQ$51)</f>
        <v>0</v>
      </c>
      <c r="EQ176" s="319">
        <f>_xlfn.XLOOKUP(EQ$172, RegulatoryPayment!$C$49:$FQ$49,RegulatoryPayment!$C$51:$FQ$51)</f>
        <v>0</v>
      </c>
      <c r="ER176" s="319">
        <f>_xlfn.XLOOKUP(ER$172, RegulatoryPayment!$C$49:$FQ$49,RegulatoryPayment!$C$51:$FQ$51)</f>
        <v>0</v>
      </c>
      <c r="ES176" s="319">
        <f>_xlfn.XLOOKUP(ES$172, RegulatoryPayment!$C$49:$FQ$49,RegulatoryPayment!$C$51:$FQ$51)</f>
        <v>0</v>
      </c>
      <c r="ET176" s="319">
        <f>_xlfn.XLOOKUP(ET$172, RegulatoryPayment!$C$49:$FQ$49,RegulatoryPayment!$C$51:$FQ$51)</f>
        <v>0</v>
      </c>
      <c r="EU176" s="319">
        <f>_xlfn.XLOOKUP(EU$172, RegulatoryPayment!$C$49:$FQ$49,RegulatoryPayment!$C$51:$FQ$51)</f>
        <v>0</v>
      </c>
      <c r="EV176" s="319">
        <f>_xlfn.XLOOKUP(EV$172, RegulatoryPayment!$C$49:$FQ$49,RegulatoryPayment!$C$51:$FQ$51)</f>
        <v>0</v>
      </c>
      <c r="EW176" s="319">
        <f>_xlfn.XLOOKUP(EW$172, RegulatoryPayment!$C$49:$FQ$49,RegulatoryPayment!$C$51:$FQ$51)</f>
        <v>0</v>
      </c>
      <c r="EX176" s="319">
        <f>_xlfn.XLOOKUP(EX$172, RegulatoryPayment!$C$49:$FQ$49,RegulatoryPayment!$C$51:$FQ$51)</f>
        <v>0</v>
      </c>
      <c r="EY176" s="319">
        <f>_xlfn.XLOOKUP(EY$172, RegulatoryPayment!$C$49:$FQ$49,RegulatoryPayment!$C$51:$FQ$51)</f>
        <v>0</v>
      </c>
      <c r="EZ176" s="319">
        <f>_xlfn.XLOOKUP(EZ$172, RegulatoryPayment!$C$49:$FQ$49,RegulatoryPayment!$C$51:$FQ$51)</f>
        <v>0</v>
      </c>
      <c r="FA176" s="319">
        <f>_xlfn.XLOOKUP(FA$172, RegulatoryPayment!$C$49:$FQ$49,RegulatoryPayment!$C$51:$FQ$51)</f>
        <v>0</v>
      </c>
      <c r="FB176" s="319">
        <f>_xlfn.XLOOKUP(FB$172, RegulatoryPayment!$C$49:$FQ$49,RegulatoryPayment!$C$51:$FQ$51)</f>
        <v>0</v>
      </c>
      <c r="FC176" s="319">
        <f>_xlfn.XLOOKUP(FC$172, RegulatoryPayment!$C$49:$FQ$49,RegulatoryPayment!$C$51:$FQ$51)</f>
        <v>0</v>
      </c>
      <c r="FD176" s="319">
        <f>_xlfn.XLOOKUP(FD$172, RegulatoryPayment!$C$49:$FQ$49,RegulatoryPayment!$C$51:$FQ$51)</f>
        <v>0</v>
      </c>
      <c r="FE176" s="319">
        <f>_xlfn.XLOOKUP(FE$172, RegulatoryPayment!$C$49:$FQ$49,RegulatoryPayment!$C$51:$FQ$51)</f>
        <v>0</v>
      </c>
      <c r="FF176" s="319">
        <f>_xlfn.XLOOKUP(FF$172, RegulatoryPayment!$C$49:$FQ$49,RegulatoryPayment!$C$51:$FQ$51)</f>
        <v>0</v>
      </c>
      <c r="FG176" s="319">
        <f>_xlfn.XLOOKUP(FG$172, RegulatoryPayment!$C$49:$FQ$49,RegulatoryPayment!$C$51:$FQ$51)</f>
        <v>0</v>
      </c>
      <c r="FH176" s="319">
        <f>_xlfn.XLOOKUP(FH$172, RegulatoryPayment!$C$49:$FQ$49,RegulatoryPayment!$C$51:$FQ$51)</f>
        <v>0</v>
      </c>
      <c r="FI176" s="319">
        <f>_xlfn.XLOOKUP(FI$172, RegulatoryPayment!$C$49:$FQ$49,RegulatoryPayment!$C$51:$FQ$51)</f>
        <v>0</v>
      </c>
      <c r="FJ176" s="319">
        <f>_xlfn.XLOOKUP(FJ$172, RegulatoryPayment!$C$49:$FQ$49,RegulatoryPayment!$C$51:$FQ$51)</f>
        <v>0</v>
      </c>
      <c r="FK176" s="319">
        <f>_xlfn.XLOOKUP(FK$172, RegulatoryPayment!$C$49:$FQ$49,RegulatoryPayment!$C$51:$FQ$51)</f>
        <v>0</v>
      </c>
      <c r="FL176" s="319">
        <f>_xlfn.XLOOKUP(FL$172, RegulatoryPayment!$C$49:$FQ$49,RegulatoryPayment!$C$51:$FQ$51)</f>
        <v>0</v>
      </c>
      <c r="FM176" s="319">
        <f>_xlfn.XLOOKUP(FM$172, RegulatoryPayment!$C$49:$FQ$49,RegulatoryPayment!$C$51:$FQ$51)</f>
        <v>0</v>
      </c>
      <c r="FN176" s="319">
        <f>_xlfn.XLOOKUP(FN$172, RegulatoryPayment!$C$49:$FQ$49,RegulatoryPayment!$C$51:$FQ$51)</f>
        <v>0</v>
      </c>
      <c r="FO176" s="319">
        <f>_xlfn.XLOOKUP(FO$172, RegulatoryPayment!$C$49:$FQ$49,RegulatoryPayment!$C$51:$FQ$51)</f>
        <v>0</v>
      </c>
    </row>
    <row r="177" spans="2:16384" x14ac:dyDescent="0.3">
      <c r="B177" s="201" t="s">
        <v>22</v>
      </c>
      <c r="D177" s="212">
        <f t="shared" si="1760"/>
        <v>3.8530141692307693</v>
      </c>
      <c r="G177" s="319">
        <f>_xlfn.XLOOKUP(G172, RegulatoryPayment!$C$49:$FQ$49,RegulatoryPayment!$C$53:$FQ$53)</f>
        <v>0</v>
      </c>
      <c r="H177" s="319">
        <f>_xlfn.XLOOKUP(H172, RegulatoryPayment!$C$49:$FQ$49,RegulatoryPayment!$C$53:$FQ$53)</f>
        <v>0</v>
      </c>
      <c r="I177" s="319">
        <f>_xlfn.XLOOKUP(I172, RegulatoryPayment!$C$49:$FQ$49,RegulatoryPayment!$C$53:$FQ$53)</f>
        <v>1.9265070846153847</v>
      </c>
      <c r="J177" s="319">
        <f>_xlfn.XLOOKUP(J172, RegulatoryPayment!$C$49:$FQ$49,RegulatoryPayment!$C$53:$FQ$53)</f>
        <v>0</v>
      </c>
      <c r="K177" s="319">
        <f>_xlfn.XLOOKUP(K172, RegulatoryPayment!$C$49:$FQ$49,RegulatoryPayment!$C$53:$FQ$53)</f>
        <v>0</v>
      </c>
      <c r="L177" s="319">
        <f>_xlfn.XLOOKUP(L172, RegulatoryPayment!$C$49:$FQ$49,RegulatoryPayment!$C$53:$FQ$53)</f>
        <v>0.96325354230769233</v>
      </c>
      <c r="M177" s="319">
        <f>_xlfn.XLOOKUP(M172, RegulatoryPayment!$C$49:$FQ$49,RegulatoryPayment!$C$53:$FQ$53)</f>
        <v>0</v>
      </c>
      <c r="N177" s="319">
        <f>_xlfn.XLOOKUP(N172, RegulatoryPayment!$C$49:$FQ$49,RegulatoryPayment!$C$53:$FQ$53)</f>
        <v>0</v>
      </c>
      <c r="O177" s="319">
        <f>_xlfn.XLOOKUP(O172, RegulatoryPayment!$C$49:$FQ$49,RegulatoryPayment!$C$53:$FQ$53)</f>
        <v>0.96325354230769233</v>
      </c>
      <c r="P177" s="319">
        <f>_xlfn.XLOOKUP(P172, RegulatoryPayment!$C$49:$FQ$49,RegulatoryPayment!$C$53:$FQ$53)</f>
        <v>0</v>
      </c>
      <c r="Q177" s="319">
        <f>_xlfn.XLOOKUP(Q172, RegulatoryPayment!$C$49:$FQ$49,RegulatoryPayment!$C$53:$FQ$53)</f>
        <v>0</v>
      </c>
      <c r="R177" s="319">
        <f>_xlfn.XLOOKUP(R172, RegulatoryPayment!$C$49:$FQ$49,RegulatoryPayment!$C$53:$FQ$53)</f>
        <v>0</v>
      </c>
      <c r="S177" s="319">
        <f>_xlfn.XLOOKUP(S172, RegulatoryPayment!$C$49:$FQ$49,RegulatoryPayment!$C$53:$FQ$53)</f>
        <v>0</v>
      </c>
      <c r="T177" s="319">
        <f>_xlfn.XLOOKUP(T172, RegulatoryPayment!$C$49:$FQ$49,RegulatoryPayment!$C$53:$FQ$53)</f>
        <v>0</v>
      </c>
      <c r="U177" s="319">
        <f>_xlfn.XLOOKUP(U172, RegulatoryPayment!$C$49:$FQ$49,RegulatoryPayment!$C$53:$FQ$53)</f>
        <v>0</v>
      </c>
      <c r="V177" s="319">
        <f>_xlfn.XLOOKUP(V172, RegulatoryPayment!$C$49:$FQ$49,RegulatoryPayment!$C$53:$FQ$53)</f>
        <v>0</v>
      </c>
      <c r="W177" s="319">
        <f>_xlfn.XLOOKUP(W172, RegulatoryPayment!$C$49:$FQ$49,RegulatoryPayment!$C$53:$FQ$53)</f>
        <v>0</v>
      </c>
      <c r="X177" s="319">
        <f>_xlfn.XLOOKUP(X172, RegulatoryPayment!$C$49:$FQ$49,RegulatoryPayment!$C$53:$FQ$53)</f>
        <v>0</v>
      </c>
      <c r="Y177" s="319">
        <f>_xlfn.XLOOKUP(Y172, RegulatoryPayment!$C$49:$FQ$49,RegulatoryPayment!$C$53:$FQ$53)</f>
        <v>0</v>
      </c>
      <c r="Z177" s="319">
        <f>_xlfn.XLOOKUP(Z172, RegulatoryPayment!$C$49:$FQ$49,RegulatoryPayment!$C$53:$FQ$53)</f>
        <v>0</v>
      </c>
      <c r="AA177" s="319">
        <f>_xlfn.XLOOKUP(AA172, RegulatoryPayment!$C$49:$FQ$49,RegulatoryPayment!$C$53:$FQ$53)</f>
        <v>0</v>
      </c>
      <c r="AB177" s="319">
        <f>_xlfn.XLOOKUP(AB172, RegulatoryPayment!$C$49:$FQ$49,RegulatoryPayment!$C$53:$FQ$53)</f>
        <v>0</v>
      </c>
      <c r="AC177" s="319">
        <f>_xlfn.XLOOKUP(AC172, RegulatoryPayment!$C$49:$FQ$49,RegulatoryPayment!$C$53:$FQ$53)</f>
        <v>0</v>
      </c>
      <c r="AD177" s="319">
        <f>_xlfn.XLOOKUP(AD172, RegulatoryPayment!$C$49:$FQ$49,RegulatoryPayment!$C$53:$FQ$53)</f>
        <v>0</v>
      </c>
      <c r="AE177" s="319">
        <f>_xlfn.XLOOKUP(AE172, RegulatoryPayment!$C$49:$FQ$49,RegulatoryPayment!$C$53:$FQ$53)</f>
        <v>0</v>
      </c>
      <c r="AF177" s="319">
        <f>_xlfn.XLOOKUP(AF172, RegulatoryPayment!$C$49:$FQ$49,RegulatoryPayment!$C$53:$FQ$53)</f>
        <v>0</v>
      </c>
      <c r="AG177" s="319">
        <f>_xlfn.XLOOKUP(AG172, RegulatoryPayment!$C$49:$FQ$49,RegulatoryPayment!$C$53:$FQ$53)</f>
        <v>0</v>
      </c>
      <c r="AH177" s="319">
        <f>_xlfn.XLOOKUP(AH172, RegulatoryPayment!$C$49:$FQ$49,RegulatoryPayment!$C$53:$FQ$53)</f>
        <v>0</v>
      </c>
      <c r="AI177" s="319">
        <f>_xlfn.XLOOKUP(AI172, RegulatoryPayment!$C$49:$FQ$49,RegulatoryPayment!$C$53:$FQ$53)</f>
        <v>0</v>
      </c>
      <c r="AJ177" s="319">
        <f>_xlfn.XLOOKUP(AJ172, RegulatoryPayment!$C$49:$FQ$49,RegulatoryPayment!$C$53:$FQ$53)</f>
        <v>0</v>
      </c>
      <c r="AK177" s="319">
        <f>_xlfn.XLOOKUP(AK172, RegulatoryPayment!$C$49:$FQ$49,RegulatoryPayment!$C$53:$FQ$53)</f>
        <v>0</v>
      </c>
      <c r="AL177" s="319">
        <f>_xlfn.XLOOKUP(AL172, RegulatoryPayment!$C$49:$FQ$49,RegulatoryPayment!$C$53:$FQ$53)</f>
        <v>0</v>
      </c>
      <c r="AM177" s="319">
        <f>_xlfn.XLOOKUP(AM172, RegulatoryPayment!$C$49:$FQ$49,RegulatoryPayment!$C$53:$FQ$53)</f>
        <v>0</v>
      </c>
      <c r="AN177" s="319">
        <f>_xlfn.XLOOKUP(AN172, RegulatoryPayment!$C$49:$FQ$49,RegulatoryPayment!$C$53:$FQ$53)</f>
        <v>0</v>
      </c>
      <c r="AO177" s="319">
        <f>_xlfn.XLOOKUP(AO172, RegulatoryPayment!$C$49:$FQ$49,RegulatoryPayment!$C$53:$FQ$53)</f>
        <v>0</v>
      </c>
      <c r="AP177" s="319">
        <f>_xlfn.XLOOKUP(AP172, RegulatoryPayment!$C$49:$FQ$49,RegulatoryPayment!$C$53:$FQ$53)</f>
        <v>0</v>
      </c>
      <c r="AQ177" s="319">
        <f>_xlfn.XLOOKUP(AQ172, RegulatoryPayment!$C$49:$FQ$49,RegulatoryPayment!$C$53:$FQ$53)</f>
        <v>0</v>
      </c>
      <c r="AR177" s="319">
        <f>_xlfn.XLOOKUP(AR172, RegulatoryPayment!$C$49:$FQ$49,RegulatoryPayment!$C$53:$FQ$53)</f>
        <v>0</v>
      </c>
      <c r="AS177" s="319">
        <f>_xlfn.XLOOKUP(AS172, RegulatoryPayment!$C$49:$FQ$49,RegulatoryPayment!$C$53:$FQ$53)</f>
        <v>0</v>
      </c>
      <c r="AT177" s="319">
        <f>_xlfn.XLOOKUP(AT172, RegulatoryPayment!$C$49:$FQ$49,RegulatoryPayment!$C$53:$FQ$53)</f>
        <v>0</v>
      </c>
      <c r="AU177" s="319">
        <f>_xlfn.XLOOKUP(AU172, RegulatoryPayment!$C$49:$FQ$49,RegulatoryPayment!$C$53:$FQ$53)</f>
        <v>0</v>
      </c>
      <c r="AV177" s="319">
        <f>_xlfn.XLOOKUP(AV172, RegulatoryPayment!$C$49:$FQ$49,RegulatoryPayment!$C$53:$FQ$53)</f>
        <v>0</v>
      </c>
      <c r="AW177" s="319">
        <f>_xlfn.XLOOKUP(AW172, RegulatoryPayment!$C$49:$FQ$49,RegulatoryPayment!$C$53:$FQ$53)</f>
        <v>0</v>
      </c>
      <c r="AX177" s="319">
        <f>_xlfn.XLOOKUP(AX172, RegulatoryPayment!$C$49:$FQ$49,RegulatoryPayment!$C$53:$FQ$53)</f>
        <v>0</v>
      </c>
      <c r="AY177" s="319">
        <f>_xlfn.XLOOKUP(AY172, RegulatoryPayment!$C$49:$FQ$49,RegulatoryPayment!$C$53:$FQ$53)</f>
        <v>0</v>
      </c>
      <c r="AZ177" s="319">
        <f>_xlfn.XLOOKUP(AZ172, RegulatoryPayment!$C$49:$FQ$49,RegulatoryPayment!$C$53:$FQ$53)</f>
        <v>0</v>
      </c>
      <c r="BA177" s="319">
        <f>_xlfn.XLOOKUP(BA172, RegulatoryPayment!$C$49:$FQ$49,RegulatoryPayment!$C$53:$FQ$53)</f>
        <v>0</v>
      </c>
      <c r="BB177" s="319">
        <f>_xlfn.XLOOKUP(BB172, RegulatoryPayment!$C$49:$FQ$49,RegulatoryPayment!$C$53:$FQ$53)</f>
        <v>0</v>
      </c>
      <c r="BC177" s="319">
        <f>_xlfn.XLOOKUP(BC172, RegulatoryPayment!$C$49:$FQ$49,RegulatoryPayment!$C$53:$FQ$53)</f>
        <v>0</v>
      </c>
      <c r="BD177" s="319">
        <f>_xlfn.XLOOKUP(BD172, RegulatoryPayment!$C$49:$FQ$49,RegulatoryPayment!$C$53:$FQ$53)</f>
        <v>0</v>
      </c>
      <c r="BE177" s="319">
        <f>_xlfn.XLOOKUP(BE172, RegulatoryPayment!$C$49:$FQ$49,RegulatoryPayment!$C$53:$FQ$53)</f>
        <v>0</v>
      </c>
      <c r="BF177" s="319">
        <f>_xlfn.XLOOKUP(BF172, RegulatoryPayment!$C$49:$FQ$49,RegulatoryPayment!$C$53:$FQ$53)</f>
        <v>0</v>
      </c>
      <c r="BG177" s="319">
        <f>_xlfn.XLOOKUP(BG172, RegulatoryPayment!$C$49:$FQ$49,RegulatoryPayment!$C$53:$FQ$53)</f>
        <v>0</v>
      </c>
      <c r="BH177" s="319">
        <f>_xlfn.XLOOKUP(BH172, RegulatoryPayment!$C$49:$FQ$49,RegulatoryPayment!$C$53:$FQ$53)</f>
        <v>0</v>
      </c>
      <c r="BI177" s="319">
        <f>_xlfn.XLOOKUP(BI172, RegulatoryPayment!$C$49:$FQ$49,RegulatoryPayment!$C$53:$FQ$53)</f>
        <v>0</v>
      </c>
      <c r="BJ177" s="319">
        <f>_xlfn.XLOOKUP(BJ172, RegulatoryPayment!$C$49:$FQ$49,RegulatoryPayment!$C$53:$FQ$53)</f>
        <v>0</v>
      </c>
      <c r="BK177" s="319">
        <f>_xlfn.XLOOKUP(BK172, RegulatoryPayment!$C$49:$FQ$49,RegulatoryPayment!$C$53:$FQ$53)</f>
        <v>0</v>
      </c>
      <c r="BL177" s="319">
        <f>_xlfn.XLOOKUP(BL172, RegulatoryPayment!$C$49:$FQ$49,RegulatoryPayment!$C$53:$FQ$53)</f>
        <v>0</v>
      </c>
      <c r="BM177" s="319">
        <f>_xlfn.XLOOKUP(BM172, RegulatoryPayment!$C$49:$FQ$49,RegulatoryPayment!$C$53:$FQ$53)</f>
        <v>0</v>
      </c>
      <c r="BN177" s="319">
        <f>_xlfn.XLOOKUP(BN172, RegulatoryPayment!$C$49:$FQ$49,RegulatoryPayment!$C$53:$FQ$53)</f>
        <v>0</v>
      </c>
      <c r="BO177" s="319">
        <f>_xlfn.XLOOKUP(BO172, RegulatoryPayment!$C$49:$FQ$49,RegulatoryPayment!$C$53:$FQ$53)</f>
        <v>0</v>
      </c>
      <c r="BP177" s="319">
        <f>_xlfn.XLOOKUP(BP172, RegulatoryPayment!$C$49:$FQ$49,RegulatoryPayment!$C$53:$FQ$53)</f>
        <v>0</v>
      </c>
      <c r="BQ177" s="319">
        <f>_xlfn.XLOOKUP(BQ172, RegulatoryPayment!$C$49:$FQ$49,RegulatoryPayment!$C$53:$FQ$53)</f>
        <v>0</v>
      </c>
      <c r="BR177" s="319">
        <f>_xlfn.XLOOKUP(BR172, RegulatoryPayment!$C$49:$FQ$49,RegulatoryPayment!$C$53:$FQ$53)</f>
        <v>0</v>
      </c>
      <c r="BS177" s="319">
        <f>_xlfn.XLOOKUP(BS172, RegulatoryPayment!$C$49:$FQ$49,RegulatoryPayment!$C$53:$FQ$53)</f>
        <v>0</v>
      </c>
      <c r="BT177" s="319">
        <f>_xlfn.XLOOKUP(BT172, RegulatoryPayment!$C$49:$FQ$49,RegulatoryPayment!$C$53:$FQ$53)</f>
        <v>0</v>
      </c>
      <c r="BU177" s="319">
        <f>_xlfn.XLOOKUP(BU172, RegulatoryPayment!$C$49:$FQ$49,RegulatoryPayment!$C$53:$FQ$53)</f>
        <v>0</v>
      </c>
      <c r="BV177" s="319">
        <f>_xlfn.XLOOKUP(BV172, RegulatoryPayment!$C$49:$FQ$49,RegulatoryPayment!$C$53:$FQ$53)</f>
        <v>0</v>
      </c>
      <c r="BW177" s="319">
        <f>_xlfn.XLOOKUP(BW172, RegulatoryPayment!$C$49:$FQ$49,RegulatoryPayment!$C$53:$FQ$53)</f>
        <v>0</v>
      </c>
      <c r="BX177" s="319">
        <f>_xlfn.XLOOKUP(BX172, RegulatoryPayment!$C$49:$FQ$49,RegulatoryPayment!$C$53:$FQ$53)</f>
        <v>0</v>
      </c>
      <c r="BY177" s="319">
        <f>_xlfn.XLOOKUP(BY172, RegulatoryPayment!$C$49:$FQ$49,RegulatoryPayment!$C$53:$FQ$53)</f>
        <v>0</v>
      </c>
      <c r="BZ177" s="319">
        <f>_xlfn.XLOOKUP(BZ172, RegulatoryPayment!$C$49:$FQ$49,RegulatoryPayment!$C$53:$FQ$53)</f>
        <v>0</v>
      </c>
      <c r="CA177" s="319">
        <f>_xlfn.XLOOKUP(CA172, RegulatoryPayment!$C$49:$FQ$49,RegulatoryPayment!$C$53:$FQ$53)</f>
        <v>0</v>
      </c>
      <c r="CB177" s="319">
        <f>_xlfn.XLOOKUP(CB172, RegulatoryPayment!$C$49:$FQ$49,RegulatoryPayment!$C$53:$FQ$53)</f>
        <v>0</v>
      </c>
      <c r="CC177" s="319">
        <f>_xlfn.XLOOKUP(CC172, RegulatoryPayment!$C$49:$FQ$49,RegulatoryPayment!$C$53:$FQ$53)</f>
        <v>0</v>
      </c>
      <c r="CD177" s="319">
        <f>_xlfn.XLOOKUP(CD172, RegulatoryPayment!$C$49:$FQ$49,RegulatoryPayment!$C$53:$FQ$53)</f>
        <v>0</v>
      </c>
      <c r="CE177" s="319">
        <f>_xlfn.XLOOKUP(CE172, RegulatoryPayment!$C$49:$FQ$49,RegulatoryPayment!$C$53:$FQ$53)</f>
        <v>0</v>
      </c>
      <c r="CF177" s="319">
        <f>_xlfn.XLOOKUP(CF172, RegulatoryPayment!$C$49:$FQ$49,RegulatoryPayment!$C$53:$FQ$53)</f>
        <v>0</v>
      </c>
      <c r="CG177" s="319">
        <f>_xlfn.XLOOKUP(CG172, RegulatoryPayment!$C$49:$FQ$49,RegulatoryPayment!$C$53:$FQ$53)</f>
        <v>0</v>
      </c>
      <c r="CH177" s="319">
        <f>_xlfn.XLOOKUP(CH172, RegulatoryPayment!$C$49:$FQ$49,RegulatoryPayment!$C$53:$FQ$53)</f>
        <v>0</v>
      </c>
      <c r="CI177" s="319">
        <f>_xlfn.XLOOKUP(CI172, RegulatoryPayment!$C$49:$FQ$49,RegulatoryPayment!$C$53:$FQ$53)</f>
        <v>0</v>
      </c>
      <c r="CJ177" s="319">
        <f>_xlfn.XLOOKUP(CJ172, RegulatoryPayment!$C$49:$FQ$49,RegulatoryPayment!$C$53:$FQ$53)</f>
        <v>0</v>
      </c>
      <c r="CK177" s="319">
        <f>_xlfn.XLOOKUP(CK172, RegulatoryPayment!$C$49:$FQ$49,RegulatoryPayment!$C$53:$FQ$53)</f>
        <v>0</v>
      </c>
      <c r="CL177" s="319">
        <f>_xlfn.XLOOKUP(CL172, RegulatoryPayment!$C$49:$FQ$49,RegulatoryPayment!$C$53:$FQ$53)</f>
        <v>0</v>
      </c>
      <c r="CM177" s="319">
        <f>_xlfn.XLOOKUP(CM172, RegulatoryPayment!$C$49:$FQ$49,RegulatoryPayment!$C$53:$FQ$53)</f>
        <v>0</v>
      </c>
      <c r="CN177" s="319">
        <f>_xlfn.XLOOKUP(CN172, RegulatoryPayment!$C$49:$FQ$49,RegulatoryPayment!$C$53:$FQ$53)</f>
        <v>0</v>
      </c>
      <c r="CO177" s="319">
        <f>_xlfn.XLOOKUP(CO172, RegulatoryPayment!$C$49:$FQ$49,RegulatoryPayment!$C$53:$FQ$53)</f>
        <v>0</v>
      </c>
      <c r="CP177" s="319">
        <f>_xlfn.XLOOKUP(CP172, RegulatoryPayment!$C$49:$FQ$49,RegulatoryPayment!$C$53:$FQ$53)</f>
        <v>0</v>
      </c>
      <c r="CQ177" s="319">
        <f>_xlfn.XLOOKUP(CQ172, RegulatoryPayment!$C$49:$FQ$49,RegulatoryPayment!$C$53:$FQ$53)</f>
        <v>0</v>
      </c>
      <c r="CR177" s="319">
        <f>_xlfn.XLOOKUP(CR172, RegulatoryPayment!$C$49:$FQ$49,RegulatoryPayment!$C$53:$FQ$53)</f>
        <v>0</v>
      </c>
      <c r="CS177" s="319">
        <f>_xlfn.XLOOKUP(CS172, RegulatoryPayment!$C$49:$FQ$49,RegulatoryPayment!$C$53:$FQ$53)</f>
        <v>0</v>
      </c>
      <c r="CT177" s="319">
        <f>_xlfn.XLOOKUP(CT172, RegulatoryPayment!$C$49:$FQ$49,RegulatoryPayment!$C$53:$FQ$53)</f>
        <v>0</v>
      </c>
      <c r="CU177" s="319">
        <f>_xlfn.XLOOKUP(CU172, RegulatoryPayment!$C$49:$FQ$49,RegulatoryPayment!$C$53:$FQ$53)</f>
        <v>0</v>
      </c>
      <c r="CV177" s="319">
        <f>_xlfn.XLOOKUP(CV172, RegulatoryPayment!$C$49:$FQ$49,RegulatoryPayment!$C$53:$FQ$53)</f>
        <v>0</v>
      </c>
      <c r="CW177" s="319">
        <f>_xlfn.XLOOKUP(CW172, RegulatoryPayment!$C$49:$FQ$49,RegulatoryPayment!$C$53:$FQ$53)</f>
        <v>0</v>
      </c>
      <c r="CX177" s="319">
        <f>_xlfn.XLOOKUP(CX172, RegulatoryPayment!$C$49:$FQ$49,RegulatoryPayment!$C$53:$FQ$53)</f>
        <v>0</v>
      </c>
      <c r="CY177" s="319">
        <f>_xlfn.XLOOKUP(CY172, RegulatoryPayment!$C$49:$FQ$49,RegulatoryPayment!$C$53:$FQ$53)</f>
        <v>0</v>
      </c>
      <c r="CZ177" s="319">
        <f>_xlfn.XLOOKUP(CZ172, RegulatoryPayment!$C$49:$FQ$49,RegulatoryPayment!$C$53:$FQ$53)</f>
        <v>0</v>
      </c>
      <c r="DA177" s="319">
        <f>_xlfn.XLOOKUP(DA172, RegulatoryPayment!$C$49:$FQ$49,RegulatoryPayment!$C$53:$FQ$53)</f>
        <v>0</v>
      </c>
      <c r="DB177" s="319">
        <f>_xlfn.XLOOKUP(DB172, RegulatoryPayment!$C$49:$FQ$49,RegulatoryPayment!$C$53:$FQ$53)</f>
        <v>0</v>
      </c>
      <c r="DC177" s="319">
        <f>_xlfn.XLOOKUP(DC172, RegulatoryPayment!$C$49:$FQ$49,RegulatoryPayment!$C$53:$FQ$53)</f>
        <v>0</v>
      </c>
      <c r="DD177" s="319">
        <f>_xlfn.XLOOKUP(DD172, RegulatoryPayment!$C$49:$FQ$49,RegulatoryPayment!$C$53:$FQ$53)</f>
        <v>0</v>
      </c>
      <c r="DE177" s="319">
        <f>_xlfn.XLOOKUP(DE172, RegulatoryPayment!$C$49:$FQ$49,RegulatoryPayment!$C$53:$FQ$53)</f>
        <v>0</v>
      </c>
      <c r="DF177" s="319">
        <f>_xlfn.XLOOKUP(DF172, RegulatoryPayment!$C$49:$FQ$49,RegulatoryPayment!$C$53:$FQ$53)</f>
        <v>0</v>
      </c>
      <c r="DG177" s="319">
        <f>_xlfn.XLOOKUP(DG172, RegulatoryPayment!$C$49:$FQ$49,RegulatoryPayment!$C$53:$FQ$53)</f>
        <v>0</v>
      </c>
      <c r="DH177" s="319">
        <f>_xlfn.XLOOKUP(DH172, RegulatoryPayment!$C$49:$FQ$49,RegulatoryPayment!$C$53:$FQ$53)</f>
        <v>0</v>
      </c>
      <c r="DI177" s="319">
        <f>_xlfn.XLOOKUP(DI172, RegulatoryPayment!$C$49:$FQ$49,RegulatoryPayment!$C$53:$FQ$53)</f>
        <v>0</v>
      </c>
      <c r="DJ177" s="319">
        <f>_xlfn.XLOOKUP(DJ172, RegulatoryPayment!$C$49:$FQ$49,RegulatoryPayment!$C$53:$FQ$53)</f>
        <v>0</v>
      </c>
      <c r="DK177" s="319">
        <f>_xlfn.XLOOKUP(DK172, RegulatoryPayment!$C$49:$FQ$49,RegulatoryPayment!$C$53:$FQ$53)</f>
        <v>0</v>
      </c>
      <c r="DL177" s="319">
        <f>_xlfn.XLOOKUP(DL172, RegulatoryPayment!$C$49:$FQ$49,RegulatoryPayment!$C$53:$FQ$53)</f>
        <v>0</v>
      </c>
      <c r="DM177" s="319">
        <f>_xlfn.XLOOKUP(DM172, RegulatoryPayment!$C$49:$FQ$49,RegulatoryPayment!$C$53:$FQ$53)</f>
        <v>0</v>
      </c>
      <c r="DN177" s="319">
        <f>_xlfn.XLOOKUP(DN172, RegulatoryPayment!$C$49:$FQ$49,RegulatoryPayment!$C$53:$FQ$53)</f>
        <v>0</v>
      </c>
      <c r="DO177" s="319">
        <f>_xlfn.XLOOKUP(DO172, RegulatoryPayment!$C$49:$FQ$49,RegulatoryPayment!$C$53:$FQ$53)</f>
        <v>0</v>
      </c>
      <c r="DP177" s="319">
        <f>_xlfn.XLOOKUP(DP172, RegulatoryPayment!$C$49:$FQ$49,RegulatoryPayment!$C$53:$FQ$53)</f>
        <v>0</v>
      </c>
      <c r="DQ177" s="319">
        <f>_xlfn.XLOOKUP(DQ172, RegulatoryPayment!$C$49:$FQ$49,RegulatoryPayment!$C$53:$FQ$53)</f>
        <v>0</v>
      </c>
      <c r="DR177" s="319">
        <f>_xlfn.XLOOKUP(DR172, RegulatoryPayment!$C$49:$FQ$49,RegulatoryPayment!$C$53:$FQ$53)</f>
        <v>0</v>
      </c>
      <c r="DS177" s="319">
        <f>_xlfn.XLOOKUP(DS172, RegulatoryPayment!$C$49:$FQ$49,RegulatoryPayment!$C$53:$FQ$53)</f>
        <v>0</v>
      </c>
      <c r="DT177" s="319">
        <f>_xlfn.XLOOKUP(DT172, RegulatoryPayment!$C$49:$FQ$49,RegulatoryPayment!$C$53:$FQ$53)</f>
        <v>0</v>
      </c>
      <c r="DU177" s="319">
        <f>_xlfn.XLOOKUP(DU172, RegulatoryPayment!$C$49:$FQ$49,RegulatoryPayment!$C$53:$FQ$53)</f>
        <v>0</v>
      </c>
      <c r="DV177" s="319">
        <f>_xlfn.XLOOKUP(DV172, RegulatoryPayment!$C$49:$FQ$49,RegulatoryPayment!$C$53:$FQ$53)</f>
        <v>0</v>
      </c>
      <c r="DW177" s="319">
        <f>_xlfn.XLOOKUP(DW172, RegulatoryPayment!$C$49:$FQ$49,RegulatoryPayment!$C$53:$FQ$53)</f>
        <v>0</v>
      </c>
      <c r="DX177" s="319">
        <f>_xlfn.XLOOKUP(DX172, RegulatoryPayment!$C$49:$FQ$49,RegulatoryPayment!$C$53:$FQ$53)</f>
        <v>0</v>
      </c>
      <c r="DY177" s="319">
        <f>_xlfn.XLOOKUP(DY172, RegulatoryPayment!$C$49:$FQ$49,RegulatoryPayment!$C$53:$FQ$53)</f>
        <v>0</v>
      </c>
      <c r="DZ177" s="319">
        <f>_xlfn.XLOOKUP(DZ172, RegulatoryPayment!$C$49:$FQ$49,RegulatoryPayment!$C$53:$FQ$53)</f>
        <v>0</v>
      </c>
      <c r="EA177" s="319">
        <f>_xlfn.XLOOKUP(EA172, RegulatoryPayment!$C$49:$FQ$49,RegulatoryPayment!$C$53:$FQ$53)</f>
        <v>0</v>
      </c>
      <c r="EB177" s="319">
        <f>_xlfn.XLOOKUP(EB172, RegulatoryPayment!$C$49:$FQ$49,RegulatoryPayment!$C$53:$FQ$53)</f>
        <v>0</v>
      </c>
      <c r="EC177" s="319">
        <f>_xlfn.XLOOKUP(EC172, RegulatoryPayment!$C$49:$FQ$49,RegulatoryPayment!$C$53:$FQ$53)</f>
        <v>0</v>
      </c>
      <c r="ED177" s="319">
        <f>_xlfn.XLOOKUP(ED172, RegulatoryPayment!$C$49:$FQ$49,RegulatoryPayment!$C$53:$FQ$53)</f>
        <v>0</v>
      </c>
      <c r="EE177" s="319">
        <f>_xlfn.XLOOKUP(EE172, RegulatoryPayment!$C$49:$FQ$49,RegulatoryPayment!$C$53:$FQ$53)</f>
        <v>0</v>
      </c>
      <c r="EF177" s="319">
        <f>_xlfn.XLOOKUP(EF172, RegulatoryPayment!$C$49:$FQ$49,RegulatoryPayment!$C$53:$FQ$53)</f>
        <v>0</v>
      </c>
      <c r="EG177" s="319">
        <f>_xlfn.XLOOKUP(EG172, RegulatoryPayment!$C$49:$FQ$49,RegulatoryPayment!$C$53:$FQ$53)</f>
        <v>0</v>
      </c>
      <c r="EH177" s="319">
        <f>_xlfn.XLOOKUP(EH172, RegulatoryPayment!$C$49:$FQ$49,RegulatoryPayment!$C$53:$FQ$53)</f>
        <v>0</v>
      </c>
      <c r="EI177" s="319">
        <f>_xlfn.XLOOKUP(EI172, RegulatoryPayment!$C$49:$FQ$49,RegulatoryPayment!$C$53:$FQ$53)</f>
        <v>0</v>
      </c>
      <c r="EJ177" s="319">
        <f>_xlfn.XLOOKUP(EJ172, RegulatoryPayment!$C$49:$FQ$49,RegulatoryPayment!$C$53:$FQ$53)</f>
        <v>0</v>
      </c>
      <c r="EK177" s="319">
        <f>_xlfn.XLOOKUP(EK172, RegulatoryPayment!$C$49:$FQ$49,RegulatoryPayment!$C$53:$FQ$53)</f>
        <v>0</v>
      </c>
      <c r="EL177" s="319">
        <f>_xlfn.XLOOKUP(EL172, RegulatoryPayment!$C$49:$FQ$49,RegulatoryPayment!$C$53:$FQ$53)</f>
        <v>0</v>
      </c>
      <c r="EM177" s="319">
        <f>_xlfn.XLOOKUP(EM172, RegulatoryPayment!$C$49:$FQ$49,RegulatoryPayment!$C$53:$FQ$53)</f>
        <v>0</v>
      </c>
      <c r="EN177" s="319">
        <f>_xlfn.XLOOKUP(EN172, RegulatoryPayment!$C$49:$FQ$49,RegulatoryPayment!$C$53:$FQ$53)</f>
        <v>0</v>
      </c>
      <c r="EO177" s="319">
        <f>_xlfn.XLOOKUP(EO172, RegulatoryPayment!$C$49:$FQ$49,RegulatoryPayment!$C$53:$FQ$53)</f>
        <v>0</v>
      </c>
      <c r="EP177" s="319">
        <f>_xlfn.XLOOKUP(EP172, RegulatoryPayment!$C$49:$FQ$49,RegulatoryPayment!$C$53:$FQ$53)</f>
        <v>0</v>
      </c>
      <c r="EQ177" s="319">
        <f>_xlfn.XLOOKUP(EQ172, RegulatoryPayment!$C$49:$FQ$49,RegulatoryPayment!$C$53:$FQ$53)</f>
        <v>0</v>
      </c>
      <c r="ER177" s="319">
        <f>_xlfn.XLOOKUP(ER172, RegulatoryPayment!$C$49:$FQ$49,RegulatoryPayment!$C$53:$FQ$53)</f>
        <v>0</v>
      </c>
      <c r="ES177" s="319">
        <f>_xlfn.XLOOKUP(ES172, RegulatoryPayment!$C$49:$FQ$49,RegulatoryPayment!$C$53:$FQ$53)</f>
        <v>0</v>
      </c>
      <c r="ET177" s="319">
        <f>_xlfn.XLOOKUP(ET172, RegulatoryPayment!$C$49:$FQ$49,RegulatoryPayment!$C$53:$FQ$53)</f>
        <v>0</v>
      </c>
      <c r="EU177" s="319">
        <f>_xlfn.XLOOKUP(EU172, RegulatoryPayment!$C$49:$FQ$49,RegulatoryPayment!$C$53:$FQ$53)</f>
        <v>0</v>
      </c>
      <c r="EV177" s="319">
        <f>_xlfn.XLOOKUP(EV172, RegulatoryPayment!$C$49:$FQ$49,RegulatoryPayment!$C$53:$FQ$53)</f>
        <v>0</v>
      </c>
      <c r="EW177" s="319">
        <f>_xlfn.XLOOKUP(EW172, RegulatoryPayment!$C$49:$FQ$49,RegulatoryPayment!$C$53:$FQ$53)</f>
        <v>0</v>
      </c>
      <c r="EX177" s="319">
        <f>_xlfn.XLOOKUP(EX172, RegulatoryPayment!$C$49:$FQ$49,RegulatoryPayment!$C$53:$FQ$53)</f>
        <v>0</v>
      </c>
      <c r="EY177" s="319">
        <f>_xlfn.XLOOKUP(EY172, RegulatoryPayment!$C$49:$FQ$49,RegulatoryPayment!$C$53:$FQ$53)</f>
        <v>0</v>
      </c>
      <c r="EZ177" s="319">
        <f>_xlfn.XLOOKUP(EZ172, RegulatoryPayment!$C$49:$FQ$49,RegulatoryPayment!$C$53:$FQ$53)</f>
        <v>0</v>
      </c>
      <c r="FA177" s="319">
        <f>_xlfn.XLOOKUP(FA172, RegulatoryPayment!$C$49:$FQ$49,RegulatoryPayment!$C$53:$FQ$53)</f>
        <v>0</v>
      </c>
      <c r="FB177" s="319">
        <f>_xlfn.XLOOKUP(FB172, RegulatoryPayment!$C$49:$FQ$49,RegulatoryPayment!$C$53:$FQ$53)</f>
        <v>0</v>
      </c>
      <c r="FC177" s="319">
        <f>_xlfn.XLOOKUP(FC172, RegulatoryPayment!$C$49:$FQ$49,RegulatoryPayment!$C$53:$FQ$53)</f>
        <v>0</v>
      </c>
      <c r="FD177" s="319">
        <f>_xlfn.XLOOKUP(FD172, RegulatoryPayment!$C$49:$FQ$49,RegulatoryPayment!$C$53:$FQ$53)</f>
        <v>0</v>
      </c>
      <c r="FE177" s="319">
        <f>_xlfn.XLOOKUP(FE172, RegulatoryPayment!$C$49:$FQ$49,RegulatoryPayment!$C$53:$FQ$53)</f>
        <v>0</v>
      </c>
      <c r="FF177" s="319">
        <f>_xlfn.XLOOKUP(FF172, RegulatoryPayment!$C$49:$FQ$49,RegulatoryPayment!$C$53:$FQ$53)</f>
        <v>0</v>
      </c>
      <c r="FG177" s="319">
        <f>_xlfn.XLOOKUP(FG172, RegulatoryPayment!$C$49:$FQ$49,RegulatoryPayment!$C$53:$FQ$53)</f>
        <v>0</v>
      </c>
      <c r="FH177" s="319">
        <f>_xlfn.XLOOKUP(FH172, RegulatoryPayment!$C$49:$FQ$49,RegulatoryPayment!$C$53:$FQ$53)</f>
        <v>0</v>
      </c>
      <c r="FI177" s="319">
        <f>_xlfn.XLOOKUP(FI172, RegulatoryPayment!$C$49:$FQ$49,RegulatoryPayment!$C$53:$FQ$53)</f>
        <v>0</v>
      </c>
      <c r="FJ177" s="319">
        <f>_xlfn.XLOOKUP(FJ172, RegulatoryPayment!$C$49:$FQ$49,RegulatoryPayment!$C$53:$FQ$53)</f>
        <v>0</v>
      </c>
      <c r="FK177" s="319">
        <f>_xlfn.XLOOKUP(FK172, RegulatoryPayment!$C$49:$FQ$49,RegulatoryPayment!$C$53:$FQ$53)</f>
        <v>0</v>
      </c>
      <c r="FL177" s="319">
        <f>_xlfn.XLOOKUP(FL172, RegulatoryPayment!$C$49:$FQ$49,RegulatoryPayment!$C$53:$FQ$53)</f>
        <v>0</v>
      </c>
      <c r="FM177" s="319">
        <f>_xlfn.XLOOKUP(FM172, RegulatoryPayment!$C$49:$FQ$49,RegulatoryPayment!$C$53:$FQ$53)</f>
        <v>0</v>
      </c>
      <c r="FN177" s="319">
        <f>_xlfn.XLOOKUP(FN172, RegulatoryPayment!$C$49:$FQ$49,RegulatoryPayment!$C$53:$FQ$53)</f>
        <v>0</v>
      </c>
      <c r="FO177" s="319">
        <f>_xlfn.XLOOKUP(FO172, RegulatoryPayment!$C$49:$FQ$49,RegulatoryPayment!$C$53:$FQ$53)</f>
        <v>0</v>
      </c>
    </row>
    <row r="178" spans="2:16384" x14ac:dyDescent="0.3">
      <c r="B178" s="201" t="s">
        <v>18</v>
      </c>
      <c r="D178" s="212">
        <f t="shared" si="1760"/>
        <v>22.207566857142858</v>
      </c>
      <c r="G178" s="319">
        <f>_xlfn.XLOOKUP(G$172, RegulatoryPayment!$C$49:$FQ$49,RegulatoryPayment!$C$56:$FQ$56)</f>
        <v>5.5518917142857145</v>
      </c>
      <c r="H178" s="319">
        <f>_xlfn.XLOOKUP(H$172, RegulatoryPayment!$C$49:$FQ$49,RegulatoryPayment!$C$56:$FQ$56)</f>
        <v>0</v>
      </c>
      <c r="I178" s="319">
        <f>_xlfn.XLOOKUP(I$172, RegulatoryPayment!$C$49:$FQ$49,RegulatoryPayment!$C$56:$FQ$56)</f>
        <v>5.5518917142857145</v>
      </c>
      <c r="J178" s="319">
        <f>_xlfn.XLOOKUP(J$172, RegulatoryPayment!$C$49:$FQ$49,RegulatoryPayment!$C$56:$FQ$56)</f>
        <v>0</v>
      </c>
      <c r="K178" s="319">
        <f>_xlfn.XLOOKUP(K$172, RegulatoryPayment!$C$49:$FQ$49,RegulatoryPayment!$C$56:$FQ$56)</f>
        <v>5.5518917142857145</v>
      </c>
      <c r="L178" s="319">
        <f>_xlfn.XLOOKUP(L$172, RegulatoryPayment!$C$49:$FQ$49,RegulatoryPayment!$C$56:$FQ$56)</f>
        <v>0</v>
      </c>
      <c r="M178" s="319">
        <f>_xlfn.XLOOKUP(M$172, RegulatoryPayment!$C$49:$FQ$49,RegulatoryPayment!$C$56:$FQ$56)</f>
        <v>5.5518917142857145</v>
      </c>
      <c r="N178" s="319">
        <f>_xlfn.XLOOKUP(N$172, RegulatoryPayment!$C$49:$FQ$49,RegulatoryPayment!$C$56:$FQ$56)</f>
        <v>0</v>
      </c>
      <c r="O178" s="319">
        <f>_xlfn.XLOOKUP(O$172, RegulatoryPayment!$C$49:$FQ$49,RegulatoryPayment!$C$56:$FQ$56)</f>
        <v>0</v>
      </c>
      <c r="P178" s="319">
        <f>_xlfn.XLOOKUP(P$172, RegulatoryPayment!$C$49:$FQ$49,RegulatoryPayment!$C$56:$FQ$56)</f>
        <v>0</v>
      </c>
      <c r="Q178" s="319">
        <f>_xlfn.XLOOKUP(Q$172, RegulatoryPayment!$C$49:$FQ$49,RegulatoryPayment!$C$56:$FQ$56)</f>
        <v>0</v>
      </c>
      <c r="R178" s="319">
        <f>_xlfn.XLOOKUP(R$172, RegulatoryPayment!$C$49:$FQ$49,RegulatoryPayment!$C$56:$FQ$56)</f>
        <v>0</v>
      </c>
      <c r="S178" s="319">
        <f>_xlfn.XLOOKUP(S$172, RegulatoryPayment!$C$49:$FQ$49,RegulatoryPayment!$C$56:$FQ$56)</f>
        <v>0</v>
      </c>
      <c r="T178" s="319">
        <f>_xlfn.XLOOKUP(T$172, RegulatoryPayment!$C$49:$FQ$49,RegulatoryPayment!$C$56:$FQ$56)</f>
        <v>0</v>
      </c>
      <c r="U178" s="319">
        <f>_xlfn.XLOOKUP(U$172, RegulatoryPayment!$C$49:$FQ$49,RegulatoryPayment!$C$56:$FQ$56)</f>
        <v>0</v>
      </c>
      <c r="V178" s="319">
        <f>_xlfn.XLOOKUP(V$172, RegulatoryPayment!$C$49:$FQ$49,RegulatoryPayment!$C$56:$FQ$56)</f>
        <v>0</v>
      </c>
      <c r="W178" s="319">
        <f>_xlfn.XLOOKUP(W$172, RegulatoryPayment!$C$49:$FQ$49,RegulatoryPayment!$C$56:$FQ$56)</f>
        <v>0</v>
      </c>
      <c r="X178" s="319">
        <f>_xlfn.XLOOKUP(X$172, RegulatoryPayment!$C$49:$FQ$49,RegulatoryPayment!$C$56:$FQ$56)</f>
        <v>0</v>
      </c>
      <c r="Y178" s="319">
        <f>_xlfn.XLOOKUP(Y$172, RegulatoryPayment!$C$49:$FQ$49,RegulatoryPayment!$C$56:$FQ$56)</f>
        <v>0</v>
      </c>
      <c r="Z178" s="319">
        <f>_xlfn.XLOOKUP(Z$172, RegulatoryPayment!$C$49:$FQ$49,RegulatoryPayment!$C$56:$FQ$56)</f>
        <v>0</v>
      </c>
      <c r="AA178" s="319">
        <f>_xlfn.XLOOKUP(AA$172, RegulatoryPayment!$C$49:$FQ$49,RegulatoryPayment!$C$56:$FQ$56)</f>
        <v>0</v>
      </c>
      <c r="AB178" s="319">
        <f>_xlfn.XLOOKUP(AB$172, RegulatoryPayment!$C$49:$FQ$49,RegulatoryPayment!$C$56:$FQ$56)</f>
        <v>0</v>
      </c>
      <c r="AC178" s="319">
        <f>_xlfn.XLOOKUP(AC$172, RegulatoryPayment!$C$49:$FQ$49,RegulatoryPayment!$C$56:$FQ$56)</f>
        <v>0</v>
      </c>
      <c r="AD178" s="319">
        <f>_xlfn.XLOOKUP(AD$172, RegulatoryPayment!$C$49:$FQ$49,RegulatoryPayment!$C$56:$FQ$56)</f>
        <v>0</v>
      </c>
      <c r="AE178" s="319">
        <f>_xlfn.XLOOKUP(AE$172, RegulatoryPayment!$C$49:$FQ$49,RegulatoryPayment!$C$56:$FQ$56)</f>
        <v>0</v>
      </c>
      <c r="AF178" s="319">
        <f>_xlfn.XLOOKUP(AF$172, RegulatoryPayment!$C$49:$FQ$49,RegulatoryPayment!$C$56:$FQ$56)</f>
        <v>0</v>
      </c>
      <c r="AG178" s="319">
        <f>_xlfn.XLOOKUP(AG$172, RegulatoryPayment!$C$49:$FQ$49,RegulatoryPayment!$C$56:$FQ$56)</f>
        <v>0</v>
      </c>
      <c r="AH178" s="319">
        <f>_xlfn.XLOOKUP(AH$172, RegulatoryPayment!$C$49:$FQ$49,RegulatoryPayment!$C$56:$FQ$56)</f>
        <v>0</v>
      </c>
      <c r="AI178" s="319">
        <f>_xlfn.XLOOKUP(AI$172, RegulatoryPayment!$C$49:$FQ$49,RegulatoryPayment!$C$56:$FQ$56)</f>
        <v>0</v>
      </c>
      <c r="AJ178" s="319">
        <f>_xlfn.XLOOKUP(AJ$172, RegulatoryPayment!$C$49:$FQ$49,RegulatoryPayment!$C$56:$FQ$56)</f>
        <v>0</v>
      </c>
      <c r="AK178" s="319">
        <f>_xlfn.XLOOKUP(AK$172, RegulatoryPayment!$C$49:$FQ$49,RegulatoryPayment!$C$56:$FQ$56)</f>
        <v>0</v>
      </c>
      <c r="AL178" s="319">
        <f>_xlfn.XLOOKUP(AL$172, RegulatoryPayment!$C$49:$FQ$49,RegulatoryPayment!$C$56:$FQ$56)</f>
        <v>0</v>
      </c>
      <c r="AM178" s="319">
        <f>_xlfn.XLOOKUP(AM$172, RegulatoryPayment!$C$49:$FQ$49,RegulatoryPayment!$C$56:$FQ$56)</f>
        <v>0</v>
      </c>
      <c r="AN178" s="319">
        <f>_xlfn.XLOOKUP(AN$172, RegulatoryPayment!$C$49:$FQ$49,RegulatoryPayment!$C$56:$FQ$56)</f>
        <v>0</v>
      </c>
      <c r="AO178" s="319">
        <f>_xlfn.XLOOKUP(AO$172, RegulatoryPayment!$C$49:$FQ$49,RegulatoryPayment!$C$56:$FQ$56)</f>
        <v>0</v>
      </c>
      <c r="AP178" s="319">
        <f>_xlfn.XLOOKUP(AP$172, RegulatoryPayment!$C$49:$FQ$49,RegulatoryPayment!$C$56:$FQ$56)</f>
        <v>0</v>
      </c>
      <c r="AQ178" s="319">
        <f>_xlfn.XLOOKUP(AQ$172, RegulatoryPayment!$C$49:$FQ$49,RegulatoryPayment!$C$56:$FQ$56)</f>
        <v>0</v>
      </c>
      <c r="AR178" s="319">
        <f>_xlfn.XLOOKUP(AR$172, RegulatoryPayment!$C$49:$FQ$49,RegulatoryPayment!$C$56:$FQ$56)</f>
        <v>0</v>
      </c>
      <c r="AS178" s="319">
        <f>_xlfn.XLOOKUP(AS$172, RegulatoryPayment!$C$49:$FQ$49,RegulatoryPayment!$C$56:$FQ$56)</f>
        <v>0</v>
      </c>
      <c r="AT178" s="319">
        <f>_xlfn.XLOOKUP(AT$172, RegulatoryPayment!$C$49:$FQ$49,RegulatoryPayment!$C$56:$FQ$56)</f>
        <v>0</v>
      </c>
      <c r="AU178" s="319">
        <f>_xlfn.XLOOKUP(AU$172, RegulatoryPayment!$C$49:$FQ$49,RegulatoryPayment!$C$56:$FQ$56)</f>
        <v>0</v>
      </c>
      <c r="AV178" s="319">
        <f>_xlfn.XLOOKUP(AV$172, RegulatoryPayment!$C$49:$FQ$49,RegulatoryPayment!$C$56:$FQ$56)</f>
        <v>0</v>
      </c>
      <c r="AW178" s="319">
        <f>_xlfn.XLOOKUP(AW$172, RegulatoryPayment!$C$49:$FQ$49,RegulatoryPayment!$C$56:$FQ$56)</f>
        <v>0</v>
      </c>
      <c r="AX178" s="319">
        <f>_xlfn.XLOOKUP(AX$172, RegulatoryPayment!$C$49:$FQ$49,RegulatoryPayment!$C$56:$FQ$56)</f>
        <v>0</v>
      </c>
      <c r="AY178" s="319">
        <f>_xlfn.XLOOKUP(AY$172, RegulatoryPayment!$C$49:$FQ$49,RegulatoryPayment!$C$56:$FQ$56)</f>
        <v>0</v>
      </c>
      <c r="AZ178" s="319">
        <f>_xlfn.XLOOKUP(AZ$172, RegulatoryPayment!$C$49:$FQ$49,RegulatoryPayment!$C$56:$FQ$56)</f>
        <v>0</v>
      </c>
      <c r="BA178" s="319">
        <f>_xlfn.XLOOKUP(BA$172, RegulatoryPayment!$C$49:$FQ$49,RegulatoryPayment!$C$56:$FQ$56)</f>
        <v>0</v>
      </c>
      <c r="BB178" s="319">
        <f>_xlfn.XLOOKUP(BB$172, RegulatoryPayment!$C$49:$FQ$49,RegulatoryPayment!$C$56:$FQ$56)</f>
        <v>0</v>
      </c>
      <c r="BC178" s="319">
        <f>_xlfn.XLOOKUP(BC$172, RegulatoryPayment!$C$49:$FQ$49,RegulatoryPayment!$C$56:$FQ$56)</f>
        <v>0</v>
      </c>
      <c r="BD178" s="319">
        <f>_xlfn.XLOOKUP(BD$172, RegulatoryPayment!$C$49:$FQ$49,RegulatoryPayment!$C$56:$FQ$56)</f>
        <v>0</v>
      </c>
      <c r="BE178" s="319">
        <f>_xlfn.XLOOKUP(BE$172, RegulatoryPayment!$C$49:$FQ$49,RegulatoryPayment!$C$56:$FQ$56)</f>
        <v>0</v>
      </c>
      <c r="BF178" s="319">
        <f>_xlfn.XLOOKUP(BF$172, RegulatoryPayment!$C$49:$FQ$49,RegulatoryPayment!$C$56:$FQ$56)</f>
        <v>0</v>
      </c>
      <c r="BG178" s="319">
        <f>_xlfn.XLOOKUP(BG$172, RegulatoryPayment!$C$49:$FQ$49,RegulatoryPayment!$C$56:$FQ$56)</f>
        <v>0</v>
      </c>
      <c r="BH178" s="319">
        <f>_xlfn.XLOOKUP(BH$172, RegulatoryPayment!$C$49:$FQ$49,RegulatoryPayment!$C$56:$FQ$56)</f>
        <v>0</v>
      </c>
      <c r="BI178" s="319">
        <f>_xlfn.XLOOKUP(BI$172, RegulatoryPayment!$C$49:$FQ$49,RegulatoryPayment!$C$56:$FQ$56)</f>
        <v>0</v>
      </c>
      <c r="BJ178" s="319">
        <f>_xlfn.XLOOKUP(BJ$172, RegulatoryPayment!$C$49:$FQ$49,RegulatoryPayment!$C$56:$FQ$56)</f>
        <v>0</v>
      </c>
      <c r="BK178" s="319">
        <f>_xlfn.XLOOKUP(BK$172, RegulatoryPayment!$C$49:$FQ$49,RegulatoryPayment!$C$56:$FQ$56)</f>
        <v>0</v>
      </c>
      <c r="BL178" s="319">
        <f>_xlfn.XLOOKUP(BL$172, RegulatoryPayment!$C$49:$FQ$49,RegulatoryPayment!$C$56:$FQ$56)</f>
        <v>0</v>
      </c>
      <c r="BM178" s="319">
        <f>_xlfn.XLOOKUP(BM$172, RegulatoryPayment!$C$49:$FQ$49,RegulatoryPayment!$C$56:$FQ$56)</f>
        <v>0</v>
      </c>
      <c r="BN178" s="319">
        <f>_xlfn.XLOOKUP(BN$172, RegulatoryPayment!$C$49:$FQ$49,RegulatoryPayment!$C$56:$FQ$56)</f>
        <v>0</v>
      </c>
      <c r="BO178" s="319">
        <f>_xlfn.XLOOKUP(BO$172, RegulatoryPayment!$C$49:$FQ$49,RegulatoryPayment!$C$56:$FQ$56)</f>
        <v>0</v>
      </c>
      <c r="BP178" s="319">
        <f>_xlfn.XLOOKUP(BP$172, RegulatoryPayment!$C$49:$FQ$49,RegulatoryPayment!$C$56:$FQ$56)</f>
        <v>0</v>
      </c>
      <c r="BQ178" s="319">
        <f>_xlfn.XLOOKUP(BQ$172, RegulatoryPayment!$C$49:$FQ$49,RegulatoryPayment!$C$56:$FQ$56)</f>
        <v>0</v>
      </c>
      <c r="BR178" s="319">
        <f>_xlfn.XLOOKUP(BR$172, RegulatoryPayment!$C$49:$FQ$49,RegulatoryPayment!$C$56:$FQ$56)</f>
        <v>0</v>
      </c>
      <c r="BS178" s="319">
        <f>_xlfn.XLOOKUP(BS$172, RegulatoryPayment!$C$49:$FQ$49,RegulatoryPayment!$C$56:$FQ$56)</f>
        <v>0</v>
      </c>
      <c r="BT178" s="319">
        <f>_xlfn.XLOOKUP(BT$172, RegulatoryPayment!$C$49:$FQ$49,RegulatoryPayment!$C$56:$FQ$56)</f>
        <v>0</v>
      </c>
      <c r="BU178" s="319">
        <f>_xlfn.XLOOKUP(BU$172, RegulatoryPayment!$C$49:$FQ$49,RegulatoryPayment!$C$56:$FQ$56)</f>
        <v>0</v>
      </c>
      <c r="BV178" s="319">
        <f>_xlfn.XLOOKUP(BV$172, RegulatoryPayment!$C$49:$FQ$49,RegulatoryPayment!$C$56:$FQ$56)</f>
        <v>0</v>
      </c>
      <c r="BW178" s="319">
        <f>_xlfn.XLOOKUP(BW$172, RegulatoryPayment!$C$49:$FQ$49,RegulatoryPayment!$C$56:$FQ$56)</f>
        <v>0</v>
      </c>
      <c r="BX178" s="319">
        <f>_xlfn.XLOOKUP(BX$172, RegulatoryPayment!$C$49:$FQ$49,RegulatoryPayment!$C$56:$FQ$56)</f>
        <v>0</v>
      </c>
      <c r="BY178" s="319">
        <f>_xlfn.XLOOKUP(BY$172, RegulatoryPayment!$C$49:$FQ$49,RegulatoryPayment!$C$56:$FQ$56)</f>
        <v>0</v>
      </c>
      <c r="BZ178" s="319">
        <f>_xlfn.XLOOKUP(BZ$172, RegulatoryPayment!$C$49:$FQ$49,RegulatoryPayment!$C$56:$FQ$56)</f>
        <v>0</v>
      </c>
      <c r="CA178" s="319">
        <f>_xlfn.XLOOKUP(CA$172, RegulatoryPayment!$C$49:$FQ$49,RegulatoryPayment!$C$56:$FQ$56)</f>
        <v>0</v>
      </c>
      <c r="CB178" s="319">
        <f>_xlfn.XLOOKUP(CB$172, RegulatoryPayment!$C$49:$FQ$49,RegulatoryPayment!$C$56:$FQ$56)</f>
        <v>0</v>
      </c>
      <c r="CC178" s="319">
        <f>_xlfn.XLOOKUP(CC$172, RegulatoryPayment!$C$49:$FQ$49,RegulatoryPayment!$C$56:$FQ$56)</f>
        <v>0</v>
      </c>
      <c r="CD178" s="319">
        <f>_xlfn.XLOOKUP(CD$172, RegulatoryPayment!$C$49:$FQ$49,RegulatoryPayment!$C$56:$FQ$56)</f>
        <v>0</v>
      </c>
      <c r="CE178" s="319">
        <f>_xlfn.XLOOKUP(CE$172, RegulatoryPayment!$C$49:$FQ$49,RegulatoryPayment!$C$56:$FQ$56)</f>
        <v>0</v>
      </c>
      <c r="CF178" s="319">
        <f>_xlfn.XLOOKUP(CF$172, RegulatoryPayment!$C$49:$FQ$49,RegulatoryPayment!$C$56:$FQ$56)</f>
        <v>0</v>
      </c>
      <c r="CG178" s="319">
        <f>_xlfn.XLOOKUP(CG$172, RegulatoryPayment!$C$49:$FQ$49,RegulatoryPayment!$C$56:$FQ$56)</f>
        <v>0</v>
      </c>
      <c r="CH178" s="319">
        <f>_xlfn.XLOOKUP(CH$172, RegulatoryPayment!$C$49:$FQ$49,RegulatoryPayment!$C$56:$FQ$56)</f>
        <v>0</v>
      </c>
      <c r="CI178" s="319">
        <f>_xlfn.XLOOKUP(CI$172, RegulatoryPayment!$C$49:$FQ$49,RegulatoryPayment!$C$56:$FQ$56)</f>
        <v>0</v>
      </c>
      <c r="CJ178" s="319">
        <f>_xlfn.XLOOKUP(CJ$172, RegulatoryPayment!$C$49:$FQ$49,RegulatoryPayment!$C$56:$FQ$56)</f>
        <v>0</v>
      </c>
      <c r="CK178" s="319">
        <f>_xlfn.XLOOKUP(CK$172, RegulatoryPayment!$C$49:$FQ$49,RegulatoryPayment!$C$56:$FQ$56)</f>
        <v>0</v>
      </c>
      <c r="CL178" s="319">
        <f>_xlfn.XLOOKUP(CL$172, RegulatoryPayment!$C$49:$FQ$49,RegulatoryPayment!$C$56:$FQ$56)</f>
        <v>0</v>
      </c>
      <c r="CM178" s="319">
        <f>_xlfn.XLOOKUP(CM$172, RegulatoryPayment!$C$49:$FQ$49,RegulatoryPayment!$C$56:$FQ$56)</f>
        <v>0</v>
      </c>
      <c r="CN178" s="319">
        <f>_xlfn.XLOOKUP(CN$172, RegulatoryPayment!$C$49:$FQ$49,RegulatoryPayment!$C$56:$FQ$56)</f>
        <v>0</v>
      </c>
      <c r="CO178" s="319">
        <f>_xlfn.XLOOKUP(CO$172, RegulatoryPayment!$C$49:$FQ$49,RegulatoryPayment!$C$56:$FQ$56)</f>
        <v>0</v>
      </c>
      <c r="CP178" s="319">
        <f>_xlfn.XLOOKUP(CP$172, RegulatoryPayment!$C$49:$FQ$49,RegulatoryPayment!$C$56:$FQ$56)</f>
        <v>0</v>
      </c>
      <c r="CQ178" s="319">
        <f>_xlfn.XLOOKUP(CQ$172, RegulatoryPayment!$C$49:$FQ$49,RegulatoryPayment!$C$56:$FQ$56)</f>
        <v>0</v>
      </c>
      <c r="CR178" s="319">
        <f>_xlfn.XLOOKUP(CR$172, RegulatoryPayment!$C$49:$FQ$49,RegulatoryPayment!$C$56:$FQ$56)</f>
        <v>0</v>
      </c>
      <c r="CS178" s="319">
        <f>_xlfn.XLOOKUP(CS$172, RegulatoryPayment!$C$49:$FQ$49,RegulatoryPayment!$C$56:$FQ$56)</f>
        <v>0</v>
      </c>
      <c r="CT178" s="319">
        <f>_xlfn.XLOOKUP(CT$172, RegulatoryPayment!$C$49:$FQ$49,RegulatoryPayment!$C$56:$FQ$56)</f>
        <v>0</v>
      </c>
      <c r="CU178" s="319">
        <f>_xlfn.XLOOKUP(CU$172, RegulatoryPayment!$C$49:$FQ$49,RegulatoryPayment!$C$56:$FQ$56)</f>
        <v>0</v>
      </c>
      <c r="CV178" s="319">
        <f>_xlfn.XLOOKUP(CV$172, RegulatoryPayment!$C$49:$FQ$49,RegulatoryPayment!$C$56:$FQ$56)</f>
        <v>0</v>
      </c>
      <c r="CW178" s="319">
        <f>_xlfn.XLOOKUP(CW$172, RegulatoryPayment!$C$49:$FQ$49,RegulatoryPayment!$C$56:$FQ$56)</f>
        <v>0</v>
      </c>
      <c r="CX178" s="319">
        <f>_xlfn.XLOOKUP(CX$172, RegulatoryPayment!$C$49:$FQ$49,RegulatoryPayment!$C$56:$FQ$56)</f>
        <v>0</v>
      </c>
      <c r="CY178" s="319">
        <f>_xlfn.XLOOKUP(CY$172, RegulatoryPayment!$C$49:$FQ$49,RegulatoryPayment!$C$56:$FQ$56)</f>
        <v>0</v>
      </c>
      <c r="CZ178" s="319">
        <f>_xlfn.XLOOKUP(CZ$172, RegulatoryPayment!$C$49:$FQ$49,RegulatoryPayment!$C$56:$FQ$56)</f>
        <v>0</v>
      </c>
      <c r="DA178" s="319">
        <f>_xlfn.XLOOKUP(DA$172, RegulatoryPayment!$C$49:$FQ$49,RegulatoryPayment!$C$56:$FQ$56)</f>
        <v>0</v>
      </c>
      <c r="DB178" s="319">
        <f>_xlfn.XLOOKUP(DB$172, RegulatoryPayment!$C$49:$FQ$49,RegulatoryPayment!$C$56:$FQ$56)</f>
        <v>0</v>
      </c>
      <c r="DC178" s="319">
        <f>_xlfn.XLOOKUP(DC$172, RegulatoryPayment!$C$49:$FQ$49,RegulatoryPayment!$C$56:$FQ$56)</f>
        <v>0</v>
      </c>
      <c r="DD178" s="319">
        <f>_xlfn.XLOOKUP(DD$172, RegulatoryPayment!$C$49:$FQ$49,RegulatoryPayment!$C$56:$FQ$56)</f>
        <v>0</v>
      </c>
      <c r="DE178" s="319">
        <f>_xlfn.XLOOKUP(DE$172, RegulatoryPayment!$C$49:$FQ$49,RegulatoryPayment!$C$56:$FQ$56)</f>
        <v>0</v>
      </c>
      <c r="DF178" s="319">
        <f>_xlfn.XLOOKUP(DF$172, RegulatoryPayment!$C$49:$FQ$49,RegulatoryPayment!$C$56:$FQ$56)</f>
        <v>0</v>
      </c>
      <c r="DG178" s="319">
        <f>_xlfn.XLOOKUP(DG$172, RegulatoryPayment!$C$49:$FQ$49,RegulatoryPayment!$C$56:$FQ$56)</f>
        <v>0</v>
      </c>
      <c r="DH178" s="319">
        <f>_xlfn.XLOOKUP(DH$172, RegulatoryPayment!$C$49:$FQ$49,RegulatoryPayment!$C$56:$FQ$56)</f>
        <v>0</v>
      </c>
      <c r="DI178" s="319">
        <f>_xlfn.XLOOKUP(DI$172, RegulatoryPayment!$C$49:$FQ$49,RegulatoryPayment!$C$56:$FQ$56)</f>
        <v>0</v>
      </c>
      <c r="DJ178" s="319">
        <f>_xlfn.XLOOKUP(DJ$172, RegulatoryPayment!$C$49:$FQ$49,RegulatoryPayment!$C$56:$FQ$56)</f>
        <v>0</v>
      </c>
      <c r="DK178" s="319">
        <f>_xlfn.XLOOKUP(DK$172, RegulatoryPayment!$C$49:$FQ$49,RegulatoryPayment!$C$56:$FQ$56)</f>
        <v>0</v>
      </c>
      <c r="DL178" s="319">
        <f>_xlfn.XLOOKUP(DL$172, RegulatoryPayment!$C$49:$FQ$49,RegulatoryPayment!$C$56:$FQ$56)</f>
        <v>0</v>
      </c>
      <c r="DM178" s="319">
        <f>_xlfn.XLOOKUP(DM$172, RegulatoryPayment!$C$49:$FQ$49,RegulatoryPayment!$C$56:$FQ$56)</f>
        <v>0</v>
      </c>
      <c r="DN178" s="319">
        <f>_xlfn.XLOOKUP(DN$172, RegulatoryPayment!$C$49:$FQ$49,RegulatoryPayment!$C$56:$FQ$56)</f>
        <v>0</v>
      </c>
      <c r="DO178" s="319">
        <f>_xlfn.XLOOKUP(DO$172, RegulatoryPayment!$C$49:$FQ$49,RegulatoryPayment!$C$56:$FQ$56)</f>
        <v>0</v>
      </c>
      <c r="DP178" s="319">
        <f>_xlfn.XLOOKUP(DP$172, RegulatoryPayment!$C$49:$FQ$49,RegulatoryPayment!$C$56:$FQ$56)</f>
        <v>0</v>
      </c>
      <c r="DQ178" s="319">
        <f>_xlfn.XLOOKUP(DQ$172, RegulatoryPayment!$C$49:$FQ$49,RegulatoryPayment!$C$56:$FQ$56)</f>
        <v>0</v>
      </c>
      <c r="DR178" s="319">
        <f>_xlfn.XLOOKUP(DR$172, RegulatoryPayment!$C$49:$FQ$49,RegulatoryPayment!$C$56:$FQ$56)</f>
        <v>0</v>
      </c>
      <c r="DS178" s="319">
        <f>_xlfn.XLOOKUP(DS$172, RegulatoryPayment!$C$49:$FQ$49,RegulatoryPayment!$C$56:$FQ$56)</f>
        <v>0</v>
      </c>
      <c r="DT178" s="319">
        <f>_xlfn.XLOOKUP(DT$172, RegulatoryPayment!$C$49:$FQ$49,RegulatoryPayment!$C$56:$FQ$56)</f>
        <v>0</v>
      </c>
      <c r="DU178" s="319">
        <f>_xlfn.XLOOKUP(DU$172, RegulatoryPayment!$C$49:$FQ$49,RegulatoryPayment!$C$56:$FQ$56)</f>
        <v>0</v>
      </c>
      <c r="DV178" s="319">
        <f>_xlfn.XLOOKUP(DV$172, RegulatoryPayment!$C$49:$FQ$49,RegulatoryPayment!$C$56:$FQ$56)</f>
        <v>0</v>
      </c>
      <c r="DW178" s="319">
        <f>_xlfn.XLOOKUP(DW$172, RegulatoryPayment!$C$49:$FQ$49,RegulatoryPayment!$C$56:$FQ$56)</f>
        <v>0</v>
      </c>
      <c r="DX178" s="319">
        <f>_xlfn.XLOOKUP(DX$172, RegulatoryPayment!$C$49:$FQ$49,RegulatoryPayment!$C$56:$FQ$56)</f>
        <v>0</v>
      </c>
      <c r="DY178" s="319">
        <f>_xlfn.XLOOKUP(DY$172, RegulatoryPayment!$C$49:$FQ$49,RegulatoryPayment!$C$56:$FQ$56)</f>
        <v>0</v>
      </c>
      <c r="DZ178" s="319">
        <f>_xlfn.XLOOKUP(DZ$172, RegulatoryPayment!$C$49:$FQ$49,RegulatoryPayment!$C$56:$FQ$56)</f>
        <v>0</v>
      </c>
      <c r="EA178" s="319">
        <f>_xlfn.XLOOKUP(EA$172, RegulatoryPayment!$C$49:$FQ$49,RegulatoryPayment!$C$56:$FQ$56)</f>
        <v>0</v>
      </c>
      <c r="EB178" s="319">
        <f>_xlfn.XLOOKUP(EB$172, RegulatoryPayment!$C$49:$FQ$49,RegulatoryPayment!$C$56:$FQ$56)</f>
        <v>0</v>
      </c>
      <c r="EC178" s="319">
        <f>_xlfn.XLOOKUP(EC$172, RegulatoryPayment!$C$49:$FQ$49,RegulatoryPayment!$C$56:$FQ$56)</f>
        <v>0</v>
      </c>
      <c r="ED178" s="319">
        <f>_xlfn.XLOOKUP(ED$172, RegulatoryPayment!$C$49:$FQ$49,RegulatoryPayment!$C$56:$FQ$56)</f>
        <v>0</v>
      </c>
      <c r="EE178" s="319">
        <f>_xlfn.XLOOKUP(EE$172, RegulatoryPayment!$C$49:$FQ$49,RegulatoryPayment!$C$56:$FQ$56)</f>
        <v>0</v>
      </c>
      <c r="EF178" s="319">
        <f>_xlfn.XLOOKUP(EF$172, RegulatoryPayment!$C$49:$FQ$49,RegulatoryPayment!$C$56:$FQ$56)</f>
        <v>0</v>
      </c>
      <c r="EG178" s="319">
        <f>_xlfn.XLOOKUP(EG$172, RegulatoryPayment!$C$49:$FQ$49,RegulatoryPayment!$C$56:$FQ$56)</f>
        <v>0</v>
      </c>
      <c r="EH178" s="319">
        <f>_xlfn.XLOOKUP(EH$172, RegulatoryPayment!$C$49:$FQ$49,RegulatoryPayment!$C$56:$FQ$56)</f>
        <v>0</v>
      </c>
      <c r="EI178" s="319">
        <f>_xlfn.XLOOKUP(EI$172, RegulatoryPayment!$C$49:$FQ$49,RegulatoryPayment!$C$56:$FQ$56)</f>
        <v>0</v>
      </c>
      <c r="EJ178" s="319">
        <f>_xlfn.XLOOKUP(EJ$172, RegulatoryPayment!$C$49:$FQ$49,RegulatoryPayment!$C$56:$FQ$56)</f>
        <v>0</v>
      </c>
      <c r="EK178" s="319">
        <f>_xlfn.XLOOKUP(EK$172, RegulatoryPayment!$C$49:$FQ$49,RegulatoryPayment!$C$56:$FQ$56)</f>
        <v>0</v>
      </c>
      <c r="EL178" s="319">
        <f>_xlfn.XLOOKUP(EL$172, RegulatoryPayment!$C$49:$FQ$49,RegulatoryPayment!$C$56:$FQ$56)</f>
        <v>0</v>
      </c>
      <c r="EM178" s="319">
        <f>_xlfn.XLOOKUP(EM$172, RegulatoryPayment!$C$49:$FQ$49,RegulatoryPayment!$C$56:$FQ$56)</f>
        <v>0</v>
      </c>
      <c r="EN178" s="319">
        <f>_xlfn.XLOOKUP(EN$172, RegulatoryPayment!$C$49:$FQ$49,RegulatoryPayment!$C$56:$FQ$56)</f>
        <v>0</v>
      </c>
      <c r="EO178" s="319">
        <f>_xlfn.XLOOKUP(EO$172, RegulatoryPayment!$C$49:$FQ$49,RegulatoryPayment!$C$56:$FQ$56)</f>
        <v>0</v>
      </c>
      <c r="EP178" s="319">
        <f>_xlfn.XLOOKUP(EP$172, RegulatoryPayment!$C$49:$FQ$49,RegulatoryPayment!$C$56:$FQ$56)</f>
        <v>0</v>
      </c>
      <c r="EQ178" s="319">
        <f>_xlfn.XLOOKUP(EQ$172, RegulatoryPayment!$C$49:$FQ$49,RegulatoryPayment!$C$56:$FQ$56)</f>
        <v>0</v>
      </c>
      <c r="ER178" s="319">
        <f>_xlfn.XLOOKUP(ER$172, RegulatoryPayment!$C$49:$FQ$49,RegulatoryPayment!$C$56:$FQ$56)</f>
        <v>0</v>
      </c>
      <c r="ES178" s="319">
        <f>_xlfn.XLOOKUP(ES$172, RegulatoryPayment!$C$49:$FQ$49,RegulatoryPayment!$C$56:$FQ$56)</f>
        <v>0</v>
      </c>
      <c r="ET178" s="319">
        <f>_xlfn.XLOOKUP(ET$172, RegulatoryPayment!$C$49:$FQ$49,RegulatoryPayment!$C$56:$FQ$56)</f>
        <v>0</v>
      </c>
      <c r="EU178" s="319">
        <f>_xlfn.XLOOKUP(EU$172, RegulatoryPayment!$C$49:$FQ$49,RegulatoryPayment!$C$56:$FQ$56)</f>
        <v>0</v>
      </c>
      <c r="EV178" s="319">
        <f>_xlfn.XLOOKUP(EV$172, RegulatoryPayment!$C$49:$FQ$49,RegulatoryPayment!$C$56:$FQ$56)</f>
        <v>0</v>
      </c>
      <c r="EW178" s="319">
        <f>_xlfn.XLOOKUP(EW$172, RegulatoryPayment!$C$49:$FQ$49,RegulatoryPayment!$C$56:$FQ$56)</f>
        <v>0</v>
      </c>
      <c r="EX178" s="319">
        <f>_xlfn.XLOOKUP(EX$172, RegulatoryPayment!$C$49:$FQ$49,RegulatoryPayment!$C$56:$FQ$56)</f>
        <v>0</v>
      </c>
      <c r="EY178" s="319">
        <f>_xlfn.XLOOKUP(EY$172, RegulatoryPayment!$C$49:$FQ$49,RegulatoryPayment!$C$56:$FQ$56)</f>
        <v>0</v>
      </c>
      <c r="EZ178" s="319">
        <f>_xlfn.XLOOKUP(EZ$172, RegulatoryPayment!$C$49:$FQ$49,RegulatoryPayment!$C$56:$FQ$56)</f>
        <v>0</v>
      </c>
      <c r="FA178" s="319">
        <f>_xlfn.XLOOKUP(FA$172, RegulatoryPayment!$C$49:$FQ$49,RegulatoryPayment!$C$56:$FQ$56)</f>
        <v>0</v>
      </c>
      <c r="FB178" s="319">
        <f>_xlfn.XLOOKUP(FB$172, RegulatoryPayment!$C$49:$FQ$49,RegulatoryPayment!$C$56:$FQ$56)</f>
        <v>0</v>
      </c>
      <c r="FC178" s="319">
        <f>_xlfn.XLOOKUP(FC$172, RegulatoryPayment!$C$49:$FQ$49,RegulatoryPayment!$C$56:$FQ$56)</f>
        <v>0</v>
      </c>
      <c r="FD178" s="319">
        <f>_xlfn.XLOOKUP(FD$172, RegulatoryPayment!$C$49:$FQ$49,RegulatoryPayment!$C$56:$FQ$56)</f>
        <v>0</v>
      </c>
      <c r="FE178" s="319">
        <f>_xlfn.XLOOKUP(FE$172, RegulatoryPayment!$C$49:$FQ$49,RegulatoryPayment!$C$56:$FQ$56)</f>
        <v>0</v>
      </c>
      <c r="FF178" s="319">
        <f>_xlfn.XLOOKUP(FF$172, RegulatoryPayment!$C$49:$FQ$49,RegulatoryPayment!$C$56:$FQ$56)</f>
        <v>0</v>
      </c>
      <c r="FG178" s="319">
        <f>_xlfn.XLOOKUP(FG$172, RegulatoryPayment!$C$49:$FQ$49,RegulatoryPayment!$C$56:$FQ$56)</f>
        <v>0</v>
      </c>
      <c r="FH178" s="319">
        <f>_xlfn.XLOOKUP(FH$172, RegulatoryPayment!$C$49:$FQ$49,RegulatoryPayment!$C$56:$FQ$56)</f>
        <v>0</v>
      </c>
      <c r="FI178" s="319">
        <f>_xlfn.XLOOKUP(FI$172, RegulatoryPayment!$C$49:$FQ$49,RegulatoryPayment!$C$56:$FQ$56)</f>
        <v>0</v>
      </c>
      <c r="FJ178" s="319">
        <f>_xlfn.XLOOKUP(FJ$172, RegulatoryPayment!$C$49:$FQ$49,RegulatoryPayment!$C$56:$FQ$56)</f>
        <v>0</v>
      </c>
      <c r="FK178" s="319">
        <f>_xlfn.XLOOKUP(FK$172, RegulatoryPayment!$C$49:$FQ$49,RegulatoryPayment!$C$56:$FQ$56)</f>
        <v>0</v>
      </c>
      <c r="FL178" s="319">
        <f>_xlfn.XLOOKUP(FL$172, RegulatoryPayment!$C$49:$FQ$49,RegulatoryPayment!$C$56:$FQ$56)</f>
        <v>0</v>
      </c>
      <c r="FM178" s="319">
        <f>_xlfn.XLOOKUP(FM$172, RegulatoryPayment!$C$49:$FQ$49,RegulatoryPayment!$C$56:$FQ$56)</f>
        <v>0</v>
      </c>
      <c r="FN178" s="319">
        <f>_xlfn.XLOOKUP(FN$172, RegulatoryPayment!$C$49:$FQ$49,RegulatoryPayment!$C$56:$FQ$56)</f>
        <v>0</v>
      </c>
      <c r="FO178" s="319">
        <f>_xlfn.XLOOKUP(FO$172, RegulatoryPayment!$C$49:$FQ$49,RegulatoryPayment!$C$56:$FQ$56)</f>
        <v>0</v>
      </c>
    </row>
    <row r="179" spans="2:16384" x14ac:dyDescent="0.3">
      <c r="B179" s="201" t="s">
        <v>340</v>
      </c>
      <c r="D179" s="212">
        <f>SUM(G179:FO179)</f>
        <v>18.206655518394651</v>
      </c>
      <c r="G179" s="319">
        <f>_xlfn.XLOOKUP(G$172, RegulatoryPayment!$C$49:$FQ$49,RegulatoryPayment!$C$66:$FQ$66)</f>
        <v>0</v>
      </c>
      <c r="H179" s="319">
        <f>_xlfn.XLOOKUP(H$172, RegulatoryPayment!$C$49:$FQ$49,RegulatoryPayment!$C$66:$FQ$66)</f>
        <v>0</v>
      </c>
      <c r="I179" s="319">
        <f>_xlfn.XLOOKUP(I$172, RegulatoryPayment!$C$49:$FQ$49,RegulatoryPayment!$C$66:$FQ$66)</f>
        <v>4.5516638795986628</v>
      </c>
      <c r="J179" s="319">
        <f>_xlfn.XLOOKUP(J$172, RegulatoryPayment!$C$49:$FQ$49,RegulatoryPayment!$C$66:$FQ$66)</f>
        <v>0</v>
      </c>
      <c r="K179" s="319">
        <f>_xlfn.XLOOKUP(K$172, RegulatoryPayment!$C$49:$FQ$49,RegulatoryPayment!$C$66:$FQ$66)</f>
        <v>0</v>
      </c>
      <c r="L179" s="319">
        <f>_xlfn.XLOOKUP(L$172, RegulatoryPayment!$C$49:$FQ$49,RegulatoryPayment!$C$66:$FQ$66)</f>
        <v>0</v>
      </c>
      <c r="M179" s="319">
        <f>_xlfn.XLOOKUP(M$172, RegulatoryPayment!$C$49:$FQ$49,RegulatoryPayment!$C$66:$FQ$66)</f>
        <v>0</v>
      </c>
      <c r="N179" s="319">
        <f>_xlfn.XLOOKUP(N$172, RegulatoryPayment!$C$49:$FQ$49,RegulatoryPayment!$C$66:$FQ$66)</f>
        <v>0</v>
      </c>
      <c r="O179" s="319">
        <f>_xlfn.XLOOKUP(O$172, RegulatoryPayment!$C$49:$FQ$49,RegulatoryPayment!$C$66:$FQ$66)</f>
        <v>4.5516638795986628</v>
      </c>
      <c r="P179" s="319">
        <f>_xlfn.XLOOKUP(P$172, RegulatoryPayment!$C$49:$FQ$49,RegulatoryPayment!$C$66:$FQ$66)</f>
        <v>0</v>
      </c>
      <c r="Q179" s="319">
        <f>_xlfn.XLOOKUP(Q$172, RegulatoryPayment!$C$49:$FQ$49,RegulatoryPayment!$C$66:$FQ$66)</f>
        <v>0</v>
      </c>
      <c r="R179" s="319">
        <f>_xlfn.XLOOKUP(R$172, RegulatoryPayment!$C$49:$FQ$49,RegulatoryPayment!$C$66:$FQ$66)</f>
        <v>0</v>
      </c>
      <c r="S179" s="319">
        <f>_xlfn.XLOOKUP(S$172, RegulatoryPayment!$C$49:$FQ$49,RegulatoryPayment!$C$66:$FQ$66)</f>
        <v>0</v>
      </c>
      <c r="T179" s="319">
        <f>_xlfn.XLOOKUP(T$172, RegulatoryPayment!$C$49:$FQ$49,RegulatoryPayment!$C$66:$FQ$66)</f>
        <v>0</v>
      </c>
      <c r="U179" s="319">
        <f>_xlfn.XLOOKUP(U$172, RegulatoryPayment!$C$49:$FQ$49,RegulatoryPayment!$C$66:$FQ$66)</f>
        <v>4.5516638795986628</v>
      </c>
      <c r="V179" s="319">
        <f>_xlfn.XLOOKUP(V$172, RegulatoryPayment!$C$49:$FQ$49,RegulatoryPayment!$C$66:$FQ$66)</f>
        <v>0</v>
      </c>
      <c r="W179" s="319">
        <f>_xlfn.XLOOKUP(W$172, RegulatoryPayment!$C$49:$FQ$49,RegulatoryPayment!$C$66:$FQ$66)</f>
        <v>0</v>
      </c>
      <c r="X179" s="319">
        <f>_xlfn.XLOOKUP(X$172, RegulatoryPayment!$C$49:$FQ$49,RegulatoryPayment!$C$66:$FQ$66)</f>
        <v>0</v>
      </c>
      <c r="Y179" s="319">
        <f>_xlfn.XLOOKUP(Y$172, RegulatoryPayment!$C$49:$FQ$49,RegulatoryPayment!$C$66:$FQ$66)</f>
        <v>0</v>
      </c>
      <c r="Z179" s="319">
        <f>_xlfn.XLOOKUP(Z$172, RegulatoryPayment!$C$49:$FQ$49,RegulatoryPayment!$C$66:$FQ$66)</f>
        <v>0</v>
      </c>
      <c r="AA179" s="319">
        <f>_xlfn.XLOOKUP(AA$172, RegulatoryPayment!$C$49:$FQ$49,RegulatoryPayment!$C$66:$FQ$66)</f>
        <v>4.5516638795986628</v>
      </c>
      <c r="AB179" s="319">
        <f>_xlfn.XLOOKUP(AB$172, RegulatoryPayment!$C$49:$FQ$49,RegulatoryPayment!$C$66:$FQ$66)</f>
        <v>0</v>
      </c>
      <c r="AC179" s="319">
        <f>_xlfn.XLOOKUP(AC$172, RegulatoryPayment!$C$49:$FQ$49,RegulatoryPayment!$C$66:$FQ$66)</f>
        <v>0</v>
      </c>
      <c r="AD179" s="319">
        <f>_xlfn.XLOOKUP(AD$172, RegulatoryPayment!$C$49:$FQ$49,RegulatoryPayment!$C$66:$FQ$66)</f>
        <v>0</v>
      </c>
      <c r="AE179" s="319">
        <f>_xlfn.XLOOKUP(AE$172, RegulatoryPayment!$C$49:$FQ$49,RegulatoryPayment!$C$66:$FQ$66)</f>
        <v>0</v>
      </c>
      <c r="AF179" s="319">
        <f>_xlfn.XLOOKUP(AF$172, RegulatoryPayment!$C$49:$FQ$49,RegulatoryPayment!$C$66:$FQ$66)</f>
        <v>0</v>
      </c>
      <c r="AG179" s="319">
        <f>_xlfn.XLOOKUP(AG$172, RegulatoryPayment!$C$49:$FQ$49,RegulatoryPayment!$C$66:$FQ$66)</f>
        <v>0</v>
      </c>
      <c r="AH179" s="319">
        <f>_xlfn.XLOOKUP(AH$172, RegulatoryPayment!$C$49:$FQ$49,RegulatoryPayment!$C$66:$FQ$66)</f>
        <v>0</v>
      </c>
      <c r="AI179" s="319">
        <f>_xlfn.XLOOKUP(AI$172, RegulatoryPayment!$C$49:$FQ$49,RegulatoryPayment!$C$66:$FQ$66)</f>
        <v>0</v>
      </c>
      <c r="AJ179" s="319">
        <f>_xlfn.XLOOKUP(AJ$172, RegulatoryPayment!$C$49:$FQ$49,RegulatoryPayment!$C$66:$FQ$66)</f>
        <v>0</v>
      </c>
      <c r="AK179" s="319">
        <f>_xlfn.XLOOKUP(AK$172, RegulatoryPayment!$C$49:$FQ$49,RegulatoryPayment!$C$66:$FQ$66)</f>
        <v>0</v>
      </c>
      <c r="AL179" s="319">
        <f>_xlfn.XLOOKUP(AL$172, RegulatoryPayment!$C$49:$FQ$49,RegulatoryPayment!$C$66:$FQ$66)</f>
        <v>0</v>
      </c>
      <c r="AM179" s="319">
        <f>_xlfn.XLOOKUP(AM$172, RegulatoryPayment!$C$49:$FQ$49,RegulatoryPayment!$C$66:$FQ$66)</f>
        <v>0</v>
      </c>
      <c r="AN179" s="319">
        <f>_xlfn.XLOOKUP(AN$172, RegulatoryPayment!$C$49:$FQ$49,RegulatoryPayment!$C$66:$FQ$66)</f>
        <v>0</v>
      </c>
      <c r="AO179" s="319">
        <f>_xlfn.XLOOKUP(AO$172, RegulatoryPayment!$C$49:$FQ$49,RegulatoryPayment!$C$66:$FQ$66)</f>
        <v>0</v>
      </c>
      <c r="AP179" s="319">
        <f>_xlfn.XLOOKUP(AP$172, RegulatoryPayment!$C$49:$FQ$49,RegulatoryPayment!$C$66:$FQ$66)</f>
        <v>0</v>
      </c>
      <c r="AQ179" s="319">
        <f>_xlfn.XLOOKUP(AQ$172, RegulatoryPayment!$C$49:$FQ$49,RegulatoryPayment!$C$66:$FQ$66)</f>
        <v>0</v>
      </c>
      <c r="AR179" s="319">
        <f>_xlfn.XLOOKUP(AR$172, RegulatoryPayment!$C$49:$FQ$49,RegulatoryPayment!$C$66:$FQ$66)</f>
        <v>0</v>
      </c>
      <c r="AS179" s="319">
        <f>_xlfn.XLOOKUP(AS$172, RegulatoryPayment!$C$49:$FQ$49,RegulatoryPayment!$C$66:$FQ$66)</f>
        <v>0</v>
      </c>
      <c r="AT179" s="319">
        <f>_xlfn.XLOOKUP(AT$172, RegulatoryPayment!$C$49:$FQ$49,RegulatoryPayment!$C$66:$FQ$66)</f>
        <v>0</v>
      </c>
      <c r="AU179" s="319">
        <f>_xlfn.XLOOKUP(AU$172, RegulatoryPayment!$C$49:$FQ$49,RegulatoryPayment!$C$66:$FQ$66)</f>
        <v>0</v>
      </c>
      <c r="AV179" s="319">
        <f>_xlfn.XLOOKUP(AV$172, RegulatoryPayment!$C$49:$FQ$49,RegulatoryPayment!$C$66:$FQ$66)</f>
        <v>0</v>
      </c>
      <c r="AW179" s="319">
        <f>_xlfn.XLOOKUP(AW$172, RegulatoryPayment!$C$49:$FQ$49,RegulatoryPayment!$C$66:$FQ$66)</f>
        <v>0</v>
      </c>
      <c r="AX179" s="319">
        <f>_xlfn.XLOOKUP(AX$172, RegulatoryPayment!$C$49:$FQ$49,RegulatoryPayment!$C$66:$FQ$66)</f>
        <v>0</v>
      </c>
      <c r="AY179" s="319">
        <f>_xlfn.XLOOKUP(AY$172, RegulatoryPayment!$C$49:$FQ$49,RegulatoryPayment!$C$66:$FQ$66)</f>
        <v>0</v>
      </c>
      <c r="AZ179" s="319">
        <f>_xlfn.XLOOKUP(AZ$172, RegulatoryPayment!$C$49:$FQ$49,RegulatoryPayment!$C$66:$FQ$66)</f>
        <v>0</v>
      </c>
      <c r="BA179" s="319">
        <f>_xlfn.XLOOKUP(BA$172, RegulatoryPayment!$C$49:$FQ$49,RegulatoryPayment!$C$66:$FQ$66)</f>
        <v>0</v>
      </c>
      <c r="BB179" s="319">
        <f>_xlfn.XLOOKUP(BB$172, RegulatoryPayment!$C$49:$FQ$49,RegulatoryPayment!$C$66:$FQ$66)</f>
        <v>0</v>
      </c>
      <c r="BC179" s="319">
        <f>_xlfn.XLOOKUP(BC$172, RegulatoryPayment!$C$49:$FQ$49,RegulatoryPayment!$C$66:$FQ$66)</f>
        <v>0</v>
      </c>
      <c r="BD179" s="319">
        <f>_xlfn.XLOOKUP(BD$172, RegulatoryPayment!$C$49:$FQ$49,RegulatoryPayment!$C$66:$FQ$66)</f>
        <v>0</v>
      </c>
      <c r="BE179" s="319">
        <f>_xlfn.XLOOKUP(BE$172, RegulatoryPayment!$C$49:$FQ$49,RegulatoryPayment!$C$66:$FQ$66)</f>
        <v>0</v>
      </c>
      <c r="BF179" s="319">
        <f>_xlfn.XLOOKUP(BF$172, RegulatoryPayment!$C$49:$FQ$49,RegulatoryPayment!$C$66:$FQ$66)</f>
        <v>0</v>
      </c>
      <c r="BG179" s="319">
        <f>_xlfn.XLOOKUP(BG$172, RegulatoryPayment!$C$49:$FQ$49,RegulatoryPayment!$C$66:$FQ$66)</f>
        <v>0</v>
      </c>
      <c r="BH179" s="319">
        <f>_xlfn.XLOOKUP(BH$172, RegulatoryPayment!$C$49:$FQ$49,RegulatoryPayment!$C$66:$FQ$66)</f>
        <v>0</v>
      </c>
      <c r="BI179" s="319">
        <f>_xlfn.XLOOKUP(BI$172, RegulatoryPayment!$C$49:$FQ$49,RegulatoryPayment!$C$66:$FQ$66)</f>
        <v>0</v>
      </c>
      <c r="BJ179" s="319">
        <f>_xlfn.XLOOKUP(BJ$172, RegulatoryPayment!$C$49:$FQ$49,RegulatoryPayment!$C$66:$FQ$66)</f>
        <v>0</v>
      </c>
      <c r="BK179" s="319">
        <f>_xlfn.XLOOKUP(BK$172, RegulatoryPayment!$C$49:$FQ$49,RegulatoryPayment!$C$66:$FQ$66)</f>
        <v>0</v>
      </c>
      <c r="BL179" s="319">
        <f>_xlfn.XLOOKUP(BL$172, RegulatoryPayment!$C$49:$FQ$49,RegulatoryPayment!$C$66:$FQ$66)</f>
        <v>0</v>
      </c>
      <c r="BM179" s="319">
        <f>_xlfn.XLOOKUP(BM$172, RegulatoryPayment!$C$49:$FQ$49,RegulatoryPayment!$C$66:$FQ$66)</f>
        <v>0</v>
      </c>
      <c r="BN179" s="319">
        <f>_xlfn.XLOOKUP(BN$172, RegulatoryPayment!$C$49:$FQ$49,RegulatoryPayment!$C$66:$FQ$66)</f>
        <v>0</v>
      </c>
      <c r="BO179" s="319">
        <f>_xlfn.XLOOKUP(BO$172, RegulatoryPayment!$C$49:$FQ$49,RegulatoryPayment!$C$66:$FQ$66)</f>
        <v>0</v>
      </c>
      <c r="BP179" s="319">
        <f>_xlfn.XLOOKUP(BP$172, RegulatoryPayment!$C$49:$FQ$49,RegulatoryPayment!$C$66:$FQ$66)</f>
        <v>0</v>
      </c>
      <c r="BQ179" s="319">
        <f>_xlfn.XLOOKUP(BQ$172, RegulatoryPayment!$C$49:$FQ$49,RegulatoryPayment!$C$66:$FQ$66)</f>
        <v>0</v>
      </c>
      <c r="BR179" s="319">
        <f>_xlfn.XLOOKUP(BR$172, RegulatoryPayment!$C$49:$FQ$49,RegulatoryPayment!$C$66:$FQ$66)</f>
        <v>0</v>
      </c>
      <c r="BS179" s="319">
        <f>_xlfn.XLOOKUP(BS$172, RegulatoryPayment!$C$49:$FQ$49,RegulatoryPayment!$C$66:$FQ$66)</f>
        <v>0</v>
      </c>
      <c r="BT179" s="319">
        <f>_xlfn.XLOOKUP(BT$172, RegulatoryPayment!$C$49:$FQ$49,RegulatoryPayment!$C$66:$FQ$66)</f>
        <v>0</v>
      </c>
      <c r="BU179" s="319">
        <f>_xlfn.XLOOKUP(BU$172, RegulatoryPayment!$C$49:$FQ$49,RegulatoryPayment!$C$66:$FQ$66)</f>
        <v>0</v>
      </c>
      <c r="BV179" s="319">
        <f>_xlfn.XLOOKUP(BV$172, RegulatoryPayment!$C$49:$FQ$49,RegulatoryPayment!$C$66:$FQ$66)</f>
        <v>0</v>
      </c>
      <c r="BW179" s="319">
        <f>_xlfn.XLOOKUP(BW$172, RegulatoryPayment!$C$49:$FQ$49,RegulatoryPayment!$C$66:$FQ$66)</f>
        <v>0</v>
      </c>
      <c r="BX179" s="319">
        <f>_xlfn.XLOOKUP(BX$172, RegulatoryPayment!$C$49:$FQ$49,RegulatoryPayment!$C$66:$FQ$66)</f>
        <v>0</v>
      </c>
      <c r="BY179" s="319">
        <f>_xlfn.XLOOKUP(BY$172, RegulatoryPayment!$C$49:$FQ$49,RegulatoryPayment!$C$66:$FQ$66)</f>
        <v>0</v>
      </c>
      <c r="BZ179" s="319">
        <f>_xlfn.XLOOKUP(BZ$172, RegulatoryPayment!$C$49:$FQ$49,RegulatoryPayment!$C$66:$FQ$66)</f>
        <v>0</v>
      </c>
      <c r="CA179" s="319">
        <f>_xlfn.XLOOKUP(CA$172, RegulatoryPayment!$C$49:$FQ$49,RegulatoryPayment!$C$66:$FQ$66)</f>
        <v>0</v>
      </c>
      <c r="CB179" s="319">
        <f>_xlfn.XLOOKUP(CB$172, RegulatoryPayment!$C$49:$FQ$49,RegulatoryPayment!$C$66:$FQ$66)</f>
        <v>0</v>
      </c>
      <c r="CC179" s="319">
        <f>_xlfn.XLOOKUP(CC$172, RegulatoryPayment!$C$49:$FQ$49,RegulatoryPayment!$C$66:$FQ$66)</f>
        <v>0</v>
      </c>
      <c r="CD179" s="319">
        <f>_xlfn.XLOOKUP(CD$172, RegulatoryPayment!$C$49:$FQ$49,RegulatoryPayment!$C$66:$FQ$66)</f>
        <v>0</v>
      </c>
      <c r="CE179" s="319">
        <f>_xlfn.XLOOKUP(CE$172, RegulatoryPayment!$C$49:$FQ$49,RegulatoryPayment!$C$66:$FQ$66)</f>
        <v>0</v>
      </c>
      <c r="CF179" s="319">
        <f>_xlfn.XLOOKUP(CF$172, RegulatoryPayment!$C$49:$FQ$49,RegulatoryPayment!$C$66:$FQ$66)</f>
        <v>0</v>
      </c>
      <c r="CG179" s="319">
        <f>_xlfn.XLOOKUP(CG$172, RegulatoryPayment!$C$49:$FQ$49,RegulatoryPayment!$C$66:$FQ$66)</f>
        <v>0</v>
      </c>
      <c r="CH179" s="319">
        <f>_xlfn.XLOOKUP(CH$172, RegulatoryPayment!$C$49:$FQ$49,RegulatoryPayment!$C$66:$FQ$66)</f>
        <v>0</v>
      </c>
      <c r="CI179" s="319">
        <f>_xlfn.XLOOKUP(CI$172, RegulatoryPayment!$C$49:$FQ$49,RegulatoryPayment!$C$66:$FQ$66)</f>
        <v>0</v>
      </c>
      <c r="CJ179" s="319">
        <f>_xlfn.XLOOKUP(CJ$172, RegulatoryPayment!$C$49:$FQ$49,RegulatoryPayment!$C$66:$FQ$66)</f>
        <v>0</v>
      </c>
      <c r="CK179" s="319">
        <f>_xlfn.XLOOKUP(CK$172, RegulatoryPayment!$C$49:$FQ$49,RegulatoryPayment!$C$66:$FQ$66)</f>
        <v>0</v>
      </c>
      <c r="CL179" s="319">
        <f>_xlfn.XLOOKUP(CL$172, RegulatoryPayment!$C$49:$FQ$49,RegulatoryPayment!$C$66:$FQ$66)</f>
        <v>0</v>
      </c>
      <c r="CM179" s="319">
        <f>_xlfn.XLOOKUP(CM$172, RegulatoryPayment!$C$49:$FQ$49,RegulatoryPayment!$C$66:$FQ$66)</f>
        <v>0</v>
      </c>
      <c r="CN179" s="319">
        <f>_xlfn.XLOOKUP(CN$172, RegulatoryPayment!$C$49:$FQ$49,RegulatoryPayment!$C$66:$FQ$66)</f>
        <v>0</v>
      </c>
      <c r="CO179" s="319">
        <f>_xlfn.XLOOKUP(CO$172, RegulatoryPayment!$C$49:$FQ$49,RegulatoryPayment!$C$66:$FQ$66)</f>
        <v>0</v>
      </c>
      <c r="CP179" s="319">
        <f>_xlfn.XLOOKUP(CP$172, RegulatoryPayment!$C$49:$FQ$49,RegulatoryPayment!$C$66:$FQ$66)</f>
        <v>0</v>
      </c>
      <c r="CQ179" s="319">
        <f>_xlfn.XLOOKUP(CQ$172, RegulatoryPayment!$C$49:$FQ$49,RegulatoryPayment!$C$66:$FQ$66)</f>
        <v>0</v>
      </c>
      <c r="CR179" s="319">
        <f>_xlfn.XLOOKUP(CR$172, RegulatoryPayment!$C$49:$FQ$49,RegulatoryPayment!$C$66:$FQ$66)</f>
        <v>0</v>
      </c>
      <c r="CS179" s="319">
        <f>_xlfn.XLOOKUP(CS$172, RegulatoryPayment!$C$49:$FQ$49,RegulatoryPayment!$C$66:$FQ$66)</f>
        <v>0</v>
      </c>
      <c r="CT179" s="319">
        <f>_xlfn.XLOOKUP(CT$172, RegulatoryPayment!$C$49:$FQ$49,RegulatoryPayment!$C$66:$FQ$66)</f>
        <v>0</v>
      </c>
      <c r="CU179" s="319">
        <f>_xlfn.XLOOKUP(CU$172, RegulatoryPayment!$C$49:$FQ$49,RegulatoryPayment!$C$66:$FQ$66)</f>
        <v>0</v>
      </c>
      <c r="CV179" s="319">
        <f>_xlfn.XLOOKUP(CV$172, RegulatoryPayment!$C$49:$FQ$49,RegulatoryPayment!$C$66:$FQ$66)</f>
        <v>0</v>
      </c>
      <c r="CW179" s="319">
        <f>_xlfn.XLOOKUP(CW$172, RegulatoryPayment!$C$49:$FQ$49,RegulatoryPayment!$C$66:$FQ$66)</f>
        <v>0</v>
      </c>
      <c r="CX179" s="319">
        <f>_xlfn.XLOOKUP(CX$172, RegulatoryPayment!$C$49:$FQ$49,RegulatoryPayment!$C$66:$FQ$66)</f>
        <v>0</v>
      </c>
      <c r="CY179" s="319">
        <f>_xlfn.XLOOKUP(CY$172, RegulatoryPayment!$C$49:$FQ$49,RegulatoryPayment!$C$66:$FQ$66)</f>
        <v>0</v>
      </c>
      <c r="CZ179" s="319">
        <f>_xlfn.XLOOKUP(CZ$172, RegulatoryPayment!$C$49:$FQ$49,RegulatoryPayment!$C$66:$FQ$66)</f>
        <v>0</v>
      </c>
      <c r="DA179" s="319">
        <f>_xlfn.XLOOKUP(DA$172, RegulatoryPayment!$C$49:$FQ$49,RegulatoryPayment!$C$66:$FQ$66)</f>
        <v>0</v>
      </c>
      <c r="DB179" s="319">
        <f>_xlfn.XLOOKUP(DB$172, RegulatoryPayment!$C$49:$FQ$49,RegulatoryPayment!$C$66:$FQ$66)</f>
        <v>0</v>
      </c>
      <c r="DC179" s="319">
        <f>_xlfn.XLOOKUP(DC$172, RegulatoryPayment!$C$49:$FQ$49,RegulatoryPayment!$C$66:$FQ$66)</f>
        <v>0</v>
      </c>
      <c r="DD179" s="319">
        <f>_xlfn.XLOOKUP(DD$172, RegulatoryPayment!$C$49:$FQ$49,RegulatoryPayment!$C$66:$FQ$66)</f>
        <v>0</v>
      </c>
      <c r="DE179" s="319">
        <f>_xlfn.XLOOKUP(DE$172, RegulatoryPayment!$C$49:$FQ$49,RegulatoryPayment!$C$66:$FQ$66)</f>
        <v>0</v>
      </c>
      <c r="DF179" s="319">
        <f>_xlfn.XLOOKUP(DF$172, RegulatoryPayment!$C$49:$FQ$49,RegulatoryPayment!$C$66:$FQ$66)</f>
        <v>0</v>
      </c>
      <c r="DG179" s="319">
        <f>_xlfn.XLOOKUP(DG$172, RegulatoryPayment!$C$49:$FQ$49,RegulatoryPayment!$C$66:$FQ$66)</f>
        <v>0</v>
      </c>
      <c r="DH179" s="319">
        <f>_xlfn.XLOOKUP(DH$172, RegulatoryPayment!$C$49:$FQ$49,RegulatoryPayment!$C$66:$FQ$66)</f>
        <v>0</v>
      </c>
      <c r="DI179" s="319">
        <f>_xlfn.XLOOKUP(DI$172, RegulatoryPayment!$C$49:$FQ$49,RegulatoryPayment!$C$66:$FQ$66)</f>
        <v>0</v>
      </c>
      <c r="DJ179" s="319">
        <f>_xlfn.XLOOKUP(DJ$172, RegulatoryPayment!$C$49:$FQ$49,RegulatoryPayment!$C$66:$FQ$66)</f>
        <v>0</v>
      </c>
      <c r="DK179" s="319">
        <f>_xlfn.XLOOKUP(DK$172, RegulatoryPayment!$C$49:$FQ$49,RegulatoryPayment!$C$66:$FQ$66)</f>
        <v>0</v>
      </c>
      <c r="DL179" s="319">
        <f>_xlfn.XLOOKUP(DL$172, RegulatoryPayment!$C$49:$FQ$49,RegulatoryPayment!$C$66:$FQ$66)</f>
        <v>0</v>
      </c>
      <c r="DM179" s="319">
        <f>_xlfn.XLOOKUP(DM$172, RegulatoryPayment!$C$49:$FQ$49,RegulatoryPayment!$C$66:$FQ$66)</f>
        <v>0</v>
      </c>
      <c r="DN179" s="319">
        <f>_xlfn.XLOOKUP(DN$172, RegulatoryPayment!$C$49:$FQ$49,RegulatoryPayment!$C$66:$FQ$66)</f>
        <v>0</v>
      </c>
      <c r="DO179" s="319">
        <f>_xlfn.XLOOKUP(DO$172, RegulatoryPayment!$C$49:$FQ$49,RegulatoryPayment!$C$66:$FQ$66)</f>
        <v>0</v>
      </c>
      <c r="DP179" s="319">
        <f>_xlfn.XLOOKUP(DP$172, RegulatoryPayment!$C$49:$FQ$49,RegulatoryPayment!$C$66:$FQ$66)</f>
        <v>0</v>
      </c>
      <c r="DQ179" s="319">
        <f>_xlfn.XLOOKUP(DQ$172, RegulatoryPayment!$C$49:$FQ$49,RegulatoryPayment!$C$66:$FQ$66)</f>
        <v>0</v>
      </c>
      <c r="DR179" s="319">
        <f>_xlfn.XLOOKUP(DR$172, RegulatoryPayment!$C$49:$FQ$49,RegulatoryPayment!$C$66:$FQ$66)</f>
        <v>0</v>
      </c>
      <c r="DS179" s="319">
        <f>_xlfn.XLOOKUP(DS$172, RegulatoryPayment!$C$49:$FQ$49,RegulatoryPayment!$C$66:$FQ$66)</f>
        <v>0</v>
      </c>
      <c r="DT179" s="319">
        <f>_xlfn.XLOOKUP(DT$172, RegulatoryPayment!$C$49:$FQ$49,RegulatoryPayment!$C$66:$FQ$66)</f>
        <v>0</v>
      </c>
      <c r="DU179" s="319">
        <f>_xlfn.XLOOKUP(DU$172, RegulatoryPayment!$C$49:$FQ$49,RegulatoryPayment!$C$66:$FQ$66)</f>
        <v>0</v>
      </c>
      <c r="DV179" s="319">
        <f>_xlfn.XLOOKUP(DV$172, RegulatoryPayment!$C$49:$FQ$49,RegulatoryPayment!$C$66:$FQ$66)</f>
        <v>0</v>
      </c>
      <c r="DW179" s="319">
        <f>_xlfn.XLOOKUP(DW$172, RegulatoryPayment!$C$49:$FQ$49,RegulatoryPayment!$C$66:$FQ$66)</f>
        <v>0</v>
      </c>
      <c r="DX179" s="319">
        <f>_xlfn.XLOOKUP(DX$172, RegulatoryPayment!$C$49:$FQ$49,RegulatoryPayment!$C$66:$FQ$66)</f>
        <v>0</v>
      </c>
      <c r="DY179" s="319">
        <f>_xlfn.XLOOKUP(DY$172, RegulatoryPayment!$C$49:$FQ$49,RegulatoryPayment!$C$66:$FQ$66)</f>
        <v>0</v>
      </c>
      <c r="DZ179" s="319">
        <f>_xlfn.XLOOKUP(DZ$172, RegulatoryPayment!$C$49:$FQ$49,RegulatoryPayment!$C$66:$FQ$66)</f>
        <v>0</v>
      </c>
      <c r="EA179" s="319">
        <f>_xlfn.XLOOKUP(EA$172, RegulatoryPayment!$C$49:$FQ$49,RegulatoryPayment!$C$66:$FQ$66)</f>
        <v>0</v>
      </c>
      <c r="EB179" s="319">
        <f>_xlfn.XLOOKUP(EB$172, RegulatoryPayment!$C$49:$FQ$49,RegulatoryPayment!$C$66:$FQ$66)</f>
        <v>0</v>
      </c>
      <c r="EC179" s="319">
        <f>_xlfn.XLOOKUP(EC$172, RegulatoryPayment!$C$49:$FQ$49,RegulatoryPayment!$C$66:$FQ$66)</f>
        <v>0</v>
      </c>
      <c r="ED179" s="319">
        <f>_xlfn.XLOOKUP(ED$172, RegulatoryPayment!$C$49:$FQ$49,RegulatoryPayment!$C$66:$FQ$66)</f>
        <v>0</v>
      </c>
      <c r="EE179" s="319">
        <f>_xlfn.XLOOKUP(EE$172, RegulatoryPayment!$C$49:$FQ$49,RegulatoryPayment!$C$66:$FQ$66)</f>
        <v>0</v>
      </c>
      <c r="EF179" s="319">
        <f>_xlfn.XLOOKUP(EF$172, RegulatoryPayment!$C$49:$FQ$49,RegulatoryPayment!$C$66:$FQ$66)</f>
        <v>0</v>
      </c>
      <c r="EG179" s="319">
        <f>_xlfn.XLOOKUP(EG$172, RegulatoryPayment!$C$49:$FQ$49,RegulatoryPayment!$C$66:$FQ$66)</f>
        <v>0</v>
      </c>
      <c r="EH179" s="319">
        <f>_xlfn.XLOOKUP(EH$172, RegulatoryPayment!$C$49:$FQ$49,RegulatoryPayment!$C$66:$FQ$66)</f>
        <v>0</v>
      </c>
      <c r="EI179" s="319">
        <f>_xlfn.XLOOKUP(EI$172, RegulatoryPayment!$C$49:$FQ$49,RegulatoryPayment!$C$66:$FQ$66)</f>
        <v>0</v>
      </c>
      <c r="EJ179" s="319">
        <f>_xlfn.XLOOKUP(EJ$172, RegulatoryPayment!$C$49:$FQ$49,RegulatoryPayment!$C$66:$FQ$66)</f>
        <v>0</v>
      </c>
      <c r="EK179" s="319">
        <f>_xlfn.XLOOKUP(EK$172, RegulatoryPayment!$C$49:$FQ$49,RegulatoryPayment!$C$66:$FQ$66)</f>
        <v>0</v>
      </c>
      <c r="EL179" s="319">
        <f>_xlfn.XLOOKUP(EL$172, RegulatoryPayment!$C$49:$FQ$49,RegulatoryPayment!$C$66:$FQ$66)</f>
        <v>0</v>
      </c>
      <c r="EM179" s="319">
        <f>_xlfn.XLOOKUP(EM$172, RegulatoryPayment!$C$49:$FQ$49,RegulatoryPayment!$C$66:$FQ$66)</f>
        <v>0</v>
      </c>
      <c r="EN179" s="319">
        <f>_xlfn.XLOOKUP(EN$172, RegulatoryPayment!$C$49:$FQ$49,RegulatoryPayment!$C$66:$FQ$66)</f>
        <v>0</v>
      </c>
      <c r="EO179" s="319">
        <f>_xlfn.XLOOKUP(EO$172, RegulatoryPayment!$C$49:$FQ$49,RegulatoryPayment!$C$66:$FQ$66)</f>
        <v>0</v>
      </c>
      <c r="EP179" s="319">
        <f>_xlfn.XLOOKUP(EP$172, RegulatoryPayment!$C$49:$FQ$49,RegulatoryPayment!$C$66:$FQ$66)</f>
        <v>0</v>
      </c>
      <c r="EQ179" s="319">
        <f>_xlfn.XLOOKUP(EQ$172, RegulatoryPayment!$C$49:$FQ$49,RegulatoryPayment!$C$66:$FQ$66)</f>
        <v>0</v>
      </c>
      <c r="ER179" s="319">
        <f>_xlfn.XLOOKUP(ER$172, RegulatoryPayment!$C$49:$FQ$49,RegulatoryPayment!$C$66:$FQ$66)</f>
        <v>0</v>
      </c>
      <c r="ES179" s="319">
        <f>_xlfn.XLOOKUP(ES$172, RegulatoryPayment!$C$49:$FQ$49,RegulatoryPayment!$C$66:$FQ$66)</f>
        <v>0</v>
      </c>
      <c r="ET179" s="319">
        <f>_xlfn.XLOOKUP(ET$172, RegulatoryPayment!$C$49:$FQ$49,RegulatoryPayment!$C$66:$FQ$66)</f>
        <v>0</v>
      </c>
      <c r="EU179" s="319">
        <f>_xlfn.XLOOKUP(EU$172, RegulatoryPayment!$C$49:$FQ$49,RegulatoryPayment!$C$66:$FQ$66)</f>
        <v>0</v>
      </c>
      <c r="EV179" s="319">
        <f>_xlfn.XLOOKUP(EV$172, RegulatoryPayment!$C$49:$FQ$49,RegulatoryPayment!$C$66:$FQ$66)</f>
        <v>0</v>
      </c>
      <c r="EW179" s="319">
        <f>_xlfn.XLOOKUP(EW$172, RegulatoryPayment!$C$49:$FQ$49,RegulatoryPayment!$C$66:$FQ$66)</f>
        <v>0</v>
      </c>
      <c r="EX179" s="319">
        <f>_xlfn.XLOOKUP(EX$172, RegulatoryPayment!$C$49:$FQ$49,RegulatoryPayment!$C$66:$FQ$66)</f>
        <v>0</v>
      </c>
      <c r="EY179" s="319">
        <f>_xlfn.XLOOKUP(EY$172, RegulatoryPayment!$C$49:$FQ$49,RegulatoryPayment!$C$66:$FQ$66)</f>
        <v>0</v>
      </c>
      <c r="EZ179" s="319">
        <f>_xlfn.XLOOKUP(EZ$172, RegulatoryPayment!$C$49:$FQ$49,RegulatoryPayment!$C$66:$FQ$66)</f>
        <v>0</v>
      </c>
      <c r="FA179" s="319">
        <f>_xlfn.XLOOKUP(FA$172, RegulatoryPayment!$C$49:$FQ$49,RegulatoryPayment!$C$66:$FQ$66)</f>
        <v>0</v>
      </c>
      <c r="FB179" s="319">
        <f>_xlfn.XLOOKUP(FB$172, RegulatoryPayment!$C$49:$FQ$49,RegulatoryPayment!$C$66:$FQ$66)</f>
        <v>0</v>
      </c>
      <c r="FC179" s="319">
        <f>_xlfn.XLOOKUP(FC$172, RegulatoryPayment!$C$49:$FQ$49,RegulatoryPayment!$C$66:$FQ$66)</f>
        <v>0</v>
      </c>
      <c r="FD179" s="319">
        <f>_xlfn.XLOOKUP(FD$172, RegulatoryPayment!$C$49:$FQ$49,RegulatoryPayment!$C$66:$FQ$66)</f>
        <v>0</v>
      </c>
      <c r="FE179" s="319">
        <f>_xlfn.XLOOKUP(FE$172, RegulatoryPayment!$C$49:$FQ$49,RegulatoryPayment!$C$66:$FQ$66)</f>
        <v>0</v>
      </c>
      <c r="FF179" s="319">
        <f>_xlfn.XLOOKUP(FF$172, RegulatoryPayment!$C$49:$FQ$49,RegulatoryPayment!$C$66:$FQ$66)</f>
        <v>0</v>
      </c>
      <c r="FG179" s="319">
        <f>_xlfn.XLOOKUP(FG$172, RegulatoryPayment!$C$49:$FQ$49,RegulatoryPayment!$C$66:$FQ$66)</f>
        <v>0</v>
      </c>
      <c r="FH179" s="319">
        <f>_xlfn.XLOOKUP(FH$172, RegulatoryPayment!$C$49:$FQ$49,RegulatoryPayment!$C$66:$FQ$66)</f>
        <v>0</v>
      </c>
      <c r="FI179" s="319">
        <f>_xlfn.XLOOKUP(FI$172, RegulatoryPayment!$C$49:$FQ$49,RegulatoryPayment!$C$66:$FQ$66)</f>
        <v>0</v>
      </c>
      <c r="FJ179" s="319">
        <f>_xlfn.XLOOKUP(FJ$172, RegulatoryPayment!$C$49:$FQ$49,RegulatoryPayment!$C$66:$FQ$66)</f>
        <v>0</v>
      </c>
      <c r="FK179" s="319">
        <f>_xlfn.XLOOKUP(FK$172, RegulatoryPayment!$C$49:$FQ$49,RegulatoryPayment!$C$66:$FQ$66)</f>
        <v>0</v>
      </c>
      <c r="FL179" s="319">
        <f>_xlfn.XLOOKUP(FL$172, RegulatoryPayment!$C$49:$FQ$49,RegulatoryPayment!$C$66:$FQ$66)</f>
        <v>0</v>
      </c>
      <c r="FM179" s="319">
        <f>_xlfn.XLOOKUP(FM$172, RegulatoryPayment!$C$49:$FQ$49,RegulatoryPayment!$C$66:$FQ$66)</f>
        <v>0</v>
      </c>
      <c r="FN179" s="319">
        <f>_xlfn.XLOOKUP(FN$172, RegulatoryPayment!$C$49:$FQ$49,RegulatoryPayment!$C$66:$FQ$66)</f>
        <v>0</v>
      </c>
      <c r="FO179" s="319">
        <f>_xlfn.XLOOKUP(FO$172, RegulatoryPayment!$C$49:$FQ$49,RegulatoryPayment!$C$66:$FQ$66)</f>
        <v>0</v>
      </c>
    </row>
    <row r="180" spans="2:16384" x14ac:dyDescent="0.3">
      <c r="B180" s="201" t="s">
        <v>24</v>
      </c>
      <c r="D180" s="212">
        <f t="shared" si="1760"/>
        <v>8.8068966202818917</v>
      </c>
      <c r="G180" s="319">
        <f>_xlfn.XLOOKUP(G$172, RegulatoryPayment!$C$49:$FQ$49,RegulatoryPayment!$C$59:$FQ$59)</f>
        <v>0</v>
      </c>
      <c r="H180" s="319">
        <f>_xlfn.XLOOKUP(H$172, RegulatoryPayment!$C$49:$FQ$49,RegulatoryPayment!$C$59:$FQ$59)</f>
        <v>0</v>
      </c>
      <c r="I180" s="319">
        <f>_xlfn.XLOOKUP(I$172, RegulatoryPayment!$C$49:$FQ$49,RegulatoryPayment!$C$59:$FQ$59)</f>
        <v>0</v>
      </c>
      <c r="J180" s="319">
        <f>_xlfn.XLOOKUP(J$172, RegulatoryPayment!$C$49:$FQ$49,RegulatoryPayment!$C$59:$FQ$59)</f>
        <v>0</v>
      </c>
      <c r="K180" s="319">
        <f>_xlfn.XLOOKUP(K$172, RegulatoryPayment!$C$49:$FQ$49,RegulatoryPayment!$C$59:$FQ$59)</f>
        <v>4.4034483101409458</v>
      </c>
      <c r="L180" s="319">
        <f>_xlfn.XLOOKUP(L$172, RegulatoryPayment!$C$49:$FQ$49,RegulatoryPayment!$C$59:$FQ$59)</f>
        <v>4.4034483101409458</v>
      </c>
      <c r="M180" s="319">
        <f>_xlfn.XLOOKUP(M$172, RegulatoryPayment!$C$49:$FQ$49,RegulatoryPayment!$C$59:$FQ$59)</f>
        <v>0</v>
      </c>
      <c r="N180" s="319">
        <f>_xlfn.XLOOKUP(N$172, RegulatoryPayment!$C$49:$FQ$49,RegulatoryPayment!$C$59:$FQ$59)</f>
        <v>0</v>
      </c>
      <c r="O180" s="319">
        <f>_xlfn.XLOOKUP(O$172, RegulatoryPayment!$C$49:$FQ$49,RegulatoryPayment!$C$59:$FQ$59)</f>
        <v>0</v>
      </c>
      <c r="P180" s="319">
        <f>_xlfn.XLOOKUP(P$172, RegulatoryPayment!$C$49:$FQ$49,RegulatoryPayment!$C$59:$FQ$59)</f>
        <v>0</v>
      </c>
      <c r="Q180" s="319">
        <f>_xlfn.XLOOKUP(Q$172, RegulatoryPayment!$C$49:$FQ$49,RegulatoryPayment!$C$59:$FQ$59)</f>
        <v>0</v>
      </c>
      <c r="R180" s="319">
        <f>_xlfn.XLOOKUP(R$172, RegulatoryPayment!$C$49:$FQ$49,RegulatoryPayment!$C$59:$FQ$59)</f>
        <v>0</v>
      </c>
      <c r="S180" s="319">
        <f>_xlfn.XLOOKUP(S$172, RegulatoryPayment!$C$49:$FQ$49,RegulatoryPayment!$C$59:$FQ$59)</f>
        <v>0</v>
      </c>
      <c r="T180" s="319">
        <f>_xlfn.XLOOKUP(T$172, RegulatoryPayment!$C$49:$FQ$49,RegulatoryPayment!$C$59:$FQ$59)</f>
        <v>0</v>
      </c>
      <c r="U180" s="319">
        <f>_xlfn.XLOOKUP(U$172, RegulatoryPayment!$C$49:$FQ$49,RegulatoryPayment!$C$59:$FQ$59)</f>
        <v>0</v>
      </c>
      <c r="V180" s="319">
        <f>_xlfn.XLOOKUP(V$172, RegulatoryPayment!$C$49:$FQ$49,RegulatoryPayment!$C$59:$FQ$59)</f>
        <v>0</v>
      </c>
      <c r="W180" s="319">
        <f>_xlfn.XLOOKUP(W$172, RegulatoryPayment!$C$49:$FQ$49,RegulatoryPayment!$C$59:$FQ$59)</f>
        <v>0</v>
      </c>
      <c r="X180" s="319">
        <f>_xlfn.XLOOKUP(X$172, RegulatoryPayment!$C$49:$FQ$49,RegulatoryPayment!$C$59:$FQ$59)</f>
        <v>0</v>
      </c>
      <c r="Y180" s="319">
        <f>_xlfn.XLOOKUP(Y$172, RegulatoryPayment!$C$49:$FQ$49,RegulatoryPayment!$C$59:$FQ$59)</f>
        <v>0</v>
      </c>
      <c r="Z180" s="319">
        <f>_xlfn.XLOOKUP(Z$172, RegulatoryPayment!$C$49:$FQ$49,RegulatoryPayment!$C$59:$FQ$59)</f>
        <v>0</v>
      </c>
      <c r="AA180" s="319">
        <f>_xlfn.XLOOKUP(AA$172, RegulatoryPayment!$C$49:$FQ$49,RegulatoryPayment!$C$59:$FQ$59)</f>
        <v>0</v>
      </c>
      <c r="AB180" s="319">
        <f>_xlfn.XLOOKUP(AB$172, RegulatoryPayment!$C$49:$FQ$49,RegulatoryPayment!$C$59:$FQ$59)</f>
        <v>0</v>
      </c>
      <c r="AC180" s="319">
        <f>_xlfn.XLOOKUP(AC$172, RegulatoryPayment!$C$49:$FQ$49,RegulatoryPayment!$C$59:$FQ$59)</f>
        <v>0</v>
      </c>
      <c r="AD180" s="319">
        <f>_xlfn.XLOOKUP(AD$172, RegulatoryPayment!$C$49:$FQ$49,RegulatoryPayment!$C$59:$FQ$59)</f>
        <v>0</v>
      </c>
      <c r="AE180" s="319">
        <f>_xlfn.XLOOKUP(AE$172, RegulatoryPayment!$C$49:$FQ$49,RegulatoryPayment!$C$59:$FQ$59)</f>
        <v>0</v>
      </c>
      <c r="AF180" s="319">
        <f>_xlfn.XLOOKUP(AF$172, RegulatoryPayment!$C$49:$FQ$49,RegulatoryPayment!$C$59:$FQ$59)</f>
        <v>0</v>
      </c>
      <c r="AG180" s="319">
        <f>_xlfn.XLOOKUP(AG$172, RegulatoryPayment!$C$49:$FQ$49,RegulatoryPayment!$C$59:$FQ$59)</f>
        <v>0</v>
      </c>
      <c r="AH180" s="319">
        <f>_xlfn.XLOOKUP(AH$172, RegulatoryPayment!$C$49:$FQ$49,RegulatoryPayment!$C$59:$FQ$59)</f>
        <v>0</v>
      </c>
      <c r="AI180" s="319">
        <f>_xlfn.XLOOKUP(AI$172, RegulatoryPayment!$C$49:$FQ$49,RegulatoryPayment!$C$59:$FQ$59)</f>
        <v>0</v>
      </c>
      <c r="AJ180" s="319">
        <f>_xlfn.XLOOKUP(AJ$172, RegulatoryPayment!$C$49:$FQ$49,RegulatoryPayment!$C$59:$FQ$59)</f>
        <v>0</v>
      </c>
      <c r="AK180" s="319">
        <f>_xlfn.XLOOKUP(AK$172, RegulatoryPayment!$C$49:$FQ$49,RegulatoryPayment!$C$59:$FQ$59)</f>
        <v>0</v>
      </c>
      <c r="AL180" s="319">
        <f>_xlfn.XLOOKUP(AL$172, RegulatoryPayment!$C$49:$FQ$49,RegulatoryPayment!$C$59:$FQ$59)</f>
        <v>0</v>
      </c>
      <c r="AM180" s="319">
        <f>_xlfn.XLOOKUP(AM$172, RegulatoryPayment!$C$49:$FQ$49,RegulatoryPayment!$C$59:$FQ$59)</f>
        <v>0</v>
      </c>
      <c r="AN180" s="319">
        <f>_xlfn.XLOOKUP(AN$172, RegulatoryPayment!$C$49:$FQ$49,RegulatoryPayment!$C$59:$FQ$59)</f>
        <v>0</v>
      </c>
      <c r="AO180" s="319">
        <f>_xlfn.XLOOKUP(AO$172, RegulatoryPayment!$C$49:$FQ$49,RegulatoryPayment!$C$59:$FQ$59)</f>
        <v>0</v>
      </c>
      <c r="AP180" s="319">
        <f>_xlfn.XLOOKUP(AP$172, RegulatoryPayment!$C$49:$FQ$49,RegulatoryPayment!$C$59:$FQ$59)</f>
        <v>0</v>
      </c>
      <c r="AQ180" s="319">
        <f>_xlfn.XLOOKUP(AQ$172, RegulatoryPayment!$C$49:$FQ$49,RegulatoryPayment!$C$59:$FQ$59)</f>
        <v>0</v>
      </c>
      <c r="AR180" s="319">
        <f>_xlfn.XLOOKUP(AR$172, RegulatoryPayment!$C$49:$FQ$49,RegulatoryPayment!$C$59:$FQ$59)</f>
        <v>0</v>
      </c>
      <c r="AS180" s="319">
        <f>_xlfn.XLOOKUP(AS$172, RegulatoryPayment!$C$49:$FQ$49,RegulatoryPayment!$C$59:$FQ$59)</f>
        <v>0</v>
      </c>
      <c r="AT180" s="319">
        <f>_xlfn.XLOOKUP(AT$172, RegulatoryPayment!$C$49:$FQ$49,RegulatoryPayment!$C$59:$FQ$59)</f>
        <v>0</v>
      </c>
      <c r="AU180" s="319">
        <f>_xlfn.XLOOKUP(AU$172, RegulatoryPayment!$C$49:$FQ$49,RegulatoryPayment!$C$59:$FQ$59)</f>
        <v>0</v>
      </c>
      <c r="AV180" s="319">
        <f>_xlfn.XLOOKUP(AV$172, RegulatoryPayment!$C$49:$FQ$49,RegulatoryPayment!$C$59:$FQ$59)</f>
        <v>0</v>
      </c>
      <c r="AW180" s="319">
        <f>_xlfn.XLOOKUP(AW$172, RegulatoryPayment!$C$49:$FQ$49,RegulatoryPayment!$C$59:$FQ$59)</f>
        <v>0</v>
      </c>
      <c r="AX180" s="319">
        <f>_xlfn.XLOOKUP(AX$172, RegulatoryPayment!$C$49:$FQ$49,RegulatoryPayment!$C$59:$FQ$59)</f>
        <v>0</v>
      </c>
      <c r="AY180" s="319">
        <f>_xlfn.XLOOKUP(AY$172, RegulatoryPayment!$C$49:$FQ$49,RegulatoryPayment!$C$59:$FQ$59)</f>
        <v>0</v>
      </c>
      <c r="AZ180" s="319">
        <f>_xlfn.XLOOKUP(AZ$172, RegulatoryPayment!$C$49:$FQ$49,RegulatoryPayment!$C$59:$FQ$59)</f>
        <v>0</v>
      </c>
      <c r="BA180" s="319">
        <f>_xlfn.XLOOKUP(BA$172, RegulatoryPayment!$C$49:$FQ$49,RegulatoryPayment!$C$59:$FQ$59)</f>
        <v>0</v>
      </c>
      <c r="BB180" s="319">
        <f>_xlfn.XLOOKUP(BB$172, RegulatoryPayment!$C$49:$FQ$49,RegulatoryPayment!$C$59:$FQ$59)</f>
        <v>0</v>
      </c>
      <c r="BC180" s="319">
        <f>_xlfn.XLOOKUP(BC$172, RegulatoryPayment!$C$49:$FQ$49,RegulatoryPayment!$C$59:$FQ$59)</f>
        <v>0</v>
      </c>
      <c r="BD180" s="319">
        <f>_xlfn.XLOOKUP(BD$172, RegulatoryPayment!$C$49:$FQ$49,RegulatoryPayment!$C$59:$FQ$59)</f>
        <v>0</v>
      </c>
      <c r="BE180" s="319">
        <f>_xlfn.XLOOKUP(BE$172, RegulatoryPayment!$C$49:$FQ$49,RegulatoryPayment!$C$59:$FQ$59)</f>
        <v>0</v>
      </c>
      <c r="BF180" s="319">
        <f>_xlfn.XLOOKUP(BF$172, RegulatoryPayment!$C$49:$FQ$49,RegulatoryPayment!$C$59:$FQ$59)</f>
        <v>0</v>
      </c>
      <c r="BG180" s="319">
        <f>_xlfn.XLOOKUP(BG$172, RegulatoryPayment!$C$49:$FQ$49,RegulatoryPayment!$C$59:$FQ$59)</f>
        <v>0</v>
      </c>
      <c r="BH180" s="319">
        <f>_xlfn.XLOOKUP(BH$172, RegulatoryPayment!$C$49:$FQ$49,RegulatoryPayment!$C$59:$FQ$59)</f>
        <v>0</v>
      </c>
      <c r="BI180" s="319">
        <f>_xlfn.XLOOKUP(BI$172, RegulatoryPayment!$C$49:$FQ$49,RegulatoryPayment!$C$59:$FQ$59)</f>
        <v>0</v>
      </c>
      <c r="BJ180" s="319">
        <f>_xlfn.XLOOKUP(BJ$172, RegulatoryPayment!$C$49:$FQ$49,RegulatoryPayment!$C$59:$FQ$59)</f>
        <v>0</v>
      </c>
      <c r="BK180" s="319">
        <f>_xlfn.XLOOKUP(BK$172, RegulatoryPayment!$C$49:$FQ$49,RegulatoryPayment!$C$59:$FQ$59)</f>
        <v>0</v>
      </c>
      <c r="BL180" s="319">
        <f>_xlfn.XLOOKUP(BL$172, RegulatoryPayment!$C$49:$FQ$49,RegulatoryPayment!$C$59:$FQ$59)</f>
        <v>0</v>
      </c>
      <c r="BM180" s="319">
        <f>_xlfn.XLOOKUP(BM$172, RegulatoryPayment!$C$49:$FQ$49,RegulatoryPayment!$C$59:$FQ$59)</f>
        <v>0</v>
      </c>
      <c r="BN180" s="319">
        <f>_xlfn.XLOOKUP(BN$172, RegulatoryPayment!$C$49:$FQ$49,RegulatoryPayment!$C$59:$FQ$59)</f>
        <v>0</v>
      </c>
      <c r="BO180" s="319">
        <f>_xlfn.XLOOKUP(BO$172, RegulatoryPayment!$C$49:$FQ$49,RegulatoryPayment!$C$59:$FQ$59)</f>
        <v>0</v>
      </c>
      <c r="BP180" s="319">
        <f>_xlfn.XLOOKUP(BP$172, RegulatoryPayment!$C$49:$FQ$49,RegulatoryPayment!$C$59:$FQ$59)</f>
        <v>0</v>
      </c>
      <c r="BQ180" s="319">
        <f>_xlfn.XLOOKUP(BQ$172, RegulatoryPayment!$C$49:$FQ$49,RegulatoryPayment!$C$59:$FQ$59)</f>
        <v>0</v>
      </c>
      <c r="BR180" s="319">
        <f>_xlfn.XLOOKUP(BR$172, RegulatoryPayment!$C$49:$FQ$49,RegulatoryPayment!$C$59:$FQ$59)</f>
        <v>0</v>
      </c>
      <c r="BS180" s="319">
        <f>_xlfn.XLOOKUP(BS$172, RegulatoryPayment!$C$49:$FQ$49,RegulatoryPayment!$C$59:$FQ$59)</f>
        <v>0</v>
      </c>
      <c r="BT180" s="319">
        <f>_xlfn.XLOOKUP(BT$172, RegulatoryPayment!$C$49:$FQ$49,RegulatoryPayment!$C$59:$FQ$59)</f>
        <v>0</v>
      </c>
      <c r="BU180" s="319">
        <f>_xlfn.XLOOKUP(BU$172, RegulatoryPayment!$C$49:$FQ$49,RegulatoryPayment!$C$59:$FQ$59)</f>
        <v>0</v>
      </c>
      <c r="BV180" s="319">
        <f>_xlfn.XLOOKUP(BV$172, RegulatoryPayment!$C$49:$FQ$49,RegulatoryPayment!$C$59:$FQ$59)</f>
        <v>0</v>
      </c>
      <c r="BW180" s="319">
        <f>_xlfn.XLOOKUP(BW$172, RegulatoryPayment!$C$49:$FQ$49,RegulatoryPayment!$C$59:$FQ$59)</f>
        <v>0</v>
      </c>
      <c r="BX180" s="319">
        <f>_xlfn.XLOOKUP(BX$172, RegulatoryPayment!$C$49:$FQ$49,RegulatoryPayment!$C$59:$FQ$59)</f>
        <v>0</v>
      </c>
      <c r="BY180" s="319">
        <f>_xlfn.XLOOKUP(BY$172, RegulatoryPayment!$C$49:$FQ$49,RegulatoryPayment!$C$59:$FQ$59)</f>
        <v>0</v>
      </c>
      <c r="BZ180" s="319">
        <f>_xlfn.XLOOKUP(BZ$172, RegulatoryPayment!$C$49:$FQ$49,RegulatoryPayment!$C$59:$FQ$59)</f>
        <v>0</v>
      </c>
      <c r="CA180" s="319">
        <f>_xlfn.XLOOKUP(CA$172, RegulatoryPayment!$C$49:$FQ$49,RegulatoryPayment!$C$59:$FQ$59)</f>
        <v>0</v>
      </c>
      <c r="CB180" s="319">
        <f>_xlfn.XLOOKUP(CB$172, RegulatoryPayment!$C$49:$FQ$49,RegulatoryPayment!$C$59:$FQ$59)</f>
        <v>0</v>
      </c>
      <c r="CC180" s="319">
        <f>_xlfn.XLOOKUP(CC$172, RegulatoryPayment!$C$49:$FQ$49,RegulatoryPayment!$C$59:$FQ$59)</f>
        <v>0</v>
      </c>
      <c r="CD180" s="319">
        <f>_xlfn.XLOOKUP(CD$172, RegulatoryPayment!$C$49:$FQ$49,RegulatoryPayment!$C$59:$FQ$59)</f>
        <v>0</v>
      </c>
      <c r="CE180" s="319">
        <f>_xlfn.XLOOKUP(CE$172, RegulatoryPayment!$C$49:$FQ$49,RegulatoryPayment!$C$59:$FQ$59)</f>
        <v>0</v>
      </c>
      <c r="CF180" s="319">
        <f>_xlfn.XLOOKUP(CF$172, RegulatoryPayment!$C$49:$FQ$49,RegulatoryPayment!$C$59:$FQ$59)</f>
        <v>0</v>
      </c>
      <c r="CG180" s="319">
        <f>_xlfn.XLOOKUP(CG$172, RegulatoryPayment!$C$49:$FQ$49,RegulatoryPayment!$C$59:$FQ$59)</f>
        <v>0</v>
      </c>
      <c r="CH180" s="319">
        <f>_xlfn.XLOOKUP(CH$172, RegulatoryPayment!$C$49:$FQ$49,RegulatoryPayment!$C$59:$FQ$59)</f>
        <v>0</v>
      </c>
      <c r="CI180" s="319">
        <f>_xlfn.XLOOKUP(CI$172, RegulatoryPayment!$C$49:$FQ$49,RegulatoryPayment!$C$59:$FQ$59)</f>
        <v>0</v>
      </c>
      <c r="CJ180" s="319">
        <f>_xlfn.XLOOKUP(CJ$172, RegulatoryPayment!$C$49:$FQ$49,RegulatoryPayment!$C$59:$FQ$59)</f>
        <v>0</v>
      </c>
      <c r="CK180" s="319">
        <f>_xlfn.XLOOKUP(CK$172, RegulatoryPayment!$C$49:$FQ$49,RegulatoryPayment!$C$59:$FQ$59)</f>
        <v>0</v>
      </c>
      <c r="CL180" s="319">
        <f>_xlfn.XLOOKUP(CL$172, RegulatoryPayment!$C$49:$FQ$49,RegulatoryPayment!$C$59:$FQ$59)</f>
        <v>0</v>
      </c>
      <c r="CM180" s="319">
        <f>_xlfn.XLOOKUP(CM$172, RegulatoryPayment!$C$49:$FQ$49,RegulatoryPayment!$C$59:$FQ$59)</f>
        <v>0</v>
      </c>
      <c r="CN180" s="319">
        <f>_xlfn.XLOOKUP(CN$172, RegulatoryPayment!$C$49:$FQ$49,RegulatoryPayment!$C$59:$FQ$59)</f>
        <v>0</v>
      </c>
      <c r="CO180" s="319">
        <f>_xlfn.XLOOKUP(CO$172, RegulatoryPayment!$C$49:$FQ$49,RegulatoryPayment!$C$59:$FQ$59)</f>
        <v>0</v>
      </c>
      <c r="CP180" s="319">
        <f>_xlfn.XLOOKUP(CP$172, RegulatoryPayment!$C$49:$FQ$49,RegulatoryPayment!$C$59:$FQ$59)</f>
        <v>0</v>
      </c>
      <c r="CQ180" s="319">
        <f>_xlfn.XLOOKUP(CQ$172, RegulatoryPayment!$C$49:$FQ$49,RegulatoryPayment!$C$59:$FQ$59)</f>
        <v>0</v>
      </c>
      <c r="CR180" s="319">
        <f>_xlfn.XLOOKUP(CR$172, RegulatoryPayment!$C$49:$FQ$49,RegulatoryPayment!$C$59:$FQ$59)</f>
        <v>0</v>
      </c>
      <c r="CS180" s="319">
        <f>_xlfn.XLOOKUP(CS$172, RegulatoryPayment!$C$49:$FQ$49,RegulatoryPayment!$C$59:$FQ$59)</f>
        <v>0</v>
      </c>
      <c r="CT180" s="319">
        <f>_xlfn.XLOOKUP(CT$172, RegulatoryPayment!$C$49:$FQ$49,RegulatoryPayment!$C$59:$FQ$59)</f>
        <v>0</v>
      </c>
      <c r="CU180" s="319">
        <f>_xlfn.XLOOKUP(CU$172, RegulatoryPayment!$C$49:$FQ$49,RegulatoryPayment!$C$59:$FQ$59)</f>
        <v>0</v>
      </c>
      <c r="CV180" s="319">
        <f>_xlfn.XLOOKUP(CV$172, RegulatoryPayment!$C$49:$FQ$49,RegulatoryPayment!$C$59:$FQ$59)</f>
        <v>0</v>
      </c>
      <c r="CW180" s="319">
        <f>_xlfn.XLOOKUP(CW$172, RegulatoryPayment!$C$49:$FQ$49,RegulatoryPayment!$C$59:$FQ$59)</f>
        <v>0</v>
      </c>
      <c r="CX180" s="319">
        <f>_xlfn.XLOOKUP(CX$172, RegulatoryPayment!$C$49:$FQ$49,RegulatoryPayment!$C$59:$FQ$59)</f>
        <v>0</v>
      </c>
      <c r="CY180" s="319">
        <f>_xlfn.XLOOKUP(CY$172, RegulatoryPayment!$C$49:$FQ$49,RegulatoryPayment!$C$59:$FQ$59)</f>
        <v>0</v>
      </c>
      <c r="CZ180" s="319">
        <f>_xlfn.XLOOKUP(CZ$172, RegulatoryPayment!$C$49:$FQ$49,RegulatoryPayment!$C$59:$FQ$59)</f>
        <v>0</v>
      </c>
      <c r="DA180" s="319">
        <f>_xlfn.XLOOKUP(DA$172, RegulatoryPayment!$C$49:$FQ$49,RegulatoryPayment!$C$59:$FQ$59)</f>
        <v>0</v>
      </c>
      <c r="DB180" s="319">
        <f>_xlfn.XLOOKUP(DB$172, RegulatoryPayment!$C$49:$FQ$49,RegulatoryPayment!$C$59:$FQ$59)</f>
        <v>0</v>
      </c>
      <c r="DC180" s="319">
        <f>_xlfn.XLOOKUP(DC$172, RegulatoryPayment!$C$49:$FQ$49,RegulatoryPayment!$C$59:$FQ$59)</f>
        <v>0</v>
      </c>
      <c r="DD180" s="319">
        <f>_xlfn.XLOOKUP(DD$172, RegulatoryPayment!$C$49:$FQ$49,RegulatoryPayment!$C$59:$FQ$59)</f>
        <v>0</v>
      </c>
      <c r="DE180" s="319">
        <f>_xlfn.XLOOKUP(DE$172, RegulatoryPayment!$C$49:$FQ$49,RegulatoryPayment!$C$59:$FQ$59)</f>
        <v>0</v>
      </c>
      <c r="DF180" s="319">
        <f>_xlfn.XLOOKUP(DF$172, RegulatoryPayment!$C$49:$FQ$49,RegulatoryPayment!$C$59:$FQ$59)</f>
        <v>0</v>
      </c>
      <c r="DG180" s="319">
        <f>_xlfn.XLOOKUP(DG$172, RegulatoryPayment!$C$49:$FQ$49,RegulatoryPayment!$C$59:$FQ$59)</f>
        <v>0</v>
      </c>
      <c r="DH180" s="319">
        <f>_xlfn.XLOOKUP(DH$172, RegulatoryPayment!$C$49:$FQ$49,RegulatoryPayment!$C$59:$FQ$59)</f>
        <v>0</v>
      </c>
      <c r="DI180" s="319">
        <f>_xlfn.XLOOKUP(DI$172, RegulatoryPayment!$C$49:$FQ$49,RegulatoryPayment!$C$59:$FQ$59)</f>
        <v>0</v>
      </c>
      <c r="DJ180" s="319">
        <f>_xlfn.XLOOKUP(DJ$172, RegulatoryPayment!$C$49:$FQ$49,RegulatoryPayment!$C$59:$FQ$59)</f>
        <v>0</v>
      </c>
      <c r="DK180" s="319">
        <f>_xlfn.XLOOKUP(DK$172, RegulatoryPayment!$C$49:$FQ$49,RegulatoryPayment!$C$59:$FQ$59)</f>
        <v>0</v>
      </c>
      <c r="DL180" s="319">
        <f>_xlfn.XLOOKUP(DL$172, RegulatoryPayment!$C$49:$FQ$49,RegulatoryPayment!$C$59:$FQ$59)</f>
        <v>0</v>
      </c>
      <c r="DM180" s="319">
        <f>_xlfn.XLOOKUP(DM$172, RegulatoryPayment!$C$49:$FQ$49,RegulatoryPayment!$C$59:$FQ$59)</f>
        <v>0</v>
      </c>
      <c r="DN180" s="319">
        <f>_xlfn.XLOOKUP(DN$172, RegulatoryPayment!$C$49:$FQ$49,RegulatoryPayment!$C$59:$FQ$59)</f>
        <v>0</v>
      </c>
      <c r="DO180" s="319">
        <f>_xlfn.XLOOKUP(DO$172, RegulatoryPayment!$C$49:$FQ$49,RegulatoryPayment!$C$59:$FQ$59)</f>
        <v>0</v>
      </c>
      <c r="DP180" s="319">
        <f>_xlfn.XLOOKUP(DP$172, RegulatoryPayment!$C$49:$FQ$49,RegulatoryPayment!$C$59:$FQ$59)</f>
        <v>0</v>
      </c>
      <c r="DQ180" s="319">
        <f>_xlfn.XLOOKUP(DQ$172, RegulatoryPayment!$C$49:$FQ$49,RegulatoryPayment!$C$59:$FQ$59)</f>
        <v>0</v>
      </c>
      <c r="DR180" s="319">
        <f>_xlfn.XLOOKUP(DR$172, RegulatoryPayment!$C$49:$FQ$49,RegulatoryPayment!$C$59:$FQ$59)</f>
        <v>0</v>
      </c>
      <c r="DS180" s="319">
        <f>_xlfn.XLOOKUP(DS$172, RegulatoryPayment!$C$49:$FQ$49,RegulatoryPayment!$C$59:$FQ$59)</f>
        <v>0</v>
      </c>
      <c r="DT180" s="319">
        <f>_xlfn.XLOOKUP(DT$172, RegulatoryPayment!$C$49:$FQ$49,RegulatoryPayment!$C$59:$FQ$59)</f>
        <v>0</v>
      </c>
      <c r="DU180" s="319">
        <f>_xlfn.XLOOKUP(DU$172, RegulatoryPayment!$C$49:$FQ$49,RegulatoryPayment!$C$59:$FQ$59)</f>
        <v>0</v>
      </c>
      <c r="DV180" s="319">
        <f>_xlfn.XLOOKUP(DV$172, RegulatoryPayment!$C$49:$FQ$49,RegulatoryPayment!$C$59:$FQ$59)</f>
        <v>0</v>
      </c>
      <c r="DW180" s="319">
        <f>_xlfn.XLOOKUP(DW$172, RegulatoryPayment!$C$49:$FQ$49,RegulatoryPayment!$C$59:$FQ$59)</f>
        <v>0</v>
      </c>
      <c r="DX180" s="319">
        <f>_xlfn.XLOOKUP(DX$172, RegulatoryPayment!$C$49:$FQ$49,RegulatoryPayment!$C$59:$FQ$59)</f>
        <v>0</v>
      </c>
      <c r="DY180" s="319">
        <f>_xlfn.XLOOKUP(DY$172, RegulatoryPayment!$C$49:$FQ$49,RegulatoryPayment!$C$59:$FQ$59)</f>
        <v>0</v>
      </c>
      <c r="DZ180" s="319">
        <f>_xlfn.XLOOKUP(DZ$172, RegulatoryPayment!$C$49:$FQ$49,RegulatoryPayment!$C$59:$FQ$59)</f>
        <v>0</v>
      </c>
      <c r="EA180" s="319">
        <f>_xlfn.XLOOKUP(EA$172, RegulatoryPayment!$C$49:$FQ$49,RegulatoryPayment!$C$59:$FQ$59)</f>
        <v>0</v>
      </c>
      <c r="EB180" s="319">
        <f>_xlfn.XLOOKUP(EB$172, RegulatoryPayment!$C$49:$FQ$49,RegulatoryPayment!$C$59:$FQ$59)</f>
        <v>0</v>
      </c>
      <c r="EC180" s="319">
        <f>_xlfn.XLOOKUP(EC$172, RegulatoryPayment!$C$49:$FQ$49,RegulatoryPayment!$C$59:$FQ$59)</f>
        <v>0</v>
      </c>
      <c r="ED180" s="319">
        <f>_xlfn.XLOOKUP(ED$172, RegulatoryPayment!$C$49:$FQ$49,RegulatoryPayment!$C$59:$FQ$59)</f>
        <v>0</v>
      </c>
      <c r="EE180" s="319">
        <f>_xlfn.XLOOKUP(EE$172, RegulatoryPayment!$C$49:$FQ$49,RegulatoryPayment!$C$59:$FQ$59)</f>
        <v>0</v>
      </c>
      <c r="EF180" s="319">
        <f>_xlfn.XLOOKUP(EF$172, RegulatoryPayment!$C$49:$FQ$49,RegulatoryPayment!$C$59:$FQ$59)</f>
        <v>0</v>
      </c>
      <c r="EG180" s="319">
        <f>_xlfn.XLOOKUP(EG$172, RegulatoryPayment!$C$49:$FQ$49,RegulatoryPayment!$C$59:$FQ$59)</f>
        <v>0</v>
      </c>
      <c r="EH180" s="319">
        <f>_xlfn.XLOOKUP(EH$172, RegulatoryPayment!$C$49:$FQ$49,RegulatoryPayment!$C$59:$FQ$59)</f>
        <v>0</v>
      </c>
      <c r="EI180" s="319">
        <f>_xlfn.XLOOKUP(EI$172, RegulatoryPayment!$C$49:$FQ$49,RegulatoryPayment!$C$59:$FQ$59)</f>
        <v>0</v>
      </c>
      <c r="EJ180" s="319">
        <f>_xlfn.XLOOKUP(EJ$172, RegulatoryPayment!$C$49:$FQ$49,RegulatoryPayment!$C$59:$FQ$59)</f>
        <v>0</v>
      </c>
      <c r="EK180" s="319">
        <f>_xlfn.XLOOKUP(EK$172, RegulatoryPayment!$C$49:$FQ$49,RegulatoryPayment!$C$59:$FQ$59)</f>
        <v>0</v>
      </c>
      <c r="EL180" s="319">
        <f>_xlfn.XLOOKUP(EL$172, RegulatoryPayment!$C$49:$FQ$49,RegulatoryPayment!$C$59:$FQ$59)</f>
        <v>0</v>
      </c>
      <c r="EM180" s="319">
        <f>_xlfn.XLOOKUP(EM$172, RegulatoryPayment!$C$49:$FQ$49,RegulatoryPayment!$C$59:$FQ$59)</f>
        <v>0</v>
      </c>
      <c r="EN180" s="319">
        <f>_xlfn.XLOOKUP(EN$172, RegulatoryPayment!$C$49:$FQ$49,RegulatoryPayment!$C$59:$FQ$59)</f>
        <v>0</v>
      </c>
      <c r="EO180" s="319">
        <f>_xlfn.XLOOKUP(EO$172, RegulatoryPayment!$C$49:$FQ$49,RegulatoryPayment!$C$59:$FQ$59)</f>
        <v>0</v>
      </c>
      <c r="EP180" s="319">
        <f>_xlfn.XLOOKUP(EP$172, RegulatoryPayment!$C$49:$FQ$49,RegulatoryPayment!$C$59:$FQ$59)</f>
        <v>0</v>
      </c>
      <c r="EQ180" s="319">
        <f>_xlfn.XLOOKUP(EQ$172, RegulatoryPayment!$C$49:$FQ$49,RegulatoryPayment!$C$59:$FQ$59)</f>
        <v>0</v>
      </c>
      <c r="ER180" s="319">
        <f>_xlfn.XLOOKUP(ER$172, RegulatoryPayment!$C$49:$FQ$49,RegulatoryPayment!$C$59:$FQ$59)</f>
        <v>0</v>
      </c>
      <c r="ES180" s="319">
        <f>_xlfn.XLOOKUP(ES$172, RegulatoryPayment!$C$49:$FQ$49,RegulatoryPayment!$C$59:$FQ$59)</f>
        <v>0</v>
      </c>
      <c r="ET180" s="319">
        <f>_xlfn.XLOOKUP(ET$172, RegulatoryPayment!$C$49:$FQ$49,RegulatoryPayment!$C$59:$FQ$59)</f>
        <v>0</v>
      </c>
      <c r="EU180" s="319">
        <f>_xlfn.XLOOKUP(EU$172, RegulatoryPayment!$C$49:$FQ$49,RegulatoryPayment!$C$59:$FQ$59)</f>
        <v>0</v>
      </c>
      <c r="EV180" s="319">
        <f>_xlfn.XLOOKUP(EV$172, RegulatoryPayment!$C$49:$FQ$49,RegulatoryPayment!$C$59:$FQ$59)</f>
        <v>0</v>
      </c>
      <c r="EW180" s="319">
        <f>_xlfn.XLOOKUP(EW$172, RegulatoryPayment!$C$49:$FQ$49,RegulatoryPayment!$C$59:$FQ$59)</f>
        <v>0</v>
      </c>
      <c r="EX180" s="319">
        <f>_xlfn.XLOOKUP(EX$172, RegulatoryPayment!$C$49:$FQ$49,RegulatoryPayment!$C$59:$FQ$59)</f>
        <v>0</v>
      </c>
      <c r="EY180" s="319">
        <f>_xlfn.XLOOKUP(EY$172, RegulatoryPayment!$C$49:$FQ$49,RegulatoryPayment!$C$59:$FQ$59)</f>
        <v>0</v>
      </c>
      <c r="EZ180" s="319">
        <f>_xlfn.XLOOKUP(EZ$172, RegulatoryPayment!$C$49:$FQ$49,RegulatoryPayment!$C$59:$FQ$59)</f>
        <v>0</v>
      </c>
      <c r="FA180" s="319">
        <f>_xlfn.XLOOKUP(FA$172, RegulatoryPayment!$C$49:$FQ$49,RegulatoryPayment!$C$59:$FQ$59)</f>
        <v>0</v>
      </c>
      <c r="FB180" s="319">
        <f>_xlfn.XLOOKUP(FB$172, RegulatoryPayment!$C$49:$FQ$49,RegulatoryPayment!$C$59:$FQ$59)</f>
        <v>0</v>
      </c>
      <c r="FC180" s="319">
        <f>_xlfn.XLOOKUP(FC$172, RegulatoryPayment!$C$49:$FQ$49,RegulatoryPayment!$C$59:$FQ$59)</f>
        <v>0</v>
      </c>
      <c r="FD180" s="319">
        <f>_xlfn.XLOOKUP(FD$172, RegulatoryPayment!$C$49:$FQ$49,RegulatoryPayment!$C$59:$FQ$59)</f>
        <v>0</v>
      </c>
      <c r="FE180" s="319">
        <f>_xlfn.XLOOKUP(FE$172, RegulatoryPayment!$C$49:$FQ$49,RegulatoryPayment!$C$59:$FQ$59)</f>
        <v>0</v>
      </c>
      <c r="FF180" s="319">
        <f>_xlfn.XLOOKUP(FF$172, RegulatoryPayment!$C$49:$FQ$49,RegulatoryPayment!$C$59:$FQ$59)</f>
        <v>0</v>
      </c>
      <c r="FG180" s="319">
        <f>_xlfn.XLOOKUP(FG$172, RegulatoryPayment!$C$49:$FQ$49,RegulatoryPayment!$C$59:$FQ$59)</f>
        <v>0</v>
      </c>
      <c r="FH180" s="319">
        <f>_xlfn.XLOOKUP(FH$172, RegulatoryPayment!$C$49:$FQ$49,RegulatoryPayment!$C$59:$FQ$59)</f>
        <v>0</v>
      </c>
      <c r="FI180" s="319">
        <f>_xlfn.XLOOKUP(FI$172, RegulatoryPayment!$C$49:$FQ$49,RegulatoryPayment!$C$59:$FQ$59)</f>
        <v>0</v>
      </c>
      <c r="FJ180" s="319">
        <f>_xlfn.XLOOKUP(FJ$172, RegulatoryPayment!$C$49:$FQ$49,RegulatoryPayment!$C$59:$FQ$59)</f>
        <v>0</v>
      </c>
      <c r="FK180" s="319">
        <f>_xlfn.XLOOKUP(FK$172, RegulatoryPayment!$C$49:$FQ$49,RegulatoryPayment!$C$59:$FQ$59)</f>
        <v>0</v>
      </c>
      <c r="FL180" s="319">
        <f>_xlfn.XLOOKUP(FL$172, RegulatoryPayment!$C$49:$FQ$49,RegulatoryPayment!$C$59:$FQ$59)</f>
        <v>0</v>
      </c>
      <c r="FM180" s="319">
        <f>_xlfn.XLOOKUP(FM$172, RegulatoryPayment!$C$49:$FQ$49,RegulatoryPayment!$C$59:$FQ$59)</f>
        <v>0</v>
      </c>
      <c r="FN180" s="319">
        <f>_xlfn.XLOOKUP(FN$172, RegulatoryPayment!$C$49:$FQ$49,RegulatoryPayment!$C$59:$FQ$59)</f>
        <v>0</v>
      </c>
      <c r="FO180" s="319">
        <f>_xlfn.XLOOKUP(FO$172, RegulatoryPayment!$C$49:$FQ$49,RegulatoryPayment!$C$59:$FQ$59)</f>
        <v>0</v>
      </c>
    </row>
    <row r="181" spans="2:16384" x14ac:dyDescent="0.3">
      <c r="B181" s="201" t="s">
        <v>26</v>
      </c>
      <c r="D181" s="212">
        <f t="shared" ref="D181:D203" si="1761">SUM(G181:FO181)</f>
        <v>105.24308235394287</v>
      </c>
      <c r="G181" s="319">
        <f>_xlfn.XLOOKUP(G$172, RegulatoryPayment!$C$49:$FQ$49,RegulatoryPayment!$C$62:$FQ$62)</f>
        <v>0</v>
      </c>
      <c r="H181" s="319">
        <f>_xlfn.XLOOKUP(H$172, RegulatoryPayment!$C$49:$FQ$49,RegulatoryPayment!$C$62:$FQ$62)</f>
        <v>0</v>
      </c>
      <c r="I181" s="319">
        <f>_xlfn.XLOOKUP(I$172, RegulatoryPayment!$C$49:$FQ$49,RegulatoryPayment!$C$62:$FQ$62)</f>
        <v>10.524308235394287</v>
      </c>
      <c r="J181" s="319">
        <f>_xlfn.XLOOKUP(J$172, RegulatoryPayment!$C$49:$FQ$49,RegulatoryPayment!$C$62:$FQ$62)</f>
        <v>0</v>
      </c>
      <c r="K181" s="319">
        <f>_xlfn.XLOOKUP(K$172, RegulatoryPayment!$C$49:$FQ$49,RegulatoryPayment!$C$62:$FQ$62)</f>
        <v>0</v>
      </c>
      <c r="L181" s="319">
        <f>_xlfn.XLOOKUP(L$172, RegulatoryPayment!$C$49:$FQ$49,RegulatoryPayment!$C$62:$FQ$62)</f>
        <v>0</v>
      </c>
      <c r="M181" s="319">
        <f>_xlfn.XLOOKUP(M$172, RegulatoryPayment!$C$49:$FQ$49,RegulatoryPayment!$C$62:$FQ$62)</f>
        <v>0</v>
      </c>
      <c r="N181" s="319">
        <f>_xlfn.XLOOKUP(N$172, RegulatoryPayment!$C$49:$FQ$49,RegulatoryPayment!$C$62:$FQ$62)</f>
        <v>10.524308235394287</v>
      </c>
      <c r="O181" s="319">
        <f>_xlfn.XLOOKUP(O$172, RegulatoryPayment!$C$49:$FQ$49,RegulatoryPayment!$C$62:$FQ$62)</f>
        <v>0</v>
      </c>
      <c r="P181" s="319">
        <f>_xlfn.XLOOKUP(P$172, RegulatoryPayment!$C$49:$FQ$49,RegulatoryPayment!$C$62:$FQ$62)</f>
        <v>0</v>
      </c>
      <c r="Q181" s="319">
        <f>_xlfn.XLOOKUP(Q$172, RegulatoryPayment!$C$49:$FQ$49,RegulatoryPayment!$C$62:$FQ$62)</f>
        <v>0</v>
      </c>
      <c r="R181" s="319">
        <f>_xlfn.XLOOKUP(R$172, RegulatoryPayment!$C$49:$FQ$49,RegulatoryPayment!$C$62:$FQ$62)</f>
        <v>0</v>
      </c>
      <c r="S181" s="319">
        <f>_xlfn.XLOOKUP(S$172, RegulatoryPayment!$C$49:$FQ$49,RegulatoryPayment!$C$62:$FQ$62)</f>
        <v>0</v>
      </c>
      <c r="T181" s="319">
        <f>_xlfn.XLOOKUP(T$172, RegulatoryPayment!$C$49:$FQ$49,RegulatoryPayment!$C$62:$FQ$62)</f>
        <v>0</v>
      </c>
      <c r="U181" s="319">
        <f>_xlfn.XLOOKUP(U$172, RegulatoryPayment!$C$49:$FQ$49,RegulatoryPayment!$C$62:$FQ$62)</f>
        <v>10.524308235394287</v>
      </c>
      <c r="V181" s="319">
        <f>_xlfn.XLOOKUP(V$172, RegulatoryPayment!$C$49:$FQ$49,RegulatoryPayment!$C$62:$FQ$62)</f>
        <v>0</v>
      </c>
      <c r="W181" s="319">
        <f>_xlfn.XLOOKUP(W$172, RegulatoryPayment!$C$49:$FQ$49,RegulatoryPayment!$C$62:$FQ$62)</f>
        <v>0</v>
      </c>
      <c r="X181" s="319">
        <f>_xlfn.XLOOKUP(X$172, RegulatoryPayment!$C$49:$FQ$49,RegulatoryPayment!$C$62:$FQ$62)</f>
        <v>0</v>
      </c>
      <c r="Y181" s="319">
        <f>_xlfn.XLOOKUP(Y$172, RegulatoryPayment!$C$49:$FQ$49,RegulatoryPayment!$C$62:$FQ$62)</f>
        <v>0</v>
      </c>
      <c r="Z181" s="319">
        <f>_xlfn.XLOOKUP(Z$172, RegulatoryPayment!$C$49:$FQ$49,RegulatoryPayment!$C$62:$FQ$62)</f>
        <v>0</v>
      </c>
      <c r="AA181" s="319">
        <f>_xlfn.XLOOKUP(AA$172, RegulatoryPayment!$C$49:$FQ$49,RegulatoryPayment!$C$62:$FQ$62)</f>
        <v>10.524308235394287</v>
      </c>
      <c r="AB181" s="319">
        <f>_xlfn.XLOOKUP(AB$172, RegulatoryPayment!$C$49:$FQ$49,RegulatoryPayment!$C$62:$FQ$62)</f>
        <v>0</v>
      </c>
      <c r="AC181" s="319">
        <f>_xlfn.XLOOKUP(AC$172, RegulatoryPayment!$C$49:$FQ$49,RegulatoryPayment!$C$62:$FQ$62)</f>
        <v>0</v>
      </c>
      <c r="AD181" s="319">
        <f>_xlfn.XLOOKUP(AD$172, RegulatoryPayment!$C$49:$FQ$49,RegulatoryPayment!$C$62:$FQ$62)</f>
        <v>0</v>
      </c>
      <c r="AE181" s="319">
        <f>_xlfn.XLOOKUP(AE$172, RegulatoryPayment!$C$49:$FQ$49,RegulatoryPayment!$C$62:$FQ$62)</f>
        <v>0</v>
      </c>
      <c r="AF181" s="319">
        <f>_xlfn.XLOOKUP(AF$172, RegulatoryPayment!$C$49:$FQ$49,RegulatoryPayment!$C$62:$FQ$62)</f>
        <v>0</v>
      </c>
      <c r="AG181" s="319">
        <f>_xlfn.XLOOKUP(AG$172, RegulatoryPayment!$C$49:$FQ$49,RegulatoryPayment!$C$62:$FQ$62)</f>
        <v>10.524308235394287</v>
      </c>
      <c r="AH181" s="319">
        <f>_xlfn.XLOOKUP(AH$172, RegulatoryPayment!$C$49:$FQ$49,RegulatoryPayment!$C$62:$FQ$62)</f>
        <v>0</v>
      </c>
      <c r="AI181" s="319">
        <f>_xlfn.XLOOKUP(AI$172, RegulatoryPayment!$C$49:$FQ$49,RegulatoryPayment!$C$62:$FQ$62)</f>
        <v>0</v>
      </c>
      <c r="AJ181" s="319">
        <f>_xlfn.XLOOKUP(AJ$172, RegulatoryPayment!$C$49:$FQ$49,RegulatoryPayment!$C$62:$FQ$62)</f>
        <v>0</v>
      </c>
      <c r="AK181" s="319">
        <f>_xlfn.XLOOKUP(AK$172, RegulatoryPayment!$C$49:$FQ$49,RegulatoryPayment!$C$62:$FQ$62)</f>
        <v>0</v>
      </c>
      <c r="AL181" s="319">
        <f>_xlfn.XLOOKUP(AL$172, RegulatoryPayment!$C$49:$FQ$49,RegulatoryPayment!$C$62:$FQ$62)</f>
        <v>0</v>
      </c>
      <c r="AM181" s="319">
        <f>_xlfn.XLOOKUP(AM$172, RegulatoryPayment!$C$49:$FQ$49,RegulatoryPayment!$C$62:$FQ$62)</f>
        <v>10.524308235394287</v>
      </c>
      <c r="AN181" s="319">
        <f>_xlfn.XLOOKUP(AN$172, RegulatoryPayment!$C$49:$FQ$49,RegulatoryPayment!$C$62:$FQ$62)</f>
        <v>0</v>
      </c>
      <c r="AO181" s="319">
        <f>_xlfn.XLOOKUP(AO$172, RegulatoryPayment!$C$49:$FQ$49,RegulatoryPayment!$C$62:$FQ$62)</f>
        <v>0</v>
      </c>
      <c r="AP181" s="319">
        <f>_xlfn.XLOOKUP(AP$172, RegulatoryPayment!$C$49:$FQ$49,RegulatoryPayment!$C$62:$FQ$62)</f>
        <v>0</v>
      </c>
      <c r="AQ181" s="319">
        <f>_xlfn.XLOOKUP(AQ$172, RegulatoryPayment!$C$49:$FQ$49,RegulatoryPayment!$C$62:$FQ$62)</f>
        <v>0</v>
      </c>
      <c r="AR181" s="319">
        <f>_xlfn.XLOOKUP(AR$172, RegulatoryPayment!$C$49:$FQ$49,RegulatoryPayment!$C$62:$FQ$62)</f>
        <v>0</v>
      </c>
      <c r="AS181" s="319">
        <f>_xlfn.XLOOKUP(AS$172, RegulatoryPayment!$C$49:$FQ$49,RegulatoryPayment!$C$62:$FQ$62)</f>
        <v>10.524308235394287</v>
      </c>
      <c r="AT181" s="319">
        <f>_xlfn.XLOOKUP(AT$172, RegulatoryPayment!$C$49:$FQ$49,RegulatoryPayment!$C$62:$FQ$62)</f>
        <v>0</v>
      </c>
      <c r="AU181" s="319">
        <f>_xlfn.XLOOKUP(AU$172, RegulatoryPayment!$C$49:$FQ$49,RegulatoryPayment!$C$62:$FQ$62)</f>
        <v>0</v>
      </c>
      <c r="AV181" s="319">
        <f>_xlfn.XLOOKUP(AV$172, RegulatoryPayment!$C$49:$FQ$49,RegulatoryPayment!$C$62:$FQ$62)</f>
        <v>0</v>
      </c>
      <c r="AW181" s="319">
        <f>_xlfn.XLOOKUP(AW$172, RegulatoryPayment!$C$49:$FQ$49,RegulatoryPayment!$C$62:$FQ$62)</f>
        <v>0</v>
      </c>
      <c r="AX181" s="319">
        <f>_xlfn.XLOOKUP(AX$172, RegulatoryPayment!$C$49:$FQ$49,RegulatoryPayment!$C$62:$FQ$62)</f>
        <v>0</v>
      </c>
      <c r="AY181" s="319">
        <f>_xlfn.XLOOKUP(AY$172, RegulatoryPayment!$C$49:$FQ$49,RegulatoryPayment!$C$62:$FQ$62)</f>
        <v>10.524308235394287</v>
      </c>
      <c r="AZ181" s="319">
        <f>_xlfn.XLOOKUP(AZ$172, RegulatoryPayment!$C$49:$FQ$49,RegulatoryPayment!$C$62:$FQ$62)</f>
        <v>0</v>
      </c>
      <c r="BA181" s="319">
        <f>_xlfn.XLOOKUP(BA$172, RegulatoryPayment!$C$49:$FQ$49,RegulatoryPayment!$C$62:$FQ$62)</f>
        <v>0</v>
      </c>
      <c r="BB181" s="319">
        <f>_xlfn.XLOOKUP(BB$172, RegulatoryPayment!$C$49:$FQ$49,RegulatoryPayment!$C$62:$FQ$62)</f>
        <v>0</v>
      </c>
      <c r="BC181" s="319">
        <f>_xlfn.XLOOKUP(BC$172, RegulatoryPayment!$C$49:$FQ$49,RegulatoryPayment!$C$62:$FQ$62)</f>
        <v>0</v>
      </c>
      <c r="BD181" s="319">
        <f>_xlfn.XLOOKUP(BD$172, RegulatoryPayment!$C$49:$FQ$49,RegulatoryPayment!$C$62:$FQ$62)</f>
        <v>0</v>
      </c>
      <c r="BE181" s="319">
        <f>_xlfn.XLOOKUP(BE$172, RegulatoryPayment!$C$49:$FQ$49,RegulatoryPayment!$C$62:$FQ$62)</f>
        <v>10.524308235394287</v>
      </c>
      <c r="BF181" s="319">
        <f>_xlfn.XLOOKUP(BF$172, RegulatoryPayment!$C$49:$FQ$49,RegulatoryPayment!$C$62:$FQ$62)</f>
        <v>0</v>
      </c>
      <c r="BG181" s="319">
        <f>_xlfn.XLOOKUP(BG$172, RegulatoryPayment!$C$49:$FQ$49,RegulatoryPayment!$C$62:$FQ$62)</f>
        <v>0</v>
      </c>
      <c r="BH181" s="319">
        <f>_xlfn.XLOOKUP(BH$172, RegulatoryPayment!$C$49:$FQ$49,RegulatoryPayment!$C$62:$FQ$62)</f>
        <v>0</v>
      </c>
      <c r="BI181" s="319">
        <f>_xlfn.XLOOKUP(BI$172, RegulatoryPayment!$C$49:$FQ$49,RegulatoryPayment!$C$62:$FQ$62)</f>
        <v>0</v>
      </c>
      <c r="BJ181" s="319">
        <f>_xlfn.XLOOKUP(BJ$172, RegulatoryPayment!$C$49:$FQ$49,RegulatoryPayment!$C$62:$FQ$62)</f>
        <v>0</v>
      </c>
      <c r="BK181" s="319">
        <f>_xlfn.XLOOKUP(BK$172, RegulatoryPayment!$C$49:$FQ$49,RegulatoryPayment!$C$62:$FQ$62)</f>
        <v>10.524308235394287</v>
      </c>
      <c r="BL181" s="319">
        <f>_xlfn.XLOOKUP(BL$172, RegulatoryPayment!$C$49:$FQ$49,RegulatoryPayment!$C$62:$FQ$62)</f>
        <v>0</v>
      </c>
      <c r="BM181" s="319">
        <f>_xlfn.XLOOKUP(BM$172, RegulatoryPayment!$C$49:$FQ$49,RegulatoryPayment!$C$62:$FQ$62)</f>
        <v>0</v>
      </c>
      <c r="BN181" s="319">
        <f>_xlfn.XLOOKUP(BN$172, RegulatoryPayment!$C$49:$FQ$49,RegulatoryPayment!$C$62:$FQ$62)</f>
        <v>0</v>
      </c>
      <c r="BO181" s="319">
        <f>_xlfn.XLOOKUP(BO$172, RegulatoryPayment!$C$49:$FQ$49,RegulatoryPayment!$C$62:$FQ$62)</f>
        <v>0</v>
      </c>
      <c r="BP181" s="319">
        <f>_xlfn.XLOOKUP(BP$172, RegulatoryPayment!$C$49:$FQ$49,RegulatoryPayment!$C$62:$FQ$62)</f>
        <v>0</v>
      </c>
      <c r="BQ181" s="319">
        <f>_xlfn.XLOOKUP(BQ$172, RegulatoryPayment!$C$49:$FQ$49,RegulatoryPayment!$C$62:$FQ$62)</f>
        <v>0</v>
      </c>
      <c r="BR181" s="319">
        <f>_xlfn.XLOOKUP(BR$172, RegulatoryPayment!$C$49:$FQ$49,RegulatoryPayment!$C$62:$FQ$62)</f>
        <v>0</v>
      </c>
      <c r="BS181" s="319">
        <f>_xlfn.XLOOKUP(BS$172, RegulatoryPayment!$C$49:$FQ$49,RegulatoryPayment!$C$62:$FQ$62)</f>
        <v>0</v>
      </c>
      <c r="BT181" s="319">
        <f>_xlfn.XLOOKUP(BT$172, RegulatoryPayment!$C$49:$FQ$49,RegulatoryPayment!$C$62:$FQ$62)</f>
        <v>0</v>
      </c>
      <c r="BU181" s="319">
        <f>_xlfn.XLOOKUP(BU$172, RegulatoryPayment!$C$49:$FQ$49,RegulatoryPayment!$C$62:$FQ$62)</f>
        <v>0</v>
      </c>
      <c r="BV181" s="319">
        <f>_xlfn.XLOOKUP(BV$172, RegulatoryPayment!$C$49:$FQ$49,RegulatoryPayment!$C$62:$FQ$62)</f>
        <v>0</v>
      </c>
      <c r="BW181" s="319">
        <f>_xlfn.XLOOKUP(BW$172, RegulatoryPayment!$C$49:$FQ$49,RegulatoryPayment!$C$62:$FQ$62)</f>
        <v>0</v>
      </c>
      <c r="BX181" s="319">
        <f>_xlfn.XLOOKUP(BX$172, RegulatoryPayment!$C$49:$FQ$49,RegulatoryPayment!$C$62:$FQ$62)</f>
        <v>0</v>
      </c>
      <c r="BY181" s="319">
        <f>_xlfn.XLOOKUP(BY$172, RegulatoryPayment!$C$49:$FQ$49,RegulatoryPayment!$C$62:$FQ$62)</f>
        <v>0</v>
      </c>
      <c r="BZ181" s="319">
        <f>_xlfn.XLOOKUP(BZ$172, RegulatoryPayment!$C$49:$FQ$49,RegulatoryPayment!$C$62:$FQ$62)</f>
        <v>0</v>
      </c>
      <c r="CA181" s="319">
        <f>_xlfn.XLOOKUP(CA$172, RegulatoryPayment!$C$49:$FQ$49,RegulatoryPayment!$C$62:$FQ$62)</f>
        <v>0</v>
      </c>
      <c r="CB181" s="319">
        <f>_xlfn.XLOOKUP(CB$172, RegulatoryPayment!$C$49:$FQ$49,RegulatoryPayment!$C$62:$FQ$62)</f>
        <v>0</v>
      </c>
      <c r="CC181" s="319">
        <f>_xlfn.XLOOKUP(CC$172, RegulatoryPayment!$C$49:$FQ$49,RegulatoryPayment!$C$62:$FQ$62)</f>
        <v>0</v>
      </c>
      <c r="CD181" s="319">
        <f>_xlfn.XLOOKUP(CD$172, RegulatoryPayment!$C$49:$FQ$49,RegulatoryPayment!$C$62:$FQ$62)</f>
        <v>0</v>
      </c>
      <c r="CE181" s="319">
        <f>_xlfn.XLOOKUP(CE$172, RegulatoryPayment!$C$49:$FQ$49,RegulatoryPayment!$C$62:$FQ$62)</f>
        <v>0</v>
      </c>
      <c r="CF181" s="319">
        <f>_xlfn.XLOOKUP(CF$172, RegulatoryPayment!$C$49:$FQ$49,RegulatoryPayment!$C$62:$FQ$62)</f>
        <v>0</v>
      </c>
      <c r="CG181" s="319">
        <f>_xlfn.XLOOKUP(CG$172, RegulatoryPayment!$C$49:$FQ$49,RegulatoryPayment!$C$62:$FQ$62)</f>
        <v>0</v>
      </c>
      <c r="CH181" s="319">
        <f>_xlfn.XLOOKUP(CH$172, RegulatoryPayment!$C$49:$FQ$49,RegulatoryPayment!$C$62:$FQ$62)</f>
        <v>0</v>
      </c>
      <c r="CI181" s="319">
        <f>_xlfn.XLOOKUP(CI$172, RegulatoryPayment!$C$49:$FQ$49,RegulatoryPayment!$C$62:$FQ$62)</f>
        <v>0</v>
      </c>
      <c r="CJ181" s="319">
        <f>_xlfn.XLOOKUP(CJ$172, RegulatoryPayment!$C$49:$FQ$49,RegulatoryPayment!$C$62:$FQ$62)</f>
        <v>0</v>
      </c>
      <c r="CK181" s="319">
        <f>_xlfn.XLOOKUP(CK$172, RegulatoryPayment!$C$49:$FQ$49,RegulatoryPayment!$C$62:$FQ$62)</f>
        <v>0</v>
      </c>
      <c r="CL181" s="319">
        <f>_xlfn.XLOOKUP(CL$172, RegulatoryPayment!$C$49:$FQ$49,RegulatoryPayment!$C$62:$FQ$62)</f>
        <v>0</v>
      </c>
      <c r="CM181" s="319">
        <f>_xlfn.XLOOKUP(CM$172, RegulatoryPayment!$C$49:$FQ$49,RegulatoryPayment!$C$62:$FQ$62)</f>
        <v>0</v>
      </c>
      <c r="CN181" s="319">
        <f>_xlfn.XLOOKUP(CN$172, RegulatoryPayment!$C$49:$FQ$49,RegulatoryPayment!$C$62:$FQ$62)</f>
        <v>0</v>
      </c>
      <c r="CO181" s="319">
        <f>_xlfn.XLOOKUP(CO$172, RegulatoryPayment!$C$49:$FQ$49,RegulatoryPayment!$C$62:$FQ$62)</f>
        <v>0</v>
      </c>
      <c r="CP181" s="319">
        <f>_xlfn.XLOOKUP(CP$172, RegulatoryPayment!$C$49:$FQ$49,RegulatoryPayment!$C$62:$FQ$62)</f>
        <v>0</v>
      </c>
      <c r="CQ181" s="319">
        <f>_xlfn.XLOOKUP(CQ$172, RegulatoryPayment!$C$49:$FQ$49,RegulatoryPayment!$C$62:$FQ$62)</f>
        <v>0</v>
      </c>
      <c r="CR181" s="319">
        <f>_xlfn.XLOOKUP(CR$172, RegulatoryPayment!$C$49:$FQ$49,RegulatoryPayment!$C$62:$FQ$62)</f>
        <v>0</v>
      </c>
      <c r="CS181" s="319">
        <f>_xlfn.XLOOKUP(CS$172, RegulatoryPayment!$C$49:$FQ$49,RegulatoryPayment!$C$62:$FQ$62)</f>
        <v>0</v>
      </c>
      <c r="CT181" s="319">
        <f>_xlfn.XLOOKUP(CT$172, RegulatoryPayment!$C$49:$FQ$49,RegulatoryPayment!$C$62:$FQ$62)</f>
        <v>0</v>
      </c>
      <c r="CU181" s="319">
        <f>_xlfn.XLOOKUP(CU$172, RegulatoryPayment!$C$49:$FQ$49,RegulatoryPayment!$C$62:$FQ$62)</f>
        <v>0</v>
      </c>
      <c r="CV181" s="319">
        <f>_xlfn.XLOOKUP(CV$172, RegulatoryPayment!$C$49:$FQ$49,RegulatoryPayment!$C$62:$FQ$62)</f>
        <v>0</v>
      </c>
      <c r="CW181" s="319">
        <f>_xlfn.XLOOKUP(CW$172, RegulatoryPayment!$C$49:$FQ$49,RegulatoryPayment!$C$62:$FQ$62)</f>
        <v>0</v>
      </c>
      <c r="CX181" s="319">
        <f>_xlfn.XLOOKUP(CX$172, RegulatoryPayment!$C$49:$FQ$49,RegulatoryPayment!$C$62:$FQ$62)</f>
        <v>0</v>
      </c>
      <c r="CY181" s="319">
        <f>_xlfn.XLOOKUP(CY$172, RegulatoryPayment!$C$49:$FQ$49,RegulatoryPayment!$C$62:$FQ$62)</f>
        <v>0</v>
      </c>
      <c r="CZ181" s="319">
        <f>_xlfn.XLOOKUP(CZ$172, RegulatoryPayment!$C$49:$FQ$49,RegulatoryPayment!$C$62:$FQ$62)</f>
        <v>0</v>
      </c>
      <c r="DA181" s="319">
        <f>_xlfn.XLOOKUP(DA$172, RegulatoryPayment!$C$49:$FQ$49,RegulatoryPayment!$C$62:$FQ$62)</f>
        <v>0</v>
      </c>
      <c r="DB181" s="319">
        <f>_xlfn.XLOOKUP(DB$172, RegulatoryPayment!$C$49:$FQ$49,RegulatoryPayment!$C$62:$FQ$62)</f>
        <v>0</v>
      </c>
      <c r="DC181" s="319">
        <f>_xlfn.XLOOKUP(DC$172, RegulatoryPayment!$C$49:$FQ$49,RegulatoryPayment!$C$62:$FQ$62)</f>
        <v>0</v>
      </c>
      <c r="DD181" s="319">
        <f>_xlfn.XLOOKUP(DD$172, RegulatoryPayment!$C$49:$FQ$49,RegulatoryPayment!$C$62:$FQ$62)</f>
        <v>0</v>
      </c>
      <c r="DE181" s="319">
        <f>_xlfn.XLOOKUP(DE$172, RegulatoryPayment!$C$49:$FQ$49,RegulatoryPayment!$C$62:$FQ$62)</f>
        <v>0</v>
      </c>
      <c r="DF181" s="319">
        <f>_xlfn.XLOOKUP(DF$172, RegulatoryPayment!$C$49:$FQ$49,RegulatoryPayment!$C$62:$FQ$62)</f>
        <v>0</v>
      </c>
      <c r="DG181" s="319">
        <f>_xlfn.XLOOKUP(DG$172, RegulatoryPayment!$C$49:$FQ$49,RegulatoryPayment!$C$62:$FQ$62)</f>
        <v>0</v>
      </c>
      <c r="DH181" s="319">
        <f>_xlfn.XLOOKUP(DH$172, RegulatoryPayment!$C$49:$FQ$49,RegulatoryPayment!$C$62:$FQ$62)</f>
        <v>0</v>
      </c>
      <c r="DI181" s="319">
        <f>_xlfn.XLOOKUP(DI$172, RegulatoryPayment!$C$49:$FQ$49,RegulatoryPayment!$C$62:$FQ$62)</f>
        <v>0</v>
      </c>
      <c r="DJ181" s="319">
        <f>_xlfn.XLOOKUP(DJ$172, RegulatoryPayment!$C$49:$FQ$49,RegulatoryPayment!$C$62:$FQ$62)</f>
        <v>0</v>
      </c>
      <c r="DK181" s="319">
        <f>_xlfn.XLOOKUP(DK$172, RegulatoryPayment!$C$49:$FQ$49,RegulatoryPayment!$C$62:$FQ$62)</f>
        <v>0</v>
      </c>
      <c r="DL181" s="319">
        <f>_xlfn.XLOOKUP(DL$172, RegulatoryPayment!$C$49:$FQ$49,RegulatoryPayment!$C$62:$FQ$62)</f>
        <v>0</v>
      </c>
      <c r="DM181" s="319">
        <f>_xlfn.XLOOKUP(DM$172, RegulatoryPayment!$C$49:$FQ$49,RegulatoryPayment!$C$62:$FQ$62)</f>
        <v>0</v>
      </c>
      <c r="DN181" s="319">
        <f>_xlfn.XLOOKUP(DN$172, RegulatoryPayment!$C$49:$FQ$49,RegulatoryPayment!$C$62:$FQ$62)</f>
        <v>0</v>
      </c>
      <c r="DO181" s="319">
        <f>_xlfn.XLOOKUP(DO$172, RegulatoryPayment!$C$49:$FQ$49,RegulatoryPayment!$C$62:$FQ$62)</f>
        <v>0</v>
      </c>
      <c r="DP181" s="319">
        <f>_xlfn.XLOOKUP(DP$172, RegulatoryPayment!$C$49:$FQ$49,RegulatoryPayment!$C$62:$FQ$62)</f>
        <v>0</v>
      </c>
      <c r="DQ181" s="319">
        <f>_xlfn.XLOOKUP(DQ$172, RegulatoryPayment!$C$49:$FQ$49,RegulatoryPayment!$C$62:$FQ$62)</f>
        <v>0</v>
      </c>
      <c r="DR181" s="319">
        <f>_xlfn.XLOOKUP(DR$172, RegulatoryPayment!$C$49:$FQ$49,RegulatoryPayment!$C$62:$FQ$62)</f>
        <v>0</v>
      </c>
      <c r="DS181" s="319">
        <f>_xlfn.XLOOKUP(DS$172, RegulatoryPayment!$C$49:$FQ$49,RegulatoryPayment!$C$62:$FQ$62)</f>
        <v>0</v>
      </c>
      <c r="DT181" s="319">
        <f>_xlfn.XLOOKUP(DT$172, RegulatoryPayment!$C$49:$FQ$49,RegulatoryPayment!$C$62:$FQ$62)</f>
        <v>0</v>
      </c>
      <c r="DU181" s="319">
        <f>_xlfn.XLOOKUP(DU$172, RegulatoryPayment!$C$49:$FQ$49,RegulatoryPayment!$C$62:$FQ$62)</f>
        <v>0</v>
      </c>
      <c r="DV181" s="319">
        <f>_xlfn.XLOOKUP(DV$172, RegulatoryPayment!$C$49:$FQ$49,RegulatoryPayment!$C$62:$FQ$62)</f>
        <v>0</v>
      </c>
      <c r="DW181" s="319">
        <f>_xlfn.XLOOKUP(DW$172, RegulatoryPayment!$C$49:$FQ$49,RegulatoryPayment!$C$62:$FQ$62)</f>
        <v>0</v>
      </c>
      <c r="DX181" s="319">
        <f>_xlfn.XLOOKUP(DX$172, RegulatoryPayment!$C$49:$FQ$49,RegulatoryPayment!$C$62:$FQ$62)</f>
        <v>0</v>
      </c>
      <c r="DY181" s="319">
        <f>_xlfn.XLOOKUP(DY$172, RegulatoryPayment!$C$49:$FQ$49,RegulatoryPayment!$C$62:$FQ$62)</f>
        <v>0</v>
      </c>
      <c r="DZ181" s="319">
        <f>_xlfn.XLOOKUP(DZ$172, RegulatoryPayment!$C$49:$FQ$49,RegulatoryPayment!$C$62:$FQ$62)</f>
        <v>0</v>
      </c>
      <c r="EA181" s="319">
        <f>_xlfn.XLOOKUP(EA$172, RegulatoryPayment!$C$49:$FQ$49,RegulatoryPayment!$C$62:$FQ$62)</f>
        <v>0</v>
      </c>
      <c r="EB181" s="319">
        <f>_xlfn.XLOOKUP(EB$172, RegulatoryPayment!$C$49:$FQ$49,RegulatoryPayment!$C$62:$FQ$62)</f>
        <v>0</v>
      </c>
      <c r="EC181" s="319">
        <f>_xlfn.XLOOKUP(EC$172, RegulatoryPayment!$C$49:$FQ$49,RegulatoryPayment!$C$62:$FQ$62)</f>
        <v>0</v>
      </c>
      <c r="ED181" s="319">
        <f>_xlfn.XLOOKUP(ED$172, RegulatoryPayment!$C$49:$FQ$49,RegulatoryPayment!$C$62:$FQ$62)</f>
        <v>0</v>
      </c>
      <c r="EE181" s="319">
        <f>_xlfn.XLOOKUP(EE$172, RegulatoryPayment!$C$49:$FQ$49,RegulatoryPayment!$C$62:$FQ$62)</f>
        <v>0</v>
      </c>
      <c r="EF181" s="319">
        <f>_xlfn.XLOOKUP(EF$172, RegulatoryPayment!$C$49:$FQ$49,RegulatoryPayment!$C$62:$FQ$62)</f>
        <v>0</v>
      </c>
      <c r="EG181" s="319">
        <f>_xlfn.XLOOKUP(EG$172, RegulatoryPayment!$C$49:$FQ$49,RegulatoryPayment!$C$62:$FQ$62)</f>
        <v>0</v>
      </c>
      <c r="EH181" s="319">
        <f>_xlfn.XLOOKUP(EH$172, RegulatoryPayment!$C$49:$FQ$49,RegulatoryPayment!$C$62:$FQ$62)</f>
        <v>0</v>
      </c>
      <c r="EI181" s="319">
        <f>_xlfn.XLOOKUP(EI$172, RegulatoryPayment!$C$49:$FQ$49,RegulatoryPayment!$C$62:$FQ$62)</f>
        <v>0</v>
      </c>
      <c r="EJ181" s="319">
        <f>_xlfn.XLOOKUP(EJ$172, RegulatoryPayment!$C$49:$FQ$49,RegulatoryPayment!$C$62:$FQ$62)</f>
        <v>0</v>
      </c>
      <c r="EK181" s="319">
        <f>_xlfn.XLOOKUP(EK$172, RegulatoryPayment!$C$49:$FQ$49,RegulatoryPayment!$C$62:$FQ$62)</f>
        <v>0</v>
      </c>
      <c r="EL181" s="319">
        <f>_xlfn.XLOOKUP(EL$172, RegulatoryPayment!$C$49:$FQ$49,RegulatoryPayment!$C$62:$FQ$62)</f>
        <v>0</v>
      </c>
      <c r="EM181" s="319">
        <f>_xlfn.XLOOKUP(EM$172, RegulatoryPayment!$C$49:$FQ$49,RegulatoryPayment!$C$62:$FQ$62)</f>
        <v>0</v>
      </c>
      <c r="EN181" s="319">
        <f>_xlfn.XLOOKUP(EN$172, RegulatoryPayment!$C$49:$FQ$49,RegulatoryPayment!$C$62:$FQ$62)</f>
        <v>0</v>
      </c>
      <c r="EO181" s="319">
        <f>_xlfn.XLOOKUP(EO$172, RegulatoryPayment!$C$49:$FQ$49,RegulatoryPayment!$C$62:$FQ$62)</f>
        <v>0</v>
      </c>
      <c r="EP181" s="319">
        <f>_xlfn.XLOOKUP(EP$172, RegulatoryPayment!$C$49:$FQ$49,RegulatoryPayment!$C$62:$FQ$62)</f>
        <v>0</v>
      </c>
      <c r="EQ181" s="319">
        <f>_xlfn.XLOOKUP(EQ$172, RegulatoryPayment!$C$49:$FQ$49,RegulatoryPayment!$C$62:$FQ$62)</f>
        <v>0</v>
      </c>
      <c r="ER181" s="319">
        <f>_xlfn.XLOOKUP(ER$172, RegulatoryPayment!$C$49:$FQ$49,RegulatoryPayment!$C$62:$FQ$62)</f>
        <v>0</v>
      </c>
      <c r="ES181" s="319">
        <f>_xlfn.XLOOKUP(ES$172, RegulatoryPayment!$C$49:$FQ$49,RegulatoryPayment!$C$62:$FQ$62)</f>
        <v>0</v>
      </c>
      <c r="ET181" s="319">
        <f>_xlfn.XLOOKUP(ET$172, RegulatoryPayment!$C$49:$FQ$49,RegulatoryPayment!$C$62:$FQ$62)</f>
        <v>0</v>
      </c>
      <c r="EU181" s="319">
        <f>_xlfn.XLOOKUP(EU$172, RegulatoryPayment!$C$49:$FQ$49,RegulatoryPayment!$C$62:$FQ$62)</f>
        <v>0</v>
      </c>
      <c r="EV181" s="319">
        <f>_xlfn.XLOOKUP(EV$172, RegulatoryPayment!$C$49:$FQ$49,RegulatoryPayment!$C$62:$FQ$62)</f>
        <v>0</v>
      </c>
      <c r="EW181" s="319">
        <f>_xlfn.XLOOKUP(EW$172, RegulatoryPayment!$C$49:$FQ$49,RegulatoryPayment!$C$62:$FQ$62)</f>
        <v>0</v>
      </c>
      <c r="EX181" s="319">
        <f>_xlfn.XLOOKUP(EX$172, RegulatoryPayment!$C$49:$FQ$49,RegulatoryPayment!$C$62:$FQ$62)</f>
        <v>0</v>
      </c>
      <c r="EY181" s="319">
        <f>_xlfn.XLOOKUP(EY$172, RegulatoryPayment!$C$49:$FQ$49,RegulatoryPayment!$C$62:$FQ$62)</f>
        <v>0</v>
      </c>
      <c r="EZ181" s="319">
        <f>_xlfn.XLOOKUP(EZ$172, RegulatoryPayment!$C$49:$FQ$49,RegulatoryPayment!$C$62:$FQ$62)</f>
        <v>0</v>
      </c>
      <c r="FA181" s="319">
        <f>_xlfn.XLOOKUP(FA$172, RegulatoryPayment!$C$49:$FQ$49,RegulatoryPayment!$C$62:$FQ$62)</f>
        <v>0</v>
      </c>
      <c r="FB181" s="319">
        <f>_xlfn.XLOOKUP(FB$172, RegulatoryPayment!$C$49:$FQ$49,RegulatoryPayment!$C$62:$FQ$62)</f>
        <v>0</v>
      </c>
      <c r="FC181" s="319">
        <f>_xlfn.XLOOKUP(FC$172, RegulatoryPayment!$C$49:$FQ$49,RegulatoryPayment!$C$62:$FQ$62)</f>
        <v>0</v>
      </c>
      <c r="FD181" s="319">
        <f>_xlfn.XLOOKUP(FD$172, RegulatoryPayment!$C$49:$FQ$49,RegulatoryPayment!$C$62:$FQ$62)</f>
        <v>0</v>
      </c>
      <c r="FE181" s="319">
        <f>_xlfn.XLOOKUP(FE$172, RegulatoryPayment!$C$49:$FQ$49,RegulatoryPayment!$C$62:$FQ$62)</f>
        <v>0</v>
      </c>
      <c r="FF181" s="319">
        <f>_xlfn.XLOOKUP(FF$172, RegulatoryPayment!$C$49:$FQ$49,RegulatoryPayment!$C$62:$FQ$62)</f>
        <v>0</v>
      </c>
      <c r="FG181" s="319">
        <f>_xlfn.XLOOKUP(FG$172, RegulatoryPayment!$C$49:$FQ$49,RegulatoryPayment!$C$62:$FQ$62)</f>
        <v>0</v>
      </c>
      <c r="FH181" s="319">
        <f>_xlfn.XLOOKUP(FH$172, RegulatoryPayment!$C$49:$FQ$49,RegulatoryPayment!$C$62:$FQ$62)</f>
        <v>0</v>
      </c>
      <c r="FI181" s="319">
        <f>_xlfn.XLOOKUP(FI$172, RegulatoryPayment!$C$49:$FQ$49,RegulatoryPayment!$C$62:$FQ$62)</f>
        <v>0</v>
      </c>
      <c r="FJ181" s="319">
        <f>_xlfn.XLOOKUP(FJ$172, RegulatoryPayment!$C$49:$FQ$49,RegulatoryPayment!$C$62:$FQ$62)</f>
        <v>0</v>
      </c>
      <c r="FK181" s="319">
        <f>_xlfn.XLOOKUP(FK$172, RegulatoryPayment!$C$49:$FQ$49,RegulatoryPayment!$C$62:$FQ$62)</f>
        <v>0</v>
      </c>
      <c r="FL181" s="319">
        <f>_xlfn.XLOOKUP(FL$172, RegulatoryPayment!$C$49:$FQ$49,RegulatoryPayment!$C$62:$FQ$62)</f>
        <v>0</v>
      </c>
      <c r="FM181" s="319">
        <f>_xlfn.XLOOKUP(FM$172, RegulatoryPayment!$C$49:$FQ$49,RegulatoryPayment!$C$62:$FQ$62)</f>
        <v>0</v>
      </c>
      <c r="FN181" s="319">
        <f>_xlfn.XLOOKUP(FN$172, RegulatoryPayment!$C$49:$FQ$49,RegulatoryPayment!$C$62:$FQ$62)</f>
        <v>0</v>
      </c>
      <c r="FO181" s="319">
        <f>_xlfn.XLOOKUP(FO$172, RegulatoryPayment!$C$49:$FQ$49,RegulatoryPayment!$C$62:$FQ$62)</f>
        <v>0</v>
      </c>
    </row>
    <row r="182" spans="2:16384" x14ac:dyDescent="0.3">
      <c r="B182" s="201" t="s">
        <v>241</v>
      </c>
      <c r="D182" s="212">
        <f>SUM(G182:FO182)</f>
        <v>28.415632235564573</v>
      </c>
      <c r="G182" s="319">
        <f>_xlfn.XLOOKUP(G$172, RegulatoryPayment!$C$49:$FQ$49,RegulatoryPayment!$C$64:$FQ$64)</f>
        <v>0</v>
      </c>
      <c r="H182" s="319">
        <f>_xlfn.XLOOKUP(H$172, RegulatoryPayment!$C$49:$FQ$49,RegulatoryPayment!$C$64:$FQ$64)</f>
        <v>0</v>
      </c>
      <c r="I182" s="319">
        <f>_xlfn.XLOOKUP(I$172, RegulatoryPayment!$C$49:$FQ$49,RegulatoryPayment!$C$64:$FQ$64)</f>
        <v>0</v>
      </c>
      <c r="J182" s="319">
        <f>_xlfn.XLOOKUP(J$172, RegulatoryPayment!$C$49:$FQ$49,RegulatoryPayment!$C$64:$FQ$64)</f>
        <v>0</v>
      </c>
      <c r="K182" s="319">
        <f>_xlfn.XLOOKUP(K$172, RegulatoryPayment!$C$49:$FQ$49,RegulatoryPayment!$C$64:$FQ$64)</f>
        <v>0</v>
      </c>
      <c r="L182" s="319">
        <f>_xlfn.XLOOKUP(L$172, RegulatoryPayment!$C$49:$FQ$49,RegulatoryPayment!$C$64:$FQ$64)</f>
        <v>0</v>
      </c>
      <c r="M182" s="319">
        <f>_xlfn.XLOOKUP(M$172, RegulatoryPayment!$C$49:$FQ$49,RegulatoryPayment!$C$64:$FQ$64)</f>
        <v>0</v>
      </c>
      <c r="N182" s="319">
        <f>_xlfn.XLOOKUP(N$172, RegulatoryPayment!$C$49:$FQ$49,RegulatoryPayment!$C$64:$FQ$64)</f>
        <v>5.6831264471129144</v>
      </c>
      <c r="O182" s="319">
        <f>_xlfn.XLOOKUP(O$172, RegulatoryPayment!$C$49:$FQ$49,RegulatoryPayment!$C$64:$FQ$64)</f>
        <v>0</v>
      </c>
      <c r="P182" s="319">
        <f>_xlfn.XLOOKUP(P$172, RegulatoryPayment!$C$49:$FQ$49,RegulatoryPayment!$C$64:$FQ$64)</f>
        <v>0</v>
      </c>
      <c r="Q182" s="319">
        <f>_xlfn.XLOOKUP(Q$172, RegulatoryPayment!$C$49:$FQ$49,RegulatoryPayment!$C$64:$FQ$64)</f>
        <v>0</v>
      </c>
      <c r="R182" s="319">
        <f>_xlfn.XLOOKUP(R$172, RegulatoryPayment!$C$49:$FQ$49,RegulatoryPayment!$C$64:$FQ$64)</f>
        <v>0</v>
      </c>
      <c r="S182" s="319">
        <f>_xlfn.XLOOKUP(S$172, RegulatoryPayment!$C$49:$FQ$49,RegulatoryPayment!$C$64:$FQ$64)</f>
        <v>5.0516679529892574</v>
      </c>
      <c r="T182" s="319">
        <f>_xlfn.XLOOKUP(T$172, RegulatoryPayment!$C$49:$FQ$49,RegulatoryPayment!$C$64:$FQ$64)</f>
        <v>0</v>
      </c>
      <c r="U182" s="319">
        <f>_xlfn.XLOOKUP(U$172, RegulatoryPayment!$C$49:$FQ$49,RegulatoryPayment!$C$64:$FQ$64)</f>
        <v>0</v>
      </c>
      <c r="V182" s="319">
        <f>_xlfn.XLOOKUP(V$172, RegulatoryPayment!$C$49:$FQ$49,RegulatoryPayment!$C$64:$FQ$64)</f>
        <v>0</v>
      </c>
      <c r="W182" s="319">
        <f>_xlfn.XLOOKUP(W$172, RegulatoryPayment!$C$49:$FQ$49,RegulatoryPayment!$C$64:$FQ$64)</f>
        <v>0</v>
      </c>
      <c r="X182" s="319">
        <f>_xlfn.XLOOKUP(X$172, RegulatoryPayment!$C$49:$FQ$49,RegulatoryPayment!$C$64:$FQ$64)</f>
        <v>0</v>
      </c>
      <c r="Y182" s="319">
        <f>_xlfn.XLOOKUP(Y$172, RegulatoryPayment!$C$49:$FQ$49,RegulatoryPayment!$C$64:$FQ$64)</f>
        <v>0</v>
      </c>
      <c r="Z182" s="319">
        <f>_xlfn.XLOOKUP(Z$172, RegulatoryPayment!$C$49:$FQ$49,RegulatoryPayment!$C$64:$FQ$64)</f>
        <v>4.4202094588656005</v>
      </c>
      <c r="AA182" s="319">
        <f>_xlfn.XLOOKUP(AA$172, RegulatoryPayment!$C$49:$FQ$49,RegulatoryPayment!$C$64:$FQ$64)</f>
        <v>0</v>
      </c>
      <c r="AB182" s="319">
        <f>_xlfn.XLOOKUP(AB$172, RegulatoryPayment!$C$49:$FQ$49,RegulatoryPayment!$C$64:$FQ$64)</f>
        <v>0</v>
      </c>
      <c r="AC182" s="319">
        <f>_xlfn.XLOOKUP(AC$172, RegulatoryPayment!$C$49:$FQ$49,RegulatoryPayment!$C$64:$FQ$64)</f>
        <v>0</v>
      </c>
      <c r="AD182" s="319">
        <f>_xlfn.XLOOKUP(AD$172, RegulatoryPayment!$C$49:$FQ$49,RegulatoryPayment!$C$64:$FQ$64)</f>
        <v>0</v>
      </c>
      <c r="AE182" s="319">
        <f>_xlfn.XLOOKUP(AE$172, RegulatoryPayment!$C$49:$FQ$49,RegulatoryPayment!$C$64:$FQ$64)</f>
        <v>0</v>
      </c>
      <c r="AF182" s="319">
        <f>_xlfn.XLOOKUP(AF$172, RegulatoryPayment!$C$49:$FQ$49,RegulatoryPayment!$C$64:$FQ$64)</f>
        <v>3.7887509647419431</v>
      </c>
      <c r="AG182" s="319">
        <f>_xlfn.XLOOKUP(AG$172, RegulatoryPayment!$C$49:$FQ$49,RegulatoryPayment!$C$64:$FQ$64)</f>
        <v>0</v>
      </c>
      <c r="AH182" s="319">
        <f>_xlfn.XLOOKUP(AH$172, RegulatoryPayment!$C$49:$FQ$49,RegulatoryPayment!$C$64:$FQ$64)</f>
        <v>0</v>
      </c>
      <c r="AI182" s="319">
        <f>_xlfn.XLOOKUP(AI$172, RegulatoryPayment!$C$49:$FQ$49,RegulatoryPayment!$C$64:$FQ$64)</f>
        <v>0</v>
      </c>
      <c r="AJ182" s="319">
        <f>_xlfn.XLOOKUP(AJ$172, RegulatoryPayment!$C$49:$FQ$49,RegulatoryPayment!$C$64:$FQ$64)</f>
        <v>0</v>
      </c>
      <c r="AK182" s="319">
        <f>_xlfn.XLOOKUP(AK$172, RegulatoryPayment!$C$49:$FQ$49,RegulatoryPayment!$C$64:$FQ$64)</f>
        <v>0</v>
      </c>
      <c r="AL182" s="319">
        <f>_xlfn.XLOOKUP(AL$172, RegulatoryPayment!$C$49:$FQ$49,RegulatoryPayment!$C$64:$FQ$64)</f>
        <v>3.1572924706182861</v>
      </c>
      <c r="AM182" s="319">
        <f>_xlfn.XLOOKUP(AM$172, RegulatoryPayment!$C$49:$FQ$49,RegulatoryPayment!$C$64:$FQ$64)</f>
        <v>0</v>
      </c>
      <c r="AN182" s="319">
        <f>_xlfn.XLOOKUP(AN$172, RegulatoryPayment!$C$49:$FQ$49,RegulatoryPayment!$C$64:$FQ$64)</f>
        <v>0</v>
      </c>
      <c r="AO182" s="319">
        <f>_xlfn.XLOOKUP(AO$172, RegulatoryPayment!$C$49:$FQ$49,RegulatoryPayment!$C$64:$FQ$64)</f>
        <v>0</v>
      </c>
      <c r="AP182" s="319">
        <f>_xlfn.XLOOKUP(AP$172, RegulatoryPayment!$C$49:$FQ$49,RegulatoryPayment!$C$64:$FQ$64)</f>
        <v>0</v>
      </c>
      <c r="AQ182" s="319">
        <f>_xlfn.XLOOKUP(AQ$172, RegulatoryPayment!$C$49:$FQ$49,RegulatoryPayment!$C$64:$FQ$64)</f>
        <v>0</v>
      </c>
      <c r="AR182" s="319">
        <f>_xlfn.XLOOKUP(AR$172, RegulatoryPayment!$C$49:$FQ$49,RegulatoryPayment!$C$64:$FQ$64)</f>
        <v>2.5258339764946287</v>
      </c>
      <c r="AS182" s="319">
        <f>_xlfn.XLOOKUP(AS$172, RegulatoryPayment!$C$49:$FQ$49,RegulatoryPayment!$C$64:$FQ$64)</f>
        <v>0</v>
      </c>
      <c r="AT182" s="319">
        <f>_xlfn.XLOOKUP(AT$172, RegulatoryPayment!$C$49:$FQ$49,RegulatoryPayment!$C$64:$FQ$64)</f>
        <v>0</v>
      </c>
      <c r="AU182" s="319">
        <f>_xlfn.XLOOKUP(AU$172, RegulatoryPayment!$C$49:$FQ$49,RegulatoryPayment!$C$64:$FQ$64)</f>
        <v>0</v>
      </c>
      <c r="AV182" s="319">
        <f>_xlfn.XLOOKUP(AV$172, RegulatoryPayment!$C$49:$FQ$49,RegulatoryPayment!$C$64:$FQ$64)</f>
        <v>0</v>
      </c>
      <c r="AW182" s="319">
        <f>_xlfn.XLOOKUP(AW$172, RegulatoryPayment!$C$49:$FQ$49,RegulatoryPayment!$C$64:$FQ$64)</f>
        <v>0</v>
      </c>
      <c r="AX182" s="319">
        <f>_xlfn.XLOOKUP(AX$172, RegulatoryPayment!$C$49:$FQ$49,RegulatoryPayment!$C$64:$FQ$64)</f>
        <v>1.8943754823709715</v>
      </c>
      <c r="AY182" s="319">
        <f>_xlfn.XLOOKUP(AY$172, RegulatoryPayment!$C$49:$FQ$49,RegulatoryPayment!$C$64:$FQ$64)</f>
        <v>0</v>
      </c>
      <c r="AZ182" s="319">
        <f>_xlfn.XLOOKUP(AZ$172, RegulatoryPayment!$C$49:$FQ$49,RegulatoryPayment!$C$64:$FQ$64)</f>
        <v>0</v>
      </c>
      <c r="BA182" s="319">
        <f>_xlfn.XLOOKUP(BA$172, RegulatoryPayment!$C$49:$FQ$49,RegulatoryPayment!$C$64:$FQ$64)</f>
        <v>0</v>
      </c>
      <c r="BB182" s="319">
        <f>_xlfn.XLOOKUP(BB$172, RegulatoryPayment!$C$49:$FQ$49,RegulatoryPayment!$C$64:$FQ$64)</f>
        <v>0</v>
      </c>
      <c r="BC182" s="319">
        <f>_xlfn.XLOOKUP(BC$172, RegulatoryPayment!$C$49:$FQ$49,RegulatoryPayment!$C$64:$FQ$64)</f>
        <v>0</v>
      </c>
      <c r="BD182" s="319">
        <f>_xlfn.XLOOKUP(BD$172, RegulatoryPayment!$C$49:$FQ$49,RegulatoryPayment!$C$64:$FQ$64)</f>
        <v>1.2629169882473144</v>
      </c>
      <c r="BE182" s="319">
        <f>_xlfn.XLOOKUP(BE$172, RegulatoryPayment!$C$49:$FQ$49,RegulatoryPayment!$C$64:$FQ$64)</f>
        <v>0</v>
      </c>
      <c r="BF182" s="319">
        <f>_xlfn.XLOOKUP(BF$172, RegulatoryPayment!$C$49:$FQ$49,RegulatoryPayment!$C$64:$FQ$64)</f>
        <v>0</v>
      </c>
      <c r="BG182" s="319">
        <f>_xlfn.XLOOKUP(BG$172, RegulatoryPayment!$C$49:$FQ$49,RegulatoryPayment!$C$64:$FQ$64)</f>
        <v>0</v>
      </c>
      <c r="BH182" s="319">
        <f>_xlfn.XLOOKUP(BH$172, RegulatoryPayment!$C$49:$FQ$49,RegulatoryPayment!$C$64:$FQ$64)</f>
        <v>0</v>
      </c>
      <c r="BI182" s="319">
        <f>_xlfn.XLOOKUP(BI$172, RegulatoryPayment!$C$49:$FQ$49,RegulatoryPayment!$C$64:$FQ$64)</f>
        <v>0</v>
      </c>
      <c r="BJ182" s="319">
        <f>_xlfn.XLOOKUP(BJ$172, RegulatoryPayment!$C$49:$FQ$49,RegulatoryPayment!$C$64:$FQ$64)</f>
        <v>0.63145849412365718</v>
      </c>
      <c r="BK182" s="319">
        <f>_xlfn.XLOOKUP(BK$172, RegulatoryPayment!$C$49:$FQ$49,RegulatoryPayment!$C$64:$FQ$64)</f>
        <v>0</v>
      </c>
      <c r="BL182" s="319">
        <f>_xlfn.XLOOKUP(BL$172, RegulatoryPayment!$C$49:$FQ$49,RegulatoryPayment!$C$64:$FQ$64)</f>
        <v>0</v>
      </c>
      <c r="BM182" s="319">
        <f>_xlfn.XLOOKUP(BM$172, RegulatoryPayment!$C$49:$FQ$49,RegulatoryPayment!$C$64:$FQ$64)</f>
        <v>0</v>
      </c>
      <c r="BN182" s="319">
        <f>_xlfn.XLOOKUP(BN$172, RegulatoryPayment!$C$49:$FQ$49,RegulatoryPayment!$C$64:$FQ$64)</f>
        <v>0</v>
      </c>
      <c r="BO182" s="319">
        <f>_xlfn.XLOOKUP(BO$172, RegulatoryPayment!$C$49:$FQ$49,RegulatoryPayment!$C$64:$FQ$64)</f>
        <v>0</v>
      </c>
      <c r="BP182" s="319">
        <f>_xlfn.XLOOKUP(BP$172, RegulatoryPayment!$C$49:$FQ$49,RegulatoryPayment!$C$64:$FQ$64)</f>
        <v>0</v>
      </c>
      <c r="BQ182" s="319">
        <f>_xlfn.XLOOKUP(BQ$172, RegulatoryPayment!$C$49:$FQ$49,RegulatoryPayment!$C$64:$FQ$64)</f>
        <v>0</v>
      </c>
      <c r="BR182" s="319">
        <f>_xlfn.XLOOKUP(BR$172, RegulatoryPayment!$C$49:$FQ$49,RegulatoryPayment!$C$64:$FQ$64)</f>
        <v>0</v>
      </c>
      <c r="BS182" s="319">
        <f>_xlfn.XLOOKUP(BS$172, RegulatoryPayment!$C$49:$FQ$49,RegulatoryPayment!$C$64:$FQ$64)</f>
        <v>0</v>
      </c>
      <c r="BT182" s="319">
        <f>_xlfn.XLOOKUP(BT$172, RegulatoryPayment!$C$49:$FQ$49,RegulatoryPayment!$C$64:$FQ$64)</f>
        <v>0</v>
      </c>
      <c r="BU182" s="319">
        <f>_xlfn.XLOOKUP(BU$172, RegulatoryPayment!$C$49:$FQ$49,RegulatoryPayment!$C$64:$FQ$64)</f>
        <v>0</v>
      </c>
      <c r="BV182" s="319">
        <f>_xlfn.XLOOKUP(BV$172, RegulatoryPayment!$C$49:$FQ$49,RegulatoryPayment!$C$64:$FQ$64)</f>
        <v>0</v>
      </c>
      <c r="BW182" s="319">
        <f>_xlfn.XLOOKUP(BW$172, RegulatoryPayment!$C$49:$FQ$49,RegulatoryPayment!$C$64:$FQ$64)</f>
        <v>0</v>
      </c>
      <c r="BX182" s="319">
        <f>_xlfn.XLOOKUP(BX$172, RegulatoryPayment!$C$49:$FQ$49,RegulatoryPayment!$C$64:$FQ$64)</f>
        <v>0</v>
      </c>
      <c r="BY182" s="319">
        <f>_xlfn.XLOOKUP(BY$172, RegulatoryPayment!$C$49:$FQ$49,RegulatoryPayment!$C$64:$FQ$64)</f>
        <v>0</v>
      </c>
      <c r="BZ182" s="319">
        <f>_xlfn.XLOOKUP(BZ$172, RegulatoryPayment!$C$49:$FQ$49,RegulatoryPayment!$C$64:$FQ$64)</f>
        <v>0</v>
      </c>
      <c r="CA182" s="319">
        <f>_xlfn.XLOOKUP(CA$172, RegulatoryPayment!$C$49:$FQ$49,RegulatoryPayment!$C$64:$FQ$64)</f>
        <v>0</v>
      </c>
      <c r="CB182" s="319">
        <f>_xlfn.XLOOKUP(CB$172, RegulatoryPayment!$C$49:$FQ$49,RegulatoryPayment!$C$64:$FQ$64)</f>
        <v>0</v>
      </c>
      <c r="CC182" s="319">
        <f>_xlfn.XLOOKUP(CC$172, RegulatoryPayment!$C$49:$FQ$49,RegulatoryPayment!$C$64:$FQ$64)</f>
        <v>0</v>
      </c>
      <c r="CD182" s="319">
        <f>_xlfn.XLOOKUP(CD$172, RegulatoryPayment!$C$49:$FQ$49,RegulatoryPayment!$C$64:$FQ$64)</f>
        <v>0</v>
      </c>
      <c r="CE182" s="319">
        <f>_xlfn.XLOOKUP(CE$172, RegulatoryPayment!$C$49:$FQ$49,RegulatoryPayment!$C$64:$FQ$64)</f>
        <v>0</v>
      </c>
      <c r="CF182" s="319">
        <f>_xlfn.XLOOKUP(CF$172, RegulatoryPayment!$C$49:$FQ$49,RegulatoryPayment!$C$64:$FQ$64)</f>
        <v>0</v>
      </c>
      <c r="CG182" s="319">
        <f>_xlfn.XLOOKUP(CG$172, RegulatoryPayment!$C$49:$FQ$49,RegulatoryPayment!$C$64:$FQ$64)</f>
        <v>0</v>
      </c>
      <c r="CH182" s="319">
        <f>_xlfn.XLOOKUP(CH$172, RegulatoryPayment!$C$49:$FQ$49,RegulatoryPayment!$C$64:$FQ$64)</f>
        <v>0</v>
      </c>
      <c r="CI182" s="319">
        <f>_xlfn.XLOOKUP(CI$172, RegulatoryPayment!$C$49:$FQ$49,RegulatoryPayment!$C$64:$FQ$64)</f>
        <v>0</v>
      </c>
      <c r="CJ182" s="319">
        <f>_xlfn.XLOOKUP(CJ$172, RegulatoryPayment!$C$49:$FQ$49,RegulatoryPayment!$C$64:$FQ$64)</f>
        <v>0</v>
      </c>
      <c r="CK182" s="319">
        <f>_xlfn.XLOOKUP(CK$172, RegulatoryPayment!$C$49:$FQ$49,RegulatoryPayment!$C$64:$FQ$64)</f>
        <v>0</v>
      </c>
      <c r="CL182" s="319">
        <f>_xlfn.XLOOKUP(CL$172, RegulatoryPayment!$C$49:$FQ$49,RegulatoryPayment!$C$64:$FQ$64)</f>
        <v>0</v>
      </c>
      <c r="CM182" s="319">
        <f>_xlfn.XLOOKUP(CM$172, RegulatoryPayment!$C$49:$FQ$49,RegulatoryPayment!$C$64:$FQ$64)</f>
        <v>0</v>
      </c>
      <c r="CN182" s="319">
        <f>_xlfn.XLOOKUP(CN$172, RegulatoryPayment!$C$49:$FQ$49,RegulatoryPayment!$C$64:$FQ$64)</f>
        <v>0</v>
      </c>
      <c r="CO182" s="319">
        <f>_xlfn.XLOOKUP(CO$172, RegulatoryPayment!$C$49:$FQ$49,RegulatoryPayment!$C$64:$FQ$64)</f>
        <v>0</v>
      </c>
      <c r="CP182" s="319">
        <f>_xlfn.XLOOKUP(CP$172, RegulatoryPayment!$C$49:$FQ$49,RegulatoryPayment!$C$64:$FQ$64)</f>
        <v>0</v>
      </c>
      <c r="CQ182" s="319">
        <f>_xlfn.XLOOKUP(CQ$172, RegulatoryPayment!$C$49:$FQ$49,RegulatoryPayment!$C$64:$FQ$64)</f>
        <v>0</v>
      </c>
      <c r="CR182" s="319">
        <f>_xlfn.XLOOKUP(CR$172, RegulatoryPayment!$C$49:$FQ$49,RegulatoryPayment!$C$64:$FQ$64)</f>
        <v>0</v>
      </c>
      <c r="CS182" s="319">
        <f>_xlfn.XLOOKUP(CS$172, RegulatoryPayment!$C$49:$FQ$49,RegulatoryPayment!$C$64:$FQ$64)</f>
        <v>0</v>
      </c>
      <c r="CT182" s="319">
        <f>_xlfn.XLOOKUP(CT$172, RegulatoryPayment!$C$49:$FQ$49,RegulatoryPayment!$C$64:$FQ$64)</f>
        <v>0</v>
      </c>
      <c r="CU182" s="319">
        <f>_xlfn.XLOOKUP(CU$172, RegulatoryPayment!$C$49:$FQ$49,RegulatoryPayment!$C$64:$FQ$64)</f>
        <v>0</v>
      </c>
      <c r="CV182" s="319">
        <f>_xlfn.XLOOKUP(CV$172, RegulatoryPayment!$C$49:$FQ$49,RegulatoryPayment!$C$64:$FQ$64)</f>
        <v>0</v>
      </c>
      <c r="CW182" s="319">
        <f>_xlfn.XLOOKUP(CW$172, RegulatoryPayment!$C$49:$FQ$49,RegulatoryPayment!$C$64:$FQ$64)</f>
        <v>0</v>
      </c>
      <c r="CX182" s="319">
        <f>_xlfn.XLOOKUP(CX$172, RegulatoryPayment!$C$49:$FQ$49,RegulatoryPayment!$C$64:$FQ$64)</f>
        <v>0</v>
      </c>
      <c r="CY182" s="319">
        <f>_xlfn.XLOOKUP(CY$172, RegulatoryPayment!$C$49:$FQ$49,RegulatoryPayment!$C$64:$FQ$64)</f>
        <v>0</v>
      </c>
      <c r="CZ182" s="319">
        <f>_xlfn.XLOOKUP(CZ$172, RegulatoryPayment!$C$49:$FQ$49,RegulatoryPayment!$C$64:$FQ$64)</f>
        <v>0</v>
      </c>
      <c r="DA182" s="319">
        <f>_xlfn.XLOOKUP(DA$172, RegulatoryPayment!$C$49:$FQ$49,RegulatoryPayment!$C$64:$FQ$64)</f>
        <v>0</v>
      </c>
      <c r="DB182" s="319">
        <f>_xlfn.XLOOKUP(DB$172, RegulatoryPayment!$C$49:$FQ$49,RegulatoryPayment!$C$64:$FQ$64)</f>
        <v>0</v>
      </c>
      <c r="DC182" s="319">
        <f>_xlfn.XLOOKUP(DC$172, RegulatoryPayment!$C$49:$FQ$49,RegulatoryPayment!$C$64:$FQ$64)</f>
        <v>0</v>
      </c>
      <c r="DD182" s="319">
        <f>_xlfn.XLOOKUP(DD$172, RegulatoryPayment!$C$49:$FQ$49,RegulatoryPayment!$C$64:$FQ$64)</f>
        <v>0</v>
      </c>
      <c r="DE182" s="319">
        <f>_xlfn.XLOOKUP(DE$172, RegulatoryPayment!$C$49:$FQ$49,RegulatoryPayment!$C$64:$FQ$64)</f>
        <v>0</v>
      </c>
      <c r="DF182" s="319">
        <f>_xlfn.XLOOKUP(DF$172, RegulatoryPayment!$C$49:$FQ$49,RegulatoryPayment!$C$64:$FQ$64)</f>
        <v>0</v>
      </c>
      <c r="DG182" s="319">
        <f>_xlfn.XLOOKUP(DG$172, RegulatoryPayment!$C$49:$FQ$49,RegulatoryPayment!$C$64:$FQ$64)</f>
        <v>0</v>
      </c>
      <c r="DH182" s="319">
        <f>_xlfn.XLOOKUP(DH$172, RegulatoryPayment!$C$49:$FQ$49,RegulatoryPayment!$C$64:$FQ$64)</f>
        <v>0</v>
      </c>
      <c r="DI182" s="319">
        <f>_xlfn.XLOOKUP(DI$172, RegulatoryPayment!$C$49:$FQ$49,RegulatoryPayment!$C$64:$FQ$64)</f>
        <v>0</v>
      </c>
      <c r="DJ182" s="319">
        <f>_xlfn.XLOOKUP(DJ$172, RegulatoryPayment!$C$49:$FQ$49,RegulatoryPayment!$C$64:$FQ$64)</f>
        <v>0</v>
      </c>
      <c r="DK182" s="319">
        <f>_xlfn.XLOOKUP(DK$172, RegulatoryPayment!$C$49:$FQ$49,RegulatoryPayment!$C$64:$FQ$64)</f>
        <v>0</v>
      </c>
      <c r="DL182" s="319">
        <f>_xlfn.XLOOKUP(DL$172, RegulatoryPayment!$C$49:$FQ$49,RegulatoryPayment!$C$64:$FQ$64)</f>
        <v>0</v>
      </c>
      <c r="DM182" s="319">
        <f>_xlfn.XLOOKUP(DM$172, RegulatoryPayment!$C$49:$FQ$49,RegulatoryPayment!$C$64:$FQ$64)</f>
        <v>0</v>
      </c>
      <c r="DN182" s="319">
        <f>_xlfn.XLOOKUP(DN$172, RegulatoryPayment!$C$49:$FQ$49,RegulatoryPayment!$C$64:$FQ$64)</f>
        <v>0</v>
      </c>
      <c r="DO182" s="319">
        <f>_xlfn.XLOOKUP(DO$172, RegulatoryPayment!$C$49:$FQ$49,RegulatoryPayment!$C$64:$FQ$64)</f>
        <v>0</v>
      </c>
      <c r="DP182" s="319">
        <f>_xlfn.XLOOKUP(DP$172, RegulatoryPayment!$C$49:$FQ$49,RegulatoryPayment!$C$64:$FQ$64)</f>
        <v>0</v>
      </c>
      <c r="DQ182" s="319">
        <f>_xlfn.XLOOKUP(DQ$172, RegulatoryPayment!$C$49:$FQ$49,RegulatoryPayment!$C$64:$FQ$64)</f>
        <v>0</v>
      </c>
      <c r="DR182" s="319">
        <f>_xlfn.XLOOKUP(DR$172, RegulatoryPayment!$C$49:$FQ$49,RegulatoryPayment!$C$64:$FQ$64)</f>
        <v>0</v>
      </c>
      <c r="DS182" s="319">
        <f>_xlfn.XLOOKUP(DS$172, RegulatoryPayment!$C$49:$FQ$49,RegulatoryPayment!$C$64:$FQ$64)</f>
        <v>0</v>
      </c>
      <c r="DT182" s="319">
        <f>_xlfn.XLOOKUP(DT$172, RegulatoryPayment!$C$49:$FQ$49,RegulatoryPayment!$C$64:$FQ$64)</f>
        <v>0</v>
      </c>
      <c r="DU182" s="319">
        <f>_xlfn.XLOOKUP(DU$172, RegulatoryPayment!$C$49:$FQ$49,RegulatoryPayment!$C$64:$FQ$64)</f>
        <v>0</v>
      </c>
      <c r="DV182" s="319">
        <f>_xlfn.XLOOKUP(DV$172, RegulatoryPayment!$C$49:$FQ$49,RegulatoryPayment!$C$64:$FQ$64)</f>
        <v>0</v>
      </c>
      <c r="DW182" s="319">
        <f>_xlfn.XLOOKUP(DW$172, RegulatoryPayment!$C$49:$FQ$49,RegulatoryPayment!$C$64:$FQ$64)</f>
        <v>0</v>
      </c>
      <c r="DX182" s="319">
        <f>_xlfn.XLOOKUP(DX$172, RegulatoryPayment!$C$49:$FQ$49,RegulatoryPayment!$C$64:$FQ$64)</f>
        <v>0</v>
      </c>
      <c r="DY182" s="319">
        <f>_xlfn.XLOOKUP(DY$172, RegulatoryPayment!$C$49:$FQ$49,RegulatoryPayment!$C$64:$FQ$64)</f>
        <v>0</v>
      </c>
      <c r="DZ182" s="319">
        <f>_xlfn.XLOOKUP(DZ$172, RegulatoryPayment!$C$49:$FQ$49,RegulatoryPayment!$C$64:$FQ$64)</f>
        <v>0</v>
      </c>
      <c r="EA182" s="319">
        <f>_xlfn.XLOOKUP(EA$172, RegulatoryPayment!$C$49:$FQ$49,RegulatoryPayment!$C$64:$FQ$64)</f>
        <v>0</v>
      </c>
      <c r="EB182" s="319">
        <f>_xlfn.XLOOKUP(EB$172, RegulatoryPayment!$C$49:$FQ$49,RegulatoryPayment!$C$64:$FQ$64)</f>
        <v>0</v>
      </c>
      <c r="EC182" s="319">
        <f>_xlfn.XLOOKUP(EC$172, RegulatoryPayment!$C$49:$FQ$49,RegulatoryPayment!$C$64:$FQ$64)</f>
        <v>0</v>
      </c>
      <c r="ED182" s="319">
        <f>_xlfn.XLOOKUP(ED$172, RegulatoryPayment!$C$49:$FQ$49,RegulatoryPayment!$C$64:$FQ$64)</f>
        <v>0</v>
      </c>
      <c r="EE182" s="319">
        <f>_xlfn.XLOOKUP(EE$172, RegulatoryPayment!$C$49:$FQ$49,RegulatoryPayment!$C$64:$FQ$64)</f>
        <v>0</v>
      </c>
      <c r="EF182" s="319">
        <f>_xlfn.XLOOKUP(EF$172, RegulatoryPayment!$C$49:$FQ$49,RegulatoryPayment!$C$64:$FQ$64)</f>
        <v>0</v>
      </c>
      <c r="EG182" s="319">
        <f>_xlfn.XLOOKUP(EG$172, RegulatoryPayment!$C$49:$FQ$49,RegulatoryPayment!$C$64:$FQ$64)</f>
        <v>0</v>
      </c>
      <c r="EH182" s="319">
        <f>_xlfn.XLOOKUP(EH$172, RegulatoryPayment!$C$49:$FQ$49,RegulatoryPayment!$C$64:$FQ$64)</f>
        <v>0</v>
      </c>
      <c r="EI182" s="319">
        <f>_xlfn.XLOOKUP(EI$172, RegulatoryPayment!$C$49:$FQ$49,RegulatoryPayment!$C$64:$FQ$64)</f>
        <v>0</v>
      </c>
      <c r="EJ182" s="319">
        <f>_xlfn.XLOOKUP(EJ$172, RegulatoryPayment!$C$49:$FQ$49,RegulatoryPayment!$C$64:$FQ$64)</f>
        <v>0</v>
      </c>
      <c r="EK182" s="319">
        <f>_xlfn.XLOOKUP(EK$172, RegulatoryPayment!$C$49:$FQ$49,RegulatoryPayment!$C$64:$FQ$64)</f>
        <v>0</v>
      </c>
      <c r="EL182" s="319">
        <f>_xlfn.XLOOKUP(EL$172, RegulatoryPayment!$C$49:$FQ$49,RegulatoryPayment!$C$64:$FQ$64)</f>
        <v>0</v>
      </c>
      <c r="EM182" s="319">
        <f>_xlfn.XLOOKUP(EM$172, RegulatoryPayment!$C$49:$FQ$49,RegulatoryPayment!$C$64:$FQ$64)</f>
        <v>0</v>
      </c>
      <c r="EN182" s="319">
        <f>_xlfn.XLOOKUP(EN$172, RegulatoryPayment!$C$49:$FQ$49,RegulatoryPayment!$C$64:$FQ$64)</f>
        <v>0</v>
      </c>
      <c r="EO182" s="319">
        <f>_xlfn.XLOOKUP(EO$172, RegulatoryPayment!$C$49:$FQ$49,RegulatoryPayment!$C$64:$FQ$64)</f>
        <v>0</v>
      </c>
      <c r="EP182" s="319">
        <f>_xlfn.XLOOKUP(EP$172, RegulatoryPayment!$C$49:$FQ$49,RegulatoryPayment!$C$64:$FQ$64)</f>
        <v>0</v>
      </c>
      <c r="EQ182" s="319">
        <f>_xlfn.XLOOKUP(EQ$172, RegulatoryPayment!$C$49:$FQ$49,RegulatoryPayment!$C$64:$FQ$64)</f>
        <v>0</v>
      </c>
      <c r="ER182" s="319">
        <f>_xlfn.XLOOKUP(ER$172, RegulatoryPayment!$C$49:$FQ$49,RegulatoryPayment!$C$64:$FQ$64)</f>
        <v>0</v>
      </c>
      <c r="ES182" s="319">
        <f>_xlfn.XLOOKUP(ES$172, RegulatoryPayment!$C$49:$FQ$49,RegulatoryPayment!$C$64:$FQ$64)</f>
        <v>0</v>
      </c>
      <c r="ET182" s="319">
        <f>_xlfn.XLOOKUP(ET$172, RegulatoryPayment!$C$49:$FQ$49,RegulatoryPayment!$C$64:$FQ$64)</f>
        <v>0</v>
      </c>
      <c r="EU182" s="319">
        <f>_xlfn.XLOOKUP(EU$172, RegulatoryPayment!$C$49:$FQ$49,RegulatoryPayment!$C$64:$FQ$64)</f>
        <v>0</v>
      </c>
      <c r="EV182" s="319">
        <f>_xlfn.XLOOKUP(EV$172, RegulatoryPayment!$C$49:$FQ$49,RegulatoryPayment!$C$64:$FQ$64)</f>
        <v>0</v>
      </c>
      <c r="EW182" s="319">
        <f>_xlfn.XLOOKUP(EW$172, RegulatoryPayment!$C$49:$FQ$49,RegulatoryPayment!$C$64:$FQ$64)</f>
        <v>0</v>
      </c>
      <c r="EX182" s="319">
        <f>_xlfn.XLOOKUP(EX$172, RegulatoryPayment!$C$49:$FQ$49,RegulatoryPayment!$C$64:$FQ$64)</f>
        <v>0</v>
      </c>
      <c r="EY182" s="319">
        <f>_xlfn.XLOOKUP(EY$172, RegulatoryPayment!$C$49:$FQ$49,RegulatoryPayment!$C$64:$FQ$64)</f>
        <v>0</v>
      </c>
      <c r="EZ182" s="319">
        <f>_xlfn.XLOOKUP(EZ$172, RegulatoryPayment!$C$49:$FQ$49,RegulatoryPayment!$C$64:$FQ$64)</f>
        <v>0</v>
      </c>
      <c r="FA182" s="319">
        <f>_xlfn.XLOOKUP(FA$172, RegulatoryPayment!$C$49:$FQ$49,RegulatoryPayment!$C$64:$FQ$64)</f>
        <v>0</v>
      </c>
      <c r="FB182" s="319">
        <f>_xlfn.XLOOKUP(FB$172, RegulatoryPayment!$C$49:$FQ$49,RegulatoryPayment!$C$64:$FQ$64)</f>
        <v>0</v>
      </c>
      <c r="FC182" s="319">
        <f>_xlfn.XLOOKUP(FC$172, RegulatoryPayment!$C$49:$FQ$49,RegulatoryPayment!$C$64:$FQ$64)</f>
        <v>0</v>
      </c>
      <c r="FD182" s="319">
        <f>_xlfn.XLOOKUP(FD$172, RegulatoryPayment!$C$49:$FQ$49,RegulatoryPayment!$C$64:$FQ$64)</f>
        <v>0</v>
      </c>
      <c r="FE182" s="319">
        <f>_xlfn.XLOOKUP(FE$172, RegulatoryPayment!$C$49:$FQ$49,RegulatoryPayment!$C$64:$FQ$64)</f>
        <v>0</v>
      </c>
      <c r="FF182" s="319">
        <f>_xlfn.XLOOKUP(FF$172, RegulatoryPayment!$C$49:$FQ$49,RegulatoryPayment!$C$64:$FQ$64)</f>
        <v>0</v>
      </c>
      <c r="FG182" s="319">
        <f>_xlfn.XLOOKUP(FG$172, RegulatoryPayment!$C$49:$FQ$49,RegulatoryPayment!$C$64:$FQ$64)</f>
        <v>0</v>
      </c>
      <c r="FH182" s="319">
        <f>_xlfn.XLOOKUP(FH$172, RegulatoryPayment!$C$49:$FQ$49,RegulatoryPayment!$C$64:$FQ$64)</f>
        <v>0</v>
      </c>
      <c r="FI182" s="319">
        <f>_xlfn.XLOOKUP(FI$172, RegulatoryPayment!$C$49:$FQ$49,RegulatoryPayment!$C$64:$FQ$64)</f>
        <v>0</v>
      </c>
      <c r="FJ182" s="319">
        <f>_xlfn.XLOOKUP(FJ$172, RegulatoryPayment!$C$49:$FQ$49,RegulatoryPayment!$C$64:$FQ$64)</f>
        <v>0</v>
      </c>
      <c r="FK182" s="319">
        <f>_xlfn.XLOOKUP(FK$172, RegulatoryPayment!$C$49:$FQ$49,RegulatoryPayment!$C$64:$FQ$64)</f>
        <v>0</v>
      </c>
      <c r="FL182" s="319">
        <f>_xlfn.XLOOKUP(FL$172, RegulatoryPayment!$C$49:$FQ$49,RegulatoryPayment!$C$64:$FQ$64)</f>
        <v>0</v>
      </c>
      <c r="FM182" s="319">
        <f>_xlfn.XLOOKUP(FM$172, RegulatoryPayment!$C$49:$FQ$49,RegulatoryPayment!$C$64:$FQ$64)</f>
        <v>0</v>
      </c>
      <c r="FN182" s="319">
        <f>_xlfn.XLOOKUP(FN$172, RegulatoryPayment!$C$49:$FQ$49,RegulatoryPayment!$C$64:$FQ$64)</f>
        <v>0</v>
      </c>
      <c r="FO182" s="319">
        <f>_xlfn.XLOOKUP(FO$172, RegulatoryPayment!$C$49:$FQ$49,RegulatoryPayment!$C$64:$FQ$64)</f>
        <v>0</v>
      </c>
    </row>
    <row r="183" spans="2:16384" x14ac:dyDescent="0.3">
      <c r="B183" s="201" t="s">
        <v>466</v>
      </c>
      <c r="D183" s="212">
        <f>SUM(G183:FO183)</f>
        <v>2.7456979390531533</v>
      </c>
      <c r="G183" s="319">
        <f>_xlfn.XLOOKUP(G$172, RegulatoryPayment!$C$49:$FQ$49,RegulatoryPayment!$C$54:$FQ$54)+_xlfn.XLOOKUP(G$172, RegulatoryPayment!$C$49:$FQ$49,RegulatoryPayment!$C$57:$FQ$57)+_xlfn.XLOOKUP(G$172, RegulatoryPayment!$C$49:$FQ$49, RegulatoryPayment!$C$60:$FQ$60)+_xlfn.XLOOKUP(G$172, RegulatoryPayment!$C$49:$FQ$49,RegulatoryPayment!$C$67:$FQ$67)</f>
        <v>0</v>
      </c>
      <c r="H183" s="319">
        <f>_xlfn.XLOOKUP(H$172, RegulatoryPayment!$C$49:$FQ$49,RegulatoryPayment!$C$54:$FQ$54)+_xlfn.XLOOKUP(H$172, RegulatoryPayment!$C$49:$FQ$49,RegulatoryPayment!$C$57:$FQ$57)+_xlfn.XLOOKUP(H$172, RegulatoryPayment!$C$49:$FQ$49, RegulatoryPayment!$C$60:$FQ$60)+_xlfn.XLOOKUP(H$172, RegulatoryPayment!$C$49:$FQ$49,RegulatoryPayment!$C$67:$FQ$67)</f>
        <v>0</v>
      </c>
      <c r="I183" s="319">
        <f>_xlfn.XLOOKUP(I$172, RegulatoryPayment!$C$49:$FQ$49,RegulatoryPayment!$C$54:$FQ$54)+_xlfn.XLOOKUP(I$172, RegulatoryPayment!$C$49:$FQ$49,RegulatoryPayment!$C$57:$FQ$57)+_xlfn.XLOOKUP(I$172, RegulatoryPayment!$C$49:$FQ$49, RegulatoryPayment!$C$60:$FQ$60)+_xlfn.XLOOKUP(I$172, RegulatoryPayment!$C$49:$FQ$49,RegulatoryPayment!$C$67:$FQ$67)</f>
        <v>0.33311350285714286</v>
      </c>
      <c r="J183" s="319">
        <f>_xlfn.XLOOKUP(J$172, RegulatoryPayment!$C$49:$FQ$49,RegulatoryPayment!$C$54:$FQ$54)+_xlfn.XLOOKUP(J$172, RegulatoryPayment!$C$49:$FQ$49,RegulatoryPayment!$C$57:$FQ$57)+_xlfn.XLOOKUP(J$172, RegulatoryPayment!$C$49:$FQ$49, RegulatoryPayment!$C$60:$FQ$60)+_xlfn.XLOOKUP(J$172, RegulatoryPayment!$C$49:$FQ$49,RegulatoryPayment!$C$67:$FQ$67)</f>
        <v>0</v>
      </c>
      <c r="K183" s="319">
        <f>_xlfn.XLOOKUP(K$172, RegulatoryPayment!$C$49:$FQ$49,RegulatoryPayment!$C$54:$FQ$54)+_xlfn.XLOOKUP(K$172, RegulatoryPayment!$C$49:$FQ$49,RegulatoryPayment!$C$57:$FQ$57)+_xlfn.XLOOKUP(K$172, RegulatoryPayment!$C$49:$FQ$49, RegulatoryPayment!$C$60:$FQ$60)+_xlfn.XLOOKUP(K$172, RegulatoryPayment!$C$49:$FQ$49,RegulatoryPayment!$C$67:$FQ$67)</f>
        <v>0.22207566857142857</v>
      </c>
      <c r="L183" s="319">
        <f>_xlfn.XLOOKUP(L$172, RegulatoryPayment!$C$49:$FQ$49,RegulatoryPayment!$C$54:$FQ$54)+_xlfn.XLOOKUP(L$172, RegulatoryPayment!$C$49:$FQ$49,RegulatoryPayment!$C$57:$FQ$57)+_xlfn.XLOOKUP(L$172, RegulatoryPayment!$C$49:$FQ$49, RegulatoryPayment!$C$60:$FQ$60)+_xlfn.XLOOKUP(L$172, RegulatoryPayment!$C$49:$FQ$49,RegulatoryPayment!$C$67:$FQ$67)</f>
        <v>0.18989866184268991</v>
      </c>
      <c r="M183" s="319">
        <f>_xlfn.XLOOKUP(M$172, RegulatoryPayment!$C$49:$FQ$49,RegulatoryPayment!$C$54:$FQ$54)+_xlfn.XLOOKUP(M$172, RegulatoryPayment!$C$49:$FQ$49,RegulatoryPayment!$C$57:$FQ$57)+_xlfn.XLOOKUP(M$172, RegulatoryPayment!$C$49:$FQ$49, RegulatoryPayment!$C$60:$FQ$60)+_xlfn.XLOOKUP(M$172, RegulatoryPayment!$C$49:$FQ$49,RegulatoryPayment!$C$67:$FQ$67)</f>
        <v>0.33311350285714297</v>
      </c>
      <c r="N183" s="319">
        <f>_xlfn.XLOOKUP(N$172, RegulatoryPayment!$C$49:$FQ$49,RegulatoryPayment!$C$54:$FQ$54)+_xlfn.XLOOKUP(N$172, RegulatoryPayment!$C$49:$FQ$49,RegulatoryPayment!$C$57:$FQ$57)+_xlfn.XLOOKUP(N$172, RegulatoryPayment!$C$49:$FQ$49, RegulatoryPayment!$C$60:$FQ$60)+_xlfn.XLOOKUP(N$172, RegulatoryPayment!$C$49:$FQ$49,RegulatoryPayment!$C$67:$FQ$67)</f>
        <v>0</v>
      </c>
      <c r="O183" s="319">
        <f>_xlfn.XLOOKUP(O$172, RegulatoryPayment!$C$49:$FQ$49,RegulatoryPayment!$C$54:$FQ$54)+_xlfn.XLOOKUP(O$172, RegulatoryPayment!$C$49:$FQ$49,RegulatoryPayment!$C$57:$FQ$57)+_xlfn.XLOOKUP(O$172, RegulatoryPayment!$C$49:$FQ$49, RegulatoryPayment!$C$60:$FQ$60)+_xlfn.XLOOKUP(O$172, RegulatoryPayment!$C$49:$FQ$49,RegulatoryPayment!$C$67:$FQ$67)</f>
        <v>0.84819710459698994</v>
      </c>
      <c r="P183" s="319">
        <f>_xlfn.XLOOKUP(P$172, RegulatoryPayment!$C$49:$FQ$49,RegulatoryPayment!$C$54:$FQ$54)+_xlfn.XLOOKUP(P$172, RegulatoryPayment!$C$49:$FQ$49,RegulatoryPayment!$C$57:$FQ$57)+_xlfn.XLOOKUP(P$172, RegulatoryPayment!$C$49:$FQ$49, RegulatoryPayment!$C$60:$FQ$60)+_xlfn.XLOOKUP(P$172, RegulatoryPayment!$C$49:$FQ$49,RegulatoryPayment!$C$67:$FQ$67)</f>
        <v>0</v>
      </c>
      <c r="Q183" s="319">
        <f>_xlfn.XLOOKUP(Q$172, RegulatoryPayment!$C$49:$FQ$49,RegulatoryPayment!$C$54:$FQ$54)+_xlfn.XLOOKUP(Q$172, RegulatoryPayment!$C$49:$FQ$49,RegulatoryPayment!$C$57:$FQ$57)+_xlfn.XLOOKUP(Q$172, RegulatoryPayment!$C$49:$FQ$49, RegulatoryPayment!$C$60:$FQ$60)+_xlfn.XLOOKUP(Q$172, RegulatoryPayment!$C$49:$FQ$49,RegulatoryPayment!$C$67:$FQ$67)</f>
        <v>0</v>
      </c>
      <c r="R183" s="319">
        <f>_xlfn.XLOOKUP(R$172, RegulatoryPayment!$C$49:$FQ$49,RegulatoryPayment!$C$54:$FQ$54)+_xlfn.XLOOKUP(R$172, RegulatoryPayment!$C$49:$FQ$49,RegulatoryPayment!$C$57:$FQ$57)+_xlfn.XLOOKUP(R$172, RegulatoryPayment!$C$49:$FQ$49, RegulatoryPayment!$C$60:$FQ$60)+_xlfn.XLOOKUP(R$172, RegulatoryPayment!$C$49:$FQ$49,RegulatoryPayment!$C$67:$FQ$67)</f>
        <v>0</v>
      </c>
      <c r="S183" s="319">
        <f>_xlfn.XLOOKUP(S$172, RegulatoryPayment!$C$49:$FQ$49,RegulatoryPayment!$C$54:$FQ$54)+_xlfn.XLOOKUP(S$172, RegulatoryPayment!$C$49:$FQ$49,RegulatoryPayment!$C$57:$FQ$57)+_xlfn.XLOOKUP(S$172, RegulatoryPayment!$C$49:$FQ$49, RegulatoryPayment!$C$60:$FQ$60)+_xlfn.XLOOKUP(S$172, RegulatoryPayment!$C$49:$FQ$49,RegulatoryPayment!$C$67:$FQ$67)</f>
        <v>0</v>
      </c>
      <c r="T183" s="319">
        <f>_xlfn.XLOOKUP(T$172, RegulatoryPayment!$C$49:$FQ$49,RegulatoryPayment!$C$54:$FQ$54)+_xlfn.XLOOKUP(T$172, RegulatoryPayment!$C$49:$FQ$49,RegulatoryPayment!$C$57:$FQ$57)+_xlfn.XLOOKUP(T$172, RegulatoryPayment!$C$49:$FQ$49, RegulatoryPayment!$C$60:$FQ$60)+_xlfn.XLOOKUP(T$172, RegulatoryPayment!$C$49:$FQ$49,RegulatoryPayment!$C$67:$FQ$67)</f>
        <v>0</v>
      </c>
      <c r="U183" s="319">
        <f>_xlfn.XLOOKUP(U$172, RegulatoryPayment!$C$49:$FQ$49,RegulatoryPayment!$C$54:$FQ$54)+_xlfn.XLOOKUP(U$172, RegulatoryPayment!$C$49:$FQ$49,RegulatoryPayment!$C$57:$FQ$57)+_xlfn.XLOOKUP(U$172, RegulatoryPayment!$C$49:$FQ$49, RegulatoryPayment!$C$60:$FQ$60)+_xlfn.XLOOKUP(U$172, RegulatoryPayment!$C$49:$FQ$49,RegulatoryPayment!$C$67:$FQ$67)</f>
        <v>0.54619966555183952</v>
      </c>
      <c r="V183" s="319">
        <f>_xlfn.XLOOKUP(V$172, RegulatoryPayment!$C$49:$FQ$49,RegulatoryPayment!$C$54:$FQ$54)+_xlfn.XLOOKUP(V$172, RegulatoryPayment!$C$49:$FQ$49,RegulatoryPayment!$C$57:$FQ$57)+_xlfn.XLOOKUP(V$172, RegulatoryPayment!$C$49:$FQ$49, RegulatoryPayment!$C$60:$FQ$60)+_xlfn.XLOOKUP(V$172, RegulatoryPayment!$C$49:$FQ$49,RegulatoryPayment!$C$67:$FQ$67)</f>
        <v>0</v>
      </c>
      <c r="W183" s="319">
        <f>_xlfn.XLOOKUP(W$172, RegulatoryPayment!$C$49:$FQ$49,RegulatoryPayment!$C$54:$FQ$54)+_xlfn.XLOOKUP(W$172, RegulatoryPayment!$C$49:$FQ$49,RegulatoryPayment!$C$57:$FQ$57)+_xlfn.XLOOKUP(W$172, RegulatoryPayment!$C$49:$FQ$49, RegulatoryPayment!$C$60:$FQ$60)+_xlfn.XLOOKUP(W$172, RegulatoryPayment!$C$49:$FQ$49,RegulatoryPayment!$C$67:$FQ$67)</f>
        <v>0</v>
      </c>
      <c r="X183" s="319">
        <f>_xlfn.XLOOKUP(X$172, RegulatoryPayment!$C$49:$FQ$49,RegulatoryPayment!$C$54:$FQ$54)+_xlfn.XLOOKUP(X$172, RegulatoryPayment!$C$49:$FQ$49,RegulatoryPayment!$C$57:$FQ$57)+_xlfn.XLOOKUP(X$172, RegulatoryPayment!$C$49:$FQ$49, RegulatoryPayment!$C$60:$FQ$60)+_xlfn.XLOOKUP(X$172, RegulatoryPayment!$C$49:$FQ$49,RegulatoryPayment!$C$67:$FQ$67)</f>
        <v>0</v>
      </c>
      <c r="Y183" s="319">
        <f>_xlfn.XLOOKUP(Y$172, RegulatoryPayment!$C$49:$FQ$49,RegulatoryPayment!$C$54:$FQ$54)+_xlfn.XLOOKUP(Y$172, RegulatoryPayment!$C$49:$FQ$49,RegulatoryPayment!$C$57:$FQ$57)+_xlfn.XLOOKUP(Y$172, RegulatoryPayment!$C$49:$FQ$49, RegulatoryPayment!$C$60:$FQ$60)+_xlfn.XLOOKUP(Y$172, RegulatoryPayment!$C$49:$FQ$49,RegulatoryPayment!$C$67:$FQ$67)</f>
        <v>0</v>
      </c>
      <c r="Z183" s="319">
        <f>_xlfn.XLOOKUP(Z$172, RegulatoryPayment!$C$49:$FQ$49,RegulatoryPayment!$C$54:$FQ$54)+_xlfn.XLOOKUP(Z$172, RegulatoryPayment!$C$49:$FQ$49,RegulatoryPayment!$C$57:$FQ$57)+_xlfn.XLOOKUP(Z$172, RegulatoryPayment!$C$49:$FQ$49, RegulatoryPayment!$C$60:$FQ$60)+_xlfn.XLOOKUP(Z$172, RegulatoryPayment!$C$49:$FQ$49,RegulatoryPayment!$C$67:$FQ$67)</f>
        <v>0</v>
      </c>
      <c r="AA183" s="319">
        <f>_xlfn.XLOOKUP(AA$172, RegulatoryPayment!$C$49:$FQ$49,RegulatoryPayment!$C$54:$FQ$54)+_xlfn.XLOOKUP(AA$172, RegulatoryPayment!$C$49:$FQ$49,RegulatoryPayment!$C$57:$FQ$57)+_xlfn.XLOOKUP(AA$172, RegulatoryPayment!$C$49:$FQ$49, RegulatoryPayment!$C$60:$FQ$60)+_xlfn.XLOOKUP(AA$172, RegulatoryPayment!$C$49:$FQ$49,RegulatoryPayment!$C$67:$FQ$67)</f>
        <v>0.27309983277591965</v>
      </c>
      <c r="AB183" s="319">
        <f>_xlfn.XLOOKUP(AB$172, RegulatoryPayment!$C$49:$FQ$49,RegulatoryPayment!$C$54:$FQ$54)+_xlfn.XLOOKUP(AB$172, RegulatoryPayment!$C$49:$FQ$49,RegulatoryPayment!$C$57:$FQ$57)+_xlfn.XLOOKUP(AB$172, RegulatoryPayment!$C$49:$FQ$49, RegulatoryPayment!$C$60:$FQ$60)+_xlfn.XLOOKUP(AB$172, RegulatoryPayment!$C$49:$FQ$49,RegulatoryPayment!$C$67:$FQ$67)</f>
        <v>0</v>
      </c>
      <c r="AC183" s="319">
        <f>_xlfn.XLOOKUP(AC$172, RegulatoryPayment!$C$49:$FQ$49,RegulatoryPayment!$C$54:$FQ$54)+_xlfn.XLOOKUP(AC$172, RegulatoryPayment!$C$49:$FQ$49,RegulatoryPayment!$C$57:$FQ$57)+_xlfn.XLOOKUP(AC$172, RegulatoryPayment!$C$49:$FQ$49, RegulatoryPayment!$C$60:$FQ$60)+_xlfn.XLOOKUP(AC$172, RegulatoryPayment!$C$49:$FQ$49,RegulatoryPayment!$C$67:$FQ$67)</f>
        <v>0</v>
      </c>
      <c r="AD183" s="319">
        <f>_xlfn.XLOOKUP(AD$172, RegulatoryPayment!$C$49:$FQ$49,RegulatoryPayment!$C$54:$FQ$54)+_xlfn.XLOOKUP(AD$172, RegulatoryPayment!$C$49:$FQ$49,RegulatoryPayment!$C$57:$FQ$57)+_xlfn.XLOOKUP(AD$172, RegulatoryPayment!$C$49:$FQ$49, RegulatoryPayment!$C$60:$FQ$60)+_xlfn.XLOOKUP(AD$172, RegulatoryPayment!$C$49:$FQ$49,RegulatoryPayment!$C$67:$FQ$67)</f>
        <v>0</v>
      </c>
      <c r="AE183" s="319">
        <f>_xlfn.XLOOKUP(AE$172, RegulatoryPayment!$C$49:$FQ$49,RegulatoryPayment!$C$54:$FQ$54)+_xlfn.XLOOKUP(AE$172, RegulatoryPayment!$C$49:$FQ$49,RegulatoryPayment!$C$57:$FQ$57)+_xlfn.XLOOKUP(AE$172, RegulatoryPayment!$C$49:$FQ$49, RegulatoryPayment!$C$60:$FQ$60)+_xlfn.XLOOKUP(AE$172, RegulatoryPayment!$C$49:$FQ$49,RegulatoryPayment!$C$67:$FQ$67)</f>
        <v>0</v>
      </c>
      <c r="AF183" s="319">
        <f>_xlfn.XLOOKUP(AF$172, RegulatoryPayment!$C$49:$FQ$49,RegulatoryPayment!$C$54:$FQ$54)+_xlfn.XLOOKUP(AF$172, RegulatoryPayment!$C$49:$FQ$49,RegulatoryPayment!$C$57:$FQ$57)+_xlfn.XLOOKUP(AF$172, RegulatoryPayment!$C$49:$FQ$49, RegulatoryPayment!$C$60:$FQ$60)+_xlfn.XLOOKUP(AF$172, RegulatoryPayment!$C$49:$FQ$49,RegulatoryPayment!$C$67:$FQ$67)</f>
        <v>0</v>
      </c>
      <c r="AG183" s="319">
        <f>_xlfn.XLOOKUP(AG$172, RegulatoryPayment!$C$49:$FQ$49,RegulatoryPayment!$C$54:$FQ$54)+_xlfn.XLOOKUP(AG$172, RegulatoryPayment!$C$49:$FQ$49,RegulatoryPayment!$C$57:$FQ$57)+_xlfn.XLOOKUP(AG$172, RegulatoryPayment!$C$49:$FQ$49, RegulatoryPayment!$C$60:$FQ$60)+_xlfn.XLOOKUP(AG$172, RegulatoryPayment!$C$49:$FQ$49,RegulatoryPayment!$C$67:$FQ$67)</f>
        <v>0</v>
      </c>
      <c r="AH183" s="319">
        <f>_xlfn.XLOOKUP(AH$172, RegulatoryPayment!$C$49:$FQ$49,RegulatoryPayment!$C$54:$FQ$54)+_xlfn.XLOOKUP(AH$172, RegulatoryPayment!$C$49:$FQ$49,RegulatoryPayment!$C$57:$FQ$57)+_xlfn.XLOOKUP(AH$172, RegulatoryPayment!$C$49:$FQ$49, RegulatoryPayment!$C$60:$FQ$60)+_xlfn.XLOOKUP(AH$172, RegulatoryPayment!$C$49:$FQ$49,RegulatoryPayment!$C$67:$FQ$67)</f>
        <v>0</v>
      </c>
      <c r="AI183" s="319">
        <f>_xlfn.XLOOKUP(AI$172, RegulatoryPayment!$C$49:$FQ$49,RegulatoryPayment!$C$54:$FQ$54)+_xlfn.XLOOKUP(AI$172, RegulatoryPayment!$C$49:$FQ$49,RegulatoryPayment!$C$57:$FQ$57)+_xlfn.XLOOKUP(AI$172, RegulatoryPayment!$C$49:$FQ$49, RegulatoryPayment!$C$60:$FQ$60)+_xlfn.XLOOKUP(AI$172, RegulatoryPayment!$C$49:$FQ$49,RegulatoryPayment!$C$67:$FQ$67)</f>
        <v>0</v>
      </c>
      <c r="AJ183" s="319">
        <f>_xlfn.XLOOKUP(AJ$172, RegulatoryPayment!$C$49:$FQ$49,RegulatoryPayment!$C$54:$FQ$54)+_xlfn.XLOOKUP(AJ$172, RegulatoryPayment!$C$49:$FQ$49,RegulatoryPayment!$C$57:$FQ$57)+_xlfn.XLOOKUP(AJ$172, RegulatoryPayment!$C$49:$FQ$49, RegulatoryPayment!$C$60:$FQ$60)+_xlfn.XLOOKUP(AJ$172, RegulatoryPayment!$C$49:$FQ$49,RegulatoryPayment!$C$67:$FQ$67)</f>
        <v>0</v>
      </c>
      <c r="AK183" s="319">
        <f>_xlfn.XLOOKUP(AK$172, RegulatoryPayment!$C$49:$FQ$49,RegulatoryPayment!$C$54:$FQ$54)+_xlfn.XLOOKUP(AK$172, RegulatoryPayment!$C$49:$FQ$49,RegulatoryPayment!$C$57:$FQ$57)+_xlfn.XLOOKUP(AK$172, RegulatoryPayment!$C$49:$FQ$49, RegulatoryPayment!$C$60:$FQ$60)+_xlfn.XLOOKUP(AK$172, RegulatoryPayment!$C$49:$FQ$49,RegulatoryPayment!$C$67:$FQ$67)</f>
        <v>0</v>
      </c>
      <c r="AL183" s="319">
        <f>_xlfn.XLOOKUP(AL$172, RegulatoryPayment!$C$49:$FQ$49,RegulatoryPayment!$C$54:$FQ$54)+_xlfn.XLOOKUP(AL$172, RegulatoryPayment!$C$49:$FQ$49,RegulatoryPayment!$C$57:$FQ$57)+_xlfn.XLOOKUP(AL$172, RegulatoryPayment!$C$49:$FQ$49, RegulatoryPayment!$C$60:$FQ$60)+_xlfn.XLOOKUP(AL$172, RegulatoryPayment!$C$49:$FQ$49,RegulatoryPayment!$C$67:$FQ$67)</f>
        <v>0</v>
      </c>
      <c r="AM183" s="319">
        <f>_xlfn.XLOOKUP(AM$172, RegulatoryPayment!$C$49:$FQ$49,RegulatoryPayment!$C$54:$FQ$54)+_xlfn.XLOOKUP(AM$172, RegulatoryPayment!$C$49:$FQ$49,RegulatoryPayment!$C$57:$FQ$57)+_xlfn.XLOOKUP(AM$172, RegulatoryPayment!$C$49:$FQ$49, RegulatoryPayment!$C$60:$FQ$60)+_xlfn.XLOOKUP(AM$172, RegulatoryPayment!$C$49:$FQ$49,RegulatoryPayment!$C$67:$FQ$67)</f>
        <v>0</v>
      </c>
      <c r="AN183" s="319">
        <f>_xlfn.XLOOKUP(AN$172, RegulatoryPayment!$C$49:$FQ$49,RegulatoryPayment!$C$54:$FQ$54)+_xlfn.XLOOKUP(AN$172, RegulatoryPayment!$C$49:$FQ$49,RegulatoryPayment!$C$57:$FQ$57)+_xlfn.XLOOKUP(AN$172, RegulatoryPayment!$C$49:$FQ$49, RegulatoryPayment!$C$60:$FQ$60)+_xlfn.XLOOKUP(AN$172, RegulatoryPayment!$C$49:$FQ$49,RegulatoryPayment!$C$67:$FQ$67)</f>
        <v>0</v>
      </c>
      <c r="AO183" s="319">
        <f>_xlfn.XLOOKUP(AO$172, RegulatoryPayment!$C$49:$FQ$49,RegulatoryPayment!$C$54:$FQ$54)+_xlfn.XLOOKUP(AO$172, RegulatoryPayment!$C$49:$FQ$49,RegulatoryPayment!$C$57:$FQ$57)+_xlfn.XLOOKUP(AO$172, RegulatoryPayment!$C$49:$FQ$49, RegulatoryPayment!$C$60:$FQ$60)+_xlfn.XLOOKUP(AO$172, RegulatoryPayment!$C$49:$FQ$49,RegulatoryPayment!$C$67:$FQ$67)</f>
        <v>0</v>
      </c>
      <c r="AP183" s="319">
        <f>_xlfn.XLOOKUP(AP$172, RegulatoryPayment!$C$49:$FQ$49,RegulatoryPayment!$C$54:$FQ$54)+_xlfn.XLOOKUP(AP$172, RegulatoryPayment!$C$49:$FQ$49,RegulatoryPayment!$C$57:$FQ$57)+_xlfn.XLOOKUP(AP$172, RegulatoryPayment!$C$49:$FQ$49, RegulatoryPayment!$C$60:$FQ$60)+_xlfn.XLOOKUP(AP$172, RegulatoryPayment!$C$49:$FQ$49,RegulatoryPayment!$C$67:$FQ$67)</f>
        <v>0</v>
      </c>
      <c r="AQ183" s="319">
        <f>_xlfn.XLOOKUP(AQ$172, RegulatoryPayment!$C$49:$FQ$49,RegulatoryPayment!$C$54:$FQ$54)+_xlfn.XLOOKUP(AQ$172, RegulatoryPayment!$C$49:$FQ$49,RegulatoryPayment!$C$57:$FQ$57)+_xlfn.XLOOKUP(AQ$172, RegulatoryPayment!$C$49:$FQ$49, RegulatoryPayment!$C$60:$FQ$60)+_xlfn.XLOOKUP(AQ$172, RegulatoryPayment!$C$49:$FQ$49,RegulatoryPayment!$C$67:$FQ$67)</f>
        <v>0</v>
      </c>
      <c r="AR183" s="319">
        <f>_xlfn.XLOOKUP(AR$172, RegulatoryPayment!$C$49:$FQ$49,RegulatoryPayment!$C$54:$FQ$54)+_xlfn.XLOOKUP(AR$172, RegulatoryPayment!$C$49:$FQ$49,RegulatoryPayment!$C$57:$FQ$57)+_xlfn.XLOOKUP(AR$172, RegulatoryPayment!$C$49:$FQ$49, RegulatoryPayment!$C$60:$FQ$60)+_xlfn.XLOOKUP(AR$172, RegulatoryPayment!$C$49:$FQ$49,RegulatoryPayment!$C$67:$FQ$67)</f>
        <v>0</v>
      </c>
      <c r="AS183" s="319">
        <f>_xlfn.XLOOKUP(AS$172, RegulatoryPayment!$C$49:$FQ$49,RegulatoryPayment!$C$54:$FQ$54)+_xlfn.XLOOKUP(AS$172, RegulatoryPayment!$C$49:$FQ$49,RegulatoryPayment!$C$57:$FQ$57)+_xlfn.XLOOKUP(AS$172, RegulatoryPayment!$C$49:$FQ$49, RegulatoryPayment!$C$60:$FQ$60)+_xlfn.XLOOKUP(AS$172, RegulatoryPayment!$C$49:$FQ$49,RegulatoryPayment!$C$67:$FQ$67)</f>
        <v>0</v>
      </c>
      <c r="AT183" s="319">
        <f>_xlfn.XLOOKUP(AT$172, RegulatoryPayment!$C$49:$FQ$49,RegulatoryPayment!$C$54:$FQ$54)+_xlfn.XLOOKUP(AT$172, RegulatoryPayment!$C$49:$FQ$49,RegulatoryPayment!$C$57:$FQ$57)+_xlfn.XLOOKUP(AT$172, RegulatoryPayment!$C$49:$FQ$49, RegulatoryPayment!$C$60:$FQ$60)+_xlfn.XLOOKUP(AT$172, RegulatoryPayment!$C$49:$FQ$49,RegulatoryPayment!$C$67:$FQ$67)</f>
        <v>0</v>
      </c>
      <c r="AU183" s="319">
        <f>_xlfn.XLOOKUP(AU$172, RegulatoryPayment!$C$49:$FQ$49,RegulatoryPayment!$C$54:$FQ$54)+_xlfn.XLOOKUP(AU$172, RegulatoryPayment!$C$49:$FQ$49,RegulatoryPayment!$C$57:$FQ$57)+_xlfn.XLOOKUP(AU$172, RegulatoryPayment!$C$49:$FQ$49, RegulatoryPayment!$C$60:$FQ$60)+_xlfn.XLOOKUP(AU$172, RegulatoryPayment!$C$49:$FQ$49,RegulatoryPayment!$C$67:$FQ$67)</f>
        <v>0</v>
      </c>
      <c r="AV183" s="319">
        <f>_xlfn.XLOOKUP(AV$172, RegulatoryPayment!$C$49:$FQ$49,RegulatoryPayment!$C$54:$FQ$54)+_xlfn.XLOOKUP(AV$172, RegulatoryPayment!$C$49:$FQ$49,RegulatoryPayment!$C$57:$FQ$57)+_xlfn.XLOOKUP(AV$172, RegulatoryPayment!$C$49:$FQ$49, RegulatoryPayment!$C$60:$FQ$60)+_xlfn.XLOOKUP(AV$172, RegulatoryPayment!$C$49:$FQ$49,RegulatoryPayment!$C$67:$FQ$67)</f>
        <v>0</v>
      </c>
      <c r="AW183" s="319">
        <f>_xlfn.XLOOKUP(AW$172, RegulatoryPayment!$C$49:$FQ$49,RegulatoryPayment!$C$54:$FQ$54)+_xlfn.XLOOKUP(AW$172, RegulatoryPayment!$C$49:$FQ$49,RegulatoryPayment!$C$57:$FQ$57)+_xlfn.XLOOKUP(AW$172, RegulatoryPayment!$C$49:$FQ$49, RegulatoryPayment!$C$60:$FQ$60)+_xlfn.XLOOKUP(AW$172, RegulatoryPayment!$C$49:$FQ$49,RegulatoryPayment!$C$67:$FQ$67)</f>
        <v>0</v>
      </c>
      <c r="AX183" s="319">
        <f>_xlfn.XLOOKUP(AX$172, RegulatoryPayment!$C$49:$FQ$49,RegulatoryPayment!$C$54:$FQ$54)+_xlfn.XLOOKUP(AX$172, RegulatoryPayment!$C$49:$FQ$49,RegulatoryPayment!$C$57:$FQ$57)+_xlfn.XLOOKUP(AX$172, RegulatoryPayment!$C$49:$FQ$49, RegulatoryPayment!$C$60:$FQ$60)+_xlfn.XLOOKUP(AX$172, RegulatoryPayment!$C$49:$FQ$49,RegulatoryPayment!$C$67:$FQ$67)</f>
        <v>0</v>
      </c>
      <c r="AY183" s="319">
        <f>_xlfn.XLOOKUP(AY$172, RegulatoryPayment!$C$49:$FQ$49,RegulatoryPayment!$C$54:$FQ$54)+_xlfn.XLOOKUP(AY$172, RegulatoryPayment!$C$49:$FQ$49,RegulatoryPayment!$C$57:$FQ$57)+_xlfn.XLOOKUP(AY$172, RegulatoryPayment!$C$49:$FQ$49, RegulatoryPayment!$C$60:$FQ$60)+_xlfn.XLOOKUP(AY$172, RegulatoryPayment!$C$49:$FQ$49,RegulatoryPayment!$C$67:$FQ$67)</f>
        <v>0</v>
      </c>
      <c r="AZ183" s="319">
        <f>_xlfn.XLOOKUP(AZ$172, RegulatoryPayment!$C$49:$FQ$49,RegulatoryPayment!$C$54:$FQ$54)+_xlfn.XLOOKUP(AZ$172, RegulatoryPayment!$C$49:$FQ$49,RegulatoryPayment!$C$57:$FQ$57)+_xlfn.XLOOKUP(AZ$172, RegulatoryPayment!$C$49:$FQ$49, RegulatoryPayment!$C$60:$FQ$60)+_xlfn.XLOOKUP(AZ$172, RegulatoryPayment!$C$49:$FQ$49,RegulatoryPayment!$C$67:$FQ$67)</f>
        <v>0</v>
      </c>
      <c r="BA183" s="319">
        <f>_xlfn.XLOOKUP(BA$172, RegulatoryPayment!$C$49:$FQ$49,RegulatoryPayment!$C$54:$FQ$54)+_xlfn.XLOOKUP(BA$172, RegulatoryPayment!$C$49:$FQ$49,RegulatoryPayment!$C$57:$FQ$57)+_xlfn.XLOOKUP(BA$172, RegulatoryPayment!$C$49:$FQ$49, RegulatoryPayment!$C$60:$FQ$60)+_xlfn.XLOOKUP(BA$172, RegulatoryPayment!$C$49:$FQ$49,RegulatoryPayment!$C$67:$FQ$67)</f>
        <v>0</v>
      </c>
      <c r="BB183" s="319">
        <f>_xlfn.XLOOKUP(BB$172, RegulatoryPayment!$C$49:$FQ$49,RegulatoryPayment!$C$54:$FQ$54)+_xlfn.XLOOKUP(BB$172, RegulatoryPayment!$C$49:$FQ$49,RegulatoryPayment!$C$57:$FQ$57)+_xlfn.XLOOKUP(BB$172, RegulatoryPayment!$C$49:$FQ$49, RegulatoryPayment!$C$60:$FQ$60)+_xlfn.XLOOKUP(BB$172, RegulatoryPayment!$C$49:$FQ$49,RegulatoryPayment!$C$67:$FQ$67)</f>
        <v>0</v>
      </c>
      <c r="BC183" s="319">
        <f>_xlfn.XLOOKUP(BC$172, RegulatoryPayment!$C$49:$FQ$49,RegulatoryPayment!$C$54:$FQ$54)+_xlfn.XLOOKUP(BC$172, RegulatoryPayment!$C$49:$FQ$49,RegulatoryPayment!$C$57:$FQ$57)+_xlfn.XLOOKUP(BC$172, RegulatoryPayment!$C$49:$FQ$49, RegulatoryPayment!$C$60:$FQ$60)+_xlfn.XLOOKUP(BC$172, RegulatoryPayment!$C$49:$FQ$49,RegulatoryPayment!$C$67:$FQ$67)</f>
        <v>0</v>
      </c>
      <c r="BD183" s="319">
        <f>_xlfn.XLOOKUP(BD$172, RegulatoryPayment!$C$49:$FQ$49,RegulatoryPayment!$C$54:$FQ$54)+_xlfn.XLOOKUP(BD$172, RegulatoryPayment!$C$49:$FQ$49,RegulatoryPayment!$C$57:$FQ$57)+_xlfn.XLOOKUP(BD$172, RegulatoryPayment!$C$49:$FQ$49, RegulatoryPayment!$C$60:$FQ$60)+_xlfn.XLOOKUP(BD$172, RegulatoryPayment!$C$49:$FQ$49,RegulatoryPayment!$C$67:$FQ$67)</f>
        <v>0</v>
      </c>
      <c r="BE183" s="319">
        <f>_xlfn.XLOOKUP(BE$172, RegulatoryPayment!$C$49:$FQ$49,RegulatoryPayment!$C$54:$FQ$54)+_xlfn.XLOOKUP(BE$172, RegulatoryPayment!$C$49:$FQ$49,RegulatoryPayment!$C$57:$FQ$57)+_xlfn.XLOOKUP(BE$172, RegulatoryPayment!$C$49:$FQ$49, RegulatoryPayment!$C$60:$FQ$60)+_xlfn.XLOOKUP(BE$172, RegulatoryPayment!$C$49:$FQ$49,RegulatoryPayment!$C$67:$FQ$67)</f>
        <v>0</v>
      </c>
      <c r="BF183" s="319">
        <f>_xlfn.XLOOKUP(BF$172, RegulatoryPayment!$C$49:$FQ$49,RegulatoryPayment!$C$54:$FQ$54)+_xlfn.XLOOKUP(BF$172, RegulatoryPayment!$C$49:$FQ$49,RegulatoryPayment!$C$57:$FQ$57)+_xlfn.XLOOKUP(BF$172, RegulatoryPayment!$C$49:$FQ$49, RegulatoryPayment!$C$60:$FQ$60)+_xlfn.XLOOKUP(BF$172, RegulatoryPayment!$C$49:$FQ$49,RegulatoryPayment!$C$67:$FQ$67)</f>
        <v>0</v>
      </c>
      <c r="BG183" s="319">
        <f>_xlfn.XLOOKUP(BG$172, RegulatoryPayment!$C$49:$FQ$49,RegulatoryPayment!$C$54:$FQ$54)+_xlfn.XLOOKUP(BG$172, RegulatoryPayment!$C$49:$FQ$49,RegulatoryPayment!$C$57:$FQ$57)+_xlfn.XLOOKUP(BG$172, RegulatoryPayment!$C$49:$FQ$49, RegulatoryPayment!$C$60:$FQ$60)+_xlfn.XLOOKUP(BG$172, RegulatoryPayment!$C$49:$FQ$49,RegulatoryPayment!$C$67:$FQ$67)</f>
        <v>0</v>
      </c>
      <c r="BH183" s="319">
        <f>_xlfn.XLOOKUP(BH$172, RegulatoryPayment!$C$49:$FQ$49,RegulatoryPayment!$C$54:$FQ$54)+_xlfn.XLOOKUP(BH$172, RegulatoryPayment!$C$49:$FQ$49,RegulatoryPayment!$C$57:$FQ$57)+_xlfn.XLOOKUP(BH$172, RegulatoryPayment!$C$49:$FQ$49, RegulatoryPayment!$C$60:$FQ$60)+_xlfn.XLOOKUP(BH$172, RegulatoryPayment!$C$49:$FQ$49,RegulatoryPayment!$C$67:$FQ$67)</f>
        <v>0</v>
      </c>
      <c r="BI183" s="319">
        <f>_xlfn.XLOOKUP(BI$172, RegulatoryPayment!$C$49:$FQ$49,RegulatoryPayment!$C$54:$FQ$54)+_xlfn.XLOOKUP(BI$172, RegulatoryPayment!$C$49:$FQ$49,RegulatoryPayment!$C$57:$FQ$57)+_xlfn.XLOOKUP(BI$172, RegulatoryPayment!$C$49:$FQ$49, RegulatoryPayment!$C$60:$FQ$60)+_xlfn.XLOOKUP(BI$172, RegulatoryPayment!$C$49:$FQ$49,RegulatoryPayment!$C$67:$FQ$67)</f>
        <v>0</v>
      </c>
      <c r="BJ183" s="319">
        <f>_xlfn.XLOOKUP(BJ$172, RegulatoryPayment!$C$49:$FQ$49,RegulatoryPayment!$C$54:$FQ$54)+_xlfn.XLOOKUP(BJ$172, RegulatoryPayment!$C$49:$FQ$49,RegulatoryPayment!$C$57:$FQ$57)+_xlfn.XLOOKUP(BJ$172, RegulatoryPayment!$C$49:$FQ$49, RegulatoryPayment!$C$60:$FQ$60)+_xlfn.XLOOKUP(BJ$172, RegulatoryPayment!$C$49:$FQ$49,RegulatoryPayment!$C$67:$FQ$67)</f>
        <v>0</v>
      </c>
      <c r="BK183" s="319">
        <f>_xlfn.XLOOKUP(BK$172, RegulatoryPayment!$C$49:$FQ$49,RegulatoryPayment!$C$54:$FQ$54)+_xlfn.XLOOKUP(BK$172, RegulatoryPayment!$C$49:$FQ$49,RegulatoryPayment!$C$57:$FQ$57)+_xlfn.XLOOKUP(BK$172, RegulatoryPayment!$C$49:$FQ$49, RegulatoryPayment!$C$60:$FQ$60)+_xlfn.XLOOKUP(BK$172, RegulatoryPayment!$C$49:$FQ$49,RegulatoryPayment!$C$67:$FQ$67)</f>
        <v>0</v>
      </c>
      <c r="BL183" s="319">
        <f>_xlfn.XLOOKUP(BL$172, RegulatoryPayment!$C$49:$FQ$49,RegulatoryPayment!$C$54:$FQ$54)+_xlfn.XLOOKUP(BL$172, RegulatoryPayment!$C$49:$FQ$49,RegulatoryPayment!$C$57:$FQ$57)+_xlfn.XLOOKUP(BL$172, RegulatoryPayment!$C$49:$FQ$49, RegulatoryPayment!$C$60:$FQ$60)+_xlfn.XLOOKUP(BL$172, RegulatoryPayment!$C$49:$FQ$49,RegulatoryPayment!$C$67:$FQ$67)</f>
        <v>0</v>
      </c>
      <c r="BM183" s="319">
        <f>_xlfn.XLOOKUP(BM$172, RegulatoryPayment!$C$49:$FQ$49,RegulatoryPayment!$C$54:$FQ$54)+_xlfn.XLOOKUP(BM$172, RegulatoryPayment!$C$49:$FQ$49,RegulatoryPayment!$C$57:$FQ$57)+_xlfn.XLOOKUP(BM$172, RegulatoryPayment!$C$49:$FQ$49, RegulatoryPayment!$C$60:$FQ$60)+_xlfn.XLOOKUP(BM$172, RegulatoryPayment!$C$49:$FQ$49,RegulatoryPayment!$C$67:$FQ$67)</f>
        <v>0</v>
      </c>
      <c r="BN183" s="319">
        <f>_xlfn.XLOOKUP(BN$172, RegulatoryPayment!$C$49:$FQ$49,RegulatoryPayment!$C$54:$FQ$54)+_xlfn.XLOOKUP(BN$172, RegulatoryPayment!$C$49:$FQ$49,RegulatoryPayment!$C$57:$FQ$57)+_xlfn.XLOOKUP(BN$172, RegulatoryPayment!$C$49:$FQ$49, RegulatoryPayment!$C$60:$FQ$60)+_xlfn.XLOOKUP(BN$172, RegulatoryPayment!$C$49:$FQ$49,RegulatoryPayment!$C$67:$FQ$67)</f>
        <v>0</v>
      </c>
      <c r="BO183" s="319">
        <f>_xlfn.XLOOKUP(BO$172, RegulatoryPayment!$C$49:$FQ$49,RegulatoryPayment!$C$54:$FQ$54)+_xlfn.XLOOKUP(BO$172, RegulatoryPayment!$C$49:$FQ$49,RegulatoryPayment!$C$57:$FQ$57)+_xlfn.XLOOKUP(BO$172, RegulatoryPayment!$C$49:$FQ$49, RegulatoryPayment!$C$60:$FQ$60)+_xlfn.XLOOKUP(BO$172, RegulatoryPayment!$C$49:$FQ$49,RegulatoryPayment!$C$67:$FQ$67)</f>
        <v>0</v>
      </c>
      <c r="BP183" s="319">
        <f>_xlfn.XLOOKUP(BP$172, RegulatoryPayment!$C$49:$FQ$49,RegulatoryPayment!$C$54:$FQ$54)+_xlfn.XLOOKUP(BP$172, RegulatoryPayment!$C$49:$FQ$49,RegulatoryPayment!$C$57:$FQ$57)+_xlfn.XLOOKUP(BP$172, RegulatoryPayment!$C$49:$FQ$49, RegulatoryPayment!$C$60:$FQ$60)+_xlfn.XLOOKUP(BP$172, RegulatoryPayment!$C$49:$FQ$49,RegulatoryPayment!$C$67:$FQ$67)</f>
        <v>0</v>
      </c>
      <c r="BQ183" s="319">
        <f>_xlfn.XLOOKUP(BQ$172, RegulatoryPayment!$C$49:$FQ$49,RegulatoryPayment!$C$54:$FQ$54)+_xlfn.XLOOKUP(BQ$172, RegulatoryPayment!$C$49:$FQ$49,RegulatoryPayment!$C$57:$FQ$57)+_xlfn.XLOOKUP(BQ$172, RegulatoryPayment!$C$49:$FQ$49, RegulatoryPayment!$C$60:$FQ$60)+_xlfn.XLOOKUP(BQ$172, RegulatoryPayment!$C$49:$FQ$49,RegulatoryPayment!$C$67:$FQ$67)</f>
        <v>0</v>
      </c>
      <c r="BR183" s="319">
        <f>_xlfn.XLOOKUP(BR$172, RegulatoryPayment!$C$49:$FQ$49,RegulatoryPayment!$C$54:$FQ$54)+_xlfn.XLOOKUP(BR$172, RegulatoryPayment!$C$49:$FQ$49,RegulatoryPayment!$C$57:$FQ$57)+_xlfn.XLOOKUP(BR$172, RegulatoryPayment!$C$49:$FQ$49, RegulatoryPayment!$C$60:$FQ$60)+_xlfn.XLOOKUP(BR$172, RegulatoryPayment!$C$49:$FQ$49,RegulatoryPayment!$C$67:$FQ$67)</f>
        <v>0</v>
      </c>
      <c r="BS183" s="319">
        <f>_xlfn.XLOOKUP(BS$172, RegulatoryPayment!$C$49:$FQ$49,RegulatoryPayment!$C$54:$FQ$54)+_xlfn.XLOOKUP(BS$172, RegulatoryPayment!$C$49:$FQ$49,RegulatoryPayment!$C$57:$FQ$57)+_xlfn.XLOOKUP(BS$172, RegulatoryPayment!$C$49:$FQ$49, RegulatoryPayment!$C$60:$FQ$60)+_xlfn.XLOOKUP(BS$172, RegulatoryPayment!$C$49:$FQ$49,RegulatoryPayment!$C$67:$FQ$67)</f>
        <v>0</v>
      </c>
      <c r="BT183" s="319">
        <f>_xlfn.XLOOKUP(BT$172, RegulatoryPayment!$C$49:$FQ$49,RegulatoryPayment!$C$54:$FQ$54)+_xlfn.XLOOKUP(BT$172, RegulatoryPayment!$C$49:$FQ$49,RegulatoryPayment!$C$57:$FQ$57)+_xlfn.XLOOKUP(BT$172, RegulatoryPayment!$C$49:$FQ$49, RegulatoryPayment!$C$60:$FQ$60)+_xlfn.XLOOKUP(BT$172, RegulatoryPayment!$C$49:$FQ$49,RegulatoryPayment!$C$67:$FQ$67)</f>
        <v>0</v>
      </c>
      <c r="BU183" s="319">
        <f>_xlfn.XLOOKUP(BU$172, RegulatoryPayment!$C$49:$FQ$49,RegulatoryPayment!$C$54:$FQ$54)+_xlfn.XLOOKUP(BU$172, RegulatoryPayment!$C$49:$FQ$49,RegulatoryPayment!$C$57:$FQ$57)+_xlfn.XLOOKUP(BU$172, RegulatoryPayment!$C$49:$FQ$49, RegulatoryPayment!$C$60:$FQ$60)+_xlfn.XLOOKUP(BU$172, RegulatoryPayment!$C$49:$FQ$49,RegulatoryPayment!$C$67:$FQ$67)</f>
        <v>0</v>
      </c>
      <c r="BV183" s="319">
        <f>_xlfn.XLOOKUP(BV$172, RegulatoryPayment!$C$49:$FQ$49,RegulatoryPayment!$C$54:$FQ$54)+_xlfn.XLOOKUP(BV$172, RegulatoryPayment!$C$49:$FQ$49,RegulatoryPayment!$C$57:$FQ$57)+_xlfn.XLOOKUP(BV$172, RegulatoryPayment!$C$49:$FQ$49, RegulatoryPayment!$C$60:$FQ$60)+_xlfn.XLOOKUP(BV$172, RegulatoryPayment!$C$49:$FQ$49,RegulatoryPayment!$C$67:$FQ$67)</f>
        <v>0</v>
      </c>
      <c r="BW183" s="319">
        <f>_xlfn.XLOOKUP(BW$172, RegulatoryPayment!$C$49:$FQ$49,RegulatoryPayment!$C$54:$FQ$54)+_xlfn.XLOOKUP(BW$172, RegulatoryPayment!$C$49:$FQ$49,RegulatoryPayment!$C$57:$FQ$57)+_xlfn.XLOOKUP(BW$172, RegulatoryPayment!$C$49:$FQ$49, RegulatoryPayment!$C$60:$FQ$60)+_xlfn.XLOOKUP(BW$172, RegulatoryPayment!$C$49:$FQ$49,RegulatoryPayment!$C$67:$FQ$67)</f>
        <v>0</v>
      </c>
      <c r="BX183" s="319">
        <f>_xlfn.XLOOKUP(BX$172, RegulatoryPayment!$C$49:$FQ$49,RegulatoryPayment!$C$54:$FQ$54)+_xlfn.XLOOKUP(BX$172, RegulatoryPayment!$C$49:$FQ$49,RegulatoryPayment!$C$57:$FQ$57)+_xlfn.XLOOKUP(BX$172, RegulatoryPayment!$C$49:$FQ$49, RegulatoryPayment!$C$60:$FQ$60)+_xlfn.XLOOKUP(BX$172, RegulatoryPayment!$C$49:$FQ$49,RegulatoryPayment!$C$67:$FQ$67)</f>
        <v>0</v>
      </c>
      <c r="BY183" s="319">
        <f>_xlfn.XLOOKUP(BY$172, RegulatoryPayment!$C$49:$FQ$49,RegulatoryPayment!$C$54:$FQ$54)+_xlfn.XLOOKUP(BY$172, RegulatoryPayment!$C$49:$FQ$49,RegulatoryPayment!$C$57:$FQ$57)+_xlfn.XLOOKUP(BY$172, RegulatoryPayment!$C$49:$FQ$49, RegulatoryPayment!$C$60:$FQ$60)+_xlfn.XLOOKUP(BY$172, RegulatoryPayment!$C$49:$FQ$49,RegulatoryPayment!$C$67:$FQ$67)</f>
        <v>0</v>
      </c>
      <c r="BZ183" s="319">
        <f>_xlfn.XLOOKUP(BZ$172, RegulatoryPayment!$C$49:$FQ$49,RegulatoryPayment!$C$54:$FQ$54)+_xlfn.XLOOKUP(BZ$172, RegulatoryPayment!$C$49:$FQ$49,RegulatoryPayment!$C$57:$FQ$57)+_xlfn.XLOOKUP(BZ$172, RegulatoryPayment!$C$49:$FQ$49, RegulatoryPayment!$C$60:$FQ$60)+_xlfn.XLOOKUP(BZ$172, RegulatoryPayment!$C$49:$FQ$49,RegulatoryPayment!$C$67:$FQ$67)</f>
        <v>0</v>
      </c>
      <c r="CA183" s="319">
        <f>_xlfn.XLOOKUP(CA$172, RegulatoryPayment!$C$49:$FQ$49,RegulatoryPayment!$C$54:$FQ$54)+_xlfn.XLOOKUP(CA$172, RegulatoryPayment!$C$49:$FQ$49,RegulatoryPayment!$C$57:$FQ$57)+_xlfn.XLOOKUP(CA$172, RegulatoryPayment!$C$49:$FQ$49, RegulatoryPayment!$C$60:$FQ$60)+_xlfn.XLOOKUP(CA$172, RegulatoryPayment!$C$49:$FQ$49,RegulatoryPayment!$C$67:$FQ$67)</f>
        <v>0</v>
      </c>
      <c r="CB183" s="319">
        <f>_xlfn.XLOOKUP(CB$172, RegulatoryPayment!$C$49:$FQ$49,RegulatoryPayment!$C$54:$FQ$54)+_xlfn.XLOOKUP(CB$172, RegulatoryPayment!$C$49:$FQ$49,RegulatoryPayment!$C$57:$FQ$57)+_xlfn.XLOOKUP(CB$172, RegulatoryPayment!$C$49:$FQ$49, RegulatoryPayment!$C$60:$FQ$60)+_xlfn.XLOOKUP(CB$172, RegulatoryPayment!$C$49:$FQ$49,RegulatoryPayment!$C$67:$FQ$67)</f>
        <v>0</v>
      </c>
      <c r="CC183" s="319">
        <f>_xlfn.XLOOKUP(CC$172, RegulatoryPayment!$C$49:$FQ$49,RegulatoryPayment!$C$54:$FQ$54)+_xlfn.XLOOKUP(CC$172, RegulatoryPayment!$C$49:$FQ$49,RegulatoryPayment!$C$57:$FQ$57)+_xlfn.XLOOKUP(CC$172, RegulatoryPayment!$C$49:$FQ$49, RegulatoryPayment!$C$60:$FQ$60)+_xlfn.XLOOKUP(CC$172, RegulatoryPayment!$C$49:$FQ$49,RegulatoryPayment!$C$67:$FQ$67)</f>
        <v>0</v>
      </c>
      <c r="CD183" s="319">
        <f>_xlfn.XLOOKUP(CD$172, RegulatoryPayment!$C$49:$FQ$49,RegulatoryPayment!$C$54:$FQ$54)+_xlfn.XLOOKUP(CD$172, RegulatoryPayment!$C$49:$FQ$49,RegulatoryPayment!$C$57:$FQ$57)+_xlfn.XLOOKUP(CD$172, RegulatoryPayment!$C$49:$FQ$49, RegulatoryPayment!$C$60:$FQ$60)+_xlfn.XLOOKUP(CD$172, RegulatoryPayment!$C$49:$FQ$49,RegulatoryPayment!$C$67:$FQ$67)</f>
        <v>0</v>
      </c>
      <c r="CE183" s="319">
        <f>_xlfn.XLOOKUP(CE$172, RegulatoryPayment!$C$49:$FQ$49,RegulatoryPayment!$C$54:$FQ$54)+_xlfn.XLOOKUP(CE$172, RegulatoryPayment!$C$49:$FQ$49,RegulatoryPayment!$C$57:$FQ$57)+_xlfn.XLOOKUP(CE$172, RegulatoryPayment!$C$49:$FQ$49, RegulatoryPayment!$C$60:$FQ$60)+_xlfn.XLOOKUP(CE$172, RegulatoryPayment!$C$49:$FQ$49,RegulatoryPayment!$C$67:$FQ$67)</f>
        <v>0</v>
      </c>
      <c r="CF183" s="319">
        <f>_xlfn.XLOOKUP(CF$172, RegulatoryPayment!$C$49:$FQ$49,RegulatoryPayment!$C$54:$FQ$54)+_xlfn.XLOOKUP(CF$172, RegulatoryPayment!$C$49:$FQ$49,RegulatoryPayment!$C$57:$FQ$57)+_xlfn.XLOOKUP(CF$172, RegulatoryPayment!$C$49:$FQ$49, RegulatoryPayment!$C$60:$FQ$60)+_xlfn.XLOOKUP(CF$172, RegulatoryPayment!$C$49:$FQ$49,RegulatoryPayment!$C$67:$FQ$67)</f>
        <v>0</v>
      </c>
      <c r="CG183" s="319">
        <f>_xlfn.XLOOKUP(CG$172, RegulatoryPayment!$C$49:$FQ$49,RegulatoryPayment!$C$54:$FQ$54)+_xlfn.XLOOKUP(CG$172, RegulatoryPayment!$C$49:$FQ$49,RegulatoryPayment!$C$57:$FQ$57)+_xlfn.XLOOKUP(CG$172, RegulatoryPayment!$C$49:$FQ$49, RegulatoryPayment!$C$60:$FQ$60)+_xlfn.XLOOKUP(CG$172, RegulatoryPayment!$C$49:$FQ$49,RegulatoryPayment!$C$67:$FQ$67)</f>
        <v>0</v>
      </c>
      <c r="CH183" s="319">
        <f>_xlfn.XLOOKUP(CH$172, RegulatoryPayment!$C$49:$FQ$49,RegulatoryPayment!$C$54:$FQ$54)+_xlfn.XLOOKUP(CH$172, RegulatoryPayment!$C$49:$FQ$49,RegulatoryPayment!$C$57:$FQ$57)+_xlfn.XLOOKUP(CH$172, RegulatoryPayment!$C$49:$FQ$49, RegulatoryPayment!$C$60:$FQ$60)+_xlfn.XLOOKUP(CH$172, RegulatoryPayment!$C$49:$FQ$49,RegulatoryPayment!$C$67:$FQ$67)</f>
        <v>0</v>
      </c>
      <c r="CI183" s="319">
        <f>_xlfn.XLOOKUP(CI$172, RegulatoryPayment!$C$49:$FQ$49,RegulatoryPayment!$C$54:$FQ$54)+_xlfn.XLOOKUP(CI$172, RegulatoryPayment!$C$49:$FQ$49,RegulatoryPayment!$C$57:$FQ$57)+_xlfn.XLOOKUP(CI$172, RegulatoryPayment!$C$49:$FQ$49, RegulatoryPayment!$C$60:$FQ$60)+_xlfn.XLOOKUP(CI$172, RegulatoryPayment!$C$49:$FQ$49,RegulatoryPayment!$C$67:$FQ$67)</f>
        <v>0</v>
      </c>
      <c r="CJ183" s="319">
        <f>_xlfn.XLOOKUP(CJ$172, RegulatoryPayment!$C$49:$FQ$49,RegulatoryPayment!$C$54:$FQ$54)+_xlfn.XLOOKUP(CJ$172, RegulatoryPayment!$C$49:$FQ$49,RegulatoryPayment!$C$57:$FQ$57)+_xlfn.XLOOKUP(CJ$172, RegulatoryPayment!$C$49:$FQ$49, RegulatoryPayment!$C$60:$FQ$60)+_xlfn.XLOOKUP(CJ$172, RegulatoryPayment!$C$49:$FQ$49,RegulatoryPayment!$C$67:$FQ$67)</f>
        <v>0</v>
      </c>
      <c r="CK183" s="319">
        <f>_xlfn.XLOOKUP(CK$172, RegulatoryPayment!$C$49:$FQ$49,RegulatoryPayment!$C$54:$FQ$54)+_xlfn.XLOOKUP(CK$172, RegulatoryPayment!$C$49:$FQ$49,RegulatoryPayment!$C$57:$FQ$57)+_xlfn.XLOOKUP(CK$172, RegulatoryPayment!$C$49:$FQ$49, RegulatoryPayment!$C$60:$FQ$60)+_xlfn.XLOOKUP(CK$172, RegulatoryPayment!$C$49:$FQ$49,RegulatoryPayment!$C$67:$FQ$67)</f>
        <v>0</v>
      </c>
      <c r="CL183" s="319">
        <f>_xlfn.XLOOKUP(CL$172, RegulatoryPayment!$C$49:$FQ$49,RegulatoryPayment!$C$54:$FQ$54)+_xlfn.XLOOKUP(CL$172, RegulatoryPayment!$C$49:$FQ$49,RegulatoryPayment!$C$57:$FQ$57)+_xlfn.XLOOKUP(CL$172, RegulatoryPayment!$C$49:$FQ$49, RegulatoryPayment!$C$60:$FQ$60)+_xlfn.XLOOKUP(CL$172, RegulatoryPayment!$C$49:$FQ$49,RegulatoryPayment!$C$67:$FQ$67)</f>
        <v>0</v>
      </c>
      <c r="CM183" s="319">
        <f>_xlfn.XLOOKUP(CM$172, RegulatoryPayment!$C$49:$FQ$49,RegulatoryPayment!$C$54:$FQ$54)+_xlfn.XLOOKUP(CM$172, RegulatoryPayment!$C$49:$FQ$49,RegulatoryPayment!$C$57:$FQ$57)+_xlfn.XLOOKUP(CM$172, RegulatoryPayment!$C$49:$FQ$49, RegulatoryPayment!$C$60:$FQ$60)+_xlfn.XLOOKUP(CM$172, RegulatoryPayment!$C$49:$FQ$49,RegulatoryPayment!$C$67:$FQ$67)</f>
        <v>0</v>
      </c>
      <c r="CN183" s="319">
        <f>_xlfn.XLOOKUP(CN$172, RegulatoryPayment!$C$49:$FQ$49,RegulatoryPayment!$C$54:$FQ$54)+_xlfn.XLOOKUP(CN$172, RegulatoryPayment!$C$49:$FQ$49,RegulatoryPayment!$C$57:$FQ$57)+_xlfn.XLOOKUP(CN$172, RegulatoryPayment!$C$49:$FQ$49, RegulatoryPayment!$C$60:$FQ$60)+_xlfn.XLOOKUP(CN$172, RegulatoryPayment!$C$49:$FQ$49,RegulatoryPayment!$C$67:$FQ$67)</f>
        <v>0</v>
      </c>
      <c r="CO183" s="319">
        <f>_xlfn.XLOOKUP(CO$172, RegulatoryPayment!$C$49:$FQ$49,RegulatoryPayment!$C$54:$FQ$54)+_xlfn.XLOOKUP(CO$172, RegulatoryPayment!$C$49:$FQ$49,RegulatoryPayment!$C$57:$FQ$57)+_xlfn.XLOOKUP(CO$172, RegulatoryPayment!$C$49:$FQ$49, RegulatoryPayment!$C$60:$FQ$60)+_xlfn.XLOOKUP(CO$172, RegulatoryPayment!$C$49:$FQ$49,RegulatoryPayment!$C$67:$FQ$67)</f>
        <v>0</v>
      </c>
      <c r="CP183" s="319">
        <f>_xlfn.XLOOKUP(CP$172, RegulatoryPayment!$C$49:$FQ$49,RegulatoryPayment!$C$54:$FQ$54)+_xlfn.XLOOKUP(CP$172, RegulatoryPayment!$C$49:$FQ$49,RegulatoryPayment!$C$57:$FQ$57)+_xlfn.XLOOKUP(CP$172, RegulatoryPayment!$C$49:$FQ$49, RegulatoryPayment!$C$60:$FQ$60)+_xlfn.XLOOKUP(CP$172, RegulatoryPayment!$C$49:$FQ$49,RegulatoryPayment!$C$67:$FQ$67)</f>
        <v>0</v>
      </c>
      <c r="CQ183" s="319">
        <f>_xlfn.XLOOKUP(CQ$172, RegulatoryPayment!$C$49:$FQ$49,RegulatoryPayment!$C$54:$FQ$54)+_xlfn.XLOOKUP(CQ$172, RegulatoryPayment!$C$49:$FQ$49,RegulatoryPayment!$C$57:$FQ$57)+_xlfn.XLOOKUP(CQ$172, RegulatoryPayment!$C$49:$FQ$49, RegulatoryPayment!$C$60:$FQ$60)+_xlfn.XLOOKUP(CQ$172, RegulatoryPayment!$C$49:$FQ$49,RegulatoryPayment!$C$67:$FQ$67)</f>
        <v>0</v>
      </c>
      <c r="CR183" s="319">
        <f>_xlfn.XLOOKUP(CR$172, RegulatoryPayment!$C$49:$FQ$49,RegulatoryPayment!$C$54:$FQ$54)+_xlfn.XLOOKUP(CR$172, RegulatoryPayment!$C$49:$FQ$49,RegulatoryPayment!$C$57:$FQ$57)+_xlfn.XLOOKUP(CR$172, RegulatoryPayment!$C$49:$FQ$49, RegulatoryPayment!$C$60:$FQ$60)+_xlfn.XLOOKUP(CR$172, RegulatoryPayment!$C$49:$FQ$49,RegulatoryPayment!$C$67:$FQ$67)</f>
        <v>0</v>
      </c>
      <c r="CS183" s="319">
        <f>_xlfn.XLOOKUP(CS$172, RegulatoryPayment!$C$49:$FQ$49,RegulatoryPayment!$C$54:$FQ$54)+_xlfn.XLOOKUP(CS$172, RegulatoryPayment!$C$49:$FQ$49,RegulatoryPayment!$C$57:$FQ$57)+_xlfn.XLOOKUP(CS$172, RegulatoryPayment!$C$49:$FQ$49, RegulatoryPayment!$C$60:$FQ$60)+_xlfn.XLOOKUP(CS$172, RegulatoryPayment!$C$49:$FQ$49,RegulatoryPayment!$C$67:$FQ$67)</f>
        <v>0</v>
      </c>
      <c r="CT183" s="319">
        <f>_xlfn.XLOOKUP(CT$172, RegulatoryPayment!$C$49:$FQ$49,RegulatoryPayment!$C$54:$FQ$54)+_xlfn.XLOOKUP(CT$172, RegulatoryPayment!$C$49:$FQ$49,RegulatoryPayment!$C$57:$FQ$57)+_xlfn.XLOOKUP(CT$172, RegulatoryPayment!$C$49:$FQ$49, RegulatoryPayment!$C$60:$FQ$60)+_xlfn.XLOOKUP(CT$172, RegulatoryPayment!$C$49:$FQ$49,RegulatoryPayment!$C$67:$FQ$67)</f>
        <v>0</v>
      </c>
      <c r="CU183" s="319">
        <f>_xlfn.XLOOKUP(CU$172, RegulatoryPayment!$C$49:$FQ$49,RegulatoryPayment!$C$54:$FQ$54)+_xlfn.XLOOKUP(CU$172, RegulatoryPayment!$C$49:$FQ$49,RegulatoryPayment!$C$57:$FQ$57)+_xlfn.XLOOKUP(CU$172, RegulatoryPayment!$C$49:$FQ$49, RegulatoryPayment!$C$60:$FQ$60)+_xlfn.XLOOKUP(CU$172, RegulatoryPayment!$C$49:$FQ$49,RegulatoryPayment!$C$67:$FQ$67)</f>
        <v>0</v>
      </c>
      <c r="CV183" s="319">
        <f>_xlfn.XLOOKUP(CV$172, RegulatoryPayment!$C$49:$FQ$49,RegulatoryPayment!$C$54:$FQ$54)+_xlfn.XLOOKUP(CV$172, RegulatoryPayment!$C$49:$FQ$49,RegulatoryPayment!$C$57:$FQ$57)+_xlfn.XLOOKUP(CV$172, RegulatoryPayment!$C$49:$FQ$49, RegulatoryPayment!$C$60:$FQ$60)+_xlfn.XLOOKUP(CV$172, RegulatoryPayment!$C$49:$FQ$49,RegulatoryPayment!$C$67:$FQ$67)</f>
        <v>0</v>
      </c>
      <c r="CW183" s="319">
        <f>_xlfn.XLOOKUP(CW$172, RegulatoryPayment!$C$49:$FQ$49,RegulatoryPayment!$C$54:$FQ$54)+_xlfn.XLOOKUP(CW$172, RegulatoryPayment!$C$49:$FQ$49,RegulatoryPayment!$C$57:$FQ$57)+_xlfn.XLOOKUP(CW$172, RegulatoryPayment!$C$49:$FQ$49, RegulatoryPayment!$C$60:$FQ$60)+_xlfn.XLOOKUP(CW$172, RegulatoryPayment!$C$49:$FQ$49,RegulatoryPayment!$C$67:$FQ$67)</f>
        <v>0</v>
      </c>
      <c r="CX183" s="319">
        <f>_xlfn.XLOOKUP(CX$172, RegulatoryPayment!$C$49:$FQ$49,RegulatoryPayment!$C$54:$FQ$54)+_xlfn.XLOOKUP(CX$172, RegulatoryPayment!$C$49:$FQ$49,RegulatoryPayment!$C$57:$FQ$57)+_xlfn.XLOOKUP(CX$172, RegulatoryPayment!$C$49:$FQ$49, RegulatoryPayment!$C$60:$FQ$60)+_xlfn.XLOOKUP(CX$172, RegulatoryPayment!$C$49:$FQ$49,RegulatoryPayment!$C$67:$FQ$67)</f>
        <v>0</v>
      </c>
      <c r="CY183" s="319">
        <f>_xlfn.XLOOKUP(CY$172, RegulatoryPayment!$C$49:$FQ$49,RegulatoryPayment!$C$54:$FQ$54)+_xlfn.XLOOKUP(CY$172, RegulatoryPayment!$C$49:$FQ$49,RegulatoryPayment!$C$57:$FQ$57)+_xlfn.XLOOKUP(CY$172, RegulatoryPayment!$C$49:$FQ$49, RegulatoryPayment!$C$60:$FQ$60)+_xlfn.XLOOKUP(CY$172, RegulatoryPayment!$C$49:$FQ$49,RegulatoryPayment!$C$67:$FQ$67)</f>
        <v>0</v>
      </c>
      <c r="CZ183" s="319">
        <f>_xlfn.XLOOKUP(CZ$172, RegulatoryPayment!$C$49:$FQ$49,RegulatoryPayment!$C$54:$FQ$54)+_xlfn.XLOOKUP(CZ$172, RegulatoryPayment!$C$49:$FQ$49,RegulatoryPayment!$C$57:$FQ$57)+_xlfn.XLOOKUP(CZ$172, RegulatoryPayment!$C$49:$FQ$49, RegulatoryPayment!$C$60:$FQ$60)+_xlfn.XLOOKUP(CZ$172, RegulatoryPayment!$C$49:$FQ$49,RegulatoryPayment!$C$67:$FQ$67)</f>
        <v>0</v>
      </c>
      <c r="DA183" s="319">
        <f>_xlfn.XLOOKUP(DA$172, RegulatoryPayment!$C$49:$FQ$49,RegulatoryPayment!$C$54:$FQ$54)+_xlfn.XLOOKUP(DA$172, RegulatoryPayment!$C$49:$FQ$49,RegulatoryPayment!$C$57:$FQ$57)+_xlfn.XLOOKUP(DA$172, RegulatoryPayment!$C$49:$FQ$49, RegulatoryPayment!$C$60:$FQ$60)+_xlfn.XLOOKUP(DA$172, RegulatoryPayment!$C$49:$FQ$49,RegulatoryPayment!$C$67:$FQ$67)</f>
        <v>0</v>
      </c>
      <c r="DB183" s="319">
        <f>_xlfn.XLOOKUP(DB$172, RegulatoryPayment!$C$49:$FQ$49,RegulatoryPayment!$C$54:$FQ$54)+_xlfn.XLOOKUP(DB$172, RegulatoryPayment!$C$49:$FQ$49,RegulatoryPayment!$C$57:$FQ$57)+_xlfn.XLOOKUP(DB$172, RegulatoryPayment!$C$49:$FQ$49, RegulatoryPayment!$C$60:$FQ$60)+_xlfn.XLOOKUP(DB$172, RegulatoryPayment!$C$49:$FQ$49,RegulatoryPayment!$C$67:$FQ$67)</f>
        <v>0</v>
      </c>
      <c r="DC183" s="319">
        <f>_xlfn.XLOOKUP(DC$172, RegulatoryPayment!$C$49:$FQ$49,RegulatoryPayment!$C$54:$FQ$54)+_xlfn.XLOOKUP(DC$172, RegulatoryPayment!$C$49:$FQ$49,RegulatoryPayment!$C$57:$FQ$57)+_xlfn.XLOOKUP(DC$172, RegulatoryPayment!$C$49:$FQ$49, RegulatoryPayment!$C$60:$FQ$60)+_xlfn.XLOOKUP(DC$172, RegulatoryPayment!$C$49:$FQ$49,RegulatoryPayment!$C$67:$FQ$67)</f>
        <v>0</v>
      </c>
      <c r="DD183" s="319">
        <f>_xlfn.XLOOKUP(DD$172, RegulatoryPayment!$C$49:$FQ$49,RegulatoryPayment!$C$54:$FQ$54)+_xlfn.XLOOKUP(DD$172, RegulatoryPayment!$C$49:$FQ$49,RegulatoryPayment!$C$57:$FQ$57)+_xlfn.XLOOKUP(DD$172, RegulatoryPayment!$C$49:$FQ$49, RegulatoryPayment!$C$60:$FQ$60)+_xlfn.XLOOKUP(DD$172, RegulatoryPayment!$C$49:$FQ$49,RegulatoryPayment!$C$67:$FQ$67)</f>
        <v>0</v>
      </c>
      <c r="DE183" s="319">
        <f>_xlfn.XLOOKUP(DE$172, RegulatoryPayment!$C$49:$FQ$49,RegulatoryPayment!$C$54:$FQ$54)+_xlfn.XLOOKUP(DE$172, RegulatoryPayment!$C$49:$FQ$49,RegulatoryPayment!$C$57:$FQ$57)+_xlfn.XLOOKUP(DE$172, RegulatoryPayment!$C$49:$FQ$49, RegulatoryPayment!$C$60:$FQ$60)+_xlfn.XLOOKUP(DE$172, RegulatoryPayment!$C$49:$FQ$49,RegulatoryPayment!$C$67:$FQ$67)</f>
        <v>0</v>
      </c>
      <c r="DF183" s="319">
        <f>_xlfn.XLOOKUP(DF$172, RegulatoryPayment!$C$49:$FQ$49,RegulatoryPayment!$C$54:$FQ$54)+_xlfn.XLOOKUP(DF$172, RegulatoryPayment!$C$49:$FQ$49,RegulatoryPayment!$C$57:$FQ$57)+_xlfn.XLOOKUP(DF$172, RegulatoryPayment!$C$49:$FQ$49, RegulatoryPayment!$C$60:$FQ$60)+_xlfn.XLOOKUP(DF$172, RegulatoryPayment!$C$49:$FQ$49,RegulatoryPayment!$C$67:$FQ$67)</f>
        <v>0</v>
      </c>
      <c r="DG183" s="319">
        <f>_xlfn.XLOOKUP(DG$172, RegulatoryPayment!$C$49:$FQ$49,RegulatoryPayment!$C$54:$FQ$54)+_xlfn.XLOOKUP(DG$172, RegulatoryPayment!$C$49:$FQ$49,RegulatoryPayment!$C$57:$FQ$57)+_xlfn.XLOOKUP(DG$172, RegulatoryPayment!$C$49:$FQ$49, RegulatoryPayment!$C$60:$FQ$60)+_xlfn.XLOOKUP(DG$172, RegulatoryPayment!$C$49:$FQ$49,RegulatoryPayment!$C$67:$FQ$67)</f>
        <v>0</v>
      </c>
      <c r="DH183" s="319">
        <f>_xlfn.XLOOKUP(DH$172, RegulatoryPayment!$C$49:$FQ$49,RegulatoryPayment!$C$54:$FQ$54)+_xlfn.XLOOKUP(DH$172, RegulatoryPayment!$C$49:$FQ$49,RegulatoryPayment!$C$57:$FQ$57)+_xlfn.XLOOKUP(DH$172, RegulatoryPayment!$C$49:$FQ$49, RegulatoryPayment!$C$60:$FQ$60)+_xlfn.XLOOKUP(DH$172, RegulatoryPayment!$C$49:$FQ$49,RegulatoryPayment!$C$67:$FQ$67)</f>
        <v>0</v>
      </c>
      <c r="DI183" s="319">
        <f>_xlfn.XLOOKUP(DI$172, RegulatoryPayment!$C$49:$FQ$49,RegulatoryPayment!$C$54:$FQ$54)+_xlfn.XLOOKUP(DI$172, RegulatoryPayment!$C$49:$FQ$49,RegulatoryPayment!$C$57:$FQ$57)+_xlfn.XLOOKUP(DI$172, RegulatoryPayment!$C$49:$FQ$49, RegulatoryPayment!$C$60:$FQ$60)+_xlfn.XLOOKUP(DI$172, RegulatoryPayment!$C$49:$FQ$49,RegulatoryPayment!$C$67:$FQ$67)</f>
        <v>0</v>
      </c>
      <c r="DJ183" s="319">
        <f>_xlfn.XLOOKUP(DJ$172, RegulatoryPayment!$C$49:$FQ$49,RegulatoryPayment!$C$54:$FQ$54)+_xlfn.XLOOKUP(DJ$172, RegulatoryPayment!$C$49:$FQ$49,RegulatoryPayment!$C$57:$FQ$57)+_xlfn.XLOOKUP(DJ$172, RegulatoryPayment!$C$49:$FQ$49, RegulatoryPayment!$C$60:$FQ$60)+_xlfn.XLOOKUP(DJ$172, RegulatoryPayment!$C$49:$FQ$49,RegulatoryPayment!$C$67:$FQ$67)</f>
        <v>0</v>
      </c>
      <c r="DK183" s="319">
        <f>_xlfn.XLOOKUP(DK$172, RegulatoryPayment!$C$49:$FQ$49,RegulatoryPayment!$C$54:$FQ$54)+_xlfn.XLOOKUP(DK$172, RegulatoryPayment!$C$49:$FQ$49,RegulatoryPayment!$C$57:$FQ$57)+_xlfn.XLOOKUP(DK$172, RegulatoryPayment!$C$49:$FQ$49, RegulatoryPayment!$C$60:$FQ$60)+_xlfn.XLOOKUP(DK$172, RegulatoryPayment!$C$49:$FQ$49,RegulatoryPayment!$C$67:$FQ$67)</f>
        <v>0</v>
      </c>
      <c r="DL183" s="319">
        <f>_xlfn.XLOOKUP(DL$172, RegulatoryPayment!$C$49:$FQ$49,RegulatoryPayment!$C$54:$FQ$54)+_xlfn.XLOOKUP(DL$172, RegulatoryPayment!$C$49:$FQ$49,RegulatoryPayment!$C$57:$FQ$57)+_xlfn.XLOOKUP(DL$172, RegulatoryPayment!$C$49:$FQ$49, RegulatoryPayment!$C$60:$FQ$60)+_xlfn.XLOOKUP(DL$172, RegulatoryPayment!$C$49:$FQ$49,RegulatoryPayment!$C$67:$FQ$67)</f>
        <v>0</v>
      </c>
      <c r="DM183" s="319">
        <f>_xlfn.XLOOKUP(DM$172, RegulatoryPayment!$C$49:$FQ$49,RegulatoryPayment!$C$54:$FQ$54)+_xlfn.XLOOKUP(DM$172, RegulatoryPayment!$C$49:$FQ$49,RegulatoryPayment!$C$57:$FQ$57)+_xlfn.XLOOKUP(DM$172, RegulatoryPayment!$C$49:$FQ$49, RegulatoryPayment!$C$60:$FQ$60)+_xlfn.XLOOKUP(DM$172, RegulatoryPayment!$C$49:$FQ$49,RegulatoryPayment!$C$67:$FQ$67)</f>
        <v>0</v>
      </c>
      <c r="DN183" s="319">
        <f>_xlfn.XLOOKUP(DN$172, RegulatoryPayment!$C$49:$FQ$49,RegulatoryPayment!$C$54:$FQ$54)+_xlfn.XLOOKUP(DN$172, RegulatoryPayment!$C$49:$FQ$49,RegulatoryPayment!$C$57:$FQ$57)+_xlfn.XLOOKUP(DN$172, RegulatoryPayment!$C$49:$FQ$49, RegulatoryPayment!$C$60:$FQ$60)+_xlfn.XLOOKUP(DN$172, RegulatoryPayment!$C$49:$FQ$49,RegulatoryPayment!$C$67:$FQ$67)</f>
        <v>0</v>
      </c>
      <c r="DO183" s="319">
        <f>_xlfn.XLOOKUP(DO$172, RegulatoryPayment!$C$49:$FQ$49,RegulatoryPayment!$C$54:$FQ$54)+_xlfn.XLOOKUP(DO$172, RegulatoryPayment!$C$49:$FQ$49,RegulatoryPayment!$C$57:$FQ$57)+_xlfn.XLOOKUP(DO$172, RegulatoryPayment!$C$49:$FQ$49, RegulatoryPayment!$C$60:$FQ$60)+_xlfn.XLOOKUP(DO$172, RegulatoryPayment!$C$49:$FQ$49,RegulatoryPayment!$C$67:$FQ$67)</f>
        <v>0</v>
      </c>
      <c r="DP183" s="319">
        <f>_xlfn.XLOOKUP(DP$172, RegulatoryPayment!$C$49:$FQ$49,RegulatoryPayment!$C$54:$FQ$54)+_xlfn.XLOOKUP(DP$172, RegulatoryPayment!$C$49:$FQ$49,RegulatoryPayment!$C$57:$FQ$57)+_xlfn.XLOOKUP(DP$172, RegulatoryPayment!$C$49:$FQ$49, RegulatoryPayment!$C$60:$FQ$60)+_xlfn.XLOOKUP(DP$172, RegulatoryPayment!$C$49:$FQ$49,RegulatoryPayment!$C$67:$FQ$67)</f>
        <v>0</v>
      </c>
      <c r="DQ183" s="319">
        <f>_xlfn.XLOOKUP(DQ$172, RegulatoryPayment!$C$49:$FQ$49,RegulatoryPayment!$C$54:$FQ$54)+_xlfn.XLOOKUP(DQ$172, RegulatoryPayment!$C$49:$FQ$49,RegulatoryPayment!$C$57:$FQ$57)+_xlfn.XLOOKUP(DQ$172, RegulatoryPayment!$C$49:$FQ$49, RegulatoryPayment!$C$60:$FQ$60)+_xlfn.XLOOKUP(DQ$172, RegulatoryPayment!$C$49:$FQ$49,RegulatoryPayment!$C$67:$FQ$67)</f>
        <v>0</v>
      </c>
      <c r="DR183" s="319">
        <f>_xlfn.XLOOKUP(DR$172, RegulatoryPayment!$C$49:$FQ$49,RegulatoryPayment!$C$54:$FQ$54)+_xlfn.XLOOKUP(DR$172, RegulatoryPayment!$C$49:$FQ$49,RegulatoryPayment!$C$57:$FQ$57)+_xlfn.XLOOKUP(DR$172, RegulatoryPayment!$C$49:$FQ$49, RegulatoryPayment!$C$60:$FQ$60)+_xlfn.XLOOKUP(DR$172, RegulatoryPayment!$C$49:$FQ$49,RegulatoryPayment!$C$67:$FQ$67)</f>
        <v>0</v>
      </c>
      <c r="DS183" s="319">
        <f>_xlfn.XLOOKUP(DS$172, RegulatoryPayment!$C$49:$FQ$49,RegulatoryPayment!$C$54:$FQ$54)+_xlfn.XLOOKUP(DS$172, RegulatoryPayment!$C$49:$FQ$49,RegulatoryPayment!$C$57:$FQ$57)+_xlfn.XLOOKUP(DS$172, RegulatoryPayment!$C$49:$FQ$49, RegulatoryPayment!$C$60:$FQ$60)+_xlfn.XLOOKUP(DS$172, RegulatoryPayment!$C$49:$FQ$49,RegulatoryPayment!$C$67:$FQ$67)</f>
        <v>0</v>
      </c>
      <c r="DT183" s="319">
        <f>_xlfn.XLOOKUP(DT$172, RegulatoryPayment!$C$49:$FQ$49,RegulatoryPayment!$C$54:$FQ$54)+_xlfn.XLOOKUP(DT$172, RegulatoryPayment!$C$49:$FQ$49,RegulatoryPayment!$C$57:$FQ$57)+_xlfn.XLOOKUP(DT$172, RegulatoryPayment!$C$49:$FQ$49, RegulatoryPayment!$C$60:$FQ$60)+_xlfn.XLOOKUP(DT$172, RegulatoryPayment!$C$49:$FQ$49,RegulatoryPayment!$C$67:$FQ$67)</f>
        <v>0</v>
      </c>
      <c r="DU183" s="319">
        <f>_xlfn.XLOOKUP(DU$172, RegulatoryPayment!$C$49:$FQ$49,RegulatoryPayment!$C$54:$FQ$54)+_xlfn.XLOOKUP(DU$172, RegulatoryPayment!$C$49:$FQ$49,RegulatoryPayment!$C$57:$FQ$57)+_xlfn.XLOOKUP(DU$172, RegulatoryPayment!$C$49:$FQ$49, RegulatoryPayment!$C$60:$FQ$60)+_xlfn.XLOOKUP(DU$172, RegulatoryPayment!$C$49:$FQ$49,RegulatoryPayment!$C$67:$FQ$67)</f>
        <v>0</v>
      </c>
      <c r="DV183" s="319">
        <f>_xlfn.XLOOKUP(DV$172, RegulatoryPayment!$C$49:$FQ$49,RegulatoryPayment!$C$54:$FQ$54)+_xlfn.XLOOKUP(DV$172, RegulatoryPayment!$C$49:$FQ$49,RegulatoryPayment!$C$57:$FQ$57)+_xlfn.XLOOKUP(DV$172, RegulatoryPayment!$C$49:$FQ$49, RegulatoryPayment!$C$60:$FQ$60)+_xlfn.XLOOKUP(DV$172, RegulatoryPayment!$C$49:$FQ$49,RegulatoryPayment!$C$67:$FQ$67)</f>
        <v>0</v>
      </c>
      <c r="DW183" s="319">
        <f>_xlfn.XLOOKUP(DW$172, RegulatoryPayment!$C$49:$FQ$49,RegulatoryPayment!$C$54:$FQ$54)+_xlfn.XLOOKUP(DW$172, RegulatoryPayment!$C$49:$FQ$49,RegulatoryPayment!$C$57:$FQ$57)+_xlfn.XLOOKUP(DW$172, RegulatoryPayment!$C$49:$FQ$49, RegulatoryPayment!$C$60:$FQ$60)+_xlfn.XLOOKUP(DW$172, RegulatoryPayment!$C$49:$FQ$49,RegulatoryPayment!$C$67:$FQ$67)</f>
        <v>0</v>
      </c>
      <c r="DX183" s="319">
        <f>_xlfn.XLOOKUP(DX$172, RegulatoryPayment!$C$49:$FQ$49,RegulatoryPayment!$C$54:$FQ$54)+_xlfn.XLOOKUP(DX$172, RegulatoryPayment!$C$49:$FQ$49,RegulatoryPayment!$C$57:$FQ$57)+_xlfn.XLOOKUP(DX$172, RegulatoryPayment!$C$49:$FQ$49, RegulatoryPayment!$C$60:$FQ$60)+_xlfn.XLOOKUP(DX$172, RegulatoryPayment!$C$49:$FQ$49,RegulatoryPayment!$C$67:$FQ$67)</f>
        <v>0</v>
      </c>
      <c r="DY183" s="319">
        <f>_xlfn.XLOOKUP(DY$172, RegulatoryPayment!$C$49:$FQ$49,RegulatoryPayment!$C$54:$FQ$54)+_xlfn.XLOOKUP(DY$172, RegulatoryPayment!$C$49:$FQ$49,RegulatoryPayment!$C$57:$FQ$57)+_xlfn.XLOOKUP(DY$172, RegulatoryPayment!$C$49:$FQ$49, RegulatoryPayment!$C$60:$FQ$60)+_xlfn.XLOOKUP(DY$172, RegulatoryPayment!$C$49:$FQ$49,RegulatoryPayment!$C$67:$FQ$67)</f>
        <v>0</v>
      </c>
      <c r="DZ183" s="319">
        <f>_xlfn.XLOOKUP(DZ$172, RegulatoryPayment!$C$49:$FQ$49,RegulatoryPayment!$C$54:$FQ$54)+_xlfn.XLOOKUP(DZ$172, RegulatoryPayment!$C$49:$FQ$49,RegulatoryPayment!$C$57:$FQ$57)+_xlfn.XLOOKUP(DZ$172, RegulatoryPayment!$C$49:$FQ$49, RegulatoryPayment!$C$60:$FQ$60)+_xlfn.XLOOKUP(DZ$172, RegulatoryPayment!$C$49:$FQ$49,RegulatoryPayment!$C$67:$FQ$67)</f>
        <v>0</v>
      </c>
      <c r="EA183" s="319">
        <f>_xlfn.XLOOKUP(EA$172, RegulatoryPayment!$C$49:$FQ$49,RegulatoryPayment!$C$54:$FQ$54)+_xlfn.XLOOKUP(EA$172, RegulatoryPayment!$C$49:$FQ$49,RegulatoryPayment!$C$57:$FQ$57)+_xlfn.XLOOKUP(EA$172, RegulatoryPayment!$C$49:$FQ$49, RegulatoryPayment!$C$60:$FQ$60)+_xlfn.XLOOKUP(EA$172, RegulatoryPayment!$C$49:$FQ$49,RegulatoryPayment!$C$67:$FQ$67)</f>
        <v>0</v>
      </c>
      <c r="EB183" s="319">
        <f>_xlfn.XLOOKUP(EB$172, RegulatoryPayment!$C$49:$FQ$49,RegulatoryPayment!$C$54:$FQ$54)+_xlfn.XLOOKUP(EB$172, RegulatoryPayment!$C$49:$FQ$49,RegulatoryPayment!$C$57:$FQ$57)+_xlfn.XLOOKUP(EB$172, RegulatoryPayment!$C$49:$FQ$49, RegulatoryPayment!$C$60:$FQ$60)+_xlfn.XLOOKUP(EB$172, RegulatoryPayment!$C$49:$FQ$49,RegulatoryPayment!$C$67:$FQ$67)</f>
        <v>0</v>
      </c>
      <c r="EC183" s="319">
        <f>_xlfn.XLOOKUP(EC$172, RegulatoryPayment!$C$49:$FQ$49,RegulatoryPayment!$C$54:$FQ$54)+_xlfn.XLOOKUP(EC$172, RegulatoryPayment!$C$49:$FQ$49,RegulatoryPayment!$C$57:$FQ$57)+_xlfn.XLOOKUP(EC$172, RegulatoryPayment!$C$49:$FQ$49, RegulatoryPayment!$C$60:$FQ$60)+_xlfn.XLOOKUP(EC$172, RegulatoryPayment!$C$49:$FQ$49,RegulatoryPayment!$C$67:$FQ$67)</f>
        <v>0</v>
      </c>
      <c r="ED183" s="319">
        <f>_xlfn.XLOOKUP(ED$172, RegulatoryPayment!$C$49:$FQ$49,RegulatoryPayment!$C$54:$FQ$54)+_xlfn.XLOOKUP(ED$172, RegulatoryPayment!$C$49:$FQ$49,RegulatoryPayment!$C$57:$FQ$57)+_xlfn.XLOOKUP(ED$172, RegulatoryPayment!$C$49:$FQ$49, RegulatoryPayment!$C$60:$FQ$60)+_xlfn.XLOOKUP(ED$172, RegulatoryPayment!$C$49:$FQ$49,RegulatoryPayment!$C$67:$FQ$67)</f>
        <v>0</v>
      </c>
      <c r="EE183" s="319">
        <f>_xlfn.XLOOKUP(EE$172, RegulatoryPayment!$C$49:$FQ$49,RegulatoryPayment!$C$54:$FQ$54)+_xlfn.XLOOKUP(EE$172, RegulatoryPayment!$C$49:$FQ$49,RegulatoryPayment!$C$57:$FQ$57)+_xlfn.XLOOKUP(EE$172, RegulatoryPayment!$C$49:$FQ$49, RegulatoryPayment!$C$60:$FQ$60)+_xlfn.XLOOKUP(EE$172, RegulatoryPayment!$C$49:$FQ$49,RegulatoryPayment!$C$67:$FQ$67)</f>
        <v>0</v>
      </c>
      <c r="EF183" s="319">
        <f>_xlfn.XLOOKUP(EF$172, RegulatoryPayment!$C$49:$FQ$49,RegulatoryPayment!$C$54:$FQ$54)+_xlfn.XLOOKUP(EF$172, RegulatoryPayment!$C$49:$FQ$49,RegulatoryPayment!$C$57:$FQ$57)+_xlfn.XLOOKUP(EF$172, RegulatoryPayment!$C$49:$FQ$49, RegulatoryPayment!$C$60:$FQ$60)+_xlfn.XLOOKUP(EF$172, RegulatoryPayment!$C$49:$FQ$49,RegulatoryPayment!$C$67:$FQ$67)</f>
        <v>0</v>
      </c>
      <c r="EG183" s="319">
        <f>_xlfn.XLOOKUP(EG$172, RegulatoryPayment!$C$49:$FQ$49,RegulatoryPayment!$C$54:$FQ$54)+_xlfn.XLOOKUP(EG$172, RegulatoryPayment!$C$49:$FQ$49,RegulatoryPayment!$C$57:$FQ$57)+_xlfn.XLOOKUP(EG$172, RegulatoryPayment!$C$49:$FQ$49, RegulatoryPayment!$C$60:$FQ$60)+_xlfn.XLOOKUP(EG$172, RegulatoryPayment!$C$49:$FQ$49,RegulatoryPayment!$C$67:$FQ$67)</f>
        <v>0</v>
      </c>
      <c r="EH183" s="319">
        <f>_xlfn.XLOOKUP(EH$172, RegulatoryPayment!$C$49:$FQ$49,RegulatoryPayment!$C$54:$FQ$54)+_xlfn.XLOOKUP(EH$172, RegulatoryPayment!$C$49:$FQ$49,RegulatoryPayment!$C$57:$FQ$57)+_xlfn.XLOOKUP(EH$172, RegulatoryPayment!$C$49:$FQ$49, RegulatoryPayment!$C$60:$FQ$60)+_xlfn.XLOOKUP(EH$172, RegulatoryPayment!$C$49:$FQ$49,RegulatoryPayment!$C$67:$FQ$67)</f>
        <v>0</v>
      </c>
      <c r="EI183" s="319">
        <f>_xlfn.XLOOKUP(EI$172, RegulatoryPayment!$C$49:$FQ$49,RegulatoryPayment!$C$54:$FQ$54)+_xlfn.XLOOKUP(EI$172, RegulatoryPayment!$C$49:$FQ$49,RegulatoryPayment!$C$57:$FQ$57)+_xlfn.XLOOKUP(EI$172, RegulatoryPayment!$C$49:$FQ$49, RegulatoryPayment!$C$60:$FQ$60)+_xlfn.XLOOKUP(EI$172, RegulatoryPayment!$C$49:$FQ$49,RegulatoryPayment!$C$67:$FQ$67)</f>
        <v>0</v>
      </c>
      <c r="EJ183" s="319">
        <f>_xlfn.XLOOKUP(EJ$172, RegulatoryPayment!$C$49:$FQ$49,RegulatoryPayment!$C$54:$FQ$54)+_xlfn.XLOOKUP(EJ$172, RegulatoryPayment!$C$49:$FQ$49,RegulatoryPayment!$C$57:$FQ$57)+_xlfn.XLOOKUP(EJ$172, RegulatoryPayment!$C$49:$FQ$49, RegulatoryPayment!$C$60:$FQ$60)+_xlfn.XLOOKUP(EJ$172, RegulatoryPayment!$C$49:$FQ$49,RegulatoryPayment!$C$67:$FQ$67)</f>
        <v>0</v>
      </c>
      <c r="EK183" s="319">
        <f>_xlfn.XLOOKUP(EK$172, RegulatoryPayment!$C$49:$FQ$49,RegulatoryPayment!$C$54:$FQ$54)+_xlfn.XLOOKUP(EK$172, RegulatoryPayment!$C$49:$FQ$49,RegulatoryPayment!$C$57:$FQ$57)+_xlfn.XLOOKUP(EK$172, RegulatoryPayment!$C$49:$FQ$49, RegulatoryPayment!$C$60:$FQ$60)+_xlfn.XLOOKUP(EK$172, RegulatoryPayment!$C$49:$FQ$49,RegulatoryPayment!$C$67:$FQ$67)</f>
        <v>0</v>
      </c>
      <c r="EL183" s="319">
        <f>_xlfn.XLOOKUP(EL$172, RegulatoryPayment!$C$49:$FQ$49,RegulatoryPayment!$C$54:$FQ$54)+_xlfn.XLOOKUP(EL$172, RegulatoryPayment!$C$49:$FQ$49,RegulatoryPayment!$C$57:$FQ$57)+_xlfn.XLOOKUP(EL$172, RegulatoryPayment!$C$49:$FQ$49, RegulatoryPayment!$C$60:$FQ$60)+_xlfn.XLOOKUP(EL$172, RegulatoryPayment!$C$49:$FQ$49,RegulatoryPayment!$C$67:$FQ$67)</f>
        <v>0</v>
      </c>
      <c r="EM183" s="319">
        <f>_xlfn.XLOOKUP(EM$172, RegulatoryPayment!$C$49:$FQ$49,RegulatoryPayment!$C$54:$FQ$54)+_xlfn.XLOOKUP(EM$172, RegulatoryPayment!$C$49:$FQ$49,RegulatoryPayment!$C$57:$FQ$57)+_xlfn.XLOOKUP(EM$172, RegulatoryPayment!$C$49:$FQ$49, RegulatoryPayment!$C$60:$FQ$60)+_xlfn.XLOOKUP(EM$172, RegulatoryPayment!$C$49:$FQ$49,RegulatoryPayment!$C$67:$FQ$67)</f>
        <v>0</v>
      </c>
      <c r="EN183" s="319">
        <f>_xlfn.XLOOKUP(EN$172, RegulatoryPayment!$C$49:$FQ$49,RegulatoryPayment!$C$54:$FQ$54)+_xlfn.XLOOKUP(EN$172, RegulatoryPayment!$C$49:$FQ$49,RegulatoryPayment!$C$57:$FQ$57)+_xlfn.XLOOKUP(EN$172, RegulatoryPayment!$C$49:$FQ$49, RegulatoryPayment!$C$60:$FQ$60)+_xlfn.XLOOKUP(EN$172, RegulatoryPayment!$C$49:$FQ$49,RegulatoryPayment!$C$67:$FQ$67)</f>
        <v>0</v>
      </c>
      <c r="EO183" s="319">
        <f>_xlfn.XLOOKUP(EO$172, RegulatoryPayment!$C$49:$FQ$49,RegulatoryPayment!$C$54:$FQ$54)+_xlfn.XLOOKUP(EO$172, RegulatoryPayment!$C$49:$FQ$49,RegulatoryPayment!$C$57:$FQ$57)+_xlfn.XLOOKUP(EO$172, RegulatoryPayment!$C$49:$FQ$49, RegulatoryPayment!$C$60:$FQ$60)+_xlfn.XLOOKUP(EO$172, RegulatoryPayment!$C$49:$FQ$49,RegulatoryPayment!$C$67:$FQ$67)</f>
        <v>0</v>
      </c>
      <c r="EP183" s="319">
        <f>_xlfn.XLOOKUP(EP$172, RegulatoryPayment!$C$49:$FQ$49,RegulatoryPayment!$C$54:$FQ$54)+_xlfn.XLOOKUP(EP$172, RegulatoryPayment!$C$49:$FQ$49,RegulatoryPayment!$C$57:$FQ$57)+_xlfn.XLOOKUP(EP$172, RegulatoryPayment!$C$49:$FQ$49, RegulatoryPayment!$C$60:$FQ$60)+_xlfn.XLOOKUP(EP$172, RegulatoryPayment!$C$49:$FQ$49,RegulatoryPayment!$C$67:$FQ$67)</f>
        <v>0</v>
      </c>
      <c r="EQ183" s="319">
        <f>_xlfn.XLOOKUP(EQ$172, RegulatoryPayment!$C$49:$FQ$49,RegulatoryPayment!$C$54:$FQ$54)+_xlfn.XLOOKUP(EQ$172, RegulatoryPayment!$C$49:$FQ$49,RegulatoryPayment!$C$57:$FQ$57)+_xlfn.XLOOKUP(EQ$172, RegulatoryPayment!$C$49:$FQ$49, RegulatoryPayment!$C$60:$FQ$60)+_xlfn.XLOOKUP(EQ$172, RegulatoryPayment!$C$49:$FQ$49,RegulatoryPayment!$C$67:$FQ$67)</f>
        <v>0</v>
      </c>
      <c r="ER183" s="319">
        <f>_xlfn.XLOOKUP(ER$172, RegulatoryPayment!$C$49:$FQ$49,RegulatoryPayment!$C$54:$FQ$54)+_xlfn.XLOOKUP(ER$172, RegulatoryPayment!$C$49:$FQ$49,RegulatoryPayment!$C$57:$FQ$57)+_xlfn.XLOOKUP(ER$172, RegulatoryPayment!$C$49:$FQ$49, RegulatoryPayment!$C$60:$FQ$60)+_xlfn.XLOOKUP(ER$172, RegulatoryPayment!$C$49:$FQ$49,RegulatoryPayment!$C$67:$FQ$67)</f>
        <v>0</v>
      </c>
      <c r="ES183" s="319">
        <f>_xlfn.XLOOKUP(ES$172, RegulatoryPayment!$C$49:$FQ$49,RegulatoryPayment!$C$54:$FQ$54)+_xlfn.XLOOKUP(ES$172, RegulatoryPayment!$C$49:$FQ$49,RegulatoryPayment!$C$57:$FQ$57)+_xlfn.XLOOKUP(ES$172, RegulatoryPayment!$C$49:$FQ$49, RegulatoryPayment!$C$60:$FQ$60)+_xlfn.XLOOKUP(ES$172, RegulatoryPayment!$C$49:$FQ$49,RegulatoryPayment!$C$67:$FQ$67)</f>
        <v>0</v>
      </c>
      <c r="ET183" s="319">
        <f>_xlfn.XLOOKUP(ET$172, RegulatoryPayment!$C$49:$FQ$49,RegulatoryPayment!$C$54:$FQ$54)+_xlfn.XLOOKUP(ET$172, RegulatoryPayment!$C$49:$FQ$49,RegulatoryPayment!$C$57:$FQ$57)+_xlfn.XLOOKUP(ET$172, RegulatoryPayment!$C$49:$FQ$49, RegulatoryPayment!$C$60:$FQ$60)+_xlfn.XLOOKUP(ET$172, RegulatoryPayment!$C$49:$FQ$49,RegulatoryPayment!$C$67:$FQ$67)</f>
        <v>0</v>
      </c>
      <c r="EU183" s="319">
        <f>_xlfn.XLOOKUP(EU$172, RegulatoryPayment!$C$49:$FQ$49,RegulatoryPayment!$C$54:$FQ$54)+_xlfn.XLOOKUP(EU$172, RegulatoryPayment!$C$49:$FQ$49,RegulatoryPayment!$C$57:$FQ$57)+_xlfn.XLOOKUP(EU$172, RegulatoryPayment!$C$49:$FQ$49, RegulatoryPayment!$C$60:$FQ$60)+_xlfn.XLOOKUP(EU$172, RegulatoryPayment!$C$49:$FQ$49,RegulatoryPayment!$C$67:$FQ$67)</f>
        <v>0</v>
      </c>
      <c r="EV183" s="319">
        <f>_xlfn.XLOOKUP(EV$172, RegulatoryPayment!$C$49:$FQ$49,RegulatoryPayment!$C$54:$FQ$54)+_xlfn.XLOOKUP(EV$172, RegulatoryPayment!$C$49:$FQ$49,RegulatoryPayment!$C$57:$FQ$57)+_xlfn.XLOOKUP(EV$172, RegulatoryPayment!$C$49:$FQ$49, RegulatoryPayment!$C$60:$FQ$60)+_xlfn.XLOOKUP(EV$172, RegulatoryPayment!$C$49:$FQ$49,RegulatoryPayment!$C$67:$FQ$67)</f>
        <v>0</v>
      </c>
      <c r="EW183" s="319">
        <f>_xlfn.XLOOKUP(EW$172, RegulatoryPayment!$C$49:$FQ$49,RegulatoryPayment!$C$54:$FQ$54)+_xlfn.XLOOKUP(EW$172, RegulatoryPayment!$C$49:$FQ$49,RegulatoryPayment!$C$57:$FQ$57)+_xlfn.XLOOKUP(EW$172, RegulatoryPayment!$C$49:$FQ$49, RegulatoryPayment!$C$60:$FQ$60)+_xlfn.XLOOKUP(EW$172, RegulatoryPayment!$C$49:$FQ$49,RegulatoryPayment!$C$67:$FQ$67)</f>
        <v>0</v>
      </c>
      <c r="EX183" s="319">
        <f>_xlfn.XLOOKUP(EX$172, RegulatoryPayment!$C$49:$FQ$49,RegulatoryPayment!$C$54:$FQ$54)+_xlfn.XLOOKUP(EX$172, RegulatoryPayment!$C$49:$FQ$49,RegulatoryPayment!$C$57:$FQ$57)+_xlfn.XLOOKUP(EX$172, RegulatoryPayment!$C$49:$FQ$49, RegulatoryPayment!$C$60:$FQ$60)+_xlfn.XLOOKUP(EX$172, RegulatoryPayment!$C$49:$FQ$49,RegulatoryPayment!$C$67:$FQ$67)</f>
        <v>0</v>
      </c>
      <c r="EY183" s="319">
        <f>_xlfn.XLOOKUP(EY$172, RegulatoryPayment!$C$49:$FQ$49,RegulatoryPayment!$C$54:$FQ$54)+_xlfn.XLOOKUP(EY$172, RegulatoryPayment!$C$49:$FQ$49,RegulatoryPayment!$C$57:$FQ$57)+_xlfn.XLOOKUP(EY$172, RegulatoryPayment!$C$49:$FQ$49, RegulatoryPayment!$C$60:$FQ$60)+_xlfn.XLOOKUP(EY$172, RegulatoryPayment!$C$49:$FQ$49,RegulatoryPayment!$C$67:$FQ$67)</f>
        <v>0</v>
      </c>
      <c r="EZ183" s="319">
        <f>_xlfn.XLOOKUP(EZ$172, RegulatoryPayment!$C$49:$FQ$49,RegulatoryPayment!$C$54:$FQ$54)+_xlfn.XLOOKUP(EZ$172, RegulatoryPayment!$C$49:$FQ$49,RegulatoryPayment!$C$57:$FQ$57)+_xlfn.XLOOKUP(EZ$172, RegulatoryPayment!$C$49:$FQ$49, RegulatoryPayment!$C$60:$FQ$60)+_xlfn.XLOOKUP(EZ$172, RegulatoryPayment!$C$49:$FQ$49,RegulatoryPayment!$C$67:$FQ$67)</f>
        <v>0</v>
      </c>
      <c r="FA183" s="319">
        <f>_xlfn.XLOOKUP(FA$172, RegulatoryPayment!$C$49:$FQ$49,RegulatoryPayment!$C$54:$FQ$54)+_xlfn.XLOOKUP(FA$172, RegulatoryPayment!$C$49:$FQ$49,RegulatoryPayment!$C$57:$FQ$57)+_xlfn.XLOOKUP(FA$172, RegulatoryPayment!$C$49:$FQ$49, RegulatoryPayment!$C$60:$FQ$60)+_xlfn.XLOOKUP(FA$172, RegulatoryPayment!$C$49:$FQ$49,RegulatoryPayment!$C$67:$FQ$67)</f>
        <v>0</v>
      </c>
      <c r="FB183" s="319">
        <f>_xlfn.XLOOKUP(FB$172, RegulatoryPayment!$C$49:$FQ$49,RegulatoryPayment!$C$54:$FQ$54)+_xlfn.XLOOKUP(FB$172, RegulatoryPayment!$C$49:$FQ$49,RegulatoryPayment!$C$57:$FQ$57)+_xlfn.XLOOKUP(FB$172, RegulatoryPayment!$C$49:$FQ$49, RegulatoryPayment!$C$60:$FQ$60)+_xlfn.XLOOKUP(FB$172, RegulatoryPayment!$C$49:$FQ$49,RegulatoryPayment!$C$67:$FQ$67)</f>
        <v>0</v>
      </c>
      <c r="FC183" s="319">
        <f>_xlfn.XLOOKUP(FC$172, RegulatoryPayment!$C$49:$FQ$49,RegulatoryPayment!$C$54:$FQ$54)+_xlfn.XLOOKUP(FC$172, RegulatoryPayment!$C$49:$FQ$49,RegulatoryPayment!$C$57:$FQ$57)+_xlfn.XLOOKUP(FC$172, RegulatoryPayment!$C$49:$FQ$49, RegulatoryPayment!$C$60:$FQ$60)+_xlfn.XLOOKUP(FC$172, RegulatoryPayment!$C$49:$FQ$49,RegulatoryPayment!$C$67:$FQ$67)</f>
        <v>0</v>
      </c>
      <c r="FD183" s="319">
        <f>_xlfn.XLOOKUP(FD$172, RegulatoryPayment!$C$49:$FQ$49,RegulatoryPayment!$C$54:$FQ$54)+_xlfn.XLOOKUP(FD$172, RegulatoryPayment!$C$49:$FQ$49,RegulatoryPayment!$C$57:$FQ$57)+_xlfn.XLOOKUP(FD$172, RegulatoryPayment!$C$49:$FQ$49, RegulatoryPayment!$C$60:$FQ$60)+_xlfn.XLOOKUP(FD$172, RegulatoryPayment!$C$49:$FQ$49,RegulatoryPayment!$C$67:$FQ$67)</f>
        <v>0</v>
      </c>
      <c r="FE183" s="319">
        <f>_xlfn.XLOOKUP(FE$172, RegulatoryPayment!$C$49:$FQ$49,RegulatoryPayment!$C$54:$FQ$54)+_xlfn.XLOOKUP(FE$172, RegulatoryPayment!$C$49:$FQ$49,RegulatoryPayment!$C$57:$FQ$57)+_xlfn.XLOOKUP(FE$172, RegulatoryPayment!$C$49:$FQ$49, RegulatoryPayment!$C$60:$FQ$60)+_xlfn.XLOOKUP(FE$172, RegulatoryPayment!$C$49:$FQ$49,RegulatoryPayment!$C$67:$FQ$67)</f>
        <v>0</v>
      </c>
      <c r="FF183" s="319">
        <f>_xlfn.XLOOKUP(FF$172, RegulatoryPayment!$C$49:$FQ$49,RegulatoryPayment!$C$54:$FQ$54)+_xlfn.XLOOKUP(FF$172, RegulatoryPayment!$C$49:$FQ$49,RegulatoryPayment!$C$57:$FQ$57)+_xlfn.XLOOKUP(FF$172, RegulatoryPayment!$C$49:$FQ$49, RegulatoryPayment!$C$60:$FQ$60)+_xlfn.XLOOKUP(FF$172, RegulatoryPayment!$C$49:$FQ$49,RegulatoryPayment!$C$67:$FQ$67)</f>
        <v>0</v>
      </c>
      <c r="FG183" s="319">
        <f>_xlfn.XLOOKUP(FG$172, RegulatoryPayment!$C$49:$FQ$49,RegulatoryPayment!$C$54:$FQ$54)+_xlfn.XLOOKUP(FG$172, RegulatoryPayment!$C$49:$FQ$49,RegulatoryPayment!$C$57:$FQ$57)+_xlfn.XLOOKUP(FG$172, RegulatoryPayment!$C$49:$FQ$49, RegulatoryPayment!$C$60:$FQ$60)+_xlfn.XLOOKUP(FG$172, RegulatoryPayment!$C$49:$FQ$49,RegulatoryPayment!$C$67:$FQ$67)</f>
        <v>0</v>
      </c>
      <c r="FH183" s="319">
        <f>_xlfn.XLOOKUP(FH$172, RegulatoryPayment!$C$49:$FQ$49,RegulatoryPayment!$C$54:$FQ$54)+_xlfn.XLOOKUP(FH$172, RegulatoryPayment!$C$49:$FQ$49,RegulatoryPayment!$C$57:$FQ$57)+_xlfn.XLOOKUP(FH$172, RegulatoryPayment!$C$49:$FQ$49, RegulatoryPayment!$C$60:$FQ$60)+_xlfn.XLOOKUP(FH$172, RegulatoryPayment!$C$49:$FQ$49,RegulatoryPayment!$C$67:$FQ$67)</f>
        <v>0</v>
      </c>
      <c r="FI183" s="319">
        <f>_xlfn.XLOOKUP(FI$172, RegulatoryPayment!$C$49:$FQ$49,RegulatoryPayment!$C$54:$FQ$54)+_xlfn.XLOOKUP(FI$172, RegulatoryPayment!$C$49:$FQ$49,RegulatoryPayment!$C$57:$FQ$57)+_xlfn.XLOOKUP(FI$172, RegulatoryPayment!$C$49:$FQ$49, RegulatoryPayment!$C$60:$FQ$60)+_xlfn.XLOOKUP(FI$172, RegulatoryPayment!$C$49:$FQ$49,RegulatoryPayment!$C$67:$FQ$67)</f>
        <v>0</v>
      </c>
      <c r="FJ183" s="319">
        <f>_xlfn.XLOOKUP(FJ$172, RegulatoryPayment!$C$49:$FQ$49,RegulatoryPayment!$C$54:$FQ$54)+_xlfn.XLOOKUP(FJ$172, RegulatoryPayment!$C$49:$FQ$49,RegulatoryPayment!$C$57:$FQ$57)+_xlfn.XLOOKUP(FJ$172, RegulatoryPayment!$C$49:$FQ$49, RegulatoryPayment!$C$60:$FQ$60)+_xlfn.XLOOKUP(FJ$172, RegulatoryPayment!$C$49:$FQ$49,RegulatoryPayment!$C$67:$FQ$67)</f>
        <v>0</v>
      </c>
      <c r="FK183" s="319">
        <f>_xlfn.XLOOKUP(FK$172, RegulatoryPayment!$C$49:$FQ$49,RegulatoryPayment!$C$54:$FQ$54)+_xlfn.XLOOKUP(FK$172, RegulatoryPayment!$C$49:$FQ$49,RegulatoryPayment!$C$57:$FQ$57)+_xlfn.XLOOKUP(FK$172, RegulatoryPayment!$C$49:$FQ$49, RegulatoryPayment!$C$60:$FQ$60)+_xlfn.XLOOKUP(FK$172, RegulatoryPayment!$C$49:$FQ$49,RegulatoryPayment!$C$67:$FQ$67)</f>
        <v>0</v>
      </c>
      <c r="FL183" s="319">
        <f>_xlfn.XLOOKUP(FL$172, RegulatoryPayment!$C$49:$FQ$49,RegulatoryPayment!$C$54:$FQ$54)+_xlfn.XLOOKUP(FL$172, RegulatoryPayment!$C$49:$FQ$49,RegulatoryPayment!$C$57:$FQ$57)+_xlfn.XLOOKUP(FL$172, RegulatoryPayment!$C$49:$FQ$49, RegulatoryPayment!$C$60:$FQ$60)+_xlfn.XLOOKUP(FL$172, RegulatoryPayment!$C$49:$FQ$49,RegulatoryPayment!$C$67:$FQ$67)</f>
        <v>0</v>
      </c>
      <c r="FM183" s="319">
        <f>_xlfn.XLOOKUP(FM$172, RegulatoryPayment!$C$49:$FQ$49,RegulatoryPayment!$C$54:$FQ$54)+_xlfn.XLOOKUP(FM$172, RegulatoryPayment!$C$49:$FQ$49,RegulatoryPayment!$C$57:$FQ$57)+_xlfn.XLOOKUP(FM$172, RegulatoryPayment!$C$49:$FQ$49, RegulatoryPayment!$C$60:$FQ$60)+_xlfn.XLOOKUP(FM$172, RegulatoryPayment!$C$49:$FQ$49,RegulatoryPayment!$C$67:$FQ$67)</f>
        <v>0</v>
      </c>
      <c r="FN183" s="319">
        <f>_xlfn.XLOOKUP(FN$172, RegulatoryPayment!$C$49:$FQ$49,RegulatoryPayment!$C$54:$FQ$54)+_xlfn.XLOOKUP(FN$172, RegulatoryPayment!$C$49:$FQ$49,RegulatoryPayment!$C$57:$FQ$57)+_xlfn.XLOOKUP(FN$172, RegulatoryPayment!$C$49:$FQ$49, RegulatoryPayment!$C$60:$FQ$60)+_xlfn.XLOOKUP(FN$172, RegulatoryPayment!$C$49:$FQ$49,RegulatoryPayment!$C$67:$FQ$67)</f>
        <v>0</v>
      </c>
      <c r="FO183" s="319">
        <f>_xlfn.XLOOKUP(FO$172, RegulatoryPayment!$C$49:$FQ$49,RegulatoryPayment!$C$54:$FQ$54)+_xlfn.XLOOKUP(FO$172, RegulatoryPayment!$C$49:$FQ$49,RegulatoryPayment!$C$57:$FQ$57)+_xlfn.XLOOKUP(FO$172, RegulatoryPayment!$C$49:$FQ$49, RegulatoryPayment!$C$60:$FQ$60)+_xlfn.XLOOKUP(FO$172, RegulatoryPayment!$C$49:$FQ$49,RegulatoryPayment!$C$67:$FQ$67)</f>
        <v>0</v>
      </c>
    </row>
    <row r="184" spans="2:16384" x14ac:dyDescent="0.3">
      <c r="B184" s="208" t="s">
        <v>735</v>
      </c>
      <c r="D184" s="212">
        <f>SUM(D175:D183)</f>
        <v>207.70574990724162</v>
      </c>
      <c r="G184" s="226">
        <f>SUM(G175:G183)</f>
        <v>23.779095927916593</v>
      </c>
      <c r="H184" s="226">
        <f t="shared" ref="H184:BS184" si="1762">SUM(H175:H183)</f>
        <v>0</v>
      </c>
      <c r="I184" s="226">
        <f t="shared" si="1762"/>
        <v>22.887484416751189</v>
      </c>
      <c r="J184" s="226">
        <f t="shared" si="1762"/>
        <v>0</v>
      </c>
      <c r="K184" s="226">
        <f t="shared" si="1762"/>
        <v>10.177415692998089</v>
      </c>
      <c r="L184" s="226">
        <f t="shared" si="1762"/>
        <v>5.5566005142913282</v>
      </c>
      <c r="M184" s="226">
        <f t="shared" si="1762"/>
        <v>5.8850052171428571</v>
      </c>
      <c r="N184" s="226">
        <f t="shared" si="1762"/>
        <v>16.207434682507202</v>
      </c>
      <c r="O184" s="226">
        <f t="shared" si="1762"/>
        <v>6.3631145265033444</v>
      </c>
      <c r="P184" s="226">
        <f t="shared" si="1762"/>
        <v>0</v>
      </c>
      <c r="Q184" s="226">
        <f t="shared" si="1762"/>
        <v>0</v>
      </c>
      <c r="R184" s="226">
        <f t="shared" si="1762"/>
        <v>0</v>
      </c>
      <c r="S184" s="226">
        <f t="shared" si="1762"/>
        <v>5.0516679529892574</v>
      </c>
      <c r="T184" s="226">
        <f t="shared" si="1762"/>
        <v>0</v>
      </c>
      <c r="U184" s="226">
        <f t="shared" si="1762"/>
        <v>15.622171780544789</v>
      </c>
      <c r="V184" s="226">
        <f t="shared" si="1762"/>
        <v>0</v>
      </c>
      <c r="W184" s="226">
        <f t="shared" si="1762"/>
        <v>0</v>
      </c>
      <c r="X184" s="226">
        <f t="shared" si="1762"/>
        <v>0</v>
      </c>
      <c r="Y184" s="226">
        <f t="shared" si="1762"/>
        <v>0</v>
      </c>
      <c r="Z184" s="226">
        <f t="shared" si="1762"/>
        <v>4.4202094588656005</v>
      </c>
      <c r="AA184" s="226">
        <f t="shared" si="1762"/>
        <v>15.34907194776887</v>
      </c>
      <c r="AB184" s="226">
        <f t="shared" si="1762"/>
        <v>0</v>
      </c>
      <c r="AC184" s="226">
        <f t="shared" si="1762"/>
        <v>0</v>
      </c>
      <c r="AD184" s="226">
        <f t="shared" si="1762"/>
        <v>0</v>
      </c>
      <c r="AE184" s="226">
        <f t="shared" si="1762"/>
        <v>0</v>
      </c>
      <c r="AF184" s="226">
        <f t="shared" si="1762"/>
        <v>3.7887509647419431</v>
      </c>
      <c r="AG184" s="226">
        <f t="shared" si="1762"/>
        <v>10.524308235394287</v>
      </c>
      <c r="AH184" s="226">
        <f t="shared" si="1762"/>
        <v>0</v>
      </c>
      <c r="AI184" s="226">
        <f t="shared" si="1762"/>
        <v>0</v>
      </c>
      <c r="AJ184" s="226">
        <f t="shared" si="1762"/>
        <v>0</v>
      </c>
      <c r="AK184" s="226">
        <f t="shared" si="1762"/>
        <v>0</v>
      </c>
      <c r="AL184" s="226">
        <f t="shared" si="1762"/>
        <v>3.1572924706182861</v>
      </c>
      <c r="AM184" s="226">
        <f t="shared" si="1762"/>
        <v>10.524308235394287</v>
      </c>
      <c r="AN184" s="226">
        <f t="shared" si="1762"/>
        <v>0</v>
      </c>
      <c r="AO184" s="226">
        <f t="shared" si="1762"/>
        <v>0</v>
      </c>
      <c r="AP184" s="226">
        <f t="shared" si="1762"/>
        <v>0</v>
      </c>
      <c r="AQ184" s="226">
        <f t="shared" si="1762"/>
        <v>0</v>
      </c>
      <c r="AR184" s="226">
        <f t="shared" si="1762"/>
        <v>2.5258339764946287</v>
      </c>
      <c r="AS184" s="226">
        <f t="shared" si="1762"/>
        <v>10.524308235394287</v>
      </c>
      <c r="AT184" s="226">
        <f t="shared" si="1762"/>
        <v>0</v>
      </c>
      <c r="AU184" s="226">
        <f t="shared" si="1762"/>
        <v>0</v>
      </c>
      <c r="AV184" s="226">
        <f t="shared" si="1762"/>
        <v>0</v>
      </c>
      <c r="AW184" s="226">
        <f t="shared" si="1762"/>
        <v>0</v>
      </c>
      <c r="AX184" s="226">
        <f t="shared" si="1762"/>
        <v>1.8943754823709715</v>
      </c>
      <c r="AY184" s="226">
        <f t="shared" si="1762"/>
        <v>10.524308235394287</v>
      </c>
      <c r="AZ184" s="226">
        <f t="shared" si="1762"/>
        <v>0</v>
      </c>
      <c r="BA184" s="226">
        <f t="shared" si="1762"/>
        <v>0</v>
      </c>
      <c r="BB184" s="226">
        <f t="shared" si="1762"/>
        <v>0</v>
      </c>
      <c r="BC184" s="226">
        <f t="shared" si="1762"/>
        <v>0</v>
      </c>
      <c r="BD184" s="226">
        <f t="shared" si="1762"/>
        <v>1.2629169882473144</v>
      </c>
      <c r="BE184" s="226">
        <f t="shared" si="1762"/>
        <v>10.524308235394287</v>
      </c>
      <c r="BF184" s="226">
        <f t="shared" si="1762"/>
        <v>0</v>
      </c>
      <c r="BG184" s="226">
        <f t="shared" si="1762"/>
        <v>0</v>
      </c>
      <c r="BH184" s="226">
        <f t="shared" si="1762"/>
        <v>0</v>
      </c>
      <c r="BI184" s="226">
        <f t="shared" si="1762"/>
        <v>0</v>
      </c>
      <c r="BJ184" s="226">
        <f t="shared" si="1762"/>
        <v>0.63145849412365718</v>
      </c>
      <c r="BK184" s="226">
        <f t="shared" si="1762"/>
        <v>10.524308235394287</v>
      </c>
      <c r="BL184" s="226">
        <f t="shared" si="1762"/>
        <v>0</v>
      </c>
      <c r="BM184" s="226">
        <f t="shared" si="1762"/>
        <v>0</v>
      </c>
      <c r="BN184" s="226">
        <f t="shared" si="1762"/>
        <v>0</v>
      </c>
      <c r="BO184" s="226">
        <f t="shared" si="1762"/>
        <v>0</v>
      </c>
      <c r="BP184" s="226">
        <f t="shared" si="1762"/>
        <v>0</v>
      </c>
      <c r="BQ184" s="226">
        <f t="shared" si="1762"/>
        <v>0</v>
      </c>
      <c r="BR184" s="226">
        <f t="shared" si="1762"/>
        <v>0</v>
      </c>
      <c r="BS184" s="226">
        <f t="shared" si="1762"/>
        <v>0</v>
      </c>
      <c r="BT184" s="226">
        <f t="shared" ref="BT184:EE184" si="1763">SUM(BT175:BT183)</f>
        <v>0</v>
      </c>
      <c r="BU184" s="226">
        <f t="shared" si="1763"/>
        <v>0</v>
      </c>
      <c r="BV184" s="226">
        <f t="shared" si="1763"/>
        <v>0</v>
      </c>
      <c r="BW184" s="226">
        <f t="shared" si="1763"/>
        <v>0</v>
      </c>
      <c r="BX184" s="226">
        <f t="shared" si="1763"/>
        <v>0</v>
      </c>
      <c r="BY184" s="226">
        <f t="shared" si="1763"/>
        <v>0</v>
      </c>
      <c r="BZ184" s="226">
        <f t="shared" si="1763"/>
        <v>0</v>
      </c>
      <c r="CA184" s="226">
        <f t="shared" si="1763"/>
        <v>0</v>
      </c>
      <c r="CB184" s="226">
        <f t="shared" si="1763"/>
        <v>0</v>
      </c>
      <c r="CC184" s="226">
        <f t="shared" si="1763"/>
        <v>0</v>
      </c>
      <c r="CD184" s="226">
        <f t="shared" si="1763"/>
        <v>0</v>
      </c>
      <c r="CE184" s="226">
        <f t="shared" si="1763"/>
        <v>0</v>
      </c>
      <c r="CF184" s="226">
        <f t="shared" si="1763"/>
        <v>0</v>
      </c>
      <c r="CG184" s="226">
        <f t="shared" si="1763"/>
        <v>0</v>
      </c>
      <c r="CH184" s="226">
        <f t="shared" si="1763"/>
        <v>0</v>
      </c>
      <c r="CI184" s="226">
        <f t="shared" si="1763"/>
        <v>0</v>
      </c>
      <c r="CJ184" s="226">
        <f t="shared" si="1763"/>
        <v>0</v>
      </c>
      <c r="CK184" s="226">
        <f t="shared" si="1763"/>
        <v>0</v>
      </c>
      <c r="CL184" s="226">
        <f t="shared" si="1763"/>
        <v>0</v>
      </c>
      <c r="CM184" s="226">
        <f t="shared" si="1763"/>
        <v>0</v>
      </c>
      <c r="CN184" s="226">
        <f t="shared" si="1763"/>
        <v>0</v>
      </c>
      <c r="CO184" s="226">
        <f t="shared" si="1763"/>
        <v>0</v>
      </c>
      <c r="CP184" s="226">
        <f t="shared" si="1763"/>
        <v>0</v>
      </c>
      <c r="CQ184" s="226">
        <f t="shared" si="1763"/>
        <v>0</v>
      </c>
      <c r="CR184" s="226">
        <f t="shared" si="1763"/>
        <v>0</v>
      </c>
      <c r="CS184" s="226">
        <f t="shared" si="1763"/>
        <v>0</v>
      </c>
      <c r="CT184" s="226">
        <f t="shared" si="1763"/>
        <v>0</v>
      </c>
      <c r="CU184" s="226">
        <f t="shared" si="1763"/>
        <v>0</v>
      </c>
      <c r="CV184" s="226">
        <f t="shared" si="1763"/>
        <v>0</v>
      </c>
      <c r="CW184" s="226">
        <f t="shared" si="1763"/>
        <v>0</v>
      </c>
      <c r="CX184" s="226">
        <f t="shared" si="1763"/>
        <v>0</v>
      </c>
      <c r="CY184" s="226">
        <f t="shared" si="1763"/>
        <v>0</v>
      </c>
      <c r="CZ184" s="226">
        <f t="shared" si="1763"/>
        <v>0</v>
      </c>
      <c r="DA184" s="226">
        <f t="shared" si="1763"/>
        <v>0</v>
      </c>
      <c r="DB184" s="226">
        <f t="shared" si="1763"/>
        <v>0</v>
      </c>
      <c r="DC184" s="226">
        <f t="shared" si="1763"/>
        <v>0</v>
      </c>
      <c r="DD184" s="226">
        <f t="shared" si="1763"/>
        <v>0</v>
      </c>
      <c r="DE184" s="226">
        <f t="shared" si="1763"/>
        <v>0</v>
      </c>
      <c r="DF184" s="226">
        <f t="shared" si="1763"/>
        <v>0</v>
      </c>
      <c r="DG184" s="226">
        <f t="shared" si="1763"/>
        <v>0</v>
      </c>
      <c r="DH184" s="226">
        <f t="shared" si="1763"/>
        <v>0</v>
      </c>
      <c r="DI184" s="226">
        <f t="shared" si="1763"/>
        <v>0</v>
      </c>
      <c r="DJ184" s="226">
        <f t="shared" si="1763"/>
        <v>0</v>
      </c>
      <c r="DK184" s="226">
        <f t="shared" si="1763"/>
        <v>0</v>
      </c>
      <c r="DL184" s="226">
        <f t="shared" si="1763"/>
        <v>0</v>
      </c>
      <c r="DM184" s="226">
        <f t="shared" si="1763"/>
        <v>0</v>
      </c>
      <c r="DN184" s="226">
        <f t="shared" si="1763"/>
        <v>0</v>
      </c>
      <c r="DO184" s="226">
        <f t="shared" si="1763"/>
        <v>0</v>
      </c>
      <c r="DP184" s="226">
        <f t="shared" si="1763"/>
        <v>0</v>
      </c>
      <c r="DQ184" s="226">
        <f t="shared" si="1763"/>
        <v>0</v>
      </c>
      <c r="DR184" s="226">
        <f t="shared" si="1763"/>
        <v>0</v>
      </c>
      <c r="DS184" s="226">
        <f t="shared" si="1763"/>
        <v>0</v>
      </c>
      <c r="DT184" s="226">
        <f t="shared" si="1763"/>
        <v>0</v>
      </c>
      <c r="DU184" s="226">
        <f t="shared" si="1763"/>
        <v>0</v>
      </c>
      <c r="DV184" s="226">
        <f t="shared" si="1763"/>
        <v>0</v>
      </c>
      <c r="DW184" s="226">
        <f t="shared" si="1763"/>
        <v>0</v>
      </c>
      <c r="DX184" s="226">
        <f t="shared" si="1763"/>
        <v>0</v>
      </c>
      <c r="DY184" s="226">
        <f t="shared" si="1763"/>
        <v>0</v>
      </c>
      <c r="DZ184" s="226">
        <f t="shared" si="1763"/>
        <v>0</v>
      </c>
      <c r="EA184" s="226">
        <f t="shared" si="1763"/>
        <v>0</v>
      </c>
      <c r="EB184" s="226">
        <f t="shared" si="1763"/>
        <v>0</v>
      </c>
      <c r="EC184" s="226">
        <f t="shared" si="1763"/>
        <v>0</v>
      </c>
      <c r="ED184" s="226">
        <f t="shared" si="1763"/>
        <v>0</v>
      </c>
      <c r="EE184" s="226">
        <f t="shared" si="1763"/>
        <v>0</v>
      </c>
      <c r="EF184" s="226">
        <f t="shared" ref="EF184:FO184" si="1764">SUM(EF175:EF183)</f>
        <v>0</v>
      </c>
      <c r="EG184" s="226">
        <f t="shared" si="1764"/>
        <v>0</v>
      </c>
      <c r="EH184" s="226">
        <f t="shared" si="1764"/>
        <v>0</v>
      </c>
      <c r="EI184" s="226">
        <f t="shared" si="1764"/>
        <v>0</v>
      </c>
      <c r="EJ184" s="226">
        <f t="shared" si="1764"/>
        <v>0</v>
      </c>
      <c r="EK184" s="226">
        <f t="shared" si="1764"/>
        <v>0</v>
      </c>
      <c r="EL184" s="226">
        <f t="shared" si="1764"/>
        <v>0</v>
      </c>
      <c r="EM184" s="226">
        <f t="shared" si="1764"/>
        <v>0</v>
      </c>
      <c r="EN184" s="226">
        <f t="shared" si="1764"/>
        <v>0</v>
      </c>
      <c r="EO184" s="226">
        <f t="shared" si="1764"/>
        <v>0</v>
      </c>
      <c r="EP184" s="226">
        <f t="shared" si="1764"/>
        <v>0</v>
      </c>
      <c r="EQ184" s="226">
        <f t="shared" si="1764"/>
        <v>0</v>
      </c>
      <c r="ER184" s="226">
        <f t="shared" si="1764"/>
        <v>0</v>
      </c>
      <c r="ES184" s="226">
        <f t="shared" si="1764"/>
        <v>0</v>
      </c>
      <c r="ET184" s="226">
        <f t="shared" si="1764"/>
        <v>0</v>
      </c>
      <c r="EU184" s="226">
        <f t="shared" si="1764"/>
        <v>0</v>
      </c>
      <c r="EV184" s="226">
        <f t="shared" si="1764"/>
        <v>0</v>
      </c>
      <c r="EW184" s="226">
        <f t="shared" si="1764"/>
        <v>0</v>
      </c>
      <c r="EX184" s="226">
        <f t="shared" si="1764"/>
        <v>0</v>
      </c>
      <c r="EY184" s="226">
        <f t="shared" si="1764"/>
        <v>0</v>
      </c>
      <c r="EZ184" s="226">
        <f t="shared" si="1764"/>
        <v>0</v>
      </c>
      <c r="FA184" s="226">
        <f t="shared" si="1764"/>
        <v>0</v>
      </c>
      <c r="FB184" s="226">
        <f t="shared" si="1764"/>
        <v>0</v>
      </c>
      <c r="FC184" s="226">
        <f t="shared" si="1764"/>
        <v>0</v>
      </c>
      <c r="FD184" s="226">
        <f t="shared" si="1764"/>
        <v>0</v>
      </c>
      <c r="FE184" s="226">
        <f t="shared" si="1764"/>
        <v>0</v>
      </c>
      <c r="FF184" s="226">
        <f t="shared" si="1764"/>
        <v>0</v>
      </c>
      <c r="FG184" s="226">
        <f t="shared" si="1764"/>
        <v>0</v>
      </c>
      <c r="FH184" s="226">
        <f t="shared" si="1764"/>
        <v>0</v>
      </c>
      <c r="FI184" s="226">
        <f t="shared" si="1764"/>
        <v>0</v>
      </c>
      <c r="FJ184" s="226">
        <f t="shared" si="1764"/>
        <v>0</v>
      </c>
      <c r="FK184" s="226">
        <f t="shared" si="1764"/>
        <v>0</v>
      </c>
      <c r="FL184" s="226">
        <f t="shared" si="1764"/>
        <v>0</v>
      </c>
      <c r="FM184" s="226">
        <f t="shared" si="1764"/>
        <v>0</v>
      </c>
      <c r="FN184" s="226">
        <f t="shared" si="1764"/>
        <v>0</v>
      </c>
      <c r="FO184" s="226">
        <f t="shared" si="1764"/>
        <v>0</v>
      </c>
    </row>
    <row r="185" spans="2:16384" x14ac:dyDescent="0.3">
      <c r="D185" s="212"/>
      <c r="G185" s="319"/>
      <c r="H185" s="319"/>
      <c r="I185" s="319"/>
      <c r="J185" s="319"/>
      <c r="K185" s="319"/>
      <c r="L185" s="319"/>
      <c r="M185" s="319"/>
      <c r="N185" s="319"/>
      <c r="O185" s="319"/>
      <c r="P185" s="319"/>
      <c r="Q185" s="319"/>
      <c r="R185" s="319"/>
      <c r="S185" s="319"/>
      <c r="T185" s="319"/>
      <c r="U185" s="319"/>
      <c r="V185" s="319"/>
      <c r="W185" s="319"/>
      <c r="X185" s="319"/>
      <c r="Y185" s="319"/>
      <c r="Z185" s="319"/>
      <c r="AA185" s="319"/>
      <c r="AB185" s="319"/>
      <c r="AC185" s="319"/>
      <c r="AD185" s="319"/>
      <c r="AE185" s="319"/>
      <c r="AF185" s="319"/>
      <c r="AG185" s="319"/>
      <c r="AH185" s="319"/>
      <c r="AI185" s="319"/>
      <c r="AJ185" s="319"/>
      <c r="AK185" s="319"/>
      <c r="AL185" s="319"/>
      <c r="AM185" s="319"/>
      <c r="AN185" s="319"/>
      <c r="AO185" s="319"/>
      <c r="AP185" s="319"/>
      <c r="AQ185" s="319"/>
      <c r="AR185" s="319"/>
      <c r="AS185" s="319"/>
      <c r="AT185" s="319"/>
      <c r="AU185" s="319"/>
      <c r="AV185" s="319"/>
      <c r="AW185" s="319"/>
      <c r="AX185" s="319"/>
      <c r="AY185" s="319"/>
      <c r="AZ185" s="319"/>
      <c r="BA185" s="319"/>
      <c r="BB185" s="319"/>
      <c r="BC185" s="319"/>
      <c r="BD185" s="319"/>
      <c r="BE185" s="319"/>
      <c r="BF185" s="319"/>
      <c r="BG185" s="319"/>
      <c r="BH185" s="319"/>
      <c r="BI185" s="319"/>
      <c r="BJ185" s="319"/>
      <c r="BK185" s="319"/>
      <c r="BL185" s="319"/>
      <c r="BM185" s="319"/>
      <c r="BN185" s="319"/>
      <c r="BO185" s="319"/>
      <c r="BP185" s="319"/>
      <c r="BQ185" s="319"/>
      <c r="BR185" s="319"/>
      <c r="BS185" s="319"/>
      <c r="BT185" s="319"/>
      <c r="BU185" s="319"/>
      <c r="BV185" s="319"/>
      <c r="BW185" s="319"/>
      <c r="BX185" s="319"/>
      <c r="BY185" s="319"/>
      <c r="BZ185" s="319"/>
      <c r="CA185" s="319"/>
      <c r="CB185" s="319"/>
      <c r="CC185" s="319"/>
      <c r="CD185" s="319"/>
      <c r="CE185" s="319"/>
      <c r="CF185" s="319"/>
      <c r="CG185" s="319"/>
      <c r="CH185" s="319"/>
      <c r="CI185" s="319"/>
      <c r="CJ185" s="319"/>
      <c r="CK185" s="319"/>
      <c r="CL185" s="319"/>
      <c r="CM185" s="319"/>
      <c r="CN185" s="319"/>
      <c r="CO185" s="319"/>
      <c r="CP185" s="319"/>
      <c r="CQ185" s="319"/>
      <c r="CR185" s="319"/>
      <c r="CS185" s="319"/>
      <c r="CT185" s="319"/>
      <c r="CU185" s="319"/>
      <c r="CV185" s="319"/>
      <c r="CW185" s="319"/>
      <c r="CX185" s="319"/>
      <c r="CY185" s="319"/>
      <c r="CZ185" s="319"/>
      <c r="DA185" s="319"/>
      <c r="DB185" s="319"/>
      <c r="DC185" s="319"/>
      <c r="DD185" s="319"/>
      <c r="DE185" s="319"/>
      <c r="DF185" s="319"/>
      <c r="DG185" s="319"/>
      <c r="DH185" s="319"/>
      <c r="DI185" s="319"/>
      <c r="DJ185" s="319"/>
      <c r="DK185" s="319"/>
      <c r="DL185" s="319"/>
      <c r="DM185" s="319"/>
      <c r="DN185" s="319"/>
      <c r="DO185" s="319"/>
      <c r="DP185" s="319"/>
      <c r="DQ185" s="319"/>
      <c r="DR185" s="319"/>
      <c r="DS185" s="319"/>
      <c r="DT185" s="319"/>
      <c r="DU185" s="319"/>
      <c r="DV185" s="319"/>
      <c r="DW185" s="319"/>
      <c r="DX185" s="319"/>
      <c r="DY185" s="319"/>
      <c r="DZ185" s="319"/>
      <c r="EA185" s="319"/>
      <c r="EB185" s="319"/>
      <c r="EC185" s="319"/>
      <c r="ED185" s="319"/>
      <c r="EE185" s="319"/>
      <c r="EF185" s="319"/>
      <c r="EG185" s="319"/>
      <c r="EH185" s="319"/>
      <c r="EI185" s="319"/>
      <c r="EJ185" s="319"/>
      <c r="EK185" s="319"/>
      <c r="EL185" s="319"/>
      <c r="EM185" s="319"/>
      <c r="EN185" s="319"/>
      <c r="EO185" s="319"/>
      <c r="EP185" s="319"/>
      <c r="EQ185" s="319"/>
      <c r="ER185" s="319"/>
      <c r="ES185" s="319"/>
      <c r="ET185" s="319"/>
      <c r="EU185" s="319"/>
      <c r="EV185" s="319"/>
      <c r="EW185" s="319"/>
      <c r="EX185" s="319"/>
      <c r="EY185" s="319"/>
      <c r="EZ185" s="319"/>
      <c r="FA185" s="319"/>
      <c r="FB185" s="319"/>
      <c r="FC185" s="319"/>
      <c r="FD185" s="319"/>
      <c r="FE185" s="319"/>
      <c r="FF185" s="319"/>
      <c r="FG185" s="319"/>
      <c r="FH185" s="319"/>
      <c r="FI185" s="319"/>
      <c r="FJ185" s="319"/>
      <c r="FK185" s="319"/>
      <c r="FL185" s="319"/>
      <c r="FM185" s="319"/>
      <c r="FN185" s="319"/>
      <c r="FO185" s="319"/>
    </row>
    <row r="186" spans="2:16384" x14ac:dyDescent="0.3">
      <c r="B186" s="208" t="s">
        <v>520</v>
      </c>
      <c r="D186" s="212"/>
      <c r="G186" s="319"/>
      <c r="H186" s="319"/>
      <c r="I186" s="319"/>
      <c r="J186" s="319"/>
      <c r="K186" s="319"/>
      <c r="L186" s="319"/>
      <c r="M186" s="319"/>
      <c r="N186" s="319"/>
      <c r="O186" s="319"/>
      <c r="P186" s="319"/>
      <c r="Q186" s="319"/>
      <c r="R186" s="319"/>
      <c r="S186" s="319"/>
      <c r="T186" s="319"/>
      <c r="U186" s="319"/>
      <c r="V186" s="319"/>
      <c r="W186" s="319"/>
      <c r="X186" s="319"/>
      <c r="Y186" s="319"/>
      <c r="Z186" s="319"/>
      <c r="AA186" s="319"/>
      <c r="AB186" s="319"/>
      <c r="AC186" s="319"/>
      <c r="AD186" s="319"/>
      <c r="AE186" s="319"/>
      <c r="AF186" s="319"/>
      <c r="AG186" s="319"/>
      <c r="AH186" s="319"/>
      <c r="AI186" s="319"/>
      <c r="AJ186" s="319"/>
      <c r="AK186" s="319"/>
      <c r="AL186" s="319"/>
      <c r="AM186" s="319"/>
      <c r="AN186" s="319"/>
      <c r="AO186" s="319"/>
      <c r="AP186" s="319"/>
      <c r="AQ186" s="319"/>
      <c r="AR186" s="319"/>
      <c r="AS186" s="319"/>
      <c r="AT186" s="319"/>
      <c r="AU186" s="319"/>
      <c r="AV186" s="319"/>
      <c r="AW186" s="319"/>
      <c r="AX186" s="319"/>
      <c r="AY186" s="319"/>
      <c r="AZ186" s="319"/>
      <c r="BA186" s="319"/>
      <c r="BB186" s="319"/>
      <c r="BC186" s="319"/>
      <c r="BD186" s="319"/>
      <c r="BE186" s="319"/>
      <c r="BF186" s="319"/>
      <c r="BG186" s="319"/>
      <c r="BH186" s="319"/>
      <c r="BI186" s="319"/>
      <c r="BJ186" s="319"/>
      <c r="BK186" s="319"/>
      <c r="BL186" s="319"/>
      <c r="BM186" s="319"/>
      <c r="BN186" s="319"/>
      <c r="BO186" s="319"/>
      <c r="BP186" s="319"/>
      <c r="BQ186" s="319"/>
      <c r="BR186" s="319"/>
      <c r="BS186" s="319"/>
      <c r="BT186" s="319"/>
      <c r="BU186" s="319"/>
      <c r="BV186" s="319"/>
      <c r="BW186" s="319"/>
      <c r="BX186" s="319"/>
      <c r="BY186" s="319"/>
      <c r="BZ186" s="319"/>
      <c r="CA186" s="319"/>
      <c r="CB186" s="319"/>
      <c r="CC186" s="319"/>
      <c r="CD186" s="319"/>
      <c r="CE186" s="319"/>
      <c r="CF186" s="319"/>
      <c r="CG186" s="319"/>
      <c r="CH186" s="319"/>
      <c r="CI186" s="319"/>
      <c r="CJ186" s="319"/>
      <c r="CK186" s="319"/>
      <c r="CL186" s="319"/>
      <c r="CM186" s="319"/>
      <c r="CN186" s="319"/>
      <c r="CO186" s="319"/>
      <c r="CP186" s="319"/>
      <c r="CQ186" s="319"/>
      <c r="CR186" s="319"/>
      <c r="CS186" s="319"/>
      <c r="CT186" s="319"/>
      <c r="CU186" s="319"/>
      <c r="CV186" s="319"/>
      <c r="CW186" s="319"/>
      <c r="CX186" s="319"/>
      <c r="CY186" s="319"/>
      <c r="CZ186" s="319"/>
      <c r="DA186" s="319"/>
      <c r="DB186" s="319"/>
      <c r="DC186" s="319"/>
      <c r="DD186" s="319"/>
      <c r="DE186" s="319"/>
      <c r="DF186" s="319"/>
      <c r="DG186" s="319"/>
      <c r="DH186" s="319"/>
      <c r="DI186" s="319"/>
      <c r="DJ186" s="319"/>
      <c r="DK186" s="319"/>
      <c r="DL186" s="319"/>
      <c r="DM186" s="319"/>
      <c r="DN186" s="319"/>
      <c r="DO186" s="319"/>
      <c r="DP186" s="319"/>
      <c r="DQ186" s="319"/>
      <c r="DR186" s="319"/>
      <c r="DS186" s="319"/>
      <c r="DT186" s="319"/>
      <c r="DU186" s="319"/>
      <c r="DV186" s="319"/>
      <c r="DW186" s="319"/>
      <c r="DX186" s="319"/>
      <c r="DY186" s="319"/>
      <c r="DZ186" s="319"/>
      <c r="EA186" s="319"/>
      <c r="EB186" s="319"/>
      <c r="EC186" s="319"/>
      <c r="ED186" s="319"/>
      <c r="EE186" s="319"/>
      <c r="EF186" s="319"/>
      <c r="EG186" s="319"/>
      <c r="EH186" s="319"/>
      <c r="EI186" s="319"/>
      <c r="EJ186" s="319"/>
      <c r="EK186" s="319"/>
      <c r="EL186" s="319"/>
      <c r="EM186" s="319"/>
      <c r="EN186" s="319"/>
      <c r="EO186" s="319"/>
      <c r="EP186" s="319"/>
      <c r="EQ186" s="319"/>
      <c r="ER186" s="319"/>
      <c r="ES186" s="319"/>
      <c r="ET186" s="319"/>
      <c r="EU186" s="319"/>
      <c r="EV186" s="319"/>
      <c r="EW186" s="319"/>
      <c r="EX186" s="319"/>
      <c r="EY186" s="319"/>
      <c r="EZ186" s="319"/>
      <c r="FA186" s="319"/>
      <c r="FB186" s="319"/>
      <c r="FC186" s="319"/>
      <c r="FD186" s="319"/>
      <c r="FE186" s="319"/>
      <c r="FF186" s="319"/>
      <c r="FG186" s="319"/>
      <c r="FH186" s="319"/>
      <c r="FI186" s="319"/>
      <c r="FJ186" s="319"/>
      <c r="FK186" s="319"/>
      <c r="FL186" s="319"/>
      <c r="FM186" s="319"/>
      <c r="FN186" s="319"/>
      <c r="FO186" s="319"/>
    </row>
    <row r="187" spans="2:16384" x14ac:dyDescent="0.3">
      <c r="B187" s="201" t="s">
        <v>207</v>
      </c>
      <c r="D187" s="275">
        <f t="shared" ref="D187:D198" si="1765">SUM(G187:FO187)</f>
        <v>33.338090706533855</v>
      </c>
      <c r="E187" s="213"/>
      <c r="G187" s="213">
        <f>IFERROR(_xlfn.XLOOKUP(G$172, RegulatoryPayment!$C$49:$FQ$49,RegulatoryPayment!$C$87:$FQ$87), 0)</f>
        <v>33.338090706533855</v>
      </c>
      <c r="H187" s="201">
        <f>IFERROR(_xlfn.XLOOKUP(H$172, RegulatoryPayment!$C$49:$FQ$49,RegulatoryPayment!$C$87:$FQ$87), 0)</f>
        <v>0</v>
      </c>
      <c r="I187" s="201">
        <f>IFERROR(_xlfn.XLOOKUP(I$172, RegulatoryPayment!$C$49:$FQ$49,RegulatoryPayment!$C$87:$FQ$87), 0)</f>
        <v>0</v>
      </c>
      <c r="J187" s="201">
        <f>IFERROR(_xlfn.XLOOKUP(J$172, RegulatoryPayment!$C$49:$FQ$49,RegulatoryPayment!$C$87:$FQ$87), 0)</f>
        <v>0</v>
      </c>
      <c r="K187" s="201">
        <f>IFERROR(_xlfn.XLOOKUP(K$172, RegulatoryPayment!$C$49:$FQ$49,RegulatoryPayment!$C$87:$FQ$87), 0)</f>
        <v>0</v>
      </c>
      <c r="L187" s="201">
        <f>IFERROR(_xlfn.XLOOKUP(L$172, RegulatoryPayment!$C$49:$FQ$49,RegulatoryPayment!$C$87:$FQ$87), 0)</f>
        <v>0</v>
      </c>
      <c r="M187" s="201">
        <f>IFERROR(_xlfn.XLOOKUP(M$172, RegulatoryPayment!$C$49:$FQ$49,RegulatoryPayment!$C$87:$FQ$87), 0)</f>
        <v>0</v>
      </c>
      <c r="N187" s="201">
        <f>IFERROR(_xlfn.XLOOKUP(N$172, RegulatoryPayment!$C$49:$FQ$49,RegulatoryPayment!$C$87:$FQ$87), 0)</f>
        <v>0</v>
      </c>
      <c r="O187" s="201">
        <f>IFERROR(_xlfn.XLOOKUP(O$172, RegulatoryPayment!$C$49:$FQ$49,RegulatoryPayment!$C$87:$FQ$87), 0)</f>
        <v>0</v>
      </c>
      <c r="P187" s="201">
        <f>IFERROR(_xlfn.XLOOKUP(P$172, RegulatoryPayment!$C$49:$FQ$49,RegulatoryPayment!$C$87:$FQ$87), 0)</f>
        <v>0</v>
      </c>
      <c r="Q187" s="201">
        <f>IFERROR(_xlfn.XLOOKUP(Q$172, RegulatoryPayment!$C$49:$FQ$49,RegulatoryPayment!$C$87:$FQ$87), 0)</f>
        <v>0</v>
      </c>
      <c r="R187" s="201">
        <f>IFERROR(_xlfn.XLOOKUP(R$172, RegulatoryPayment!$C$49:$FQ$49,RegulatoryPayment!$C$87:$FQ$87), 0)</f>
        <v>0</v>
      </c>
      <c r="S187" s="201">
        <f>IFERROR(_xlfn.XLOOKUP(S$172, RegulatoryPayment!$C$49:$FQ$49,RegulatoryPayment!$C$87:$FQ$87), 0)</f>
        <v>0</v>
      </c>
      <c r="T187" s="201">
        <f>IFERROR(_xlfn.XLOOKUP(T$172, RegulatoryPayment!$C$49:$FQ$49,RegulatoryPayment!$C$87:$FQ$87), 0)</f>
        <v>0</v>
      </c>
      <c r="U187" s="201">
        <f>IFERROR(_xlfn.XLOOKUP(U$172, RegulatoryPayment!$C$49:$FQ$49,RegulatoryPayment!$C$87:$FQ$87), 0)</f>
        <v>0</v>
      </c>
      <c r="V187" s="201">
        <f>IFERROR(_xlfn.XLOOKUP(V$172, RegulatoryPayment!$C$49:$FQ$49,RegulatoryPayment!$C$87:$FQ$87), 0)</f>
        <v>0</v>
      </c>
      <c r="W187" s="201">
        <f>IFERROR(_xlfn.XLOOKUP(W$172, RegulatoryPayment!$C$49:$FQ$49,RegulatoryPayment!$C$87:$FQ$87), 0)</f>
        <v>0</v>
      </c>
      <c r="X187" s="201">
        <f>IFERROR(_xlfn.XLOOKUP(X$172, RegulatoryPayment!$C$49:$FQ$49,RegulatoryPayment!$C$87:$FQ$87), 0)</f>
        <v>0</v>
      </c>
      <c r="Y187" s="201">
        <f>IFERROR(_xlfn.XLOOKUP(Y$172, RegulatoryPayment!$C$49:$FQ$49,RegulatoryPayment!$C$87:$FQ$87), 0)</f>
        <v>0</v>
      </c>
      <c r="Z187" s="201">
        <f>IFERROR(_xlfn.XLOOKUP(Z$172, RegulatoryPayment!$C$49:$FQ$49,RegulatoryPayment!$C$87:$FQ$87), 0)</f>
        <v>0</v>
      </c>
      <c r="AA187" s="201">
        <f>IFERROR(_xlfn.XLOOKUP(AA$172, RegulatoryPayment!$C$49:$FQ$49,RegulatoryPayment!$C$87:$FQ$87), 0)</f>
        <v>0</v>
      </c>
      <c r="AB187" s="201">
        <f>IFERROR(_xlfn.XLOOKUP(AB$172, RegulatoryPayment!$C$49:$FQ$49,RegulatoryPayment!$C$87:$FQ$87), 0)</f>
        <v>0</v>
      </c>
      <c r="AC187" s="201">
        <f>IFERROR(_xlfn.XLOOKUP(AC$172, RegulatoryPayment!$C$49:$FQ$49,RegulatoryPayment!$C$87:$FQ$87), 0)</f>
        <v>0</v>
      </c>
      <c r="AD187" s="201">
        <f>IFERROR(_xlfn.XLOOKUP(AD$172, RegulatoryPayment!$C$49:$FQ$49,RegulatoryPayment!$C$87:$FQ$87), 0)</f>
        <v>0</v>
      </c>
      <c r="AE187" s="201">
        <f>IFERROR(_xlfn.XLOOKUP(AE$172, RegulatoryPayment!$C$49:$FQ$49,RegulatoryPayment!$C$87:$FQ$87), 0)</f>
        <v>0</v>
      </c>
      <c r="AF187" s="201">
        <f>IFERROR(_xlfn.XLOOKUP(AF$172, RegulatoryPayment!$C$49:$FQ$49,RegulatoryPayment!$C$87:$FQ$87), 0)</f>
        <v>0</v>
      </c>
      <c r="AG187" s="201">
        <f>IFERROR(_xlfn.XLOOKUP(AG$172, RegulatoryPayment!$C$49:$FQ$49,RegulatoryPayment!$C$87:$FQ$87), 0)</f>
        <v>0</v>
      </c>
      <c r="AH187" s="201">
        <f>IFERROR(_xlfn.XLOOKUP(AH$172, RegulatoryPayment!$C$49:$FQ$49,RegulatoryPayment!$C$87:$FQ$87), 0)</f>
        <v>0</v>
      </c>
      <c r="AI187" s="201">
        <f>IFERROR(_xlfn.XLOOKUP(AI$172, RegulatoryPayment!$C$49:$FQ$49,RegulatoryPayment!$C$87:$FQ$87), 0)</f>
        <v>0</v>
      </c>
      <c r="AJ187" s="201">
        <f>IFERROR(_xlfn.XLOOKUP(AJ$172, RegulatoryPayment!$C$49:$FQ$49,RegulatoryPayment!$C$87:$FQ$87), 0)</f>
        <v>0</v>
      </c>
      <c r="AK187" s="201">
        <f>IFERROR(_xlfn.XLOOKUP(AK$172, RegulatoryPayment!$C$49:$FQ$49,RegulatoryPayment!$C$87:$FQ$87), 0)</f>
        <v>0</v>
      </c>
      <c r="AL187" s="201">
        <f>IFERROR(_xlfn.XLOOKUP(AL$172, RegulatoryPayment!$C$49:$FQ$49,RegulatoryPayment!$C$87:$FQ$87), 0)</f>
        <v>0</v>
      </c>
      <c r="AM187" s="201">
        <f>IFERROR(_xlfn.XLOOKUP(AM$172, RegulatoryPayment!$C$49:$FQ$49,RegulatoryPayment!$C$87:$FQ$87), 0)</f>
        <v>0</v>
      </c>
      <c r="AN187" s="201">
        <f>IFERROR(_xlfn.XLOOKUP(AN$172, RegulatoryPayment!$C$49:$FQ$49,RegulatoryPayment!$C$87:$FQ$87), 0)</f>
        <v>0</v>
      </c>
      <c r="AO187" s="201">
        <f>IFERROR(_xlfn.XLOOKUP(AO$172, RegulatoryPayment!$C$49:$FQ$49,RegulatoryPayment!$C$87:$FQ$87), 0)</f>
        <v>0</v>
      </c>
      <c r="AP187" s="201">
        <f>IFERROR(_xlfn.XLOOKUP(AP$172, RegulatoryPayment!$C$49:$FQ$49,RegulatoryPayment!$C$87:$FQ$87), 0)</f>
        <v>0</v>
      </c>
      <c r="AQ187" s="201">
        <f>IFERROR(_xlfn.XLOOKUP(AQ$172, RegulatoryPayment!$C$49:$FQ$49,RegulatoryPayment!$C$87:$FQ$87), 0)</f>
        <v>0</v>
      </c>
      <c r="AR187" s="201">
        <f>IFERROR(_xlfn.XLOOKUP(AR$172, RegulatoryPayment!$C$49:$FQ$49,RegulatoryPayment!$C$87:$FQ$87), 0)</f>
        <v>0</v>
      </c>
      <c r="AS187" s="201">
        <f>IFERROR(_xlfn.XLOOKUP(AS$172, RegulatoryPayment!$C$49:$FQ$49,RegulatoryPayment!$C$87:$FQ$87), 0)</f>
        <v>0</v>
      </c>
      <c r="AT187" s="201">
        <f>IFERROR(_xlfn.XLOOKUP(AT$172, RegulatoryPayment!$C$49:$FQ$49,RegulatoryPayment!$C$87:$FQ$87), 0)</f>
        <v>0</v>
      </c>
      <c r="AU187" s="201">
        <f>IFERROR(_xlfn.XLOOKUP(AU$172, RegulatoryPayment!$C$49:$FQ$49,RegulatoryPayment!$C$87:$FQ$87), 0)</f>
        <v>0</v>
      </c>
      <c r="AV187" s="201">
        <f>IFERROR(_xlfn.XLOOKUP(AV$172, RegulatoryPayment!$C$49:$FQ$49,RegulatoryPayment!$C$87:$FQ$87), 0)</f>
        <v>0</v>
      </c>
      <c r="AW187" s="201">
        <f>IFERROR(_xlfn.XLOOKUP(AW$172, RegulatoryPayment!$C$49:$FQ$49,RegulatoryPayment!$C$87:$FQ$87), 0)</f>
        <v>0</v>
      </c>
      <c r="AX187" s="201">
        <f>IFERROR(_xlfn.XLOOKUP(AX$172, RegulatoryPayment!$C$49:$FQ$49,RegulatoryPayment!$C$87:$FQ$87), 0)</f>
        <v>0</v>
      </c>
      <c r="AY187" s="201">
        <f>IFERROR(_xlfn.XLOOKUP(AY$172, RegulatoryPayment!$C$49:$FQ$49,RegulatoryPayment!$C$87:$FQ$87), 0)</f>
        <v>0</v>
      </c>
      <c r="AZ187" s="201">
        <f>IFERROR(_xlfn.XLOOKUP(AZ$172, RegulatoryPayment!$C$49:$FQ$49,RegulatoryPayment!$C$87:$FQ$87), 0)</f>
        <v>0</v>
      </c>
      <c r="BA187" s="201">
        <f>IFERROR(_xlfn.XLOOKUP(BA$172, RegulatoryPayment!$C$49:$FQ$49,RegulatoryPayment!$C$87:$FQ$87), 0)</f>
        <v>0</v>
      </c>
      <c r="BB187" s="201">
        <f>IFERROR(_xlfn.XLOOKUP(BB$172, RegulatoryPayment!$C$49:$FQ$49,RegulatoryPayment!$C$87:$FQ$87), 0)</f>
        <v>0</v>
      </c>
      <c r="BC187" s="201">
        <f>IFERROR(_xlfn.XLOOKUP(BC$172, RegulatoryPayment!$C$49:$FQ$49,RegulatoryPayment!$C$87:$FQ$87), 0)</f>
        <v>0</v>
      </c>
      <c r="BD187" s="201">
        <f>IFERROR(_xlfn.XLOOKUP(BD$172, RegulatoryPayment!$C$49:$FQ$49,RegulatoryPayment!$C$87:$FQ$87), 0)</f>
        <v>0</v>
      </c>
      <c r="BE187" s="201">
        <f>IFERROR(_xlfn.XLOOKUP(BE$172, RegulatoryPayment!$C$49:$FQ$49,RegulatoryPayment!$C$87:$FQ$87), 0)</f>
        <v>0</v>
      </c>
      <c r="BF187" s="201">
        <f>IFERROR(_xlfn.XLOOKUP(BF$172, RegulatoryPayment!$C$49:$FQ$49,RegulatoryPayment!$C$87:$FQ$87), 0)</f>
        <v>0</v>
      </c>
      <c r="BG187" s="201">
        <f>IFERROR(_xlfn.XLOOKUP(BG$172, RegulatoryPayment!$C$49:$FQ$49,RegulatoryPayment!$C$87:$FQ$87), 0)</f>
        <v>0</v>
      </c>
      <c r="BH187" s="201">
        <f>IFERROR(_xlfn.XLOOKUP(BH$172, RegulatoryPayment!$C$49:$FQ$49,RegulatoryPayment!$C$87:$FQ$87), 0)</f>
        <v>0</v>
      </c>
      <c r="BI187" s="201">
        <f>IFERROR(_xlfn.XLOOKUP(BI$172, RegulatoryPayment!$C$49:$FQ$49,RegulatoryPayment!$C$87:$FQ$87), 0)</f>
        <v>0</v>
      </c>
      <c r="BJ187" s="201">
        <f>IFERROR(_xlfn.XLOOKUP(BJ$172, RegulatoryPayment!$C$49:$FQ$49,RegulatoryPayment!$C$87:$FQ$87), 0)</f>
        <v>0</v>
      </c>
      <c r="BK187" s="201">
        <f>IFERROR(_xlfn.XLOOKUP(BK$172, RegulatoryPayment!$C$49:$FQ$49,RegulatoryPayment!$C$87:$FQ$87), 0)</f>
        <v>0</v>
      </c>
      <c r="BL187" s="201">
        <f>IFERROR(_xlfn.XLOOKUP(BL$172, RegulatoryPayment!$C$49:$FQ$49,RegulatoryPayment!$C$87:$FQ$87), 0)</f>
        <v>0</v>
      </c>
      <c r="BM187" s="201">
        <f>IFERROR(_xlfn.XLOOKUP(BM$172, RegulatoryPayment!$C$49:$FQ$49,RegulatoryPayment!$C$87:$FQ$87), 0)</f>
        <v>0</v>
      </c>
      <c r="BN187" s="201">
        <f>IFERROR(_xlfn.XLOOKUP(BN$172, RegulatoryPayment!$C$49:$FQ$49,RegulatoryPayment!$C$87:$FQ$87), 0)</f>
        <v>0</v>
      </c>
      <c r="BO187" s="201">
        <f>IFERROR(_xlfn.XLOOKUP(BO$172, RegulatoryPayment!$C$49:$FQ$49,RegulatoryPayment!$C$87:$FQ$87), 0)</f>
        <v>0</v>
      </c>
      <c r="BP187" s="201">
        <f>IFERROR(_xlfn.XLOOKUP(BP$172, RegulatoryPayment!$C$49:$FQ$49,RegulatoryPayment!$C$87:$FQ$87), 0)</f>
        <v>0</v>
      </c>
      <c r="BQ187" s="201">
        <f>IFERROR(_xlfn.XLOOKUP(BQ$172, RegulatoryPayment!$C$49:$FQ$49,RegulatoryPayment!$C$87:$FQ$87), 0)</f>
        <v>0</v>
      </c>
      <c r="BR187" s="201">
        <f>IFERROR(_xlfn.XLOOKUP(BR$172, RegulatoryPayment!$C$49:$FQ$49,RegulatoryPayment!$C$87:$FQ$87), 0)</f>
        <v>0</v>
      </c>
      <c r="BS187" s="201">
        <f>IFERROR(_xlfn.XLOOKUP(BS$172, RegulatoryPayment!$C$49:$FQ$49,RegulatoryPayment!$C$87:$FQ$87), 0)</f>
        <v>0</v>
      </c>
      <c r="BT187" s="201">
        <f>IFERROR(_xlfn.XLOOKUP(BT$172, RegulatoryPayment!$C$49:$FQ$49,RegulatoryPayment!$C$87:$FQ$87), 0)</f>
        <v>0</v>
      </c>
      <c r="BU187" s="201">
        <f>IFERROR(_xlfn.XLOOKUP(BU$172, RegulatoryPayment!$C$49:$FQ$49,RegulatoryPayment!$C$87:$FQ$87), 0)</f>
        <v>0</v>
      </c>
      <c r="BV187" s="201">
        <f>IFERROR(_xlfn.XLOOKUP(BV$172, RegulatoryPayment!$C$49:$FQ$49,RegulatoryPayment!$C$87:$FQ$87), 0)</f>
        <v>0</v>
      </c>
      <c r="BW187" s="201">
        <f>IFERROR(_xlfn.XLOOKUP(BW$172, RegulatoryPayment!$C$49:$FQ$49,RegulatoryPayment!$C$87:$FQ$87), 0)</f>
        <v>0</v>
      </c>
      <c r="BX187" s="201">
        <f>IFERROR(_xlfn.XLOOKUP(BX$172, RegulatoryPayment!$C$49:$FQ$49,RegulatoryPayment!$C$87:$FQ$87), 0)</f>
        <v>0</v>
      </c>
      <c r="BY187" s="201">
        <f>IFERROR(_xlfn.XLOOKUP(BY$172, RegulatoryPayment!$C$49:$FQ$49,RegulatoryPayment!$C$87:$FQ$87), 0)</f>
        <v>0</v>
      </c>
      <c r="BZ187" s="201">
        <f>IFERROR(_xlfn.XLOOKUP(BZ$172, RegulatoryPayment!$C$49:$FQ$49,RegulatoryPayment!$C$87:$FQ$87), 0)</f>
        <v>0</v>
      </c>
      <c r="CA187" s="201">
        <f>IFERROR(_xlfn.XLOOKUP(CA$172, RegulatoryPayment!$C$49:$FQ$49,RegulatoryPayment!$C$87:$FQ$87), 0)</f>
        <v>0</v>
      </c>
      <c r="CB187" s="201">
        <f>IFERROR(_xlfn.XLOOKUP(CB$172, RegulatoryPayment!$C$49:$FQ$49,RegulatoryPayment!$C$87:$FQ$87), 0)</f>
        <v>0</v>
      </c>
      <c r="CC187" s="201">
        <f>IFERROR(_xlfn.XLOOKUP(CC$172, RegulatoryPayment!$C$49:$FQ$49,RegulatoryPayment!$C$87:$FQ$87), 0)</f>
        <v>0</v>
      </c>
      <c r="CD187" s="201">
        <f>IFERROR(_xlfn.XLOOKUP(CD$172, RegulatoryPayment!$C$49:$FQ$49,RegulatoryPayment!$C$87:$FQ$87), 0)</f>
        <v>0</v>
      </c>
      <c r="CE187" s="201">
        <f>IFERROR(_xlfn.XLOOKUP(CE$172, RegulatoryPayment!$C$49:$FQ$49,RegulatoryPayment!$C$87:$FQ$87), 0)</f>
        <v>0</v>
      </c>
      <c r="CF187" s="201">
        <f>IFERROR(_xlfn.XLOOKUP(CF$172, RegulatoryPayment!$C$49:$FQ$49,RegulatoryPayment!$C$87:$FQ$87), 0)</f>
        <v>0</v>
      </c>
      <c r="CG187" s="201">
        <f>IFERROR(_xlfn.XLOOKUP(CG$172, RegulatoryPayment!$C$49:$FQ$49,RegulatoryPayment!$C$87:$FQ$87), 0)</f>
        <v>0</v>
      </c>
      <c r="CH187" s="201">
        <f>IFERROR(_xlfn.XLOOKUP(CH$172, RegulatoryPayment!$C$49:$FQ$49,RegulatoryPayment!$C$87:$FQ$87), 0)</f>
        <v>0</v>
      </c>
      <c r="CI187" s="201">
        <f>IFERROR(_xlfn.XLOOKUP(CI$172, RegulatoryPayment!$C$49:$FQ$49,RegulatoryPayment!$C$87:$FQ$87), 0)</f>
        <v>0</v>
      </c>
      <c r="CJ187" s="201">
        <f>IFERROR(_xlfn.XLOOKUP(CJ$172, RegulatoryPayment!$C$49:$FQ$49,RegulatoryPayment!$C$87:$FQ$87), 0)</f>
        <v>0</v>
      </c>
      <c r="CK187" s="201">
        <f>IFERROR(_xlfn.XLOOKUP(CK$172, RegulatoryPayment!$C$49:$FQ$49,RegulatoryPayment!$C$87:$FQ$87), 0)</f>
        <v>0</v>
      </c>
      <c r="CL187" s="201">
        <f>IFERROR(_xlfn.XLOOKUP(CL$172, RegulatoryPayment!$C$49:$FQ$49,RegulatoryPayment!$C$87:$FQ$87), 0)</f>
        <v>0</v>
      </c>
      <c r="CM187" s="201">
        <f>IFERROR(_xlfn.XLOOKUP(CM$172, RegulatoryPayment!$C$49:$FQ$49,RegulatoryPayment!$C$87:$FQ$87), 0)</f>
        <v>0</v>
      </c>
      <c r="CN187" s="201">
        <f>IFERROR(_xlfn.XLOOKUP(CN$172, RegulatoryPayment!$C$49:$FQ$49,RegulatoryPayment!$C$87:$FQ$87), 0)</f>
        <v>0</v>
      </c>
      <c r="CO187" s="201">
        <f>IFERROR(_xlfn.XLOOKUP(CO$172, RegulatoryPayment!$C$49:$FQ$49,RegulatoryPayment!$C$87:$FQ$87), 0)</f>
        <v>0</v>
      </c>
      <c r="CP187" s="201">
        <f>IFERROR(_xlfn.XLOOKUP(CP$172, RegulatoryPayment!$C$49:$FQ$49,RegulatoryPayment!$C$87:$FQ$87), 0)</f>
        <v>0</v>
      </c>
      <c r="CQ187" s="201">
        <f>IFERROR(_xlfn.XLOOKUP(CQ$172, RegulatoryPayment!$C$49:$FQ$49,RegulatoryPayment!$C$87:$FQ$87), 0)</f>
        <v>0</v>
      </c>
      <c r="CR187" s="201">
        <f>IFERROR(_xlfn.XLOOKUP(CR$172, RegulatoryPayment!$C$49:$FQ$49,RegulatoryPayment!$C$87:$FQ$87), 0)</f>
        <v>0</v>
      </c>
      <c r="CS187" s="201">
        <f>IFERROR(_xlfn.XLOOKUP(CS$172, RegulatoryPayment!$C$49:$FQ$49,RegulatoryPayment!$C$87:$FQ$87), 0)</f>
        <v>0</v>
      </c>
      <c r="CT187" s="201">
        <f>IFERROR(_xlfn.XLOOKUP(CT$172, RegulatoryPayment!$C$49:$FQ$49,RegulatoryPayment!$C$87:$FQ$87), 0)</f>
        <v>0</v>
      </c>
      <c r="CU187" s="201">
        <f>IFERROR(_xlfn.XLOOKUP(CU$172, RegulatoryPayment!$C$49:$FQ$49,RegulatoryPayment!$C$87:$FQ$87), 0)</f>
        <v>0</v>
      </c>
      <c r="CV187" s="201">
        <f>IFERROR(_xlfn.XLOOKUP(CV$172, RegulatoryPayment!$C$49:$FQ$49,RegulatoryPayment!$C$87:$FQ$87), 0)</f>
        <v>0</v>
      </c>
      <c r="CW187" s="201">
        <f>IFERROR(_xlfn.XLOOKUP(CW$172, RegulatoryPayment!$C$49:$FQ$49,RegulatoryPayment!$C$87:$FQ$87), 0)</f>
        <v>0</v>
      </c>
      <c r="CX187" s="201">
        <f>IFERROR(_xlfn.XLOOKUP(CX$172, RegulatoryPayment!$C$49:$FQ$49,RegulatoryPayment!$C$87:$FQ$87), 0)</f>
        <v>0</v>
      </c>
      <c r="CY187" s="201">
        <f>IFERROR(_xlfn.XLOOKUP(CY$172, RegulatoryPayment!$C$49:$FQ$49,RegulatoryPayment!$C$87:$FQ$87), 0)</f>
        <v>0</v>
      </c>
      <c r="CZ187" s="201">
        <f>IFERROR(_xlfn.XLOOKUP(CZ$172, RegulatoryPayment!$C$49:$FQ$49,RegulatoryPayment!$C$87:$FQ$87), 0)</f>
        <v>0</v>
      </c>
      <c r="DA187" s="201">
        <f>IFERROR(_xlfn.XLOOKUP(DA$172, RegulatoryPayment!$C$49:$FQ$49,RegulatoryPayment!$C$87:$FQ$87), 0)</f>
        <v>0</v>
      </c>
      <c r="DB187" s="201">
        <f>IFERROR(_xlfn.XLOOKUP(DB$172, RegulatoryPayment!$C$49:$FQ$49,RegulatoryPayment!$C$87:$FQ$87), 0)</f>
        <v>0</v>
      </c>
      <c r="DC187" s="201">
        <f>IFERROR(_xlfn.XLOOKUP(DC$172, RegulatoryPayment!$C$49:$FQ$49,RegulatoryPayment!$C$87:$FQ$87), 0)</f>
        <v>0</v>
      </c>
      <c r="DD187" s="201">
        <f>IFERROR(_xlfn.XLOOKUP(DD$172, RegulatoryPayment!$C$49:$FQ$49,RegulatoryPayment!$C$87:$FQ$87), 0)</f>
        <v>0</v>
      </c>
      <c r="DE187" s="201">
        <f>IFERROR(_xlfn.XLOOKUP(DE$172, RegulatoryPayment!$C$49:$FQ$49,RegulatoryPayment!$C$87:$FQ$87), 0)</f>
        <v>0</v>
      </c>
      <c r="DF187" s="201">
        <f>IFERROR(_xlfn.XLOOKUP(DF$172, RegulatoryPayment!$C$49:$FQ$49,RegulatoryPayment!$C$87:$FQ$87), 0)</f>
        <v>0</v>
      </c>
      <c r="DG187" s="201">
        <f>IFERROR(_xlfn.XLOOKUP(DG$172, RegulatoryPayment!$C$49:$FQ$49,RegulatoryPayment!$C$87:$FQ$87), 0)</f>
        <v>0</v>
      </c>
      <c r="DH187" s="201">
        <f>IFERROR(_xlfn.XLOOKUP(DH$172, RegulatoryPayment!$C$49:$FQ$49,RegulatoryPayment!$C$87:$FQ$87), 0)</f>
        <v>0</v>
      </c>
      <c r="DI187" s="201">
        <f>IFERROR(_xlfn.XLOOKUP(DI$172, RegulatoryPayment!$C$49:$FQ$49,RegulatoryPayment!$C$87:$FQ$87), 0)</f>
        <v>0</v>
      </c>
      <c r="DJ187" s="201">
        <f>IFERROR(_xlfn.XLOOKUP(DJ$172, RegulatoryPayment!$C$49:$FQ$49,RegulatoryPayment!$C$87:$FQ$87), 0)</f>
        <v>0</v>
      </c>
      <c r="DK187" s="201">
        <f>IFERROR(_xlfn.XLOOKUP(DK$172, RegulatoryPayment!$C$49:$FQ$49,RegulatoryPayment!$C$87:$FQ$87), 0)</f>
        <v>0</v>
      </c>
      <c r="DL187" s="201">
        <f>IFERROR(_xlfn.XLOOKUP(DL$172, RegulatoryPayment!$C$49:$FQ$49,RegulatoryPayment!$C$87:$FQ$87), 0)</f>
        <v>0</v>
      </c>
      <c r="DM187" s="201">
        <f>IFERROR(_xlfn.XLOOKUP(DM$172, RegulatoryPayment!$C$49:$FQ$49,RegulatoryPayment!$C$87:$FQ$87), 0)</f>
        <v>0</v>
      </c>
      <c r="DN187" s="201">
        <f>IFERROR(_xlfn.XLOOKUP(DN$172, RegulatoryPayment!$C$49:$FQ$49,RegulatoryPayment!$C$87:$FQ$87), 0)</f>
        <v>0</v>
      </c>
      <c r="DO187" s="201">
        <f>IFERROR(_xlfn.XLOOKUP(DO$172, RegulatoryPayment!$C$49:$FQ$49,RegulatoryPayment!$C$87:$FQ$87), 0)</f>
        <v>0</v>
      </c>
      <c r="DP187" s="201">
        <f>IFERROR(_xlfn.XLOOKUP(DP$172, RegulatoryPayment!$C$49:$FQ$49,RegulatoryPayment!$C$87:$FQ$87), 0)</f>
        <v>0</v>
      </c>
      <c r="DQ187" s="201">
        <f>IFERROR(_xlfn.XLOOKUP(DQ$172, RegulatoryPayment!$C$49:$FQ$49,RegulatoryPayment!$C$87:$FQ$87), 0)</f>
        <v>0</v>
      </c>
      <c r="DR187" s="201">
        <f>IFERROR(_xlfn.XLOOKUP(DR$172, RegulatoryPayment!$C$49:$FQ$49,RegulatoryPayment!$C$87:$FQ$87), 0)</f>
        <v>0</v>
      </c>
      <c r="DS187" s="201">
        <f>IFERROR(_xlfn.XLOOKUP(DS$172, RegulatoryPayment!$C$49:$FQ$49,RegulatoryPayment!$C$87:$FQ$87), 0)</f>
        <v>0</v>
      </c>
      <c r="DT187" s="201">
        <f>IFERROR(_xlfn.XLOOKUP(DT$172, RegulatoryPayment!$C$49:$FQ$49,RegulatoryPayment!$C$87:$FQ$87), 0)</f>
        <v>0</v>
      </c>
      <c r="DU187" s="201">
        <f>IFERROR(_xlfn.XLOOKUP(DU$172, RegulatoryPayment!$C$49:$FQ$49,RegulatoryPayment!$C$87:$FQ$87), 0)</f>
        <v>0</v>
      </c>
      <c r="DV187" s="201">
        <f>IFERROR(_xlfn.XLOOKUP(DV$172, RegulatoryPayment!$C$49:$FQ$49,RegulatoryPayment!$C$87:$FQ$87), 0)</f>
        <v>0</v>
      </c>
      <c r="DW187" s="201">
        <f>IFERROR(_xlfn.XLOOKUP(DW$172, RegulatoryPayment!$C$49:$FQ$49,RegulatoryPayment!$C$87:$FQ$87), 0)</f>
        <v>0</v>
      </c>
      <c r="DX187" s="201">
        <f>IFERROR(_xlfn.XLOOKUP(DX$172, RegulatoryPayment!$C$49:$FQ$49,RegulatoryPayment!$C$87:$FQ$87), 0)</f>
        <v>0</v>
      </c>
      <c r="DY187" s="201">
        <f>IFERROR(_xlfn.XLOOKUP(DY$172, RegulatoryPayment!$C$49:$FQ$49,RegulatoryPayment!$C$87:$FQ$87), 0)</f>
        <v>0</v>
      </c>
      <c r="DZ187" s="201">
        <f>IFERROR(_xlfn.XLOOKUP(DZ$172, RegulatoryPayment!$C$49:$FQ$49,RegulatoryPayment!$C$87:$FQ$87), 0)</f>
        <v>0</v>
      </c>
      <c r="EA187" s="201">
        <f>IFERROR(_xlfn.XLOOKUP(EA$172, RegulatoryPayment!$C$49:$FQ$49,RegulatoryPayment!$C$87:$FQ$87), 0)</f>
        <v>0</v>
      </c>
      <c r="EB187" s="201">
        <f>IFERROR(_xlfn.XLOOKUP(EB$172, RegulatoryPayment!$C$49:$FQ$49,RegulatoryPayment!$C$87:$FQ$87), 0)</f>
        <v>0</v>
      </c>
      <c r="EC187" s="201">
        <f>IFERROR(_xlfn.XLOOKUP(EC$172, RegulatoryPayment!$C$49:$FQ$49,RegulatoryPayment!$C$87:$FQ$87), 0)</f>
        <v>0</v>
      </c>
      <c r="ED187" s="201">
        <f>IFERROR(_xlfn.XLOOKUP(ED$172, RegulatoryPayment!$C$49:$FQ$49,RegulatoryPayment!$C$87:$FQ$87), 0)</f>
        <v>0</v>
      </c>
      <c r="EE187" s="201">
        <f>IFERROR(_xlfn.XLOOKUP(EE$172, RegulatoryPayment!$C$49:$FQ$49,RegulatoryPayment!$C$87:$FQ$87), 0)</f>
        <v>0</v>
      </c>
      <c r="EF187" s="201">
        <f>IFERROR(_xlfn.XLOOKUP(EF$172, RegulatoryPayment!$C$49:$FQ$49,RegulatoryPayment!$C$87:$FQ$87), 0)</f>
        <v>0</v>
      </c>
      <c r="EG187" s="201">
        <f>IFERROR(_xlfn.XLOOKUP(EG$172, RegulatoryPayment!$C$49:$FQ$49,RegulatoryPayment!$C$87:$FQ$87), 0)</f>
        <v>0</v>
      </c>
      <c r="EH187" s="201">
        <f>IFERROR(_xlfn.XLOOKUP(EH$172, RegulatoryPayment!$C$49:$FQ$49,RegulatoryPayment!$C$87:$FQ$87), 0)</f>
        <v>0</v>
      </c>
      <c r="EI187" s="201">
        <f>IFERROR(_xlfn.XLOOKUP(EI$172, RegulatoryPayment!$C$49:$FQ$49,RegulatoryPayment!$C$87:$FQ$87), 0)</f>
        <v>0</v>
      </c>
      <c r="EJ187" s="201">
        <f>IFERROR(_xlfn.XLOOKUP(EJ$172, RegulatoryPayment!$C$49:$FQ$49,RegulatoryPayment!$C$87:$FQ$87), 0)</f>
        <v>0</v>
      </c>
      <c r="EK187" s="201">
        <f>IFERROR(_xlfn.XLOOKUP(EK$172, RegulatoryPayment!$C$49:$FQ$49,RegulatoryPayment!$C$87:$FQ$87), 0)</f>
        <v>0</v>
      </c>
      <c r="EL187" s="201">
        <f>IFERROR(_xlfn.XLOOKUP(EL$172, RegulatoryPayment!$C$49:$FQ$49,RegulatoryPayment!$C$87:$FQ$87), 0)</f>
        <v>0</v>
      </c>
      <c r="EM187" s="201">
        <f>IFERROR(_xlfn.XLOOKUP(EM$172, RegulatoryPayment!$C$49:$FQ$49,RegulatoryPayment!$C$87:$FQ$87), 0)</f>
        <v>0</v>
      </c>
      <c r="EN187" s="201">
        <f>IFERROR(_xlfn.XLOOKUP(EN$172, RegulatoryPayment!$C$49:$FQ$49,RegulatoryPayment!$C$87:$FQ$87), 0)</f>
        <v>0</v>
      </c>
      <c r="EO187" s="201">
        <f>IFERROR(_xlfn.XLOOKUP(EO$172, RegulatoryPayment!$C$49:$FQ$49,RegulatoryPayment!$C$87:$FQ$87), 0)</f>
        <v>0</v>
      </c>
      <c r="EP187" s="201">
        <f>IFERROR(_xlfn.XLOOKUP(EP$172, RegulatoryPayment!$C$49:$FQ$49,RegulatoryPayment!$C$87:$FQ$87), 0)</f>
        <v>0</v>
      </c>
      <c r="EQ187" s="201">
        <f>IFERROR(_xlfn.XLOOKUP(EQ$172, RegulatoryPayment!$C$49:$FQ$49,RegulatoryPayment!$C$87:$FQ$87), 0)</f>
        <v>0</v>
      </c>
      <c r="ER187" s="201">
        <f>IFERROR(_xlfn.XLOOKUP(ER$172, RegulatoryPayment!$C$49:$FQ$49,RegulatoryPayment!$C$87:$FQ$87), 0)</f>
        <v>0</v>
      </c>
      <c r="ES187" s="201">
        <f>IFERROR(_xlfn.XLOOKUP(ES$172, RegulatoryPayment!$C$49:$FQ$49,RegulatoryPayment!$C$87:$FQ$87), 0)</f>
        <v>0</v>
      </c>
      <c r="ET187" s="201">
        <f>IFERROR(_xlfn.XLOOKUP(ET$172, RegulatoryPayment!$C$49:$FQ$49,RegulatoryPayment!$C$87:$FQ$87), 0)</f>
        <v>0</v>
      </c>
      <c r="EU187" s="201">
        <f>IFERROR(_xlfn.XLOOKUP(EU$172, RegulatoryPayment!$C$49:$FQ$49,RegulatoryPayment!$C$87:$FQ$87), 0)</f>
        <v>0</v>
      </c>
      <c r="EV187" s="201">
        <f>IFERROR(_xlfn.XLOOKUP(EV$172, RegulatoryPayment!$C$49:$FQ$49,RegulatoryPayment!$C$87:$FQ$87), 0)</f>
        <v>0</v>
      </c>
      <c r="EW187" s="201">
        <f>IFERROR(_xlfn.XLOOKUP(EW$172, RegulatoryPayment!$C$49:$FQ$49,RegulatoryPayment!$C$87:$FQ$87), 0)</f>
        <v>0</v>
      </c>
      <c r="EX187" s="201">
        <f>IFERROR(_xlfn.XLOOKUP(EX$172, RegulatoryPayment!$C$49:$FQ$49,RegulatoryPayment!$C$87:$FQ$87), 0)</f>
        <v>0</v>
      </c>
      <c r="EY187" s="201">
        <f>IFERROR(_xlfn.XLOOKUP(EY$172, RegulatoryPayment!$C$49:$FQ$49,RegulatoryPayment!$C$87:$FQ$87), 0)</f>
        <v>0</v>
      </c>
      <c r="EZ187" s="201">
        <f>IFERROR(_xlfn.XLOOKUP(EZ$172, RegulatoryPayment!$C$49:$FQ$49,RegulatoryPayment!$C$87:$FQ$87), 0)</f>
        <v>0</v>
      </c>
      <c r="FA187" s="201">
        <f>IFERROR(_xlfn.XLOOKUP(FA$172, RegulatoryPayment!$C$49:$FQ$49,RegulatoryPayment!$C$87:$FQ$87), 0)</f>
        <v>0</v>
      </c>
      <c r="FB187" s="201">
        <f>IFERROR(_xlfn.XLOOKUP(FB$172, RegulatoryPayment!$C$49:$FQ$49,RegulatoryPayment!$C$87:$FQ$87), 0)</f>
        <v>0</v>
      </c>
      <c r="FC187" s="201">
        <f>IFERROR(_xlfn.XLOOKUP(FC$172, RegulatoryPayment!$C$49:$FQ$49,RegulatoryPayment!$C$87:$FQ$87), 0)</f>
        <v>0</v>
      </c>
      <c r="FD187" s="201">
        <f>IFERROR(_xlfn.XLOOKUP(FD$172, RegulatoryPayment!$C$49:$FQ$49,RegulatoryPayment!$C$87:$FQ$87), 0)</f>
        <v>0</v>
      </c>
      <c r="FE187" s="201">
        <f>IFERROR(_xlfn.XLOOKUP(FE$172, RegulatoryPayment!$C$49:$FQ$49,RegulatoryPayment!$C$87:$FQ$87), 0)</f>
        <v>0</v>
      </c>
      <c r="FF187" s="201">
        <f>IFERROR(_xlfn.XLOOKUP(FF$172, RegulatoryPayment!$C$49:$FQ$49,RegulatoryPayment!$C$87:$FQ$87), 0)</f>
        <v>0</v>
      </c>
      <c r="FG187" s="201">
        <f>IFERROR(_xlfn.XLOOKUP(FG$172, RegulatoryPayment!$C$49:$FQ$49,RegulatoryPayment!$C$87:$FQ$87), 0)</f>
        <v>0</v>
      </c>
      <c r="FH187" s="201">
        <f>IFERROR(_xlfn.XLOOKUP(FH$172, RegulatoryPayment!$C$49:$FQ$49,RegulatoryPayment!$C$87:$FQ$87), 0)</f>
        <v>0</v>
      </c>
      <c r="FI187" s="201">
        <f>IFERROR(_xlfn.XLOOKUP(FI$172, RegulatoryPayment!$C$49:$FQ$49,RegulatoryPayment!$C$87:$FQ$87), 0)</f>
        <v>0</v>
      </c>
      <c r="FJ187" s="201">
        <f>IFERROR(_xlfn.XLOOKUP(FJ$172, RegulatoryPayment!$C$49:$FQ$49,RegulatoryPayment!$C$87:$FQ$87), 0)</f>
        <v>0</v>
      </c>
      <c r="FK187" s="201">
        <f>IFERROR(_xlfn.XLOOKUP(FK$172, RegulatoryPayment!$C$49:$FQ$49,RegulatoryPayment!$C$87:$FQ$87), 0)</f>
        <v>0</v>
      </c>
      <c r="FL187" s="201">
        <f>IFERROR(_xlfn.XLOOKUP(FL$172, RegulatoryPayment!$C$49:$FQ$49,RegulatoryPayment!$C$87:$FQ$87), 0)</f>
        <v>0</v>
      </c>
      <c r="FM187" s="201">
        <f>IFERROR(_xlfn.XLOOKUP(FM$172, RegulatoryPayment!$C$49:$FQ$49,RegulatoryPayment!$C$87:$FQ$87), 0)</f>
        <v>0</v>
      </c>
      <c r="FN187" s="201">
        <f>IFERROR(_xlfn.XLOOKUP(FN$172, RegulatoryPayment!$C$49:$FQ$49,RegulatoryPayment!$C$87:$FQ$87), 0)</f>
        <v>0</v>
      </c>
      <c r="FO187" s="201">
        <f>IFERROR(_xlfn.XLOOKUP(FO$172, RegulatoryPayment!$C$49:$FQ$49,RegulatoryPayment!$C$87:$FQ$87), 0)</f>
        <v>0</v>
      </c>
    </row>
    <row r="188" spans="2:16384" x14ac:dyDescent="0.3">
      <c r="B188" s="201" t="s">
        <v>508</v>
      </c>
      <c r="D188" s="212">
        <f t="shared" si="1765"/>
        <v>21.243635652514843</v>
      </c>
      <c r="G188" s="214">
        <f>_xlfn.XLOOKUP(G172, Schedule!$F$226:$FO$226, Schedule!$F$236:$FO$236, 0)</f>
        <v>0</v>
      </c>
      <c r="H188" s="214">
        <f>_xlfn.XLOOKUP(H172, Schedule!$F$226:$FO$226, Schedule!$F$236:$FO$236, 0)</f>
        <v>0</v>
      </c>
      <c r="I188" s="214">
        <f>_xlfn.XLOOKUP(I172, Schedule!$F$226:$FO$226, Schedule!$F$236:$FO$236, 0)</f>
        <v>0</v>
      </c>
      <c r="J188" s="214">
        <f>_xlfn.XLOOKUP(J172, Schedule!$F$226:$FO$226, Schedule!$F$236:$FO$236, 0)</f>
        <v>0</v>
      </c>
      <c r="K188" s="214">
        <f>_xlfn.XLOOKUP(K172, Schedule!$F$226:$FO$226, Schedule!$F$236:$FO$236, 0)</f>
        <v>0</v>
      </c>
      <c r="L188" s="214">
        <f>_xlfn.XLOOKUP(L172, Schedule!$F$226:$FO$226, Schedule!$F$236:$FO$236, 0)</f>
        <v>0</v>
      </c>
      <c r="M188" s="214">
        <f>_xlfn.XLOOKUP(M172, Schedule!$F$226:$FO$226, Schedule!$F$236:$FO$236, 0)</f>
        <v>0</v>
      </c>
      <c r="N188" s="214">
        <f>_xlfn.XLOOKUP(N172, Schedule!$F$226:$FO$226, Schedule!$F$236:$FO$236, 0)</f>
        <v>0</v>
      </c>
      <c r="O188" s="214">
        <f>_xlfn.XLOOKUP(O172, Schedule!$F$226:$FO$226, Schedule!$F$236:$FO$236, 0)</f>
        <v>0</v>
      </c>
      <c r="P188" s="214">
        <f>_xlfn.XLOOKUP(P172, Schedule!$F$226:$FO$226, Schedule!$F$236:$FO$236, 0)</f>
        <v>0</v>
      </c>
      <c r="Q188" s="214">
        <f>_xlfn.XLOOKUP(Q172, Schedule!$F$226:$FO$226, Schedule!$F$236:$FO$236, 0)</f>
        <v>0</v>
      </c>
      <c r="R188" s="214">
        <f>_xlfn.XLOOKUP(R172, Schedule!$F$226:$FO$226, Schedule!$F$236:$FO$236, 0)</f>
        <v>0</v>
      </c>
      <c r="S188" s="214">
        <f>_xlfn.XLOOKUP(S172, Schedule!$F$226:$FO$226, Schedule!$F$236:$FO$236, 0)</f>
        <v>0</v>
      </c>
      <c r="T188" s="214">
        <f>_xlfn.XLOOKUP(T172, Schedule!$F$226:$FO$226, Schedule!$F$236:$FO$236, 0)</f>
        <v>0</v>
      </c>
      <c r="U188" s="214">
        <f>_xlfn.XLOOKUP(U172, Schedule!$F$226:$FO$226, Schedule!$F$236:$FO$236, 0)</f>
        <v>1.9119272087263359</v>
      </c>
      <c r="V188" s="214">
        <f>_xlfn.XLOOKUP(V172, Schedule!$F$226:$FO$226, Schedule!$F$236:$FO$236, 0)</f>
        <v>1.9119272087263359</v>
      </c>
      <c r="W188" s="214">
        <f>_xlfn.XLOOKUP(W172, Schedule!$F$226:$FO$226, Schedule!$F$236:$FO$236, 0)</f>
        <v>1.9119272087263359</v>
      </c>
      <c r="X188" s="214">
        <f>_xlfn.XLOOKUP(X172, Schedule!$F$226:$FO$226, Schedule!$F$236:$FO$236, 0)</f>
        <v>1.9119272087263359</v>
      </c>
      <c r="Y188" s="214">
        <f>_xlfn.XLOOKUP(Y172, Schedule!$F$226:$FO$226, Schedule!$F$236:$FO$236, 0)</f>
        <v>1.9119272087263359</v>
      </c>
      <c r="Z188" s="214">
        <f>_xlfn.XLOOKUP(Z172, Schedule!$F$226:$FO$226, Schedule!$F$236:$FO$236, 0)</f>
        <v>1.9119272087263359</v>
      </c>
      <c r="AA188" s="214">
        <f>_xlfn.XLOOKUP(AA172, Schedule!$F$226:$FO$226, Schedule!$F$236:$FO$236, 0)</f>
        <v>1.9119272087263359</v>
      </c>
      <c r="AB188" s="214">
        <f>_xlfn.XLOOKUP(AB172, Schedule!$F$226:$FO$226, Schedule!$F$236:$FO$236, 0)</f>
        <v>1.9119272087263359</v>
      </c>
      <c r="AC188" s="214">
        <f>_xlfn.XLOOKUP(AC172, Schedule!$F$226:$FO$226, Schedule!$F$236:$FO$236, 0)</f>
        <v>1.9119272087263359</v>
      </c>
      <c r="AD188" s="214">
        <f>_xlfn.XLOOKUP(AD172, Schedule!$F$226:$FO$226, Schedule!$F$236:$FO$236, 0)</f>
        <v>1.9119272087263359</v>
      </c>
      <c r="AE188" s="214">
        <f>_xlfn.XLOOKUP(AE172, Schedule!$F$226:$FO$226, Schedule!$F$236:$FO$236, 0)</f>
        <v>1.9119272087263359</v>
      </c>
      <c r="AF188" s="214">
        <f>_xlfn.XLOOKUP(AF172, Schedule!$F$226:$FO$226, Schedule!$F$236:$FO$236, 0)</f>
        <v>0.21243635652514845</v>
      </c>
      <c r="AG188" s="214">
        <f>_xlfn.XLOOKUP(AG172, Schedule!$F$226:$FO$226, Schedule!$F$236:$FO$236, 0)</f>
        <v>0</v>
      </c>
      <c r="AH188" s="214">
        <f>_xlfn.XLOOKUP(AH172, Schedule!$F$226:$FO$226, Schedule!$F$236:$FO$236, 0)</f>
        <v>0</v>
      </c>
      <c r="AI188" s="214">
        <f>_xlfn.XLOOKUP(AI172, Schedule!$F$226:$FO$226, Schedule!$F$236:$FO$236, 0)</f>
        <v>0</v>
      </c>
      <c r="AJ188" s="214">
        <f>_xlfn.XLOOKUP(AJ172, Schedule!$F$226:$FO$226, Schedule!$F$236:$FO$236, 0)</f>
        <v>0</v>
      </c>
      <c r="AK188" s="214">
        <f>_xlfn.XLOOKUP(AK172, Schedule!$F$226:$FO$226, Schedule!$F$236:$FO$236, 0)</f>
        <v>0</v>
      </c>
      <c r="AL188" s="214">
        <f>_xlfn.XLOOKUP(AL172, Schedule!$F$226:$FO$226, Schedule!$F$236:$FO$236, 0)</f>
        <v>0</v>
      </c>
      <c r="AM188" s="214">
        <f>_xlfn.XLOOKUP(AM172, Schedule!$F$226:$FO$226, Schedule!$F$236:$FO$236, 0)</f>
        <v>0</v>
      </c>
      <c r="AN188" s="214">
        <f>_xlfn.XLOOKUP(AN172, Schedule!$F$226:$FO$226, Schedule!$F$236:$FO$236, 0)</f>
        <v>0</v>
      </c>
      <c r="AO188" s="214">
        <f>_xlfn.XLOOKUP(AO172, Schedule!$F$226:$FO$226, Schedule!$F$236:$FO$236, 0)</f>
        <v>0</v>
      </c>
      <c r="AP188" s="214">
        <f>_xlfn.XLOOKUP(AP172, Schedule!$F$226:$FO$226, Schedule!$F$236:$FO$236, 0)</f>
        <v>0</v>
      </c>
      <c r="AQ188" s="214">
        <f>_xlfn.XLOOKUP(AQ172, Schedule!$F$226:$FO$226, Schedule!$F$236:$FO$236, 0)</f>
        <v>0</v>
      </c>
      <c r="AR188" s="214">
        <f>_xlfn.XLOOKUP(AR172, Schedule!$F$226:$FO$226, Schedule!$F$236:$FO$236, 0)</f>
        <v>0</v>
      </c>
      <c r="AS188" s="214">
        <f>_xlfn.XLOOKUP(AS172, Schedule!$F$226:$FO$226, Schedule!$F$236:$FO$236, 0)</f>
        <v>0</v>
      </c>
      <c r="AT188" s="214">
        <f>_xlfn.XLOOKUP(AT172, Schedule!$F$226:$FO$226, Schedule!$F$236:$FO$236, 0)</f>
        <v>0</v>
      </c>
      <c r="AU188" s="214">
        <f>_xlfn.XLOOKUP(AU172, Schedule!$F$226:$FO$226, Schedule!$F$236:$FO$236, 0)</f>
        <v>0</v>
      </c>
      <c r="AV188" s="214">
        <f>_xlfn.XLOOKUP(AV172, Schedule!$F$226:$FO$226, Schedule!$F$236:$FO$236, 0)</f>
        <v>0</v>
      </c>
      <c r="AW188" s="214">
        <f>_xlfn.XLOOKUP(AW172, Schedule!$F$226:$FO$226, Schedule!$F$236:$FO$236, 0)</f>
        <v>0</v>
      </c>
      <c r="AX188" s="214">
        <f>_xlfn.XLOOKUP(AX172, Schedule!$F$226:$FO$226, Schedule!$F$236:$FO$236, 0)</f>
        <v>0</v>
      </c>
      <c r="AY188" s="214">
        <f>_xlfn.XLOOKUP(AY172, Schedule!$F$226:$FO$226, Schedule!$F$236:$FO$236, 0)</f>
        <v>0</v>
      </c>
      <c r="AZ188" s="214">
        <f>_xlfn.XLOOKUP(AZ172, Schedule!$F$226:$FO$226, Schedule!$F$236:$FO$236, 0)</f>
        <v>0</v>
      </c>
      <c r="BA188" s="214">
        <f>_xlfn.XLOOKUP(BA172, Schedule!$F$226:$FO$226, Schedule!$F$236:$FO$236, 0)</f>
        <v>0</v>
      </c>
      <c r="BB188" s="214">
        <f>_xlfn.XLOOKUP(BB172, Schedule!$F$226:$FO$226, Schedule!$F$236:$FO$236, 0)</f>
        <v>0</v>
      </c>
      <c r="BC188" s="214">
        <f>_xlfn.XLOOKUP(BC172, Schedule!$F$226:$FO$226, Schedule!$F$236:$FO$236, 0)</f>
        <v>0</v>
      </c>
      <c r="BD188" s="214">
        <f>_xlfn.XLOOKUP(BD172, Schedule!$F$226:$FO$226, Schedule!$F$236:$FO$236, 0)</f>
        <v>0</v>
      </c>
      <c r="BE188" s="214">
        <f>_xlfn.XLOOKUP(BE172, Schedule!$F$226:$FO$226, Schedule!$F$236:$FO$236, 0)</f>
        <v>0</v>
      </c>
      <c r="BF188" s="214">
        <f>_xlfn.XLOOKUP(BF172, Schedule!$F$226:$FO$226, Schedule!$F$236:$FO$236, 0)</f>
        <v>0</v>
      </c>
      <c r="BG188" s="214">
        <f>_xlfn.XLOOKUP(BG172, Schedule!$F$226:$FO$226, Schedule!$F$236:$FO$236, 0)</f>
        <v>0</v>
      </c>
      <c r="BH188" s="214">
        <f>_xlfn.XLOOKUP(BH172, Schedule!$F$226:$FO$226, Schedule!$F$236:$FO$236, 0)</f>
        <v>0</v>
      </c>
      <c r="BI188" s="214">
        <f>_xlfn.XLOOKUP(BI172, Schedule!$F$226:$FO$226, Schedule!$F$236:$FO$236, 0)</f>
        <v>0</v>
      </c>
      <c r="BJ188" s="214">
        <f>_xlfn.XLOOKUP(BJ172, Schedule!$F$226:$FO$226, Schedule!$F$236:$FO$236, 0)</f>
        <v>0</v>
      </c>
      <c r="BK188" s="214">
        <f>_xlfn.XLOOKUP(BK172, Schedule!$F$226:$FO$226, Schedule!$F$236:$FO$236, 0)</f>
        <v>0</v>
      </c>
      <c r="BL188" s="214">
        <f>_xlfn.XLOOKUP(BL172, Schedule!$F$226:$FO$226, Schedule!$F$236:$FO$236, 0)</f>
        <v>0</v>
      </c>
      <c r="BM188" s="214">
        <f>_xlfn.XLOOKUP(BM172, Schedule!$F$226:$FO$226, Schedule!$F$236:$FO$236, 0)</f>
        <v>0</v>
      </c>
      <c r="BN188" s="214">
        <f>_xlfn.XLOOKUP(BN172, Schedule!$F$226:$FO$226, Schedule!$F$236:$FO$236, 0)</f>
        <v>0</v>
      </c>
      <c r="BO188" s="214">
        <f>_xlfn.XLOOKUP(BO172, Schedule!$F$226:$FO$226, Schedule!$F$236:$FO$236, 0)</f>
        <v>0</v>
      </c>
      <c r="BP188" s="214">
        <f>_xlfn.XLOOKUP(BP172, Schedule!$F$226:$FO$226, Schedule!$F$236:$FO$236, 0)</f>
        <v>0</v>
      </c>
      <c r="BQ188" s="214">
        <f>_xlfn.XLOOKUP(BQ172, Schedule!$F$226:$FO$226, Schedule!$F$236:$FO$236, 0)</f>
        <v>0</v>
      </c>
      <c r="BR188" s="214">
        <f>_xlfn.XLOOKUP(BR172, Schedule!$F$226:$FO$226, Schedule!$F$236:$FO$236, 0)</f>
        <v>0</v>
      </c>
      <c r="BS188" s="214">
        <f>_xlfn.XLOOKUP(BS172, Schedule!$F$226:$FO$226, Schedule!$F$236:$FO$236, 0)</f>
        <v>0</v>
      </c>
      <c r="BT188" s="214">
        <f>_xlfn.XLOOKUP(BT172, Schedule!$F$226:$FO$226, Schedule!$F$236:$FO$236, 0)</f>
        <v>0</v>
      </c>
      <c r="BU188" s="214">
        <f>_xlfn.XLOOKUP(BU172, Schedule!$F$226:$FO$226, Schedule!$F$236:$FO$236, 0)</f>
        <v>0</v>
      </c>
      <c r="BV188" s="214">
        <f>_xlfn.XLOOKUP(BV172, Schedule!$F$226:$FO$226, Schedule!$F$236:$FO$236, 0)</f>
        <v>0</v>
      </c>
      <c r="BW188" s="214">
        <f>_xlfn.XLOOKUP(BW172, Schedule!$F$226:$FO$226, Schedule!$F$236:$FO$236, 0)</f>
        <v>0</v>
      </c>
      <c r="BX188" s="214">
        <f>_xlfn.XLOOKUP(BX172, Schedule!$F$226:$FO$226, Schedule!$F$236:$FO$236, 0)</f>
        <v>0</v>
      </c>
      <c r="BY188" s="214">
        <f>_xlfn.XLOOKUP(BY172, Schedule!$F$226:$FO$226, Schedule!$F$236:$FO$236, 0)</f>
        <v>0</v>
      </c>
      <c r="BZ188" s="214">
        <f>_xlfn.XLOOKUP(BZ172, Schedule!$F$226:$FO$226, Schedule!$F$236:$FO$236, 0)</f>
        <v>0</v>
      </c>
      <c r="CA188" s="214">
        <f>_xlfn.XLOOKUP(CA172, Schedule!$F$226:$FO$226, Schedule!$F$236:$FO$236, 0)</f>
        <v>0</v>
      </c>
      <c r="CB188" s="214">
        <f>_xlfn.XLOOKUP(CB172, Schedule!$F$226:$FO$226, Schedule!$F$236:$FO$236, 0)</f>
        <v>0</v>
      </c>
      <c r="CC188" s="214">
        <f>_xlfn.XLOOKUP(CC172, Schedule!$F$226:$FO$226, Schedule!$F$236:$FO$236, 0)</f>
        <v>0</v>
      </c>
      <c r="CD188" s="214">
        <f>_xlfn.XLOOKUP(CD172, Schedule!$F$226:$FO$226, Schedule!$F$236:$FO$236, 0)</f>
        <v>0</v>
      </c>
      <c r="CE188" s="214">
        <f>_xlfn.XLOOKUP(CE172, Schedule!$F$226:$FO$226, Schedule!$F$236:$FO$236, 0)</f>
        <v>0</v>
      </c>
      <c r="CF188" s="214">
        <f>_xlfn.XLOOKUP(CF172, Schedule!$F$226:$FO$226, Schedule!$F$236:$FO$236, 0)</f>
        <v>0</v>
      </c>
      <c r="CG188" s="214">
        <f>_xlfn.XLOOKUP(CG172, Schedule!$F$226:$FO$226, Schedule!$F$236:$FO$236, 0)</f>
        <v>0</v>
      </c>
      <c r="CH188" s="214">
        <f>_xlfn.XLOOKUP(CH172, Schedule!$F$226:$FO$226, Schedule!$F$236:$FO$236, 0)</f>
        <v>0</v>
      </c>
      <c r="CI188" s="214">
        <f>_xlfn.XLOOKUP(CI172, Schedule!$F$226:$FO$226, Schedule!$F$236:$FO$236, 0)</f>
        <v>0</v>
      </c>
      <c r="CJ188" s="214">
        <f>_xlfn.XLOOKUP(CJ172, Schedule!$F$226:$FO$226, Schedule!$F$236:$FO$236, 0)</f>
        <v>0</v>
      </c>
      <c r="CK188" s="214">
        <f>_xlfn.XLOOKUP(CK172, Schedule!$F$226:$FO$226, Schedule!$F$236:$FO$236, 0)</f>
        <v>0</v>
      </c>
      <c r="CL188" s="214">
        <f>_xlfn.XLOOKUP(CL172, Schedule!$F$226:$FO$226, Schedule!$F$236:$FO$236, 0)</f>
        <v>0</v>
      </c>
      <c r="CM188" s="214">
        <f>_xlfn.XLOOKUP(CM172, Schedule!$F$226:$FO$226, Schedule!$F$236:$FO$236, 0)</f>
        <v>0</v>
      </c>
      <c r="CN188" s="214">
        <f>_xlfn.XLOOKUP(CN172, Schedule!$F$226:$FO$226, Schedule!$F$236:$FO$236, 0)</f>
        <v>0</v>
      </c>
      <c r="CO188" s="214">
        <f>_xlfn.XLOOKUP(CO172, Schedule!$F$226:$FO$226, Schedule!$F$236:$FO$236, 0)</f>
        <v>0</v>
      </c>
      <c r="CP188" s="214">
        <f>_xlfn.XLOOKUP(CP172, Schedule!$F$226:$FO$226, Schedule!$F$236:$FO$236, 0)</f>
        <v>0</v>
      </c>
      <c r="CQ188" s="214">
        <f>_xlfn.XLOOKUP(CQ172, Schedule!$F$226:$FO$226, Schedule!$F$236:$FO$236, 0)</f>
        <v>0</v>
      </c>
      <c r="CR188" s="214">
        <f>_xlfn.XLOOKUP(CR172, Schedule!$F$226:$FO$226, Schedule!$F$236:$FO$236, 0)</f>
        <v>0</v>
      </c>
      <c r="CS188" s="214">
        <f>_xlfn.XLOOKUP(CS172, Schedule!$F$226:$FO$226, Schedule!$F$236:$FO$236, 0)</f>
        <v>0</v>
      </c>
      <c r="CT188" s="214">
        <f>_xlfn.XLOOKUP(CT172, Schedule!$F$226:$FO$226, Schedule!$F$236:$FO$236, 0)</f>
        <v>0</v>
      </c>
      <c r="CU188" s="214">
        <f>_xlfn.XLOOKUP(CU172, Schedule!$F$226:$FO$226, Schedule!$F$236:$FO$236, 0)</f>
        <v>0</v>
      </c>
      <c r="CV188" s="214">
        <f>_xlfn.XLOOKUP(CV172, Schedule!$F$226:$FO$226, Schedule!$F$236:$FO$236, 0)</f>
        <v>0</v>
      </c>
      <c r="CW188" s="214">
        <f>_xlfn.XLOOKUP(CW172, Schedule!$F$226:$FO$226, Schedule!$F$236:$FO$236, 0)</f>
        <v>0</v>
      </c>
      <c r="CX188" s="214">
        <f>_xlfn.XLOOKUP(CX172, Schedule!$F$226:$FO$226, Schedule!$F$236:$FO$236, 0)</f>
        <v>0</v>
      </c>
      <c r="CY188" s="214">
        <f>_xlfn.XLOOKUP(CY172, Schedule!$F$226:$FO$226, Schedule!$F$236:$FO$236, 0)</f>
        <v>0</v>
      </c>
      <c r="CZ188" s="214">
        <f>_xlfn.XLOOKUP(CZ172, Schedule!$F$226:$FO$226, Schedule!$F$236:$FO$236, 0)</f>
        <v>0</v>
      </c>
      <c r="DA188" s="214">
        <f>_xlfn.XLOOKUP(DA172, Schedule!$F$226:$FO$226, Schedule!$F$236:$FO$236, 0)</f>
        <v>0</v>
      </c>
      <c r="DB188" s="214">
        <f>_xlfn.XLOOKUP(DB172, Schedule!$F$226:$FO$226, Schedule!$F$236:$FO$236, 0)</f>
        <v>0</v>
      </c>
      <c r="DC188" s="214">
        <f>_xlfn.XLOOKUP(DC172, Schedule!$F$226:$FO$226, Schedule!$F$236:$FO$236, 0)</f>
        <v>0</v>
      </c>
      <c r="DD188" s="214">
        <f>_xlfn.XLOOKUP(DD172, Schedule!$F$226:$FO$226, Schedule!$F$236:$FO$236, 0)</f>
        <v>0</v>
      </c>
      <c r="DE188" s="214">
        <f>_xlfn.XLOOKUP(DE172, Schedule!$F$226:$FO$226, Schedule!$F$236:$FO$236, 0)</f>
        <v>0</v>
      </c>
      <c r="DF188" s="214">
        <f>_xlfn.XLOOKUP(DF172, Schedule!$F$226:$FO$226, Schedule!$F$236:$FO$236, 0)</f>
        <v>0</v>
      </c>
      <c r="DG188" s="214">
        <f>_xlfn.XLOOKUP(DG172, Schedule!$F$226:$FO$226, Schedule!$F$236:$FO$236, 0)</f>
        <v>0</v>
      </c>
      <c r="DH188" s="214">
        <f>_xlfn.XLOOKUP(DH172, Schedule!$F$226:$FO$226, Schedule!$F$236:$FO$236, 0)</f>
        <v>0</v>
      </c>
      <c r="DI188" s="214">
        <f>_xlfn.XLOOKUP(DI172, Schedule!$F$226:$FO$226, Schedule!$F$236:$FO$236, 0)</f>
        <v>0</v>
      </c>
      <c r="DJ188" s="214">
        <f>_xlfn.XLOOKUP(DJ172, Schedule!$F$226:$FO$226, Schedule!$F$236:$FO$236, 0)</f>
        <v>0</v>
      </c>
      <c r="DK188" s="214">
        <f>_xlfn.XLOOKUP(DK172, Schedule!$F$226:$FO$226, Schedule!$F$236:$FO$236, 0)</f>
        <v>0</v>
      </c>
      <c r="DL188" s="214">
        <f>_xlfn.XLOOKUP(DL172, Schedule!$F$226:$FO$226, Schedule!$F$236:$FO$236, 0)</f>
        <v>0</v>
      </c>
      <c r="DM188" s="214">
        <f>_xlfn.XLOOKUP(DM172, Schedule!$F$226:$FO$226, Schedule!$F$236:$FO$236, 0)</f>
        <v>0</v>
      </c>
      <c r="DN188" s="214">
        <f>_xlfn.XLOOKUP(DN172, Schedule!$F$226:$FO$226, Schedule!$F$236:$FO$236, 0)</f>
        <v>0</v>
      </c>
      <c r="DO188" s="214">
        <f>_xlfn.XLOOKUP(DO172, Schedule!$F$226:$FO$226, Schedule!$F$236:$FO$236, 0)</f>
        <v>0</v>
      </c>
      <c r="DP188" s="214">
        <f>_xlfn.XLOOKUP(DP172, Schedule!$F$226:$FO$226, Schedule!$F$236:$FO$236, 0)</f>
        <v>0</v>
      </c>
      <c r="DQ188" s="214">
        <f>_xlfn.XLOOKUP(DQ172, Schedule!$F$226:$FO$226, Schedule!$F$236:$FO$236, 0)</f>
        <v>0</v>
      </c>
      <c r="DR188" s="214">
        <f>_xlfn.XLOOKUP(DR172, Schedule!$F$226:$FO$226, Schedule!$F$236:$FO$236, 0)</f>
        <v>0</v>
      </c>
      <c r="DS188" s="214">
        <f>_xlfn.XLOOKUP(DS172, Schedule!$F$226:$FO$226, Schedule!$F$236:$FO$236, 0)</f>
        <v>0</v>
      </c>
      <c r="DT188" s="214">
        <f>_xlfn.XLOOKUP(DT172, Schedule!$F$226:$FO$226, Schedule!$F$236:$FO$236, 0)</f>
        <v>0</v>
      </c>
      <c r="DU188" s="214">
        <f>_xlfn.XLOOKUP(DU172, Schedule!$F$226:$FO$226, Schedule!$F$236:$FO$236, 0)</f>
        <v>0</v>
      </c>
      <c r="DV188" s="214">
        <f>_xlfn.XLOOKUP(DV172, Schedule!$F$226:$FO$226, Schedule!$F$236:$FO$236, 0)</f>
        <v>0</v>
      </c>
      <c r="DW188" s="214">
        <f>_xlfn.XLOOKUP(DW172, Schedule!$F$226:$FO$226, Schedule!$F$236:$FO$236, 0)</f>
        <v>0</v>
      </c>
      <c r="DX188" s="214">
        <f>_xlfn.XLOOKUP(DX172, Schedule!$F$226:$FO$226, Schedule!$F$236:$FO$236, 0)</f>
        <v>0</v>
      </c>
      <c r="DY188" s="214">
        <f>_xlfn.XLOOKUP(DY172, Schedule!$F$226:$FO$226, Schedule!$F$236:$FO$236, 0)</f>
        <v>0</v>
      </c>
      <c r="DZ188" s="214">
        <f>_xlfn.XLOOKUP(DZ172, Schedule!$F$226:$FO$226, Schedule!$F$236:$FO$236, 0)</f>
        <v>0</v>
      </c>
      <c r="EA188" s="214">
        <f>_xlfn.XLOOKUP(EA172, Schedule!$F$226:$FO$226, Schedule!$F$236:$FO$236, 0)</f>
        <v>0</v>
      </c>
      <c r="EB188" s="214">
        <f>_xlfn.XLOOKUP(EB172, Schedule!$F$226:$FO$226, Schedule!$F$236:$FO$236, 0)</f>
        <v>0</v>
      </c>
      <c r="EC188" s="214">
        <f>_xlfn.XLOOKUP(EC172, Schedule!$F$226:$FO$226, Schedule!$F$236:$FO$236, 0)</f>
        <v>0</v>
      </c>
      <c r="ED188" s="214">
        <f>_xlfn.XLOOKUP(ED172, Schedule!$F$226:$FO$226, Schedule!$F$236:$FO$236, 0)</f>
        <v>0</v>
      </c>
      <c r="EE188" s="214">
        <f>_xlfn.XLOOKUP(EE172, Schedule!$F$226:$FO$226, Schedule!$F$236:$FO$236, 0)</f>
        <v>0</v>
      </c>
      <c r="EF188" s="214">
        <f>_xlfn.XLOOKUP(EF172, Schedule!$F$226:$FO$226, Schedule!$F$236:$FO$236, 0)</f>
        <v>0</v>
      </c>
      <c r="EG188" s="214">
        <f>_xlfn.XLOOKUP(EG172, Schedule!$F$226:$FO$226, Schedule!$F$236:$FO$236, 0)</f>
        <v>0</v>
      </c>
      <c r="EH188" s="214">
        <f>_xlfn.XLOOKUP(EH172, Schedule!$F$226:$FO$226, Schedule!$F$236:$FO$236, 0)</f>
        <v>0</v>
      </c>
      <c r="EI188" s="214">
        <f>_xlfn.XLOOKUP(EI172, Schedule!$F$226:$FO$226, Schedule!$F$236:$FO$236, 0)</f>
        <v>0</v>
      </c>
      <c r="EJ188" s="214">
        <f>_xlfn.XLOOKUP(EJ172, Schedule!$F$226:$FO$226, Schedule!$F$236:$FO$236, 0)</f>
        <v>0</v>
      </c>
      <c r="EK188" s="214">
        <f>_xlfn.XLOOKUP(EK172, Schedule!$F$226:$FO$226, Schedule!$F$236:$FO$236, 0)</f>
        <v>0</v>
      </c>
      <c r="EL188" s="214">
        <f>_xlfn.XLOOKUP(EL172, Schedule!$F$226:$FO$226, Schedule!$F$236:$FO$236, 0)</f>
        <v>0</v>
      </c>
      <c r="EM188" s="214">
        <f>_xlfn.XLOOKUP(EM172, Schedule!$F$226:$FO$226, Schedule!$F$236:$FO$236, 0)</f>
        <v>0</v>
      </c>
      <c r="EN188" s="214">
        <f>_xlfn.XLOOKUP(EN172, Schedule!$F$226:$FO$226, Schedule!$F$236:$FO$236, 0)</f>
        <v>0</v>
      </c>
      <c r="EO188" s="214">
        <f>_xlfn.XLOOKUP(EO172, Schedule!$F$226:$FO$226, Schedule!$F$236:$FO$236, 0)</f>
        <v>0</v>
      </c>
      <c r="EP188" s="214">
        <f>_xlfn.XLOOKUP(EP172, Schedule!$F$226:$FO$226, Schedule!$F$236:$FO$236, 0)</f>
        <v>0</v>
      </c>
      <c r="EQ188" s="214">
        <f>_xlfn.XLOOKUP(EQ172, Schedule!$F$226:$FO$226, Schedule!$F$236:$FO$236, 0)</f>
        <v>0</v>
      </c>
      <c r="ER188" s="214">
        <f>_xlfn.XLOOKUP(ER172, Schedule!$F$226:$FO$226, Schedule!$F$236:$FO$236, 0)</f>
        <v>0</v>
      </c>
      <c r="ES188" s="214">
        <f>_xlfn.XLOOKUP(ES172, Schedule!$F$226:$FO$226, Schedule!$F$236:$FO$236, 0)</f>
        <v>0</v>
      </c>
      <c r="ET188" s="214">
        <f>_xlfn.XLOOKUP(ET172, Schedule!$F$226:$FO$226, Schedule!$F$236:$FO$236, 0)</f>
        <v>0</v>
      </c>
      <c r="EU188" s="214">
        <f>_xlfn.XLOOKUP(EU172, Schedule!$F$226:$FO$226, Schedule!$F$236:$FO$236, 0)</f>
        <v>0</v>
      </c>
      <c r="EV188" s="214">
        <f>_xlfn.XLOOKUP(EV172, Schedule!$F$226:$FO$226, Schedule!$F$236:$FO$236, 0)</f>
        <v>0</v>
      </c>
      <c r="EW188" s="214">
        <f>_xlfn.XLOOKUP(EW172, Schedule!$F$226:$FO$226, Schedule!$F$236:$FO$236, 0)</f>
        <v>0</v>
      </c>
      <c r="EX188" s="214">
        <f>_xlfn.XLOOKUP(EX172, Schedule!$F$226:$FO$226, Schedule!$F$236:$FO$236, 0)</f>
        <v>0</v>
      </c>
      <c r="EY188" s="214">
        <f>_xlfn.XLOOKUP(EY172, Schedule!$F$226:$FO$226, Schedule!$F$236:$FO$236, 0)</f>
        <v>0</v>
      </c>
      <c r="EZ188" s="214">
        <f>_xlfn.XLOOKUP(EZ172, Schedule!$F$226:$FO$226, Schedule!$F$236:$FO$236, 0)</f>
        <v>0</v>
      </c>
      <c r="FA188" s="214">
        <f>_xlfn.XLOOKUP(FA172, Schedule!$F$226:$FO$226, Schedule!$F$236:$FO$236, 0)</f>
        <v>0</v>
      </c>
      <c r="FB188" s="214">
        <f>_xlfn.XLOOKUP(FB172, Schedule!$F$226:$FO$226, Schedule!$F$236:$FO$236, 0)</f>
        <v>0</v>
      </c>
      <c r="FC188" s="214">
        <f>_xlfn.XLOOKUP(FC172, Schedule!$F$226:$FO$226, Schedule!$F$236:$FO$236, 0)</f>
        <v>0</v>
      </c>
      <c r="FD188" s="214">
        <f>_xlfn.XLOOKUP(FD172, Schedule!$F$226:$FO$226, Schedule!$F$236:$FO$236, 0)</f>
        <v>0</v>
      </c>
      <c r="FE188" s="214">
        <f>_xlfn.XLOOKUP(FE172, Schedule!$F$226:$FO$226, Schedule!$F$236:$FO$236, 0)</f>
        <v>0</v>
      </c>
      <c r="FF188" s="214">
        <f>_xlfn.XLOOKUP(FF172, Schedule!$F$226:$FO$226, Schedule!$F$236:$FO$236, 0)</f>
        <v>0</v>
      </c>
      <c r="FG188" s="214">
        <f>_xlfn.XLOOKUP(FG172, Schedule!$F$226:$FO$226, Schedule!$F$236:$FO$236, 0)</f>
        <v>0</v>
      </c>
      <c r="FH188" s="214">
        <f>_xlfn.XLOOKUP(FH172, Schedule!$F$226:$FO$226, Schedule!$F$236:$FO$236, 0)</f>
        <v>0</v>
      </c>
      <c r="FI188" s="214">
        <f>_xlfn.XLOOKUP(FI172, Schedule!$F$226:$FO$226, Schedule!$F$236:$FO$236, 0)</f>
        <v>0</v>
      </c>
      <c r="FJ188" s="214">
        <f>_xlfn.XLOOKUP(FJ172, Schedule!$F$226:$FO$226, Schedule!$F$236:$FO$236, 0)</f>
        <v>0</v>
      </c>
      <c r="FK188" s="214">
        <f>_xlfn.XLOOKUP(FK172, Schedule!$F$226:$FO$226, Schedule!$F$236:$FO$236, 0)</f>
        <v>0</v>
      </c>
      <c r="FL188" s="214">
        <f>_xlfn.XLOOKUP(FL172, Schedule!$F$226:$FO$226, Schedule!$F$236:$FO$236, 0)</f>
        <v>0</v>
      </c>
      <c r="FM188" s="214">
        <f>_xlfn.XLOOKUP(FM172, Schedule!$F$226:$FO$226, Schedule!$F$236:$FO$236, 0)</f>
        <v>0</v>
      </c>
      <c r="FN188" s="214">
        <f>_xlfn.XLOOKUP(FN172, Schedule!$F$226:$FO$226, Schedule!$F$236:$FO$236, 0)</f>
        <v>0</v>
      </c>
      <c r="FO188" s="214">
        <f>_xlfn.XLOOKUP(FO172, Schedule!$F$226:$FO$226, Schedule!$F$236:$FO$236, 0)</f>
        <v>0</v>
      </c>
      <c r="FP188" s="214">
        <f>_xlfn.XLOOKUP(FP172, Schedule!$F$226:$FO$226, Schedule!$F$236:$FO$236, 0)</f>
        <v>0</v>
      </c>
      <c r="FQ188" s="214">
        <f>_xlfn.XLOOKUP(FQ172, Schedule!$F$226:$FO$226, Schedule!$F$236:$FO$236, 0)</f>
        <v>0</v>
      </c>
      <c r="FR188" s="214">
        <f>_xlfn.XLOOKUP(FR172, Schedule!$F$226:$FO$226, Schedule!$F$236:$FO$236, 0)</f>
        <v>0</v>
      </c>
      <c r="FS188" s="214">
        <f>_xlfn.XLOOKUP(FS172, Schedule!$F$226:$FO$226, Schedule!$F$236:$FO$236, 0)</f>
        <v>0</v>
      </c>
      <c r="FT188" s="214">
        <f>_xlfn.XLOOKUP(FT172, Schedule!$F$226:$FO$226, Schedule!$F$236:$FO$236, 0)</f>
        <v>0</v>
      </c>
      <c r="FU188" s="214">
        <f>_xlfn.XLOOKUP(FU172, Schedule!$F$226:$FO$226, Schedule!$F$236:$FO$236, 0)</f>
        <v>0</v>
      </c>
      <c r="FV188" s="214">
        <f>_xlfn.XLOOKUP(FV172, Schedule!$F$226:$FO$226, Schedule!$F$236:$FO$236, 0)</f>
        <v>0</v>
      </c>
      <c r="FW188" s="214">
        <f>_xlfn.XLOOKUP(FW172, Schedule!$F$226:$FO$226, Schedule!$F$236:$FO$236, 0)</f>
        <v>0</v>
      </c>
      <c r="FX188" s="214">
        <f>_xlfn.XLOOKUP(FX172, Schedule!$F$226:$FO$226, Schedule!$F$236:$FO$236, 0)</f>
        <v>0</v>
      </c>
      <c r="FY188" s="214">
        <f>_xlfn.XLOOKUP(FY172, Schedule!$F$226:$FO$226, Schedule!$F$236:$FO$236, 0)</f>
        <v>0</v>
      </c>
      <c r="FZ188" s="214">
        <f>_xlfn.XLOOKUP(FZ172, Schedule!$F$226:$FO$226, Schedule!$F$236:$FO$236, 0)</f>
        <v>0</v>
      </c>
      <c r="GA188" s="214">
        <f>_xlfn.XLOOKUP(GA172, Schedule!$F$226:$FO$226, Schedule!$F$236:$FO$236, 0)</f>
        <v>0</v>
      </c>
      <c r="GB188" s="214">
        <f>_xlfn.XLOOKUP(GB172, Schedule!$F$226:$FO$226, Schedule!$F$236:$FO$236, 0)</f>
        <v>0</v>
      </c>
      <c r="GC188" s="214">
        <f>_xlfn.XLOOKUP(GC172, Schedule!$F$226:$FO$226, Schedule!$F$236:$FO$236, 0)</f>
        <v>0</v>
      </c>
      <c r="GD188" s="214">
        <f>_xlfn.XLOOKUP(GD172, Schedule!$F$226:$FO$226, Schedule!$F$236:$FO$236, 0)</f>
        <v>0</v>
      </c>
      <c r="GE188" s="214">
        <f>_xlfn.XLOOKUP(GE172, Schedule!$F$226:$FO$226, Schedule!$F$236:$FO$236, 0)</f>
        <v>0</v>
      </c>
      <c r="GF188" s="214">
        <f>_xlfn.XLOOKUP(GF172, Schedule!$F$226:$FO$226, Schedule!$F$236:$FO$236, 0)</f>
        <v>0</v>
      </c>
      <c r="GG188" s="214">
        <f>_xlfn.XLOOKUP(GG172, Schedule!$F$226:$FO$226, Schedule!$F$236:$FO$236, 0)</f>
        <v>0</v>
      </c>
      <c r="GH188" s="214">
        <f>_xlfn.XLOOKUP(GH172, Schedule!$F$226:$FO$226, Schedule!$F$236:$FO$236, 0)</f>
        <v>0</v>
      </c>
      <c r="GI188" s="214">
        <f>_xlfn.XLOOKUP(GI172, Schedule!$F$226:$FO$226, Schedule!$F$236:$FO$236, 0)</f>
        <v>0</v>
      </c>
      <c r="GJ188" s="214">
        <f>_xlfn.XLOOKUP(GJ172, Schedule!$F$226:$FO$226, Schedule!$F$236:$FO$236, 0)</f>
        <v>0</v>
      </c>
      <c r="GK188" s="214">
        <f>_xlfn.XLOOKUP(GK172, Schedule!$F$226:$FO$226, Schedule!$F$236:$FO$236, 0)</f>
        <v>0</v>
      </c>
      <c r="GL188" s="214">
        <f>_xlfn.XLOOKUP(GL172, Schedule!$F$226:$FO$226, Schedule!$F$236:$FO$236, 0)</f>
        <v>0</v>
      </c>
      <c r="GM188" s="214">
        <f>_xlfn.XLOOKUP(GM172, Schedule!$F$226:$FO$226, Schedule!$F$236:$FO$236, 0)</f>
        <v>0</v>
      </c>
      <c r="GN188" s="214">
        <f>_xlfn.XLOOKUP(GN172, Schedule!$F$226:$FO$226, Schedule!$F$236:$FO$236, 0)</f>
        <v>0</v>
      </c>
      <c r="GO188" s="214">
        <f>_xlfn.XLOOKUP(GO172, Schedule!$F$226:$FO$226, Schedule!$F$236:$FO$236, 0)</f>
        <v>0</v>
      </c>
      <c r="GP188" s="214">
        <f>_xlfn.XLOOKUP(GP172, Schedule!$F$226:$FO$226, Schedule!$F$236:$FO$236, 0)</f>
        <v>0</v>
      </c>
      <c r="GQ188" s="214">
        <f>_xlfn.XLOOKUP(GQ172, Schedule!$F$226:$FO$226, Schedule!$F$236:$FO$236, 0)</f>
        <v>0</v>
      </c>
      <c r="GR188" s="214">
        <f>_xlfn.XLOOKUP(GR172, Schedule!$F$226:$FO$226, Schedule!$F$236:$FO$236, 0)</f>
        <v>0</v>
      </c>
      <c r="GS188" s="214">
        <f>_xlfn.XLOOKUP(GS172, Schedule!$F$226:$FO$226, Schedule!$F$236:$FO$236, 0)</f>
        <v>0</v>
      </c>
      <c r="GT188" s="214">
        <f>_xlfn.XLOOKUP(GT172, Schedule!$F$226:$FO$226, Schedule!$F$236:$FO$236, 0)</f>
        <v>0</v>
      </c>
      <c r="GU188" s="214">
        <f>_xlfn.XLOOKUP(GU172, Schedule!$F$226:$FO$226, Schedule!$F$236:$FO$236, 0)</f>
        <v>0</v>
      </c>
      <c r="GV188" s="214">
        <f>_xlfn.XLOOKUP(GV172, Schedule!$F$226:$FO$226, Schedule!$F$236:$FO$236, 0)</f>
        <v>0</v>
      </c>
      <c r="GW188" s="214">
        <f>_xlfn.XLOOKUP(GW172, Schedule!$F$226:$FO$226, Schedule!$F$236:$FO$236, 0)</f>
        <v>0</v>
      </c>
      <c r="GX188" s="214">
        <f>_xlfn.XLOOKUP(GX172, Schedule!$F$226:$FO$226, Schedule!$F$236:$FO$236, 0)</f>
        <v>0</v>
      </c>
      <c r="GY188" s="214">
        <f>_xlfn.XLOOKUP(GY172, Schedule!$F$226:$FO$226, Schedule!$F$236:$FO$236, 0)</f>
        <v>0</v>
      </c>
      <c r="GZ188" s="214">
        <f>_xlfn.XLOOKUP(GZ172, Schedule!$F$226:$FO$226, Schedule!$F$236:$FO$236, 0)</f>
        <v>0</v>
      </c>
      <c r="HA188" s="214">
        <f>_xlfn.XLOOKUP(HA172, Schedule!$F$226:$FO$226, Schedule!$F$236:$FO$236, 0)</f>
        <v>0</v>
      </c>
      <c r="HB188" s="214">
        <f>_xlfn.XLOOKUP(HB172, Schedule!$F$226:$FO$226, Schedule!$F$236:$FO$236, 0)</f>
        <v>0</v>
      </c>
      <c r="HC188" s="214">
        <f>_xlfn.XLOOKUP(HC172, Schedule!$F$226:$FO$226, Schedule!$F$236:$FO$236, 0)</f>
        <v>0</v>
      </c>
      <c r="HD188" s="214">
        <f>_xlfn.XLOOKUP(HD172, Schedule!$F$226:$FO$226, Schedule!$F$236:$FO$236, 0)</f>
        <v>0</v>
      </c>
      <c r="HE188" s="214">
        <f>_xlfn.XLOOKUP(HE172, Schedule!$F$226:$FO$226, Schedule!$F$236:$FO$236, 0)</f>
        <v>0</v>
      </c>
      <c r="HF188" s="214">
        <f>_xlfn.XLOOKUP(HF172, Schedule!$F$226:$FO$226, Schedule!$F$236:$FO$236, 0)</f>
        <v>0</v>
      </c>
      <c r="HG188" s="214">
        <f>_xlfn.XLOOKUP(HG172, Schedule!$F$226:$FO$226, Schedule!$F$236:$FO$236, 0)</f>
        <v>0</v>
      </c>
      <c r="HH188" s="214">
        <f>_xlfn.XLOOKUP(HH172, Schedule!$F$226:$FO$226, Schedule!$F$236:$FO$236, 0)</f>
        <v>0</v>
      </c>
      <c r="HI188" s="214">
        <f>_xlfn.XLOOKUP(HI172, Schedule!$F$226:$FO$226, Schedule!$F$236:$FO$236, 0)</f>
        <v>0</v>
      </c>
      <c r="HJ188" s="214">
        <f>_xlfn.XLOOKUP(HJ172, Schedule!$F$226:$FO$226, Schedule!$F$236:$FO$236, 0)</f>
        <v>0</v>
      </c>
      <c r="HK188" s="214">
        <f>_xlfn.XLOOKUP(HK172, Schedule!$F$226:$FO$226, Schedule!$F$236:$FO$236, 0)</f>
        <v>0</v>
      </c>
      <c r="HL188" s="214">
        <f>_xlfn.XLOOKUP(HL172, Schedule!$F$226:$FO$226, Schedule!$F$236:$FO$236, 0)</f>
        <v>0</v>
      </c>
      <c r="HM188" s="214">
        <f>_xlfn.XLOOKUP(HM172, Schedule!$F$226:$FO$226, Schedule!$F$236:$FO$236, 0)</f>
        <v>0</v>
      </c>
      <c r="HN188" s="214">
        <f>_xlfn.XLOOKUP(HN172, Schedule!$F$226:$FO$226, Schedule!$F$236:$FO$236, 0)</f>
        <v>0</v>
      </c>
      <c r="HO188" s="214">
        <f>_xlfn.XLOOKUP(HO172, Schedule!$F$226:$FO$226, Schedule!$F$236:$FO$236, 0)</f>
        <v>0</v>
      </c>
      <c r="HP188" s="214">
        <f>_xlfn.XLOOKUP(HP172, Schedule!$F$226:$FO$226, Schedule!$F$236:$FO$236, 0)</f>
        <v>0</v>
      </c>
      <c r="HQ188" s="214">
        <f>_xlfn.XLOOKUP(HQ172, Schedule!$F$226:$FO$226, Schedule!$F$236:$FO$236, 0)</f>
        <v>0</v>
      </c>
      <c r="HR188" s="214">
        <f>_xlfn.XLOOKUP(HR172, Schedule!$F$226:$FO$226, Schedule!$F$236:$FO$236, 0)</f>
        <v>0</v>
      </c>
      <c r="HS188" s="214">
        <f>_xlfn.XLOOKUP(HS172, Schedule!$F$226:$FO$226, Schedule!$F$236:$FO$236, 0)</f>
        <v>0</v>
      </c>
      <c r="HT188" s="214">
        <f>_xlfn.XLOOKUP(HT172, Schedule!$F$226:$FO$226, Schedule!$F$236:$FO$236, 0)</f>
        <v>0</v>
      </c>
      <c r="HU188" s="214">
        <f>_xlfn.XLOOKUP(HU172, Schedule!$F$226:$FO$226, Schedule!$F$236:$FO$236, 0)</f>
        <v>0</v>
      </c>
      <c r="HV188" s="214">
        <f>_xlfn.XLOOKUP(HV172, Schedule!$F$226:$FO$226, Schedule!$F$236:$FO$236, 0)</f>
        <v>0</v>
      </c>
      <c r="HW188" s="214">
        <f>_xlfn.XLOOKUP(HW172, Schedule!$F$226:$FO$226, Schedule!$F$236:$FO$236, 0)</f>
        <v>0</v>
      </c>
      <c r="HX188" s="214">
        <f>_xlfn.XLOOKUP(HX172, Schedule!$F$226:$FO$226, Schedule!$F$236:$FO$236, 0)</f>
        <v>0</v>
      </c>
      <c r="HY188" s="214">
        <f>_xlfn.XLOOKUP(HY172, Schedule!$F$226:$FO$226, Schedule!$F$236:$FO$236, 0)</f>
        <v>0</v>
      </c>
      <c r="HZ188" s="214">
        <f>_xlfn.XLOOKUP(HZ172, Schedule!$F$226:$FO$226, Schedule!$F$236:$FO$236, 0)</f>
        <v>0</v>
      </c>
      <c r="IA188" s="214">
        <f>_xlfn.XLOOKUP(IA172, Schedule!$F$226:$FO$226, Schedule!$F$236:$FO$236, 0)</f>
        <v>0</v>
      </c>
      <c r="IB188" s="214">
        <f>_xlfn.XLOOKUP(IB172, Schedule!$F$226:$FO$226, Schedule!$F$236:$FO$236, 0)</f>
        <v>0</v>
      </c>
      <c r="IC188" s="214">
        <f>_xlfn.XLOOKUP(IC172, Schedule!$F$226:$FO$226, Schedule!$F$236:$FO$236, 0)</f>
        <v>0</v>
      </c>
      <c r="ID188" s="214">
        <f>_xlfn.XLOOKUP(ID172, Schedule!$F$226:$FO$226, Schedule!$F$236:$FO$236, 0)</f>
        <v>0</v>
      </c>
      <c r="IE188" s="214">
        <f>_xlfn.XLOOKUP(IE172, Schedule!$F$226:$FO$226, Schedule!$F$236:$FO$236, 0)</f>
        <v>0</v>
      </c>
      <c r="IF188" s="214">
        <f>_xlfn.XLOOKUP(IF172, Schedule!$F$226:$FO$226, Schedule!$F$236:$FO$236, 0)</f>
        <v>0</v>
      </c>
      <c r="IG188" s="214">
        <f>_xlfn.XLOOKUP(IG172, Schedule!$F$226:$FO$226, Schedule!$F$236:$FO$236, 0)</f>
        <v>0</v>
      </c>
      <c r="IH188" s="214">
        <f>_xlfn.XLOOKUP(IH172, Schedule!$F$226:$FO$226, Schedule!$F$236:$FO$236, 0)</f>
        <v>0</v>
      </c>
      <c r="II188" s="214">
        <f>_xlfn.XLOOKUP(II172, Schedule!$F$226:$FO$226, Schedule!$F$236:$FO$236, 0)</f>
        <v>0</v>
      </c>
      <c r="IJ188" s="214">
        <f>_xlfn.XLOOKUP(IJ172, Schedule!$F$226:$FO$226, Schedule!$F$236:$FO$236, 0)</f>
        <v>0</v>
      </c>
      <c r="IK188" s="214">
        <f>_xlfn.XLOOKUP(IK172, Schedule!$F$226:$FO$226, Schedule!$F$236:$FO$236, 0)</f>
        <v>0</v>
      </c>
      <c r="IL188" s="214">
        <f>_xlfn.XLOOKUP(IL172, Schedule!$F$226:$FO$226, Schedule!$F$236:$FO$236, 0)</f>
        <v>0</v>
      </c>
      <c r="IM188" s="214">
        <f>_xlfn.XLOOKUP(IM172, Schedule!$F$226:$FO$226, Schedule!$F$236:$FO$236, 0)</f>
        <v>0</v>
      </c>
      <c r="IN188" s="214">
        <f>_xlfn.XLOOKUP(IN172, Schedule!$F$226:$FO$226, Schedule!$F$236:$FO$236, 0)</f>
        <v>0</v>
      </c>
      <c r="IO188" s="214">
        <f>_xlfn.XLOOKUP(IO172, Schedule!$F$226:$FO$226, Schedule!$F$236:$FO$236, 0)</f>
        <v>0</v>
      </c>
      <c r="IP188" s="214">
        <f>_xlfn.XLOOKUP(IP172, Schedule!$F$226:$FO$226, Schedule!$F$236:$FO$236, 0)</f>
        <v>0</v>
      </c>
      <c r="IQ188" s="214">
        <f>_xlfn.XLOOKUP(IQ172, Schedule!$F$226:$FO$226, Schedule!$F$236:$FO$236, 0)</f>
        <v>0</v>
      </c>
      <c r="IR188" s="214">
        <f>_xlfn.XLOOKUP(IR172, Schedule!$F$226:$FO$226, Schedule!$F$236:$FO$236, 0)</f>
        <v>0</v>
      </c>
      <c r="IS188" s="214">
        <f>_xlfn.XLOOKUP(IS172, Schedule!$F$226:$FO$226, Schedule!$F$236:$FO$236, 0)</f>
        <v>0</v>
      </c>
      <c r="IT188" s="214">
        <f>_xlfn.XLOOKUP(IT172, Schedule!$F$226:$FO$226, Schedule!$F$236:$FO$236, 0)</f>
        <v>0</v>
      </c>
      <c r="IU188" s="214">
        <f>_xlfn.XLOOKUP(IU172, Schedule!$F$226:$FO$226, Schedule!$F$236:$FO$236, 0)</f>
        <v>0</v>
      </c>
      <c r="IV188" s="214">
        <f>_xlfn.XLOOKUP(IV172, Schedule!$F$226:$FO$226, Schedule!$F$236:$FO$236, 0)</f>
        <v>0</v>
      </c>
      <c r="IW188" s="214">
        <f>_xlfn.XLOOKUP(IW172, Schedule!$F$226:$FO$226, Schedule!$F$236:$FO$236, 0)</f>
        <v>0</v>
      </c>
      <c r="IX188" s="214">
        <f>_xlfn.XLOOKUP(IX172, Schedule!$F$226:$FO$226, Schedule!$F$236:$FO$236, 0)</f>
        <v>0</v>
      </c>
      <c r="IY188" s="214">
        <f>_xlfn.XLOOKUP(IY172, Schedule!$F$226:$FO$226, Schedule!$F$236:$FO$236, 0)</f>
        <v>0</v>
      </c>
      <c r="IZ188" s="214">
        <f>_xlfn.XLOOKUP(IZ172, Schedule!$F$226:$FO$226, Schedule!$F$236:$FO$236, 0)</f>
        <v>0</v>
      </c>
      <c r="JA188" s="214">
        <f>_xlfn.XLOOKUP(JA172, Schedule!$F$226:$FO$226, Schedule!$F$236:$FO$236, 0)</f>
        <v>0</v>
      </c>
      <c r="JB188" s="214">
        <f>_xlfn.XLOOKUP(JB172, Schedule!$F$226:$FO$226, Schedule!$F$236:$FO$236, 0)</f>
        <v>0</v>
      </c>
      <c r="JC188" s="214">
        <f>_xlfn.XLOOKUP(JC172, Schedule!$F$226:$FO$226, Schedule!$F$236:$FO$236, 0)</f>
        <v>0</v>
      </c>
      <c r="JD188" s="214">
        <f>_xlfn.XLOOKUP(JD172, Schedule!$F$226:$FO$226, Schedule!$F$236:$FO$236, 0)</f>
        <v>0</v>
      </c>
      <c r="JE188" s="214">
        <f>_xlfn.XLOOKUP(JE172, Schedule!$F$226:$FO$226, Schedule!$F$236:$FO$236, 0)</f>
        <v>0</v>
      </c>
      <c r="JF188" s="214">
        <f>_xlfn.XLOOKUP(JF172, Schedule!$F$226:$FO$226, Schedule!$F$236:$FO$236, 0)</f>
        <v>0</v>
      </c>
      <c r="JG188" s="214">
        <f>_xlfn.XLOOKUP(JG172, Schedule!$F$226:$FO$226, Schedule!$F$236:$FO$236, 0)</f>
        <v>0</v>
      </c>
      <c r="JH188" s="214">
        <f>_xlfn.XLOOKUP(JH172, Schedule!$F$226:$FO$226, Schedule!$F$236:$FO$236, 0)</f>
        <v>0</v>
      </c>
      <c r="JI188" s="214">
        <f>_xlfn.XLOOKUP(JI172, Schedule!$F$226:$FO$226, Schedule!$F$236:$FO$236, 0)</f>
        <v>0</v>
      </c>
      <c r="JJ188" s="214">
        <f>_xlfn.XLOOKUP(JJ172, Schedule!$F$226:$FO$226, Schedule!$F$236:$FO$236, 0)</f>
        <v>0</v>
      </c>
      <c r="JK188" s="214">
        <f>_xlfn.XLOOKUP(JK172, Schedule!$F$226:$FO$226, Schedule!$F$236:$FO$236, 0)</f>
        <v>0</v>
      </c>
      <c r="JL188" s="214">
        <f>_xlfn.XLOOKUP(JL172, Schedule!$F$226:$FO$226, Schedule!$F$236:$FO$236, 0)</f>
        <v>0</v>
      </c>
      <c r="JM188" s="214">
        <f>_xlfn.XLOOKUP(JM172, Schedule!$F$226:$FO$226, Schedule!$F$236:$FO$236, 0)</f>
        <v>0</v>
      </c>
      <c r="JN188" s="214">
        <f>_xlfn.XLOOKUP(JN172, Schedule!$F$226:$FO$226, Schedule!$F$236:$FO$236, 0)</f>
        <v>0</v>
      </c>
      <c r="JO188" s="214">
        <f>_xlfn.XLOOKUP(JO172, Schedule!$F$226:$FO$226, Schedule!$F$236:$FO$236, 0)</f>
        <v>0</v>
      </c>
      <c r="JP188" s="214">
        <f>_xlfn.XLOOKUP(JP172, Schedule!$F$226:$FO$226, Schedule!$F$236:$FO$236, 0)</f>
        <v>0</v>
      </c>
      <c r="JQ188" s="214">
        <f>_xlfn.XLOOKUP(JQ172, Schedule!$F$226:$FO$226, Schedule!$F$236:$FO$236, 0)</f>
        <v>0</v>
      </c>
      <c r="JR188" s="214">
        <f>_xlfn.XLOOKUP(JR172, Schedule!$F$226:$FO$226, Schedule!$F$236:$FO$236, 0)</f>
        <v>0</v>
      </c>
      <c r="JS188" s="214">
        <f>_xlfn.XLOOKUP(JS172, Schedule!$F$226:$FO$226, Schedule!$F$236:$FO$236, 0)</f>
        <v>0</v>
      </c>
      <c r="JT188" s="214">
        <f>_xlfn.XLOOKUP(JT172, Schedule!$F$226:$FO$226, Schedule!$F$236:$FO$236, 0)</f>
        <v>0</v>
      </c>
      <c r="JU188" s="214">
        <f>_xlfn.XLOOKUP(JU172, Schedule!$F$226:$FO$226, Schedule!$F$236:$FO$236, 0)</f>
        <v>0</v>
      </c>
      <c r="JV188" s="214">
        <f>_xlfn.XLOOKUP(JV172, Schedule!$F$226:$FO$226, Schedule!$F$236:$FO$236, 0)</f>
        <v>0</v>
      </c>
      <c r="JW188" s="214">
        <f>_xlfn.XLOOKUP(JW172, Schedule!$F$226:$FO$226, Schedule!$F$236:$FO$236, 0)</f>
        <v>0</v>
      </c>
      <c r="JX188" s="214">
        <f>_xlfn.XLOOKUP(JX172, Schedule!$F$226:$FO$226, Schedule!$F$236:$FO$236, 0)</f>
        <v>0</v>
      </c>
      <c r="JY188" s="214">
        <f>_xlfn.XLOOKUP(JY172, Schedule!$F$226:$FO$226, Schedule!$F$236:$FO$236, 0)</f>
        <v>0</v>
      </c>
      <c r="JZ188" s="214">
        <f>_xlfn.XLOOKUP(JZ172, Schedule!$F$226:$FO$226, Schedule!$F$236:$FO$236, 0)</f>
        <v>0</v>
      </c>
      <c r="KA188" s="214">
        <f>_xlfn.XLOOKUP(KA172, Schedule!$F$226:$FO$226, Schedule!$F$236:$FO$236, 0)</f>
        <v>0</v>
      </c>
      <c r="KB188" s="214">
        <f>_xlfn.XLOOKUP(KB172, Schedule!$F$226:$FO$226, Schedule!$F$236:$FO$236, 0)</f>
        <v>0</v>
      </c>
      <c r="KC188" s="214">
        <f>_xlfn.XLOOKUP(KC172, Schedule!$F$226:$FO$226, Schedule!$F$236:$FO$236, 0)</f>
        <v>0</v>
      </c>
      <c r="KD188" s="214">
        <f>_xlfn.XLOOKUP(KD172, Schedule!$F$226:$FO$226, Schedule!$F$236:$FO$236, 0)</f>
        <v>0</v>
      </c>
      <c r="KE188" s="214">
        <f>_xlfn.XLOOKUP(KE172, Schedule!$F$226:$FO$226, Schedule!$F$236:$FO$236, 0)</f>
        <v>0</v>
      </c>
      <c r="KF188" s="214">
        <f>_xlfn.XLOOKUP(KF172, Schedule!$F$226:$FO$226, Schedule!$F$236:$FO$236, 0)</f>
        <v>0</v>
      </c>
      <c r="KG188" s="214">
        <f>_xlfn.XLOOKUP(KG172, Schedule!$F$226:$FO$226, Schedule!$F$236:$FO$236, 0)</f>
        <v>0</v>
      </c>
      <c r="KH188" s="214">
        <f>_xlfn.XLOOKUP(KH172, Schedule!$F$226:$FO$226, Schedule!$F$236:$FO$236, 0)</f>
        <v>0</v>
      </c>
      <c r="KI188" s="214">
        <f>_xlfn.XLOOKUP(KI172, Schedule!$F$226:$FO$226, Schedule!$F$236:$FO$236, 0)</f>
        <v>0</v>
      </c>
      <c r="KJ188" s="214">
        <f>_xlfn.XLOOKUP(KJ172, Schedule!$F$226:$FO$226, Schedule!$F$236:$FO$236, 0)</f>
        <v>0</v>
      </c>
      <c r="KK188" s="214">
        <f>_xlfn.XLOOKUP(KK172, Schedule!$F$226:$FO$226, Schedule!$F$236:$FO$236, 0)</f>
        <v>0</v>
      </c>
      <c r="KL188" s="214">
        <f>_xlfn.XLOOKUP(KL172, Schedule!$F$226:$FO$226, Schedule!$F$236:$FO$236, 0)</f>
        <v>0</v>
      </c>
      <c r="KM188" s="214">
        <f>_xlfn.XLOOKUP(KM172, Schedule!$F$226:$FO$226, Schedule!$F$236:$FO$236, 0)</f>
        <v>0</v>
      </c>
      <c r="KN188" s="214">
        <f>_xlfn.XLOOKUP(KN172, Schedule!$F$226:$FO$226, Schedule!$F$236:$FO$236, 0)</f>
        <v>0</v>
      </c>
      <c r="KO188" s="214">
        <f>_xlfn.XLOOKUP(KO172, Schedule!$F$226:$FO$226, Schedule!$F$236:$FO$236, 0)</f>
        <v>0</v>
      </c>
      <c r="KP188" s="214">
        <f>_xlfn.XLOOKUP(KP172, Schedule!$F$226:$FO$226, Schedule!$F$236:$FO$236, 0)</f>
        <v>0</v>
      </c>
      <c r="KQ188" s="214">
        <f>_xlfn.XLOOKUP(KQ172, Schedule!$F$226:$FO$226, Schedule!$F$236:$FO$236, 0)</f>
        <v>0</v>
      </c>
      <c r="KR188" s="214">
        <f>_xlfn.XLOOKUP(KR172, Schedule!$F$226:$FO$226, Schedule!$F$236:$FO$236, 0)</f>
        <v>0</v>
      </c>
      <c r="KS188" s="214">
        <f>_xlfn.XLOOKUP(KS172, Schedule!$F$226:$FO$226, Schedule!$F$236:$FO$236, 0)</f>
        <v>0</v>
      </c>
      <c r="KT188" s="214">
        <f>_xlfn.XLOOKUP(KT172, Schedule!$F$226:$FO$226, Schedule!$F$236:$FO$236, 0)</f>
        <v>0</v>
      </c>
      <c r="KU188" s="214">
        <f>_xlfn.XLOOKUP(KU172, Schedule!$F$226:$FO$226, Schedule!$F$236:$FO$236, 0)</f>
        <v>0</v>
      </c>
      <c r="KV188" s="214">
        <f>_xlfn.XLOOKUP(KV172, Schedule!$F$226:$FO$226, Schedule!$F$236:$FO$236, 0)</f>
        <v>0</v>
      </c>
      <c r="KW188" s="214">
        <f>_xlfn.XLOOKUP(KW172, Schedule!$F$226:$FO$226, Schedule!$F$236:$FO$236, 0)</f>
        <v>0</v>
      </c>
      <c r="KX188" s="214">
        <f>_xlfn.XLOOKUP(KX172, Schedule!$F$226:$FO$226, Schedule!$F$236:$FO$236, 0)</f>
        <v>0</v>
      </c>
      <c r="KY188" s="214">
        <f>_xlfn.XLOOKUP(KY172, Schedule!$F$226:$FO$226, Schedule!$F$236:$FO$236, 0)</f>
        <v>0</v>
      </c>
      <c r="KZ188" s="214">
        <f>_xlfn.XLOOKUP(KZ172, Schedule!$F$226:$FO$226, Schedule!$F$236:$FO$236, 0)</f>
        <v>0</v>
      </c>
      <c r="LA188" s="214">
        <f>_xlfn.XLOOKUP(LA172, Schedule!$F$226:$FO$226, Schedule!$F$236:$FO$236, 0)</f>
        <v>0</v>
      </c>
      <c r="LB188" s="214">
        <f>_xlfn.XLOOKUP(LB172, Schedule!$F$226:$FO$226, Schedule!$F$236:$FO$236, 0)</f>
        <v>0</v>
      </c>
      <c r="LC188" s="214">
        <f>_xlfn.XLOOKUP(LC172, Schedule!$F$226:$FO$226, Schedule!$F$236:$FO$236, 0)</f>
        <v>0</v>
      </c>
      <c r="LD188" s="214">
        <f>_xlfn.XLOOKUP(LD172, Schedule!$F$226:$FO$226, Schedule!$F$236:$FO$236, 0)</f>
        <v>0</v>
      </c>
      <c r="LE188" s="214">
        <f>_xlfn.XLOOKUP(LE172, Schedule!$F$226:$FO$226, Schedule!$F$236:$FO$236, 0)</f>
        <v>0</v>
      </c>
      <c r="LF188" s="214">
        <f>_xlfn.XLOOKUP(LF172, Schedule!$F$226:$FO$226, Schedule!$F$236:$FO$236, 0)</f>
        <v>0</v>
      </c>
      <c r="LG188" s="214">
        <f>_xlfn.XLOOKUP(LG172, Schedule!$F$226:$FO$226, Schedule!$F$236:$FO$236, 0)</f>
        <v>0</v>
      </c>
      <c r="LH188" s="214">
        <f>_xlfn.XLOOKUP(LH172, Schedule!$F$226:$FO$226, Schedule!$F$236:$FO$236, 0)</f>
        <v>0</v>
      </c>
      <c r="LI188" s="214">
        <f>_xlfn.XLOOKUP(LI172, Schedule!$F$226:$FO$226, Schedule!$F$236:$FO$236, 0)</f>
        <v>0</v>
      </c>
      <c r="LJ188" s="214">
        <f>_xlfn.XLOOKUP(LJ172, Schedule!$F$226:$FO$226, Schedule!$F$236:$FO$236, 0)</f>
        <v>0</v>
      </c>
      <c r="LK188" s="214">
        <f>_xlfn.XLOOKUP(LK172, Schedule!$F$226:$FO$226, Schedule!$F$236:$FO$236, 0)</f>
        <v>0</v>
      </c>
      <c r="LL188" s="214">
        <f>_xlfn.XLOOKUP(LL172, Schedule!$F$226:$FO$226, Schedule!$F$236:$FO$236, 0)</f>
        <v>0</v>
      </c>
      <c r="LM188" s="214">
        <f>_xlfn.XLOOKUP(LM172, Schedule!$F$226:$FO$226, Schedule!$F$236:$FO$236, 0)</f>
        <v>0</v>
      </c>
      <c r="LN188" s="214">
        <f>_xlfn.XLOOKUP(LN172, Schedule!$F$226:$FO$226, Schedule!$F$236:$FO$236, 0)</f>
        <v>0</v>
      </c>
      <c r="LO188" s="214">
        <f>_xlfn.XLOOKUP(LO172, Schedule!$F$226:$FO$226, Schedule!$F$236:$FO$236, 0)</f>
        <v>0</v>
      </c>
      <c r="LP188" s="214">
        <f>_xlfn.XLOOKUP(LP172, Schedule!$F$226:$FO$226, Schedule!$F$236:$FO$236, 0)</f>
        <v>0</v>
      </c>
      <c r="LQ188" s="214">
        <f>_xlfn.XLOOKUP(LQ172, Schedule!$F$226:$FO$226, Schedule!$F$236:$FO$236, 0)</f>
        <v>0</v>
      </c>
      <c r="LR188" s="214">
        <f>_xlfn.XLOOKUP(LR172, Schedule!$F$226:$FO$226, Schedule!$F$236:$FO$236, 0)</f>
        <v>0</v>
      </c>
      <c r="LS188" s="214">
        <f>_xlfn.XLOOKUP(LS172, Schedule!$F$226:$FO$226, Schedule!$F$236:$FO$236, 0)</f>
        <v>0</v>
      </c>
      <c r="LT188" s="214">
        <f>_xlfn.XLOOKUP(LT172, Schedule!$F$226:$FO$226, Schedule!$F$236:$FO$236, 0)</f>
        <v>0</v>
      </c>
      <c r="LU188" s="214">
        <f>_xlfn.XLOOKUP(LU172, Schedule!$F$226:$FO$226, Schedule!$F$236:$FO$236, 0)</f>
        <v>0</v>
      </c>
      <c r="LV188" s="214">
        <f>_xlfn.XLOOKUP(LV172, Schedule!$F$226:$FO$226, Schedule!$F$236:$FO$236, 0)</f>
        <v>0</v>
      </c>
      <c r="LW188" s="214">
        <f>_xlfn.XLOOKUP(LW172, Schedule!$F$226:$FO$226, Schedule!$F$236:$FO$236, 0)</f>
        <v>0</v>
      </c>
      <c r="LX188" s="214">
        <f>_xlfn.XLOOKUP(LX172, Schedule!$F$226:$FO$226, Schedule!$F$236:$FO$236, 0)</f>
        <v>0</v>
      </c>
      <c r="LY188" s="214">
        <f>_xlfn.XLOOKUP(LY172, Schedule!$F$226:$FO$226, Schedule!$F$236:$FO$236, 0)</f>
        <v>0</v>
      </c>
      <c r="LZ188" s="214">
        <f>_xlfn.XLOOKUP(LZ172, Schedule!$F$226:$FO$226, Schedule!$F$236:$FO$236, 0)</f>
        <v>0</v>
      </c>
      <c r="MA188" s="214">
        <f>_xlfn.XLOOKUP(MA172, Schedule!$F$226:$FO$226, Schedule!$F$236:$FO$236, 0)</f>
        <v>0</v>
      </c>
      <c r="MB188" s="214">
        <f>_xlfn.XLOOKUP(MB172, Schedule!$F$226:$FO$226, Schedule!$F$236:$FO$236, 0)</f>
        <v>0</v>
      </c>
      <c r="MC188" s="214">
        <f>_xlfn.XLOOKUP(MC172, Schedule!$F$226:$FO$226, Schedule!$F$236:$FO$236, 0)</f>
        <v>0</v>
      </c>
      <c r="MD188" s="214">
        <f>_xlfn.XLOOKUP(MD172, Schedule!$F$226:$FO$226, Schedule!$F$236:$FO$236, 0)</f>
        <v>0</v>
      </c>
      <c r="ME188" s="214">
        <f>_xlfn.XLOOKUP(ME172, Schedule!$F$226:$FO$226, Schedule!$F$236:$FO$236, 0)</f>
        <v>0</v>
      </c>
      <c r="MF188" s="214">
        <f>_xlfn.XLOOKUP(MF172, Schedule!$F$226:$FO$226, Schedule!$F$236:$FO$236, 0)</f>
        <v>0</v>
      </c>
      <c r="MG188" s="214">
        <f>_xlfn.XLOOKUP(MG172, Schedule!$F$226:$FO$226, Schedule!$F$236:$FO$236, 0)</f>
        <v>0</v>
      </c>
      <c r="MH188" s="214">
        <f>_xlfn.XLOOKUP(MH172, Schedule!$F$226:$FO$226, Schedule!$F$236:$FO$236, 0)</f>
        <v>0</v>
      </c>
      <c r="MI188" s="214">
        <f>_xlfn.XLOOKUP(MI172, Schedule!$F$226:$FO$226, Schedule!$F$236:$FO$236, 0)</f>
        <v>0</v>
      </c>
      <c r="MJ188" s="214">
        <f>_xlfn.XLOOKUP(MJ172, Schedule!$F$226:$FO$226, Schedule!$F$236:$FO$236, 0)</f>
        <v>0</v>
      </c>
      <c r="MK188" s="214">
        <f>_xlfn.XLOOKUP(MK172, Schedule!$F$226:$FO$226, Schedule!$F$236:$FO$236, 0)</f>
        <v>0</v>
      </c>
      <c r="ML188" s="214">
        <f>_xlfn.XLOOKUP(ML172, Schedule!$F$226:$FO$226, Schedule!$F$236:$FO$236, 0)</f>
        <v>0</v>
      </c>
      <c r="MM188" s="214">
        <f>_xlfn.XLOOKUP(MM172, Schedule!$F$226:$FO$226, Schedule!$F$236:$FO$236, 0)</f>
        <v>0</v>
      </c>
      <c r="MN188" s="214">
        <f>_xlfn.XLOOKUP(MN172, Schedule!$F$226:$FO$226, Schedule!$F$236:$FO$236, 0)</f>
        <v>0</v>
      </c>
      <c r="MO188" s="214">
        <f>_xlfn.XLOOKUP(MO172, Schedule!$F$226:$FO$226, Schedule!$F$236:$FO$236, 0)</f>
        <v>0</v>
      </c>
      <c r="MP188" s="214">
        <f>_xlfn.XLOOKUP(MP172, Schedule!$F$226:$FO$226, Schedule!$F$236:$FO$236, 0)</f>
        <v>0</v>
      </c>
      <c r="MQ188" s="214">
        <f>_xlfn.XLOOKUP(MQ172, Schedule!$F$226:$FO$226, Schedule!$F$236:$FO$236, 0)</f>
        <v>0</v>
      </c>
      <c r="MR188" s="214">
        <f>_xlfn.XLOOKUP(MR172, Schedule!$F$226:$FO$226, Schedule!$F$236:$FO$236, 0)</f>
        <v>0</v>
      </c>
      <c r="MS188" s="214">
        <f>_xlfn.XLOOKUP(MS172, Schedule!$F$226:$FO$226, Schedule!$F$236:$FO$236, 0)</f>
        <v>0</v>
      </c>
      <c r="MT188" s="214">
        <f>_xlfn.XLOOKUP(MT172, Schedule!$F$226:$FO$226, Schedule!$F$236:$FO$236, 0)</f>
        <v>0</v>
      </c>
      <c r="MU188" s="214">
        <f>_xlfn.XLOOKUP(MU172, Schedule!$F$226:$FO$226, Schedule!$F$236:$FO$236, 0)</f>
        <v>0</v>
      </c>
      <c r="MV188" s="214">
        <f>_xlfn.XLOOKUP(MV172, Schedule!$F$226:$FO$226, Schedule!$F$236:$FO$236, 0)</f>
        <v>0</v>
      </c>
      <c r="MW188" s="214">
        <f>_xlfn.XLOOKUP(MW172, Schedule!$F$226:$FO$226, Schedule!$F$236:$FO$236, 0)</f>
        <v>0</v>
      </c>
      <c r="MX188" s="214">
        <f>_xlfn.XLOOKUP(MX172, Schedule!$F$226:$FO$226, Schedule!$F$236:$FO$236, 0)</f>
        <v>0</v>
      </c>
      <c r="MY188" s="214">
        <f>_xlfn.XLOOKUP(MY172, Schedule!$F$226:$FO$226, Schedule!$F$236:$FO$236, 0)</f>
        <v>0</v>
      </c>
      <c r="MZ188" s="214">
        <f>_xlfn.XLOOKUP(MZ172, Schedule!$F$226:$FO$226, Schedule!$F$236:$FO$236, 0)</f>
        <v>0</v>
      </c>
      <c r="NA188" s="214">
        <f>_xlfn.XLOOKUP(NA172, Schedule!$F$226:$FO$226, Schedule!$F$236:$FO$236, 0)</f>
        <v>0</v>
      </c>
      <c r="NB188" s="214">
        <f>_xlfn.XLOOKUP(NB172, Schedule!$F$226:$FO$226, Schedule!$F$236:$FO$236, 0)</f>
        <v>0</v>
      </c>
      <c r="NC188" s="214">
        <f>_xlfn.XLOOKUP(NC172, Schedule!$F$226:$FO$226, Schedule!$F$236:$FO$236, 0)</f>
        <v>0</v>
      </c>
      <c r="ND188" s="214">
        <f>_xlfn.XLOOKUP(ND172, Schedule!$F$226:$FO$226, Schedule!$F$236:$FO$236, 0)</f>
        <v>0</v>
      </c>
      <c r="NE188" s="214">
        <f>_xlfn.XLOOKUP(NE172, Schedule!$F$226:$FO$226, Schedule!$F$236:$FO$236, 0)</f>
        <v>0</v>
      </c>
      <c r="NF188" s="214">
        <f>_xlfn.XLOOKUP(NF172, Schedule!$F$226:$FO$226, Schedule!$F$236:$FO$236, 0)</f>
        <v>0</v>
      </c>
      <c r="NG188" s="214">
        <f>_xlfn.XLOOKUP(NG172, Schedule!$F$226:$FO$226, Schedule!$F$236:$FO$236, 0)</f>
        <v>0</v>
      </c>
      <c r="NH188" s="214">
        <f>_xlfn.XLOOKUP(NH172, Schedule!$F$226:$FO$226, Schedule!$F$236:$FO$236, 0)</f>
        <v>0</v>
      </c>
      <c r="NI188" s="214">
        <f>_xlfn.XLOOKUP(NI172, Schedule!$F$226:$FO$226, Schedule!$F$236:$FO$236, 0)</f>
        <v>0</v>
      </c>
      <c r="NJ188" s="214">
        <f>_xlfn.XLOOKUP(NJ172, Schedule!$F$226:$FO$226, Schedule!$F$236:$FO$236, 0)</f>
        <v>0</v>
      </c>
      <c r="NK188" s="214">
        <f>_xlfn.XLOOKUP(NK172, Schedule!$F$226:$FO$226, Schedule!$F$236:$FO$236, 0)</f>
        <v>0</v>
      </c>
      <c r="NL188" s="214">
        <f>_xlfn.XLOOKUP(NL172, Schedule!$F$226:$FO$226, Schedule!$F$236:$FO$236, 0)</f>
        <v>0</v>
      </c>
      <c r="NM188" s="214">
        <f>_xlfn.XLOOKUP(NM172, Schedule!$F$226:$FO$226, Schedule!$F$236:$FO$236, 0)</f>
        <v>0</v>
      </c>
      <c r="NN188" s="214">
        <f>_xlfn.XLOOKUP(NN172, Schedule!$F$226:$FO$226, Schedule!$F$236:$FO$236, 0)</f>
        <v>0</v>
      </c>
      <c r="NO188" s="214">
        <f>_xlfn.XLOOKUP(NO172, Schedule!$F$226:$FO$226, Schedule!$F$236:$FO$236, 0)</f>
        <v>0</v>
      </c>
      <c r="NP188" s="214">
        <f>_xlfn.XLOOKUP(NP172, Schedule!$F$226:$FO$226, Schedule!$F$236:$FO$236, 0)</f>
        <v>0</v>
      </c>
      <c r="NQ188" s="214">
        <f>_xlfn.XLOOKUP(NQ172, Schedule!$F$226:$FO$226, Schedule!$F$236:$FO$236, 0)</f>
        <v>0</v>
      </c>
      <c r="NR188" s="214">
        <f>_xlfn.XLOOKUP(NR172, Schedule!$F$226:$FO$226, Schedule!$F$236:$FO$236, 0)</f>
        <v>0</v>
      </c>
      <c r="NS188" s="214">
        <f>_xlfn.XLOOKUP(NS172, Schedule!$F$226:$FO$226, Schedule!$F$236:$FO$236, 0)</f>
        <v>0</v>
      </c>
      <c r="NT188" s="214">
        <f>_xlfn.XLOOKUP(NT172, Schedule!$F$226:$FO$226, Schedule!$F$236:$FO$236, 0)</f>
        <v>0</v>
      </c>
      <c r="NU188" s="214">
        <f>_xlfn.XLOOKUP(NU172, Schedule!$F$226:$FO$226, Schedule!$F$236:$FO$236, 0)</f>
        <v>0</v>
      </c>
      <c r="NV188" s="214">
        <f>_xlfn.XLOOKUP(NV172, Schedule!$F$226:$FO$226, Schedule!$F$236:$FO$236, 0)</f>
        <v>0</v>
      </c>
      <c r="NW188" s="214">
        <f>_xlfn.XLOOKUP(NW172, Schedule!$F$226:$FO$226, Schedule!$F$236:$FO$236, 0)</f>
        <v>0</v>
      </c>
      <c r="NX188" s="214">
        <f>_xlfn.XLOOKUP(NX172, Schedule!$F$226:$FO$226, Schedule!$F$236:$FO$236, 0)</f>
        <v>0</v>
      </c>
      <c r="NY188" s="214">
        <f>_xlfn.XLOOKUP(NY172, Schedule!$F$226:$FO$226, Schedule!$F$236:$FO$236, 0)</f>
        <v>0</v>
      </c>
      <c r="NZ188" s="214">
        <f>_xlfn.XLOOKUP(NZ172, Schedule!$F$226:$FO$226, Schedule!$F$236:$FO$236, 0)</f>
        <v>0</v>
      </c>
      <c r="OA188" s="214">
        <f>_xlfn.XLOOKUP(OA172, Schedule!$F$226:$FO$226, Schedule!$F$236:$FO$236, 0)</f>
        <v>0</v>
      </c>
      <c r="OB188" s="214">
        <f>_xlfn.XLOOKUP(OB172, Schedule!$F$226:$FO$226, Schedule!$F$236:$FO$236, 0)</f>
        <v>0</v>
      </c>
      <c r="OC188" s="214">
        <f>_xlfn.XLOOKUP(OC172, Schedule!$F$226:$FO$226, Schedule!$F$236:$FO$236, 0)</f>
        <v>0</v>
      </c>
      <c r="OD188" s="214">
        <f>_xlfn.XLOOKUP(OD172, Schedule!$F$226:$FO$226, Schedule!$F$236:$FO$236, 0)</f>
        <v>0</v>
      </c>
      <c r="OE188" s="214">
        <f>_xlfn.XLOOKUP(OE172, Schedule!$F$226:$FO$226, Schedule!$F$236:$FO$236, 0)</f>
        <v>0</v>
      </c>
      <c r="OF188" s="214">
        <f>_xlfn.XLOOKUP(OF172, Schedule!$F$226:$FO$226, Schedule!$F$236:$FO$236, 0)</f>
        <v>0</v>
      </c>
      <c r="OG188" s="214">
        <f>_xlfn.XLOOKUP(OG172, Schedule!$F$226:$FO$226, Schedule!$F$236:$FO$236, 0)</f>
        <v>0</v>
      </c>
      <c r="OH188" s="214">
        <f>_xlfn.XLOOKUP(OH172, Schedule!$F$226:$FO$226, Schedule!$F$236:$FO$236, 0)</f>
        <v>0</v>
      </c>
      <c r="OI188" s="214">
        <f>_xlfn.XLOOKUP(OI172, Schedule!$F$226:$FO$226, Schedule!$F$236:$FO$236, 0)</f>
        <v>0</v>
      </c>
      <c r="OJ188" s="214">
        <f>_xlfn.XLOOKUP(OJ172, Schedule!$F$226:$FO$226, Schedule!$F$236:$FO$236, 0)</f>
        <v>0</v>
      </c>
      <c r="OK188" s="214">
        <f>_xlfn.XLOOKUP(OK172, Schedule!$F$226:$FO$226, Schedule!$F$236:$FO$236, 0)</f>
        <v>0</v>
      </c>
      <c r="OL188" s="214">
        <f>_xlfn.XLOOKUP(OL172, Schedule!$F$226:$FO$226, Schedule!$F$236:$FO$236, 0)</f>
        <v>0</v>
      </c>
      <c r="OM188" s="214">
        <f>_xlfn.XLOOKUP(OM172, Schedule!$F$226:$FO$226, Schedule!$F$236:$FO$236, 0)</f>
        <v>0</v>
      </c>
      <c r="ON188" s="214">
        <f>_xlfn.XLOOKUP(ON172, Schedule!$F$226:$FO$226, Schedule!$F$236:$FO$236, 0)</f>
        <v>0</v>
      </c>
      <c r="OO188" s="214">
        <f>_xlfn.XLOOKUP(OO172, Schedule!$F$226:$FO$226, Schedule!$F$236:$FO$236, 0)</f>
        <v>0</v>
      </c>
      <c r="OP188" s="214">
        <f>_xlfn.XLOOKUP(OP172, Schedule!$F$226:$FO$226, Schedule!$F$236:$FO$236, 0)</f>
        <v>0</v>
      </c>
      <c r="OQ188" s="214">
        <f>_xlfn.XLOOKUP(OQ172, Schedule!$F$226:$FO$226, Schedule!$F$236:$FO$236, 0)</f>
        <v>0</v>
      </c>
      <c r="OR188" s="214">
        <f>_xlfn.XLOOKUP(OR172, Schedule!$F$226:$FO$226, Schedule!$F$236:$FO$236, 0)</f>
        <v>0</v>
      </c>
      <c r="OS188" s="214">
        <f>_xlfn.XLOOKUP(OS172, Schedule!$F$226:$FO$226, Schedule!$F$236:$FO$236, 0)</f>
        <v>0</v>
      </c>
      <c r="OT188" s="214">
        <f>_xlfn.XLOOKUP(OT172, Schedule!$F$226:$FO$226, Schedule!$F$236:$FO$236, 0)</f>
        <v>0</v>
      </c>
      <c r="OU188" s="214">
        <f>_xlfn.XLOOKUP(OU172, Schedule!$F$226:$FO$226, Schedule!$F$236:$FO$236, 0)</f>
        <v>0</v>
      </c>
      <c r="OV188" s="214">
        <f>_xlfn.XLOOKUP(OV172, Schedule!$F$226:$FO$226, Schedule!$F$236:$FO$236, 0)</f>
        <v>0</v>
      </c>
      <c r="OW188" s="214">
        <f>_xlfn.XLOOKUP(OW172, Schedule!$F$226:$FO$226, Schedule!$F$236:$FO$236, 0)</f>
        <v>0</v>
      </c>
      <c r="OX188" s="214">
        <f>_xlfn.XLOOKUP(OX172, Schedule!$F$226:$FO$226, Schedule!$F$236:$FO$236, 0)</f>
        <v>0</v>
      </c>
      <c r="OY188" s="214">
        <f>_xlfn.XLOOKUP(OY172, Schedule!$F$226:$FO$226, Schedule!$F$236:$FO$236, 0)</f>
        <v>0</v>
      </c>
      <c r="OZ188" s="214">
        <f>_xlfn.XLOOKUP(OZ172, Schedule!$F$226:$FO$226, Schedule!$F$236:$FO$236, 0)</f>
        <v>0</v>
      </c>
      <c r="PA188" s="214">
        <f>_xlfn.XLOOKUP(PA172, Schedule!$F$226:$FO$226, Schedule!$F$236:$FO$236, 0)</f>
        <v>0</v>
      </c>
      <c r="PB188" s="214">
        <f>_xlfn.XLOOKUP(PB172, Schedule!$F$226:$FO$226, Schedule!$F$236:$FO$236, 0)</f>
        <v>0</v>
      </c>
      <c r="PC188" s="214">
        <f>_xlfn.XLOOKUP(PC172, Schedule!$F$226:$FO$226, Schedule!$F$236:$FO$236, 0)</f>
        <v>0</v>
      </c>
      <c r="PD188" s="214">
        <f>_xlfn.XLOOKUP(PD172, Schedule!$F$226:$FO$226, Schedule!$F$236:$FO$236, 0)</f>
        <v>0</v>
      </c>
      <c r="PE188" s="214">
        <f>_xlfn.XLOOKUP(PE172, Schedule!$F$226:$FO$226, Schedule!$F$236:$FO$236, 0)</f>
        <v>0</v>
      </c>
      <c r="PF188" s="214">
        <f>_xlfn.XLOOKUP(PF172, Schedule!$F$226:$FO$226, Schedule!$F$236:$FO$236, 0)</f>
        <v>0</v>
      </c>
      <c r="PG188" s="214">
        <f>_xlfn.XLOOKUP(PG172, Schedule!$F$226:$FO$226, Schedule!$F$236:$FO$236, 0)</f>
        <v>0</v>
      </c>
      <c r="PH188" s="214">
        <f>_xlfn.XLOOKUP(PH172, Schedule!$F$226:$FO$226, Schedule!$F$236:$FO$236, 0)</f>
        <v>0</v>
      </c>
      <c r="PI188" s="214">
        <f>_xlfn.XLOOKUP(PI172, Schedule!$F$226:$FO$226, Schedule!$F$236:$FO$236, 0)</f>
        <v>0</v>
      </c>
      <c r="PJ188" s="214">
        <f>_xlfn.XLOOKUP(PJ172, Schedule!$F$226:$FO$226, Schedule!$F$236:$FO$236, 0)</f>
        <v>0</v>
      </c>
      <c r="PK188" s="214">
        <f>_xlfn.XLOOKUP(PK172, Schedule!$F$226:$FO$226, Schedule!$F$236:$FO$236, 0)</f>
        <v>0</v>
      </c>
      <c r="PL188" s="214">
        <f>_xlfn.XLOOKUP(PL172, Schedule!$F$226:$FO$226, Schedule!$F$236:$FO$236, 0)</f>
        <v>0</v>
      </c>
      <c r="PM188" s="214">
        <f>_xlfn.XLOOKUP(PM172, Schedule!$F$226:$FO$226, Schedule!$F$236:$FO$236, 0)</f>
        <v>0</v>
      </c>
      <c r="PN188" s="214">
        <f>_xlfn.XLOOKUP(PN172, Schedule!$F$226:$FO$226, Schedule!$F$236:$FO$236, 0)</f>
        <v>0</v>
      </c>
      <c r="PO188" s="214">
        <f>_xlfn.XLOOKUP(PO172, Schedule!$F$226:$FO$226, Schedule!$F$236:$FO$236, 0)</f>
        <v>0</v>
      </c>
      <c r="PP188" s="214">
        <f>_xlfn.XLOOKUP(PP172, Schedule!$F$226:$FO$226, Schedule!$F$236:$FO$236, 0)</f>
        <v>0</v>
      </c>
      <c r="PQ188" s="214">
        <f>_xlfn.XLOOKUP(PQ172, Schedule!$F$226:$FO$226, Schedule!$F$236:$FO$236, 0)</f>
        <v>0</v>
      </c>
      <c r="PR188" s="214">
        <f>_xlfn.XLOOKUP(PR172, Schedule!$F$226:$FO$226, Schedule!$F$236:$FO$236, 0)</f>
        <v>0</v>
      </c>
      <c r="PS188" s="214">
        <f>_xlfn.XLOOKUP(PS172, Schedule!$F$226:$FO$226, Schedule!$F$236:$FO$236, 0)</f>
        <v>0</v>
      </c>
      <c r="PT188" s="214">
        <f>_xlfn.XLOOKUP(PT172, Schedule!$F$226:$FO$226, Schedule!$F$236:$FO$236, 0)</f>
        <v>0</v>
      </c>
      <c r="PU188" s="214">
        <f>_xlfn.XLOOKUP(PU172, Schedule!$F$226:$FO$226, Schedule!$F$236:$FO$236, 0)</f>
        <v>0</v>
      </c>
      <c r="PV188" s="214">
        <f>_xlfn.XLOOKUP(PV172, Schedule!$F$226:$FO$226, Schedule!$F$236:$FO$236, 0)</f>
        <v>0</v>
      </c>
      <c r="PW188" s="214">
        <f>_xlfn.XLOOKUP(PW172, Schedule!$F$226:$FO$226, Schedule!$F$236:$FO$236, 0)</f>
        <v>0</v>
      </c>
      <c r="PX188" s="214">
        <f>_xlfn.XLOOKUP(PX172, Schedule!$F$226:$FO$226, Schedule!$F$236:$FO$236, 0)</f>
        <v>0</v>
      </c>
      <c r="PY188" s="214">
        <f>_xlfn.XLOOKUP(PY172, Schedule!$F$226:$FO$226, Schedule!$F$236:$FO$236, 0)</f>
        <v>0</v>
      </c>
      <c r="PZ188" s="214">
        <f>_xlfn.XLOOKUP(PZ172, Schedule!$F$226:$FO$226, Schedule!$F$236:$FO$236, 0)</f>
        <v>0</v>
      </c>
      <c r="QA188" s="214">
        <f>_xlfn.XLOOKUP(QA172, Schedule!$F$226:$FO$226, Schedule!$F$236:$FO$236, 0)</f>
        <v>0</v>
      </c>
      <c r="QB188" s="214">
        <f>_xlfn.XLOOKUP(QB172, Schedule!$F$226:$FO$226, Schedule!$F$236:$FO$236, 0)</f>
        <v>0</v>
      </c>
      <c r="QC188" s="214">
        <f>_xlfn.XLOOKUP(QC172, Schedule!$F$226:$FO$226, Schedule!$F$236:$FO$236, 0)</f>
        <v>0</v>
      </c>
      <c r="QD188" s="214">
        <f>_xlfn.XLOOKUP(QD172, Schedule!$F$226:$FO$226, Schedule!$F$236:$FO$236, 0)</f>
        <v>0</v>
      </c>
      <c r="QE188" s="214">
        <f>_xlfn.XLOOKUP(QE172, Schedule!$F$226:$FO$226, Schedule!$F$236:$FO$236, 0)</f>
        <v>0</v>
      </c>
      <c r="QF188" s="214">
        <f>_xlfn.XLOOKUP(QF172, Schedule!$F$226:$FO$226, Schedule!$F$236:$FO$236, 0)</f>
        <v>0</v>
      </c>
      <c r="QG188" s="214">
        <f>_xlfn.XLOOKUP(QG172, Schedule!$F$226:$FO$226, Schedule!$F$236:$FO$236, 0)</f>
        <v>0</v>
      </c>
      <c r="QH188" s="214">
        <f>_xlfn.XLOOKUP(QH172, Schedule!$F$226:$FO$226, Schedule!$F$236:$FO$236, 0)</f>
        <v>0</v>
      </c>
      <c r="QI188" s="214">
        <f>_xlfn.XLOOKUP(QI172, Schedule!$F$226:$FO$226, Schedule!$F$236:$FO$236, 0)</f>
        <v>0</v>
      </c>
      <c r="QJ188" s="214">
        <f>_xlfn.XLOOKUP(QJ172, Schedule!$F$226:$FO$226, Schedule!$F$236:$FO$236, 0)</f>
        <v>0</v>
      </c>
      <c r="QK188" s="214">
        <f>_xlfn.XLOOKUP(QK172, Schedule!$F$226:$FO$226, Schedule!$F$236:$FO$236, 0)</f>
        <v>0</v>
      </c>
      <c r="QL188" s="214">
        <f>_xlfn.XLOOKUP(QL172, Schedule!$F$226:$FO$226, Schedule!$F$236:$FO$236, 0)</f>
        <v>0</v>
      </c>
      <c r="QM188" s="214">
        <f>_xlfn.XLOOKUP(QM172, Schedule!$F$226:$FO$226, Schedule!$F$236:$FO$236, 0)</f>
        <v>0</v>
      </c>
      <c r="QN188" s="214">
        <f>_xlfn.XLOOKUP(QN172, Schedule!$F$226:$FO$226, Schedule!$F$236:$FO$236, 0)</f>
        <v>0</v>
      </c>
      <c r="QO188" s="214">
        <f>_xlfn.XLOOKUP(QO172, Schedule!$F$226:$FO$226, Schedule!$F$236:$FO$236, 0)</f>
        <v>0</v>
      </c>
      <c r="QP188" s="214">
        <f>_xlfn.XLOOKUP(QP172, Schedule!$F$226:$FO$226, Schedule!$F$236:$FO$236, 0)</f>
        <v>0</v>
      </c>
      <c r="QQ188" s="214">
        <f>_xlfn.XLOOKUP(QQ172, Schedule!$F$226:$FO$226, Schedule!$F$236:$FO$236, 0)</f>
        <v>0</v>
      </c>
      <c r="QR188" s="214">
        <f>_xlfn.XLOOKUP(QR172, Schedule!$F$226:$FO$226, Schedule!$F$236:$FO$236, 0)</f>
        <v>0</v>
      </c>
      <c r="QS188" s="214">
        <f>_xlfn.XLOOKUP(QS172, Schedule!$F$226:$FO$226, Schedule!$F$236:$FO$236, 0)</f>
        <v>0</v>
      </c>
      <c r="QT188" s="214">
        <f>_xlfn.XLOOKUP(QT172, Schedule!$F$226:$FO$226, Schedule!$F$236:$FO$236, 0)</f>
        <v>0</v>
      </c>
      <c r="QU188" s="214">
        <f>_xlfn.XLOOKUP(QU172, Schedule!$F$226:$FO$226, Schedule!$F$236:$FO$236, 0)</f>
        <v>0</v>
      </c>
      <c r="QV188" s="214">
        <f>_xlfn.XLOOKUP(QV172, Schedule!$F$226:$FO$226, Schedule!$F$236:$FO$236, 0)</f>
        <v>0</v>
      </c>
      <c r="QW188" s="214">
        <f>_xlfn.XLOOKUP(QW172, Schedule!$F$226:$FO$226, Schedule!$F$236:$FO$236, 0)</f>
        <v>0</v>
      </c>
      <c r="QX188" s="214">
        <f>_xlfn.XLOOKUP(QX172, Schedule!$F$226:$FO$226, Schedule!$F$236:$FO$236, 0)</f>
        <v>0</v>
      </c>
      <c r="QY188" s="214">
        <f>_xlfn.XLOOKUP(QY172, Schedule!$F$226:$FO$226, Schedule!$F$236:$FO$236, 0)</f>
        <v>0</v>
      </c>
      <c r="QZ188" s="214">
        <f>_xlfn.XLOOKUP(QZ172, Schedule!$F$226:$FO$226, Schedule!$F$236:$FO$236, 0)</f>
        <v>0</v>
      </c>
      <c r="RA188" s="214">
        <f>_xlfn.XLOOKUP(RA172, Schedule!$F$226:$FO$226, Schedule!$F$236:$FO$236, 0)</f>
        <v>0</v>
      </c>
      <c r="RB188" s="214">
        <f>_xlfn.XLOOKUP(RB172, Schedule!$F$226:$FO$226, Schedule!$F$236:$FO$236, 0)</f>
        <v>0</v>
      </c>
      <c r="RC188" s="214">
        <f>_xlfn.XLOOKUP(RC172, Schedule!$F$226:$FO$226, Schedule!$F$236:$FO$236, 0)</f>
        <v>0</v>
      </c>
      <c r="RD188" s="214">
        <f>_xlfn.XLOOKUP(RD172, Schedule!$F$226:$FO$226, Schedule!$F$236:$FO$236, 0)</f>
        <v>0</v>
      </c>
      <c r="RE188" s="214">
        <f>_xlfn.XLOOKUP(RE172, Schedule!$F$226:$FO$226, Schedule!$F$236:$FO$236, 0)</f>
        <v>0</v>
      </c>
      <c r="RF188" s="214">
        <f>_xlfn.XLOOKUP(RF172, Schedule!$F$226:$FO$226, Schedule!$F$236:$FO$236, 0)</f>
        <v>0</v>
      </c>
      <c r="RG188" s="214">
        <f>_xlfn.XLOOKUP(RG172, Schedule!$F$226:$FO$226, Schedule!$F$236:$FO$236, 0)</f>
        <v>0</v>
      </c>
      <c r="RH188" s="214">
        <f>_xlfn.XLOOKUP(RH172, Schedule!$F$226:$FO$226, Schedule!$F$236:$FO$236, 0)</f>
        <v>0</v>
      </c>
      <c r="RI188" s="214">
        <f>_xlfn.XLOOKUP(RI172, Schedule!$F$226:$FO$226, Schedule!$F$236:$FO$236, 0)</f>
        <v>0</v>
      </c>
      <c r="RJ188" s="214">
        <f>_xlfn.XLOOKUP(RJ172, Schedule!$F$226:$FO$226, Schedule!$F$236:$FO$236, 0)</f>
        <v>0</v>
      </c>
      <c r="RK188" s="214">
        <f>_xlfn.XLOOKUP(RK172, Schedule!$F$226:$FO$226, Schedule!$F$236:$FO$236, 0)</f>
        <v>0</v>
      </c>
      <c r="RL188" s="214">
        <f>_xlfn.XLOOKUP(RL172, Schedule!$F$226:$FO$226, Schedule!$F$236:$FO$236, 0)</f>
        <v>0</v>
      </c>
      <c r="RM188" s="214">
        <f>_xlfn.XLOOKUP(RM172, Schedule!$F$226:$FO$226, Schedule!$F$236:$FO$236, 0)</f>
        <v>0</v>
      </c>
      <c r="RN188" s="214">
        <f>_xlfn.XLOOKUP(RN172, Schedule!$F$226:$FO$226, Schedule!$F$236:$FO$236, 0)</f>
        <v>0</v>
      </c>
      <c r="RO188" s="214">
        <f>_xlfn.XLOOKUP(RO172, Schedule!$F$226:$FO$226, Schedule!$F$236:$FO$236, 0)</f>
        <v>0</v>
      </c>
      <c r="RP188" s="214">
        <f>_xlfn.XLOOKUP(RP172, Schedule!$F$226:$FO$226, Schedule!$F$236:$FO$236, 0)</f>
        <v>0</v>
      </c>
      <c r="RQ188" s="214">
        <f>_xlfn.XLOOKUP(RQ172, Schedule!$F$226:$FO$226, Schedule!$F$236:$FO$236, 0)</f>
        <v>0</v>
      </c>
      <c r="RR188" s="214">
        <f>_xlfn.XLOOKUP(RR172, Schedule!$F$226:$FO$226, Schedule!$F$236:$FO$236, 0)</f>
        <v>0</v>
      </c>
      <c r="RS188" s="214">
        <f>_xlfn.XLOOKUP(RS172, Schedule!$F$226:$FO$226, Schedule!$F$236:$FO$236, 0)</f>
        <v>0</v>
      </c>
      <c r="RT188" s="214">
        <f>_xlfn.XLOOKUP(RT172, Schedule!$F$226:$FO$226, Schedule!$F$236:$FO$236, 0)</f>
        <v>0</v>
      </c>
      <c r="RU188" s="214">
        <f>_xlfn.XLOOKUP(RU172, Schedule!$F$226:$FO$226, Schedule!$F$236:$FO$236, 0)</f>
        <v>0</v>
      </c>
      <c r="RV188" s="214">
        <f>_xlfn.XLOOKUP(RV172, Schedule!$F$226:$FO$226, Schedule!$F$236:$FO$236, 0)</f>
        <v>0</v>
      </c>
      <c r="RW188" s="214">
        <f>_xlfn.XLOOKUP(RW172, Schedule!$F$226:$FO$226, Schedule!$F$236:$FO$236, 0)</f>
        <v>0</v>
      </c>
      <c r="RX188" s="214">
        <f>_xlfn.XLOOKUP(RX172, Schedule!$F$226:$FO$226, Schedule!$F$236:$FO$236, 0)</f>
        <v>0</v>
      </c>
      <c r="RY188" s="214">
        <f>_xlfn.XLOOKUP(RY172, Schedule!$F$226:$FO$226, Schedule!$F$236:$FO$236, 0)</f>
        <v>0</v>
      </c>
      <c r="RZ188" s="214">
        <f>_xlfn.XLOOKUP(RZ172, Schedule!$F$226:$FO$226, Schedule!$F$236:$FO$236, 0)</f>
        <v>0</v>
      </c>
      <c r="SA188" s="214">
        <f>_xlfn.XLOOKUP(SA172, Schedule!$F$226:$FO$226, Schedule!$F$236:$FO$236, 0)</f>
        <v>0</v>
      </c>
      <c r="SB188" s="214">
        <f>_xlfn.XLOOKUP(SB172, Schedule!$F$226:$FO$226, Schedule!$F$236:$FO$236, 0)</f>
        <v>0</v>
      </c>
      <c r="SC188" s="214">
        <f>_xlfn.XLOOKUP(SC172, Schedule!$F$226:$FO$226, Schedule!$F$236:$FO$236, 0)</f>
        <v>0</v>
      </c>
      <c r="SD188" s="214">
        <f>_xlfn.XLOOKUP(SD172, Schedule!$F$226:$FO$226, Schedule!$F$236:$FO$236, 0)</f>
        <v>0</v>
      </c>
      <c r="SE188" s="214">
        <f>_xlfn.XLOOKUP(SE172, Schedule!$F$226:$FO$226, Schedule!$F$236:$FO$236, 0)</f>
        <v>0</v>
      </c>
      <c r="SF188" s="214">
        <f>_xlfn.XLOOKUP(SF172, Schedule!$F$226:$FO$226, Schedule!$F$236:$FO$236, 0)</f>
        <v>0</v>
      </c>
      <c r="SG188" s="214">
        <f>_xlfn.XLOOKUP(SG172, Schedule!$F$226:$FO$226, Schedule!$F$236:$FO$236, 0)</f>
        <v>0</v>
      </c>
      <c r="SH188" s="214">
        <f>_xlfn.XLOOKUP(SH172, Schedule!$F$226:$FO$226, Schedule!$F$236:$FO$236, 0)</f>
        <v>0</v>
      </c>
      <c r="SI188" s="214">
        <f>_xlfn.XLOOKUP(SI172, Schedule!$F$226:$FO$226, Schedule!$F$236:$FO$236, 0)</f>
        <v>0</v>
      </c>
      <c r="SJ188" s="214">
        <f>_xlfn.XLOOKUP(SJ172, Schedule!$F$226:$FO$226, Schedule!$F$236:$FO$236, 0)</f>
        <v>0</v>
      </c>
      <c r="SK188" s="214">
        <f>_xlfn.XLOOKUP(SK172, Schedule!$F$226:$FO$226, Schedule!$F$236:$FO$236, 0)</f>
        <v>0</v>
      </c>
      <c r="SL188" s="214">
        <f>_xlfn.XLOOKUP(SL172, Schedule!$F$226:$FO$226, Schedule!$F$236:$FO$236, 0)</f>
        <v>0</v>
      </c>
      <c r="SM188" s="214">
        <f>_xlfn.XLOOKUP(SM172, Schedule!$F$226:$FO$226, Schedule!$F$236:$FO$236, 0)</f>
        <v>0</v>
      </c>
      <c r="SN188" s="214">
        <f>_xlfn.XLOOKUP(SN172, Schedule!$F$226:$FO$226, Schedule!$F$236:$FO$236, 0)</f>
        <v>0</v>
      </c>
      <c r="SO188" s="214">
        <f>_xlfn.XLOOKUP(SO172, Schedule!$F$226:$FO$226, Schedule!$F$236:$FO$236, 0)</f>
        <v>0</v>
      </c>
      <c r="SP188" s="214">
        <f>_xlfn.XLOOKUP(SP172, Schedule!$F$226:$FO$226, Schedule!$F$236:$FO$236, 0)</f>
        <v>0</v>
      </c>
      <c r="SQ188" s="214">
        <f>_xlfn.XLOOKUP(SQ172, Schedule!$F$226:$FO$226, Schedule!$F$236:$FO$236, 0)</f>
        <v>0</v>
      </c>
      <c r="SR188" s="214">
        <f>_xlfn.XLOOKUP(SR172, Schedule!$F$226:$FO$226, Schedule!$F$236:$FO$236, 0)</f>
        <v>0</v>
      </c>
      <c r="SS188" s="214">
        <f>_xlfn.XLOOKUP(SS172, Schedule!$F$226:$FO$226, Schedule!$F$236:$FO$236, 0)</f>
        <v>0</v>
      </c>
      <c r="ST188" s="214">
        <f>_xlfn.XLOOKUP(ST172, Schedule!$F$226:$FO$226, Schedule!$F$236:$FO$236, 0)</f>
        <v>0</v>
      </c>
      <c r="SU188" s="214">
        <f>_xlfn.XLOOKUP(SU172, Schedule!$F$226:$FO$226, Schedule!$F$236:$FO$236, 0)</f>
        <v>0</v>
      </c>
      <c r="SV188" s="214">
        <f>_xlfn.XLOOKUP(SV172, Schedule!$F$226:$FO$226, Schedule!$F$236:$FO$236, 0)</f>
        <v>0</v>
      </c>
      <c r="SW188" s="214">
        <f>_xlfn.XLOOKUP(SW172, Schedule!$F$226:$FO$226, Schedule!$F$236:$FO$236, 0)</f>
        <v>0</v>
      </c>
      <c r="SX188" s="214">
        <f>_xlfn.XLOOKUP(SX172, Schedule!$F$226:$FO$226, Schedule!$F$236:$FO$236, 0)</f>
        <v>0</v>
      </c>
      <c r="SY188" s="214">
        <f>_xlfn.XLOOKUP(SY172, Schedule!$F$226:$FO$226, Schedule!$F$236:$FO$236, 0)</f>
        <v>0</v>
      </c>
      <c r="SZ188" s="214">
        <f>_xlfn.XLOOKUP(SZ172, Schedule!$F$226:$FO$226, Schedule!$F$236:$FO$236, 0)</f>
        <v>0</v>
      </c>
      <c r="TA188" s="214">
        <f>_xlfn.XLOOKUP(TA172, Schedule!$F$226:$FO$226, Schedule!$F$236:$FO$236, 0)</f>
        <v>0</v>
      </c>
      <c r="TB188" s="214">
        <f>_xlfn.XLOOKUP(TB172, Schedule!$F$226:$FO$226, Schedule!$F$236:$FO$236, 0)</f>
        <v>0</v>
      </c>
      <c r="TC188" s="214">
        <f>_xlfn.XLOOKUP(TC172, Schedule!$F$226:$FO$226, Schedule!$F$236:$FO$236, 0)</f>
        <v>0</v>
      </c>
      <c r="TD188" s="214">
        <f>_xlfn.XLOOKUP(TD172, Schedule!$F$226:$FO$226, Schedule!$F$236:$FO$236, 0)</f>
        <v>0</v>
      </c>
      <c r="TE188" s="214">
        <f>_xlfn.XLOOKUP(TE172, Schedule!$F$226:$FO$226, Schedule!$F$236:$FO$236, 0)</f>
        <v>0</v>
      </c>
      <c r="TF188" s="214">
        <f>_xlfn.XLOOKUP(TF172, Schedule!$F$226:$FO$226, Schedule!$F$236:$FO$236, 0)</f>
        <v>0</v>
      </c>
      <c r="TG188" s="214">
        <f>_xlfn.XLOOKUP(TG172, Schedule!$F$226:$FO$226, Schedule!$F$236:$FO$236, 0)</f>
        <v>0</v>
      </c>
      <c r="TH188" s="214">
        <f>_xlfn.XLOOKUP(TH172, Schedule!$F$226:$FO$226, Schedule!$F$236:$FO$236, 0)</f>
        <v>0</v>
      </c>
      <c r="TI188" s="214">
        <f>_xlfn.XLOOKUP(TI172, Schedule!$F$226:$FO$226, Schedule!$F$236:$FO$236, 0)</f>
        <v>0</v>
      </c>
      <c r="TJ188" s="214">
        <f>_xlfn.XLOOKUP(TJ172, Schedule!$F$226:$FO$226, Schedule!$F$236:$FO$236, 0)</f>
        <v>0</v>
      </c>
      <c r="TK188" s="214">
        <f>_xlfn.XLOOKUP(TK172, Schedule!$F$226:$FO$226, Schedule!$F$236:$FO$236, 0)</f>
        <v>0</v>
      </c>
      <c r="TL188" s="214">
        <f>_xlfn.XLOOKUP(TL172, Schedule!$F$226:$FO$226, Schedule!$F$236:$FO$236, 0)</f>
        <v>0</v>
      </c>
      <c r="TM188" s="214">
        <f>_xlfn.XLOOKUP(TM172, Schedule!$F$226:$FO$226, Schedule!$F$236:$FO$236, 0)</f>
        <v>0</v>
      </c>
      <c r="TN188" s="214">
        <f>_xlfn.XLOOKUP(TN172, Schedule!$F$226:$FO$226, Schedule!$F$236:$FO$236, 0)</f>
        <v>0</v>
      </c>
      <c r="TO188" s="214">
        <f>_xlfn.XLOOKUP(TO172, Schedule!$F$226:$FO$226, Schedule!$F$236:$FO$236, 0)</f>
        <v>0</v>
      </c>
      <c r="TP188" s="214">
        <f>_xlfn.XLOOKUP(TP172, Schedule!$F$226:$FO$226, Schedule!$F$236:$FO$236, 0)</f>
        <v>0</v>
      </c>
      <c r="TQ188" s="214">
        <f>_xlfn.XLOOKUP(TQ172, Schedule!$F$226:$FO$226, Schedule!$F$236:$FO$236, 0)</f>
        <v>0</v>
      </c>
      <c r="TR188" s="214">
        <f>_xlfn.XLOOKUP(TR172, Schedule!$F$226:$FO$226, Schedule!$F$236:$FO$236, 0)</f>
        <v>0</v>
      </c>
      <c r="TS188" s="214">
        <f>_xlfn.XLOOKUP(TS172, Schedule!$F$226:$FO$226, Schedule!$F$236:$FO$236, 0)</f>
        <v>0</v>
      </c>
      <c r="TT188" s="214">
        <f>_xlfn.XLOOKUP(TT172, Schedule!$F$226:$FO$226, Schedule!$F$236:$FO$236, 0)</f>
        <v>0</v>
      </c>
      <c r="TU188" s="214">
        <f>_xlfn.XLOOKUP(TU172, Schedule!$F$226:$FO$226, Schedule!$F$236:$FO$236, 0)</f>
        <v>0</v>
      </c>
      <c r="TV188" s="214">
        <f>_xlfn.XLOOKUP(TV172, Schedule!$F$226:$FO$226, Schedule!$F$236:$FO$236, 0)</f>
        <v>0</v>
      </c>
      <c r="TW188" s="214">
        <f>_xlfn.XLOOKUP(TW172, Schedule!$F$226:$FO$226, Schedule!$F$236:$FO$236, 0)</f>
        <v>0</v>
      </c>
      <c r="TX188" s="214">
        <f>_xlfn.XLOOKUP(TX172, Schedule!$F$226:$FO$226, Schedule!$F$236:$FO$236, 0)</f>
        <v>0</v>
      </c>
      <c r="TY188" s="214">
        <f>_xlfn.XLOOKUP(TY172, Schedule!$F$226:$FO$226, Schedule!$F$236:$FO$236, 0)</f>
        <v>0</v>
      </c>
      <c r="TZ188" s="214">
        <f>_xlfn.XLOOKUP(TZ172, Schedule!$F$226:$FO$226, Schedule!$F$236:$FO$236, 0)</f>
        <v>0</v>
      </c>
      <c r="UA188" s="214">
        <f>_xlfn.XLOOKUP(UA172, Schedule!$F$226:$FO$226, Schedule!$F$236:$FO$236, 0)</f>
        <v>0</v>
      </c>
      <c r="UB188" s="214">
        <f>_xlfn.XLOOKUP(UB172, Schedule!$F$226:$FO$226, Schedule!$F$236:$FO$236, 0)</f>
        <v>0</v>
      </c>
      <c r="UC188" s="214">
        <f>_xlfn.XLOOKUP(UC172, Schedule!$F$226:$FO$226, Schedule!$F$236:$FO$236, 0)</f>
        <v>0</v>
      </c>
      <c r="UD188" s="214">
        <f>_xlfn.XLOOKUP(UD172, Schedule!$F$226:$FO$226, Schedule!$F$236:$FO$236, 0)</f>
        <v>0</v>
      </c>
      <c r="UE188" s="214">
        <f>_xlfn.XLOOKUP(UE172, Schedule!$F$226:$FO$226, Schedule!$F$236:$FO$236, 0)</f>
        <v>0</v>
      </c>
      <c r="UF188" s="214">
        <f>_xlfn.XLOOKUP(UF172, Schedule!$F$226:$FO$226, Schedule!$F$236:$FO$236, 0)</f>
        <v>0</v>
      </c>
      <c r="UG188" s="214">
        <f>_xlfn.XLOOKUP(UG172, Schedule!$F$226:$FO$226, Schedule!$F$236:$FO$236, 0)</f>
        <v>0</v>
      </c>
      <c r="UH188" s="214">
        <f>_xlfn.XLOOKUP(UH172, Schedule!$F$226:$FO$226, Schedule!$F$236:$FO$236, 0)</f>
        <v>0</v>
      </c>
      <c r="UI188" s="214">
        <f>_xlfn.XLOOKUP(UI172, Schedule!$F$226:$FO$226, Schedule!$F$236:$FO$236, 0)</f>
        <v>0</v>
      </c>
      <c r="UJ188" s="214">
        <f>_xlfn.XLOOKUP(UJ172, Schedule!$F$226:$FO$226, Schedule!$F$236:$FO$236, 0)</f>
        <v>0</v>
      </c>
      <c r="UK188" s="214">
        <f>_xlfn.XLOOKUP(UK172, Schedule!$F$226:$FO$226, Schedule!$F$236:$FO$236, 0)</f>
        <v>0</v>
      </c>
      <c r="UL188" s="214">
        <f>_xlfn.XLOOKUP(UL172, Schedule!$F$226:$FO$226, Schedule!$F$236:$FO$236, 0)</f>
        <v>0</v>
      </c>
      <c r="UM188" s="214">
        <f>_xlfn.XLOOKUP(UM172, Schedule!$F$226:$FO$226, Schedule!$F$236:$FO$236, 0)</f>
        <v>0</v>
      </c>
      <c r="UN188" s="214">
        <f>_xlfn.XLOOKUP(UN172, Schedule!$F$226:$FO$226, Schedule!$F$236:$FO$236, 0)</f>
        <v>0</v>
      </c>
      <c r="UO188" s="214">
        <f>_xlfn.XLOOKUP(UO172, Schedule!$F$226:$FO$226, Schedule!$F$236:$FO$236, 0)</f>
        <v>0</v>
      </c>
      <c r="UP188" s="214">
        <f>_xlfn.XLOOKUP(UP172, Schedule!$F$226:$FO$226, Schedule!$F$236:$FO$236, 0)</f>
        <v>0</v>
      </c>
      <c r="UQ188" s="214">
        <f>_xlfn.XLOOKUP(UQ172, Schedule!$F$226:$FO$226, Schedule!$F$236:$FO$236, 0)</f>
        <v>0</v>
      </c>
      <c r="UR188" s="214">
        <f>_xlfn.XLOOKUP(UR172, Schedule!$F$226:$FO$226, Schedule!$F$236:$FO$236, 0)</f>
        <v>0</v>
      </c>
      <c r="US188" s="214">
        <f>_xlfn.XLOOKUP(US172, Schedule!$F$226:$FO$226, Schedule!$F$236:$FO$236, 0)</f>
        <v>0</v>
      </c>
      <c r="UT188" s="214">
        <f>_xlfn.XLOOKUP(UT172, Schedule!$F$226:$FO$226, Schedule!$F$236:$FO$236, 0)</f>
        <v>0</v>
      </c>
      <c r="UU188" s="214">
        <f>_xlfn.XLOOKUP(UU172, Schedule!$F$226:$FO$226, Schedule!$F$236:$FO$236, 0)</f>
        <v>0</v>
      </c>
      <c r="UV188" s="214">
        <f>_xlfn.XLOOKUP(UV172, Schedule!$F$226:$FO$226, Schedule!$F$236:$FO$236, 0)</f>
        <v>0</v>
      </c>
      <c r="UW188" s="214">
        <f>_xlfn.XLOOKUP(UW172, Schedule!$F$226:$FO$226, Schedule!$F$236:$FO$236, 0)</f>
        <v>0</v>
      </c>
      <c r="UX188" s="214">
        <f>_xlfn.XLOOKUP(UX172, Schedule!$F$226:$FO$226, Schedule!$F$236:$FO$236, 0)</f>
        <v>0</v>
      </c>
      <c r="UY188" s="214">
        <f>_xlfn.XLOOKUP(UY172, Schedule!$F$226:$FO$226, Schedule!$F$236:$FO$236, 0)</f>
        <v>0</v>
      </c>
      <c r="UZ188" s="214">
        <f>_xlfn.XLOOKUP(UZ172, Schedule!$F$226:$FO$226, Schedule!$F$236:$FO$236, 0)</f>
        <v>0</v>
      </c>
      <c r="VA188" s="214">
        <f>_xlfn.XLOOKUP(VA172, Schedule!$F$226:$FO$226, Schedule!$F$236:$FO$236, 0)</f>
        <v>0</v>
      </c>
      <c r="VB188" s="214">
        <f>_xlfn.XLOOKUP(VB172, Schedule!$F$226:$FO$226, Schedule!$F$236:$FO$236, 0)</f>
        <v>0</v>
      </c>
      <c r="VC188" s="214">
        <f>_xlfn.XLOOKUP(VC172, Schedule!$F$226:$FO$226, Schedule!$F$236:$FO$236, 0)</f>
        <v>0</v>
      </c>
      <c r="VD188" s="214">
        <f>_xlfn.XLOOKUP(VD172, Schedule!$F$226:$FO$226, Schedule!$F$236:$FO$236, 0)</f>
        <v>0</v>
      </c>
      <c r="VE188" s="214">
        <f>_xlfn.XLOOKUP(VE172, Schedule!$F$226:$FO$226, Schedule!$F$236:$FO$236, 0)</f>
        <v>0</v>
      </c>
      <c r="VF188" s="214">
        <f>_xlfn.XLOOKUP(VF172, Schedule!$F$226:$FO$226, Schedule!$F$236:$FO$236, 0)</f>
        <v>0</v>
      </c>
      <c r="VG188" s="214">
        <f>_xlfn.XLOOKUP(VG172, Schedule!$F$226:$FO$226, Schedule!$F$236:$FO$236, 0)</f>
        <v>0</v>
      </c>
      <c r="VH188" s="214">
        <f>_xlfn.XLOOKUP(VH172, Schedule!$F$226:$FO$226, Schedule!$F$236:$FO$236, 0)</f>
        <v>0</v>
      </c>
      <c r="VI188" s="214">
        <f>_xlfn.XLOOKUP(VI172, Schedule!$F$226:$FO$226, Schedule!$F$236:$FO$236, 0)</f>
        <v>0</v>
      </c>
      <c r="VJ188" s="214">
        <f>_xlfn.XLOOKUP(VJ172, Schedule!$F$226:$FO$226, Schedule!$F$236:$FO$236, 0)</f>
        <v>0</v>
      </c>
      <c r="VK188" s="214">
        <f>_xlfn.XLOOKUP(VK172, Schedule!$F$226:$FO$226, Schedule!$F$236:$FO$236, 0)</f>
        <v>0</v>
      </c>
      <c r="VL188" s="214">
        <f>_xlfn.XLOOKUP(VL172, Schedule!$F$226:$FO$226, Schedule!$F$236:$FO$236, 0)</f>
        <v>0</v>
      </c>
      <c r="VM188" s="214">
        <f>_xlfn.XLOOKUP(VM172, Schedule!$F$226:$FO$226, Schedule!$F$236:$FO$236, 0)</f>
        <v>0</v>
      </c>
      <c r="VN188" s="214">
        <f>_xlfn.XLOOKUP(VN172, Schedule!$F$226:$FO$226, Schedule!$F$236:$FO$236, 0)</f>
        <v>0</v>
      </c>
      <c r="VO188" s="214">
        <f>_xlfn.XLOOKUP(VO172, Schedule!$F$226:$FO$226, Schedule!$F$236:$FO$236, 0)</f>
        <v>0</v>
      </c>
      <c r="VP188" s="214">
        <f>_xlfn.XLOOKUP(VP172, Schedule!$F$226:$FO$226, Schedule!$F$236:$FO$236, 0)</f>
        <v>0</v>
      </c>
      <c r="VQ188" s="214">
        <f>_xlfn.XLOOKUP(VQ172, Schedule!$F$226:$FO$226, Schedule!$F$236:$FO$236, 0)</f>
        <v>0</v>
      </c>
      <c r="VR188" s="214">
        <f>_xlfn.XLOOKUP(VR172, Schedule!$F$226:$FO$226, Schedule!$F$236:$FO$236, 0)</f>
        <v>0</v>
      </c>
      <c r="VS188" s="214">
        <f>_xlfn.XLOOKUP(VS172, Schedule!$F$226:$FO$226, Schedule!$F$236:$FO$236, 0)</f>
        <v>0</v>
      </c>
      <c r="VT188" s="214">
        <f>_xlfn.XLOOKUP(VT172, Schedule!$F$226:$FO$226, Schedule!$F$236:$FO$236, 0)</f>
        <v>0</v>
      </c>
      <c r="VU188" s="214">
        <f>_xlfn.XLOOKUP(VU172, Schedule!$F$226:$FO$226, Schedule!$F$236:$FO$236, 0)</f>
        <v>0</v>
      </c>
      <c r="VV188" s="214">
        <f>_xlfn.XLOOKUP(VV172, Schedule!$F$226:$FO$226, Schedule!$F$236:$FO$236, 0)</f>
        <v>0</v>
      </c>
      <c r="VW188" s="214">
        <f>_xlfn.XLOOKUP(VW172, Schedule!$F$226:$FO$226, Schedule!$F$236:$FO$236, 0)</f>
        <v>0</v>
      </c>
      <c r="VX188" s="214">
        <f>_xlfn.XLOOKUP(VX172, Schedule!$F$226:$FO$226, Schedule!$F$236:$FO$236, 0)</f>
        <v>0</v>
      </c>
      <c r="VY188" s="214">
        <f>_xlfn.XLOOKUP(VY172, Schedule!$F$226:$FO$226, Schedule!$F$236:$FO$236, 0)</f>
        <v>0</v>
      </c>
      <c r="VZ188" s="214">
        <f>_xlfn.XLOOKUP(VZ172, Schedule!$F$226:$FO$226, Schedule!$F$236:$FO$236, 0)</f>
        <v>0</v>
      </c>
      <c r="WA188" s="214">
        <f>_xlfn.XLOOKUP(WA172, Schedule!$F$226:$FO$226, Schedule!$F$236:$FO$236, 0)</f>
        <v>0</v>
      </c>
      <c r="WB188" s="214">
        <f>_xlfn.XLOOKUP(WB172, Schedule!$F$226:$FO$226, Schedule!$F$236:$FO$236, 0)</f>
        <v>0</v>
      </c>
      <c r="WC188" s="214">
        <f>_xlfn.XLOOKUP(WC172, Schedule!$F$226:$FO$226, Schedule!$F$236:$FO$236, 0)</f>
        <v>0</v>
      </c>
      <c r="WD188" s="214">
        <f>_xlfn.XLOOKUP(WD172, Schedule!$F$226:$FO$226, Schedule!$F$236:$FO$236, 0)</f>
        <v>0</v>
      </c>
      <c r="WE188" s="214">
        <f>_xlfn.XLOOKUP(WE172, Schedule!$F$226:$FO$226, Schedule!$F$236:$FO$236, 0)</f>
        <v>0</v>
      </c>
      <c r="WF188" s="214">
        <f>_xlfn.XLOOKUP(WF172, Schedule!$F$226:$FO$226, Schedule!$F$236:$FO$236, 0)</f>
        <v>0</v>
      </c>
      <c r="WG188" s="214">
        <f>_xlfn.XLOOKUP(WG172, Schedule!$F$226:$FO$226, Schedule!$F$236:$FO$236, 0)</f>
        <v>0</v>
      </c>
      <c r="WH188" s="214">
        <f>_xlfn.XLOOKUP(WH172, Schedule!$F$226:$FO$226, Schedule!$F$236:$FO$236, 0)</f>
        <v>0</v>
      </c>
      <c r="WI188" s="214">
        <f>_xlfn.XLOOKUP(WI172, Schedule!$F$226:$FO$226, Schedule!$F$236:$FO$236, 0)</f>
        <v>0</v>
      </c>
      <c r="WJ188" s="214">
        <f>_xlfn.XLOOKUP(WJ172, Schedule!$F$226:$FO$226, Schedule!$F$236:$FO$236, 0)</f>
        <v>0</v>
      </c>
      <c r="WK188" s="214">
        <f>_xlfn.XLOOKUP(WK172, Schedule!$F$226:$FO$226, Schedule!$F$236:$FO$236, 0)</f>
        <v>0</v>
      </c>
      <c r="WL188" s="214">
        <f>_xlfn.XLOOKUP(WL172, Schedule!$F$226:$FO$226, Schedule!$F$236:$FO$236, 0)</f>
        <v>0</v>
      </c>
      <c r="WM188" s="214">
        <f>_xlfn.XLOOKUP(WM172, Schedule!$F$226:$FO$226, Schedule!$F$236:$FO$236, 0)</f>
        <v>0</v>
      </c>
      <c r="WN188" s="214">
        <f>_xlfn.XLOOKUP(WN172, Schedule!$F$226:$FO$226, Schedule!$F$236:$FO$236, 0)</f>
        <v>0</v>
      </c>
      <c r="WO188" s="214">
        <f>_xlfn.XLOOKUP(WO172, Schedule!$F$226:$FO$226, Schedule!$F$236:$FO$236, 0)</f>
        <v>0</v>
      </c>
      <c r="WP188" s="214">
        <f>_xlfn.XLOOKUP(WP172, Schedule!$F$226:$FO$226, Schedule!$F$236:$FO$236, 0)</f>
        <v>0</v>
      </c>
      <c r="WQ188" s="214">
        <f>_xlfn.XLOOKUP(WQ172, Schedule!$F$226:$FO$226, Schedule!$F$236:$FO$236, 0)</f>
        <v>0</v>
      </c>
      <c r="WR188" s="214">
        <f>_xlfn.XLOOKUP(WR172, Schedule!$F$226:$FO$226, Schedule!$F$236:$FO$236, 0)</f>
        <v>0</v>
      </c>
      <c r="WS188" s="214">
        <f>_xlfn.XLOOKUP(WS172, Schedule!$F$226:$FO$226, Schedule!$F$236:$FO$236, 0)</f>
        <v>0</v>
      </c>
      <c r="WT188" s="214">
        <f>_xlfn.XLOOKUP(WT172, Schedule!$F$226:$FO$226, Schedule!$F$236:$FO$236, 0)</f>
        <v>0</v>
      </c>
      <c r="WU188" s="214">
        <f>_xlfn.XLOOKUP(WU172, Schedule!$F$226:$FO$226, Schedule!$F$236:$FO$236, 0)</f>
        <v>0</v>
      </c>
      <c r="WV188" s="214">
        <f>_xlfn.XLOOKUP(WV172, Schedule!$F$226:$FO$226, Schedule!$F$236:$FO$236, 0)</f>
        <v>0</v>
      </c>
      <c r="WW188" s="214">
        <f>_xlfn.XLOOKUP(WW172, Schedule!$F$226:$FO$226, Schedule!$F$236:$FO$236, 0)</f>
        <v>0</v>
      </c>
      <c r="WX188" s="214">
        <f>_xlfn.XLOOKUP(WX172, Schedule!$F$226:$FO$226, Schedule!$F$236:$FO$236, 0)</f>
        <v>0</v>
      </c>
      <c r="WY188" s="214">
        <f>_xlfn.XLOOKUP(WY172, Schedule!$F$226:$FO$226, Schedule!$F$236:$FO$236, 0)</f>
        <v>0</v>
      </c>
      <c r="WZ188" s="214">
        <f>_xlfn.XLOOKUP(WZ172, Schedule!$F$226:$FO$226, Schedule!$F$236:$FO$236, 0)</f>
        <v>0</v>
      </c>
      <c r="XA188" s="214">
        <f>_xlfn.XLOOKUP(XA172, Schedule!$F$226:$FO$226, Schedule!$F$236:$FO$236, 0)</f>
        <v>0</v>
      </c>
      <c r="XB188" s="214">
        <f>_xlfn.XLOOKUP(XB172, Schedule!$F$226:$FO$226, Schedule!$F$236:$FO$236, 0)</f>
        <v>0</v>
      </c>
      <c r="XC188" s="214">
        <f>_xlfn.XLOOKUP(XC172, Schedule!$F$226:$FO$226, Schedule!$F$236:$FO$236, 0)</f>
        <v>0</v>
      </c>
      <c r="XD188" s="214">
        <f>_xlfn.XLOOKUP(XD172, Schedule!$F$226:$FO$226, Schedule!$F$236:$FO$236, 0)</f>
        <v>0</v>
      </c>
      <c r="XE188" s="214">
        <f>_xlfn.XLOOKUP(XE172, Schedule!$F$226:$FO$226, Schedule!$F$236:$FO$236, 0)</f>
        <v>0</v>
      </c>
      <c r="XF188" s="214">
        <f>_xlfn.XLOOKUP(XF172, Schedule!$F$226:$FO$226, Schedule!$F$236:$FO$236, 0)</f>
        <v>0</v>
      </c>
      <c r="XG188" s="214">
        <f>_xlfn.XLOOKUP(XG172, Schedule!$F$226:$FO$226, Schedule!$F$236:$FO$236, 0)</f>
        <v>0</v>
      </c>
      <c r="XH188" s="214">
        <f>_xlfn.XLOOKUP(XH172, Schedule!$F$226:$FO$226, Schedule!$F$236:$FO$236, 0)</f>
        <v>0</v>
      </c>
      <c r="XI188" s="214">
        <f>_xlfn.XLOOKUP(XI172, Schedule!$F$226:$FO$226, Schedule!$F$236:$FO$236, 0)</f>
        <v>0</v>
      </c>
      <c r="XJ188" s="214">
        <f>_xlfn.XLOOKUP(XJ172, Schedule!$F$226:$FO$226, Schedule!$F$236:$FO$236, 0)</f>
        <v>0</v>
      </c>
      <c r="XK188" s="214">
        <f>_xlfn.XLOOKUP(XK172, Schedule!$F$226:$FO$226, Schedule!$F$236:$FO$236, 0)</f>
        <v>0</v>
      </c>
      <c r="XL188" s="214">
        <f>_xlfn.XLOOKUP(XL172, Schedule!$F$226:$FO$226, Schedule!$F$236:$FO$236, 0)</f>
        <v>0</v>
      </c>
      <c r="XM188" s="214">
        <f>_xlfn.XLOOKUP(XM172, Schedule!$F$226:$FO$226, Schedule!$F$236:$FO$236, 0)</f>
        <v>0</v>
      </c>
      <c r="XN188" s="214">
        <f>_xlfn.XLOOKUP(XN172, Schedule!$F$226:$FO$226, Schedule!$F$236:$FO$236, 0)</f>
        <v>0</v>
      </c>
      <c r="XO188" s="214">
        <f>_xlfn.XLOOKUP(XO172, Schedule!$F$226:$FO$226, Schedule!$F$236:$FO$236, 0)</f>
        <v>0</v>
      </c>
      <c r="XP188" s="214">
        <f>_xlfn.XLOOKUP(XP172, Schedule!$F$226:$FO$226, Schedule!$F$236:$FO$236, 0)</f>
        <v>0</v>
      </c>
      <c r="XQ188" s="214">
        <f>_xlfn.XLOOKUP(XQ172, Schedule!$F$226:$FO$226, Schedule!$F$236:$FO$236, 0)</f>
        <v>0</v>
      </c>
      <c r="XR188" s="214">
        <f>_xlfn.XLOOKUP(XR172, Schedule!$F$226:$FO$226, Schedule!$F$236:$FO$236, 0)</f>
        <v>0</v>
      </c>
      <c r="XS188" s="214">
        <f>_xlfn.XLOOKUP(XS172, Schedule!$F$226:$FO$226, Schedule!$F$236:$FO$236, 0)</f>
        <v>0</v>
      </c>
      <c r="XT188" s="214">
        <f>_xlfn.XLOOKUP(XT172, Schedule!$F$226:$FO$226, Schedule!$F$236:$FO$236, 0)</f>
        <v>0</v>
      </c>
      <c r="XU188" s="214">
        <f>_xlfn.XLOOKUP(XU172, Schedule!$F$226:$FO$226, Schedule!$F$236:$FO$236, 0)</f>
        <v>0</v>
      </c>
      <c r="XV188" s="214">
        <f>_xlfn.XLOOKUP(XV172, Schedule!$F$226:$FO$226, Schedule!$F$236:$FO$236, 0)</f>
        <v>0</v>
      </c>
      <c r="XW188" s="214">
        <f>_xlfn.XLOOKUP(XW172, Schedule!$F$226:$FO$226, Schedule!$F$236:$FO$236, 0)</f>
        <v>0</v>
      </c>
      <c r="XX188" s="214">
        <f>_xlfn.XLOOKUP(XX172, Schedule!$F$226:$FO$226, Schedule!$F$236:$FO$236, 0)</f>
        <v>0</v>
      </c>
      <c r="XY188" s="214">
        <f>_xlfn.XLOOKUP(XY172, Schedule!$F$226:$FO$226, Schedule!$F$236:$FO$236, 0)</f>
        <v>0</v>
      </c>
      <c r="XZ188" s="214">
        <f>_xlfn.XLOOKUP(XZ172, Schedule!$F$226:$FO$226, Schedule!$F$236:$FO$236, 0)</f>
        <v>0</v>
      </c>
      <c r="YA188" s="214">
        <f>_xlfn.XLOOKUP(YA172, Schedule!$F$226:$FO$226, Schedule!$F$236:$FO$236, 0)</f>
        <v>0</v>
      </c>
      <c r="YB188" s="214">
        <f>_xlfn.XLOOKUP(YB172, Schedule!$F$226:$FO$226, Schedule!$F$236:$FO$236, 0)</f>
        <v>0</v>
      </c>
      <c r="YC188" s="214">
        <f>_xlfn.XLOOKUP(YC172, Schedule!$F$226:$FO$226, Schedule!$F$236:$FO$236, 0)</f>
        <v>0</v>
      </c>
      <c r="YD188" s="214">
        <f>_xlfn.XLOOKUP(YD172, Schedule!$F$226:$FO$226, Schedule!$F$236:$FO$236, 0)</f>
        <v>0</v>
      </c>
      <c r="YE188" s="214">
        <f>_xlfn.XLOOKUP(YE172, Schedule!$F$226:$FO$226, Schedule!$F$236:$FO$236, 0)</f>
        <v>0</v>
      </c>
      <c r="YF188" s="214">
        <f>_xlfn.XLOOKUP(YF172, Schedule!$F$226:$FO$226, Schedule!$F$236:$FO$236, 0)</f>
        <v>0</v>
      </c>
      <c r="YG188" s="214">
        <f>_xlfn.XLOOKUP(YG172, Schedule!$F$226:$FO$226, Schedule!$F$236:$FO$236, 0)</f>
        <v>0</v>
      </c>
      <c r="YH188" s="214">
        <f>_xlfn.XLOOKUP(YH172, Schedule!$F$226:$FO$226, Schedule!$F$236:$FO$236, 0)</f>
        <v>0</v>
      </c>
      <c r="YI188" s="214">
        <f>_xlfn.XLOOKUP(YI172, Schedule!$F$226:$FO$226, Schedule!$F$236:$FO$236, 0)</f>
        <v>0</v>
      </c>
      <c r="YJ188" s="214">
        <f>_xlfn.XLOOKUP(YJ172, Schedule!$F$226:$FO$226, Schedule!$F$236:$FO$236, 0)</f>
        <v>0</v>
      </c>
      <c r="YK188" s="214">
        <f>_xlfn.XLOOKUP(YK172, Schedule!$F$226:$FO$226, Schedule!$F$236:$FO$236, 0)</f>
        <v>0</v>
      </c>
      <c r="YL188" s="214">
        <f>_xlfn.XLOOKUP(YL172, Schedule!$F$226:$FO$226, Schedule!$F$236:$FO$236, 0)</f>
        <v>0</v>
      </c>
      <c r="YM188" s="214">
        <f>_xlfn.XLOOKUP(YM172, Schedule!$F$226:$FO$226, Schedule!$F$236:$FO$236, 0)</f>
        <v>0</v>
      </c>
      <c r="YN188" s="214">
        <f>_xlfn.XLOOKUP(YN172, Schedule!$F$226:$FO$226, Schedule!$F$236:$FO$236, 0)</f>
        <v>0</v>
      </c>
      <c r="YO188" s="214">
        <f>_xlfn.XLOOKUP(YO172, Schedule!$F$226:$FO$226, Schedule!$F$236:$FO$236, 0)</f>
        <v>0</v>
      </c>
      <c r="YP188" s="214">
        <f>_xlfn.XLOOKUP(YP172, Schedule!$F$226:$FO$226, Schedule!$F$236:$FO$236, 0)</f>
        <v>0</v>
      </c>
      <c r="YQ188" s="214">
        <f>_xlfn.XLOOKUP(YQ172, Schedule!$F$226:$FO$226, Schedule!$F$236:$FO$236, 0)</f>
        <v>0</v>
      </c>
      <c r="YR188" s="214">
        <f>_xlfn.XLOOKUP(YR172, Schedule!$F$226:$FO$226, Schedule!$F$236:$FO$236, 0)</f>
        <v>0</v>
      </c>
      <c r="YS188" s="214">
        <f>_xlfn.XLOOKUP(YS172, Schedule!$F$226:$FO$226, Schedule!$F$236:$FO$236, 0)</f>
        <v>0</v>
      </c>
      <c r="YT188" s="214">
        <f>_xlfn.XLOOKUP(YT172, Schedule!$F$226:$FO$226, Schedule!$F$236:$FO$236, 0)</f>
        <v>0</v>
      </c>
      <c r="YU188" s="214">
        <f>_xlfn.XLOOKUP(YU172, Schedule!$F$226:$FO$226, Schedule!$F$236:$FO$236, 0)</f>
        <v>0</v>
      </c>
      <c r="YV188" s="214">
        <f>_xlfn.XLOOKUP(YV172, Schedule!$F$226:$FO$226, Schedule!$F$236:$FO$236, 0)</f>
        <v>0</v>
      </c>
      <c r="YW188" s="214">
        <f>_xlfn.XLOOKUP(YW172, Schedule!$F$226:$FO$226, Schedule!$F$236:$FO$236, 0)</f>
        <v>0</v>
      </c>
      <c r="YX188" s="214">
        <f>_xlfn.XLOOKUP(YX172, Schedule!$F$226:$FO$226, Schedule!$F$236:$FO$236, 0)</f>
        <v>0</v>
      </c>
      <c r="YY188" s="214">
        <f>_xlfn.XLOOKUP(YY172, Schedule!$F$226:$FO$226, Schedule!$F$236:$FO$236, 0)</f>
        <v>0</v>
      </c>
      <c r="YZ188" s="214">
        <f>_xlfn.XLOOKUP(YZ172, Schedule!$F$226:$FO$226, Schedule!$F$236:$FO$236, 0)</f>
        <v>0</v>
      </c>
      <c r="ZA188" s="214">
        <f>_xlfn.XLOOKUP(ZA172, Schedule!$F$226:$FO$226, Schedule!$F$236:$FO$236, 0)</f>
        <v>0</v>
      </c>
      <c r="ZB188" s="214">
        <f>_xlfn.XLOOKUP(ZB172, Schedule!$F$226:$FO$226, Schedule!$F$236:$FO$236, 0)</f>
        <v>0</v>
      </c>
      <c r="ZC188" s="214">
        <f>_xlfn.XLOOKUP(ZC172, Schedule!$F$226:$FO$226, Schedule!$F$236:$FO$236, 0)</f>
        <v>0</v>
      </c>
      <c r="ZD188" s="214">
        <f>_xlfn.XLOOKUP(ZD172, Schedule!$F$226:$FO$226, Schedule!$F$236:$FO$236, 0)</f>
        <v>0</v>
      </c>
      <c r="ZE188" s="214">
        <f>_xlfn.XLOOKUP(ZE172, Schedule!$F$226:$FO$226, Schedule!$F$236:$FO$236, 0)</f>
        <v>0</v>
      </c>
      <c r="ZF188" s="214">
        <f>_xlfn.XLOOKUP(ZF172, Schedule!$F$226:$FO$226, Schedule!$F$236:$FO$236, 0)</f>
        <v>0</v>
      </c>
      <c r="ZG188" s="214">
        <f>_xlfn.XLOOKUP(ZG172, Schedule!$F$226:$FO$226, Schedule!$F$236:$FO$236, 0)</f>
        <v>0</v>
      </c>
      <c r="ZH188" s="214">
        <f>_xlfn.XLOOKUP(ZH172, Schedule!$F$226:$FO$226, Schedule!$F$236:$FO$236, 0)</f>
        <v>0</v>
      </c>
      <c r="ZI188" s="214">
        <f>_xlfn.XLOOKUP(ZI172, Schedule!$F$226:$FO$226, Schedule!$F$236:$FO$236, 0)</f>
        <v>0</v>
      </c>
      <c r="ZJ188" s="214">
        <f>_xlfn.XLOOKUP(ZJ172, Schedule!$F$226:$FO$226, Schedule!$F$236:$FO$236, 0)</f>
        <v>0</v>
      </c>
      <c r="ZK188" s="214">
        <f>_xlfn.XLOOKUP(ZK172, Schedule!$F$226:$FO$226, Schedule!$F$236:$FO$236, 0)</f>
        <v>0</v>
      </c>
      <c r="ZL188" s="214">
        <f>_xlfn.XLOOKUP(ZL172, Schedule!$F$226:$FO$226, Schedule!$F$236:$FO$236, 0)</f>
        <v>0</v>
      </c>
      <c r="ZM188" s="214">
        <f>_xlfn.XLOOKUP(ZM172, Schedule!$F$226:$FO$226, Schedule!$F$236:$FO$236, 0)</f>
        <v>0</v>
      </c>
      <c r="ZN188" s="214">
        <f>_xlfn.XLOOKUP(ZN172, Schedule!$F$226:$FO$226, Schedule!$F$236:$FO$236, 0)</f>
        <v>0</v>
      </c>
      <c r="ZO188" s="214">
        <f>_xlfn.XLOOKUP(ZO172, Schedule!$F$226:$FO$226, Schedule!$F$236:$FO$236, 0)</f>
        <v>0</v>
      </c>
      <c r="ZP188" s="214">
        <f>_xlfn.XLOOKUP(ZP172, Schedule!$F$226:$FO$226, Schedule!$F$236:$FO$236, 0)</f>
        <v>0</v>
      </c>
      <c r="ZQ188" s="214">
        <f>_xlfn.XLOOKUP(ZQ172, Schedule!$F$226:$FO$226, Schedule!$F$236:$FO$236, 0)</f>
        <v>0</v>
      </c>
      <c r="ZR188" s="214">
        <f>_xlfn.XLOOKUP(ZR172, Schedule!$F$226:$FO$226, Schedule!$F$236:$FO$236, 0)</f>
        <v>0</v>
      </c>
      <c r="ZS188" s="214">
        <f>_xlfn.XLOOKUP(ZS172, Schedule!$F$226:$FO$226, Schedule!$F$236:$FO$236, 0)</f>
        <v>0</v>
      </c>
      <c r="ZT188" s="214">
        <f>_xlfn.XLOOKUP(ZT172, Schedule!$F$226:$FO$226, Schedule!$F$236:$FO$236, 0)</f>
        <v>0</v>
      </c>
      <c r="ZU188" s="214">
        <f>_xlfn.XLOOKUP(ZU172, Schedule!$F$226:$FO$226, Schedule!$F$236:$FO$236, 0)</f>
        <v>0</v>
      </c>
      <c r="ZV188" s="214">
        <f>_xlfn.XLOOKUP(ZV172, Schedule!$F$226:$FO$226, Schedule!$F$236:$FO$236, 0)</f>
        <v>0</v>
      </c>
      <c r="ZW188" s="214">
        <f>_xlfn.XLOOKUP(ZW172, Schedule!$F$226:$FO$226, Schedule!$F$236:$FO$236, 0)</f>
        <v>0</v>
      </c>
      <c r="ZX188" s="214">
        <f>_xlfn.XLOOKUP(ZX172, Schedule!$F$226:$FO$226, Schedule!$F$236:$FO$236, 0)</f>
        <v>0</v>
      </c>
      <c r="ZY188" s="214">
        <f>_xlfn.XLOOKUP(ZY172, Schedule!$F$226:$FO$226, Schedule!$F$236:$FO$236, 0)</f>
        <v>0</v>
      </c>
      <c r="ZZ188" s="214">
        <f>_xlfn.XLOOKUP(ZZ172, Schedule!$F$226:$FO$226, Schedule!$F$236:$FO$236, 0)</f>
        <v>0</v>
      </c>
      <c r="AAA188" s="214">
        <f>_xlfn.XLOOKUP(AAA172, Schedule!$F$226:$FO$226, Schedule!$F$236:$FO$236, 0)</f>
        <v>0</v>
      </c>
      <c r="AAB188" s="214">
        <f>_xlfn.XLOOKUP(AAB172, Schedule!$F$226:$FO$226, Schedule!$F$236:$FO$236, 0)</f>
        <v>0</v>
      </c>
      <c r="AAC188" s="214">
        <f>_xlfn.XLOOKUP(AAC172, Schedule!$F$226:$FO$226, Schedule!$F$236:$FO$236, 0)</f>
        <v>0</v>
      </c>
      <c r="AAD188" s="214">
        <f>_xlfn.XLOOKUP(AAD172, Schedule!$F$226:$FO$226, Schedule!$F$236:$FO$236, 0)</f>
        <v>0</v>
      </c>
      <c r="AAE188" s="214">
        <f>_xlfn.XLOOKUP(AAE172, Schedule!$F$226:$FO$226, Schedule!$F$236:$FO$236, 0)</f>
        <v>0</v>
      </c>
      <c r="AAF188" s="214">
        <f>_xlfn.XLOOKUP(AAF172, Schedule!$F$226:$FO$226, Schedule!$F$236:$FO$236, 0)</f>
        <v>0</v>
      </c>
      <c r="AAG188" s="214">
        <f>_xlfn.XLOOKUP(AAG172, Schedule!$F$226:$FO$226, Schedule!$F$236:$FO$236, 0)</f>
        <v>0</v>
      </c>
      <c r="AAH188" s="214">
        <f>_xlfn.XLOOKUP(AAH172, Schedule!$F$226:$FO$226, Schedule!$F$236:$FO$236, 0)</f>
        <v>0</v>
      </c>
      <c r="AAI188" s="214">
        <f>_xlfn.XLOOKUP(AAI172, Schedule!$F$226:$FO$226, Schedule!$F$236:$FO$236, 0)</f>
        <v>0</v>
      </c>
      <c r="AAJ188" s="214">
        <f>_xlfn.XLOOKUP(AAJ172, Schedule!$F$226:$FO$226, Schedule!$F$236:$FO$236, 0)</f>
        <v>0</v>
      </c>
      <c r="AAK188" s="214">
        <f>_xlfn.XLOOKUP(AAK172, Schedule!$F$226:$FO$226, Schedule!$F$236:$FO$236, 0)</f>
        <v>0</v>
      </c>
      <c r="AAL188" s="214">
        <f>_xlfn.XLOOKUP(AAL172, Schedule!$F$226:$FO$226, Schedule!$F$236:$FO$236, 0)</f>
        <v>0</v>
      </c>
      <c r="AAM188" s="214">
        <f>_xlfn.XLOOKUP(AAM172, Schedule!$F$226:$FO$226, Schedule!$F$236:$FO$236, 0)</f>
        <v>0</v>
      </c>
      <c r="AAN188" s="214">
        <f>_xlfn.XLOOKUP(AAN172, Schedule!$F$226:$FO$226, Schedule!$F$236:$FO$236, 0)</f>
        <v>0</v>
      </c>
      <c r="AAO188" s="214">
        <f>_xlfn.XLOOKUP(AAO172, Schedule!$F$226:$FO$226, Schedule!$F$236:$FO$236, 0)</f>
        <v>0</v>
      </c>
      <c r="AAP188" s="214">
        <f>_xlfn.XLOOKUP(AAP172, Schedule!$F$226:$FO$226, Schedule!$F$236:$FO$236, 0)</f>
        <v>0</v>
      </c>
      <c r="AAQ188" s="214">
        <f>_xlfn.XLOOKUP(AAQ172, Schedule!$F$226:$FO$226, Schedule!$F$236:$FO$236, 0)</f>
        <v>0</v>
      </c>
      <c r="AAR188" s="214">
        <f>_xlfn.XLOOKUP(AAR172, Schedule!$F$226:$FO$226, Schedule!$F$236:$FO$236, 0)</f>
        <v>0</v>
      </c>
      <c r="AAS188" s="214">
        <f>_xlfn.XLOOKUP(AAS172, Schedule!$F$226:$FO$226, Schedule!$F$236:$FO$236, 0)</f>
        <v>0</v>
      </c>
      <c r="AAT188" s="214">
        <f>_xlfn.XLOOKUP(AAT172, Schedule!$F$226:$FO$226, Schedule!$F$236:$FO$236, 0)</f>
        <v>0</v>
      </c>
      <c r="AAU188" s="214">
        <f>_xlfn.XLOOKUP(AAU172, Schedule!$F$226:$FO$226, Schedule!$F$236:$FO$236, 0)</f>
        <v>0</v>
      </c>
      <c r="AAV188" s="214">
        <f>_xlfn.XLOOKUP(AAV172, Schedule!$F$226:$FO$226, Schedule!$F$236:$FO$236, 0)</f>
        <v>0</v>
      </c>
      <c r="AAW188" s="214">
        <f>_xlfn.XLOOKUP(AAW172, Schedule!$F$226:$FO$226, Schedule!$F$236:$FO$236, 0)</f>
        <v>0</v>
      </c>
      <c r="AAX188" s="214">
        <f>_xlfn.XLOOKUP(AAX172, Schedule!$F$226:$FO$226, Schedule!$F$236:$FO$236, 0)</f>
        <v>0</v>
      </c>
      <c r="AAY188" s="214">
        <f>_xlfn.XLOOKUP(AAY172, Schedule!$F$226:$FO$226, Schedule!$F$236:$FO$236, 0)</f>
        <v>0</v>
      </c>
      <c r="AAZ188" s="214">
        <f>_xlfn.XLOOKUP(AAZ172, Schedule!$F$226:$FO$226, Schedule!$F$236:$FO$236, 0)</f>
        <v>0</v>
      </c>
      <c r="ABA188" s="214">
        <f>_xlfn.XLOOKUP(ABA172, Schedule!$F$226:$FO$226, Schedule!$F$236:$FO$236, 0)</f>
        <v>0</v>
      </c>
      <c r="ABB188" s="214">
        <f>_xlfn.XLOOKUP(ABB172, Schedule!$F$226:$FO$226, Schedule!$F$236:$FO$236, 0)</f>
        <v>0</v>
      </c>
      <c r="ABC188" s="214">
        <f>_xlfn.XLOOKUP(ABC172, Schedule!$F$226:$FO$226, Schedule!$F$236:$FO$236, 0)</f>
        <v>0</v>
      </c>
      <c r="ABD188" s="214">
        <f>_xlfn.XLOOKUP(ABD172, Schedule!$F$226:$FO$226, Schedule!$F$236:$FO$236, 0)</f>
        <v>0</v>
      </c>
      <c r="ABE188" s="214">
        <f>_xlfn.XLOOKUP(ABE172, Schedule!$F$226:$FO$226, Schedule!$F$236:$FO$236, 0)</f>
        <v>0</v>
      </c>
      <c r="ABF188" s="214">
        <f>_xlfn.XLOOKUP(ABF172, Schedule!$F$226:$FO$226, Schedule!$F$236:$FO$236, 0)</f>
        <v>0</v>
      </c>
      <c r="ABG188" s="214">
        <f>_xlfn.XLOOKUP(ABG172, Schedule!$F$226:$FO$226, Schedule!$F$236:$FO$236, 0)</f>
        <v>0</v>
      </c>
      <c r="ABH188" s="214">
        <f>_xlfn.XLOOKUP(ABH172, Schedule!$F$226:$FO$226, Schedule!$F$236:$FO$236, 0)</f>
        <v>0</v>
      </c>
      <c r="ABI188" s="214">
        <f>_xlfn.XLOOKUP(ABI172, Schedule!$F$226:$FO$226, Schedule!$F$236:$FO$236, 0)</f>
        <v>0</v>
      </c>
      <c r="ABJ188" s="214">
        <f>_xlfn.XLOOKUP(ABJ172, Schedule!$F$226:$FO$226, Schedule!$F$236:$FO$236, 0)</f>
        <v>0</v>
      </c>
      <c r="ABK188" s="214">
        <f>_xlfn.XLOOKUP(ABK172, Schedule!$F$226:$FO$226, Schedule!$F$236:$FO$236, 0)</f>
        <v>0</v>
      </c>
      <c r="ABL188" s="214">
        <f>_xlfn.XLOOKUP(ABL172, Schedule!$F$226:$FO$226, Schedule!$F$236:$FO$236, 0)</f>
        <v>0</v>
      </c>
      <c r="ABM188" s="214">
        <f>_xlfn.XLOOKUP(ABM172, Schedule!$F$226:$FO$226, Schedule!$F$236:$FO$236, 0)</f>
        <v>0</v>
      </c>
      <c r="ABN188" s="214">
        <f>_xlfn.XLOOKUP(ABN172, Schedule!$F$226:$FO$226, Schedule!$F$236:$FO$236, 0)</f>
        <v>0</v>
      </c>
      <c r="ABO188" s="214">
        <f>_xlfn.XLOOKUP(ABO172, Schedule!$F$226:$FO$226, Schedule!$F$236:$FO$236, 0)</f>
        <v>0</v>
      </c>
      <c r="ABP188" s="214">
        <f>_xlfn.XLOOKUP(ABP172, Schedule!$F$226:$FO$226, Schedule!$F$236:$FO$236, 0)</f>
        <v>0</v>
      </c>
      <c r="ABQ188" s="214">
        <f>_xlfn.XLOOKUP(ABQ172, Schedule!$F$226:$FO$226, Schedule!$F$236:$FO$236, 0)</f>
        <v>0</v>
      </c>
      <c r="ABR188" s="214">
        <f>_xlfn.XLOOKUP(ABR172, Schedule!$F$226:$FO$226, Schedule!$F$236:$FO$236, 0)</f>
        <v>0</v>
      </c>
      <c r="ABS188" s="214">
        <f>_xlfn.XLOOKUP(ABS172, Schedule!$F$226:$FO$226, Schedule!$F$236:$FO$236, 0)</f>
        <v>0</v>
      </c>
      <c r="ABT188" s="214">
        <f>_xlfn.XLOOKUP(ABT172, Schedule!$F$226:$FO$226, Schedule!$F$236:$FO$236, 0)</f>
        <v>0</v>
      </c>
      <c r="ABU188" s="214">
        <f>_xlfn.XLOOKUP(ABU172, Schedule!$F$226:$FO$226, Schedule!$F$236:$FO$236, 0)</f>
        <v>0</v>
      </c>
      <c r="ABV188" s="214">
        <f>_xlfn.XLOOKUP(ABV172, Schedule!$F$226:$FO$226, Schedule!$F$236:$FO$236, 0)</f>
        <v>0</v>
      </c>
      <c r="ABW188" s="214">
        <f>_xlfn.XLOOKUP(ABW172, Schedule!$F$226:$FO$226, Schedule!$F$236:$FO$236, 0)</f>
        <v>0</v>
      </c>
      <c r="ABX188" s="214">
        <f>_xlfn.XLOOKUP(ABX172, Schedule!$F$226:$FO$226, Schedule!$F$236:$FO$236, 0)</f>
        <v>0</v>
      </c>
      <c r="ABY188" s="214">
        <f>_xlfn.XLOOKUP(ABY172, Schedule!$F$226:$FO$226, Schedule!$F$236:$FO$236, 0)</f>
        <v>0</v>
      </c>
      <c r="ABZ188" s="214">
        <f>_xlfn.XLOOKUP(ABZ172, Schedule!$F$226:$FO$226, Schedule!$F$236:$FO$236, 0)</f>
        <v>0</v>
      </c>
      <c r="ACA188" s="214">
        <f>_xlfn.XLOOKUP(ACA172, Schedule!$F$226:$FO$226, Schedule!$F$236:$FO$236, 0)</f>
        <v>0</v>
      </c>
      <c r="ACB188" s="214">
        <f>_xlfn.XLOOKUP(ACB172, Schedule!$F$226:$FO$226, Schedule!$F$236:$FO$236, 0)</f>
        <v>0</v>
      </c>
      <c r="ACC188" s="214">
        <f>_xlfn.XLOOKUP(ACC172, Schedule!$F$226:$FO$226, Schedule!$F$236:$FO$236, 0)</f>
        <v>0</v>
      </c>
      <c r="ACD188" s="214">
        <f>_xlfn.XLOOKUP(ACD172, Schedule!$F$226:$FO$226, Schedule!$F$236:$FO$236, 0)</f>
        <v>0</v>
      </c>
      <c r="ACE188" s="214">
        <f>_xlfn.XLOOKUP(ACE172, Schedule!$F$226:$FO$226, Schedule!$F$236:$FO$236, 0)</f>
        <v>0</v>
      </c>
      <c r="ACF188" s="214">
        <f>_xlfn.XLOOKUP(ACF172, Schedule!$F$226:$FO$226, Schedule!$F$236:$FO$236, 0)</f>
        <v>0</v>
      </c>
      <c r="ACG188" s="214">
        <f>_xlfn.XLOOKUP(ACG172, Schedule!$F$226:$FO$226, Schedule!$F$236:$FO$236, 0)</f>
        <v>0</v>
      </c>
      <c r="ACH188" s="214">
        <f>_xlfn.XLOOKUP(ACH172, Schedule!$F$226:$FO$226, Schedule!$F$236:$FO$236, 0)</f>
        <v>0</v>
      </c>
      <c r="ACI188" s="214">
        <f>_xlfn.XLOOKUP(ACI172, Schedule!$F$226:$FO$226, Schedule!$F$236:$FO$236, 0)</f>
        <v>0</v>
      </c>
      <c r="ACJ188" s="214">
        <f>_xlfn.XLOOKUP(ACJ172, Schedule!$F$226:$FO$226, Schedule!$F$236:$FO$236, 0)</f>
        <v>0</v>
      </c>
      <c r="ACK188" s="214">
        <f>_xlfn.XLOOKUP(ACK172, Schedule!$F$226:$FO$226, Schedule!$F$236:$FO$236, 0)</f>
        <v>0</v>
      </c>
      <c r="ACL188" s="214">
        <f>_xlfn.XLOOKUP(ACL172, Schedule!$F$226:$FO$226, Schedule!$F$236:$FO$236, 0)</f>
        <v>0</v>
      </c>
      <c r="ACM188" s="214">
        <f>_xlfn.XLOOKUP(ACM172, Schedule!$F$226:$FO$226, Schedule!$F$236:$FO$236, 0)</f>
        <v>0</v>
      </c>
      <c r="ACN188" s="214">
        <f>_xlfn.XLOOKUP(ACN172, Schedule!$F$226:$FO$226, Schedule!$F$236:$FO$236, 0)</f>
        <v>0</v>
      </c>
      <c r="ACO188" s="214">
        <f>_xlfn.XLOOKUP(ACO172, Schedule!$F$226:$FO$226, Schedule!$F$236:$FO$236, 0)</f>
        <v>0</v>
      </c>
      <c r="ACP188" s="214">
        <f>_xlfn.XLOOKUP(ACP172, Schedule!$F$226:$FO$226, Schedule!$F$236:$FO$236, 0)</f>
        <v>0</v>
      </c>
      <c r="ACQ188" s="214">
        <f>_xlfn.XLOOKUP(ACQ172, Schedule!$F$226:$FO$226, Schedule!$F$236:$FO$236, 0)</f>
        <v>0</v>
      </c>
      <c r="ACR188" s="214">
        <f>_xlfn.XLOOKUP(ACR172, Schedule!$F$226:$FO$226, Schedule!$F$236:$FO$236, 0)</f>
        <v>0</v>
      </c>
      <c r="ACS188" s="214">
        <f>_xlfn.XLOOKUP(ACS172, Schedule!$F$226:$FO$226, Schedule!$F$236:$FO$236, 0)</f>
        <v>0</v>
      </c>
      <c r="ACT188" s="214">
        <f>_xlfn.XLOOKUP(ACT172, Schedule!$F$226:$FO$226, Schedule!$F$236:$FO$236, 0)</f>
        <v>0</v>
      </c>
      <c r="ACU188" s="214">
        <f>_xlfn.XLOOKUP(ACU172, Schedule!$F$226:$FO$226, Schedule!$F$236:$FO$236, 0)</f>
        <v>0</v>
      </c>
      <c r="ACV188" s="214">
        <f>_xlfn.XLOOKUP(ACV172, Schedule!$F$226:$FO$226, Schedule!$F$236:$FO$236, 0)</f>
        <v>0</v>
      </c>
      <c r="ACW188" s="214">
        <f>_xlfn.XLOOKUP(ACW172, Schedule!$F$226:$FO$226, Schedule!$F$236:$FO$236, 0)</f>
        <v>0</v>
      </c>
      <c r="ACX188" s="214">
        <f>_xlfn.XLOOKUP(ACX172, Schedule!$F$226:$FO$226, Schedule!$F$236:$FO$236, 0)</f>
        <v>0</v>
      </c>
      <c r="ACY188" s="214">
        <f>_xlfn.XLOOKUP(ACY172, Schedule!$F$226:$FO$226, Schedule!$F$236:$FO$236, 0)</f>
        <v>0</v>
      </c>
      <c r="ACZ188" s="214">
        <f>_xlfn.XLOOKUP(ACZ172, Schedule!$F$226:$FO$226, Schedule!$F$236:$FO$236, 0)</f>
        <v>0</v>
      </c>
      <c r="ADA188" s="214">
        <f>_xlfn.XLOOKUP(ADA172, Schedule!$F$226:$FO$226, Schedule!$F$236:$FO$236, 0)</f>
        <v>0</v>
      </c>
      <c r="ADB188" s="214">
        <f>_xlfn.XLOOKUP(ADB172, Schedule!$F$226:$FO$226, Schedule!$F$236:$FO$236, 0)</f>
        <v>0</v>
      </c>
      <c r="ADC188" s="214">
        <f>_xlfn.XLOOKUP(ADC172, Schedule!$F$226:$FO$226, Schedule!$F$236:$FO$236, 0)</f>
        <v>0</v>
      </c>
      <c r="ADD188" s="214">
        <f>_xlfn.XLOOKUP(ADD172, Schedule!$F$226:$FO$226, Schedule!$F$236:$FO$236, 0)</f>
        <v>0</v>
      </c>
      <c r="ADE188" s="214">
        <f>_xlfn.XLOOKUP(ADE172, Schedule!$F$226:$FO$226, Schedule!$F$236:$FO$236, 0)</f>
        <v>0</v>
      </c>
      <c r="ADF188" s="214">
        <f>_xlfn.XLOOKUP(ADF172, Schedule!$F$226:$FO$226, Schedule!$F$236:$FO$236, 0)</f>
        <v>0</v>
      </c>
      <c r="ADG188" s="214">
        <f>_xlfn.XLOOKUP(ADG172, Schedule!$F$226:$FO$226, Schedule!$F$236:$FO$236, 0)</f>
        <v>0</v>
      </c>
      <c r="ADH188" s="214">
        <f>_xlfn.XLOOKUP(ADH172, Schedule!$F$226:$FO$226, Schedule!$F$236:$FO$236, 0)</f>
        <v>0</v>
      </c>
      <c r="ADI188" s="214">
        <f>_xlfn.XLOOKUP(ADI172, Schedule!$F$226:$FO$226, Schedule!$F$236:$FO$236, 0)</f>
        <v>0</v>
      </c>
      <c r="ADJ188" s="214">
        <f>_xlfn.XLOOKUP(ADJ172, Schedule!$F$226:$FO$226, Schedule!$F$236:$FO$236, 0)</f>
        <v>0</v>
      </c>
      <c r="ADK188" s="214">
        <f>_xlfn.XLOOKUP(ADK172, Schedule!$F$226:$FO$226, Schedule!$F$236:$FO$236, 0)</f>
        <v>0</v>
      </c>
      <c r="ADL188" s="214">
        <f>_xlfn.XLOOKUP(ADL172, Schedule!$F$226:$FO$226, Schedule!$F$236:$FO$236, 0)</f>
        <v>0</v>
      </c>
      <c r="ADM188" s="214">
        <f>_xlfn.XLOOKUP(ADM172, Schedule!$F$226:$FO$226, Schedule!$F$236:$FO$236, 0)</f>
        <v>0</v>
      </c>
      <c r="ADN188" s="214">
        <f>_xlfn.XLOOKUP(ADN172, Schedule!$F$226:$FO$226, Schedule!$F$236:$FO$236, 0)</f>
        <v>0</v>
      </c>
      <c r="ADO188" s="214">
        <f>_xlfn.XLOOKUP(ADO172, Schedule!$F$226:$FO$226, Schedule!$F$236:$FO$236, 0)</f>
        <v>0</v>
      </c>
      <c r="ADP188" s="214">
        <f>_xlfn.XLOOKUP(ADP172, Schedule!$F$226:$FO$226, Schedule!$F$236:$FO$236, 0)</f>
        <v>0</v>
      </c>
      <c r="ADQ188" s="214">
        <f>_xlfn.XLOOKUP(ADQ172, Schedule!$F$226:$FO$226, Schedule!$F$236:$FO$236, 0)</f>
        <v>0</v>
      </c>
      <c r="ADR188" s="214">
        <f>_xlfn.XLOOKUP(ADR172, Schedule!$F$226:$FO$226, Schedule!$F$236:$FO$236, 0)</f>
        <v>0</v>
      </c>
      <c r="ADS188" s="214">
        <f>_xlfn.XLOOKUP(ADS172, Schedule!$F$226:$FO$226, Schedule!$F$236:$FO$236, 0)</f>
        <v>0</v>
      </c>
      <c r="ADT188" s="214">
        <f>_xlfn.XLOOKUP(ADT172, Schedule!$F$226:$FO$226, Schedule!$F$236:$FO$236, 0)</f>
        <v>0</v>
      </c>
      <c r="ADU188" s="214">
        <f>_xlfn.XLOOKUP(ADU172, Schedule!$F$226:$FO$226, Schedule!$F$236:$FO$236, 0)</f>
        <v>0</v>
      </c>
      <c r="ADV188" s="214">
        <f>_xlfn.XLOOKUP(ADV172, Schedule!$F$226:$FO$226, Schedule!$F$236:$FO$236, 0)</f>
        <v>0</v>
      </c>
      <c r="ADW188" s="214">
        <f>_xlfn.XLOOKUP(ADW172, Schedule!$F$226:$FO$226, Schedule!$F$236:$FO$236, 0)</f>
        <v>0</v>
      </c>
      <c r="ADX188" s="214">
        <f>_xlfn.XLOOKUP(ADX172, Schedule!$F$226:$FO$226, Schedule!$F$236:$FO$236, 0)</f>
        <v>0</v>
      </c>
      <c r="ADY188" s="214">
        <f>_xlfn.XLOOKUP(ADY172, Schedule!$F$226:$FO$226, Schedule!$F$236:$FO$236, 0)</f>
        <v>0</v>
      </c>
      <c r="ADZ188" s="214">
        <f>_xlfn.XLOOKUP(ADZ172, Schedule!$F$226:$FO$226, Schedule!$F$236:$FO$236, 0)</f>
        <v>0</v>
      </c>
      <c r="AEA188" s="214">
        <f>_xlfn.XLOOKUP(AEA172, Schedule!$F$226:$FO$226, Schedule!$F$236:$FO$236, 0)</f>
        <v>0</v>
      </c>
      <c r="AEB188" s="214">
        <f>_xlfn.XLOOKUP(AEB172, Schedule!$F$226:$FO$226, Schedule!$F$236:$FO$236, 0)</f>
        <v>0</v>
      </c>
      <c r="AEC188" s="214">
        <f>_xlfn.XLOOKUP(AEC172, Schedule!$F$226:$FO$226, Schedule!$F$236:$FO$236, 0)</f>
        <v>0</v>
      </c>
      <c r="AED188" s="214">
        <f>_xlfn.XLOOKUP(AED172, Schedule!$F$226:$FO$226, Schedule!$F$236:$FO$236, 0)</f>
        <v>0</v>
      </c>
      <c r="AEE188" s="214">
        <f>_xlfn.XLOOKUP(AEE172, Schedule!$F$226:$FO$226, Schedule!$F$236:$FO$236, 0)</f>
        <v>0</v>
      </c>
      <c r="AEF188" s="214">
        <f>_xlfn.XLOOKUP(AEF172, Schedule!$F$226:$FO$226, Schedule!$F$236:$FO$236, 0)</f>
        <v>0</v>
      </c>
      <c r="AEG188" s="214">
        <f>_xlfn.XLOOKUP(AEG172, Schedule!$F$226:$FO$226, Schedule!$F$236:$FO$236, 0)</f>
        <v>0</v>
      </c>
      <c r="AEH188" s="214">
        <f>_xlfn.XLOOKUP(AEH172, Schedule!$F$226:$FO$226, Schedule!$F$236:$FO$236, 0)</f>
        <v>0</v>
      </c>
      <c r="AEI188" s="214">
        <f>_xlfn.XLOOKUP(AEI172, Schedule!$F$226:$FO$226, Schedule!$F$236:$FO$236, 0)</f>
        <v>0</v>
      </c>
      <c r="AEJ188" s="214">
        <f>_xlfn.XLOOKUP(AEJ172, Schedule!$F$226:$FO$226, Schedule!$F$236:$FO$236, 0)</f>
        <v>0</v>
      </c>
      <c r="AEK188" s="214">
        <f>_xlfn.XLOOKUP(AEK172, Schedule!$F$226:$FO$226, Schedule!$F$236:$FO$236, 0)</f>
        <v>0</v>
      </c>
      <c r="AEL188" s="214">
        <f>_xlfn.XLOOKUP(AEL172, Schedule!$F$226:$FO$226, Schedule!$F$236:$FO$236, 0)</f>
        <v>0</v>
      </c>
      <c r="AEM188" s="214">
        <f>_xlfn.XLOOKUP(AEM172, Schedule!$F$226:$FO$226, Schedule!$F$236:$FO$236, 0)</f>
        <v>0</v>
      </c>
      <c r="AEN188" s="214">
        <f>_xlfn.XLOOKUP(AEN172, Schedule!$F$226:$FO$226, Schedule!$F$236:$FO$236, 0)</f>
        <v>0</v>
      </c>
      <c r="AEO188" s="214">
        <f>_xlfn.XLOOKUP(AEO172, Schedule!$F$226:$FO$226, Schedule!$F$236:$FO$236, 0)</f>
        <v>0</v>
      </c>
      <c r="AEP188" s="214">
        <f>_xlfn.XLOOKUP(AEP172, Schedule!$F$226:$FO$226, Schedule!$F$236:$FO$236, 0)</f>
        <v>0</v>
      </c>
      <c r="AEQ188" s="214">
        <f>_xlfn.XLOOKUP(AEQ172, Schedule!$F$226:$FO$226, Schedule!$F$236:$FO$236, 0)</f>
        <v>0</v>
      </c>
      <c r="AER188" s="214">
        <f>_xlfn.XLOOKUP(AER172, Schedule!$F$226:$FO$226, Schedule!$F$236:$FO$236, 0)</f>
        <v>0</v>
      </c>
      <c r="AES188" s="214">
        <f>_xlfn.XLOOKUP(AES172, Schedule!$F$226:$FO$226, Schedule!$F$236:$FO$236, 0)</f>
        <v>0</v>
      </c>
      <c r="AET188" s="214">
        <f>_xlfn.XLOOKUP(AET172, Schedule!$F$226:$FO$226, Schedule!$F$236:$FO$236, 0)</f>
        <v>0</v>
      </c>
      <c r="AEU188" s="214">
        <f>_xlfn.XLOOKUP(AEU172, Schedule!$F$226:$FO$226, Schedule!$F$236:$FO$236, 0)</f>
        <v>0</v>
      </c>
      <c r="AEV188" s="214">
        <f>_xlfn.XLOOKUP(AEV172, Schedule!$F$226:$FO$226, Schedule!$F$236:$FO$236, 0)</f>
        <v>0</v>
      </c>
      <c r="AEW188" s="214">
        <f>_xlfn.XLOOKUP(AEW172, Schedule!$F$226:$FO$226, Schedule!$F$236:$FO$236, 0)</f>
        <v>0</v>
      </c>
      <c r="AEX188" s="214">
        <f>_xlfn.XLOOKUP(AEX172, Schedule!$F$226:$FO$226, Schedule!$F$236:$FO$236, 0)</f>
        <v>0</v>
      </c>
      <c r="AEY188" s="214">
        <f>_xlfn.XLOOKUP(AEY172, Schedule!$F$226:$FO$226, Schedule!$F$236:$FO$236, 0)</f>
        <v>0</v>
      </c>
      <c r="AEZ188" s="214">
        <f>_xlfn.XLOOKUP(AEZ172, Schedule!$F$226:$FO$226, Schedule!$F$236:$FO$236, 0)</f>
        <v>0</v>
      </c>
      <c r="AFA188" s="214">
        <f>_xlfn.XLOOKUP(AFA172, Schedule!$F$226:$FO$226, Schedule!$F$236:$FO$236, 0)</f>
        <v>0</v>
      </c>
      <c r="AFB188" s="214">
        <f>_xlfn.XLOOKUP(AFB172, Schedule!$F$226:$FO$226, Schedule!$F$236:$FO$236, 0)</f>
        <v>0</v>
      </c>
      <c r="AFC188" s="214">
        <f>_xlfn.XLOOKUP(AFC172, Schedule!$F$226:$FO$226, Schedule!$F$236:$FO$236, 0)</f>
        <v>0</v>
      </c>
      <c r="AFD188" s="214">
        <f>_xlfn.XLOOKUP(AFD172, Schedule!$F$226:$FO$226, Schedule!$F$236:$FO$236, 0)</f>
        <v>0</v>
      </c>
      <c r="AFE188" s="214">
        <f>_xlfn.XLOOKUP(AFE172, Schedule!$F$226:$FO$226, Schedule!$F$236:$FO$236, 0)</f>
        <v>0</v>
      </c>
      <c r="AFF188" s="214">
        <f>_xlfn.XLOOKUP(AFF172, Schedule!$F$226:$FO$226, Schedule!$F$236:$FO$236, 0)</f>
        <v>0</v>
      </c>
      <c r="AFG188" s="214">
        <f>_xlfn.XLOOKUP(AFG172, Schedule!$F$226:$FO$226, Schedule!$F$236:$FO$236, 0)</f>
        <v>0</v>
      </c>
      <c r="AFH188" s="214">
        <f>_xlfn.XLOOKUP(AFH172, Schedule!$F$226:$FO$226, Schedule!$F$236:$FO$236, 0)</f>
        <v>0</v>
      </c>
      <c r="AFI188" s="214">
        <f>_xlfn.XLOOKUP(AFI172, Schedule!$F$226:$FO$226, Schedule!$F$236:$FO$236, 0)</f>
        <v>0</v>
      </c>
      <c r="AFJ188" s="214">
        <f>_xlfn.XLOOKUP(AFJ172, Schedule!$F$226:$FO$226, Schedule!$F$236:$FO$236, 0)</f>
        <v>0</v>
      </c>
      <c r="AFK188" s="214">
        <f>_xlfn.XLOOKUP(AFK172, Schedule!$F$226:$FO$226, Schedule!$F$236:$FO$236, 0)</f>
        <v>0</v>
      </c>
      <c r="AFL188" s="214">
        <f>_xlfn.XLOOKUP(AFL172, Schedule!$F$226:$FO$226, Schedule!$F$236:$FO$236, 0)</f>
        <v>0</v>
      </c>
      <c r="AFM188" s="214">
        <f>_xlfn.XLOOKUP(AFM172, Schedule!$F$226:$FO$226, Schedule!$F$236:$FO$236, 0)</f>
        <v>0</v>
      </c>
      <c r="AFN188" s="214">
        <f>_xlfn.XLOOKUP(AFN172, Schedule!$F$226:$FO$226, Schedule!$F$236:$FO$236, 0)</f>
        <v>0</v>
      </c>
      <c r="AFO188" s="214">
        <f>_xlfn.XLOOKUP(AFO172, Schedule!$F$226:$FO$226, Schedule!$F$236:$FO$236, 0)</f>
        <v>0</v>
      </c>
      <c r="AFP188" s="214">
        <f>_xlfn.XLOOKUP(AFP172, Schedule!$F$226:$FO$226, Schedule!$F$236:$FO$236, 0)</f>
        <v>0</v>
      </c>
      <c r="AFQ188" s="214">
        <f>_xlfn.XLOOKUP(AFQ172, Schedule!$F$226:$FO$226, Schedule!$F$236:$FO$236, 0)</f>
        <v>0</v>
      </c>
      <c r="AFR188" s="214">
        <f>_xlfn.XLOOKUP(AFR172, Schedule!$F$226:$FO$226, Schedule!$F$236:$FO$236, 0)</f>
        <v>0</v>
      </c>
      <c r="AFS188" s="214">
        <f>_xlfn.XLOOKUP(AFS172, Schedule!$F$226:$FO$226, Schedule!$F$236:$FO$236, 0)</f>
        <v>0</v>
      </c>
      <c r="AFT188" s="214">
        <f>_xlfn.XLOOKUP(AFT172, Schedule!$F$226:$FO$226, Schedule!$F$236:$FO$236, 0)</f>
        <v>0</v>
      </c>
      <c r="AFU188" s="214">
        <f>_xlfn.XLOOKUP(AFU172, Schedule!$F$226:$FO$226, Schedule!$F$236:$FO$236, 0)</f>
        <v>0</v>
      </c>
      <c r="AFV188" s="214">
        <f>_xlfn.XLOOKUP(AFV172, Schedule!$F$226:$FO$226, Schedule!$F$236:$FO$236, 0)</f>
        <v>0</v>
      </c>
      <c r="AFW188" s="214">
        <f>_xlfn.XLOOKUP(AFW172, Schedule!$F$226:$FO$226, Schedule!$F$236:$FO$236, 0)</f>
        <v>0</v>
      </c>
      <c r="AFX188" s="214">
        <f>_xlfn.XLOOKUP(AFX172, Schedule!$F$226:$FO$226, Schedule!$F$236:$FO$236, 0)</f>
        <v>0</v>
      </c>
      <c r="AFY188" s="214">
        <f>_xlfn.XLOOKUP(AFY172, Schedule!$F$226:$FO$226, Schedule!$F$236:$FO$236, 0)</f>
        <v>0</v>
      </c>
      <c r="AFZ188" s="214">
        <f>_xlfn.XLOOKUP(AFZ172, Schedule!$F$226:$FO$226, Schedule!$F$236:$FO$236, 0)</f>
        <v>0</v>
      </c>
      <c r="AGA188" s="214">
        <f>_xlfn.XLOOKUP(AGA172, Schedule!$F$226:$FO$226, Schedule!$F$236:$FO$236, 0)</f>
        <v>0</v>
      </c>
      <c r="AGB188" s="214">
        <f>_xlfn.XLOOKUP(AGB172, Schedule!$F$226:$FO$226, Schedule!$F$236:$FO$236, 0)</f>
        <v>0</v>
      </c>
      <c r="AGC188" s="214">
        <f>_xlfn.XLOOKUP(AGC172, Schedule!$F$226:$FO$226, Schedule!$F$236:$FO$236, 0)</f>
        <v>0</v>
      </c>
      <c r="AGD188" s="214">
        <f>_xlfn.XLOOKUP(AGD172, Schedule!$F$226:$FO$226, Schedule!$F$236:$FO$236, 0)</f>
        <v>0</v>
      </c>
      <c r="AGE188" s="214">
        <f>_xlfn.XLOOKUP(AGE172, Schedule!$F$226:$FO$226, Schedule!$F$236:$FO$236, 0)</f>
        <v>0</v>
      </c>
      <c r="AGF188" s="214">
        <f>_xlfn.XLOOKUP(AGF172, Schedule!$F$226:$FO$226, Schedule!$F$236:$FO$236, 0)</f>
        <v>0</v>
      </c>
      <c r="AGG188" s="214">
        <f>_xlfn.XLOOKUP(AGG172, Schedule!$F$226:$FO$226, Schedule!$F$236:$FO$236, 0)</f>
        <v>0</v>
      </c>
      <c r="AGH188" s="214">
        <f>_xlfn.XLOOKUP(AGH172, Schedule!$F$226:$FO$226, Schedule!$F$236:$FO$236, 0)</f>
        <v>0</v>
      </c>
      <c r="AGI188" s="214">
        <f>_xlfn.XLOOKUP(AGI172, Schedule!$F$226:$FO$226, Schedule!$F$236:$FO$236, 0)</f>
        <v>0</v>
      </c>
      <c r="AGJ188" s="214">
        <f>_xlfn.XLOOKUP(AGJ172, Schedule!$F$226:$FO$226, Schedule!$F$236:$FO$236, 0)</f>
        <v>0</v>
      </c>
      <c r="AGK188" s="214">
        <f>_xlfn.XLOOKUP(AGK172, Schedule!$F$226:$FO$226, Schedule!$F$236:$FO$236, 0)</f>
        <v>0</v>
      </c>
      <c r="AGL188" s="214">
        <f>_xlfn.XLOOKUP(AGL172, Schedule!$F$226:$FO$226, Schedule!$F$236:$FO$236, 0)</f>
        <v>0</v>
      </c>
      <c r="AGM188" s="214">
        <f>_xlfn.XLOOKUP(AGM172, Schedule!$F$226:$FO$226, Schedule!$F$236:$FO$236, 0)</f>
        <v>0</v>
      </c>
      <c r="AGN188" s="214">
        <f>_xlfn.XLOOKUP(AGN172, Schedule!$F$226:$FO$226, Schedule!$F$236:$FO$236, 0)</f>
        <v>0</v>
      </c>
      <c r="AGO188" s="214">
        <f>_xlfn.XLOOKUP(AGO172, Schedule!$F$226:$FO$226, Schedule!$F$236:$FO$236, 0)</f>
        <v>0</v>
      </c>
      <c r="AGP188" s="214">
        <f>_xlfn.XLOOKUP(AGP172, Schedule!$F$226:$FO$226, Schedule!$F$236:$FO$236, 0)</f>
        <v>0</v>
      </c>
      <c r="AGQ188" s="214">
        <f>_xlfn.XLOOKUP(AGQ172, Schedule!$F$226:$FO$226, Schedule!$F$236:$FO$236, 0)</f>
        <v>0</v>
      </c>
      <c r="AGR188" s="214">
        <f>_xlfn.XLOOKUP(AGR172, Schedule!$F$226:$FO$226, Schedule!$F$236:$FO$236, 0)</f>
        <v>0</v>
      </c>
      <c r="AGS188" s="214">
        <f>_xlfn.XLOOKUP(AGS172, Schedule!$F$226:$FO$226, Schedule!$F$236:$FO$236, 0)</f>
        <v>0</v>
      </c>
      <c r="AGT188" s="214">
        <f>_xlfn.XLOOKUP(AGT172, Schedule!$F$226:$FO$226, Schedule!$F$236:$FO$236, 0)</f>
        <v>0</v>
      </c>
      <c r="AGU188" s="214">
        <f>_xlfn.XLOOKUP(AGU172, Schedule!$F$226:$FO$226, Schedule!$F$236:$FO$236, 0)</f>
        <v>0</v>
      </c>
      <c r="AGV188" s="214">
        <f>_xlfn.XLOOKUP(AGV172, Schedule!$F$226:$FO$226, Schedule!$F$236:$FO$236, 0)</f>
        <v>0</v>
      </c>
      <c r="AGW188" s="214">
        <f>_xlfn.XLOOKUP(AGW172, Schedule!$F$226:$FO$226, Schedule!$F$236:$FO$236, 0)</f>
        <v>0</v>
      </c>
      <c r="AGX188" s="214">
        <f>_xlfn.XLOOKUP(AGX172, Schedule!$F$226:$FO$226, Schedule!$F$236:$FO$236, 0)</f>
        <v>0</v>
      </c>
      <c r="AGY188" s="214">
        <f>_xlfn.XLOOKUP(AGY172, Schedule!$F$226:$FO$226, Schedule!$F$236:$FO$236, 0)</f>
        <v>0</v>
      </c>
      <c r="AGZ188" s="214">
        <f>_xlfn.XLOOKUP(AGZ172, Schedule!$F$226:$FO$226, Schedule!$F$236:$FO$236, 0)</f>
        <v>0</v>
      </c>
      <c r="AHA188" s="214">
        <f>_xlfn.XLOOKUP(AHA172, Schedule!$F$226:$FO$226, Schedule!$F$236:$FO$236, 0)</f>
        <v>0</v>
      </c>
      <c r="AHB188" s="214">
        <f>_xlfn.XLOOKUP(AHB172, Schedule!$F$226:$FO$226, Schedule!$F$236:$FO$236, 0)</f>
        <v>0</v>
      </c>
      <c r="AHC188" s="214">
        <f>_xlfn.XLOOKUP(AHC172, Schedule!$F$226:$FO$226, Schedule!$F$236:$FO$236, 0)</f>
        <v>0</v>
      </c>
      <c r="AHD188" s="214">
        <f>_xlfn.XLOOKUP(AHD172, Schedule!$F$226:$FO$226, Schedule!$F$236:$FO$236, 0)</f>
        <v>0</v>
      </c>
      <c r="AHE188" s="214">
        <f>_xlfn.XLOOKUP(AHE172, Schedule!$F$226:$FO$226, Schedule!$F$236:$FO$236, 0)</f>
        <v>0</v>
      </c>
      <c r="AHF188" s="214">
        <f>_xlfn.XLOOKUP(AHF172, Schedule!$F$226:$FO$226, Schedule!$F$236:$FO$236, 0)</f>
        <v>0</v>
      </c>
      <c r="AHG188" s="214">
        <f>_xlfn.XLOOKUP(AHG172, Schedule!$F$226:$FO$226, Schedule!$F$236:$FO$236, 0)</f>
        <v>0</v>
      </c>
      <c r="AHH188" s="214">
        <f>_xlfn.XLOOKUP(AHH172, Schedule!$F$226:$FO$226, Schedule!$F$236:$FO$236, 0)</f>
        <v>0</v>
      </c>
      <c r="AHI188" s="214">
        <f>_xlfn.XLOOKUP(AHI172, Schedule!$F$226:$FO$226, Schedule!$F$236:$FO$236, 0)</f>
        <v>0</v>
      </c>
      <c r="AHJ188" s="214">
        <f>_xlfn.XLOOKUP(AHJ172, Schedule!$F$226:$FO$226, Schedule!$F$236:$FO$236, 0)</f>
        <v>0</v>
      </c>
      <c r="AHK188" s="214">
        <f>_xlfn.XLOOKUP(AHK172, Schedule!$F$226:$FO$226, Schedule!$F$236:$FO$236, 0)</f>
        <v>0</v>
      </c>
      <c r="AHL188" s="214">
        <f>_xlfn.XLOOKUP(AHL172, Schedule!$F$226:$FO$226, Schedule!$F$236:$FO$236, 0)</f>
        <v>0</v>
      </c>
      <c r="AHM188" s="214">
        <f>_xlfn.XLOOKUP(AHM172, Schedule!$F$226:$FO$226, Schedule!$F$236:$FO$236, 0)</f>
        <v>0</v>
      </c>
      <c r="AHN188" s="214">
        <f>_xlfn.XLOOKUP(AHN172, Schedule!$F$226:$FO$226, Schedule!$F$236:$FO$236, 0)</f>
        <v>0</v>
      </c>
      <c r="AHO188" s="214">
        <f>_xlfn.XLOOKUP(AHO172, Schedule!$F$226:$FO$226, Schedule!$F$236:$FO$236, 0)</f>
        <v>0</v>
      </c>
      <c r="AHP188" s="214">
        <f>_xlfn.XLOOKUP(AHP172, Schedule!$F$226:$FO$226, Schedule!$F$236:$FO$236, 0)</f>
        <v>0</v>
      </c>
      <c r="AHQ188" s="214">
        <f>_xlfn.XLOOKUP(AHQ172, Schedule!$F$226:$FO$226, Schedule!$F$236:$FO$236, 0)</f>
        <v>0</v>
      </c>
      <c r="AHR188" s="214">
        <f>_xlfn.XLOOKUP(AHR172, Schedule!$F$226:$FO$226, Schedule!$F$236:$FO$236, 0)</f>
        <v>0</v>
      </c>
      <c r="AHS188" s="214">
        <f>_xlfn.XLOOKUP(AHS172, Schedule!$F$226:$FO$226, Schedule!$F$236:$FO$236, 0)</f>
        <v>0</v>
      </c>
      <c r="AHT188" s="214">
        <f>_xlfn.XLOOKUP(AHT172, Schedule!$F$226:$FO$226, Schedule!$F$236:$FO$236, 0)</f>
        <v>0</v>
      </c>
      <c r="AHU188" s="214">
        <f>_xlfn.XLOOKUP(AHU172, Schedule!$F$226:$FO$226, Schedule!$F$236:$FO$236, 0)</f>
        <v>0</v>
      </c>
      <c r="AHV188" s="214">
        <f>_xlfn.XLOOKUP(AHV172, Schedule!$F$226:$FO$226, Schedule!$F$236:$FO$236, 0)</f>
        <v>0</v>
      </c>
      <c r="AHW188" s="214">
        <f>_xlfn.XLOOKUP(AHW172, Schedule!$F$226:$FO$226, Schedule!$F$236:$FO$236, 0)</f>
        <v>0</v>
      </c>
      <c r="AHX188" s="214">
        <f>_xlfn.XLOOKUP(AHX172, Schedule!$F$226:$FO$226, Schedule!$F$236:$FO$236, 0)</f>
        <v>0</v>
      </c>
      <c r="AHY188" s="214">
        <f>_xlfn.XLOOKUP(AHY172, Schedule!$F$226:$FO$226, Schedule!$F$236:$FO$236, 0)</f>
        <v>0</v>
      </c>
      <c r="AHZ188" s="214">
        <f>_xlfn.XLOOKUP(AHZ172, Schedule!$F$226:$FO$226, Schedule!$F$236:$FO$236, 0)</f>
        <v>0</v>
      </c>
      <c r="AIA188" s="214">
        <f>_xlfn.XLOOKUP(AIA172, Schedule!$F$226:$FO$226, Schedule!$F$236:$FO$236, 0)</f>
        <v>0</v>
      </c>
      <c r="AIB188" s="214">
        <f>_xlfn.XLOOKUP(AIB172, Schedule!$F$226:$FO$226, Schedule!$F$236:$FO$236, 0)</f>
        <v>0</v>
      </c>
      <c r="AIC188" s="214">
        <f>_xlfn.XLOOKUP(AIC172, Schedule!$F$226:$FO$226, Schedule!$F$236:$FO$236, 0)</f>
        <v>0</v>
      </c>
      <c r="AID188" s="214">
        <f>_xlfn.XLOOKUP(AID172, Schedule!$F$226:$FO$226, Schedule!$F$236:$FO$236, 0)</f>
        <v>0</v>
      </c>
      <c r="AIE188" s="214">
        <f>_xlfn.XLOOKUP(AIE172, Schedule!$F$226:$FO$226, Schedule!$F$236:$FO$236, 0)</f>
        <v>0</v>
      </c>
      <c r="AIF188" s="214">
        <f>_xlfn.XLOOKUP(AIF172, Schedule!$F$226:$FO$226, Schedule!$F$236:$FO$236, 0)</f>
        <v>0</v>
      </c>
      <c r="AIG188" s="214">
        <f>_xlfn.XLOOKUP(AIG172, Schedule!$F$226:$FO$226, Schedule!$F$236:$FO$236, 0)</f>
        <v>0</v>
      </c>
      <c r="AIH188" s="214">
        <f>_xlfn.XLOOKUP(AIH172, Schedule!$F$226:$FO$226, Schedule!$F$236:$FO$236, 0)</f>
        <v>0</v>
      </c>
      <c r="AII188" s="214">
        <f>_xlfn.XLOOKUP(AII172, Schedule!$F$226:$FO$226, Schedule!$F$236:$FO$236, 0)</f>
        <v>0</v>
      </c>
      <c r="AIJ188" s="214">
        <f>_xlfn.XLOOKUP(AIJ172, Schedule!$F$226:$FO$226, Schedule!$F$236:$FO$236, 0)</f>
        <v>0</v>
      </c>
      <c r="AIK188" s="214">
        <f>_xlfn.XLOOKUP(AIK172, Schedule!$F$226:$FO$226, Schedule!$F$236:$FO$236, 0)</f>
        <v>0</v>
      </c>
      <c r="AIL188" s="214">
        <f>_xlfn.XLOOKUP(AIL172, Schedule!$F$226:$FO$226, Schedule!$F$236:$FO$236, 0)</f>
        <v>0</v>
      </c>
      <c r="AIM188" s="214">
        <f>_xlfn.XLOOKUP(AIM172, Schedule!$F$226:$FO$226, Schedule!$F$236:$FO$236, 0)</f>
        <v>0</v>
      </c>
      <c r="AIN188" s="214">
        <f>_xlfn.XLOOKUP(AIN172, Schedule!$F$226:$FO$226, Schedule!$F$236:$FO$236, 0)</f>
        <v>0</v>
      </c>
      <c r="AIO188" s="214">
        <f>_xlfn.XLOOKUP(AIO172, Schedule!$F$226:$FO$226, Schedule!$F$236:$FO$236, 0)</f>
        <v>0</v>
      </c>
      <c r="AIP188" s="214">
        <f>_xlfn.XLOOKUP(AIP172, Schedule!$F$226:$FO$226, Schedule!$F$236:$FO$236, 0)</f>
        <v>0</v>
      </c>
      <c r="AIQ188" s="214">
        <f>_xlfn.XLOOKUP(AIQ172, Schedule!$F$226:$FO$226, Schedule!$F$236:$FO$236, 0)</f>
        <v>0</v>
      </c>
      <c r="AIR188" s="214">
        <f>_xlfn.XLOOKUP(AIR172, Schedule!$F$226:$FO$226, Schedule!$F$236:$FO$236, 0)</f>
        <v>0</v>
      </c>
      <c r="AIS188" s="214">
        <f>_xlfn.XLOOKUP(AIS172, Schedule!$F$226:$FO$226, Schedule!$F$236:$FO$236, 0)</f>
        <v>0</v>
      </c>
      <c r="AIT188" s="214">
        <f>_xlfn.XLOOKUP(AIT172, Schedule!$F$226:$FO$226, Schedule!$F$236:$FO$236, 0)</f>
        <v>0</v>
      </c>
      <c r="AIU188" s="214">
        <f>_xlfn.XLOOKUP(AIU172, Schedule!$F$226:$FO$226, Schedule!$F$236:$FO$236, 0)</f>
        <v>0</v>
      </c>
      <c r="AIV188" s="214">
        <f>_xlfn.XLOOKUP(AIV172, Schedule!$F$226:$FO$226, Schedule!$F$236:$FO$236, 0)</f>
        <v>0</v>
      </c>
      <c r="AIW188" s="214">
        <f>_xlfn.XLOOKUP(AIW172, Schedule!$F$226:$FO$226, Schedule!$F$236:$FO$236, 0)</f>
        <v>0</v>
      </c>
      <c r="AIX188" s="214">
        <f>_xlfn.XLOOKUP(AIX172, Schedule!$F$226:$FO$226, Schedule!$F$236:$FO$236, 0)</f>
        <v>0</v>
      </c>
      <c r="AIY188" s="214">
        <f>_xlfn.XLOOKUP(AIY172, Schedule!$F$226:$FO$226, Schedule!$F$236:$FO$236, 0)</f>
        <v>0</v>
      </c>
      <c r="AIZ188" s="214">
        <f>_xlfn.XLOOKUP(AIZ172, Schedule!$F$226:$FO$226, Schedule!$F$236:$FO$236, 0)</f>
        <v>0</v>
      </c>
      <c r="AJA188" s="214">
        <f>_xlfn.XLOOKUP(AJA172, Schedule!$F$226:$FO$226, Schedule!$F$236:$FO$236, 0)</f>
        <v>0</v>
      </c>
      <c r="AJB188" s="214">
        <f>_xlfn.XLOOKUP(AJB172, Schedule!$F$226:$FO$226, Schedule!$F$236:$FO$236, 0)</f>
        <v>0</v>
      </c>
      <c r="AJC188" s="214">
        <f>_xlfn.XLOOKUP(AJC172, Schedule!$F$226:$FO$226, Schedule!$F$236:$FO$236, 0)</f>
        <v>0</v>
      </c>
      <c r="AJD188" s="214">
        <f>_xlfn.XLOOKUP(AJD172, Schedule!$F$226:$FO$226, Schedule!$F$236:$FO$236, 0)</f>
        <v>0</v>
      </c>
      <c r="AJE188" s="214">
        <f>_xlfn.XLOOKUP(AJE172, Schedule!$F$226:$FO$226, Schedule!$F$236:$FO$236, 0)</f>
        <v>0</v>
      </c>
      <c r="AJF188" s="214">
        <f>_xlfn.XLOOKUP(AJF172, Schedule!$F$226:$FO$226, Schedule!$F$236:$FO$236, 0)</f>
        <v>0</v>
      </c>
      <c r="AJG188" s="214">
        <f>_xlfn.XLOOKUP(AJG172, Schedule!$F$226:$FO$226, Schedule!$F$236:$FO$236, 0)</f>
        <v>0</v>
      </c>
      <c r="AJH188" s="214">
        <f>_xlfn.XLOOKUP(AJH172, Schedule!$F$226:$FO$226, Schedule!$F$236:$FO$236, 0)</f>
        <v>0</v>
      </c>
      <c r="AJI188" s="214">
        <f>_xlfn.XLOOKUP(AJI172, Schedule!$F$226:$FO$226, Schedule!$F$236:$FO$236, 0)</f>
        <v>0</v>
      </c>
      <c r="AJJ188" s="214">
        <f>_xlfn.XLOOKUP(AJJ172, Schedule!$F$226:$FO$226, Schedule!$F$236:$FO$236, 0)</f>
        <v>0</v>
      </c>
      <c r="AJK188" s="214">
        <f>_xlfn.XLOOKUP(AJK172, Schedule!$F$226:$FO$226, Schedule!$F$236:$FO$236, 0)</f>
        <v>0</v>
      </c>
      <c r="AJL188" s="214">
        <f>_xlfn.XLOOKUP(AJL172, Schedule!$F$226:$FO$226, Schedule!$F$236:$FO$236, 0)</f>
        <v>0</v>
      </c>
      <c r="AJM188" s="214">
        <f>_xlfn.XLOOKUP(AJM172, Schedule!$F$226:$FO$226, Schedule!$F$236:$FO$236, 0)</f>
        <v>0</v>
      </c>
      <c r="AJN188" s="214">
        <f>_xlfn.XLOOKUP(AJN172, Schedule!$F$226:$FO$226, Schedule!$F$236:$FO$236, 0)</f>
        <v>0</v>
      </c>
      <c r="AJO188" s="214">
        <f>_xlfn.XLOOKUP(AJO172, Schedule!$F$226:$FO$226, Schedule!$F$236:$FO$236, 0)</f>
        <v>0</v>
      </c>
      <c r="AJP188" s="214">
        <f>_xlfn.XLOOKUP(AJP172, Schedule!$F$226:$FO$226, Schedule!$F$236:$FO$236, 0)</f>
        <v>0</v>
      </c>
      <c r="AJQ188" s="214">
        <f>_xlfn.XLOOKUP(AJQ172, Schedule!$F$226:$FO$226, Schedule!$F$236:$FO$236, 0)</f>
        <v>0</v>
      </c>
      <c r="AJR188" s="214">
        <f>_xlfn.XLOOKUP(AJR172, Schedule!$F$226:$FO$226, Schedule!$F$236:$FO$236, 0)</f>
        <v>0</v>
      </c>
      <c r="AJS188" s="214">
        <f>_xlfn.XLOOKUP(AJS172, Schedule!$F$226:$FO$226, Schedule!$F$236:$FO$236, 0)</f>
        <v>0</v>
      </c>
      <c r="AJT188" s="214">
        <f>_xlfn.XLOOKUP(AJT172, Schedule!$F$226:$FO$226, Schedule!$F$236:$FO$236, 0)</f>
        <v>0</v>
      </c>
      <c r="AJU188" s="214">
        <f>_xlfn.XLOOKUP(AJU172, Schedule!$F$226:$FO$226, Schedule!$F$236:$FO$236, 0)</f>
        <v>0</v>
      </c>
      <c r="AJV188" s="214">
        <f>_xlfn.XLOOKUP(AJV172, Schedule!$F$226:$FO$226, Schedule!$F$236:$FO$236, 0)</f>
        <v>0</v>
      </c>
      <c r="AJW188" s="214">
        <f>_xlfn.XLOOKUP(AJW172, Schedule!$F$226:$FO$226, Schedule!$F$236:$FO$236, 0)</f>
        <v>0</v>
      </c>
      <c r="AJX188" s="214">
        <f>_xlfn.XLOOKUP(AJX172, Schedule!$F$226:$FO$226, Schedule!$F$236:$FO$236, 0)</f>
        <v>0</v>
      </c>
      <c r="AJY188" s="214">
        <f>_xlfn.XLOOKUP(AJY172, Schedule!$F$226:$FO$226, Schedule!$F$236:$FO$236, 0)</f>
        <v>0</v>
      </c>
      <c r="AJZ188" s="214">
        <f>_xlfn.XLOOKUP(AJZ172, Schedule!$F$226:$FO$226, Schedule!$F$236:$FO$236, 0)</f>
        <v>0</v>
      </c>
      <c r="AKA188" s="214">
        <f>_xlfn.XLOOKUP(AKA172, Schedule!$F$226:$FO$226, Schedule!$F$236:$FO$236, 0)</f>
        <v>0</v>
      </c>
      <c r="AKB188" s="214">
        <f>_xlfn.XLOOKUP(AKB172, Schedule!$F$226:$FO$226, Schedule!$F$236:$FO$236, 0)</f>
        <v>0</v>
      </c>
      <c r="AKC188" s="214">
        <f>_xlfn.XLOOKUP(AKC172, Schedule!$F$226:$FO$226, Schedule!$F$236:$FO$236, 0)</f>
        <v>0</v>
      </c>
      <c r="AKD188" s="214">
        <f>_xlfn.XLOOKUP(AKD172, Schedule!$F$226:$FO$226, Schedule!$F$236:$FO$236, 0)</f>
        <v>0</v>
      </c>
      <c r="AKE188" s="214">
        <f>_xlfn.XLOOKUP(AKE172, Schedule!$F$226:$FO$226, Schedule!$F$236:$FO$236, 0)</f>
        <v>0</v>
      </c>
      <c r="AKF188" s="214">
        <f>_xlfn.XLOOKUP(AKF172, Schedule!$F$226:$FO$226, Schedule!$F$236:$FO$236, 0)</f>
        <v>0</v>
      </c>
      <c r="AKG188" s="214">
        <f>_xlfn.XLOOKUP(AKG172, Schedule!$F$226:$FO$226, Schedule!$F$236:$FO$236, 0)</f>
        <v>0</v>
      </c>
      <c r="AKH188" s="214">
        <f>_xlfn.XLOOKUP(AKH172, Schedule!$F$226:$FO$226, Schedule!$F$236:$FO$236, 0)</f>
        <v>0</v>
      </c>
      <c r="AKI188" s="214">
        <f>_xlfn.XLOOKUP(AKI172, Schedule!$F$226:$FO$226, Schedule!$F$236:$FO$236, 0)</f>
        <v>0</v>
      </c>
      <c r="AKJ188" s="214">
        <f>_xlfn.XLOOKUP(AKJ172, Schedule!$F$226:$FO$226, Schedule!$F$236:$FO$236, 0)</f>
        <v>0</v>
      </c>
      <c r="AKK188" s="214">
        <f>_xlfn.XLOOKUP(AKK172, Schedule!$F$226:$FO$226, Schedule!$F$236:$FO$236, 0)</f>
        <v>0</v>
      </c>
      <c r="AKL188" s="214">
        <f>_xlfn.XLOOKUP(AKL172, Schedule!$F$226:$FO$226, Schedule!$F$236:$FO$236, 0)</f>
        <v>0</v>
      </c>
      <c r="AKM188" s="214">
        <f>_xlfn.XLOOKUP(AKM172, Schedule!$F$226:$FO$226, Schedule!$F$236:$FO$236, 0)</f>
        <v>0</v>
      </c>
      <c r="AKN188" s="214">
        <f>_xlfn.XLOOKUP(AKN172, Schedule!$F$226:$FO$226, Schedule!$F$236:$FO$236, 0)</f>
        <v>0</v>
      </c>
      <c r="AKO188" s="214">
        <f>_xlfn.XLOOKUP(AKO172, Schedule!$F$226:$FO$226, Schedule!$F$236:$FO$236, 0)</f>
        <v>0</v>
      </c>
      <c r="AKP188" s="214">
        <f>_xlfn.XLOOKUP(AKP172, Schedule!$F$226:$FO$226, Schedule!$F$236:$FO$236, 0)</f>
        <v>0</v>
      </c>
      <c r="AKQ188" s="214">
        <f>_xlfn.XLOOKUP(AKQ172, Schedule!$F$226:$FO$226, Schedule!$F$236:$FO$236, 0)</f>
        <v>0</v>
      </c>
      <c r="AKR188" s="214">
        <f>_xlfn.XLOOKUP(AKR172, Schedule!$F$226:$FO$226, Schedule!$F$236:$FO$236, 0)</f>
        <v>0</v>
      </c>
      <c r="AKS188" s="214">
        <f>_xlfn.XLOOKUP(AKS172, Schedule!$F$226:$FO$226, Schedule!$F$236:$FO$236, 0)</f>
        <v>0</v>
      </c>
      <c r="AKT188" s="214">
        <f>_xlfn.XLOOKUP(AKT172, Schedule!$F$226:$FO$226, Schedule!$F$236:$FO$236, 0)</f>
        <v>0</v>
      </c>
      <c r="AKU188" s="214">
        <f>_xlfn.XLOOKUP(AKU172, Schedule!$F$226:$FO$226, Schedule!$F$236:$FO$236, 0)</f>
        <v>0</v>
      </c>
      <c r="AKV188" s="214">
        <f>_xlfn.XLOOKUP(AKV172, Schedule!$F$226:$FO$226, Schedule!$F$236:$FO$236, 0)</f>
        <v>0</v>
      </c>
      <c r="AKW188" s="214">
        <f>_xlfn.XLOOKUP(AKW172, Schedule!$F$226:$FO$226, Schedule!$F$236:$FO$236, 0)</f>
        <v>0</v>
      </c>
      <c r="AKX188" s="214">
        <f>_xlfn.XLOOKUP(AKX172, Schedule!$F$226:$FO$226, Schedule!$F$236:$FO$236, 0)</f>
        <v>0</v>
      </c>
      <c r="AKY188" s="214">
        <f>_xlfn.XLOOKUP(AKY172, Schedule!$F$226:$FO$226, Schedule!$F$236:$FO$236, 0)</f>
        <v>0</v>
      </c>
      <c r="AKZ188" s="214">
        <f>_xlfn.XLOOKUP(AKZ172, Schedule!$F$226:$FO$226, Schedule!$F$236:$FO$236, 0)</f>
        <v>0</v>
      </c>
      <c r="ALA188" s="214">
        <f>_xlfn.XLOOKUP(ALA172, Schedule!$F$226:$FO$226, Schedule!$F$236:$FO$236, 0)</f>
        <v>0</v>
      </c>
      <c r="ALB188" s="214">
        <f>_xlfn.XLOOKUP(ALB172, Schedule!$F$226:$FO$226, Schedule!$F$236:$FO$236, 0)</f>
        <v>0</v>
      </c>
      <c r="ALC188" s="214">
        <f>_xlfn.XLOOKUP(ALC172, Schedule!$F$226:$FO$226, Schedule!$F$236:$FO$236, 0)</f>
        <v>0</v>
      </c>
      <c r="ALD188" s="214">
        <f>_xlfn.XLOOKUP(ALD172, Schedule!$F$226:$FO$226, Schedule!$F$236:$FO$236, 0)</f>
        <v>0</v>
      </c>
      <c r="ALE188" s="214">
        <f>_xlfn.XLOOKUP(ALE172, Schedule!$F$226:$FO$226, Schedule!$F$236:$FO$236, 0)</f>
        <v>0</v>
      </c>
      <c r="ALF188" s="214">
        <f>_xlfn.XLOOKUP(ALF172, Schedule!$F$226:$FO$226, Schedule!$F$236:$FO$236, 0)</f>
        <v>0</v>
      </c>
      <c r="ALG188" s="214">
        <f>_xlfn.XLOOKUP(ALG172, Schedule!$F$226:$FO$226, Schedule!$F$236:$FO$236, 0)</f>
        <v>0</v>
      </c>
      <c r="ALH188" s="214">
        <f>_xlfn.XLOOKUP(ALH172, Schedule!$F$226:$FO$226, Schedule!$F$236:$FO$236, 0)</f>
        <v>0</v>
      </c>
      <c r="ALI188" s="214">
        <f>_xlfn.XLOOKUP(ALI172, Schedule!$F$226:$FO$226, Schedule!$F$236:$FO$236, 0)</f>
        <v>0</v>
      </c>
      <c r="ALJ188" s="214">
        <f>_xlfn.XLOOKUP(ALJ172, Schedule!$F$226:$FO$226, Schedule!$F$236:$FO$236, 0)</f>
        <v>0</v>
      </c>
      <c r="ALK188" s="214">
        <f>_xlfn.XLOOKUP(ALK172, Schedule!$F$226:$FO$226, Schedule!$F$236:$FO$236, 0)</f>
        <v>0</v>
      </c>
      <c r="ALL188" s="214">
        <f>_xlfn.XLOOKUP(ALL172, Schedule!$F$226:$FO$226, Schedule!$F$236:$FO$236, 0)</f>
        <v>0</v>
      </c>
      <c r="ALM188" s="214">
        <f>_xlfn.XLOOKUP(ALM172, Schedule!$F$226:$FO$226, Schedule!$F$236:$FO$236, 0)</f>
        <v>0</v>
      </c>
      <c r="ALN188" s="214">
        <f>_xlfn.XLOOKUP(ALN172, Schedule!$F$226:$FO$226, Schedule!$F$236:$FO$236, 0)</f>
        <v>0</v>
      </c>
      <c r="ALO188" s="214">
        <f>_xlfn.XLOOKUP(ALO172, Schedule!$F$226:$FO$226, Schedule!$F$236:$FO$236, 0)</f>
        <v>0</v>
      </c>
      <c r="ALP188" s="214">
        <f>_xlfn.XLOOKUP(ALP172, Schedule!$F$226:$FO$226, Schedule!$F$236:$FO$236, 0)</f>
        <v>0</v>
      </c>
      <c r="ALQ188" s="214">
        <f>_xlfn.XLOOKUP(ALQ172, Schedule!$F$226:$FO$226, Schedule!$F$236:$FO$236, 0)</f>
        <v>0</v>
      </c>
      <c r="ALR188" s="214">
        <f>_xlfn.XLOOKUP(ALR172, Schedule!$F$226:$FO$226, Schedule!$F$236:$FO$236, 0)</f>
        <v>0</v>
      </c>
      <c r="ALS188" s="214">
        <f>_xlfn.XLOOKUP(ALS172, Schedule!$F$226:$FO$226, Schedule!$F$236:$FO$236, 0)</f>
        <v>0</v>
      </c>
      <c r="ALT188" s="214">
        <f>_xlfn.XLOOKUP(ALT172, Schedule!$F$226:$FO$226, Schedule!$F$236:$FO$236, 0)</f>
        <v>0</v>
      </c>
      <c r="ALU188" s="214">
        <f>_xlfn.XLOOKUP(ALU172, Schedule!$F$226:$FO$226, Schedule!$F$236:$FO$236, 0)</f>
        <v>0</v>
      </c>
      <c r="ALV188" s="214">
        <f>_xlfn.XLOOKUP(ALV172, Schedule!$F$226:$FO$226, Schedule!$F$236:$FO$236, 0)</f>
        <v>0</v>
      </c>
      <c r="ALW188" s="214">
        <f>_xlfn.XLOOKUP(ALW172, Schedule!$F$226:$FO$226, Schedule!$F$236:$FO$236, 0)</f>
        <v>0</v>
      </c>
      <c r="ALX188" s="214">
        <f>_xlfn.XLOOKUP(ALX172, Schedule!$F$226:$FO$226, Schedule!$F$236:$FO$236, 0)</f>
        <v>0</v>
      </c>
      <c r="ALY188" s="214">
        <f>_xlfn.XLOOKUP(ALY172, Schedule!$F$226:$FO$226, Schedule!$F$236:$FO$236, 0)</f>
        <v>0</v>
      </c>
      <c r="ALZ188" s="214">
        <f>_xlfn.XLOOKUP(ALZ172, Schedule!$F$226:$FO$226, Schedule!$F$236:$FO$236, 0)</f>
        <v>0</v>
      </c>
      <c r="AMA188" s="214">
        <f>_xlfn.XLOOKUP(AMA172, Schedule!$F$226:$FO$226, Schedule!$F$236:$FO$236, 0)</f>
        <v>0</v>
      </c>
      <c r="AMB188" s="214">
        <f>_xlfn.XLOOKUP(AMB172, Schedule!$F$226:$FO$226, Schedule!$F$236:$FO$236, 0)</f>
        <v>0</v>
      </c>
      <c r="AMC188" s="214">
        <f>_xlfn.XLOOKUP(AMC172, Schedule!$F$226:$FO$226, Schedule!$F$236:$FO$236, 0)</f>
        <v>0</v>
      </c>
      <c r="AMD188" s="214">
        <f>_xlfn.XLOOKUP(AMD172, Schedule!$F$226:$FO$226, Schedule!$F$236:$FO$236, 0)</f>
        <v>0</v>
      </c>
      <c r="AME188" s="214">
        <f>_xlfn.XLOOKUP(AME172, Schedule!$F$226:$FO$226, Schedule!$F$236:$FO$236, 0)</f>
        <v>0</v>
      </c>
      <c r="AMF188" s="214">
        <f>_xlfn.XLOOKUP(AMF172, Schedule!$F$226:$FO$226, Schedule!$F$236:$FO$236, 0)</f>
        <v>0</v>
      </c>
      <c r="AMG188" s="214">
        <f>_xlfn.XLOOKUP(AMG172, Schedule!$F$226:$FO$226, Schedule!$F$236:$FO$236, 0)</f>
        <v>0</v>
      </c>
      <c r="AMH188" s="214">
        <f>_xlfn.XLOOKUP(AMH172, Schedule!$F$226:$FO$226, Schedule!$F$236:$FO$236, 0)</f>
        <v>0</v>
      </c>
      <c r="AMI188" s="214">
        <f>_xlfn.XLOOKUP(AMI172, Schedule!$F$226:$FO$226, Schedule!$F$236:$FO$236, 0)</f>
        <v>0</v>
      </c>
      <c r="AMJ188" s="214">
        <f>_xlfn.XLOOKUP(AMJ172, Schedule!$F$226:$FO$226, Schedule!$F$236:$FO$236, 0)</f>
        <v>0</v>
      </c>
      <c r="AMK188" s="214">
        <f>_xlfn.XLOOKUP(AMK172, Schedule!$F$226:$FO$226, Schedule!$F$236:$FO$236, 0)</f>
        <v>0</v>
      </c>
      <c r="AML188" s="214">
        <f>_xlfn.XLOOKUP(AML172, Schedule!$F$226:$FO$226, Schedule!$F$236:$FO$236, 0)</f>
        <v>0</v>
      </c>
      <c r="AMM188" s="214">
        <f>_xlfn.XLOOKUP(AMM172, Schedule!$F$226:$FO$226, Schedule!$F$236:$FO$236, 0)</f>
        <v>0</v>
      </c>
      <c r="AMN188" s="214">
        <f>_xlfn.XLOOKUP(AMN172, Schedule!$F$226:$FO$226, Schedule!$F$236:$FO$236, 0)</f>
        <v>0</v>
      </c>
      <c r="AMO188" s="214">
        <f>_xlfn.XLOOKUP(AMO172, Schedule!$F$226:$FO$226, Schedule!$F$236:$FO$236, 0)</f>
        <v>0</v>
      </c>
      <c r="AMP188" s="214">
        <f>_xlfn.XLOOKUP(AMP172, Schedule!$F$226:$FO$226, Schedule!$F$236:$FO$236, 0)</f>
        <v>0</v>
      </c>
      <c r="AMQ188" s="214">
        <f>_xlfn.XLOOKUP(AMQ172, Schedule!$F$226:$FO$226, Schedule!$F$236:$FO$236, 0)</f>
        <v>0</v>
      </c>
      <c r="AMR188" s="214">
        <f>_xlfn.XLOOKUP(AMR172, Schedule!$F$226:$FO$226, Schedule!$F$236:$FO$236, 0)</f>
        <v>0</v>
      </c>
      <c r="AMS188" s="214">
        <f>_xlfn.XLOOKUP(AMS172, Schedule!$F$226:$FO$226, Schedule!$F$236:$FO$236, 0)</f>
        <v>0</v>
      </c>
      <c r="AMT188" s="214">
        <f>_xlfn.XLOOKUP(AMT172, Schedule!$F$226:$FO$226, Schedule!$F$236:$FO$236, 0)</f>
        <v>0</v>
      </c>
      <c r="AMU188" s="214">
        <f>_xlfn.XLOOKUP(AMU172, Schedule!$F$226:$FO$226, Schedule!$F$236:$FO$236, 0)</f>
        <v>0</v>
      </c>
      <c r="AMV188" s="214">
        <f>_xlfn.XLOOKUP(AMV172, Schedule!$F$226:$FO$226, Schedule!$F$236:$FO$236, 0)</f>
        <v>0</v>
      </c>
      <c r="AMW188" s="214">
        <f>_xlfn.XLOOKUP(AMW172, Schedule!$F$226:$FO$226, Schedule!$F$236:$FO$236, 0)</f>
        <v>0</v>
      </c>
      <c r="AMX188" s="214">
        <f>_xlfn.XLOOKUP(AMX172, Schedule!$F$226:$FO$226, Schedule!$F$236:$FO$236, 0)</f>
        <v>0</v>
      </c>
      <c r="AMY188" s="214">
        <f>_xlfn.XLOOKUP(AMY172, Schedule!$F$226:$FO$226, Schedule!$F$236:$FO$236, 0)</f>
        <v>0</v>
      </c>
      <c r="AMZ188" s="214">
        <f>_xlfn.XLOOKUP(AMZ172, Schedule!$F$226:$FO$226, Schedule!$F$236:$FO$236, 0)</f>
        <v>0</v>
      </c>
      <c r="ANA188" s="214">
        <f>_xlfn.XLOOKUP(ANA172, Schedule!$F$226:$FO$226, Schedule!$F$236:$FO$236, 0)</f>
        <v>0</v>
      </c>
      <c r="ANB188" s="214">
        <f>_xlfn.XLOOKUP(ANB172, Schedule!$F$226:$FO$226, Schedule!$F$236:$FO$236, 0)</f>
        <v>0</v>
      </c>
      <c r="ANC188" s="214">
        <f>_xlfn.XLOOKUP(ANC172, Schedule!$F$226:$FO$226, Schedule!$F$236:$FO$236, 0)</f>
        <v>0</v>
      </c>
      <c r="AND188" s="214">
        <f>_xlfn.XLOOKUP(AND172, Schedule!$F$226:$FO$226, Schedule!$F$236:$FO$236, 0)</f>
        <v>0</v>
      </c>
      <c r="ANE188" s="214">
        <f>_xlfn.XLOOKUP(ANE172, Schedule!$F$226:$FO$226, Schedule!$F$236:$FO$236, 0)</f>
        <v>0</v>
      </c>
      <c r="ANF188" s="214">
        <f>_xlfn.XLOOKUP(ANF172, Schedule!$F$226:$FO$226, Schedule!$F$236:$FO$236, 0)</f>
        <v>0</v>
      </c>
      <c r="ANG188" s="214">
        <f>_xlfn.XLOOKUP(ANG172, Schedule!$F$226:$FO$226, Schedule!$F$236:$FO$236, 0)</f>
        <v>0</v>
      </c>
      <c r="ANH188" s="214">
        <f>_xlfn.XLOOKUP(ANH172, Schedule!$F$226:$FO$226, Schedule!$F$236:$FO$236, 0)</f>
        <v>0</v>
      </c>
      <c r="ANI188" s="214">
        <f>_xlfn.XLOOKUP(ANI172, Schedule!$F$226:$FO$226, Schedule!$F$236:$FO$236, 0)</f>
        <v>0</v>
      </c>
      <c r="ANJ188" s="214">
        <f>_xlfn.XLOOKUP(ANJ172, Schedule!$F$226:$FO$226, Schedule!$F$236:$FO$236, 0)</f>
        <v>0</v>
      </c>
      <c r="ANK188" s="214">
        <f>_xlfn.XLOOKUP(ANK172, Schedule!$F$226:$FO$226, Schedule!$F$236:$FO$236, 0)</f>
        <v>0</v>
      </c>
      <c r="ANL188" s="214">
        <f>_xlfn.XLOOKUP(ANL172, Schedule!$F$226:$FO$226, Schedule!$F$236:$FO$236, 0)</f>
        <v>0</v>
      </c>
      <c r="ANM188" s="214">
        <f>_xlfn.XLOOKUP(ANM172, Schedule!$F$226:$FO$226, Schedule!$F$236:$FO$236, 0)</f>
        <v>0</v>
      </c>
      <c r="ANN188" s="214">
        <f>_xlfn.XLOOKUP(ANN172, Schedule!$F$226:$FO$226, Schedule!$F$236:$FO$236, 0)</f>
        <v>0</v>
      </c>
      <c r="ANO188" s="214">
        <f>_xlfn.XLOOKUP(ANO172, Schedule!$F$226:$FO$226, Schedule!$F$236:$FO$236, 0)</f>
        <v>0</v>
      </c>
      <c r="ANP188" s="214">
        <f>_xlfn.XLOOKUP(ANP172, Schedule!$F$226:$FO$226, Schedule!$F$236:$FO$236, 0)</f>
        <v>0</v>
      </c>
      <c r="ANQ188" s="214">
        <f>_xlfn.XLOOKUP(ANQ172, Schedule!$F$226:$FO$226, Schedule!$F$236:$FO$236, 0)</f>
        <v>0</v>
      </c>
      <c r="ANR188" s="214">
        <f>_xlfn.XLOOKUP(ANR172, Schedule!$F$226:$FO$226, Schedule!$F$236:$FO$236, 0)</f>
        <v>0</v>
      </c>
      <c r="ANS188" s="214">
        <f>_xlfn.XLOOKUP(ANS172, Schedule!$F$226:$FO$226, Schedule!$F$236:$FO$236, 0)</f>
        <v>0</v>
      </c>
      <c r="ANT188" s="214">
        <f>_xlfn.XLOOKUP(ANT172, Schedule!$F$226:$FO$226, Schedule!$F$236:$FO$236, 0)</f>
        <v>0</v>
      </c>
      <c r="ANU188" s="214">
        <f>_xlfn.XLOOKUP(ANU172, Schedule!$F$226:$FO$226, Schedule!$F$236:$FO$236, 0)</f>
        <v>0</v>
      </c>
      <c r="ANV188" s="214">
        <f>_xlfn.XLOOKUP(ANV172, Schedule!$F$226:$FO$226, Schedule!$F$236:$FO$236, 0)</f>
        <v>0</v>
      </c>
      <c r="ANW188" s="214">
        <f>_xlfn.XLOOKUP(ANW172, Schedule!$F$226:$FO$226, Schedule!$F$236:$FO$236, 0)</f>
        <v>0</v>
      </c>
      <c r="ANX188" s="214">
        <f>_xlfn.XLOOKUP(ANX172, Schedule!$F$226:$FO$226, Schedule!$F$236:$FO$236, 0)</f>
        <v>0</v>
      </c>
      <c r="ANY188" s="214">
        <f>_xlfn.XLOOKUP(ANY172, Schedule!$F$226:$FO$226, Schedule!$F$236:$FO$236, 0)</f>
        <v>0</v>
      </c>
      <c r="ANZ188" s="214">
        <f>_xlfn.XLOOKUP(ANZ172, Schedule!$F$226:$FO$226, Schedule!$F$236:$FO$236, 0)</f>
        <v>0</v>
      </c>
      <c r="AOA188" s="214">
        <f>_xlfn.XLOOKUP(AOA172, Schedule!$F$226:$FO$226, Schedule!$F$236:$FO$236, 0)</f>
        <v>0</v>
      </c>
      <c r="AOB188" s="214">
        <f>_xlfn.XLOOKUP(AOB172, Schedule!$F$226:$FO$226, Schedule!$F$236:$FO$236, 0)</f>
        <v>0</v>
      </c>
      <c r="AOC188" s="214">
        <f>_xlfn.XLOOKUP(AOC172, Schedule!$F$226:$FO$226, Schedule!$F$236:$FO$236, 0)</f>
        <v>0</v>
      </c>
      <c r="AOD188" s="214">
        <f>_xlfn.XLOOKUP(AOD172, Schedule!$F$226:$FO$226, Schedule!$F$236:$FO$236, 0)</f>
        <v>0</v>
      </c>
      <c r="AOE188" s="214">
        <f>_xlfn.XLOOKUP(AOE172, Schedule!$F$226:$FO$226, Schedule!$F$236:$FO$236, 0)</f>
        <v>0</v>
      </c>
      <c r="AOF188" s="214">
        <f>_xlfn.XLOOKUP(AOF172, Schedule!$F$226:$FO$226, Schedule!$F$236:$FO$236, 0)</f>
        <v>0</v>
      </c>
      <c r="AOG188" s="214">
        <f>_xlfn.XLOOKUP(AOG172, Schedule!$F$226:$FO$226, Schedule!$F$236:$FO$236, 0)</f>
        <v>0</v>
      </c>
      <c r="AOH188" s="214">
        <f>_xlfn.XLOOKUP(AOH172, Schedule!$F$226:$FO$226, Schedule!$F$236:$FO$236, 0)</f>
        <v>0</v>
      </c>
      <c r="AOI188" s="214">
        <f>_xlfn.XLOOKUP(AOI172, Schedule!$F$226:$FO$226, Schedule!$F$236:$FO$236, 0)</f>
        <v>0</v>
      </c>
      <c r="AOJ188" s="214">
        <f>_xlfn.XLOOKUP(AOJ172, Schedule!$F$226:$FO$226, Schedule!$F$236:$FO$236, 0)</f>
        <v>0</v>
      </c>
      <c r="AOK188" s="214">
        <f>_xlfn.XLOOKUP(AOK172, Schedule!$F$226:$FO$226, Schedule!$F$236:$FO$236, 0)</f>
        <v>0</v>
      </c>
      <c r="AOL188" s="214">
        <f>_xlfn.XLOOKUP(AOL172, Schedule!$F$226:$FO$226, Schedule!$F$236:$FO$236, 0)</f>
        <v>0</v>
      </c>
      <c r="AOM188" s="214">
        <f>_xlfn.XLOOKUP(AOM172, Schedule!$F$226:$FO$226, Schedule!$F$236:$FO$236, 0)</f>
        <v>0</v>
      </c>
      <c r="AON188" s="214">
        <f>_xlfn.XLOOKUP(AON172, Schedule!$F$226:$FO$226, Schedule!$F$236:$FO$236, 0)</f>
        <v>0</v>
      </c>
      <c r="AOO188" s="214">
        <f>_xlfn.XLOOKUP(AOO172, Schedule!$F$226:$FO$226, Schedule!$F$236:$FO$236, 0)</f>
        <v>0</v>
      </c>
      <c r="AOP188" s="214">
        <f>_xlfn.XLOOKUP(AOP172, Schedule!$F$226:$FO$226, Schedule!$F$236:$FO$236, 0)</f>
        <v>0</v>
      </c>
      <c r="AOQ188" s="214">
        <f>_xlfn.XLOOKUP(AOQ172, Schedule!$F$226:$FO$226, Schedule!$F$236:$FO$236, 0)</f>
        <v>0</v>
      </c>
      <c r="AOR188" s="214">
        <f>_xlfn.XLOOKUP(AOR172, Schedule!$F$226:$FO$226, Schedule!$F$236:$FO$236, 0)</f>
        <v>0</v>
      </c>
      <c r="AOS188" s="214">
        <f>_xlfn.XLOOKUP(AOS172, Schedule!$F$226:$FO$226, Schedule!$F$236:$FO$236, 0)</f>
        <v>0</v>
      </c>
      <c r="AOT188" s="214">
        <f>_xlfn.XLOOKUP(AOT172, Schedule!$F$226:$FO$226, Schedule!$F$236:$FO$236, 0)</f>
        <v>0</v>
      </c>
      <c r="AOU188" s="214">
        <f>_xlfn.XLOOKUP(AOU172, Schedule!$F$226:$FO$226, Schedule!$F$236:$FO$236, 0)</f>
        <v>0</v>
      </c>
      <c r="AOV188" s="214">
        <f>_xlfn.XLOOKUP(AOV172, Schedule!$F$226:$FO$226, Schedule!$F$236:$FO$236, 0)</f>
        <v>0</v>
      </c>
      <c r="AOW188" s="214">
        <f>_xlfn.XLOOKUP(AOW172, Schedule!$F$226:$FO$226, Schedule!$F$236:$FO$236, 0)</f>
        <v>0</v>
      </c>
      <c r="AOX188" s="214">
        <f>_xlfn.XLOOKUP(AOX172, Schedule!$F$226:$FO$226, Schedule!$F$236:$FO$236, 0)</f>
        <v>0</v>
      </c>
      <c r="AOY188" s="214">
        <f>_xlfn.XLOOKUP(AOY172, Schedule!$F$226:$FO$226, Schedule!$F$236:$FO$236, 0)</f>
        <v>0</v>
      </c>
      <c r="AOZ188" s="214">
        <f>_xlfn.XLOOKUP(AOZ172, Schedule!$F$226:$FO$226, Schedule!$F$236:$FO$236, 0)</f>
        <v>0</v>
      </c>
      <c r="APA188" s="214">
        <f>_xlfn.XLOOKUP(APA172, Schedule!$F$226:$FO$226, Schedule!$F$236:$FO$236, 0)</f>
        <v>0</v>
      </c>
      <c r="APB188" s="214">
        <f>_xlfn.XLOOKUP(APB172, Schedule!$F$226:$FO$226, Schedule!$F$236:$FO$236, 0)</f>
        <v>0</v>
      </c>
      <c r="APC188" s="214">
        <f>_xlfn.XLOOKUP(APC172, Schedule!$F$226:$FO$226, Schedule!$F$236:$FO$236, 0)</f>
        <v>0</v>
      </c>
      <c r="APD188" s="214">
        <f>_xlfn.XLOOKUP(APD172, Schedule!$F$226:$FO$226, Schedule!$F$236:$FO$236, 0)</f>
        <v>0</v>
      </c>
      <c r="APE188" s="214">
        <f>_xlfn.XLOOKUP(APE172, Schedule!$F$226:$FO$226, Schedule!$F$236:$FO$236, 0)</f>
        <v>0</v>
      </c>
      <c r="APF188" s="214">
        <f>_xlfn.XLOOKUP(APF172, Schedule!$F$226:$FO$226, Schedule!$F$236:$FO$236, 0)</f>
        <v>0</v>
      </c>
      <c r="APG188" s="214">
        <f>_xlfn.XLOOKUP(APG172, Schedule!$F$226:$FO$226, Schedule!$F$236:$FO$236, 0)</f>
        <v>0</v>
      </c>
      <c r="APH188" s="214">
        <f>_xlfn.XLOOKUP(APH172, Schedule!$F$226:$FO$226, Schedule!$F$236:$FO$236, 0)</f>
        <v>0</v>
      </c>
      <c r="API188" s="214">
        <f>_xlfn.XLOOKUP(API172, Schedule!$F$226:$FO$226, Schedule!$F$236:$FO$236, 0)</f>
        <v>0</v>
      </c>
      <c r="APJ188" s="214">
        <f>_xlfn.XLOOKUP(APJ172, Schedule!$F$226:$FO$226, Schedule!$F$236:$FO$236, 0)</f>
        <v>0</v>
      </c>
      <c r="APK188" s="214">
        <f>_xlfn.XLOOKUP(APK172, Schedule!$F$226:$FO$226, Schedule!$F$236:$FO$236, 0)</f>
        <v>0</v>
      </c>
      <c r="APL188" s="214">
        <f>_xlfn.XLOOKUP(APL172, Schedule!$F$226:$FO$226, Schedule!$F$236:$FO$236, 0)</f>
        <v>0</v>
      </c>
      <c r="APM188" s="214">
        <f>_xlfn.XLOOKUP(APM172, Schedule!$F$226:$FO$226, Schedule!$F$236:$FO$236, 0)</f>
        <v>0</v>
      </c>
      <c r="APN188" s="214">
        <f>_xlfn.XLOOKUP(APN172, Schedule!$F$226:$FO$226, Schedule!$F$236:$FO$236, 0)</f>
        <v>0</v>
      </c>
      <c r="APO188" s="214">
        <f>_xlfn.XLOOKUP(APO172, Schedule!$F$226:$FO$226, Schedule!$F$236:$FO$236, 0)</f>
        <v>0</v>
      </c>
      <c r="APP188" s="214">
        <f>_xlfn.XLOOKUP(APP172, Schedule!$F$226:$FO$226, Schedule!$F$236:$FO$236, 0)</f>
        <v>0</v>
      </c>
      <c r="APQ188" s="214">
        <f>_xlfn.XLOOKUP(APQ172, Schedule!$F$226:$FO$226, Schedule!$F$236:$FO$236, 0)</f>
        <v>0</v>
      </c>
      <c r="APR188" s="214">
        <f>_xlfn.XLOOKUP(APR172, Schedule!$F$226:$FO$226, Schedule!$F$236:$FO$236, 0)</f>
        <v>0</v>
      </c>
      <c r="APS188" s="214">
        <f>_xlfn.XLOOKUP(APS172, Schedule!$F$226:$FO$226, Schedule!$F$236:$FO$236, 0)</f>
        <v>0</v>
      </c>
      <c r="APT188" s="214">
        <f>_xlfn.XLOOKUP(APT172, Schedule!$F$226:$FO$226, Schedule!$F$236:$FO$236, 0)</f>
        <v>0</v>
      </c>
      <c r="APU188" s="214">
        <f>_xlfn.XLOOKUP(APU172, Schedule!$F$226:$FO$226, Schedule!$F$236:$FO$236, 0)</f>
        <v>0</v>
      </c>
      <c r="APV188" s="214">
        <f>_xlfn.XLOOKUP(APV172, Schedule!$F$226:$FO$226, Schedule!$F$236:$FO$236, 0)</f>
        <v>0</v>
      </c>
      <c r="APW188" s="214">
        <f>_xlfn.XLOOKUP(APW172, Schedule!$F$226:$FO$226, Schedule!$F$236:$FO$236, 0)</f>
        <v>0</v>
      </c>
      <c r="APX188" s="214">
        <f>_xlfn.XLOOKUP(APX172, Schedule!$F$226:$FO$226, Schedule!$F$236:$FO$236, 0)</f>
        <v>0</v>
      </c>
      <c r="APY188" s="214">
        <f>_xlfn.XLOOKUP(APY172, Schedule!$F$226:$FO$226, Schedule!$F$236:$FO$236, 0)</f>
        <v>0</v>
      </c>
      <c r="APZ188" s="214">
        <f>_xlfn.XLOOKUP(APZ172, Schedule!$F$226:$FO$226, Schedule!$F$236:$FO$236, 0)</f>
        <v>0</v>
      </c>
      <c r="AQA188" s="214">
        <f>_xlfn.XLOOKUP(AQA172, Schedule!$F$226:$FO$226, Schedule!$F$236:$FO$236, 0)</f>
        <v>0</v>
      </c>
      <c r="AQB188" s="214">
        <f>_xlfn.XLOOKUP(AQB172, Schedule!$F$226:$FO$226, Schedule!$F$236:$FO$236, 0)</f>
        <v>0</v>
      </c>
      <c r="AQC188" s="214">
        <f>_xlfn.XLOOKUP(AQC172, Schedule!$F$226:$FO$226, Schedule!$F$236:$FO$236, 0)</f>
        <v>0</v>
      </c>
      <c r="AQD188" s="214">
        <f>_xlfn.XLOOKUP(AQD172, Schedule!$F$226:$FO$226, Schedule!$F$236:$FO$236, 0)</f>
        <v>0</v>
      </c>
      <c r="AQE188" s="214">
        <f>_xlfn.XLOOKUP(AQE172, Schedule!$F$226:$FO$226, Schedule!$F$236:$FO$236, 0)</f>
        <v>0</v>
      </c>
      <c r="AQF188" s="214">
        <f>_xlfn.XLOOKUP(AQF172, Schedule!$F$226:$FO$226, Schedule!$F$236:$FO$236, 0)</f>
        <v>0</v>
      </c>
      <c r="AQG188" s="214">
        <f>_xlfn.XLOOKUP(AQG172, Schedule!$F$226:$FO$226, Schedule!$F$236:$FO$236, 0)</f>
        <v>0</v>
      </c>
      <c r="AQH188" s="214">
        <f>_xlfn.XLOOKUP(AQH172, Schedule!$F$226:$FO$226, Schedule!$F$236:$FO$236, 0)</f>
        <v>0</v>
      </c>
      <c r="AQI188" s="214">
        <f>_xlfn.XLOOKUP(AQI172, Schedule!$F$226:$FO$226, Schedule!$F$236:$FO$236, 0)</f>
        <v>0</v>
      </c>
      <c r="AQJ188" s="214">
        <f>_xlfn.XLOOKUP(AQJ172, Schedule!$F$226:$FO$226, Schedule!$F$236:$FO$236, 0)</f>
        <v>0</v>
      </c>
      <c r="AQK188" s="214">
        <f>_xlfn.XLOOKUP(AQK172, Schedule!$F$226:$FO$226, Schedule!$F$236:$FO$236, 0)</f>
        <v>0</v>
      </c>
      <c r="AQL188" s="214">
        <f>_xlfn.XLOOKUP(AQL172, Schedule!$F$226:$FO$226, Schedule!$F$236:$FO$236, 0)</f>
        <v>0</v>
      </c>
      <c r="AQM188" s="214">
        <f>_xlfn.XLOOKUP(AQM172, Schedule!$F$226:$FO$226, Schedule!$F$236:$FO$236, 0)</f>
        <v>0</v>
      </c>
      <c r="AQN188" s="214">
        <f>_xlfn.XLOOKUP(AQN172, Schedule!$F$226:$FO$226, Schedule!$F$236:$FO$236, 0)</f>
        <v>0</v>
      </c>
      <c r="AQO188" s="214">
        <f>_xlfn.XLOOKUP(AQO172, Schedule!$F$226:$FO$226, Schedule!$F$236:$FO$236, 0)</f>
        <v>0</v>
      </c>
      <c r="AQP188" s="214">
        <f>_xlfn.XLOOKUP(AQP172, Schedule!$F$226:$FO$226, Schedule!$F$236:$FO$236, 0)</f>
        <v>0</v>
      </c>
      <c r="AQQ188" s="214">
        <f>_xlfn.XLOOKUP(AQQ172, Schedule!$F$226:$FO$226, Schedule!$F$236:$FO$236, 0)</f>
        <v>0</v>
      </c>
      <c r="AQR188" s="214">
        <f>_xlfn.XLOOKUP(AQR172, Schedule!$F$226:$FO$226, Schedule!$F$236:$FO$236, 0)</f>
        <v>0</v>
      </c>
      <c r="AQS188" s="214">
        <f>_xlfn.XLOOKUP(AQS172, Schedule!$F$226:$FO$226, Schedule!$F$236:$FO$236, 0)</f>
        <v>0</v>
      </c>
      <c r="AQT188" s="214">
        <f>_xlfn.XLOOKUP(AQT172, Schedule!$F$226:$FO$226, Schedule!$F$236:$FO$236, 0)</f>
        <v>0</v>
      </c>
      <c r="AQU188" s="214">
        <f>_xlfn.XLOOKUP(AQU172, Schedule!$F$226:$FO$226, Schedule!$F$236:$FO$236, 0)</f>
        <v>0</v>
      </c>
      <c r="AQV188" s="214">
        <f>_xlfn.XLOOKUP(AQV172, Schedule!$F$226:$FO$226, Schedule!$F$236:$FO$236, 0)</f>
        <v>0</v>
      </c>
      <c r="AQW188" s="214">
        <f>_xlfn.XLOOKUP(AQW172, Schedule!$F$226:$FO$226, Schedule!$F$236:$FO$236, 0)</f>
        <v>0</v>
      </c>
      <c r="AQX188" s="214">
        <f>_xlfn.XLOOKUP(AQX172, Schedule!$F$226:$FO$226, Schedule!$F$236:$FO$236, 0)</f>
        <v>0</v>
      </c>
      <c r="AQY188" s="214">
        <f>_xlfn.XLOOKUP(AQY172, Schedule!$F$226:$FO$226, Schedule!$F$236:$FO$236, 0)</f>
        <v>0</v>
      </c>
      <c r="AQZ188" s="214">
        <f>_xlfn.XLOOKUP(AQZ172, Schedule!$F$226:$FO$226, Schedule!$F$236:$FO$236, 0)</f>
        <v>0</v>
      </c>
      <c r="ARA188" s="214">
        <f>_xlfn.XLOOKUP(ARA172, Schedule!$F$226:$FO$226, Schedule!$F$236:$FO$236, 0)</f>
        <v>0</v>
      </c>
      <c r="ARB188" s="214">
        <f>_xlfn.XLOOKUP(ARB172, Schedule!$F$226:$FO$226, Schedule!$F$236:$FO$236, 0)</f>
        <v>0</v>
      </c>
      <c r="ARC188" s="214">
        <f>_xlfn.XLOOKUP(ARC172, Schedule!$F$226:$FO$226, Schedule!$F$236:$FO$236, 0)</f>
        <v>0</v>
      </c>
      <c r="ARD188" s="214">
        <f>_xlfn.XLOOKUP(ARD172, Schedule!$F$226:$FO$226, Schedule!$F$236:$FO$236, 0)</f>
        <v>0</v>
      </c>
      <c r="ARE188" s="214">
        <f>_xlfn.XLOOKUP(ARE172, Schedule!$F$226:$FO$226, Schedule!$F$236:$FO$236, 0)</f>
        <v>0</v>
      </c>
      <c r="ARF188" s="214">
        <f>_xlfn.XLOOKUP(ARF172, Schedule!$F$226:$FO$226, Schedule!$F$236:$FO$236, 0)</f>
        <v>0</v>
      </c>
      <c r="ARG188" s="214">
        <f>_xlfn.XLOOKUP(ARG172, Schedule!$F$226:$FO$226, Schedule!$F$236:$FO$236, 0)</f>
        <v>0</v>
      </c>
      <c r="ARH188" s="214">
        <f>_xlfn.XLOOKUP(ARH172, Schedule!$F$226:$FO$226, Schedule!$F$236:$FO$236, 0)</f>
        <v>0</v>
      </c>
      <c r="ARI188" s="214">
        <f>_xlfn.XLOOKUP(ARI172, Schedule!$F$226:$FO$226, Schedule!$F$236:$FO$236, 0)</f>
        <v>0</v>
      </c>
      <c r="ARJ188" s="214">
        <f>_xlfn.XLOOKUP(ARJ172, Schedule!$F$226:$FO$226, Schedule!$F$236:$FO$236, 0)</f>
        <v>0</v>
      </c>
      <c r="ARK188" s="214">
        <f>_xlfn.XLOOKUP(ARK172, Schedule!$F$226:$FO$226, Schedule!$F$236:$FO$236, 0)</f>
        <v>0</v>
      </c>
      <c r="ARL188" s="214">
        <f>_xlfn.XLOOKUP(ARL172, Schedule!$F$226:$FO$226, Schedule!$F$236:$FO$236, 0)</f>
        <v>0</v>
      </c>
      <c r="ARM188" s="214">
        <f>_xlfn.XLOOKUP(ARM172, Schedule!$F$226:$FO$226, Schedule!$F$236:$FO$236, 0)</f>
        <v>0</v>
      </c>
      <c r="ARN188" s="214">
        <f>_xlfn.XLOOKUP(ARN172, Schedule!$F$226:$FO$226, Schedule!$F$236:$FO$236, 0)</f>
        <v>0</v>
      </c>
      <c r="ARO188" s="214">
        <f>_xlfn.XLOOKUP(ARO172, Schedule!$F$226:$FO$226, Schedule!$F$236:$FO$236, 0)</f>
        <v>0</v>
      </c>
      <c r="ARP188" s="214">
        <f>_xlfn.XLOOKUP(ARP172, Schedule!$F$226:$FO$226, Schedule!$F$236:$FO$236, 0)</f>
        <v>0</v>
      </c>
      <c r="ARQ188" s="214">
        <f>_xlfn.XLOOKUP(ARQ172, Schedule!$F$226:$FO$226, Schedule!$F$236:$FO$236, 0)</f>
        <v>0</v>
      </c>
      <c r="ARR188" s="214">
        <f>_xlfn.XLOOKUP(ARR172, Schedule!$F$226:$FO$226, Schedule!$F$236:$FO$236, 0)</f>
        <v>0</v>
      </c>
      <c r="ARS188" s="214">
        <f>_xlfn.XLOOKUP(ARS172, Schedule!$F$226:$FO$226, Schedule!$F$236:$FO$236, 0)</f>
        <v>0</v>
      </c>
      <c r="ART188" s="214">
        <f>_xlfn.XLOOKUP(ART172, Schedule!$F$226:$FO$226, Schedule!$F$236:$FO$236, 0)</f>
        <v>0</v>
      </c>
      <c r="ARU188" s="214">
        <f>_xlfn.XLOOKUP(ARU172, Schedule!$F$226:$FO$226, Schedule!$F$236:$FO$236, 0)</f>
        <v>0</v>
      </c>
      <c r="ARV188" s="214">
        <f>_xlfn.XLOOKUP(ARV172, Schedule!$F$226:$FO$226, Schedule!$F$236:$FO$236, 0)</f>
        <v>0</v>
      </c>
      <c r="ARW188" s="214">
        <f>_xlfn.XLOOKUP(ARW172, Schedule!$F$226:$FO$226, Schedule!$F$236:$FO$236, 0)</f>
        <v>0</v>
      </c>
      <c r="ARX188" s="214">
        <f>_xlfn.XLOOKUP(ARX172, Schedule!$F$226:$FO$226, Schedule!$F$236:$FO$236, 0)</f>
        <v>0</v>
      </c>
      <c r="ARY188" s="214">
        <f>_xlfn.XLOOKUP(ARY172, Schedule!$F$226:$FO$226, Schedule!$F$236:$FO$236, 0)</f>
        <v>0</v>
      </c>
      <c r="ARZ188" s="214">
        <f>_xlfn.XLOOKUP(ARZ172, Schedule!$F$226:$FO$226, Schedule!$F$236:$FO$236, 0)</f>
        <v>0</v>
      </c>
      <c r="ASA188" s="214">
        <f>_xlfn.XLOOKUP(ASA172, Schedule!$F$226:$FO$226, Schedule!$F$236:$FO$236, 0)</f>
        <v>0</v>
      </c>
      <c r="ASB188" s="214">
        <f>_xlfn.XLOOKUP(ASB172, Schedule!$F$226:$FO$226, Schedule!$F$236:$FO$236, 0)</f>
        <v>0</v>
      </c>
      <c r="ASC188" s="214">
        <f>_xlfn.XLOOKUP(ASC172, Schedule!$F$226:$FO$226, Schedule!$F$236:$FO$236, 0)</f>
        <v>0</v>
      </c>
      <c r="ASD188" s="214">
        <f>_xlfn.XLOOKUP(ASD172, Schedule!$F$226:$FO$226, Schedule!$F$236:$FO$236, 0)</f>
        <v>0</v>
      </c>
      <c r="ASE188" s="214">
        <f>_xlfn.XLOOKUP(ASE172, Schedule!$F$226:$FO$226, Schedule!$F$236:$FO$236, 0)</f>
        <v>0</v>
      </c>
      <c r="ASF188" s="214">
        <f>_xlfn.XLOOKUP(ASF172, Schedule!$F$226:$FO$226, Schedule!$F$236:$FO$236, 0)</f>
        <v>0</v>
      </c>
      <c r="ASG188" s="214">
        <f>_xlfn.XLOOKUP(ASG172, Schedule!$F$226:$FO$226, Schedule!$F$236:$FO$236, 0)</f>
        <v>0</v>
      </c>
      <c r="ASH188" s="214">
        <f>_xlfn.XLOOKUP(ASH172, Schedule!$F$226:$FO$226, Schedule!$F$236:$FO$236, 0)</f>
        <v>0</v>
      </c>
      <c r="ASI188" s="214">
        <f>_xlfn.XLOOKUP(ASI172, Schedule!$F$226:$FO$226, Schedule!$F$236:$FO$236, 0)</f>
        <v>0</v>
      </c>
      <c r="ASJ188" s="214">
        <f>_xlfn.XLOOKUP(ASJ172, Schedule!$F$226:$FO$226, Schedule!$F$236:$FO$236, 0)</f>
        <v>0</v>
      </c>
      <c r="ASK188" s="214">
        <f>_xlfn.XLOOKUP(ASK172, Schedule!$F$226:$FO$226, Schedule!$F$236:$FO$236, 0)</f>
        <v>0</v>
      </c>
      <c r="ASL188" s="214">
        <f>_xlfn.XLOOKUP(ASL172, Schedule!$F$226:$FO$226, Schedule!$F$236:$FO$236, 0)</f>
        <v>0</v>
      </c>
      <c r="ASM188" s="214">
        <f>_xlfn.XLOOKUP(ASM172, Schedule!$F$226:$FO$226, Schedule!$F$236:$FO$236, 0)</f>
        <v>0</v>
      </c>
      <c r="ASN188" s="214">
        <f>_xlfn.XLOOKUP(ASN172, Schedule!$F$226:$FO$226, Schedule!$F$236:$FO$236, 0)</f>
        <v>0</v>
      </c>
      <c r="ASO188" s="214">
        <f>_xlfn.XLOOKUP(ASO172, Schedule!$F$226:$FO$226, Schedule!$F$236:$FO$236, 0)</f>
        <v>0</v>
      </c>
      <c r="ASP188" s="214">
        <f>_xlfn.XLOOKUP(ASP172, Schedule!$F$226:$FO$226, Schedule!$F$236:$FO$236, 0)</f>
        <v>0</v>
      </c>
      <c r="ASQ188" s="214">
        <f>_xlfn.XLOOKUP(ASQ172, Schedule!$F$226:$FO$226, Schedule!$F$236:$FO$236, 0)</f>
        <v>0</v>
      </c>
      <c r="ASR188" s="214">
        <f>_xlfn.XLOOKUP(ASR172, Schedule!$F$226:$FO$226, Schedule!$F$236:$FO$236, 0)</f>
        <v>0</v>
      </c>
      <c r="ASS188" s="214">
        <f>_xlfn.XLOOKUP(ASS172, Schedule!$F$226:$FO$226, Schedule!$F$236:$FO$236, 0)</f>
        <v>0</v>
      </c>
      <c r="AST188" s="214">
        <f>_xlfn.XLOOKUP(AST172, Schedule!$F$226:$FO$226, Schedule!$F$236:$FO$236, 0)</f>
        <v>0</v>
      </c>
      <c r="ASU188" s="214">
        <f>_xlfn.XLOOKUP(ASU172, Schedule!$F$226:$FO$226, Schedule!$F$236:$FO$236, 0)</f>
        <v>0</v>
      </c>
      <c r="ASV188" s="214">
        <f>_xlfn.XLOOKUP(ASV172, Schedule!$F$226:$FO$226, Schedule!$F$236:$FO$236, 0)</f>
        <v>0</v>
      </c>
      <c r="ASW188" s="214">
        <f>_xlfn.XLOOKUP(ASW172, Schedule!$F$226:$FO$226, Schedule!$F$236:$FO$236, 0)</f>
        <v>0</v>
      </c>
      <c r="ASX188" s="214">
        <f>_xlfn.XLOOKUP(ASX172, Schedule!$F$226:$FO$226, Schedule!$F$236:$FO$236, 0)</f>
        <v>0</v>
      </c>
      <c r="ASY188" s="214">
        <f>_xlfn.XLOOKUP(ASY172, Schedule!$F$226:$FO$226, Schedule!$F$236:$FO$236, 0)</f>
        <v>0</v>
      </c>
      <c r="ASZ188" s="214">
        <f>_xlfn.XLOOKUP(ASZ172, Schedule!$F$226:$FO$226, Schedule!$F$236:$FO$236, 0)</f>
        <v>0</v>
      </c>
      <c r="ATA188" s="214">
        <f>_xlfn.XLOOKUP(ATA172, Schedule!$F$226:$FO$226, Schedule!$F$236:$FO$236, 0)</f>
        <v>0</v>
      </c>
      <c r="ATB188" s="214">
        <f>_xlfn.XLOOKUP(ATB172, Schedule!$F$226:$FO$226, Schedule!$F$236:$FO$236, 0)</f>
        <v>0</v>
      </c>
      <c r="ATC188" s="214">
        <f>_xlfn.XLOOKUP(ATC172, Schedule!$F$226:$FO$226, Schedule!$F$236:$FO$236, 0)</f>
        <v>0</v>
      </c>
      <c r="ATD188" s="214">
        <f>_xlfn.XLOOKUP(ATD172, Schedule!$F$226:$FO$226, Schedule!$F$236:$FO$236, 0)</f>
        <v>0</v>
      </c>
      <c r="ATE188" s="214">
        <f>_xlfn.XLOOKUP(ATE172, Schedule!$F$226:$FO$226, Schedule!$F$236:$FO$236, 0)</f>
        <v>0</v>
      </c>
      <c r="ATF188" s="214">
        <f>_xlfn.XLOOKUP(ATF172, Schedule!$F$226:$FO$226, Schedule!$F$236:$FO$236, 0)</f>
        <v>0</v>
      </c>
      <c r="ATG188" s="214">
        <f>_xlfn.XLOOKUP(ATG172, Schedule!$F$226:$FO$226, Schedule!$F$236:$FO$236, 0)</f>
        <v>0</v>
      </c>
      <c r="ATH188" s="214">
        <f>_xlfn.XLOOKUP(ATH172, Schedule!$F$226:$FO$226, Schedule!$F$236:$FO$236, 0)</f>
        <v>0</v>
      </c>
      <c r="ATI188" s="214">
        <f>_xlfn.XLOOKUP(ATI172, Schedule!$F$226:$FO$226, Schedule!$F$236:$FO$236, 0)</f>
        <v>0</v>
      </c>
      <c r="ATJ188" s="214">
        <f>_xlfn.XLOOKUP(ATJ172, Schedule!$F$226:$FO$226, Schedule!$F$236:$FO$236, 0)</f>
        <v>0</v>
      </c>
      <c r="ATK188" s="214">
        <f>_xlfn.XLOOKUP(ATK172, Schedule!$F$226:$FO$226, Schedule!$F$236:$FO$236, 0)</f>
        <v>0</v>
      </c>
      <c r="ATL188" s="214">
        <f>_xlfn.XLOOKUP(ATL172, Schedule!$F$226:$FO$226, Schedule!$F$236:$FO$236, 0)</f>
        <v>0</v>
      </c>
      <c r="ATM188" s="214">
        <f>_xlfn.XLOOKUP(ATM172, Schedule!$F$226:$FO$226, Schedule!$F$236:$FO$236, 0)</f>
        <v>0</v>
      </c>
      <c r="ATN188" s="214">
        <f>_xlfn.XLOOKUP(ATN172, Schedule!$F$226:$FO$226, Schedule!$F$236:$FO$236, 0)</f>
        <v>0</v>
      </c>
      <c r="ATO188" s="214">
        <f>_xlfn.XLOOKUP(ATO172, Schedule!$F$226:$FO$226, Schedule!$F$236:$FO$236, 0)</f>
        <v>0</v>
      </c>
      <c r="ATP188" s="214">
        <f>_xlfn.XLOOKUP(ATP172, Schedule!$F$226:$FO$226, Schedule!$F$236:$FO$236, 0)</f>
        <v>0</v>
      </c>
      <c r="ATQ188" s="214">
        <f>_xlfn.XLOOKUP(ATQ172, Schedule!$F$226:$FO$226, Schedule!$F$236:$FO$236, 0)</f>
        <v>0</v>
      </c>
      <c r="ATR188" s="214">
        <f>_xlfn.XLOOKUP(ATR172, Schedule!$F$226:$FO$226, Schedule!$F$236:$FO$236, 0)</f>
        <v>0</v>
      </c>
      <c r="ATS188" s="214">
        <f>_xlfn.XLOOKUP(ATS172, Schedule!$F$226:$FO$226, Schedule!$F$236:$FO$236, 0)</f>
        <v>0</v>
      </c>
      <c r="ATT188" s="214">
        <f>_xlfn.XLOOKUP(ATT172, Schedule!$F$226:$FO$226, Schedule!$F$236:$FO$236, 0)</f>
        <v>0</v>
      </c>
      <c r="ATU188" s="214">
        <f>_xlfn.XLOOKUP(ATU172, Schedule!$F$226:$FO$226, Schedule!$F$236:$FO$236, 0)</f>
        <v>0</v>
      </c>
      <c r="ATV188" s="214">
        <f>_xlfn.XLOOKUP(ATV172, Schedule!$F$226:$FO$226, Schedule!$F$236:$FO$236, 0)</f>
        <v>0</v>
      </c>
      <c r="ATW188" s="214">
        <f>_xlfn.XLOOKUP(ATW172, Schedule!$F$226:$FO$226, Schedule!$F$236:$FO$236, 0)</f>
        <v>0</v>
      </c>
      <c r="ATX188" s="214">
        <f>_xlfn.XLOOKUP(ATX172, Schedule!$F$226:$FO$226, Schedule!$F$236:$FO$236, 0)</f>
        <v>0</v>
      </c>
      <c r="ATY188" s="214">
        <f>_xlfn.XLOOKUP(ATY172, Schedule!$F$226:$FO$226, Schedule!$F$236:$FO$236, 0)</f>
        <v>0</v>
      </c>
      <c r="ATZ188" s="214">
        <f>_xlfn.XLOOKUP(ATZ172, Schedule!$F$226:$FO$226, Schedule!$F$236:$FO$236, 0)</f>
        <v>0</v>
      </c>
      <c r="AUA188" s="214">
        <f>_xlfn.XLOOKUP(AUA172, Schedule!$F$226:$FO$226, Schedule!$F$236:$FO$236, 0)</f>
        <v>0</v>
      </c>
      <c r="AUB188" s="214">
        <f>_xlfn.XLOOKUP(AUB172, Schedule!$F$226:$FO$226, Schedule!$F$236:$FO$236, 0)</f>
        <v>0</v>
      </c>
      <c r="AUC188" s="214">
        <f>_xlfn.XLOOKUP(AUC172, Schedule!$F$226:$FO$226, Schedule!$F$236:$FO$236, 0)</f>
        <v>0</v>
      </c>
      <c r="AUD188" s="214">
        <f>_xlfn.XLOOKUP(AUD172, Schedule!$F$226:$FO$226, Schedule!$F$236:$FO$236, 0)</f>
        <v>0</v>
      </c>
      <c r="AUE188" s="214">
        <f>_xlfn.XLOOKUP(AUE172, Schedule!$F$226:$FO$226, Schedule!$F$236:$FO$236, 0)</f>
        <v>0</v>
      </c>
      <c r="AUF188" s="214">
        <f>_xlfn.XLOOKUP(AUF172, Schedule!$F$226:$FO$226, Schedule!$F$236:$FO$236, 0)</f>
        <v>0</v>
      </c>
      <c r="AUG188" s="214">
        <f>_xlfn.XLOOKUP(AUG172, Schedule!$F$226:$FO$226, Schedule!$F$236:$FO$236, 0)</f>
        <v>0</v>
      </c>
      <c r="AUH188" s="214">
        <f>_xlfn.XLOOKUP(AUH172, Schedule!$F$226:$FO$226, Schedule!$F$236:$FO$236, 0)</f>
        <v>0</v>
      </c>
      <c r="AUI188" s="214">
        <f>_xlfn.XLOOKUP(AUI172, Schedule!$F$226:$FO$226, Schedule!$F$236:$FO$236, 0)</f>
        <v>0</v>
      </c>
      <c r="AUJ188" s="214">
        <f>_xlfn.XLOOKUP(AUJ172, Schedule!$F$226:$FO$226, Schedule!$F$236:$FO$236, 0)</f>
        <v>0</v>
      </c>
      <c r="AUK188" s="214">
        <f>_xlfn.XLOOKUP(AUK172, Schedule!$F$226:$FO$226, Schedule!$F$236:$FO$236, 0)</f>
        <v>0</v>
      </c>
      <c r="AUL188" s="214">
        <f>_xlfn.XLOOKUP(AUL172, Schedule!$F$226:$FO$226, Schedule!$F$236:$FO$236, 0)</f>
        <v>0</v>
      </c>
      <c r="AUM188" s="214">
        <f>_xlfn.XLOOKUP(AUM172, Schedule!$F$226:$FO$226, Schedule!$F$236:$FO$236, 0)</f>
        <v>0</v>
      </c>
      <c r="AUN188" s="214">
        <f>_xlfn.XLOOKUP(AUN172, Schedule!$F$226:$FO$226, Schedule!$F$236:$FO$236, 0)</f>
        <v>0</v>
      </c>
      <c r="AUO188" s="214">
        <f>_xlfn.XLOOKUP(AUO172, Schedule!$F$226:$FO$226, Schedule!$F$236:$FO$236, 0)</f>
        <v>0</v>
      </c>
      <c r="AUP188" s="214">
        <f>_xlfn.XLOOKUP(AUP172, Schedule!$F$226:$FO$226, Schedule!$F$236:$FO$236, 0)</f>
        <v>0</v>
      </c>
      <c r="AUQ188" s="214">
        <f>_xlfn.XLOOKUP(AUQ172, Schedule!$F$226:$FO$226, Schedule!$F$236:$FO$236, 0)</f>
        <v>0</v>
      </c>
      <c r="AUR188" s="214">
        <f>_xlfn.XLOOKUP(AUR172, Schedule!$F$226:$FO$226, Schedule!$F$236:$FO$236, 0)</f>
        <v>0</v>
      </c>
      <c r="AUS188" s="214">
        <f>_xlfn.XLOOKUP(AUS172, Schedule!$F$226:$FO$226, Schedule!$F$236:$FO$236, 0)</f>
        <v>0</v>
      </c>
      <c r="AUT188" s="214">
        <f>_xlfn.XLOOKUP(AUT172, Schedule!$F$226:$FO$226, Schedule!$F$236:$FO$236, 0)</f>
        <v>0</v>
      </c>
      <c r="AUU188" s="214">
        <f>_xlfn.XLOOKUP(AUU172, Schedule!$F$226:$FO$226, Schedule!$F$236:$FO$236, 0)</f>
        <v>0</v>
      </c>
      <c r="AUV188" s="214">
        <f>_xlfn.XLOOKUP(AUV172, Schedule!$F$226:$FO$226, Schedule!$F$236:$FO$236, 0)</f>
        <v>0</v>
      </c>
      <c r="AUW188" s="214">
        <f>_xlfn.XLOOKUP(AUW172, Schedule!$F$226:$FO$226, Schedule!$F$236:$FO$236, 0)</f>
        <v>0</v>
      </c>
      <c r="AUX188" s="214">
        <f>_xlfn.XLOOKUP(AUX172, Schedule!$F$226:$FO$226, Schedule!$F$236:$FO$236, 0)</f>
        <v>0</v>
      </c>
      <c r="AUY188" s="214">
        <f>_xlfn.XLOOKUP(AUY172, Schedule!$F$226:$FO$226, Schedule!$F$236:$FO$236, 0)</f>
        <v>0</v>
      </c>
      <c r="AUZ188" s="214">
        <f>_xlfn.XLOOKUP(AUZ172, Schedule!$F$226:$FO$226, Schedule!$F$236:$FO$236, 0)</f>
        <v>0</v>
      </c>
      <c r="AVA188" s="214">
        <f>_xlfn.XLOOKUP(AVA172, Schedule!$F$226:$FO$226, Schedule!$F$236:$FO$236, 0)</f>
        <v>0</v>
      </c>
      <c r="AVB188" s="214">
        <f>_xlfn.XLOOKUP(AVB172, Schedule!$F$226:$FO$226, Schedule!$F$236:$FO$236, 0)</f>
        <v>0</v>
      </c>
      <c r="AVC188" s="214">
        <f>_xlfn.XLOOKUP(AVC172, Schedule!$F$226:$FO$226, Schedule!$F$236:$FO$236, 0)</f>
        <v>0</v>
      </c>
      <c r="AVD188" s="214">
        <f>_xlfn.XLOOKUP(AVD172, Schedule!$F$226:$FO$226, Schedule!$F$236:$FO$236, 0)</f>
        <v>0</v>
      </c>
      <c r="AVE188" s="214">
        <f>_xlfn.XLOOKUP(AVE172, Schedule!$F$226:$FO$226, Schedule!$F$236:$FO$236, 0)</f>
        <v>0</v>
      </c>
      <c r="AVF188" s="214">
        <f>_xlfn.XLOOKUP(AVF172, Schedule!$F$226:$FO$226, Schedule!$F$236:$FO$236, 0)</f>
        <v>0</v>
      </c>
      <c r="AVG188" s="214">
        <f>_xlfn.XLOOKUP(AVG172, Schedule!$F$226:$FO$226, Schedule!$F$236:$FO$236, 0)</f>
        <v>0</v>
      </c>
      <c r="AVH188" s="214">
        <f>_xlfn.XLOOKUP(AVH172, Schedule!$F$226:$FO$226, Schedule!$F$236:$FO$236, 0)</f>
        <v>0</v>
      </c>
      <c r="AVI188" s="214">
        <f>_xlfn.XLOOKUP(AVI172, Schedule!$F$226:$FO$226, Schedule!$F$236:$FO$236, 0)</f>
        <v>0</v>
      </c>
      <c r="AVJ188" s="214">
        <f>_xlfn.XLOOKUP(AVJ172, Schedule!$F$226:$FO$226, Schedule!$F$236:$FO$236, 0)</f>
        <v>0</v>
      </c>
      <c r="AVK188" s="214">
        <f>_xlfn.XLOOKUP(AVK172, Schedule!$F$226:$FO$226, Schedule!$F$236:$FO$236, 0)</f>
        <v>0</v>
      </c>
      <c r="AVL188" s="214">
        <f>_xlfn.XLOOKUP(AVL172, Schedule!$F$226:$FO$226, Schedule!$F$236:$FO$236, 0)</f>
        <v>0</v>
      </c>
      <c r="AVM188" s="214">
        <f>_xlfn.XLOOKUP(AVM172, Schedule!$F$226:$FO$226, Schedule!$F$236:$FO$236, 0)</f>
        <v>0</v>
      </c>
      <c r="AVN188" s="214">
        <f>_xlfn.XLOOKUP(AVN172, Schedule!$F$226:$FO$226, Schedule!$F$236:$FO$236, 0)</f>
        <v>0</v>
      </c>
      <c r="AVO188" s="214">
        <f>_xlfn.XLOOKUP(AVO172, Schedule!$F$226:$FO$226, Schedule!$F$236:$FO$236, 0)</f>
        <v>0</v>
      </c>
      <c r="AVP188" s="214">
        <f>_xlfn.XLOOKUP(AVP172, Schedule!$F$226:$FO$226, Schedule!$F$236:$FO$236, 0)</f>
        <v>0</v>
      </c>
      <c r="AVQ188" s="214">
        <f>_xlfn.XLOOKUP(AVQ172, Schedule!$F$226:$FO$226, Schedule!$F$236:$FO$236, 0)</f>
        <v>0</v>
      </c>
      <c r="AVR188" s="214">
        <f>_xlfn.XLOOKUP(AVR172, Schedule!$F$226:$FO$226, Schedule!$F$236:$FO$236, 0)</f>
        <v>0</v>
      </c>
      <c r="AVS188" s="214">
        <f>_xlfn.XLOOKUP(AVS172, Schedule!$F$226:$FO$226, Schedule!$F$236:$FO$236, 0)</f>
        <v>0</v>
      </c>
      <c r="AVT188" s="214">
        <f>_xlfn.XLOOKUP(AVT172, Schedule!$F$226:$FO$226, Schedule!$F$236:$FO$236, 0)</f>
        <v>0</v>
      </c>
      <c r="AVU188" s="214">
        <f>_xlfn.XLOOKUP(AVU172, Schedule!$F$226:$FO$226, Schedule!$F$236:$FO$236, 0)</f>
        <v>0</v>
      </c>
      <c r="AVV188" s="214">
        <f>_xlfn.XLOOKUP(AVV172, Schedule!$F$226:$FO$226, Schedule!$F$236:$FO$236, 0)</f>
        <v>0</v>
      </c>
      <c r="AVW188" s="214">
        <f>_xlfn.XLOOKUP(AVW172, Schedule!$F$226:$FO$226, Schedule!$F$236:$FO$236, 0)</f>
        <v>0</v>
      </c>
      <c r="AVX188" s="214">
        <f>_xlfn.XLOOKUP(AVX172, Schedule!$F$226:$FO$226, Schedule!$F$236:$FO$236, 0)</f>
        <v>0</v>
      </c>
      <c r="AVY188" s="214">
        <f>_xlfn.XLOOKUP(AVY172, Schedule!$F$226:$FO$226, Schedule!$F$236:$FO$236, 0)</f>
        <v>0</v>
      </c>
      <c r="AVZ188" s="214">
        <f>_xlfn.XLOOKUP(AVZ172, Schedule!$F$226:$FO$226, Schedule!$F$236:$FO$236, 0)</f>
        <v>0</v>
      </c>
      <c r="AWA188" s="214">
        <f>_xlfn.XLOOKUP(AWA172, Schedule!$F$226:$FO$226, Schedule!$F$236:$FO$236, 0)</f>
        <v>0</v>
      </c>
      <c r="AWB188" s="214">
        <f>_xlfn.XLOOKUP(AWB172, Schedule!$F$226:$FO$226, Schedule!$F$236:$FO$236, 0)</f>
        <v>0</v>
      </c>
      <c r="AWC188" s="214">
        <f>_xlfn.XLOOKUP(AWC172, Schedule!$F$226:$FO$226, Schedule!$F$236:$FO$236, 0)</f>
        <v>0</v>
      </c>
      <c r="AWD188" s="214">
        <f>_xlfn.XLOOKUP(AWD172, Schedule!$F$226:$FO$226, Schedule!$F$236:$FO$236, 0)</f>
        <v>0</v>
      </c>
      <c r="AWE188" s="214">
        <f>_xlfn.XLOOKUP(AWE172, Schedule!$F$226:$FO$226, Schedule!$F$236:$FO$236, 0)</f>
        <v>0</v>
      </c>
      <c r="AWF188" s="214">
        <f>_xlfn.XLOOKUP(AWF172, Schedule!$F$226:$FO$226, Schedule!$F$236:$FO$236, 0)</f>
        <v>0</v>
      </c>
      <c r="AWG188" s="214">
        <f>_xlfn.XLOOKUP(AWG172, Schedule!$F$226:$FO$226, Schedule!$F$236:$FO$236, 0)</f>
        <v>0</v>
      </c>
      <c r="AWH188" s="214">
        <f>_xlfn.XLOOKUP(AWH172, Schedule!$F$226:$FO$226, Schedule!$F$236:$FO$236, 0)</f>
        <v>0</v>
      </c>
      <c r="AWI188" s="214">
        <f>_xlfn.XLOOKUP(AWI172, Schedule!$F$226:$FO$226, Schedule!$F$236:$FO$236, 0)</f>
        <v>0</v>
      </c>
      <c r="AWJ188" s="214">
        <f>_xlfn.XLOOKUP(AWJ172, Schedule!$F$226:$FO$226, Schedule!$F$236:$FO$236, 0)</f>
        <v>0</v>
      </c>
      <c r="AWK188" s="214">
        <f>_xlfn.XLOOKUP(AWK172, Schedule!$F$226:$FO$226, Schedule!$F$236:$FO$236, 0)</f>
        <v>0</v>
      </c>
      <c r="AWL188" s="214">
        <f>_xlfn.XLOOKUP(AWL172, Schedule!$F$226:$FO$226, Schedule!$F$236:$FO$236, 0)</f>
        <v>0</v>
      </c>
      <c r="AWM188" s="214">
        <f>_xlfn.XLOOKUP(AWM172, Schedule!$F$226:$FO$226, Schedule!$F$236:$FO$236, 0)</f>
        <v>0</v>
      </c>
      <c r="AWN188" s="214">
        <f>_xlfn.XLOOKUP(AWN172, Schedule!$F$226:$FO$226, Schedule!$F$236:$FO$236, 0)</f>
        <v>0</v>
      </c>
      <c r="AWO188" s="214">
        <f>_xlfn.XLOOKUP(AWO172, Schedule!$F$226:$FO$226, Schedule!$F$236:$FO$236, 0)</f>
        <v>0</v>
      </c>
      <c r="AWP188" s="214">
        <f>_xlfn.XLOOKUP(AWP172, Schedule!$F$226:$FO$226, Schedule!$F$236:$FO$236, 0)</f>
        <v>0</v>
      </c>
      <c r="AWQ188" s="214">
        <f>_xlfn.XLOOKUP(AWQ172, Schedule!$F$226:$FO$226, Schedule!$F$236:$FO$236, 0)</f>
        <v>0</v>
      </c>
      <c r="AWR188" s="214">
        <f>_xlfn.XLOOKUP(AWR172, Schedule!$F$226:$FO$226, Schedule!$F$236:$FO$236, 0)</f>
        <v>0</v>
      </c>
      <c r="AWS188" s="214">
        <f>_xlfn.XLOOKUP(AWS172, Schedule!$F$226:$FO$226, Schedule!$F$236:$FO$236, 0)</f>
        <v>0</v>
      </c>
      <c r="AWT188" s="214">
        <f>_xlfn.XLOOKUP(AWT172, Schedule!$F$226:$FO$226, Schedule!$F$236:$FO$236, 0)</f>
        <v>0</v>
      </c>
      <c r="AWU188" s="214">
        <f>_xlfn.XLOOKUP(AWU172, Schedule!$F$226:$FO$226, Schedule!$F$236:$FO$236, 0)</f>
        <v>0</v>
      </c>
      <c r="AWV188" s="214">
        <f>_xlfn.XLOOKUP(AWV172, Schedule!$F$226:$FO$226, Schedule!$F$236:$FO$236, 0)</f>
        <v>0</v>
      </c>
      <c r="AWW188" s="214">
        <f>_xlfn.XLOOKUP(AWW172, Schedule!$F$226:$FO$226, Schedule!$F$236:$FO$236, 0)</f>
        <v>0</v>
      </c>
      <c r="AWX188" s="214">
        <f>_xlfn.XLOOKUP(AWX172, Schedule!$F$226:$FO$226, Schedule!$F$236:$FO$236, 0)</f>
        <v>0</v>
      </c>
      <c r="AWY188" s="214">
        <f>_xlfn.XLOOKUP(AWY172, Schedule!$F$226:$FO$226, Schedule!$F$236:$FO$236, 0)</f>
        <v>0</v>
      </c>
      <c r="AWZ188" s="214">
        <f>_xlfn.XLOOKUP(AWZ172, Schedule!$F$226:$FO$226, Schedule!$F$236:$FO$236, 0)</f>
        <v>0</v>
      </c>
      <c r="AXA188" s="214">
        <f>_xlfn.XLOOKUP(AXA172, Schedule!$F$226:$FO$226, Schedule!$F$236:$FO$236, 0)</f>
        <v>0</v>
      </c>
      <c r="AXB188" s="214">
        <f>_xlfn.XLOOKUP(AXB172, Schedule!$F$226:$FO$226, Schedule!$F$236:$FO$236, 0)</f>
        <v>0</v>
      </c>
      <c r="AXC188" s="214">
        <f>_xlfn.XLOOKUP(AXC172, Schedule!$F$226:$FO$226, Schedule!$F$236:$FO$236, 0)</f>
        <v>0</v>
      </c>
      <c r="AXD188" s="214">
        <f>_xlfn.XLOOKUP(AXD172, Schedule!$F$226:$FO$226, Schedule!$F$236:$FO$236, 0)</f>
        <v>0</v>
      </c>
      <c r="AXE188" s="214">
        <f>_xlfn.XLOOKUP(AXE172, Schedule!$F$226:$FO$226, Schedule!$F$236:$FO$236, 0)</f>
        <v>0</v>
      </c>
      <c r="AXF188" s="214">
        <f>_xlfn.XLOOKUP(AXF172, Schedule!$F$226:$FO$226, Schedule!$F$236:$FO$236, 0)</f>
        <v>0</v>
      </c>
      <c r="AXG188" s="214">
        <f>_xlfn.XLOOKUP(AXG172, Schedule!$F$226:$FO$226, Schedule!$F$236:$FO$236, 0)</f>
        <v>0</v>
      </c>
      <c r="AXH188" s="214">
        <f>_xlfn.XLOOKUP(AXH172, Schedule!$F$226:$FO$226, Schedule!$F$236:$FO$236, 0)</f>
        <v>0</v>
      </c>
      <c r="AXI188" s="214">
        <f>_xlfn.XLOOKUP(AXI172, Schedule!$F$226:$FO$226, Schedule!$F$236:$FO$236, 0)</f>
        <v>0</v>
      </c>
      <c r="AXJ188" s="214">
        <f>_xlfn.XLOOKUP(AXJ172, Schedule!$F$226:$FO$226, Schedule!$F$236:$FO$236, 0)</f>
        <v>0</v>
      </c>
      <c r="AXK188" s="214">
        <f>_xlfn.XLOOKUP(AXK172, Schedule!$F$226:$FO$226, Schedule!$F$236:$FO$236, 0)</f>
        <v>0</v>
      </c>
      <c r="AXL188" s="214">
        <f>_xlfn.XLOOKUP(AXL172, Schedule!$F$226:$FO$226, Schedule!$F$236:$FO$236, 0)</f>
        <v>0</v>
      </c>
      <c r="AXM188" s="214">
        <f>_xlfn.XLOOKUP(AXM172, Schedule!$F$226:$FO$226, Schedule!$F$236:$FO$236, 0)</f>
        <v>0</v>
      </c>
      <c r="AXN188" s="214">
        <f>_xlfn.XLOOKUP(AXN172, Schedule!$F$226:$FO$226, Schedule!$F$236:$FO$236, 0)</f>
        <v>0</v>
      </c>
      <c r="AXO188" s="214">
        <f>_xlfn.XLOOKUP(AXO172, Schedule!$F$226:$FO$226, Schedule!$F$236:$FO$236, 0)</f>
        <v>0</v>
      </c>
      <c r="AXP188" s="214">
        <f>_xlfn.XLOOKUP(AXP172, Schedule!$F$226:$FO$226, Schedule!$F$236:$FO$236, 0)</f>
        <v>0</v>
      </c>
      <c r="AXQ188" s="214">
        <f>_xlfn.XLOOKUP(AXQ172, Schedule!$F$226:$FO$226, Schedule!$F$236:$FO$236, 0)</f>
        <v>0</v>
      </c>
      <c r="AXR188" s="214">
        <f>_xlfn.XLOOKUP(AXR172, Schedule!$F$226:$FO$226, Schedule!$F$236:$FO$236, 0)</f>
        <v>0</v>
      </c>
      <c r="AXS188" s="214">
        <f>_xlfn.XLOOKUP(AXS172, Schedule!$F$226:$FO$226, Schedule!$F$236:$FO$236, 0)</f>
        <v>0</v>
      </c>
      <c r="AXT188" s="214">
        <f>_xlfn.XLOOKUP(AXT172, Schedule!$F$226:$FO$226, Schedule!$F$236:$FO$236, 0)</f>
        <v>0</v>
      </c>
      <c r="AXU188" s="214">
        <f>_xlfn.XLOOKUP(AXU172, Schedule!$F$226:$FO$226, Schedule!$F$236:$FO$236, 0)</f>
        <v>0</v>
      </c>
      <c r="AXV188" s="214">
        <f>_xlfn.XLOOKUP(AXV172, Schedule!$F$226:$FO$226, Schedule!$F$236:$FO$236, 0)</f>
        <v>0</v>
      </c>
      <c r="AXW188" s="214">
        <f>_xlfn.XLOOKUP(AXW172, Schedule!$F$226:$FO$226, Schedule!$F$236:$FO$236, 0)</f>
        <v>0</v>
      </c>
      <c r="AXX188" s="214">
        <f>_xlfn.XLOOKUP(AXX172, Schedule!$F$226:$FO$226, Schedule!$F$236:$FO$236, 0)</f>
        <v>0</v>
      </c>
      <c r="AXY188" s="214">
        <f>_xlfn.XLOOKUP(AXY172, Schedule!$F$226:$FO$226, Schedule!$F$236:$FO$236, 0)</f>
        <v>0</v>
      </c>
      <c r="AXZ188" s="214">
        <f>_xlfn.XLOOKUP(AXZ172, Schedule!$F$226:$FO$226, Schedule!$F$236:$FO$236, 0)</f>
        <v>0</v>
      </c>
      <c r="AYA188" s="214">
        <f>_xlfn.XLOOKUP(AYA172, Schedule!$F$226:$FO$226, Schedule!$F$236:$FO$236, 0)</f>
        <v>0</v>
      </c>
      <c r="AYB188" s="214">
        <f>_xlfn.XLOOKUP(AYB172, Schedule!$F$226:$FO$226, Schedule!$F$236:$FO$236, 0)</f>
        <v>0</v>
      </c>
      <c r="AYC188" s="214">
        <f>_xlfn.XLOOKUP(AYC172, Schedule!$F$226:$FO$226, Schedule!$F$236:$FO$236, 0)</f>
        <v>0</v>
      </c>
      <c r="AYD188" s="214">
        <f>_xlfn.XLOOKUP(AYD172, Schedule!$F$226:$FO$226, Schedule!$F$236:$FO$236, 0)</f>
        <v>0</v>
      </c>
      <c r="AYE188" s="214">
        <f>_xlfn.XLOOKUP(AYE172, Schedule!$F$226:$FO$226, Schedule!$F$236:$FO$236, 0)</f>
        <v>0</v>
      </c>
      <c r="AYF188" s="214">
        <f>_xlfn.XLOOKUP(AYF172, Schedule!$F$226:$FO$226, Schedule!$F$236:$FO$236, 0)</f>
        <v>0</v>
      </c>
      <c r="AYG188" s="214">
        <f>_xlfn.XLOOKUP(AYG172, Schedule!$F$226:$FO$226, Schedule!$F$236:$FO$236, 0)</f>
        <v>0</v>
      </c>
      <c r="AYH188" s="214">
        <f>_xlfn.XLOOKUP(AYH172, Schedule!$F$226:$FO$226, Schedule!$F$236:$FO$236, 0)</f>
        <v>0</v>
      </c>
      <c r="AYI188" s="214">
        <f>_xlfn.XLOOKUP(AYI172, Schedule!$F$226:$FO$226, Schedule!$F$236:$FO$236, 0)</f>
        <v>0</v>
      </c>
      <c r="AYJ188" s="214">
        <f>_xlfn.XLOOKUP(AYJ172, Schedule!$F$226:$FO$226, Schedule!$F$236:$FO$236, 0)</f>
        <v>0</v>
      </c>
      <c r="AYK188" s="214">
        <f>_xlfn.XLOOKUP(AYK172, Schedule!$F$226:$FO$226, Schedule!$F$236:$FO$236, 0)</f>
        <v>0</v>
      </c>
      <c r="AYL188" s="214">
        <f>_xlfn.XLOOKUP(AYL172, Schedule!$F$226:$FO$226, Schedule!$F$236:$FO$236, 0)</f>
        <v>0</v>
      </c>
      <c r="AYM188" s="214">
        <f>_xlfn.XLOOKUP(AYM172, Schedule!$F$226:$FO$226, Schedule!$F$236:$FO$236, 0)</f>
        <v>0</v>
      </c>
      <c r="AYN188" s="214">
        <f>_xlfn.XLOOKUP(AYN172, Schedule!$F$226:$FO$226, Schedule!$F$236:$FO$236, 0)</f>
        <v>0</v>
      </c>
      <c r="AYO188" s="214">
        <f>_xlfn.XLOOKUP(AYO172, Schedule!$F$226:$FO$226, Schedule!$F$236:$FO$236, 0)</f>
        <v>0</v>
      </c>
      <c r="AYP188" s="214">
        <f>_xlfn.XLOOKUP(AYP172, Schedule!$F$226:$FO$226, Schedule!$F$236:$FO$236, 0)</f>
        <v>0</v>
      </c>
      <c r="AYQ188" s="214">
        <f>_xlfn.XLOOKUP(AYQ172, Schedule!$F$226:$FO$226, Schedule!$F$236:$FO$236, 0)</f>
        <v>0</v>
      </c>
      <c r="AYR188" s="214">
        <f>_xlfn.XLOOKUP(AYR172, Schedule!$F$226:$FO$226, Schedule!$F$236:$FO$236, 0)</f>
        <v>0</v>
      </c>
      <c r="AYS188" s="214">
        <f>_xlfn.XLOOKUP(AYS172, Schedule!$F$226:$FO$226, Schedule!$F$236:$FO$236, 0)</f>
        <v>0</v>
      </c>
      <c r="AYT188" s="214">
        <f>_xlfn.XLOOKUP(AYT172, Schedule!$F$226:$FO$226, Schedule!$F$236:$FO$236, 0)</f>
        <v>0</v>
      </c>
      <c r="AYU188" s="214">
        <f>_xlfn.XLOOKUP(AYU172, Schedule!$F$226:$FO$226, Schedule!$F$236:$FO$236, 0)</f>
        <v>0</v>
      </c>
      <c r="AYV188" s="214">
        <f>_xlfn.XLOOKUP(AYV172, Schedule!$F$226:$FO$226, Schedule!$F$236:$FO$236, 0)</f>
        <v>0</v>
      </c>
      <c r="AYW188" s="214">
        <f>_xlfn.XLOOKUP(AYW172, Schedule!$F$226:$FO$226, Schedule!$F$236:$FO$236, 0)</f>
        <v>0</v>
      </c>
      <c r="AYX188" s="214">
        <f>_xlfn.XLOOKUP(AYX172, Schedule!$F$226:$FO$226, Schedule!$F$236:$FO$236, 0)</f>
        <v>0</v>
      </c>
      <c r="AYY188" s="214">
        <f>_xlfn.XLOOKUP(AYY172, Schedule!$F$226:$FO$226, Schedule!$F$236:$FO$236, 0)</f>
        <v>0</v>
      </c>
      <c r="AYZ188" s="214">
        <f>_xlfn.XLOOKUP(AYZ172, Schedule!$F$226:$FO$226, Schedule!$F$236:$FO$236, 0)</f>
        <v>0</v>
      </c>
      <c r="AZA188" s="214">
        <f>_xlfn.XLOOKUP(AZA172, Schedule!$F$226:$FO$226, Schedule!$F$236:$FO$236, 0)</f>
        <v>0</v>
      </c>
      <c r="AZB188" s="214">
        <f>_xlfn.XLOOKUP(AZB172, Schedule!$F$226:$FO$226, Schedule!$F$236:$FO$236, 0)</f>
        <v>0</v>
      </c>
      <c r="AZC188" s="214">
        <f>_xlfn.XLOOKUP(AZC172, Schedule!$F$226:$FO$226, Schedule!$F$236:$FO$236, 0)</f>
        <v>0</v>
      </c>
      <c r="AZD188" s="214">
        <f>_xlfn.XLOOKUP(AZD172, Schedule!$F$226:$FO$226, Schedule!$F$236:$FO$236, 0)</f>
        <v>0</v>
      </c>
      <c r="AZE188" s="214">
        <f>_xlfn.XLOOKUP(AZE172, Schedule!$F$226:$FO$226, Schedule!$F$236:$FO$236, 0)</f>
        <v>0</v>
      </c>
      <c r="AZF188" s="214">
        <f>_xlfn.XLOOKUP(AZF172, Schedule!$F$226:$FO$226, Schedule!$F$236:$FO$236, 0)</f>
        <v>0</v>
      </c>
      <c r="AZG188" s="214">
        <f>_xlfn.XLOOKUP(AZG172, Schedule!$F$226:$FO$226, Schedule!$F$236:$FO$236, 0)</f>
        <v>0</v>
      </c>
      <c r="AZH188" s="214">
        <f>_xlfn.XLOOKUP(AZH172, Schedule!$F$226:$FO$226, Schedule!$F$236:$FO$236, 0)</f>
        <v>0</v>
      </c>
      <c r="AZI188" s="214">
        <f>_xlfn.XLOOKUP(AZI172, Schedule!$F$226:$FO$226, Schedule!$F$236:$FO$236, 0)</f>
        <v>0</v>
      </c>
      <c r="AZJ188" s="214">
        <f>_xlfn.XLOOKUP(AZJ172, Schedule!$F$226:$FO$226, Schedule!$F$236:$FO$236, 0)</f>
        <v>0</v>
      </c>
      <c r="AZK188" s="214">
        <f>_xlfn.XLOOKUP(AZK172, Schedule!$F$226:$FO$226, Schedule!$F$236:$FO$236, 0)</f>
        <v>0</v>
      </c>
      <c r="AZL188" s="214">
        <f>_xlfn.XLOOKUP(AZL172, Schedule!$F$226:$FO$226, Schedule!$F$236:$FO$236, 0)</f>
        <v>0</v>
      </c>
      <c r="AZM188" s="214">
        <f>_xlfn.XLOOKUP(AZM172, Schedule!$F$226:$FO$226, Schedule!$F$236:$FO$236, 0)</f>
        <v>0</v>
      </c>
      <c r="AZN188" s="214">
        <f>_xlfn.XLOOKUP(AZN172, Schedule!$F$226:$FO$226, Schedule!$F$236:$FO$236, 0)</f>
        <v>0</v>
      </c>
      <c r="AZO188" s="214">
        <f>_xlfn.XLOOKUP(AZO172, Schedule!$F$226:$FO$226, Schedule!$F$236:$FO$236, 0)</f>
        <v>0</v>
      </c>
      <c r="AZP188" s="214">
        <f>_xlfn.XLOOKUP(AZP172, Schedule!$F$226:$FO$226, Schedule!$F$236:$FO$236, 0)</f>
        <v>0</v>
      </c>
      <c r="AZQ188" s="214">
        <f>_xlfn.XLOOKUP(AZQ172, Schedule!$F$226:$FO$226, Schedule!$F$236:$FO$236, 0)</f>
        <v>0</v>
      </c>
      <c r="AZR188" s="214">
        <f>_xlfn.XLOOKUP(AZR172, Schedule!$F$226:$FO$226, Schedule!$F$236:$FO$236, 0)</f>
        <v>0</v>
      </c>
      <c r="AZS188" s="214">
        <f>_xlfn.XLOOKUP(AZS172, Schedule!$F$226:$FO$226, Schedule!$F$236:$FO$236, 0)</f>
        <v>0</v>
      </c>
      <c r="AZT188" s="214">
        <f>_xlfn.XLOOKUP(AZT172, Schedule!$F$226:$FO$226, Schedule!$F$236:$FO$236, 0)</f>
        <v>0</v>
      </c>
      <c r="AZU188" s="214">
        <f>_xlfn.XLOOKUP(AZU172, Schedule!$F$226:$FO$226, Schedule!$F$236:$FO$236, 0)</f>
        <v>0</v>
      </c>
      <c r="AZV188" s="214">
        <f>_xlfn.XLOOKUP(AZV172, Schedule!$F$226:$FO$226, Schedule!$F$236:$FO$236, 0)</f>
        <v>0</v>
      </c>
      <c r="AZW188" s="214">
        <f>_xlfn.XLOOKUP(AZW172, Schedule!$F$226:$FO$226, Schedule!$F$236:$FO$236, 0)</f>
        <v>0</v>
      </c>
      <c r="AZX188" s="214">
        <f>_xlfn.XLOOKUP(AZX172, Schedule!$F$226:$FO$226, Schedule!$F$236:$FO$236, 0)</f>
        <v>0</v>
      </c>
      <c r="AZY188" s="214">
        <f>_xlfn.XLOOKUP(AZY172, Schedule!$F$226:$FO$226, Schedule!$F$236:$FO$236, 0)</f>
        <v>0</v>
      </c>
      <c r="AZZ188" s="214">
        <f>_xlfn.XLOOKUP(AZZ172, Schedule!$F$226:$FO$226, Schedule!$F$236:$FO$236, 0)</f>
        <v>0</v>
      </c>
      <c r="BAA188" s="214">
        <f>_xlfn.XLOOKUP(BAA172, Schedule!$F$226:$FO$226, Schedule!$F$236:$FO$236, 0)</f>
        <v>0</v>
      </c>
      <c r="BAB188" s="214">
        <f>_xlfn.XLOOKUP(BAB172, Schedule!$F$226:$FO$226, Schedule!$F$236:$FO$236, 0)</f>
        <v>0</v>
      </c>
      <c r="BAC188" s="214">
        <f>_xlfn.XLOOKUP(BAC172, Schedule!$F$226:$FO$226, Schedule!$F$236:$FO$236, 0)</f>
        <v>0</v>
      </c>
      <c r="BAD188" s="214">
        <f>_xlfn.XLOOKUP(BAD172, Schedule!$F$226:$FO$226, Schedule!$F$236:$FO$236, 0)</f>
        <v>0</v>
      </c>
      <c r="BAE188" s="214">
        <f>_xlfn.XLOOKUP(BAE172, Schedule!$F$226:$FO$226, Schedule!$F$236:$FO$236, 0)</f>
        <v>0</v>
      </c>
      <c r="BAF188" s="214">
        <f>_xlfn.XLOOKUP(BAF172, Schedule!$F$226:$FO$226, Schedule!$F$236:$FO$236, 0)</f>
        <v>0</v>
      </c>
      <c r="BAG188" s="214">
        <f>_xlfn.XLOOKUP(BAG172, Schedule!$F$226:$FO$226, Schedule!$F$236:$FO$236, 0)</f>
        <v>0</v>
      </c>
      <c r="BAH188" s="214">
        <f>_xlfn.XLOOKUP(BAH172, Schedule!$F$226:$FO$226, Schedule!$F$236:$FO$236, 0)</f>
        <v>0</v>
      </c>
      <c r="BAI188" s="214">
        <f>_xlfn.XLOOKUP(BAI172, Schedule!$F$226:$FO$226, Schedule!$F$236:$FO$236, 0)</f>
        <v>0</v>
      </c>
      <c r="BAJ188" s="214">
        <f>_xlfn.XLOOKUP(BAJ172, Schedule!$F$226:$FO$226, Schedule!$F$236:$FO$236, 0)</f>
        <v>0</v>
      </c>
      <c r="BAK188" s="214">
        <f>_xlfn.XLOOKUP(BAK172, Schedule!$F$226:$FO$226, Schedule!$F$236:$FO$236, 0)</f>
        <v>0</v>
      </c>
      <c r="BAL188" s="214">
        <f>_xlfn.XLOOKUP(BAL172, Schedule!$F$226:$FO$226, Schedule!$F$236:$FO$236, 0)</f>
        <v>0</v>
      </c>
      <c r="BAM188" s="214">
        <f>_xlfn.XLOOKUP(BAM172, Schedule!$F$226:$FO$226, Schedule!$F$236:$FO$236, 0)</f>
        <v>0</v>
      </c>
      <c r="BAN188" s="214">
        <f>_xlfn.XLOOKUP(BAN172, Schedule!$F$226:$FO$226, Schedule!$F$236:$FO$236, 0)</f>
        <v>0</v>
      </c>
      <c r="BAO188" s="214">
        <f>_xlfn.XLOOKUP(BAO172, Schedule!$F$226:$FO$226, Schedule!$F$236:$FO$236, 0)</f>
        <v>0</v>
      </c>
      <c r="BAP188" s="214">
        <f>_xlfn.XLOOKUP(BAP172, Schedule!$F$226:$FO$226, Schedule!$F$236:$FO$236, 0)</f>
        <v>0</v>
      </c>
      <c r="BAQ188" s="214">
        <f>_xlfn.XLOOKUP(BAQ172, Schedule!$F$226:$FO$226, Schedule!$F$236:$FO$236, 0)</f>
        <v>0</v>
      </c>
      <c r="BAR188" s="214">
        <f>_xlfn.XLOOKUP(BAR172, Schedule!$F$226:$FO$226, Schedule!$F$236:$FO$236, 0)</f>
        <v>0</v>
      </c>
      <c r="BAS188" s="214">
        <f>_xlfn.XLOOKUP(BAS172, Schedule!$F$226:$FO$226, Schedule!$F$236:$FO$236, 0)</f>
        <v>0</v>
      </c>
      <c r="BAT188" s="214">
        <f>_xlfn.XLOOKUP(BAT172, Schedule!$F$226:$FO$226, Schedule!$F$236:$FO$236, 0)</f>
        <v>0</v>
      </c>
      <c r="BAU188" s="214">
        <f>_xlfn.XLOOKUP(BAU172, Schedule!$F$226:$FO$226, Schedule!$F$236:$FO$236, 0)</f>
        <v>0</v>
      </c>
      <c r="BAV188" s="214">
        <f>_xlfn.XLOOKUP(BAV172, Schedule!$F$226:$FO$226, Schedule!$F$236:$FO$236, 0)</f>
        <v>0</v>
      </c>
      <c r="BAW188" s="214">
        <f>_xlfn.XLOOKUP(BAW172, Schedule!$F$226:$FO$226, Schedule!$F$236:$FO$236, 0)</f>
        <v>0</v>
      </c>
      <c r="BAX188" s="214">
        <f>_xlfn.XLOOKUP(BAX172, Schedule!$F$226:$FO$226, Schedule!$F$236:$FO$236, 0)</f>
        <v>0</v>
      </c>
      <c r="BAY188" s="214">
        <f>_xlfn.XLOOKUP(BAY172, Schedule!$F$226:$FO$226, Schedule!$F$236:$FO$236, 0)</f>
        <v>0</v>
      </c>
      <c r="BAZ188" s="214">
        <f>_xlfn.XLOOKUP(BAZ172, Schedule!$F$226:$FO$226, Schedule!$F$236:$FO$236, 0)</f>
        <v>0</v>
      </c>
      <c r="BBA188" s="214">
        <f>_xlfn.XLOOKUP(BBA172, Schedule!$F$226:$FO$226, Schedule!$F$236:$FO$236, 0)</f>
        <v>0</v>
      </c>
      <c r="BBB188" s="214">
        <f>_xlfn.XLOOKUP(BBB172, Schedule!$F$226:$FO$226, Schedule!$F$236:$FO$236, 0)</f>
        <v>0</v>
      </c>
      <c r="BBC188" s="214">
        <f>_xlfn.XLOOKUP(BBC172, Schedule!$F$226:$FO$226, Schedule!$F$236:$FO$236, 0)</f>
        <v>0</v>
      </c>
      <c r="BBD188" s="214">
        <f>_xlfn.XLOOKUP(BBD172, Schedule!$F$226:$FO$226, Schedule!$F$236:$FO$236, 0)</f>
        <v>0</v>
      </c>
      <c r="BBE188" s="214">
        <f>_xlfn.XLOOKUP(BBE172, Schedule!$F$226:$FO$226, Schedule!$F$236:$FO$236, 0)</f>
        <v>0</v>
      </c>
      <c r="BBF188" s="214">
        <f>_xlfn.XLOOKUP(BBF172, Schedule!$F$226:$FO$226, Schedule!$F$236:$FO$236, 0)</f>
        <v>0</v>
      </c>
      <c r="BBG188" s="214">
        <f>_xlfn.XLOOKUP(BBG172, Schedule!$F$226:$FO$226, Schedule!$F$236:$FO$236, 0)</f>
        <v>0</v>
      </c>
      <c r="BBH188" s="214">
        <f>_xlfn.XLOOKUP(BBH172, Schedule!$F$226:$FO$226, Schedule!$F$236:$FO$236, 0)</f>
        <v>0</v>
      </c>
      <c r="BBI188" s="214">
        <f>_xlfn.XLOOKUP(BBI172, Schedule!$F$226:$FO$226, Schedule!$F$236:$FO$236, 0)</f>
        <v>0</v>
      </c>
      <c r="BBJ188" s="214">
        <f>_xlfn.XLOOKUP(BBJ172, Schedule!$F$226:$FO$226, Schedule!$F$236:$FO$236, 0)</f>
        <v>0</v>
      </c>
      <c r="BBK188" s="214">
        <f>_xlfn.XLOOKUP(BBK172, Schedule!$F$226:$FO$226, Schedule!$F$236:$FO$236, 0)</f>
        <v>0</v>
      </c>
      <c r="BBL188" s="214">
        <f>_xlfn.XLOOKUP(BBL172, Schedule!$F$226:$FO$226, Schedule!$F$236:$FO$236, 0)</f>
        <v>0</v>
      </c>
      <c r="BBM188" s="214">
        <f>_xlfn.XLOOKUP(BBM172, Schedule!$F$226:$FO$226, Schedule!$F$236:$FO$236, 0)</f>
        <v>0</v>
      </c>
      <c r="BBN188" s="214">
        <f>_xlfn.XLOOKUP(BBN172, Schedule!$F$226:$FO$226, Schedule!$F$236:$FO$236, 0)</f>
        <v>0</v>
      </c>
      <c r="BBO188" s="214">
        <f>_xlfn.XLOOKUP(BBO172, Schedule!$F$226:$FO$226, Schedule!$F$236:$FO$236, 0)</f>
        <v>0</v>
      </c>
      <c r="BBP188" s="214">
        <f>_xlfn.XLOOKUP(BBP172, Schedule!$F$226:$FO$226, Schedule!$F$236:$FO$236, 0)</f>
        <v>0</v>
      </c>
      <c r="BBQ188" s="214">
        <f>_xlfn.XLOOKUP(BBQ172, Schedule!$F$226:$FO$226, Schedule!$F$236:$FO$236, 0)</f>
        <v>0</v>
      </c>
      <c r="BBR188" s="214">
        <f>_xlfn.XLOOKUP(BBR172, Schedule!$F$226:$FO$226, Schedule!$F$236:$FO$236, 0)</f>
        <v>0</v>
      </c>
      <c r="BBS188" s="214">
        <f>_xlfn.XLOOKUP(BBS172, Schedule!$F$226:$FO$226, Schedule!$F$236:$FO$236, 0)</f>
        <v>0</v>
      </c>
      <c r="BBT188" s="214">
        <f>_xlfn.XLOOKUP(BBT172, Schedule!$F$226:$FO$226, Schedule!$F$236:$FO$236, 0)</f>
        <v>0</v>
      </c>
      <c r="BBU188" s="214">
        <f>_xlfn.XLOOKUP(BBU172, Schedule!$F$226:$FO$226, Schedule!$F$236:$FO$236, 0)</f>
        <v>0</v>
      </c>
      <c r="BBV188" s="214">
        <f>_xlfn.XLOOKUP(BBV172, Schedule!$F$226:$FO$226, Schedule!$F$236:$FO$236, 0)</f>
        <v>0</v>
      </c>
      <c r="BBW188" s="214">
        <f>_xlfn.XLOOKUP(BBW172, Schedule!$F$226:$FO$226, Schedule!$F$236:$FO$236, 0)</f>
        <v>0</v>
      </c>
      <c r="BBX188" s="214">
        <f>_xlfn.XLOOKUP(BBX172, Schedule!$F$226:$FO$226, Schedule!$F$236:$FO$236, 0)</f>
        <v>0</v>
      </c>
      <c r="BBY188" s="214">
        <f>_xlfn.XLOOKUP(BBY172, Schedule!$F$226:$FO$226, Schedule!$F$236:$FO$236, 0)</f>
        <v>0</v>
      </c>
      <c r="BBZ188" s="214">
        <f>_xlfn.XLOOKUP(BBZ172, Schedule!$F$226:$FO$226, Schedule!$F$236:$FO$236, 0)</f>
        <v>0</v>
      </c>
      <c r="BCA188" s="214">
        <f>_xlfn.XLOOKUP(BCA172, Schedule!$F$226:$FO$226, Schedule!$F$236:$FO$236, 0)</f>
        <v>0</v>
      </c>
      <c r="BCB188" s="214">
        <f>_xlfn.XLOOKUP(BCB172, Schedule!$F$226:$FO$226, Schedule!$F$236:$FO$236, 0)</f>
        <v>0</v>
      </c>
      <c r="BCC188" s="214">
        <f>_xlfn.XLOOKUP(BCC172, Schedule!$F$226:$FO$226, Schedule!$F$236:$FO$236, 0)</f>
        <v>0</v>
      </c>
      <c r="BCD188" s="214">
        <f>_xlfn.XLOOKUP(BCD172, Schedule!$F$226:$FO$226, Schedule!$F$236:$FO$236, 0)</f>
        <v>0</v>
      </c>
      <c r="BCE188" s="214">
        <f>_xlfn.XLOOKUP(BCE172, Schedule!$F$226:$FO$226, Schedule!$F$236:$FO$236, 0)</f>
        <v>0</v>
      </c>
      <c r="BCF188" s="214">
        <f>_xlfn.XLOOKUP(BCF172, Schedule!$F$226:$FO$226, Schedule!$F$236:$FO$236, 0)</f>
        <v>0</v>
      </c>
      <c r="BCG188" s="214">
        <f>_xlfn.XLOOKUP(BCG172, Schedule!$F$226:$FO$226, Schedule!$F$236:$FO$236, 0)</f>
        <v>0</v>
      </c>
      <c r="BCH188" s="214">
        <f>_xlfn.XLOOKUP(BCH172, Schedule!$F$226:$FO$226, Schedule!$F$236:$FO$236, 0)</f>
        <v>0</v>
      </c>
      <c r="BCI188" s="214">
        <f>_xlfn.XLOOKUP(BCI172, Schedule!$F$226:$FO$226, Schedule!$F$236:$FO$236, 0)</f>
        <v>0</v>
      </c>
      <c r="BCJ188" s="214">
        <f>_xlfn.XLOOKUP(BCJ172, Schedule!$F$226:$FO$226, Schedule!$F$236:$FO$236, 0)</f>
        <v>0</v>
      </c>
      <c r="BCK188" s="214">
        <f>_xlfn.XLOOKUP(BCK172, Schedule!$F$226:$FO$226, Schedule!$F$236:$FO$236, 0)</f>
        <v>0</v>
      </c>
      <c r="BCL188" s="214">
        <f>_xlfn.XLOOKUP(BCL172, Schedule!$F$226:$FO$226, Schedule!$F$236:$FO$236, 0)</f>
        <v>0</v>
      </c>
      <c r="BCM188" s="214">
        <f>_xlfn.XLOOKUP(BCM172, Schedule!$F$226:$FO$226, Schedule!$F$236:$FO$236, 0)</f>
        <v>0</v>
      </c>
      <c r="BCN188" s="214">
        <f>_xlfn.XLOOKUP(BCN172, Schedule!$F$226:$FO$226, Schedule!$F$236:$FO$236, 0)</f>
        <v>0</v>
      </c>
      <c r="BCO188" s="214">
        <f>_xlfn.XLOOKUP(BCO172, Schedule!$F$226:$FO$226, Schedule!$F$236:$FO$236, 0)</f>
        <v>0</v>
      </c>
      <c r="BCP188" s="214">
        <f>_xlfn.XLOOKUP(BCP172, Schedule!$F$226:$FO$226, Schedule!$F$236:$FO$236, 0)</f>
        <v>0</v>
      </c>
      <c r="BCQ188" s="214">
        <f>_xlfn.XLOOKUP(BCQ172, Schedule!$F$226:$FO$226, Schedule!$F$236:$FO$236, 0)</f>
        <v>0</v>
      </c>
      <c r="BCR188" s="214">
        <f>_xlfn.XLOOKUP(BCR172, Schedule!$F$226:$FO$226, Schedule!$F$236:$FO$236, 0)</f>
        <v>0</v>
      </c>
      <c r="BCS188" s="214">
        <f>_xlfn.XLOOKUP(BCS172, Schedule!$F$226:$FO$226, Schedule!$F$236:$FO$236, 0)</f>
        <v>0</v>
      </c>
      <c r="BCT188" s="214">
        <f>_xlfn.XLOOKUP(BCT172, Schedule!$F$226:$FO$226, Schedule!$F$236:$FO$236, 0)</f>
        <v>0</v>
      </c>
      <c r="BCU188" s="214">
        <f>_xlfn.XLOOKUP(BCU172, Schedule!$F$226:$FO$226, Schedule!$F$236:$FO$236, 0)</f>
        <v>0</v>
      </c>
      <c r="BCV188" s="214">
        <f>_xlfn.XLOOKUP(BCV172, Schedule!$F$226:$FO$226, Schedule!$F$236:$FO$236, 0)</f>
        <v>0</v>
      </c>
      <c r="BCW188" s="214">
        <f>_xlfn.XLOOKUP(BCW172, Schedule!$F$226:$FO$226, Schedule!$F$236:$FO$236, 0)</f>
        <v>0</v>
      </c>
      <c r="BCX188" s="214">
        <f>_xlfn.XLOOKUP(BCX172, Schedule!$F$226:$FO$226, Schedule!$F$236:$FO$236, 0)</f>
        <v>0</v>
      </c>
      <c r="BCY188" s="214">
        <f>_xlfn.XLOOKUP(BCY172, Schedule!$F$226:$FO$226, Schedule!$F$236:$FO$236, 0)</f>
        <v>0</v>
      </c>
      <c r="BCZ188" s="214">
        <f>_xlfn.XLOOKUP(BCZ172, Schedule!$F$226:$FO$226, Schedule!$F$236:$FO$236, 0)</f>
        <v>0</v>
      </c>
      <c r="BDA188" s="214">
        <f>_xlfn.XLOOKUP(BDA172, Schedule!$F$226:$FO$226, Schedule!$F$236:$FO$236, 0)</f>
        <v>0</v>
      </c>
      <c r="BDB188" s="214">
        <f>_xlfn.XLOOKUP(BDB172, Schedule!$F$226:$FO$226, Schedule!$F$236:$FO$236, 0)</f>
        <v>0</v>
      </c>
      <c r="BDC188" s="214">
        <f>_xlfn.XLOOKUP(BDC172, Schedule!$F$226:$FO$226, Schedule!$F$236:$FO$236, 0)</f>
        <v>0</v>
      </c>
      <c r="BDD188" s="214">
        <f>_xlfn.XLOOKUP(BDD172, Schedule!$F$226:$FO$226, Schedule!$F$236:$FO$236, 0)</f>
        <v>0</v>
      </c>
      <c r="BDE188" s="214">
        <f>_xlfn.XLOOKUP(BDE172, Schedule!$F$226:$FO$226, Schedule!$F$236:$FO$236, 0)</f>
        <v>0</v>
      </c>
      <c r="BDF188" s="214">
        <f>_xlfn.XLOOKUP(BDF172, Schedule!$F$226:$FO$226, Schedule!$F$236:$FO$236, 0)</f>
        <v>0</v>
      </c>
      <c r="BDG188" s="214">
        <f>_xlfn.XLOOKUP(BDG172, Schedule!$F$226:$FO$226, Schedule!$F$236:$FO$236, 0)</f>
        <v>0</v>
      </c>
      <c r="BDH188" s="214">
        <f>_xlfn.XLOOKUP(BDH172, Schedule!$F$226:$FO$226, Schedule!$F$236:$FO$236, 0)</f>
        <v>0</v>
      </c>
      <c r="BDI188" s="214">
        <f>_xlfn.XLOOKUP(BDI172, Schedule!$F$226:$FO$226, Schedule!$F$236:$FO$236, 0)</f>
        <v>0</v>
      </c>
      <c r="BDJ188" s="214">
        <f>_xlfn.XLOOKUP(BDJ172, Schedule!$F$226:$FO$226, Schedule!$F$236:$FO$236, 0)</f>
        <v>0</v>
      </c>
      <c r="BDK188" s="214">
        <f>_xlfn.XLOOKUP(BDK172, Schedule!$F$226:$FO$226, Schedule!$F$236:$FO$236, 0)</f>
        <v>0</v>
      </c>
      <c r="BDL188" s="214">
        <f>_xlfn.XLOOKUP(BDL172, Schedule!$F$226:$FO$226, Schedule!$F$236:$FO$236, 0)</f>
        <v>0</v>
      </c>
      <c r="BDM188" s="214">
        <f>_xlfn.XLOOKUP(BDM172, Schedule!$F$226:$FO$226, Schedule!$F$236:$FO$236, 0)</f>
        <v>0</v>
      </c>
      <c r="BDN188" s="214">
        <f>_xlfn.XLOOKUP(BDN172, Schedule!$F$226:$FO$226, Schedule!$F$236:$FO$236, 0)</f>
        <v>0</v>
      </c>
      <c r="BDO188" s="214">
        <f>_xlfn.XLOOKUP(BDO172, Schedule!$F$226:$FO$226, Schedule!$F$236:$FO$236, 0)</f>
        <v>0</v>
      </c>
      <c r="BDP188" s="214">
        <f>_xlfn.XLOOKUP(BDP172, Schedule!$F$226:$FO$226, Schedule!$F$236:$FO$236, 0)</f>
        <v>0</v>
      </c>
      <c r="BDQ188" s="214">
        <f>_xlfn.XLOOKUP(BDQ172, Schedule!$F$226:$FO$226, Schedule!$F$236:$FO$236, 0)</f>
        <v>0</v>
      </c>
      <c r="BDR188" s="214">
        <f>_xlfn.XLOOKUP(BDR172, Schedule!$F$226:$FO$226, Schedule!$F$236:$FO$236, 0)</f>
        <v>0</v>
      </c>
      <c r="BDS188" s="214">
        <f>_xlfn.XLOOKUP(BDS172, Schedule!$F$226:$FO$226, Schedule!$F$236:$FO$236, 0)</f>
        <v>0</v>
      </c>
      <c r="BDT188" s="214">
        <f>_xlfn.XLOOKUP(BDT172, Schedule!$F$226:$FO$226, Schedule!$F$236:$FO$236, 0)</f>
        <v>0</v>
      </c>
      <c r="BDU188" s="214">
        <f>_xlfn.XLOOKUP(BDU172, Schedule!$F$226:$FO$226, Schedule!$F$236:$FO$236, 0)</f>
        <v>0</v>
      </c>
      <c r="BDV188" s="214">
        <f>_xlfn.XLOOKUP(BDV172, Schedule!$F$226:$FO$226, Schedule!$F$236:$FO$236, 0)</f>
        <v>0</v>
      </c>
      <c r="BDW188" s="214">
        <f>_xlfn.XLOOKUP(BDW172, Schedule!$F$226:$FO$226, Schedule!$F$236:$FO$236, 0)</f>
        <v>0</v>
      </c>
      <c r="BDX188" s="214">
        <f>_xlfn.XLOOKUP(BDX172, Schedule!$F$226:$FO$226, Schedule!$F$236:$FO$236, 0)</f>
        <v>0</v>
      </c>
      <c r="BDY188" s="214">
        <f>_xlfn.XLOOKUP(BDY172, Schedule!$F$226:$FO$226, Schedule!$F$236:$FO$236, 0)</f>
        <v>0</v>
      </c>
      <c r="BDZ188" s="214">
        <f>_xlfn.XLOOKUP(BDZ172, Schedule!$F$226:$FO$226, Schedule!$F$236:$FO$236, 0)</f>
        <v>0</v>
      </c>
      <c r="BEA188" s="214">
        <f>_xlfn.XLOOKUP(BEA172, Schedule!$F$226:$FO$226, Schedule!$F$236:$FO$236, 0)</f>
        <v>0</v>
      </c>
      <c r="BEB188" s="214">
        <f>_xlfn.XLOOKUP(BEB172, Schedule!$F$226:$FO$226, Schedule!$F$236:$FO$236, 0)</f>
        <v>0</v>
      </c>
      <c r="BEC188" s="214">
        <f>_xlfn.XLOOKUP(BEC172, Schedule!$F$226:$FO$226, Schedule!$F$236:$FO$236, 0)</f>
        <v>0</v>
      </c>
      <c r="BED188" s="214">
        <f>_xlfn.XLOOKUP(BED172, Schedule!$F$226:$FO$226, Schedule!$F$236:$FO$236, 0)</f>
        <v>0</v>
      </c>
      <c r="BEE188" s="214">
        <f>_xlfn.XLOOKUP(BEE172, Schedule!$F$226:$FO$226, Schedule!$F$236:$FO$236, 0)</f>
        <v>0</v>
      </c>
      <c r="BEF188" s="214">
        <f>_xlfn.XLOOKUP(BEF172, Schedule!$F$226:$FO$226, Schedule!$F$236:$FO$236, 0)</f>
        <v>0</v>
      </c>
      <c r="BEG188" s="214">
        <f>_xlfn.XLOOKUP(BEG172, Schedule!$F$226:$FO$226, Schedule!$F$236:$FO$236, 0)</f>
        <v>0</v>
      </c>
      <c r="BEH188" s="214">
        <f>_xlfn.XLOOKUP(BEH172, Schedule!$F$226:$FO$226, Schedule!$F$236:$FO$236, 0)</f>
        <v>0</v>
      </c>
      <c r="BEI188" s="214">
        <f>_xlfn.XLOOKUP(BEI172, Schedule!$F$226:$FO$226, Schedule!$F$236:$FO$236, 0)</f>
        <v>0</v>
      </c>
      <c r="BEJ188" s="214">
        <f>_xlfn.XLOOKUP(BEJ172, Schedule!$F$226:$FO$226, Schedule!$F$236:$FO$236, 0)</f>
        <v>0</v>
      </c>
      <c r="BEK188" s="214">
        <f>_xlfn.XLOOKUP(BEK172, Schedule!$F$226:$FO$226, Schedule!$F$236:$FO$236, 0)</f>
        <v>0</v>
      </c>
      <c r="BEL188" s="214">
        <f>_xlfn.XLOOKUP(BEL172, Schedule!$F$226:$FO$226, Schedule!$F$236:$FO$236, 0)</f>
        <v>0</v>
      </c>
      <c r="BEM188" s="214">
        <f>_xlfn.XLOOKUP(BEM172, Schedule!$F$226:$FO$226, Schedule!$F$236:$FO$236, 0)</f>
        <v>0</v>
      </c>
      <c r="BEN188" s="214">
        <f>_xlfn.XLOOKUP(BEN172, Schedule!$F$226:$FO$226, Schedule!$F$236:$FO$236, 0)</f>
        <v>0</v>
      </c>
      <c r="BEO188" s="214">
        <f>_xlfn.XLOOKUP(BEO172, Schedule!$F$226:$FO$226, Schedule!$F$236:$FO$236, 0)</f>
        <v>0</v>
      </c>
      <c r="BEP188" s="214">
        <f>_xlfn.XLOOKUP(BEP172, Schedule!$F$226:$FO$226, Schedule!$F$236:$FO$236, 0)</f>
        <v>0</v>
      </c>
      <c r="BEQ188" s="214">
        <f>_xlfn.XLOOKUP(BEQ172, Schedule!$F$226:$FO$226, Schedule!$F$236:$FO$236, 0)</f>
        <v>0</v>
      </c>
      <c r="BER188" s="214">
        <f>_xlfn.XLOOKUP(BER172, Schedule!$F$226:$FO$226, Schedule!$F$236:$FO$236, 0)</f>
        <v>0</v>
      </c>
      <c r="BES188" s="214">
        <f>_xlfn.XLOOKUP(BES172, Schedule!$F$226:$FO$226, Schedule!$F$236:$FO$236, 0)</f>
        <v>0</v>
      </c>
      <c r="BET188" s="214">
        <f>_xlfn.XLOOKUP(BET172, Schedule!$F$226:$FO$226, Schedule!$F$236:$FO$236, 0)</f>
        <v>0</v>
      </c>
      <c r="BEU188" s="214">
        <f>_xlfn.XLOOKUP(BEU172, Schedule!$F$226:$FO$226, Schedule!$F$236:$FO$236, 0)</f>
        <v>0</v>
      </c>
      <c r="BEV188" s="214">
        <f>_xlfn.XLOOKUP(BEV172, Schedule!$F$226:$FO$226, Schedule!$F$236:$FO$236, 0)</f>
        <v>0</v>
      </c>
      <c r="BEW188" s="214">
        <f>_xlfn.XLOOKUP(BEW172, Schedule!$F$226:$FO$226, Schedule!$F$236:$FO$236, 0)</f>
        <v>0</v>
      </c>
      <c r="BEX188" s="214">
        <f>_xlfn.XLOOKUP(BEX172, Schedule!$F$226:$FO$226, Schedule!$F$236:$FO$236, 0)</f>
        <v>0</v>
      </c>
      <c r="BEY188" s="214">
        <f>_xlfn.XLOOKUP(BEY172, Schedule!$F$226:$FO$226, Schedule!$F$236:$FO$236, 0)</f>
        <v>0</v>
      </c>
      <c r="BEZ188" s="214">
        <f>_xlfn.XLOOKUP(BEZ172, Schedule!$F$226:$FO$226, Schedule!$F$236:$FO$236, 0)</f>
        <v>0</v>
      </c>
      <c r="BFA188" s="214">
        <f>_xlfn.XLOOKUP(BFA172, Schedule!$F$226:$FO$226, Schedule!$F$236:$FO$236, 0)</f>
        <v>0</v>
      </c>
      <c r="BFB188" s="214">
        <f>_xlfn.XLOOKUP(BFB172, Schedule!$F$226:$FO$226, Schedule!$F$236:$FO$236, 0)</f>
        <v>0</v>
      </c>
      <c r="BFC188" s="214">
        <f>_xlfn.XLOOKUP(BFC172, Schedule!$F$226:$FO$226, Schedule!$F$236:$FO$236, 0)</f>
        <v>0</v>
      </c>
      <c r="BFD188" s="214">
        <f>_xlfn.XLOOKUP(BFD172, Schedule!$F$226:$FO$226, Schedule!$F$236:$FO$236, 0)</f>
        <v>0</v>
      </c>
      <c r="BFE188" s="214">
        <f>_xlfn.XLOOKUP(BFE172, Schedule!$F$226:$FO$226, Schedule!$F$236:$FO$236, 0)</f>
        <v>0</v>
      </c>
      <c r="BFF188" s="214">
        <f>_xlfn.XLOOKUP(BFF172, Schedule!$F$226:$FO$226, Schedule!$F$236:$FO$236, 0)</f>
        <v>0</v>
      </c>
      <c r="BFG188" s="214">
        <f>_xlfn.XLOOKUP(BFG172, Schedule!$F$226:$FO$226, Schedule!$F$236:$FO$236, 0)</f>
        <v>0</v>
      </c>
      <c r="BFH188" s="214">
        <f>_xlfn.XLOOKUP(BFH172, Schedule!$F$226:$FO$226, Schedule!$F$236:$FO$236, 0)</f>
        <v>0</v>
      </c>
      <c r="BFI188" s="214">
        <f>_xlfn.XLOOKUP(BFI172, Schedule!$F$226:$FO$226, Schedule!$F$236:$FO$236, 0)</f>
        <v>0</v>
      </c>
      <c r="BFJ188" s="214">
        <f>_xlfn.XLOOKUP(BFJ172, Schedule!$F$226:$FO$226, Schedule!$F$236:$FO$236, 0)</f>
        <v>0</v>
      </c>
      <c r="BFK188" s="214">
        <f>_xlfn.XLOOKUP(BFK172, Schedule!$F$226:$FO$226, Schedule!$F$236:$FO$236, 0)</f>
        <v>0</v>
      </c>
      <c r="BFL188" s="214">
        <f>_xlfn.XLOOKUP(BFL172, Schedule!$F$226:$FO$226, Schedule!$F$236:$FO$236, 0)</f>
        <v>0</v>
      </c>
      <c r="BFM188" s="214">
        <f>_xlfn.XLOOKUP(BFM172, Schedule!$F$226:$FO$226, Schedule!$F$236:$FO$236, 0)</f>
        <v>0</v>
      </c>
      <c r="BFN188" s="214">
        <f>_xlfn.XLOOKUP(BFN172, Schedule!$F$226:$FO$226, Schedule!$F$236:$FO$236, 0)</f>
        <v>0</v>
      </c>
      <c r="BFO188" s="214">
        <f>_xlfn.XLOOKUP(BFO172, Schedule!$F$226:$FO$226, Schedule!$F$236:$FO$236, 0)</f>
        <v>0</v>
      </c>
      <c r="BFP188" s="214">
        <f>_xlfn.XLOOKUP(BFP172, Schedule!$F$226:$FO$226, Schedule!$F$236:$FO$236, 0)</f>
        <v>0</v>
      </c>
      <c r="BFQ188" s="214">
        <f>_xlfn.XLOOKUP(BFQ172, Schedule!$F$226:$FO$226, Schedule!$F$236:$FO$236, 0)</f>
        <v>0</v>
      </c>
      <c r="BFR188" s="214">
        <f>_xlfn.XLOOKUP(BFR172, Schedule!$F$226:$FO$226, Schedule!$F$236:$FO$236, 0)</f>
        <v>0</v>
      </c>
      <c r="BFS188" s="214">
        <f>_xlfn.XLOOKUP(BFS172, Schedule!$F$226:$FO$226, Schedule!$F$236:$FO$236, 0)</f>
        <v>0</v>
      </c>
      <c r="BFT188" s="214">
        <f>_xlfn.XLOOKUP(BFT172, Schedule!$F$226:$FO$226, Schedule!$F$236:$FO$236, 0)</f>
        <v>0</v>
      </c>
      <c r="BFU188" s="214">
        <f>_xlfn.XLOOKUP(BFU172, Schedule!$F$226:$FO$226, Schedule!$F$236:$FO$236, 0)</f>
        <v>0</v>
      </c>
      <c r="BFV188" s="214">
        <f>_xlfn.XLOOKUP(BFV172, Schedule!$F$226:$FO$226, Schedule!$F$236:$FO$236, 0)</f>
        <v>0</v>
      </c>
      <c r="BFW188" s="214">
        <f>_xlfn.XLOOKUP(BFW172, Schedule!$F$226:$FO$226, Schedule!$F$236:$FO$236, 0)</f>
        <v>0</v>
      </c>
      <c r="BFX188" s="214">
        <f>_xlfn.XLOOKUP(BFX172, Schedule!$F$226:$FO$226, Schedule!$F$236:$FO$236, 0)</f>
        <v>0</v>
      </c>
      <c r="BFY188" s="214">
        <f>_xlfn.XLOOKUP(BFY172, Schedule!$F$226:$FO$226, Schedule!$F$236:$FO$236, 0)</f>
        <v>0</v>
      </c>
      <c r="BFZ188" s="214">
        <f>_xlfn.XLOOKUP(BFZ172, Schedule!$F$226:$FO$226, Schedule!$F$236:$FO$236, 0)</f>
        <v>0</v>
      </c>
      <c r="BGA188" s="214">
        <f>_xlfn.XLOOKUP(BGA172, Schedule!$F$226:$FO$226, Schedule!$F$236:$FO$236, 0)</f>
        <v>0</v>
      </c>
      <c r="BGB188" s="214">
        <f>_xlfn.XLOOKUP(BGB172, Schedule!$F$226:$FO$226, Schedule!$F$236:$FO$236, 0)</f>
        <v>0</v>
      </c>
      <c r="BGC188" s="214">
        <f>_xlfn.XLOOKUP(BGC172, Schedule!$F$226:$FO$226, Schedule!$F$236:$FO$236, 0)</f>
        <v>0</v>
      </c>
      <c r="BGD188" s="214">
        <f>_xlfn.XLOOKUP(BGD172, Schedule!$F$226:$FO$226, Schedule!$F$236:$FO$236, 0)</f>
        <v>0</v>
      </c>
      <c r="BGE188" s="214">
        <f>_xlfn.XLOOKUP(BGE172, Schedule!$F$226:$FO$226, Schedule!$F$236:$FO$236, 0)</f>
        <v>0</v>
      </c>
      <c r="BGF188" s="214">
        <f>_xlfn.XLOOKUP(BGF172, Schedule!$F$226:$FO$226, Schedule!$F$236:$FO$236, 0)</f>
        <v>0</v>
      </c>
      <c r="BGG188" s="214">
        <f>_xlfn.XLOOKUP(BGG172, Schedule!$F$226:$FO$226, Schedule!$F$236:$FO$236, 0)</f>
        <v>0</v>
      </c>
      <c r="BGH188" s="214">
        <f>_xlfn.XLOOKUP(BGH172, Schedule!$F$226:$FO$226, Schedule!$F$236:$FO$236, 0)</f>
        <v>0</v>
      </c>
      <c r="BGI188" s="214">
        <f>_xlfn.XLOOKUP(BGI172, Schedule!$F$226:$FO$226, Schedule!$F$236:$FO$236, 0)</f>
        <v>0</v>
      </c>
      <c r="BGJ188" s="214">
        <f>_xlfn.XLOOKUP(BGJ172, Schedule!$F$226:$FO$226, Schedule!$F$236:$FO$236, 0)</f>
        <v>0</v>
      </c>
      <c r="BGK188" s="214">
        <f>_xlfn.XLOOKUP(BGK172, Schedule!$F$226:$FO$226, Schedule!$F$236:$FO$236, 0)</f>
        <v>0</v>
      </c>
      <c r="BGL188" s="214">
        <f>_xlfn.XLOOKUP(BGL172, Schedule!$F$226:$FO$226, Schedule!$F$236:$FO$236, 0)</f>
        <v>0</v>
      </c>
      <c r="BGM188" s="214">
        <f>_xlfn.XLOOKUP(BGM172, Schedule!$F$226:$FO$226, Schedule!$F$236:$FO$236, 0)</f>
        <v>0</v>
      </c>
      <c r="BGN188" s="214">
        <f>_xlfn.XLOOKUP(BGN172, Schedule!$F$226:$FO$226, Schedule!$F$236:$FO$236, 0)</f>
        <v>0</v>
      </c>
      <c r="BGO188" s="214">
        <f>_xlfn.XLOOKUP(BGO172, Schedule!$F$226:$FO$226, Schedule!$F$236:$FO$236, 0)</f>
        <v>0</v>
      </c>
      <c r="BGP188" s="214">
        <f>_xlfn.XLOOKUP(BGP172, Schedule!$F$226:$FO$226, Schedule!$F$236:$FO$236, 0)</f>
        <v>0</v>
      </c>
      <c r="BGQ188" s="214">
        <f>_xlfn.XLOOKUP(BGQ172, Schedule!$F$226:$FO$226, Schedule!$F$236:$FO$236, 0)</f>
        <v>0</v>
      </c>
      <c r="BGR188" s="214">
        <f>_xlfn.XLOOKUP(BGR172, Schedule!$F$226:$FO$226, Schedule!$F$236:$FO$236, 0)</f>
        <v>0</v>
      </c>
      <c r="BGS188" s="214">
        <f>_xlfn.XLOOKUP(BGS172, Schedule!$F$226:$FO$226, Schedule!$F$236:$FO$236, 0)</f>
        <v>0</v>
      </c>
      <c r="BGT188" s="214">
        <f>_xlfn.XLOOKUP(BGT172, Schedule!$F$226:$FO$226, Schedule!$F$236:$FO$236, 0)</f>
        <v>0</v>
      </c>
      <c r="BGU188" s="214">
        <f>_xlfn.XLOOKUP(BGU172, Schedule!$F$226:$FO$226, Schedule!$F$236:$FO$236, 0)</f>
        <v>0</v>
      </c>
      <c r="BGV188" s="214">
        <f>_xlfn.XLOOKUP(BGV172, Schedule!$F$226:$FO$226, Schedule!$F$236:$FO$236, 0)</f>
        <v>0</v>
      </c>
      <c r="BGW188" s="214">
        <f>_xlfn.XLOOKUP(BGW172, Schedule!$F$226:$FO$226, Schedule!$F$236:$FO$236, 0)</f>
        <v>0</v>
      </c>
      <c r="BGX188" s="214">
        <f>_xlfn.XLOOKUP(BGX172, Schedule!$F$226:$FO$226, Schedule!$F$236:$FO$236, 0)</f>
        <v>0</v>
      </c>
      <c r="BGY188" s="214">
        <f>_xlfn.XLOOKUP(BGY172, Schedule!$F$226:$FO$226, Schedule!$F$236:$FO$236, 0)</f>
        <v>0</v>
      </c>
      <c r="BGZ188" s="214">
        <f>_xlfn.XLOOKUP(BGZ172, Schedule!$F$226:$FO$226, Schedule!$F$236:$FO$236, 0)</f>
        <v>0</v>
      </c>
      <c r="BHA188" s="214">
        <f>_xlfn.XLOOKUP(BHA172, Schedule!$F$226:$FO$226, Schedule!$F$236:$FO$236, 0)</f>
        <v>0</v>
      </c>
      <c r="BHB188" s="214">
        <f>_xlfn.XLOOKUP(BHB172, Schedule!$F$226:$FO$226, Schedule!$F$236:$FO$236, 0)</f>
        <v>0</v>
      </c>
      <c r="BHC188" s="214">
        <f>_xlfn.XLOOKUP(BHC172, Schedule!$F$226:$FO$226, Schedule!$F$236:$FO$236, 0)</f>
        <v>0</v>
      </c>
      <c r="BHD188" s="214">
        <f>_xlfn.XLOOKUP(BHD172, Schedule!$F$226:$FO$226, Schedule!$F$236:$FO$236, 0)</f>
        <v>0</v>
      </c>
      <c r="BHE188" s="214">
        <f>_xlfn.XLOOKUP(BHE172, Schedule!$F$226:$FO$226, Schedule!$F$236:$FO$236, 0)</f>
        <v>0</v>
      </c>
      <c r="BHF188" s="214">
        <f>_xlfn.XLOOKUP(BHF172, Schedule!$F$226:$FO$226, Schedule!$F$236:$FO$236, 0)</f>
        <v>0</v>
      </c>
      <c r="BHG188" s="214">
        <f>_xlfn.XLOOKUP(BHG172, Schedule!$F$226:$FO$226, Schedule!$F$236:$FO$236, 0)</f>
        <v>0</v>
      </c>
      <c r="BHH188" s="214">
        <f>_xlfn.XLOOKUP(BHH172, Schedule!$F$226:$FO$226, Schedule!$F$236:$FO$236, 0)</f>
        <v>0</v>
      </c>
      <c r="BHI188" s="214">
        <f>_xlfn.XLOOKUP(BHI172, Schedule!$F$226:$FO$226, Schedule!$F$236:$FO$236, 0)</f>
        <v>0</v>
      </c>
      <c r="BHJ188" s="214">
        <f>_xlfn.XLOOKUP(BHJ172, Schedule!$F$226:$FO$226, Schedule!$F$236:$FO$236, 0)</f>
        <v>0</v>
      </c>
      <c r="BHK188" s="214">
        <f>_xlfn.XLOOKUP(BHK172, Schedule!$F$226:$FO$226, Schedule!$F$236:$FO$236, 0)</f>
        <v>0</v>
      </c>
      <c r="BHL188" s="214">
        <f>_xlfn.XLOOKUP(BHL172, Schedule!$F$226:$FO$226, Schedule!$F$236:$FO$236, 0)</f>
        <v>0</v>
      </c>
      <c r="BHM188" s="214">
        <f>_xlfn.XLOOKUP(BHM172, Schedule!$F$226:$FO$226, Schedule!$F$236:$FO$236, 0)</f>
        <v>0</v>
      </c>
      <c r="BHN188" s="214">
        <f>_xlfn.XLOOKUP(BHN172, Schedule!$F$226:$FO$226, Schedule!$F$236:$FO$236, 0)</f>
        <v>0</v>
      </c>
      <c r="BHO188" s="214">
        <f>_xlfn.XLOOKUP(BHO172, Schedule!$F$226:$FO$226, Schedule!$F$236:$FO$236, 0)</f>
        <v>0</v>
      </c>
      <c r="BHP188" s="214">
        <f>_xlfn.XLOOKUP(BHP172, Schedule!$F$226:$FO$226, Schedule!$F$236:$FO$236, 0)</f>
        <v>0</v>
      </c>
      <c r="BHQ188" s="214">
        <f>_xlfn.XLOOKUP(BHQ172, Schedule!$F$226:$FO$226, Schedule!$F$236:$FO$236, 0)</f>
        <v>0</v>
      </c>
      <c r="BHR188" s="214">
        <f>_xlfn.XLOOKUP(BHR172, Schedule!$F$226:$FO$226, Schedule!$F$236:$FO$236, 0)</f>
        <v>0</v>
      </c>
      <c r="BHS188" s="214">
        <f>_xlfn.XLOOKUP(BHS172, Schedule!$F$226:$FO$226, Schedule!$F$236:$FO$236, 0)</f>
        <v>0</v>
      </c>
      <c r="BHT188" s="214">
        <f>_xlfn.XLOOKUP(BHT172, Schedule!$F$226:$FO$226, Schedule!$F$236:$FO$236, 0)</f>
        <v>0</v>
      </c>
      <c r="BHU188" s="214">
        <f>_xlfn.XLOOKUP(BHU172, Schedule!$F$226:$FO$226, Schedule!$F$236:$FO$236, 0)</f>
        <v>0</v>
      </c>
      <c r="BHV188" s="214">
        <f>_xlfn.XLOOKUP(BHV172, Schedule!$F$226:$FO$226, Schedule!$F$236:$FO$236, 0)</f>
        <v>0</v>
      </c>
      <c r="BHW188" s="214">
        <f>_xlfn.XLOOKUP(BHW172, Schedule!$F$226:$FO$226, Schedule!$F$236:$FO$236, 0)</f>
        <v>0</v>
      </c>
      <c r="BHX188" s="214">
        <f>_xlfn.XLOOKUP(BHX172, Schedule!$F$226:$FO$226, Schedule!$F$236:$FO$236, 0)</f>
        <v>0</v>
      </c>
      <c r="BHY188" s="214">
        <f>_xlfn.XLOOKUP(BHY172, Schedule!$F$226:$FO$226, Schedule!$F$236:$FO$236, 0)</f>
        <v>0</v>
      </c>
      <c r="BHZ188" s="214">
        <f>_xlfn.XLOOKUP(BHZ172, Schedule!$F$226:$FO$226, Schedule!$F$236:$FO$236, 0)</f>
        <v>0</v>
      </c>
      <c r="BIA188" s="214">
        <f>_xlfn.XLOOKUP(BIA172, Schedule!$F$226:$FO$226, Schedule!$F$236:$FO$236, 0)</f>
        <v>0</v>
      </c>
      <c r="BIB188" s="214">
        <f>_xlfn.XLOOKUP(BIB172, Schedule!$F$226:$FO$226, Schedule!$F$236:$FO$236, 0)</f>
        <v>0</v>
      </c>
      <c r="BIC188" s="214">
        <f>_xlfn.XLOOKUP(BIC172, Schedule!$F$226:$FO$226, Schedule!$F$236:$FO$236, 0)</f>
        <v>0</v>
      </c>
      <c r="BID188" s="214">
        <f>_xlfn.XLOOKUP(BID172, Schedule!$F$226:$FO$226, Schedule!$F$236:$FO$236, 0)</f>
        <v>0</v>
      </c>
      <c r="BIE188" s="214">
        <f>_xlfn.XLOOKUP(BIE172, Schedule!$F$226:$FO$226, Schedule!$F$236:$FO$236, 0)</f>
        <v>0</v>
      </c>
      <c r="BIF188" s="214">
        <f>_xlfn.XLOOKUP(BIF172, Schedule!$F$226:$FO$226, Schedule!$F$236:$FO$236, 0)</f>
        <v>0</v>
      </c>
      <c r="BIG188" s="214">
        <f>_xlfn.XLOOKUP(BIG172, Schedule!$F$226:$FO$226, Schedule!$F$236:$FO$236, 0)</f>
        <v>0</v>
      </c>
      <c r="BIH188" s="214">
        <f>_xlfn.XLOOKUP(BIH172, Schedule!$F$226:$FO$226, Schedule!$F$236:$FO$236, 0)</f>
        <v>0</v>
      </c>
      <c r="BII188" s="214">
        <f>_xlfn.XLOOKUP(BII172, Schedule!$F$226:$FO$226, Schedule!$F$236:$FO$236, 0)</f>
        <v>0</v>
      </c>
      <c r="BIJ188" s="214">
        <f>_xlfn.XLOOKUP(BIJ172, Schedule!$F$226:$FO$226, Schedule!$F$236:$FO$236, 0)</f>
        <v>0</v>
      </c>
      <c r="BIK188" s="214">
        <f>_xlfn.XLOOKUP(BIK172, Schedule!$F$226:$FO$226, Schedule!$F$236:$FO$236, 0)</f>
        <v>0</v>
      </c>
      <c r="BIL188" s="214">
        <f>_xlfn.XLOOKUP(BIL172, Schedule!$F$226:$FO$226, Schedule!$F$236:$FO$236, 0)</f>
        <v>0</v>
      </c>
      <c r="BIM188" s="214">
        <f>_xlfn.XLOOKUP(BIM172, Schedule!$F$226:$FO$226, Schedule!$F$236:$FO$236, 0)</f>
        <v>0</v>
      </c>
      <c r="BIN188" s="214">
        <f>_xlfn.XLOOKUP(BIN172, Schedule!$F$226:$FO$226, Schedule!$F$236:$FO$236, 0)</f>
        <v>0</v>
      </c>
      <c r="BIO188" s="214">
        <f>_xlfn.XLOOKUP(BIO172, Schedule!$F$226:$FO$226, Schedule!$F$236:$FO$236, 0)</f>
        <v>0</v>
      </c>
      <c r="BIP188" s="214">
        <f>_xlfn.XLOOKUP(BIP172, Schedule!$F$226:$FO$226, Schedule!$F$236:$FO$236, 0)</f>
        <v>0</v>
      </c>
      <c r="BIQ188" s="214">
        <f>_xlfn.XLOOKUP(BIQ172, Schedule!$F$226:$FO$226, Schedule!$F$236:$FO$236, 0)</f>
        <v>0</v>
      </c>
      <c r="BIR188" s="214">
        <f>_xlfn.XLOOKUP(BIR172, Schedule!$F$226:$FO$226, Schedule!$F$236:$FO$236, 0)</f>
        <v>0</v>
      </c>
      <c r="BIS188" s="214">
        <f>_xlfn.XLOOKUP(BIS172, Schedule!$F$226:$FO$226, Schedule!$F$236:$FO$236, 0)</f>
        <v>0</v>
      </c>
      <c r="BIT188" s="214">
        <f>_xlfn.XLOOKUP(BIT172, Schedule!$F$226:$FO$226, Schedule!$F$236:$FO$236, 0)</f>
        <v>0</v>
      </c>
      <c r="BIU188" s="214">
        <f>_xlfn.XLOOKUP(BIU172, Schedule!$F$226:$FO$226, Schedule!$F$236:$FO$236, 0)</f>
        <v>0</v>
      </c>
      <c r="BIV188" s="214">
        <f>_xlfn.XLOOKUP(BIV172, Schedule!$F$226:$FO$226, Schedule!$F$236:$FO$236, 0)</f>
        <v>0</v>
      </c>
      <c r="BIW188" s="214">
        <f>_xlfn.XLOOKUP(BIW172, Schedule!$F$226:$FO$226, Schedule!$F$236:$FO$236, 0)</f>
        <v>0</v>
      </c>
      <c r="BIX188" s="214">
        <f>_xlfn.XLOOKUP(BIX172, Schedule!$F$226:$FO$226, Schedule!$F$236:$FO$236, 0)</f>
        <v>0</v>
      </c>
      <c r="BIY188" s="214">
        <f>_xlfn.XLOOKUP(BIY172, Schedule!$F$226:$FO$226, Schedule!$F$236:$FO$236, 0)</f>
        <v>0</v>
      </c>
      <c r="BIZ188" s="214">
        <f>_xlfn.XLOOKUP(BIZ172, Schedule!$F$226:$FO$226, Schedule!$F$236:$FO$236, 0)</f>
        <v>0</v>
      </c>
      <c r="BJA188" s="214">
        <f>_xlfn.XLOOKUP(BJA172, Schedule!$F$226:$FO$226, Schedule!$F$236:$FO$236, 0)</f>
        <v>0</v>
      </c>
      <c r="BJB188" s="214">
        <f>_xlfn.XLOOKUP(BJB172, Schedule!$F$226:$FO$226, Schedule!$F$236:$FO$236, 0)</f>
        <v>0</v>
      </c>
      <c r="BJC188" s="214">
        <f>_xlfn.XLOOKUP(BJC172, Schedule!$F$226:$FO$226, Schedule!$F$236:$FO$236, 0)</f>
        <v>0</v>
      </c>
      <c r="BJD188" s="214">
        <f>_xlfn.XLOOKUP(BJD172, Schedule!$F$226:$FO$226, Schedule!$F$236:$FO$236, 0)</f>
        <v>0</v>
      </c>
      <c r="BJE188" s="214">
        <f>_xlfn.XLOOKUP(BJE172, Schedule!$F$226:$FO$226, Schedule!$F$236:$FO$236, 0)</f>
        <v>0</v>
      </c>
      <c r="BJF188" s="214">
        <f>_xlfn.XLOOKUP(BJF172, Schedule!$F$226:$FO$226, Schedule!$F$236:$FO$236, 0)</f>
        <v>0</v>
      </c>
      <c r="BJG188" s="214">
        <f>_xlfn.XLOOKUP(BJG172, Schedule!$F$226:$FO$226, Schedule!$F$236:$FO$236, 0)</f>
        <v>0</v>
      </c>
      <c r="BJH188" s="214">
        <f>_xlfn.XLOOKUP(BJH172, Schedule!$F$226:$FO$226, Schedule!$F$236:$FO$236, 0)</f>
        <v>0</v>
      </c>
      <c r="BJI188" s="214">
        <f>_xlfn.XLOOKUP(BJI172, Schedule!$F$226:$FO$226, Schedule!$F$236:$FO$236, 0)</f>
        <v>0</v>
      </c>
      <c r="BJJ188" s="214">
        <f>_xlfn.XLOOKUP(BJJ172, Schedule!$F$226:$FO$226, Schedule!$F$236:$FO$236, 0)</f>
        <v>0</v>
      </c>
      <c r="BJK188" s="214">
        <f>_xlfn.XLOOKUP(BJK172, Schedule!$F$226:$FO$226, Schedule!$F$236:$FO$236, 0)</f>
        <v>0</v>
      </c>
      <c r="BJL188" s="214">
        <f>_xlfn.XLOOKUP(BJL172, Schedule!$F$226:$FO$226, Schedule!$F$236:$FO$236, 0)</f>
        <v>0</v>
      </c>
      <c r="BJM188" s="214">
        <f>_xlfn.XLOOKUP(BJM172, Schedule!$F$226:$FO$226, Schedule!$F$236:$FO$236, 0)</f>
        <v>0</v>
      </c>
      <c r="BJN188" s="214">
        <f>_xlfn.XLOOKUP(BJN172, Schedule!$F$226:$FO$226, Schedule!$F$236:$FO$236, 0)</f>
        <v>0</v>
      </c>
      <c r="BJO188" s="214">
        <f>_xlfn.XLOOKUP(BJO172, Schedule!$F$226:$FO$226, Schedule!$F$236:$FO$236, 0)</f>
        <v>0</v>
      </c>
      <c r="BJP188" s="214">
        <f>_xlfn.XLOOKUP(BJP172, Schedule!$F$226:$FO$226, Schedule!$F$236:$FO$236, 0)</f>
        <v>0</v>
      </c>
      <c r="BJQ188" s="214">
        <f>_xlfn.XLOOKUP(BJQ172, Schedule!$F$226:$FO$226, Schedule!$F$236:$FO$236, 0)</f>
        <v>0</v>
      </c>
      <c r="BJR188" s="214">
        <f>_xlfn.XLOOKUP(BJR172, Schedule!$F$226:$FO$226, Schedule!$F$236:$FO$236, 0)</f>
        <v>0</v>
      </c>
      <c r="BJS188" s="214">
        <f>_xlfn.XLOOKUP(BJS172, Schedule!$F$226:$FO$226, Schedule!$F$236:$FO$236, 0)</f>
        <v>0</v>
      </c>
      <c r="BJT188" s="214">
        <f>_xlfn.XLOOKUP(BJT172, Schedule!$F$226:$FO$226, Schedule!$F$236:$FO$236, 0)</f>
        <v>0</v>
      </c>
      <c r="BJU188" s="214">
        <f>_xlfn.XLOOKUP(BJU172, Schedule!$F$226:$FO$226, Schedule!$F$236:$FO$236, 0)</f>
        <v>0</v>
      </c>
      <c r="BJV188" s="214">
        <f>_xlfn.XLOOKUP(BJV172, Schedule!$F$226:$FO$226, Schedule!$F$236:$FO$236, 0)</f>
        <v>0</v>
      </c>
      <c r="BJW188" s="214">
        <f>_xlfn.XLOOKUP(BJW172, Schedule!$F$226:$FO$226, Schedule!$F$236:$FO$236, 0)</f>
        <v>0</v>
      </c>
      <c r="BJX188" s="214">
        <f>_xlfn.XLOOKUP(BJX172, Schedule!$F$226:$FO$226, Schedule!$F$236:$FO$236, 0)</f>
        <v>0</v>
      </c>
      <c r="BJY188" s="214">
        <f>_xlfn.XLOOKUP(BJY172, Schedule!$F$226:$FO$226, Schedule!$F$236:$FO$236, 0)</f>
        <v>0</v>
      </c>
      <c r="BJZ188" s="214">
        <f>_xlfn.XLOOKUP(BJZ172, Schedule!$F$226:$FO$226, Schedule!$F$236:$FO$236, 0)</f>
        <v>0</v>
      </c>
      <c r="BKA188" s="214">
        <f>_xlfn.XLOOKUP(BKA172, Schedule!$F$226:$FO$226, Schedule!$F$236:$FO$236, 0)</f>
        <v>0</v>
      </c>
      <c r="BKB188" s="214">
        <f>_xlfn.XLOOKUP(BKB172, Schedule!$F$226:$FO$226, Schedule!$F$236:$FO$236, 0)</f>
        <v>0</v>
      </c>
      <c r="BKC188" s="214">
        <f>_xlfn.XLOOKUP(BKC172, Schedule!$F$226:$FO$226, Schedule!$F$236:$FO$236, 0)</f>
        <v>0</v>
      </c>
      <c r="BKD188" s="214">
        <f>_xlfn.XLOOKUP(BKD172, Schedule!$F$226:$FO$226, Schedule!$F$236:$FO$236, 0)</f>
        <v>0</v>
      </c>
      <c r="BKE188" s="214">
        <f>_xlfn.XLOOKUP(BKE172, Schedule!$F$226:$FO$226, Schedule!$F$236:$FO$236, 0)</f>
        <v>0</v>
      </c>
      <c r="BKF188" s="214">
        <f>_xlfn.XLOOKUP(BKF172, Schedule!$F$226:$FO$226, Schedule!$F$236:$FO$236, 0)</f>
        <v>0</v>
      </c>
      <c r="BKG188" s="214">
        <f>_xlfn.XLOOKUP(BKG172, Schedule!$F$226:$FO$226, Schedule!$F$236:$FO$236, 0)</f>
        <v>0</v>
      </c>
      <c r="BKH188" s="214">
        <f>_xlfn.XLOOKUP(BKH172, Schedule!$F$226:$FO$226, Schedule!$F$236:$FO$236, 0)</f>
        <v>0</v>
      </c>
      <c r="BKI188" s="214">
        <f>_xlfn.XLOOKUP(BKI172, Schedule!$F$226:$FO$226, Schedule!$F$236:$FO$236, 0)</f>
        <v>0</v>
      </c>
      <c r="BKJ188" s="214">
        <f>_xlfn.XLOOKUP(BKJ172, Schedule!$F$226:$FO$226, Schedule!$F$236:$FO$236, 0)</f>
        <v>0</v>
      </c>
      <c r="BKK188" s="214">
        <f>_xlfn.XLOOKUP(BKK172, Schedule!$F$226:$FO$226, Schedule!$F$236:$FO$236, 0)</f>
        <v>0</v>
      </c>
      <c r="BKL188" s="214">
        <f>_xlfn.XLOOKUP(BKL172, Schedule!$F$226:$FO$226, Schedule!$F$236:$FO$236, 0)</f>
        <v>0</v>
      </c>
      <c r="BKM188" s="214">
        <f>_xlfn.XLOOKUP(BKM172, Schedule!$F$226:$FO$226, Schedule!$F$236:$FO$236, 0)</f>
        <v>0</v>
      </c>
      <c r="BKN188" s="214">
        <f>_xlfn.XLOOKUP(BKN172, Schedule!$F$226:$FO$226, Schedule!$F$236:$FO$236, 0)</f>
        <v>0</v>
      </c>
      <c r="BKO188" s="214">
        <f>_xlfn.XLOOKUP(BKO172, Schedule!$F$226:$FO$226, Schedule!$F$236:$FO$236, 0)</f>
        <v>0</v>
      </c>
      <c r="BKP188" s="214">
        <f>_xlfn.XLOOKUP(BKP172, Schedule!$F$226:$FO$226, Schedule!$F$236:$FO$236, 0)</f>
        <v>0</v>
      </c>
      <c r="BKQ188" s="214">
        <f>_xlfn.XLOOKUP(BKQ172, Schedule!$F$226:$FO$226, Schedule!$F$236:$FO$236, 0)</f>
        <v>0</v>
      </c>
      <c r="BKR188" s="214">
        <f>_xlfn.XLOOKUP(BKR172, Schedule!$F$226:$FO$226, Schedule!$F$236:$FO$236, 0)</f>
        <v>0</v>
      </c>
      <c r="BKS188" s="214">
        <f>_xlfn.XLOOKUP(BKS172, Schedule!$F$226:$FO$226, Schedule!$F$236:$FO$236, 0)</f>
        <v>0</v>
      </c>
      <c r="BKT188" s="214">
        <f>_xlfn.XLOOKUP(BKT172, Schedule!$F$226:$FO$226, Schedule!$F$236:$FO$236, 0)</f>
        <v>0</v>
      </c>
      <c r="BKU188" s="214">
        <f>_xlfn.XLOOKUP(BKU172, Schedule!$F$226:$FO$226, Schedule!$F$236:$FO$236, 0)</f>
        <v>0</v>
      </c>
      <c r="BKV188" s="214">
        <f>_xlfn.XLOOKUP(BKV172, Schedule!$F$226:$FO$226, Schedule!$F$236:$FO$236, 0)</f>
        <v>0</v>
      </c>
      <c r="BKW188" s="214">
        <f>_xlfn.XLOOKUP(BKW172, Schedule!$F$226:$FO$226, Schedule!$F$236:$FO$236, 0)</f>
        <v>0</v>
      </c>
      <c r="BKX188" s="214">
        <f>_xlfn.XLOOKUP(BKX172, Schedule!$F$226:$FO$226, Schedule!$F$236:$FO$236, 0)</f>
        <v>0</v>
      </c>
      <c r="BKY188" s="214">
        <f>_xlfn.XLOOKUP(BKY172, Schedule!$F$226:$FO$226, Schedule!$F$236:$FO$236, 0)</f>
        <v>0</v>
      </c>
      <c r="BKZ188" s="214">
        <f>_xlfn.XLOOKUP(BKZ172, Schedule!$F$226:$FO$226, Schedule!$F$236:$FO$236, 0)</f>
        <v>0</v>
      </c>
      <c r="BLA188" s="214">
        <f>_xlfn.XLOOKUP(BLA172, Schedule!$F$226:$FO$226, Schedule!$F$236:$FO$236, 0)</f>
        <v>0</v>
      </c>
      <c r="BLB188" s="214">
        <f>_xlfn.XLOOKUP(BLB172, Schedule!$F$226:$FO$226, Schedule!$F$236:$FO$236, 0)</f>
        <v>0</v>
      </c>
      <c r="BLC188" s="214">
        <f>_xlfn.XLOOKUP(BLC172, Schedule!$F$226:$FO$226, Schedule!$F$236:$FO$236, 0)</f>
        <v>0</v>
      </c>
      <c r="BLD188" s="214">
        <f>_xlfn.XLOOKUP(BLD172, Schedule!$F$226:$FO$226, Schedule!$F$236:$FO$236, 0)</f>
        <v>0</v>
      </c>
      <c r="BLE188" s="214">
        <f>_xlfn.XLOOKUP(BLE172, Schedule!$F$226:$FO$226, Schedule!$F$236:$FO$236, 0)</f>
        <v>0</v>
      </c>
      <c r="BLF188" s="214">
        <f>_xlfn.XLOOKUP(BLF172, Schedule!$F$226:$FO$226, Schedule!$F$236:$FO$236, 0)</f>
        <v>0</v>
      </c>
      <c r="BLG188" s="214">
        <f>_xlfn.XLOOKUP(BLG172, Schedule!$F$226:$FO$226, Schedule!$F$236:$FO$236, 0)</f>
        <v>0</v>
      </c>
      <c r="BLH188" s="214">
        <f>_xlfn.XLOOKUP(BLH172, Schedule!$F$226:$FO$226, Schedule!$F$236:$FO$236, 0)</f>
        <v>0</v>
      </c>
      <c r="BLI188" s="214">
        <f>_xlfn.XLOOKUP(BLI172, Schedule!$F$226:$FO$226, Schedule!$F$236:$FO$236, 0)</f>
        <v>0</v>
      </c>
      <c r="BLJ188" s="214">
        <f>_xlfn.XLOOKUP(BLJ172, Schedule!$F$226:$FO$226, Schedule!$F$236:$FO$236, 0)</f>
        <v>0</v>
      </c>
      <c r="BLK188" s="214">
        <f>_xlfn.XLOOKUP(BLK172, Schedule!$F$226:$FO$226, Schedule!$F$236:$FO$236, 0)</f>
        <v>0</v>
      </c>
      <c r="BLL188" s="214">
        <f>_xlfn.XLOOKUP(BLL172, Schedule!$F$226:$FO$226, Schedule!$F$236:$FO$236, 0)</f>
        <v>0</v>
      </c>
      <c r="BLM188" s="214">
        <f>_xlfn.XLOOKUP(BLM172, Schedule!$F$226:$FO$226, Schedule!$F$236:$FO$236, 0)</f>
        <v>0</v>
      </c>
      <c r="BLN188" s="214">
        <f>_xlfn.XLOOKUP(BLN172, Schedule!$F$226:$FO$226, Schedule!$F$236:$FO$236, 0)</f>
        <v>0</v>
      </c>
      <c r="BLO188" s="214">
        <f>_xlfn.XLOOKUP(BLO172, Schedule!$F$226:$FO$226, Schedule!$F$236:$FO$236, 0)</f>
        <v>0</v>
      </c>
      <c r="BLP188" s="214">
        <f>_xlfn.XLOOKUP(BLP172, Schedule!$F$226:$FO$226, Schedule!$F$236:$FO$236, 0)</f>
        <v>0</v>
      </c>
      <c r="BLQ188" s="214">
        <f>_xlfn.XLOOKUP(BLQ172, Schedule!$F$226:$FO$226, Schedule!$F$236:$FO$236, 0)</f>
        <v>0</v>
      </c>
      <c r="BLR188" s="214">
        <f>_xlfn.XLOOKUP(BLR172, Schedule!$F$226:$FO$226, Schedule!$F$236:$FO$236, 0)</f>
        <v>0</v>
      </c>
      <c r="BLS188" s="214">
        <f>_xlfn.XLOOKUP(BLS172, Schedule!$F$226:$FO$226, Schedule!$F$236:$FO$236, 0)</f>
        <v>0</v>
      </c>
      <c r="BLT188" s="214">
        <f>_xlfn.XLOOKUP(BLT172, Schedule!$F$226:$FO$226, Schedule!$F$236:$FO$236, 0)</f>
        <v>0</v>
      </c>
      <c r="BLU188" s="214">
        <f>_xlfn.XLOOKUP(BLU172, Schedule!$F$226:$FO$226, Schedule!$F$236:$FO$236, 0)</f>
        <v>0</v>
      </c>
      <c r="BLV188" s="214">
        <f>_xlfn.XLOOKUP(BLV172, Schedule!$F$226:$FO$226, Schedule!$F$236:$FO$236, 0)</f>
        <v>0</v>
      </c>
      <c r="BLW188" s="214">
        <f>_xlfn.XLOOKUP(BLW172, Schedule!$F$226:$FO$226, Schedule!$F$236:$FO$236, 0)</f>
        <v>0</v>
      </c>
      <c r="BLX188" s="214">
        <f>_xlfn.XLOOKUP(BLX172, Schedule!$F$226:$FO$226, Schedule!$F$236:$FO$236, 0)</f>
        <v>0</v>
      </c>
      <c r="BLY188" s="214">
        <f>_xlfn.XLOOKUP(BLY172, Schedule!$F$226:$FO$226, Schedule!$F$236:$FO$236, 0)</f>
        <v>0</v>
      </c>
      <c r="BLZ188" s="214">
        <f>_xlfn.XLOOKUP(BLZ172, Schedule!$F$226:$FO$226, Schedule!$F$236:$FO$236, 0)</f>
        <v>0</v>
      </c>
      <c r="BMA188" s="214">
        <f>_xlfn.XLOOKUP(BMA172, Schedule!$F$226:$FO$226, Schedule!$F$236:$FO$236, 0)</f>
        <v>0</v>
      </c>
      <c r="BMB188" s="214">
        <f>_xlfn.XLOOKUP(BMB172, Schedule!$F$226:$FO$226, Schedule!$F$236:$FO$236, 0)</f>
        <v>0</v>
      </c>
      <c r="BMC188" s="214">
        <f>_xlfn.XLOOKUP(BMC172, Schedule!$F$226:$FO$226, Schedule!$F$236:$FO$236, 0)</f>
        <v>0</v>
      </c>
      <c r="BMD188" s="214">
        <f>_xlfn.XLOOKUP(BMD172, Schedule!$F$226:$FO$226, Schedule!$F$236:$FO$236, 0)</f>
        <v>0</v>
      </c>
      <c r="BME188" s="214">
        <f>_xlfn.XLOOKUP(BME172, Schedule!$F$226:$FO$226, Schedule!$F$236:$FO$236, 0)</f>
        <v>0</v>
      </c>
      <c r="BMF188" s="214">
        <f>_xlfn.XLOOKUP(BMF172, Schedule!$F$226:$FO$226, Schedule!$F$236:$FO$236, 0)</f>
        <v>0</v>
      </c>
      <c r="BMG188" s="214">
        <f>_xlfn.XLOOKUP(BMG172, Schedule!$F$226:$FO$226, Schedule!$F$236:$FO$236, 0)</f>
        <v>0</v>
      </c>
      <c r="BMH188" s="214">
        <f>_xlfn.XLOOKUP(BMH172, Schedule!$F$226:$FO$226, Schedule!$F$236:$FO$236, 0)</f>
        <v>0</v>
      </c>
      <c r="BMI188" s="214">
        <f>_xlfn.XLOOKUP(BMI172, Schedule!$F$226:$FO$226, Schedule!$F$236:$FO$236, 0)</f>
        <v>0</v>
      </c>
      <c r="BMJ188" s="214">
        <f>_xlfn.XLOOKUP(BMJ172, Schedule!$F$226:$FO$226, Schedule!$F$236:$FO$236, 0)</f>
        <v>0</v>
      </c>
      <c r="BMK188" s="214">
        <f>_xlfn.XLOOKUP(BMK172, Schedule!$F$226:$FO$226, Schedule!$F$236:$FO$236, 0)</f>
        <v>0</v>
      </c>
      <c r="BML188" s="214">
        <f>_xlfn.XLOOKUP(BML172, Schedule!$F$226:$FO$226, Schedule!$F$236:$FO$236, 0)</f>
        <v>0</v>
      </c>
      <c r="BMM188" s="214">
        <f>_xlfn.XLOOKUP(BMM172, Schedule!$F$226:$FO$226, Schedule!$F$236:$FO$236, 0)</f>
        <v>0</v>
      </c>
      <c r="BMN188" s="214">
        <f>_xlfn.XLOOKUP(BMN172, Schedule!$F$226:$FO$226, Schedule!$F$236:$FO$236, 0)</f>
        <v>0</v>
      </c>
      <c r="BMO188" s="214">
        <f>_xlfn.XLOOKUP(BMO172, Schedule!$F$226:$FO$226, Schedule!$F$236:$FO$236, 0)</f>
        <v>0</v>
      </c>
      <c r="BMP188" s="214">
        <f>_xlfn.XLOOKUP(BMP172, Schedule!$F$226:$FO$226, Schedule!$F$236:$FO$236, 0)</f>
        <v>0</v>
      </c>
      <c r="BMQ188" s="214">
        <f>_xlfn.XLOOKUP(BMQ172, Schedule!$F$226:$FO$226, Schedule!$F$236:$FO$236, 0)</f>
        <v>0</v>
      </c>
      <c r="BMR188" s="214">
        <f>_xlfn.XLOOKUP(BMR172, Schedule!$F$226:$FO$226, Schedule!$F$236:$FO$236, 0)</f>
        <v>0</v>
      </c>
      <c r="BMS188" s="214">
        <f>_xlfn.XLOOKUP(BMS172, Schedule!$F$226:$FO$226, Schedule!$F$236:$FO$236, 0)</f>
        <v>0</v>
      </c>
      <c r="BMT188" s="214">
        <f>_xlfn.XLOOKUP(BMT172, Schedule!$F$226:$FO$226, Schedule!$F$236:$FO$236, 0)</f>
        <v>0</v>
      </c>
      <c r="BMU188" s="214">
        <f>_xlfn.XLOOKUP(BMU172, Schedule!$F$226:$FO$226, Schedule!$F$236:$FO$236, 0)</f>
        <v>0</v>
      </c>
      <c r="BMV188" s="214">
        <f>_xlfn.XLOOKUP(BMV172, Schedule!$F$226:$FO$226, Schedule!$F$236:$FO$236, 0)</f>
        <v>0</v>
      </c>
      <c r="BMW188" s="214">
        <f>_xlfn.XLOOKUP(BMW172, Schedule!$F$226:$FO$226, Schedule!$F$236:$FO$236, 0)</f>
        <v>0</v>
      </c>
      <c r="BMX188" s="214">
        <f>_xlfn.XLOOKUP(BMX172, Schedule!$F$226:$FO$226, Schedule!$F$236:$FO$236, 0)</f>
        <v>0</v>
      </c>
      <c r="BMY188" s="214">
        <f>_xlfn.XLOOKUP(BMY172, Schedule!$F$226:$FO$226, Schedule!$F$236:$FO$236, 0)</f>
        <v>0</v>
      </c>
      <c r="BMZ188" s="214">
        <f>_xlfn.XLOOKUP(BMZ172, Schedule!$F$226:$FO$226, Schedule!$F$236:$FO$236, 0)</f>
        <v>0</v>
      </c>
      <c r="BNA188" s="214">
        <f>_xlfn.XLOOKUP(BNA172, Schedule!$F$226:$FO$226, Schedule!$F$236:$FO$236, 0)</f>
        <v>0</v>
      </c>
      <c r="BNB188" s="214">
        <f>_xlfn.XLOOKUP(BNB172, Schedule!$F$226:$FO$226, Schedule!$F$236:$FO$236, 0)</f>
        <v>0</v>
      </c>
      <c r="BNC188" s="214">
        <f>_xlfn.XLOOKUP(BNC172, Schedule!$F$226:$FO$226, Schedule!$F$236:$FO$236, 0)</f>
        <v>0</v>
      </c>
      <c r="BND188" s="214">
        <f>_xlfn.XLOOKUP(BND172, Schedule!$F$226:$FO$226, Schedule!$F$236:$FO$236, 0)</f>
        <v>0</v>
      </c>
      <c r="BNE188" s="214">
        <f>_xlfn.XLOOKUP(BNE172, Schedule!$F$226:$FO$226, Schedule!$F$236:$FO$236, 0)</f>
        <v>0</v>
      </c>
      <c r="BNF188" s="214">
        <f>_xlfn.XLOOKUP(BNF172, Schedule!$F$226:$FO$226, Schedule!$F$236:$FO$236, 0)</f>
        <v>0</v>
      </c>
      <c r="BNG188" s="214">
        <f>_xlfn.XLOOKUP(BNG172, Schedule!$F$226:$FO$226, Schedule!$F$236:$FO$236, 0)</f>
        <v>0</v>
      </c>
      <c r="BNH188" s="214">
        <f>_xlfn.XLOOKUP(BNH172, Schedule!$F$226:$FO$226, Schedule!$F$236:$FO$236, 0)</f>
        <v>0</v>
      </c>
      <c r="BNI188" s="214">
        <f>_xlfn.XLOOKUP(BNI172, Schedule!$F$226:$FO$226, Schedule!$F$236:$FO$236, 0)</f>
        <v>0</v>
      </c>
      <c r="BNJ188" s="214">
        <f>_xlfn.XLOOKUP(BNJ172, Schedule!$F$226:$FO$226, Schedule!$F$236:$FO$236, 0)</f>
        <v>0</v>
      </c>
      <c r="BNK188" s="214">
        <f>_xlfn.XLOOKUP(BNK172, Schedule!$F$226:$FO$226, Schedule!$F$236:$FO$236, 0)</f>
        <v>0</v>
      </c>
      <c r="BNL188" s="214">
        <f>_xlfn.XLOOKUP(BNL172, Schedule!$F$226:$FO$226, Schedule!$F$236:$FO$236, 0)</f>
        <v>0</v>
      </c>
      <c r="BNM188" s="214">
        <f>_xlfn.XLOOKUP(BNM172, Schedule!$F$226:$FO$226, Schedule!$F$236:$FO$236, 0)</f>
        <v>0</v>
      </c>
      <c r="BNN188" s="214">
        <f>_xlfn.XLOOKUP(BNN172, Schedule!$F$226:$FO$226, Schedule!$F$236:$FO$236, 0)</f>
        <v>0</v>
      </c>
      <c r="BNO188" s="214">
        <f>_xlfn.XLOOKUP(BNO172, Schedule!$F$226:$FO$226, Schedule!$F$236:$FO$236, 0)</f>
        <v>0</v>
      </c>
      <c r="BNP188" s="214">
        <f>_xlfn.XLOOKUP(BNP172, Schedule!$F$226:$FO$226, Schedule!$F$236:$FO$236, 0)</f>
        <v>0</v>
      </c>
      <c r="BNQ188" s="214">
        <f>_xlfn.XLOOKUP(BNQ172, Schedule!$F$226:$FO$226, Schedule!$F$236:$FO$236, 0)</f>
        <v>0</v>
      </c>
      <c r="BNR188" s="214">
        <f>_xlfn.XLOOKUP(BNR172, Schedule!$F$226:$FO$226, Schedule!$F$236:$FO$236, 0)</f>
        <v>0</v>
      </c>
      <c r="BNS188" s="214">
        <f>_xlfn.XLOOKUP(BNS172, Schedule!$F$226:$FO$226, Schedule!$F$236:$FO$236, 0)</f>
        <v>0</v>
      </c>
      <c r="BNT188" s="214">
        <f>_xlfn.XLOOKUP(BNT172, Schedule!$F$226:$FO$226, Schedule!$F$236:$FO$236, 0)</f>
        <v>0</v>
      </c>
      <c r="BNU188" s="214">
        <f>_xlfn.XLOOKUP(BNU172, Schedule!$F$226:$FO$226, Schedule!$F$236:$FO$236, 0)</f>
        <v>0</v>
      </c>
      <c r="BNV188" s="214">
        <f>_xlfn.XLOOKUP(BNV172, Schedule!$F$226:$FO$226, Schedule!$F$236:$FO$236, 0)</f>
        <v>0</v>
      </c>
      <c r="BNW188" s="214">
        <f>_xlfn.XLOOKUP(BNW172, Schedule!$F$226:$FO$226, Schedule!$F$236:$FO$236, 0)</f>
        <v>0</v>
      </c>
      <c r="BNX188" s="214">
        <f>_xlfn.XLOOKUP(BNX172, Schedule!$F$226:$FO$226, Schedule!$F$236:$FO$236, 0)</f>
        <v>0</v>
      </c>
      <c r="BNY188" s="214">
        <f>_xlfn.XLOOKUP(BNY172, Schedule!$F$226:$FO$226, Schedule!$F$236:$FO$236, 0)</f>
        <v>0</v>
      </c>
      <c r="BNZ188" s="214">
        <f>_xlfn.XLOOKUP(BNZ172, Schedule!$F$226:$FO$226, Schedule!$F$236:$FO$236, 0)</f>
        <v>0</v>
      </c>
      <c r="BOA188" s="214">
        <f>_xlfn.XLOOKUP(BOA172, Schedule!$F$226:$FO$226, Schedule!$F$236:$FO$236, 0)</f>
        <v>0</v>
      </c>
      <c r="BOB188" s="214">
        <f>_xlfn.XLOOKUP(BOB172, Schedule!$F$226:$FO$226, Schedule!$F$236:$FO$236, 0)</f>
        <v>0</v>
      </c>
      <c r="BOC188" s="214">
        <f>_xlfn.XLOOKUP(BOC172, Schedule!$F$226:$FO$226, Schedule!$F$236:$FO$236, 0)</f>
        <v>0</v>
      </c>
      <c r="BOD188" s="214">
        <f>_xlfn.XLOOKUP(BOD172, Schedule!$F$226:$FO$226, Schedule!$F$236:$FO$236, 0)</f>
        <v>0</v>
      </c>
      <c r="BOE188" s="214">
        <f>_xlfn.XLOOKUP(BOE172, Schedule!$F$226:$FO$226, Schedule!$F$236:$FO$236, 0)</f>
        <v>0</v>
      </c>
      <c r="BOF188" s="214">
        <f>_xlfn.XLOOKUP(BOF172, Schedule!$F$226:$FO$226, Schedule!$F$236:$FO$236, 0)</f>
        <v>0</v>
      </c>
      <c r="BOG188" s="214">
        <f>_xlfn.XLOOKUP(BOG172, Schedule!$F$226:$FO$226, Schedule!$F$236:$FO$236, 0)</f>
        <v>0</v>
      </c>
      <c r="BOH188" s="214">
        <f>_xlfn.XLOOKUP(BOH172, Schedule!$F$226:$FO$226, Schedule!$F$236:$FO$236, 0)</f>
        <v>0</v>
      </c>
      <c r="BOI188" s="214">
        <f>_xlfn.XLOOKUP(BOI172, Schedule!$F$226:$FO$226, Schedule!$F$236:$FO$236, 0)</f>
        <v>0</v>
      </c>
      <c r="BOJ188" s="214">
        <f>_xlfn.XLOOKUP(BOJ172, Schedule!$F$226:$FO$226, Schedule!$F$236:$FO$236, 0)</f>
        <v>0</v>
      </c>
      <c r="BOK188" s="214">
        <f>_xlfn.XLOOKUP(BOK172, Schedule!$F$226:$FO$226, Schedule!$F$236:$FO$236, 0)</f>
        <v>0</v>
      </c>
      <c r="BOL188" s="214">
        <f>_xlfn.XLOOKUP(BOL172, Schedule!$F$226:$FO$226, Schedule!$F$236:$FO$236, 0)</f>
        <v>0</v>
      </c>
      <c r="BOM188" s="214">
        <f>_xlfn.XLOOKUP(BOM172, Schedule!$F$226:$FO$226, Schedule!$F$236:$FO$236, 0)</f>
        <v>0</v>
      </c>
      <c r="BON188" s="214">
        <f>_xlfn.XLOOKUP(BON172, Schedule!$F$226:$FO$226, Schedule!$F$236:$FO$236, 0)</f>
        <v>0</v>
      </c>
      <c r="BOO188" s="214">
        <f>_xlfn.XLOOKUP(BOO172, Schedule!$F$226:$FO$226, Schedule!$F$236:$FO$236, 0)</f>
        <v>0</v>
      </c>
      <c r="BOP188" s="214">
        <f>_xlfn.XLOOKUP(BOP172, Schedule!$F$226:$FO$226, Schedule!$F$236:$FO$236, 0)</f>
        <v>0</v>
      </c>
      <c r="BOQ188" s="214">
        <f>_xlfn.XLOOKUP(BOQ172, Schedule!$F$226:$FO$226, Schedule!$F$236:$FO$236, 0)</f>
        <v>0</v>
      </c>
      <c r="BOR188" s="214">
        <f>_xlfn.XLOOKUP(BOR172, Schedule!$F$226:$FO$226, Schedule!$F$236:$FO$236, 0)</f>
        <v>0</v>
      </c>
      <c r="BOS188" s="214">
        <f>_xlfn.XLOOKUP(BOS172, Schedule!$F$226:$FO$226, Schedule!$F$236:$FO$236, 0)</f>
        <v>0</v>
      </c>
      <c r="BOT188" s="214">
        <f>_xlfn.XLOOKUP(BOT172, Schedule!$F$226:$FO$226, Schedule!$F$236:$FO$236, 0)</f>
        <v>0</v>
      </c>
      <c r="BOU188" s="214">
        <f>_xlfn.XLOOKUP(BOU172, Schedule!$F$226:$FO$226, Schedule!$F$236:$FO$236, 0)</f>
        <v>0</v>
      </c>
      <c r="BOV188" s="214">
        <f>_xlfn.XLOOKUP(BOV172, Schedule!$F$226:$FO$226, Schedule!$F$236:$FO$236, 0)</f>
        <v>0</v>
      </c>
      <c r="BOW188" s="214">
        <f>_xlfn.XLOOKUP(BOW172, Schedule!$F$226:$FO$226, Schedule!$F$236:$FO$236, 0)</f>
        <v>0</v>
      </c>
      <c r="BOX188" s="214">
        <f>_xlfn.XLOOKUP(BOX172, Schedule!$F$226:$FO$226, Schedule!$F$236:$FO$236, 0)</f>
        <v>0</v>
      </c>
      <c r="BOY188" s="214">
        <f>_xlfn.XLOOKUP(BOY172, Schedule!$F$226:$FO$226, Schedule!$F$236:$FO$236, 0)</f>
        <v>0</v>
      </c>
      <c r="BOZ188" s="214">
        <f>_xlfn.XLOOKUP(BOZ172, Schedule!$F$226:$FO$226, Schedule!$F$236:$FO$236, 0)</f>
        <v>0</v>
      </c>
      <c r="BPA188" s="214">
        <f>_xlfn.XLOOKUP(BPA172, Schedule!$F$226:$FO$226, Schedule!$F$236:$FO$236, 0)</f>
        <v>0</v>
      </c>
      <c r="BPB188" s="214">
        <f>_xlfn.XLOOKUP(BPB172, Schedule!$F$226:$FO$226, Schedule!$F$236:$FO$236, 0)</f>
        <v>0</v>
      </c>
      <c r="BPC188" s="214">
        <f>_xlfn.XLOOKUP(BPC172, Schedule!$F$226:$FO$226, Schedule!$F$236:$FO$236, 0)</f>
        <v>0</v>
      </c>
      <c r="BPD188" s="214">
        <f>_xlfn.XLOOKUP(BPD172, Schedule!$F$226:$FO$226, Schedule!$F$236:$FO$236, 0)</f>
        <v>0</v>
      </c>
      <c r="BPE188" s="214">
        <f>_xlfn.XLOOKUP(BPE172, Schedule!$F$226:$FO$226, Schedule!$F$236:$FO$236, 0)</f>
        <v>0</v>
      </c>
      <c r="BPF188" s="214">
        <f>_xlfn.XLOOKUP(BPF172, Schedule!$F$226:$FO$226, Schedule!$F$236:$FO$236, 0)</f>
        <v>0</v>
      </c>
      <c r="BPG188" s="214">
        <f>_xlfn.XLOOKUP(BPG172, Schedule!$F$226:$FO$226, Schedule!$F$236:$FO$236, 0)</f>
        <v>0</v>
      </c>
      <c r="BPH188" s="214">
        <f>_xlfn.XLOOKUP(BPH172, Schedule!$F$226:$FO$226, Schedule!$F$236:$FO$236, 0)</f>
        <v>0</v>
      </c>
      <c r="BPI188" s="214">
        <f>_xlfn.XLOOKUP(BPI172, Schedule!$F$226:$FO$226, Schedule!$F$236:$FO$236, 0)</f>
        <v>0</v>
      </c>
      <c r="BPJ188" s="214">
        <f>_xlfn.XLOOKUP(BPJ172, Schedule!$F$226:$FO$226, Schedule!$F$236:$FO$236, 0)</f>
        <v>0</v>
      </c>
      <c r="BPK188" s="214">
        <f>_xlfn.XLOOKUP(BPK172, Schedule!$F$226:$FO$226, Schedule!$F$236:$FO$236, 0)</f>
        <v>0</v>
      </c>
      <c r="BPL188" s="214">
        <f>_xlfn.XLOOKUP(BPL172, Schedule!$F$226:$FO$226, Schedule!$F$236:$FO$236, 0)</f>
        <v>0</v>
      </c>
      <c r="BPM188" s="214">
        <f>_xlfn.XLOOKUP(BPM172, Schedule!$F$226:$FO$226, Schedule!$F$236:$FO$236, 0)</f>
        <v>0</v>
      </c>
      <c r="BPN188" s="214">
        <f>_xlfn.XLOOKUP(BPN172, Schedule!$F$226:$FO$226, Schedule!$F$236:$FO$236, 0)</f>
        <v>0</v>
      </c>
      <c r="BPO188" s="214">
        <f>_xlfn.XLOOKUP(BPO172, Schedule!$F$226:$FO$226, Schedule!$F$236:$FO$236, 0)</f>
        <v>0</v>
      </c>
      <c r="BPP188" s="214">
        <f>_xlfn.XLOOKUP(BPP172, Schedule!$F$226:$FO$226, Schedule!$F$236:$FO$236, 0)</f>
        <v>0</v>
      </c>
      <c r="BPQ188" s="214">
        <f>_xlfn.XLOOKUP(BPQ172, Schedule!$F$226:$FO$226, Schedule!$F$236:$FO$236, 0)</f>
        <v>0</v>
      </c>
      <c r="BPR188" s="214">
        <f>_xlfn.XLOOKUP(BPR172, Schedule!$F$226:$FO$226, Schedule!$F$236:$FO$236, 0)</f>
        <v>0</v>
      </c>
      <c r="BPS188" s="214">
        <f>_xlfn.XLOOKUP(BPS172, Schedule!$F$226:$FO$226, Schedule!$F$236:$FO$236, 0)</f>
        <v>0</v>
      </c>
      <c r="BPT188" s="214">
        <f>_xlfn.XLOOKUP(BPT172, Schedule!$F$226:$FO$226, Schedule!$F$236:$FO$236, 0)</f>
        <v>0</v>
      </c>
      <c r="BPU188" s="214">
        <f>_xlfn.XLOOKUP(BPU172, Schedule!$F$226:$FO$226, Schedule!$F$236:$FO$236, 0)</f>
        <v>0</v>
      </c>
      <c r="BPV188" s="214">
        <f>_xlfn.XLOOKUP(BPV172, Schedule!$F$226:$FO$226, Schedule!$F$236:$FO$236, 0)</f>
        <v>0</v>
      </c>
      <c r="BPW188" s="214">
        <f>_xlfn.XLOOKUP(BPW172, Schedule!$F$226:$FO$226, Schedule!$F$236:$FO$236, 0)</f>
        <v>0</v>
      </c>
      <c r="BPX188" s="214">
        <f>_xlfn.XLOOKUP(BPX172, Schedule!$F$226:$FO$226, Schedule!$F$236:$FO$236, 0)</f>
        <v>0</v>
      </c>
      <c r="BPY188" s="214">
        <f>_xlfn.XLOOKUP(BPY172, Schedule!$F$226:$FO$226, Schedule!$F$236:$FO$236, 0)</f>
        <v>0</v>
      </c>
      <c r="BPZ188" s="214">
        <f>_xlfn.XLOOKUP(BPZ172, Schedule!$F$226:$FO$226, Schedule!$F$236:$FO$236, 0)</f>
        <v>0</v>
      </c>
      <c r="BQA188" s="214">
        <f>_xlfn.XLOOKUP(BQA172, Schedule!$F$226:$FO$226, Schedule!$F$236:$FO$236, 0)</f>
        <v>0</v>
      </c>
      <c r="BQB188" s="214">
        <f>_xlfn.XLOOKUP(BQB172, Schedule!$F$226:$FO$226, Schedule!$F$236:$FO$236, 0)</f>
        <v>0</v>
      </c>
      <c r="BQC188" s="214">
        <f>_xlfn.XLOOKUP(BQC172, Schedule!$F$226:$FO$226, Schedule!$F$236:$FO$236, 0)</f>
        <v>0</v>
      </c>
      <c r="BQD188" s="214">
        <f>_xlfn.XLOOKUP(BQD172, Schedule!$F$226:$FO$226, Schedule!$F$236:$FO$236, 0)</f>
        <v>0</v>
      </c>
      <c r="BQE188" s="214">
        <f>_xlfn.XLOOKUP(BQE172, Schedule!$F$226:$FO$226, Schedule!$F$236:$FO$236, 0)</f>
        <v>0</v>
      </c>
      <c r="BQF188" s="214">
        <f>_xlfn.XLOOKUP(BQF172, Schedule!$F$226:$FO$226, Schedule!$F$236:$FO$236, 0)</f>
        <v>0</v>
      </c>
      <c r="BQG188" s="214">
        <f>_xlfn.XLOOKUP(BQG172, Schedule!$F$226:$FO$226, Schedule!$F$236:$FO$236, 0)</f>
        <v>0</v>
      </c>
      <c r="BQH188" s="214">
        <f>_xlfn.XLOOKUP(BQH172, Schedule!$F$226:$FO$226, Schedule!$F$236:$FO$236, 0)</f>
        <v>0</v>
      </c>
      <c r="BQI188" s="214">
        <f>_xlfn.XLOOKUP(BQI172, Schedule!$F$226:$FO$226, Schedule!$F$236:$FO$236, 0)</f>
        <v>0</v>
      </c>
      <c r="BQJ188" s="214">
        <f>_xlfn.XLOOKUP(BQJ172, Schedule!$F$226:$FO$226, Schedule!$F$236:$FO$236, 0)</f>
        <v>0</v>
      </c>
      <c r="BQK188" s="214">
        <f>_xlfn.XLOOKUP(BQK172, Schedule!$F$226:$FO$226, Schedule!$F$236:$FO$236, 0)</f>
        <v>0</v>
      </c>
      <c r="BQL188" s="214">
        <f>_xlfn.XLOOKUP(BQL172, Schedule!$F$226:$FO$226, Schedule!$F$236:$FO$236, 0)</f>
        <v>0</v>
      </c>
      <c r="BQM188" s="214">
        <f>_xlfn.XLOOKUP(BQM172, Schedule!$F$226:$FO$226, Schedule!$F$236:$FO$236, 0)</f>
        <v>0</v>
      </c>
      <c r="BQN188" s="214">
        <f>_xlfn.XLOOKUP(BQN172, Schedule!$F$226:$FO$226, Schedule!$F$236:$FO$236, 0)</f>
        <v>0</v>
      </c>
      <c r="BQO188" s="214">
        <f>_xlfn.XLOOKUP(BQO172, Schedule!$F$226:$FO$226, Schedule!$F$236:$FO$236, 0)</f>
        <v>0</v>
      </c>
      <c r="BQP188" s="214">
        <f>_xlfn.XLOOKUP(BQP172, Schedule!$F$226:$FO$226, Schedule!$F$236:$FO$236, 0)</f>
        <v>0</v>
      </c>
      <c r="BQQ188" s="214">
        <f>_xlfn.XLOOKUP(BQQ172, Schedule!$F$226:$FO$226, Schedule!$F$236:$FO$236, 0)</f>
        <v>0</v>
      </c>
      <c r="BQR188" s="214">
        <f>_xlfn.XLOOKUP(BQR172, Schedule!$F$226:$FO$226, Schedule!$F$236:$FO$236, 0)</f>
        <v>0</v>
      </c>
      <c r="BQS188" s="214">
        <f>_xlfn.XLOOKUP(BQS172, Schedule!$F$226:$FO$226, Schedule!$F$236:$FO$236, 0)</f>
        <v>0</v>
      </c>
      <c r="BQT188" s="214">
        <f>_xlfn.XLOOKUP(BQT172, Schedule!$F$226:$FO$226, Schedule!$F$236:$FO$236, 0)</f>
        <v>0</v>
      </c>
      <c r="BQU188" s="214">
        <f>_xlfn.XLOOKUP(BQU172, Schedule!$F$226:$FO$226, Schedule!$F$236:$FO$236, 0)</f>
        <v>0</v>
      </c>
      <c r="BQV188" s="214">
        <f>_xlfn.XLOOKUP(BQV172, Schedule!$F$226:$FO$226, Schedule!$F$236:$FO$236, 0)</f>
        <v>0</v>
      </c>
      <c r="BQW188" s="214">
        <f>_xlfn.XLOOKUP(BQW172, Schedule!$F$226:$FO$226, Schedule!$F$236:$FO$236, 0)</f>
        <v>0</v>
      </c>
      <c r="BQX188" s="214">
        <f>_xlfn.XLOOKUP(BQX172, Schedule!$F$226:$FO$226, Schedule!$F$236:$FO$236, 0)</f>
        <v>0</v>
      </c>
      <c r="BQY188" s="214">
        <f>_xlfn.XLOOKUP(BQY172, Schedule!$F$226:$FO$226, Schedule!$F$236:$FO$236, 0)</f>
        <v>0</v>
      </c>
      <c r="BQZ188" s="214">
        <f>_xlfn.XLOOKUP(BQZ172, Schedule!$F$226:$FO$226, Schedule!$F$236:$FO$236, 0)</f>
        <v>0</v>
      </c>
      <c r="BRA188" s="214">
        <f>_xlfn.XLOOKUP(BRA172, Schedule!$F$226:$FO$226, Schedule!$F$236:$FO$236, 0)</f>
        <v>0</v>
      </c>
      <c r="BRB188" s="214">
        <f>_xlfn.XLOOKUP(BRB172, Schedule!$F$226:$FO$226, Schedule!$F$236:$FO$236, 0)</f>
        <v>0</v>
      </c>
      <c r="BRC188" s="214">
        <f>_xlfn.XLOOKUP(BRC172, Schedule!$F$226:$FO$226, Schedule!$F$236:$FO$236, 0)</f>
        <v>0</v>
      </c>
      <c r="BRD188" s="214">
        <f>_xlfn.XLOOKUP(BRD172, Schedule!$F$226:$FO$226, Schedule!$F$236:$FO$236, 0)</f>
        <v>0</v>
      </c>
      <c r="BRE188" s="214">
        <f>_xlfn.XLOOKUP(BRE172, Schedule!$F$226:$FO$226, Schedule!$F$236:$FO$236, 0)</f>
        <v>0</v>
      </c>
      <c r="BRF188" s="214">
        <f>_xlfn.XLOOKUP(BRF172, Schedule!$F$226:$FO$226, Schedule!$F$236:$FO$236, 0)</f>
        <v>0</v>
      </c>
      <c r="BRG188" s="214">
        <f>_xlfn.XLOOKUP(BRG172, Schedule!$F$226:$FO$226, Schedule!$F$236:$FO$236, 0)</f>
        <v>0</v>
      </c>
      <c r="BRH188" s="214">
        <f>_xlfn.XLOOKUP(BRH172, Schedule!$F$226:$FO$226, Schedule!$F$236:$FO$236, 0)</f>
        <v>0</v>
      </c>
      <c r="BRI188" s="214">
        <f>_xlfn.XLOOKUP(BRI172, Schedule!$F$226:$FO$226, Schedule!$F$236:$FO$236, 0)</f>
        <v>0</v>
      </c>
      <c r="BRJ188" s="214">
        <f>_xlfn.XLOOKUP(BRJ172, Schedule!$F$226:$FO$226, Schedule!$F$236:$FO$236, 0)</f>
        <v>0</v>
      </c>
      <c r="BRK188" s="214">
        <f>_xlfn.XLOOKUP(BRK172, Schedule!$F$226:$FO$226, Schedule!$F$236:$FO$236, 0)</f>
        <v>0</v>
      </c>
      <c r="BRL188" s="214">
        <f>_xlfn.XLOOKUP(BRL172, Schedule!$F$226:$FO$226, Schedule!$F$236:$FO$236, 0)</f>
        <v>0</v>
      </c>
      <c r="BRM188" s="214">
        <f>_xlfn.XLOOKUP(BRM172, Schedule!$F$226:$FO$226, Schedule!$F$236:$FO$236, 0)</f>
        <v>0</v>
      </c>
      <c r="BRN188" s="214">
        <f>_xlfn.XLOOKUP(BRN172, Schedule!$F$226:$FO$226, Schedule!$F$236:$FO$236, 0)</f>
        <v>0</v>
      </c>
      <c r="BRO188" s="214">
        <f>_xlfn.XLOOKUP(BRO172, Schedule!$F$226:$FO$226, Schedule!$F$236:$FO$236, 0)</f>
        <v>0</v>
      </c>
      <c r="BRP188" s="214">
        <f>_xlfn.XLOOKUP(BRP172, Schedule!$F$226:$FO$226, Schedule!$F$236:$FO$236, 0)</f>
        <v>0</v>
      </c>
      <c r="BRQ188" s="214">
        <f>_xlfn.XLOOKUP(BRQ172, Schedule!$F$226:$FO$226, Schedule!$F$236:$FO$236, 0)</f>
        <v>0</v>
      </c>
      <c r="BRR188" s="214">
        <f>_xlfn.XLOOKUP(BRR172, Schedule!$F$226:$FO$226, Schedule!$F$236:$FO$236, 0)</f>
        <v>0</v>
      </c>
      <c r="BRS188" s="214">
        <f>_xlfn.XLOOKUP(BRS172, Schedule!$F$226:$FO$226, Schedule!$F$236:$FO$236, 0)</f>
        <v>0</v>
      </c>
      <c r="BRT188" s="214">
        <f>_xlfn.XLOOKUP(BRT172, Schedule!$F$226:$FO$226, Schedule!$F$236:$FO$236, 0)</f>
        <v>0</v>
      </c>
      <c r="BRU188" s="214">
        <f>_xlfn.XLOOKUP(BRU172, Schedule!$F$226:$FO$226, Schedule!$F$236:$FO$236, 0)</f>
        <v>0</v>
      </c>
      <c r="BRV188" s="214">
        <f>_xlfn.XLOOKUP(BRV172, Schedule!$F$226:$FO$226, Schedule!$F$236:$FO$236, 0)</f>
        <v>0</v>
      </c>
      <c r="BRW188" s="214">
        <f>_xlfn.XLOOKUP(BRW172, Schedule!$F$226:$FO$226, Schedule!$F$236:$FO$236, 0)</f>
        <v>0</v>
      </c>
      <c r="BRX188" s="214">
        <f>_xlfn.XLOOKUP(BRX172, Schedule!$F$226:$FO$226, Schedule!$F$236:$FO$236, 0)</f>
        <v>0</v>
      </c>
      <c r="BRY188" s="214">
        <f>_xlfn.XLOOKUP(BRY172, Schedule!$F$226:$FO$226, Schedule!$F$236:$FO$236, 0)</f>
        <v>0</v>
      </c>
      <c r="BRZ188" s="214">
        <f>_xlfn.XLOOKUP(BRZ172, Schedule!$F$226:$FO$226, Schedule!$F$236:$FO$236, 0)</f>
        <v>0</v>
      </c>
      <c r="BSA188" s="214">
        <f>_xlfn.XLOOKUP(BSA172, Schedule!$F$226:$FO$226, Schedule!$F$236:$FO$236, 0)</f>
        <v>0</v>
      </c>
      <c r="BSB188" s="214">
        <f>_xlfn.XLOOKUP(BSB172, Schedule!$F$226:$FO$226, Schedule!$F$236:$FO$236, 0)</f>
        <v>0</v>
      </c>
      <c r="BSC188" s="214">
        <f>_xlfn.XLOOKUP(BSC172, Schedule!$F$226:$FO$226, Schedule!$F$236:$FO$236, 0)</f>
        <v>0</v>
      </c>
      <c r="BSD188" s="214">
        <f>_xlfn.XLOOKUP(BSD172, Schedule!$F$226:$FO$226, Schedule!$F$236:$FO$236, 0)</f>
        <v>0</v>
      </c>
      <c r="BSE188" s="214">
        <f>_xlfn.XLOOKUP(BSE172, Schedule!$F$226:$FO$226, Schedule!$F$236:$FO$236, 0)</f>
        <v>0</v>
      </c>
      <c r="BSF188" s="214">
        <f>_xlfn.XLOOKUP(BSF172, Schedule!$F$226:$FO$226, Schedule!$F$236:$FO$236, 0)</f>
        <v>0</v>
      </c>
      <c r="BSG188" s="214">
        <f>_xlfn.XLOOKUP(BSG172, Schedule!$F$226:$FO$226, Schedule!$F$236:$FO$236, 0)</f>
        <v>0</v>
      </c>
      <c r="BSH188" s="214">
        <f>_xlfn.XLOOKUP(BSH172, Schedule!$F$226:$FO$226, Schedule!$F$236:$FO$236, 0)</f>
        <v>0</v>
      </c>
      <c r="BSI188" s="214">
        <f>_xlfn.XLOOKUP(BSI172, Schedule!$F$226:$FO$226, Schedule!$F$236:$FO$236, 0)</f>
        <v>0</v>
      </c>
      <c r="BSJ188" s="214">
        <f>_xlfn.XLOOKUP(BSJ172, Schedule!$F$226:$FO$226, Schedule!$F$236:$FO$236, 0)</f>
        <v>0</v>
      </c>
      <c r="BSK188" s="214">
        <f>_xlfn.XLOOKUP(BSK172, Schedule!$F$226:$FO$226, Schedule!$F$236:$FO$236, 0)</f>
        <v>0</v>
      </c>
      <c r="BSL188" s="214">
        <f>_xlfn.XLOOKUP(BSL172, Schedule!$F$226:$FO$226, Schedule!$F$236:$FO$236, 0)</f>
        <v>0</v>
      </c>
      <c r="BSM188" s="214">
        <f>_xlfn.XLOOKUP(BSM172, Schedule!$F$226:$FO$226, Schedule!$F$236:$FO$236, 0)</f>
        <v>0</v>
      </c>
      <c r="BSN188" s="214">
        <f>_xlfn.XLOOKUP(BSN172, Schedule!$F$226:$FO$226, Schedule!$F$236:$FO$236, 0)</f>
        <v>0</v>
      </c>
      <c r="BSO188" s="214">
        <f>_xlfn.XLOOKUP(BSO172, Schedule!$F$226:$FO$226, Schedule!$F$236:$FO$236, 0)</f>
        <v>0</v>
      </c>
      <c r="BSP188" s="214">
        <f>_xlfn.XLOOKUP(BSP172, Schedule!$F$226:$FO$226, Schedule!$F$236:$FO$236, 0)</f>
        <v>0</v>
      </c>
      <c r="BSQ188" s="214">
        <f>_xlfn.XLOOKUP(BSQ172, Schedule!$F$226:$FO$226, Schedule!$F$236:$FO$236, 0)</f>
        <v>0</v>
      </c>
      <c r="BSR188" s="214">
        <f>_xlfn.XLOOKUP(BSR172, Schedule!$F$226:$FO$226, Schedule!$F$236:$FO$236, 0)</f>
        <v>0</v>
      </c>
      <c r="BSS188" s="214">
        <f>_xlfn.XLOOKUP(BSS172, Schedule!$F$226:$FO$226, Schedule!$F$236:$FO$236, 0)</f>
        <v>0</v>
      </c>
      <c r="BST188" s="214">
        <f>_xlfn.XLOOKUP(BST172, Schedule!$F$226:$FO$226, Schedule!$F$236:$FO$236, 0)</f>
        <v>0</v>
      </c>
      <c r="BSU188" s="214">
        <f>_xlfn.XLOOKUP(BSU172, Schedule!$F$226:$FO$226, Schedule!$F$236:$FO$236, 0)</f>
        <v>0</v>
      </c>
      <c r="BSV188" s="214">
        <f>_xlfn.XLOOKUP(BSV172, Schedule!$F$226:$FO$226, Schedule!$F$236:$FO$236, 0)</f>
        <v>0</v>
      </c>
      <c r="BSW188" s="214">
        <f>_xlfn.XLOOKUP(BSW172, Schedule!$F$226:$FO$226, Schedule!$F$236:$FO$236, 0)</f>
        <v>0</v>
      </c>
      <c r="BSX188" s="214">
        <f>_xlfn.XLOOKUP(BSX172, Schedule!$F$226:$FO$226, Schedule!$F$236:$FO$236, 0)</f>
        <v>0</v>
      </c>
      <c r="BSY188" s="214">
        <f>_xlfn.XLOOKUP(BSY172, Schedule!$F$226:$FO$226, Schedule!$F$236:$FO$236, 0)</f>
        <v>0</v>
      </c>
      <c r="BSZ188" s="214">
        <f>_xlfn.XLOOKUP(BSZ172, Schedule!$F$226:$FO$226, Schedule!$F$236:$FO$236, 0)</f>
        <v>0</v>
      </c>
      <c r="BTA188" s="214">
        <f>_xlfn.XLOOKUP(BTA172, Schedule!$F$226:$FO$226, Schedule!$F$236:$FO$236, 0)</f>
        <v>0</v>
      </c>
      <c r="BTB188" s="214">
        <f>_xlfn.XLOOKUP(BTB172, Schedule!$F$226:$FO$226, Schedule!$F$236:$FO$236, 0)</f>
        <v>0</v>
      </c>
      <c r="BTC188" s="214">
        <f>_xlfn.XLOOKUP(BTC172, Schedule!$F$226:$FO$226, Schedule!$F$236:$FO$236, 0)</f>
        <v>0</v>
      </c>
      <c r="BTD188" s="214">
        <f>_xlfn.XLOOKUP(BTD172, Schedule!$F$226:$FO$226, Schedule!$F$236:$FO$236, 0)</f>
        <v>0</v>
      </c>
      <c r="BTE188" s="214">
        <f>_xlfn.XLOOKUP(BTE172, Schedule!$F$226:$FO$226, Schedule!$F$236:$FO$236, 0)</f>
        <v>0</v>
      </c>
      <c r="BTF188" s="214">
        <f>_xlfn.XLOOKUP(BTF172, Schedule!$F$226:$FO$226, Schedule!$F$236:$FO$236, 0)</f>
        <v>0</v>
      </c>
      <c r="BTG188" s="214">
        <f>_xlfn.XLOOKUP(BTG172, Schedule!$F$226:$FO$226, Schedule!$F$236:$FO$236, 0)</f>
        <v>0</v>
      </c>
      <c r="BTH188" s="214">
        <f>_xlfn.XLOOKUP(BTH172, Schedule!$F$226:$FO$226, Schedule!$F$236:$FO$236, 0)</f>
        <v>0</v>
      </c>
      <c r="BTI188" s="214">
        <f>_xlfn.XLOOKUP(BTI172, Schedule!$F$226:$FO$226, Schedule!$F$236:$FO$236, 0)</f>
        <v>0</v>
      </c>
      <c r="BTJ188" s="214">
        <f>_xlfn.XLOOKUP(BTJ172, Schedule!$F$226:$FO$226, Schedule!$F$236:$FO$236, 0)</f>
        <v>0</v>
      </c>
      <c r="BTK188" s="214">
        <f>_xlfn.XLOOKUP(BTK172, Schedule!$F$226:$FO$226, Schedule!$F$236:$FO$236, 0)</f>
        <v>0</v>
      </c>
      <c r="BTL188" s="214">
        <f>_xlfn.XLOOKUP(BTL172, Schedule!$F$226:$FO$226, Schedule!$F$236:$FO$236, 0)</f>
        <v>0</v>
      </c>
      <c r="BTM188" s="214">
        <f>_xlfn.XLOOKUP(BTM172, Schedule!$F$226:$FO$226, Schedule!$F$236:$FO$236, 0)</f>
        <v>0</v>
      </c>
      <c r="BTN188" s="214">
        <f>_xlfn.XLOOKUP(BTN172, Schedule!$F$226:$FO$226, Schedule!$F$236:$FO$236, 0)</f>
        <v>0</v>
      </c>
      <c r="BTO188" s="214">
        <f>_xlfn.XLOOKUP(BTO172, Schedule!$F$226:$FO$226, Schedule!$F$236:$FO$236, 0)</f>
        <v>0</v>
      </c>
      <c r="BTP188" s="214">
        <f>_xlfn.XLOOKUP(BTP172, Schedule!$F$226:$FO$226, Schedule!$F$236:$FO$236, 0)</f>
        <v>0</v>
      </c>
      <c r="BTQ188" s="214">
        <f>_xlfn.XLOOKUP(BTQ172, Schedule!$F$226:$FO$226, Schedule!$F$236:$FO$236, 0)</f>
        <v>0</v>
      </c>
      <c r="BTR188" s="214">
        <f>_xlfn.XLOOKUP(BTR172, Schedule!$F$226:$FO$226, Schedule!$F$236:$FO$236, 0)</f>
        <v>0</v>
      </c>
      <c r="BTS188" s="214">
        <f>_xlfn.XLOOKUP(BTS172, Schedule!$F$226:$FO$226, Schedule!$F$236:$FO$236, 0)</f>
        <v>0</v>
      </c>
      <c r="BTT188" s="214">
        <f>_xlfn.XLOOKUP(BTT172, Schedule!$F$226:$FO$226, Schedule!$F$236:$FO$236, 0)</f>
        <v>0</v>
      </c>
      <c r="BTU188" s="214">
        <f>_xlfn.XLOOKUP(BTU172, Schedule!$F$226:$FO$226, Schedule!$F$236:$FO$236, 0)</f>
        <v>0</v>
      </c>
      <c r="BTV188" s="214">
        <f>_xlfn.XLOOKUP(BTV172, Schedule!$F$226:$FO$226, Schedule!$F$236:$FO$236, 0)</f>
        <v>0</v>
      </c>
      <c r="BTW188" s="214">
        <f>_xlfn.XLOOKUP(BTW172, Schedule!$F$226:$FO$226, Schedule!$F$236:$FO$236, 0)</f>
        <v>0</v>
      </c>
      <c r="BTX188" s="214">
        <f>_xlfn.XLOOKUP(BTX172, Schedule!$F$226:$FO$226, Schedule!$F$236:$FO$236, 0)</f>
        <v>0</v>
      </c>
      <c r="BTY188" s="214">
        <f>_xlfn.XLOOKUP(BTY172, Schedule!$F$226:$FO$226, Schedule!$F$236:$FO$236, 0)</f>
        <v>0</v>
      </c>
      <c r="BTZ188" s="214">
        <f>_xlfn.XLOOKUP(BTZ172, Schedule!$F$226:$FO$226, Schedule!$F$236:$FO$236, 0)</f>
        <v>0</v>
      </c>
      <c r="BUA188" s="214">
        <f>_xlfn.XLOOKUP(BUA172, Schedule!$F$226:$FO$226, Schedule!$F$236:$FO$236, 0)</f>
        <v>0</v>
      </c>
      <c r="BUB188" s="214">
        <f>_xlfn.XLOOKUP(BUB172, Schedule!$F$226:$FO$226, Schedule!$F$236:$FO$236, 0)</f>
        <v>0</v>
      </c>
      <c r="BUC188" s="214">
        <f>_xlfn.XLOOKUP(BUC172, Schedule!$F$226:$FO$226, Schedule!$F$236:$FO$236, 0)</f>
        <v>0</v>
      </c>
      <c r="BUD188" s="214">
        <f>_xlfn.XLOOKUP(BUD172, Schedule!$F$226:$FO$226, Schedule!$F$236:$FO$236, 0)</f>
        <v>0</v>
      </c>
      <c r="BUE188" s="214">
        <f>_xlfn.XLOOKUP(BUE172, Schedule!$F$226:$FO$226, Schedule!$F$236:$FO$236, 0)</f>
        <v>0</v>
      </c>
      <c r="BUF188" s="214">
        <f>_xlfn.XLOOKUP(BUF172, Schedule!$F$226:$FO$226, Schedule!$F$236:$FO$236, 0)</f>
        <v>0</v>
      </c>
      <c r="BUG188" s="214">
        <f>_xlfn.XLOOKUP(BUG172, Schedule!$F$226:$FO$226, Schedule!$F$236:$FO$236, 0)</f>
        <v>0</v>
      </c>
      <c r="BUH188" s="214">
        <f>_xlfn.XLOOKUP(BUH172, Schedule!$F$226:$FO$226, Schedule!$F$236:$FO$236, 0)</f>
        <v>0</v>
      </c>
      <c r="BUI188" s="214">
        <f>_xlfn.XLOOKUP(BUI172, Schedule!$F$226:$FO$226, Schedule!$F$236:$FO$236, 0)</f>
        <v>0</v>
      </c>
      <c r="BUJ188" s="214">
        <f>_xlfn.XLOOKUP(BUJ172, Schedule!$F$226:$FO$226, Schedule!$F$236:$FO$236, 0)</f>
        <v>0</v>
      </c>
      <c r="BUK188" s="214">
        <f>_xlfn.XLOOKUP(BUK172, Schedule!$F$226:$FO$226, Schedule!$F$236:$FO$236, 0)</f>
        <v>0</v>
      </c>
      <c r="BUL188" s="214">
        <f>_xlfn.XLOOKUP(BUL172, Schedule!$F$226:$FO$226, Schedule!$F$236:$FO$236, 0)</f>
        <v>0</v>
      </c>
      <c r="BUM188" s="214">
        <f>_xlfn.XLOOKUP(BUM172, Schedule!$F$226:$FO$226, Schedule!$F$236:$FO$236, 0)</f>
        <v>0</v>
      </c>
      <c r="BUN188" s="214">
        <f>_xlfn.XLOOKUP(BUN172, Schedule!$F$226:$FO$226, Schedule!$F$236:$FO$236, 0)</f>
        <v>0</v>
      </c>
      <c r="BUO188" s="214">
        <f>_xlfn.XLOOKUP(BUO172, Schedule!$F$226:$FO$226, Schedule!$F$236:$FO$236, 0)</f>
        <v>0</v>
      </c>
      <c r="BUP188" s="214">
        <f>_xlfn.XLOOKUP(BUP172, Schedule!$F$226:$FO$226, Schedule!$F$236:$FO$236, 0)</f>
        <v>0</v>
      </c>
      <c r="BUQ188" s="214">
        <f>_xlfn.XLOOKUP(BUQ172, Schedule!$F$226:$FO$226, Schedule!$F$236:$FO$236, 0)</f>
        <v>0</v>
      </c>
      <c r="BUR188" s="214">
        <f>_xlfn.XLOOKUP(BUR172, Schedule!$F$226:$FO$226, Schedule!$F$236:$FO$236, 0)</f>
        <v>0</v>
      </c>
      <c r="BUS188" s="214">
        <f>_xlfn.XLOOKUP(BUS172, Schedule!$F$226:$FO$226, Schedule!$F$236:$FO$236, 0)</f>
        <v>0</v>
      </c>
      <c r="BUT188" s="214">
        <f>_xlfn.XLOOKUP(BUT172, Schedule!$F$226:$FO$226, Schedule!$F$236:$FO$236, 0)</f>
        <v>0</v>
      </c>
      <c r="BUU188" s="214">
        <f>_xlfn.XLOOKUP(BUU172, Schedule!$F$226:$FO$226, Schedule!$F$236:$FO$236, 0)</f>
        <v>0</v>
      </c>
      <c r="BUV188" s="214">
        <f>_xlfn.XLOOKUP(BUV172, Schedule!$F$226:$FO$226, Schedule!$F$236:$FO$236, 0)</f>
        <v>0</v>
      </c>
      <c r="BUW188" s="214">
        <f>_xlfn.XLOOKUP(BUW172, Schedule!$F$226:$FO$226, Schedule!$F$236:$FO$236, 0)</f>
        <v>0</v>
      </c>
      <c r="BUX188" s="214">
        <f>_xlfn.XLOOKUP(BUX172, Schedule!$F$226:$FO$226, Schedule!$F$236:$FO$236, 0)</f>
        <v>0</v>
      </c>
      <c r="BUY188" s="214">
        <f>_xlfn.XLOOKUP(BUY172, Schedule!$F$226:$FO$226, Schedule!$F$236:$FO$236, 0)</f>
        <v>0</v>
      </c>
      <c r="BUZ188" s="214">
        <f>_xlfn.XLOOKUP(BUZ172, Schedule!$F$226:$FO$226, Schedule!$F$236:$FO$236, 0)</f>
        <v>0</v>
      </c>
      <c r="BVA188" s="214">
        <f>_xlfn.XLOOKUP(BVA172, Schedule!$F$226:$FO$226, Schedule!$F$236:$FO$236, 0)</f>
        <v>0</v>
      </c>
      <c r="BVB188" s="214">
        <f>_xlfn.XLOOKUP(BVB172, Schedule!$F$226:$FO$226, Schedule!$F$236:$FO$236, 0)</f>
        <v>0</v>
      </c>
      <c r="BVC188" s="214">
        <f>_xlfn.XLOOKUP(BVC172, Schedule!$F$226:$FO$226, Schedule!$F$236:$FO$236, 0)</f>
        <v>0</v>
      </c>
      <c r="BVD188" s="214">
        <f>_xlfn.XLOOKUP(BVD172, Schedule!$F$226:$FO$226, Schedule!$F$236:$FO$236, 0)</f>
        <v>0</v>
      </c>
      <c r="BVE188" s="214">
        <f>_xlfn.XLOOKUP(BVE172, Schedule!$F$226:$FO$226, Schedule!$F$236:$FO$236, 0)</f>
        <v>0</v>
      </c>
      <c r="BVF188" s="214">
        <f>_xlfn.XLOOKUP(BVF172, Schedule!$F$226:$FO$226, Schedule!$F$236:$FO$236, 0)</f>
        <v>0</v>
      </c>
      <c r="BVG188" s="214">
        <f>_xlfn.XLOOKUP(BVG172, Schedule!$F$226:$FO$226, Schedule!$F$236:$FO$236, 0)</f>
        <v>0</v>
      </c>
      <c r="BVH188" s="214">
        <f>_xlfn.XLOOKUP(BVH172, Schedule!$F$226:$FO$226, Schedule!$F$236:$FO$236, 0)</f>
        <v>0</v>
      </c>
      <c r="BVI188" s="214">
        <f>_xlfn.XLOOKUP(BVI172, Schedule!$F$226:$FO$226, Schedule!$F$236:$FO$236, 0)</f>
        <v>0</v>
      </c>
      <c r="BVJ188" s="214">
        <f>_xlfn.XLOOKUP(BVJ172, Schedule!$F$226:$FO$226, Schedule!$F$236:$FO$236, 0)</f>
        <v>0</v>
      </c>
      <c r="BVK188" s="214">
        <f>_xlfn.XLOOKUP(BVK172, Schedule!$F$226:$FO$226, Schedule!$F$236:$FO$236, 0)</f>
        <v>0</v>
      </c>
      <c r="BVL188" s="214">
        <f>_xlfn.XLOOKUP(BVL172, Schedule!$F$226:$FO$226, Schedule!$F$236:$FO$236, 0)</f>
        <v>0</v>
      </c>
      <c r="BVM188" s="214">
        <f>_xlfn.XLOOKUP(BVM172, Schedule!$F$226:$FO$226, Schedule!$F$236:$FO$236, 0)</f>
        <v>0</v>
      </c>
      <c r="BVN188" s="214">
        <f>_xlfn.XLOOKUP(BVN172, Schedule!$F$226:$FO$226, Schedule!$F$236:$FO$236, 0)</f>
        <v>0</v>
      </c>
      <c r="BVO188" s="214">
        <f>_xlfn.XLOOKUP(BVO172, Schedule!$F$226:$FO$226, Schedule!$F$236:$FO$236, 0)</f>
        <v>0</v>
      </c>
      <c r="BVP188" s="214">
        <f>_xlfn.XLOOKUP(BVP172, Schedule!$F$226:$FO$226, Schedule!$F$236:$FO$236, 0)</f>
        <v>0</v>
      </c>
      <c r="BVQ188" s="214">
        <f>_xlfn.XLOOKUP(BVQ172, Schedule!$F$226:$FO$226, Schedule!$F$236:$FO$236, 0)</f>
        <v>0</v>
      </c>
      <c r="BVR188" s="214">
        <f>_xlfn.XLOOKUP(BVR172, Schedule!$F$226:$FO$226, Schedule!$F$236:$FO$236, 0)</f>
        <v>0</v>
      </c>
      <c r="BVS188" s="214">
        <f>_xlfn.XLOOKUP(BVS172, Schedule!$F$226:$FO$226, Schedule!$F$236:$FO$236, 0)</f>
        <v>0</v>
      </c>
      <c r="BVT188" s="214">
        <f>_xlfn.XLOOKUP(BVT172, Schedule!$F$226:$FO$226, Schedule!$F$236:$FO$236, 0)</f>
        <v>0</v>
      </c>
      <c r="BVU188" s="214">
        <f>_xlfn.XLOOKUP(BVU172, Schedule!$F$226:$FO$226, Schedule!$F$236:$FO$236, 0)</f>
        <v>0</v>
      </c>
      <c r="BVV188" s="214">
        <f>_xlfn.XLOOKUP(BVV172, Schedule!$F$226:$FO$226, Schedule!$F$236:$FO$236, 0)</f>
        <v>0</v>
      </c>
      <c r="BVW188" s="214">
        <f>_xlfn.XLOOKUP(BVW172, Schedule!$F$226:$FO$226, Schedule!$F$236:$FO$236, 0)</f>
        <v>0</v>
      </c>
      <c r="BVX188" s="214">
        <f>_xlfn.XLOOKUP(BVX172, Schedule!$F$226:$FO$226, Schedule!$F$236:$FO$236, 0)</f>
        <v>0</v>
      </c>
      <c r="BVY188" s="214">
        <f>_xlfn.XLOOKUP(BVY172, Schedule!$F$226:$FO$226, Schedule!$F$236:$FO$236, 0)</f>
        <v>0</v>
      </c>
      <c r="BVZ188" s="214">
        <f>_xlfn.XLOOKUP(BVZ172, Schedule!$F$226:$FO$226, Schedule!$F$236:$FO$236, 0)</f>
        <v>0</v>
      </c>
      <c r="BWA188" s="214">
        <f>_xlfn.XLOOKUP(BWA172, Schedule!$F$226:$FO$226, Schedule!$F$236:$FO$236, 0)</f>
        <v>0</v>
      </c>
      <c r="BWB188" s="214">
        <f>_xlfn.XLOOKUP(BWB172, Schedule!$F$226:$FO$226, Schedule!$F$236:$FO$236, 0)</f>
        <v>0</v>
      </c>
      <c r="BWC188" s="214">
        <f>_xlfn.XLOOKUP(BWC172, Schedule!$F$226:$FO$226, Schedule!$F$236:$FO$236, 0)</f>
        <v>0</v>
      </c>
      <c r="BWD188" s="214">
        <f>_xlfn.XLOOKUP(BWD172, Schedule!$F$226:$FO$226, Schedule!$F$236:$FO$236, 0)</f>
        <v>0</v>
      </c>
      <c r="BWE188" s="214">
        <f>_xlfn.XLOOKUP(BWE172, Schedule!$F$226:$FO$226, Schedule!$F$236:$FO$236, 0)</f>
        <v>0</v>
      </c>
      <c r="BWF188" s="214">
        <f>_xlfn.XLOOKUP(BWF172, Schedule!$F$226:$FO$226, Schedule!$F$236:$FO$236, 0)</f>
        <v>0</v>
      </c>
      <c r="BWG188" s="214">
        <f>_xlfn.XLOOKUP(BWG172, Schedule!$F$226:$FO$226, Schedule!$F$236:$FO$236, 0)</f>
        <v>0</v>
      </c>
      <c r="BWH188" s="214">
        <f>_xlfn.XLOOKUP(BWH172, Schedule!$F$226:$FO$226, Schedule!$F$236:$FO$236, 0)</f>
        <v>0</v>
      </c>
      <c r="BWI188" s="214">
        <f>_xlfn.XLOOKUP(BWI172, Schedule!$F$226:$FO$226, Schedule!$F$236:$FO$236, 0)</f>
        <v>0</v>
      </c>
      <c r="BWJ188" s="214">
        <f>_xlfn.XLOOKUP(BWJ172, Schedule!$F$226:$FO$226, Schedule!$F$236:$FO$236, 0)</f>
        <v>0</v>
      </c>
      <c r="BWK188" s="214">
        <f>_xlfn.XLOOKUP(BWK172, Schedule!$F$226:$FO$226, Schedule!$F$236:$FO$236, 0)</f>
        <v>0</v>
      </c>
      <c r="BWL188" s="214">
        <f>_xlfn.XLOOKUP(BWL172, Schedule!$F$226:$FO$226, Schedule!$F$236:$FO$236, 0)</f>
        <v>0</v>
      </c>
      <c r="BWM188" s="214">
        <f>_xlfn.XLOOKUP(BWM172, Schedule!$F$226:$FO$226, Schedule!$F$236:$FO$236, 0)</f>
        <v>0</v>
      </c>
      <c r="BWN188" s="214">
        <f>_xlfn.XLOOKUP(BWN172, Schedule!$F$226:$FO$226, Schedule!$F$236:$FO$236, 0)</f>
        <v>0</v>
      </c>
      <c r="BWO188" s="214">
        <f>_xlfn.XLOOKUP(BWO172, Schedule!$F$226:$FO$226, Schedule!$F$236:$FO$236, 0)</f>
        <v>0</v>
      </c>
      <c r="BWP188" s="214">
        <f>_xlfn.XLOOKUP(BWP172, Schedule!$F$226:$FO$226, Schedule!$F$236:$FO$236, 0)</f>
        <v>0</v>
      </c>
      <c r="BWQ188" s="214">
        <f>_xlfn.XLOOKUP(BWQ172, Schedule!$F$226:$FO$226, Schedule!$F$236:$FO$236, 0)</f>
        <v>0</v>
      </c>
      <c r="BWR188" s="214">
        <f>_xlfn.XLOOKUP(BWR172, Schedule!$F$226:$FO$226, Schedule!$F$236:$FO$236, 0)</f>
        <v>0</v>
      </c>
      <c r="BWS188" s="214">
        <f>_xlfn.XLOOKUP(BWS172, Schedule!$F$226:$FO$226, Schedule!$F$236:$FO$236, 0)</f>
        <v>0</v>
      </c>
      <c r="BWT188" s="214">
        <f>_xlfn.XLOOKUP(BWT172, Schedule!$F$226:$FO$226, Schedule!$F$236:$FO$236, 0)</f>
        <v>0</v>
      </c>
      <c r="BWU188" s="214">
        <f>_xlfn.XLOOKUP(BWU172, Schedule!$F$226:$FO$226, Schedule!$F$236:$FO$236, 0)</f>
        <v>0</v>
      </c>
      <c r="BWV188" s="214">
        <f>_xlfn.XLOOKUP(BWV172, Schedule!$F$226:$FO$226, Schedule!$F$236:$FO$236, 0)</f>
        <v>0</v>
      </c>
      <c r="BWW188" s="214">
        <f>_xlfn.XLOOKUP(BWW172, Schedule!$F$226:$FO$226, Schedule!$F$236:$FO$236, 0)</f>
        <v>0</v>
      </c>
      <c r="BWX188" s="214">
        <f>_xlfn.XLOOKUP(BWX172, Schedule!$F$226:$FO$226, Schedule!$F$236:$FO$236, 0)</f>
        <v>0</v>
      </c>
      <c r="BWY188" s="214">
        <f>_xlfn.XLOOKUP(BWY172, Schedule!$F$226:$FO$226, Schedule!$F$236:$FO$236, 0)</f>
        <v>0</v>
      </c>
      <c r="BWZ188" s="214">
        <f>_xlfn.XLOOKUP(BWZ172, Schedule!$F$226:$FO$226, Schedule!$F$236:$FO$236, 0)</f>
        <v>0</v>
      </c>
      <c r="BXA188" s="214">
        <f>_xlfn.XLOOKUP(BXA172, Schedule!$F$226:$FO$226, Schedule!$F$236:$FO$236, 0)</f>
        <v>0</v>
      </c>
      <c r="BXB188" s="214">
        <f>_xlfn.XLOOKUP(BXB172, Schedule!$F$226:$FO$226, Schedule!$F$236:$FO$236, 0)</f>
        <v>0</v>
      </c>
      <c r="BXC188" s="214">
        <f>_xlfn.XLOOKUP(BXC172, Schedule!$F$226:$FO$226, Schedule!$F$236:$FO$236, 0)</f>
        <v>0</v>
      </c>
      <c r="BXD188" s="214">
        <f>_xlfn.XLOOKUP(BXD172, Schedule!$F$226:$FO$226, Schedule!$F$236:$FO$236, 0)</f>
        <v>0</v>
      </c>
      <c r="BXE188" s="214">
        <f>_xlfn.XLOOKUP(BXE172, Schedule!$F$226:$FO$226, Schedule!$F$236:$FO$236, 0)</f>
        <v>0</v>
      </c>
      <c r="BXF188" s="214">
        <f>_xlfn.XLOOKUP(BXF172, Schedule!$F$226:$FO$226, Schedule!$F$236:$FO$236, 0)</f>
        <v>0</v>
      </c>
      <c r="BXG188" s="214">
        <f>_xlfn.XLOOKUP(BXG172, Schedule!$F$226:$FO$226, Schedule!$F$236:$FO$236, 0)</f>
        <v>0</v>
      </c>
      <c r="BXH188" s="214">
        <f>_xlfn.XLOOKUP(BXH172, Schedule!$F$226:$FO$226, Schedule!$F$236:$FO$236, 0)</f>
        <v>0</v>
      </c>
      <c r="BXI188" s="214">
        <f>_xlfn.XLOOKUP(BXI172, Schedule!$F$226:$FO$226, Schedule!$F$236:$FO$236, 0)</f>
        <v>0</v>
      </c>
      <c r="BXJ188" s="214">
        <f>_xlfn.XLOOKUP(BXJ172, Schedule!$F$226:$FO$226, Schedule!$F$236:$FO$236, 0)</f>
        <v>0</v>
      </c>
      <c r="BXK188" s="214">
        <f>_xlfn.XLOOKUP(BXK172, Schedule!$F$226:$FO$226, Schedule!$F$236:$FO$236, 0)</f>
        <v>0</v>
      </c>
      <c r="BXL188" s="214">
        <f>_xlfn.XLOOKUP(BXL172, Schedule!$F$226:$FO$226, Schedule!$F$236:$FO$236, 0)</f>
        <v>0</v>
      </c>
      <c r="BXM188" s="214">
        <f>_xlfn.XLOOKUP(BXM172, Schedule!$F$226:$FO$226, Schedule!$F$236:$FO$236, 0)</f>
        <v>0</v>
      </c>
      <c r="BXN188" s="214">
        <f>_xlfn.XLOOKUP(BXN172, Schedule!$F$226:$FO$226, Schedule!$F$236:$FO$236, 0)</f>
        <v>0</v>
      </c>
      <c r="BXO188" s="214">
        <f>_xlfn.XLOOKUP(BXO172, Schedule!$F$226:$FO$226, Schedule!$F$236:$FO$236, 0)</f>
        <v>0</v>
      </c>
      <c r="BXP188" s="214">
        <f>_xlfn.XLOOKUP(BXP172, Schedule!$F$226:$FO$226, Schedule!$F$236:$FO$236, 0)</f>
        <v>0</v>
      </c>
      <c r="BXQ188" s="214">
        <f>_xlfn.XLOOKUP(BXQ172, Schedule!$F$226:$FO$226, Schedule!$F$236:$FO$236, 0)</f>
        <v>0</v>
      </c>
      <c r="BXR188" s="214">
        <f>_xlfn.XLOOKUP(BXR172, Schedule!$F$226:$FO$226, Schedule!$F$236:$FO$236, 0)</f>
        <v>0</v>
      </c>
      <c r="BXS188" s="214">
        <f>_xlfn.XLOOKUP(BXS172, Schedule!$F$226:$FO$226, Schedule!$F$236:$FO$236, 0)</f>
        <v>0</v>
      </c>
      <c r="BXT188" s="214">
        <f>_xlfn.XLOOKUP(BXT172, Schedule!$F$226:$FO$226, Schedule!$F$236:$FO$236, 0)</f>
        <v>0</v>
      </c>
      <c r="BXU188" s="214">
        <f>_xlfn.XLOOKUP(BXU172, Schedule!$F$226:$FO$226, Schedule!$F$236:$FO$236, 0)</f>
        <v>0</v>
      </c>
      <c r="BXV188" s="214">
        <f>_xlfn.XLOOKUP(BXV172, Schedule!$F$226:$FO$226, Schedule!$F$236:$FO$236, 0)</f>
        <v>0</v>
      </c>
      <c r="BXW188" s="214">
        <f>_xlfn.XLOOKUP(BXW172, Schedule!$F$226:$FO$226, Schedule!$F$236:$FO$236, 0)</f>
        <v>0</v>
      </c>
      <c r="BXX188" s="214">
        <f>_xlfn.XLOOKUP(BXX172, Schedule!$F$226:$FO$226, Schedule!$F$236:$FO$236, 0)</f>
        <v>0</v>
      </c>
      <c r="BXY188" s="214">
        <f>_xlfn.XLOOKUP(BXY172, Schedule!$F$226:$FO$226, Schedule!$F$236:$FO$236, 0)</f>
        <v>0</v>
      </c>
      <c r="BXZ188" s="214">
        <f>_xlfn.XLOOKUP(BXZ172, Schedule!$F$226:$FO$226, Schedule!$F$236:$FO$236, 0)</f>
        <v>0</v>
      </c>
      <c r="BYA188" s="214">
        <f>_xlfn.XLOOKUP(BYA172, Schedule!$F$226:$FO$226, Schedule!$F$236:$FO$236, 0)</f>
        <v>0</v>
      </c>
      <c r="BYB188" s="214">
        <f>_xlfn.XLOOKUP(BYB172, Schedule!$F$226:$FO$226, Schedule!$F$236:$FO$236, 0)</f>
        <v>0</v>
      </c>
      <c r="BYC188" s="214">
        <f>_xlfn.XLOOKUP(BYC172, Schedule!$F$226:$FO$226, Schedule!$F$236:$FO$236, 0)</f>
        <v>0</v>
      </c>
      <c r="BYD188" s="214">
        <f>_xlfn.XLOOKUP(BYD172, Schedule!$F$226:$FO$226, Schedule!$F$236:$FO$236, 0)</f>
        <v>0</v>
      </c>
      <c r="BYE188" s="214">
        <f>_xlfn.XLOOKUP(BYE172, Schedule!$F$226:$FO$226, Schedule!$F$236:$FO$236, 0)</f>
        <v>0</v>
      </c>
      <c r="BYF188" s="214">
        <f>_xlfn.XLOOKUP(BYF172, Schedule!$F$226:$FO$226, Schedule!$F$236:$FO$236, 0)</f>
        <v>0</v>
      </c>
      <c r="BYG188" s="214">
        <f>_xlfn.XLOOKUP(BYG172, Schedule!$F$226:$FO$226, Schedule!$F$236:$FO$236, 0)</f>
        <v>0</v>
      </c>
      <c r="BYH188" s="214">
        <f>_xlfn.XLOOKUP(BYH172, Schedule!$F$226:$FO$226, Schedule!$F$236:$FO$236, 0)</f>
        <v>0</v>
      </c>
      <c r="BYI188" s="214">
        <f>_xlfn.XLOOKUP(BYI172, Schedule!$F$226:$FO$226, Schedule!$F$236:$FO$236, 0)</f>
        <v>0</v>
      </c>
      <c r="BYJ188" s="214">
        <f>_xlfn.XLOOKUP(BYJ172, Schedule!$F$226:$FO$226, Schedule!$F$236:$FO$236, 0)</f>
        <v>0</v>
      </c>
      <c r="BYK188" s="214">
        <f>_xlfn.XLOOKUP(BYK172, Schedule!$F$226:$FO$226, Schedule!$F$236:$FO$236, 0)</f>
        <v>0</v>
      </c>
      <c r="BYL188" s="214">
        <f>_xlfn.XLOOKUP(BYL172, Schedule!$F$226:$FO$226, Schedule!$F$236:$FO$236, 0)</f>
        <v>0</v>
      </c>
      <c r="BYM188" s="214">
        <f>_xlfn.XLOOKUP(BYM172, Schedule!$F$226:$FO$226, Schedule!$F$236:$FO$236, 0)</f>
        <v>0</v>
      </c>
      <c r="BYN188" s="214">
        <f>_xlfn.XLOOKUP(BYN172, Schedule!$F$226:$FO$226, Schedule!$F$236:$FO$236, 0)</f>
        <v>0</v>
      </c>
      <c r="BYO188" s="214">
        <f>_xlfn.XLOOKUP(BYO172, Schedule!$F$226:$FO$226, Schedule!$F$236:$FO$236, 0)</f>
        <v>0</v>
      </c>
      <c r="BYP188" s="214">
        <f>_xlfn.XLOOKUP(BYP172, Schedule!$F$226:$FO$226, Schedule!$F$236:$FO$236, 0)</f>
        <v>0</v>
      </c>
      <c r="BYQ188" s="214">
        <f>_xlfn.XLOOKUP(BYQ172, Schedule!$F$226:$FO$226, Schedule!$F$236:$FO$236, 0)</f>
        <v>0</v>
      </c>
      <c r="BYR188" s="214">
        <f>_xlfn.XLOOKUP(BYR172, Schedule!$F$226:$FO$226, Schedule!$F$236:$FO$236, 0)</f>
        <v>0</v>
      </c>
      <c r="BYS188" s="214">
        <f>_xlfn.XLOOKUP(BYS172, Schedule!$F$226:$FO$226, Schedule!$F$236:$FO$236, 0)</f>
        <v>0</v>
      </c>
      <c r="BYT188" s="214">
        <f>_xlfn.XLOOKUP(BYT172, Schedule!$F$226:$FO$226, Schedule!$F$236:$FO$236, 0)</f>
        <v>0</v>
      </c>
      <c r="BYU188" s="214">
        <f>_xlfn.XLOOKUP(BYU172, Schedule!$F$226:$FO$226, Schedule!$F$236:$FO$236, 0)</f>
        <v>0</v>
      </c>
      <c r="BYV188" s="214">
        <f>_xlfn.XLOOKUP(BYV172, Schedule!$F$226:$FO$226, Schedule!$F$236:$FO$236, 0)</f>
        <v>0</v>
      </c>
      <c r="BYW188" s="214">
        <f>_xlfn.XLOOKUP(BYW172, Schedule!$F$226:$FO$226, Schedule!$F$236:$FO$236, 0)</f>
        <v>0</v>
      </c>
      <c r="BYX188" s="214">
        <f>_xlfn.XLOOKUP(BYX172, Schedule!$F$226:$FO$226, Schedule!$F$236:$FO$236, 0)</f>
        <v>0</v>
      </c>
      <c r="BYY188" s="214">
        <f>_xlfn.XLOOKUP(BYY172, Schedule!$F$226:$FO$226, Schedule!$F$236:$FO$236, 0)</f>
        <v>0</v>
      </c>
      <c r="BYZ188" s="214">
        <f>_xlfn.XLOOKUP(BYZ172, Schedule!$F$226:$FO$226, Schedule!$F$236:$FO$236, 0)</f>
        <v>0</v>
      </c>
      <c r="BZA188" s="214">
        <f>_xlfn.XLOOKUP(BZA172, Schedule!$F$226:$FO$226, Schedule!$F$236:$FO$236, 0)</f>
        <v>0</v>
      </c>
      <c r="BZB188" s="214">
        <f>_xlfn.XLOOKUP(BZB172, Schedule!$F$226:$FO$226, Schedule!$F$236:$FO$236, 0)</f>
        <v>0</v>
      </c>
      <c r="BZC188" s="214">
        <f>_xlfn.XLOOKUP(BZC172, Schedule!$F$226:$FO$226, Schedule!$F$236:$FO$236, 0)</f>
        <v>0</v>
      </c>
      <c r="BZD188" s="214">
        <f>_xlfn.XLOOKUP(BZD172, Schedule!$F$226:$FO$226, Schedule!$F$236:$FO$236, 0)</f>
        <v>0</v>
      </c>
      <c r="BZE188" s="214">
        <f>_xlfn.XLOOKUP(BZE172, Schedule!$F$226:$FO$226, Schedule!$F$236:$FO$236, 0)</f>
        <v>0</v>
      </c>
      <c r="BZF188" s="214">
        <f>_xlfn.XLOOKUP(BZF172, Schedule!$F$226:$FO$226, Schedule!$F$236:$FO$236, 0)</f>
        <v>0</v>
      </c>
      <c r="BZG188" s="214">
        <f>_xlfn.XLOOKUP(BZG172, Schedule!$F$226:$FO$226, Schedule!$F$236:$FO$236, 0)</f>
        <v>0</v>
      </c>
      <c r="BZH188" s="214">
        <f>_xlfn.XLOOKUP(BZH172, Schedule!$F$226:$FO$226, Schedule!$F$236:$FO$236, 0)</f>
        <v>0</v>
      </c>
      <c r="BZI188" s="214">
        <f>_xlfn.XLOOKUP(BZI172, Schedule!$F$226:$FO$226, Schedule!$F$236:$FO$236, 0)</f>
        <v>0</v>
      </c>
      <c r="BZJ188" s="214">
        <f>_xlfn.XLOOKUP(BZJ172, Schedule!$F$226:$FO$226, Schedule!$F$236:$FO$236, 0)</f>
        <v>0</v>
      </c>
      <c r="BZK188" s="214">
        <f>_xlfn.XLOOKUP(BZK172, Schedule!$F$226:$FO$226, Schedule!$F$236:$FO$236, 0)</f>
        <v>0</v>
      </c>
      <c r="BZL188" s="214">
        <f>_xlfn.XLOOKUP(BZL172, Schedule!$F$226:$FO$226, Schedule!$F$236:$FO$236, 0)</f>
        <v>0</v>
      </c>
      <c r="BZM188" s="214">
        <f>_xlfn.XLOOKUP(BZM172, Schedule!$F$226:$FO$226, Schedule!$F$236:$FO$236, 0)</f>
        <v>0</v>
      </c>
      <c r="BZN188" s="214">
        <f>_xlfn.XLOOKUP(BZN172, Schedule!$F$226:$FO$226, Schedule!$F$236:$FO$236, 0)</f>
        <v>0</v>
      </c>
      <c r="BZO188" s="214">
        <f>_xlfn.XLOOKUP(BZO172, Schedule!$F$226:$FO$226, Schedule!$F$236:$FO$236, 0)</f>
        <v>0</v>
      </c>
      <c r="BZP188" s="214">
        <f>_xlfn.XLOOKUP(BZP172, Schedule!$F$226:$FO$226, Schedule!$F$236:$FO$236, 0)</f>
        <v>0</v>
      </c>
      <c r="BZQ188" s="214">
        <f>_xlfn.XLOOKUP(BZQ172, Schedule!$F$226:$FO$226, Schedule!$F$236:$FO$236, 0)</f>
        <v>0</v>
      </c>
      <c r="BZR188" s="214">
        <f>_xlfn.XLOOKUP(BZR172, Schedule!$F$226:$FO$226, Schedule!$F$236:$FO$236, 0)</f>
        <v>0</v>
      </c>
      <c r="BZS188" s="214">
        <f>_xlfn.XLOOKUP(BZS172, Schedule!$F$226:$FO$226, Schedule!$F$236:$FO$236, 0)</f>
        <v>0</v>
      </c>
      <c r="BZT188" s="214">
        <f>_xlfn.XLOOKUP(BZT172, Schedule!$F$226:$FO$226, Schedule!$F$236:$FO$236, 0)</f>
        <v>0</v>
      </c>
      <c r="BZU188" s="214">
        <f>_xlfn.XLOOKUP(BZU172, Schedule!$F$226:$FO$226, Schedule!$F$236:$FO$236, 0)</f>
        <v>0</v>
      </c>
      <c r="BZV188" s="214">
        <f>_xlfn.XLOOKUP(BZV172, Schedule!$F$226:$FO$226, Schedule!$F$236:$FO$236, 0)</f>
        <v>0</v>
      </c>
      <c r="BZW188" s="214">
        <f>_xlfn.XLOOKUP(BZW172, Schedule!$F$226:$FO$226, Schedule!$F$236:$FO$236, 0)</f>
        <v>0</v>
      </c>
      <c r="BZX188" s="214">
        <f>_xlfn.XLOOKUP(BZX172, Schedule!$F$226:$FO$226, Schedule!$F$236:$FO$236, 0)</f>
        <v>0</v>
      </c>
      <c r="BZY188" s="214">
        <f>_xlfn.XLOOKUP(BZY172, Schedule!$F$226:$FO$226, Schedule!$F$236:$FO$236, 0)</f>
        <v>0</v>
      </c>
      <c r="BZZ188" s="214">
        <f>_xlfn.XLOOKUP(BZZ172, Schedule!$F$226:$FO$226, Schedule!$F$236:$FO$236, 0)</f>
        <v>0</v>
      </c>
      <c r="CAA188" s="214">
        <f>_xlfn.XLOOKUP(CAA172, Schedule!$F$226:$FO$226, Schedule!$F$236:$FO$236, 0)</f>
        <v>0</v>
      </c>
      <c r="CAB188" s="214">
        <f>_xlfn.XLOOKUP(CAB172, Schedule!$F$226:$FO$226, Schedule!$F$236:$FO$236, 0)</f>
        <v>0</v>
      </c>
      <c r="CAC188" s="214">
        <f>_xlfn.XLOOKUP(CAC172, Schedule!$F$226:$FO$226, Schedule!$F$236:$FO$236, 0)</f>
        <v>0</v>
      </c>
      <c r="CAD188" s="214">
        <f>_xlfn.XLOOKUP(CAD172, Schedule!$F$226:$FO$226, Schedule!$F$236:$FO$236, 0)</f>
        <v>0</v>
      </c>
      <c r="CAE188" s="214">
        <f>_xlfn.XLOOKUP(CAE172, Schedule!$F$226:$FO$226, Schedule!$F$236:$FO$236, 0)</f>
        <v>0</v>
      </c>
      <c r="CAF188" s="214">
        <f>_xlfn.XLOOKUP(CAF172, Schedule!$F$226:$FO$226, Schedule!$F$236:$FO$236, 0)</f>
        <v>0</v>
      </c>
      <c r="CAG188" s="214">
        <f>_xlfn.XLOOKUP(CAG172, Schedule!$F$226:$FO$226, Schedule!$F$236:$FO$236, 0)</f>
        <v>0</v>
      </c>
      <c r="CAH188" s="214">
        <f>_xlfn.XLOOKUP(CAH172, Schedule!$F$226:$FO$226, Schedule!$F$236:$FO$236, 0)</f>
        <v>0</v>
      </c>
      <c r="CAI188" s="214">
        <f>_xlfn.XLOOKUP(CAI172, Schedule!$F$226:$FO$226, Schedule!$F$236:$FO$236, 0)</f>
        <v>0</v>
      </c>
      <c r="CAJ188" s="214">
        <f>_xlfn.XLOOKUP(CAJ172, Schedule!$F$226:$FO$226, Schedule!$F$236:$FO$236, 0)</f>
        <v>0</v>
      </c>
      <c r="CAK188" s="214">
        <f>_xlfn.XLOOKUP(CAK172, Schedule!$F$226:$FO$226, Schedule!$F$236:$FO$236, 0)</f>
        <v>0</v>
      </c>
      <c r="CAL188" s="214">
        <f>_xlfn.XLOOKUP(CAL172, Schedule!$F$226:$FO$226, Schedule!$F$236:$FO$236, 0)</f>
        <v>0</v>
      </c>
      <c r="CAM188" s="214">
        <f>_xlfn.XLOOKUP(CAM172, Schedule!$F$226:$FO$226, Schedule!$F$236:$FO$236, 0)</f>
        <v>0</v>
      </c>
      <c r="CAN188" s="214">
        <f>_xlfn.XLOOKUP(CAN172, Schedule!$F$226:$FO$226, Schedule!$F$236:$FO$236, 0)</f>
        <v>0</v>
      </c>
      <c r="CAO188" s="214">
        <f>_xlfn.XLOOKUP(CAO172, Schedule!$F$226:$FO$226, Schedule!$F$236:$FO$236, 0)</f>
        <v>0</v>
      </c>
      <c r="CAP188" s="214">
        <f>_xlfn.XLOOKUP(CAP172, Schedule!$F$226:$FO$226, Schedule!$F$236:$FO$236, 0)</f>
        <v>0</v>
      </c>
      <c r="CAQ188" s="214">
        <f>_xlfn.XLOOKUP(CAQ172, Schedule!$F$226:$FO$226, Schedule!$F$236:$FO$236, 0)</f>
        <v>0</v>
      </c>
      <c r="CAR188" s="214">
        <f>_xlfn.XLOOKUP(CAR172, Schedule!$F$226:$FO$226, Schedule!$F$236:$FO$236, 0)</f>
        <v>0</v>
      </c>
      <c r="CAS188" s="214">
        <f>_xlfn.XLOOKUP(CAS172, Schedule!$F$226:$FO$226, Schedule!$F$236:$FO$236, 0)</f>
        <v>0</v>
      </c>
      <c r="CAT188" s="214">
        <f>_xlfn.XLOOKUP(CAT172, Schedule!$F$226:$FO$226, Schedule!$F$236:$FO$236, 0)</f>
        <v>0</v>
      </c>
      <c r="CAU188" s="214">
        <f>_xlfn.XLOOKUP(CAU172, Schedule!$F$226:$FO$226, Schedule!$F$236:$FO$236, 0)</f>
        <v>0</v>
      </c>
      <c r="CAV188" s="214">
        <f>_xlfn.XLOOKUP(CAV172, Schedule!$F$226:$FO$226, Schedule!$F$236:$FO$236, 0)</f>
        <v>0</v>
      </c>
      <c r="CAW188" s="214">
        <f>_xlfn.XLOOKUP(CAW172, Schedule!$F$226:$FO$226, Schedule!$F$236:$FO$236, 0)</f>
        <v>0</v>
      </c>
      <c r="CAX188" s="214">
        <f>_xlfn.XLOOKUP(CAX172, Schedule!$F$226:$FO$226, Schedule!$F$236:$FO$236, 0)</f>
        <v>0</v>
      </c>
      <c r="CAY188" s="214">
        <f>_xlfn.XLOOKUP(CAY172, Schedule!$F$226:$FO$226, Schedule!$F$236:$FO$236, 0)</f>
        <v>0</v>
      </c>
      <c r="CAZ188" s="214">
        <f>_xlfn.XLOOKUP(CAZ172, Schedule!$F$226:$FO$226, Schedule!$F$236:$FO$236, 0)</f>
        <v>0</v>
      </c>
      <c r="CBA188" s="214">
        <f>_xlfn.XLOOKUP(CBA172, Schedule!$F$226:$FO$226, Schedule!$F$236:$FO$236, 0)</f>
        <v>0</v>
      </c>
      <c r="CBB188" s="214">
        <f>_xlfn.XLOOKUP(CBB172, Schedule!$F$226:$FO$226, Schedule!$F$236:$FO$236, 0)</f>
        <v>0</v>
      </c>
      <c r="CBC188" s="214">
        <f>_xlfn.XLOOKUP(CBC172, Schedule!$F$226:$FO$226, Schedule!$F$236:$FO$236, 0)</f>
        <v>0</v>
      </c>
      <c r="CBD188" s="214">
        <f>_xlfn.XLOOKUP(CBD172, Schedule!$F$226:$FO$226, Schedule!$F$236:$FO$236, 0)</f>
        <v>0</v>
      </c>
      <c r="CBE188" s="214">
        <f>_xlfn.XLOOKUP(CBE172, Schedule!$F$226:$FO$226, Schedule!$F$236:$FO$236, 0)</f>
        <v>0</v>
      </c>
      <c r="CBF188" s="214">
        <f>_xlfn.XLOOKUP(CBF172, Schedule!$F$226:$FO$226, Schedule!$F$236:$FO$236, 0)</f>
        <v>0</v>
      </c>
      <c r="CBG188" s="214">
        <f>_xlfn.XLOOKUP(CBG172, Schedule!$F$226:$FO$226, Schedule!$F$236:$FO$236, 0)</f>
        <v>0</v>
      </c>
      <c r="CBH188" s="214">
        <f>_xlfn.XLOOKUP(CBH172, Schedule!$F$226:$FO$226, Schedule!$F$236:$FO$236, 0)</f>
        <v>0</v>
      </c>
      <c r="CBI188" s="214">
        <f>_xlfn.XLOOKUP(CBI172, Schedule!$F$226:$FO$226, Schedule!$F$236:$FO$236, 0)</f>
        <v>0</v>
      </c>
      <c r="CBJ188" s="214">
        <f>_xlfn.XLOOKUP(CBJ172, Schedule!$F$226:$FO$226, Schedule!$F$236:$FO$236, 0)</f>
        <v>0</v>
      </c>
      <c r="CBK188" s="214">
        <f>_xlfn.XLOOKUP(CBK172, Schedule!$F$226:$FO$226, Schedule!$F$236:$FO$236, 0)</f>
        <v>0</v>
      </c>
      <c r="CBL188" s="214">
        <f>_xlfn.XLOOKUP(CBL172, Schedule!$F$226:$FO$226, Schedule!$F$236:$FO$236, 0)</f>
        <v>0</v>
      </c>
      <c r="CBM188" s="214">
        <f>_xlfn.XLOOKUP(CBM172, Schedule!$F$226:$FO$226, Schedule!$F$236:$FO$236, 0)</f>
        <v>0</v>
      </c>
      <c r="CBN188" s="214">
        <f>_xlfn.XLOOKUP(CBN172, Schedule!$F$226:$FO$226, Schedule!$F$236:$FO$236, 0)</f>
        <v>0</v>
      </c>
      <c r="CBO188" s="214">
        <f>_xlfn.XLOOKUP(CBO172, Schedule!$F$226:$FO$226, Schedule!$F$236:$FO$236, 0)</f>
        <v>0</v>
      </c>
      <c r="CBP188" s="214">
        <f>_xlfn.XLOOKUP(CBP172, Schedule!$F$226:$FO$226, Schedule!$F$236:$FO$236, 0)</f>
        <v>0</v>
      </c>
      <c r="CBQ188" s="214">
        <f>_xlfn.XLOOKUP(CBQ172, Schedule!$F$226:$FO$226, Schedule!$F$236:$FO$236, 0)</f>
        <v>0</v>
      </c>
      <c r="CBR188" s="214">
        <f>_xlfn.XLOOKUP(CBR172, Schedule!$F$226:$FO$226, Schedule!$F$236:$FO$236, 0)</f>
        <v>0</v>
      </c>
      <c r="CBS188" s="214">
        <f>_xlfn.XLOOKUP(CBS172, Schedule!$F$226:$FO$226, Schedule!$F$236:$FO$236, 0)</f>
        <v>0</v>
      </c>
      <c r="CBT188" s="214">
        <f>_xlfn.XLOOKUP(CBT172, Schedule!$F$226:$FO$226, Schedule!$F$236:$FO$236, 0)</f>
        <v>0</v>
      </c>
      <c r="CBU188" s="214">
        <f>_xlfn.XLOOKUP(CBU172, Schedule!$F$226:$FO$226, Schedule!$F$236:$FO$236, 0)</f>
        <v>0</v>
      </c>
      <c r="CBV188" s="214">
        <f>_xlfn.XLOOKUP(CBV172, Schedule!$F$226:$FO$226, Schedule!$F$236:$FO$236, 0)</f>
        <v>0</v>
      </c>
      <c r="CBW188" s="214">
        <f>_xlfn.XLOOKUP(CBW172, Schedule!$F$226:$FO$226, Schedule!$F$236:$FO$236, 0)</f>
        <v>0</v>
      </c>
      <c r="CBX188" s="214">
        <f>_xlfn.XLOOKUP(CBX172, Schedule!$F$226:$FO$226, Schedule!$F$236:$FO$236, 0)</f>
        <v>0</v>
      </c>
      <c r="CBY188" s="214">
        <f>_xlfn.XLOOKUP(CBY172, Schedule!$F$226:$FO$226, Schedule!$F$236:$FO$236, 0)</f>
        <v>0</v>
      </c>
      <c r="CBZ188" s="214">
        <f>_xlfn.XLOOKUP(CBZ172, Schedule!$F$226:$FO$226, Schedule!$F$236:$FO$236, 0)</f>
        <v>0</v>
      </c>
      <c r="CCA188" s="214">
        <f>_xlfn.XLOOKUP(CCA172, Schedule!$F$226:$FO$226, Schedule!$F$236:$FO$236, 0)</f>
        <v>0</v>
      </c>
      <c r="CCB188" s="214">
        <f>_xlfn.XLOOKUP(CCB172, Schedule!$F$226:$FO$226, Schedule!$F$236:$FO$236, 0)</f>
        <v>0</v>
      </c>
      <c r="CCC188" s="214">
        <f>_xlfn.XLOOKUP(CCC172, Schedule!$F$226:$FO$226, Schedule!$F$236:$FO$236, 0)</f>
        <v>0</v>
      </c>
      <c r="CCD188" s="214">
        <f>_xlfn.XLOOKUP(CCD172, Schedule!$F$226:$FO$226, Schedule!$F$236:$FO$236, 0)</f>
        <v>0</v>
      </c>
      <c r="CCE188" s="214">
        <f>_xlfn.XLOOKUP(CCE172, Schedule!$F$226:$FO$226, Schedule!$F$236:$FO$236, 0)</f>
        <v>0</v>
      </c>
      <c r="CCF188" s="214">
        <f>_xlfn.XLOOKUP(CCF172, Schedule!$F$226:$FO$226, Schedule!$F$236:$FO$236, 0)</f>
        <v>0</v>
      </c>
      <c r="CCG188" s="214">
        <f>_xlfn.XLOOKUP(CCG172, Schedule!$F$226:$FO$226, Schedule!$F$236:$FO$236, 0)</f>
        <v>0</v>
      </c>
      <c r="CCH188" s="214">
        <f>_xlfn.XLOOKUP(CCH172, Schedule!$F$226:$FO$226, Schedule!$F$236:$FO$236, 0)</f>
        <v>0</v>
      </c>
      <c r="CCI188" s="214">
        <f>_xlfn.XLOOKUP(CCI172, Schedule!$F$226:$FO$226, Schedule!$F$236:$FO$236, 0)</f>
        <v>0</v>
      </c>
      <c r="CCJ188" s="214">
        <f>_xlfn.XLOOKUP(CCJ172, Schedule!$F$226:$FO$226, Schedule!$F$236:$FO$236, 0)</f>
        <v>0</v>
      </c>
      <c r="CCK188" s="214">
        <f>_xlfn.XLOOKUP(CCK172, Schedule!$F$226:$FO$226, Schedule!$F$236:$FO$236, 0)</f>
        <v>0</v>
      </c>
      <c r="CCL188" s="214">
        <f>_xlfn.XLOOKUP(CCL172, Schedule!$F$226:$FO$226, Schedule!$F$236:$FO$236, 0)</f>
        <v>0</v>
      </c>
      <c r="CCM188" s="214">
        <f>_xlfn.XLOOKUP(CCM172, Schedule!$F$226:$FO$226, Schedule!$F$236:$FO$236, 0)</f>
        <v>0</v>
      </c>
      <c r="CCN188" s="214">
        <f>_xlfn.XLOOKUP(CCN172, Schedule!$F$226:$FO$226, Schedule!$F$236:$FO$236, 0)</f>
        <v>0</v>
      </c>
      <c r="CCO188" s="214">
        <f>_xlfn.XLOOKUP(CCO172, Schedule!$F$226:$FO$226, Schedule!$F$236:$FO$236, 0)</f>
        <v>0</v>
      </c>
      <c r="CCP188" s="214">
        <f>_xlfn.XLOOKUP(CCP172, Schedule!$F$226:$FO$226, Schedule!$F$236:$FO$236, 0)</f>
        <v>0</v>
      </c>
      <c r="CCQ188" s="214">
        <f>_xlfn.XLOOKUP(CCQ172, Schedule!$F$226:$FO$226, Schedule!$F$236:$FO$236, 0)</f>
        <v>0</v>
      </c>
      <c r="CCR188" s="214">
        <f>_xlfn.XLOOKUP(CCR172, Schedule!$F$226:$FO$226, Schedule!$F$236:$FO$236, 0)</f>
        <v>0</v>
      </c>
      <c r="CCS188" s="214">
        <f>_xlfn.XLOOKUP(CCS172, Schedule!$F$226:$FO$226, Schedule!$F$236:$FO$236, 0)</f>
        <v>0</v>
      </c>
      <c r="CCT188" s="214">
        <f>_xlfn.XLOOKUP(CCT172, Schedule!$F$226:$FO$226, Schedule!$F$236:$FO$236, 0)</f>
        <v>0</v>
      </c>
      <c r="CCU188" s="214">
        <f>_xlfn.XLOOKUP(CCU172, Schedule!$F$226:$FO$226, Schedule!$F$236:$FO$236, 0)</f>
        <v>0</v>
      </c>
      <c r="CCV188" s="214">
        <f>_xlfn.XLOOKUP(CCV172, Schedule!$F$226:$FO$226, Schedule!$F$236:$FO$236, 0)</f>
        <v>0</v>
      </c>
      <c r="CCW188" s="214">
        <f>_xlfn.XLOOKUP(CCW172, Schedule!$F$226:$FO$226, Schedule!$F$236:$FO$236, 0)</f>
        <v>0</v>
      </c>
      <c r="CCX188" s="214">
        <f>_xlfn.XLOOKUP(CCX172, Schedule!$F$226:$FO$226, Schedule!$F$236:$FO$236, 0)</f>
        <v>0</v>
      </c>
      <c r="CCY188" s="214">
        <f>_xlfn.XLOOKUP(CCY172, Schedule!$F$226:$FO$226, Schedule!$F$236:$FO$236, 0)</f>
        <v>0</v>
      </c>
      <c r="CCZ188" s="214">
        <f>_xlfn.XLOOKUP(CCZ172, Schedule!$F$226:$FO$226, Schedule!$F$236:$FO$236, 0)</f>
        <v>0</v>
      </c>
      <c r="CDA188" s="214">
        <f>_xlfn.XLOOKUP(CDA172, Schedule!$F$226:$FO$226, Schedule!$F$236:$FO$236, 0)</f>
        <v>0</v>
      </c>
      <c r="CDB188" s="214">
        <f>_xlfn.XLOOKUP(CDB172, Schedule!$F$226:$FO$226, Schedule!$F$236:$FO$236, 0)</f>
        <v>0</v>
      </c>
      <c r="CDC188" s="214">
        <f>_xlfn.XLOOKUP(CDC172, Schedule!$F$226:$FO$226, Schedule!$F$236:$FO$236, 0)</f>
        <v>0</v>
      </c>
      <c r="CDD188" s="214">
        <f>_xlfn.XLOOKUP(CDD172, Schedule!$F$226:$FO$226, Schedule!$F$236:$FO$236, 0)</f>
        <v>0</v>
      </c>
      <c r="CDE188" s="214">
        <f>_xlfn.XLOOKUP(CDE172, Schedule!$F$226:$FO$226, Schedule!$F$236:$FO$236, 0)</f>
        <v>0</v>
      </c>
      <c r="CDF188" s="214">
        <f>_xlfn.XLOOKUP(CDF172, Schedule!$F$226:$FO$226, Schedule!$F$236:$FO$236, 0)</f>
        <v>0</v>
      </c>
      <c r="CDG188" s="214">
        <f>_xlfn.XLOOKUP(CDG172, Schedule!$F$226:$FO$226, Schedule!$F$236:$FO$236, 0)</f>
        <v>0</v>
      </c>
      <c r="CDH188" s="214">
        <f>_xlfn.XLOOKUP(CDH172, Schedule!$F$226:$FO$226, Schedule!$F$236:$FO$236, 0)</f>
        <v>0</v>
      </c>
      <c r="CDI188" s="214">
        <f>_xlfn.XLOOKUP(CDI172, Schedule!$F$226:$FO$226, Schedule!$F$236:$FO$236, 0)</f>
        <v>0</v>
      </c>
      <c r="CDJ188" s="214">
        <f>_xlfn.XLOOKUP(CDJ172, Schedule!$F$226:$FO$226, Schedule!$F$236:$FO$236, 0)</f>
        <v>0</v>
      </c>
      <c r="CDK188" s="214">
        <f>_xlfn.XLOOKUP(CDK172, Schedule!$F$226:$FO$226, Schedule!$F$236:$FO$236, 0)</f>
        <v>0</v>
      </c>
      <c r="CDL188" s="214">
        <f>_xlfn.XLOOKUP(CDL172, Schedule!$F$226:$FO$226, Schedule!$F$236:$FO$236, 0)</f>
        <v>0</v>
      </c>
      <c r="CDM188" s="214">
        <f>_xlfn.XLOOKUP(CDM172, Schedule!$F$226:$FO$226, Schedule!$F$236:$FO$236, 0)</f>
        <v>0</v>
      </c>
      <c r="CDN188" s="214">
        <f>_xlfn.XLOOKUP(CDN172, Schedule!$F$226:$FO$226, Schedule!$F$236:$FO$236, 0)</f>
        <v>0</v>
      </c>
      <c r="CDO188" s="214">
        <f>_xlfn.XLOOKUP(CDO172, Schedule!$F$226:$FO$226, Schedule!$F$236:$FO$236, 0)</f>
        <v>0</v>
      </c>
      <c r="CDP188" s="214">
        <f>_xlfn.XLOOKUP(CDP172, Schedule!$F$226:$FO$226, Schedule!$F$236:$FO$236, 0)</f>
        <v>0</v>
      </c>
      <c r="CDQ188" s="214">
        <f>_xlfn.XLOOKUP(CDQ172, Schedule!$F$226:$FO$226, Schedule!$F$236:$FO$236, 0)</f>
        <v>0</v>
      </c>
      <c r="CDR188" s="214">
        <f>_xlfn.XLOOKUP(CDR172, Schedule!$F$226:$FO$226, Schedule!$F$236:$FO$236, 0)</f>
        <v>0</v>
      </c>
      <c r="CDS188" s="214">
        <f>_xlfn.XLOOKUP(CDS172, Schedule!$F$226:$FO$226, Schedule!$F$236:$FO$236, 0)</f>
        <v>0</v>
      </c>
      <c r="CDT188" s="214">
        <f>_xlfn.XLOOKUP(CDT172, Schedule!$F$226:$FO$226, Schedule!$F$236:$FO$236, 0)</f>
        <v>0</v>
      </c>
      <c r="CDU188" s="214">
        <f>_xlfn.XLOOKUP(CDU172, Schedule!$F$226:$FO$226, Schedule!$F$236:$FO$236, 0)</f>
        <v>0</v>
      </c>
      <c r="CDV188" s="214">
        <f>_xlfn.XLOOKUP(CDV172, Schedule!$F$226:$FO$226, Schedule!$F$236:$FO$236, 0)</f>
        <v>0</v>
      </c>
      <c r="CDW188" s="214">
        <f>_xlfn.XLOOKUP(CDW172, Schedule!$F$226:$FO$226, Schedule!$F$236:$FO$236, 0)</f>
        <v>0</v>
      </c>
      <c r="CDX188" s="214">
        <f>_xlfn.XLOOKUP(CDX172, Schedule!$F$226:$FO$226, Schedule!$F$236:$FO$236, 0)</f>
        <v>0</v>
      </c>
      <c r="CDY188" s="214">
        <f>_xlfn.XLOOKUP(CDY172, Schedule!$F$226:$FO$226, Schedule!$F$236:$FO$236, 0)</f>
        <v>0</v>
      </c>
      <c r="CDZ188" s="214">
        <f>_xlfn.XLOOKUP(CDZ172, Schedule!$F$226:$FO$226, Schedule!$F$236:$FO$236, 0)</f>
        <v>0</v>
      </c>
      <c r="CEA188" s="214">
        <f>_xlfn.XLOOKUP(CEA172, Schedule!$F$226:$FO$226, Schedule!$F$236:$FO$236, 0)</f>
        <v>0</v>
      </c>
      <c r="CEB188" s="214">
        <f>_xlfn.XLOOKUP(CEB172, Schedule!$F$226:$FO$226, Schedule!$F$236:$FO$236, 0)</f>
        <v>0</v>
      </c>
      <c r="CEC188" s="214">
        <f>_xlfn.XLOOKUP(CEC172, Schedule!$F$226:$FO$226, Schedule!$F$236:$FO$236, 0)</f>
        <v>0</v>
      </c>
      <c r="CED188" s="214">
        <f>_xlfn.XLOOKUP(CED172, Schedule!$F$226:$FO$226, Schedule!$F$236:$FO$236, 0)</f>
        <v>0</v>
      </c>
      <c r="CEE188" s="214">
        <f>_xlfn.XLOOKUP(CEE172, Schedule!$F$226:$FO$226, Schedule!$F$236:$FO$236, 0)</f>
        <v>0</v>
      </c>
      <c r="CEF188" s="214">
        <f>_xlfn.XLOOKUP(CEF172, Schedule!$F$226:$FO$226, Schedule!$F$236:$FO$236, 0)</f>
        <v>0</v>
      </c>
      <c r="CEG188" s="214">
        <f>_xlfn.XLOOKUP(CEG172, Schedule!$F$226:$FO$226, Schedule!$F$236:$FO$236, 0)</f>
        <v>0</v>
      </c>
      <c r="CEH188" s="214">
        <f>_xlfn.XLOOKUP(CEH172, Schedule!$F$226:$FO$226, Schedule!$F$236:$FO$236, 0)</f>
        <v>0</v>
      </c>
      <c r="CEI188" s="214">
        <f>_xlfn.XLOOKUP(CEI172, Schedule!$F$226:$FO$226, Schedule!$F$236:$FO$236, 0)</f>
        <v>0</v>
      </c>
      <c r="CEJ188" s="214">
        <f>_xlfn.XLOOKUP(CEJ172, Schedule!$F$226:$FO$226, Schedule!$F$236:$FO$236, 0)</f>
        <v>0</v>
      </c>
      <c r="CEK188" s="214">
        <f>_xlfn.XLOOKUP(CEK172, Schedule!$F$226:$FO$226, Schedule!$F$236:$FO$236, 0)</f>
        <v>0</v>
      </c>
      <c r="CEL188" s="214">
        <f>_xlfn.XLOOKUP(CEL172, Schedule!$F$226:$FO$226, Schedule!$F$236:$FO$236, 0)</f>
        <v>0</v>
      </c>
      <c r="CEM188" s="214">
        <f>_xlfn.XLOOKUP(CEM172, Schedule!$F$226:$FO$226, Schedule!$F$236:$FO$236, 0)</f>
        <v>0</v>
      </c>
      <c r="CEN188" s="214">
        <f>_xlfn.XLOOKUP(CEN172, Schedule!$F$226:$FO$226, Schedule!$F$236:$FO$236, 0)</f>
        <v>0</v>
      </c>
      <c r="CEO188" s="214">
        <f>_xlfn.XLOOKUP(CEO172, Schedule!$F$226:$FO$226, Schedule!$F$236:$FO$236, 0)</f>
        <v>0</v>
      </c>
      <c r="CEP188" s="214">
        <f>_xlfn.XLOOKUP(CEP172, Schedule!$F$226:$FO$226, Schedule!$F$236:$FO$236, 0)</f>
        <v>0</v>
      </c>
      <c r="CEQ188" s="214">
        <f>_xlfn.XLOOKUP(CEQ172, Schedule!$F$226:$FO$226, Schedule!$F$236:$FO$236, 0)</f>
        <v>0</v>
      </c>
      <c r="CER188" s="214">
        <f>_xlfn.XLOOKUP(CER172, Schedule!$F$226:$FO$226, Schedule!$F$236:$FO$236, 0)</f>
        <v>0</v>
      </c>
      <c r="CES188" s="214">
        <f>_xlfn.XLOOKUP(CES172, Schedule!$F$226:$FO$226, Schedule!$F$236:$FO$236, 0)</f>
        <v>0</v>
      </c>
      <c r="CET188" s="214">
        <f>_xlfn.XLOOKUP(CET172, Schedule!$F$226:$FO$226, Schedule!$F$236:$FO$236, 0)</f>
        <v>0</v>
      </c>
      <c r="CEU188" s="214">
        <f>_xlfn.XLOOKUP(CEU172, Schedule!$F$226:$FO$226, Schedule!$F$236:$FO$236, 0)</f>
        <v>0</v>
      </c>
      <c r="CEV188" s="214">
        <f>_xlfn.XLOOKUP(CEV172, Schedule!$F$226:$FO$226, Schedule!$F$236:$FO$236, 0)</f>
        <v>0</v>
      </c>
      <c r="CEW188" s="214">
        <f>_xlfn.XLOOKUP(CEW172, Schedule!$F$226:$FO$226, Schedule!$F$236:$FO$236, 0)</f>
        <v>0</v>
      </c>
      <c r="CEX188" s="214">
        <f>_xlfn.XLOOKUP(CEX172, Schedule!$F$226:$FO$226, Schedule!$F$236:$FO$236, 0)</f>
        <v>0</v>
      </c>
      <c r="CEY188" s="214">
        <f>_xlfn.XLOOKUP(CEY172, Schedule!$F$226:$FO$226, Schedule!$F$236:$FO$236, 0)</f>
        <v>0</v>
      </c>
      <c r="CEZ188" s="214">
        <f>_xlfn.XLOOKUP(CEZ172, Schedule!$F$226:$FO$226, Schedule!$F$236:$FO$236, 0)</f>
        <v>0</v>
      </c>
      <c r="CFA188" s="214">
        <f>_xlfn.XLOOKUP(CFA172, Schedule!$F$226:$FO$226, Schedule!$F$236:$FO$236, 0)</f>
        <v>0</v>
      </c>
      <c r="CFB188" s="214">
        <f>_xlfn.XLOOKUP(CFB172, Schedule!$F$226:$FO$226, Schedule!$F$236:$FO$236, 0)</f>
        <v>0</v>
      </c>
      <c r="CFC188" s="214">
        <f>_xlfn.XLOOKUP(CFC172, Schedule!$F$226:$FO$226, Schedule!$F$236:$FO$236, 0)</f>
        <v>0</v>
      </c>
      <c r="CFD188" s="214">
        <f>_xlfn.XLOOKUP(CFD172, Schedule!$F$226:$FO$226, Schedule!$F$236:$FO$236, 0)</f>
        <v>0</v>
      </c>
      <c r="CFE188" s="214">
        <f>_xlfn.XLOOKUP(CFE172, Schedule!$F$226:$FO$226, Schedule!$F$236:$FO$236, 0)</f>
        <v>0</v>
      </c>
      <c r="CFF188" s="214">
        <f>_xlfn.XLOOKUP(CFF172, Schedule!$F$226:$FO$226, Schedule!$F$236:$FO$236, 0)</f>
        <v>0</v>
      </c>
      <c r="CFG188" s="214">
        <f>_xlfn.XLOOKUP(CFG172, Schedule!$F$226:$FO$226, Schedule!$F$236:$FO$236, 0)</f>
        <v>0</v>
      </c>
      <c r="CFH188" s="214">
        <f>_xlfn.XLOOKUP(CFH172, Schedule!$F$226:$FO$226, Schedule!$F$236:$FO$236, 0)</f>
        <v>0</v>
      </c>
      <c r="CFI188" s="214">
        <f>_xlfn.XLOOKUP(CFI172, Schedule!$F$226:$FO$226, Schedule!$F$236:$FO$236, 0)</f>
        <v>0</v>
      </c>
      <c r="CFJ188" s="214">
        <f>_xlfn.XLOOKUP(CFJ172, Schedule!$F$226:$FO$226, Schedule!$F$236:$FO$236, 0)</f>
        <v>0</v>
      </c>
      <c r="CFK188" s="214">
        <f>_xlfn.XLOOKUP(CFK172, Schedule!$F$226:$FO$226, Schedule!$F$236:$FO$236, 0)</f>
        <v>0</v>
      </c>
      <c r="CFL188" s="214">
        <f>_xlfn.XLOOKUP(CFL172, Schedule!$F$226:$FO$226, Schedule!$F$236:$FO$236, 0)</f>
        <v>0</v>
      </c>
      <c r="CFM188" s="214">
        <f>_xlfn.XLOOKUP(CFM172, Schedule!$F$226:$FO$226, Schedule!$F$236:$FO$236, 0)</f>
        <v>0</v>
      </c>
      <c r="CFN188" s="214">
        <f>_xlfn.XLOOKUP(CFN172, Schedule!$F$226:$FO$226, Schedule!$F$236:$FO$236, 0)</f>
        <v>0</v>
      </c>
      <c r="CFO188" s="214">
        <f>_xlfn.XLOOKUP(CFO172, Schedule!$F$226:$FO$226, Schedule!$F$236:$FO$236, 0)</f>
        <v>0</v>
      </c>
      <c r="CFP188" s="214">
        <f>_xlfn.XLOOKUP(CFP172, Schedule!$F$226:$FO$226, Schedule!$F$236:$FO$236, 0)</f>
        <v>0</v>
      </c>
      <c r="CFQ188" s="214">
        <f>_xlfn.XLOOKUP(CFQ172, Schedule!$F$226:$FO$226, Schedule!$F$236:$FO$236, 0)</f>
        <v>0</v>
      </c>
      <c r="CFR188" s="214">
        <f>_xlfn.XLOOKUP(CFR172, Schedule!$F$226:$FO$226, Schedule!$F$236:$FO$236, 0)</f>
        <v>0</v>
      </c>
      <c r="CFS188" s="214">
        <f>_xlfn.XLOOKUP(CFS172, Schedule!$F$226:$FO$226, Schedule!$F$236:$FO$236, 0)</f>
        <v>0</v>
      </c>
      <c r="CFT188" s="214">
        <f>_xlfn.XLOOKUP(CFT172, Schedule!$F$226:$FO$226, Schedule!$F$236:$FO$236, 0)</f>
        <v>0</v>
      </c>
      <c r="CFU188" s="214">
        <f>_xlfn.XLOOKUP(CFU172, Schedule!$F$226:$FO$226, Schedule!$F$236:$FO$236, 0)</f>
        <v>0</v>
      </c>
      <c r="CFV188" s="214">
        <f>_xlfn.XLOOKUP(CFV172, Schedule!$F$226:$FO$226, Schedule!$F$236:$FO$236, 0)</f>
        <v>0</v>
      </c>
      <c r="CFW188" s="214">
        <f>_xlfn.XLOOKUP(CFW172, Schedule!$F$226:$FO$226, Schedule!$F$236:$FO$236, 0)</f>
        <v>0</v>
      </c>
      <c r="CFX188" s="214">
        <f>_xlfn.XLOOKUP(CFX172, Schedule!$F$226:$FO$226, Schedule!$F$236:$FO$236, 0)</f>
        <v>0</v>
      </c>
      <c r="CFY188" s="214">
        <f>_xlfn.XLOOKUP(CFY172, Schedule!$F$226:$FO$226, Schedule!$F$236:$FO$236, 0)</f>
        <v>0</v>
      </c>
      <c r="CFZ188" s="214">
        <f>_xlfn.XLOOKUP(CFZ172, Schedule!$F$226:$FO$226, Schedule!$F$236:$FO$236, 0)</f>
        <v>0</v>
      </c>
      <c r="CGA188" s="214">
        <f>_xlfn.XLOOKUP(CGA172, Schedule!$F$226:$FO$226, Schedule!$F$236:$FO$236, 0)</f>
        <v>0</v>
      </c>
      <c r="CGB188" s="214">
        <f>_xlfn.XLOOKUP(CGB172, Schedule!$F$226:$FO$226, Schedule!$F$236:$FO$236, 0)</f>
        <v>0</v>
      </c>
      <c r="CGC188" s="214">
        <f>_xlfn.XLOOKUP(CGC172, Schedule!$F$226:$FO$226, Schedule!$F$236:$FO$236, 0)</f>
        <v>0</v>
      </c>
      <c r="CGD188" s="214">
        <f>_xlfn.XLOOKUP(CGD172, Schedule!$F$226:$FO$226, Schedule!$F$236:$FO$236, 0)</f>
        <v>0</v>
      </c>
      <c r="CGE188" s="214">
        <f>_xlfn.XLOOKUP(CGE172, Schedule!$F$226:$FO$226, Schedule!$F$236:$FO$236, 0)</f>
        <v>0</v>
      </c>
      <c r="CGF188" s="214">
        <f>_xlfn.XLOOKUP(CGF172, Schedule!$F$226:$FO$226, Schedule!$F$236:$FO$236, 0)</f>
        <v>0</v>
      </c>
      <c r="CGG188" s="214">
        <f>_xlfn.XLOOKUP(CGG172, Schedule!$F$226:$FO$226, Schedule!$F$236:$FO$236, 0)</f>
        <v>0</v>
      </c>
      <c r="CGH188" s="214">
        <f>_xlfn.XLOOKUP(CGH172, Schedule!$F$226:$FO$226, Schedule!$F$236:$FO$236, 0)</f>
        <v>0</v>
      </c>
      <c r="CGI188" s="214">
        <f>_xlfn.XLOOKUP(CGI172, Schedule!$F$226:$FO$226, Schedule!$F$236:$FO$236, 0)</f>
        <v>0</v>
      </c>
      <c r="CGJ188" s="214">
        <f>_xlfn.XLOOKUP(CGJ172, Schedule!$F$226:$FO$226, Schedule!$F$236:$FO$236, 0)</f>
        <v>0</v>
      </c>
      <c r="CGK188" s="214">
        <f>_xlfn.XLOOKUP(CGK172, Schedule!$F$226:$FO$226, Schedule!$F$236:$FO$236, 0)</f>
        <v>0</v>
      </c>
      <c r="CGL188" s="214">
        <f>_xlfn.XLOOKUP(CGL172, Schedule!$F$226:$FO$226, Schedule!$F$236:$FO$236, 0)</f>
        <v>0</v>
      </c>
      <c r="CGM188" s="214">
        <f>_xlfn.XLOOKUP(CGM172, Schedule!$F$226:$FO$226, Schedule!$F$236:$FO$236, 0)</f>
        <v>0</v>
      </c>
      <c r="CGN188" s="214">
        <f>_xlfn.XLOOKUP(CGN172, Schedule!$F$226:$FO$226, Schedule!$F$236:$FO$236, 0)</f>
        <v>0</v>
      </c>
      <c r="CGO188" s="214">
        <f>_xlfn.XLOOKUP(CGO172, Schedule!$F$226:$FO$226, Schedule!$F$236:$FO$236, 0)</f>
        <v>0</v>
      </c>
      <c r="CGP188" s="214">
        <f>_xlfn.XLOOKUP(CGP172, Schedule!$F$226:$FO$226, Schedule!$F$236:$FO$236, 0)</f>
        <v>0</v>
      </c>
      <c r="CGQ188" s="214">
        <f>_xlfn.XLOOKUP(CGQ172, Schedule!$F$226:$FO$226, Schedule!$F$236:$FO$236, 0)</f>
        <v>0</v>
      </c>
      <c r="CGR188" s="214">
        <f>_xlfn.XLOOKUP(CGR172, Schedule!$F$226:$FO$226, Schedule!$F$236:$FO$236, 0)</f>
        <v>0</v>
      </c>
      <c r="CGS188" s="214">
        <f>_xlfn.XLOOKUP(CGS172, Schedule!$F$226:$FO$226, Schedule!$F$236:$FO$236, 0)</f>
        <v>0</v>
      </c>
      <c r="CGT188" s="214">
        <f>_xlfn.XLOOKUP(CGT172, Schedule!$F$226:$FO$226, Schedule!$F$236:$FO$236, 0)</f>
        <v>0</v>
      </c>
      <c r="CGU188" s="214">
        <f>_xlfn.XLOOKUP(CGU172, Schedule!$F$226:$FO$226, Schedule!$F$236:$FO$236, 0)</f>
        <v>0</v>
      </c>
      <c r="CGV188" s="214">
        <f>_xlfn.XLOOKUP(CGV172, Schedule!$F$226:$FO$226, Schedule!$F$236:$FO$236, 0)</f>
        <v>0</v>
      </c>
      <c r="CGW188" s="214">
        <f>_xlfn.XLOOKUP(CGW172, Schedule!$F$226:$FO$226, Schedule!$F$236:$FO$236, 0)</f>
        <v>0</v>
      </c>
      <c r="CGX188" s="214">
        <f>_xlfn.XLOOKUP(CGX172, Schedule!$F$226:$FO$226, Schedule!$F$236:$FO$236, 0)</f>
        <v>0</v>
      </c>
      <c r="CGY188" s="214">
        <f>_xlfn.XLOOKUP(CGY172, Schedule!$F$226:$FO$226, Schedule!$F$236:$FO$236, 0)</f>
        <v>0</v>
      </c>
      <c r="CGZ188" s="214">
        <f>_xlfn.XLOOKUP(CGZ172, Schedule!$F$226:$FO$226, Schedule!$F$236:$FO$236, 0)</f>
        <v>0</v>
      </c>
      <c r="CHA188" s="214">
        <f>_xlfn.XLOOKUP(CHA172, Schedule!$F$226:$FO$226, Schedule!$F$236:$FO$236, 0)</f>
        <v>0</v>
      </c>
      <c r="CHB188" s="214">
        <f>_xlfn.XLOOKUP(CHB172, Schedule!$F$226:$FO$226, Schedule!$F$236:$FO$236, 0)</f>
        <v>0</v>
      </c>
      <c r="CHC188" s="214">
        <f>_xlfn.XLOOKUP(CHC172, Schedule!$F$226:$FO$226, Schedule!$F$236:$FO$236, 0)</f>
        <v>0</v>
      </c>
      <c r="CHD188" s="214">
        <f>_xlfn.XLOOKUP(CHD172, Schedule!$F$226:$FO$226, Schedule!$F$236:$FO$236, 0)</f>
        <v>0</v>
      </c>
      <c r="CHE188" s="214">
        <f>_xlfn.XLOOKUP(CHE172, Schedule!$F$226:$FO$226, Schedule!$F$236:$FO$236, 0)</f>
        <v>0</v>
      </c>
      <c r="CHF188" s="214">
        <f>_xlfn.XLOOKUP(CHF172, Schedule!$F$226:$FO$226, Schedule!$F$236:$FO$236, 0)</f>
        <v>0</v>
      </c>
      <c r="CHG188" s="214">
        <f>_xlfn.XLOOKUP(CHG172, Schedule!$F$226:$FO$226, Schedule!$F$236:$FO$236, 0)</f>
        <v>0</v>
      </c>
      <c r="CHH188" s="214">
        <f>_xlfn.XLOOKUP(CHH172, Schedule!$F$226:$FO$226, Schedule!$F$236:$FO$236, 0)</f>
        <v>0</v>
      </c>
      <c r="CHI188" s="214">
        <f>_xlfn.XLOOKUP(CHI172, Schedule!$F$226:$FO$226, Schedule!$F$236:$FO$236, 0)</f>
        <v>0</v>
      </c>
      <c r="CHJ188" s="214">
        <f>_xlfn.XLOOKUP(CHJ172, Schedule!$F$226:$FO$226, Schedule!$F$236:$FO$236, 0)</f>
        <v>0</v>
      </c>
      <c r="CHK188" s="214">
        <f>_xlfn.XLOOKUP(CHK172, Schedule!$F$226:$FO$226, Schedule!$F$236:$FO$236, 0)</f>
        <v>0</v>
      </c>
      <c r="CHL188" s="214">
        <f>_xlfn.XLOOKUP(CHL172, Schedule!$F$226:$FO$226, Schedule!$F$236:$FO$236, 0)</f>
        <v>0</v>
      </c>
      <c r="CHM188" s="214">
        <f>_xlfn.XLOOKUP(CHM172, Schedule!$F$226:$FO$226, Schedule!$F$236:$FO$236, 0)</f>
        <v>0</v>
      </c>
      <c r="CHN188" s="214">
        <f>_xlfn.XLOOKUP(CHN172, Schedule!$F$226:$FO$226, Schedule!$F$236:$FO$236, 0)</f>
        <v>0</v>
      </c>
      <c r="CHO188" s="214">
        <f>_xlfn.XLOOKUP(CHO172, Schedule!$F$226:$FO$226, Schedule!$F$236:$FO$236, 0)</f>
        <v>0</v>
      </c>
      <c r="CHP188" s="214">
        <f>_xlfn.XLOOKUP(CHP172, Schedule!$F$226:$FO$226, Schedule!$F$236:$FO$236, 0)</f>
        <v>0</v>
      </c>
      <c r="CHQ188" s="214">
        <f>_xlfn.XLOOKUP(CHQ172, Schedule!$F$226:$FO$226, Schedule!$F$236:$FO$236, 0)</f>
        <v>0</v>
      </c>
      <c r="CHR188" s="214">
        <f>_xlfn.XLOOKUP(CHR172, Schedule!$F$226:$FO$226, Schedule!$F$236:$FO$236, 0)</f>
        <v>0</v>
      </c>
      <c r="CHS188" s="214">
        <f>_xlfn.XLOOKUP(CHS172, Schedule!$F$226:$FO$226, Schedule!$F$236:$FO$236, 0)</f>
        <v>0</v>
      </c>
      <c r="CHT188" s="214">
        <f>_xlfn.XLOOKUP(CHT172, Schedule!$F$226:$FO$226, Schedule!$F$236:$FO$236, 0)</f>
        <v>0</v>
      </c>
      <c r="CHU188" s="214">
        <f>_xlfn.XLOOKUP(CHU172, Schedule!$F$226:$FO$226, Schedule!$F$236:$FO$236, 0)</f>
        <v>0</v>
      </c>
      <c r="CHV188" s="214">
        <f>_xlfn.XLOOKUP(CHV172, Schedule!$F$226:$FO$226, Schedule!$F$236:$FO$236, 0)</f>
        <v>0</v>
      </c>
      <c r="CHW188" s="214">
        <f>_xlfn.XLOOKUP(CHW172, Schedule!$F$226:$FO$226, Schedule!$F$236:$FO$236, 0)</f>
        <v>0</v>
      </c>
      <c r="CHX188" s="214">
        <f>_xlfn.XLOOKUP(CHX172, Schedule!$F$226:$FO$226, Schedule!$F$236:$FO$236, 0)</f>
        <v>0</v>
      </c>
      <c r="CHY188" s="214">
        <f>_xlfn.XLOOKUP(CHY172, Schedule!$F$226:$FO$226, Schedule!$F$236:$FO$236, 0)</f>
        <v>0</v>
      </c>
      <c r="CHZ188" s="214">
        <f>_xlfn.XLOOKUP(CHZ172, Schedule!$F$226:$FO$226, Schedule!$F$236:$FO$236, 0)</f>
        <v>0</v>
      </c>
      <c r="CIA188" s="214">
        <f>_xlfn.XLOOKUP(CIA172, Schedule!$F$226:$FO$226, Schedule!$F$236:$FO$236, 0)</f>
        <v>0</v>
      </c>
      <c r="CIB188" s="214">
        <f>_xlfn.XLOOKUP(CIB172, Schedule!$F$226:$FO$226, Schedule!$F$236:$FO$236, 0)</f>
        <v>0</v>
      </c>
      <c r="CIC188" s="214">
        <f>_xlfn.XLOOKUP(CIC172, Schedule!$F$226:$FO$226, Schedule!$F$236:$FO$236, 0)</f>
        <v>0</v>
      </c>
      <c r="CID188" s="214">
        <f>_xlfn.XLOOKUP(CID172, Schedule!$F$226:$FO$226, Schedule!$F$236:$FO$236, 0)</f>
        <v>0</v>
      </c>
      <c r="CIE188" s="214">
        <f>_xlfn.XLOOKUP(CIE172, Schedule!$F$226:$FO$226, Schedule!$F$236:$FO$236, 0)</f>
        <v>0</v>
      </c>
      <c r="CIF188" s="214">
        <f>_xlfn.XLOOKUP(CIF172, Schedule!$F$226:$FO$226, Schedule!$F$236:$FO$236, 0)</f>
        <v>0</v>
      </c>
      <c r="CIG188" s="214">
        <f>_xlfn.XLOOKUP(CIG172, Schedule!$F$226:$FO$226, Schedule!$F$236:$FO$236, 0)</f>
        <v>0</v>
      </c>
      <c r="CIH188" s="214">
        <f>_xlfn.XLOOKUP(CIH172, Schedule!$F$226:$FO$226, Schedule!$F$236:$FO$236, 0)</f>
        <v>0</v>
      </c>
      <c r="CII188" s="214">
        <f>_xlfn.XLOOKUP(CII172, Schedule!$F$226:$FO$226, Schedule!$F$236:$FO$236, 0)</f>
        <v>0</v>
      </c>
      <c r="CIJ188" s="214">
        <f>_xlfn.XLOOKUP(CIJ172, Schedule!$F$226:$FO$226, Schedule!$F$236:$FO$236, 0)</f>
        <v>0</v>
      </c>
      <c r="CIK188" s="214">
        <f>_xlfn.XLOOKUP(CIK172, Schedule!$F$226:$FO$226, Schedule!$F$236:$FO$236, 0)</f>
        <v>0</v>
      </c>
      <c r="CIL188" s="214">
        <f>_xlfn.XLOOKUP(CIL172, Schedule!$F$226:$FO$226, Schedule!$F$236:$FO$236, 0)</f>
        <v>0</v>
      </c>
      <c r="CIM188" s="214">
        <f>_xlfn.XLOOKUP(CIM172, Schedule!$F$226:$FO$226, Schedule!$F$236:$FO$236, 0)</f>
        <v>0</v>
      </c>
      <c r="CIN188" s="214">
        <f>_xlfn.XLOOKUP(CIN172, Schedule!$F$226:$FO$226, Schedule!$F$236:$FO$236, 0)</f>
        <v>0</v>
      </c>
      <c r="CIO188" s="214">
        <f>_xlfn.XLOOKUP(CIO172, Schedule!$F$226:$FO$226, Schedule!$F$236:$FO$236, 0)</f>
        <v>0</v>
      </c>
      <c r="CIP188" s="214">
        <f>_xlfn.XLOOKUP(CIP172, Schedule!$F$226:$FO$226, Schedule!$F$236:$FO$236, 0)</f>
        <v>0</v>
      </c>
      <c r="CIQ188" s="214">
        <f>_xlfn.XLOOKUP(CIQ172, Schedule!$F$226:$FO$226, Schedule!$F$236:$FO$236, 0)</f>
        <v>0</v>
      </c>
      <c r="CIR188" s="214">
        <f>_xlfn.XLOOKUP(CIR172, Schedule!$F$226:$FO$226, Schedule!$F$236:$FO$236, 0)</f>
        <v>0</v>
      </c>
      <c r="CIS188" s="214">
        <f>_xlfn.XLOOKUP(CIS172, Schedule!$F$226:$FO$226, Schedule!$F$236:$FO$236, 0)</f>
        <v>0</v>
      </c>
      <c r="CIT188" s="214">
        <f>_xlfn.XLOOKUP(CIT172, Schedule!$F$226:$FO$226, Schedule!$F$236:$FO$236, 0)</f>
        <v>0</v>
      </c>
      <c r="CIU188" s="214">
        <f>_xlfn.XLOOKUP(CIU172, Schedule!$F$226:$FO$226, Schedule!$F$236:$FO$236, 0)</f>
        <v>0</v>
      </c>
      <c r="CIV188" s="214">
        <f>_xlfn.XLOOKUP(CIV172, Schedule!$F$226:$FO$226, Schedule!$F$236:$FO$236, 0)</f>
        <v>0</v>
      </c>
      <c r="CIW188" s="214">
        <f>_xlfn.XLOOKUP(CIW172, Schedule!$F$226:$FO$226, Schedule!$F$236:$FO$236, 0)</f>
        <v>0</v>
      </c>
      <c r="CIX188" s="214">
        <f>_xlfn.XLOOKUP(CIX172, Schedule!$F$226:$FO$226, Schedule!$F$236:$FO$236, 0)</f>
        <v>0</v>
      </c>
      <c r="CIY188" s="214">
        <f>_xlfn.XLOOKUP(CIY172, Schedule!$F$226:$FO$226, Schedule!$F$236:$FO$236, 0)</f>
        <v>0</v>
      </c>
      <c r="CIZ188" s="214">
        <f>_xlfn.XLOOKUP(CIZ172, Schedule!$F$226:$FO$226, Schedule!$F$236:$FO$236, 0)</f>
        <v>0</v>
      </c>
      <c r="CJA188" s="214">
        <f>_xlfn.XLOOKUP(CJA172, Schedule!$F$226:$FO$226, Schedule!$F$236:$FO$236, 0)</f>
        <v>0</v>
      </c>
      <c r="CJB188" s="214">
        <f>_xlfn.XLOOKUP(CJB172, Schedule!$F$226:$FO$226, Schedule!$F$236:$FO$236, 0)</f>
        <v>0</v>
      </c>
      <c r="CJC188" s="214">
        <f>_xlfn.XLOOKUP(CJC172, Schedule!$F$226:$FO$226, Schedule!$F$236:$FO$236, 0)</f>
        <v>0</v>
      </c>
      <c r="CJD188" s="214">
        <f>_xlfn.XLOOKUP(CJD172, Schedule!$F$226:$FO$226, Schedule!$F$236:$FO$236, 0)</f>
        <v>0</v>
      </c>
      <c r="CJE188" s="214">
        <f>_xlfn.XLOOKUP(CJE172, Schedule!$F$226:$FO$226, Schedule!$F$236:$FO$236, 0)</f>
        <v>0</v>
      </c>
      <c r="CJF188" s="214">
        <f>_xlfn.XLOOKUP(CJF172, Schedule!$F$226:$FO$226, Schedule!$F$236:$FO$236, 0)</f>
        <v>0</v>
      </c>
      <c r="CJG188" s="214">
        <f>_xlfn.XLOOKUP(CJG172, Schedule!$F$226:$FO$226, Schedule!$F$236:$FO$236, 0)</f>
        <v>0</v>
      </c>
      <c r="CJH188" s="214">
        <f>_xlfn.XLOOKUP(CJH172, Schedule!$F$226:$FO$226, Schedule!$F$236:$FO$236, 0)</f>
        <v>0</v>
      </c>
      <c r="CJI188" s="214">
        <f>_xlfn.XLOOKUP(CJI172, Schedule!$F$226:$FO$226, Schedule!$F$236:$FO$236, 0)</f>
        <v>0</v>
      </c>
      <c r="CJJ188" s="214">
        <f>_xlfn.XLOOKUP(CJJ172, Schedule!$F$226:$FO$226, Schedule!$F$236:$FO$236, 0)</f>
        <v>0</v>
      </c>
      <c r="CJK188" s="214">
        <f>_xlfn.XLOOKUP(CJK172, Schedule!$F$226:$FO$226, Schedule!$F$236:$FO$236, 0)</f>
        <v>0</v>
      </c>
      <c r="CJL188" s="214">
        <f>_xlfn.XLOOKUP(CJL172, Schedule!$F$226:$FO$226, Schedule!$F$236:$FO$236, 0)</f>
        <v>0</v>
      </c>
      <c r="CJM188" s="214">
        <f>_xlfn.XLOOKUP(CJM172, Schedule!$F$226:$FO$226, Schedule!$F$236:$FO$236, 0)</f>
        <v>0</v>
      </c>
      <c r="CJN188" s="214">
        <f>_xlfn.XLOOKUP(CJN172, Schedule!$F$226:$FO$226, Schedule!$F$236:$FO$236, 0)</f>
        <v>0</v>
      </c>
      <c r="CJO188" s="214">
        <f>_xlfn.XLOOKUP(CJO172, Schedule!$F$226:$FO$226, Schedule!$F$236:$FO$236, 0)</f>
        <v>0</v>
      </c>
      <c r="CJP188" s="214">
        <f>_xlfn.XLOOKUP(CJP172, Schedule!$F$226:$FO$226, Schedule!$F$236:$FO$236, 0)</f>
        <v>0</v>
      </c>
      <c r="CJQ188" s="214">
        <f>_xlfn.XLOOKUP(CJQ172, Schedule!$F$226:$FO$226, Schedule!$F$236:$FO$236, 0)</f>
        <v>0</v>
      </c>
      <c r="CJR188" s="214">
        <f>_xlfn.XLOOKUP(CJR172, Schedule!$F$226:$FO$226, Schedule!$F$236:$FO$236, 0)</f>
        <v>0</v>
      </c>
      <c r="CJS188" s="214">
        <f>_xlfn.XLOOKUP(CJS172, Schedule!$F$226:$FO$226, Schedule!$F$236:$FO$236, 0)</f>
        <v>0</v>
      </c>
      <c r="CJT188" s="214">
        <f>_xlfn.XLOOKUP(CJT172, Schedule!$F$226:$FO$226, Schedule!$F$236:$FO$236, 0)</f>
        <v>0</v>
      </c>
      <c r="CJU188" s="214">
        <f>_xlfn.XLOOKUP(CJU172, Schedule!$F$226:$FO$226, Schedule!$F$236:$FO$236, 0)</f>
        <v>0</v>
      </c>
      <c r="CJV188" s="214">
        <f>_xlfn.XLOOKUP(CJV172, Schedule!$F$226:$FO$226, Schedule!$F$236:$FO$236, 0)</f>
        <v>0</v>
      </c>
      <c r="CJW188" s="214">
        <f>_xlfn.XLOOKUP(CJW172, Schedule!$F$226:$FO$226, Schedule!$F$236:$FO$236, 0)</f>
        <v>0</v>
      </c>
      <c r="CJX188" s="214">
        <f>_xlfn.XLOOKUP(CJX172, Schedule!$F$226:$FO$226, Schedule!$F$236:$FO$236, 0)</f>
        <v>0</v>
      </c>
      <c r="CJY188" s="214">
        <f>_xlfn.XLOOKUP(CJY172, Schedule!$F$226:$FO$226, Schedule!$F$236:$FO$236, 0)</f>
        <v>0</v>
      </c>
      <c r="CJZ188" s="214">
        <f>_xlfn.XLOOKUP(CJZ172, Schedule!$F$226:$FO$226, Schedule!$F$236:$FO$236, 0)</f>
        <v>0</v>
      </c>
      <c r="CKA188" s="214">
        <f>_xlfn.XLOOKUP(CKA172, Schedule!$F$226:$FO$226, Schedule!$F$236:$FO$236, 0)</f>
        <v>0</v>
      </c>
      <c r="CKB188" s="214">
        <f>_xlfn.XLOOKUP(CKB172, Schedule!$F$226:$FO$226, Schedule!$F$236:$FO$236, 0)</f>
        <v>0</v>
      </c>
      <c r="CKC188" s="214">
        <f>_xlfn.XLOOKUP(CKC172, Schedule!$F$226:$FO$226, Schedule!$F$236:$FO$236, 0)</f>
        <v>0</v>
      </c>
      <c r="CKD188" s="214">
        <f>_xlfn.XLOOKUP(CKD172, Schedule!$F$226:$FO$226, Schedule!$F$236:$FO$236, 0)</f>
        <v>0</v>
      </c>
      <c r="CKE188" s="214">
        <f>_xlfn.XLOOKUP(CKE172, Schedule!$F$226:$FO$226, Schedule!$F$236:$FO$236, 0)</f>
        <v>0</v>
      </c>
      <c r="CKF188" s="214">
        <f>_xlfn.XLOOKUP(CKF172, Schedule!$F$226:$FO$226, Schedule!$F$236:$FO$236, 0)</f>
        <v>0</v>
      </c>
      <c r="CKG188" s="214">
        <f>_xlfn.XLOOKUP(CKG172, Schedule!$F$226:$FO$226, Schedule!$F$236:$FO$236, 0)</f>
        <v>0</v>
      </c>
      <c r="CKH188" s="214">
        <f>_xlfn.XLOOKUP(CKH172, Schedule!$F$226:$FO$226, Schedule!$F$236:$FO$236, 0)</f>
        <v>0</v>
      </c>
      <c r="CKI188" s="214">
        <f>_xlfn.XLOOKUP(CKI172, Schedule!$F$226:$FO$226, Schedule!$F$236:$FO$236, 0)</f>
        <v>0</v>
      </c>
      <c r="CKJ188" s="214">
        <f>_xlfn.XLOOKUP(CKJ172, Schedule!$F$226:$FO$226, Schedule!$F$236:$FO$236, 0)</f>
        <v>0</v>
      </c>
      <c r="CKK188" s="214">
        <f>_xlfn.XLOOKUP(CKK172, Schedule!$F$226:$FO$226, Schedule!$F$236:$FO$236, 0)</f>
        <v>0</v>
      </c>
      <c r="CKL188" s="214">
        <f>_xlfn.XLOOKUP(CKL172, Schedule!$F$226:$FO$226, Schedule!$F$236:$FO$236, 0)</f>
        <v>0</v>
      </c>
      <c r="CKM188" s="214">
        <f>_xlfn.XLOOKUP(CKM172, Schedule!$F$226:$FO$226, Schedule!$F$236:$FO$236, 0)</f>
        <v>0</v>
      </c>
      <c r="CKN188" s="214">
        <f>_xlfn.XLOOKUP(CKN172, Schedule!$F$226:$FO$226, Schedule!$F$236:$FO$236, 0)</f>
        <v>0</v>
      </c>
      <c r="CKO188" s="214">
        <f>_xlfn.XLOOKUP(CKO172, Schedule!$F$226:$FO$226, Schedule!$F$236:$FO$236, 0)</f>
        <v>0</v>
      </c>
      <c r="CKP188" s="214">
        <f>_xlfn.XLOOKUP(CKP172, Schedule!$F$226:$FO$226, Schedule!$F$236:$FO$236, 0)</f>
        <v>0</v>
      </c>
      <c r="CKQ188" s="214">
        <f>_xlfn.XLOOKUP(CKQ172, Schedule!$F$226:$FO$226, Schedule!$F$236:$FO$236, 0)</f>
        <v>0</v>
      </c>
      <c r="CKR188" s="214">
        <f>_xlfn.XLOOKUP(CKR172, Schedule!$F$226:$FO$226, Schedule!$F$236:$FO$236, 0)</f>
        <v>0</v>
      </c>
      <c r="CKS188" s="214">
        <f>_xlfn.XLOOKUP(CKS172, Schedule!$F$226:$FO$226, Schedule!$F$236:$FO$236, 0)</f>
        <v>0</v>
      </c>
      <c r="CKT188" s="214">
        <f>_xlfn.XLOOKUP(CKT172, Schedule!$F$226:$FO$226, Schedule!$F$236:$FO$236, 0)</f>
        <v>0</v>
      </c>
      <c r="CKU188" s="214">
        <f>_xlfn.XLOOKUP(CKU172, Schedule!$F$226:$FO$226, Schedule!$F$236:$FO$236, 0)</f>
        <v>0</v>
      </c>
      <c r="CKV188" s="214">
        <f>_xlfn.XLOOKUP(CKV172, Schedule!$F$226:$FO$226, Schedule!$F$236:$FO$236, 0)</f>
        <v>0</v>
      </c>
      <c r="CKW188" s="214">
        <f>_xlfn.XLOOKUP(CKW172, Schedule!$F$226:$FO$226, Schedule!$F$236:$FO$236, 0)</f>
        <v>0</v>
      </c>
      <c r="CKX188" s="214">
        <f>_xlfn.XLOOKUP(CKX172, Schedule!$F$226:$FO$226, Schedule!$F$236:$FO$236, 0)</f>
        <v>0</v>
      </c>
      <c r="CKY188" s="214">
        <f>_xlfn.XLOOKUP(CKY172, Schedule!$F$226:$FO$226, Schedule!$F$236:$FO$236, 0)</f>
        <v>0</v>
      </c>
      <c r="CKZ188" s="214">
        <f>_xlfn.XLOOKUP(CKZ172, Schedule!$F$226:$FO$226, Schedule!$F$236:$FO$236, 0)</f>
        <v>0</v>
      </c>
      <c r="CLA188" s="214">
        <f>_xlfn.XLOOKUP(CLA172, Schedule!$F$226:$FO$226, Schedule!$F$236:$FO$236, 0)</f>
        <v>0</v>
      </c>
      <c r="CLB188" s="214">
        <f>_xlfn.XLOOKUP(CLB172, Schedule!$F$226:$FO$226, Schedule!$F$236:$FO$236, 0)</f>
        <v>0</v>
      </c>
      <c r="CLC188" s="214">
        <f>_xlfn.XLOOKUP(CLC172, Schedule!$F$226:$FO$226, Schedule!$F$236:$FO$236, 0)</f>
        <v>0</v>
      </c>
      <c r="CLD188" s="214">
        <f>_xlfn.XLOOKUP(CLD172, Schedule!$F$226:$FO$226, Schedule!$F$236:$FO$236, 0)</f>
        <v>0</v>
      </c>
      <c r="CLE188" s="214">
        <f>_xlfn.XLOOKUP(CLE172, Schedule!$F$226:$FO$226, Schedule!$F$236:$FO$236, 0)</f>
        <v>0</v>
      </c>
      <c r="CLF188" s="214">
        <f>_xlfn.XLOOKUP(CLF172, Schedule!$F$226:$FO$226, Schedule!$F$236:$FO$236, 0)</f>
        <v>0</v>
      </c>
      <c r="CLG188" s="214">
        <f>_xlfn.XLOOKUP(CLG172, Schedule!$F$226:$FO$226, Schedule!$F$236:$FO$236, 0)</f>
        <v>0</v>
      </c>
      <c r="CLH188" s="214">
        <f>_xlfn.XLOOKUP(CLH172, Schedule!$F$226:$FO$226, Schedule!$F$236:$FO$236, 0)</f>
        <v>0</v>
      </c>
      <c r="CLI188" s="214">
        <f>_xlfn.XLOOKUP(CLI172, Schedule!$F$226:$FO$226, Schedule!$F$236:$FO$236, 0)</f>
        <v>0</v>
      </c>
      <c r="CLJ188" s="214">
        <f>_xlfn.XLOOKUP(CLJ172, Schedule!$F$226:$FO$226, Schedule!$F$236:$FO$236, 0)</f>
        <v>0</v>
      </c>
      <c r="CLK188" s="214">
        <f>_xlfn.XLOOKUP(CLK172, Schedule!$F$226:$FO$226, Schedule!$F$236:$FO$236, 0)</f>
        <v>0</v>
      </c>
      <c r="CLL188" s="214">
        <f>_xlfn.XLOOKUP(CLL172, Schedule!$F$226:$FO$226, Schedule!$F$236:$FO$236, 0)</f>
        <v>0</v>
      </c>
      <c r="CLM188" s="214">
        <f>_xlfn.XLOOKUP(CLM172, Schedule!$F$226:$FO$226, Schedule!$F$236:$FO$236, 0)</f>
        <v>0</v>
      </c>
      <c r="CLN188" s="214">
        <f>_xlfn.XLOOKUP(CLN172, Schedule!$F$226:$FO$226, Schedule!$F$236:$FO$236, 0)</f>
        <v>0</v>
      </c>
      <c r="CLO188" s="214">
        <f>_xlfn.XLOOKUP(CLO172, Schedule!$F$226:$FO$226, Schedule!$F$236:$FO$236, 0)</f>
        <v>0</v>
      </c>
      <c r="CLP188" s="214">
        <f>_xlfn.XLOOKUP(CLP172, Schedule!$F$226:$FO$226, Schedule!$F$236:$FO$236, 0)</f>
        <v>0</v>
      </c>
      <c r="CLQ188" s="214">
        <f>_xlfn.XLOOKUP(CLQ172, Schedule!$F$226:$FO$226, Schedule!$F$236:$FO$236, 0)</f>
        <v>0</v>
      </c>
      <c r="CLR188" s="214">
        <f>_xlfn.XLOOKUP(CLR172, Schedule!$F$226:$FO$226, Schedule!$F$236:$FO$236, 0)</f>
        <v>0</v>
      </c>
      <c r="CLS188" s="214">
        <f>_xlfn.XLOOKUP(CLS172, Schedule!$F$226:$FO$226, Schedule!$F$236:$FO$236, 0)</f>
        <v>0</v>
      </c>
      <c r="CLT188" s="214">
        <f>_xlfn.XLOOKUP(CLT172, Schedule!$F$226:$FO$226, Schedule!$F$236:$FO$236, 0)</f>
        <v>0</v>
      </c>
      <c r="CLU188" s="214">
        <f>_xlfn.XLOOKUP(CLU172, Schedule!$F$226:$FO$226, Schedule!$F$236:$FO$236, 0)</f>
        <v>0</v>
      </c>
      <c r="CLV188" s="214">
        <f>_xlfn.XLOOKUP(CLV172, Schedule!$F$226:$FO$226, Schedule!$F$236:$FO$236, 0)</f>
        <v>0</v>
      </c>
      <c r="CLW188" s="214">
        <f>_xlfn.XLOOKUP(CLW172, Schedule!$F$226:$FO$226, Schedule!$F$236:$FO$236, 0)</f>
        <v>0</v>
      </c>
      <c r="CLX188" s="214">
        <f>_xlfn.XLOOKUP(CLX172, Schedule!$F$226:$FO$226, Schedule!$F$236:$FO$236, 0)</f>
        <v>0</v>
      </c>
      <c r="CLY188" s="214">
        <f>_xlfn.XLOOKUP(CLY172, Schedule!$F$226:$FO$226, Schedule!$F$236:$FO$236, 0)</f>
        <v>0</v>
      </c>
      <c r="CLZ188" s="214">
        <f>_xlfn.XLOOKUP(CLZ172, Schedule!$F$226:$FO$226, Schedule!$F$236:$FO$236, 0)</f>
        <v>0</v>
      </c>
      <c r="CMA188" s="214">
        <f>_xlfn.XLOOKUP(CMA172, Schedule!$F$226:$FO$226, Schedule!$F$236:$FO$236, 0)</f>
        <v>0</v>
      </c>
      <c r="CMB188" s="214">
        <f>_xlfn.XLOOKUP(CMB172, Schedule!$F$226:$FO$226, Schedule!$F$236:$FO$236, 0)</f>
        <v>0</v>
      </c>
      <c r="CMC188" s="214">
        <f>_xlfn.XLOOKUP(CMC172, Schedule!$F$226:$FO$226, Schedule!$F$236:$FO$236, 0)</f>
        <v>0</v>
      </c>
      <c r="CMD188" s="214">
        <f>_xlfn.XLOOKUP(CMD172, Schedule!$F$226:$FO$226, Schedule!$F$236:$FO$236, 0)</f>
        <v>0</v>
      </c>
      <c r="CME188" s="214">
        <f>_xlfn.XLOOKUP(CME172, Schedule!$F$226:$FO$226, Schedule!$F$236:$FO$236, 0)</f>
        <v>0</v>
      </c>
      <c r="CMF188" s="214">
        <f>_xlfn.XLOOKUP(CMF172, Schedule!$F$226:$FO$226, Schedule!$F$236:$FO$236, 0)</f>
        <v>0</v>
      </c>
      <c r="CMG188" s="214">
        <f>_xlfn.XLOOKUP(CMG172, Schedule!$F$226:$FO$226, Schedule!$F$236:$FO$236, 0)</f>
        <v>0</v>
      </c>
      <c r="CMH188" s="214">
        <f>_xlfn.XLOOKUP(CMH172, Schedule!$F$226:$FO$226, Schedule!$F$236:$FO$236, 0)</f>
        <v>0</v>
      </c>
      <c r="CMI188" s="214">
        <f>_xlfn.XLOOKUP(CMI172, Schedule!$F$226:$FO$226, Schedule!$F$236:$FO$236, 0)</f>
        <v>0</v>
      </c>
      <c r="CMJ188" s="214">
        <f>_xlfn.XLOOKUP(CMJ172, Schedule!$F$226:$FO$226, Schedule!$F$236:$FO$236, 0)</f>
        <v>0</v>
      </c>
      <c r="CMK188" s="214">
        <f>_xlfn.XLOOKUP(CMK172, Schedule!$F$226:$FO$226, Schedule!$F$236:$FO$236, 0)</f>
        <v>0</v>
      </c>
      <c r="CML188" s="214">
        <f>_xlfn.XLOOKUP(CML172, Schedule!$F$226:$FO$226, Schedule!$F$236:$FO$236, 0)</f>
        <v>0</v>
      </c>
      <c r="CMM188" s="214">
        <f>_xlfn.XLOOKUP(CMM172, Schedule!$F$226:$FO$226, Schedule!$F$236:$FO$236, 0)</f>
        <v>0</v>
      </c>
      <c r="CMN188" s="214">
        <f>_xlfn.XLOOKUP(CMN172, Schedule!$F$226:$FO$226, Schedule!$F$236:$FO$236, 0)</f>
        <v>0</v>
      </c>
      <c r="CMO188" s="214">
        <f>_xlfn.XLOOKUP(CMO172, Schedule!$F$226:$FO$226, Schedule!$F$236:$FO$236, 0)</f>
        <v>0</v>
      </c>
      <c r="CMP188" s="214">
        <f>_xlfn.XLOOKUP(CMP172, Schedule!$F$226:$FO$226, Schedule!$F$236:$FO$236, 0)</f>
        <v>0</v>
      </c>
      <c r="CMQ188" s="214">
        <f>_xlfn.XLOOKUP(CMQ172, Schedule!$F$226:$FO$226, Schedule!$F$236:$FO$236, 0)</f>
        <v>0</v>
      </c>
      <c r="CMR188" s="214">
        <f>_xlfn.XLOOKUP(CMR172, Schedule!$F$226:$FO$226, Schedule!$F$236:$FO$236, 0)</f>
        <v>0</v>
      </c>
      <c r="CMS188" s="214">
        <f>_xlfn.XLOOKUP(CMS172, Schedule!$F$226:$FO$226, Schedule!$F$236:$FO$236, 0)</f>
        <v>0</v>
      </c>
      <c r="CMT188" s="214">
        <f>_xlfn.XLOOKUP(CMT172, Schedule!$F$226:$FO$226, Schedule!$F$236:$FO$236, 0)</f>
        <v>0</v>
      </c>
      <c r="CMU188" s="214">
        <f>_xlfn.XLOOKUP(CMU172, Schedule!$F$226:$FO$226, Schedule!$F$236:$FO$236, 0)</f>
        <v>0</v>
      </c>
      <c r="CMV188" s="214">
        <f>_xlfn.XLOOKUP(CMV172, Schedule!$F$226:$FO$226, Schedule!$F$236:$FO$236, 0)</f>
        <v>0</v>
      </c>
      <c r="CMW188" s="214">
        <f>_xlfn.XLOOKUP(CMW172, Schedule!$F$226:$FO$226, Schedule!$F$236:$FO$236, 0)</f>
        <v>0</v>
      </c>
      <c r="CMX188" s="214">
        <f>_xlfn.XLOOKUP(CMX172, Schedule!$F$226:$FO$226, Schedule!$F$236:$FO$236, 0)</f>
        <v>0</v>
      </c>
      <c r="CMY188" s="214">
        <f>_xlfn.XLOOKUP(CMY172, Schedule!$F$226:$FO$226, Schedule!$F$236:$FO$236, 0)</f>
        <v>0</v>
      </c>
      <c r="CMZ188" s="214">
        <f>_xlfn.XLOOKUP(CMZ172, Schedule!$F$226:$FO$226, Schedule!$F$236:$FO$236, 0)</f>
        <v>0</v>
      </c>
      <c r="CNA188" s="214">
        <f>_xlfn.XLOOKUP(CNA172, Schedule!$F$226:$FO$226, Schedule!$F$236:$FO$236, 0)</f>
        <v>0</v>
      </c>
      <c r="CNB188" s="214">
        <f>_xlfn.XLOOKUP(CNB172, Schedule!$F$226:$FO$226, Schedule!$F$236:$FO$236, 0)</f>
        <v>0</v>
      </c>
      <c r="CNC188" s="214">
        <f>_xlfn.XLOOKUP(CNC172, Schedule!$F$226:$FO$226, Schedule!$F$236:$FO$236, 0)</f>
        <v>0</v>
      </c>
      <c r="CND188" s="214">
        <f>_xlfn.XLOOKUP(CND172, Schedule!$F$226:$FO$226, Schedule!$F$236:$FO$236, 0)</f>
        <v>0</v>
      </c>
      <c r="CNE188" s="214">
        <f>_xlfn.XLOOKUP(CNE172, Schedule!$F$226:$FO$226, Schedule!$F$236:$FO$236, 0)</f>
        <v>0</v>
      </c>
      <c r="CNF188" s="214">
        <f>_xlfn.XLOOKUP(CNF172, Schedule!$F$226:$FO$226, Schedule!$F$236:$FO$236, 0)</f>
        <v>0</v>
      </c>
      <c r="CNG188" s="214">
        <f>_xlfn.XLOOKUP(CNG172, Schedule!$F$226:$FO$226, Schedule!$F$236:$FO$236, 0)</f>
        <v>0</v>
      </c>
      <c r="CNH188" s="214">
        <f>_xlfn.XLOOKUP(CNH172, Schedule!$F$226:$FO$226, Schedule!$F$236:$FO$236, 0)</f>
        <v>0</v>
      </c>
      <c r="CNI188" s="214">
        <f>_xlfn.XLOOKUP(CNI172, Schedule!$F$226:$FO$226, Schedule!$F$236:$FO$236, 0)</f>
        <v>0</v>
      </c>
      <c r="CNJ188" s="214">
        <f>_xlfn.XLOOKUP(CNJ172, Schedule!$F$226:$FO$226, Schedule!$F$236:$FO$236, 0)</f>
        <v>0</v>
      </c>
      <c r="CNK188" s="214">
        <f>_xlfn.XLOOKUP(CNK172, Schedule!$F$226:$FO$226, Schedule!$F$236:$FO$236, 0)</f>
        <v>0</v>
      </c>
      <c r="CNL188" s="214">
        <f>_xlfn.XLOOKUP(CNL172, Schedule!$F$226:$FO$226, Schedule!$F$236:$FO$236, 0)</f>
        <v>0</v>
      </c>
      <c r="CNM188" s="214">
        <f>_xlfn.XLOOKUP(CNM172, Schedule!$F$226:$FO$226, Schedule!$F$236:$FO$236, 0)</f>
        <v>0</v>
      </c>
      <c r="CNN188" s="214">
        <f>_xlfn.XLOOKUP(CNN172, Schedule!$F$226:$FO$226, Schedule!$F$236:$FO$236, 0)</f>
        <v>0</v>
      </c>
      <c r="CNO188" s="214">
        <f>_xlfn.XLOOKUP(CNO172, Schedule!$F$226:$FO$226, Schedule!$F$236:$FO$236, 0)</f>
        <v>0</v>
      </c>
      <c r="CNP188" s="214">
        <f>_xlfn.XLOOKUP(CNP172, Schedule!$F$226:$FO$226, Schedule!$F$236:$FO$236, 0)</f>
        <v>0</v>
      </c>
      <c r="CNQ188" s="214">
        <f>_xlfn.XLOOKUP(CNQ172, Schedule!$F$226:$FO$226, Schedule!$F$236:$FO$236, 0)</f>
        <v>0</v>
      </c>
      <c r="CNR188" s="214">
        <f>_xlfn.XLOOKUP(CNR172, Schedule!$F$226:$FO$226, Schedule!$F$236:$FO$236, 0)</f>
        <v>0</v>
      </c>
      <c r="CNS188" s="214">
        <f>_xlfn.XLOOKUP(CNS172, Schedule!$F$226:$FO$226, Schedule!$F$236:$FO$236, 0)</f>
        <v>0</v>
      </c>
      <c r="CNT188" s="214">
        <f>_xlfn.XLOOKUP(CNT172, Schedule!$F$226:$FO$226, Schedule!$F$236:$FO$236, 0)</f>
        <v>0</v>
      </c>
      <c r="CNU188" s="214">
        <f>_xlfn.XLOOKUP(CNU172, Schedule!$F$226:$FO$226, Schedule!$F$236:$FO$236, 0)</f>
        <v>0</v>
      </c>
      <c r="CNV188" s="214">
        <f>_xlfn.XLOOKUP(CNV172, Schedule!$F$226:$FO$226, Schedule!$F$236:$FO$236, 0)</f>
        <v>0</v>
      </c>
      <c r="CNW188" s="214">
        <f>_xlfn.XLOOKUP(CNW172, Schedule!$F$226:$FO$226, Schedule!$F$236:$FO$236, 0)</f>
        <v>0</v>
      </c>
      <c r="CNX188" s="214">
        <f>_xlfn.XLOOKUP(CNX172, Schedule!$F$226:$FO$226, Schedule!$F$236:$FO$236, 0)</f>
        <v>0</v>
      </c>
      <c r="CNY188" s="214">
        <f>_xlfn.XLOOKUP(CNY172, Schedule!$F$226:$FO$226, Schedule!$F$236:$FO$236, 0)</f>
        <v>0</v>
      </c>
      <c r="CNZ188" s="214">
        <f>_xlfn.XLOOKUP(CNZ172, Schedule!$F$226:$FO$226, Schedule!$F$236:$FO$236, 0)</f>
        <v>0</v>
      </c>
      <c r="COA188" s="214">
        <f>_xlfn.XLOOKUP(COA172, Schedule!$F$226:$FO$226, Schedule!$F$236:$FO$236, 0)</f>
        <v>0</v>
      </c>
      <c r="COB188" s="214">
        <f>_xlfn.XLOOKUP(COB172, Schedule!$F$226:$FO$226, Schedule!$F$236:$FO$236, 0)</f>
        <v>0</v>
      </c>
      <c r="COC188" s="214">
        <f>_xlfn.XLOOKUP(COC172, Schedule!$F$226:$FO$226, Schedule!$F$236:$FO$236, 0)</f>
        <v>0</v>
      </c>
      <c r="COD188" s="214">
        <f>_xlfn.XLOOKUP(COD172, Schedule!$F$226:$FO$226, Schedule!$F$236:$FO$236, 0)</f>
        <v>0</v>
      </c>
      <c r="COE188" s="214">
        <f>_xlfn.XLOOKUP(COE172, Schedule!$F$226:$FO$226, Schedule!$F$236:$FO$236, 0)</f>
        <v>0</v>
      </c>
      <c r="COF188" s="214">
        <f>_xlfn.XLOOKUP(COF172, Schedule!$F$226:$FO$226, Schedule!$F$236:$FO$236, 0)</f>
        <v>0</v>
      </c>
      <c r="COG188" s="214">
        <f>_xlfn.XLOOKUP(COG172, Schedule!$F$226:$FO$226, Schedule!$F$236:$FO$236, 0)</f>
        <v>0</v>
      </c>
      <c r="COH188" s="214">
        <f>_xlfn.XLOOKUP(COH172, Schedule!$F$226:$FO$226, Schedule!$F$236:$FO$236, 0)</f>
        <v>0</v>
      </c>
      <c r="COI188" s="214">
        <f>_xlfn.XLOOKUP(COI172, Schedule!$F$226:$FO$226, Schedule!$F$236:$FO$236, 0)</f>
        <v>0</v>
      </c>
      <c r="COJ188" s="214">
        <f>_xlfn.XLOOKUP(COJ172, Schedule!$F$226:$FO$226, Schedule!$F$236:$FO$236, 0)</f>
        <v>0</v>
      </c>
      <c r="COK188" s="214">
        <f>_xlfn.XLOOKUP(COK172, Schedule!$F$226:$FO$226, Schedule!$F$236:$FO$236, 0)</f>
        <v>0</v>
      </c>
      <c r="COL188" s="214">
        <f>_xlfn.XLOOKUP(COL172, Schedule!$F$226:$FO$226, Schedule!$F$236:$FO$236, 0)</f>
        <v>0</v>
      </c>
      <c r="COM188" s="214">
        <f>_xlfn.XLOOKUP(COM172, Schedule!$F$226:$FO$226, Schedule!$F$236:$FO$236, 0)</f>
        <v>0</v>
      </c>
      <c r="CON188" s="214">
        <f>_xlfn.XLOOKUP(CON172, Schedule!$F$226:$FO$226, Schedule!$F$236:$FO$236, 0)</f>
        <v>0</v>
      </c>
      <c r="COO188" s="214">
        <f>_xlfn.XLOOKUP(COO172, Schedule!$F$226:$FO$226, Schedule!$F$236:$FO$236, 0)</f>
        <v>0</v>
      </c>
      <c r="COP188" s="214">
        <f>_xlfn.XLOOKUP(COP172, Schedule!$F$226:$FO$226, Schedule!$F$236:$FO$236, 0)</f>
        <v>0</v>
      </c>
      <c r="COQ188" s="214">
        <f>_xlfn.XLOOKUP(COQ172, Schedule!$F$226:$FO$226, Schedule!$F$236:$FO$236, 0)</f>
        <v>0</v>
      </c>
      <c r="COR188" s="214">
        <f>_xlfn.XLOOKUP(COR172, Schedule!$F$226:$FO$226, Schedule!$F$236:$FO$236, 0)</f>
        <v>0</v>
      </c>
      <c r="COS188" s="214">
        <f>_xlfn.XLOOKUP(COS172, Schedule!$F$226:$FO$226, Schedule!$F$236:$FO$236, 0)</f>
        <v>0</v>
      </c>
      <c r="COT188" s="214">
        <f>_xlfn.XLOOKUP(COT172, Schedule!$F$226:$FO$226, Schedule!$F$236:$FO$236, 0)</f>
        <v>0</v>
      </c>
      <c r="COU188" s="214">
        <f>_xlfn.XLOOKUP(COU172, Schedule!$F$226:$FO$226, Schedule!$F$236:$FO$236, 0)</f>
        <v>0</v>
      </c>
      <c r="COV188" s="214">
        <f>_xlfn.XLOOKUP(COV172, Schedule!$F$226:$FO$226, Schedule!$F$236:$FO$236, 0)</f>
        <v>0</v>
      </c>
      <c r="COW188" s="214">
        <f>_xlfn.XLOOKUP(COW172, Schedule!$F$226:$FO$226, Schedule!$F$236:$FO$236, 0)</f>
        <v>0</v>
      </c>
      <c r="COX188" s="214">
        <f>_xlfn.XLOOKUP(COX172, Schedule!$F$226:$FO$226, Schedule!$F$236:$FO$236, 0)</f>
        <v>0</v>
      </c>
      <c r="COY188" s="214">
        <f>_xlfn.XLOOKUP(COY172, Schedule!$F$226:$FO$226, Schedule!$F$236:$FO$236, 0)</f>
        <v>0</v>
      </c>
      <c r="COZ188" s="214">
        <f>_xlfn.XLOOKUP(COZ172, Schedule!$F$226:$FO$226, Schedule!$F$236:$FO$236, 0)</f>
        <v>0</v>
      </c>
      <c r="CPA188" s="214">
        <f>_xlfn.XLOOKUP(CPA172, Schedule!$F$226:$FO$226, Schedule!$F$236:$FO$236, 0)</f>
        <v>0</v>
      </c>
      <c r="CPB188" s="214">
        <f>_xlfn.XLOOKUP(CPB172, Schedule!$F$226:$FO$226, Schedule!$F$236:$FO$236, 0)</f>
        <v>0</v>
      </c>
      <c r="CPC188" s="214">
        <f>_xlfn.XLOOKUP(CPC172, Schedule!$F$226:$FO$226, Schedule!$F$236:$FO$236, 0)</f>
        <v>0</v>
      </c>
      <c r="CPD188" s="214">
        <f>_xlfn.XLOOKUP(CPD172, Schedule!$F$226:$FO$226, Schedule!$F$236:$FO$236, 0)</f>
        <v>0</v>
      </c>
      <c r="CPE188" s="214">
        <f>_xlfn.XLOOKUP(CPE172, Schedule!$F$226:$FO$226, Schedule!$F$236:$FO$236, 0)</f>
        <v>0</v>
      </c>
      <c r="CPF188" s="214">
        <f>_xlfn.XLOOKUP(CPF172, Schedule!$F$226:$FO$226, Schedule!$F$236:$FO$236, 0)</f>
        <v>0</v>
      </c>
      <c r="CPG188" s="214">
        <f>_xlfn.XLOOKUP(CPG172, Schedule!$F$226:$FO$226, Schedule!$F$236:$FO$236, 0)</f>
        <v>0</v>
      </c>
      <c r="CPH188" s="214">
        <f>_xlfn.XLOOKUP(CPH172, Schedule!$F$226:$FO$226, Schedule!$F$236:$FO$236, 0)</f>
        <v>0</v>
      </c>
      <c r="CPI188" s="214">
        <f>_xlfn.XLOOKUP(CPI172, Schedule!$F$226:$FO$226, Schedule!$F$236:$FO$236, 0)</f>
        <v>0</v>
      </c>
      <c r="CPJ188" s="214">
        <f>_xlfn.XLOOKUP(CPJ172, Schedule!$F$226:$FO$226, Schedule!$F$236:$FO$236, 0)</f>
        <v>0</v>
      </c>
      <c r="CPK188" s="214">
        <f>_xlfn.XLOOKUP(CPK172, Schedule!$F$226:$FO$226, Schedule!$F$236:$FO$236, 0)</f>
        <v>0</v>
      </c>
      <c r="CPL188" s="214">
        <f>_xlfn.XLOOKUP(CPL172, Schedule!$F$226:$FO$226, Schedule!$F$236:$FO$236, 0)</f>
        <v>0</v>
      </c>
      <c r="CPM188" s="214">
        <f>_xlfn.XLOOKUP(CPM172, Schedule!$F$226:$FO$226, Schedule!$F$236:$FO$236, 0)</f>
        <v>0</v>
      </c>
      <c r="CPN188" s="214">
        <f>_xlfn.XLOOKUP(CPN172, Schedule!$F$226:$FO$226, Schedule!$F$236:$FO$236, 0)</f>
        <v>0</v>
      </c>
      <c r="CPO188" s="214">
        <f>_xlfn.XLOOKUP(CPO172, Schedule!$F$226:$FO$226, Schedule!$F$236:$FO$236, 0)</f>
        <v>0</v>
      </c>
      <c r="CPP188" s="214">
        <f>_xlfn.XLOOKUP(CPP172, Schedule!$F$226:$FO$226, Schedule!$F$236:$FO$236, 0)</f>
        <v>0</v>
      </c>
      <c r="CPQ188" s="214">
        <f>_xlfn.XLOOKUP(CPQ172, Schedule!$F$226:$FO$226, Schedule!$F$236:$FO$236, 0)</f>
        <v>0</v>
      </c>
      <c r="CPR188" s="214">
        <f>_xlfn.XLOOKUP(CPR172, Schedule!$F$226:$FO$226, Schedule!$F$236:$FO$236, 0)</f>
        <v>0</v>
      </c>
      <c r="CPS188" s="214">
        <f>_xlfn.XLOOKUP(CPS172, Schedule!$F$226:$FO$226, Schedule!$F$236:$FO$236, 0)</f>
        <v>0</v>
      </c>
      <c r="CPT188" s="214">
        <f>_xlfn.XLOOKUP(CPT172, Schedule!$F$226:$FO$226, Schedule!$F$236:$FO$236, 0)</f>
        <v>0</v>
      </c>
      <c r="CPU188" s="214">
        <f>_xlfn.XLOOKUP(CPU172, Schedule!$F$226:$FO$226, Schedule!$F$236:$FO$236, 0)</f>
        <v>0</v>
      </c>
      <c r="CPV188" s="214">
        <f>_xlfn.XLOOKUP(CPV172, Schedule!$F$226:$FO$226, Schedule!$F$236:$FO$236, 0)</f>
        <v>0</v>
      </c>
      <c r="CPW188" s="214">
        <f>_xlfn.XLOOKUP(CPW172, Schedule!$F$226:$FO$226, Schedule!$F$236:$FO$236, 0)</f>
        <v>0</v>
      </c>
      <c r="CPX188" s="214">
        <f>_xlfn.XLOOKUP(CPX172, Schedule!$F$226:$FO$226, Schedule!$F$236:$FO$236, 0)</f>
        <v>0</v>
      </c>
      <c r="CPY188" s="214">
        <f>_xlfn.XLOOKUP(CPY172, Schedule!$F$226:$FO$226, Schedule!$F$236:$FO$236, 0)</f>
        <v>0</v>
      </c>
      <c r="CPZ188" s="214">
        <f>_xlfn.XLOOKUP(CPZ172, Schedule!$F$226:$FO$226, Schedule!$F$236:$FO$236, 0)</f>
        <v>0</v>
      </c>
      <c r="CQA188" s="214">
        <f>_xlfn.XLOOKUP(CQA172, Schedule!$F$226:$FO$226, Schedule!$F$236:$FO$236, 0)</f>
        <v>0</v>
      </c>
      <c r="CQB188" s="214">
        <f>_xlfn.XLOOKUP(CQB172, Schedule!$F$226:$FO$226, Schedule!$F$236:$FO$236, 0)</f>
        <v>0</v>
      </c>
      <c r="CQC188" s="214">
        <f>_xlfn.XLOOKUP(CQC172, Schedule!$F$226:$FO$226, Schedule!$F$236:$FO$236, 0)</f>
        <v>0</v>
      </c>
      <c r="CQD188" s="214">
        <f>_xlfn.XLOOKUP(CQD172, Schedule!$F$226:$FO$226, Schedule!$F$236:$FO$236, 0)</f>
        <v>0</v>
      </c>
      <c r="CQE188" s="214">
        <f>_xlfn.XLOOKUP(CQE172, Schedule!$F$226:$FO$226, Schedule!$F$236:$FO$236, 0)</f>
        <v>0</v>
      </c>
      <c r="CQF188" s="214">
        <f>_xlfn.XLOOKUP(CQF172, Schedule!$F$226:$FO$226, Schedule!$F$236:$FO$236, 0)</f>
        <v>0</v>
      </c>
      <c r="CQG188" s="214">
        <f>_xlfn.XLOOKUP(CQG172, Schedule!$F$226:$FO$226, Schedule!$F$236:$FO$236, 0)</f>
        <v>0</v>
      </c>
      <c r="CQH188" s="214">
        <f>_xlfn.XLOOKUP(CQH172, Schedule!$F$226:$FO$226, Schedule!$F$236:$FO$236, 0)</f>
        <v>0</v>
      </c>
      <c r="CQI188" s="214">
        <f>_xlfn.XLOOKUP(CQI172, Schedule!$F$226:$FO$226, Schedule!$F$236:$FO$236, 0)</f>
        <v>0</v>
      </c>
      <c r="CQJ188" s="214">
        <f>_xlfn.XLOOKUP(CQJ172, Schedule!$F$226:$FO$226, Schedule!$F$236:$FO$236, 0)</f>
        <v>0</v>
      </c>
      <c r="CQK188" s="214">
        <f>_xlfn.XLOOKUP(CQK172, Schedule!$F$226:$FO$226, Schedule!$F$236:$FO$236, 0)</f>
        <v>0</v>
      </c>
      <c r="CQL188" s="214">
        <f>_xlfn.XLOOKUP(CQL172, Schedule!$F$226:$FO$226, Schedule!$F$236:$FO$236, 0)</f>
        <v>0</v>
      </c>
      <c r="CQM188" s="214">
        <f>_xlfn.XLOOKUP(CQM172, Schedule!$F$226:$FO$226, Schedule!$F$236:$FO$236, 0)</f>
        <v>0</v>
      </c>
      <c r="CQN188" s="214">
        <f>_xlfn.XLOOKUP(CQN172, Schedule!$F$226:$FO$226, Schedule!$F$236:$FO$236, 0)</f>
        <v>0</v>
      </c>
      <c r="CQO188" s="214">
        <f>_xlfn.XLOOKUP(CQO172, Schedule!$F$226:$FO$226, Schedule!$F$236:$FO$236, 0)</f>
        <v>0</v>
      </c>
      <c r="CQP188" s="214">
        <f>_xlfn.XLOOKUP(CQP172, Schedule!$F$226:$FO$226, Schedule!$F$236:$FO$236, 0)</f>
        <v>0</v>
      </c>
      <c r="CQQ188" s="214">
        <f>_xlfn.XLOOKUP(CQQ172, Schedule!$F$226:$FO$226, Schedule!$F$236:$FO$236, 0)</f>
        <v>0</v>
      </c>
      <c r="CQR188" s="214">
        <f>_xlfn.XLOOKUP(CQR172, Schedule!$F$226:$FO$226, Schedule!$F$236:$FO$236, 0)</f>
        <v>0</v>
      </c>
      <c r="CQS188" s="214">
        <f>_xlfn.XLOOKUP(CQS172, Schedule!$F$226:$FO$226, Schedule!$F$236:$FO$236, 0)</f>
        <v>0</v>
      </c>
      <c r="CQT188" s="214">
        <f>_xlfn.XLOOKUP(CQT172, Schedule!$F$226:$FO$226, Schedule!$F$236:$FO$236, 0)</f>
        <v>0</v>
      </c>
      <c r="CQU188" s="214">
        <f>_xlfn.XLOOKUP(CQU172, Schedule!$F$226:$FO$226, Schedule!$F$236:$FO$236, 0)</f>
        <v>0</v>
      </c>
      <c r="CQV188" s="214">
        <f>_xlfn.XLOOKUP(CQV172, Schedule!$F$226:$FO$226, Schedule!$F$236:$FO$236, 0)</f>
        <v>0</v>
      </c>
      <c r="CQW188" s="214">
        <f>_xlfn.XLOOKUP(CQW172, Schedule!$F$226:$FO$226, Schedule!$F$236:$FO$236, 0)</f>
        <v>0</v>
      </c>
      <c r="CQX188" s="214">
        <f>_xlfn.XLOOKUP(CQX172, Schedule!$F$226:$FO$226, Schedule!$F$236:$FO$236, 0)</f>
        <v>0</v>
      </c>
      <c r="CQY188" s="214">
        <f>_xlfn.XLOOKUP(CQY172, Schedule!$F$226:$FO$226, Schedule!$F$236:$FO$236, 0)</f>
        <v>0</v>
      </c>
      <c r="CQZ188" s="214">
        <f>_xlfn.XLOOKUP(CQZ172, Schedule!$F$226:$FO$226, Schedule!$F$236:$FO$236, 0)</f>
        <v>0</v>
      </c>
      <c r="CRA188" s="214">
        <f>_xlfn.XLOOKUP(CRA172, Schedule!$F$226:$FO$226, Schedule!$F$236:$FO$236, 0)</f>
        <v>0</v>
      </c>
      <c r="CRB188" s="214">
        <f>_xlfn.XLOOKUP(CRB172, Schedule!$F$226:$FO$226, Schedule!$F$236:$FO$236, 0)</f>
        <v>0</v>
      </c>
      <c r="CRC188" s="214">
        <f>_xlfn.XLOOKUP(CRC172, Schedule!$F$226:$FO$226, Schedule!$F$236:$FO$236, 0)</f>
        <v>0</v>
      </c>
      <c r="CRD188" s="214">
        <f>_xlfn.XLOOKUP(CRD172, Schedule!$F$226:$FO$226, Schedule!$F$236:$FO$236, 0)</f>
        <v>0</v>
      </c>
      <c r="CRE188" s="214">
        <f>_xlfn.XLOOKUP(CRE172, Schedule!$F$226:$FO$226, Schedule!$F$236:$FO$236, 0)</f>
        <v>0</v>
      </c>
      <c r="CRF188" s="214">
        <f>_xlfn.XLOOKUP(CRF172, Schedule!$F$226:$FO$226, Schedule!$F$236:$FO$236, 0)</f>
        <v>0</v>
      </c>
      <c r="CRG188" s="214">
        <f>_xlfn.XLOOKUP(CRG172, Schedule!$F$226:$FO$226, Schedule!$F$236:$FO$236, 0)</f>
        <v>0</v>
      </c>
      <c r="CRH188" s="214">
        <f>_xlfn.XLOOKUP(CRH172, Schedule!$F$226:$FO$226, Schedule!$F$236:$FO$236, 0)</f>
        <v>0</v>
      </c>
      <c r="CRI188" s="214">
        <f>_xlfn.XLOOKUP(CRI172, Schedule!$F$226:$FO$226, Schedule!$F$236:$FO$236, 0)</f>
        <v>0</v>
      </c>
      <c r="CRJ188" s="214">
        <f>_xlfn.XLOOKUP(CRJ172, Schedule!$F$226:$FO$226, Schedule!$F$236:$FO$236, 0)</f>
        <v>0</v>
      </c>
      <c r="CRK188" s="214">
        <f>_xlfn.XLOOKUP(CRK172, Schedule!$F$226:$FO$226, Schedule!$F$236:$FO$236, 0)</f>
        <v>0</v>
      </c>
      <c r="CRL188" s="214">
        <f>_xlfn.XLOOKUP(CRL172, Schedule!$F$226:$FO$226, Schedule!$F$236:$FO$236, 0)</f>
        <v>0</v>
      </c>
      <c r="CRM188" s="214">
        <f>_xlfn.XLOOKUP(CRM172, Schedule!$F$226:$FO$226, Schedule!$F$236:$FO$236, 0)</f>
        <v>0</v>
      </c>
      <c r="CRN188" s="214">
        <f>_xlfn.XLOOKUP(CRN172, Schedule!$F$226:$FO$226, Schedule!$F$236:$FO$236, 0)</f>
        <v>0</v>
      </c>
      <c r="CRO188" s="214">
        <f>_xlfn.XLOOKUP(CRO172, Schedule!$F$226:$FO$226, Schedule!$F$236:$FO$236, 0)</f>
        <v>0</v>
      </c>
      <c r="CRP188" s="214">
        <f>_xlfn.XLOOKUP(CRP172, Schedule!$F$226:$FO$226, Schedule!$F$236:$FO$236, 0)</f>
        <v>0</v>
      </c>
      <c r="CRQ188" s="214">
        <f>_xlfn.XLOOKUP(CRQ172, Schedule!$F$226:$FO$226, Schedule!$F$236:$FO$236, 0)</f>
        <v>0</v>
      </c>
      <c r="CRR188" s="214">
        <f>_xlfn.XLOOKUP(CRR172, Schedule!$F$226:$FO$226, Schedule!$F$236:$FO$236, 0)</f>
        <v>0</v>
      </c>
      <c r="CRS188" s="214">
        <f>_xlfn.XLOOKUP(CRS172, Schedule!$F$226:$FO$226, Schedule!$F$236:$FO$236, 0)</f>
        <v>0</v>
      </c>
      <c r="CRT188" s="214">
        <f>_xlfn.XLOOKUP(CRT172, Schedule!$F$226:$FO$226, Schedule!$F$236:$FO$236, 0)</f>
        <v>0</v>
      </c>
      <c r="CRU188" s="214">
        <f>_xlfn.XLOOKUP(CRU172, Schedule!$F$226:$FO$226, Schedule!$F$236:$FO$236, 0)</f>
        <v>0</v>
      </c>
      <c r="CRV188" s="214">
        <f>_xlfn.XLOOKUP(CRV172, Schedule!$F$226:$FO$226, Schedule!$F$236:$FO$236, 0)</f>
        <v>0</v>
      </c>
      <c r="CRW188" s="214">
        <f>_xlfn.XLOOKUP(CRW172, Schedule!$F$226:$FO$226, Schedule!$F$236:$FO$236, 0)</f>
        <v>0</v>
      </c>
      <c r="CRX188" s="214">
        <f>_xlfn.XLOOKUP(CRX172, Schedule!$F$226:$FO$226, Schedule!$F$236:$FO$236, 0)</f>
        <v>0</v>
      </c>
      <c r="CRY188" s="214">
        <f>_xlfn.XLOOKUP(CRY172, Schedule!$F$226:$FO$226, Schedule!$F$236:$FO$236, 0)</f>
        <v>0</v>
      </c>
      <c r="CRZ188" s="214">
        <f>_xlfn.XLOOKUP(CRZ172, Schedule!$F$226:$FO$226, Schedule!$F$236:$FO$236, 0)</f>
        <v>0</v>
      </c>
      <c r="CSA188" s="214">
        <f>_xlfn.XLOOKUP(CSA172, Schedule!$F$226:$FO$226, Schedule!$F$236:$FO$236, 0)</f>
        <v>0</v>
      </c>
      <c r="CSB188" s="214">
        <f>_xlfn.XLOOKUP(CSB172, Schedule!$F$226:$FO$226, Schedule!$F$236:$FO$236, 0)</f>
        <v>0</v>
      </c>
      <c r="CSC188" s="214">
        <f>_xlfn.XLOOKUP(CSC172, Schedule!$F$226:$FO$226, Schedule!$F$236:$FO$236, 0)</f>
        <v>0</v>
      </c>
      <c r="CSD188" s="214">
        <f>_xlfn.XLOOKUP(CSD172, Schedule!$F$226:$FO$226, Schedule!$F$236:$FO$236, 0)</f>
        <v>0</v>
      </c>
      <c r="CSE188" s="214">
        <f>_xlfn.XLOOKUP(CSE172, Schedule!$F$226:$FO$226, Schedule!$F$236:$FO$236, 0)</f>
        <v>0</v>
      </c>
      <c r="CSF188" s="214">
        <f>_xlfn.XLOOKUP(CSF172, Schedule!$F$226:$FO$226, Schedule!$F$236:$FO$236, 0)</f>
        <v>0</v>
      </c>
      <c r="CSG188" s="214">
        <f>_xlfn.XLOOKUP(CSG172, Schedule!$F$226:$FO$226, Schedule!$F$236:$FO$236, 0)</f>
        <v>0</v>
      </c>
      <c r="CSH188" s="214">
        <f>_xlfn.XLOOKUP(CSH172, Schedule!$F$226:$FO$226, Schedule!$F$236:$FO$236, 0)</f>
        <v>0</v>
      </c>
      <c r="CSI188" s="214">
        <f>_xlfn.XLOOKUP(CSI172, Schedule!$F$226:$FO$226, Schedule!$F$236:$FO$236, 0)</f>
        <v>0</v>
      </c>
      <c r="CSJ188" s="214">
        <f>_xlfn.XLOOKUP(CSJ172, Schedule!$F$226:$FO$226, Schedule!$F$236:$FO$236, 0)</f>
        <v>0</v>
      </c>
      <c r="CSK188" s="214">
        <f>_xlfn.XLOOKUP(CSK172, Schedule!$F$226:$FO$226, Schedule!$F$236:$FO$236, 0)</f>
        <v>0</v>
      </c>
      <c r="CSL188" s="214">
        <f>_xlfn.XLOOKUP(CSL172, Schedule!$F$226:$FO$226, Schedule!$F$236:$FO$236, 0)</f>
        <v>0</v>
      </c>
      <c r="CSM188" s="214">
        <f>_xlfn.XLOOKUP(CSM172, Schedule!$F$226:$FO$226, Schedule!$F$236:$FO$236, 0)</f>
        <v>0</v>
      </c>
      <c r="CSN188" s="214">
        <f>_xlfn.XLOOKUP(CSN172, Schedule!$F$226:$FO$226, Schedule!$F$236:$FO$236, 0)</f>
        <v>0</v>
      </c>
      <c r="CSO188" s="214">
        <f>_xlfn.XLOOKUP(CSO172, Schedule!$F$226:$FO$226, Schedule!$F$236:$FO$236, 0)</f>
        <v>0</v>
      </c>
      <c r="CSP188" s="214">
        <f>_xlfn.XLOOKUP(CSP172, Schedule!$F$226:$FO$226, Schedule!$F$236:$FO$236, 0)</f>
        <v>0</v>
      </c>
      <c r="CSQ188" s="214">
        <f>_xlfn.XLOOKUP(CSQ172, Schedule!$F$226:$FO$226, Schedule!$F$236:$FO$236, 0)</f>
        <v>0</v>
      </c>
      <c r="CSR188" s="214">
        <f>_xlfn.XLOOKUP(CSR172, Schedule!$F$226:$FO$226, Schedule!$F$236:$FO$236, 0)</f>
        <v>0</v>
      </c>
      <c r="CSS188" s="214">
        <f>_xlfn.XLOOKUP(CSS172, Schedule!$F$226:$FO$226, Schedule!$F$236:$FO$236, 0)</f>
        <v>0</v>
      </c>
      <c r="CST188" s="214">
        <f>_xlfn.XLOOKUP(CST172, Schedule!$F$226:$FO$226, Schedule!$F$236:$FO$236, 0)</f>
        <v>0</v>
      </c>
      <c r="CSU188" s="214">
        <f>_xlfn.XLOOKUP(CSU172, Schedule!$F$226:$FO$226, Schedule!$F$236:$FO$236, 0)</f>
        <v>0</v>
      </c>
      <c r="CSV188" s="214">
        <f>_xlfn.XLOOKUP(CSV172, Schedule!$F$226:$FO$226, Schedule!$F$236:$FO$236, 0)</f>
        <v>0</v>
      </c>
      <c r="CSW188" s="214">
        <f>_xlfn.XLOOKUP(CSW172, Schedule!$F$226:$FO$226, Schedule!$F$236:$FO$236, 0)</f>
        <v>0</v>
      </c>
      <c r="CSX188" s="214">
        <f>_xlfn.XLOOKUP(CSX172, Schedule!$F$226:$FO$226, Schedule!$F$236:$FO$236, 0)</f>
        <v>0</v>
      </c>
      <c r="CSY188" s="214">
        <f>_xlfn.XLOOKUP(CSY172, Schedule!$F$226:$FO$226, Schedule!$F$236:$FO$236, 0)</f>
        <v>0</v>
      </c>
      <c r="CSZ188" s="214">
        <f>_xlfn.XLOOKUP(CSZ172, Schedule!$F$226:$FO$226, Schedule!$F$236:$FO$236, 0)</f>
        <v>0</v>
      </c>
      <c r="CTA188" s="214">
        <f>_xlfn.XLOOKUP(CTA172, Schedule!$F$226:$FO$226, Schedule!$F$236:$FO$236, 0)</f>
        <v>0</v>
      </c>
      <c r="CTB188" s="214">
        <f>_xlfn.XLOOKUP(CTB172, Schedule!$F$226:$FO$226, Schedule!$F$236:$FO$236, 0)</f>
        <v>0</v>
      </c>
      <c r="CTC188" s="214">
        <f>_xlfn.XLOOKUP(CTC172, Schedule!$F$226:$FO$226, Schedule!$F$236:$FO$236, 0)</f>
        <v>0</v>
      </c>
      <c r="CTD188" s="214">
        <f>_xlfn.XLOOKUP(CTD172, Schedule!$F$226:$FO$226, Schedule!$F$236:$FO$236, 0)</f>
        <v>0</v>
      </c>
      <c r="CTE188" s="214">
        <f>_xlfn.XLOOKUP(CTE172, Schedule!$F$226:$FO$226, Schedule!$F$236:$FO$236, 0)</f>
        <v>0</v>
      </c>
      <c r="CTF188" s="214">
        <f>_xlfn.XLOOKUP(CTF172, Schedule!$F$226:$FO$226, Schedule!$F$236:$FO$236, 0)</f>
        <v>0</v>
      </c>
      <c r="CTG188" s="214">
        <f>_xlfn.XLOOKUP(CTG172, Schedule!$F$226:$FO$226, Schedule!$F$236:$FO$236, 0)</f>
        <v>0</v>
      </c>
      <c r="CTH188" s="214">
        <f>_xlfn.XLOOKUP(CTH172, Schedule!$F$226:$FO$226, Schedule!$F$236:$FO$236, 0)</f>
        <v>0</v>
      </c>
      <c r="CTI188" s="214">
        <f>_xlfn.XLOOKUP(CTI172, Schedule!$F$226:$FO$226, Schedule!$F$236:$FO$236, 0)</f>
        <v>0</v>
      </c>
      <c r="CTJ188" s="214">
        <f>_xlfn.XLOOKUP(CTJ172, Schedule!$F$226:$FO$226, Schedule!$F$236:$FO$236, 0)</f>
        <v>0</v>
      </c>
      <c r="CTK188" s="214">
        <f>_xlfn.XLOOKUP(CTK172, Schedule!$F$226:$FO$226, Schedule!$F$236:$FO$236, 0)</f>
        <v>0</v>
      </c>
      <c r="CTL188" s="214">
        <f>_xlfn.XLOOKUP(CTL172, Schedule!$F$226:$FO$226, Schedule!$F$236:$FO$236, 0)</f>
        <v>0</v>
      </c>
      <c r="CTM188" s="214">
        <f>_xlfn.XLOOKUP(CTM172, Schedule!$F$226:$FO$226, Schedule!$F$236:$FO$236, 0)</f>
        <v>0</v>
      </c>
      <c r="CTN188" s="214">
        <f>_xlfn.XLOOKUP(CTN172, Schedule!$F$226:$FO$226, Schedule!$F$236:$FO$236, 0)</f>
        <v>0</v>
      </c>
      <c r="CTO188" s="214">
        <f>_xlfn.XLOOKUP(CTO172, Schedule!$F$226:$FO$226, Schedule!$F$236:$FO$236, 0)</f>
        <v>0</v>
      </c>
      <c r="CTP188" s="214">
        <f>_xlfn.XLOOKUP(CTP172, Schedule!$F$226:$FO$226, Schedule!$F$236:$FO$236, 0)</f>
        <v>0</v>
      </c>
      <c r="CTQ188" s="214">
        <f>_xlfn.XLOOKUP(CTQ172, Schedule!$F$226:$FO$226, Schedule!$F$236:$FO$236, 0)</f>
        <v>0</v>
      </c>
      <c r="CTR188" s="214">
        <f>_xlfn.XLOOKUP(CTR172, Schedule!$F$226:$FO$226, Schedule!$F$236:$FO$236, 0)</f>
        <v>0</v>
      </c>
      <c r="CTS188" s="214">
        <f>_xlfn.XLOOKUP(CTS172, Schedule!$F$226:$FO$226, Schedule!$F$236:$FO$236, 0)</f>
        <v>0</v>
      </c>
      <c r="CTT188" s="214">
        <f>_xlfn.XLOOKUP(CTT172, Schedule!$F$226:$FO$226, Schedule!$F$236:$FO$236, 0)</f>
        <v>0</v>
      </c>
      <c r="CTU188" s="214">
        <f>_xlfn.XLOOKUP(CTU172, Schedule!$F$226:$FO$226, Schedule!$F$236:$FO$236, 0)</f>
        <v>0</v>
      </c>
      <c r="CTV188" s="214">
        <f>_xlfn.XLOOKUP(CTV172, Schedule!$F$226:$FO$226, Schedule!$F$236:$FO$236, 0)</f>
        <v>0</v>
      </c>
      <c r="CTW188" s="214">
        <f>_xlfn.XLOOKUP(CTW172, Schedule!$F$226:$FO$226, Schedule!$F$236:$FO$236, 0)</f>
        <v>0</v>
      </c>
      <c r="CTX188" s="214">
        <f>_xlfn.XLOOKUP(CTX172, Schedule!$F$226:$FO$226, Schedule!$F$236:$FO$236, 0)</f>
        <v>0</v>
      </c>
      <c r="CTY188" s="214">
        <f>_xlfn.XLOOKUP(CTY172, Schedule!$F$226:$FO$226, Schedule!$F$236:$FO$236, 0)</f>
        <v>0</v>
      </c>
      <c r="CTZ188" s="214">
        <f>_xlfn.XLOOKUP(CTZ172, Schedule!$F$226:$FO$226, Schedule!$F$236:$FO$236, 0)</f>
        <v>0</v>
      </c>
      <c r="CUA188" s="214">
        <f>_xlfn.XLOOKUP(CUA172, Schedule!$F$226:$FO$226, Schedule!$F$236:$FO$236, 0)</f>
        <v>0</v>
      </c>
      <c r="CUB188" s="214">
        <f>_xlfn.XLOOKUP(CUB172, Schedule!$F$226:$FO$226, Schedule!$F$236:$FO$236, 0)</f>
        <v>0</v>
      </c>
      <c r="CUC188" s="214">
        <f>_xlfn.XLOOKUP(CUC172, Schedule!$F$226:$FO$226, Schedule!$F$236:$FO$236, 0)</f>
        <v>0</v>
      </c>
      <c r="CUD188" s="214">
        <f>_xlfn.XLOOKUP(CUD172, Schedule!$F$226:$FO$226, Schedule!$F$236:$FO$236, 0)</f>
        <v>0</v>
      </c>
      <c r="CUE188" s="214">
        <f>_xlfn.XLOOKUP(CUE172, Schedule!$F$226:$FO$226, Schedule!$F$236:$FO$236, 0)</f>
        <v>0</v>
      </c>
      <c r="CUF188" s="214">
        <f>_xlfn.XLOOKUP(CUF172, Schedule!$F$226:$FO$226, Schedule!$F$236:$FO$236, 0)</f>
        <v>0</v>
      </c>
      <c r="CUG188" s="214">
        <f>_xlfn.XLOOKUP(CUG172, Schedule!$F$226:$FO$226, Schedule!$F$236:$FO$236, 0)</f>
        <v>0</v>
      </c>
      <c r="CUH188" s="214">
        <f>_xlfn.XLOOKUP(CUH172, Schedule!$F$226:$FO$226, Schedule!$F$236:$FO$236, 0)</f>
        <v>0</v>
      </c>
      <c r="CUI188" s="214">
        <f>_xlfn.XLOOKUP(CUI172, Schedule!$F$226:$FO$226, Schedule!$F$236:$FO$236, 0)</f>
        <v>0</v>
      </c>
      <c r="CUJ188" s="214">
        <f>_xlfn.XLOOKUP(CUJ172, Schedule!$F$226:$FO$226, Schedule!$F$236:$FO$236, 0)</f>
        <v>0</v>
      </c>
      <c r="CUK188" s="214">
        <f>_xlfn.XLOOKUP(CUK172, Schedule!$F$226:$FO$226, Schedule!$F$236:$FO$236, 0)</f>
        <v>0</v>
      </c>
      <c r="CUL188" s="214">
        <f>_xlfn.XLOOKUP(CUL172, Schedule!$F$226:$FO$226, Schedule!$F$236:$FO$236, 0)</f>
        <v>0</v>
      </c>
      <c r="CUM188" s="214">
        <f>_xlfn.XLOOKUP(CUM172, Schedule!$F$226:$FO$226, Schedule!$F$236:$FO$236, 0)</f>
        <v>0</v>
      </c>
      <c r="CUN188" s="214">
        <f>_xlfn.XLOOKUP(CUN172, Schedule!$F$226:$FO$226, Schedule!$F$236:$FO$236, 0)</f>
        <v>0</v>
      </c>
      <c r="CUO188" s="214">
        <f>_xlfn.XLOOKUP(CUO172, Schedule!$F$226:$FO$226, Schedule!$F$236:$FO$236, 0)</f>
        <v>0</v>
      </c>
      <c r="CUP188" s="214">
        <f>_xlfn.XLOOKUP(CUP172, Schedule!$F$226:$FO$226, Schedule!$F$236:$FO$236, 0)</f>
        <v>0</v>
      </c>
      <c r="CUQ188" s="214">
        <f>_xlfn.XLOOKUP(CUQ172, Schedule!$F$226:$FO$226, Schedule!$F$236:$FO$236, 0)</f>
        <v>0</v>
      </c>
      <c r="CUR188" s="214">
        <f>_xlfn.XLOOKUP(CUR172, Schedule!$F$226:$FO$226, Schedule!$F$236:$FO$236, 0)</f>
        <v>0</v>
      </c>
      <c r="CUS188" s="214">
        <f>_xlfn.XLOOKUP(CUS172, Schedule!$F$226:$FO$226, Schedule!$F$236:$FO$236, 0)</f>
        <v>0</v>
      </c>
      <c r="CUT188" s="214">
        <f>_xlfn.XLOOKUP(CUT172, Schedule!$F$226:$FO$226, Schedule!$F$236:$FO$236, 0)</f>
        <v>0</v>
      </c>
      <c r="CUU188" s="214">
        <f>_xlfn.XLOOKUP(CUU172, Schedule!$F$226:$FO$226, Schedule!$F$236:$FO$236, 0)</f>
        <v>0</v>
      </c>
      <c r="CUV188" s="214">
        <f>_xlfn.XLOOKUP(CUV172, Schedule!$F$226:$FO$226, Schedule!$F$236:$FO$236, 0)</f>
        <v>0</v>
      </c>
      <c r="CUW188" s="214">
        <f>_xlfn.XLOOKUP(CUW172, Schedule!$F$226:$FO$226, Schedule!$F$236:$FO$236, 0)</f>
        <v>0</v>
      </c>
      <c r="CUX188" s="214">
        <f>_xlfn.XLOOKUP(CUX172, Schedule!$F$226:$FO$226, Schedule!$F$236:$FO$236, 0)</f>
        <v>0</v>
      </c>
      <c r="CUY188" s="214">
        <f>_xlfn.XLOOKUP(CUY172, Schedule!$F$226:$FO$226, Schedule!$F$236:$FO$236, 0)</f>
        <v>0</v>
      </c>
      <c r="CUZ188" s="214">
        <f>_xlfn.XLOOKUP(CUZ172, Schedule!$F$226:$FO$226, Schedule!$F$236:$FO$236, 0)</f>
        <v>0</v>
      </c>
      <c r="CVA188" s="214">
        <f>_xlfn.XLOOKUP(CVA172, Schedule!$F$226:$FO$226, Schedule!$F$236:$FO$236, 0)</f>
        <v>0</v>
      </c>
      <c r="CVB188" s="214">
        <f>_xlfn.XLOOKUP(CVB172, Schedule!$F$226:$FO$226, Schedule!$F$236:$FO$236, 0)</f>
        <v>0</v>
      </c>
      <c r="CVC188" s="214">
        <f>_xlfn.XLOOKUP(CVC172, Schedule!$F$226:$FO$226, Schedule!$F$236:$FO$236, 0)</f>
        <v>0</v>
      </c>
      <c r="CVD188" s="214">
        <f>_xlfn.XLOOKUP(CVD172, Schedule!$F$226:$FO$226, Schedule!$F$236:$FO$236, 0)</f>
        <v>0</v>
      </c>
      <c r="CVE188" s="214">
        <f>_xlfn.XLOOKUP(CVE172, Schedule!$F$226:$FO$226, Schedule!$F$236:$FO$236, 0)</f>
        <v>0</v>
      </c>
      <c r="CVF188" s="214">
        <f>_xlfn.XLOOKUP(CVF172, Schedule!$F$226:$FO$226, Schedule!$F$236:$FO$236, 0)</f>
        <v>0</v>
      </c>
      <c r="CVG188" s="214">
        <f>_xlfn.XLOOKUP(CVG172, Schedule!$F$226:$FO$226, Schedule!$F$236:$FO$236, 0)</f>
        <v>0</v>
      </c>
      <c r="CVH188" s="214">
        <f>_xlfn.XLOOKUP(CVH172, Schedule!$F$226:$FO$226, Schedule!$F$236:$FO$236, 0)</f>
        <v>0</v>
      </c>
      <c r="CVI188" s="214">
        <f>_xlfn.XLOOKUP(CVI172, Schedule!$F$226:$FO$226, Schedule!$F$236:$FO$236, 0)</f>
        <v>0</v>
      </c>
      <c r="CVJ188" s="214">
        <f>_xlfn.XLOOKUP(CVJ172, Schedule!$F$226:$FO$226, Schedule!$F$236:$FO$236, 0)</f>
        <v>0</v>
      </c>
      <c r="CVK188" s="214">
        <f>_xlfn.XLOOKUP(CVK172, Schedule!$F$226:$FO$226, Schedule!$F$236:$FO$236, 0)</f>
        <v>0</v>
      </c>
      <c r="CVL188" s="214">
        <f>_xlfn.XLOOKUP(CVL172, Schedule!$F$226:$FO$226, Schedule!$F$236:$FO$236, 0)</f>
        <v>0</v>
      </c>
      <c r="CVM188" s="214">
        <f>_xlfn.XLOOKUP(CVM172, Schedule!$F$226:$FO$226, Schedule!$F$236:$FO$236, 0)</f>
        <v>0</v>
      </c>
      <c r="CVN188" s="214">
        <f>_xlfn.XLOOKUP(CVN172, Schedule!$F$226:$FO$226, Schedule!$F$236:$FO$236, 0)</f>
        <v>0</v>
      </c>
      <c r="CVO188" s="214">
        <f>_xlfn.XLOOKUP(CVO172, Schedule!$F$226:$FO$226, Schedule!$F$236:$FO$236, 0)</f>
        <v>0</v>
      </c>
      <c r="CVP188" s="214">
        <f>_xlfn.XLOOKUP(CVP172, Schedule!$F$226:$FO$226, Schedule!$F$236:$FO$236, 0)</f>
        <v>0</v>
      </c>
      <c r="CVQ188" s="214">
        <f>_xlfn.XLOOKUP(CVQ172, Schedule!$F$226:$FO$226, Schedule!$F$236:$FO$236, 0)</f>
        <v>0</v>
      </c>
      <c r="CVR188" s="214">
        <f>_xlfn.XLOOKUP(CVR172, Schedule!$F$226:$FO$226, Schedule!$F$236:$FO$236, 0)</f>
        <v>0</v>
      </c>
      <c r="CVS188" s="214">
        <f>_xlfn.XLOOKUP(CVS172, Schedule!$F$226:$FO$226, Schedule!$F$236:$FO$236, 0)</f>
        <v>0</v>
      </c>
      <c r="CVT188" s="214">
        <f>_xlfn.XLOOKUP(CVT172, Schedule!$F$226:$FO$226, Schedule!$F$236:$FO$236, 0)</f>
        <v>0</v>
      </c>
      <c r="CVU188" s="214">
        <f>_xlfn.XLOOKUP(CVU172, Schedule!$F$226:$FO$226, Schedule!$F$236:$FO$236, 0)</f>
        <v>0</v>
      </c>
      <c r="CVV188" s="214">
        <f>_xlfn.XLOOKUP(CVV172, Schedule!$F$226:$FO$226, Schedule!$F$236:$FO$236, 0)</f>
        <v>0</v>
      </c>
      <c r="CVW188" s="214">
        <f>_xlfn.XLOOKUP(CVW172, Schedule!$F$226:$FO$226, Schedule!$F$236:$FO$236, 0)</f>
        <v>0</v>
      </c>
      <c r="CVX188" s="214">
        <f>_xlfn.XLOOKUP(CVX172, Schedule!$F$226:$FO$226, Schedule!$F$236:$FO$236, 0)</f>
        <v>0</v>
      </c>
      <c r="CVY188" s="214">
        <f>_xlfn.XLOOKUP(CVY172, Schedule!$F$226:$FO$226, Schedule!$F$236:$FO$236, 0)</f>
        <v>0</v>
      </c>
      <c r="CVZ188" s="214">
        <f>_xlfn.XLOOKUP(CVZ172, Schedule!$F$226:$FO$226, Schedule!$F$236:$FO$236, 0)</f>
        <v>0</v>
      </c>
      <c r="CWA188" s="214">
        <f>_xlfn.XLOOKUP(CWA172, Schedule!$F$226:$FO$226, Schedule!$F$236:$FO$236, 0)</f>
        <v>0</v>
      </c>
      <c r="CWB188" s="214">
        <f>_xlfn.XLOOKUP(CWB172, Schedule!$F$226:$FO$226, Schedule!$F$236:$FO$236, 0)</f>
        <v>0</v>
      </c>
      <c r="CWC188" s="214">
        <f>_xlfn.XLOOKUP(CWC172, Schedule!$F$226:$FO$226, Schedule!$F$236:$FO$236, 0)</f>
        <v>0</v>
      </c>
      <c r="CWD188" s="214">
        <f>_xlfn.XLOOKUP(CWD172, Schedule!$F$226:$FO$226, Schedule!$F$236:$FO$236, 0)</f>
        <v>0</v>
      </c>
      <c r="CWE188" s="214">
        <f>_xlfn.XLOOKUP(CWE172, Schedule!$F$226:$FO$226, Schedule!$F$236:$FO$236, 0)</f>
        <v>0</v>
      </c>
      <c r="CWF188" s="214">
        <f>_xlfn.XLOOKUP(CWF172, Schedule!$F$226:$FO$226, Schedule!$F$236:$FO$236, 0)</f>
        <v>0</v>
      </c>
      <c r="CWG188" s="214">
        <f>_xlfn.XLOOKUP(CWG172, Schedule!$F$226:$FO$226, Schedule!$F$236:$FO$236, 0)</f>
        <v>0</v>
      </c>
      <c r="CWH188" s="214">
        <f>_xlfn.XLOOKUP(CWH172, Schedule!$F$226:$FO$226, Schedule!$F$236:$FO$236, 0)</f>
        <v>0</v>
      </c>
      <c r="CWI188" s="214">
        <f>_xlfn.XLOOKUP(CWI172, Schedule!$F$226:$FO$226, Schedule!$F$236:$FO$236, 0)</f>
        <v>0</v>
      </c>
      <c r="CWJ188" s="214">
        <f>_xlfn.XLOOKUP(CWJ172, Schedule!$F$226:$FO$226, Schedule!$F$236:$FO$236, 0)</f>
        <v>0</v>
      </c>
      <c r="CWK188" s="214">
        <f>_xlfn.XLOOKUP(CWK172, Schedule!$F$226:$FO$226, Schedule!$F$236:$FO$236, 0)</f>
        <v>0</v>
      </c>
      <c r="CWL188" s="214">
        <f>_xlfn.XLOOKUP(CWL172, Schedule!$F$226:$FO$226, Schedule!$F$236:$FO$236, 0)</f>
        <v>0</v>
      </c>
      <c r="CWM188" s="214">
        <f>_xlfn.XLOOKUP(CWM172, Schedule!$F$226:$FO$226, Schedule!$F$236:$FO$236, 0)</f>
        <v>0</v>
      </c>
      <c r="CWN188" s="214">
        <f>_xlfn.XLOOKUP(CWN172, Schedule!$F$226:$FO$226, Schedule!$F$236:$FO$236, 0)</f>
        <v>0</v>
      </c>
      <c r="CWO188" s="214">
        <f>_xlfn.XLOOKUP(CWO172, Schedule!$F$226:$FO$226, Schedule!$F$236:$FO$236, 0)</f>
        <v>0</v>
      </c>
      <c r="CWP188" s="214">
        <f>_xlfn.XLOOKUP(CWP172, Schedule!$F$226:$FO$226, Schedule!$F$236:$FO$236, 0)</f>
        <v>0</v>
      </c>
      <c r="CWQ188" s="214">
        <f>_xlfn.XLOOKUP(CWQ172, Schedule!$F$226:$FO$226, Schedule!$F$236:$FO$236, 0)</f>
        <v>0</v>
      </c>
      <c r="CWR188" s="214">
        <f>_xlfn.XLOOKUP(CWR172, Schedule!$F$226:$FO$226, Schedule!$F$236:$FO$236, 0)</f>
        <v>0</v>
      </c>
      <c r="CWS188" s="214">
        <f>_xlfn.XLOOKUP(CWS172, Schedule!$F$226:$FO$226, Schedule!$F$236:$FO$236, 0)</f>
        <v>0</v>
      </c>
      <c r="CWT188" s="214">
        <f>_xlfn.XLOOKUP(CWT172, Schedule!$F$226:$FO$226, Schedule!$F$236:$FO$236, 0)</f>
        <v>0</v>
      </c>
      <c r="CWU188" s="214">
        <f>_xlfn.XLOOKUP(CWU172, Schedule!$F$226:$FO$226, Schedule!$F$236:$FO$236, 0)</f>
        <v>0</v>
      </c>
      <c r="CWV188" s="214">
        <f>_xlfn.XLOOKUP(CWV172, Schedule!$F$226:$FO$226, Schedule!$F$236:$FO$236, 0)</f>
        <v>0</v>
      </c>
      <c r="CWW188" s="214">
        <f>_xlfn.XLOOKUP(CWW172, Schedule!$F$226:$FO$226, Schedule!$F$236:$FO$236, 0)</f>
        <v>0</v>
      </c>
      <c r="CWX188" s="214">
        <f>_xlfn.XLOOKUP(CWX172, Schedule!$F$226:$FO$226, Schedule!$F$236:$FO$236, 0)</f>
        <v>0</v>
      </c>
      <c r="CWY188" s="214">
        <f>_xlfn.XLOOKUP(CWY172, Schedule!$F$226:$FO$226, Schedule!$F$236:$FO$236, 0)</f>
        <v>0</v>
      </c>
      <c r="CWZ188" s="214">
        <f>_xlfn.XLOOKUP(CWZ172, Schedule!$F$226:$FO$226, Schedule!$F$236:$FO$236, 0)</f>
        <v>0</v>
      </c>
      <c r="CXA188" s="214">
        <f>_xlfn.XLOOKUP(CXA172, Schedule!$F$226:$FO$226, Schedule!$F$236:$FO$236, 0)</f>
        <v>0</v>
      </c>
      <c r="CXB188" s="214">
        <f>_xlfn.XLOOKUP(CXB172, Schedule!$F$226:$FO$226, Schedule!$F$236:$FO$236, 0)</f>
        <v>0</v>
      </c>
      <c r="CXC188" s="214">
        <f>_xlfn.XLOOKUP(CXC172, Schedule!$F$226:$FO$226, Schedule!$F$236:$FO$236, 0)</f>
        <v>0</v>
      </c>
      <c r="CXD188" s="214">
        <f>_xlfn.XLOOKUP(CXD172, Schedule!$F$226:$FO$226, Schedule!$F$236:$FO$236, 0)</f>
        <v>0</v>
      </c>
      <c r="CXE188" s="214">
        <f>_xlfn.XLOOKUP(CXE172, Schedule!$F$226:$FO$226, Schedule!$F$236:$FO$236, 0)</f>
        <v>0</v>
      </c>
      <c r="CXF188" s="214">
        <f>_xlfn.XLOOKUP(CXF172, Schedule!$F$226:$FO$226, Schedule!$F$236:$FO$236, 0)</f>
        <v>0</v>
      </c>
      <c r="CXG188" s="214">
        <f>_xlfn.XLOOKUP(CXG172, Schedule!$F$226:$FO$226, Schedule!$F$236:$FO$236, 0)</f>
        <v>0</v>
      </c>
      <c r="CXH188" s="214">
        <f>_xlfn.XLOOKUP(CXH172, Schedule!$F$226:$FO$226, Schedule!$F$236:$FO$236, 0)</f>
        <v>0</v>
      </c>
      <c r="CXI188" s="214">
        <f>_xlfn.XLOOKUP(CXI172, Schedule!$F$226:$FO$226, Schedule!$F$236:$FO$236, 0)</f>
        <v>0</v>
      </c>
      <c r="CXJ188" s="214">
        <f>_xlfn.XLOOKUP(CXJ172, Schedule!$F$226:$FO$226, Schedule!$F$236:$FO$236, 0)</f>
        <v>0</v>
      </c>
      <c r="CXK188" s="214">
        <f>_xlfn.XLOOKUP(CXK172, Schedule!$F$226:$FO$226, Schedule!$F$236:$FO$236, 0)</f>
        <v>0</v>
      </c>
      <c r="CXL188" s="214">
        <f>_xlfn.XLOOKUP(CXL172, Schedule!$F$226:$FO$226, Schedule!$F$236:$FO$236, 0)</f>
        <v>0</v>
      </c>
      <c r="CXM188" s="214">
        <f>_xlfn.XLOOKUP(CXM172, Schedule!$F$226:$FO$226, Schedule!$F$236:$FO$236, 0)</f>
        <v>0</v>
      </c>
      <c r="CXN188" s="214">
        <f>_xlfn.XLOOKUP(CXN172, Schedule!$F$226:$FO$226, Schedule!$F$236:$FO$236, 0)</f>
        <v>0</v>
      </c>
      <c r="CXO188" s="214">
        <f>_xlfn.XLOOKUP(CXO172, Schedule!$F$226:$FO$226, Schedule!$F$236:$FO$236, 0)</f>
        <v>0</v>
      </c>
      <c r="CXP188" s="214">
        <f>_xlfn.XLOOKUP(CXP172, Schedule!$F$226:$FO$226, Schedule!$F$236:$FO$236, 0)</f>
        <v>0</v>
      </c>
      <c r="CXQ188" s="214">
        <f>_xlfn.XLOOKUP(CXQ172, Schedule!$F$226:$FO$226, Schedule!$F$236:$FO$236, 0)</f>
        <v>0</v>
      </c>
      <c r="CXR188" s="214">
        <f>_xlfn.XLOOKUP(CXR172, Schedule!$F$226:$FO$226, Schedule!$F$236:$FO$236, 0)</f>
        <v>0</v>
      </c>
      <c r="CXS188" s="214">
        <f>_xlfn.XLOOKUP(CXS172, Schedule!$F$226:$FO$226, Schedule!$F$236:$FO$236, 0)</f>
        <v>0</v>
      </c>
      <c r="CXT188" s="214">
        <f>_xlfn.XLOOKUP(CXT172, Schedule!$F$226:$FO$226, Schedule!$F$236:$FO$236, 0)</f>
        <v>0</v>
      </c>
      <c r="CXU188" s="214">
        <f>_xlfn.XLOOKUP(CXU172, Schedule!$F$226:$FO$226, Schedule!$F$236:$FO$236, 0)</f>
        <v>0</v>
      </c>
      <c r="CXV188" s="214">
        <f>_xlfn.XLOOKUP(CXV172, Schedule!$F$226:$FO$226, Schedule!$F$236:$FO$236, 0)</f>
        <v>0</v>
      </c>
      <c r="CXW188" s="214">
        <f>_xlfn.XLOOKUP(CXW172, Schedule!$F$226:$FO$226, Schedule!$F$236:$FO$236, 0)</f>
        <v>0</v>
      </c>
      <c r="CXX188" s="214">
        <f>_xlfn.XLOOKUP(CXX172, Schedule!$F$226:$FO$226, Schedule!$F$236:$FO$236, 0)</f>
        <v>0</v>
      </c>
      <c r="CXY188" s="214">
        <f>_xlfn.XLOOKUP(CXY172, Schedule!$F$226:$FO$226, Schedule!$F$236:$FO$236, 0)</f>
        <v>0</v>
      </c>
      <c r="CXZ188" s="214">
        <f>_xlfn.XLOOKUP(CXZ172, Schedule!$F$226:$FO$226, Schedule!$F$236:$FO$236, 0)</f>
        <v>0</v>
      </c>
      <c r="CYA188" s="214">
        <f>_xlfn.XLOOKUP(CYA172, Schedule!$F$226:$FO$226, Schedule!$F$236:$FO$236, 0)</f>
        <v>0</v>
      </c>
      <c r="CYB188" s="214">
        <f>_xlfn.XLOOKUP(CYB172, Schedule!$F$226:$FO$226, Schedule!$F$236:$FO$236, 0)</f>
        <v>0</v>
      </c>
      <c r="CYC188" s="214">
        <f>_xlfn.XLOOKUP(CYC172, Schedule!$F$226:$FO$226, Schedule!$F$236:$FO$236, 0)</f>
        <v>0</v>
      </c>
      <c r="CYD188" s="214">
        <f>_xlfn.XLOOKUP(CYD172, Schedule!$F$226:$FO$226, Schedule!$F$236:$FO$236, 0)</f>
        <v>0</v>
      </c>
      <c r="CYE188" s="214">
        <f>_xlfn.XLOOKUP(CYE172, Schedule!$F$226:$FO$226, Schedule!$F$236:$FO$236, 0)</f>
        <v>0</v>
      </c>
      <c r="CYF188" s="214">
        <f>_xlfn.XLOOKUP(CYF172, Schedule!$F$226:$FO$226, Schedule!$F$236:$FO$236, 0)</f>
        <v>0</v>
      </c>
      <c r="CYG188" s="214">
        <f>_xlfn.XLOOKUP(CYG172, Schedule!$F$226:$FO$226, Schedule!$F$236:$FO$236, 0)</f>
        <v>0</v>
      </c>
      <c r="CYH188" s="214">
        <f>_xlfn.XLOOKUP(CYH172, Schedule!$F$226:$FO$226, Schedule!$F$236:$FO$236, 0)</f>
        <v>0</v>
      </c>
      <c r="CYI188" s="214">
        <f>_xlfn.XLOOKUP(CYI172, Schedule!$F$226:$FO$226, Schedule!$F$236:$FO$236, 0)</f>
        <v>0</v>
      </c>
      <c r="CYJ188" s="214">
        <f>_xlfn.XLOOKUP(CYJ172, Schedule!$F$226:$FO$226, Schedule!$F$236:$FO$236, 0)</f>
        <v>0</v>
      </c>
      <c r="CYK188" s="214">
        <f>_xlfn.XLOOKUP(CYK172, Schedule!$F$226:$FO$226, Schedule!$F$236:$FO$236, 0)</f>
        <v>0</v>
      </c>
      <c r="CYL188" s="214">
        <f>_xlfn.XLOOKUP(CYL172, Schedule!$F$226:$FO$226, Schedule!$F$236:$FO$236, 0)</f>
        <v>0</v>
      </c>
      <c r="CYM188" s="214">
        <f>_xlfn.XLOOKUP(CYM172, Schedule!$F$226:$FO$226, Schedule!$F$236:$FO$236, 0)</f>
        <v>0</v>
      </c>
      <c r="CYN188" s="214">
        <f>_xlfn.XLOOKUP(CYN172, Schedule!$F$226:$FO$226, Schedule!$F$236:$FO$236, 0)</f>
        <v>0</v>
      </c>
      <c r="CYO188" s="214">
        <f>_xlfn.XLOOKUP(CYO172, Schedule!$F$226:$FO$226, Schedule!$F$236:$FO$236, 0)</f>
        <v>0</v>
      </c>
      <c r="CYP188" s="214">
        <f>_xlfn.XLOOKUP(CYP172, Schedule!$F$226:$FO$226, Schedule!$F$236:$FO$236, 0)</f>
        <v>0</v>
      </c>
      <c r="CYQ188" s="214">
        <f>_xlfn.XLOOKUP(CYQ172, Schedule!$F$226:$FO$226, Schedule!$F$236:$FO$236, 0)</f>
        <v>0</v>
      </c>
      <c r="CYR188" s="214">
        <f>_xlfn.XLOOKUP(CYR172, Schedule!$F$226:$FO$226, Schedule!$F$236:$FO$236, 0)</f>
        <v>0</v>
      </c>
      <c r="CYS188" s="214">
        <f>_xlfn.XLOOKUP(CYS172, Schedule!$F$226:$FO$226, Schedule!$F$236:$FO$236, 0)</f>
        <v>0</v>
      </c>
      <c r="CYT188" s="214">
        <f>_xlfn.XLOOKUP(CYT172, Schedule!$F$226:$FO$226, Schedule!$F$236:$FO$236, 0)</f>
        <v>0</v>
      </c>
      <c r="CYU188" s="214">
        <f>_xlfn.XLOOKUP(CYU172, Schedule!$F$226:$FO$226, Schedule!$F$236:$FO$236, 0)</f>
        <v>0</v>
      </c>
      <c r="CYV188" s="214">
        <f>_xlfn.XLOOKUP(CYV172, Schedule!$F$226:$FO$226, Schedule!$F$236:$FO$236, 0)</f>
        <v>0</v>
      </c>
      <c r="CYW188" s="214">
        <f>_xlfn.XLOOKUP(CYW172, Schedule!$F$226:$FO$226, Schedule!$F$236:$FO$236, 0)</f>
        <v>0</v>
      </c>
      <c r="CYX188" s="214">
        <f>_xlfn.XLOOKUP(CYX172, Schedule!$F$226:$FO$226, Schedule!$F$236:$FO$236, 0)</f>
        <v>0</v>
      </c>
      <c r="CYY188" s="214">
        <f>_xlfn.XLOOKUP(CYY172, Schedule!$F$226:$FO$226, Schedule!$F$236:$FO$236, 0)</f>
        <v>0</v>
      </c>
      <c r="CYZ188" s="214">
        <f>_xlfn.XLOOKUP(CYZ172, Schedule!$F$226:$FO$226, Schedule!$F$236:$FO$236, 0)</f>
        <v>0</v>
      </c>
      <c r="CZA188" s="214">
        <f>_xlfn.XLOOKUP(CZA172, Schedule!$F$226:$FO$226, Schedule!$F$236:$FO$236, 0)</f>
        <v>0</v>
      </c>
      <c r="CZB188" s="214">
        <f>_xlfn.XLOOKUP(CZB172, Schedule!$F$226:$FO$226, Schedule!$F$236:$FO$236, 0)</f>
        <v>0</v>
      </c>
      <c r="CZC188" s="214">
        <f>_xlfn.XLOOKUP(CZC172, Schedule!$F$226:$FO$226, Schedule!$F$236:$FO$236, 0)</f>
        <v>0</v>
      </c>
      <c r="CZD188" s="214">
        <f>_xlfn.XLOOKUP(CZD172, Schedule!$F$226:$FO$226, Schedule!$F$236:$FO$236, 0)</f>
        <v>0</v>
      </c>
      <c r="CZE188" s="214">
        <f>_xlfn.XLOOKUP(CZE172, Schedule!$F$226:$FO$226, Schedule!$F$236:$FO$236, 0)</f>
        <v>0</v>
      </c>
      <c r="CZF188" s="214">
        <f>_xlfn.XLOOKUP(CZF172, Schedule!$F$226:$FO$226, Schedule!$F$236:$FO$236, 0)</f>
        <v>0</v>
      </c>
      <c r="CZG188" s="214">
        <f>_xlfn.XLOOKUP(CZG172, Schedule!$F$226:$FO$226, Schedule!$F$236:$FO$236, 0)</f>
        <v>0</v>
      </c>
      <c r="CZH188" s="214">
        <f>_xlfn.XLOOKUP(CZH172, Schedule!$F$226:$FO$226, Schedule!$F$236:$FO$236, 0)</f>
        <v>0</v>
      </c>
      <c r="CZI188" s="214">
        <f>_xlfn.XLOOKUP(CZI172, Schedule!$F$226:$FO$226, Schedule!$F$236:$FO$236, 0)</f>
        <v>0</v>
      </c>
      <c r="CZJ188" s="214">
        <f>_xlfn.XLOOKUP(CZJ172, Schedule!$F$226:$FO$226, Schedule!$F$236:$FO$236, 0)</f>
        <v>0</v>
      </c>
      <c r="CZK188" s="214">
        <f>_xlfn.XLOOKUP(CZK172, Schedule!$F$226:$FO$226, Schedule!$F$236:$FO$236, 0)</f>
        <v>0</v>
      </c>
      <c r="CZL188" s="214">
        <f>_xlfn.XLOOKUP(CZL172, Schedule!$F$226:$FO$226, Schedule!$F$236:$FO$236, 0)</f>
        <v>0</v>
      </c>
      <c r="CZM188" s="214">
        <f>_xlfn.XLOOKUP(CZM172, Schedule!$F$226:$FO$226, Schedule!$F$236:$FO$236, 0)</f>
        <v>0</v>
      </c>
      <c r="CZN188" s="214">
        <f>_xlfn.XLOOKUP(CZN172, Schedule!$F$226:$FO$226, Schedule!$F$236:$FO$236, 0)</f>
        <v>0</v>
      </c>
      <c r="CZO188" s="214">
        <f>_xlfn.XLOOKUP(CZO172, Schedule!$F$226:$FO$226, Schedule!$F$236:$FO$236, 0)</f>
        <v>0</v>
      </c>
      <c r="CZP188" s="214">
        <f>_xlfn.XLOOKUP(CZP172, Schedule!$F$226:$FO$226, Schedule!$F$236:$FO$236, 0)</f>
        <v>0</v>
      </c>
      <c r="CZQ188" s="214">
        <f>_xlfn.XLOOKUP(CZQ172, Schedule!$F$226:$FO$226, Schedule!$F$236:$FO$236, 0)</f>
        <v>0</v>
      </c>
      <c r="CZR188" s="214">
        <f>_xlfn.XLOOKUP(CZR172, Schedule!$F$226:$FO$226, Schedule!$F$236:$FO$236, 0)</f>
        <v>0</v>
      </c>
      <c r="CZS188" s="214">
        <f>_xlfn.XLOOKUP(CZS172, Schedule!$F$226:$FO$226, Schedule!$F$236:$FO$236, 0)</f>
        <v>0</v>
      </c>
      <c r="CZT188" s="214">
        <f>_xlfn.XLOOKUP(CZT172, Schedule!$F$226:$FO$226, Schedule!$F$236:$FO$236, 0)</f>
        <v>0</v>
      </c>
      <c r="CZU188" s="214">
        <f>_xlfn.XLOOKUP(CZU172, Schedule!$F$226:$FO$226, Schedule!$F$236:$FO$236, 0)</f>
        <v>0</v>
      </c>
      <c r="CZV188" s="214">
        <f>_xlfn.XLOOKUP(CZV172, Schedule!$F$226:$FO$226, Schedule!$F$236:$FO$236, 0)</f>
        <v>0</v>
      </c>
      <c r="CZW188" s="214">
        <f>_xlfn.XLOOKUP(CZW172, Schedule!$F$226:$FO$226, Schedule!$F$236:$FO$236, 0)</f>
        <v>0</v>
      </c>
      <c r="CZX188" s="214">
        <f>_xlfn.XLOOKUP(CZX172, Schedule!$F$226:$FO$226, Schedule!$F$236:$FO$236, 0)</f>
        <v>0</v>
      </c>
      <c r="CZY188" s="214">
        <f>_xlfn.XLOOKUP(CZY172, Schedule!$F$226:$FO$226, Schedule!$F$236:$FO$236, 0)</f>
        <v>0</v>
      </c>
      <c r="CZZ188" s="214">
        <f>_xlfn.XLOOKUP(CZZ172, Schedule!$F$226:$FO$226, Schedule!$F$236:$FO$236, 0)</f>
        <v>0</v>
      </c>
      <c r="DAA188" s="214">
        <f>_xlfn.XLOOKUP(DAA172, Schedule!$F$226:$FO$226, Schedule!$F$236:$FO$236, 0)</f>
        <v>0</v>
      </c>
      <c r="DAB188" s="214">
        <f>_xlfn.XLOOKUP(DAB172, Schedule!$F$226:$FO$226, Schedule!$F$236:$FO$236, 0)</f>
        <v>0</v>
      </c>
      <c r="DAC188" s="214">
        <f>_xlfn.XLOOKUP(DAC172, Schedule!$F$226:$FO$226, Schedule!$F$236:$FO$236, 0)</f>
        <v>0</v>
      </c>
      <c r="DAD188" s="214">
        <f>_xlfn.XLOOKUP(DAD172, Schedule!$F$226:$FO$226, Schedule!$F$236:$FO$236, 0)</f>
        <v>0</v>
      </c>
      <c r="DAE188" s="214">
        <f>_xlfn.XLOOKUP(DAE172, Schedule!$F$226:$FO$226, Schedule!$F$236:$FO$236, 0)</f>
        <v>0</v>
      </c>
      <c r="DAF188" s="214">
        <f>_xlfn.XLOOKUP(DAF172, Schedule!$F$226:$FO$226, Schedule!$F$236:$FO$236, 0)</f>
        <v>0</v>
      </c>
      <c r="DAG188" s="214">
        <f>_xlfn.XLOOKUP(DAG172, Schedule!$F$226:$FO$226, Schedule!$F$236:$FO$236, 0)</f>
        <v>0</v>
      </c>
      <c r="DAH188" s="214">
        <f>_xlfn.XLOOKUP(DAH172, Schedule!$F$226:$FO$226, Schedule!$F$236:$FO$236, 0)</f>
        <v>0</v>
      </c>
      <c r="DAI188" s="214">
        <f>_xlfn.XLOOKUP(DAI172, Schedule!$F$226:$FO$226, Schedule!$F$236:$FO$236, 0)</f>
        <v>0</v>
      </c>
      <c r="DAJ188" s="214">
        <f>_xlfn.XLOOKUP(DAJ172, Schedule!$F$226:$FO$226, Schedule!$F$236:$FO$236, 0)</f>
        <v>0</v>
      </c>
      <c r="DAK188" s="214">
        <f>_xlfn.XLOOKUP(DAK172, Schedule!$F$226:$FO$226, Schedule!$F$236:$FO$236, 0)</f>
        <v>0</v>
      </c>
      <c r="DAL188" s="214">
        <f>_xlfn.XLOOKUP(DAL172, Schedule!$F$226:$FO$226, Schedule!$F$236:$FO$236, 0)</f>
        <v>0</v>
      </c>
      <c r="DAM188" s="214">
        <f>_xlfn.XLOOKUP(DAM172, Schedule!$F$226:$FO$226, Schedule!$F$236:$FO$236, 0)</f>
        <v>0</v>
      </c>
      <c r="DAN188" s="214">
        <f>_xlfn.XLOOKUP(DAN172, Schedule!$F$226:$FO$226, Schedule!$F$236:$FO$236, 0)</f>
        <v>0</v>
      </c>
      <c r="DAO188" s="214">
        <f>_xlfn.XLOOKUP(DAO172, Schedule!$F$226:$FO$226, Schedule!$F$236:$FO$236, 0)</f>
        <v>0</v>
      </c>
      <c r="DAP188" s="214">
        <f>_xlfn.XLOOKUP(DAP172, Schedule!$F$226:$FO$226, Schedule!$F$236:$FO$236, 0)</f>
        <v>0</v>
      </c>
      <c r="DAQ188" s="214">
        <f>_xlfn.XLOOKUP(DAQ172, Schedule!$F$226:$FO$226, Schedule!$F$236:$FO$236, 0)</f>
        <v>0</v>
      </c>
      <c r="DAR188" s="214">
        <f>_xlfn.XLOOKUP(DAR172, Schedule!$F$226:$FO$226, Schedule!$F$236:$FO$236, 0)</f>
        <v>0</v>
      </c>
      <c r="DAS188" s="214">
        <f>_xlfn.XLOOKUP(DAS172, Schedule!$F$226:$FO$226, Schedule!$F$236:$FO$236, 0)</f>
        <v>0</v>
      </c>
      <c r="DAT188" s="214">
        <f>_xlfn.XLOOKUP(DAT172, Schedule!$F$226:$FO$226, Schedule!$F$236:$FO$236, 0)</f>
        <v>0</v>
      </c>
      <c r="DAU188" s="214">
        <f>_xlfn.XLOOKUP(DAU172, Schedule!$F$226:$FO$226, Schedule!$F$236:$FO$236, 0)</f>
        <v>0</v>
      </c>
      <c r="DAV188" s="214">
        <f>_xlfn.XLOOKUP(DAV172, Schedule!$F$226:$FO$226, Schedule!$F$236:$FO$236, 0)</f>
        <v>0</v>
      </c>
      <c r="DAW188" s="214">
        <f>_xlfn.XLOOKUP(DAW172, Schedule!$F$226:$FO$226, Schedule!$F$236:$FO$236, 0)</f>
        <v>0</v>
      </c>
      <c r="DAX188" s="214">
        <f>_xlfn.XLOOKUP(DAX172, Schedule!$F$226:$FO$226, Schedule!$F$236:$FO$236, 0)</f>
        <v>0</v>
      </c>
      <c r="DAY188" s="214">
        <f>_xlfn.XLOOKUP(DAY172, Schedule!$F$226:$FO$226, Schedule!$F$236:$FO$236, 0)</f>
        <v>0</v>
      </c>
      <c r="DAZ188" s="214">
        <f>_xlfn.XLOOKUP(DAZ172, Schedule!$F$226:$FO$226, Schedule!$F$236:$FO$236, 0)</f>
        <v>0</v>
      </c>
      <c r="DBA188" s="214">
        <f>_xlfn.XLOOKUP(DBA172, Schedule!$F$226:$FO$226, Schedule!$F$236:$FO$236, 0)</f>
        <v>0</v>
      </c>
      <c r="DBB188" s="214">
        <f>_xlfn.XLOOKUP(DBB172, Schedule!$F$226:$FO$226, Schedule!$F$236:$FO$236, 0)</f>
        <v>0</v>
      </c>
      <c r="DBC188" s="214">
        <f>_xlfn.XLOOKUP(DBC172, Schedule!$F$226:$FO$226, Schedule!$F$236:$FO$236, 0)</f>
        <v>0</v>
      </c>
      <c r="DBD188" s="214">
        <f>_xlfn.XLOOKUP(DBD172, Schedule!$F$226:$FO$226, Schedule!$F$236:$FO$236, 0)</f>
        <v>0</v>
      </c>
      <c r="DBE188" s="214">
        <f>_xlfn.XLOOKUP(DBE172, Schedule!$F$226:$FO$226, Schedule!$F$236:$FO$236, 0)</f>
        <v>0</v>
      </c>
      <c r="DBF188" s="214">
        <f>_xlfn.XLOOKUP(DBF172, Schedule!$F$226:$FO$226, Schedule!$F$236:$FO$236, 0)</f>
        <v>0</v>
      </c>
      <c r="DBG188" s="214">
        <f>_xlfn.XLOOKUP(DBG172, Schedule!$F$226:$FO$226, Schedule!$F$236:$FO$236, 0)</f>
        <v>0</v>
      </c>
      <c r="DBH188" s="214">
        <f>_xlfn.XLOOKUP(DBH172, Schedule!$F$226:$FO$226, Schedule!$F$236:$FO$236, 0)</f>
        <v>0</v>
      </c>
      <c r="DBI188" s="214">
        <f>_xlfn.XLOOKUP(DBI172, Schedule!$F$226:$FO$226, Schedule!$F$236:$FO$236, 0)</f>
        <v>0</v>
      </c>
      <c r="DBJ188" s="214">
        <f>_xlfn.XLOOKUP(DBJ172, Schedule!$F$226:$FO$226, Schedule!$F$236:$FO$236, 0)</f>
        <v>0</v>
      </c>
      <c r="DBK188" s="214">
        <f>_xlfn.XLOOKUP(DBK172, Schedule!$F$226:$FO$226, Schedule!$F$236:$FO$236, 0)</f>
        <v>0</v>
      </c>
      <c r="DBL188" s="214">
        <f>_xlfn.XLOOKUP(DBL172, Schedule!$F$226:$FO$226, Schedule!$F$236:$FO$236, 0)</f>
        <v>0</v>
      </c>
      <c r="DBM188" s="214">
        <f>_xlfn.XLOOKUP(DBM172, Schedule!$F$226:$FO$226, Schedule!$F$236:$FO$236, 0)</f>
        <v>0</v>
      </c>
      <c r="DBN188" s="214">
        <f>_xlfn.XLOOKUP(DBN172, Schedule!$F$226:$FO$226, Schedule!$F$236:$FO$236, 0)</f>
        <v>0</v>
      </c>
      <c r="DBO188" s="214">
        <f>_xlfn.XLOOKUP(DBO172, Schedule!$F$226:$FO$226, Schedule!$F$236:$FO$236, 0)</f>
        <v>0</v>
      </c>
      <c r="DBP188" s="214">
        <f>_xlfn.XLOOKUP(DBP172, Schedule!$F$226:$FO$226, Schedule!$F$236:$FO$236, 0)</f>
        <v>0</v>
      </c>
      <c r="DBQ188" s="214">
        <f>_xlfn.XLOOKUP(DBQ172, Schedule!$F$226:$FO$226, Schedule!$F$236:$FO$236, 0)</f>
        <v>0</v>
      </c>
      <c r="DBR188" s="214">
        <f>_xlfn.XLOOKUP(DBR172, Schedule!$F$226:$FO$226, Schedule!$F$236:$FO$236, 0)</f>
        <v>0</v>
      </c>
      <c r="DBS188" s="214">
        <f>_xlfn.XLOOKUP(DBS172, Schedule!$F$226:$FO$226, Schedule!$F$236:$FO$236, 0)</f>
        <v>0</v>
      </c>
      <c r="DBT188" s="214">
        <f>_xlfn.XLOOKUP(DBT172, Schedule!$F$226:$FO$226, Schedule!$F$236:$FO$236, 0)</f>
        <v>0</v>
      </c>
      <c r="DBU188" s="214">
        <f>_xlfn.XLOOKUP(DBU172, Schedule!$F$226:$FO$226, Schedule!$F$236:$FO$236, 0)</f>
        <v>0</v>
      </c>
      <c r="DBV188" s="214">
        <f>_xlfn.XLOOKUP(DBV172, Schedule!$F$226:$FO$226, Schedule!$F$236:$FO$236, 0)</f>
        <v>0</v>
      </c>
      <c r="DBW188" s="214">
        <f>_xlfn.XLOOKUP(DBW172, Schedule!$F$226:$FO$226, Schedule!$F$236:$FO$236, 0)</f>
        <v>0</v>
      </c>
      <c r="DBX188" s="214">
        <f>_xlfn.XLOOKUP(DBX172, Schedule!$F$226:$FO$226, Schedule!$F$236:$FO$236, 0)</f>
        <v>0</v>
      </c>
      <c r="DBY188" s="214">
        <f>_xlfn.XLOOKUP(DBY172, Schedule!$F$226:$FO$226, Schedule!$F$236:$FO$236, 0)</f>
        <v>0</v>
      </c>
      <c r="DBZ188" s="214">
        <f>_xlfn.XLOOKUP(DBZ172, Schedule!$F$226:$FO$226, Schedule!$F$236:$FO$236, 0)</f>
        <v>0</v>
      </c>
      <c r="DCA188" s="214">
        <f>_xlfn.XLOOKUP(DCA172, Schedule!$F$226:$FO$226, Schedule!$F$236:$FO$236, 0)</f>
        <v>0</v>
      </c>
      <c r="DCB188" s="214">
        <f>_xlfn.XLOOKUP(DCB172, Schedule!$F$226:$FO$226, Schedule!$F$236:$FO$236, 0)</f>
        <v>0</v>
      </c>
      <c r="DCC188" s="214">
        <f>_xlfn.XLOOKUP(DCC172, Schedule!$F$226:$FO$226, Schedule!$F$236:$FO$236, 0)</f>
        <v>0</v>
      </c>
      <c r="DCD188" s="214">
        <f>_xlfn.XLOOKUP(DCD172, Schedule!$F$226:$FO$226, Schedule!$F$236:$FO$236, 0)</f>
        <v>0</v>
      </c>
      <c r="DCE188" s="214">
        <f>_xlfn.XLOOKUP(DCE172, Schedule!$F$226:$FO$226, Schedule!$F$236:$FO$236, 0)</f>
        <v>0</v>
      </c>
      <c r="DCF188" s="214">
        <f>_xlfn.XLOOKUP(DCF172, Schedule!$F$226:$FO$226, Schedule!$F$236:$FO$236, 0)</f>
        <v>0</v>
      </c>
      <c r="DCG188" s="214">
        <f>_xlfn.XLOOKUP(DCG172, Schedule!$F$226:$FO$226, Schedule!$F$236:$FO$236, 0)</f>
        <v>0</v>
      </c>
      <c r="DCH188" s="214">
        <f>_xlfn.XLOOKUP(DCH172, Schedule!$F$226:$FO$226, Schedule!$F$236:$FO$236, 0)</f>
        <v>0</v>
      </c>
      <c r="DCI188" s="214">
        <f>_xlfn.XLOOKUP(DCI172, Schedule!$F$226:$FO$226, Schedule!$F$236:$FO$236, 0)</f>
        <v>0</v>
      </c>
      <c r="DCJ188" s="214">
        <f>_xlfn.XLOOKUP(DCJ172, Schedule!$F$226:$FO$226, Schedule!$F$236:$FO$236, 0)</f>
        <v>0</v>
      </c>
      <c r="DCK188" s="214">
        <f>_xlfn.XLOOKUP(DCK172, Schedule!$F$226:$FO$226, Schedule!$F$236:$FO$236, 0)</f>
        <v>0</v>
      </c>
      <c r="DCL188" s="214">
        <f>_xlfn.XLOOKUP(DCL172, Schedule!$F$226:$FO$226, Schedule!$F$236:$FO$236, 0)</f>
        <v>0</v>
      </c>
      <c r="DCM188" s="214">
        <f>_xlfn.XLOOKUP(DCM172, Schedule!$F$226:$FO$226, Schedule!$F$236:$FO$236, 0)</f>
        <v>0</v>
      </c>
      <c r="DCN188" s="214">
        <f>_xlfn.XLOOKUP(DCN172, Schedule!$F$226:$FO$226, Schedule!$F$236:$FO$236, 0)</f>
        <v>0</v>
      </c>
      <c r="DCO188" s="214">
        <f>_xlfn.XLOOKUP(DCO172, Schedule!$F$226:$FO$226, Schedule!$F$236:$FO$236, 0)</f>
        <v>0</v>
      </c>
      <c r="DCP188" s="214">
        <f>_xlfn.XLOOKUP(DCP172, Schedule!$F$226:$FO$226, Schedule!$F$236:$FO$236, 0)</f>
        <v>0</v>
      </c>
      <c r="DCQ188" s="214">
        <f>_xlfn.XLOOKUP(DCQ172, Schedule!$F$226:$FO$226, Schedule!$F$236:$FO$236, 0)</f>
        <v>0</v>
      </c>
      <c r="DCR188" s="214">
        <f>_xlfn.XLOOKUP(DCR172, Schedule!$F$226:$FO$226, Schedule!$F$236:$FO$236, 0)</f>
        <v>0</v>
      </c>
      <c r="DCS188" s="214">
        <f>_xlfn.XLOOKUP(DCS172, Schedule!$F$226:$FO$226, Schedule!$F$236:$FO$236, 0)</f>
        <v>0</v>
      </c>
      <c r="DCT188" s="214">
        <f>_xlfn.XLOOKUP(DCT172, Schedule!$F$226:$FO$226, Schedule!$F$236:$FO$236, 0)</f>
        <v>0</v>
      </c>
      <c r="DCU188" s="214">
        <f>_xlfn.XLOOKUP(DCU172, Schedule!$F$226:$FO$226, Schedule!$F$236:$FO$236, 0)</f>
        <v>0</v>
      </c>
      <c r="DCV188" s="214">
        <f>_xlfn.XLOOKUP(DCV172, Schedule!$F$226:$FO$226, Schedule!$F$236:$FO$236, 0)</f>
        <v>0</v>
      </c>
      <c r="DCW188" s="214">
        <f>_xlfn.XLOOKUP(DCW172, Schedule!$F$226:$FO$226, Schedule!$F$236:$FO$236, 0)</f>
        <v>0</v>
      </c>
      <c r="DCX188" s="214">
        <f>_xlfn.XLOOKUP(DCX172, Schedule!$F$226:$FO$226, Schedule!$F$236:$FO$236, 0)</f>
        <v>0</v>
      </c>
      <c r="DCY188" s="214">
        <f>_xlfn.XLOOKUP(DCY172, Schedule!$F$226:$FO$226, Schedule!$F$236:$FO$236, 0)</f>
        <v>0</v>
      </c>
      <c r="DCZ188" s="214">
        <f>_xlfn.XLOOKUP(DCZ172, Schedule!$F$226:$FO$226, Schedule!$F$236:$FO$236, 0)</f>
        <v>0</v>
      </c>
      <c r="DDA188" s="214">
        <f>_xlfn.XLOOKUP(DDA172, Schedule!$F$226:$FO$226, Schedule!$F$236:$FO$236, 0)</f>
        <v>0</v>
      </c>
      <c r="DDB188" s="214">
        <f>_xlfn.XLOOKUP(DDB172, Schedule!$F$226:$FO$226, Schedule!$F$236:$FO$236, 0)</f>
        <v>0</v>
      </c>
      <c r="DDC188" s="214">
        <f>_xlfn.XLOOKUP(DDC172, Schedule!$F$226:$FO$226, Schedule!$F$236:$FO$236, 0)</f>
        <v>0</v>
      </c>
      <c r="DDD188" s="214">
        <f>_xlfn.XLOOKUP(DDD172, Schedule!$F$226:$FO$226, Schedule!$F$236:$FO$236, 0)</f>
        <v>0</v>
      </c>
      <c r="DDE188" s="214">
        <f>_xlfn.XLOOKUP(DDE172, Schedule!$F$226:$FO$226, Schedule!$F$236:$FO$236, 0)</f>
        <v>0</v>
      </c>
      <c r="DDF188" s="214">
        <f>_xlfn.XLOOKUP(DDF172, Schedule!$F$226:$FO$226, Schedule!$F$236:$FO$236, 0)</f>
        <v>0</v>
      </c>
      <c r="DDG188" s="214">
        <f>_xlfn.XLOOKUP(DDG172, Schedule!$F$226:$FO$226, Schedule!$F$236:$FO$236, 0)</f>
        <v>0</v>
      </c>
      <c r="DDH188" s="214">
        <f>_xlfn.XLOOKUP(DDH172, Schedule!$F$226:$FO$226, Schedule!$F$236:$FO$236, 0)</f>
        <v>0</v>
      </c>
      <c r="DDI188" s="214">
        <f>_xlfn.XLOOKUP(DDI172, Schedule!$F$226:$FO$226, Schedule!$F$236:$FO$236, 0)</f>
        <v>0</v>
      </c>
      <c r="DDJ188" s="214">
        <f>_xlfn.XLOOKUP(DDJ172, Schedule!$F$226:$FO$226, Schedule!$F$236:$FO$236, 0)</f>
        <v>0</v>
      </c>
      <c r="DDK188" s="214">
        <f>_xlfn.XLOOKUP(DDK172, Schedule!$F$226:$FO$226, Schedule!$F$236:$FO$236, 0)</f>
        <v>0</v>
      </c>
      <c r="DDL188" s="214">
        <f>_xlfn.XLOOKUP(DDL172, Schedule!$F$226:$FO$226, Schedule!$F$236:$FO$236, 0)</f>
        <v>0</v>
      </c>
      <c r="DDM188" s="214">
        <f>_xlfn.XLOOKUP(DDM172, Schedule!$F$226:$FO$226, Schedule!$F$236:$FO$236, 0)</f>
        <v>0</v>
      </c>
      <c r="DDN188" s="214">
        <f>_xlfn.XLOOKUP(DDN172, Schedule!$F$226:$FO$226, Schedule!$F$236:$FO$236, 0)</f>
        <v>0</v>
      </c>
      <c r="DDO188" s="214">
        <f>_xlfn.XLOOKUP(DDO172, Schedule!$F$226:$FO$226, Schedule!$F$236:$FO$236, 0)</f>
        <v>0</v>
      </c>
      <c r="DDP188" s="214">
        <f>_xlfn.XLOOKUP(DDP172, Schedule!$F$226:$FO$226, Schedule!$F$236:$FO$236, 0)</f>
        <v>0</v>
      </c>
      <c r="DDQ188" s="214">
        <f>_xlfn.XLOOKUP(DDQ172, Schedule!$F$226:$FO$226, Schedule!$F$236:$FO$236, 0)</f>
        <v>0</v>
      </c>
      <c r="DDR188" s="214">
        <f>_xlfn.XLOOKUP(DDR172, Schedule!$F$226:$FO$226, Schedule!$F$236:$FO$236, 0)</f>
        <v>0</v>
      </c>
      <c r="DDS188" s="214">
        <f>_xlfn.XLOOKUP(DDS172, Schedule!$F$226:$FO$226, Schedule!$F$236:$FO$236, 0)</f>
        <v>0</v>
      </c>
      <c r="DDT188" s="214">
        <f>_xlfn.XLOOKUP(DDT172, Schedule!$F$226:$FO$226, Schedule!$F$236:$FO$236, 0)</f>
        <v>0</v>
      </c>
      <c r="DDU188" s="214">
        <f>_xlfn.XLOOKUP(DDU172, Schedule!$F$226:$FO$226, Schedule!$F$236:$FO$236, 0)</f>
        <v>0</v>
      </c>
      <c r="DDV188" s="214">
        <f>_xlfn.XLOOKUP(DDV172, Schedule!$F$226:$FO$226, Schedule!$F$236:$FO$236, 0)</f>
        <v>0</v>
      </c>
      <c r="DDW188" s="214">
        <f>_xlfn.XLOOKUP(DDW172, Schedule!$F$226:$FO$226, Schedule!$F$236:$FO$236, 0)</f>
        <v>0</v>
      </c>
      <c r="DDX188" s="214">
        <f>_xlfn.XLOOKUP(DDX172, Schedule!$F$226:$FO$226, Schedule!$F$236:$FO$236, 0)</f>
        <v>0</v>
      </c>
      <c r="DDY188" s="214">
        <f>_xlfn.XLOOKUP(DDY172, Schedule!$F$226:$FO$226, Schedule!$F$236:$FO$236, 0)</f>
        <v>0</v>
      </c>
      <c r="DDZ188" s="214">
        <f>_xlfn.XLOOKUP(DDZ172, Schedule!$F$226:$FO$226, Schedule!$F$236:$FO$236, 0)</f>
        <v>0</v>
      </c>
      <c r="DEA188" s="214">
        <f>_xlfn.XLOOKUP(DEA172, Schedule!$F$226:$FO$226, Schedule!$F$236:$FO$236, 0)</f>
        <v>0</v>
      </c>
      <c r="DEB188" s="214">
        <f>_xlfn.XLOOKUP(DEB172, Schedule!$F$226:$FO$226, Schedule!$F$236:$FO$236, 0)</f>
        <v>0</v>
      </c>
      <c r="DEC188" s="214">
        <f>_xlfn.XLOOKUP(DEC172, Schedule!$F$226:$FO$226, Schedule!$F$236:$FO$236, 0)</f>
        <v>0</v>
      </c>
      <c r="DED188" s="214">
        <f>_xlfn.XLOOKUP(DED172, Schedule!$F$226:$FO$226, Schedule!$F$236:$FO$236, 0)</f>
        <v>0</v>
      </c>
      <c r="DEE188" s="214">
        <f>_xlfn.XLOOKUP(DEE172, Schedule!$F$226:$FO$226, Schedule!$F$236:$FO$236, 0)</f>
        <v>0</v>
      </c>
      <c r="DEF188" s="214">
        <f>_xlfn.XLOOKUP(DEF172, Schedule!$F$226:$FO$226, Schedule!$F$236:$FO$236, 0)</f>
        <v>0</v>
      </c>
      <c r="DEG188" s="214">
        <f>_xlfn.XLOOKUP(DEG172, Schedule!$F$226:$FO$226, Schedule!$F$236:$FO$236, 0)</f>
        <v>0</v>
      </c>
      <c r="DEH188" s="214">
        <f>_xlfn.XLOOKUP(DEH172, Schedule!$F$226:$FO$226, Schedule!$F$236:$FO$236, 0)</f>
        <v>0</v>
      </c>
      <c r="DEI188" s="214">
        <f>_xlfn.XLOOKUP(DEI172, Schedule!$F$226:$FO$226, Schedule!$F$236:$FO$236, 0)</f>
        <v>0</v>
      </c>
      <c r="DEJ188" s="214">
        <f>_xlfn.XLOOKUP(DEJ172, Schedule!$F$226:$FO$226, Schedule!$F$236:$FO$236, 0)</f>
        <v>0</v>
      </c>
      <c r="DEK188" s="214">
        <f>_xlfn.XLOOKUP(DEK172, Schedule!$F$226:$FO$226, Schedule!$F$236:$FO$236, 0)</f>
        <v>0</v>
      </c>
      <c r="DEL188" s="214">
        <f>_xlfn.XLOOKUP(DEL172, Schedule!$F$226:$FO$226, Schedule!$F$236:$FO$236, 0)</f>
        <v>0</v>
      </c>
      <c r="DEM188" s="214">
        <f>_xlfn.XLOOKUP(DEM172, Schedule!$F$226:$FO$226, Schedule!$F$236:$FO$236, 0)</f>
        <v>0</v>
      </c>
      <c r="DEN188" s="214">
        <f>_xlfn.XLOOKUP(DEN172, Schedule!$F$226:$FO$226, Schedule!$F$236:$FO$236, 0)</f>
        <v>0</v>
      </c>
      <c r="DEO188" s="214">
        <f>_xlfn.XLOOKUP(DEO172, Schedule!$F$226:$FO$226, Schedule!$F$236:$FO$236, 0)</f>
        <v>0</v>
      </c>
      <c r="DEP188" s="214">
        <f>_xlfn.XLOOKUP(DEP172, Schedule!$F$226:$FO$226, Schedule!$F$236:$FO$236, 0)</f>
        <v>0</v>
      </c>
      <c r="DEQ188" s="214">
        <f>_xlfn.XLOOKUP(DEQ172, Schedule!$F$226:$FO$226, Schedule!$F$236:$FO$236, 0)</f>
        <v>0</v>
      </c>
      <c r="DER188" s="214">
        <f>_xlfn.XLOOKUP(DER172, Schedule!$F$226:$FO$226, Schedule!$F$236:$FO$236, 0)</f>
        <v>0</v>
      </c>
      <c r="DES188" s="214">
        <f>_xlfn.XLOOKUP(DES172, Schedule!$F$226:$FO$226, Schedule!$F$236:$FO$236, 0)</f>
        <v>0</v>
      </c>
      <c r="DET188" s="214">
        <f>_xlfn.XLOOKUP(DET172, Schedule!$F$226:$FO$226, Schedule!$F$236:$FO$236, 0)</f>
        <v>0</v>
      </c>
      <c r="DEU188" s="214">
        <f>_xlfn.XLOOKUP(DEU172, Schedule!$F$226:$FO$226, Schedule!$F$236:$FO$236, 0)</f>
        <v>0</v>
      </c>
      <c r="DEV188" s="214">
        <f>_xlfn.XLOOKUP(DEV172, Schedule!$F$226:$FO$226, Schedule!$F$236:$FO$236, 0)</f>
        <v>0</v>
      </c>
      <c r="DEW188" s="214">
        <f>_xlfn.XLOOKUP(DEW172, Schedule!$F$226:$FO$226, Schedule!$F$236:$FO$236, 0)</f>
        <v>0</v>
      </c>
      <c r="DEX188" s="214">
        <f>_xlfn.XLOOKUP(DEX172, Schedule!$F$226:$FO$226, Schedule!$F$236:$FO$236, 0)</f>
        <v>0</v>
      </c>
      <c r="DEY188" s="214">
        <f>_xlfn.XLOOKUP(DEY172, Schedule!$F$226:$FO$226, Schedule!$F$236:$FO$236, 0)</f>
        <v>0</v>
      </c>
      <c r="DEZ188" s="214">
        <f>_xlfn.XLOOKUP(DEZ172, Schedule!$F$226:$FO$226, Schedule!$F$236:$FO$236, 0)</f>
        <v>0</v>
      </c>
      <c r="DFA188" s="214">
        <f>_xlfn.XLOOKUP(DFA172, Schedule!$F$226:$FO$226, Schedule!$F$236:$FO$236, 0)</f>
        <v>0</v>
      </c>
      <c r="DFB188" s="214">
        <f>_xlfn.XLOOKUP(DFB172, Schedule!$F$226:$FO$226, Schedule!$F$236:$FO$236, 0)</f>
        <v>0</v>
      </c>
      <c r="DFC188" s="214">
        <f>_xlfn.XLOOKUP(DFC172, Schedule!$F$226:$FO$226, Schedule!$F$236:$FO$236, 0)</f>
        <v>0</v>
      </c>
      <c r="DFD188" s="214">
        <f>_xlfn.XLOOKUP(DFD172, Schedule!$F$226:$FO$226, Schedule!$F$236:$FO$236, 0)</f>
        <v>0</v>
      </c>
      <c r="DFE188" s="214">
        <f>_xlfn.XLOOKUP(DFE172, Schedule!$F$226:$FO$226, Schedule!$F$236:$FO$236, 0)</f>
        <v>0</v>
      </c>
      <c r="DFF188" s="214">
        <f>_xlfn.XLOOKUP(DFF172, Schedule!$F$226:$FO$226, Schedule!$F$236:$FO$236, 0)</f>
        <v>0</v>
      </c>
      <c r="DFG188" s="214">
        <f>_xlfn.XLOOKUP(DFG172, Schedule!$F$226:$FO$226, Schedule!$F$236:$FO$236, 0)</f>
        <v>0</v>
      </c>
      <c r="DFH188" s="214">
        <f>_xlfn.XLOOKUP(DFH172, Schedule!$F$226:$FO$226, Schedule!$F$236:$FO$236, 0)</f>
        <v>0</v>
      </c>
      <c r="DFI188" s="214">
        <f>_xlfn.XLOOKUP(DFI172, Schedule!$F$226:$FO$226, Schedule!$F$236:$FO$236, 0)</f>
        <v>0</v>
      </c>
      <c r="DFJ188" s="214">
        <f>_xlfn.XLOOKUP(DFJ172, Schedule!$F$226:$FO$226, Schedule!$F$236:$FO$236, 0)</f>
        <v>0</v>
      </c>
      <c r="DFK188" s="214">
        <f>_xlfn.XLOOKUP(DFK172, Schedule!$F$226:$FO$226, Schedule!$F$236:$FO$236, 0)</f>
        <v>0</v>
      </c>
      <c r="DFL188" s="214">
        <f>_xlfn.XLOOKUP(DFL172, Schedule!$F$226:$FO$226, Schedule!$F$236:$FO$236, 0)</f>
        <v>0</v>
      </c>
      <c r="DFM188" s="214">
        <f>_xlfn.XLOOKUP(DFM172, Schedule!$F$226:$FO$226, Schedule!$F$236:$FO$236, 0)</f>
        <v>0</v>
      </c>
      <c r="DFN188" s="214">
        <f>_xlfn.XLOOKUP(DFN172, Schedule!$F$226:$FO$226, Schedule!$F$236:$FO$236, 0)</f>
        <v>0</v>
      </c>
      <c r="DFO188" s="214">
        <f>_xlfn.XLOOKUP(DFO172, Schedule!$F$226:$FO$226, Schedule!$F$236:$FO$236, 0)</f>
        <v>0</v>
      </c>
      <c r="DFP188" s="214">
        <f>_xlfn.XLOOKUP(DFP172, Schedule!$F$226:$FO$226, Schedule!$F$236:$FO$236, 0)</f>
        <v>0</v>
      </c>
      <c r="DFQ188" s="214">
        <f>_xlfn.XLOOKUP(DFQ172, Schedule!$F$226:$FO$226, Schedule!$F$236:$FO$236, 0)</f>
        <v>0</v>
      </c>
      <c r="DFR188" s="214">
        <f>_xlfn.XLOOKUP(DFR172, Schedule!$F$226:$FO$226, Schedule!$F$236:$FO$236, 0)</f>
        <v>0</v>
      </c>
      <c r="DFS188" s="214">
        <f>_xlfn.XLOOKUP(DFS172, Schedule!$F$226:$FO$226, Schedule!$F$236:$FO$236, 0)</f>
        <v>0</v>
      </c>
      <c r="DFT188" s="214">
        <f>_xlfn.XLOOKUP(DFT172, Schedule!$F$226:$FO$226, Schedule!$F$236:$FO$236, 0)</f>
        <v>0</v>
      </c>
      <c r="DFU188" s="214">
        <f>_xlfn.XLOOKUP(DFU172, Schedule!$F$226:$FO$226, Schedule!$F$236:$FO$236, 0)</f>
        <v>0</v>
      </c>
      <c r="DFV188" s="214">
        <f>_xlfn.XLOOKUP(DFV172, Schedule!$F$226:$FO$226, Schedule!$F$236:$FO$236, 0)</f>
        <v>0</v>
      </c>
      <c r="DFW188" s="214">
        <f>_xlfn.XLOOKUP(DFW172, Schedule!$F$226:$FO$226, Schedule!$F$236:$FO$236, 0)</f>
        <v>0</v>
      </c>
      <c r="DFX188" s="214">
        <f>_xlfn.XLOOKUP(DFX172, Schedule!$F$226:$FO$226, Schedule!$F$236:$FO$236, 0)</f>
        <v>0</v>
      </c>
      <c r="DFY188" s="214">
        <f>_xlfn.XLOOKUP(DFY172, Schedule!$F$226:$FO$226, Schedule!$F$236:$FO$236, 0)</f>
        <v>0</v>
      </c>
      <c r="DFZ188" s="214">
        <f>_xlfn.XLOOKUP(DFZ172, Schedule!$F$226:$FO$226, Schedule!$F$236:$FO$236, 0)</f>
        <v>0</v>
      </c>
      <c r="DGA188" s="214">
        <f>_xlfn.XLOOKUP(DGA172, Schedule!$F$226:$FO$226, Schedule!$F$236:$FO$236, 0)</f>
        <v>0</v>
      </c>
      <c r="DGB188" s="214">
        <f>_xlfn.XLOOKUP(DGB172, Schedule!$F$226:$FO$226, Schedule!$F$236:$FO$236, 0)</f>
        <v>0</v>
      </c>
      <c r="DGC188" s="214">
        <f>_xlfn.XLOOKUP(DGC172, Schedule!$F$226:$FO$226, Schedule!$F$236:$FO$236, 0)</f>
        <v>0</v>
      </c>
      <c r="DGD188" s="214">
        <f>_xlfn.XLOOKUP(DGD172, Schedule!$F$226:$FO$226, Schedule!$F$236:$FO$236, 0)</f>
        <v>0</v>
      </c>
      <c r="DGE188" s="214">
        <f>_xlfn.XLOOKUP(DGE172, Schedule!$F$226:$FO$226, Schedule!$F$236:$FO$236, 0)</f>
        <v>0</v>
      </c>
      <c r="DGF188" s="214">
        <f>_xlfn.XLOOKUP(DGF172, Schedule!$F$226:$FO$226, Schedule!$F$236:$FO$236, 0)</f>
        <v>0</v>
      </c>
      <c r="DGG188" s="214">
        <f>_xlfn.XLOOKUP(DGG172, Schedule!$F$226:$FO$226, Schedule!$F$236:$FO$236, 0)</f>
        <v>0</v>
      </c>
      <c r="DGH188" s="214">
        <f>_xlfn.XLOOKUP(DGH172, Schedule!$F$226:$FO$226, Schedule!$F$236:$FO$236, 0)</f>
        <v>0</v>
      </c>
      <c r="DGI188" s="214">
        <f>_xlfn.XLOOKUP(DGI172, Schedule!$F$226:$FO$226, Schedule!$F$236:$FO$236, 0)</f>
        <v>0</v>
      </c>
      <c r="DGJ188" s="214">
        <f>_xlfn.XLOOKUP(DGJ172, Schedule!$F$226:$FO$226, Schedule!$F$236:$FO$236, 0)</f>
        <v>0</v>
      </c>
      <c r="DGK188" s="214">
        <f>_xlfn.XLOOKUP(DGK172, Schedule!$F$226:$FO$226, Schedule!$F$236:$FO$236, 0)</f>
        <v>0</v>
      </c>
      <c r="DGL188" s="214">
        <f>_xlfn.XLOOKUP(DGL172, Schedule!$F$226:$FO$226, Schedule!$F$236:$FO$236, 0)</f>
        <v>0</v>
      </c>
      <c r="DGM188" s="214">
        <f>_xlfn.XLOOKUP(DGM172, Schedule!$F$226:$FO$226, Schedule!$F$236:$FO$236, 0)</f>
        <v>0</v>
      </c>
      <c r="DGN188" s="214">
        <f>_xlfn.XLOOKUP(DGN172, Schedule!$F$226:$FO$226, Schedule!$F$236:$FO$236, 0)</f>
        <v>0</v>
      </c>
      <c r="DGO188" s="214">
        <f>_xlfn.XLOOKUP(DGO172, Schedule!$F$226:$FO$226, Schedule!$F$236:$FO$236, 0)</f>
        <v>0</v>
      </c>
      <c r="DGP188" s="214">
        <f>_xlfn.XLOOKUP(DGP172, Schedule!$F$226:$FO$226, Schedule!$F$236:$FO$236, 0)</f>
        <v>0</v>
      </c>
      <c r="DGQ188" s="214">
        <f>_xlfn.XLOOKUP(DGQ172, Schedule!$F$226:$FO$226, Schedule!$F$236:$FO$236, 0)</f>
        <v>0</v>
      </c>
      <c r="DGR188" s="214">
        <f>_xlfn.XLOOKUP(DGR172, Schedule!$F$226:$FO$226, Schedule!$F$236:$FO$236, 0)</f>
        <v>0</v>
      </c>
      <c r="DGS188" s="214">
        <f>_xlfn.XLOOKUP(DGS172, Schedule!$F$226:$FO$226, Schedule!$F$236:$FO$236, 0)</f>
        <v>0</v>
      </c>
      <c r="DGT188" s="214">
        <f>_xlfn.XLOOKUP(DGT172, Schedule!$F$226:$FO$226, Schedule!$F$236:$FO$236, 0)</f>
        <v>0</v>
      </c>
      <c r="DGU188" s="214">
        <f>_xlfn.XLOOKUP(DGU172, Schedule!$F$226:$FO$226, Schedule!$F$236:$FO$236, 0)</f>
        <v>0</v>
      </c>
      <c r="DGV188" s="214">
        <f>_xlfn.XLOOKUP(DGV172, Schedule!$F$226:$FO$226, Schedule!$F$236:$FO$236, 0)</f>
        <v>0</v>
      </c>
      <c r="DGW188" s="214">
        <f>_xlfn.XLOOKUP(DGW172, Schedule!$F$226:$FO$226, Schedule!$F$236:$FO$236, 0)</f>
        <v>0</v>
      </c>
      <c r="DGX188" s="214">
        <f>_xlfn.XLOOKUP(DGX172, Schedule!$F$226:$FO$226, Schedule!$F$236:$FO$236, 0)</f>
        <v>0</v>
      </c>
      <c r="DGY188" s="214">
        <f>_xlfn.XLOOKUP(DGY172, Schedule!$F$226:$FO$226, Schedule!$F$236:$FO$236, 0)</f>
        <v>0</v>
      </c>
      <c r="DGZ188" s="214">
        <f>_xlfn.XLOOKUP(DGZ172, Schedule!$F$226:$FO$226, Schedule!$F$236:$FO$236, 0)</f>
        <v>0</v>
      </c>
      <c r="DHA188" s="214">
        <f>_xlfn.XLOOKUP(DHA172, Schedule!$F$226:$FO$226, Schedule!$F$236:$FO$236, 0)</f>
        <v>0</v>
      </c>
      <c r="DHB188" s="214">
        <f>_xlfn.XLOOKUP(DHB172, Schedule!$F$226:$FO$226, Schedule!$F$236:$FO$236, 0)</f>
        <v>0</v>
      </c>
      <c r="DHC188" s="214">
        <f>_xlfn.XLOOKUP(DHC172, Schedule!$F$226:$FO$226, Schedule!$F$236:$FO$236, 0)</f>
        <v>0</v>
      </c>
      <c r="DHD188" s="214">
        <f>_xlfn.XLOOKUP(DHD172, Schedule!$F$226:$FO$226, Schedule!$F$236:$FO$236, 0)</f>
        <v>0</v>
      </c>
      <c r="DHE188" s="214">
        <f>_xlfn.XLOOKUP(DHE172, Schedule!$F$226:$FO$226, Schedule!$F$236:$FO$236, 0)</f>
        <v>0</v>
      </c>
      <c r="DHF188" s="214">
        <f>_xlfn.XLOOKUP(DHF172, Schedule!$F$226:$FO$226, Schedule!$F$236:$FO$236, 0)</f>
        <v>0</v>
      </c>
      <c r="DHG188" s="214">
        <f>_xlfn.XLOOKUP(DHG172, Schedule!$F$226:$FO$226, Schedule!$F$236:$FO$236, 0)</f>
        <v>0</v>
      </c>
      <c r="DHH188" s="214">
        <f>_xlfn.XLOOKUP(DHH172, Schedule!$F$226:$FO$226, Schedule!$F$236:$FO$236, 0)</f>
        <v>0</v>
      </c>
      <c r="DHI188" s="214">
        <f>_xlfn.XLOOKUP(DHI172, Schedule!$F$226:$FO$226, Schedule!$F$236:$FO$236, 0)</f>
        <v>0</v>
      </c>
      <c r="DHJ188" s="214">
        <f>_xlfn.XLOOKUP(DHJ172, Schedule!$F$226:$FO$226, Schedule!$F$236:$FO$236, 0)</f>
        <v>0</v>
      </c>
      <c r="DHK188" s="214">
        <f>_xlfn.XLOOKUP(DHK172, Schedule!$F$226:$FO$226, Schedule!$F$236:$FO$236, 0)</f>
        <v>0</v>
      </c>
      <c r="DHL188" s="214">
        <f>_xlfn.XLOOKUP(DHL172, Schedule!$F$226:$FO$226, Schedule!$F$236:$FO$236, 0)</f>
        <v>0</v>
      </c>
      <c r="DHM188" s="214">
        <f>_xlfn.XLOOKUP(DHM172, Schedule!$F$226:$FO$226, Schedule!$F$236:$FO$236, 0)</f>
        <v>0</v>
      </c>
      <c r="DHN188" s="214">
        <f>_xlfn.XLOOKUP(DHN172, Schedule!$F$226:$FO$226, Schedule!$F$236:$FO$236, 0)</f>
        <v>0</v>
      </c>
      <c r="DHO188" s="214">
        <f>_xlfn.XLOOKUP(DHO172, Schedule!$F$226:$FO$226, Schedule!$F$236:$FO$236, 0)</f>
        <v>0</v>
      </c>
      <c r="DHP188" s="214">
        <f>_xlfn.XLOOKUP(DHP172, Schedule!$F$226:$FO$226, Schedule!$F$236:$FO$236, 0)</f>
        <v>0</v>
      </c>
      <c r="DHQ188" s="214">
        <f>_xlfn.XLOOKUP(DHQ172, Schedule!$F$226:$FO$226, Schedule!$F$236:$FO$236, 0)</f>
        <v>0</v>
      </c>
      <c r="DHR188" s="214">
        <f>_xlfn.XLOOKUP(DHR172, Schedule!$F$226:$FO$226, Schedule!$F$236:$FO$236, 0)</f>
        <v>0</v>
      </c>
      <c r="DHS188" s="214">
        <f>_xlfn.XLOOKUP(DHS172, Schedule!$F$226:$FO$226, Schedule!$F$236:$FO$236, 0)</f>
        <v>0</v>
      </c>
      <c r="DHT188" s="214">
        <f>_xlfn.XLOOKUP(DHT172, Schedule!$F$226:$FO$226, Schedule!$F$236:$FO$236, 0)</f>
        <v>0</v>
      </c>
      <c r="DHU188" s="214">
        <f>_xlfn.XLOOKUP(DHU172, Schedule!$F$226:$FO$226, Schedule!$F$236:$FO$236, 0)</f>
        <v>0</v>
      </c>
      <c r="DHV188" s="214">
        <f>_xlfn.XLOOKUP(DHV172, Schedule!$F$226:$FO$226, Schedule!$F$236:$FO$236, 0)</f>
        <v>0</v>
      </c>
      <c r="DHW188" s="214">
        <f>_xlfn.XLOOKUP(DHW172, Schedule!$F$226:$FO$226, Schedule!$F$236:$FO$236, 0)</f>
        <v>0</v>
      </c>
      <c r="DHX188" s="214">
        <f>_xlfn.XLOOKUP(DHX172, Schedule!$F$226:$FO$226, Schedule!$F$236:$FO$236, 0)</f>
        <v>0</v>
      </c>
      <c r="DHY188" s="214">
        <f>_xlfn.XLOOKUP(DHY172, Schedule!$F$226:$FO$226, Schedule!$F$236:$FO$236, 0)</f>
        <v>0</v>
      </c>
      <c r="DHZ188" s="214">
        <f>_xlfn.XLOOKUP(DHZ172, Schedule!$F$226:$FO$226, Schedule!$F$236:$FO$236, 0)</f>
        <v>0</v>
      </c>
      <c r="DIA188" s="214">
        <f>_xlfn.XLOOKUP(DIA172, Schedule!$F$226:$FO$226, Schedule!$F$236:$FO$236, 0)</f>
        <v>0</v>
      </c>
      <c r="DIB188" s="214">
        <f>_xlfn.XLOOKUP(DIB172, Schedule!$F$226:$FO$226, Schedule!$F$236:$FO$236, 0)</f>
        <v>0</v>
      </c>
      <c r="DIC188" s="214">
        <f>_xlfn.XLOOKUP(DIC172, Schedule!$F$226:$FO$226, Schedule!$F$236:$FO$236, 0)</f>
        <v>0</v>
      </c>
      <c r="DID188" s="214">
        <f>_xlfn.XLOOKUP(DID172, Schedule!$F$226:$FO$226, Schedule!$F$236:$FO$236, 0)</f>
        <v>0</v>
      </c>
      <c r="DIE188" s="214">
        <f>_xlfn.XLOOKUP(DIE172, Schedule!$F$226:$FO$226, Schedule!$F$236:$FO$236, 0)</f>
        <v>0</v>
      </c>
      <c r="DIF188" s="214">
        <f>_xlfn.XLOOKUP(DIF172, Schedule!$F$226:$FO$226, Schedule!$F$236:$FO$236, 0)</f>
        <v>0</v>
      </c>
      <c r="DIG188" s="214">
        <f>_xlfn.XLOOKUP(DIG172, Schedule!$F$226:$FO$226, Schedule!$F$236:$FO$236, 0)</f>
        <v>0</v>
      </c>
      <c r="DIH188" s="214">
        <f>_xlfn.XLOOKUP(DIH172, Schedule!$F$226:$FO$226, Schedule!$F$236:$FO$236, 0)</f>
        <v>0</v>
      </c>
      <c r="DII188" s="214">
        <f>_xlfn.XLOOKUP(DII172, Schedule!$F$226:$FO$226, Schedule!$F$236:$FO$236, 0)</f>
        <v>0</v>
      </c>
      <c r="DIJ188" s="214">
        <f>_xlfn.XLOOKUP(DIJ172, Schedule!$F$226:$FO$226, Schedule!$F$236:$FO$236, 0)</f>
        <v>0</v>
      </c>
      <c r="DIK188" s="214">
        <f>_xlfn.XLOOKUP(DIK172, Schedule!$F$226:$FO$226, Schedule!$F$236:$FO$236, 0)</f>
        <v>0</v>
      </c>
      <c r="DIL188" s="214">
        <f>_xlfn.XLOOKUP(DIL172, Schedule!$F$226:$FO$226, Schedule!$F$236:$FO$236, 0)</f>
        <v>0</v>
      </c>
      <c r="DIM188" s="214">
        <f>_xlfn.XLOOKUP(DIM172, Schedule!$F$226:$FO$226, Schedule!$F$236:$FO$236, 0)</f>
        <v>0</v>
      </c>
      <c r="DIN188" s="214">
        <f>_xlfn.XLOOKUP(DIN172, Schedule!$F$226:$FO$226, Schedule!$F$236:$FO$236, 0)</f>
        <v>0</v>
      </c>
      <c r="DIO188" s="214">
        <f>_xlfn.XLOOKUP(DIO172, Schedule!$F$226:$FO$226, Schedule!$F$236:$FO$236, 0)</f>
        <v>0</v>
      </c>
      <c r="DIP188" s="214">
        <f>_xlfn.XLOOKUP(DIP172, Schedule!$F$226:$FO$226, Schedule!$F$236:$FO$236, 0)</f>
        <v>0</v>
      </c>
      <c r="DIQ188" s="214">
        <f>_xlfn.XLOOKUP(DIQ172, Schedule!$F$226:$FO$226, Schedule!$F$236:$FO$236, 0)</f>
        <v>0</v>
      </c>
      <c r="DIR188" s="214">
        <f>_xlfn.XLOOKUP(DIR172, Schedule!$F$226:$FO$226, Schedule!$F$236:$FO$236, 0)</f>
        <v>0</v>
      </c>
      <c r="DIS188" s="214">
        <f>_xlfn.XLOOKUP(DIS172, Schedule!$F$226:$FO$226, Schedule!$F$236:$FO$236, 0)</f>
        <v>0</v>
      </c>
      <c r="DIT188" s="214">
        <f>_xlfn.XLOOKUP(DIT172, Schedule!$F$226:$FO$226, Schedule!$F$236:$FO$236, 0)</f>
        <v>0</v>
      </c>
      <c r="DIU188" s="214">
        <f>_xlfn.XLOOKUP(DIU172, Schedule!$F$226:$FO$226, Schedule!$F$236:$FO$236, 0)</f>
        <v>0</v>
      </c>
      <c r="DIV188" s="214">
        <f>_xlfn.XLOOKUP(DIV172, Schedule!$F$226:$FO$226, Schedule!$F$236:$FO$236, 0)</f>
        <v>0</v>
      </c>
      <c r="DIW188" s="214">
        <f>_xlfn.XLOOKUP(DIW172, Schedule!$F$226:$FO$226, Schedule!$F$236:$FO$236, 0)</f>
        <v>0</v>
      </c>
      <c r="DIX188" s="214">
        <f>_xlfn.XLOOKUP(DIX172, Schedule!$F$226:$FO$226, Schedule!$F$236:$FO$236, 0)</f>
        <v>0</v>
      </c>
      <c r="DIY188" s="214">
        <f>_xlfn.XLOOKUP(DIY172, Schedule!$F$226:$FO$226, Schedule!$F$236:$FO$236, 0)</f>
        <v>0</v>
      </c>
      <c r="DIZ188" s="214">
        <f>_xlfn.XLOOKUP(DIZ172, Schedule!$F$226:$FO$226, Schedule!$F$236:$FO$236, 0)</f>
        <v>0</v>
      </c>
      <c r="DJA188" s="214">
        <f>_xlfn.XLOOKUP(DJA172, Schedule!$F$226:$FO$226, Schedule!$F$236:$FO$236, 0)</f>
        <v>0</v>
      </c>
      <c r="DJB188" s="214">
        <f>_xlfn.XLOOKUP(DJB172, Schedule!$F$226:$FO$226, Schedule!$F$236:$FO$236, 0)</f>
        <v>0</v>
      </c>
      <c r="DJC188" s="214">
        <f>_xlfn.XLOOKUP(DJC172, Schedule!$F$226:$FO$226, Schedule!$F$236:$FO$236, 0)</f>
        <v>0</v>
      </c>
      <c r="DJD188" s="214">
        <f>_xlfn.XLOOKUP(DJD172, Schedule!$F$226:$FO$226, Schedule!$F$236:$FO$236, 0)</f>
        <v>0</v>
      </c>
      <c r="DJE188" s="214">
        <f>_xlfn.XLOOKUP(DJE172, Schedule!$F$226:$FO$226, Schedule!$F$236:$FO$236, 0)</f>
        <v>0</v>
      </c>
      <c r="DJF188" s="214">
        <f>_xlfn.XLOOKUP(DJF172, Schedule!$F$226:$FO$226, Schedule!$F$236:$FO$236, 0)</f>
        <v>0</v>
      </c>
      <c r="DJG188" s="214">
        <f>_xlfn.XLOOKUP(DJG172, Schedule!$F$226:$FO$226, Schedule!$F$236:$FO$236, 0)</f>
        <v>0</v>
      </c>
      <c r="DJH188" s="214">
        <f>_xlfn.XLOOKUP(DJH172, Schedule!$F$226:$FO$226, Schedule!$F$236:$FO$236, 0)</f>
        <v>0</v>
      </c>
      <c r="DJI188" s="214">
        <f>_xlfn.XLOOKUP(DJI172, Schedule!$F$226:$FO$226, Schedule!$F$236:$FO$236, 0)</f>
        <v>0</v>
      </c>
      <c r="DJJ188" s="214">
        <f>_xlfn.XLOOKUP(DJJ172, Schedule!$F$226:$FO$226, Schedule!$F$236:$FO$236, 0)</f>
        <v>0</v>
      </c>
      <c r="DJK188" s="214">
        <f>_xlfn.XLOOKUP(DJK172, Schedule!$F$226:$FO$226, Schedule!$F$236:$FO$236, 0)</f>
        <v>0</v>
      </c>
      <c r="DJL188" s="214">
        <f>_xlfn.XLOOKUP(DJL172, Schedule!$F$226:$FO$226, Schedule!$F$236:$FO$236, 0)</f>
        <v>0</v>
      </c>
      <c r="DJM188" s="214">
        <f>_xlfn.XLOOKUP(DJM172, Schedule!$F$226:$FO$226, Schedule!$F$236:$FO$236, 0)</f>
        <v>0</v>
      </c>
      <c r="DJN188" s="214">
        <f>_xlfn.XLOOKUP(DJN172, Schedule!$F$226:$FO$226, Schedule!$F$236:$FO$236, 0)</f>
        <v>0</v>
      </c>
      <c r="DJO188" s="214">
        <f>_xlfn.XLOOKUP(DJO172, Schedule!$F$226:$FO$226, Schedule!$F$236:$FO$236, 0)</f>
        <v>0</v>
      </c>
      <c r="DJP188" s="214">
        <f>_xlfn.XLOOKUP(DJP172, Schedule!$F$226:$FO$226, Schedule!$F$236:$FO$236, 0)</f>
        <v>0</v>
      </c>
      <c r="DJQ188" s="214">
        <f>_xlfn.XLOOKUP(DJQ172, Schedule!$F$226:$FO$226, Schedule!$F$236:$FO$236, 0)</f>
        <v>0</v>
      </c>
      <c r="DJR188" s="214">
        <f>_xlfn.XLOOKUP(DJR172, Schedule!$F$226:$FO$226, Schedule!$F$236:$FO$236, 0)</f>
        <v>0</v>
      </c>
      <c r="DJS188" s="214">
        <f>_xlfn.XLOOKUP(DJS172, Schedule!$F$226:$FO$226, Schedule!$F$236:$FO$236, 0)</f>
        <v>0</v>
      </c>
      <c r="DJT188" s="214">
        <f>_xlfn.XLOOKUP(DJT172, Schedule!$F$226:$FO$226, Schedule!$F$236:$FO$236, 0)</f>
        <v>0</v>
      </c>
      <c r="DJU188" s="214">
        <f>_xlfn.XLOOKUP(DJU172, Schedule!$F$226:$FO$226, Schedule!$F$236:$FO$236, 0)</f>
        <v>0</v>
      </c>
      <c r="DJV188" s="214">
        <f>_xlfn.XLOOKUP(DJV172, Schedule!$F$226:$FO$226, Schedule!$F$236:$FO$236, 0)</f>
        <v>0</v>
      </c>
      <c r="DJW188" s="214">
        <f>_xlfn.XLOOKUP(DJW172, Schedule!$F$226:$FO$226, Schedule!$F$236:$FO$236, 0)</f>
        <v>0</v>
      </c>
      <c r="DJX188" s="214">
        <f>_xlfn.XLOOKUP(DJX172, Schedule!$F$226:$FO$226, Schedule!$F$236:$FO$236, 0)</f>
        <v>0</v>
      </c>
      <c r="DJY188" s="214">
        <f>_xlfn.XLOOKUP(DJY172, Schedule!$F$226:$FO$226, Schedule!$F$236:$FO$236, 0)</f>
        <v>0</v>
      </c>
      <c r="DJZ188" s="214">
        <f>_xlfn.XLOOKUP(DJZ172, Schedule!$F$226:$FO$226, Schedule!$F$236:$FO$236, 0)</f>
        <v>0</v>
      </c>
      <c r="DKA188" s="214">
        <f>_xlfn.XLOOKUP(DKA172, Schedule!$F$226:$FO$226, Schedule!$F$236:$FO$236, 0)</f>
        <v>0</v>
      </c>
      <c r="DKB188" s="214">
        <f>_xlfn.XLOOKUP(DKB172, Schedule!$F$226:$FO$226, Schedule!$F$236:$FO$236, 0)</f>
        <v>0</v>
      </c>
      <c r="DKC188" s="214">
        <f>_xlfn.XLOOKUP(DKC172, Schedule!$F$226:$FO$226, Schedule!$F$236:$FO$236, 0)</f>
        <v>0</v>
      </c>
      <c r="DKD188" s="214">
        <f>_xlfn.XLOOKUP(DKD172, Schedule!$F$226:$FO$226, Schedule!$F$236:$FO$236, 0)</f>
        <v>0</v>
      </c>
      <c r="DKE188" s="214">
        <f>_xlfn.XLOOKUP(DKE172, Schedule!$F$226:$FO$226, Schedule!$F$236:$FO$236, 0)</f>
        <v>0</v>
      </c>
      <c r="DKF188" s="214">
        <f>_xlfn.XLOOKUP(DKF172, Schedule!$F$226:$FO$226, Schedule!$F$236:$FO$236, 0)</f>
        <v>0</v>
      </c>
      <c r="DKG188" s="214">
        <f>_xlfn.XLOOKUP(DKG172, Schedule!$F$226:$FO$226, Schedule!$F$236:$FO$236, 0)</f>
        <v>0</v>
      </c>
      <c r="DKH188" s="214">
        <f>_xlfn.XLOOKUP(DKH172, Schedule!$F$226:$FO$226, Schedule!$F$236:$FO$236, 0)</f>
        <v>0</v>
      </c>
      <c r="DKI188" s="214">
        <f>_xlfn.XLOOKUP(DKI172, Schedule!$F$226:$FO$226, Schedule!$F$236:$FO$236, 0)</f>
        <v>0</v>
      </c>
      <c r="DKJ188" s="214">
        <f>_xlfn.XLOOKUP(DKJ172, Schedule!$F$226:$FO$226, Schedule!$F$236:$FO$236, 0)</f>
        <v>0</v>
      </c>
      <c r="DKK188" s="214">
        <f>_xlfn.XLOOKUP(DKK172, Schedule!$F$226:$FO$226, Schedule!$F$236:$FO$236, 0)</f>
        <v>0</v>
      </c>
      <c r="DKL188" s="214">
        <f>_xlfn.XLOOKUP(DKL172, Schedule!$F$226:$FO$226, Schedule!$F$236:$FO$236, 0)</f>
        <v>0</v>
      </c>
      <c r="DKM188" s="214">
        <f>_xlfn.XLOOKUP(DKM172, Schedule!$F$226:$FO$226, Schedule!$F$236:$FO$236, 0)</f>
        <v>0</v>
      </c>
      <c r="DKN188" s="214">
        <f>_xlfn.XLOOKUP(DKN172, Schedule!$F$226:$FO$226, Schedule!$F$236:$FO$236, 0)</f>
        <v>0</v>
      </c>
      <c r="DKO188" s="214">
        <f>_xlfn.XLOOKUP(DKO172, Schedule!$F$226:$FO$226, Schedule!$F$236:$FO$236, 0)</f>
        <v>0</v>
      </c>
      <c r="DKP188" s="214">
        <f>_xlfn.XLOOKUP(DKP172, Schedule!$F$226:$FO$226, Schedule!$F$236:$FO$236, 0)</f>
        <v>0</v>
      </c>
      <c r="DKQ188" s="214">
        <f>_xlfn.XLOOKUP(DKQ172, Schedule!$F$226:$FO$226, Schedule!$F$236:$FO$236, 0)</f>
        <v>0</v>
      </c>
      <c r="DKR188" s="214">
        <f>_xlfn.XLOOKUP(DKR172, Schedule!$F$226:$FO$226, Schedule!$F$236:$FO$236, 0)</f>
        <v>0</v>
      </c>
      <c r="DKS188" s="214">
        <f>_xlfn.XLOOKUP(DKS172, Schedule!$F$226:$FO$226, Schedule!$F$236:$FO$236, 0)</f>
        <v>0</v>
      </c>
      <c r="DKT188" s="214">
        <f>_xlfn.XLOOKUP(DKT172, Schedule!$F$226:$FO$226, Schedule!$F$236:$FO$236, 0)</f>
        <v>0</v>
      </c>
      <c r="DKU188" s="214">
        <f>_xlfn.XLOOKUP(DKU172, Schedule!$F$226:$FO$226, Schedule!$F$236:$FO$236, 0)</f>
        <v>0</v>
      </c>
      <c r="DKV188" s="214">
        <f>_xlfn.XLOOKUP(DKV172, Schedule!$F$226:$FO$226, Schedule!$F$236:$FO$236, 0)</f>
        <v>0</v>
      </c>
      <c r="DKW188" s="214">
        <f>_xlfn.XLOOKUP(DKW172, Schedule!$F$226:$FO$226, Schedule!$F$236:$FO$236, 0)</f>
        <v>0</v>
      </c>
      <c r="DKX188" s="214">
        <f>_xlfn.XLOOKUP(DKX172, Schedule!$F$226:$FO$226, Schedule!$F$236:$FO$236, 0)</f>
        <v>0</v>
      </c>
      <c r="DKY188" s="214">
        <f>_xlfn.XLOOKUP(DKY172, Schedule!$F$226:$FO$226, Schedule!$F$236:$FO$236, 0)</f>
        <v>0</v>
      </c>
      <c r="DKZ188" s="214">
        <f>_xlfn.XLOOKUP(DKZ172, Schedule!$F$226:$FO$226, Schedule!$F$236:$FO$236, 0)</f>
        <v>0</v>
      </c>
      <c r="DLA188" s="214">
        <f>_xlfn.XLOOKUP(DLA172, Schedule!$F$226:$FO$226, Schedule!$F$236:$FO$236, 0)</f>
        <v>0</v>
      </c>
      <c r="DLB188" s="214">
        <f>_xlfn.XLOOKUP(DLB172, Schedule!$F$226:$FO$226, Schedule!$F$236:$FO$236, 0)</f>
        <v>0</v>
      </c>
      <c r="DLC188" s="214">
        <f>_xlfn.XLOOKUP(DLC172, Schedule!$F$226:$FO$226, Schedule!$F$236:$FO$236, 0)</f>
        <v>0</v>
      </c>
      <c r="DLD188" s="214">
        <f>_xlfn.XLOOKUP(DLD172, Schedule!$F$226:$FO$226, Schedule!$F$236:$FO$236, 0)</f>
        <v>0</v>
      </c>
      <c r="DLE188" s="214">
        <f>_xlfn.XLOOKUP(DLE172, Schedule!$F$226:$FO$226, Schedule!$F$236:$FO$236, 0)</f>
        <v>0</v>
      </c>
      <c r="DLF188" s="214">
        <f>_xlfn.XLOOKUP(DLF172, Schedule!$F$226:$FO$226, Schedule!$F$236:$FO$236, 0)</f>
        <v>0</v>
      </c>
      <c r="DLG188" s="214">
        <f>_xlfn.XLOOKUP(DLG172, Schedule!$F$226:$FO$226, Schedule!$F$236:$FO$236, 0)</f>
        <v>0</v>
      </c>
      <c r="DLH188" s="214">
        <f>_xlfn.XLOOKUP(DLH172, Schedule!$F$226:$FO$226, Schedule!$F$236:$FO$236, 0)</f>
        <v>0</v>
      </c>
      <c r="DLI188" s="214">
        <f>_xlfn.XLOOKUP(DLI172, Schedule!$F$226:$FO$226, Schedule!$F$236:$FO$236, 0)</f>
        <v>0</v>
      </c>
      <c r="DLJ188" s="214">
        <f>_xlfn.XLOOKUP(DLJ172, Schedule!$F$226:$FO$226, Schedule!$F$236:$FO$236, 0)</f>
        <v>0</v>
      </c>
      <c r="DLK188" s="214">
        <f>_xlfn.XLOOKUP(DLK172, Schedule!$F$226:$FO$226, Schedule!$F$236:$FO$236, 0)</f>
        <v>0</v>
      </c>
      <c r="DLL188" s="214">
        <f>_xlfn.XLOOKUP(DLL172, Schedule!$F$226:$FO$226, Schedule!$F$236:$FO$236, 0)</f>
        <v>0</v>
      </c>
      <c r="DLM188" s="214">
        <f>_xlfn.XLOOKUP(DLM172, Schedule!$F$226:$FO$226, Schedule!$F$236:$FO$236, 0)</f>
        <v>0</v>
      </c>
      <c r="DLN188" s="214">
        <f>_xlfn.XLOOKUP(DLN172, Schedule!$F$226:$FO$226, Schedule!$F$236:$FO$236, 0)</f>
        <v>0</v>
      </c>
      <c r="DLO188" s="214">
        <f>_xlfn.XLOOKUP(DLO172, Schedule!$F$226:$FO$226, Schedule!$F$236:$FO$236, 0)</f>
        <v>0</v>
      </c>
      <c r="DLP188" s="214">
        <f>_xlfn.XLOOKUP(DLP172, Schedule!$F$226:$FO$226, Schedule!$F$236:$FO$236, 0)</f>
        <v>0</v>
      </c>
      <c r="DLQ188" s="214">
        <f>_xlfn.XLOOKUP(DLQ172, Schedule!$F$226:$FO$226, Schedule!$F$236:$FO$236, 0)</f>
        <v>0</v>
      </c>
      <c r="DLR188" s="214">
        <f>_xlfn.XLOOKUP(DLR172, Schedule!$F$226:$FO$226, Schedule!$F$236:$FO$236, 0)</f>
        <v>0</v>
      </c>
      <c r="DLS188" s="214">
        <f>_xlfn.XLOOKUP(DLS172, Schedule!$F$226:$FO$226, Schedule!$F$236:$FO$236, 0)</f>
        <v>0</v>
      </c>
      <c r="DLT188" s="214">
        <f>_xlfn.XLOOKUP(DLT172, Schedule!$F$226:$FO$226, Schedule!$F$236:$FO$236, 0)</f>
        <v>0</v>
      </c>
      <c r="DLU188" s="214">
        <f>_xlfn.XLOOKUP(DLU172, Schedule!$F$226:$FO$226, Schedule!$F$236:$FO$236, 0)</f>
        <v>0</v>
      </c>
      <c r="DLV188" s="214">
        <f>_xlfn.XLOOKUP(DLV172, Schedule!$F$226:$FO$226, Schedule!$F$236:$FO$236, 0)</f>
        <v>0</v>
      </c>
      <c r="DLW188" s="214">
        <f>_xlfn.XLOOKUP(DLW172, Schedule!$F$226:$FO$226, Schedule!$F$236:$FO$236, 0)</f>
        <v>0</v>
      </c>
      <c r="DLX188" s="214">
        <f>_xlfn.XLOOKUP(DLX172, Schedule!$F$226:$FO$226, Schedule!$F$236:$FO$236, 0)</f>
        <v>0</v>
      </c>
      <c r="DLY188" s="214">
        <f>_xlfn.XLOOKUP(DLY172, Schedule!$F$226:$FO$226, Schedule!$F$236:$FO$236, 0)</f>
        <v>0</v>
      </c>
      <c r="DLZ188" s="214">
        <f>_xlfn.XLOOKUP(DLZ172, Schedule!$F$226:$FO$226, Schedule!$F$236:$FO$236, 0)</f>
        <v>0</v>
      </c>
      <c r="DMA188" s="214">
        <f>_xlfn.XLOOKUP(DMA172, Schedule!$F$226:$FO$226, Schedule!$F$236:$FO$236, 0)</f>
        <v>0</v>
      </c>
      <c r="DMB188" s="214">
        <f>_xlfn.XLOOKUP(DMB172, Schedule!$F$226:$FO$226, Schedule!$F$236:$FO$236, 0)</f>
        <v>0</v>
      </c>
      <c r="DMC188" s="214">
        <f>_xlfn.XLOOKUP(DMC172, Schedule!$F$226:$FO$226, Schedule!$F$236:$FO$236, 0)</f>
        <v>0</v>
      </c>
      <c r="DMD188" s="214">
        <f>_xlfn.XLOOKUP(DMD172, Schedule!$F$226:$FO$226, Schedule!$F$236:$FO$236, 0)</f>
        <v>0</v>
      </c>
      <c r="DME188" s="214">
        <f>_xlfn.XLOOKUP(DME172, Schedule!$F$226:$FO$226, Schedule!$F$236:$FO$236, 0)</f>
        <v>0</v>
      </c>
      <c r="DMF188" s="214">
        <f>_xlfn.XLOOKUP(DMF172, Schedule!$F$226:$FO$226, Schedule!$F$236:$FO$236, 0)</f>
        <v>0</v>
      </c>
      <c r="DMG188" s="214">
        <f>_xlfn.XLOOKUP(DMG172, Schedule!$F$226:$FO$226, Schedule!$F$236:$FO$236, 0)</f>
        <v>0</v>
      </c>
      <c r="DMH188" s="214">
        <f>_xlfn.XLOOKUP(DMH172, Schedule!$F$226:$FO$226, Schedule!$F$236:$FO$236, 0)</f>
        <v>0</v>
      </c>
      <c r="DMI188" s="214">
        <f>_xlfn.XLOOKUP(DMI172, Schedule!$F$226:$FO$226, Schedule!$F$236:$FO$236, 0)</f>
        <v>0</v>
      </c>
      <c r="DMJ188" s="214">
        <f>_xlfn.XLOOKUP(DMJ172, Schedule!$F$226:$FO$226, Schedule!$F$236:$FO$236, 0)</f>
        <v>0</v>
      </c>
      <c r="DMK188" s="214">
        <f>_xlfn.XLOOKUP(DMK172, Schedule!$F$226:$FO$226, Schedule!$F$236:$FO$236, 0)</f>
        <v>0</v>
      </c>
      <c r="DML188" s="214">
        <f>_xlfn.XLOOKUP(DML172, Schedule!$F$226:$FO$226, Schedule!$F$236:$FO$236, 0)</f>
        <v>0</v>
      </c>
      <c r="DMM188" s="214">
        <f>_xlfn.XLOOKUP(DMM172, Schedule!$F$226:$FO$226, Schedule!$F$236:$FO$236, 0)</f>
        <v>0</v>
      </c>
      <c r="DMN188" s="214">
        <f>_xlfn.XLOOKUP(DMN172, Schedule!$F$226:$FO$226, Schedule!$F$236:$FO$236, 0)</f>
        <v>0</v>
      </c>
      <c r="DMO188" s="214">
        <f>_xlfn.XLOOKUP(DMO172, Schedule!$F$226:$FO$226, Schedule!$F$236:$FO$236, 0)</f>
        <v>0</v>
      </c>
      <c r="DMP188" s="214">
        <f>_xlfn.XLOOKUP(DMP172, Schedule!$F$226:$FO$226, Schedule!$F$236:$FO$236, 0)</f>
        <v>0</v>
      </c>
      <c r="DMQ188" s="214">
        <f>_xlfn.XLOOKUP(DMQ172, Schedule!$F$226:$FO$226, Schedule!$F$236:$FO$236, 0)</f>
        <v>0</v>
      </c>
      <c r="DMR188" s="214">
        <f>_xlfn.XLOOKUP(DMR172, Schedule!$F$226:$FO$226, Schedule!$F$236:$FO$236, 0)</f>
        <v>0</v>
      </c>
      <c r="DMS188" s="214">
        <f>_xlfn.XLOOKUP(DMS172, Schedule!$F$226:$FO$226, Schedule!$F$236:$FO$236, 0)</f>
        <v>0</v>
      </c>
      <c r="DMT188" s="214">
        <f>_xlfn.XLOOKUP(DMT172, Schedule!$F$226:$FO$226, Schedule!$F$236:$FO$236, 0)</f>
        <v>0</v>
      </c>
      <c r="DMU188" s="214">
        <f>_xlfn.XLOOKUP(DMU172, Schedule!$F$226:$FO$226, Schedule!$F$236:$FO$236, 0)</f>
        <v>0</v>
      </c>
      <c r="DMV188" s="214">
        <f>_xlfn.XLOOKUP(DMV172, Schedule!$F$226:$FO$226, Schedule!$F$236:$FO$236, 0)</f>
        <v>0</v>
      </c>
      <c r="DMW188" s="214">
        <f>_xlfn.XLOOKUP(DMW172, Schedule!$F$226:$FO$226, Schedule!$F$236:$FO$236, 0)</f>
        <v>0</v>
      </c>
      <c r="DMX188" s="214">
        <f>_xlfn.XLOOKUP(DMX172, Schedule!$F$226:$FO$226, Schedule!$F$236:$FO$236, 0)</f>
        <v>0</v>
      </c>
      <c r="DMY188" s="214">
        <f>_xlfn.XLOOKUP(DMY172, Schedule!$F$226:$FO$226, Schedule!$F$236:$FO$236, 0)</f>
        <v>0</v>
      </c>
      <c r="DMZ188" s="214">
        <f>_xlfn.XLOOKUP(DMZ172, Schedule!$F$226:$FO$226, Schedule!$F$236:$FO$236, 0)</f>
        <v>0</v>
      </c>
      <c r="DNA188" s="214">
        <f>_xlfn.XLOOKUP(DNA172, Schedule!$F$226:$FO$226, Schedule!$F$236:$FO$236, 0)</f>
        <v>0</v>
      </c>
      <c r="DNB188" s="214">
        <f>_xlfn.XLOOKUP(DNB172, Schedule!$F$226:$FO$226, Schedule!$F$236:$FO$236, 0)</f>
        <v>0</v>
      </c>
      <c r="DNC188" s="214">
        <f>_xlfn.XLOOKUP(DNC172, Schedule!$F$226:$FO$226, Schedule!$F$236:$FO$236, 0)</f>
        <v>0</v>
      </c>
      <c r="DND188" s="214">
        <f>_xlfn.XLOOKUP(DND172, Schedule!$F$226:$FO$226, Schedule!$F$236:$FO$236, 0)</f>
        <v>0</v>
      </c>
      <c r="DNE188" s="214">
        <f>_xlfn.XLOOKUP(DNE172, Schedule!$F$226:$FO$226, Schedule!$F$236:$FO$236, 0)</f>
        <v>0</v>
      </c>
      <c r="DNF188" s="214">
        <f>_xlfn.XLOOKUP(DNF172, Schedule!$F$226:$FO$226, Schedule!$F$236:$FO$236, 0)</f>
        <v>0</v>
      </c>
      <c r="DNG188" s="214">
        <f>_xlfn.XLOOKUP(DNG172, Schedule!$F$226:$FO$226, Schedule!$F$236:$FO$236, 0)</f>
        <v>0</v>
      </c>
      <c r="DNH188" s="214">
        <f>_xlfn.XLOOKUP(DNH172, Schedule!$F$226:$FO$226, Schedule!$F$236:$FO$236, 0)</f>
        <v>0</v>
      </c>
      <c r="DNI188" s="214">
        <f>_xlfn.XLOOKUP(DNI172, Schedule!$F$226:$FO$226, Schedule!$F$236:$FO$236, 0)</f>
        <v>0</v>
      </c>
      <c r="DNJ188" s="214">
        <f>_xlfn.XLOOKUP(DNJ172, Schedule!$F$226:$FO$226, Schedule!$F$236:$FO$236, 0)</f>
        <v>0</v>
      </c>
      <c r="DNK188" s="214">
        <f>_xlfn.XLOOKUP(DNK172, Schedule!$F$226:$FO$226, Schedule!$F$236:$FO$236, 0)</f>
        <v>0</v>
      </c>
      <c r="DNL188" s="214">
        <f>_xlfn.XLOOKUP(DNL172, Schedule!$F$226:$FO$226, Schedule!$F$236:$FO$236, 0)</f>
        <v>0</v>
      </c>
      <c r="DNM188" s="214">
        <f>_xlfn.XLOOKUP(DNM172, Schedule!$F$226:$FO$226, Schedule!$F$236:$FO$236, 0)</f>
        <v>0</v>
      </c>
      <c r="DNN188" s="214">
        <f>_xlfn.XLOOKUP(DNN172, Schedule!$F$226:$FO$226, Schedule!$F$236:$FO$236, 0)</f>
        <v>0</v>
      </c>
      <c r="DNO188" s="214">
        <f>_xlfn.XLOOKUP(DNO172, Schedule!$F$226:$FO$226, Schedule!$F$236:$FO$236, 0)</f>
        <v>0</v>
      </c>
      <c r="DNP188" s="214">
        <f>_xlfn.XLOOKUP(DNP172, Schedule!$F$226:$FO$226, Schedule!$F$236:$FO$236, 0)</f>
        <v>0</v>
      </c>
      <c r="DNQ188" s="214">
        <f>_xlfn.XLOOKUP(DNQ172, Schedule!$F$226:$FO$226, Schedule!$F$236:$FO$236, 0)</f>
        <v>0</v>
      </c>
      <c r="DNR188" s="214">
        <f>_xlfn.XLOOKUP(DNR172, Schedule!$F$226:$FO$226, Schedule!$F$236:$FO$236, 0)</f>
        <v>0</v>
      </c>
      <c r="DNS188" s="214">
        <f>_xlfn.XLOOKUP(DNS172, Schedule!$F$226:$FO$226, Schedule!$F$236:$FO$236, 0)</f>
        <v>0</v>
      </c>
      <c r="DNT188" s="214">
        <f>_xlfn.XLOOKUP(DNT172, Schedule!$F$226:$FO$226, Schedule!$F$236:$FO$236, 0)</f>
        <v>0</v>
      </c>
      <c r="DNU188" s="214">
        <f>_xlfn.XLOOKUP(DNU172, Schedule!$F$226:$FO$226, Schedule!$F$236:$FO$236, 0)</f>
        <v>0</v>
      </c>
      <c r="DNV188" s="214">
        <f>_xlfn.XLOOKUP(DNV172, Schedule!$F$226:$FO$226, Schedule!$F$236:$FO$236, 0)</f>
        <v>0</v>
      </c>
      <c r="DNW188" s="214">
        <f>_xlfn.XLOOKUP(DNW172, Schedule!$F$226:$FO$226, Schedule!$F$236:$FO$236, 0)</f>
        <v>0</v>
      </c>
      <c r="DNX188" s="214">
        <f>_xlfn.XLOOKUP(DNX172, Schedule!$F$226:$FO$226, Schedule!$F$236:$FO$236, 0)</f>
        <v>0</v>
      </c>
      <c r="DNY188" s="214">
        <f>_xlfn.XLOOKUP(DNY172, Schedule!$F$226:$FO$226, Schedule!$F$236:$FO$236, 0)</f>
        <v>0</v>
      </c>
      <c r="DNZ188" s="214">
        <f>_xlfn.XLOOKUP(DNZ172, Schedule!$F$226:$FO$226, Schedule!$F$236:$FO$236, 0)</f>
        <v>0</v>
      </c>
      <c r="DOA188" s="214">
        <f>_xlfn.XLOOKUP(DOA172, Schedule!$F$226:$FO$226, Schedule!$F$236:$FO$236, 0)</f>
        <v>0</v>
      </c>
      <c r="DOB188" s="214">
        <f>_xlfn.XLOOKUP(DOB172, Schedule!$F$226:$FO$226, Schedule!$F$236:$FO$236, 0)</f>
        <v>0</v>
      </c>
      <c r="DOC188" s="214">
        <f>_xlfn.XLOOKUP(DOC172, Schedule!$F$226:$FO$226, Schedule!$F$236:$FO$236, 0)</f>
        <v>0</v>
      </c>
      <c r="DOD188" s="214">
        <f>_xlfn.XLOOKUP(DOD172, Schedule!$F$226:$FO$226, Schedule!$F$236:$FO$236, 0)</f>
        <v>0</v>
      </c>
      <c r="DOE188" s="214">
        <f>_xlfn.XLOOKUP(DOE172, Schedule!$F$226:$FO$226, Schedule!$F$236:$FO$236, 0)</f>
        <v>0</v>
      </c>
      <c r="DOF188" s="214">
        <f>_xlfn.XLOOKUP(DOF172, Schedule!$F$226:$FO$226, Schedule!$F$236:$FO$236, 0)</f>
        <v>0</v>
      </c>
      <c r="DOG188" s="214">
        <f>_xlfn.XLOOKUP(DOG172, Schedule!$F$226:$FO$226, Schedule!$F$236:$FO$236, 0)</f>
        <v>0</v>
      </c>
      <c r="DOH188" s="214">
        <f>_xlfn.XLOOKUP(DOH172, Schedule!$F$226:$FO$226, Schedule!$F$236:$FO$236, 0)</f>
        <v>0</v>
      </c>
      <c r="DOI188" s="214">
        <f>_xlfn.XLOOKUP(DOI172, Schedule!$F$226:$FO$226, Schedule!$F$236:$FO$236, 0)</f>
        <v>0</v>
      </c>
      <c r="DOJ188" s="214">
        <f>_xlfn.XLOOKUP(DOJ172, Schedule!$F$226:$FO$226, Schedule!$F$236:$FO$236, 0)</f>
        <v>0</v>
      </c>
      <c r="DOK188" s="214">
        <f>_xlfn.XLOOKUP(DOK172, Schedule!$F$226:$FO$226, Schedule!$F$236:$FO$236, 0)</f>
        <v>0</v>
      </c>
      <c r="DOL188" s="214">
        <f>_xlfn.XLOOKUP(DOL172, Schedule!$F$226:$FO$226, Schedule!$F$236:$FO$236, 0)</f>
        <v>0</v>
      </c>
      <c r="DOM188" s="214">
        <f>_xlfn.XLOOKUP(DOM172, Schedule!$F$226:$FO$226, Schedule!$F$236:$FO$236, 0)</f>
        <v>0</v>
      </c>
      <c r="DON188" s="214">
        <f>_xlfn.XLOOKUP(DON172, Schedule!$F$226:$FO$226, Schedule!$F$236:$FO$236, 0)</f>
        <v>0</v>
      </c>
      <c r="DOO188" s="214">
        <f>_xlfn.XLOOKUP(DOO172, Schedule!$F$226:$FO$226, Schedule!$F$236:$FO$236, 0)</f>
        <v>0</v>
      </c>
      <c r="DOP188" s="214">
        <f>_xlfn.XLOOKUP(DOP172, Schedule!$F$226:$FO$226, Schedule!$F$236:$FO$236, 0)</f>
        <v>0</v>
      </c>
      <c r="DOQ188" s="214">
        <f>_xlfn.XLOOKUP(DOQ172, Schedule!$F$226:$FO$226, Schedule!$F$236:$FO$236, 0)</f>
        <v>0</v>
      </c>
      <c r="DOR188" s="214">
        <f>_xlfn.XLOOKUP(DOR172, Schedule!$F$226:$FO$226, Schedule!$F$236:$FO$236, 0)</f>
        <v>0</v>
      </c>
      <c r="DOS188" s="214">
        <f>_xlfn.XLOOKUP(DOS172, Schedule!$F$226:$FO$226, Schedule!$F$236:$FO$236, 0)</f>
        <v>0</v>
      </c>
      <c r="DOT188" s="214">
        <f>_xlfn.XLOOKUP(DOT172, Schedule!$F$226:$FO$226, Schedule!$F$236:$FO$236, 0)</f>
        <v>0</v>
      </c>
      <c r="DOU188" s="214">
        <f>_xlfn.XLOOKUP(DOU172, Schedule!$F$226:$FO$226, Schedule!$F$236:$FO$236, 0)</f>
        <v>0</v>
      </c>
      <c r="DOV188" s="214">
        <f>_xlfn.XLOOKUP(DOV172, Schedule!$F$226:$FO$226, Schedule!$F$236:$FO$236, 0)</f>
        <v>0</v>
      </c>
      <c r="DOW188" s="214">
        <f>_xlfn.XLOOKUP(DOW172, Schedule!$F$226:$FO$226, Schedule!$F$236:$FO$236, 0)</f>
        <v>0</v>
      </c>
      <c r="DOX188" s="214">
        <f>_xlfn.XLOOKUP(DOX172, Schedule!$F$226:$FO$226, Schedule!$F$236:$FO$236, 0)</f>
        <v>0</v>
      </c>
      <c r="DOY188" s="214">
        <f>_xlfn.XLOOKUP(DOY172, Schedule!$F$226:$FO$226, Schedule!$F$236:$FO$236, 0)</f>
        <v>0</v>
      </c>
      <c r="DOZ188" s="214">
        <f>_xlfn.XLOOKUP(DOZ172, Schedule!$F$226:$FO$226, Schedule!$F$236:$FO$236, 0)</f>
        <v>0</v>
      </c>
      <c r="DPA188" s="214">
        <f>_xlfn.XLOOKUP(DPA172, Schedule!$F$226:$FO$226, Schedule!$F$236:$FO$236, 0)</f>
        <v>0</v>
      </c>
      <c r="DPB188" s="214">
        <f>_xlfn.XLOOKUP(DPB172, Schedule!$F$226:$FO$226, Schedule!$F$236:$FO$236, 0)</f>
        <v>0</v>
      </c>
      <c r="DPC188" s="214">
        <f>_xlfn.XLOOKUP(DPC172, Schedule!$F$226:$FO$226, Schedule!$F$236:$FO$236, 0)</f>
        <v>0</v>
      </c>
      <c r="DPD188" s="214">
        <f>_xlfn.XLOOKUP(DPD172, Schedule!$F$226:$FO$226, Schedule!$F$236:$FO$236, 0)</f>
        <v>0</v>
      </c>
      <c r="DPE188" s="214">
        <f>_xlfn.XLOOKUP(DPE172, Schedule!$F$226:$FO$226, Schedule!$F$236:$FO$236, 0)</f>
        <v>0</v>
      </c>
      <c r="DPF188" s="214">
        <f>_xlfn.XLOOKUP(DPF172, Schedule!$F$226:$FO$226, Schedule!$F$236:$FO$236, 0)</f>
        <v>0</v>
      </c>
      <c r="DPG188" s="214">
        <f>_xlfn.XLOOKUP(DPG172, Schedule!$F$226:$FO$226, Schedule!$F$236:$FO$236, 0)</f>
        <v>0</v>
      </c>
      <c r="DPH188" s="214">
        <f>_xlfn.XLOOKUP(DPH172, Schedule!$F$226:$FO$226, Schedule!$F$236:$FO$236, 0)</f>
        <v>0</v>
      </c>
      <c r="DPI188" s="214">
        <f>_xlfn.XLOOKUP(DPI172, Schedule!$F$226:$FO$226, Schedule!$F$236:$FO$236, 0)</f>
        <v>0</v>
      </c>
      <c r="DPJ188" s="214">
        <f>_xlfn.XLOOKUP(DPJ172, Schedule!$F$226:$FO$226, Schedule!$F$236:$FO$236, 0)</f>
        <v>0</v>
      </c>
      <c r="DPK188" s="214">
        <f>_xlfn.XLOOKUP(DPK172, Schedule!$F$226:$FO$226, Schedule!$F$236:$FO$236, 0)</f>
        <v>0</v>
      </c>
      <c r="DPL188" s="214">
        <f>_xlfn.XLOOKUP(DPL172, Schedule!$F$226:$FO$226, Schedule!$F$236:$FO$236, 0)</f>
        <v>0</v>
      </c>
      <c r="DPM188" s="214">
        <f>_xlfn.XLOOKUP(DPM172, Schedule!$F$226:$FO$226, Schedule!$F$236:$FO$236, 0)</f>
        <v>0</v>
      </c>
      <c r="DPN188" s="214">
        <f>_xlfn.XLOOKUP(DPN172, Schedule!$F$226:$FO$226, Schedule!$F$236:$FO$236, 0)</f>
        <v>0</v>
      </c>
      <c r="DPO188" s="214">
        <f>_xlfn.XLOOKUP(DPO172, Schedule!$F$226:$FO$226, Schedule!$F$236:$FO$236, 0)</f>
        <v>0</v>
      </c>
      <c r="DPP188" s="214">
        <f>_xlfn.XLOOKUP(DPP172, Schedule!$F$226:$FO$226, Schedule!$F$236:$FO$236, 0)</f>
        <v>0</v>
      </c>
      <c r="DPQ188" s="214">
        <f>_xlfn.XLOOKUP(DPQ172, Schedule!$F$226:$FO$226, Schedule!$F$236:$FO$236, 0)</f>
        <v>0</v>
      </c>
      <c r="DPR188" s="214">
        <f>_xlfn.XLOOKUP(DPR172, Schedule!$F$226:$FO$226, Schedule!$F$236:$FO$236, 0)</f>
        <v>0</v>
      </c>
      <c r="DPS188" s="214">
        <f>_xlfn.XLOOKUP(DPS172, Schedule!$F$226:$FO$226, Schedule!$F$236:$FO$236, 0)</f>
        <v>0</v>
      </c>
      <c r="DPT188" s="214">
        <f>_xlfn.XLOOKUP(DPT172, Schedule!$F$226:$FO$226, Schedule!$F$236:$FO$236, 0)</f>
        <v>0</v>
      </c>
      <c r="DPU188" s="214">
        <f>_xlfn.XLOOKUP(DPU172, Schedule!$F$226:$FO$226, Schedule!$F$236:$FO$236, 0)</f>
        <v>0</v>
      </c>
      <c r="DPV188" s="214">
        <f>_xlfn.XLOOKUP(DPV172, Schedule!$F$226:$FO$226, Schedule!$F$236:$FO$236, 0)</f>
        <v>0</v>
      </c>
      <c r="DPW188" s="214">
        <f>_xlfn.XLOOKUP(DPW172, Schedule!$F$226:$FO$226, Schedule!$F$236:$FO$236, 0)</f>
        <v>0</v>
      </c>
      <c r="DPX188" s="214">
        <f>_xlfn.XLOOKUP(DPX172, Schedule!$F$226:$FO$226, Schedule!$F$236:$FO$236, 0)</f>
        <v>0</v>
      </c>
      <c r="DPY188" s="214">
        <f>_xlfn.XLOOKUP(DPY172, Schedule!$F$226:$FO$226, Schedule!$F$236:$FO$236, 0)</f>
        <v>0</v>
      </c>
      <c r="DPZ188" s="214">
        <f>_xlfn.XLOOKUP(DPZ172, Schedule!$F$226:$FO$226, Schedule!$F$236:$FO$236, 0)</f>
        <v>0</v>
      </c>
      <c r="DQA188" s="214">
        <f>_xlfn.XLOOKUP(DQA172, Schedule!$F$226:$FO$226, Schedule!$F$236:$FO$236, 0)</f>
        <v>0</v>
      </c>
      <c r="DQB188" s="214">
        <f>_xlfn.XLOOKUP(DQB172, Schedule!$F$226:$FO$226, Schedule!$F$236:$FO$236, 0)</f>
        <v>0</v>
      </c>
      <c r="DQC188" s="214">
        <f>_xlfn.XLOOKUP(DQC172, Schedule!$F$226:$FO$226, Schedule!$F$236:$FO$236, 0)</f>
        <v>0</v>
      </c>
      <c r="DQD188" s="214">
        <f>_xlfn.XLOOKUP(DQD172, Schedule!$F$226:$FO$226, Schedule!$F$236:$FO$236, 0)</f>
        <v>0</v>
      </c>
      <c r="DQE188" s="214">
        <f>_xlfn.XLOOKUP(DQE172, Schedule!$F$226:$FO$226, Schedule!$F$236:$FO$236, 0)</f>
        <v>0</v>
      </c>
      <c r="DQF188" s="214">
        <f>_xlfn.XLOOKUP(DQF172, Schedule!$F$226:$FO$226, Schedule!$F$236:$FO$236, 0)</f>
        <v>0</v>
      </c>
      <c r="DQG188" s="214">
        <f>_xlfn.XLOOKUP(DQG172, Schedule!$F$226:$FO$226, Schedule!$F$236:$FO$236, 0)</f>
        <v>0</v>
      </c>
      <c r="DQH188" s="214">
        <f>_xlfn.XLOOKUP(DQH172, Schedule!$F$226:$FO$226, Schedule!$F$236:$FO$236, 0)</f>
        <v>0</v>
      </c>
      <c r="DQI188" s="214">
        <f>_xlfn.XLOOKUP(DQI172, Schedule!$F$226:$FO$226, Schedule!$F$236:$FO$236, 0)</f>
        <v>0</v>
      </c>
      <c r="DQJ188" s="214">
        <f>_xlfn.XLOOKUP(DQJ172, Schedule!$F$226:$FO$226, Schedule!$F$236:$FO$236, 0)</f>
        <v>0</v>
      </c>
      <c r="DQK188" s="214">
        <f>_xlfn.XLOOKUP(DQK172, Schedule!$F$226:$FO$226, Schedule!$F$236:$FO$236, 0)</f>
        <v>0</v>
      </c>
      <c r="DQL188" s="214">
        <f>_xlfn.XLOOKUP(DQL172, Schedule!$F$226:$FO$226, Schedule!$F$236:$FO$236, 0)</f>
        <v>0</v>
      </c>
      <c r="DQM188" s="214">
        <f>_xlfn.XLOOKUP(DQM172, Schedule!$F$226:$FO$226, Schedule!$F$236:$FO$236, 0)</f>
        <v>0</v>
      </c>
      <c r="DQN188" s="214">
        <f>_xlfn.XLOOKUP(DQN172, Schedule!$F$226:$FO$226, Schedule!$F$236:$FO$236, 0)</f>
        <v>0</v>
      </c>
      <c r="DQO188" s="214">
        <f>_xlfn.XLOOKUP(DQO172, Schedule!$F$226:$FO$226, Schedule!$F$236:$FO$236, 0)</f>
        <v>0</v>
      </c>
      <c r="DQP188" s="214">
        <f>_xlfn.XLOOKUP(DQP172, Schedule!$F$226:$FO$226, Schedule!$F$236:$FO$236, 0)</f>
        <v>0</v>
      </c>
      <c r="DQQ188" s="214">
        <f>_xlfn.XLOOKUP(DQQ172, Schedule!$F$226:$FO$226, Schedule!$F$236:$FO$236, 0)</f>
        <v>0</v>
      </c>
      <c r="DQR188" s="214">
        <f>_xlfn.XLOOKUP(DQR172, Schedule!$F$226:$FO$226, Schedule!$F$236:$FO$236, 0)</f>
        <v>0</v>
      </c>
      <c r="DQS188" s="214">
        <f>_xlfn.XLOOKUP(DQS172, Schedule!$F$226:$FO$226, Schedule!$F$236:$FO$236, 0)</f>
        <v>0</v>
      </c>
      <c r="DQT188" s="214">
        <f>_xlfn.XLOOKUP(DQT172, Schedule!$F$226:$FO$226, Schedule!$F$236:$FO$236, 0)</f>
        <v>0</v>
      </c>
      <c r="DQU188" s="214">
        <f>_xlfn.XLOOKUP(DQU172, Schedule!$F$226:$FO$226, Schedule!$F$236:$FO$236, 0)</f>
        <v>0</v>
      </c>
      <c r="DQV188" s="214">
        <f>_xlfn.XLOOKUP(DQV172, Schedule!$F$226:$FO$226, Schedule!$F$236:$FO$236, 0)</f>
        <v>0</v>
      </c>
      <c r="DQW188" s="214">
        <f>_xlfn.XLOOKUP(DQW172, Schedule!$F$226:$FO$226, Schedule!$F$236:$FO$236, 0)</f>
        <v>0</v>
      </c>
      <c r="DQX188" s="214">
        <f>_xlfn.XLOOKUP(DQX172, Schedule!$F$226:$FO$226, Schedule!$F$236:$FO$236, 0)</f>
        <v>0</v>
      </c>
      <c r="DQY188" s="214">
        <f>_xlfn.XLOOKUP(DQY172, Schedule!$F$226:$FO$226, Schedule!$F$236:$FO$236, 0)</f>
        <v>0</v>
      </c>
      <c r="DQZ188" s="214">
        <f>_xlfn.XLOOKUP(DQZ172, Schedule!$F$226:$FO$226, Schedule!$F$236:$FO$236, 0)</f>
        <v>0</v>
      </c>
      <c r="DRA188" s="214">
        <f>_xlfn.XLOOKUP(DRA172, Schedule!$F$226:$FO$226, Schedule!$F$236:$FO$236, 0)</f>
        <v>0</v>
      </c>
      <c r="DRB188" s="214">
        <f>_xlfn.XLOOKUP(DRB172, Schedule!$F$226:$FO$226, Schedule!$F$236:$FO$236, 0)</f>
        <v>0</v>
      </c>
      <c r="DRC188" s="214">
        <f>_xlfn.XLOOKUP(DRC172, Schedule!$F$226:$FO$226, Schedule!$F$236:$FO$236, 0)</f>
        <v>0</v>
      </c>
      <c r="DRD188" s="214">
        <f>_xlfn.XLOOKUP(DRD172, Schedule!$F$226:$FO$226, Schedule!$F$236:$FO$236, 0)</f>
        <v>0</v>
      </c>
      <c r="DRE188" s="214">
        <f>_xlfn.XLOOKUP(DRE172, Schedule!$F$226:$FO$226, Schedule!$F$236:$FO$236, 0)</f>
        <v>0</v>
      </c>
      <c r="DRF188" s="214">
        <f>_xlfn.XLOOKUP(DRF172, Schedule!$F$226:$FO$226, Schedule!$F$236:$FO$236, 0)</f>
        <v>0</v>
      </c>
      <c r="DRG188" s="214">
        <f>_xlfn.XLOOKUP(DRG172, Schedule!$F$226:$FO$226, Schedule!$F$236:$FO$236, 0)</f>
        <v>0</v>
      </c>
      <c r="DRH188" s="214">
        <f>_xlfn.XLOOKUP(DRH172, Schedule!$F$226:$FO$226, Schedule!$F$236:$FO$236, 0)</f>
        <v>0</v>
      </c>
      <c r="DRI188" s="214">
        <f>_xlfn.XLOOKUP(DRI172, Schedule!$F$226:$FO$226, Schedule!$F$236:$FO$236, 0)</f>
        <v>0</v>
      </c>
      <c r="DRJ188" s="214">
        <f>_xlfn.XLOOKUP(DRJ172, Schedule!$F$226:$FO$226, Schedule!$F$236:$FO$236, 0)</f>
        <v>0</v>
      </c>
      <c r="DRK188" s="214">
        <f>_xlfn.XLOOKUP(DRK172, Schedule!$F$226:$FO$226, Schedule!$F$236:$FO$236, 0)</f>
        <v>0</v>
      </c>
      <c r="DRL188" s="214">
        <f>_xlfn.XLOOKUP(DRL172, Schedule!$F$226:$FO$226, Schedule!$F$236:$FO$236, 0)</f>
        <v>0</v>
      </c>
      <c r="DRM188" s="214">
        <f>_xlfn.XLOOKUP(DRM172, Schedule!$F$226:$FO$226, Schedule!$F$236:$FO$236, 0)</f>
        <v>0</v>
      </c>
      <c r="DRN188" s="214">
        <f>_xlfn.XLOOKUP(DRN172, Schedule!$F$226:$FO$226, Schedule!$F$236:$FO$236, 0)</f>
        <v>0</v>
      </c>
      <c r="DRO188" s="214">
        <f>_xlfn.XLOOKUP(DRO172, Schedule!$F$226:$FO$226, Schedule!$F$236:$FO$236, 0)</f>
        <v>0</v>
      </c>
      <c r="DRP188" s="214">
        <f>_xlfn.XLOOKUP(DRP172, Schedule!$F$226:$FO$226, Schedule!$F$236:$FO$236, 0)</f>
        <v>0</v>
      </c>
      <c r="DRQ188" s="214">
        <f>_xlfn.XLOOKUP(DRQ172, Schedule!$F$226:$FO$226, Schedule!$F$236:$FO$236, 0)</f>
        <v>0</v>
      </c>
      <c r="DRR188" s="214">
        <f>_xlfn.XLOOKUP(DRR172, Schedule!$F$226:$FO$226, Schedule!$F$236:$FO$236, 0)</f>
        <v>0</v>
      </c>
      <c r="DRS188" s="214">
        <f>_xlfn.XLOOKUP(DRS172, Schedule!$F$226:$FO$226, Schedule!$F$236:$FO$236, 0)</f>
        <v>0</v>
      </c>
      <c r="DRT188" s="214">
        <f>_xlfn.XLOOKUP(DRT172, Schedule!$F$226:$FO$226, Schedule!$F$236:$FO$236, 0)</f>
        <v>0</v>
      </c>
      <c r="DRU188" s="214">
        <f>_xlfn.XLOOKUP(DRU172, Schedule!$F$226:$FO$226, Schedule!$F$236:$FO$236, 0)</f>
        <v>0</v>
      </c>
      <c r="DRV188" s="214">
        <f>_xlfn.XLOOKUP(DRV172, Schedule!$F$226:$FO$226, Schedule!$F$236:$FO$236, 0)</f>
        <v>0</v>
      </c>
      <c r="DRW188" s="214">
        <f>_xlfn.XLOOKUP(DRW172, Schedule!$F$226:$FO$226, Schedule!$F$236:$FO$236, 0)</f>
        <v>0</v>
      </c>
      <c r="DRX188" s="214">
        <f>_xlfn.XLOOKUP(DRX172, Schedule!$F$226:$FO$226, Schedule!$F$236:$FO$236, 0)</f>
        <v>0</v>
      </c>
      <c r="DRY188" s="214">
        <f>_xlfn.XLOOKUP(DRY172, Schedule!$F$226:$FO$226, Schedule!$F$236:$FO$236, 0)</f>
        <v>0</v>
      </c>
      <c r="DRZ188" s="214">
        <f>_xlfn.XLOOKUP(DRZ172, Schedule!$F$226:$FO$226, Schedule!$F$236:$FO$236, 0)</f>
        <v>0</v>
      </c>
      <c r="DSA188" s="214">
        <f>_xlfn.XLOOKUP(DSA172, Schedule!$F$226:$FO$226, Schedule!$F$236:$FO$236, 0)</f>
        <v>0</v>
      </c>
      <c r="DSB188" s="214">
        <f>_xlfn.XLOOKUP(DSB172, Schedule!$F$226:$FO$226, Schedule!$F$236:$FO$236, 0)</f>
        <v>0</v>
      </c>
      <c r="DSC188" s="214">
        <f>_xlfn.XLOOKUP(DSC172, Schedule!$F$226:$FO$226, Schedule!$F$236:$FO$236, 0)</f>
        <v>0</v>
      </c>
      <c r="DSD188" s="214">
        <f>_xlfn.XLOOKUP(DSD172, Schedule!$F$226:$FO$226, Schedule!$F$236:$FO$236, 0)</f>
        <v>0</v>
      </c>
      <c r="DSE188" s="214">
        <f>_xlfn.XLOOKUP(DSE172, Schedule!$F$226:$FO$226, Schedule!$F$236:$FO$236, 0)</f>
        <v>0</v>
      </c>
      <c r="DSF188" s="214">
        <f>_xlfn.XLOOKUP(DSF172, Schedule!$F$226:$FO$226, Schedule!$F$236:$FO$236, 0)</f>
        <v>0</v>
      </c>
      <c r="DSG188" s="214">
        <f>_xlfn.XLOOKUP(DSG172, Schedule!$F$226:$FO$226, Schedule!$F$236:$FO$236, 0)</f>
        <v>0</v>
      </c>
      <c r="DSH188" s="214">
        <f>_xlfn.XLOOKUP(DSH172, Schedule!$F$226:$FO$226, Schedule!$F$236:$FO$236, 0)</f>
        <v>0</v>
      </c>
      <c r="DSI188" s="214">
        <f>_xlfn.XLOOKUP(DSI172, Schedule!$F$226:$FO$226, Schedule!$F$236:$FO$236, 0)</f>
        <v>0</v>
      </c>
      <c r="DSJ188" s="214">
        <f>_xlfn.XLOOKUP(DSJ172, Schedule!$F$226:$FO$226, Schedule!$F$236:$FO$236, 0)</f>
        <v>0</v>
      </c>
      <c r="DSK188" s="214">
        <f>_xlfn.XLOOKUP(DSK172, Schedule!$F$226:$FO$226, Schedule!$F$236:$FO$236, 0)</f>
        <v>0</v>
      </c>
      <c r="DSL188" s="214">
        <f>_xlfn.XLOOKUP(DSL172, Schedule!$F$226:$FO$226, Schedule!$F$236:$FO$236, 0)</f>
        <v>0</v>
      </c>
      <c r="DSM188" s="214">
        <f>_xlfn.XLOOKUP(DSM172, Schedule!$F$226:$FO$226, Schedule!$F$236:$FO$236, 0)</f>
        <v>0</v>
      </c>
      <c r="DSN188" s="214">
        <f>_xlfn.XLOOKUP(DSN172, Schedule!$F$226:$FO$226, Schedule!$F$236:$FO$236, 0)</f>
        <v>0</v>
      </c>
      <c r="DSO188" s="214">
        <f>_xlfn.XLOOKUP(DSO172, Schedule!$F$226:$FO$226, Schedule!$F$236:$FO$236, 0)</f>
        <v>0</v>
      </c>
      <c r="DSP188" s="214">
        <f>_xlfn.XLOOKUP(DSP172, Schedule!$F$226:$FO$226, Schedule!$F$236:$FO$236, 0)</f>
        <v>0</v>
      </c>
      <c r="DSQ188" s="214">
        <f>_xlfn.XLOOKUP(DSQ172, Schedule!$F$226:$FO$226, Schedule!$F$236:$FO$236, 0)</f>
        <v>0</v>
      </c>
      <c r="DSR188" s="214">
        <f>_xlfn.XLOOKUP(DSR172, Schedule!$F$226:$FO$226, Schedule!$F$236:$FO$236, 0)</f>
        <v>0</v>
      </c>
      <c r="DSS188" s="214">
        <f>_xlfn.XLOOKUP(DSS172, Schedule!$F$226:$FO$226, Schedule!$F$236:$FO$236, 0)</f>
        <v>0</v>
      </c>
      <c r="DST188" s="214">
        <f>_xlfn.XLOOKUP(DST172, Schedule!$F$226:$FO$226, Schedule!$F$236:$FO$236, 0)</f>
        <v>0</v>
      </c>
      <c r="DSU188" s="214">
        <f>_xlfn.XLOOKUP(DSU172, Schedule!$F$226:$FO$226, Schedule!$F$236:$FO$236, 0)</f>
        <v>0</v>
      </c>
      <c r="DSV188" s="214">
        <f>_xlfn.XLOOKUP(DSV172, Schedule!$F$226:$FO$226, Schedule!$F$236:$FO$236, 0)</f>
        <v>0</v>
      </c>
      <c r="DSW188" s="214">
        <f>_xlfn.XLOOKUP(DSW172, Schedule!$F$226:$FO$226, Schedule!$F$236:$FO$236, 0)</f>
        <v>0</v>
      </c>
      <c r="DSX188" s="214">
        <f>_xlfn.XLOOKUP(DSX172, Schedule!$F$226:$FO$226, Schedule!$F$236:$FO$236, 0)</f>
        <v>0</v>
      </c>
      <c r="DSY188" s="214">
        <f>_xlfn.XLOOKUP(DSY172, Schedule!$F$226:$FO$226, Schedule!$F$236:$FO$236, 0)</f>
        <v>0</v>
      </c>
      <c r="DSZ188" s="214">
        <f>_xlfn.XLOOKUP(DSZ172, Schedule!$F$226:$FO$226, Schedule!$F$236:$FO$236, 0)</f>
        <v>0</v>
      </c>
      <c r="DTA188" s="214">
        <f>_xlfn.XLOOKUP(DTA172, Schedule!$F$226:$FO$226, Schedule!$F$236:$FO$236, 0)</f>
        <v>0</v>
      </c>
      <c r="DTB188" s="214">
        <f>_xlfn.XLOOKUP(DTB172, Schedule!$F$226:$FO$226, Schedule!$F$236:$FO$236, 0)</f>
        <v>0</v>
      </c>
      <c r="DTC188" s="214">
        <f>_xlfn.XLOOKUP(DTC172, Schedule!$F$226:$FO$226, Schedule!$F$236:$FO$236, 0)</f>
        <v>0</v>
      </c>
      <c r="DTD188" s="214">
        <f>_xlfn.XLOOKUP(DTD172, Schedule!$F$226:$FO$226, Schedule!$F$236:$FO$236, 0)</f>
        <v>0</v>
      </c>
      <c r="DTE188" s="214">
        <f>_xlfn.XLOOKUP(DTE172, Schedule!$F$226:$FO$226, Schedule!$F$236:$FO$236, 0)</f>
        <v>0</v>
      </c>
      <c r="DTF188" s="214">
        <f>_xlfn.XLOOKUP(DTF172, Schedule!$F$226:$FO$226, Schedule!$F$236:$FO$236, 0)</f>
        <v>0</v>
      </c>
      <c r="DTG188" s="214">
        <f>_xlfn.XLOOKUP(DTG172, Schedule!$F$226:$FO$226, Schedule!$F$236:$FO$236, 0)</f>
        <v>0</v>
      </c>
      <c r="DTH188" s="214">
        <f>_xlfn.XLOOKUP(DTH172, Schedule!$F$226:$FO$226, Schedule!$F$236:$FO$236, 0)</f>
        <v>0</v>
      </c>
      <c r="DTI188" s="214">
        <f>_xlfn.XLOOKUP(DTI172, Schedule!$F$226:$FO$226, Schedule!$F$236:$FO$236, 0)</f>
        <v>0</v>
      </c>
      <c r="DTJ188" s="214">
        <f>_xlfn.XLOOKUP(DTJ172, Schedule!$F$226:$FO$226, Schedule!$F$236:$FO$236, 0)</f>
        <v>0</v>
      </c>
      <c r="DTK188" s="214">
        <f>_xlfn.XLOOKUP(DTK172, Schedule!$F$226:$FO$226, Schedule!$F$236:$FO$236, 0)</f>
        <v>0</v>
      </c>
      <c r="DTL188" s="214">
        <f>_xlfn.XLOOKUP(DTL172, Schedule!$F$226:$FO$226, Schedule!$F$236:$FO$236, 0)</f>
        <v>0</v>
      </c>
      <c r="DTM188" s="214">
        <f>_xlfn.XLOOKUP(DTM172, Schedule!$F$226:$FO$226, Schedule!$F$236:$FO$236, 0)</f>
        <v>0</v>
      </c>
      <c r="DTN188" s="214">
        <f>_xlfn.XLOOKUP(DTN172, Schedule!$F$226:$FO$226, Schedule!$F$236:$FO$236, 0)</f>
        <v>0</v>
      </c>
      <c r="DTO188" s="214">
        <f>_xlfn.XLOOKUP(DTO172, Schedule!$F$226:$FO$226, Schedule!$F$236:$FO$236, 0)</f>
        <v>0</v>
      </c>
      <c r="DTP188" s="214">
        <f>_xlfn.XLOOKUP(DTP172, Schedule!$F$226:$FO$226, Schedule!$F$236:$FO$236, 0)</f>
        <v>0</v>
      </c>
      <c r="DTQ188" s="214">
        <f>_xlfn.XLOOKUP(DTQ172, Schedule!$F$226:$FO$226, Schedule!$F$236:$FO$236, 0)</f>
        <v>0</v>
      </c>
      <c r="DTR188" s="214">
        <f>_xlfn.XLOOKUP(DTR172, Schedule!$F$226:$FO$226, Schedule!$F$236:$FO$236, 0)</f>
        <v>0</v>
      </c>
      <c r="DTS188" s="214">
        <f>_xlfn.XLOOKUP(DTS172, Schedule!$F$226:$FO$226, Schedule!$F$236:$FO$236, 0)</f>
        <v>0</v>
      </c>
      <c r="DTT188" s="214">
        <f>_xlfn.XLOOKUP(DTT172, Schedule!$F$226:$FO$226, Schedule!$F$236:$FO$236, 0)</f>
        <v>0</v>
      </c>
      <c r="DTU188" s="214">
        <f>_xlfn.XLOOKUP(DTU172, Schedule!$F$226:$FO$226, Schedule!$F$236:$FO$236, 0)</f>
        <v>0</v>
      </c>
      <c r="DTV188" s="214">
        <f>_xlfn.XLOOKUP(DTV172, Schedule!$F$226:$FO$226, Schedule!$F$236:$FO$236, 0)</f>
        <v>0</v>
      </c>
      <c r="DTW188" s="214">
        <f>_xlfn.XLOOKUP(DTW172, Schedule!$F$226:$FO$226, Schedule!$F$236:$FO$236, 0)</f>
        <v>0</v>
      </c>
      <c r="DTX188" s="214">
        <f>_xlfn.XLOOKUP(DTX172, Schedule!$F$226:$FO$226, Schedule!$F$236:$FO$236, 0)</f>
        <v>0</v>
      </c>
      <c r="DTY188" s="214">
        <f>_xlfn.XLOOKUP(DTY172, Schedule!$F$226:$FO$226, Schedule!$F$236:$FO$236, 0)</f>
        <v>0</v>
      </c>
      <c r="DTZ188" s="214">
        <f>_xlfn.XLOOKUP(DTZ172, Schedule!$F$226:$FO$226, Schedule!$F$236:$FO$236, 0)</f>
        <v>0</v>
      </c>
      <c r="DUA188" s="214">
        <f>_xlfn.XLOOKUP(DUA172, Schedule!$F$226:$FO$226, Schedule!$F$236:$FO$236, 0)</f>
        <v>0</v>
      </c>
      <c r="DUB188" s="214">
        <f>_xlfn.XLOOKUP(DUB172, Schedule!$F$226:$FO$226, Schedule!$F$236:$FO$236, 0)</f>
        <v>0</v>
      </c>
      <c r="DUC188" s="214">
        <f>_xlfn.XLOOKUP(DUC172, Schedule!$F$226:$FO$226, Schedule!$F$236:$FO$236, 0)</f>
        <v>0</v>
      </c>
      <c r="DUD188" s="214">
        <f>_xlfn.XLOOKUP(DUD172, Schedule!$F$226:$FO$226, Schedule!$F$236:$FO$236, 0)</f>
        <v>0</v>
      </c>
      <c r="DUE188" s="214">
        <f>_xlfn.XLOOKUP(DUE172, Schedule!$F$226:$FO$226, Schedule!$F$236:$FO$236, 0)</f>
        <v>0</v>
      </c>
      <c r="DUF188" s="214">
        <f>_xlfn.XLOOKUP(DUF172, Schedule!$F$226:$FO$226, Schedule!$F$236:$FO$236, 0)</f>
        <v>0</v>
      </c>
      <c r="DUG188" s="214">
        <f>_xlfn.XLOOKUP(DUG172, Schedule!$F$226:$FO$226, Schedule!$F$236:$FO$236, 0)</f>
        <v>0</v>
      </c>
      <c r="DUH188" s="214">
        <f>_xlfn.XLOOKUP(DUH172, Schedule!$F$226:$FO$226, Schedule!$F$236:$FO$236, 0)</f>
        <v>0</v>
      </c>
      <c r="DUI188" s="214">
        <f>_xlfn.XLOOKUP(DUI172, Schedule!$F$226:$FO$226, Schedule!$F$236:$FO$236, 0)</f>
        <v>0</v>
      </c>
      <c r="DUJ188" s="214">
        <f>_xlfn.XLOOKUP(DUJ172, Schedule!$F$226:$FO$226, Schedule!$F$236:$FO$236, 0)</f>
        <v>0</v>
      </c>
      <c r="DUK188" s="214">
        <f>_xlfn.XLOOKUP(DUK172, Schedule!$F$226:$FO$226, Schedule!$F$236:$FO$236, 0)</f>
        <v>0</v>
      </c>
      <c r="DUL188" s="214">
        <f>_xlfn.XLOOKUP(DUL172, Schedule!$F$226:$FO$226, Schedule!$F$236:$FO$236, 0)</f>
        <v>0</v>
      </c>
      <c r="DUM188" s="214">
        <f>_xlfn.XLOOKUP(DUM172, Schedule!$F$226:$FO$226, Schedule!$F$236:$FO$236, 0)</f>
        <v>0</v>
      </c>
      <c r="DUN188" s="214">
        <f>_xlfn.XLOOKUP(DUN172, Schedule!$F$226:$FO$226, Schedule!$F$236:$FO$236, 0)</f>
        <v>0</v>
      </c>
      <c r="DUO188" s="214">
        <f>_xlfn.XLOOKUP(DUO172, Schedule!$F$226:$FO$226, Schedule!$F$236:$FO$236, 0)</f>
        <v>0</v>
      </c>
      <c r="DUP188" s="214">
        <f>_xlfn.XLOOKUP(DUP172, Schedule!$F$226:$FO$226, Schedule!$F$236:$FO$236, 0)</f>
        <v>0</v>
      </c>
      <c r="DUQ188" s="214">
        <f>_xlfn.XLOOKUP(DUQ172, Schedule!$F$226:$FO$226, Schedule!$F$236:$FO$236, 0)</f>
        <v>0</v>
      </c>
      <c r="DUR188" s="214">
        <f>_xlfn.XLOOKUP(DUR172, Schedule!$F$226:$FO$226, Schedule!$F$236:$FO$236, 0)</f>
        <v>0</v>
      </c>
      <c r="DUS188" s="214">
        <f>_xlfn.XLOOKUP(DUS172, Schedule!$F$226:$FO$226, Schedule!$F$236:$FO$236, 0)</f>
        <v>0</v>
      </c>
      <c r="DUT188" s="214">
        <f>_xlfn.XLOOKUP(DUT172, Schedule!$F$226:$FO$226, Schedule!$F$236:$FO$236, 0)</f>
        <v>0</v>
      </c>
      <c r="DUU188" s="214">
        <f>_xlfn.XLOOKUP(DUU172, Schedule!$F$226:$FO$226, Schedule!$F$236:$FO$236, 0)</f>
        <v>0</v>
      </c>
      <c r="DUV188" s="214">
        <f>_xlfn.XLOOKUP(DUV172, Schedule!$F$226:$FO$226, Schedule!$F$236:$FO$236, 0)</f>
        <v>0</v>
      </c>
      <c r="DUW188" s="214">
        <f>_xlfn.XLOOKUP(DUW172, Schedule!$F$226:$FO$226, Schedule!$F$236:$FO$236, 0)</f>
        <v>0</v>
      </c>
      <c r="DUX188" s="214">
        <f>_xlfn.XLOOKUP(DUX172, Schedule!$F$226:$FO$226, Schedule!$F$236:$FO$236, 0)</f>
        <v>0</v>
      </c>
      <c r="DUY188" s="214">
        <f>_xlfn.XLOOKUP(DUY172, Schedule!$F$226:$FO$226, Schedule!$F$236:$FO$236, 0)</f>
        <v>0</v>
      </c>
      <c r="DUZ188" s="214">
        <f>_xlfn.XLOOKUP(DUZ172, Schedule!$F$226:$FO$226, Schedule!$F$236:$FO$236, 0)</f>
        <v>0</v>
      </c>
      <c r="DVA188" s="214">
        <f>_xlfn.XLOOKUP(DVA172, Schedule!$F$226:$FO$226, Schedule!$F$236:$FO$236, 0)</f>
        <v>0</v>
      </c>
      <c r="DVB188" s="214">
        <f>_xlfn.XLOOKUP(DVB172, Schedule!$F$226:$FO$226, Schedule!$F$236:$FO$236, 0)</f>
        <v>0</v>
      </c>
      <c r="DVC188" s="214">
        <f>_xlfn.XLOOKUP(DVC172, Schedule!$F$226:$FO$226, Schedule!$F$236:$FO$236, 0)</f>
        <v>0</v>
      </c>
      <c r="DVD188" s="214">
        <f>_xlfn.XLOOKUP(DVD172, Schedule!$F$226:$FO$226, Schedule!$F$236:$FO$236, 0)</f>
        <v>0</v>
      </c>
      <c r="DVE188" s="214">
        <f>_xlfn.XLOOKUP(DVE172, Schedule!$F$226:$FO$226, Schedule!$F$236:$FO$236, 0)</f>
        <v>0</v>
      </c>
      <c r="DVF188" s="214">
        <f>_xlfn.XLOOKUP(DVF172, Schedule!$F$226:$FO$226, Schedule!$F$236:$FO$236, 0)</f>
        <v>0</v>
      </c>
      <c r="DVG188" s="214">
        <f>_xlfn.XLOOKUP(DVG172, Schedule!$F$226:$FO$226, Schedule!$F$236:$FO$236, 0)</f>
        <v>0</v>
      </c>
      <c r="DVH188" s="214">
        <f>_xlfn.XLOOKUP(DVH172, Schedule!$F$226:$FO$226, Schedule!$F$236:$FO$236, 0)</f>
        <v>0</v>
      </c>
      <c r="DVI188" s="214">
        <f>_xlfn.XLOOKUP(DVI172, Schedule!$F$226:$FO$226, Schedule!$F$236:$FO$236, 0)</f>
        <v>0</v>
      </c>
      <c r="DVJ188" s="214">
        <f>_xlfn.XLOOKUP(DVJ172, Schedule!$F$226:$FO$226, Schedule!$F$236:$FO$236, 0)</f>
        <v>0</v>
      </c>
      <c r="DVK188" s="214">
        <f>_xlfn.XLOOKUP(DVK172, Schedule!$F$226:$FO$226, Schedule!$F$236:$FO$236, 0)</f>
        <v>0</v>
      </c>
      <c r="DVL188" s="214">
        <f>_xlfn.XLOOKUP(DVL172, Schedule!$F$226:$FO$226, Schedule!$F$236:$FO$236, 0)</f>
        <v>0</v>
      </c>
      <c r="DVM188" s="214">
        <f>_xlfn.XLOOKUP(DVM172, Schedule!$F$226:$FO$226, Schedule!$F$236:$FO$236, 0)</f>
        <v>0</v>
      </c>
      <c r="DVN188" s="214">
        <f>_xlfn.XLOOKUP(DVN172, Schedule!$F$226:$FO$226, Schedule!$F$236:$FO$236, 0)</f>
        <v>0</v>
      </c>
      <c r="DVO188" s="214">
        <f>_xlfn.XLOOKUP(DVO172, Schedule!$F$226:$FO$226, Schedule!$F$236:$FO$236, 0)</f>
        <v>0</v>
      </c>
      <c r="DVP188" s="214">
        <f>_xlfn.XLOOKUP(DVP172, Schedule!$F$226:$FO$226, Schedule!$F$236:$FO$236, 0)</f>
        <v>0</v>
      </c>
      <c r="DVQ188" s="214">
        <f>_xlfn.XLOOKUP(DVQ172, Schedule!$F$226:$FO$226, Schedule!$F$236:$FO$236, 0)</f>
        <v>0</v>
      </c>
      <c r="DVR188" s="214">
        <f>_xlfn.XLOOKUP(DVR172, Schedule!$F$226:$FO$226, Schedule!$F$236:$FO$236, 0)</f>
        <v>0</v>
      </c>
      <c r="DVS188" s="214">
        <f>_xlfn.XLOOKUP(DVS172, Schedule!$F$226:$FO$226, Schedule!$F$236:$FO$236, 0)</f>
        <v>0</v>
      </c>
      <c r="DVT188" s="214">
        <f>_xlfn.XLOOKUP(DVT172, Schedule!$F$226:$FO$226, Schedule!$F$236:$FO$236, 0)</f>
        <v>0</v>
      </c>
      <c r="DVU188" s="214">
        <f>_xlfn.XLOOKUP(DVU172, Schedule!$F$226:$FO$226, Schedule!$F$236:$FO$236, 0)</f>
        <v>0</v>
      </c>
      <c r="DVV188" s="214">
        <f>_xlfn.XLOOKUP(DVV172, Schedule!$F$226:$FO$226, Schedule!$F$236:$FO$236, 0)</f>
        <v>0</v>
      </c>
      <c r="DVW188" s="214">
        <f>_xlfn.XLOOKUP(DVW172, Schedule!$F$226:$FO$226, Schedule!$F$236:$FO$236, 0)</f>
        <v>0</v>
      </c>
      <c r="DVX188" s="214">
        <f>_xlfn.XLOOKUP(DVX172, Schedule!$F$226:$FO$226, Schedule!$F$236:$FO$236, 0)</f>
        <v>0</v>
      </c>
      <c r="DVY188" s="214">
        <f>_xlfn.XLOOKUP(DVY172, Schedule!$F$226:$FO$226, Schedule!$F$236:$FO$236, 0)</f>
        <v>0</v>
      </c>
      <c r="DVZ188" s="214">
        <f>_xlfn.XLOOKUP(DVZ172, Schedule!$F$226:$FO$226, Schedule!$F$236:$FO$236, 0)</f>
        <v>0</v>
      </c>
      <c r="DWA188" s="214">
        <f>_xlfn.XLOOKUP(DWA172, Schedule!$F$226:$FO$226, Schedule!$F$236:$FO$236, 0)</f>
        <v>0</v>
      </c>
      <c r="DWB188" s="214">
        <f>_xlfn.XLOOKUP(DWB172, Schedule!$F$226:$FO$226, Schedule!$F$236:$FO$236, 0)</f>
        <v>0</v>
      </c>
      <c r="DWC188" s="214">
        <f>_xlfn.XLOOKUP(DWC172, Schedule!$F$226:$FO$226, Schedule!$F$236:$FO$236, 0)</f>
        <v>0</v>
      </c>
      <c r="DWD188" s="214">
        <f>_xlfn.XLOOKUP(DWD172, Schedule!$F$226:$FO$226, Schedule!$F$236:$FO$236, 0)</f>
        <v>0</v>
      </c>
      <c r="DWE188" s="214">
        <f>_xlfn.XLOOKUP(DWE172, Schedule!$F$226:$FO$226, Schedule!$F$236:$FO$236, 0)</f>
        <v>0</v>
      </c>
      <c r="DWF188" s="214">
        <f>_xlfn.XLOOKUP(DWF172, Schedule!$F$226:$FO$226, Schedule!$F$236:$FO$236, 0)</f>
        <v>0</v>
      </c>
      <c r="DWG188" s="214">
        <f>_xlfn.XLOOKUP(DWG172, Schedule!$F$226:$FO$226, Schedule!$F$236:$FO$236, 0)</f>
        <v>0</v>
      </c>
      <c r="DWH188" s="214">
        <f>_xlfn.XLOOKUP(DWH172, Schedule!$F$226:$FO$226, Schedule!$F$236:$FO$236, 0)</f>
        <v>0</v>
      </c>
      <c r="DWI188" s="214">
        <f>_xlfn.XLOOKUP(DWI172, Schedule!$F$226:$FO$226, Schedule!$F$236:$FO$236, 0)</f>
        <v>0</v>
      </c>
      <c r="DWJ188" s="214">
        <f>_xlfn.XLOOKUP(DWJ172, Schedule!$F$226:$FO$226, Schedule!$F$236:$FO$236, 0)</f>
        <v>0</v>
      </c>
      <c r="DWK188" s="214">
        <f>_xlfn.XLOOKUP(DWK172, Schedule!$F$226:$FO$226, Schedule!$F$236:$FO$236, 0)</f>
        <v>0</v>
      </c>
      <c r="DWL188" s="214">
        <f>_xlfn.XLOOKUP(DWL172, Schedule!$F$226:$FO$226, Schedule!$F$236:$FO$236, 0)</f>
        <v>0</v>
      </c>
      <c r="DWM188" s="214">
        <f>_xlfn.XLOOKUP(DWM172, Schedule!$F$226:$FO$226, Schedule!$F$236:$FO$236, 0)</f>
        <v>0</v>
      </c>
      <c r="DWN188" s="214">
        <f>_xlfn.XLOOKUP(DWN172, Schedule!$F$226:$FO$226, Schedule!$F$236:$FO$236, 0)</f>
        <v>0</v>
      </c>
      <c r="DWO188" s="214">
        <f>_xlfn.XLOOKUP(DWO172, Schedule!$F$226:$FO$226, Schedule!$F$236:$FO$236, 0)</f>
        <v>0</v>
      </c>
      <c r="DWP188" s="214">
        <f>_xlfn.XLOOKUP(DWP172, Schedule!$F$226:$FO$226, Schedule!$F$236:$FO$236, 0)</f>
        <v>0</v>
      </c>
      <c r="DWQ188" s="214">
        <f>_xlfn.XLOOKUP(DWQ172, Schedule!$F$226:$FO$226, Schedule!$F$236:$FO$236, 0)</f>
        <v>0</v>
      </c>
      <c r="DWR188" s="214">
        <f>_xlfn.XLOOKUP(DWR172, Schedule!$F$226:$FO$226, Schedule!$F$236:$FO$236, 0)</f>
        <v>0</v>
      </c>
      <c r="DWS188" s="214">
        <f>_xlfn.XLOOKUP(DWS172, Schedule!$F$226:$FO$226, Schedule!$F$236:$FO$236, 0)</f>
        <v>0</v>
      </c>
      <c r="DWT188" s="214">
        <f>_xlfn.XLOOKUP(DWT172, Schedule!$F$226:$FO$226, Schedule!$F$236:$FO$236, 0)</f>
        <v>0</v>
      </c>
      <c r="DWU188" s="214">
        <f>_xlfn.XLOOKUP(DWU172, Schedule!$F$226:$FO$226, Schedule!$F$236:$FO$236, 0)</f>
        <v>0</v>
      </c>
      <c r="DWV188" s="214">
        <f>_xlfn.XLOOKUP(DWV172, Schedule!$F$226:$FO$226, Schedule!$F$236:$FO$236, 0)</f>
        <v>0</v>
      </c>
      <c r="DWW188" s="214">
        <f>_xlfn.XLOOKUP(DWW172, Schedule!$F$226:$FO$226, Schedule!$F$236:$FO$236, 0)</f>
        <v>0</v>
      </c>
      <c r="DWX188" s="214">
        <f>_xlfn.XLOOKUP(DWX172, Schedule!$F$226:$FO$226, Schedule!$F$236:$FO$236, 0)</f>
        <v>0</v>
      </c>
      <c r="DWY188" s="214">
        <f>_xlfn.XLOOKUP(DWY172, Schedule!$F$226:$FO$226, Schedule!$F$236:$FO$236, 0)</f>
        <v>0</v>
      </c>
      <c r="DWZ188" s="214">
        <f>_xlfn.XLOOKUP(DWZ172, Schedule!$F$226:$FO$226, Schedule!$F$236:$FO$236, 0)</f>
        <v>0</v>
      </c>
      <c r="DXA188" s="214">
        <f>_xlfn.XLOOKUP(DXA172, Schedule!$F$226:$FO$226, Schedule!$F$236:$FO$236, 0)</f>
        <v>0</v>
      </c>
      <c r="DXB188" s="214">
        <f>_xlfn.XLOOKUP(DXB172, Schedule!$F$226:$FO$226, Schedule!$F$236:$FO$236, 0)</f>
        <v>0</v>
      </c>
      <c r="DXC188" s="214">
        <f>_xlfn.XLOOKUP(DXC172, Schedule!$F$226:$FO$226, Schedule!$F$236:$FO$236, 0)</f>
        <v>0</v>
      </c>
      <c r="DXD188" s="214">
        <f>_xlfn.XLOOKUP(DXD172, Schedule!$F$226:$FO$226, Schedule!$F$236:$FO$236, 0)</f>
        <v>0</v>
      </c>
      <c r="DXE188" s="214">
        <f>_xlfn.XLOOKUP(DXE172, Schedule!$F$226:$FO$226, Schedule!$F$236:$FO$236, 0)</f>
        <v>0</v>
      </c>
      <c r="DXF188" s="214">
        <f>_xlfn.XLOOKUP(DXF172, Schedule!$F$226:$FO$226, Schedule!$F$236:$FO$236, 0)</f>
        <v>0</v>
      </c>
      <c r="DXG188" s="214">
        <f>_xlfn.XLOOKUP(DXG172, Schedule!$F$226:$FO$226, Schedule!$F$236:$FO$236, 0)</f>
        <v>0</v>
      </c>
      <c r="DXH188" s="214">
        <f>_xlfn.XLOOKUP(DXH172, Schedule!$F$226:$FO$226, Schedule!$F$236:$FO$236, 0)</f>
        <v>0</v>
      </c>
      <c r="DXI188" s="214">
        <f>_xlfn.XLOOKUP(DXI172, Schedule!$F$226:$FO$226, Schedule!$F$236:$FO$236, 0)</f>
        <v>0</v>
      </c>
      <c r="DXJ188" s="214">
        <f>_xlfn.XLOOKUP(DXJ172, Schedule!$F$226:$FO$226, Schedule!$F$236:$FO$236, 0)</f>
        <v>0</v>
      </c>
      <c r="DXK188" s="214">
        <f>_xlfn.XLOOKUP(DXK172, Schedule!$F$226:$FO$226, Schedule!$F$236:$FO$236, 0)</f>
        <v>0</v>
      </c>
      <c r="DXL188" s="214">
        <f>_xlfn.XLOOKUP(DXL172, Schedule!$F$226:$FO$226, Schedule!$F$236:$FO$236, 0)</f>
        <v>0</v>
      </c>
      <c r="DXM188" s="214">
        <f>_xlfn.XLOOKUP(DXM172, Schedule!$F$226:$FO$226, Schedule!$F$236:$FO$236, 0)</f>
        <v>0</v>
      </c>
      <c r="DXN188" s="214">
        <f>_xlfn.XLOOKUP(DXN172, Schedule!$F$226:$FO$226, Schedule!$F$236:$FO$236, 0)</f>
        <v>0</v>
      </c>
      <c r="DXO188" s="214">
        <f>_xlfn.XLOOKUP(DXO172, Schedule!$F$226:$FO$226, Schedule!$F$236:$FO$236, 0)</f>
        <v>0</v>
      </c>
      <c r="DXP188" s="214">
        <f>_xlfn.XLOOKUP(DXP172, Schedule!$F$226:$FO$226, Schedule!$F$236:$FO$236, 0)</f>
        <v>0</v>
      </c>
      <c r="DXQ188" s="214">
        <f>_xlfn.XLOOKUP(DXQ172, Schedule!$F$226:$FO$226, Schedule!$F$236:$FO$236, 0)</f>
        <v>0</v>
      </c>
      <c r="DXR188" s="214">
        <f>_xlfn.XLOOKUP(DXR172, Schedule!$F$226:$FO$226, Schedule!$F$236:$FO$236, 0)</f>
        <v>0</v>
      </c>
      <c r="DXS188" s="214">
        <f>_xlfn.XLOOKUP(DXS172, Schedule!$F$226:$FO$226, Schedule!$F$236:$FO$236, 0)</f>
        <v>0</v>
      </c>
      <c r="DXT188" s="214">
        <f>_xlfn.XLOOKUP(DXT172, Schedule!$F$226:$FO$226, Schedule!$F$236:$FO$236, 0)</f>
        <v>0</v>
      </c>
      <c r="DXU188" s="214">
        <f>_xlfn.XLOOKUP(DXU172, Schedule!$F$226:$FO$226, Schedule!$F$236:$FO$236, 0)</f>
        <v>0</v>
      </c>
      <c r="DXV188" s="214">
        <f>_xlfn.XLOOKUP(DXV172, Schedule!$F$226:$FO$226, Schedule!$F$236:$FO$236, 0)</f>
        <v>0</v>
      </c>
      <c r="DXW188" s="214">
        <f>_xlfn.XLOOKUP(DXW172, Schedule!$F$226:$FO$226, Schedule!$F$236:$FO$236, 0)</f>
        <v>0</v>
      </c>
      <c r="DXX188" s="214">
        <f>_xlfn.XLOOKUP(DXX172, Schedule!$F$226:$FO$226, Schedule!$F$236:$FO$236, 0)</f>
        <v>0</v>
      </c>
      <c r="DXY188" s="214">
        <f>_xlfn.XLOOKUP(DXY172, Schedule!$F$226:$FO$226, Schedule!$F$236:$FO$236, 0)</f>
        <v>0</v>
      </c>
      <c r="DXZ188" s="214">
        <f>_xlfn.XLOOKUP(DXZ172, Schedule!$F$226:$FO$226, Schedule!$F$236:$FO$236, 0)</f>
        <v>0</v>
      </c>
      <c r="DYA188" s="214">
        <f>_xlfn.XLOOKUP(DYA172, Schedule!$F$226:$FO$226, Schedule!$F$236:$FO$236, 0)</f>
        <v>0</v>
      </c>
      <c r="DYB188" s="214">
        <f>_xlfn.XLOOKUP(DYB172, Schedule!$F$226:$FO$226, Schedule!$F$236:$FO$236, 0)</f>
        <v>0</v>
      </c>
      <c r="DYC188" s="214">
        <f>_xlfn.XLOOKUP(DYC172, Schedule!$F$226:$FO$226, Schedule!$F$236:$FO$236, 0)</f>
        <v>0</v>
      </c>
      <c r="DYD188" s="214">
        <f>_xlfn.XLOOKUP(DYD172, Schedule!$F$226:$FO$226, Schedule!$F$236:$FO$236, 0)</f>
        <v>0</v>
      </c>
      <c r="DYE188" s="214">
        <f>_xlfn.XLOOKUP(DYE172, Schedule!$F$226:$FO$226, Schedule!$F$236:$FO$236, 0)</f>
        <v>0</v>
      </c>
      <c r="DYF188" s="214">
        <f>_xlfn.XLOOKUP(DYF172, Schedule!$F$226:$FO$226, Schedule!$F$236:$FO$236, 0)</f>
        <v>0</v>
      </c>
      <c r="DYG188" s="214">
        <f>_xlfn.XLOOKUP(DYG172, Schedule!$F$226:$FO$226, Schedule!$F$236:$FO$236, 0)</f>
        <v>0</v>
      </c>
      <c r="DYH188" s="214">
        <f>_xlfn.XLOOKUP(DYH172, Schedule!$F$226:$FO$226, Schedule!$F$236:$FO$236, 0)</f>
        <v>0</v>
      </c>
      <c r="DYI188" s="214">
        <f>_xlfn.XLOOKUP(DYI172, Schedule!$F$226:$FO$226, Schedule!$F$236:$FO$236, 0)</f>
        <v>0</v>
      </c>
      <c r="DYJ188" s="214">
        <f>_xlfn.XLOOKUP(DYJ172, Schedule!$F$226:$FO$226, Schedule!$F$236:$FO$236, 0)</f>
        <v>0</v>
      </c>
      <c r="DYK188" s="214">
        <f>_xlfn.XLOOKUP(DYK172, Schedule!$F$226:$FO$226, Schedule!$F$236:$FO$236, 0)</f>
        <v>0</v>
      </c>
      <c r="DYL188" s="214">
        <f>_xlfn.XLOOKUP(DYL172, Schedule!$F$226:$FO$226, Schedule!$F$236:$FO$236, 0)</f>
        <v>0</v>
      </c>
      <c r="DYM188" s="214">
        <f>_xlfn.XLOOKUP(DYM172, Schedule!$F$226:$FO$226, Schedule!$F$236:$FO$236, 0)</f>
        <v>0</v>
      </c>
      <c r="DYN188" s="214">
        <f>_xlfn.XLOOKUP(DYN172, Schedule!$F$226:$FO$226, Schedule!$F$236:$FO$236, 0)</f>
        <v>0</v>
      </c>
      <c r="DYO188" s="214">
        <f>_xlfn.XLOOKUP(DYO172, Schedule!$F$226:$FO$226, Schedule!$F$236:$FO$236, 0)</f>
        <v>0</v>
      </c>
      <c r="DYP188" s="214">
        <f>_xlfn.XLOOKUP(DYP172, Schedule!$F$226:$FO$226, Schedule!$F$236:$FO$236, 0)</f>
        <v>0</v>
      </c>
      <c r="DYQ188" s="214">
        <f>_xlfn.XLOOKUP(DYQ172, Schedule!$F$226:$FO$226, Schedule!$F$236:$FO$236, 0)</f>
        <v>0</v>
      </c>
      <c r="DYR188" s="214">
        <f>_xlfn.XLOOKUP(DYR172, Schedule!$F$226:$FO$226, Schedule!$F$236:$FO$236, 0)</f>
        <v>0</v>
      </c>
      <c r="DYS188" s="214">
        <f>_xlfn.XLOOKUP(DYS172, Schedule!$F$226:$FO$226, Schedule!$F$236:$FO$236, 0)</f>
        <v>0</v>
      </c>
      <c r="DYT188" s="214">
        <f>_xlfn.XLOOKUP(DYT172, Schedule!$F$226:$FO$226, Schedule!$F$236:$FO$236, 0)</f>
        <v>0</v>
      </c>
      <c r="DYU188" s="214">
        <f>_xlfn.XLOOKUP(DYU172, Schedule!$F$226:$FO$226, Schedule!$F$236:$FO$236, 0)</f>
        <v>0</v>
      </c>
      <c r="DYV188" s="214">
        <f>_xlfn.XLOOKUP(DYV172, Schedule!$F$226:$FO$226, Schedule!$F$236:$FO$236, 0)</f>
        <v>0</v>
      </c>
      <c r="DYW188" s="214">
        <f>_xlfn.XLOOKUP(DYW172, Schedule!$F$226:$FO$226, Schedule!$F$236:$FO$236, 0)</f>
        <v>0</v>
      </c>
      <c r="DYX188" s="214">
        <f>_xlfn.XLOOKUP(DYX172, Schedule!$F$226:$FO$226, Schedule!$F$236:$FO$236, 0)</f>
        <v>0</v>
      </c>
      <c r="DYY188" s="214">
        <f>_xlfn.XLOOKUP(DYY172, Schedule!$F$226:$FO$226, Schedule!$F$236:$FO$236, 0)</f>
        <v>0</v>
      </c>
      <c r="DYZ188" s="214">
        <f>_xlfn.XLOOKUP(DYZ172, Schedule!$F$226:$FO$226, Schedule!$F$236:$FO$236, 0)</f>
        <v>0</v>
      </c>
      <c r="DZA188" s="214">
        <f>_xlfn.XLOOKUP(DZA172, Schedule!$F$226:$FO$226, Schedule!$F$236:$FO$236, 0)</f>
        <v>0</v>
      </c>
      <c r="DZB188" s="214">
        <f>_xlfn.XLOOKUP(DZB172, Schedule!$F$226:$FO$226, Schedule!$F$236:$FO$236, 0)</f>
        <v>0</v>
      </c>
      <c r="DZC188" s="214">
        <f>_xlfn.XLOOKUP(DZC172, Schedule!$F$226:$FO$226, Schedule!$F$236:$FO$236, 0)</f>
        <v>0</v>
      </c>
      <c r="DZD188" s="214">
        <f>_xlfn.XLOOKUP(DZD172, Schedule!$F$226:$FO$226, Schedule!$F$236:$FO$236, 0)</f>
        <v>0</v>
      </c>
      <c r="DZE188" s="214">
        <f>_xlfn.XLOOKUP(DZE172, Schedule!$F$226:$FO$226, Schedule!$F$236:$FO$236, 0)</f>
        <v>0</v>
      </c>
      <c r="DZF188" s="214">
        <f>_xlfn.XLOOKUP(DZF172, Schedule!$F$226:$FO$226, Schedule!$F$236:$FO$236, 0)</f>
        <v>0</v>
      </c>
      <c r="DZG188" s="214">
        <f>_xlfn.XLOOKUP(DZG172, Schedule!$F$226:$FO$226, Schedule!$F$236:$FO$236, 0)</f>
        <v>0</v>
      </c>
      <c r="DZH188" s="214">
        <f>_xlfn.XLOOKUP(DZH172, Schedule!$F$226:$FO$226, Schedule!$F$236:$FO$236, 0)</f>
        <v>0</v>
      </c>
      <c r="DZI188" s="214">
        <f>_xlfn.XLOOKUP(DZI172, Schedule!$F$226:$FO$226, Schedule!$F$236:$FO$236, 0)</f>
        <v>0</v>
      </c>
      <c r="DZJ188" s="214">
        <f>_xlfn.XLOOKUP(DZJ172, Schedule!$F$226:$FO$226, Schedule!$F$236:$FO$236, 0)</f>
        <v>0</v>
      </c>
      <c r="DZK188" s="214">
        <f>_xlfn.XLOOKUP(DZK172, Schedule!$F$226:$FO$226, Schedule!$F$236:$FO$236, 0)</f>
        <v>0</v>
      </c>
      <c r="DZL188" s="214">
        <f>_xlfn.XLOOKUP(DZL172, Schedule!$F$226:$FO$226, Schedule!$F$236:$FO$236, 0)</f>
        <v>0</v>
      </c>
      <c r="DZM188" s="214">
        <f>_xlfn.XLOOKUP(DZM172, Schedule!$F$226:$FO$226, Schedule!$F$236:$FO$236, 0)</f>
        <v>0</v>
      </c>
      <c r="DZN188" s="214">
        <f>_xlfn.XLOOKUP(DZN172, Schedule!$F$226:$FO$226, Schedule!$F$236:$FO$236, 0)</f>
        <v>0</v>
      </c>
      <c r="DZO188" s="214">
        <f>_xlfn.XLOOKUP(DZO172, Schedule!$F$226:$FO$226, Schedule!$F$236:$FO$236, 0)</f>
        <v>0</v>
      </c>
      <c r="DZP188" s="214">
        <f>_xlfn.XLOOKUP(DZP172, Schedule!$F$226:$FO$226, Schedule!$F$236:$FO$236, 0)</f>
        <v>0</v>
      </c>
      <c r="DZQ188" s="214">
        <f>_xlfn.XLOOKUP(DZQ172, Schedule!$F$226:$FO$226, Schedule!$F$236:$FO$236, 0)</f>
        <v>0</v>
      </c>
      <c r="DZR188" s="214">
        <f>_xlfn.XLOOKUP(DZR172, Schedule!$F$226:$FO$226, Schedule!$F$236:$FO$236, 0)</f>
        <v>0</v>
      </c>
      <c r="DZS188" s="214">
        <f>_xlfn.XLOOKUP(DZS172, Schedule!$F$226:$FO$226, Schedule!$F$236:$FO$236, 0)</f>
        <v>0</v>
      </c>
      <c r="DZT188" s="214">
        <f>_xlfn.XLOOKUP(DZT172, Schedule!$F$226:$FO$226, Schedule!$F$236:$FO$236, 0)</f>
        <v>0</v>
      </c>
      <c r="DZU188" s="214">
        <f>_xlfn.XLOOKUP(DZU172, Schedule!$F$226:$FO$226, Schedule!$F$236:$FO$236, 0)</f>
        <v>0</v>
      </c>
      <c r="DZV188" s="214">
        <f>_xlfn.XLOOKUP(DZV172, Schedule!$F$226:$FO$226, Schedule!$F$236:$FO$236, 0)</f>
        <v>0</v>
      </c>
      <c r="DZW188" s="214">
        <f>_xlfn.XLOOKUP(DZW172, Schedule!$F$226:$FO$226, Schedule!$F$236:$FO$236, 0)</f>
        <v>0</v>
      </c>
      <c r="DZX188" s="214">
        <f>_xlfn.XLOOKUP(DZX172, Schedule!$F$226:$FO$226, Schedule!$F$236:$FO$236, 0)</f>
        <v>0</v>
      </c>
      <c r="DZY188" s="214">
        <f>_xlfn.XLOOKUP(DZY172, Schedule!$F$226:$FO$226, Schedule!$F$236:$FO$236, 0)</f>
        <v>0</v>
      </c>
      <c r="DZZ188" s="214">
        <f>_xlfn.XLOOKUP(DZZ172, Schedule!$F$226:$FO$226, Schedule!$F$236:$FO$236, 0)</f>
        <v>0</v>
      </c>
      <c r="EAA188" s="214">
        <f>_xlfn.XLOOKUP(EAA172, Schedule!$F$226:$FO$226, Schedule!$F$236:$FO$236, 0)</f>
        <v>0</v>
      </c>
      <c r="EAB188" s="214">
        <f>_xlfn.XLOOKUP(EAB172, Schedule!$F$226:$FO$226, Schedule!$F$236:$FO$236, 0)</f>
        <v>0</v>
      </c>
      <c r="EAC188" s="214">
        <f>_xlfn.XLOOKUP(EAC172, Schedule!$F$226:$FO$226, Schedule!$F$236:$FO$236, 0)</f>
        <v>0</v>
      </c>
      <c r="EAD188" s="214">
        <f>_xlfn.XLOOKUP(EAD172, Schedule!$F$226:$FO$226, Schedule!$F$236:$FO$236, 0)</f>
        <v>0</v>
      </c>
      <c r="EAE188" s="214">
        <f>_xlfn.XLOOKUP(EAE172, Schedule!$F$226:$FO$226, Schedule!$F$236:$FO$236, 0)</f>
        <v>0</v>
      </c>
      <c r="EAF188" s="214">
        <f>_xlfn.XLOOKUP(EAF172, Schedule!$F$226:$FO$226, Schedule!$F$236:$FO$236, 0)</f>
        <v>0</v>
      </c>
      <c r="EAG188" s="214">
        <f>_xlfn.XLOOKUP(EAG172, Schedule!$F$226:$FO$226, Schedule!$F$236:$FO$236, 0)</f>
        <v>0</v>
      </c>
      <c r="EAH188" s="214">
        <f>_xlfn.XLOOKUP(EAH172, Schedule!$F$226:$FO$226, Schedule!$F$236:$FO$236, 0)</f>
        <v>0</v>
      </c>
      <c r="EAI188" s="214">
        <f>_xlfn.XLOOKUP(EAI172, Schedule!$F$226:$FO$226, Schedule!$F$236:$FO$236, 0)</f>
        <v>0</v>
      </c>
      <c r="EAJ188" s="214">
        <f>_xlfn.XLOOKUP(EAJ172, Schedule!$F$226:$FO$226, Schedule!$F$236:$FO$236, 0)</f>
        <v>0</v>
      </c>
      <c r="EAK188" s="214">
        <f>_xlfn.XLOOKUP(EAK172, Schedule!$F$226:$FO$226, Schedule!$F$236:$FO$236, 0)</f>
        <v>0</v>
      </c>
      <c r="EAL188" s="214">
        <f>_xlfn.XLOOKUP(EAL172, Schedule!$F$226:$FO$226, Schedule!$F$236:$FO$236, 0)</f>
        <v>0</v>
      </c>
      <c r="EAM188" s="214">
        <f>_xlfn.XLOOKUP(EAM172, Schedule!$F$226:$FO$226, Schedule!$F$236:$FO$236, 0)</f>
        <v>0</v>
      </c>
      <c r="EAN188" s="214">
        <f>_xlfn.XLOOKUP(EAN172, Schedule!$F$226:$FO$226, Schedule!$F$236:$FO$236, 0)</f>
        <v>0</v>
      </c>
      <c r="EAO188" s="214">
        <f>_xlfn.XLOOKUP(EAO172, Schedule!$F$226:$FO$226, Schedule!$F$236:$FO$236, 0)</f>
        <v>0</v>
      </c>
      <c r="EAP188" s="214">
        <f>_xlfn.XLOOKUP(EAP172, Schedule!$F$226:$FO$226, Schedule!$F$236:$FO$236, 0)</f>
        <v>0</v>
      </c>
      <c r="EAQ188" s="214">
        <f>_xlfn.XLOOKUP(EAQ172, Schedule!$F$226:$FO$226, Schedule!$F$236:$FO$236, 0)</f>
        <v>0</v>
      </c>
      <c r="EAR188" s="214">
        <f>_xlfn.XLOOKUP(EAR172, Schedule!$F$226:$FO$226, Schedule!$F$236:$FO$236, 0)</f>
        <v>0</v>
      </c>
      <c r="EAS188" s="214">
        <f>_xlfn.XLOOKUP(EAS172, Schedule!$F$226:$FO$226, Schedule!$F$236:$FO$236, 0)</f>
        <v>0</v>
      </c>
      <c r="EAT188" s="214">
        <f>_xlfn.XLOOKUP(EAT172, Schedule!$F$226:$FO$226, Schedule!$F$236:$FO$236, 0)</f>
        <v>0</v>
      </c>
      <c r="EAU188" s="214">
        <f>_xlfn.XLOOKUP(EAU172, Schedule!$F$226:$FO$226, Schedule!$F$236:$FO$236, 0)</f>
        <v>0</v>
      </c>
      <c r="EAV188" s="214">
        <f>_xlfn.XLOOKUP(EAV172, Schedule!$F$226:$FO$226, Schedule!$F$236:$FO$236, 0)</f>
        <v>0</v>
      </c>
      <c r="EAW188" s="214">
        <f>_xlfn.XLOOKUP(EAW172, Schedule!$F$226:$FO$226, Schedule!$F$236:$FO$236, 0)</f>
        <v>0</v>
      </c>
      <c r="EAX188" s="214">
        <f>_xlfn.XLOOKUP(EAX172, Schedule!$F$226:$FO$226, Schedule!$F$236:$FO$236, 0)</f>
        <v>0</v>
      </c>
      <c r="EAY188" s="214">
        <f>_xlfn.XLOOKUP(EAY172, Schedule!$F$226:$FO$226, Schedule!$F$236:$FO$236, 0)</f>
        <v>0</v>
      </c>
      <c r="EAZ188" s="214">
        <f>_xlfn.XLOOKUP(EAZ172, Schedule!$F$226:$FO$226, Schedule!$F$236:$FO$236, 0)</f>
        <v>0</v>
      </c>
      <c r="EBA188" s="214">
        <f>_xlfn.XLOOKUP(EBA172, Schedule!$F$226:$FO$226, Schedule!$F$236:$FO$236, 0)</f>
        <v>0</v>
      </c>
      <c r="EBB188" s="214">
        <f>_xlfn.XLOOKUP(EBB172, Schedule!$F$226:$FO$226, Schedule!$F$236:$FO$236, 0)</f>
        <v>0</v>
      </c>
      <c r="EBC188" s="214">
        <f>_xlfn.XLOOKUP(EBC172, Schedule!$F$226:$FO$226, Schedule!$F$236:$FO$236, 0)</f>
        <v>0</v>
      </c>
      <c r="EBD188" s="214">
        <f>_xlfn.XLOOKUP(EBD172, Schedule!$F$226:$FO$226, Schedule!$F$236:$FO$236, 0)</f>
        <v>0</v>
      </c>
      <c r="EBE188" s="214">
        <f>_xlfn.XLOOKUP(EBE172, Schedule!$F$226:$FO$226, Schedule!$F$236:$FO$236, 0)</f>
        <v>0</v>
      </c>
      <c r="EBF188" s="214">
        <f>_xlfn.XLOOKUP(EBF172, Schedule!$F$226:$FO$226, Schedule!$F$236:$FO$236, 0)</f>
        <v>0</v>
      </c>
      <c r="EBG188" s="214">
        <f>_xlfn.XLOOKUP(EBG172, Schedule!$F$226:$FO$226, Schedule!$F$236:$FO$236, 0)</f>
        <v>0</v>
      </c>
      <c r="EBH188" s="214">
        <f>_xlfn.XLOOKUP(EBH172, Schedule!$F$226:$FO$226, Schedule!$F$236:$FO$236, 0)</f>
        <v>0</v>
      </c>
      <c r="EBI188" s="214">
        <f>_xlfn.XLOOKUP(EBI172, Schedule!$F$226:$FO$226, Schedule!$F$236:$FO$236, 0)</f>
        <v>0</v>
      </c>
      <c r="EBJ188" s="214">
        <f>_xlfn.XLOOKUP(EBJ172, Schedule!$F$226:$FO$226, Schedule!$F$236:$FO$236, 0)</f>
        <v>0</v>
      </c>
      <c r="EBK188" s="214">
        <f>_xlfn.XLOOKUP(EBK172, Schedule!$F$226:$FO$226, Schedule!$F$236:$FO$236, 0)</f>
        <v>0</v>
      </c>
      <c r="EBL188" s="214">
        <f>_xlfn.XLOOKUP(EBL172, Schedule!$F$226:$FO$226, Schedule!$F$236:$FO$236, 0)</f>
        <v>0</v>
      </c>
      <c r="EBM188" s="214">
        <f>_xlfn.XLOOKUP(EBM172, Schedule!$F$226:$FO$226, Schedule!$F$236:$FO$236, 0)</f>
        <v>0</v>
      </c>
      <c r="EBN188" s="214">
        <f>_xlfn.XLOOKUP(EBN172, Schedule!$F$226:$FO$226, Schedule!$F$236:$FO$236, 0)</f>
        <v>0</v>
      </c>
      <c r="EBO188" s="214">
        <f>_xlfn.XLOOKUP(EBO172, Schedule!$F$226:$FO$226, Schedule!$F$236:$FO$236, 0)</f>
        <v>0</v>
      </c>
      <c r="EBP188" s="214">
        <f>_xlfn.XLOOKUP(EBP172, Schedule!$F$226:$FO$226, Schedule!$F$236:$FO$236, 0)</f>
        <v>0</v>
      </c>
      <c r="EBQ188" s="214">
        <f>_xlfn.XLOOKUP(EBQ172, Schedule!$F$226:$FO$226, Schedule!$F$236:$FO$236, 0)</f>
        <v>0</v>
      </c>
      <c r="EBR188" s="214">
        <f>_xlfn.XLOOKUP(EBR172, Schedule!$F$226:$FO$226, Schedule!$F$236:$FO$236, 0)</f>
        <v>0</v>
      </c>
      <c r="EBS188" s="214">
        <f>_xlfn.XLOOKUP(EBS172, Schedule!$F$226:$FO$226, Schedule!$F$236:$FO$236, 0)</f>
        <v>0</v>
      </c>
      <c r="EBT188" s="214">
        <f>_xlfn.XLOOKUP(EBT172, Schedule!$F$226:$FO$226, Schedule!$F$236:$FO$236, 0)</f>
        <v>0</v>
      </c>
      <c r="EBU188" s="214">
        <f>_xlfn.XLOOKUP(EBU172, Schedule!$F$226:$FO$226, Schedule!$F$236:$FO$236, 0)</f>
        <v>0</v>
      </c>
      <c r="EBV188" s="214">
        <f>_xlfn.XLOOKUP(EBV172, Schedule!$F$226:$FO$226, Schedule!$F$236:$FO$236, 0)</f>
        <v>0</v>
      </c>
      <c r="EBW188" s="214">
        <f>_xlfn.XLOOKUP(EBW172, Schedule!$F$226:$FO$226, Schedule!$F$236:$FO$236, 0)</f>
        <v>0</v>
      </c>
      <c r="EBX188" s="214">
        <f>_xlfn.XLOOKUP(EBX172, Schedule!$F$226:$FO$226, Schedule!$F$236:$FO$236, 0)</f>
        <v>0</v>
      </c>
      <c r="EBY188" s="214">
        <f>_xlfn.XLOOKUP(EBY172, Schedule!$F$226:$FO$226, Schedule!$F$236:$FO$236, 0)</f>
        <v>0</v>
      </c>
      <c r="EBZ188" s="214">
        <f>_xlfn.XLOOKUP(EBZ172, Schedule!$F$226:$FO$226, Schedule!$F$236:$FO$236, 0)</f>
        <v>0</v>
      </c>
      <c r="ECA188" s="214">
        <f>_xlfn.XLOOKUP(ECA172, Schedule!$F$226:$FO$226, Schedule!$F$236:$FO$236, 0)</f>
        <v>0</v>
      </c>
      <c r="ECB188" s="214">
        <f>_xlfn.XLOOKUP(ECB172, Schedule!$F$226:$FO$226, Schedule!$F$236:$FO$236, 0)</f>
        <v>0</v>
      </c>
      <c r="ECC188" s="214">
        <f>_xlfn.XLOOKUP(ECC172, Schedule!$F$226:$FO$226, Schedule!$F$236:$FO$236, 0)</f>
        <v>0</v>
      </c>
      <c r="ECD188" s="214">
        <f>_xlfn.XLOOKUP(ECD172, Schedule!$F$226:$FO$226, Schedule!$F$236:$FO$236, 0)</f>
        <v>0</v>
      </c>
      <c r="ECE188" s="214">
        <f>_xlfn.XLOOKUP(ECE172, Schedule!$F$226:$FO$226, Schedule!$F$236:$FO$236, 0)</f>
        <v>0</v>
      </c>
      <c r="ECF188" s="214">
        <f>_xlfn.XLOOKUP(ECF172, Schedule!$F$226:$FO$226, Schedule!$F$236:$FO$236, 0)</f>
        <v>0</v>
      </c>
      <c r="ECG188" s="214">
        <f>_xlfn.XLOOKUP(ECG172, Schedule!$F$226:$FO$226, Schedule!$F$236:$FO$236, 0)</f>
        <v>0</v>
      </c>
      <c r="ECH188" s="214">
        <f>_xlfn.XLOOKUP(ECH172, Schedule!$F$226:$FO$226, Schedule!$F$236:$FO$236, 0)</f>
        <v>0</v>
      </c>
      <c r="ECI188" s="214">
        <f>_xlfn.XLOOKUP(ECI172, Schedule!$F$226:$FO$226, Schedule!$F$236:$FO$236, 0)</f>
        <v>0</v>
      </c>
      <c r="ECJ188" s="214">
        <f>_xlfn.XLOOKUP(ECJ172, Schedule!$F$226:$FO$226, Schedule!$F$236:$FO$236, 0)</f>
        <v>0</v>
      </c>
      <c r="ECK188" s="214">
        <f>_xlfn.XLOOKUP(ECK172, Schedule!$F$226:$FO$226, Schedule!$F$236:$FO$236, 0)</f>
        <v>0</v>
      </c>
      <c r="ECL188" s="214">
        <f>_xlfn.XLOOKUP(ECL172, Schedule!$F$226:$FO$226, Schedule!$F$236:$FO$236, 0)</f>
        <v>0</v>
      </c>
      <c r="ECM188" s="214">
        <f>_xlfn.XLOOKUP(ECM172, Schedule!$F$226:$FO$226, Schedule!$F$236:$FO$236, 0)</f>
        <v>0</v>
      </c>
      <c r="ECN188" s="214">
        <f>_xlfn.XLOOKUP(ECN172, Schedule!$F$226:$FO$226, Schedule!$F$236:$FO$236, 0)</f>
        <v>0</v>
      </c>
      <c r="ECO188" s="214">
        <f>_xlfn.XLOOKUP(ECO172, Schedule!$F$226:$FO$226, Schedule!$F$236:$FO$236, 0)</f>
        <v>0</v>
      </c>
      <c r="ECP188" s="214">
        <f>_xlfn.XLOOKUP(ECP172, Schedule!$F$226:$FO$226, Schedule!$F$236:$FO$236, 0)</f>
        <v>0</v>
      </c>
      <c r="ECQ188" s="214">
        <f>_xlfn.XLOOKUP(ECQ172, Schedule!$F$226:$FO$226, Schedule!$F$236:$FO$236, 0)</f>
        <v>0</v>
      </c>
      <c r="ECR188" s="214">
        <f>_xlfn.XLOOKUP(ECR172, Schedule!$F$226:$FO$226, Schedule!$F$236:$FO$236, 0)</f>
        <v>0</v>
      </c>
      <c r="ECS188" s="214">
        <f>_xlfn.XLOOKUP(ECS172, Schedule!$F$226:$FO$226, Schedule!$F$236:$FO$236, 0)</f>
        <v>0</v>
      </c>
      <c r="ECT188" s="214">
        <f>_xlfn.XLOOKUP(ECT172, Schedule!$F$226:$FO$226, Schedule!$F$236:$FO$236, 0)</f>
        <v>0</v>
      </c>
      <c r="ECU188" s="214">
        <f>_xlfn.XLOOKUP(ECU172, Schedule!$F$226:$FO$226, Schedule!$F$236:$FO$236, 0)</f>
        <v>0</v>
      </c>
      <c r="ECV188" s="214">
        <f>_xlfn.XLOOKUP(ECV172, Schedule!$F$226:$FO$226, Schedule!$F$236:$FO$236, 0)</f>
        <v>0</v>
      </c>
      <c r="ECW188" s="214">
        <f>_xlfn.XLOOKUP(ECW172, Schedule!$F$226:$FO$226, Schedule!$F$236:$FO$236, 0)</f>
        <v>0</v>
      </c>
      <c r="ECX188" s="214">
        <f>_xlfn.XLOOKUP(ECX172, Schedule!$F$226:$FO$226, Schedule!$F$236:$FO$236, 0)</f>
        <v>0</v>
      </c>
      <c r="ECY188" s="214">
        <f>_xlfn.XLOOKUP(ECY172, Schedule!$F$226:$FO$226, Schedule!$F$236:$FO$236, 0)</f>
        <v>0</v>
      </c>
      <c r="ECZ188" s="214">
        <f>_xlfn.XLOOKUP(ECZ172, Schedule!$F$226:$FO$226, Schedule!$F$236:$FO$236, 0)</f>
        <v>0</v>
      </c>
      <c r="EDA188" s="214">
        <f>_xlfn.XLOOKUP(EDA172, Schedule!$F$226:$FO$226, Schedule!$F$236:$FO$236, 0)</f>
        <v>0</v>
      </c>
      <c r="EDB188" s="214">
        <f>_xlfn.XLOOKUP(EDB172, Schedule!$F$226:$FO$226, Schedule!$F$236:$FO$236, 0)</f>
        <v>0</v>
      </c>
      <c r="EDC188" s="214">
        <f>_xlfn.XLOOKUP(EDC172, Schedule!$F$226:$FO$226, Schedule!$F$236:$FO$236, 0)</f>
        <v>0</v>
      </c>
      <c r="EDD188" s="214">
        <f>_xlfn.XLOOKUP(EDD172, Schedule!$F$226:$FO$226, Schedule!$F$236:$FO$236, 0)</f>
        <v>0</v>
      </c>
      <c r="EDE188" s="214">
        <f>_xlfn.XLOOKUP(EDE172, Schedule!$F$226:$FO$226, Schedule!$F$236:$FO$236, 0)</f>
        <v>0</v>
      </c>
      <c r="EDF188" s="214">
        <f>_xlfn.XLOOKUP(EDF172, Schedule!$F$226:$FO$226, Schedule!$F$236:$FO$236, 0)</f>
        <v>0</v>
      </c>
      <c r="EDG188" s="214">
        <f>_xlfn.XLOOKUP(EDG172, Schedule!$F$226:$FO$226, Schedule!$F$236:$FO$236, 0)</f>
        <v>0</v>
      </c>
      <c r="EDH188" s="214">
        <f>_xlfn.XLOOKUP(EDH172, Schedule!$F$226:$FO$226, Schedule!$F$236:$FO$236, 0)</f>
        <v>0</v>
      </c>
      <c r="EDI188" s="214">
        <f>_xlfn.XLOOKUP(EDI172, Schedule!$F$226:$FO$226, Schedule!$F$236:$FO$236, 0)</f>
        <v>0</v>
      </c>
      <c r="EDJ188" s="214">
        <f>_xlfn.XLOOKUP(EDJ172, Schedule!$F$226:$FO$226, Schedule!$F$236:$FO$236, 0)</f>
        <v>0</v>
      </c>
      <c r="EDK188" s="214">
        <f>_xlfn.XLOOKUP(EDK172, Schedule!$F$226:$FO$226, Schedule!$F$236:$FO$236, 0)</f>
        <v>0</v>
      </c>
      <c r="EDL188" s="214">
        <f>_xlfn.XLOOKUP(EDL172, Schedule!$F$226:$FO$226, Schedule!$F$236:$FO$236, 0)</f>
        <v>0</v>
      </c>
      <c r="EDM188" s="214">
        <f>_xlfn.XLOOKUP(EDM172, Schedule!$F$226:$FO$226, Schedule!$F$236:$FO$236, 0)</f>
        <v>0</v>
      </c>
      <c r="EDN188" s="214">
        <f>_xlfn.XLOOKUP(EDN172, Schedule!$F$226:$FO$226, Schedule!$F$236:$FO$236, 0)</f>
        <v>0</v>
      </c>
      <c r="EDO188" s="214">
        <f>_xlfn.XLOOKUP(EDO172, Schedule!$F$226:$FO$226, Schedule!$F$236:$FO$236, 0)</f>
        <v>0</v>
      </c>
      <c r="EDP188" s="214">
        <f>_xlfn.XLOOKUP(EDP172, Schedule!$F$226:$FO$226, Schedule!$F$236:$FO$236, 0)</f>
        <v>0</v>
      </c>
      <c r="EDQ188" s="214">
        <f>_xlfn.XLOOKUP(EDQ172, Schedule!$F$226:$FO$226, Schedule!$F$236:$FO$236, 0)</f>
        <v>0</v>
      </c>
      <c r="EDR188" s="214">
        <f>_xlfn.XLOOKUP(EDR172, Schedule!$F$226:$FO$226, Schedule!$F$236:$FO$236, 0)</f>
        <v>0</v>
      </c>
      <c r="EDS188" s="214">
        <f>_xlfn.XLOOKUP(EDS172, Schedule!$F$226:$FO$226, Schedule!$F$236:$FO$236, 0)</f>
        <v>0</v>
      </c>
      <c r="EDT188" s="214">
        <f>_xlfn.XLOOKUP(EDT172, Schedule!$F$226:$FO$226, Schedule!$F$236:$FO$236, 0)</f>
        <v>0</v>
      </c>
      <c r="EDU188" s="214">
        <f>_xlfn.XLOOKUP(EDU172, Schedule!$F$226:$FO$226, Schedule!$F$236:$FO$236, 0)</f>
        <v>0</v>
      </c>
      <c r="EDV188" s="214">
        <f>_xlfn.XLOOKUP(EDV172, Schedule!$F$226:$FO$226, Schedule!$F$236:$FO$236, 0)</f>
        <v>0</v>
      </c>
      <c r="EDW188" s="214">
        <f>_xlfn.XLOOKUP(EDW172, Schedule!$F$226:$FO$226, Schedule!$F$236:$FO$236, 0)</f>
        <v>0</v>
      </c>
      <c r="EDX188" s="214">
        <f>_xlfn.XLOOKUP(EDX172, Schedule!$F$226:$FO$226, Schedule!$F$236:$FO$236, 0)</f>
        <v>0</v>
      </c>
      <c r="EDY188" s="214">
        <f>_xlfn.XLOOKUP(EDY172, Schedule!$F$226:$FO$226, Schedule!$F$236:$FO$236, 0)</f>
        <v>0</v>
      </c>
      <c r="EDZ188" s="214">
        <f>_xlfn.XLOOKUP(EDZ172, Schedule!$F$226:$FO$226, Schedule!$F$236:$FO$236, 0)</f>
        <v>0</v>
      </c>
      <c r="EEA188" s="214">
        <f>_xlfn.XLOOKUP(EEA172, Schedule!$F$226:$FO$226, Schedule!$F$236:$FO$236, 0)</f>
        <v>0</v>
      </c>
      <c r="EEB188" s="214">
        <f>_xlfn.XLOOKUP(EEB172, Schedule!$F$226:$FO$226, Schedule!$F$236:$FO$236, 0)</f>
        <v>0</v>
      </c>
      <c r="EEC188" s="214">
        <f>_xlfn.XLOOKUP(EEC172, Schedule!$F$226:$FO$226, Schedule!$F$236:$FO$236, 0)</f>
        <v>0</v>
      </c>
      <c r="EED188" s="214">
        <f>_xlfn.XLOOKUP(EED172, Schedule!$F$226:$FO$226, Schedule!$F$236:$FO$236, 0)</f>
        <v>0</v>
      </c>
      <c r="EEE188" s="214">
        <f>_xlfn.XLOOKUP(EEE172, Schedule!$F$226:$FO$226, Schedule!$F$236:$FO$236, 0)</f>
        <v>0</v>
      </c>
      <c r="EEF188" s="214">
        <f>_xlfn.XLOOKUP(EEF172, Schedule!$F$226:$FO$226, Schedule!$F$236:$FO$236, 0)</f>
        <v>0</v>
      </c>
      <c r="EEG188" s="214">
        <f>_xlfn.XLOOKUP(EEG172, Schedule!$F$226:$FO$226, Schedule!$F$236:$FO$236, 0)</f>
        <v>0</v>
      </c>
      <c r="EEH188" s="214">
        <f>_xlfn.XLOOKUP(EEH172, Schedule!$F$226:$FO$226, Schedule!$F$236:$FO$236, 0)</f>
        <v>0</v>
      </c>
      <c r="EEI188" s="214">
        <f>_xlfn.XLOOKUP(EEI172, Schedule!$F$226:$FO$226, Schedule!$F$236:$FO$236, 0)</f>
        <v>0</v>
      </c>
      <c r="EEJ188" s="214">
        <f>_xlfn.XLOOKUP(EEJ172, Schedule!$F$226:$FO$226, Schedule!$F$236:$FO$236, 0)</f>
        <v>0</v>
      </c>
      <c r="EEK188" s="214">
        <f>_xlfn.XLOOKUP(EEK172, Schedule!$F$226:$FO$226, Schedule!$F$236:$FO$236, 0)</f>
        <v>0</v>
      </c>
      <c r="EEL188" s="214">
        <f>_xlfn.XLOOKUP(EEL172, Schedule!$F$226:$FO$226, Schedule!$F$236:$FO$236, 0)</f>
        <v>0</v>
      </c>
      <c r="EEM188" s="214">
        <f>_xlfn.XLOOKUP(EEM172, Schedule!$F$226:$FO$226, Schedule!$F$236:$FO$236, 0)</f>
        <v>0</v>
      </c>
      <c r="EEN188" s="214">
        <f>_xlfn.XLOOKUP(EEN172, Schedule!$F$226:$FO$226, Schedule!$F$236:$FO$236, 0)</f>
        <v>0</v>
      </c>
      <c r="EEO188" s="214">
        <f>_xlfn.XLOOKUP(EEO172, Schedule!$F$226:$FO$226, Schedule!$F$236:$FO$236, 0)</f>
        <v>0</v>
      </c>
      <c r="EEP188" s="214">
        <f>_xlfn.XLOOKUP(EEP172, Schedule!$F$226:$FO$226, Schedule!$F$236:$FO$236, 0)</f>
        <v>0</v>
      </c>
      <c r="EEQ188" s="214">
        <f>_xlfn.XLOOKUP(EEQ172, Schedule!$F$226:$FO$226, Schedule!$F$236:$FO$236, 0)</f>
        <v>0</v>
      </c>
      <c r="EER188" s="214">
        <f>_xlfn.XLOOKUP(EER172, Schedule!$F$226:$FO$226, Schedule!$F$236:$FO$236, 0)</f>
        <v>0</v>
      </c>
      <c r="EES188" s="214">
        <f>_xlfn.XLOOKUP(EES172, Schedule!$F$226:$FO$226, Schedule!$F$236:$FO$236, 0)</f>
        <v>0</v>
      </c>
      <c r="EET188" s="214">
        <f>_xlfn.XLOOKUP(EET172, Schedule!$F$226:$FO$226, Schedule!$F$236:$FO$236, 0)</f>
        <v>0</v>
      </c>
      <c r="EEU188" s="214">
        <f>_xlfn.XLOOKUP(EEU172, Schedule!$F$226:$FO$226, Schedule!$F$236:$FO$236, 0)</f>
        <v>0</v>
      </c>
      <c r="EEV188" s="214">
        <f>_xlfn.XLOOKUP(EEV172, Schedule!$F$226:$FO$226, Schedule!$F$236:$FO$236, 0)</f>
        <v>0</v>
      </c>
      <c r="EEW188" s="214">
        <f>_xlfn.XLOOKUP(EEW172, Schedule!$F$226:$FO$226, Schedule!$F$236:$FO$236, 0)</f>
        <v>0</v>
      </c>
      <c r="EEX188" s="214">
        <f>_xlfn.XLOOKUP(EEX172, Schedule!$F$226:$FO$226, Schedule!$F$236:$FO$236, 0)</f>
        <v>0</v>
      </c>
      <c r="EEY188" s="214">
        <f>_xlfn.XLOOKUP(EEY172, Schedule!$F$226:$FO$226, Schedule!$F$236:$FO$236, 0)</f>
        <v>0</v>
      </c>
      <c r="EEZ188" s="214">
        <f>_xlfn.XLOOKUP(EEZ172, Schedule!$F$226:$FO$226, Schedule!$F$236:$FO$236, 0)</f>
        <v>0</v>
      </c>
      <c r="EFA188" s="214">
        <f>_xlfn.XLOOKUP(EFA172, Schedule!$F$226:$FO$226, Schedule!$F$236:$FO$236, 0)</f>
        <v>0</v>
      </c>
      <c r="EFB188" s="214">
        <f>_xlfn.XLOOKUP(EFB172, Schedule!$F$226:$FO$226, Schedule!$F$236:$FO$236, 0)</f>
        <v>0</v>
      </c>
      <c r="EFC188" s="214">
        <f>_xlfn.XLOOKUP(EFC172, Schedule!$F$226:$FO$226, Schedule!$F$236:$FO$236, 0)</f>
        <v>0</v>
      </c>
      <c r="EFD188" s="214">
        <f>_xlfn.XLOOKUP(EFD172, Schedule!$F$226:$FO$226, Schedule!$F$236:$FO$236, 0)</f>
        <v>0</v>
      </c>
      <c r="EFE188" s="214">
        <f>_xlfn.XLOOKUP(EFE172, Schedule!$F$226:$FO$226, Schedule!$F$236:$FO$236, 0)</f>
        <v>0</v>
      </c>
      <c r="EFF188" s="214">
        <f>_xlfn.XLOOKUP(EFF172, Schedule!$F$226:$FO$226, Schedule!$F$236:$FO$236, 0)</f>
        <v>0</v>
      </c>
      <c r="EFG188" s="214">
        <f>_xlfn.XLOOKUP(EFG172, Schedule!$F$226:$FO$226, Schedule!$F$236:$FO$236, 0)</f>
        <v>0</v>
      </c>
      <c r="EFH188" s="214">
        <f>_xlfn.XLOOKUP(EFH172, Schedule!$F$226:$FO$226, Schedule!$F$236:$FO$236, 0)</f>
        <v>0</v>
      </c>
      <c r="EFI188" s="214">
        <f>_xlfn.XLOOKUP(EFI172, Schedule!$F$226:$FO$226, Schedule!$F$236:$FO$236, 0)</f>
        <v>0</v>
      </c>
      <c r="EFJ188" s="214">
        <f>_xlfn.XLOOKUP(EFJ172, Schedule!$F$226:$FO$226, Schedule!$F$236:$FO$236, 0)</f>
        <v>0</v>
      </c>
      <c r="EFK188" s="214">
        <f>_xlfn.XLOOKUP(EFK172, Schedule!$F$226:$FO$226, Schedule!$F$236:$FO$236, 0)</f>
        <v>0</v>
      </c>
      <c r="EFL188" s="214">
        <f>_xlfn.XLOOKUP(EFL172, Schedule!$F$226:$FO$226, Schedule!$F$236:$FO$236, 0)</f>
        <v>0</v>
      </c>
      <c r="EFM188" s="214">
        <f>_xlfn.XLOOKUP(EFM172, Schedule!$F$226:$FO$226, Schedule!$F$236:$FO$236, 0)</f>
        <v>0</v>
      </c>
      <c r="EFN188" s="214">
        <f>_xlfn.XLOOKUP(EFN172, Schedule!$F$226:$FO$226, Schedule!$F$236:$FO$236, 0)</f>
        <v>0</v>
      </c>
      <c r="EFO188" s="214">
        <f>_xlfn.XLOOKUP(EFO172, Schedule!$F$226:$FO$226, Schedule!$F$236:$FO$236, 0)</f>
        <v>0</v>
      </c>
      <c r="EFP188" s="214">
        <f>_xlfn.XLOOKUP(EFP172, Schedule!$F$226:$FO$226, Schedule!$F$236:$FO$236, 0)</f>
        <v>0</v>
      </c>
      <c r="EFQ188" s="214">
        <f>_xlfn.XLOOKUP(EFQ172, Schedule!$F$226:$FO$226, Schedule!$F$236:$FO$236, 0)</f>
        <v>0</v>
      </c>
      <c r="EFR188" s="214">
        <f>_xlfn.XLOOKUP(EFR172, Schedule!$F$226:$FO$226, Schedule!$F$236:$FO$236, 0)</f>
        <v>0</v>
      </c>
      <c r="EFS188" s="214">
        <f>_xlfn.XLOOKUP(EFS172, Schedule!$F$226:$FO$226, Schedule!$F$236:$FO$236, 0)</f>
        <v>0</v>
      </c>
      <c r="EFT188" s="214">
        <f>_xlfn.XLOOKUP(EFT172, Schedule!$F$226:$FO$226, Schedule!$F$236:$FO$236, 0)</f>
        <v>0</v>
      </c>
      <c r="EFU188" s="214">
        <f>_xlfn.XLOOKUP(EFU172, Schedule!$F$226:$FO$226, Schedule!$F$236:$FO$236, 0)</f>
        <v>0</v>
      </c>
      <c r="EFV188" s="214">
        <f>_xlfn.XLOOKUP(EFV172, Schedule!$F$226:$FO$226, Schedule!$F$236:$FO$236, 0)</f>
        <v>0</v>
      </c>
      <c r="EFW188" s="214">
        <f>_xlfn.XLOOKUP(EFW172, Schedule!$F$226:$FO$226, Schedule!$F$236:$FO$236, 0)</f>
        <v>0</v>
      </c>
      <c r="EFX188" s="214">
        <f>_xlfn.XLOOKUP(EFX172, Schedule!$F$226:$FO$226, Schedule!$F$236:$FO$236, 0)</f>
        <v>0</v>
      </c>
      <c r="EFY188" s="214">
        <f>_xlfn.XLOOKUP(EFY172, Schedule!$F$226:$FO$226, Schedule!$F$236:$FO$236, 0)</f>
        <v>0</v>
      </c>
      <c r="EFZ188" s="214">
        <f>_xlfn.XLOOKUP(EFZ172, Schedule!$F$226:$FO$226, Schedule!$F$236:$FO$236, 0)</f>
        <v>0</v>
      </c>
      <c r="EGA188" s="214">
        <f>_xlfn.XLOOKUP(EGA172, Schedule!$F$226:$FO$226, Schedule!$F$236:$FO$236, 0)</f>
        <v>0</v>
      </c>
      <c r="EGB188" s="214">
        <f>_xlfn.XLOOKUP(EGB172, Schedule!$F$226:$FO$226, Schedule!$F$236:$FO$236, 0)</f>
        <v>0</v>
      </c>
      <c r="EGC188" s="214">
        <f>_xlfn.XLOOKUP(EGC172, Schedule!$F$226:$FO$226, Schedule!$F$236:$FO$236, 0)</f>
        <v>0</v>
      </c>
      <c r="EGD188" s="214">
        <f>_xlfn.XLOOKUP(EGD172, Schedule!$F$226:$FO$226, Schedule!$F$236:$FO$236, 0)</f>
        <v>0</v>
      </c>
      <c r="EGE188" s="214">
        <f>_xlfn.XLOOKUP(EGE172, Schedule!$F$226:$FO$226, Schedule!$F$236:$FO$236, 0)</f>
        <v>0</v>
      </c>
      <c r="EGF188" s="214">
        <f>_xlfn.XLOOKUP(EGF172, Schedule!$F$226:$FO$226, Schedule!$F$236:$FO$236, 0)</f>
        <v>0</v>
      </c>
      <c r="EGG188" s="214">
        <f>_xlfn.XLOOKUP(EGG172, Schedule!$F$226:$FO$226, Schedule!$F$236:$FO$236, 0)</f>
        <v>0</v>
      </c>
      <c r="EGH188" s="214">
        <f>_xlfn.XLOOKUP(EGH172, Schedule!$F$226:$FO$226, Schedule!$F$236:$FO$236, 0)</f>
        <v>0</v>
      </c>
      <c r="EGI188" s="214">
        <f>_xlfn.XLOOKUP(EGI172, Schedule!$F$226:$FO$226, Schedule!$F$236:$FO$236, 0)</f>
        <v>0</v>
      </c>
      <c r="EGJ188" s="214">
        <f>_xlfn.XLOOKUP(EGJ172, Schedule!$F$226:$FO$226, Schedule!$F$236:$FO$236, 0)</f>
        <v>0</v>
      </c>
      <c r="EGK188" s="214">
        <f>_xlfn.XLOOKUP(EGK172, Schedule!$F$226:$FO$226, Schedule!$F$236:$FO$236, 0)</f>
        <v>0</v>
      </c>
      <c r="EGL188" s="214">
        <f>_xlfn.XLOOKUP(EGL172, Schedule!$F$226:$FO$226, Schedule!$F$236:$FO$236, 0)</f>
        <v>0</v>
      </c>
      <c r="EGM188" s="214">
        <f>_xlfn.XLOOKUP(EGM172, Schedule!$F$226:$FO$226, Schedule!$F$236:$FO$236, 0)</f>
        <v>0</v>
      </c>
      <c r="EGN188" s="214">
        <f>_xlfn.XLOOKUP(EGN172, Schedule!$F$226:$FO$226, Schedule!$F$236:$FO$236, 0)</f>
        <v>0</v>
      </c>
      <c r="EGO188" s="214">
        <f>_xlfn.XLOOKUP(EGO172, Schedule!$F$226:$FO$226, Schedule!$F$236:$FO$236, 0)</f>
        <v>0</v>
      </c>
      <c r="EGP188" s="214">
        <f>_xlfn.XLOOKUP(EGP172, Schedule!$F$226:$FO$226, Schedule!$F$236:$FO$236, 0)</f>
        <v>0</v>
      </c>
      <c r="EGQ188" s="214">
        <f>_xlfn.XLOOKUP(EGQ172, Schedule!$F$226:$FO$226, Schedule!$F$236:$FO$236, 0)</f>
        <v>0</v>
      </c>
      <c r="EGR188" s="214">
        <f>_xlfn.XLOOKUP(EGR172, Schedule!$F$226:$FO$226, Schedule!$F$236:$FO$236, 0)</f>
        <v>0</v>
      </c>
      <c r="EGS188" s="214">
        <f>_xlfn.XLOOKUP(EGS172, Schedule!$F$226:$FO$226, Schedule!$F$236:$FO$236, 0)</f>
        <v>0</v>
      </c>
      <c r="EGT188" s="214">
        <f>_xlfn.XLOOKUP(EGT172, Schedule!$F$226:$FO$226, Schedule!$F$236:$FO$236, 0)</f>
        <v>0</v>
      </c>
      <c r="EGU188" s="214">
        <f>_xlfn.XLOOKUP(EGU172, Schedule!$F$226:$FO$226, Schedule!$F$236:$FO$236, 0)</f>
        <v>0</v>
      </c>
      <c r="EGV188" s="214">
        <f>_xlfn.XLOOKUP(EGV172, Schedule!$F$226:$FO$226, Schedule!$F$236:$FO$236, 0)</f>
        <v>0</v>
      </c>
      <c r="EGW188" s="214">
        <f>_xlfn.XLOOKUP(EGW172, Schedule!$F$226:$FO$226, Schedule!$F$236:$FO$236, 0)</f>
        <v>0</v>
      </c>
      <c r="EGX188" s="214">
        <f>_xlfn.XLOOKUP(EGX172, Schedule!$F$226:$FO$226, Schedule!$F$236:$FO$236, 0)</f>
        <v>0</v>
      </c>
      <c r="EGY188" s="214">
        <f>_xlfn.XLOOKUP(EGY172, Schedule!$F$226:$FO$226, Schedule!$F$236:$FO$236, 0)</f>
        <v>0</v>
      </c>
      <c r="EGZ188" s="214">
        <f>_xlfn.XLOOKUP(EGZ172, Schedule!$F$226:$FO$226, Schedule!$F$236:$FO$236, 0)</f>
        <v>0</v>
      </c>
      <c r="EHA188" s="214">
        <f>_xlfn.XLOOKUP(EHA172, Schedule!$F$226:$FO$226, Schedule!$F$236:$FO$236, 0)</f>
        <v>0</v>
      </c>
      <c r="EHB188" s="214">
        <f>_xlfn.XLOOKUP(EHB172, Schedule!$F$226:$FO$226, Schedule!$F$236:$FO$236, 0)</f>
        <v>0</v>
      </c>
      <c r="EHC188" s="214">
        <f>_xlfn.XLOOKUP(EHC172, Schedule!$F$226:$FO$226, Schedule!$F$236:$FO$236, 0)</f>
        <v>0</v>
      </c>
      <c r="EHD188" s="214">
        <f>_xlfn.XLOOKUP(EHD172, Schedule!$F$226:$FO$226, Schedule!$F$236:$FO$236, 0)</f>
        <v>0</v>
      </c>
      <c r="EHE188" s="214">
        <f>_xlfn.XLOOKUP(EHE172, Schedule!$F$226:$FO$226, Schedule!$F$236:$FO$236, 0)</f>
        <v>0</v>
      </c>
      <c r="EHF188" s="214">
        <f>_xlfn.XLOOKUP(EHF172, Schedule!$F$226:$FO$226, Schedule!$F$236:$FO$236, 0)</f>
        <v>0</v>
      </c>
      <c r="EHG188" s="214">
        <f>_xlfn.XLOOKUP(EHG172, Schedule!$F$226:$FO$226, Schedule!$F$236:$FO$236, 0)</f>
        <v>0</v>
      </c>
      <c r="EHH188" s="214">
        <f>_xlfn.XLOOKUP(EHH172, Schedule!$F$226:$FO$226, Schedule!$F$236:$FO$236, 0)</f>
        <v>0</v>
      </c>
      <c r="EHI188" s="214">
        <f>_xlfn.XLOOKUP(EHI172, Schedule!$F$226:$FO$226, Schedule!$F$236:$FO$236, 0)</f>
        <v>0</v>
      </c>
      <c r="EHJ188" s="214">
        <f>_xlfn.XLOOKUP(EHJ172, Schedule!$F$226:$FO$226, Schedule!$F$236:$FO$236, 0)</f>
        <v>0</v>
      </c>
      <c r="EHK188" s="214">
        <f>_xlfn.XLOOKUP(EHK172, Schedule!$F$226:$FO$226, Schedule!$F$236:$FO$236, 0)</f>
        <v>0</v>
      </c>
      <c r="EHL188" s="214">
        <f>_xlfn.XLOOKUP(EHL172, Schedule!$F$226:$FO$226, Schedule!$F$236:$FO$236, 0)</f>
        <v>0</v>
      </c>
      <c r="EHM188" s="214">
        <f>_xlfn.XLOOKUP(EHM172, Schedule!$F$226:$FO$226, Schedule!$F$236:$FO$236, 0)</f>
        <v>0</v>
      </c>
      <c r="EHN188" s="214">
        <f>_xlfn.XLOOKUP(EHN172, Schedule!$F$226:$FO$226, Schedule!$F$236:$FO$236, 0)</f>
        <v>0</v>
      </c>
      <c r="EHO188" s="214">
        <f>_xlfn.XLOOKUP(EHO172, Schedule!$F$226:$FO$226, Schedule!$F$236:$FO$236, 0)</f>
        <v>0</v>
      </c>
      <c r="EHP188" s="214">
        <f>_xlfn.XLOOKUP(EHP172, Schedule!$F$226:$FO$226, Schedule!$F$236:$FO$236, 0)</f>
        <v>0</v>
      </c>
      <c r="EHQ188" s="214">
        <f>_xlfn.XLOOKUP(EHQ172, Schedule!$F$226:$FO$226, Schedule!$F$236:$FO$236, 0)</f>
        <v>0</v>
      </c>
      <c r="EHR188" s="214">
        <f>_xlfn.XLOOKUP(EHR172, Schedule!$F$226:$FO$226, Schedule!$F$236:$FO$236, 0)</f>
        <v>0</v>
      </c>
      <c r="EHS188" s="214">
        <f>_xlfn.XLOOKUP(EHS172, Schedule!$F$226:$FO$226, Schedule!$F$236:$FO$236, 0)</f>
        <v>0</v>
      </c>
      <c r="EHT188" s="214">
        <f>_xlfn.XLOOKUP(EHT172, Schedule!$F$226:$FO$226, Schedule!$F$236:$FO$236, 0)</f>
        <v>0</v>
      </c>
      <c r="EHU188" s="214">
        <f>_xlfn.XLOOKUP(EHU172, Schedule!$F$226:$FO$226, Schedule!$F$236:$FO$236, 0)</f>
        <v>0</v>
      </c>
      <c r="EHV188" s="214">
        <f>_xlfn.XLOOKUP(EHV172, Schedule!$F$226:$FO$226, Schedule!$F$236:$FO$236, 0)</f>
        <v>0</v>
      </c>
      <c r="EHW188" s="214">
        <f>_xlfn.XLOOKUP(EHW172, Schedule!$F$226:$FO$226, Schedule!$F$236:$FO$236, 0)</f>
        <v>0</v>
      </c>
      <c r="EHX188" s="214">
        <f>_xlfn.XLOOKUP(EHX172, Schedule!$F$226:$FO$226, Schedule!$F$236:$FO$236, 0)</f>
        <v>0</v>
      </c>
      <c r="EHY188" s="214">
        <f>_xlfn.XLOOKUP(EHY172, Schedule!$F$226:$FO$226, Schedule!$F$236:$FO$236, 0)</f>
        <v>0</v>
      </c>
      <c r="EHZ188" s="214">
        <f>_xlfn.XLOOKUP(EHZ172, Schedule!$F$226:$FO$226, Schedule!$F$236:$FO$236, 0)</f>
        <v>0</v>
      </c>
      <c r="EIA188" s="214">
        <f>_xlfn.XLOOKUP(EIA172, Schedule!$F$226:$FO$226, Schedule!$F$236:$FO$236, 0)</f>
        <v>0</v>
      </c>
      <c r="EIB188" s="214">
        <f>_xlfn.XLOOKUP(EIB172, Schedule!$F$226:$FO$226, Schedule!$F$236:$FO$236, 0)</f>
        <v>0</v>
      </c>
      <c r="EIC188" s="214">
        <f>_xlfn.XLOOKUP(EIC172, Schedule!$F$226:$FO$226, Schedule!$F$236:$FO$236, 0)</f>
        <v>0</v>
      </c>
      <c r="EID188" s="214">
        <f>_xlfn.XLOOKUP(EID172, Schedule!$F$226:$FO$226, Schedule!$F$236:$FO$236, 0)</f>
        <v>0</v>
      </c>
      <c r="EIE188" s="214">
        <f>_xlfn.XLOOKUP(EIE172, Schedule!$F$226:$FO$226, Schedule!$F$236:$FO$236, 0)</f>
        <v>0</v>
      </c>
      <c r="EIF188" s="214">
        <f>_xlfn.XLOOKUP(EIF172, Schedule!$F$226:$FO$226, Schedule!$F$236:$FO$236, 0)</f>
        <v>0</v>
      </c>
      <c r="EIG188" s="214">
        <f>_xlfn.XLOOKUP(EIG172, Schedule!$F$226:$FO$226, Schedule!$F$236:$FO$236, 0)</f>
        <v>0</v>
      </c>
      <c r="EIH188" s="214">
        <f>_xlfn.XLOOKUP(EIH172, Schedule!$F$226:$FO$226, Schedule!$F$236:$FO$236, 0)</f>
        <v>0</v>
      </c>
      <c r="EII188" s="214">
        <f>_xlfn.XLOOKUP(EII172, Schedule!$F$226:$FO$226, Schedule!$F$236:$FO$236, 0)</f>
        <v>0</v>
      </c>
      <c r="EIJ188" s="214">
        <f>_xlfn.XLOOKUP(EIJ172, Schedule!$F$226:$FO$226, Schedule!$F$236:$FO$236, 0)</f>
        <v>0</v>
      </c>
      <c r="EIK188" s="214">
        <f>_xlfn.XLOOKUP(EIK172, Schedule!$F$226:$FO$226, Schedule!$F$236:$FO$236, 0)</f>
        <v>0</v>
      </c>
      <c r="EIL188" s="214">
        <f>_xlfn.XLOOKUP(EIL172, Schedule!$F$226:$FO$226, Schedule!$F$236:$FO$236, 0)</f>
        <v>0</v>
      </c>
      <c r="EIM188" s="214">
        <f>_xlfn.XLOOKUP(EIM172, Schedule!$F$226:$FO$226, Schedule!$F$236:$FO$236, 0)</f>
        <v>0</v>
      </c>
      <c r="EIN188" s="214">
        <f>_xlfn.XLOOKUP(EIN172, Schedule!$F$226:$FO$226, Schedule!$F$236:$FO$236, 0)</f>
        <v>0</v>
      </c>
      <c r="EIO188" s="214">
        <f>_xlfn.XLOOKUP(EIO172, Schedule!$F$226:$FO$226, Schedule!$F$236:$FO$236, 0)</f>
        <v>0</v>
      </c>
      <c r="EIP188" s="214">
        <f>_xlfn.XLOOKUP(EIP172, Schedule!$F$226:$FO$226, Schedule!$F$236:$FO$236, 0)</f>
        <v>0</v>
      </c>
      <c r="EIQ188" s="214">
        <f>_xlfn.XLOOKUP(EIQ172, Schedule!$F$226:$FO$226, Schedule!$F$236:$FO$236, 0)</f>
        <v>0</v>
      </c>
      <c r="EIR188" s="214">
        <f>_xlfn.XLOOKUP(EIR172, Schedule!$F$226:$FO$226, Schedule!$F$236:$FO$236, 0)</f>
        <v>0</v>
      </c>
      <c r="EIS188" s="214">
        <f>_xlfn.XLOOKUP(EIS172, Schedule!$F$226:$FO$226, Schedule!$F$236:$FO$236, 0)</f>
        <v>0</v>
      </c>
      <c r="EIT188" s="214">
        <f>_xlfn.XLOOKUP(EIT172, Schedule!$F$226:$FO$226, Schedule!$F$236:$FO$236, 0)</f>
        <v>0</v>
      </c>
      <c r="EIU188" s="214">
        <f>_xlfn.XLOOKUP(EIU172, Schedule!$F$226:$FO$226, Schedule!$F$236:$FO$236, 0)</f>
        <v>0</v>
      </c>
      <c r="EIV188" s="214">
        <f>_xlfn.XLOOKUP(EIV172, Schedule!$F$226:$FO$226, Schedule!$F$236:$FO$236, 0)</f>
        <v>0</v>
      </c>
      <c r="EIW188" s="214">
        <f>_xlfn.XLOOKUP(EIW172, Schedule!$F$226:$FO$226, Schedule!$F$236:$FO$236, 0)</f>
        <v>0</v>
      </c>
      <c r="EIX188" s="214">
        <f>_xlfn.XLOOKUP(EIX172, Schedule!$F$226:$FO$226, Schedule!$F$236:$FO$236, 0)</f>
        <v>0</v>
      </c>
      <c r="EIY188" s="214">
        <f>_xlfn.XLOOKUP(EIY172, Schedule!$F$226:$FO$226, Schedule!$F$236:$FO$236, 0)</f>
        <v>0</v>
      </c>
      <c r="EIZ188" s="214">
        <f>_xlfn.XLOOKUP(EIZ172, Schedule!$F$226:$FO$226, Schedule!$F$236:$FO$236, 0)</f>
        <v>0</v>
      </c>
      <c r="EJA188" s="214">
        <f>_xlfn.XLOOKUP(EJA172, Schedule!$F$226:$FO$226, Schedule!$F$236:$FO$236, 0)</f>
        <v>0</v>
      </c>
      <c r="EJB188" s="214">
        <f>_xlfn.XLOOKUP(EJB172, Schedule!$F$226:$FO$226, Schedule!$F$236:$FO$236, 0)</f>
        <v>0</v>
      </c>
      <c r="EJC188" s="214">
        <f>_xlfn.XLOOKUP(EJC172, Schedule!$F$226:$FO$226, Schedule!$F$236:$FO$236, 0)</f>
        <v>0</v>
      </c>
      <c r="EJD188" s="214">
        <f>_xlfn.XLOOKUP(EJD172, Schedule!$F$226:$FO$226, Schedule!$F$236:$FO$236, 0)</f>
        <v>0</v>
      </c>
      <c r="EJE188" s="214">
        <f>_xlfn.XLOOKUP(EJE172, Schedule!$F$226:$FO$226, Schedule!$F$236:$FO$236, 0)</f>
        <v>0</v>
      </c>
      <c r="EJF188" s="214">
        <f>_xlfn.XLOOKUP(EJF172, Schedule!$F$226:$FO$226, Schedule!$F$236:$FO$236, 0)</f>
        <v>0</v>
      </c>
      <c r="EJG188" s="214">
        <f>_xlfn.XLOOKUP(EJG172, Schedule!$F$226:$FO$226, Schedule!$F$236:$FO$236, 0)</f>
        <v>0</v>
      </c>
      <c r="EJH188" s="214">
        <f>_xlfn.XLOOKUP(EJH172, Schedule!$F$226:$FO$226, Schedule!$F$236:$FO$236, 0)</f>
        <v>0</v>
      </c>
      <c r="EJI188" s="214">
        <f>_xlfn.XLOOKUP(EJI172, Schedule!$F$226:$FO$226, Schedule!$F$236:$FO$236, 0)</f>
        <v>0</v>
      </c>
      <c r="EJJ188" s="214">
        <f>_xlfn.XLOOKUP(EJJ172, Schedule!$F$226:$FO$226, Schedule!$F$236:$FO$236, 0)</f>
        <v>0</v>
      </c>
      <c r="EJK188" s="214">
        <f>_xlfn.XLOOKUP(EJK172, Schedule!$F$226:$FO$226, Schedule!$F$236:$FO$236, 0)</f>
        <v>0</v>
      </c>
      <c r="EJL188" s="214">
        <f>_xlfn.XLOOKUP(EJL172, Schedule!$F$226:$FO$226, Schedule!$F$236:$FO$236, 0)</f>
        <v>0</v>
      </c>
      <c r="EJM188" s="214">
        <f>_xlfn.XLOOKUP(EJM172, Schedule!$F$226:$FO$226, Schedule!$F$236:$FO$236, 0)</f>
        <v>0</v>
      </c>
      <c r="EJN188" s="214">
        <f>_xlfn.XLOOKUP(EJN172, Schedule!$F$226:$FO$226, Schedule!$F$236:$FO$236, 0)</f>
        <v>0</v>
      </c>
      <c r="EJO188" s="214">
        <f>_xlfn.XLOOKUP(EJO172, Schedule!$F$226:$FO$226, Schedule!$F$236:$FO$236, 0)</f>
        <v>0</v>
      </c>
      <c r="EJP188" s="214">
        <f>_xlfn.XLOOKUP(EJP172, Schedule!$F$226:$FO$226, Schedule!$F$236:$FO$236, 0)</f>
        <v>0</v>
      </c>
      <c r="EJQ188" s="214">
        <f>_xlfn.XLOOKUP(EJQ172, Schedule!$F$226:$FO$226, Schedule!$F$236:$FO$236, 0)</f>
        <v>0</v>
      </c>
      <c r="EJR188" s="214">
        <f>_xlfn.XLOOKUP(EJR172, Schedule!$F$226:$FO$226, Schedule!$F$236:$FO$236, 0)</f>
        <v>0</v>
      </c>
      <c r="EJS188" s="214">
        <f>_xlfn.XLOOKUP(EJS172, Schedule!$F$226:$FO$226, Schedule!$F$236:$FO$236, 0)</f>
        <v>0</v>
      </c>
      <c r="EJT188" s="214">
        <f>_xlfn.XLOOKUP(EJT172, Schedule!$F$226:$FO$226, Schedule!$F$236:$FO$236, 0)</f>
        <v>0</v>
      </c>
      <c r="EJU188" s="214">
        <f>_xlfn.XLOOKUP(EJU172, Schedule!$F$226:$FO$226, Schedule!$F$236:$FO$236, 0)</f>
        <v>0</v>
      </c>
      <c r="EJV188" s="214">
        <f>_xlfn.XLOOKUP(EJV172, Schedule!$F$226:$FO$226, Schedule!$F$236:$FO$236, 0)</f>
        <v>0</v>
      </c>
      <c r="EJW188" s="214">
        <f>_xlfn.XLOOKUP(EJW172, Schedule!$F$226:$FO$226, Schedule!$F$236:$FO$236, 0)</f>
        <v>0</v>
      </c>
      <c r="EJX188" s="214">
        <f>_xlfn.XLOOKUP(EJX172, Schedule!$F$226:$FO$226, Schedule!$F$236:$FO$236, 0)</f>
        <v>0</v>
      </c>
      <c r="EJY188" s="214">
        <f>_xlfn.XLOOKUP(EJY172, Schedule!$F$226:$FO$226, Schedule!$F$236:$FO$236, 0)</f>
        <v>0</v>
      </c>
      <c r="EJZ188" s="214">
        <f>_xlfn.XLOOKUP(EJZ172, Schedule!$F$226:$FO$226, Schedule!$F$236:$FO$236, 0)</f>
        <v>0</v>
      </c>
      <c r="EKA188" s="214">
        <f>_xlfn.XLOOKUP(EKA172, Schedule!$F$226:$FO$226, Schedule!$F$236:$FO$236, 0)</f>
        <v>0</v>
      </c>
      <c r="EKB188" s="214">
        <f>_xlfn.XLOOKUP(EKB172, Schedule!$F$226:$FO$226, Schedule!$F$236:$FO$236, 0)</f>
        <v>0</v>
      </c>
      <c r="EKC188" s="214">
        <f>_xlfn.XLOOKUP(EKC172, Schedule!$F$226:$FO$226, Schedule!$F$236:$FO$236, 0)</f>
        <v>0</v>
      </c>
      <c r="EKD188" s="214">
        <f>_xlfn.XLOOKUP(EKD172, Schedule!$F$226:$FO$226, Schedule!$F$236:$FO$236, 0)</f>
        <v>0</v>
      </c>
      <c r="EKE188" s="214">
        <f>_xlfn.XLOOKUP(EKE172, Schedule!$F$226:$FO$226, Schedule!$F$236:$FO$236, 0)</f>
        <v>0</v>
      </c>
      <c r="EKF188" s="214">
        <f>_xlfn.XLOOKUP(EKF172, Schedule!$F$226:$FO$226, Schedule!$F$236:$FO$236, 0)</f>
        <v>0</v>
      </c>
      <c r="EKG188" s="214">
        <f>_xlfn.XLOOKUP(EKG172, Schedule!$F$226:$FO$226, Schedule!$F$236:$FO$236, 0)</f>
        <v>0</v>
      </c>
      <c r="EKH188" s="214">
        <f>_xlfn.XLOOKUP(EKH172, Schedule!$F$226:$FO$226, Schedule!$F$236:$FO$236, 0)</f>
        <v>0</v>
      </c>
      <c r="EKI188" s="214">
        <f>_xlfn.XLOOKUP(EKI172, Schedule!$F$226:$FO$226, Schedule!$F$236:$FO$236, 0)</f>
        <v>0</v>
      </c>
      <c r="EKJ188" s="214">
        <f>_xlfn.XLOOKUP(EKJ172, Schedule!$F$226:$FO$226, Schedule!$F$236:$FO$236, 0)</f>
        <v>0</v>
      </c>
      <c r="EKK188" s="214">
        <f>_xlfn.XLOOKUP(EKK172, Schedule!$F$226:$FO$226, Schedule!$F$236:$FO$236, 0)</f>
        <v>0</v>
      </c>
      <c r="EKL188" s="214">
        <f>_xlfn.XLOOKUP(EKL172, Schedule!$F$226:$FO$226, Schedule!$F$236:$FO$236, 0)</f>
        <v>0</v>
      </c>
      <c r="EKM188" s="214">
        <f>_xlfn.XLOOKUP(EKM172, Schedule!$F$226:$FO$226, Schedule!$F$236:$FO$236, 0)</f>
        <v>0</v>
      </c>
      <c r="EKN188" s="214">
        <f>_xlfn.XLOOKUP(EKN172, Schedule!$F$226:$FO$226, Schedule!$F$236:$FO$236, 0)</f>
        <v>0</v>
      </c>
      <c r="EKO188" s="214">
        <f>_xlfn.XLOOKUP(EKO172, Schedule!$F$226:$FO$226, Schedule!$F$236:$FO$236, 0)</f>
        <v>0</v>
      </c>
      <c r="EKP188" s="214">
        <f>_xlfn.XLOOKUP(EKP172, Schedule!$F$226:$FO$226, Schedule!$F$236:$FO$236, 0)</f>
        <v>0</v>
      </c>
      <c r="EKQ188" s="214">
        <f>_xlfn.XLOOKUP(EKQ172, Schedule!$F$226:$FO$226, Schedule!$F$236:$FO$236, 0)</f>
        <v>0</v>
      </c>
      <c r="EKR188" s="214">
        <f>_xlfn.XLOOKUP(EKR172, Schedule!$F$226:$FO$226, Schedule!$F$236:$FO$236, 0)</f>
        <v>0</v>
      </c>
      <c r="EKS188" s="214">
        <f>_xlfn.XLOOKUP(EKS172, Schedule!$F$226:$FO$226, Schedule!$F$236:$FO$236, 0)</f>
        <v>0</v>
      </c>
      <c r="EKT188" s="214">
        <f>_xlfn.XLOOKUP(EKT172, Schedule!$F$226:$FO$226, Schedule!$F$236:$FO$236, 0)</f>
        <v>0</v>
      </c>
      <c r="EKU188" s="214">
        <f>_xlfn.XLOOKUP(EKU172, Schedule!$F$226:$FO$226, Schedule!$F$236:$FO$236, 0)</f>
        <v>0</v>
      </c>
      <c r="EKV188" s="214">
        <f>_xlfn.XLOOKUP(EKV172, Schedule!$F$226:$FO$226, Schedule!$F$236:$FO$236, 0)</f>
        <v>0</v>
      </c>
      <c r="EKW188" s="214">
        <f>_xlfn.XLOOKUP(EKW172, Schedule!$F$226:$FO$226, Schedule!$F$236:$FO$236, 0)</f>
        <v>0</v>
      </c>
      <c r="EKX188" s="214">
        <f>_xlfn.XLOOKUP(EKX172, Schedule!$F$226:$FO$226, Schedule!$F$236:$FO$236, 0)</f>
        <v>0</v>
      </c>
      <c r="EKY188" s="214">
        <f>_xlfn.XLOOKUP(EKY172, Schedule!$F$226:$FO$226, Schedule!$F$236:$FO$236, 0)</f>
        <v>0</v>
      </c>
      <c r="EKZ188" s="214">
        <f>_xlfn.XLOOKUP(EKZ172, Schedule!$F$226:$FO$226, Schedule!$F$236:$FO$236, 0)</f>
        <v>0</v>
      </c>
      <c r="ELA188" s="214">
        <f>_xlfn.XLOOKUP(ELA172, Schedule!$F$226:$FO$226, Schedule!$F$236:$FO$236, 0)</f>
        <v>0</v>
      </c>
      <c r="ELB188" s="214">
        <f>_xlfn.XLOOKUP(ELB172, Schedule!$F$226:$FO$226, Schedule!$F$236:$FO$236, 0)</f>
        <v>0</v>
      </c>
      <c r="ELC188" s="214">
        <f>_xlfn.XLOOKUP(ELC172, Schedule!$F$226:$FO$226, Schedule!$F$236:$FO$236, 0)</f>
        <v>0</v>
      </c>
      <c r="ELD188" s="214">
        <f>_xlfn.XLOOKUP(ELD172, Schedule!$F$226:$FO$226, Schedule!$F$236:$FO$236, 0)</f>
        <v>0</v>
      </c>
      <c r="ELE188" s="214">
        <f>_xlfn.XLOOKUP(ELE172, Schedule!$F$226:$FO$226, Schedule!$F$236:$FO$236, 0)</f>
        <v>0</v>
      </c>
      <c r="ELF188" s="214">
        <f>_xlfn.XLOOKUP(ELF172, Schedule!$F$226:$FO$226, Schedule!$F$236:$FO$236, 0)</f>
        <v>0</v>
      </c>
      <c r="ELG188" s="214">
        <f>_xlfn.XLOOKUP(ELG172, Schedule!$F$226:$FO$226, Schedule!$F$236:$FO$236, 0)</f>
        <v>0</v>
      </c>
      <c r="ELH188" s="214">
        <f>_xlfn.XLOOKUP(ELH172, Schedule!$F$226:$FO$226, Schedule!$F$236:$FO$236, 0)</f>
        <v>0</v>
      </c>
      <c r="ELI188" s="214">
        <f>_xlfn.XLOOKUP(ELI172, Schedule!$F$226:$FO$226, Schedule!$F$236:$FO$236, 0)</f>
        <v>0</v>
      </c>
      <c r="ELJ188" s="214">
        <f>_xlfn.XLOOKUP(ELJ172, Schedule!$F$226:$FO$226, Schedule!$F$236:$FO$236, 0)</f>
        <v>0</v>
      </c>
      <c r="ELK188" s="214">
        <f>_xlfn.XLOOKUP(ELK172, Schedule!$F$226:$FO$226, Schedule!$F$236:$FO$236, 0)</f>
        <v>0</v>
      </c>
      <c r="ELL188" s="214">
        <f>_xlfn.XLOOKUP(ELL172, Schedule!$F$226:$FO$226, Schedule!$F$236:$FO$236, 0)</f>
        <v>0</v>
      </c>
      <c r="ELM188" s="214">
        <f>_xlfn.XLOOKUP(ELM172, Schedule!$F$226:$FO$226, Schedule!$F$236:$FO$236, 0)</f>
        <v>0</v>
      </c>
      <c r="ELN188" s="214">
        <f>_xlfn.XLOOKUP(ELN172, Schedule!$F$226:$FO$226, Schedule!$F$236:$FO$236, 0)</f>
        <v>0</v>
      </c>
      <c r="ELO188" s="214">
        <f>_xlfn.XLOOKUP(ELO172, Schedule!$F$226:$FO$226, Schedule!$F$236:$FO$236, 0)</f>
        <v>0</v>
      </c>
      <c r="ELP188" s="214">
        <f>_xlfn.XLOOKUP(ELP172, Schedule!$F$226:$FO$226, Schedule!$F$236:$FO$236, 0)</f>
        <v>0</v>
      </c>
      <c r="ELQ188" s="214">
        <f>_xlfn.XLOOKUP(ELQ172, Schedule!$F$226:$FO$226, Schedule!$F$236:$FO$236, 0)</f>
        <v>0</v>
      </c>
      <c r="ELR188" s="214">
        <f>_xlfn.XLOOKUP(ELR172, Schedule!$F$226:$FO$226, Schedule!$F$236:$FO$236, 0)</f>
        <v>0</v>
      </c>
      <c r="ELS188" s="214">
        <f>_xlfn.XLOOKUP(ELS172, Schedule!$F$226:$FO$226, Schedule!$F$236:$FO$236, 0)</f>
        <v>0</v>
      </c>
      <c r="ELT188" s="214">
        <f>_xlfn.XLOOKUP(ELT172, Schedule!$F$226:$FO$226, Schedule!$F$236:$FO$236, 0)</f>
        <v>0</v>
      </c>
      <c r="ELU188" s="214">
        <f>_xlfn.XLOOKUP(ELU172, Schedule!$F$226:$FO$226, Schedule!$F$236:$FO$236, 0)</f>
        <v>0</v>
      </c>
      <c r="ELV188" s="214">
        <f>_xlfn.XLOOKUP(ELV172, Schedule!$F$226:$FO$226, Schedule!$F$236:$FO$236, 0)</f>
        <v>0</v>
      </c>
      <c r="ELW188" s="214">
        <f>_xlfn.XLOOKUP(ELW172, Schedule!$F$226:$FO$226, Schedule!$F$236:$FO$236, 0)</f>
        <v>0</v>
      </c>
      <c r="ELX188" s="214">
        <f>_xlfn.XLOOKUP(ELX172, Schedule!$F$226:$FO$226, Schedule!$F$236:$FO$236, 0)</f>
        <v>0</v>
      </c>
      <c r="ELY188" s="214">
        <f>_xlfn.XLOOKUP(ELY172, Schedule!$F$226:$FO$226, Schedule!$F$236:$FO$236, 0)</f>
        <v>0</v>
      </c>
      <c r="ELZ188" s="214">
        <f>_xlfn.XLOOKUP(ELZ172, Schedule!$F$226:$FO$226, Schedule!$F$236:$FO$236, 0)</f>
        <v>0</v>
      </c>
      <c r="EMA188" s="214">
        <f>_xlfn.XLOOKUP(EMA172, Schedule!$F$226:$FO$226, Schedule!$F$236:$FO$236, 0)</f>
        <v>0</v>
      </c>
      <c r="EMB188" s="214">
        <f>_xlfn.XLOOKUP(EMB172, Schedule!$F$226:$FO$226, Schedule!$F$236:$FO$236, 0)</f>
        <v>0</v>
      </c>
      <c r="EMC188" s="214">
        <f>_xlfn.XLOOKUP(EMC172, Schedule!$F$226:$FO$226, Schedule!$F$236:$FO$236, 0)</f>
        <v>0</v>
      </c>
      <c r="EMD188" s="214">
        <f>_xlfn.XLOOKUP(EMD172, Schedule!$F$226:$FO$226, Schedule!$F$236:$FO$236, 0)</f>
        <v>0</v>
      </c>
      <c r="EME188" s="214">
        <f>_xlfn.XLOOKUP(EME172, Schedule!$F$226:$FO$226, Schedule!$F$236:$FO$236, 0)</f>
        <v>0</v>
      </c>
      <c r="EMF188" s="214">
        <f>_xlfn.XLOOKUP(EMF172, Schedule!$F$226:$FO$226, Schedule!$F$236:$FO$236, 0)</f>
        <v>0</v>
      </c>
      <c r="EMG188" s="214">
        <f>_xlfn.XLOOKUP(EMG172, Schedule!$F$226:$FO$226, Schedule!$F$236:$FO$236, 0)</f>
        <v>0</v>
      </c>
      <c r="EMH188" s="214">
        <f>_xlfn.XLOOKUP(EMH172, Schedule!$F$226:$FO$226, Schedule!$F$236:$FO$236, 0)</f>
        <v>0</v>
      </c>
      <c r="EMI188" s="214">
        <f>_xlfn.XLOOKUP(EMI172, Schedule!$F$226:$FO$226, Schedule!$F$236:$FO$236, 0)</f>
        <v>0</v>
      </c>
      <c r="EMJ188" s="214">
        <f>_xlfn.XLOOKUP(EMJ172, Schedule!$F$226:$FO$226, Schedule!$F$236:$FO$236, 0)</f>
        <v>0</v>
      </c>
      <c r="EMK188" s="214">
        <f>_xlfn.XLOOKUP(EMK172, Schedule!$F$226:$FO$226, Schedule!$F$236:$FO$236, 0)</f>
        <v>0</v>
      </c>
      <c r="EML188" s="214">
        <f>_xlfn.XLOOKUP(EML172, Schedule!$F$226:$FO$226, Schedule!$F$236:$FO$236, 0)</f>
        <v>0</v>
      </c>
      <c r="EMM188" s="214">
        <f>_xlfn.XLOOKUP(EMM172, Schedule!$F$226:$FO$226, Schedule!$F$236:$FO$236, 0)</f>
        <v>0</v>
      </c>
      <c r="EMN188" s="214">
        <f>_xlfn.XLOOKUP(EMN172, Schedule!$F$226:$FO$226, Schedule!$F$236:$FO$236, 0)</f>
        <v>0</v>
      </c>
      <c r="EMO188" s="214">
        <f>_xlfn.XLOOKUP(EMO172, Schedule!$F$226:$FO$226, Schedule!$F$236:$FO$236, 0)</f>
        <v>0</v>
      </c>
      <c r="EMP188" s="214">
        <f>_xlfn.XLOOKUP(EMP172, Schedule!$F$226:$FO$226, Schedule!$F$236:$FO$236, 0)</f>
        <v>0</v>
      </c>
      <c r="EMQ188" s="214">
        <f>_xlfn.XLOOKUP(EMQ172, Schedule!$F$226:$FO$226, Schedule!$F$236:$FO$236, 0)</f>
        <v>0</v>
      </c>
      <c r="EMR188" s="214">
        <f>_xlfn.XLOOKUP(EMR172, Schedule!$F$226:$FO$226, Schedule!$F$236:$FO$236, 0)</f>
        <v>0</v>
      </c>
      <c r="EMS188" s="214">
        <f>_xlfn.XLOOKUP(EMS172, Schedule!$F$226:$FO$226, Schedule!$F$236:$FO$236, 0)</f>
        <v>0</v>
      </c>
      <c r="EMT188" s="214">
        <f>_xlfn.XLOOKUP(EMT172, Schedule!$F$226:$FO$226, Schedule!$F$236:$FO$236, 0)</f>
        <v>0</v>
      </c>
      <c r="EMU188" s="214">
        <f>_xlfn.XLOOKUP(EMU172, Schedule!$F$226:$FO$226, Schedule!$F$236:$FO$236, 0)</f>
        <v>0</v>
      </c>
      <c r="EMV188" s="214">
        <f>_xlfn.XLOOKUP(EMV172, Schedule!$F$226:$FO$226, Schedule!$F$236:$FO$236, 0)</f>
        <v>0</v>
      </c>
      <c r="EMW188" s="214">
        <f>_xlfn.XLOOKUP(EMW172, Schedule!$F$226:$FO$226, Schedule!$F$236:$FO$236, 0)</f>
        <v>0</v>
      </c>
      <c r="EMX188" s="214">
        <f>_xlfn.XLOOKUP(EMX172, Schedule!$F$226:$FO$226, Schedule!$F$236:$FO$236, 0)</f>
        <v>0</v>
      </c>
      <c r="EMY188" s="214">
        <f>_xlfn.XLOOKUP(EMY172, Schedule!$F$226:$FO$226, Schedule!$F$236:$FO$236, 0)</f>
        <v>0</v>
      </c>
      <c r="EMZ188" s="214">
        <f>_xlfn.XLOOKUP(EMZ172, Schedule!$F$226:$FO$226, Schedule!$F$236:$FO$236, 0)</f>
        <v>0</v>
      </c>
      <c r="ENA188" s="214">
        <f>_xlfn.XLOOKUP(ENA172, Schedule!$F$226:$FO$226, Schedule!$F$236:$FO$236, 0)</f>
        <v>0</v>
      </c>
      <c r="ENB188" s="214">
        <f>_xlfn.XLOOKUP(ENB172, Schedule!$F$226:$FO$226, Schedule!$F$236:$FO$236, 0)</f>
        <v>0</v>
      </c>
      <c r="ENC188" s="214">
        <f>_xlfn.XLOOKUP(ENC172, Schedule!$F$226:$FO$226, Schedule!$F$236:$FO$236, 0)</f>
        <v>0</v>
      </c>
      <c r="END188" s="214">
        <f>_xlfn.XLOOKUP(END172, Schedule!$F$226:$FO$226, Schedule!$F$236:$FO$236, 0)</f>
        <v>0</v>
      </c>
      <c r="ENE188" s="214">
        <f>_xlfn.XLOOKUP(ENE172, Schedule!$F$226:$FO$226, Schedule!$F$236:$FO$236, 0)</f>
        <v>0</v>
      </c>
      <c r="ENF188" s="214">
        <f>_xlfn.XLOOKUP(ENF172, Schedule!$F$226:$FO$226, Schedule!$F$236:$FO$236, 0)</f>
        <v>0</v>
      </c>
      <c r="ENG188" s="214">
        <f>_xlfn.XLOOKUP(ENG172, Schedule!$F$226:$FO$226, Schedule!$F$236:$FO$236, 0)</f>
        <v>0</v>
      </c>
      <c r="ENH188" s="214">
        <f>_xlfn.XLOOKUP(ENH172, Schedule!$F$226:$FO$226, Schedule!$F$236:$FO$236, 0)</f>
        <v>0</v>
      </c>
      <c r="ENI188" s="214">
        <f>_xlfn.XLOOKUP(ENI172, Schedule!$F$226:$FO$226, Schedule!$F$236:$FO$236, 0)</f>
        <v>0</v>
      </c>
      <c r="ENJ188" s="214">
        <f>_xlfn.XLOOKUP(ENJ172, Schedule!$F$226:$FO$226, Schedule!$F$236:$FO$236, 0)</f>
        <v>0</v>
      </c>
      <c r="ENK188" s="214">
        <f>_xlfn.XLOOKUP(ENK172, Schedule!$F$226:$FO$226, Schedule!$F$236:$FO$236, 0)</f>
        <v>0</v>
      </c>
      <c r="ENL188" s="214">
        <f>_xlfn.XLOOKUP(ENL172, Schedule!$F$226:$FO$226, Schedule!$F$236:$FO$236, 0)</f>
        <v>0</v>
      </c>
      <c r="ENM188" s="214">
        <f>_xlfn.XLOOKUP(ENM172, Schedule!$F$226:$FO$226, Schedule!$F$236:$FO$236, 0)</f>
        <v>0</v>
      </c>
      <c r="ENN188" s="214">
        <f>_xlfn.XLOOKUP(ENN172, Schedule!$F$226:$FO$226, Schedule!$F$236:$FO$236, 0)</f>
        <v>0</v>
      </c>
      <c r="ENO188" s="214">
        <f>_xlfn.XLOOKUP(ENO172, Schedule!$F$226:$FO$226, Schedule!$F$236:$FO$236, 0)</f>
        <v>0</v>
      </c>
      <c r="ENP188" s="214">
        <f>_xlfn.XLOOKUP(ENP172, Schedule!$F$226:$FO$226, Schedule!$F$236:$FO$236, 0)</f>
        <v>0</v>
      </c>
      <c r="ENQ188" s="214">
        <f>_xlfn.XLOOKUP(ENQ172, Schedule!$F$226:$FO$226, Schedule!$F$236:$FO$236, 0)</f>
        <v>0</v>
      </c>
      <c r="ENR188" s="214">
        <f>_xlfn.XLOOKUP(ENR172, Schedule!$F$226:$FO$226, Schedule!$F$236:$FO$236, 0)</f>
        <v>0</v>
      </c>
      <c r="ENS188" s="214">
        <f>_xlfn.XLOOKUP(ENS172, Schedule!$F$226:$FO$226, Schedule!$F$236:$FO$236, 0)</f>
        <v>0</v>
      </c>
      <c r="ENT188" s="214">
        <f>_xlfn.XLOOKUP(ENT172, Schedule!$F$226:$FO$226, Schedule!$F$236:$FO$236, 0)</f>
        <v>0</v>
      </c>
      <c r="ENU188" s="214">
        <f>_xlfn.XLOOKUP(ENU172, Schedule!$F$226:$FO$226, Schedule!$F$236:$FO$236, 0)</f>
        <v>0</v>
      </c>
      <c r="ENV188" s="214">
        <f>_xlfn.XLOOKUP(ENV172, Schedule!$F$226:$FO$226, Schedule!$F$236:$FO$236, 0)</f>
        <v>0</v>
      </c>
      <c r="ENW188" s="214">
        <f>_xlfn.XLOOKUP(ENW172, Schedule!$F$226:$FO$226, Schedule!$F$236:$FO$236, 0)</f>
        <v>0</v>
      </c>
      <c r="ENX188" s="214">
        <f>_xlfn.XLOOKUP(ENX172, Schedule!$F$226:$FO$226, Schedule!$F$236:$FO$236, 0)</f>
        <v>0</v>
      </c>
      <c r="ENY188" s="214">
        <f>_xlfn.XLOOKUP(ENY172, Schedule!$F$226:$FO$226, Schedule!$F$236:$FO$236, 0)</f>
        <v>0</v>
      </c>
      <c r="ENZ188" s="214">
        <f>_xlfn.XLOOKUP(ENZ172, Schedule!$F$226:$FO$226, Schedule!$F$236:$FO$236, 0)</f>
        <v>0</v>
      </c>
      <c r="EOA188" s="214">
        <f>_xlfn.XLOOKUP(EOA172, Schedule!$F$226:$FO$226, Schedule!$F$236:$FO$236, 0)</f>
        <v>0</v>
      </c>
      <c r="EOB188" s="214">
        <f>_xlfn.XLOOKUP(EOB172, Schedule!$F$226:$FO$226, Schedule!$F$236:$FO$236, 0)</f>
        <v>0</v>
      </c>
      <c r="EOC188" s="214">
        <f>_xlfn.XLOOKUP(EOC172, Schedule!$F$226:$FO$226, Schedule!$F$236:$FO$236, 0)</f>
        <v>0</v>
      </c>
      <c r="EOD188" s="214">
        <f>_xlfn.XLOOKUP(EOD172, Schedule!$F$226:$FO$226, Schedule!$F$236:$FO$236, 0)</f>
        <v>0</v>
      </c>
      <c r="EOE188" s="214">
        <f>_xlfn.XLOOKUP(EOE172, Schedule!$F$226:$FO$226, Schedule!$F$236:$FO$236, 0)</f>
        <v>0</v>
      </c>
      <c r="EOF188" s="214">
        <f>_xlfn.XLOOKUP(EOF172, Schedule!$F$226:$FO$226, Schedule!$F$236:$FO$236, 0)</f>
        <v>0</v>
      </c>
      <c r="EOG188" s="214">
        <f>_xlfn.XLOOKUP(EOG172, Schedule!$F$226:$FO$226, Schedule!$F$236:$FO$236, 0)</f>
        <v>0</v>
      </c>
      <c r="EOH188" s="214">
        <f>_xlfn.XLOOKUP(EOH172, Schedule!$F$226:$FO$226, Schedule!$F$236:$FO$236, 0)</f>
        <v>0</v>
      </c>
      <c r="EOI188" s="214">
        <f>_xlfn.XLOOKUP(EOI172, Schedule!$F$226:$FO$226, Schedule!$F$236:$FO$236, 0)</f>
        <v>0</v>
      </c>
      <c r="EOJ188" s="214">
        <f>_xlfn.XLOOKUP(EOJ172, Schedule!$F$226:$FO$226, Schedule!$F$236:$FO$236, 0)</f>
        <v>0</v>
      </c>
      <c r="EOK188" s="214">
        <f>_xlfn.XLOOKUP(EOK172, Schedule!$F$226:$FO$226, Schedule!$F$236:$FO$236, 0)</f>
        <v>0</v>
      </c>
      <c r="EOL188" s="214">
        <f>_xlfn.XLOOKUP(EOL172, Schedule!$F$226:$FO$226, Schedule!$F$236:$FO$236, 0)</f>
        <v>0</v>
      </c>
      <c r="EOM188" s="214">
        <f>_xlfn.XLOOKUP(EOM172, Schedule!$F$226:$FO$226, Schedule!$F$236:$FO$236, 0)</f>
        <v>0</v>
      </c>
      <c r="EON188" s="214">
        <f>_xlfn.XLOOKUP(EON172, Schedule!$F$226:$FO$226, Schedule!$F$236:$FO$236, 0)</f>
        <v>0</v>
      </c>
      <c r="EOO188" s="214">
        <f>_xlfn.XLOOKUP(EOO172, Schedule!$F$226:$FO$226, Schedule!$F$236:$FO$236, 0)</f>
        <v>0</v>
      </c>
      <c r="EOP188" s="214">
        <f>_xlfn.XLOOKUP(EOP172, Schedule!$F$226:$FO$226, Schedule!$F$236:$FO$236, 0)</f>
        <v>0</v>
      </c>
      <c r="EOQ188" s="214">
        <f>_xlfn.XLOOKUP(EOQ172, Schedule!$F$226:$FO$226, Schedule!$F$236:$FO$236, 0)</f>
        <v>0</v>
      </c>
      <c r="EOR188" s="214">
        <f>_xlfn.XLOOKUP(EOR172, Schedule!$F$226:$FO$226, Schedule!$F$236:$FO$236, 0)</f>
        <v>0</v>
      </c>
      <c r="EOS188" s="214">
        <f>_xlfn.XLOOKUP(EOS172, Schedule!$F$226:$FO$226, Schedule!$F$236:$FO$236, 0)</f>
        <v>0</v>
      </c>
      <c r="EOT188" s="214">
        <f>_xlfn.XLOOKUP(EOT172, Schedule!$F$226:$FO$226, Schedule!$F$236:$FO$236, 0)</f>
        <v>0</v>
      </c>
      <c r="EOU188" s="214">
        <f>_xlfn.XLOOKUP(EOU172, Schedule!$F$226:$FO$226, Schedule!$F$236:$FO$236, 0)</f>
        <v>0</v>
      </c>
      <c r="EOV188" s="214">
        <f>_xlfn.XLOOKUP(EOV172, Schedule!$F$226:$FO$226, Schedule!$F$236:$FO$236, 0)</f>
        <v>0</v>
      </c>
      <c r="EOW188" s="214">
        <f>_xlfn.XLOOKUP(EOW172, Schedule!$F$226:$FO$226, Schedule!$F$236:$FO$236, 0)</f>
        <v>0</v>
      </c>
      <c r="EOX188" s="214">
        <f>_xlfn.XLOOKUP(EOX172, Schedule!$F$226:$FO$226, Schedule!$F$236:$FO$236, 0)</f>
        <v>0</v>
      </c>
      <c r="EOY188" s="214">
        <f>_xlfn.XLOOKUP(EOY172, Schedule!$F$226:$FO$226, Schedule!$F$236:$FO$236, 0)</f>
        <v>0</v>
      </c>
      <c r="EOZ188" s="214">
        <f>_xlfn.XLOOKUP(EOZ172, Schedule!$F$226:$FO$226, Schedule!$F$236:$FO$236, 0)</f>
        <v>0</v>
      </c>
      <c r="EPA188" s="214">
        <f>_xlfn.XLOOKUP(EPA172, Schedule!$F$226:$FO$226, Schedule!$F$236:$FO$236, 0)</f>
        <v>0</v>
      </c>
      <c r="EPB188" s="214">
        <f>_xlfn.XLOOKUP(EPB172, Schedule!$F$226:$FO$226, Schedule!$F$236:$FO$236, 0)</f>
        <v>0</v>
      </c>
      <c r="EPC188" s="214">
        <f>_xlfn.XLOOKUP(EPC172, Schedule!$F$226:$FO$226, Schedule!$F$236:$FO$236, 0)</f>
        <v>0</v>
      </c>
      <c r="EPD188" s="214">
        <f>_xlfn.XLOOKUP(EPD172, Schedule!$F$226:$FO$226, Schedule!$F$236:$FO$236, 0)</f>
        <v>0</v>
      </c>
      <c r="EPE188" s="214">
        <f>_xlfn.XLOOKUP(EPE172, Schedule!$F$226:$FO$226, Schedule!$F$236:$FO$236, 0)</f>
        <v>0</v>
      </c>
      <c r="EPF188" s="214">
        <f>_xlfn.XLOOKUP(EPF172, Schedule!$F$226:$FO$226, Schedule!$F$236:$FO$236, 0)</f>
        <v>0</v>
      </c>
      <c r="EPG188" s="214">
        <f>_xlfn.XLOOKUP(EPG172, Schedule!$F$226:$FO$226, Schedule!$F$236:$FO$236, 0)</f>
        <v>0</v>
      </c>
      <c r="EPH188" s="214">
        <f>_xlfn.XLOOKUP(EPH172, Schedule!$F$226:$FO$226, Schedule!$F$236:$FO$236, 0)</f>
        <v>0</v>
      </c>
      <c r="EPI188" s="214">
        <f>_xlfn.XLOOKUP(EPI172, Schedule!$F$226:$FO$226, Schedule!$F$236:$FO$236, 0)</f>
        <v>0</v>
      </c>
      <c r="EPJ188" s="214">
        <f>_xlfn.XLOOKUP(EPJ172, Schedule!$F$226:$FO$226, Schedule!$F$236:$FO$236, 0)</f>
        <v>0</v>
      </c>
      <c r="EPK188" s="214">
        <f>_xlfn.XLOOKUP(EPK172, Schedule!$F$226:$FO$226, Schedule!$F$236:$FO$236, 0)</f>
        <v>0</v>
      </c>
      <c r="EPL188" s="214">
        <f>_xlfn.XLOOKUP(EPL172, Schedule!$F$226:$FO$226, Schedule!$F$236:$FO$236, 0)</f>
        <v>0</v>
      </c>
      <c r="EPM188" s="214">
        <f>_xlfn.XLOOKUP(EPM172, Schedule!$F$226:$FO$226, Schedule!$F$236:$FO$236, 0)</f>
        <v>0</v>
      </c>
      <c r="EPN188" s="214">
        <f>_xlfn.XLOOKUP(EPN172, Schedule!$F$226:$FO$226, Schedule!$F$236:$FO$236, 0)</f>
        <v>0</v>
      </c>
      <c r="EPO188" s="214">
        <f>_xlfn.XLOOKUP(EPO172, Schedule!$F$226:$FO$226, Schedule!$F$236:$FO$236, 0)</f>
        <v>0</v>
      </c>
      <c r="EPP188" s="214">
        <f>_xlfn.XLOOKUP(EPP172, Schedule!$F$226:$FO$226, Schedule!$F$236:$FO$236, 0)</f>
        <v>0</v>
      </c>
      <c r="EPQ188" s="214">
        <f>_xlfn.XLOOKUP(EPQ172, Schedule!$F$226:$FO$226, Schedule!$F$236:$FO$236, 0)</f>
        <v>0</v>
      </c>
      <c r="EPR188" s="214">
        <f>_xlfn.XLOOKUP(EPR172, Schedule!$F$226:$FO$226, Schedule!$F$236:$FO$236, 0)</f>
        <v>0</v>
      </c>
      <c r="EPS188" s="214">
        <f>_xlfn.XLOOKUP(EPS172, Schedule!$F$226:$FO$226, Schedule!$F$236:$FO$236, 0)</f>
        <v>0</v>
      </c>
      <c r="EPT188" s="214">
        <f>_xlfn.XLOOKUP(EPT172, Schedule!$F$226:$FO$226, Schedule!$F$236:$FO$236, 0)</f>
        <v>0</v>
      </c>
      <c r="EPU188" s="214">
        <f>_xlfn.XLOOKUP(EPU172, Schedule!$F$226:$FO$226, Schedule!$F$236:$FO$236, 0)</f>
        <v>0</v>
      </c>
      <c r="EPV188" s="214">
        <f>_xlfn.XLOOKUP(EPV172, Schedule!$F$226:$FO$226, Schedule!$F$236:$FO$236, 0)</f>
        <v>0</v>
      </c>
      <c r="EPW188" s="214">
        <f>_xlfn.XLOOKUP(EPW172, Schedule!$F$226:$FO$226, Schedule!$F$236:$FO$236, 0)</f>
        <v>0</v>
      </c>
      <c r="EPX188" s="214">
        <f>_xlfn.XLOOKUP(EPX172, Schedule!$F$226:$FO$226, Schedule!$F$236:$FO$236, 0)</f>
        <v>0</v>
      </c>
      <c r="EPY188" s="214">
        <f>_xlfn.XLOOKUP(EPY172, Schedule!$F$226:$FO$226, Schedule!$F$236:$FO$236, 0)</f>
        <v>0</v>
      </c>
      <c r="EPZ188" s="214">
        <f>_xlfn.XLOOKUP(EPZ172, Schedule!$F$226:$FO$226, Schedule!$F$236:$FO$236, 0)</f>
        <v>0</v>
      </c>
      <c r="EQA188" s="214">
        <f>_xlfn.XLOOKUP(EQA172, Schedule!$F$226:$FO$226, Schedule!$F$236:$FO$236, 0)</f>
        <v>0</v>
      </c>
      <c r="EQB188" s="214">
        <f>_xlfn.XLOOKUP(EQB172, Schedule!$F$226:$FO$226, Schedule!$F$236:$FO$236, 0)</f>
        <v>0</v>
      </c>
      <c r="EQC188" s="214">
        <f>_xlfn.XLOOKUP(EQC172, Schedule!$F$226:$FO$226, Schedule!$F$236:$FO$236, 0)</f>
        <v>0</v>
      </c>
      <c r="EQD188" s="214">
        <f>_xlfn.XLOOKUP(EQD172, Schedule!$F$226:$FO$226, Schedule!$F$236:$FO$236, 0)</f>
        <v>0</v>
      </c>
      <c r="EQE188" s="214">
        <f>_xlfn.XLOOKUP(EQE172, Schedule!$F$226:$FO$226, Schedule!$F$236:$FO$236, 0)</f>
        <v>0</v>
      </c>
      <c r="EQF188" s="214">
        <f>_xlfn.XLOOKUP(EQF172, Schedule!$F$226:$FO$226, Schedule!$F$236:$FO$236, 0)</f>
        <v>0</v>
      </c>
      <c r="EQG188" s="214">
        <f>_xlfn.XLOOKUP(EQG172, Schedule!$F$226:$FO$226, Schedule!$F$236:$FO$236, 0)</f>
        <v>0</v>
      </c>
      <c r="EQH188" s="214">
        <f>_xlfn.XLOOKUP(EQH172, Schedule!$F$226:$FO$226, Schedule!$F$236:$FO$236, 0)</f>
        <v>0</v>
      </c>
      <c r="EQI188" s="214">
        <f>_xlfn.XLOOKUP(EQI172, Schedule!$F$226:$FO$226, Schedule!$F$236:$FO$236, 0)</f>
        <v>0</v>
      </c>
      <c r="EQJ188" s="214">
        <f>_xlfn.XLOOKUP(EQJ172, Schedule!$F$226:$FO$226, Schedule!$F$236:$FO$236, 0)</f>
        <v>0</v>
      </c>
      <c r="EQK188" s="214">
        <f>_xlfn.XLOOKUP(EQK172, Schedule!$F$226:$FO$226, Schedule!$F$236:$FO$236, 0)</f>
        <v>0</v>
      </c>
      <c r="EQL188" s="214">
        <f>_xlfn.XLOOKUP(EQL172, Schedule!$F$226:$FO$226, Schedule!$F$236:$FO$236, 0)</f>
        <v>0</v>
      </c>
      <c r="EQM188" s="214">
        <f>_xlfn.XLOOKUP(EQM172, Schedule!$F$226:$FO$226, Schedule!$F$236:$FO$236, 0)</f>
        <v>0</v>
      </c>
      <c r="EQN188" s="214">
        <f>_xlfn.XLOOKUP(EQN172, Schedule!$F$226:$FO$226, Schedule!$F$236:$FO$236, 0)</f>
        <v>0</v>
      </c>
      <c r="EQO188" s="214">
        <f>_xlfn.XLOOKUP(EQO172, Schedule!$F$226:$FO$226, Schedule!$F$236:$FO$236, 0)</f>
        <v>0</v>
      </c>
      <c r="EQP188" s="214">
        <f>_xlfn.XLOOKUP(EQP172, Schedule!$F$226:$FO$226, Schedule!$F$236:$FO$236, 0)</f>
        <v>0</v>
      </c>
      <c r="EQQ188" s="214">
        <f>_xlfn.XLOOKUP(EQQ172, Schedule!$F$226:$FO$226, Schedule!$F$236:$FO$236, 0)</f>
        <v>0</v>
      </c>
      <c r="EQR188" s="214">
        <f>_xlfn.XLOOKUP(EQR172, Schedule!$F$226:$FO$226, Schedule!$F$236:$FO$236, 0)</f>
        <v>0</v>
      </c>
      <c r="EQS188" s="214">
        <f>_xlfn.XLOOKUP(EQS172, Schedule!$F$226:$FO$226, Schedule!$F$236:$FO$236, 0)</f>
        <v>0</v>
      </c>
      <c r="EQT188" s="214">
        <f>_xlfn.XLOOKUP(EQT172, Schedule!$F$226:$FO$226, Schedule!$F$236:$FO$236, 0)</f>
        <v>0</v>
      </c>
      <c r="EQU188" s="214">
        <f>_xlfn.XLOOKUP(EQU172, Schedule!$F$226:$FO$226, Schedule!$F$236:$FO$236, 0)</f>
        <v>0</v>
      </c>
      <c r="EQV188" s="214">
        <f>_xlfn.XLOOKUP(EQV172, Schedule!$F$226:$FO$226, Schedule!$F$236:$FO$236, 0)</f>
        <v>0</v>
      </c>
      <c r="EQW188" s="214">
        <f>_xlfn.XLOOKUP(EQW172, Schedule!$F$226:$FO$226, Schedule!$F$236:$FO$236, 0)</f>
        <v>0</v>
      </c>
      <c r="EQX188" s="214">
        <f>_xlfn.XLOOKUP(EQX172, Schedule!$F$226:$FO$226, Schedule!$F$236:$FO$236, 0)</f>
        <v>0</v>
      </c>
      <c r="EQY188" s="214">
        <f>_xlfn.XLOOKUP(EQY172, Schedule!$F$226:$FO$226, Schedule!$F$236:$FO$236, 0)</f>
        <v>0</v>
      </c>
      <c r="EQZ188" s="214">
        <f>_xlfn.XLOOKUP(EQZ172, Schedule!$F$226:$FO$226, Schedule!$F$236:$FO$236, 0)</f>
        <v>0</v>
      </c>
      <c r="ERA188" s="214">
        <f>_xlfn.XLOOKUP(ERA172, Schedule!$F$226:$FO$226, Schedule!$F$236:$FO$236, 0)</f>
        <v>0</v>
      </c>
      <c r="ERB188" s="214">
        <f>_xlfn.XLOOKUP(ERB172, Schedule!$F$226:$FO$226, Schedule!$F$236:$FO$236, 0)</f>
        <v>0</v>
      </c>
      <c r="ERC188" s="214">
        <f>_xlfn.XLOOKUP(ERC172, Schedule!$F$226:$FO$226, Schedule!$F$236:$FO$236, 0)</f>
        <v>0</v>
      </c>
      <c r="ERD188" s="214">
        <f>_xlfn.XLOOKUP(ERD172, Schedule!$F$226:$FO$226, Schedule!$F$236:$FO$236, 0)</f>
        <v>0</v>
      </c>
      <c r="ERE188" s="214">
        <f>_xlfn.XLOOKUP(ERE172, Schedule!$F$226:$FO$226, Schedule!$F$236:$FO$236, 0)</f>
        <v>0</v>
      </c>
      <c r="ERF188" s="214">
        <f>_xlfn.XLOOKUP(ERF172, Schedule!$F$226:$FO$226, Schedule!$F$236:$FO$236, 0)</f>
        <v>0</v>
      </c>
      <c r="ERG188" s="214">
        <f>_xlfn.XLOOKUP(ERG172, Schedule!$F$226:$FO$226, Schedule!$F$236:$FO$236, 0)</f>
        <v>0</v>
      </c>
      <c r="ERH188" s="214">
        <f>_xlfn.XLOOKUP(ERH172, Schedule!$F$226:$FO$226, Schedule!$F$236:$FO$236, 0)</f>
        <v>0</v>
      </c>
      <c r="ERI188" s="214">
        <f>_xlfn.XLOOKUP(ERI172, Schedule!$F$226:$FO$226, Schedule!$F$236:$FO$236, 0)</f>
        <v>0</v>
      </c>
      <c r="ERJ188" s="214">
        <f>_xlfn.XLOOKUP(ERJ172, Schedule!$F$226:$FO$226, Schedule!$F$236:$FO$236, 0)</f>
        <v>0</v>
      </c>
      <c r="ERK188" s="214">
        <f>_xlfn.XLOOKUP(ERK172, Schedule!$F$226:$FO$226, Schedule!$F$236:$FO$236, 0)</f>
        <v>0</v>
      </c>
      <c r="ERL188" s="214">
        <f>_xlfn.XLOOKUP(ERL172, Schedule!$F$226:$FO$226, Schedule!$F$236:$FO$236, 0)</f>
        <v>0</v>
      </c>
      <c r="ERM188" s="214">
        <f>_xlfn.XLOOKUP(ERM172, Schedule!$F$226:$FO$226, Schedule!$F$236:$FO$236, 0)</f>
        <v>0</v>
      </c>
      <c r="ERN188" s="214">
        <f>_xlfn.XLOOKUP(ERN172, Schedule!$F$226:$FO$226, Schedule!$F$236:$FO$236, 0)</f>
        <v>0</v>
      </c>
      <c r="ERO188" s="214">
        <f>_xlfn.XLOOKUP(ERO172, Schedule!$F$226:$FO$226, Schedule!$F$236:$FO$236, 0)</f>
        <v>0</v>
      </c>
      <c r="ERP188" s="214">
        <f>_xlfn.XLOOKUP(ERP172, Schedule!$F$226:$FO$226, Schedule!$F$236:$FO$236, 0)</f>
        <v>0</v>
      </c>
      <c r="ERQ188" s="214">
        <f>_xlfn.XLOOKUP(ERQ172, Schedule!$F$226:$FO$226, Schedule!$F$236:$FO$236, 0)</f>
        <v>0</v>
      </c>
      <c r="ERR188" s="214">
        <f>_xlfn.XLOOKUP(ERR172, Schedule!$F$226:$FO$226, Schedule!$F$236:$FO$236, 0)</f>
        <v>0</v>
      </c>
      <c r="ERS188" s="214">
        <f>_xlfn.XLOOKUP(ERS172, Schedule!$F$226:$FO$226, Schedule!$F$236:$FO$236, 0)</f>
        <v>0</v>
      </c>
      <c r="ERT188" s="214">
        <f>_xlfn.XLOOKUP(ERT172, Schedule!$F$226:$FO$226, Schedule!$F$236:$FO$236, 0)</f>
        <v>0</v>
      </c>
      <c r="ERU188" s="214">
        <f>_xlfn.XLOOKUP(ERU172, Schedule!$F$226:$FO$226, Schedule!$F$236:$FO$236, 0)</f>
        <v>0</v>
      </c>
      <c r="ERV188" s="214">
        <f>_xlfn.XLOOKUP(ERV172, Schedule!$F$226:$FO$226, Schedule!$F$236:$FO$236, 0)</f>
        <v>0</v>
      </c>
      <c r="ERW188" s="214">
        <f>_xlfn.XLOOKUP(ERW172, Schedule!$F$226:$FO$226, Schedule!$F$236:$FO$236, 0)</f>
        <v>0</v>
      </c>
      <c r="ERX188" s="214">
        <f>_xlfn.XLOOKUP(ERX172, Schedule!$F$226:$FO$226, Schedule!$F$236:$FO$236, 0)</f>
        <v>0</v>
      </c>
      <c r="ERY188" s="214">
        <f>_xlfn.XLOOKUP(ERY172, Schedule!$F$226:$FO$226, Schedule!$F$236:$FO$236, 0)</f>
        <v>0</v>
      </c>
      <c r="ERZ188" s="214">
        <f>_xlfn.XLOOKUP(ERZ172, Schedule!$F$226:$FO$226, Schedule!$F$236:$FO$236, 0)</f>
        <v>0</v>
      </c>
      <c r="ESA188" s="214">
        <f>_xlfn.XLOOKUP(ESA172, Schedule!$F$226:$FO$226, Schedule!$F$236:$FO$236, 0)</f>
        <v>0</v>
      </c>
      <c r="ESB188" s="214">
        <f>_xlfn.XLOOKUP(ESB172, Schedule!$F$226:$FO$226, Schedule!$F$236:$FO$236, 0)</f>
        <v>0</v>
      </c>
      <c r="ESC188" s="214">
        <f>_xlfn.XLOOKUP(ESC172, Schedule!$F$226:$FO$226, Schedule!$F$236:$FO$236, 0)</f>
        <v>0</v>
      </c>
      <c r="ESD188" s="214">
        <f>_xlfn.XLOOKUP(ESD172, Schedule!$F$226:$FO$226, Schedule!$F$236:$FO$236, 0)</f>
        <v>0</v>
      </c>
      <c r="ESE188" s="214">
        <f>_xlfn.XLOOKUP(ESE172, Schedule!$F$226:$FO$226, Schedule!$F$236:$FO$236, 0)</f>
        <v>0</v>
      </c>
      <c r="ESF188" s="214">
        <f>_xlfn.XLOOKUP(ESF172, Schedule!$F$226:$FO$226, Schedule!$F$236:$FO$236, 0)</f>
        <v>0</v>
      </c>
      <c r="ESG188" s="214">
        <f>_xlfn.XLOOKUP(ESG172, Schedule!$F$226:$FO$226, Schedule!$F$236:$FO$236, 0)</f>
        <v>0</v>
      </c>
      <c r="ESH188" s="214">
        <f>_xlfn.XLOOKUP(ESH172, Schedule!$F$226:$FO$226, Schedule!$F$236:$FO$236, 0)</f>
        <v>0</v>
      </c>
      <c r="ESI188" s="214">
        <f>_xlfn.XLOOKUP(ESI172, Schedule!$F$226:$FO$226, Schedule!$F$236:$FO$236, 0)</f>
        <v>0</v>
      </c>
      <c r="ESJ188" s="214">
        <f>_xlfn.XLOOKUP(ESJ172, Schedule!$F$226:$FO$226, Schedule!$F$236:$FO$236, 0)</f>
        <v>0</v>
      </c>
      <c r="ESK188" s="214">
        <f>_xlfn.XLOOKUP(ESK172, Schedule!$F$226:$FO$226, Schedule!$F$236:$FO$236, 0)</f>
        <v>0</v>
      </c>
      <c r="ESL188" s="214">
        <f>_xlfn.XLOOKUP(ESL172, Schedule!$F$226:$FO$226, Schedule!$F$236:$FO$236, 0)</f>
        <v>0</v>
      </c>
      <c r="ESM188" s="214">
        <f>_xlfn.XLOOKUP(ESM172, Schedule!$F$226:$FO$226, Schedule!$F$236:$FO$236, 0)</f>
        <v>0</v>
      </c>
      <c r="ESN188" s="214">
        <f>_xlfn.XLOOKUP(ESN172, Schedule!$F$226:$FO$226, Schedule!$F$236:$FO$236, 0)</f>
        <v>0</v>
      </c>
      <c r="ESO188" s="214">
        <f>_xlfn.XLOOKUP(ESO172, Schedule!$F$226:$FO$226, Schedule!$F$236:$FO$236, 0)</f>
        <v>0</v>
      </c>
      <c r="ESP188" s="214">
        <f>_xlfn.XLOOKUP(ESP172, Schedule!$F$226:$FO$226, Schedule!$F$236:$FO$236, 0)</f>
        <v>0</v>
      </c>
      <c r="ESQ188" s="214">
        <f>_xlfn.XLOOKUP(ESQ172, Schedule!$F$226:$FO$226, Schedule!$F$236:$FO$236, 0)</f>
        <v>0</v>
      </c>
      <c r="ESR188" s="214">
        <f>_xlfn.XLOOKUP(ESR172, Schedule!$F$226:$FO$226, Schedule!$F$236:$FO$236, 0)</f>
        <v>0</v>
      </c>
      <c r="ESS188" s="214">
        <f>_xlfn.XLOOKUP(ESS172, Schedule!$F$226:$FO$226, Schedule!$F$236:$FO$236, 0)</f>
        <v>0</v>
      </c>
      <c r="EST188" s="214">
        <f>_xlfn.XLOOKUP(EST172, Schedule!$F$226:$FO$226, Schedule!$F$236:$FO$236, 0)</f>
        <v>0</v>
      </c>
      <c r="ESU188" s="214">
        <f>_xlfn.XLOOKUP(ESU172, Schedule!$F$226:$FO$226, Schedule!$F$236:$FO$236, 0)</f>
        <v>0</v>
      </c>
      <c r="ESV188" s="214">
        <f>_xlfn.XLOOKUP(ESV172, Schedule!$F$226:$FO$226, Schedule!$F$236:$FO$236, 0)</f>
        <v>0</v>
      </c>
      <c r="ESW188" s="214">
        <f>_xlfn.XLOOKUP(ESW172, Schedule!$F$226:$FO$226, Schedule!$F$236:$FO$236, 0)</f>
        <v>0</v>
      </c>
      <c r="ESX188" s="214">
        <f>_xlfn.XLOOKUP(ESX172, Schedule!$F$226:$FO$226, Schedule!$F$236:$FO$236, 0)</f>
        <v>0</v>
      </c>
      <c r="ESY188" s="214">
        <f>_xlfn.XLOOKUP(ESY172, Schedule!$F$226:$FO$226, Schedule!$F$236:$FO$236, 0)</f>
        <v>0</v>
      </c>
      <c r="ESZ188" s="214">
        <f>_xlfn.XLOOKUP(ESZ172, Schedule!$F$226:$FO$226, Schedule!$F$236:$FO$236, 0)</f>
        <v>0</v>
      </c>
      <c r="ETA188" s="214">
        <f>_xlfn.XLOOKUP(ETA172, Schedule!$F$226:$FO$226, Schedule!$F$236:$FO$236, 0)</f>
        <v>0</v>
      </c>
      <c r="ETB188" s="214">
        <f>_xlfn.XLOOKUP(ETB172, Schedule!$F$226:$FO$226, Schedule!$F$236:$FO$236, 0)</f>
        <v>0</v>
      </c>
      <c r="ETC188" s="214">
        <f>_xlfn.XLOOKUP(ETC172, Schedule!$F$226:$FO$226, Schedule!$F$236:$FO$236, 0)</f>
        <v>0</v>
      </c>
      <c r="ETD188" s="214">
        <f>_xlfn.XLOOKUP(ETD172, Schedule!$F$226:$FO$226, Schedule!$F$236:$FO$236, 0)</f>
        <v>0</v>
      </c>
      <c r="ETE188" s="214">
        <f>_xlfn.XLOOKUP(ETE172, Schedule!$F$226:$FO$226, Schedule!$F$236:$FO$236, 0)</f>
        <v>0</v>
      </c>
      <c r="ETF188" s="214">
        <f>_xlfn.XLOOKUP(ETF172, Schedule!$F$226:$FO$226, Schedule!$F$236:$FO$236, 0)</f>
        <v>0</v>
      </c>
      <c r="ETG188" s="214">
        <f>_xlfn.XLOOKUP(ETG172, Schedule!$F$226:$FO$226, Schedule!$F$236:$FO$236, 0)</f>
        <v>0</v>
      </c>
      <c r="ETH188" s="214">
        <f>_xlfn.XLOOKUP(ETH172, Schedule!$F$226:$FO$226, Schedule!$F$236:$FO$236, 0)</f>
        <v>0</v>
      </c>
      <c r="ETI188" s="214">
        <f>_xlfn.XLOOKUP(ETI172, Schedule!$F$226:$FO$226, Schedule!$F$236:$FO$236, 0)</f>
        <v>0</v>
      </c>
      <c r="ETJ188" s="214">
        <f>_xlfn.XLOOKUP(ETJ172, Schedule!$F$226:$FO$226, Schedule!$F$236:$FO$236, 0)</f>
        <v>0</v>
      </c>
      <c r="ETK188" s="214">
        <f>_xlfn.XLOOKUP(ETK172, Schedule!$F$226:$FO$226, Schedule!$F$236:$FO$236, 0)</f>
        <v>0</v>
      </c>
      <c r="ETL188" s="214">
        <f>_xlfn.XLOOKUP(ETL172, Schedule!$F$226:$FO$226, Schedule!$F$236:$FO$236, 0)</f>
        <v>0</v>
      </c>
      <c r="ETM188" s="214">
        <f>_xlfn.XLOOKUP(ETM172, Schedule!$F$226:$FO$226, Schedule!$F$236:$FO$236, 0)</f>
        <v>0</v>
      </c>
      <c r="ETN188" s="214">
        <f>_xlfn.XLOOKUP(ETN172, Schedule!$F$226:$FO$226, Schedule!$F$236:$FO$236, 0)</f>
        <v>0</v>
      </c>
      <c r="ETO188" s="214">
        <f>_xlfn.XLOOKUP(ETO172, Schedule!$F$226:$FO$226, Schedule!$F$236:$FO$236, 0)</f>
        <v>0</v>
      </c>
      <c r="ETP188" s="214">
        <f>_xlfn.XLOOKUP(ETP172, Schedule!$F$226:$FO$226, Schedule!$F$236:$FO$236, 0)</f>
        <v>0</v>
      </c>
      <c r="ETQ188" s="214">
        <f>_xlfn.XLOOKUP(ETQ172, Schedule!$F$226:$FO$226, Schedule!$F$236:$FO$236, 0)</f>
        <v>0</v>
      </c>
      <c r="ETR188" s="214">
        <f>_xlfn.XLOOKUP(ETR172, Schedule!$F$226:$FO$226, Schedule!$F$236:$FO$236, 0)</f>
        <v>0</v>
      </c>
      <c r="ETS188" s="214">
        <f>_xlfn.XLOOKUP(ETS172, Schedule!$F$226:$FO$226, Schedule!$F$236:$FO$236, 0)</f>
        <v>0</v>
      </c>
      <c r="ETT188" s="214">
        <f>_xlfn.XLOOKUP(ETT172, Schedule!$F$226:$FO$226, Schedule!$F$236:$FO$236, 0)</f>
        <v>0</v>
      </c>
      <c r="ETU188" s="214">
        <f>_xlfn.XLOOKUP(ETU172, Schedule!$F$226:$FO$226, Schedule!$F$236:$FO$236, 0)</f>
        <v>0</v>
      </c>
      <c r="ETV188" s="214">
        <f>_xlfn.XLOOKUP(ETV172, Schedule!$F$226:$FO$226, Schedule!$F$236:$FO$236, 0)</f>
        <v>0</v>
      </c>
      <c r="ETW188" s="214">
        <f>_xlfn.XLOOKUP(ETW172, Schedule!$F$226:$FO$226, Schedule!$F$236:$FO$236, 0)</f>
        <v>0</v>
      </c>
      <c r="ETX188" s="214">
        <f>_xlfn.XLOOKUP(ETX172, Schedule!$F$226:$FO$226, Schedule!$F$236:$FO$236, 0)</f>
        <v>0</v>
      </c>
      <c r="ETY188" s="214">
        <f>_xlfn.XLOOKUP(ETY172, Schedule!$F$226:$FO$226, Schedule!$F$236:$FO$236, 0)</f>
        <v>0</v>
      </c>
      <c r="ETZ188" s="214">
        <f>_xlfn.XLOOKUP(ETZ172, Schedule!$F$226:$FO$226, Schedule!$F$236:$FO$236, 0)</f>
        <v>0</v>
      </c>
      <c r="EUA188" s="214">
        <f>_xlfn.XLOOKUP(EUA172, Schedule!$F$226:$FO$226, Schedule!$F$236:$FO$236, 0)</f>
        <v>0</v>
      </c>
      <c r="EUB188" s="214">
        <f>_xlfn.XLOOKUP(EUB172, Schedule!$F$226:$FO$226, Schedule!$F$236:$FO$236, 0)</f>
        <v>0</v>
      </c>
      <c r="EUC188" s="214">
        <f>_xlfn.XLOOKUP(EUC172, Schedule!$F$226:$FO$226, Schedule!$F$236:$FO$236, 0)</f>
        <v>0</v>
      </c>
      <c r="EUD188" s="214">
        <f>_xlfn.XLOOKUP(EUD172, Schedule!$F$226:$FO$226, Schedule!$F$236:$FO$236, 0)</f>
        <v>0</v>
      </c>
      <c r="EUE188" s="214">
        <f>_xlfn.XLOOKUP(EUE172, Schedule!$F$226:$FO$226, Schedule!$F$236:$FO$236, 0)</f>
        <v>0</v>
      </c>
      <c r="EUF188" s="214">
        <f>_xlfn.XLOOKUP(EUF172, Schedule!$F$226:$FO$226, Schedule!$F$236:$FO$236, 0)</f>
        <v>0</v>
      </c>
      <c r="EUG188" s="214">
        <f>_xlfn.XLOOKUP(EUG172, Schedule!$F$226:$FO$226, Schedule!$F$236:$FO$236, 0)</f>
        <v>0</v>
      </c>
      <c r="EUH188" s="214">
        <f>_xlfn.XLOOKUP(EUH172, Schedule!$F$226:$FO$226, Schedule!$F$236:$FO$236, 0)</f>
        <v>0</v>
      </c>
      <c r="EUI188" s="214">
        <f>_xlfn.XLOOKUP(EUI172, Schedule!$F$226:$FO$226, Schedule!$F$236:$FO$236, 0)</f>
        <v>0</v>
      </c>
      <c r="EUJ188" s="214">
        <f>_xlfn.XLOOKUP(EUJ172, Schedule!$F$226:$FO$226, Schedule!$F$236:$FO$236, 0)</f>
        <v>0</v>
      </c>
      <c r="EUK188" s="214">
        <f>_xlfn.XLOOKUP(EUK172, Schedule!$F$226:$FO$226, Schedule!$F$236:$FO$236, 0)</f>
        <v>0</v>
      </c>
      <c r="EUL188" s="214">
        <f>_xlfn.XLOOKUP(EUL172, Schedule!$F$226:$FO$226, Schedule!$F$236:$FO$236, 0)</f>
        <v>0</v>
      </c>
      <c r="EUM188" s="214">
        <f>_xlfn.XLOOKUP(EUM172, Schedule!$F$226:$FO$226, Schedule!$F$236:$FO$236, 0)</f>
        <v>0</v>
      </c>
      <c r="EUN188" s="214">
        <f>_xlfn.XLOOKUP(EUN172, Schedule!$F$226:$FO$226, Schedule!$F$236:$FO$236, 0)</f>
        <v>0</v>
      </c>
      <c r="EUO188" s="214">
        <f>_xlfn.XLOOKUP(EUO172, Schedule!$F$226:$FO$226, Schedule!$F$236:$FO$236, 0)</f>
        <v>0</v>
      </c>
      <c r="EUP188" s="214">
        <f>_xlfn.XLOOKUP(EUP172, Schedule!$F$226:$FO$226, Schedule!$F$236:$FO$236, 0)</f>
        <v>0</v>
      </c>
      <c r="EUQ188" s="214">
        <f>_xlfn.XLOOKUP(EUQ172, Schedule!$F$226:$FO$226, Schedule!$F$236:$FO$236, 0)</f>
        <v>0</v>
      </c>
      <c r="EUR188" s="214">
        <f>_xlfn.XLOOKUP(EUR172, Schedule!$F$226:$FO$226, Schedule!$F$236:$FO$236, 0)</f>
        <v>0</v>
      </c>
      <c r="EUS188" s="214">
        <f>_xlfn.XLOOKUP(EUS172, Schedule!$F$226:$FO$226, Schedule!$F$236:$FO$236, 0)</f>
        <v>0</v>
      </c>
      <c r="EUT188" s="214">
        <f>_xlfn.XLOOKUP(EUT172, Schedule!$F$226:$FO$226, Schedule!$F$236:$FO$236, 0)</f>
        <v>0</v>
      </c>
      <c r="EUU188" s="214">
        <f>_xlfn.XLOOKUP(EUU172, Schedule!$F$226:$FO$226, Schedule!$F$236:$FO$236, 0)</f>
        <v>0</v>
      </c>
      <c r="EUV188" s="214">
        <f>_xlfn.XLOOKUP(EUV172, Schedule!$F$226:$FO$226, Schedule!$F$236:$FO$236, 0)</f>
        <v>0</v>
      </c>
      <c r="EUW188" s="214">
        <f>_xlfn.XLOOKUP(EUW172, Schedule!$F$226:$FO$226, Schedule!$F$236:$FO$236, 0)</f>
        <v>0</v>
      </c>
      <c r="EUX188" s="214">
        <f>_xlfn.XLOOKUP(EUX172, Schedule!$F$226:$FO$226, Schedule!$F$236:$FO$236, 0)</f>
        <v>0</v>
      </c>
      <c r="EUY188" s="214">
        <f>_xlfn.XLOOKUP(EUY172, Schedule!$F$226:$FO$226, Schedule!$F$236:$FO$236, 0)</f>
        <v>0</v>
      </c>
      <c r="EUZ188" s="214">
        <f>_xlfn.XLOOKUP(EUZ172, Schedule!$F$226:$FO$226, Schedule!$F$236:$FO$236, 0)</f>
        <v>0</v>
      </c>
      <c r="EVA188" s="214">
        <f>_xlfn.XLOOKUP(EVA172, Schedule!$F$226:$FO$226, Schedule!$F$236:$FO$236, 0)</f>
        <v>0</v>
      </c>
      <c r="EVB188" s="214">
        <f>_xlfn.XLOOKUP(EVB172, Schedule!$F$226:$FO$226, Schedule!$F$236:$FO$236, 0)</f>
        <v>0</v>
      </c>
      <c r="EVC188" s="214">
        <f>_xlfn.XLOOKUP(EVC172, Schedule!$F$226:$FO$226, Schedule!$F$236:$FO$236, 0)</f>
        <v>0</v>
      </c>
      <c r="EVD188" s="214">
        <f>_xlfn.XLOOKUP(EVD172, Schedule!$F$226:$FO$226, Schedule!$F$236:$FO$236, 0)</f>
        <v>0</v>
      </c>
      <c r="EVE188" s="214">
        <f>_xlfn.XLOOKUP(EVE172, Schedule!$F$226:$FO$226, Schedule!$F$236:$FO$236, 0)</f>
        <v>0</v>
      </c>
      <c r="EVF188" s="214">
        <f>_xlfn.XLOOKUP(EVF172, Schedule!$F$226:$FO$226, Schedule!$F$236:$FO$236, 0)</f>
        <v>0</v>
      </c>
      <c r="EVG188" s="214">
        <f>_xlfn.XLOOKUP(EVG172, Schedule!$F$226:$FO$226, Schedule!$F$236:$FO$236, 0)</f>
        <v>0</v>
      </c>
      <c r="EVH188" s="214">
        <f>_xlfn.XLOOKUP(EVH172, Schedule!$F$226:$FO$226, Schedule!$F$236:$FO$236, 0)</f>
        <v>0</v>
      </c>
      <c r="EVI188" s="214">
        <f>_xlfn.XLOOKUP(EVI172, Schedule!$F$226:$FO$226, Schedule!$F$236:$FO$236, 0)</f>
        <v>0</v>
      </c>
      <c r="EVJ188" s="214">
        <f>_xlfn.XLOOKUP(EVJ172, Schedule!$F$226:$FO$226, Schedule!$F$236:$FO$236, 0)</f>
        <v>0</v>
      </c>
      <c r="EVK188" s="214">
        <f>_xlfn.XLOOKUP(EVK172, Schedule!$F$226:$FO$226, Schedule!$F$236:$FO$236, 0)</f>
        <v>0</v>
      </c>
      <c r="EVL188" s="214">
        <f>_xlfn.XLOOKUP(EVL172, Schedule!$F$226:$FO$226, Schedule!$F$236:$FO$236, 0)</f>
        <v>0</v>
      </c>
      <c r="EVM188" s="214">
        <f>_xlfn.XLOOKUP(EVM172, Schedule!$F$226:$FO$226, Schedule!$F$236:$FO$236, 0)</f>
        <v>0</v>
      </c>
      <c r="EVN188" s="214">
        <f>_xlfn.XLOOKUP(EVN172, Schedule!$F$226:$FO$226, Schedule!$F$236:$FO$236, 0)</f>
        <v>0</v>
      </c>
      <c r="EVO188" s="214">
        <f>_xlfn.XLOOKUP(EVO172, Schedule!$F$226:$FO$226, Schedule!$F$236:$FO$236, 0)</f>
        <v>0</v>
      </c>
      <c r="EVP188" s="214">
        <f>_xlfn.XLOOKUP(EVP172, Schedule!$F$226:$FO$226, Schedule!$F$236:$FO$236, 0)</f>
        <v>0</v>
      </c>
      <c r="EVQ188" s="214">
        <f>_xlfn.XLOOKUP(EVQ172, Schedule!$F$226:$FO$226, Schedule!$F$236:$FO$236, 0)</f>
        <v>0</v>
      </c>
      <c r="EVR188" s="214">
        <f>_xlfn.XLOOKUP(EVR172, Schedule!$F$226:$FO$226, Schedule!$F$236:$FO$236, 0)</f>
        <v>0</v>
      </c>
      <c r="EVS188" s="214">
        <f>_xlfn.XLOOKUP(EVS172, Schedule!$F$226:$FO$226, Schedule!$F$236:$FO$236, 0)</f>
        <v>0</v>
      </c>
      <c r="EVT188" s="214">
        <f>_xlfn.XLOOKUP(EVT172, Schedule!$F$226:$FO$226, Schedule!$F$236:$FO$236, 0)</f>
        <v>0</v>
      </c>
      <c r="EVU188" s="214">
        <f>_xlfn.XLOOKUP(EVU172, Schedule!$F$226:$FO$226, Schedule!$F$236:$FO$236, 0)</f>
        <v>0</v>
      </c>
      <c r="EVV188" s="214">
        <f>_xlfn.XLOOKUP(EVV172, Schedule!$F$226:$FO$226, Schedule!$F$236:$FO$236, 0)</f>
        <v>0</v>
      </c>
      <c r="EVW188" s="214">
        <f>_xlfn.XLOOKUP(EVW172, Schedule!$F$226:$FO$226, Schedule!$F$236:$FO$236, 0)</f>
        <v>0</v>
      </c>
      <c r="EVX188" s="214">
        <f>_xlfn.XLOOKUP(EVX172, Schedule!$F$226:$FO$226, Schedule!$F$236:$FO$236, 0)</f>
        <v>0</v>
      </c>
      <c r="EVY188" s="214">
        <f>_xlfn.XLOOKUP(EVY172, Schedule!$F$226:$FO$226, Schedule!$F$236:$FO$236, 0)</f>
        <v>0</v>
      </c>
      <c r="EVZ188" s="214">
        <f>_xlfn.XLOOKUP(EVZ172, Schedule!$F$226:$FO$226, Schedule!$F$236:$FO$236, 0)</f>
        <v>0</v>
      </c>
      <c r="EWA188" s="214">
        <f>_xlfn.XLOOKUP(EWA172, Schedule!$F$226:$FO$226, Schedule!$F$236:$FO$236, 0)</f>
        <v>0</v>
      </c>
      <c r="EWB188" s="214">
        <f>_xlfn.XLOOKUP(EWB172, Schedule!$F$226:$FO$226, Schedule!$F$236:$FO$236, 0)</f>
        <v>0</v>
      </c>
      <c r="EWC188" s="214">
        <f>_xlfn.XLOOKUP(EWC172, Schedule!$F$226:$FO$226, Schedule!$F$236:$FO$236, 0)</f>
        <v>0</v>
      </c>
      <c r="EWD188" s="214">
        <f>_xlfn.XLOOKUP(EWD172, Schedule!$F$226:$FO$226, Schedule!$F$236:$FO$236, 0)</f>
        <v>0</v>
      </c>
      <c r="EWE188" s="214">
        <f>_xlfn.XLOOKUP(EWE172, Schedule!$F$226:$FO$226, Schedule!$F$236:$FO$236, 0)</f>
        <v>0</v>
      </c>
      <c r="EWF188" s="214">
        <f>_xlfn.XLOOKUP(EWF172, Schedule!$F$226:$FO$226, Schedule!$F$236:$FO$236, 0)</f>
        <v>0</v>
      </c>
      <c r="EWG188" s="214">
        <f>_xlfn.XLOOKUP(EWG172, Schedule!$F$226:$FO$226, Schedule!$F$236:$FO$236, 0)</f>
        <v>0</v>
      </c>
      <c r="EWH188" s="214">
        <f>_xlfn.XLOOKUP(EWH172, Schedule!$F$226:$FO$226, Schedule!$F$236:$FO$236, 0)</f>
        <v>0</v>
      </c>
      <c r="EWI188" s="214">
        <f>_xlfn.XLOOKUP(EWI172, Schedule!$F$226:$FO$226, Schedule!$F$236:$FO$236, 0)</f>
        <v>0</v>
      </c>
      <c r="EWJ188" s="214">
        <f>_xlfn.XLOOKUP(EWJ172, Schedule!$F$226:$FO$226, Schedule!$F$236:$FO$236, 0)</f>
        <v>0</v>
      </c>
      <c r="EWK188" s="214">
        <f>_xlfn.XLOOKUP(EWK172, Schedule!$F$226:$FO$226, Schedule!$F$236:$FO$236, 0)</f>
        <v>0</v>
      </c>
      <c r="EWL188" s="214">
        <f>_xlfn.XLOOKUP(EWL172, Schedule!$F$226:$FO$226, Schedule!$F$236:$FO$236, 0)</f>
        <v>0</v>
      </c>
      <c r="EWM188" s="214">
        <f>_xlfn.XLOOKUP(EWM172, Schedule!$F$226:$FO$226, Schedule!$F$236:$FO$236, 0)</f>
        <v>0</v>
      </c>
      <c r="EWN188" s="214">
        <f>_xlfn.XLOOKUP(EWN172, Schedule!$F$226:$FO$226, Schedule!$F$236:$FO$236, 0)</f>
        <v>0</v>
      </c>
      <c r="EWO188" s="214">
        <f>_xlfn.XLOOKUP(EWO172, Schedule!$F$226:$FO$226, Schedule!$F$236:$FO$236, 0)</f>
        <v>0</v>
      </c>
      <c r="EWP188" s="214">
        <f>_xlfn.XLOOKUP(EWP172, Schedule!$F$226:$FO$226, Schedule!$F$236:$FO$236, 0)</f>
        <v>0</v>
      </c>
      <c r="EWQ188" s="214">
        <f>_xlfn.XLOOKUP(EWQ172, Schedule!$F$226:$FO$226, Schedule!$F$236:$FO$236, 0)</f>
        <v>0</v>
      </c>
      <c r="EWR188" s="214">
        <f>_xlfn.XLOOKUP(EWR172, Schedule!$F$226:$FO$226, Schedule!$F$236:$FO$236, 0)</f>
        <v>0</v>
      </c>
      <c r="EWS188" s="214">
        <f>_xlfn.XLOOKUP(EWS172, Schedule!$F$226:$FO$226, Schedule!$F$236:$FO$236, 0)</f>
        <v>0</v>
      </c>
      <c r="EWT188" s="214">
        <f>_xlfn.XLOOKUP(EWT172, Schedule!$F$226:$FO$226, Schedule!$F$236:$FO$236, 0)</f>
        <v>0</v>
      </c>
      <c r="EWU188" s="214">
        <f>_xlfn.XLOOKUP(EWU172, Schedule!$F$226:$FO$226, Schedule!$F$236:$FO$236, 0)</f>
        <v>0</v>
      </c>
      <c r="EWV188" s="214">
        <f>_xlfn.XLOOKUP(EWV172, Schedule!$F$226:$FO$226, Schedule!$F$236:$FO$236, 0)</f>
        <v>0</v>
      </c>
      <c r="EWW188" s="214">
        <f>_xlfn.XLOOKUP(EWW172, Schedule!$F$226:$FO$226, Schedule!$F$236:$FO$236, 0)</f>
        <v>0</v>
      </c>
      <c r="EWX188" s="214">
        <f>_xlfn.XLOOKUP(EWX172, Schedule!$F$226:$FO$226, Schedule!$F$236:$FO$236, 0)</f>
        <v>0</v>
      </c>
      <c r="EWY188" s="214">
        <f>_xlfn.XLOOKUP(EWY172, Schedule!$F$226:$FO$226, Schedule!$F$236:$FO$236, 0)</f>
        <v>0</v>
      </c>
      <c r="EWZ188" s="214">
        <f>_xlfn.XLOOKUP(EWZ172, Schedule!$F$226:$FO$226, Schedule!$F$236:$FO$236, 0)</f>
        <v>0</v>
      </c>
      <c r="EXA188" s="214">
        <f>_xlfn.XLOOKUP(EXA172, Schedule!$F$226:$FO$226, Schedule!$F$236:$FO$236, 0)</f>
        <v>0</v>
      </c>
      <c r="EXB188" s="214">
        <f>_xlfn.XLOOKUP(EXB172, Schedule!$F$226:$FO$226, Schedule!$F$236:$FO$236, 0)</f>
        <v>0</v>
      </c>
      <c r="EXC188" s="214">
        <f>_xlfn.XLOOKUP(EXC172, Schedule!$F$226:$FO$226, Schedule!$F$236:$FO$236, 0)</f>
        <v>0</v>
      </c>
      <c r="EXD188" s="214">
        <f>_xlfn.XLOOKUP(EXD172, Schedule!$F$226:$FO$226, Schedule!$F$236:$FO$236, 0)</f>
        <v>0</v>
      </c>
      <c r="EXE188" s="214">
        <f>_xlfn.XLOOKUP(EXE172, Schedule!$F$226:$FO$226, Schedule!$F$236:$FO$236, 0)</f>
        <v>0</v>
      </c>
      <c r="EXF188" s="214">
        <f>_xlfn.XLOOKUP(EXF172, Schedule!$F$226:$FO$226, Schedule!$F$236:$FO$236, 0)</f>
        <v>0</v>
      </c>
      <c r="EXG188" s="214">
        <f>_xlfn.XLOOKUP(EXG172, Schedule!$F$226:$FO$226, Schedule!$F$236:$FO$236, 0)</f>
        <v>0</v>
      </c>
      <c r="EXH188" s="214">
        <f>_xlfn.XLOOKUP(EXH172, Schedule!$F$226:$FO$226, Schedule!$F$236:$FO$236, 0)</f>
        <v>0</v>
      </c>
      <c r="EXI188" s="214">
        <f>_xlfn.XLOOKUP(EXI172, Schedule!$F$226:$FO$226, Schedule!$F$236:$FO$236, 0)</f>
        <v>0</v>
      </c>
      <c r="EXJ188" s="214">
        <f>_xlfn.XLOOKUP(EXJ172, Schedule!$F$226:$FO$226, Schedule!$F$236:$FO$236, 0)</f>
        <v>0</v>
      </c>
      <c r="EXK188" s="214">
        <f>_xlfn.XLOOKUP(EXK172, Schedule!$F$226:$FO$226, Schedule!$F$236:$FO$236, 0)</f>
        <v>0</v>
      </c>
      <c r="EXL188" s="214">
        <f>_xlfn.XLOOKUP(EXL172, Schedule!$F$226:$FO$226, Schedule!$F$236:$FO$236, 0)</f>
        <v>0</v>
      </c>
      <c r="EXM188" s="214">
        <f>_xlfn.XLOOKUP(EXM172, Schedule!$F$226:$FO$226, Schedule!$F$236:$FO$236, 0)</f>
        <v>0</v>
      </c>
      <c r="EXN188" s="214">
        <f>_xlfn.XLOOKUP(EXN172, Schedule!$F$226:$FO$226, Schedule!$F$236:$FO$236, 0)</f>
        <v>0</v>
      </c>
      <c r="EXO188" s="214">
        <f>_xlfn.XLOOKUP(EXO172, Schedule!$F$226:$FO$226, Schedule!$F$236:$FO$236, 0)</f>
        <v>0</v>
      </c>
      <c r="EXP188" s="214">
        <f>_xlfn.XLOOKUP(EXP172, Schedule!$F$226:$FO$226, Schedule!$F$236:$FO$236, 0)</f>
        <v>0</v>
      </c>
      <c r="EXQ188" s="214">
        <f>_xlfn.XLOOKUP(EXQ172, Schedule!$F$226:$FO$226, Schedule!$F$236:$FO$236, 0)</f>
        <v>0</v>
      </c>
      <c r="EXR188" s="214">
        <f>_xlfn.XLOOKUP(EXR172, Schedule!$F$226:$FO$226, Schedule!$F$236:$FO$236, 0)</f>
        <v>0</v>
      </c>
      <c r="EXS188" s="214">
        <f>_xlfn.XLOOKUP(EXS172, Schedule!$F$226:$FO$226, Schedule!$F$236:$FO$236, 0)</f>
        <v>0</v>
      </c>
      <c r="EXT188" s="214">
        <f>_xlfn.XLOOKUP(EXT172, Schedule!$F$226:$FO$226, Schedule!$F$236:$FO$236, 0)</f>
        <v>0</v>
      </c>
      <c r="EXU188" s="214">
        <f>_xlfn.XLOOKUP(EXU172, Schedule!$F$226:$FO$226, Schedule!$F$236:$FO$236, 0)</f>
        <v>0</v>
      </c>
      <c r="EXV188" s="214">
        <f>_xlfn.XLOOKUP(EXV172, Schedule!$F$226:$FO$226, Schedule!$F$236:$FO$236, 0)</f>
        <v>0</v>
      </c>
      <c r="EXW188" s="214">
        <f>_xlfn.XLOOKUP(EXW172, Schedule!$F$226:$FO$226, Schedule!$F$236:$FO$236, 0)</f>
        <v>0</v>
      </c>
      <c r="EXX188" s="214">
        <f>_xlfn.XLOOKUP(EXX172, Schedule!$F$226:$FO$226, Schedule!$F$236:$FO$236, 0)</f>
        <v>0</v>
      </c>
      <c r="EXY188" s="214">
        <f>_xlfn.XLOOKUP(EXY172, Schedule!$F$226:$FO$226, Schedule!$F$236:$FO$236, 0)</f>
        <v>0</v>
      </c>
      <c r="EXZ188" s="214">
        <f>_xlfn.XLOOKUP(EXZ172, Schedule!$F$226:$FO$226, Schedule!$F$236:$FO$236, 0)</f>
        <v>0</v>
      </c>
      <c r="EYA188" s="214">
        <f>_xlfn.XLOOKUP(EYA172, Schedule!$F$226:$FO$226, Schedule!$F$236:$FO$236, 0)</f>
        <v>0</v>
      </c>
      <c r="EYB188" s="214">
        <f>_xlfn.XLOOKUP(EYB172, Schedule!$F$226:$FO$226, Schedule!$F$236:$FO$236, 0)</f>
        <v>0</v>
      </c>
      <c r="EYC188" s="214">
        <f>_xlfn.XLOOKUP(EYC172, Schedule!$F$226:$FO$226, Schedule!$F$236:$FO$236, 0)</f>
        <v>0</v>
      </c>
      <c r="EYD188" s="214">
        <f>_xlfn.XLOOKUP(EYD172, Schedule!$F$226:$FO$226, Schedule!$F$236:$FO$236, 0)</f>
        <v>0</v>
      </c>
      <c r="EYE188" s="214">
        <f>_xlfn.XLOOKUP(EYE172, Schedule!$F$226:$FO$226, Schedule!$F$236:$FO$236, 0)</f>
        <v>0</v>
      </c>
      <c r="EYF188" s="214">
        <f>_xlfn.XLOOKUP(EYF172, Schedule!$F$226:$FO$226, Schedule!$F$236:$FO$236, 0)</f>
        <v>0</v>
      </c>
      <c r="EYG188" s="214">
        <f>_xlfn.XLOOKUP(EYG172, Schedule!$F$226:$FO$226, Schedule!$F$236:$FO$236, 0)</f>
        <v>0</v>
      </c>
      <c r="EYH188" s="214">
        <f>_xlfn.XLOOKUP(EYH172, Schedule!$F$226:$FO$226, Schedule!$F$236:$FO$236, 0)</f>
        <v>0</v>
      </c>
      <c r="EYI188" s="214">
        <f>_xlfn.XLOOKUP(EYI172, Schedule!$F$226:$FO$226, Schedule!$F$236:$FO$236, 0)</f>
        <v>0</v>
      </c>
      <c r="EYJ188" s="214">
        <f>_xlfn.XLOOKUP(EYJ172, Schedule!$F$226:$FO$226, Schedule!$F$236:$FO$236, 0)</f>
        <v>0</v>
      </c>
      <c r="EYK188" s="214">
        <f>_xlfn.XLOOKUP(EYK172, Schedule!$F$226:$FO$226, Schedule!$F$236:$FO$236, 0)</f>
        <v>0</v>
      </c>
      <c r="EYL188" s="214">
        <f>_xlfn.XLOOKUP(EYL172, Schedule!$F$226:$FO$226, Schedule!$F$236:$FO$236, 0)</f>
        <v>0</v>
      </c>
      <c r="EYM188" s="214">
        <f>_xlfn.XLOOKUP(EYM172, Schedule!$F$226:$FO$226, Schedule!$F$236:$FO$236, 0)</f>
        <v>0</v>
      </c>
      <c r="EYN188" s="214">
        <f>_xlfn.XLOOKUP(EYN172, Schedule!$F$226:$FO$226, Schedule!$F$236:$FO$236, 0)</f>
        <v>0</v>
      </c>
      <c r="EYO188" s="214">
        <f>_xlfn.XLOOKUP(EYO172, Schedule!$F$226:$FO$226, Schedule!$F$236:$FO$236, 0)</f>
        <v>0</v>
      </c>
      <c r="EYP188" s="214">
        <f>_xlfn.XLOOKUP(EYP172, Schedule!$F$226:$FO$226, Schedule!$F$236:$FO$236, 0)</f>
        <v>0</v>
      </c>
      <c r="EYQ188" s="214">
        <f>_xlfn.XLOOKUP(EYQ172, Schedule!$F$226:$FO$226, Schedule!$F$236:$FO$236, 0)</f>
        <v>0</v>
      </c>
      <c r="EYR188" s="214">
        <f>_xlfn.XLOOKUP(EYR172, Schedule!$F$226:$FO$226, Schedule!$F$236:$FO$236, 0)</f>
        <v>0</v>
      </c>
      <c r="EYS188" s="214">
        <f>_xlfn.XLOOKUP(EYS172, Schedule!$F$226:$FO$226, Schedule!$F$236:$FO$236, 0)</f>
        <v>0</v>
      </c>
      <c r="EYT188" s="214">
        <f>_xlfn.XLOOKUP(EYT172, Schedule!$F$226:$FO$226, Schedule!$F$236:$FO$236, 0)</f>
        <v>0</v>
      </c>
      <c r="EYU188" s="214">
        <f>_xlfn.XLOOKUP(EYU172, Schedule!$F$226:$FO$226, Schedule!$F$236:$FO$236, 0)</f>
        <v>0</v>
      </c>
      <c r="EYV188" s="214">
        <f>_xlfn.XLOOKUP(EYV172, Schedule!$F$226:$FO$226, Schedule!$F$236:$FO$236, 0)</f>
        <v>0</v>
      </c>
      <c r="EYW188" s="214">
        <f>_xlfn.XLOOKUP(EYW172, Schedule!$F$226:$FO$226, Schedule!$F$236:$FO$236, 0)</f>
        <v>0</v>
      </c>
      <c r="EYX188" s="214">
        <f>_xlfn.XLOOKUP(EYX172, Schedule!$F$226:$FO$226, Schedule!$F$236:$FO$236, 0)</f>
        <v>0</v>
      </c>
      <c r="EYY188" s="214">
        <f>_xlfn.XLOOKUP(EYY172, Schedule!$F$226:$FO$226, Schedule!$F$236:$FO$236, 0)</f>
        <v>0</v>
      </c>
      <c r="EYZ188" s="214">
        <f>_xlfn.XLOOKUP(EYZ172, Schedule!$F$226:$FO$226, Schedule!$F$236:$FO$236, 0)</f>
        <v>0</v>
      </c>
      <c r="EZA188" s="214">
        <f>_xlfn.XLOOKUP(EZA172, Schedule!$F$226:$FO$226, Schedule!$F$236:$FO$236, 0)</f>
        <v>0</v>
      </c>
      <c r="EZB188" s="214">
        <f>_xlfn.XLOOKUP(EZB172, Schedule!$F$226:$FO$226, Schedule!$F$236:$FO$236, 0)</f>
        <v>0</v>
      </c>
      <c r="EZC188" s="214">
        <f>_xlfn.XLOOKUP(EZC172, Schedule!$F$226:$FO$226, Schedule!$F$236:$FO$236, 0)</f>
        <v>0</v>
      </c>
      <c r="EZD188" s="214">
        <f>_xlfn.XLOOKUP(EZD172, Schedule!$F$226:$FO$226, Schedule!$F$236:$FO$236, 0)</f>
        <v>0</v>
      </c>
      <c r="EZE188" s="214">
        <f>_xlfn.XLOOKUP(EZE172, Schedule!$F$226:$FO$226, Schedule!$F$236:$FO$236, 0)</f>
        <v>0</v>
      </c>
      <c r="EZF188" s="214">
        <f>_xlfn.XLOOKUP(EZF172, Schedule!$F$226:$FO$226, Schedule!$F$236:$FO$236, 0)</f>
        <v>0</v>
      </c>
      <c r="EZG188" s="214">
        <f>_xlfn.XLOOKUP(EZG172, Schedule!$F$226:$FO$226, Schedule!$F$236:$FO$236, 0)</f>
        <v>0</v>
      </c>
      <c r="EZH188" s="214">
        <f>_xlfn.XLOOKUP(EZH172, Schedule!$F$226:$FO$226, Schedule!$F$236:$FO$236, 0)</f>
        <v>0</v>
      </c>
      <c r="EZI188" s="214">
        <f>_xlfn.XLOOKUP(EZI172, Schedule!$F$226:$FO$226, Schedule!$F$236:$FO$236, 0)</f>
        <v>0</v>
      </c>
      <c r="EZJ188" s="214">
        <f>_xlfn.XLOOKUP(EZJ172, Schedule!$F$226:$FO$226, Schedule!$F$236:$FO$236, 0)</f>
        <v>0</v>
      </c>
      <c r="EZK188" s="214">
        <f>_xlfn.XLOOKUP(EZK172, Schedule!$F$226:$FO$226, Schedule!$F$236:$FO$236, 0)</f>
        <v>0</v>
      </c>
      <c r="EZL188" s="214">
        <f>_xlfn.XLOOKUP(EZL172, Schedule!$F$226:$FO$226, Schedule!$F$236:$FO$236, 0)</f>
        <v>0</v>
      </c>
      <c r="EZM188" s="214">
        <f>_xlfn.XLOOKUP(EZM172, Schedule!$F$226:$FO$226, Schedule!$F$236:$FO$236, 0)</f>
        <v>0</v>
      </c>
      <c r="EZN188" s="214">
        <f>_xlfn.XLOOKUP(EZN172, Schedule!$F$226:$FO$226, Schedule!$F$236:$FO$236, 0)</f>
        <v>0</v>
      </c>
      <c r="EZO188" s="214">
        <f>_xlfn.XLOOKUP(EZO172, Schedule!$F$226:$FO$226, Schedule!$F$236:$FO$236, 0)</f>
        <v>0</v>
      </c>
      <c r="EZP188" s="214">
        <f>_xlfn.XLOOKUP(EZP172, Schedule!$F$226:$FO$226, Schedule!$F$236:$FO$236, 0)</f>
        <v>0</v>
      </c>
      <c r="EZQ188" s="214">
        <f>_xlfn.XLOOKUP(EZQ172, Schedule!$F$226:$FO$226, Schedule!$F$236:$FO$236, 0)</f>
        <v>0</v>
      </c>
      <c r="EZR188" s="214">
        <f>_xlfn.XLOOKUP(EZR172, Schedule!$F$226:$FO$226, Schedule!$F$236:$FO$236, 0)</f>
        <v>0</v>
      </c>
      <c r="EZS188" s="214">
        <f>_xlfn.XLOOKUP(EZS172, Schedule!$F$226:$FO$226, Schedule!$F$236:$FO$236, 0)</f>
        <v>0</v>
      </c>
      <c r="EZT188" s="214">
        <f>_xlfn.XLOOKUP(EZT172, Schedule!$F$226:$FO$226, Schedule!$F$236:$FO$236, 0)</f>
        <v>0</v>
      </c>
      <c r="EZU188" s="214">
        <f>_xlfn.XLOOKUP(EZU172, Schedule!$F$226:$FO$226, Schedule!$F$236:$FO$236, 0)</f>
        <v>0</v>
      </c>
      <c r="EZV188" s="214">
        <f>_xlfn.XLOOKUP(EZV172, Schedule!$F$226:$FO$226, Schedule!$F$236:$FO$236, 0)</f>
        <v>0</v>
      </c>
      <c r="EZW188" s="214">
        <f>_xlfn.XLOOKUP(EZW172, Schedule!$F$226:$FO$226, Schedule!$F$236:$FO$236, 0)</f>
        <v>0</v>
      </c>
      <c r="EZX188" s="214">
        <f>_xlfn.XLOOKUP(EZX172, Schedule!$F$226:$FO$226, Schedule!$F$236:$FO$236, 0)</f>
        <v>0</v>
      </c>
      <c r="EZY188" s="214">
        <f>_xlfn.XLOOKUP(EZY172, Schedule!$F$226:$FO$226, Schedule!$F$236:$FO$236, 0)</f>
        <v>0</v>
      </c>
      <c r="EZZ188" s="214">
        <f>_xlfn.XLOOKUP(EZZ172, Schedule!$F$226:$FO$226, Schedule!$F$236:$FO$236, 0)</f>
        <v>0</v>
      </c>
      <c r="FAA188" s="214">
        <f>_xlfn.XLOOKUP(FAA172, Schedule!$F$226:$FO$226, Schedule!$F$236:$FO$236, 0)</f>
        <v>0</v>
      </c>
      <c r="FAB188" s="214">
        <f>_xlfn.XLOOKUP(FAB172, Schedule!$F$226:$FO$226, Schedule!$F$236:$FO$236, 0)</f>
        <v>0</v>
      </c>
      <c r="FAC188" s="214">
        <f>_xlfn.XLOOKUP(FAC172, Schedule!$F$226:$FO$226, Schedule!$F$236:$FO$236, 0)</f>
        <v>0</v>
      </c>
      <c r="FAD188" s="214">
        <f>_xlfn.XLOOKUP(FAD172, Schedule!$F$226:$FO$226, Schedule!$F$236:$FO$236, 0)</f>
        <v>0</v>
      </c>
      <c r="FAE188" s="214">
        <f>_xlfn.XLOOKUP(FAE172, Schedule!$F$226:$FO$226, Schedule!$F$236:$FO$236, 0)</f>
        <v>0</v>
      </c>
      <c r="FAF188" s="214">
        <f>_xlfn.XLOOKUP(FAF172, Schedule!$F$226:$FO$226, Schedule!$F$236:$FO$236, 0)</f>
        <v>0</v>
      </c>
      <c r="FAG188" s="214">
        <f>_xlfn.XLOOKUP(FAG172, Schedule!$F$226:$FO$226, Schedule!$F$236:$FO$236, 0)</f>
        <v>0</v>
      </c>
      <c r="FAH188" s="214">
        <f>_xlfn.XLOOKUP(FAH172, Schedule!$F$226:$FO$226, Schedule!$F$236:$FO$236, 0)</f>
        <v>0</v>
      </c>
      <c r="FAI188" s="214">
        <f>_xlfn.XLOOKUP(FAI172, Schedule!$F$226:$FO$226, Schedule!$F$236:$FO$236, 0)</f>
        <v>0</v>
      </c>
      <c r="FAJ188" s="214">
        <f>_xlfn.XLOOKUP(FAJ172, Schedule!$F$226:$FO$226, Schedule!$F$236:$FO$236, 0)</f>
        <v>0</v>
      </c>
      <c r="FAK188" s="214">
        <f>_xlfn.XLOOKUP(FAK172, Schedule!$F$226:$FO$226, Schedule!$F$236:$FO$236, 0)</f>
        <v>0</v>
      </c>
      <c r="FAL188" s="214">
        <f>_xlfn.XLOOKUP(FAL172, Schedule!$F$226:$FO$226, Schedule!$F$236:$FO$236, 0)</f>
        <v>0</v>
      </c>
      <c r="FAM188" s="214">
        <f>_xlfn.XLOOKUP(FAM172, Schedule!$F$226:$FO$226, Schedule!$F$236:$FO$236, 0)</f>
        <v>0</v>
      </c>
      <c r="FAN188" s="214">
        <f>_xlfn.XLOOKUP(FAN172, Schedule!$F$226:$FO$226, Schedule!$F$236:$FO$236, 0)</f>
        <v>0</v>
      </c>
      <c r="FAO188" s="214">
        <f>_xlfn.XLOOKUP(FAO172, Schedule!$F$226:$FO$226, Schedule!$F$236:$FO$236, 0)</f>
        <v>0</v>
      </c>
      <c r="FAP188" s="214">
        <f>_xlfn.XLOOKUP(FAP172, Schedule!$F$226:$FO$226, Schedule!$F$236:$FO$236, 0)</f>
        <v>0</v>
      </c>
      <c r="FAQ188" s="214">
        <f>_xlfn.XLOOKUP(FAQ172, Schedule!$F$226:$FO$226, Schedule!$F$236:$FO$236, 0)</f>
        <v>0</v>
      </c>
      <c r="FAR188" s="214">
        <f>_xlfn.XLOOKUP(FAR172, Schedule!$F$226:$FO$226, Schedule!$F$236:$FO$236, 0)</f>
        <v>0</v>
      </c>
      <c r="FAS188" s="214">
        <f>_xlfn.XLOOKUP(FAS172, Schedule!$F$226:$FO$226, Schedule!$F$236:$FO$236, 0)</f>
        <v>0</v>
      </c>
      <c r="FAT188" s="214">
        <f>_xlfn.XLOOKUP(FAT172, Schedule!$F$226:$FO$226, Schedule!$F$236:$FO$236, 0)</f>
        <v>0</v>
      </c>
      <c r="FAU188" s="214">
        <f>_xlfn.XLOOKUP(FAU172, Schedule!$F$226:$FO$226, Schedule!$F$236:$FO$236, 0)</f>
        <v>0</v>
      </c>
      <c r="FAV188" s="214">
        <f>_xlfn.XLOOKUP(FAV172, Schedule!$F$226:$FO$226, Schedule!$F$236:$FO$236, 0)</f>
        <v>0</v>
      </c>
      <c r="FAW188" s="214">
        <f>_xlfn.XLOOKUP(FAW172, Schedule!$F$226:$FO$226, Schedule!$F$236:$FO$236, 0)</f>
        <v>0</v>
      </c>
      <c r="FAX188" s="214">
        <f>_xlfn.XLOOKUP(FAX172, Schedule!$F$226:$FO$226, Schedule!$F$236:$FO$236, 0)</f>
        <v>0</v>
      </c>
      <c r="FAY188" s="214">
        <f>_xlfn.XLOOKUP(FAY172, Schedule!$F$226:$FO$226, Schedule!$F$236:$FO$236, 0)</f>
        <v>0</v>
      </c>
      <c r="FAZ188" s="214">
        <f>_xlfn.XLOOKUP(FAZ172, Schedule!$F$226:$FO$226, Schedule!$F$236:$FO$236, 0)</f>
        <v>0</v>
      </c>
      <c r="FBA188" s="214">
        <f>_xlfn.XLOOKUP(FBA172, Schedule!$F$226:$FO$226, Schedule!$F$236:$FO$236, 0)</f>
        <v>0</v>
      </c>
      <c r="FBB188" s="214">
        <f>_xlfn.XLOOKUP(FBB172, Schedule!$F$226:$FO$226, Schedule!$F$236:$FO$236, 0)</f>
        <v>0</v>
      </c>
      <c r="FBC188" s="214">
        <f>_xlfn.XLOOKUP(FBC172, Schedule!$F$226:$FO$226, Schedule!$F$236:$FO$236, 0)</f>
        <v>0</v>
      </c>
      <c r="FBD188" s="214">
        <f>_xlfn.XLOOKUP(FBD172, Schedule!$F$226:$FO$226, Schedule!$F$236:$FO$236, 0)</f>
        <v>0</v>
      </c>
      <c r="FBE188" s="214">
        <f>_xlfn.XLOOKUP(FBE172, Schedule!$F$226:$FO$226, Schedule!$F$236:$FO$236, 0)</f>
        <v>0</v>
      </c>
      <c r="FBF188" s="214">
        <f>_xlfn.XLOOKUP(FBF172, Schedule!$F$226:$FO$226, Schedule!$F$236:$FO$236, 0)</f>
        <v>0</v>
      </c>
      <c r="FBG188" s="214">
        <f>_xlfn.XLOOKUP(FBG172, Schedule!$F$226:$FO$226, Schedule!$F$236:$FO$236, 0)</f>
        <v>0</v>
      </c>
      <c r="FBH188" s="214">
        <f>_xlfn.XLOOKUP(FBH172, Schedule!$F$226:$FO$226, Schedule!$F$236:$FO$236, 0)</f>
        <v>0</v>
      </c>
      <c r="FBI188" s="214">
        <f>_xlfn.XLOOKUP(FBI172, Schedule!$F$226:$FO$226, Schedule!$F$236:$FO$236, 0)</f>
        <v>0</v>
      </c>
      <c r="FBJ188" s="214">
        <f>_xlfn.XLOOKUP(FBJ172, Schedule!$F$226:$FO$226, Schedule!$F$236:$FO$236, 0)</f>
        <v>0</v>
      </c>
      <c r="FBK188" s="214">
        <f>_xlfn.XLOOKUP(FBK172, Schedule!$F$226:$FO$226, Schedule!$F$236:$FO$236, 0)</f>
        <v>0</v>
      </c>
      <c r="FBL188" s="214">
        <f>_xlfn.XLOOKUP(FBL172, Schedule!$F$226:$FO$226, Schedule!$F$236:$FO$236, 0)</f>
        <v>0</v>
      </c>
      <c r="FBM188" s="214">
        <f>_xlfn.XLOOKUP(FBM172, Schedule!$F$226:$FO$226, Schedule!$F$236:$FO$236, 0)</f>
        <v>0</v>
      </c>
      <c r="FBN188" s="214">
        <f>_xlfn.XLOOKUP(FBN172, Schedule!$F$226:$FO$226, Schedule!$F$236:$FO$236, 0)</f>
        <v>0</v>
      </c>
      <c r="FBO188" s="214">
        <f>_xlfn.XLOOKUP(FBO172, Schedule!$F$226:$FO$226, Schedule!$F$236:$FO$236, 0)</f>
        <v>0</v>
      </c>
      <c r="FBP188" s="214">
        <f>_xlfn.XLOOKUP(FBP172, Schedule!$F$226:$FO$226, Schedule!$F$236:$FO$236, 0)</f>
        <v>0</v>
      </c>
      <c r="FBQ188" s="214">
        <f>_xlfn.XLOOKUP(FBQ172, Schedule!$F$226:$FO$226, Schedule!$F$236:$FO$236, 0)</f>
        <v>0</v>
      </c>
      <c r="FBR188" s="214">
        <f>_xlfn.XLOOKUP(FBR172, Schedule!$F$226:$FO$226, Schedule!$F$236:$FO$236, 0)</f>
        <v>0</v>
      </c>
      <c r="FBS188" s="214">
        <f>_xlfn.XLOOKUP(FBS172, Schedule!$F$226:$FO$226, Schedule!$F$236:$FO$236, 0)</f>
        <v>0</v>
      </c>
      <c r="FBT188" s="214">
        <f>_xlfn.XLOOKUP(FBT172, Schedule!$F$226:$FO$226, Schedule!$F$236:$FO$236, 0)</f>
        <v>0</v>
      </c>
      <c r="FBU188" s="214">
        <f>_xlfn.XLOOKUP(FBU172, Schedule!$F$226:$FO$226, Schedule!$F$236:$FO$236, 0)</f>
        <v>0</v>
      </c>
      <c r="FBV188" s="214">
        <f>_xlfn.XLOOKUP(FBV172, Schedule!$F$226:$FO$226, Schedule!$F$236:$FO$236, 0)</f>
        <v>0</v>
      </c>
      <c r="FBW188" s="214">
        <f>_xlfn.XLOOKUP(FBW172, Schedule!$F$226:$FO$226, Schedule!$F$236:$FO$236, 0)</f>
        <v>0</v>
      </c>
      <c r="FBX188" s="214">
        <f>_xlfn.XLOOKUP(FBX172, Schedule!$F$226:$FO$226, Schedule!$F$236:$FO$236, 0)</f>
        <v>0</v>
      </c>
      <c r="FBY188" s="214">
        <f>_xlfn.XLOOKUP(FBY172, Schedule!$F$226:$FO$226, Schedule!$F$236:$FO$236, 0)</f>
        <v>0</v>
      </c>
      <c r="FBZ188" s="214">
        <f>_xlfn.XLOOKUP(FBZ172, Schedule!$F$226:$FO$226, Schedule!$F$236:$FO$236, 0)</f>
        <v>0</v>
      </c>
      <c r="FCA188" s="214">
        <f>_xlfn.XLOOKUP(FCA172, Schedule!$F$226:$FO$226, Schedule!$F$236:$FO$236, 0)</f>
        <v>0</v>
      </c>
      <c r="FCB188" s="214">
        <f>_xlfn.XLOOKUP(FCB172, Schedule!$F$226:$FO$226, Schedule!$F$236:$FO$236, 0)</f>
        <v>0</v>
      </c>
      <c r="FCC188" s="214">
        <f>_xlfn.XLOOKUP(FCC172, Schedule!$F$226:$FO$226, Schedule!$F$236:$FO$236, 0)</f>
        <v>0</v>
      </c>
      <c r="FCD188" s="214">
        <f>_xlfn.XLOOKUP(FCD172, Schedule!$F$226:$FO$226, Schedule!$F$236:$FO$236, 0)</f>
        <v>0</v>
      </c>
      <c r="FCE188" s="214">
        <f>_xlfn.XLOOKUP(FCE172, Schedule!$F$226:$FO$226, Schedule!$F$236:$FO$236, 0)</f>
        <v>0</v>
      </c>
      <c r="FCF188" s="214">
        <f>_xlfn.XLOOKUP(FCF172, Schedule!$F$226:$FO$226, Schedule!$F$236:$FO$236, 0)</f>
        <v>0</v>
      </c>
      <c r="FCG188" s="214">
        <f>_xlfn.XLOOKUP(FCG172, Schedule!$F$226:$FO$226, Schedule!$F$236:$FO$236, 0)</f>
        <v>0</v>
      </c>
      <c r="FCH188" s="214">
        <f>_xlfn.XLOOKUP(FCH172, Schedule!$F$226:$FO$226, Schedule!$F$236:$FO$236, 0)</f>
        <v>0</v>
      </c>
      <c r="FCI188" s="214">
        <f>_xlfn.XLOOKUP(FCI172, Schedule!$F$226:$FO$226, Schedule!$F$236:$FO$236, 0)</f>
        <v>0</v>
      </c>
      <c r="FCJ188" s="214">
        <f>_xlfn.XLOOKUP(FCJ172, Schedule!$F$226:$FO$226, Schedule!$F$236:$FO$236, 0)</f>
        <v>0</v>
      </c>
      <c r="FCK188" s="214">
        <f>_xlfn.XLOOKUP(FCK172, Schedule!$F$226:$FO$226, Schedule!$F$236:$FO$236, 0)</f>
        <v>0</v>
      </c>
      <c r="FCL188" s="214">
        <f>_xlfn.XLOOKUP(FCL172, Schedule!$F$226:$FO$226, Schedule!$F$236:$FO$236, 0)</f>
        <v>0</v>
      </c>
      <c r="FCM188" s="214">
        <f>_xlfn.XLOOKUP(FCM172, Schedule!$F$226:$FO$226, Schedule!$F$236:$FO$236, 0)</f>
        <v>0</v>
      </c>
      <c r="FCN188" s="214">
        <f>_xlfn.XLOOKUP(FCN172, Schedule!$F$226:$FO$226, Schedule!$F$236:$FO$236, 0)</f>
        <v>0</v>
      </c>
      <c r="FCO188" s="214">
        <f>_xlfn.XLOOKUP(FCO172, Schedule!$F$226:$FO$226, Schedule!$F$236:$FO$236, 0)</f>
        <v>0</v>
      </c>
      <c r="FCP188" s="214">
        <f>_xlfn.XLOOKUP(FCP172, Schedule!$F$226:$FO$226, Schedule!$F$236:$FO$236, 0)</f>
        <v>0</v>
      </c>
      <c r="FCQ188" s="214">
        <f>_xlfn.XLOOKUP(FCQ172, Schedule!$F$226:$FO$226, Schedule!$F$236:$FO$236, 0)</f>
        <v>0</v>
      </c>
      <c r="FCR188" s="214">
        <f>_xlfn.XLOOKUP(FCR172, Schedule!$F$226:$FO$226, Schedule!$F$236:$FO$236, 0)</f>
        <v>0</v>
      </c>
      <c r="FCS188" s="214">
        <f>_xlfn.XLOOKUP(FCS172, Schedule!$F$226:$FO$226, Schedule!$F$236:$FO$236, 0)</f>
        <v>0</v>
      </c>
      <c r="FCT188" s="214">
        <f>_xlfn.XLOOKUP(FCT172, Schedule!$F$226:$FO$226, Schedule!$F$236:$FO$236, 0)</f>
        <v>0</v>
      </c>
      <c r="FCU188" s="214">
        <f>_xlfn.XLOOKUP(FCU172, Schedule!$F$226:$FO$226, Schedule!$F$236:$FO$236, 0)</f>
        <v>0</v>
      </c>
      <c r="FCV188" s="214">
        <f>_xlfn.XLOOKUP(FCV172, Schedule!$F$226:$FO$226, Schedule!$F$236:$FO$236, 0)</f>
        <v>0</v>
      </c>
      <c r="FCW188" s="214">
        <f>_xlfn.XLOOKUP(FCW172, Schedule!$F$226:$FO$226, Schedule!$F$236:$FO$236, 0)</f>
        <v>0</v>
      </c>
      <c r="FCX188" s="214">
        <f>_xlfn.XLOOKUP(FCX172, Schedule!$F$226:$FO$226, Schedule!$F$236:$FO$236, 0)</f>
        <v>0</v>
      </c>
      <c r="FCY188" s="214">
        <f>_xlfn.XLOOKUP(FCY172, Schedule!$F$226:$FO$226, Schedule!$F$236:$FO$236, 0)</f>
        <v>0</v>
      </c>
      <c r="FCZ188" s="214">
        <f>_xlfn.XLOOKUP(FCZ172, Schedule!$F$226:$FO$226, Schedule!$F$236:$FO$236, 0)</f>
        <v>0</v>
      </c>
      <c r="FDA188" s="214">
        <f>_xlfn.XLOOKUP(FDA172, Schedule!$F$226:$FO$226, Schedule!$F$236:$FO$236, 0)</f>
        <v>0</v>
      </c>
      <c r="FDB188" s="214">
        <f>_xlfn.XLOOKUP(FDB172, Schedule!$F$226:$FO$226, Schedule!$F$236:$FO$236, 0)</f>
        <v>0</v>
      </c>
      <c r="FDC188" s="214">
        <f>_xlfn.XLOOKUP(FDC172, Schedule!$F$226:$FO$226, Schedule!$F$236:$FO$236, 0)</f>
        <v>0</v>
      </c>
      <c r="FDD188" s="214">
        <f>_xlfn.XLOOKUP(FDD172, Schedule!$F$226:$FO$226, Schedule!$F$236:$FO$236, 0)</f>
        <v>0</v>
      </c>
      <c r="FDE188" s="214">
        <f>_xlfn.XLOOKUP(FDE172, Schedule!$F$226:$FO$226, Schedule!$F$236:$FO$236, 0)</f>
        <v>0</v>
      </c>
      <c r="FDF188" s="214">
        <f>_xlfn.XLOOKUP(FDF172, Schedule!$F$226:$FO$226, Schedule!$F$236:$FO$236, 0)</f>
        <v>0</v>
      </c>
      <c r="FDG188" s="214">
        <f>_xlfn.XLOOKUP(FDG172, Schedule!$F$226:$FO$226, Schedule!$F$236:$FO$236, 0)</f>
        <v>0</v>
      </c>
      <c r="FDH188" s="214">
        <f>_xlfn.XLOOKUP(FDH172, Schedule!$F$226:$FO$226, Schedule!$F$236:$FO$236, 0)</f>
        <v>0</v>
      </c>
      <c r="FDI188" s="214">
        <f>_xlfn.XLOOKUP(FDI172, Schedule!$F$226:$FO$226, Schedule!$F$236:$FO$236, 0)</f>
        <v>0</v>
      </c>
      <c r="FDJ188" s="214">
        <f>_xlfn.XLOOKUP(FDJ172, Schedule!$F$226:$FO$226, Schedule!$F$236:$FO$236, 0)</f>
        <v>0</v>
      </c>
      <c r="FDK188" s="214">
        <f>_xlfn.XLOOKUP(FDK172, Schedule!$F$226:$FO$226, Schedule!$F$236:$FO$236, 0)</f>
        <v>0</v>
      </c>
      <c r="FDL188" s="214">
        <f>_xlfn.XLOOKUP(FDL172, Schedule!$F$226:$FO$226, Schedule!$F$236:$FO$236, 0)</f>
        <v>0</v>
      </c>
      <c r="FDM188" s="214">
        <f>_xlfn.XLOOKUP(FDM172, Schedule!$F$226:$FO$226, Schedule!$F$236:$FO$236, 0)</f>
        <v>0</v>
      </c>
      <c r="FDN188" s="214">
        <f>_xlfn.XLOOKUP(FDN172, Schedule!$F$226:$FO$226, Schedule!$F$236:$FO$236, 0)</f>
        <v>0</v>
      </c>
      <c r="FDO188" s="214">
        <f>_xlfn.XLOOKUP(FDO172, Schedule!$F$226:$FO$226, Schedule!$F$236:$FO$236, 0)</f>
        <v>0</v>
      </c>
      <c r="FDP188" s="214">
        <f>_xlfn.XLOOKUP(FDP172, Schedule!$F$226:$FO$226, Schedule!$F$236:$FO$236, 0)</f>
        <v>0</v>
      </c>
      <c r="FDQ188" s="214">
        <f>_xlfn.XLOOKUP(FDQ172, Schedule!$F$226:$FO$226, Schedule!$F$236:$FO$236, 0)</f>
        <v>0</v>
      </c>
      <c r="FDR188" s="214">
        <f>_xlfn.XLOOKUP(FDR172, Schedule!$F$226:$FO$226, Schedule!$F$236:$FO$236, 0)</f>
        <v>0</v>
      </c>
      <c r="FDS188" s="214">
        <f>_xlfn.XLOOKUP(FDS172, Schedule!$F$226:$FO$226, Schedule!$F$236:$FO$236, 0)</f>
        <v>0</v>
      </c>
      <c r="FDT188" s="214">
        <f>_xlfn.XLOOKUP(FDT172, Schedule!$F$226:$FO$226, Schedule!$F$236:$FO$236, 0)</f>
        <v>0</v>
      </c>
      <c r="FDU188" s="214">
        <f>_xlfn.XLOOKUP(FDU172, Schedule!$F$226:$FO$226, Schedule!$F$236:$FO$236, 0)</f>
        <v>0</v>
      </c>
      <c r="FDV188" s="214">
        <f>_xlfn.XLOOKUP(FDV172, Schedule!$F$226:$FO$226, Schedule!$F$236:$FO$236, 0)</f>
        <v>0</v>
      </c>
      <c r="FDW188" s="214">
        <f>_xlfn.XLOOKUP(FDW172, Schedule!$F$226:$FO$226, Schedule!$F$236:$FO$236, 0)</f>
        <v>0</v>
      </c>
      <c r="FDX188" s="214">
        <f>_xlfn.XLOOKUP(FDX172, Schedule!$F$226:$FO$226, Schedule!$F$236:$FO$236, 0)</f>
        <v>0</v>
      </c>
      <c r="FDY188" s="214">
        <f>_xlfn.XLOOKUP(FDY172, Schedule!$F$226:$FO$226, Schedule!$F$236:$FO$236, 0)</f>
        <v>0</v>
      </c>
      <c r="FDZ188" s="214">
        <f>_xlfn.XLOOKUP(FDZ172, Schedule!$F$226:$FO$226, Schedule!$F$236:$FO$236, 0)</f>
        <v>0</v>
      </c>
      <c r="FEA188" s="214">
        <f>_xlfn.XLOOKUP(FEA172, Schedule!$F$226:$FO$226, Schedule!$F$236:$FO$236, 0)</f>
        <v>0</v>
      </c>
      <c r="FEB188" s="214">
        <f>_xlfn.XLOOKUP(FEB172, Schedule!$F$226:$FO$226, Schedule!$F$236:$FO$236, 0)</f>
        <v>0</v>
      </c>
      <c r="FEC188" s="214">
        <f>_xlfn.XLOOKUP(FEC172, Schedule!$F$226:$FO$226, Schedule!$F$236:$FO$236, 0)</f>
        <v>0</v>
      </c>
      <c r="FED188" s="214">
        <f>_xlfn.XLOOKUP(FED172, Schedule!$F$226:$FO$226, Schedule!$F$236:$FO$236, 0)</f>
        <v>0</v>
      </c>
      <c r="FEE188" s="214">
        <f>_xlfn.XLOOKUP(FEE172, Schedule!$F$226:$FO$226, Schedule!$F$236:$FO$236, 0)</f>
        <v>0</v>
      </c>
      <c r="FEF188" s="214">
        <f>_xlfn.XLOOKUP(FEF172, Schedule!$F$226:$FO$226, Schedule!$F$236:$FO$236, 0)</f>
        <v>0</v>
      </c>
      <c r="FEG188" s="214">
        <f>_xlfn.XLOOKUP(FEG172, Schedule!$F$226:$FO$226, Schedule!$F$236:$FO$236, 0)</f>
        <v>0</v>
      </c>
      <c r="FEH188" s="214">
        <f>_xlfn.XLOOKUP(FEH172, Schedule!$F$226:$FO$226, Schedule!$F$236:$FO$236, 0)</f>
        <v>0</v>
      </c>
      <c r="FEI188" s="214">
        <f>_xlfn.XLOOKUP(FEI172, Schedule!$F$226:$FO$226, Schedule!$F$236:$FO$236, 0)</f>
        <v>0</v>
      </c>
      <c r="FEJ188" s="214">
        <f>_xlfn.XLOOKUP(FEJ172, Schedule!$F$226:$FO$226, Schedule!$F$236:$FO$236, 0)</f>
        <v>0</v>
      </c>
      <c r="FEK188" s="214">
        <f>_xlfn.XLOOKUP(FEK172, Schedule!$F$226:$FO$226, Schedule!$F$236:$FO$236, 0)</f>
        <v>0</v>
      </c>
      <c r="FEL188" s="214">
        <f>_xlfn.XLOOKUP(FEL172, Schedule!$F$226:$FO$226, Schedule!$F$236:$FO$236, 0)</f>
        <v>0</v>
      </c>
      <c r="FEM188" s="214">
        <f>_xlfn.XLOOKUP(FEM172, Schedule!$F$226:$FO$226, Schedule!$F$236:$FO$236, 0)</f>
        <v>0</v>
      </c>
      <c r="FEN188" s="214">
        <f>_xlfn.XLOOKUP(FEN172, Schedule!$F$226:$FO$226, Schedule!$F$236:$FO$236, 0)</f>
        <v>0</v>
      </c>
      <c r="FEO188" s="214">
        <f>_xlfn.XLOOKUP(FEO172, Schedule!$F$226:$FO$226, Schedule!$F$236:$FO$236, 0)</f>
        <v>0</v>
      </c>
      <c r="FEP188" s="214">
        <f>_xlfn.XLOOKUP(FEP172, Schedule!$F$226:$FO$226, Schedule!$F$236:$FO$236, 0)</f>
        <v>0</v>
      </c>
      <c r="FEQ188" s="214">
        <f>_xlfn.XLOOKUP(FEQ172, Schedule!$F$226:$FO$226, Schedule!$F$236:$FO$236, 0)</f>
        <v>0</v>
      </c>
      <c r="FER188" s="214">
        <f>_xlfn.XLOOKUP(FER172, Schedule!$F$226:$FO$226, Schedule!$F$236:$FO$236, 0)</f>
        <v>0</v>
      </c>
      <c r="FES188" s="214">
        <f>_xlfn.XLOOKUP(FES172, Schedule!$F$226:$FO$226, Schedule!$F$236:$FO$236, 0)</f>
        <v>0</v>
      </c>
      <c r="FET188" s="214">
        <f>_xlfn.XLOOKUP(FET172, Schedule!$F$226:$FO$226, Schedule!$F$236:$FO$236, 0)</f>
        <v>0</v>
      </c>
      <c r="FEU188" s="214">
        <f>_xlfn.XLOOKUP(FEU172, Schedule!$F$226:$FO$226, Schedule!$F$236:$FO$236, 0)</f>
        <v>0</v>
      </c>
      <c r="FEV188" s="214">
        <f>_xlfn.XLOOKUP(FEV172, Schedule!$F$226:$FO$226, Schedule!$F$236:$FO$236, 0)</f>
        <v>0</v>
      </c>
      <c r="FEW188" s="214">
        <f>_xlfn.XLOOKUP(FEW172, Schedule!$F$226:$FO$226, Schedule!$F$236:$FO$236, 0)</f>
        <v>0</v>
      </c>
      <c r="FEX188" s="214">
        <f>_xlfn.XLOOKUP(FEX172, Schedule!$F$226:$FO$226, Schedule!$F$236:$FO$236, 0)</f>
        <v>0</v>
      </c>
      <c r="FEY188" s="214">
        <f>_xlfn.XLOOKUP(FEY172, Schedule!$F$226:$FO$226, Schedule!$F$236:$FO$236, 0)</f>
        <v>0</v>
      </c>
      <c r="FEZ188" s="214">
        <f>_xlfn.XLOOKUP(FEZ172, Schedule!$F$226:$FO$226, Schedule!$F$236:$FO$236, 0)</f>
        <v>0</v>
      </c>
      <c r="FFA188" s="214">
        <f>_xlfn.XLOOKUP(FFA172, Schedule!$F$226:$FO$226, Schedule!$F$236:$FO$236, 0)</f>
        <v>0</v>
      </c>
      <c r="FFB188" s="214">
        <f>_xlfn.XLOOKUP(FFB172, Schedule!$F$226:$FO$226, Schedule!$F$236:$FO$236, 0)</f>
        <v>0</v>
      </c>
      <c r="FFC188" s="214">
        <f>_xlfn.XLOOKUP(FFC172, Schedule!$F$226:$FO$226, Schedule!$F$236:$FO$236, 0)</f>
        <v>0</v>
      </c>
      <c r="FFD188" s="214">
        <f>_xlfn.XLOOKUP(FFD172, Schedule!$F$226:$FO$226, Schedule!$F$236:$FO$236, 0)</f>
        <v>0</v>
      </c>
      <c r="FFE188" s="214">
        <f>_xlfn.XLOOKUP(FFE172, Schedule!$F$226:$FO$226, Schedule!$F$236:$FO$236, 0)</f>
        <v>0</v>
      </c>
      <c r="FFF188" s="214">
        <f>_xlfn.XLOOKUP(FFF172, Schedule!$F$226:$FO$226, Schedule!$F$236:$FO$236, 0)</f>
        <v>0</v>
      </c>
      <c r="FFG188" s="214">
        <f>_xlfn.XLOOKUP(FFG172, Schedule!$F$226:$FO$226, Schedule!$F$236:$FO$236, 0)</f>
        <v>0</v>
      </c>
      <c r="FFH188" s="214">
        <f>_xlfn.XLOOKUP(FFH172, Schedule!$F$226:$FO$226, Schedule!$F$236:$FO$236, 0)</f>
        <v>0</v>
      </c>
      <c r="FFI188" s="214">
        <f>_xlfn.XLOOKUP(FFI172, Schedule!$F$226:$FO$226, Schedule!$F$236:$FO$236, 0)</f>
        <v>0</v>
      </c>
      <c r="FFJ188" s="214">
        <f>_xlfn.XLOOKUP(FFJ172, Schedule!$F$226:$FO$226, Schedule!$F$236:$FO$236, 0)</f>
        <v>0</v>
      </c>
      <c r="FFK188" s="214">
        <f>_xlfn.XLOOKUP(FFK172, Schedule!$F$226:$FO$226, Schedule!$F$236:$FO$236, 0)</f>
        <v>0</v>
      </c>
      <c r="FFL188" s="214">
        <f>_xlfn.XLOOKUP(FFL172, Schedule!$F$226:$FO$226, Schedule!$F$236:$FO$236, 0)</f>
        <v>0</v>
      </c>
      <c r="FFM188" s="214">
        <f>_xlfn.XLOOKUP(FFM172, Schedule!$F$226:$FO$226, Schedule!$F$236:$FO$236, 0)</f>
        <v>0</v>
      </c>
      <c r="FFN188" s="214">
        <f>_xlfn.XLOOKUP(FFN172, Schedule!$F$226:$FO$226, Schedule!$F$236:$FO$236, 0)</f>
        <v>0</v>
      </c>
      <c r="FFO188" s="214">
        <f>_xlfn.XLOOKUP(FFO172, Schedule!$F$226:$FO$226, Schedule!$F$236:$FO$236, 0)</f>
        <v>0</v>
      </c>
      <c r="FFP188" s="214">
        <f>_xlfn.XLOOKUP(FFP172, Schedule!$F$226:$FO$226, Schedule!$F$236:$FO$236, 0)</f>
        <v>0</v>
      </c>
      <c r="FFQ188" s="214">
        <f>_xlfn.XLOOKUP(FFQ172, Schedule!$F$226:$FO$226, Schedule!$F$236:$FO$236, 0)</f>
        <v>0</v>
      </c>
      <c r="FFR188" s="214">
        <f>_xlfn.XLOOKUP(FFR172, Schedule!$F$226:$FO$226, Schedule!$F$236:$FO$236, 0)</f>
        <v>0</v>
      </c>
      <c r="FFS188" s="214">
        <f>_xlfn.XLOOKUP(FFS172, Schedule!$F$226:$FO$226, Schedule!$F$236:$FO$236, 0)</f>
        <v>0</v>
      </c>
      <c r="FFT188" s="214">
        <f>_xlfn.XLOOKUP(FFT172, Schedule!$F$226:$FO$226, Schedule!$F$236:$FO$236, 0)</f>
        <v>0</v>
      </c>
      <c r="FFU188" s="214">
        <f>_xlfn.XLOOKUP(FFU172, Schedule!$F$226:$FO$226, Schedule!$F$236:$FO$236, 0)</f>
        <v>0</v>
      </c>
      <c r="FFV188" s="214">
        <f>_xlfn.XLOOKUP(FFV172, Schedule!$F$226:$FO$226, Schedule!$F$236:$FO$236, 0)</f>
        <v>0</v>
      </c>
      <c r="FFW188" s="214">
        <f>_xlfn.XLOOKUP(FFW172, Schedule!$F$226:$FO$226, Schedule!$F$236:$FO$236, 0)</f>
        <v>0</v>
      </c>
      <c r="FFX188" s="214">
        <f>_xlfn.XLOOKUP(FFX172, Schedule!$F$226:$FO$226, Schedule!$F$236:$FO$236, 0)</f>
        <v>0</v>
      </c>
      <c r="FFY188" s="214">
        <f>_xlfn.XLOOKUP(FFY172, Schedule!$F$226:$FO$226, Schedule!$F$236:$FO$236, 0)</f>
        <v>0</v>
      </c>
      <c r="FFZ188" s="214">
        <f>_xlfn.XLOOKUP(FFZ172, Schedule!$F$226:$FO$226, Schedule!$F$236:$FO$236, 0)</f>
        <v>0</v>
      </c>
      <c r="FGA188" s="214">
        <f>_xlfn.XLOOKUP(FGA172, Schedule!$F$226:$FO$226, Schedule!$F$236:$FO$236, 0)</f>
        <v>0</v>
      </c>
      <c r="FGB188" s="214">
        <f>_xlfn.XLOOKUP(FGB172, Schedule!$F$226:$FO$226, Schedule!$F$236:$FO$236, 0)</f>
        <v>0</v>
      </c>
      <c r="FGC188" s="214">
        <f>_xlfn.XLOOKUP(FGC172, Schedule!$F$226:$FO$226, Schedule!$F$236:$FO$236, 0)</f>
        <v>0</v>
      </c>
      <c r="FGD188" s="214">
        <f>_xlfn.XLOOKUP(FGD172, Schedule!$F$226:$FO$226, Schedule!$F$236:$FO$236, 0)</f>
        <v>0</v>
      </c>
      <c r="FGE188" s="214">
        <f>_xlfn.XLOOKUP(FGE172, Schedule!$F$226:$FO$226, Schedule!$F$236:$FO$236, 0)</f>
        <v>0</v>
      </c>
      <c r="FGF188" s="214">
        <f>_xlfn.XLOOKUP(FGF172, Schedule!$F$226:$FO$226, Schedule!$F$236:$FO$236, 0)</f>
        <v>0</v>
      </c>
      <c r="FGG188" s="214">
        <f>_xlfn.XLOOKUP(FGG172, Schedule!$F$226:$FO$226, Schedule!$F$236:$FO$236, 0)</f>
        <v>0</v>
      </c>
      <c r="FGH188" s="214">
        <f>_xlfn.XLOOKUP(FGH172, Schedule!$F$226:$FO$226, Schedule!$F$236:$FO$236, 0)</f>
        <v>0</v>
      </c>
      <c r="FGI188" s="214">
        <f>_xlfn.XLOOKUP(FGI172, Schedule!$F$226:$FO$226, Schedule!$F$236:$FO$236, 0)</f>
        <v>0</v>
      </c>
      <c r="FGJ188" s="214">
        <f>_xlfn.XLOOKUP(FGJ172, Schedule!$F$226:$FO$226, Schedule!$F$236:$FO$236, 0)</f>
        <v>0</v>
      </c>
      <c r="FGK188" s="214">
        <f>_xlfn.XLOOKUP(FGK172, Schedule!$F$226:$FO$226, Schedule!$F$236:$FO$236, 0)</f>
        <v>0</v>
      </c>
      <c r="FGL188" s="214">
        <f>_xlfn.XLOOKUP(FGL172, Schedule!$F$226:$FO$226, Schedule!$F$236:$FO$236, 0)</f>
        <v>0</v>
      </c>
      <c r="FGM188" s="214">
        <f>_xlfn.XLOOKUP(FGM172, Schedule!$F$226:$FO$226, Schedule!$F$236:$FO$236, 0)</f>
        <v>0</v>
      </c>
      <c r="FGN188" s="214">
        <f>_xlfn.XLOOKUP(FGN172, Schedule!$F$226:$FO$226, Schedule!$F$236:$FO$236, 0)</f>
        <v>0</v>
      </c>
      <c r="FGO188" s="214">
        <f>_xlfn.XLOOKUP(FGO172, Schedule!$F$226:$FO$226, Schedule!$F$236:$FO$236, 0)</f>
        <v>0</v>
      </c>
      <c r="FGP188" s="214">
        <f>_xlfn.XLOOKUP(FGP172, Schedule!$F$226:$FO$226, Schedule!$F$236:$FO$236, 0)</f>
        <v>0</v>
      </c>
      <c r="FGQ188" s="214">
        <f>_xlfn.XLOOKUP(FGQ172, Schedule!$F$226:$FO$226, Schedule!$F$236:$FO$236, 0)</f>
        <v>0</v>
      </c>
      <c r="FGR188" s="214">
        <f>_xlfn.XLOOKUP(FGR172, Schedule!$F$226:$FO$226, Schedule!$F$236:$FO$236, 0)</f>
        <v>0</v>
      </c>
      <c r="FGS188" s="214">
        <f>_xlfn.XLOOKUP(FGS172, Schedule!$F$226:$FO$226, Schedule!$F$236:$FO$236, 0)</f>
        <v>0</v>
      </c>
      <c r="FGT188" s="214">
        <f>_xlfn.XLOOKUP(FGT172, Schedule!$F$226:$FO$226, Schedule!$F$236:$FO$236, 0)</f>
        <v>0</v>
      </c>
      <c r="FGU188" s="214">
        <f>_xlfn.XLOOKUP(FGU172, Schedule!$F$226:$FO$226, Schedule!$F$236:$FO$236, 0)</f>
        <v>0</v>
      </c>
      <c r="FGV188" s="214">
        <f>_xlfn.XLOOKUP(FGV172, Schedule!$F$226:$FO$226, Schedule!$F$236:$FO$236, 0)</f>
        <v>0</v>
      </c>
      <c r="FGW188" s="214">
        <f>_xlfn.XLOOKUP(FGW172, Schedule!$F$226:$FO$226, Schedule!$F$236:$FO$236, 0)</f>
        <v>0</v>
      </c>
      <c r="FGX188" s="214">
        <f>_xlfn.XLOOKUP(FGX172, Schedule!$F$226:$FO$226, Schedule!$F$236:$FO$236, 0)</f>
        <v>0</v>
      </c>
      <c r="FGY188" s="214">
        <f>_xlfn.XLOOKUP(FGY172, Schedule!$F$226:$FO$226, Schedule!$F$236:$FO$236, 0)</f>
        <v>0</v>
      </c>
      <c r="FGZ188" s="214">
        <f>_xlfn.XLOOKUP(FGZ172, Schedule!$F$226:$FO$226, Schedule!$F$236:$FO$236, 0)</f>
        <v>0</v>
      </c>
      <c r="FHA188" s="214">
        <f>_xlfn.XLOOKUP(FHA172, Schedule!$F$226:$FO$226, Schedule!$F$236:$FO$236, 0)</f>
        <v>0</v>
      </c>
      <c r="FHB188" s="214">
        <f>_xlfn.XLOOKUP(FHB172, Schedule!$F$226:$FO$226, Schedule!$F$236:$FO$236, 0)</f>
        <v>0</v>
      </c>
      <c r="FHC188" s="214">
        <f>_xlfn.XLOOKUP(FHC172, Schedule!$F$226:$FO$226, Schedule!$F$236:$FO$236, 0)</f>
        <v>0</v>
      </c>
      <c r="FHD188" s="214">
        <f>_xlfn.XLOOKUP(FHD172, Schedule!$F$226:$FO$226, Schedule!$F$236:$FO$236, 0)</f>
        <v>0</v>
      </c>
      <c r="FHE188" s="214">
        <f>_xlfn.XLOOKUP(FHE172, Schedule!$F$226:$FO$226, Schedule!$F$236:$FO$236, 0)</f>
        <v>0</v>
      </c>
      <c r="FHF188" s="214">
        <f>_xlfn.XLOOKUP(FHF172, Schedule!$F$226:$FO$226, Schedule!$F$236:$FO$236, 0)</f>
        <v>0</v>
      </c>
      <c r="FHG188" s="214">
        <f>_xlfn.XLOOKUP(FHG172, Schedule!$F$226:$FO$226, Schedule!$F$236:$FO$236, 0)</f>
        <v>0</v>
      </c>
      <c r="FHH188" s="214">
        <f>_xlfn.XLOOKUP(FHH172, Schedule!$F$226:$FO$226, Schedule!$F$236:$FO$236, 0)</f>
        <v>0</v>
      </c>
      <c r="FHI188" s="214">
        <f>_xlfn.XLOOKUP(FHI172, Schedule!$F$226:$FO$226, Schedule!$F$236:$FO$236, 0)</f>
        <v>0</v>
      </c>
      <c r="FHJ188" s="214">
        <f>_xlfn.XLOOKUP(FHJ172, Schedule!$F$226:$FO$226, Schedule!$F$236:$FO$236, 0)</f>
        <v>0</v>
      </c>
      <c r="FHK188" s="214">
        <f>_xlfn.XLOOKUP(FHK172, Schedule!$F$226:$FO$226, Schedule!$F$236:$FO$236, 0)</f>
        <v>0</v>
      </c>
      <c r="FHL188" s="214">
        <f>_xlfn.XLOOKUP(FHL172, Schedule!$F$226:$FO$226, Schedule!$F$236:$FO$236, 0)</f>
        <v>0</v>
      </c>
      <c r="FHM188" s="214">
        <f>_xlfn.XLOOKUP(FHM172, Schedule!$F$226:$FO$226, Schedule!$F$236:$FO$236, 0)</f>
        <v>0</v>
      </c>
      <c r="FHN188" s="214">
        <f>_xlfn.XLOOKUP(FHN172, Schedule!$F$226:$FO$226, Schedule!$F$236:$FO$236, 0)</f>
        <v>0</v>
      </c>
      <c r="FHO188" s="214">
        <f>_xlfn.XLOOKUP(FHO172, Schedule!$F$226:$FO$226, Schedule!$F$236:$FO$236, 0)</f>
        <v>0</v>
      </c>
      <c r="FHP188" s="214">
        <f>_xlfn.XLOOKUP(FHP172, Schedule!$F$226:$FO$226, Schedule!$F$236:$FO$236, 0)</f>
        <v>0</v>
      </c>
      <c r="FHQ188" s="214">
        <f>_xlfn.XLOOKUP(FHQ172, Schedule!$F$226:$FO$226, Schedule!$F$236:$FO$236, 0)</f>
        <v>0</v>
      </c>
      <c r="FHR188" s="214">
        <f>_xlfn.XLOOKUP(FHR172, Schedule!$F$226:$FO$226, Schedule!$F$236:$FO$236, 0)</f>
        <v>0</v>
      </c>
      <c r="FHS188" s="214">
        <f>_xlfn.XLOOKUP(FHS172, Schedule!$F$226:$FO$226, Schedule!$F$236:$FO$236, 0)</f>
        <v>0</v>
      </c>
      <c r="FHT188" s="214">
        <f>_xlfn.XLOOKUP(FHT172, Schedule!$F$226:$FO$226, Schedule!$F$236:$FO$236, 0)</f>
        <v>0</v>
      </c>
      <c r="FHU188" s="214">
        <f>_xlfn.XLOOKUP(FHU172, Schedule!$F$226:$FO$226, Schedule!$F$236:$FO$236, 0)</f>
        <v>0</v>
      </c>
      <c r="FHV188" s="214">
        <f>_xlfn.XLOOKUP(FHV172, Schedule!$F$226:$FO$226, Schedule!$F$236:$FO$236, 0)</f>
        <v>0</v>
      </c>
      <c r="FHW188" s="214">
        <f>_xlfn.XLOOKUP(FHW172, Schedule!$F$226:$FO$226, Schedule!$F$236:$FO$236, 0)</f>
        <v>0</v>
      </c>
      <c r="FHX188" s="214">
        <f>_xlfn.XLOOKUP(FHX172, Schedule!$F$226:$FO$226, Schedule!$F$236:$FO$236, 0)</f>
        <v>0</v>
      </c>
      <c r="FHY188" s="214">
        <f>_xlfn.XLOOKUP(FHY172, Schedule!$F$226:$FO$226, Schedule!$F$236:$FO$236, 0)</f>
        <v>0</v>
      </c>
      <c r="FHZ188" s="214">
        <f>_xlfn.XLOOKUP(FHZ172, Schedule!$F$226:$FO$226, Schedule!$F$236:$FO$236, 0)</f>
        <v>0</v>
      </c>
      <c r="FIA188" s="214">
        <f>_xlfn.XLOOKUP(FIA172, Schedule!$F$226:$FO$226, Schedule!$F$236:$FO$236, 0)</f>
        <v>0</v>
      </c>
      <c r="FIB188" s="214">
        <f>_xlfn.XLOOKUP(FIB172, Schedule!$F$226:$FO$226, Schedule!$F$236:$FO$236, 0)</f>
        <v>0</v>
      </c>
      <c r="FIC188" s="214">
        <f>_xlfn.XLOOKUP(FIC172, Schedule!$F$226:$FO$226, Schedule!$F$236:$FO$236, 0)</f>
        <v>0</v>
      </c>
      <c r="FID188" s="214">
        <f>_xlfn.XLOOKUP(FID172, Schedule!$F$226:$FO$226, Schedule!$F$236:$FO$236, 0)</f>
        <v>0</v>
      </c>
      <c r="FIE188" s="214">
        <f>_xlfn.XLOOKUP(FIE172, Schedule!$F$226:$FO$226, Schedule!$F$236:$FO$236, 0)</f>
        <v>0</v>
      </c>
      <c r="FIF188" s="214">
        <f>_xlfn.XLOOKUP(FIF172, Schedule!$F$226:$FO$226, Schedule!$F$236:$FO$236, 0)</f>
        <v>0</v>
      </c>
      <c r="FIG188" s="214">
        <f>_xlfn.XLOOKUP(FIG172, Schedule!$F$226:$FO$226, Schedule!$F$236:$FO$236, 0)</f>
        <v>0</v>
      </c>
      <c r="FIH188" s="214">
        <f>_xlfn.XLOOKUP(FIH172, Schedule!$F$226:$FO$226, Schedule!$F$236:$FO$236, 0)</f>
        <v>0</v>
      </c>
      <c r="FII188" s="214">
        <f>_xlfn.XLOOKUP(FII172, Schedule!$F$226:$FO$226, Schedule!$F$236:$FO$236, 0)</f>
        <v>0</v>
      </c>
      <c r="FIJ188" s="214">
        <f>_xlfn.XLOOKUP(FIJ172, Schedule!$F$226:$FO$226, Schedule!$F$236:$FO$236, 0)</f>
        <v>0</v>
      </c>
      <c r="FIK188" s="214">
        <f>_xlfn.XLOOKUP(FIK172, Schedule!$F$226:$FO$226, Schedule!$F$236:$FO$236, 0)</f>
        <v>0</v>
      </c>
      <c r="FIL188" s="214">
        <f>_xlfn.XLOOKUP(FIL172, Schedule!$F$226:$FO$226, Schedule!$F$236:$FO$236, 0)</f>
        <v>0</v>
      </c>
      <c r="FIM188" s="214">
        <f>_xlfn.XLOOKUP(FIM172, Schedule!$F$226:$FO$226, Schedule!$F$236:$FO$236, 0)</f>
        <v>0</v>
      </c>
      <c r="FIN188" s="214">
        <f>_xlfn.XLOOKUP(FIN172, Schedule!$F$226:$FO$226, Schedule!$F$236:$FO$236, 0)</f>
        <v>0</v>
      </c>
      <c r="FIO188" s="214">
        <f>_xlfn.XLOOKUP(FIO172, Schedule!$F$226:$FO$226, Schedule!$F$236:$FO$236, 0)</f>
        <v>0</v>
      </c>
      <c r="FIP188" s="214">
        <f>_xlfn.XLOOKUP(FIP172, Schedule!$F$226:$FO$226, Schedule!$F$236:$FO$236, 0)</f>
        <v>0</v>
      </c>
      <c r="FIQ188" s="214">
        <f>_xlfn.XLOOKUP(FIQ172, Schedule!$F$226:$FO$226, Schedule!$F$236:$FO$236, 0)</f>
        <v>0</v>
      </c>
      <c r="FIR188" s="214">
        <f>_xlfn.XLOOKUP(FIR172, Schedule!$F$226:$FO$226, Schedule!$F$236:$FO$236, 0)</f>
        <v>0</v>
      </c>
      <c r="FIS188" s="214">
        <f>_xlfn.XLOOKUP(FIS172, Schedule!$F$226:$FO$226, Schedule!$F$236:$FO$236, 0)</f>
        <v>0</v>
      </c>
      <c r="FIT188" s="214">
        <f>_xlfn.XLOOKUP(FIT172, Schedule!$F$226:$FO$226, Schedule!$F$236:$FO$236, 0)</f>
        <v>0</v>
      </c>
      <c r="FIU188" s="214">
        <f>_xlfn.XLOOKUP(FIU172, Schedule!$F$226:$FO$226, Schedule!$F$236:$FO$236, 0)</f>
        <v>0</v>
      </c>
      <c r="FIV188" s="214">
        <f>_xlfn.XLOOKUP(FIV172, Schedule!$F$226:$FO$226, Schedule!$F$236:$FO$236, 0)</f>
        <v>0</v>
      </c>
      <c r="FIW188" s="214">
        <f>_xlfn.XLOOKUP(FIW172, Schedule!$F$226:$FO$226, Schedule!$F$236:$FO$236, 0)</f>
        <v>0</v>
      </c>
      <c r="FIX188" s="214">
        <f>_xlfn.XLOOKUP(FIX172, Schedule!$F$226:$FO$226, Schedule!$F$236:$FO$236, 0)</f>
        <v>0</v>
      </c>
      <c r="FIY188" s="214">
        <f>_xlfn.XLOOKUP(FIY172, Schedule!$F$226:$FO$226, Schedule!$F$236:$FO$236, 0)</f>
        <v>0</v>
      </c>
      <c r="FIZ188" s="214">
        <f>_xlfn.XLOOKUP(FIZ172, Schedule!$F$226:$FO$226, Schedule!$F$236:$FO$236, 0)</f>
        <v>0</v>
      </c>
      <c r="FJA188" s="214">
        <f>_xlfn.XLOOKUP(FJA172, Schedule!$F$226:$FO$226, Schedule!$F$236:$FO$236, 0)</f>
        <v>0</v>
      </c>
      <c r="FJB188" s="214">
        <f>_xlfn.XLOOKUP(FJB172, Schedule!$F$226:$FO$226, Schedule!$F$236:$FO$236, 0)</f>
        <v>0</v>
      </c>
      <c r="FJC188" s="214">
        <f>_xlfn.XLOOKUP(FJC172, Schedule!$F$226:$FO$226, Schedule!$F$236:$FO$236, 0)</f>
        <v>0</v>
      </c>
      <c r="FJD188" s="214">
        <f>_xlfn.XLOOKUP(FJD172, Schedule!$F$226:$FO$226, Schedule!$F$236:$FO$236, 0)</f>
        <v>0</v>
      </c>
      <c r="FJE188" s="214">
        <f>_xlfn.XLOOKUP(FJE172, Schedule!$F$226:$FO$226, Schedule!$F$236:$FO$236, 0)</f>
        <v>0</v>
      </c>
      <c r="FJF188" s="214">
        <f>_xlfn.XLOOKUP(FJF172, Schedule!$F$226:$FO$226, Schedule!$F$236:$FO$236, 0)</f>
        <v>0</v>
      </c>
      <c r="FJG188" s="214">
        <f>_xlfn.XLOOKUP(FJG172, Schedule!$F$226:$FO$226, Schedule!$F$236:$FO$236, 0)</f>
        <v>0</v>
      </c>
      <c r="FJH188" s="214">
        <f>_xlfn.XLOOKUP(FJH172, Schedule!$F$226:$FO$226, Schedule!$F$236:$FO$236, 0)</f>
        <v>0</v>
      </c>
      <c r="FJI188" s="214">
        <f>_xlfn.XLOOKUP(FJI172, Schedule!$F$226:$FO$226, Schedule!$F$236:$FO$236, 0)</f>
        <v>0</v>
      </c>
      <c r="FJJ188" s="214">
        <f>_xlfn.XLOOKUP(FJJ172, Schedule!$F$226:$FO$226, Schedule!$F$236:$FO$236, 0)</f>
        <v>0</v>
      </c>
      <c r="FJK188" s="214">
        <f>_xlfn.XLOOKUP(FJK172, Schedule!$F$226:$FO$226, Schedule!$F$236:$FO$236, 0)</f>
        <v>0</v>
      </c>
      <c r="FJL188" s="214">
        <f>_xlfn.XLOOKUP(FJL172, Schedule!$F$226:$FO$226, Schedule!$F$236:$FO$236, 0)</f>
        <v>0</v>
      </c>
      <c r="FJM188" s="214">
        <f>_xlfn.XLOOKUP(FJM172, Schedule!$F$226:$FO$226, Schedule!$F$236:$FO$236, 0)</f>
        <v>0</v>
      </c>
      <c r="FJN188" s="214">
        <f>_xlfn.XLOOKUP(FJN172, Schedule!$F$226:$FO$226, Schedule!$F$236:$FO$236, 0)</f>
        <v>0</v>
      </c>
      <c r="FJO188" s="214">
        <f>_xlfn.XLOOKUP(FJO172, Schedule!$F$226:$FO$226, Schedule!$F$236:$FO$236, 0)</f>
        <v>0</v>
      </c>
      <c r="FJP188" s="214">
        <f>_xlfn.XLOOKUP(FJP172, Schedule!$F$226:$FO$226, Schedule!$F$236:$FO$236, 0)</f>
        <v>0</v>
      </c>
      <c r="FJQ188" s="214">
        <f>_xlfn.XLOOKUP(FJQ172, Schedule!$F$226:$FO$226, Schedule!$F$236:$FO$236, 0)</f>
        <v>0</v>
      </c>
      <c r="FJR188" s="214">
        <f>_xlfn.XLOOKUP(FJR172, Schedule!$F$226:$FO$226, Schedule!$F$236:$FO$236, 0)</f>
        <v>0</v>
      </c>
      <c r="FJS188" s="214">
        <f>_xlfn.XLOOKUP(FJS172, Schedule!$F$226:$FO$226, Schedule!$F$236:$FO$236, 0)</f>
        <v>0</v>
      </c>
      <c r="FJT188" s="214">
        <f>_xlfn.XLOOKUP(FJT172, Schedule!$F$226:$FO$226, Schedule!$F$236:$FO$236, 0)</f>
        <v>0</v>
      </c>
      <c r="FJU188" s="214">
        <f>_xlfn.XLOOKUP(FJU172, Schedule!$F$226:$FO$226, Schedule!$F$236:$FO$236, 0)</f>
        <v>0</v>
      </c>
      <c r="FJV188" s="214">
        <f>_xlfn.XLOOKUP(FJV172, Schedule!$F$226:$FO$226, Schedule!$F$236:$FO$236, 0)</f>
        <v>0</v>
      </c>
      <c r="FJW188" s="214">
        <f>_xlfn.XLOOKUP(FJW172, Schedule!$F$226:$FO$226, Schedule!$F$236:$FO$236, 0)</f>
        <v>0</v>
      </c>
      <c r="FJX188" s="214">
        <f>_xlfn.XLOOKUP(FJX172, Schedule!$F$226:$FO$226, Schedule!$F$236:$FO$236, 0)</f>
        <v>0</v>
      </c>
      <c r="FJY188" s="214">
        <f>_xlfn.XLOOKUP(FJY172, Schedule!$F$226:$FO$226, Schedule!$F$236:$FO$236, 0)</f>
        <v>0</v>
      </c>
      <c r="FJZ188" s="214">
        <f>_xlfn.XLOOKUP(FJZ172, Schedule!$F$226:$FO$226, Schedule!$F$236:$FO$236, 0)</f>
        <v>0</v>
      </c>
      <c r="FKA188" s="214">
        <f>_xlfn.XLOOKUP(FKA172, Schedule!$F$226:$FO$226, Schedule!$F$236:$FO$236, 0)</f>
        <v>0</v>
      </c>
      <c r="FKB188" s="214">
        <f>_xlfn.XLOOKUP(FKB172, Schedule!$F$226:$FO$226, Schedule!$F$236:$FO$236, 0)</f>
        <v>0</v>
      </c>
      <c r="FKC188" s="214">
        <f>_xlfn.XLOOKUP(FKC172, Schedule!$F$226:$FO$226, Schedule!$F$236:$FO$236, 0)</f>
        <v>0</v>
      </c>
      <c r="FKD188" s="214">
        <f>_xlfn.XLOOKUP(FKD172, Schedule!$F$226:$FO$226, Schedule!$F$236:$FO$236, 0)</f>
        <v>0</v>
      </c>
      <c r="FKE188" s="214">
        <f>_xlfn.XLOOKUP(FKE172, Schedule!$F$226:$FO$226, Schedule!$F$236:$FO$236, 0)</f>
        <v>0</v>
      </c>
      <c r="FKF188" s="214">
        <f>_xlfn.XLOOKUP(FKF172, Schedule!$F$226:$FO$226, Schedule!$F$236:$FO$236, 0)</f>
        <v>0</v>
      </c>
      <c r="FKG188" s="214">
        <f>_xlfn.XLOOKUP(FKG172, Schedule!$F$226:$FO$226, Schedule!$F$236:$FO$236, 0)</f>
        <v>0</v>
      </c>
      <c r="FKH188" s="214">
        <f>_xlfn.XLOOKUP(FKH172, Schedule!$F$226:$FO$226, Schedule!$F$236:$FO$236, 0)</f>
        <v>0</v>
      </c>
      <c r="FKI188" s="214">
        <f>_xlfn.XLOOKUP(FKI172, Schedule!$F$226:$FO$226, Schedule!$F$236:$FO$236, 0)</f>
        <v>0</v>
      </c>
      <c r="FKJ188" s="214">
        <f>_xlfn.XLOOKUP(FKJ172, Schedule!$F$226:$FO$226, Schedule!$F$236:$FO$236, 0)</f>
        <v>0</v>
      </c>
      <c r="FKK188" s="214">
        <f>_xlfn.XLOOKUP(FKK172, Schedule!$F$226:$FO$226, Schedule!$F$236:$FO$236, 0)</f>
        <v>0</v>
      </c>
      <c r="FKL188" s="214">
        <f>_xlfn.XLOOKUP(FKL172, Schedule!$F$226:$FO$226, Schedule!$F$236:$FO$236, 0)</f>
        <v>0</v>
      </c>
      <c r="FKM188" s="214">
        <f>_xlfn.XLOOKUP(FKM172, Schedule!$F$226:$FO$226, Schedule!$F$236:$FO$236, 0)</f>
        <v>0</v>
      </c>
      <c r="FKN188" s="214">
        <f>_xlfn.XLOOKUP(FKN172, Schedule!$F$226:$FO$226, Schedule!$F$236:$FO$236, 0)</f>
        <v>0</v>
      </c>
      <c r="FKO188" s="214">
        <f>_xlfn.XLOOKUP(FKO172, Schedule!$F$226:$FO$226, Schedule!$F$236:$FO$236, 0)</f>
        <v>0</v>
      </c>
      <c r="FKP188" s="214">
        <f>_xlfn.XLOOKUP(FKP172, Schedule!$F$226:$FO$226, Schedule!$F$236:$FO$236, 0)</f>
        <v>0</v>
      </c>
      <c r="FKQ188" s="214">
        <f>_xlfn.XLOOKUP(FKQ172, Schedule!$F$226:$FO$226, Schedule!$F$236:$FO$236, 0)</f>
        <v>0</v>
      </c>
      <c r="FKR188" s="214">
        <f>_xlfn.XLOOKUP(FKR172, Schedule!$F$226:$FO$226, Schedule!$F$236:$FO$236, 0)</f>
        <v>0</v>
      </c>
      <c r="FKS188" s="214">
        <f>_xlfn.XLOOKUP(FKS172, Schedule!$F$226:$FO$226, Schedule!$F$236:$FO$236, 0)</f>
        <v>0</v>
      </c>
      <c r="FKT188" s="214">
        <f>_xlfn.XLOOKUP(FKT172, Schedule!$F$226:$FO$226, Schedule!$F$236:$FO$236, 0)</f>
        <v>0</v>
      </c>
      <c r="FKU188" s="214">
        <f>_xlfn.XLOOKUP(FKU172, Schedule!$F$226:$FO$226, Schedule!$F$236:$FO$236, 0)</f>
        <v>0</v>
      </c>
      <c r="FKV188" s="214">
        <f>_xlfn.XLOOKUP(FKV172, Schedule!$F$226:$FO$226, Schedule!$F$236:$FO$236, 0)</f>
        <v>0</v>
      </c>
      <c r="FKW188" s="214">
        <f>_xlfn.XLOOKUP(FKW172, Schedule!$F$226:$FO$226, Schedule!$F$236:$FO$236, 0)</f>
        <v>0</v>
      </c>
      <c r="FKX188" s="214">
        <f>_xlfn.XLOOKUP(FKX172, Schedule!$F$226:$FO$226, Schedule!$F$236:$FO$236, 0)</f>
        <v>0</v>
      </c>
      <c r="FKY188" s="214">
        <f>_xlfn.XLOOKUP(FKY172, Schedule!$F$226:$FO$226, Schedule!$F$236:$FO$236, 0)</f>
        <v>0</v>
      </c>
      <c r="FKZ188" s="214">
        <f>_xlfn.XLOOKUP(FKZ172, Schedule!$F$226:$FO$226, Schedule!$F$236:$FO$236, 0)</f>
        <v>0</v>
      </c>
      <c r="FLA188" s="214">
        <f>_xlfn.XLOOKUP(FLA172, Schedule!$F$226:$FO$226, Schedule!$F$236:$FO$236, 0)</f>
        <v>0</v>
      </c>
      <c r="FLB188" s="214">
        <f>_xlfn.XLOOKUP(FLB172, Schedule!$F$226:$FO$226, Schedule!$F$236:$FO$236, 0)</f>
        <v>0</v>
      </c>
      <c r="FLC188" s="214">
        <f>_xlfn.XLOOKUP(FLC172, Schedule!$F$226:$FO$226, Schedule!$F$236:$FO$236, 0)</f>
        <v>0</v>
      </c>
      <c r="FLD188" s="214">
        <f>_xlfn.XLOOKUP(FLD172, Schedule!$F$226:$FO$226, Schedule!$F$236:$FO$236, 0)</f>
        <v>0</v>
      </c>
      <c r="FLE188" s="214">
        <f>_xlfn.XLOOKUP(FLE172, Schedule!$F$226:$FO$226, Schedule!$F$236:$FO$236, 0)</f>
        <v>0</v>
      </c>
      <c r="FLF188" s="214">
        <f>_xlfn.XLOOKUP(FLF172, Schedule!$F$226:$FO$226, Schedule!$F$236:$FO$236, 0)</f>
        <v>0</v>
      </c>
      <c r="FLG188" s="214">
        <f>_xlfn.XLOOKUP(FLG172, Schedule!$F$226:$FO$226, Schedule!$F$236:$FO$236, 0)</f>
        <v>0</v>
      </c>
      <c r="FLH188" s="214">
        <f>_xlfn.XLOOKUP(FLH172, Schedule!$F$226:$FO$226, Schedule!$F$236:$FO$236, 0)</f>
        <v>0</v>
      </c>
      <c r="FLI188" s="214">
        <f>_xlfn.XLOOKUP(FLI172, Schedule!$F$226:$FO$226, Schedule!$F$236:$FO$236, 0)</f>
        <v>0</v>
      </c>
      <c r="FLJ188" s="214">
        <f>_xlfn.XLOOKUP(FLJ172, Schedule!$F$226:$FO$226, Schedule!$F$236:$FO$236, 0)</f>
        <v>0</v>
      </c>
      <c r="FLK188" s="214">
        <f>_xlfn.XLOOKUP(FLK172, Schedule!$F$226:$FO$226, Schedule!$F$236:$FO$236, 0)</f>
        <v>0</v>
      </c>
      <c r="FLL188" s="214">
        <f>_xlfn.XLOOKUP(FLL172, Schedule!$F$226:$FO$226, Schedule!$F$236:$FO$236, 0)</f>
        <v>0</v>
      </c>
      <c r="FLM188" s="214">
        <f>_xlfn.XLOOKUP(FLM172, Schedule!$F$226:$FO$226, Schedule!$F$236:$FO$236, 0)</f>
        <v>0</v>
      </c>
      <c r="FLN188" s="214">
        <f>_xlfn.XLOOKUP(FLN172, Schedule!$F$226:$FO$226, Schedule!$F$236:$FO$236, 0)</f>
        <v>0</v>
      </c>
      <c r="FLO188" s="214">
        <f>_xlfn.XLOOKUP(FLO172, Schedule!$F$226:$FO$226, Schedule!$F$236:$FO$236, 0)</f>
        <v>0</v>
      </c>
      <c r="FLP188" s="214">
        <f>_xlfn.XLOOKUP(FLP172, Schedule!$F$226:$FO$226, Schedule!$F$236:$FO$236, 0)</f>
        <v>0</v>
      </c>
      <c r="FLQ188" s="214">
        <f>_xlfn.XLOOKUP(FLQ172, Schedule!$F$226:$FO$226, Schedule!$F$236:$FO$236, 0)</f>
        <v>0</v>
      </c>
      <c r="FLR188" s="214">
        <f>_xlfn.XLOOKUP(FLR172, Schedule!$F$226:$FO$226, Schedule!$F$236:$FO$236, 0)</f>
        <v>0</v>
      </c>
      <c r="FLS188" s="214">
        <f>_xlfn.XLOOKUP(FLS172, Schedule!$F$226:$FO$226, Schedule!$F$236:$FO$236, 0)</f>
        <v>0</v>
      </c>
      <c r="FLT188" s="214">
        <f>_xlfn.XLOOKUP(FLT172, Schedule!$F$226:$FO$226, Schedule!$F$236:$FO$236, 0)</f>
        <v>0</v>
      </c>
      <c r="FLU188" s="214">
        <f>_xlfn.XLOOKUP(FLU172, Schedule!$F$226:$FO$226, Schedule!$F$236:$FO$236, 0)</f>
        <v>0</v>
      </c>
      <c r="FLV188" s="214">
        <f>_xlfn.XLOOKUP(FLV172, Schedule!$F$226:$FO$226, Schedule!$F$236:$FO$236, 0)</f>
        <v>0</v>
      </c>
      <c r="FLW188" s="214">
        <f>_xlfn.XLOOKUP(FLW172, Schedule!$F$226:$FO$226, Schedule!$F$236:$FO$236, 0)</f>
        <v>0</v>
      </c>
      <c r="FLX188" s="214">
        <f>_xlfn.XLOOKUP(FLX172, Schedule!$F$226:$FO$226, Schedule!$F$236:$FO$236, 0)</f>
        <v>0</v>
      </c>
      <c r="FLY188" s="214">
        <f>_xlfn.XLOOKUP(FLY172, Schedule!$F$226:$FO$226, Schedule!$F$236:$FO$236, 0)</f>
        <v>0</v>
      </c>
      <c r="FLZ188" s="214">
        <f>_xlfn.XLOOKUP(FLZ172, Schedule!$F$226:$FO$226, Schedule!$F$236:$FO$236, 0)</f>
        <v>0</v>
      </c>
      <c r="FMA188" s="214">
        <f>_xlfn.XLOOKUP(FMA172, Schedule!$F$226:$FO$226, Schedule!$F$236:$FO$236, 0)</f>
        <v>0</v>
      </c>
      <c r="FMB188" s="214">
        <f>_xlfn.XLOOKUP(FMB172, Schedule!$F$226:$FO$226, Schedule!$F$236:$FO$236, 0)</f>
        <v>0</v>
      </c>
      <c r="FMC188" s="214">
        <f>_xlfn.XLOOKUP(FMC172, Schedule!$F$226:$FO$226, Schedule!$F$236:$FO$236, 0)</f>
        <v>0</v>
      </c>
      <c r="FMD188" s="214">
        <f>_xlfn.XLOOKUP(FMD172, Schedule!$F$226:$FO$226, Schedule!$F$236:$FO$236, 0)</f>
        <v>0</v>
      </c>
      <c r="FME188" s="214">
        <f>_xlfn.XLOOKUP(FME172, Schedule!$F$226:$FO$226, Schedule!$F$236:$FO$236, 0)</f>
        <v>0</v>
      </c>
      <c r="FMF188" s="214">
        <f>_xlfn.XLOOKUP(FMF172, Schedule!$F$226:$FO$226, Schedule!$F$236:$FO$236, 0)</f>
        <v>0</v>
      </c>
      <c r="FMG188" s="214">
        <f>_xlfn.XLOOKUP(FMG172, Schedule!$F$226:$FO$226, Schedule!$F$236:$FO$236, 0)</f>
        <v>0</v>
      </c>
      <c r="FMH188" s="214">
        <f>_xlfn.XLOOKUP(FMH172, Schedule!$F$226:$FO$226, Schedule!$F$236:$FO$236, 0)</f>
        <v>0</v>
      </c>
      <c r="FMI188" s="214">
        <f>_xlfn.XLOOKUP(FMI172, Schedule!$F$226:$FO$226, Schedule!$F$236:$FO$236, 0)</f>
        <v>0</v>
      </c>
      <c r="FMJ188" s="214">
        <f>_xlfn.XLOOKUP(FMJ172, Schedule!$F$226:$FO$226, Schedule!$F$236:$FO$236, 0)</f>
        <v>0</v>
      </c>
      <c r="FMK188" s="214">
        <f>_xlfn.XLOOKUP(FMK172, Schedule!$F$226:$FO$226, Schedule!$F$236:$FO$236, 0)</f>
        <v>0</v>
      </c>
      <c r="FML188" s="214">
        <f>_xlfn.XLOOKUP(FML172, Schedule!$F$226:$FO$226, Schedule!$F$236:$FO$236, 0)</f>
        <v>0</v>
      </c>
      <c r="FMM188" s="214">
        <f>_xlfn.XLOOKUP(FMM172, Schedule!$F$226:$FO$226, Schedule!$F$236:$FO$236, 0)</f>
        <v>0</v>
      </c>
      <c r="FMN188" s="214">
        <f>_xlfn.XLOOKUP(FMN172, Schedule!$F$226:$FO$226, Schedule!$F$236:$FO$236, 0)</f>
        <v>0</v>
      </c>
      <c r="FMO188" s="214">
        <f>_xlfn.XLOOKUP(FMO172, Schedule!$F$226:$FO$226, Schedule!$F$236:$FO$236, 0)</f>
        <v>0</v>
      </c>
      <c r="FMP188" s="214">
        <f>_xlfn.XLOOKUP(FMP172, Schedule!$F$226:$FO$226, Schedule!$F$236:$FO$236, 0)</f>
        <v>0</v>
      </c>
      <c r="FMQ188" s="214">
        <f>_xlfn.XLOOKUP(FMQ172, Schedule!$F$226:$FO$226, Schedule!$F$236:$FO$236, 0)</f>
        <v>0</v>
      </c>
      <c r="FMR188" s="214">
        <f>_xlfn.XLOOKUP(FMR172, Schedule!$F$226:$FO$226, Schedule!$F$236:$FO$236, 0)</f>
        <v>0</v>
      </c>
      <c r="FMS188" s="214">
        <f>_xlfn.XLOOKUP(FMS172, Schedule!$F$226:$FO$226, Schedule!$F$236:$FO$236, 0)</f>
        <v>0</v>
      </c>
      <c r="FMT188" s="214">
        <f>_xlfn.XLOOKUP(FMT172, Schedule!$F$226:$FO$226, Schedule!$F$236:$FO$236, 0)</f>
        <v>0</v>
      </c>
      <c r="FMU188" s="214">
        <f>_xlfn.XLOOKUP(FMU172, Schedule!$F$226:$FO$226, Schedule!$F$236:$FO$236, 0)</f>
        <v>0</v>
      </c>
      <c r="FMV188" s="214">
        <f>_xlfn.XLOOKUP(FMV172, Schedule!$F$226:$FO$226, Schedule!$F$236:$FO$236, 0)</f>
        <v>0</v>
      </c>
      <c r="FMW188" s="214">
        <f>_xlfn.XLOOKUP(FMW172, Schedule!$F$226:$FO$226, Schedule!$F$236:$FO$236, 0)</f>
        <v>0</v>
      </c>
      <c r="FMX188" s="214">
        <f>_xlfn.XLOOKUP(FMX172, Schedule!$F$226:$FO$226, Schedule!$F$236:$FO$236, 0)</f>
        <v>0</v>
      </c>
      <c r="FMY188" s="214">
        <f>_xlfn.XLOOKUP(FMY172, Schedule!$F$226:$FO$226, Schedule!$F$236:$FO$236, 0)</f>
        <v>0</v>
      </c>
      <c r="FMZ188" s="214">
        <f>_xlfn.XLOOKUP(FMZ172, Schedule!$F$226:$FO$226, Schedule!$F$236:$FO$236, 0)</f>
        <v>0</v>
      </c>
      <c r="FNA188" s="214">
        <f>_xlfn.XLOOKUP(FNA172, Schedule!$F$226:$FO$226, Schedule!$F$236:$FO$236, 0)</f>
        <v>0</v>
      </c>
      <c r="FNB188" s="214">
        <f>_xlfn.XLOOKUP(FNB172, Schedule!$F$226:$FO$226, Schedule!$F$236:$FO$236, 0)</f>
        <v>0</v>
      </c>
      <c r="FNC188" s="214">
        <f>_xlfn.XLOOKUP(FNC172, Schedule!$F$226:$FO$226, Schedule!$F$236:$FO$236, 0)</f>
        <v>0</v>
      </c>
      <c r="FND188" s="214">
        <f>_xlfn.XLOOKUP(FND172, Schedule!$F$226:$FO$226, Schedule!$F$236:$FO$236, 0)</f>
        <v>0</v>
      </c>
      <c r="FNE188" s="214">
        <f>_xlfn.XLOOKUP(FNE172, Schedule!$F$226:$FO$226, Schedule!$F$236:$FO$236, 0)</f>
        <v>0</v>
      </c>
      <c r="FNF188" s="214">
        <f>_xlfn.XLOOKUP(FNF172, Schedule!$F$226:$FO$226, Schedule!$F$236:$FO$236, 0)</f>
        <v>0</v>
      </c>
      <c r="FNG188" s="214">
        <f>_xlfn.XLOOKUP(FNG172, Schedule!$F$226:$FO$226, Schedule!$F$236:$FO$236, 0)</f>
        <v>0</v>
      </c>
      <c r="FNH188" s="214">
        <f>_xlfn.XLOOKUP(FNH172, Schedule!$F$226:$FO$226, Schedule!$F$236:$FO$236, 0)</f>
        <v>0</v>
      </c>
      <c r="FNI188" s="214">
        <f>_xlfn.XLOOKUP(FNI172, Schedule!$F$226:$FO$226, Schedule!$F$236:$FO$236, 0)</f>
        <v>0</v>
      </c>
      <c r="FNJ188" s="214">
        <f>_xlfn.XLOOKUP(FNJ172, Schedule!$F$226:$FO$226, Schedule!$F$236:$FO$236, 0)</f>
        <v>0</v>
      </c>
      <c r="FNK188" s="214">
        <f>_xlfn.XLOOKUP(FNK172, Schedule!$F$226:$FO$226, Schedule!$F$236:$FO$236, 0)</f>
        <v>0</v>
      </c>
      <c r="FNL188" s="214">
        <f>_xlfn.XLOOKUP(FNL172, Schedule!$F$226:$FO$226, Schedule!$F$236:$FO$236, 0)</f>
        <v>0</v>
      </c>
      <c r="FNM188" s="214">
        <f>_xlfn.XLOOKUP(FNM172, Schedule!$F$226:$FO$226, Schedule!$F$236:$FO$236, 0)</f>
        <v>0</v>
      </c>
      <c r="FNN188" s="214">
        <f>_xlfn.XLOOKUP(FNN172, Schedule!$F$226:$FO$226, Schedule!$F$236:$FO$236, 0)</f>
        <v>0</v>
      </c>
      <c r="FNO188" s="214">
        <f>_xlfn.XLOOKUP(FNO172, Schedule!$F$226:$FO$226, Schedule!$F$236:$FO$236, 0)</f>
        <v>0</v>
      </c>
      <c r="FNP188" s="214">
        <f>_xlfn.XLOOKUP(FNP172, Schedule!$F$226:$FO$226, Schedule!$F$236:$FO$236, 0)</f>
        <v>0</v>
      </c>
      <c r="FNQ188" s="214">
        <f>_xlfn.XLOOKUP(FNQ172, Schedule!$F$226:$FO$226, Schedule!$F$236:$FO$236, 0)</f>
        <v>0</v>
      </c>
      <c r="FNR188" s="214">
        <f>_xlfn.XLOOKUP(FNR172, Schedule!$F$226:$FO$226, Schedule!$F$236:$FO$236, 0)</f>
        <v>0</v>
      </c>
      <c r="FNS188" s="214">
        <f>_xlfn.XLOOKUP(FNS172, Schedule!$F$226:$FO$226, Schedule!$F$236:$FO$236, 0)</f>
        <v>0</v>
      </c>
      <c r="FNT188" s="214">
        <f>_xlfn.XLOOKUP(FNT172, Schedule!$F$226:$FO$226, Schedule!$F$236:$FO$236, 0)</f>
        <v>0</v>
      </c>
      <c r="FNU188" s="214">
        <f>_xlfn.XLOOKUP(FNU172, Schedule!$F$226:$FO$226, Schedule!$F$236:$FO$236, 0)</f>
        <v>0</v>
      </c>
      <c r="FNV188" s="214">
        <f>_xlfn.XLOOKUP(FNV172, Schedule!$F$226:$FO$226, Schedule!$F$236:$FO$236, 0)</f>
        <v>0</v>
      </c>
      <c r="FNW188" s="214">
        <f>_xlfn.XLOOKUP(FNW172, Schedule!$F$226:$FO$226, Schedule!$F$236:$FO$236, 0)</f>
        <v>0</v>
      </c>
      <c r="FNX188" s="214">
        <f>_xlfn.XLOOKUP(FNX172, Schedule!$F$226:$FO$226, Schedule!$F$236:$FO$236, 0)</f>
        <v>0</v>
      </c>
      <c r="FNY188" s="214">
        <f>_xlfn.XLOOKUP(FNY172, Schedule!$F$226:$FO$226, Schedule!$F$236:$FO$236, 0)</f>
        <v>0</v>
      </c>
      <c r="FNZ188" s="214">
        <f>_xlfn.XLOOKUP(FNZ172, Schedule!$F$226:$FO$226, Schedule!$F$236:$FO$236, 0)</f>
        <v>0</v>
      </c>
      <c r="FOA188" s="214">
        <f>_xlfn.XLOOKUP(FOA172, Schedule!$F$226:$FO$226, Schedule!$F$236:$FO$236, 0)</f>
        <v>0</v>
      </c>
      <c r="FOB188" s="214">
        <f>_xlfn.XLOOKUP(FOB172, Schedule!$F$226:$FO$226, Schedule!$F$236:$FO$236, 0)</f>
        <v>0</v>
      </c>
      <c r="FOC188" s="214">
        <f>_xlfn.XLOOKUP(FOC172, Schedule!$F$226:$FO$226, Schedule!$F$236:$FO$236, 0)</f>
        <v>0</v>
      </c>
      <c r="FOD188" s="214">
        <f>_xlfn.XLOOKUP(FOD172, Schedule!$F$226:$FO$226, Schedule!$F$236:$FO$236, 0)</f>
        <v>0</v>
      </c>
      <c r="FOE188" s="214">
        <f>_xlfn.XLOOKUP(FOE172, Schedule!$F$226:$FO$226, Schedule!$F$236:$FO$236, 0)</f>
        <v>0</v>
      </c>
      <c r="FOF188" s="214">
        <f>_xlfn.XLOOKUP(FOF172, Schedule!$F$226:$FO$226, Schedule!$F$236:$FO$236, 0)</f>
        <v>0</v>
      </c>
      <c r="FOG188" s="214">
        <f>_xlfn.XLOOKUP(FOG172, Schedule!$F$226:$FO$226, Schedule!$F$236:$FO$236, 0)</f>
        <v>0</v>
      </c>
      <c r="FOH188" s="214">
        <f>_xlfn.XLOOKUP(FOH172, Schedule!$F$226:$FO$226, Schedule!$F$236:$FO$236, 0)</f>
        <v>0</v>
      </c>
      <c r="FOI188" s="214">
        <f>_xlfn.XLOOKUP(FOI172, Schedule!$F$226:$FO$226, Schedule!$F$236:$FO$236, 0)</f>
        <v>0</v>
      </c>
      <c r="FOJ188" s="214">
        <f>_xlfn.XLOOKUP(FOJ172, Schedule!$F$226:$FO$226, Schedule!$F$236:$FO$236, 0)</f>
        <v>0</v>
      </c>
      <c r="FOK188" s="214">
        <f>_xlfn.XLOOKUP(FOK172, Schedule!$F$226:$FO$226, Schedule!$F$236:$FO$236, 0)</f>
        <v>0</v>
      </c>
      <c r="FOL188" s="214">
        <f>_xlfn.XLOOKUP(FOL172, Schedule!$F$226:$FO$226, Schedule!$F$236:$FO$236, 0)</f>
        <v>0</v>
      </c>
      <c r="FOM188" s="214">
        <f>_xlfn.XLOOKUP(FOM172, Schedule!$F$226:$FO$226, Schedule!$F$236:$FO$236, 0)</f>
        <v>0</v>
      </c>
      <c r="FON188" s="214">
        <f>_xlfn.XLOOKUP(FON172, Schedule!$F$226:$FO$226, Schedule!$F$236:$FO$236, 0)</f>
        <v>0</v>
      </c>
      <c r="FOO188" s="214">
        <f>_xlfn.XLOOKUP(FOO172, Schedule!$F$226:$FO$226, Schedule!$F$236:$FO$236, 0)</f>
        <v>0</v>
      </c>
      <c r="FOP188" s="214">
        <f>_xlfn.XLOOKUP(FOP172, Schedule!$F$226:$FO$226, Schedule!$F$236:$FO$236, 0)</f>
        <v>0</v>
      </c>
      <c r="FOQ188" s="214">
        <f>_xlfn.XLOOKUP(FOQ172, Schedule!$F$226:$FO$226, Schedule!$F$236:$FO$236, 0)</f>
        <v>0</v>
      </c>
      <c r="FOR188" s="214">
        <f>_xlfn.XLOOKUP(FOR172, Schedule!$F$226:$FO$226, Schedule!$F$236:$FO$236, 0)</f>
        <v>0</v>
      </c>
      <c r="FOS188" s="214">
        <f>_xlfn.XLOOKUP(FOS172, Schedule!$F$226:$FO$226, Schedule!$F$236:$FO$236, 0)</f>
        <v>0</v>
      </c>
      <c r="FOT188" s="214">
        <f>_xlfn.XLOOKUP(FOT172, Schedule!$F$226:$FO$226, Schedule!$F$236:$FO$236, 0)</f>
        <v>0</v>
      </c>
      <c r="FOU188" s="214">
        <f>_xlfn.XLOOKUP(FOU172, Schedule!$F$226:$FO$226, Schedule!$F$236:$FO$236, 0)</f>
        <v>0</v>
      </c>
      <c r="FOV188" s="214">
        <f>_xlfn.XLOOKUP(FOV172, Schedule!$F$226:$FO$226, Schedule!$F$236:$FO$236, 0)</f>
        <v>0</v>
      </c>
      <c r="FOW188" s="214">
        <f>_xlfn.XLOOKUP(FOW172, Schedule!$F$226:$FO$226, Schedule!$F$236:$FO$236, 0)</f>
        <v>0</v>
      </c>
      <c r="FOX188" s="214">
        <f>_xlfn.XLOOKUP(FOX172, Schedule!$F$226:$FO$226, Schedule!$F$236:$FO$236, 0)</f>
        <v>0</v>
      </c>
      <c r="FOY188" s="214">
        <f>_xlfn.XLOOKUP(FOY172, Schedule!$F$226:$FO$226, Schedule!$F$236:$FO$236, 0)</f>
        <v>0</v>
      </c>
      <c r="FOZ188" s="214">
        <f>_xlfn.XLOOKUP(FOZ172, Schedule!$F$226:$FO$226, Schedule!$F$236:$FO$236, 0)</f>
        <v>0</v>
      </c>
      <c r="FPA188" s="214">
        <f>_xlfn.XLOOKUP(FPA172, Schedule!$F$226:$FO$226, Schedule!$F$236:$FO$236, 0)</f>
        <v>0</v>
      </c>
      <c r="FPB188" s="214">
        <f>_xlfn.XLOOKUP(FPB172, Schedule!$F$226:$FO$226, Schedule!$F$236:$FO$236, 0)</f>
        <v>0</v>
      </c>
      <c r="FPC188" s="214">
        <f>_xlfn.XLOOKUP(FPC172, Schedule!$F$226:$FO$226, Schedule!$F$236:$FO$236, 0)</f>
        <v>0</v>
      </c>
      <c r="FPD188" s="214">
        <f>_xlfn.XLOOKUP(FPD172, Schedule!$F$226:$FO$226, Schedule!$F$236:$FO$236, 0)</f>
        <v>0</v>
      </c>
      <c r="FPE188" s="214">
        <f>_xlfn.XLOOKUP(FPE172, Schedule!$F$226:$FO$226, Schedule!$F$236:$FO$236, 0)</f>
        <v>0</v>
      </c>
      <c r="FPF188" s="214">
        <f>_xlfn.XLOOKUP(FPF172, Schedule!$F$226:$FO$226, Schedule!$F$236:$FO$236, 0)</f>
        <v>0</v>
      </c>
      <c r="FPG188" s="214">
        <f>_xlfn.XLOOKUP(FPG172, Schedule!$F$226:$FO$226, Schedule!$F$236:$FO$236, 0)</f>
        <v>0</v>
      </c>
      <c r="FPH188" s="214">
        <f>_xlfn.XLOOKUP(FPH172, Schedule!$F$226:$FO$226, Schedule!$F$236:$FO$236, 0)</f>
        <v>0</v>
      </c>
      <c r="FPI188" s="214">
        <f>_xlfn.XLOOKUP(FPI172, Schedule!$F$226:$FO$226, Schedule!$F$236:$FO$236, 0)</f>
        <v>0</v>
      </c>
      <c r="FPJ188" s="214">
        <f>_xlfn.XLOOKUP(FPJ172, Schedule!$F$226:$FO$226, Schedule!$F$236:$FO$236, 0)</f>
        <v>0</v>
      </c>
      <c r="FPK188" s="214">
        <f>_xlfn.XLOOKUP(FPK172, Schedule!$F$226:$FO$226, Schedule!$F$236:$FO$236, 0)</f>
        <v>0</v>
      </c>
      <c r="FPL188" s="214">
        <f>_xlfn.XLOOKUP(FPL172, Schedule!$F$226:$FO$226, Schedule!$F$236:$FO$236, 0)</f>
        <v>0</v>
      </c>
      <c r="FPM188" s="214">
        <f>_xlfn.XLOOKUP(FPM172, Schedule!$F$226:$FO$226, Schedule!$F$236:$FO$236, 0)</f>
        <v>0</v>
      </c>
      <c r="FPN188" s="214">
        <f>_xlfn.XLOOKUP(FPN172, Schedule!$F$226:$FO$226, Schedule!$F$236:$FO$236, 0)</f>
        <v>0</v>
      </c>
      <c r="FPO188" s="214">
        <f>_xlfn.XLOOKUP(FPO172, Schedule!$F$226:$FO$226, Schedule!$F$236:$FO$236, 0)</f>
        <v>0</v>
      </c>
      <c r="FPP188" s="214">
        <f>_xlfn.XLOOKUP(FPP172, Schedule!$F$226:$FO$226, Schedule!$F$236:$FO$236, 0)</f>
        <v>0</v>
      </c>
      <c r="FPQ188" s="214">
        <f>_xlfn.XLOOKUP(FPQ172, Schedule!$F$226:$FO$226, Schedule!$F$236:$FO$236, 0)</f>
        <v>0</v>
      </c>
      <c r="FPR188" s="214">
        <f>_xlfn.XLOOKUP(FPR172, Schedule!$F$226:$FO$226, Schedule!$F$236:$FO$236, 0)</f>
        <v>0</v>
      </c>
      <c r="FPS188" s="214">
        <f>_xlfn.XLOOKUP(FPS172, Schedule!$F$226:$FO$226, Schedule!$F$236:$FO$236, 0)</f>
        <v>0</v>
      </c>
      <c r="FPT188" s="214">
        <f>_xlfn.XLOOKUP(FPT172, Schedule!$F$226:$FO$226, Schedule!$F$236:$FO$236, 0)</f>
        <v>0</v>
      </c>
      <c r="FPU188" s="214">
        <f>_xlfn.XLOOKUP(FPU172, Schedule!$F$226:$FO$226, Schedule!$F$236:$FO$236, 0)</f>
        <v>0</v>
      </c>
      <c r="FPV188" s="214">
        <f>_xlfn.XLOOKUP(FPV172, Schedule!$F$226:$FO$226, Schedule!$F$236:$FO$236, 0)</f>
        <v>0</v>
      </c>
      <c r="FPW188" s="214">
        <f>_xlfn.XLOOKUP(FPW172, Schedule!$F$226:$FO$226, Schedule!$F$236:$FO$236, 0)</f>
        <v>0</v>
      </c>
      <c r="FPX188" s="214">
        <f>_xlfn.XLOOKUP(FPX172, Schedule!$F$226:$FO$226, Schedule!$F$236:$FO$236, 0)</f>
        <v>0</v>
      </c>
      <c r="FPY188" s="214">
        <f>_xlfn.XLOOKUP(FPY172, Schedule!$F$226:$FO$226, Schedule!$F$236:$FO$236, 0)</f>
        <v>0</v>
      </c>
      <c r="FPZ188" s="214">
        <f>_xlfn.XLOOKUP(FPZ172, Schedule!$F$226:$FO$226, Schedule!$F$236:$FO$236, 0)</f>
        <v>0</v>
      </c>
      <c r="FQA188" s="214">
        <f>_xlfn.XLOOKUP(FQA172, Schedule!$F$226:$FO$226, Schedule!$F$236:$FO$236, 0)</f>
        <v>0</v>
      </c>
      <c r="FQB188" s="214">
        <f>_xlfn.XLOOKUP(FQB172, Schedule!$F$226:$FO$226, Schedule!$F$236:$FO$236, 0)</f>
        <v>0</v>
      </c>
      <c r="FQC188" s="214">
        <f>_xlfn.XLOOKUP(FQC172, Schedule!$F$226:$FO$226, Schedule!$F$236:$FO$236, 0)</f>
        <v>0</v>
      </c>
      <c r="FQD188" s="214">
        <f>_xlfn.XLOOKUP(FQD172, Schedule!$F$226:$FO$226, Schedule!$F$236:$FO$236, 0)</f>
        <v>0</v>
      </c>
      <c r="FQE188" s="214">
        <f>_xlfn.XLOOKUP(FQE172, Schedule!$F$226:$FO$226, Schedule!$F$236:$FO$236, 0)</f>
        <v>0</v>
      </c>
      <c r="FQF188" s="214">
        <f>_xlfn.XLOOKUP(FQF172, Schedule!$F$226:$FO$226, Schedule!$F$236:$FO$236, 0)</f>
        <v>0</v>
      </c>
      <c r="FQG188" s="214">
        <f>_xlfn.XLOOKUP(FQG172, Schedule!$F$226:$FO$226, Schedule!$F$236:$FO$236, 0)</f>
        <v>0</v>
      </c>
      <c r="FQH188" s="214">
        <f>_xlfn.XLOOKUP(FQH172, Schedule!$F$226:$FO$226, Schedule!$F$236:$FO$236, 0)</f>
        <v>0</v>
      </c>
      <c r="FQI188" s="214">
        <f>_xlfn.XLOOKUP(FQI172, Schedule!$F$226:$FO$226, Schedule!$F$236:$FO$236, 0)</f>
        <v>0</v>
      </c>
      <c r="FQJ188" s="214">
        <f>_xlfn.XLOOKUP(FQJ172, Schedule!$F$226:$FO$226, Schedule!$F$236:$FO$236, 0)</f>
        <v>0</v>
      </c>
      <c r="FQK188" s="214">
        <f>_xlfn.XLOOKUP(FQK172, Schedule!$F$226:$FO$226, Schedule!$F$236:$FO$236, 0)</f>
        <v>0</v>
      </c>
      <c r="FQL188" s="214">
        <f>_xlfn.XLOOKUP(FQL172, Schedule!$F$226:$FO$226, Schedule!$F$236:$FO$236, 0)</f>
        <v>0</v>
      </c>
      <c r="FQM188" s="214">
        <f>_xlfn.XLOOKUP(FQM172, Schedule!$F$226:$FO$226, Schedule!$F$236:$FO$236, 0)</f>
        <v>0</v>
      </c>
      <c r="FQN188" s="214">
        <f>_xlfn.XLOOKUP(FQN172, Schedule!$F$226:$FO$226, Schedule!$F$236:$FO$236, 0)</f>
        <v>0</v>
      </c>
      <c r="FQO188" s="214">
        <f>_xlfn.XLOOKUP(FQO172, Schedule!$F$226:$FO$226, Schedule!$F$236:$FO$236, 0)</f>
        <v>0</v>
      </c>
      <c r="FQP188" s="214">
        <f>_xlfn.XLOOKUP(FQP172, Schedule!$F$226:$FO$226, Schedule!$F$236:$FO$236, 0)</f>
        <v>0</v>
      </c>
      <c r="FQQ188" s="214">
        <f>_xlfn.XLOOKUP(FQQ172, Schedule!$F$226:$FO$226, Schedule!$F$236:$FO$236, 0)</f>
        <v>0</v>
      </c>
      <c r="FQR188" s="214">
        <f>_xlfn.XLOOKUP(FQR172, Schedule!$F$226:$FO$226, Schedule!$F$236:$FO$236, 0)</f>
        <v>0</v>
      </c>
      <c r="FQS188" s="214">
        <f>_xlfn.XLOOKUP(FQS172, Schedule!$F$226:$FO$226, Schedule!$F$236:$FO$236, 0)</f>
        <v>0</v>
      </c>
      <c r="FQT188" s="214">
        <f>_xlfn.XLOOKUP(FQT172, Schedule!$F$226:$FO$226, Schedule!$F$236:$FO$236, 0)</f>
        <v>0</v>
      </c>
      <c r="FQU188" s="214">
        <f>_xlfn.XLOOKUP(FQU172, Schedule!$F$226:$FO$226, Schedule!$F$236:$FO$236, 0)</f>
        <v>0</v>
      </c>
      <c r="FQV188" s="214">
        <f>_xlfn.XLOOKUP(FQV172, Schedule!$F$226:$FO$226, Schedule!$F$236:$FO$236, 0)</f>
        <v>0</v>
      </c>
      <c r="FQW188" s="214">
        <f>_xlfn.XLOOKUP(FQW172, Schedule!$F$226:$FO$226, Schedule!$F$236:$FO$236, 0)</f>
        <v>0</v>
      </c>
      <c r="FQX188" s="214">
        <f>_xlfn.XLOOKUP(FQX172, Schedule!$F$226:$FO$226, Schedule!$F$236:$FO$236, 0)</f>
        <v>0</v>
      </c>
      <c r="FQY188" s="214">
        <f>_xlfn.XLOOKUP(FQY172, Schedule!$F$226:$FO$226, Schedule!$F$236:$FO$236, 0)</f>
        <v>0</v>
      </c>
      <c r="FQZ188" s="214">
        <f>_xlfn.XLOOKUP(FQZ172, Schedule!$F$226:$FO$226, Schedule!$F$236:$FO$236, 0)</f>
        <v>0</v>
      </c>
      <c r="FRA188" s="214">
        <f>_xlfn.XLOOKUP(FRA172, Schedule!$F$226:$FO$226, Schedule!$F$236:$FO$236, 0)</f>
        <v>0</v>
      </c>
      <c r="FRB188" s="214">
        <f>_xlfn.XLOOKUP(FRB172, Schedule!$F$226:$FO$226, Schedule!$F$236:$FO$236, 0)</f>
        <v>0</v>
      </c>
      <c r="FRC188" s="214">
        <f>_xlfn.XLOOKUP(FRC172, Schedule!$F$226:$FO$226, Schedule!$F$236:$FO$236, 0)</f>
        <v>0</v>
      </c>
      <c r="FRD188" s="214">
        <f>_xlfn.XLOOKUP(FRD172, Schedule!$F$226:$FO$226, Schedule!$F$236:$FO$236, 0)</f>
        <v>0</v>
      </c>
      <c r="FRE188" s="214">
        <f>_xlfn.XLOOKUP(FRE172, Schedule!$F$226:$FO$226, Schedule!$F$236:$FO$236, 0)</f>
        <v>0</v>
      </c>
      <c r="FRF188" s="214">
        <f>_xlfn.XLOOKUP(FRF172, Schedule!$F$226:$FO$226, Schedule!$F$236:$FO$236, 0)</f>
        <v>0</v>
      </c>
      <c r="FRG188" s="214">
        <f>_xlfn.XLOOKUP(FRG172, Schedule!$F$226:$FO$226, Schedule!$F$236:$FO$236, 0)</f>
        <v>0</v>
      </c>
      <c r="FRH188" s="214">
        <f>_xlfn.XLOOKUP(FRH172, Schedule!$F$226:$FO$226, Schedule!$F$236:$FO$236, 0)</f>
        <v>0</v>
      </c>
      <c r="FRI188" s="214">
        <f>_xlfn.XLOOKUP(FRI172, Schedule!$F$226:$FO$226, Schedule!$F$236:$FO$236, 0)</f>
        <v>0</v>
      </c>
      <c r="FRJ188" s="214">
        <f>_xlfn.XLOOKUP(FRJ172, Schedule!$F$226:$FO$226, Schedule!$F$236:$FO$236, 0)</f>
        <v>0</v>
      </c>
      <c r="FRK188" s="214">
        <f>_xlfn.XLOOKUP(FRK172, Schedule!$F$226:$FO$226, Schedule!$F$236:$FO$236, 0)</f>
        <v>0</v>
      </c>
      <c r="FRL188" s="214">
        <f>_xlfn.XLOOKUP(FRL172, Schedule!$F$226:$FO$226, Schedule!$F$236:$FO$236, 0)</f>
        <v>0</v>
      </c>
      <c r="FRM188" s="214">
        <f>_xlfn.XLOOKUP(FRM172, Schedule!$F$226:$FO$226, Schedule!$F$236:$FO$236, 0)</f>
        <v>0</v>
      </c>
      <c r="FRN188" s="214">
        <f>_xlfn.XLOOKUP(FRN172, Schedule!$F$226:$FO$226, Schedule!$F$236:$FO$236, 0)</f>
        <v>0</v>
      </c>
      <c r="FRO188" s="214">
        <f>_xlfn.XLOOKUP(FRO172, Schedule!$F$226:$FO$226, Schedule!$F$236:$FO$236, 0)</f>
        <v>0</v>
      </c>
      <c r="FRP188" s="214">
        <f>_xlfn.XLOOKUP(FRP172, Schedule!$F$226:$FO$226, Schedule!$F$236:$FO$236, 0)</f>
        <v>0</v>
      </c>
      <c r="FRQ188" s="214">
        <f>_xlfn.XLOOKUP(FRQ172, Schedule!$F$226:$FO$226, Schedule!$F$236:$FO$236, 0)</f>
        <v>0</v>
      </c>
      <c r="FRR188" s="214">
        <f>_xlfn.XLOOKUP(FRR172, Schedule!$F$226:$FO$226, Schedule!$F$236:$FO$236, 0)</f>
        <v>0</v>
      </c>
      <c r="FRS188" s="214">
        <f>_xlfn.XLOOKUP(FRS172, Schedule!$F$226:$FO$226, Schedule!$F$236:$FO$236, 0)</f>
        <v>0</v>
      </c>
      <c r="FRT188" s="214">
        <f>_xlfn.XLOOKUP(FRT172, Schedule!$F$226:$FO$226, Schedule!$F$236:$FO$236, 0)</f>
        <v>0</v>
      </c>
      <c r="FRU188" s="214">
        <f>_xlfn.XLOOKUP(FRU172, Schedule!$F$226:$FO$226, Schedule!$F$236:$FO$236, 0)</f>
        <v>0</v>
      </c>
      <c r="FRV188" s="214">
        <f>_xlfn.XLOOKUP(FRV172, Schedule!$F$226:$FO$226, Schedule!$F$236:$FO$236, 0)</f>
        <v>0</v>
      </c>
      <c r="FRW188" s="214">
        <f>_xlfn.XLOOKUP(FRW172, Schedule!$F$226:$FO$226, Schedule!$F$236:$FO$236, 0)</f>
        <v>0</v>
      </c>
      <c r="FRX188" s="214">
        <f>_xlfn.XLOOKUP(FRX172, Schedule!$F$226:$FO$226, Schedule!$F$236:$FO$236, 0)</f>
        <v>0</v>
      </c>
      <c r="FRY188" s="214">
        <f>_xlfn.XLOOKUP(FRY172, Schedule!$F$226:$FO$226, Schedule!$F$236:$FO$236, 0)</f>
        <v>0</v>
      </c>
      <c r="FRZ188" s="214">
        <f>_xlfn.XLOOKUP(FRZ172, Schedule!$F$226:$FO$226, Schedule!$F$236:$FO$236, 0)</f>
        <v>0</v>
      </c>
      <c r="FSA188" s="214">
        <f>_xlfn.XLOOKUP(FSA172, Schedule!$F$226:$FO$226, Schedule!$F$236:$FO$236, 0)</f>
        <v>0</v>
      </c>
      <c r="FSB188" s="214">
        <f>_xlfn.XLOOKUP(FSB172, Schedule!$F$226:$FO$226, Schedule!$F$236:$FO$236, 0)</f>
        <v>0</v>
      </c>
      <c r="FSC188" s="214">
        <f>_xlfn.XLOOKUP(FSC172, Schedule!$F$226:$FO$226, Schedule!$F$236:$FO$236, 0)</f>
        <v>0</v>
      </c>
      <c r="FSD188" s="214">
        <f>_xlfn.XLOOKUP(FSD172, Schedule!$F$226:$FO$226, Schedule!$F$236:$FO$236, 0)</f>
        <v>0</v>
      </c>
      <c r="FSE188" s="214">
        <f>_xlfn.XLOOKUP(FSE172, Schedule!$F$226:$FO$226, Schedule!$F$236:$FO$236, 0)</f>
        <v>0</v>
      </c>
      <c r="FSF188" s="214">
        <f>_xlfn.XLOOKUP(FSF172, Schedule!$F$226:$FO$226, Schedule!$F$236:$FO$236, 0)</f>
        <v>0</v>
      </c>
      <c r="FSG188" s="214">
        <f>_xlfn.XLOOKUP(FSG172, Schedule!$F$226:$FO$226, Schedule!$F$236:$FO$236, 0)</f>
        <v>0</v>
      </c>
      <c r="FSH188" s="214">
        <f>_xlfn.XLOOKUP(FSH172, Schedule!$F$226:$FO$226, Schedule!$F$236:$FO$236, 0)</f>
        <v>0</v>
      </c>
      <c r="FSI188" s="214">
        <f>_xlfn.XLOOKUP(FSI172, Schedule!$F$226:$FO$226, Schedule!$F$236:$FO$236, 0)</f>
        <v>0</v>
      </c>
      <c r="FSJ188" s="214">
        <f>_xlfn.XLOOKUP(FSJ172, Schedule!$F$226:$FO$226, Schedule!$F$236:$FO$236, 0)</f>
        <v>0</v>
      </c>
      <c r="FSK188" s="214">
        <f>_xlfn.XLOOKUP(FSK172, Schedule!$F$226:$FO$226, Schedule!$F$236:$FO$236, 0)</f>
        <v>0</v>
      </c>
      <c r="FSL188" s="214">
        <f>_xlfn.XLOOKUP(FSL172, Schedule!$F$226:$FO$226, Schedule!$F$236:$FO$236, 0)</f>
        <v>0</v>
      </c>
      <c r="FSM188" s="214">
        <f>_xlfn.XLOOKUP(FSM172, Schedule!$F$226:$FO$226, Schedule!$F$236:$FO$236, 0)</f>
        <v>0</v>
      </c>
      <c r="FSN188" s="214">
        <f>_xlfn.XLOOKUP(FSN172, Schedule!$F$226:$FO$226, Schedule!$F$236:$FO$236, 0)</f>
        <v>0</v>
      </c>
      <c r="FSO188" s="214">
        <f>_xlfn.XLOOKUP(FSO172, Schedule!$F$226:$FO$226, Schedule!$F$236:$FO$236, 0)</f>
        <v>0</v>
      </c>
      <c r="FSP188" s="214">
        <f>_xlfn.XLOOKUP(FSP172, Schedule!$F$226:$FO$226, Schedule!$F$236:$FO$236, 0)</f>
        <v>0</v>
      </c>
      <c r="FSQ188" s="214">
        <f>_xlfn.XLOOKUP(FSQ172, Schedule!$F$226:$FO$226, Schedule!$F$236:$FO$236, 0)</f>
        <v>0</v>
      </c>
      <c r="FSR188" s="214">
        <f>_xlfn.XLOOKUP(FSR172, Schedule!$F$226:$FO$226, Schedule!$F$236:$FO$236, 0)</f>
        <v>0</v>
      </c>
      <c r="FSS188" s="214">
        <f>_xlfn.XLOOKUP(FSS172, Schedule!$F$226:$FO$226, Schedule!$F$236:$FO$236, 0)</f>
        <v>0</v>
      </c>
      <c r="FST188" s="214">
        <f>_xlfn.XLOOKUP(FST172, Schedule!$F$226:$FO$226, Schedule!$F$236:$FO$236, 0)</f>
        <v>0</v>
      </c>
      <c r="FSU188" s="214">
        <f>_xlfn.XLOOKUP(FSU172, Schedule!$F$226:$FO$226, Schedule!$F$236:$FO$236, 0)</f>
        <v>0</v>
      </c>
      <c r="FSV188" s="214">
        <f>_xlfn.XLOOKUP(FSV172, Schedule!$F$226:$FO$226, Schedule!$F$236:$FO$236, 0)</f>
        <v>0</v>
      </c>
      <c r="FSW188" s="214">
        <f>_xlfn.XLOOKUP(FSW172, Schedule!$F$226:$FO$226, Schedule!$F$236:$FO$236, 0)</f>
        <v>0</v>
      </c>
      <c r="FSX188" s="214">
        <f>_xlfn.XLOOKUP(FSX172, Schedule!$F$226:$FO$226, Schedule!$F$236:$FO$236, 0)</f>
        <v>0</v>
      </c>
      <c r="FSY188" s="214">
        <f>_xlfn.XLOOKUP(FSY172, Schedule!$F$226:$FO$226, Schedule!$F$236:$FO$236, 0)</f>
        <v>0</v>
      </c>
      <c r="FSZ188" s="214">
        <f>_xlfn.XLOOKUP(FSZ172, Schedule!$F$226:$FO$226, Schedule!$F$236:$FO$236, 0)</f>
        <v>0</v>
      </c>
      <c r="FTA188" s="214">
        <f>_xlfn.XLOOKUP(FTA172, Schedule!$F$226:$FO$226, Schedule!$F$236:$FO$236, 0)</f>
        <v>0</v>
      </c>
      <c r="FTB188" s="214">
        <f>_xlfn.XLOOKUP(FTB172, Schedule!$F$226:$FO$226, Schedule!$F$236:$FO$236, 0)</f>
        <v>0</v>
      </c>
      <c r="FTC188" s="214">
        <f>_xlfn.XLOOKUP(FTC172, Schedule!$F$226:$FO$226, Schedule!$F$236:$FO$236, 0)</f>
        <v>0</v>
      </c>
      <c r="FTD188" s="214">
        <f>_xlfn.XLOOKUP(FTD172, Schedule!$F$226:$FO$226, Schedule!$F$236:$FO$236, 0)</f>
        <v>0</v>
      </c>
      <c r="FTE188" s="214">
        <f>_xlfn.XLOOKUP(FTE172, Schedule!$F$226:$FO$226, Schedule!$F$236:$FO$236, 0)</f>
        <v>0</v>
      </c>
      <c r="FTF188" s="214">
        <f>_xlfn.XLOOKUP(FTF172, Schedule!$F$226:$FO$226, Schedule!$F$236:$FO$236, 0)</f>
        <v>0</v>
      </c>
      <c r="FTG188" s="214">
        <f>_xlfn.XLOOKUP(FTG172, Schedule!$F$226:$FO$226, Schedule!$F$236:$FO$236, 0)</f>
        <v>0</v>
      </c>
      <c r="FTH188" s="214">
        <f>_xlfn.XLOOKUP(FTH172, Schedule!$F$226:$FO$226, Schedule!$F$236:$FO$236, 0)</f>
        <v>0</v>
      </c>
      <c r="FTI188" s="214">
        <f>_xlfn.XLOOKUP(FTI172, Schedule!$F$226:$FO$226, Schedule!$F$236:$FO$236, 0)</f>
        <v>0</v>
      </c>
      <c r="FTJ188" s="214">
        <f>_xlfn.XLOOKUP(FTJ172, Schedule!$F$226:$FO$226, Schedule!$F$236:$FO$236, 0)</f>
        <v>0</v>
      </c>
      <c r="FTK188" s="214">
        <f>_xlfn.XLOOKUP(FTK172, Schedule!$F$226:$FO$226, Schedule!$F$236:$FO$236, 0)</f>
        <v>0</v>
      </c>
      <c r="FTL188" s="214">
        <f>_xlfn.XLOOKUP(FTL172, Schedule!$F$226:$FO$226, Schedule!$F$236:$FO$236, 0)</f>
        <v>0</v>
      </c>
      <c r="FTM188" s="214">
        <f>_xlfn.XLOOKUP(FTM172, Schedule!$F$226:$FO$226, Schedule!$F$236:$FO$236, 0)</f>
        <v>0</v>
      </c>
      <c r="FTN188" s="214">
        <f>_xlfn.XLOOKUP(FTN172, Schedule!$F$226:$FO$226, Schedule!$F$236:$FO$236, 0)</f>
        <v>0</v>
      </c>
      <c r="FTO188" s="214">
        <f>_xlfn.XLOOKUP(FTO172, Schedule!$F$226:$FO$226, Schedule!$F$236:$FO$236, 0)</f>
        <v>0</v>
      </c>
      <c r="FTP188" s="214">
        <f>_xlfn.XLOOKUP(FTP172, Schedule!$F$226:$FO$226, Schedule!$F$236:$FO$236, 0)</f>
        <v>0</v>
      </c>
      <c r="FTQ188" s="214">
        <f>_xlfn.XLOOKUP(FTQ172, Schedule!$F$226:$FO$226, Schedule!$F$236:$FO$236, 0)</f>
        <v>0</v>
      </c>
      <c r="FTR188" s="214">
        <f>_xlfn.XLOOKUP(FTR172, Schedule!$F$226:$FO$226, Schedule!$F$236:$FO$236, 0)</f>
        <v>0</v>
      </c>
      <c r="FTS188" s="214">
        <f>_xlfn.XLOOKUP(FTS172, Schedule!$F$226:$FO$226, Schedule!$F$236:$FO$236, 0)</f>
        <v>0</v>
      </c>
      <c r="FTT188" s="214">
        <f>_xlfn.XLOOKUP(FTT172, Schedule!$F$226:$FO$226, Schedule!$F$236:$FO$236, 0)</f>
        <v>0</v>
      </c>
      <c r="FTU188" s="214">
        <f>_xlfn.XLOOKUP(FTU172, Schedule!$F$226:$FO$226, Schedule!$F$236:$FO$236, 0)</f>
        <v>0</v>
      </c>
      <c r="FTV188" s="214">
        <f>_xlfn.XLOOKUP(FTV172, Schedule!$F$226:$FO$226, Schedule!$F$236:$FO$236, 0)</f>
        <v>0</v>
      </c>
      <c r="FTW188" s="214">
        <f>_xlfn.XLOOKUP(FTW172, Schedule!$F$226:$FO$226, Schedule!$F$236:$FO$236, 0)</f>
        <v>0</v>
      </c>
      <c r="FTX188" s="214">
        <f>_xlfn.XLOOKUP(FTX172, Schedule!$F$226:$FO$226, Schedule!$F$236:$FO$236, 0)</f>
        <v>0</v>
      </c>
      <c r="FTY188" s="214">
        <f>_xlfn.XLOOKUP(FTY172, Schedule!$F$226:$FO$226, Schedule!$F$236:$FO$236, 0)</f>
        <v>0</v>
      </c>
      <c r="FTZ188" s="214">
        <f>_xlfn.XLOOKUP(FTZ172, Schedule!$F$226:$FO$226, Schedule!$F$236:$FO$236, 0)</f>
        <v>0</v>
      </c>
      <c r="FUA188" s="214">
        <f>_xlfn.XLOOKUP(FUA172, Schedule!$F$226:$FO$226, Schedule!$F$236:$FO$236, 0)</f>
        <v>0</v>
      </c>
      <c r="FUB188" s="214">
        <f>_xlfn.XLOOKUP(FUB172, Schedule!$F$226:$FO$226, Schedule!$F$236:$FO$236, 0)</f>
        <v>0</v>
      </c>
      <c r="FUC188" s="214">
        <f>_xlfn.XLOOKUP(FUC172, Schedule!$F$226:$FO$226, Schedule!$F$236:$FO$236, 0)</f>
        <v>0</v>
      </c>
      <c r="FUD188" s="214">
        <f>_xlfn.XLOOKUP(FUD172, Schedule!$F$226:$FO$226, Schedule!$F$236:$FO$236, 0)</f>
        <v>0</v>
      </c>
      <c r="FUE188" s="214">
        <f>_xlfn.XLOOKUP(FUE172, Schedule!$F$226:$FO$226, Schedule!$F$236:$FO$236, 0)</f>
        <v>0</v>
      </c>
      <c r="FUF188" s="214">
        <f>_xlfn.XLOOKUP(FUF172, Schedule!$F$226:$FO$226, Schedule!$F$236:$FO$236, 0)</f>
        <v>0</v>
      </c>
      <c r="FUG188" s="214">
        <f>_xlfn.XLOOKUP(FUG172, Schedule!$F$226:$FO$226, Schedule!$F$236:$FO$236, 0)</f>
        <v>0</v>
      </c>
      <c r="FUH188" s="214">
        <f>_xlfn.XLOOKUP(FUH172, Schedule!$F$226:$FO$226, Schedule!$F$236:$FO$236, 0)</f>
        <v>0</v>
      </c>
      <c r="FUI188" s="214">
        <f>_xlfn.XLOOKUP(FUI172, Schedule!$F$226:$FO$226, Schedule!$F$236:$FO$236, 0)</f>
        <v>0</v>
      </c>
      <c r="FUJ188" s="214">
        <f>_xlfn.XLOOKUP(FUJ172, Schedule!$F$226:$FO$226, Schedule!$F$236:$FO$236, 0)</f>
        <v>0</v>
      </c>
      <c r="FUK188" s="214">
        <f>_xlfn.XLOOKUP(FUK172, Schedule!$F$226:$FO$226, Schedule!$F$236:$FO$236, 0)</f>
        <v>0</v>
      </c>
      <c r="FUL188" s="214">
        <f>_xlfn.XLOOKUP(FUL172, Schedule!$F$226:$FO$226, Schedule!$F$236:$FO$236, 0)</f>
        <v>0</v>
      </c>
      <c r="FUM188" s="214">
        <f>_xlfn.XLOOKUP(FUM172, Schedule!$F$226:$FO$226, Schedule!$F$236:$FO$236, 0)</f>
        <v>0</v>
      </c>
      <c r="FUN188" s="214">
        <f>_xlfn.XLOOKUP(FUN172, Schedule!$F$226:$FO$226, Schedule!$F$236:$FO$236, 0)</f>
        <v>0</v>
      </c>
      <c r="FUO188" s="214">
        <f>_xlfn.XLOOKUP(FUO172, Schedule!$F$226:$FO$226, Schedule!$F$236:$FO$236, 0)</f>
        <v>0</v>
      </c>
      <c r="FUP188" s="214">
        <f>_xlfn.XLOOKUP(FUP172, Schedule!$F$226:$FO$226, Schedule!$F$236:$FO$236, 0)</f>
        <v>0</v>
      </c>
      <c r="FUQ188" s="214">
        <f>_xlfn.XLOOKUP(FUQ172, Schedule!$F$226:$FO$226, Schedule!$F$236:$FO$236, 0)</f>
        <v>0</v>
      </c>
      <c r="FUR188" s="214">
        <f>_xlfn.XLOOKUP(FUR172, Schedule!$F$226:$FO$226, Schedule!$F$236:$FO$236, 0)</f>
        <v>0</v>
      </c>
      <c r="FUS188" s="214">
        <f>_xlfn.XLOOKUP(FUS172, Schedule!$F$226:$FO$226, Schedule!$F$236:$FO$236, 0)</f>
        <v>0</v>
      </c>
      <c r="FUT188" s="214">
        <f>_xlfn.XLOOKUP(FUT172, Schedule!$F$226:$FO$226, Schedule!$F$236:$FO$236, 0)</f>
        <v>0</v>
      </c>
      <c r="FUU188" s="214">
        <f>_xlfn.XLOOKUP(FUU172, Schedule!$F$226:$FO$226, Schedule!$F$236:$FO$236, 0)</f>
        <v>0</v>
      </c>
      <c r="FUV188" s="214">
        <f>_xlfn.XLOOKUP(FUV172, Schedule!$F$226:$FO$226, Schedule!$F$236:$FO$236, 0)</f>
        <v>0</v>
      </c>
      <c r="FUW188" s="214">
        <f>_xlfn.XLOOKUP(FUW172, Schedule!$F$226:$FO$226, Schedule!$F$236:$FO$236, 0)</f>
        <v>0</v>
      </c>
      <c r="FUX188" s="214">
        <f>_xlfn.XLOOKUP(FUX172, Schedule!$F$226:$FO$226, Schedule!$F$236:$FO$236, 0)</f>
        <v>0</v>
      </c>
      <c r="FUY188" s="214">
        <f>_xlfn.XLOOKUP(FUY172, Schedule!$F$226:$FO$226, Schedule!$F$236:$FO$236, 0)</f>
        <v>0</v>
      </c>
      <c r="FUZ188" s="214">
        <f>_xlfn.XLOOKUP(FUZ172, Schedule!$F$226:$FO$226, Schedule!$F$236:$FO$236, 0)</f>
        <v>0</v>
      </c>
      <c r="FVA188" s="214">
        <f>_xlfn.XLOOKUP(FVA172, Schedule!$F$226:$FO$226, Schedule!$F$236:$FO$236, 0)</f>
        <v>0</v>
      </c>
      <c r="FVB188" s="214">
        <f>_xlfn.XLOOKUP(FVB172, Schedule!$F$226:$FO$226, Schedule!$F$236:$FO$236, 0)</f>
        <v>0</v>
      </c>
      <c r="FVC188" s="214">
        <f>_xlfn.XLOOKUP(FVC172, Schedule!$F$226:$FO$226, Schedule!$F$236:$FO$236, 0)</f>
        <v>0</v>
      </c>
      <c r="FVD188" s="214">
        <f>_xlfn.XLOOKUP(FVD172, Schedule!$F$226:$FO$226, Schedule!$F$236:$FO$236, 0)</f>
        <v>0</v>
      </c>
      <c r="FVE188" s="214">
        <f>_xlfn.XLOOKUP(FVE172, Schedule!$F$226:$FO$226, Schedule!$F$236:$FO$236, 0)</f>
        <v>0</v>
      </c>
      <c r="FVF188" s="214">
        <f>_xlfn.XLOOKUP(FVF172, Schedule!$F$226:$FO$226, Schedule!$F$236:$FO$236, 0)</f>
        <v>0</v>
      </c>
      <c r="FVG188" s="214">
        <f>_xlfn.XLOOKUP(FVG172, Schedule!$F$226:$FO$226, Schedule!$F$236:$FO$236, 0)</f>
        <v>0</v>
      </c>
      <c r="FVH188" s="214">
        <f>_xlfn.XLOOKUP(FVH172, Schedule!$F$226:$FO$226, Schedule!$F$236:$FO$236, 0)</f>
        <v>0</v>
      </c>
      <c r="FVI188" s="214">
        <f>_xlfn.XLOOKUP(FVI172, Schedule!$F$226:$FO$226, Schedule!$F$236:$FO$236, 0)</f>
        <v>0</v>
      </c>
      <c r="FVJ188" s="214">
        <f>_xlfn.XLOOKUP(FVJ172, Schedule!$F$226:$FO$226, Schedule!$F$236:$FO$236, 0)</f>
        <v>0</v>
      </c>
      <c r="FVK188" s="214">
        <f>_xlfn.XLOOKUP(FVK172, Schedule!$F$226:$FO$226, Schedule!$F$236:$FO$236, 0)</f>
        <v>0</v>
      </c>
      <c r="FVL188" s="214">
        <f>_xlfn.XLOOKUP(FVL172, Schedule!$F$226:$FO$226, Schedule!$F$236:$FO$236, 0)</f>
        <v>0</v>
      </c>
      <c r="FVM188" s="214">
        <f>_xlfn.XLOOKUP(FVM172, Schedule!$F$226:$FO$226, Schedule!$F$236:$FO$236, 0)</f>
        <v>0</v>
      </c>
      <c r="FVN188" s="214">
        <f>_xlfn.XLOOKUP(FVN172, Schedule!$F$226:$FO$226, Schedule!$F$236:$FO$236, 0)</f>
        <v>0</v>
      </c>
      <c r="FVO188" s="214">
        <f>_xlfn.XLOOKUP(FVO172, Schedule!$F$226:$FO$226, Schedule!$F$236:$FO$236, 0)</f>
        <v>0</v>
      </c>
      <c r="FVP188" s="214">
        <f>_xlfn.XLOOKUP(FVP172, Schedule!$F$226:$FO$226, Schedule!$F$236:$FO$236, 0)</f>
        <v>0</v>
      </c>
      <c r="FVQ188" s="214">
        <f>_xlfn.XLOOKUP(FVQ172, Schedule!$F$226:$FO$226, Schedule!$F$236:$FO$236, 0)</f>
        <v>0</v>
      </c>
      <c r="FVR188" s="214">
        <f>_xlfn.XLOOKUP(FVR172, Schedule!$F$226:$FO$226, Schedule!$F$236:$FO$236, 0)</f>
        <v>0</v>
      </c>
      <c r="FVS188" s="214">
        <f>_xlfn.XLOOKUP(FVS172, Schedule!$F$226:$FO$226, Schedule!$F$236:$FO$236, 0)</f>
        <v>0</v>
      </c>
      <c r="FVT188" s="214">
        <f>_xlfn.XLOOKUP(FVT172, Schedule!$F$226:$FO$226, Schedule!$F$236:$FO$236, 0)</f>
        <v>0</v>
      </c>
      <c r="FVU188" s="214">
        <f>_xlfn.XLOOKUP(FVU172, Schedule!$F$226:$FO$226, Schedule!$F$236:$FO$236, 0)</f>
        <v>0</v>
      </c>
      <c r="FVV188" s="214">
        <f>_xlfn.XLOOKUP(FVV172, Schedule!$F$226:$FO$226, Schedule!$F$236:$FO$236, 0)</f>
        <v>0</v>
      </c>
      <c r="FVW188" s="214">
        <f>_xlfn.XLOOKUP(FVW172, Schedule!$F$226:$FO$226, Schedule!$F$236:$FO$236, 0)</f>
        <v>0</v>
      </c>
      <c r="FVX188" s="214">
        <f>_xlfn.XLOOKUP(FVX172, Schedule!$F$226:$FO$226, Schedule!$F$236:$FO$236, 0)</f>
        <v>0</v>
      </c>
      <c r="FVY188" s="214">
        <f>_xlfn.XLOOKUP(FVY172, Schedule!$F$226:$FO$226, Schedule!$F$236:$FO$236, 0)</f>
        <v>0</v>
      </c>
      <c r="FVZ188" s="214">
        <f>_xlfn.XLOOKUP(FVZ172, Schedule!$F$226:$FO$226, Schedule!$F$236:$FO$236, 0)</f>
        <v>0</v>
      </c>
      <c r="FWA188" s="214">
        <f>_xlfn.XLOOKUP(FWA172, Schedule!$F$226:$FO$226, Schedule!$F$236:$FO$236, 0)</f>
        <v>0</v>
      </c>
      <c r="FWB188" s="214">
        <f>_xlfn.XLOOKUP(FWB172, Schedule!$F$226:$FO$226, Schedule!$F$236:$FO$236, 0)</f>
        <v>0</v>
      </c>
      <c r="FWC188" s="214">
        <f>_xlfn.XLOOKUP(FWC172, Schedule!$F$226:$FO$226, Schedule!$F$236:$FO$236, 0)</f>
        <v>0</v>
      </c>
      <c r="FWD188" s="214">
        <f>_xlfn.XLOOKUP(FWD172, Schedule!$F$226:$FO$226, Schedule!$F$236:$FO$236, 0)</f>
        <v>0</v>
      </c>
      <c r="FWE188" s="214">
        <f>_xlfn.XLOOKUP(FWE172, Schedule!$F$226:$FO$226, Schedule!$F$236:$FO$236, 0)</f>
        <v>0</v>
      </c>
      <c r="FWF188" s="214">
        <f>_xlfn.XLOOKUP(FWF172, Schedule!$F$226:$FO$226, Schedule!$F$236:$FO$236, 0)</f>
        <v>0</v>
      </c>
      <c r="FWG188" s="214">
        <f>_xlfn.XLOOKUP(FWG172, Schedule!$F$226:$FO$226, Schedule!$F$236:$FO$236, 0)</f>
        <v>0</v>
      </c>
      <c r="FWH188" s="214">
        <f>_xlfn.XLOOKUP(FWH172, Schedule!$F$226:$FO$226, Schedule!$F$236:$FO$236, 0)</f>
        <v>0</v>
      </c>
      <c r="FWI188" s="214">
        <f>_xlfn.XLOOKUP(FWI172, Schedule!$F$226:$FO$226, Schedule!$F$236:$FO$236, 0)</f>
        <v>0</v>
      </c>
      <c r="FWJ188" s="214">
        <f>_xlfn.XLOOKUP(FWJ172, Schedule!$F$226:$FO$226, Schedule!$F$236:$FO$236, 0)</f>
        <v>0</v>
      </c>
      <c r="FWK188" s="214">
        <f>_xlfn.XLOOKUP(FWK172, Schedule!$F$226:$FO$226, Schedule!$F$236:$FO$236, 0)</f>
        <v>0</v>
      </c>
      <c r="FWL188" s="214">
        <f>_xlfn.XLOOKUP(FWL172, Schedule!$F$226:$FO$226, Schedule!$F$236:$FO$236, 0)</f>
        <v>0</v>
      </c>
      <c r="FWM188" s="214">
        <f>_xlfn.XLOOKUP(FWM172, Schedule!$F$226:$FO$226, Schedule!$F$236:$FO$236, 0)</f>
        <v>0</v>
      </c>
      <c r="FWN188" s="214">
        <f>_xlfn.XLOOKUP(FWN172, Schedule!$F$226:$FO$226, Schedule!$F$236:$FO$236, 0)</f>
        <v>0</v>
      </c>
      <c r="FWO188" s="214">
        <f>_xlfn.XLOOKUP(FWO172, Schedule!$F$226:$FO$226, Schedule!$F$236:$FO$236, 0)</f>
        <v>0</v>
      </c>
      <c r="FWP188" s="214">
        <f>_xlfn.XLOOKUP(FWP172, Schedule!$F$226:$FO$226, Schedule!$F$236:$FO$236, 0)</f>
        <v>0</v>
      </c>
      <c r="FWQ188" s="214">
        <f>_xlfn.XLOOKUP(FWQ172, Schedule!$F$226:$FO$226, Schedule!$F$236:$FO$236, 0)</f>
        <v>0</v>
      </c>
      <c r="FWR188" s="214">
        <f>_xlfn.XLOOKUP(FWR172, Schedule!$F$226:$FO$226, Schedule!$F$236:$FO$236, 0)</f>
        <v>0</v>
      </c>
      <c r="FWS188" s="214">
        <f>_xlfn.XLOOKUP(FWS172, Schedule!$F$226:$FO$226, Schedule!$F$236:$FO$236, 0)</f>
        <v>0</v>
      </c>
      <c r="FWT188" s="214">
        <f>_xlfn.XLOOKUP(FWT172, Schedule!$F$226:$FO$226, Schedule!$F$236:$FO$236, 0)</f>
        <v>0</v>
      </c>
      <c r="FWU188" s="214">
        <f>_xlfn.XLOOKUP(FWU172, Schedule!$F$226:$FO$226, Schedule!$F$236:$FO$236, 0)</f>
        <v>0</v>
      </c>
      <c r="FWV188" s="214">
        <f>_xlfn.XLOOKUP(FWV172, Schedule!$F$226:$FO$226, Schedule!$F$236:$FO$236, 0)</f>
        <v>0</v>
      </c>
      <c r="FWW188" s="214">
        <f>_xlfn.XLOOKUP(FWW172, Schedule!$F$226:$FO$226, Schedule!$F$236:$FO$236, 0)</f>
        <v>0</v>
      </c>
      <c r="FWX188" s="214">
        <f>_xlfn.XLOOKUP(FWX172, Schedule!$F$226:$FO$226, Schedule!$F$236:$FO$236, 0)</f>
        <v>0</v>
      </c>
      <c r="FWY188" s="214">
        <f>_xlfn.XLOOKUP(FWY172, Schedule!$F$226:$FO$226, Schedule!$F$236:$FO$236, 0)</f>
        <v>0</v>
      </c>
      <c r="FWZ188" s="214">
        <f>_xlfn.XLOOKUP(FWZ172, Schedule!$F$226:$FO$226, Schedule!$F$236:$FO$236, 0)</f>
        <v>0</v>
      </c>
      <c r="FXA188" s="214">
        <f>_xlfn.XLOOKUP(FXA172, Schedule!$F$226:$FO$226, Schedule!$F$236:$FO$236, 0)</f>
        <v>0</v>
      </c>
      <c r="FXB188" s="214">
        <f>_xlfn.XLOOKUP(FXB172, Schedule!$F$226:$FO$226, Schedule!$F$236:$FO$236, 0)</f>
        <v>0</v>
      </c>
      <c r="FXC188" s="214">
        <f>_xlfn.XLOOKUP(FXC172, Schedule!$F$226:$FO$226, Schedule!$F$236:$FO$236, 0)</f>
        <v>0</v>
      </c>
      <c r="FXD188" s="214">
        <f>_xlfn.XLOOKUP(FXD172, Schedule!$F$226:$FO$226, Schedule!$F$236:$FO$236, 0)</f>
        <v>0</v>
      </c>
      <c r="FXE188" s="214">
        <f>_xlfn.XLOOKUP(FXE172, Schedule!$F$226:$FO$226, Schedule!$F$236:$FO$236, 0)</f>
        <v>0</v>
      </c>
      <c r="FXF188" s="214">
        <f>_xlfn.XLOOKUP(FXF172, Schedule!$F$226:$FO$226, Schedule!$F$236:$FO$236, 0)</f>
        <v>0</v>
      </c>
      <c r="FXG188" s="214">
        <f>_xlfn.XLOOKUP(FXG172, Schedule!$F$226:$FO$226, Schedule!$F$236:$FO$236, 0)</f>
        <v>0</v>
      </c>
      <c r="FXH188" s="214">
        <f>_xlfn.XLOOKUP(FXH172, Schedule!$F$226:$FO$226, Schedule!$F$236:$FO$236, 0)</f>
        <v>0</v>
      </c>
      <c r="FXI188" s="214">
        <f>_xlfn.XLOOKUP(FXI172, Schedule!$F$226:$FO$226, Schedule!$F$236:$FO$236, 0)</f>
        <v>0</v>
      </c>
      <c r="FXJ188" s="214">
        <f>_xlfn.XLOOKUP(FXJ172, Schedule!$F$226:$FO$226, Schedule!$F$236:$FO$236, 0)</f>
        <v>0</v>
      </c>
      <c r="FXK188" s="214">
        <f>_xlfn.XLOOKUP(FXK172, Schedule!$F$226:$FO$226, Schedule!$F$236:$FO$236, 0)</f>
        <v>0</v>
      </c>
      <c r="FXL188" s="214">
        <f>_xlfn.XLOOKUP(FXL172, Schedule!$F$226:$FO$226, Schedule!$F$236:$FO$236, 0)</f>
        <v>0</v>
      </c>
      <c r="FXM188" s="214">
        <f>_xlfn.XLOOKUP(FXM172, Schedule!$F$226:$FO$226, Schedule!$F$236:$FO$236, 0)</f>
        <v>0</v>
      </c>
      <c r="FXN188" s="214">
        <f>_xlfn.XLOOKUP(FXN172, Schedule!$F$226:$FO$226, Schedule!$F$236:$FO$236, 0)</f>
        <v>0</v>
      </c>
      <c r="FXO188" s="214">
        <f>_xlfn.XLOOKUP(FXO172, Schedule!$F$226:$FO$226, Schedule!$F$236:$FO$236, 0)</f>
        <v>0</v>
      </c>
      <c r="FXP188" s="214">
        <f>_xlfn.XLOOKUP(FXP172, Schedule!$F$226:$FO$226, Schedule!$F$236:$FO$236, 0)</f>
        <v>0</v>
      </c>
      <c r="FXQ188" s="214">
        <f>_xlfn.XLOOKUP(FXQ172, Schedule!$F$226:$FO$226, Schedule!$F$236:$FO$236, 0)</f>
        <v>0</v>
      </c>
      <c r="FXR188" s="214">
        <f>_xlfn.XLOOKUP(FXR172, Schedule!$F$226:$FO$226, Schedule!$F$236:$FO$236, 0)</f>
        <v>0</v>
      </c>
      <c r="FXS188" s="214">
        <f>_xlfn.XLOOKUP(FXS172, Schedule!$F$226:$FO$226, Schedule!$F$236:$FO$236, 0)</f>
        <v>0</v>
      </c>
      <c r="FXT188" s="214">
        <f>_xlfn.XLOOKUP(FXT172, Schedule!$F$226:$FO$226, Schedule!$F$236:$FO$236, 0)</f>
        <v>0</v>
      </c>
      <c r="FXU188" s="214">
        <f>_xlfn.XLOOKUP(FXU172, Schedule!$F$226:$FO$226, Schedule!$F$236:$FO$236, 0)</f>
        <v>0</v>
      </c>
      <c r="FXV188" s="214">
        <f>_xlfn.XLOOKUP(FXV172, Schedule!$F$226:$FO$226, Schedule!$F$236:$FO$236, 0)</f>
        <v>0</v>
      </c>
      <c r="FXW188" s="214">
        <f>_xlfn.XLOOKUP(FXW172, Schedule!$F$226:$FO$226, Schedule!$F$236:$FO$236, 0)</f>
        <v>0</v>
      </c>
      <c r="FXX188" s="214">
        <f>_xlfn.XLOOKUP(FXX172, Schedule!$F$226:$FO$226, Schedule!$F$236:$FO$236, 0)</f>
        <v>0</v>
      </c>
      <c r="FXY188" s="214">
        <f>_xlfn.XLOOKUP(FXY172, Schedule!$F$226:$FO$226, Schedule!$F$236:$FO$236, 0)</f>
        <v>0</v>
      </c>
      <c r="FXZ188" s="214">
        <f>_xlfn.XLOOKUP(FXZ172, Schedule!$F$226:$FO$226, Schedule!$F$236:$FO$236, 0)</f>
        <v>0</v>
      </c>
      <c r="FYA188" s="214">
        <f>_xlfn.XLOOKUP(FYA172, Schedule!$F$226:$FO$226, Schedule!$F$236:$FO$236, 0)</f>
        <v>0</v>
      </c>
      <c r="FYB188" s="214">
        <f>_xlfn.XLOOKUP(FYB172, Schedule!$F$226:$FO$226, Schedule!$F$236:$FO$236, 0)</f>
        <v>0</v>
      </c>
      <c r="FYC188" s="214">
        <f>_xlfn.XLOOKUP(FYC172, Schedule!$F$226:$FO$226, Schedule!$F$236:$FO$236, 0)</f>
        <v>0</v>
      </c>
      <c r="FYD188" s="214">
        <f>_xlfn.XLOOKUP(FYD172, Schedule!$F$226:$FO$226, Schedule!$F$236:$FO$236, 0)</f>
        <v>0</v>
      </c>
      <c r="FYE188" s="214">
        <f>_xlfn.XLOOKUP(FYE172, Schedule!$F$226:$FO$226, Schedule!$F$236:$FO$236, 0)</f>
        <v>0</v>
      </c>
      <c r="FYF188" s="214">
        <f>_xlfn.XLOOKUP(FYF172, Schedule!$F$226:$FO$226, Schedule!$F$236:$FO$236, 0)</f>
        <v>0</v>
      </c>
      <c r="FYG188" s="214">
        <f>_xlfn.XLOOKUP(FYG172, Schedule!$F$226:$FO$226, Schedule!$F$236:$FO$236, 0)</f>
        <v>0</v>
      </c>
      <c r="FYH188" s="214">
        <f>_xlfn.XLOOKUP(FYH172, Schedule!$F$226:$FO$226, Schedule!$F$236:$FO$236, 0)</f>
        <v>0</v>
      </c>
      <c r="FYI188" s="214">
        <f>_xlfn.XLOOKUP(FYI172, Schedule!$F$226:$FO$226, Schedule!$F$236:$FO$236, 0)</f>
        <v>0</v>
      </c>
      <c r="FYJ188" s="214">
        <f>_xlfn.XLOOKUP(FYJ172, Schedule!$F$226:$FO$226, Schedule!$F$236:$FO$236, 0)</f>
        <v>0</v>
      </c>
      <c r="FYK188" s="214">
        <f>_xlfn.XLOOKUP(FYK172, Schedule!$F$226:$FO$226, Schedule!$F$236:$FO$236, 0)</f>
        <v>0</v>
      </c>
      <c r="FYL188" s="214">
        <f>_xlfn.XLOOKUP(FYL172, Schedule!$F$226:$FO$226, Schedule!$F$236:$FO$236, 0)</f>
        <v>0</v>
      </c>
      <c r="FYM188" s="214">
        <f>_xlfn.XLOOKUP(FYM172, Schedule!$F$226:$FO$226, Schedule!$F$236:$FO$236, 0)</f>
        <v>0</v>
      </c>
      <c r="FYN188" s="214">
        <f>_xlfn.XLOOKUP(FYN172, Schedule!$F$226:$FO$226, Schedule!$F$236:$FO$236, 0)</f>
        <v>0</v>
      </c>
      <c r="FYO188" s="214">
        <f>_xlfn.XLOOKUP(FYO172, Schedule!$F$226:$FO$226, Schedule!$F$236:$FO$236, 0)</f>
        <v>0</v>
      </c>
      <c r="FYP188" s="214">
        <f>_xlfn.XLOOKUP(FYP172, Schedule!$F$226:$FO$226, Schedule!$F$236:$FO$236, 0)</f>
        <v>0</v>
      </c>
      <c r="FYQ188" s="214">
        <f>_xlfn.XLOOKUP(FYQ172, Schedule!$F$226:$FO$226, Schedule!$F$236:$FO$236, 0)</f>
        <v>0</v>
      </c>
      <c r="FYR188" s="214">
        <f>_xlfn.XLOOKUP(FYR172, Schedule!$F$226:$FO$226, Schedule!$F$236:$FO$236, 0)</f>
        <v>0</v>
      </c>
      <c r="FYS188" s="214">
        <f>_xlfn.XLOOKUP(FYS172, Schedule!$F$226:$FO$226, Schedule!$F$236:$FO$236, 0)</f>
        <v>0</v>
      </c>
      <c r="FYT188" s="214">
        <f>_xlfn.XLOOKUP(FYT172, Schedule!$F$226:$FO$226, Schedule!$F$236:$FO$236, 0)</f>
        <v>0</v>
      </c>
      <c r="FYU188" s="214">
        <f>_xlfn.XLOOKUP(FYU172, Schedule!$F$226:$FO$226, Schedule!$F$236:$FO$236, 0)</f>
        <v>0</v>
      </c>
      <c r="FYV188" s="214">
        <f>_xlfn.XLOOKUP(FYV172, Schedule!$F$226:$FO$226, Schedule!$F$236:$FO$236, 0)</f>
        <v>0</v>
      </c>
      <c r="FYW188" s="214">
        <f>_xlfn.XLOOKUP(FYW172, Schedule!$F$226:$FO$226, Schedule!$F$236:$FO$236, 0)</f>
        <v>0</v>
      </c>
      <c r="FYX188" s="214">
        <f>_xlfn.XLOOKUP(FYX172, Schedule!$F$226:$FO$226, Schedule!$F$236:$FO$236, 0)</f>
        <v>0</v>
      </c>
      <c r="FYY188" s="214">
        <f>_xlfn.XLOOKUP(FYY172, Schedule!$F$226:$FO$226, Schedule!$F$236:$FO$236, 0)</f>
        <v>0</v>
      </c>
      <c r="FYZ188" s="214">
        <f>_xlfn.XLOOKUP(FYZ172, Schedule!$F$226:$FO$226, Schedule!$F$236:$FO$236, 0)</f>
        <v>0</v>
      </c>
      <c r="FZA188" s="214">
        <f>_xlfn.XLOOKUP(FZA172, Schedule!$F$226:$FO$226, Schedule!$F$236:$FO$236, 0)</f>
        <v>0</v>
      </c>
      <c r="FZB188" s="214">
        <f>_xlfn.XLOOKUP(FZB172, Schedule!$F$226:$FO$226, Schedule!$F$236:$FO$236, 0)</f>
        <v>0</v>
      </c>
      <c r="FZC188" s="214">
        <f>_xlfn.XLOOKUP(FZC172, Schedule!$F$226:$FO$226, Schedule!$F$236:$FO$236, 0)</f>
        <v>0</v>
      </c>
      <c r="FZD188" s="214">
        <f>_xlfn.XLOOKUP(FZD172, Schedule!$F$226:$FO$226, Schedule!$F$236:$FO$236, 0)</f>
        <v>0</v>
      </c>
      <c r="FZE188" s="214">
        <f>_xlfn.XLOOKUP(FZE172, Schedule!$F$226:$FO$226, Schedule!$F$236:$FO$236, 0)</f>
        <v>0</v>
      </c>
      <c r="FZF188" s="214">
        <f>_xlfn.XLOOKUP(FZF172, Schedule!$F$226:$FO$226, Schedule!$F$236:$FO$236, 0)</f>
        <v>0</v>
      </c>
      <c r="FZG188" s="214">
        <f>_xlfn.XLOOKUP(FZG172, Schedule!$F$226:$FO$226, Schedule!$F$236:$FO$236, 0)</f>
        <v>0</v>
      </c>
      <c r="FZH188" s="214">
        <f>_xlfn.XLOOKUP(FZH172, Schedule!$F$226:$FO$226, Schedule!$F$236:$FO$236, 0)</f>
        <v>0</v>
      </c>
      <c r="FZI188" s="214">
        <f>_xlfn.XLOOKUP(FZI172, Schedule!$F$226:$FO$226, Schedule!$F$236:$FO$236, 0)</f>
        <v>0</v>
      </c>
      <c r="FZJ188" s="214">
        <f>_xlfn.XLOOKUP(FZJ172, Schedule!$F$226:$FO$226, Schedule!$F$236:$FO$236, 0)</f>
        <v>0</v>
      </c>
      <c r="FZK188" s="214">
        <f>_xlfn.XLOOKUP(FZK172, Schedule!$F$226:$FO$226, Schedule!$F$236:$FO$236, 0)</f>
        <v>0</v>
      </c>
      <c r="FZL188" s="214">
        <f>_xlfn.XLOOKUP(FZL172, Schedule!$F$226:$FO$226, Schedule!$F$236:$FO$236, 0)</f>
        <v>0</v>
      </c>
      <c r="FZM188" s="214">
        <f>_xlfn.XLOOKUP(FZM172, Schedule!$F$226:$FO$226, Schedule!$F$236:$FO$236, 0)</f>
        <v>0</v>
      </c>
      <c r="FZN188" s="214">
        <f>_xlfn.XLOOKUP(FZN172, Schedule!$F$226:$FO$226, Schedule!$F$236:$FO$236, 0)</f>
        <v>0</v>
      </c>
      <c r="FZO188" s="214">
        <f>_xlfn.XLOOKUP(FZO172, Schedule!$F$226:$FO$226, Schedule!$F$236:$FO$236, 0)</f>
        <v>0</v>
      </c>
      <c r="FZP188" s="214">
        <f>_xlfn.XLOOKUP(FZP172, Schedule!$F$226:$FO$226, Schedule!$F$236:$FO$236, 0)</f>
        <v>0</v>
      </c>
      <c r="FZQ188" s="214">
        <f>_xlfn.XLOOKUP(FZQ172, Schedule!$F$226:$FO$226, Schedule!$F$236:$FO$236, 0)</f>
        <v>0</v>
      </c>
      <c r="FZR188" s="214">
        <f>_xlfn.XLOOKUP(FZR172, Schedule!$F$226:$FO$226, Schedule!$F$236:$FO$236, 0)</f>
        <v>0</v>
      </c>
      <c r="FZS188" s="214">
        <f>_xlfn.XLOOKUP(FZS172, Schedule!$F$226:$FO$226, Schedule!$F$236:$FO$236, 0)</f>
        <v>0</v>
      </c>
      <c r="FZT188" s="214">
        <f>_xlfn.XLOOKUP(FZT172, Schedule!$F$226:$FO$226, Schedule!$F$236:$FO$236, 0)</f>
        <v>0</v>
      </c>
      <c r="FZU188" s="214">
        <f>_xlfn.XLOOKUP(FZU172, Schedule!$F$226:$FO$226, Schedule!$F$236:$FO$236, 0)</f>
        <v>0</v>
      </c>
      <c r="FZV188" s="214">
        <f>_xlfn.XLOOKUP(FZV172, Schedule!$F$226:$FO$226, Schedule!$F$236:$FO$236, 0)</f>
        <v>0</v>
      </c>
      <c r="FZW188" s="214">
        <f>_xlfn.XLOOKUP(FZW172, Schedule!$F$226:$FO$226, Schedule!$F$236:$FO$236, 0)</f>
        <v>0</v>
      </c>
      <c r="FZX188" s="214">
        <f>_xlfn.XLOOKUP(FZX172, Schedule!$F$226:$FO$226, Schedule!$F$236:$FO$236, 0)</f>
        <v>0</v>
      </c>
      <c r="FZY188" s="214">
        <f>_xlfn.XLOOKUP(FZY172, Schedule!$F$226:$FO$226, Schedule!$F$236:$FO$236, 0)</f>
        <v>0</v>
      </c>
      <c r="FZZ188" s="214">
        <f>_xlfn.XLOOKUP(FZZ172, Schedule!$F$226:$FO$226, Schedule!$F$236:$FO$236, 0)</f>
        <v>0</v>
      </c>
      <c r="GAA188" s="214">
        <f>_xlfn.XLOOKUP(GAA172, Schedule!$F$226:$FO$226, Schedule!$F$236:$FO$236, 0)</f>
        <v>0</v>
      </c>
      <c r="GAB188" s="214">
        <f>_xlfn.XLOOKUP(GAB172, Schedule!$F$226:$FO$226, Schedule!$F$236:$FO$236, 0)</f>
        <v>0</v>
      </c>
      <c r="GAC188" s="214">
        <f>_xlfn.XLOOKUP(GAC172, Schedule!$F$226:$FO$226, Schedule!$F$236:$FO$236, 0)</f>
        <v>0</v>
      </c>
      <c r="GAD188" s="214">
        <f>_xlfn.XLOOKUP(GAD172, Schedule!$F$226:$FO$226, Schedule!$F$236:$FO$236, 0)</f>
        <v>0</v>
      </c>
      <c r="GAE188" s="214">
        <f>_xlfn.XLOOKUP(GAE172, Schedule!$F$226:$FO$226, Schedule!$F$236:$FO$236, 0)</f>
        <v>0</v>
      </c>
      <c r="GAF188" s="214">
        <f>_xlfn.XLOOKUP(GAF172, Schedule!$F$226:$FO$226, Schedule!$F$236:$FO$236, 0)</f>
        <v>0</v>
      </c>
      <c r="GAG188" s="214">
        <f>_xlfn.XLOOKUP(GAG172, Schedule!$F$226:$FO$226, Schedule!$F$236:$FO$236, 0)</f>
        <v>0</v>
      </c>
      <c r="GAH188" s="214">
        <f>_xlfn.XLOOKUP(GAH172, Schedule!$F$226:$FO$226, Schedule!$F$236:$FO$236, 0)</f>
        <v>0</v>
      </c>
      <c r="GAI188" s="214">
        <f>_xlfn.XLOOKUP(GAI172, Schedule!$F$226:$FO$226, Schedule!$F$236:$FO$236, 0)</f>
        <v>0</v>
      </c>
      <c r="GAJ188" s="214">
        <f>_xlfn.XLOOKUP(GAJ172, Schedule!$F$226:$FO$226, Schedule!$F$236:$FO$236, 0)</f>
        <v>0</v>
      </c>
      <c r="GAK188" s="214">
        <f>_xlfn.XLOOKUP(GAK172, Schedule!$F$226:$FO$226, Schedule!$F$236:$FO$236, 0)</f>
        <v>0</v>
      </c>
      <c r="GAL188" s="214">
        <f>_xlfn.XLOOKUP(GAL172, Schedule!$F$226:$FO$226, Schedule!$F$236:$FO$236, 0)</f>
        <v>0</v>
      </c>
      <c r="GAM188" s="214">
        <f>_xlfn.XLOOKUP(GAM172, Schedule!$F$226:$FO$226, Schedule!$F$236:$FO$236, 0)</f>
        <v>0</v>
      </c>
      <c r="GAN188" s="214">
        <f>_xlfn.XLOOKUP(GAN172, Schedule!$F$226:$FO$226, Schedule!$F$236:$FO$236, 0)</f>
        <v>0</v>
      </c>
      <c r="GAO188" s="214">
        <f>_xlfn.XLOOKUP(GAO172, Schedule!$F$226:$FO$226, Schedule!$F$236:$FO$236, 0)</f>
        <v>0</v>
      </c>
      <c r="GAP188" s="214">
        <f>_xlfn.XLOOKUP(GAP172, Schedule!$F$226:$FO$226, Schedule!$F$236:$FO$236, 0)</f>
        <v>0</v>
      </c>
      <c r="GAQ188" s="214">
        <f>_xlfn.XLOOKUP(GAQ172, Schedule!$F$226:$FO$226, Schedule!$F$236:$FO$236, 0)</f>
        <v>0</v>
      </c>
      <c r="GAR188" s="214">
        <f>_xlfn.XLOOKUP(GAR172, Schedule!$F$226:$FO$226, Schedule!$F$236:$FO$236, 0)</f>
        <v>0</v>
      </c>
      <c r="GAS188" s="214">
        <f>_xlfn.XLOOKUP(GAS172, Schedule!$F$226:$FO$226, Schedule!$F$236:$FO$236, 0)</f>
        <v>0</v>
      </c>
      <c r="GAT188" s="214">
        <f>_xlfn.XLOOKUP(GAT172, Schedule!$F$226:$FO$226, Schedule!$F$236:$FO$236, 0)</f>
        <v>0</v>
      </c>
      <c r="GAU188" s="214">
        <f>_xlfn.XLOOKUP(GAU172, Schedule!$F$226:$FO$226, Schedule!$F$236:$FO$236, 0)</f>
        <v>0</v>
      </c>
      <c r="GAV188" s="214">
        <f>_xlfn.XLOOKUP(GAV172, Schedule!$F$226:$FO$226, Schedule!$F$236:$FO$236, 0)</f>
        <v>0</v>
      </c>
      <c r="GAW188" s="214">
        <f>_xlfn.XLOOKUP(GAW172, Schedule!$F$226:$FO$226, Schedule!$F$236:$FO$236, 0)</f>
        <v>0</v>
      </c>
      <c r="GAX188" s="214">
        <f>_xlfn.XLOOKUP(GAX172, Schedule!$F$226:$FO$226, Schedule!$F$236:$FO$236, 0)</f>
        <v>0</v>
      </c>
      <c r="GAY188" s="214">
        <f>_xlfn.XLOOKUP(GAY172, Schedule!$F$226:$FO$226, Schedule!$F$236:$FO$236, 0)</f>
        <v>0</v>
      </c>
      <c r="GAZ188" s="214">
        <f>_xlfn.XLOOKUP(GAZ172, Schedule!$F$226:$FO$226, Schedule!$F$236:$FO$236, 0)</f>
        <v>0</v>
      </c>
      <c r="GBA188" s="214">
        <f>_xlfn.XLOOKUP(GBA172, Schedule!$F$226:$FO$226, Schedule!$F$236:$FO$236, 0)</f>
        <v>0</v>
      </c>
      <c r="GBB188" s="214">
        <f>_xlfn.XLOOKUP(GBB172, Schedule!$F$226:$FO$226, Schedule!$F$236:$FO$236, 0)</f>
        <v>0</v>
      </c>
      <c r="GBC188" s="214">
        <f>_xlfn.XLOOKUP(GBC172, Schedule!$F$226:$FO$226, Schedule!$F$236:$FO$236, 0)</f>
        <v>0</v>
      </c>
      <c r="GBD188" s="214">
        <f>_xlfn.XLOOKUP(GBD172, Schedule!$F$226:$FO$226, Schedule!$F$236:$FO$236, 0)</f>
        <v>0</v>
      </c>
      <c r="GBE188" s="214">
        <f>_xlfn.XLOOKUP(GBE172, Schedule!$F$226:$FO$226, Schedule!$F$236:$FO$236, 0)</f>
        <v>0</v>
      </c>
      <c r="GBF188" s="214">
        <f>_xlfn.XLOOKUP(GBF172, Schedule!$F$226:$FO$226, Schedule!$F$236:$FO$236, 0)</f>
        <v>0</v>
      </c>
      <c r="GBG188" s="214">
        <f>_xlfn.XLOOKUP(GBG172, Schedule!$F$226:$FO$226, Schedule!$F$236:$FO$236, 0)</f>
        <v>0</v>
      </c>
      <c r="GBH188" s="214">
        <f>_xlfn.XLOOKUP(GBH172, Schedule!$F$226:$FO$226, Schedule!$F$236:$FO$236, 0)</f>
        <v>0</v>
      </c>
      <c r="GBI188" s="214">
        <f>_xlfn.XLOOKUP(GBI172, Schedule!$F$226:$FO$226, Schedule!$F$236:$FO$236, 0)</f>
        <v>0</v>
      </c>
      <c r="GBJ188" s="214">
        <f>_xlfn.XLOOKUP(GBJ172, Schedule!$F$226:$FO$226, Schedule!$F$236:$FO$236, 0)</f>
        <v>0</v>
      </c>
      <c r="GBK188" s="214">
        <f>_xlfn.XLOOKUP(GBK172, Schedule!$F$226:$FO$226, Schedule!$F$236:$FO$236, 0)</f>
        <v>0</v>
      </c>
      <c r="GBL188" s="214">
        <f>_xlfn.XLOOKUP(GBL172, Schedule!$F$226:$FO$226, Schedule!$F$236:$FO$236, 0)</f>
        <v>0</v>
      </c>
      <c r="GBM188" s="214">
        <f>_xlfn.XLOOKUP(GBM172, Schedule!$F$226:$FO$226, Schedule!$F$236:$FO$236, 0)</f>
        <v>0</v>
      </c>
      <c r="GBN188" s="214">
        <f>_xlfn.XLOOKUP(GBN172, Schedule!$F$226:$FO$226, Schedule!$F$236:$FO$236, 0)</f>
        <v>0</v>
      </c>
      <c r="GBO188" s="214">
        <f>_xlfn.XLOOKUP(GBO172, Schedule!$F$226:$FO$226, Schedule!$F$236:$FO$236, 0)</f>
        <v>0</v>
      </c>
      <c r="GBP188" s="214">
        <f>_xlfn.XLOOKUP(GBP172, Schedule!$F$226:$FO$226, Schedule!$F$236:$FO$236, 0)</f>
        <v>0</v>
      </c>
      <c r="GBQ188" s="214">
        <f>_xlfn.XLOOKUP(GBQ172, Schedule!$F$226:$FO$226, Schedule!$F$236:$FO$236, 0)</f>
        <v>0</v>
      </c>
      <c r="GBR188" s="214">
        <f>_xlfn.XLOOKUP(GBR172, Schedule!$F$226:$FO$226, Schedule!$F$236:$FO$236, 0)</f>
        <v>0</v>
      </c>
      <c r="GBS188" s="214">
        <f>_xlfn.XLOOKUP(GBS172, Schedule!$F$226:$FO$226, Schedule!$F$236:$FO$236, 0)</f>
        <v>0</v>
      </c>
      <c r="GBT188" s="214">
        <f>_xlfn.XLOOKUP(GBT172, Schedule!$F$226:$FO$226, Schedule!$F$236:$FO$236, 0)</f>
        <v>0</v>
      </c>
      <c r="GBU188" s="214">
        <f>_xlfn.XLOOKUP(GBU172, Schedule!$F$226:$FO$226, Schedule!$F$236:$FO$236, 0)</f>
        <v>0</v>
      </c>
      <c r="GBV188" s="214">
        <f>_xlfn.XLOOKUP(GBV172, Schedule!$F$226:$FO$226, Schedule!$F$236:$FO$236, 0)</f>
        <v>0</v>
      </c>
      <c r="GBW188" s="214">
        <f>_xlfn.XLOOKUP(GBW172, Schedule!$F$226:$FO$226, Schedule!$F$236:$FO$236, 0)</f>
        <v>0</v>
      </c>
      <c r="GBX188" s="214">
        <f>_xlfn.XLOOKUP(GBX172, Schedule!$F$226:$FO$226, Schedule!$F$236:$FO$236, 0)</f>
        <v>0</v>
      </c>
      <c r="GBY188" s="214">
        <f>_xlfn.XLOOKUP(GBY172, Schedule!$F$226:$FO$226, Schedule!$F$236:$FO$236, 0)</f>
        <v>0</v>
      </c>
      <c r="GBZ188" s="214">
        <f>_xlfn.XLOOKUP(GBZ172, Schedule!$F$226:$FO$226, Schedule!$F$236:$FO$236, 0)</f>
        <v>0</v>
      </c>
      <c r="GCA188" s="214">
        <f>_xlfn.XLOOKUP(GCA172, Schedule!$F$226:$FO$226, Schedule!$F$236:$FO$236, 0)</f>
        <v>0</v>
      </c>
      <c r="GCB188" s="214">
        <f>_xlfn.XLOOKUP(GCB172, Schedule!$F$226:$FO$226, Schedule!$F$236:$FO$236, 0)</f>
        <v>0</v>
      </c>
      <c r="GCC188" s="214">
        <f>_xlfn.XLOOKUP(GCC172, Schedule!$F$226:$FO$226, Schedule!$F$236:$FO$236, 0)</f>
        <v>0</v>
      </c>
      <c r="GCD188" s="214">
        <f>_xlfn.XLOOKUP(GCD172, Schedule!$F$226:$FO$226, Schedule!$F$236:$FO$236, 0)</f>
        <v>0</v>
      </c>
      <c r="GCE188" s="214">
        <f>_xlfn.XLOOKUP(GCE172, Schedule!$F$226:$FO$226, Schedule!$F$236:$FO$236, 0)</f>
        <v>0</v>
      </c>
      <c r="GCF188" s="214">
        <f>_xlfn.XLOOKUP(GCF172, Schedule!$F$226:$FO$226, Schedule!$F$236:$FO$236, 0)</f>
        <v>0</v>
      </c>
      <c r="GCG188" s="214">
        <f>_xlfn.XLOOKUP(GCG172, Schedule!$F$226:$FO$226, Schedule!$F$236:$FO$236, 0)</f>
        <v>0</v>
      </c>
      <c r="GCH188" s="214">
        <f>_xlfn.XLOOKUP(GCH172, Schedule!$F$226:$FO$226, Schedule!$F$236:$FO$236, 0)</f>
        <v>0</v>
      </c>
      <c r="GCI188" s="214">
        <f>_xlfn.XLOOKUP(GCI172, Schedule!$F$226:$FO$226, Schedule!$F$236:$FO$236, 0)</f>
        <v>0</v>
      </c>
      <c r="GCJ188" s="214">
        <f>_xlfn.XLOOKUP(GCJ172, Schedule!$F$226:$FO$226, Schedule!$F$236:$FO$236, 0)</f>
        <v>0</v>
      </c>
      <c r="GCK188" s="214">
        <f>_xlfn.XLOOKUP(GCK172, Schedule!$F$226:$FO$226, Schedule!$F$236:$FO$236, 0)</f>
        <v>0</v>
      </c>
      <c r="GCL188" s="214">
        <f>_xlfn.XLOOKUP(GCL172, Schedule!$F$226:$FO$226, Schedule!$F$236:$FO$236, 0)</f>
        <v>0</v>
      </c>
      <c r="GCM188" s="214">
        <f>_xlfn.XLOOKUP(GCM172, Schedule!$F$226:$FO$226, Schedule!$F$236:$FO$236, 0)</f>
        <v>0</v>
      </c>
      <c r="GCN188" s="214">
        <f>_xlfn.XLOOKUP(GCN172, Schedule!$F$226:$FO$226, Schedule!$F$236:$FO$236, 0)</f>
        <v>0</v>
      </c>
      <c r="GCO188" s="214">
        <f>_xlfn.XLOOKUP(GCO172, Schedule!$F$226:$FO$226, Schedule!$F$236:$FO$236, 0)</f>
        <v>0</v>
      </c>
      <c r="GCP188" s="214">
        <f>_xlfn.XLOOKUP(GCP172, Schedule!$F$226:$FO$226, Schedule!$F$236:$FO$236, 0)</f>
        <v>0</v>
      </c>
      <c r="GCQ188" s="214">
        <f>_xlfn.XLOOKUP(GCQ172, Schedule!$F$226:$FO$226, Schedule!$F$236:$FO$236, 0)</f>
        <v>0</v>
      </c>
      <c r="GCR188" s="214">
        <f>_xlfn.XLOOKUP(GCR172, Schedule!$F$226:$FO$226, Schedule!$F$236:$FO$236, 0)</f>
        <v>0</v>
      </c>
      <c r="GCS188" s="214">
        <f>_xlfn.XLOOKUP(GCS172, Schedule!$F$226:$FO$226, Schedule!$F$236:$FO$236, 0)</f>
        <v>0</v>
      </c>
      <c r="GCT188" s="214">
        <f>_xlfn.XLOOKUP(GCT172, Schedule!$F$226:$FO$226, Schedule!$F$236:$FO$236, 0)</f>
        <v>0</v>
      </c>
      <c r="GCU188" s="214">
        <f>_xlfn.XLOOKUP(GCU172, Schedule!$F$226:$FO$226, Schedule!$F$236:$FO$236, 0)</f>
        <v>0</v>
      </c>
      <c r="GCV188" s="214">
        <f>_xlfn.XLOOKUP(GCV172, Schedule!$F$226:$FO$226, Schedule!$F$236:$FO$236, 0)</f>
        <v>0</v>
      </c>
      <c r="GCW188" s="214">
        <f>_xlfn.XLOOKUP(GCW172, Schedule!$F$226:$FO$226, Schedule!$F$236:$FO$236, 0)</f>
        <v>0</v>
      </c>
      <c r="GCX188" s="214">
        <f>_xlfn.XLOOKUP(GCX172, Schedule!$F$226:$FO$226, Schedule!$F$236:$FO$236, 0)</f>
        <v>0</v>
      </c>
      <c r="GCY188" s="214">
        <f>_xlfn.XLOOKUP(GCY172, Schedule!$F$226:$FO$226, Schedule!$F$236:$FO$236, 0)</f>
        <v>0</v>
      </c>
      <c r="GCZ188" s="214">
        <f>_xlfn.XLOOKUP(GCZ172, Schedule!$F$226:$FO$226, Schedule!$F$236:$FO$236, 0)</f>
        <v>0</v>
      </c>
      <c r="GDA188" s="214">
        <f>_xlfn.XLOOKUP(GDA172, Schedule!$F$226:$FO$226, Schedule!$F$236:$FO$236, 0)</f>
        <v>0</v>
      </c>
      <c r="GDB188" s="214">
        <f>_xlfn.XLOOKUP(GDB172, Schedule!$F$226:$FO$226, Schedule!$F$236:$FO$236, 0)</f>
        <v>0</v>
      </c>
      <c r="GDC188" s="214">
        <f>_xlfn.XLOOKUP(GDC172, Schedule!$F$226:$FO$226, Schedule!$F$236:$FO$236, 0)</f>
        <v>0</v>
      </c>
      <c r="GDD188" s="214">
        <f>_xlfn.XLOOKUP(GDD172, Schedule!$F$226:$FO$226, Schedule!$F$236:$FO$236, 0)</f>
        <v>0</v>
      </c>
      <c r="GDE188" s="214">
        <f>_xlfn.XLOOKUP(GDE172, Schedule!$F$226:$FO$226, Schedule!$F$236:$FO$236, 0)</f>
        <v>0</v>
      </c>
      <c r="GDF188" s="214">
        <f>_xlfn.XLOOKUP(GDF172, Schedule!$F$226:$FO$226, Schedule!$F$236:$FO$236, 0)</f>
        <v>0</v>
      </c>
      <c r="GDG188" s="214">
        <f>_xlfn.XLOOKUP(GDG172, Schedule!$F$226:$FO$226, Schedule!$F$236:$FO$236, 0)</f>
        <v>0</v>
      </c>
      <c r="GDH188" s="214">
        <f>_xlfn.XLOOKUP(GDH172, Schedule!$F$226:$FO$226, Schedule!$F$236:$FO$236, 0)</f>
        <v>0</v>
      </c>
      <c r="GDI188" s="214">
        <f>_xlfn.XLOOKUP(GDI172, Schedule!$F$226:$FO$226, Schedule!$F$236:$FO$236, 0)</f>
        <v>0</v>
      </c>
      <c r="GDJ188" s="214">
        <f>_xlfn.XLOOKUP(GDJ172, Schedule!$F$226:$FO$226, Schedule!$F$236:$FO$236, 0)</f>
        <v>0</v>
      </c>
      <c r="GDK188" s="214">
        <f>_xlfn.XLOOKUP(GDK172, Schedule!$F$226:$FO$226, Schedule!$F$236:$FO$236, 0)</f>
        <v>0</v>
      </c>
      <c r="GDL188" s="214">
        <f>_xlfn.XLOOKUP(GDL172, Schedule!$F$226:$FO$226, Schedule!$F$236:$FO$236, 0)</f>
        <v>0</v>
      </c>
      <c r="GDM188" s="214">
        <f>_xlfn.XLOOKUP(GDM172, Schedule!$F$226:$FO$226, Schedule!$F$236:$FO$236, 0)</f>
        <v>0</v>
      </c>
      <c r="GDN188" s="214">
        <f>_xlfn.XLOOKUP(GDN172, Schedule!$F$226:$FO$226, Schedule!$F$236:$FO$236, 0)</f>
        <v>0</v>
      </c>
      <c r="GDO188" s="214">
        <f>_xlfn.XLOOKUP(GDO172, Schedule!$F$226:$FO$226, Schedule!$F$236:$FO$236, 0)</f>
        <v>0</v>
      </c>
      <c r="GDP188" s="214">
        <f>_xlfn.XLOOKUP(GDP172, Schedule!$F$226:$FO$226, Schedule!$F$236:$FO$236, 0)</f>
        <v>0</v>
      </c>
      <c r="GDQ188" s="214">
        <f>_xlfn.XLOOKUP(GDQ172, Schedule!$F$226:$FO$226, Schedule!$F$236:$FO$236, 0)</f>
        <v>0</v>
      </c>
      <c r="GDR188" s="214">
        <f>_xlfn.XLOOKUP(GDR172, Schedule!$F$226:$FO$226, Schedule!$F$236:$FO$236, 0)</f>
        <v>0</v>
      </c>
      <c r="GDS188" s="214">
        <f>_xlfn.XLOOKUP(GDS172, Schedule!$F$226:$FO$226, Schedule!$F$236:$FO$236, 0)</f>
        <v>0</v>
      </c>
      <c r="GDT188" s="214">
        <f>_xlfn.XLOOKUP(GDT172, Schedule!$F$226:$FO$226, Schedule!$F$236:$FO$236, 0)</f>
        <v>0</v>
      </c>
      <c r="GDU188" s="214">
        <f>_xlfn.XLOOKUP(GDU172, Schedule!$F$226:$FO$226, Schedule!$F$236:$FO$236, 0)</f>
        <v>0</v>
      </c>
      <c r="GDV188" s="214">
        <f>_xlfn.XLOOKUP(GDV172, Schedule!$F$226:$FO$226, Schedule!$F$236:$FO$236, 0)</f>
        <v>0</v>
      </c>
      <c r="GDW188" s="214">
        <f>_xlfn.XLOOKUP(GDW172, Schedule!$F$226:$FO$226, Schedule!$F$236:$FO$236, 0)</f>
        <v>0</v>
      </c>
      <c r="GDX188" s="214">
        <f>_xlfn.XLOOKUP(GDX172, Schedule!$F$226:$FO$226, Schedule!$F$236:$FO$236, 0)</f>
        <v>0</v>
      </c>
      <c r="GDY188" s="214">
        <f>_xlfn.XLOOKUP(GDY172, Schedule!$F$226:$FO$226, Schedule!$F$236:$FO$236, 0)</f>
        <v>0</v>
      </c>
      <c r="GDZ188" s="214">
        <f>_xlfn.XLOOKUP(GDZ172, Schedule!$F$226:$FO$226, Schedule!$F$236:$FO$236, 0)</f>
        <v>0</v>
      </c>
      <c r="GEA188" s="214">
        <f>_xlfn.XLOOKUP(GEA172, Schedule!$F$226:$FO$226, Schedule!$F$236:$FO$236, 0)</f>
        <v>0</v>
      </c>
      <c r="GEB188" s="214">
        <f>_xlfn.XLOOKUP(GEB172, Schedule!$F$226:$FO$226, Schedule!$F$236:$FO$236, 0)</f>
        <v>0</v>
      </c>
      <c r="GEC188" s="214">
        <f>_xlfn.XLOOKUP(GEC172, Schedule!$F$226:$FO$226, Schedule!$F$236:$FO$236, 0)</f>
        <v>0</v>
      </c>
      <c r="GED188" s="214">
        <f>_xlfn.XLOOKUP(GED172, Schedule!$F$226:$FO$226, Schedule!$F$236:$FO$236, 0)</f>
        <v>0</v>
      </c>
      <c r="GEE188" s="214">
        <f>_xlfn.XLOOKUP(GEE172, Schedule!$F$226:$FO$226, Schedule!$F$236:$FO$236, 0)</f>
        <v>0</v>
      </c>
      <c r="GEF188" s="214">
        <f>_xlfn.XLOOKUP(GEF172, Schedule!$F$226:$FO$226, Schedule!$F$236:$FO$236, 0)</f>
        <v>0</v>
      </c>
      <c r="GEG188" s="214">
        <f>_xlfn.XLOOKUP(GEG172, Schedule!$F$226:$FO$226, Schedule!$F$236:$FO$236, 0)</f>
        <v>0</v>
      </c>
      <c r="GEH188" s="214">
        <f>_xlfn.XLOOKUP(GEH172, Schedule!$F$226:$FO$226, Schedule!$F$236:$FO$236, 0)</f>
        <v>0</v>
      </c>
      <c r="GEI188" s="214">
        <f>_xlfn.XLOOKUP(GEI172, Schedule!$F$226:$FO$226, Schedule!$F$236:$FO$236, 0)</f>
        <v>0</v>
      </c>
      <c r="GEJ188" s="214">
        <f>_xlfn.XLOOKUP(GEJ172, Schedule!$F$226:$FO$226, Schedule!$F$236:$FO$236, 0)</f>
        <v>0</v>
      </c>
      <c r="GEK188" s="214">
        <f>_xlfn.XLOOKUP(GEK172, Schedule!$F$226:$FO$226, Schedule!$F$236:$FO$236, 0)</f>
        <v>0</v>
      </c>
      <c r="GEL188" s="214">
        <f>_xlfn.XLOOKUP(GEL172, Schedule!$F$226:$FO$226, Schedule!$F$236:$FO$236, 0)</f>
        <v>0</v>
      </c>
      <c r="GEM188" s="214">
        <f>_xlfn.XLOOKUP(GEM172, Schedule!$F$226:$FO$226, Schedule!$F$236:$FO$236, 0)</f>
        <v>0</v>
      </c>
      <c r="GEN188" s="214">
        <f>_xlfn.XLOOKUP(GEN172, Schedule!$F$226:$FO$226, Schedule!$F$236:$FO$236, 0)</f>
        <v>0</v>
      </c>
      <c r="GEO188" s="214">
        <f>_xlfn.XLOOKUP(GEO172, Schedule!$F$226:$FO$226, Schedule!$F$236:$FO$236, 0)</f>
        <v>0</v>
      </c>
      <c r="GEP188" s="214">
        <f>_xlfn.XLOOKUP(GEP172, Schedule!$F$226:$FO$226, Schedule!$F$236:$FO$236, 0)</f>
        <v>0</v>
      </c>
      <c r="GEQ188" s="214">
        <f>_xlfn.XLOOKUP(GEQ172, Schedule!$F$226:$FO$226, Schedule!$F$236:$FO$236, 0)</f>
        <v>0</v>
      </c>
      <c r="GER188" s="214">
        <f>_xlfn.XLOOKUP(GER172, Schedule!$F$226:$FO$226, Schedule!$F$236:$FO$236, 0)</f>
        <v>0</v>
      </c>
      <c r="GES188" s="214">
        <f>_xlfn.XLOOKUP(GES172, Schedule!$F$226:$FO$226, Schedule!$F$236:$FO$236, 0)</f>
        <v>0</v>
      </c>
      <c r="GET188" s="214">
        <f>_xlfn.XLOOKUP(GET172, Schedule!$F$226:$FO$226, Schedule!$F$236:$FO$236, 0)</f>
        <v>0</v>
      </c>
      <c r="GEU188" s="214">
        <f>_xlfn.XLOOKUP(GEU172, Schedule!$F$226:$FO$226, Schedule!$F$236:$FO$236, 0)</f>
        <v>0</v>
      </c>
      <c r="GEV188" s="214">
        <f>_xlfn.XLOOKUP(GEV172, Schedule!$F$226:$FO$226, Schedule!$F$236:$FO$236, 0)</f>
        <v>0</v>
      </c>
      <c r="GEW188" s="214">
        <f>_xlfn.XLOOKUP(GEW172, Schedule!$F$226:$FO$226, Schedule!$F$236:$FO$236, 0)</f>
        <v>0</v>
      </c>
      <c r="GEX188" s="214">
        <f>_xlfn.XLOOKUP(GEX172, Schedule!$F$226:$FO$226, Schedule!$F$236:$FO$236, 0)</f>
        <v>0</v>
      </c>
      <c r="GEY188" s="214">
        <f>_xlfn.XLOOKUP(GEY172, Schedule!$F$226:$FO$226, Schedule!$F$236:$FO$236, 0)</f>
        <v>0</v>
      </c>
      <c r="GEZ188" s="214">
        <f>_xlfn.XLOOKUP(GEZ172, Schedule!$F$226:$FO$226, Schedule!$F$236:$FO$236, 0)</f>
        <v>0</v>
      </c>
      <c r="GFA188" s="214">
        <f>_xlfn.XLOOKUP(GFA172, Schedule!$F$226:$FO$226, Schedule!$F$236:$FO$236, 0)</f>
        <v>0</v>
      </c>
      <c r="GFB188" s="214">
        <f>_xlfn.XLOOKUP(GFB172, Schedule!$F$226:$FO$226, Schedule!$F$236:$FO$236, 0)</f>
        <v>0</v>
      </c>
      <c r="GFC188" s="214">
        <f>_xlfn.XLOOKUP(GFC172, Schedule!$F$226:$FO$226, Schedule!$F$236:$FO$236, 0)</f>
        <v>0</v>
      </c>
      <c r="GFD188" s="214">
        <f>_xlfn.XLOOKUP(GFD172, Schedule!$F$226:$FO$226, Schedule!$F$236:$FO$236, 0)</f>
        <v>0</v>
      </c>
      <c r="GFE188" s="214">
        <f>_xlfn.XLOOKUP(GFE172, Schedule!$F$226:$FO$226, Schedule!$F$236:$FO$236, 0)</f>
        <v>0</v>
      </c>
      <c r="GFF188" s="214">
        <f>_xlfn.XLOOKUP(GFF172, Schedule!$F$226:$FO$226, Schedule!$F$236:$FO$236, 0)</f>
        <v>0</v>
      </c>
      <c r="GFG188" s="214">
        <f>_xlfn.XLOOKUP(GFG172, Schedule!$F$226:$FO$226, Schedule!$F$236:$FO$236, 0)</f>
        <v>0</v>
      </c>
      <c r="GFH188" s="214">
        <f>_xlfn.XLOOKUP(GFH172, Schedule!$F$226:$FO$226, Schedule!$F$236:$FO$236, 0)</f>
        <v>0</v>
      </c>
      <c r="GFI188" s="214">
        <f>_xlfn.XLOOKUP(GFI172, Schedule!$F$226:$FO$226, Schedule!$F$236:$FO$236, 0)</f>
        <v>0</v>
      </c>
      <c r="GFJ188" s="214">
        <f>_xlfn.XLOOKUP(GFJ172, Schedule!$F$226:$FO$226, Schedule!$F$236:$FO$236, 0)</f>
        <v>0</v>
      </c>
      <c r="GFK188" s="214">
        <f>_xlfn.XLOOKUP(GFK172, Schedule!$F$226:$FO$226, Schedule!$F$236:$FO$236, 0)</f>
        <v>0</v>
      </c>
      <c r="GFL188" s="214">
        <f>_xlfn.XLOOKUP(GFL172, Schedule!$F$226:$FO$226, Schedule!$F$236:$FO$236, 0)</f>
        <v>0</v>
      </c>
      <c r="GFM188" s="214">
        <f>_xlfn.XLOOKUP(GFM172, Schedule!$F$226:$FO$226, Schedule!$F$236:$FO$236, 0)</f>
        <v>0</v>
      </c>
      <c r="GFN188" s="214">
        <f>_xlfn.XLOOKUP(GFN172, Schedule!$F$226:$FO$226, Schedule!$F$236:$FO$236, 0)</f>
        <v>0</v>
      </c>
      <c r="GFO188" s="214">
        <f>_xlfn.XLOOKUP(GFO172, Schedule!$F$226:$FO$226, Schedule!$F$236:$FO$236, 0)</f>
        <v>0</v>
      </c>
      <c r="GFP188" s="214">
        <f>_xlfn.XLOOKUP(GFP172, Schedule!$F$226:$FO$226, Schedule!$F$236:$FO$236, 0)</f>
        <v>0</v>
      </c>
      <c r="GFQ188" s="214">
        <f>_xlfn.XLOOKUP(GFQ172, Schedule!$F$226:$FO$226, Schedule!$F$236:$FO$236, 0)</f>
        <v>0</v>
      </c>
      <c r="GFR188" s="214">
        <f>_xlfn.XLOOKUP(GFR172, Schedule!$F$226:$FO$226, Schedule!$F$236:$FO$236, 0)</f>
        <v>0</v>
      </c>
      <c r="GFS188" s="214">
        <f>_xlfn.XLOOKUP(GFS172, Schedule!$F$226:$FO$226, Schedule!$F$236:$FO$236, 0)</f>
        <v>0</v>
      </c>
      <c r="GFT188" s="214">
        <f>_xlfn.XLOOKUP(GFT172, Schedule!$F$226:$FO$226, Schedule!$F$236:$FO$236, 0)</f>
        <v>0</v>
      </c>
      <c r="GFU188" s="214">
        <f>_xlfn.XLOOKUP(GFU172, Schedule!$F$226:$FO$226, Schedule!$F$236:$FO$236, 0)</f>
        <v>0</v>
      </c>
      <c r="GFV188" s="214">
        <f>_xlfn.XLOOKUP(GFV172, Schedule!$F$226:$FO$226, Schedule!$F$236:$FO$236, 0)</f>
        <v>0</v>
      </c>
      <c r="GFW188" s="214">
        <f>_xlfn.XLOOKUP(GFW172, Schedule!$F$226:$FO$226, Schedule!$F$236:$FO$236, 0)</f>
        <v>0</v>
      </c>
      <c r="GFX188" s="214">
        <f>_xlfn.XLOOKUP(GFX172, Schedule!$F$226:$FO$226, Schedule!$F$236:$FO$236, 0)</f>
        <v>0</v>
      </c>
      <c r="GFY188" s="214">
        <f>_xlfn.XLOOKUP(GFY172, Schedule!$F$226:$FO$226, Schedule!$F$236:$FO$236, 0)</f>
        <v>0</v>
      </c>
      <c r="GFZ188" s="214">
        <f>_xlfn.XLOOKUP(GFZ172, Schedule!$F$226:$FO$226, Schedule!$F$236:$FO$236, 0)</f>
        <v>0</v>
      </c>
      <c r="GGA188" s="214">
        <f>_xlfn.XLOOKUP(GGA172, Schedule!$F$226:$FO$226, Schedule!$F$236:$FO$236, 0)</f>
        <v>0</v>
      </c>
      <c r="GGB188" s="214">
        <f>_xlfn.XLOOKUP(GGB172, Schedule!$F$226:$FO$226, Schedule!$F$236:$FO$236, 0)</f>
        <v>0</v>
      </c>
      <c r="GGC188" s="214">
        <f>_xlfn.XLOOKUP(GGC172, Schedule!$F$226:$FO$226, Schedule!$F$236:$FO$236, 0)</f>
        <v>0</v>
      </c>
      <c r="GGD188" s="214">
        <f>_xlfn.XLOOKUP(GGD172, Schedule!$F$226:$FO$226, Schedule!$F$236:$FO$236, 0)</f>
        <v>0</v>
      </c>
      <c r="GGE188" s="214">
        <f>_xlfn.XLOOKUP(GGE172, Schedule!$F$226:$FO$226, Schedule!$F$236:$FO$236, 0)</f>
        <v>0</v>
      </c>
      <c r="GGF188" s="214">
        <f>_xlfn.XLOOKUP(GGF172, Schedule!$F$226:$FO$226, Schedule!$F$236:$FO$236, 0)</f>
        <v>0</v>
      </c>
      <c r="GGG188" s="214">
        <f>_xlfn.XLOOKUP(GGG172, Schedule!$F$226:$FO$226, Schedule!$F$236:$FO$236, 0)</f>
        <v>0</v>
      </c>
      <c r="GGH188" s="214">
        <f>_xlfn.XLOOKUP(GGH172, Schedule!$F$226:$FO$226, Schedule!$F$236:$FO$236, 0)</f>
        <v>0</v>
      </c>
      <c r="GGI188" s="214">
        <f>_xlfn.XLOOKUP(GGI172, Schedule!$F$226:$FO$226, Schedule!$F$236:$FO$236, 0)</f>
        <v>0</v>
      </c>
      <c r="GGJ188" s="214">
        <f>_xlfn.XLOOKUP(GGJ172, Schedule!$F$226:$FO$226, Schedule!$F$236:$FO$236, 0)</f>
        <v>0</v>
      </c>
      <c r="GGK188" s="214">
        <f>_xlfn.XLOOKUP(GGK172, Schedule!$F$226:$FO$226, Schedule!$F$236:$FO$236, 0)</f>
        <v>0</v>
      </c>
      <c r="GGL188" s="214">
        <f>_xlfn.XLOOKUP(GGL172, Schedule!$F$226:$FO$226, Schedule!$F$236:$FO$236, 0)</f>
        <v>0</v>
      </c>
      <c r="GGM188" s="214">
        <f>_xlfn.XLOOKUP(GGM172, Schedule!$F$226:$FO$226, Schedule!$F$236:$FO$236, 0)</f>
        <v>0</v>
      </c>
      <c r="GGN188" s="214">
        <f>_xlfn.XLOOKUP(GGN172, Schedule!$F$226:$FO$226, Schedule!$F$236:$FO$236, 0)</f>
        <v>0</v>
      </c>
      <c r="GGO188" s="214">
        <f>_xlfn.XLOOKUP(GGO172, Schedule!$F$226:$FO$226, Schedule!$F$236:$FO$236, 0)</f>
        <v>0</v>
      </c>
      <c r="GGP188" s="214">
        <f>_xlfn.XLOOKUP(GGP172, Schedule!$F$226:$FO$226, Schedule!$F$236:$FO$236, 0)</f>
        <v>0</v>
      </c>
      <c r="GGQ188" s="214">
        <f>_xlfn.XLOOKUP(GGQ172, Schedule!$F$226:$FO$226, Schedule!$F$236:$FO$236, 0)</f>
        <v>0</v>
      </c>
      <c r="GGR188" s="214">
        <f>_xlfn.XLOOKUP(GGR172, Schedule!$F$226:$FO$226, Schedule!$F$236:$FO$236, 0)</f>
        <v>0</v>
      </c>
      <c r="GGS188" s="214">
        <f>_xlfn.XLOOKUP(GGS172, Schedule!$F$226:$FO$226, Schedule!$F$236:$FO$236, 0)</f>
        <v>0</v>
      </c>
      <c r="GGT188" s="214">
        <f>_xlfn.XLOOKUP(GGT172, Schedule!$F$226:$FO$226, Schedule!$F$236:$FO$236, 0)</f>
        <v>0</v>
      </c>
      <c r="GGU188" s="214">
        <f>_xlfn.XLOOKUP(GGU172, Schedule!$F$226:$FO$226, Schedule!$F$236:$FO$236, 0)</f>
        <v>0</v>
      </c>
      <c r="GGV188" s="214">
        <f>_xlfn.XLOOKUP(GGV172, Schedule!$F$226:$FO$226, Schedule!$F$236:$FO$236, 0)</f>
        <v>0</v>
      </c>
      <c r="GGW188" s="214">
        <f>_xlfn.XLOOKUP(GGW172, Schedule!$F$226:$FO$226, Schedule!$F$236:$FO$236, 0)</f>
        <v>0</v>
      </c>
      <c r="GGX188" s="214">
        <f>_xlfn.XLOOKUP(GGX172, Schedule!$F$226:$FO$226, Schedule!$F$236:$FO$236, 0)</f>
        <v>0</v>
      </c>
      <c r="GGY188" s="214">
        <f>_xlfn.XLOOKUP(GGY172, Schedule!$F$226:$FO$226, Schedule!$F$236:$FO$236, 0)</f>
        <v>0</v>
      </c>
      <c r="GGZ188" s="214">
        <f>_xlfn.XLOOKUP(GGZ172, Schedule!$F$226:$FO$226, Schedule!$F$236:$FO$236, 0)</f>
        <v>0</v>
      </c>
      <c r="GHA188" s="214">
        <f>_xlfn.XLOOKUP(GHA172, Schedule!$F$226:$FO$226, Schedule!$F$236:$FO$236, 0)</f>
        <v>0</v>
      </c>
      <c r="GHB188" s="214">
        <f>_xlfn.XLOOKUP(GHB172, Schedule!$F$226:$FO$226, Schedule!$F$236:$FO$236, 0)</f>
        <v>0</v>
      </c>
      <c r="GHC188" s="214">
        <f>_xlfn.XLOOKUP(GHC172, Schedule!$F$226:$FO$226, Schedule!$F$236:$FO$236, 0)</f>
        <v>0</v>
      </c>
      <c r="GHD188" s="214">
        <f>_xlfn.XLOOKUP(GHD172, Schedule!$F$226:$FO$226, Schedule!$F$236:$FO$236, 0)</f>
        <v>0</v>
      </c>
      <c r="GHE188" s="214">
        <f>_xlfn.XLOOKUP(GHE172, Schedule!$F$226:$FO$226, Schedule!$F$236:$FO$236, 0)</f>
        <v>0</v>
      </c>
      <c r="GHF188" s="214">
        <f>_xlfn.XLOOKUP(GHF172, Schedule!$F$226:$FO$226, Schedule!$F$236:$FO$236, 0)</f>
        <v>0</v>
      </c>
      <c r="GHG188" s="214">
        <f>_xlfn.XLOOKUP(GHG172, Schedule!$F$226:$FO$226, Schedule!$F$236:$FO$236, 0)</f>
        <v>0</v>
      </c>
      <c r="GHH188" s="214">
        <f>_xlfn.XLOOKUP(GHH172, Schedule!$F$226:$FO$226, Schedule!$F$236:$FO$236, 0)</f>
        <v>0</v>
      </c>
      <c r="GHI188" s="214">
        <f>_xlfn.XLOOKUP(GHI172, Schedule!$F$226:$FO$226, Schedule!$F$236:$FO$236, 0)</f>
        <v>0</v>
      </c>
      <c r="GHJ188" s="214">
        <f>_xlfn.XLOOKUP(GHJ172, Schedule!$F$226:$FO$226, Schedule!$F$236:$FO$236, 0)</f>
        <v>0</v>
      </c>
      <c r="GHK188" s="214">
        <f>_xlfn.XLOOKUP(GHK172, Schedule!$F$226:$FO$226, Schedule!$F$236:$FO$236, 0)</f>
        <v>0</v>
      </c>
      <c r="GHL188" s="214">
        <f>_xlfn.XLOOKUP(GHL172, Schedule!$F$226:$FO$226, Schedule!$F$236:$FO$236, 0)</f>
        <v>0</v>
      </c>
      <c r="GHM188" s="214">
        <f>_xlfn.XLOOKUP(GHM172, Schedule!$F$226:$FO$226, Schedule!$F$236:$FO$236, 0)</f>
        <v>0</v>
      </c>
      <c r="GHN188" s="214">
        <f>_xlfn.XLOOKUP(GHN172, Schedule!$F$226:$FO$226, Schedule!$F$236:$FO$236, 0)</f>
        <v>0</v>
      </c>
      <c r="GHO188" s="214">
        <f>_xlfn.XLOOKUP(GHO172, Schedule!$F$226:$FO$226, Schedule!$F$236:$FO$236, 0)</f>
        <v>0</v>
      </c>
      <c r="GHP188" s="214">
        <f>_xlfn.XLOOKUP(GHP172, Schedule!$F$226:$FO$226, Schedule!$F$236:$FO$236, 0)</f>
        <v>0</v>
      </c>
      <c r="GHQ188" s="214">
        <f>_xlfn.XLOOKUP(GHQ172, Schedule!$F$226:$FO$226, Schedule!$F$236:$FO$236, 0)</f>
        <v>0</v>
      </c>
      <c r="GHR188" s="214">
        <f>_xlfn.XLOOKUP(GHR172, Schedule!$F$226:$FO$226, Schedule!$F$236:$FO$236, 0)</f>
        <v>0</v>
      </c>
      <c r="GHS188" s="214">
        <f>_xlfn.XLOOKUP(GHS172, Schedule!$F$226:$FO$226, Schedule!$F$236:$FO$236, 0)</f>
        <v>0</v>
      </c>
      <c r="GHT188" s="214">
        <f>_xlfn.XLOOKUP(GHT172, Schedule!$F$226:$FO$226, Schedule!$F$236:$FO$236, 0)</f>
        <v>0</v>
      </c>
      <c r="GHU188" s="214">
        <f>_xlfn.XLOOKUP(GHU172, Schedule!$F$226:$FO$226, Schedule!$F$236:$FO$236, 0)</f>
        <v>0</v>
      </c>
      <c r="GHV188" s="214">
        <f>_xlfn.XLOOKUP(GHV172, Schedule!$F$226:$FO$226, Schedule!$F$236:$FO$236, 0)</f>
        <v>0</v>
      </c>
      <c r="GHW188" s="214">
        <f>_xlfn.XLOOKUP(GHW172, Schedule!$F$226:$FO$226, Schedule!$F$236:$FO$236, 0)</f>
        <v>0</v>
      </c>
      <c r="GHX188" s="214">
        <f>_xlfn.XLOOKUP(GHX172, Schedule!$F$226:$FO$226, Schedule!$F$236:$FO$236, 0)</f>
        <v>0</v>
      </c>
      <c r="GHY188" s="214">
        <f>_xlfn.XLOOKUP(GHY172, Schedule!$F$226:$FO$226, Schedule!$F$236:$FO$236, 0)</f>
        <v>0</v>
      </c>
      <c r="GHZ188" s="214">
        <f>_xlfn.XLOOKUP(GHZ172, Schedule!$F$226:$FO$226, Schedule!$F$236:$FO$236, 0)</f>
        <v>0</v>
      </c>
      <c r="GIA188" s="214">
        <f>_xlfn.XLOOKUP(GIA172, Schedule!$F$226:$FO$226, Schedule!$F$236:$FO$236, 0)</f>
        <v>0</v>
      </c>
      <c r="GIB188" s="214">
        <f>_xlfn.XLOOKUP(GIB172, Schedule!$F$226:$FO$226, Schedule!$F$236:$FO$236, 0)</f>
        <v>0</v>
      </c>
      <c r="GIC188" s="214">
        <f>_xlfn.XLOOKUP(GIC172, Schedule!$F$226:$FO$226, Schedule!$F$236:$FO$236, 0)</f>
        <v>0</v>
      </c>
      <c r="GID188" s="214">
        <f>_xlfn.XLOOKUP(GID172, Schedule!$F$226:$FO$226, Schedule!$F$236:$FO$236, 0)</f>
        <v>0</v>
      </c>
      <c r="GIE188" s="214">
        <f>_xlfn.XLOOKUP(GIE172, Schedule!$F$226:$FO$226, Schedule!$F$236:$FO$236, 0)</f>
        <v>0</v>
      </c>
      <c r="GIF188" s="214">
        <f>_xlfn.XLOOKUP(GIF172, Schedule!$F$226:$FO$226, Schedule!$F$236:$FO$236, 0)</f>
        <v>0</v>
      </c>
      <c r="GIG188" s="214">
        <f>_xlfn.XLOOKUP(GIG172, Schedule!$F$226:$FO$226, Schedule!$F$236:$FO$236, 0)</f>
        <v>0</v>
      </c>
      <c r="GIH188" s="214">
        <f>_xlfn.XLOOKUP(GIH172, Schedule!$F$226:$FO$226, Schedule!$F$236:$FO$236, 0)</f>
        <v>0</v>
      </c>
      <c r="GII188" s="214">
        <f>_xlfn.XLOOKUP(GII172, Schedule!$F$226:$FO$226, Schedule!$F$236:$FO$236, 0)</f>
        <v>0</v>
      </c>
      <c r="GIJ188" s="214">
        <f>_xlfn.XLOOKUP(GIJ172, Schedule!$F$226:$FO$226, Schedule!$F$236:$FO$236, 0)</f>
        <v>0</v>
      </c>
      <c r="GIK188" s="214">
        <f>_xlfn.XLOOKUP(GIK172, Schedule!$F$226:$FO$226, Schedule!$F$236:$FO$236, 0)</f>
        <v>0</v>
      </c>
      <c r="GIL188" s="214">
        <f>_xlfn.XLOOKUP(GIL172, Schedule!$F$226:$FO$226, Schedule!$F$236:$FO$236, 0)</f>
        <v>0</v>
      </c>
      <c r="GIM188" s="214">
        <f>_xlfn.XLOOKUP(GIM172, Schedule!$F$226:$FO$226, Schedule!$F$236:$FO$236, 0)</f>
        <v>0</v>
      </c>
      <c r="GIN188" s="214">
        <f>_xlfn.XLOOKUP(GIN172, Schedule!$F$226:$FO$226, Schedule!$F$236:$FO$236, 0)</f>
        <v>0</v>
      </c>
      <c r="GIO188" s="214">
        <f>_xlfn.XLOOKUP(GIO172, Schedule!$F$226:$FO$226, Schedule!$F$236:$FO$236, 0)</f>
        <v>0</v>
      </c>
      <c r="GIP188" s="214">
        <f>_xlfn.XLOOKUP(GIP172, Schedule!$F$226:$FO$226, Schedule!$F$236:$FO$236, 0)</f>
        <v>0</v>
      </c>
      <c r="GIQ188" s="214">
        <f>_xlfn.XLOOKUP(GIQ172, Schedule!$F$226:$FO$226, Schedule!$F$236:$FO$236, 0)</f>
        <v>0</v>
      </c>
      <c r="GIR188" s="214">
        <f>_xlfn.XLOOKUP(GIR172, Schedule!$F$226:$FO$226, Schedule!$F$236:$FO$236, 0)</f>
        <v>0</v>
      </c>
      <c r="GIS188" s="214">
        <f>_xlfn.XLOOKUP(GIS172, Schedule!$F$226:$FO$226, Schedule!$F$236:$FO$236, 0)</f>
        <v>0</v>
      </c>
      <c r="GIT188" s="214">
        <f>_xlfn.XLOOKUP(GIT172, Schedule!$F$226:$FO$226, Schedule!$F$236:$FO$236, 0)</f>
        <v>0</v>
      </c>
      <c r="GIU188" s="214">
        <f>_xlfn.XLOOKUP(GIU172, Schedule!$F$226:$FO$226, Schedule!$F$236:$FO$236, 0)</f>
        <v>0</v>
      </c>
      <c r="GIV188" s="214">
        <f>_xlfn.XLOOKUP(GIV172, Schedule!$F$226:$FO$226, Schedule!$F$236:$FO$236, 0)</f>
        <v>0</v>
      </c>
      <c r="GIW188" s="214">
        <f>_xlfn.XLOOKUP(GIW172, Schedule!$F$226:$FO$226, Schedule!$F$236:$FO$236, 0)</f>
        <v>0</v>
      </c>
      <c r="GIX188" s="214">
        <f>_xlfn.XLOOKUP(GIX172, Schedule!$F$226:$FO$226, Schedule!$F$236:$FO$236, 0)</f>
        <v>0</v>
      </c>
      <c r="GIY188" s="214">
        <f>_xlfn.XLOOKUP(GIY172, Schedule!$F$226:$FO$226, Schedule!$F$236:$FO$236, 0)</f>
        <v>0</v>
      </c>
      <c r="GIZ188" s="214">
        <f>_xlfn.XLOOKUP(GIZ172, Schedule!$F$226:$FO$226, Schedule!$F$236:$FO$236, 0)</f>
        <v>0</v>
      </c>
      <c r="GJA188" s="214">
        <f>_xlfn.XLOOKUP(GJA172, Schedule!$F$226:$FO$226, Schedule!$F$236:$FO$236, 0)</f>
        <v>0</v>
      </c>
      <c r="GJB188" s="214">
        <f>_xlfn.XLOOKUP(GJB172, Schedule!$F$226:$FO$226, Schedule!$F$236:$FO$236, 0)</f>
        <v>0</v>
      </c>
      <c r="GJC188" s="214">
        <f>_xlfn.XLOOKUP(GJC172, Schedule!$F$226:$FO$226, Schedule!$F$236:$FO$236, 0)</f>
        <v>0</v>
      </c>
      <c r="GJD188" s="214">
        <f>_xlfn.XLOOKUP(GJD172, Schedule!$F$226:$FO$226, Schedule!$F$236:$FO$236, 0)</f>
        <v>0</v>
      </c>
      <c r="GJE188" s="214">
        <f>_xlfn.XLOOKUP(GJE172, Schedule!$F$226:$FO$226, Schedule!$F$236:$FO$236, 0)</f>
        <v>0</v>
      </c>
      <c r="GJF188" s="214">
        <f>_xlfn.XLOOKUP(GJF172, Schedule!$F$226:$FO$226, Schedule!$F$236:$FO$236, 0)</f>
        <v>0</v>
      </c>
      <c r="GJG188" s="214">
        <f>_xlfn.XLOOKUP(GJG172, Schedule!$F$226:$FO$226, Schedule!$F$236:$FO$236, 0)</f>
        <v>0</v>
      </c>
      <c r="GJH188" s="214">
        <f>_xlfn.XLOOKUP(GJH172, Schedule!$F$226:$FO$226, Schedule!$F$236:$FO$236, 0)</f>
        <v>0</v>
      </c>
      <c r="GJI188" s="214">
        <f>_xlfn.XLOOKUP(GJI172, Schedule!$F$226:$FO$226, Schedule!$F$236:$FO$236, 0)</f>
        <v>0</v>
      </c>
      <c r="GJJ188" s="214">
        <f>_xlfn.XLOOKUP(GJJ172, Schedule!$F$226:$FO$226, Schedule!$F$236:$FO$236, 0)</f>
        <v>0</v>
      </c>
      <c r="GJK188" s="214">
        <f>_xlfn.XLOOKUP(GJK172, Schedule!$F$226:$FO$226, Schedule!$F$236:$FO$236, 0)</f>
        <v>0</v>
      </c>
      <c r="GJL188" s="214">
        <f>_xlfn.XLOOKUP(GJL172, Schedule!$F$226:$FO$226, Schedule!$F$236:$FO$236, 0)</f>
        <v>0</v>
      </c>
      <c r="GJM188" s="214">
        <f>_xlfn.XLOOKUP(GJM172, Schedule!$F$226:$FO$226, Schedule!$F$236:$FO$236, 0)</f>
        <v>0</v>
      </c>
      <c r="GJN188" s="214">
        <f>_xlfn.XLOOKUP(GJN172, Schedule!$F$226:$FO$226, Schedule!$F$236:$FO$236, 0)</f>
        <v>0</v>
      </c>
      <c r="GJO188" s="214">
        <f>_xlfn.XLOOKUP(GJO172, Schedule!$F$226:$FO$226, Schedule!$F$236:$FO$236, 0)</f>
        <v>0</v>
      </c>
      <c r="GJP188" s="214">
        <f>_xlfn.XLOOKUP(GJP172, Schedule!$F$226:$FO$226, Schedule!$F$236:$FO$236, 0)</f>
        <v>0</v>
      </c>
      <c r="GJQ188" s="214">
        <f>_xlfn.XLOOKUP(GJQ172, Schedule!$F$226:$FO$226, Schedule!$F$236:$FO$236, 0)</f>
        <v>0</v>
      </c>
      <c r="GJR188" s="214">
        <f>_xlfn.XLOOKUP(GJR172, Schedule!$F$226:$FO$226, Schedule!$F$236:$FO$236, 0)</f>
        <v>0</v>
      </c>
      <c r="GJS188" s="214">
        <f>_xlfn.XLOOKUP(GJS172, Schedule!$F$226:$FO$226, Schedule!$F$236:$FO$236, 0)</f>
        <v>0</v>
      </c>
      <c r="GJT188" s="214">
        <f>_xlfn.XLOOKUP(GJT172, Schedule!$F$226:$FO$226, Schedule!$F$236:$FO$236, 0)</f>
        <v>0</v>
      </c>
      <c r="GJU188" s="214">
        <f>_xlfn.XLOOKUP(GJU172, Schedule!$F$226:$FO$226, Schedule!$F$236:$FO$236, 0)</f>
        <v>0</v>
      </c>
      <c r="GJV188" s="214">
        <f>_xlfn.XLOOKUP(GJV172, Schedule!$F$226:$FO$226, Schedule!$F$236:$FO$236, 0)</f>
        <v>0</v>
      </c>
      <c r="GJW188" s="214">
        <f>_xlfn.XLOOKUP(GJW172, Schedule!$F$226:$FO$226, Schedule!$F$236:$FO$236, 0)</f>
        <v>0</v>
      </c>
      <c r="GJX188" s="214">
        <f>_xlfn.XLOOKUP(GJX172, Schedule!$F$226:$FO$226, Schedule!$F$236:$FO$236, 0)</f>
        <v>0</v>
      </c>
      <c r="GJY188" s="214">
        <f>_xlfn.XLOOKUP(GJY172, Schedule!$F$226:$FO$226, Schedule!$F$236:$FO$236, 0)</f>
        <v>0</v>
      </c>
      <c r="GJZ188" s="214">
        <f>_xlfn.XLOOKUP(GJZ172, Schedule!$F$226:$FO$226, Schedule!$F$236:$FO$236, 0)</f>
        <v>0</v>
      </c>
      <c r="GKA188" s="214">
        <f>_xlfn.XLOOKUP(GKA172, Schedule!$F$226:$FO$226, Schedule!$F$236:$FO$236, 0)</f>
        <v>0</v>
      </c>
      <c r="GKB188" s="214">
        <f>_xlfn.XLOOKUP(GKB172, Schedule!$F$226:$FO$226, Schedule!$F$236:$FO$236, 0)</f>
        <v>0</v>
      </c>
      <c r="GKC188" s="214">
        <f>_xlfn.XLOOKUP(GKC172, Schedule!$F$226:$FO$226, Schedule!$F$236:$FO$236, 0)</f>
        <v>0</v>
      </c>
      <c r="GKD188" s="214">
        <f>_xlfn.XLOOKUP(GKD172, Schedule!$F$226:$FO$226, Schedule!$F$236:$FO$236, 0)</f>
        <v>0</v>
      </c>
      <c r="GKE188" s="214">
        <f>_xlfn.XLOOKUP(GKE172, Schedule!$F$226:$FO$226, Schedule!$F$236:$FO$236, 0)</f>
        <v>0</v>
      </c>
      <c r="GKF188" s="214">
        <f>_xlfn.XLOOKUP(GKF172, Schedule!$F$226:$FO$226, Schedule!$F$236:$FO$236, 0)</f>
        <v>0</v>
      </c>
      <c r="GKG188" s="214">
        <f>_xlfn.XLOOKUP(GKG172, Schedule!$F$226:$FO$226, Schedule!$F$236:$FO$236, 0)</f>
        <v>0</v>
      </c>
      <c r="GKH188" s="214">
        <f>_xlfn.XLOOKUP(GKH172, Schedule!$F$226:$FO$226, Schedule!$F$236:$FO$236, 0)</f>
        <v>0</v>
      </c>
      <c r="GKI188" s="214">
        <f>_xlfn.XLOOKUP(GKI172, Schedule!$F$226:$FO$226, Schedule!$F$236:$FO$236, 0)</f>
        <v>0</v>
      </c>
      <c r="GKJ188" s="214">
        <f>_xlfn.XLOOKUP(GKJ172, Schedule!$F$226:$FO$226, Schedule!$F$236:$FO$236, 0)</f>
        <v>0</v>
      </c>
      <c r="GKK188" s="214">
        <f>_xlfn.XLOOKUP(GKK172, Schedule!$F$226:$FO$226, Schedule!$F$236:$FO$236, 0)</f>
        <v>0</v>
      </c>
      <c r="GKL188" s="214">
        <f>_xlfn.XLOOKUP(GKL172, Schedule!$F$226:$FO$226, Schedule!$F$236:$FO$236, 0)</f>
        <v>0</v>
      </c>
      <c r="GKM188" s="214">
        <f>_xlfn.XLOOKUP(GKM172, Schedule!$F$226:$FO$226, Schedule!$F$236:$FO$236, 0)</f>
        <v>0</v>
      </c>
      <c r="GKN188" s="214">
        <f>_xlfn.XLOOKUP(GKN172, Schedule!$F$226:$FO$226, Schedule!$F$236:$FO$236, 0)</f>
        <v>0</v>
      </c>
      <c r="GKO188" s="214">
        <f>_xlfn.XLOOKUP(GKO172, Schedule!$F$226:$FO$226, Schedule!$F$236:$FO$236, 0)</f>
        <v>0</v>
      </c>
      <c r="GKP188" s="214">
        <f>_xlfn.XLOOKUP(GKP172, Schedule!$F$226:$FO$226, Schedule!$F$236:$FO$236, 0)</f>
        <v>0</v>
      </c>
      <c r="GKQ188" s="214">
        <f>_xlfn.XLOOKUP(GKQ172, Schedule!$F$226:$FO$226, Schedule!$F$236:$FO$236, 0)</f>
        <v>0</v>
      </c>
      <c r="GKR188" s="214">
        <f>_xlfn.XLOOKUP(GKR172, Schedule!$F$226:$FO$226, Schedule!$F$236:$FO$236, 0)</f>
        <v>0</v>
      </c>
      <c r="GKS188" s="214">
        <f>_xlfn.XLOOKUP(GKS172, Schedule!$F$226:$FO$226, Schedule!$F$236:$FO$236, 0)</f>
        <v>0</v>
      </c>
      <c r="GKT188" s="214">
        <f>_xlfn.XLOOKUP(GKT172, Schedule!$F$226:$FO$226, Schedule!$F$236:$FO$236, 0)</f>
        <v>0</v>
      </c>
      <c r="GKU188" s="214">
        <f>_xlfn.XLOOKUP(GKU172, Schedule!$F$226:$FO$226, Schedule!$F$236:$FO$236, 0)</f>
        <v>0</v>
      </c>
      <c r="GKV188" s="214">
        <f>_xlfn.XLOOKUP(GKV172, Schedule!$F$226:$FO$226, Schedule!$F$236:$FO$236, 0)</f>
        <v>0</v>
      </c>
      <c r="GKW188" s="214">
        <f>_xlfn.XLOOKUP(GKW172, Schedule!$F$226:$FO$226, Schedule!$F$236:$FO$236, 0)</f>
        <v>0</v>
      </c>
      <c r="GKX188" s="214">
        <f>_xlfn.XLOOKUP(GKX172, Schedule!$F$226:$FO$226, Schedule!$F$236:$FO$236, 0)</f>
        <v>0</v>
      </c>
      <c r="GKY188" s="214">
        <f>_xlfn.XLOOKUP(GKY172, Schedule!$F$226:$FO$226, Schedule!$F$236:$FO$236, 0)</f>
        <v>0</v>
      </c>
      <c r="GKZ188" s="214">
        <f>_xlfn.XLOOKUP(GKZ172, Schedule!$F$226:$FO$226, Schedule!$F$236:$FO$236, 0)</f>
        <v>0</v>
      </c>
      <c r="GLA188" s="214">
        <f>_xlfn.XLOOKUP(GLA172, Schedule!$F$226:$FO$226, Schedule!$F$236:$FO$236, 0)</f>
        <v>0</v>
      </c>
      <c r="GLB188" s="214">
        <f>_xlfn.XLOOKUP(GLB172, Schedule!$F$226:$FO$226, Schedule!$F$236:$FO$236, 0)</f>
        <v>0</v>
      </c>
      <c r="GLC188" s="214">
        <f>_xlfn.XLOOKUP(GLC172, Schedule!$F$226:$FO$226, Schedule!$F$236:$FO$236, 0)</f>
        <v>0</v>
      </c>
      <c r="GLD188" s="214">
        <f>_xlfn.XLOOKUP(GLD172, Schedule!$F$226:$FO$226, Schedule!$F$236:$FO$236, 0)</f>
        <v>0</v>
      </c>
      <c r="GLE188" s="214">
        <f>_xlfn.XLOOKUP(GLE172, Schedule!$F$226:$FO$226, Schedule!$F$236:$FO$236, 0)</f>
        <v>0</v>
      </c>
      <c r="GLF188" s="214">
        <f>_xlfn.XLOOKUP(GLF172, Schedule!$F$226:$FO$226, Schedule!$F$236:$FO$236, 0)</f>
        <v>0</v>
      </c>
      <c r="GLG188" s="214">
        <f>_xlfn.XLOOKUP(GLG172, Schedule!$F$226:$FO$226, Schedule!$F$236:$FO$236, 0)</f>
        <v>0</v>
      </c>
      <c r="GLH188" s="214">
        <f>_xlfn.XLOOKUP(GLH172, Schedule!$F$226:$FO$226, Schedule!$F$236:$FO$236, 0)</f>
        <v>0</v>
      </c>
      <c r="GLI188" s="214">
        <f>_xlfn.XLOOKUP(GLI172, Schedule!$F$226:$FO$226, Schedule!$F$236:$FO$236, 0)</f>
        <v>0</v>
      </c>
      <c r="GLJ188" s="214">
        <f>_xlfn.XLOOKUP(GLJ172, Schedule!$F$226:$FO$226, Schedule!$F$236:$FO$236, 0)</f>
        <v>0</v>
      </c>
      <c r="GLK188" s="214">
        <f>_xlfn.XLOOKUP(GLK172, Schedule!$F$226:$FO$226, Schedule!$F$236:$FO$236, 0)</f>
        <v>0</v>
      </c>
      <c r="GLL188" s="214">
        <f>_xlfn.XLOOKUP(GLL172, Schedule!$F$226:$FO$226, Schedule!$F$236:$FO$236, 0)</f>
        <v>0</v>
      </c>
      <c r="GLM188" s="214">
        <f>_xlfn.XLOOKUP(GLM172, Schedule!$F$226:$FO$226, Schedule!$F$236:$FO$236, 0)</f>
        <v>0</v>
      </c>
      <c r="GLN188" s="214">
        <f>_xlfn.XLOOKUP(GLN172, Schedule!$F$226:$FO$226, Schedule!$F$236:$FO$236, 0)</f>
        <v>0</v>
      </c>
      <c r="GLO188" s="214">
        <f>_xlfn.XLOOKUP(GLO172, Schedule!$F$226:$FO$226, Schedule!$F$236:$FO$236, 0)</f>
        <v>0</v>
      </c>
      <c r="GLP188" s="214">
        <f>_xlfn.XLOOKUP(GLP172, Schedule!$F$226:$FO$226, Schedule!$F$236:$FO$236, 0)</f>
        <v>0</v>
      </c>
      <c r="GLQ188" s="214">
        <f>_xlfn.XLOOKUP(GLQ172, Schedule!$F$226:$FO$226, Schedule!$F$236:$FO$236, 0)</f>
        <v>0</v>
      </c>
      <c r="GLR188" s="214">
        <f>_xlfn.XLOOKUP(GLR172, Schedule!$F$226:$FO$226, Schedule!$F$236:$FO$236, 0)</f>
        <v>0</v>
      </c>
      <c r="GLS188" s="214">
        <f>_xlfn.XLOOKUP(GLS172, Schedule!$F$226:$FO$226, Schedule!$F$236:$FO$236, 0)</f>
        <v>0</v>
      </c>
      <c r="GLT188" s="214">
        <f>_xlfn.XLOOKUP(GLT172, Schedule!$F$226:$FO$226, Schedule!$F$236:$FO$236, 0)</f>
        <v>0</v>
      </c>
      <c r="GLU188" s="214">
        <f>_xlfn.XLOOKUP(GLU172, Schedule!$F$226:$FO$226, Schedule!$F$236:$FO$236, 0)</f>
        <v>0</v>
      </c>
      <c r="GLV188" s="214">
        <f>_xlfn.XLOOKUP(GLV172, Schedule!$F$226:$FO$226, Schedule!$F$236:$FO$236, 0)</f>
        <v>0</v>
      </c>
      <c r="GLW188" s="214">
        <f>_xlfn.XLOOKUP(GLW172, Schedule!$F$226:$FO$226, Schedule!$F$236:$FO$236, 0)</f>
        <v>0</v>
      </c>
      <c r="GLX188" s="214">
        <f>_xlfn.XLOOKUP(GLX172, Schedule!$F$226:$FO$226, Schedule!$F$236:$FO$236, 0)</f>
        <v>0</v>
      </c>
      <c r="GLY188" s="214">
        <f>_xlfn.XLOOKUP(GLY172, Schedule!$F$226:$FO$226, Schedule!$F$236:$FO$236, 0)</f>
        <v>0</v>
      </c>
      <c r="GLZ188" s="214">
        <f>_xlfn.XLOOKUP(GLZ172, Schedule!$F$226:$FO$226, Schedule!$F$236:$FO$236, 0)</f>
        <v>0</v>
      </c>
      <c r="GMA188" s="214">
        <f>_xlfn.XLOOKUP(GMA172, Schedule!$F$226:$FO$226, Schedule!$F$236:$FO$236, 0)</f>
        <v>0</v>
      </c>
      <c r="GMB188" s="214">
        <f>_xlfn.XLOOKUP(GMB172, Schedule!$F$226:$FO$226, Schedule!$F$236:$FO$236, 0)</f>
        <v>0</v>
      </c>
      <c r="GMC188" s="214">
        <f>_xlfn.XLOOKUP(GMC172, Schedule!$F$226:$FO$226, Schedule!$F$236:$FO$236, 0)</f>
        <v>0</v>
      </c>
      <c r="GMD188" s="214">
        <f>_xlfn.XLOOKUP(GMD172, Schedule!$F$226:$FO$226, Schedule!$F$236:$FO$236, 0)</f>
        <v>0</v>
      </c>
      <c r="GME188" s="214">
        <f>_xlfn.XLOOKUP(GME172, Schedule!$F$226:$FO$226, Schedule!$F$236:$FO$236, 0)</f>
        <v>0</v>
      </c>
      <c r="GMF188" s="214">
        <f>_xlfn.XLOOKUP(GMF172, Schedule!$F$226:$FO$226, Schedule!$F$236:$FO$236, 0)</f>
        <v>0</v>
      </c>
      <c r="GMG188" s="214">
        <f>_xlfn.XLOOKUP(GMG172, Schedule!$F$226:$FO$226, Schedule!$F$236:$FO$236, 0)</f>
        <v>0</v>
      </c>
      <c r="GMH188" s="214">
        <f>_xlfn.XLOOKUP(GMH172, Schedule!$F$226:$FO$226, Schedule!$F$236:$FO$236, 0)</f>
        <v>0</v>
      </c>
      <c r="GMI188" s="214">
        <f>_xlfn.XLOOKUP(GMI172, Schedule!$F$226:$FO$226, Schedule!$F$236:$FO$236, 0)</f>
        <v>0</v>
      </c>
      <c r="GMJ188" s="214">
        <f>_xlfn.XLOOKUP(GMJ172, Schedule!$F$226:$FO$226, Schedule!$F$236:$FO$236, 0)</f>
        <v>0</v>
      </c>
      <c r="GMK188" s="214">
        <f>_xlfn.XLOOKUP(GMK172, Schedule!$F$226:$FO$226, Schedule!$F$236:$FO$236, 0)</f>
        <v>0</v>
      </c>
      <c r="GML188" s="214">
        <f>_xlfn.XLOOKUP(GML172, Schedule!$F$226:$FO$226, Schedule!$F$236:$FO$236, 0)</f>
        <v>0</v>
      </c>
      <c r="GMM188" s="214">
        <f>_xlfn.XLOOKUP(GMM172, Schedule!$F$226:$FO$226, Schedule!$F$236:$FO$236, 0)</f>
        <v>0</v>
      </c>
      <c r="GMN188" s="214">
        <f>_xlfn.XLOOKUP(GMN172, Schedule!$F$226:$FO$226, Schedule!$F$236:$FO$236, 0)</f>
        <v>0</v>
      </c>
      <c r="GMO188" s="214">
        <f>_xlfn.XLOOKUP(GMO172, Schedule!$F$226:$FO$226, Schedule!$F$236:$FO$236, 0)</f>
        <v>0</v>
      </c>
      <c r="GMP188" s="214">
        <f>_xlfn.XLOOKUP(GMP172, Schedule!$F$226:$FO$226, Schedule!$F$236:$FO$236, 0)</f>
        <v>0</v>
      </c>
      <c r="GMQ188" s="214">
        <f>_xlfn.XLOOKUP(GMQ172, Schedule!$F$226:$FO$226, Schedule!$F$236:$FO$236, 0)</f>
        <v>0</v>
      </c>
      <c r="GMR188" s="214">
        <f>_xlfn.XLOOKUP(GMR172, Schedule!$F$226:$FO$226, Schedule!$F$236:$FO$236, 0)</f>
        <v>0</v>
      </c>
      <c r="GMS188" s="214">
        <f>_xlfn.XLOOKUP(GMS172, Schedule!$F$226:$FO$226, Schedule!$F$236:$FO$236, 0)</f>
        <v>0</v>
      </c>
      <c r="GMT188" s="214">
        <f>_xlfn.XLOOKUP(GMT172, Schedule!$F$226:$FO$226, Schedule!$F$236:$FO$236, 0)</f>
        <v>0</v>
      </c>
      <c r="GMU188" s="214">
        <f>_xlfn.XLOOKUP(GMU172, Schedule!$F$226:$FO$226, Schedule!$F$236:$FO$236, 0)</f>
        <v>0</v>
      </c>
      <c r="GMV188" s="214">
        <f>_xlfn.XLOOKUP(GMV172, Schedule!$F$226:$FO$226, Schedule!$F$236:$FO$236, 0)</f>
        <v>0</v>
      </c>
      <c r="GMW188" s="214">
        <f>_xlfn.XLOOKUP(GMW172, Schedule!$F$226:$FO$226, Schedule!$F$236:$FO$236, 0)</f>
        <v>0</v>
      </c>
      <c r="GMX188" s="214">
        <f>_xlfn.XLOOKUP(GMX172, Schedule!$F$226:$FO$226, Schedule!$F$236:$FO$236, 0)</f>
        <v>0</v>
      </c>
      <c r="GMY188" s="214">
        <f>_xlfn.XLOOKUP(GMY172, Schedule!$F$226:$FO$226, Schedule!$F$236:$FO$236, 0)</f>
        <v>0</v>
      </c>
      <c r="GMZ188" s="214">
        <f>_xlfn.XLOOKUP(GMZ172, Schedule!$F$226:$FO$226, Schedule!$F$236:$FO$236, 0)</f>
        <v>0</v>
      </c>
      <c r="GNA188" s="214">
        <f>_xlfn.XLOOKUP(GNA172, Schedule!$F$226:$FO$226, Schedule!$F$236:$FO$236, 0)</f>
        <v>0</v>
      </c>
      <c r="GNB188" s="214">
        <f>_xlfn.XLOOKUP(GNB172, Schedule!$F$226:$FO$226, Schedule!$F$236:$FO$236, 0)</f>
        <v>0</v>
      </c>
      <c r="GNC188" s="214">
        <f>_xlfn.XLOOKUP(GNC172, Schedule!$F$226:$FO$226, Schedule!$F$236:$FO$236, 0)</f>
        <v>0</v>
      </c>
      <c r="GND188" s="214">
        <f>_xlfn.XLOOKUP(GND172, Schedule!$F$226:$FO$226, Schedule!$F$236:$FO$236, 0)</f>
        <v>0</v>
      </c>
      <c r="GNE188" s="214">
        <f>_xlfn.XLOOKUP(GNE172, Schedule!$F$226:$FO$226, Schedule!$F$236:$FO$236, 0)</f>
        <v>0</v>
      </c>
      <c r="GNF188" s="214">
        <f>_xlfn.XLOOKUP(GNF172, Schedule!$F$226:$FO$226, Schedule!$F$236:$FO$236, 0)</f>
        <v>0</v>
      </c>
      <c r="GNG188" s="214">
        <f>_xlfn.XLOOKUP(GNG172, Schedule!$F$226:$FO$226, Schedule!$F$236:$FO$236, 0)</f>
        <v>0</v>
      </c>
      <c r="GNH188" s="214">
        <f>_xlfn.XLOOKUP(GNH172, Schedule!$F$226:$FO$226, Schedule!$F$236:$FO$236, 0)</f>
        <v>0</v>
      </c>
      <c r="GNI188" s="214">
        <f>_xlfn.XLOOKUP(GNI172, Schedule!$F$226:$FO$226, Schedule!$F$236:$FO$236, 0)</f>
        <v>0</v>
      </c>
      <c r="GNJ188" s="214">
        <f>_xlfn.XLOOKUP(GNJ172, Schedule!$F$226:$FO$226, Schedule!$F$236:$FO$236, 0)</f>
        <v>0</v>
      </c>
      <c r="GNK188" s="214">
        <f>_xlfn.XLOOKUP(GNK172, Schedule!$F$226:$FO$226, Schedule!$F$236:$FO$236, 0)</f>
        <v>0</v>
      </c>
      <c r="GNL188" s="214">
        <f>_xlfn.XLOOKUP(GNL172, Schedule!$F$226:$FO$226, Schedule!$F$236:$FO$236, 0)</f>
        <v>0</v>
      </c>
      <c r="GNM188" s="214">
        <f>_xlfn.XLOOKUP(GNM172, Schedule!$F$226:$FO$226, Schedule!$F$236:$FO$236, 0)</f>
        <v>0</v>
      </c>
      <c r="GNN188" s="214">
        <f>_xlfn.XLOOKUP(GNN172, Schedule!$F$226:$FO$226, Schedule!$F$236:$FO$236, 0)</f>
        <v>0</v>
      </c>
      <c r="GNO188" s="214">
        <f>_xlfn.XLOOKUP(GNO172, Schedule!$F$226:$FO$226, Schedule!$F$236:$FO$236, 0)</f>
        <v>0</v>
      </c>
      <c r="GNP188" s="214">
        <f>_xlfn.XLOOKUP(GNP172, Schedule!$F$226:$FO$226, Schedule!$F$236:$FO$236, 0)</f>
        <v>0</v>
      </c>
      <c r="GNQ188" s="214">
        <f>_xlfn.XLOOKUP(GNQ172, Schedule!$F$226:$FO$226, Schedule!$F$236:$FO$236, 0)</f>
        <v>0</v>
      </c>
      <c r="GNR188" s="214">
        <f>_xlfn.XLOOKUP(GNR172, Schedule!$F$226:$FO$226, Schedule!$F$236:$FO$236, 0)</f>
        <v>0</v>
      </c>
      <c r="GNS188" s="214">
        <f>_xlfn.XLOOKUP(GNS172, Schedule!$F$226:$FO$226, Schedule!$F$236:$FO$236, 0)</f>
        <v>0</v>
      </c>
      <c r="GNT188" s="214">
        <f>_xlfn.XLOOKUP(GNT172, Schedule!$F$226:$FO$226, Schedule!$F$236:$FO$236, 0)</f>
        <v>0</v>
      </c>
      <c r="GNU188" s="214">
        <f>_xlfn.XLOOKUP(GNU172, Schedule!$F$226:$FO$226, Schedule!$F$236:$FO$236, 0)</f>
        <v>0</v>
      </c>
      <c r="GNV188" s="214">
        <f>_xlfn.XLOOKUP(GNV172, Schedule!$F$226:$FO$226, Schedule!$F$236:$FO$236, 0)</f>
        <v>0</v>
      </c>
      <c r="GNW188" s="214">
        <f>_xlfn.XLOOKUP(GNW172, Schedule!$F$226:$FO$226, Schedule!$F$236:$FO$236, 0)</f>
        <v>0</v>
      </c>
      <c r="GNX188" s="214">
        <f>_xlfn.XLOOKUP(GNX172, Schedule!$F$226:$FO$226, Schedule!$F$236:$FO$236, 0)</f>
        <v>0</v>
      </c>
      <c r="GNY188" s="214">
        <f>_xlfn.XLOOKUP(GNY172, Schedule!$F$226:$FO$226, Schedule!$F$236:$FO$236, 0)</f>
        <v>0</v>
      </c>
      <c r="GNZ188" s="214">
        <f>_xlfn.XLOOKUP(GNZ172, Schedule!$F$226:$FO$226, Schedule!$F$236:$FO$236, 0)</f>
        <v>0</v>
      </c>
      <c r="GOA188" s="214">
        <f>_xlfn.XLOOKUP(GOA172, Schedule!$F$226:$FO$226, Schedule!$F$236:$FO$236, 0)</f>
        <v>0</v>
      </c>
      <c r="GOB188" s="214">
        <f>_xlfn.XLOOKUP(GOB172, Schedule!$F$226:$FO$226, Schedule!$F$236:$FO$236, 0)</f>
        <v>0</v>
      </c>
      <c r="GOC188" s="214">
        <f>_xlfn.XLOOKUP(GOC172, Schedule!$F$226:$FO$226, Schedule!$F$236:$FO$236, 0)</f>
        <v>0</v>
      </c>
      <c r="GOD188" s="214">
        <f>_xlfn.XLOOKUP(GOD172, Schedule!$F$226:$FO$226, Schedule!$F$236:$FO$236, 0)</f>
        <v>0</v>
      </c>
      <c r="GOE188" s="214">
        <f>_xlfn.XLOOKUP(GOE172, Schedule!$F$226:$FO$226, Schedule!$F$236:$FO$236, 0)</f>
        <v>0</v>
      </c>
      <c r="GOF188" s="214">
        <f>_xlfn.XLOOKUP(GOF172, Schedule!$F$226:$FO$226, Schedule!$F$236:$FO$236, 0)</f>
        <v>0</v>
      </c>
      <c r="GOG188" s="214">
        <f>_xlfn.XLOOKUP(GOG172, Schedule!$F$226:$FO$226, Schedule!$F$236:$FO$236, 0)</f>
        <v>0</v>
      </c>
      <c r="GOH188" s="214">
        <f>_xlfn.XLOOKUP(GOH172, Schedule!$F$226:$FO$226, Schedule!$F$236:$FO$236, 0)</f>
        <v>0</v>
      </c>
      <c r="GOI188" s="214">
        <f>_xlfn.XLOOKUP(GOI172, Schedule!$F$226:$FO$226, Schedule!$F$236:$FO$236, 0)</f>
        <v>0</v>
      </c>
      <c r="GOJ188" s="214">
        <f>_xlfn.XLOOKUP(GOJ172, Schedule!$F$226:$FO$226, Schedule!$F$236:$FO$236, 0)</f>
        <v>0</v>
      </c>
      <c r="GOK188" s="214">
        <f>_xlfn.XLOOKUP(GOK172, Schedule!$F$226:$FO$226, Schedule!$F$236:$FO$236, 0)</f>
        <v>0</v>
      </c>
      <c r="GOL188" s="214">
        <f>_xlfn.XLOOKUP(GOL172, Schedule!$F$226:$FO$226, Schedule!$F$236:$FO$236, 0)</f>
        <v>0</v>
      </c>
      <c r="GOM188" s="214">
        <f>_xlfn.XLOOKUP(GOM172, Schedule!$F$226:$FO$226, Schedule!$F$236:$FO$236, 0)</f>
        <v>0</v>
      </c>
      <c r="GON188" s="214">
        <f>_xlfn.XLOOKUP(GON172, Schedule!$F$226:$FO$226, Schedule!$F$236:$FO$236, 0)</f>
        <v>0</v>
      </c>
      <c r="GOO188" s="214">
        <f>_xlfn.XLOOKUP(GOO172, Schedule!$F$226:$FO$226, Schedule!$F$236:$FO$236, 0)</f>
        <v>0</v>
      </c>
      <c r="GOP188" s="214">
        <f>_xlfn.XLOOKUP(GOP172, Schedule!$F$226:$FO$226, Schedule!$F$236:$FO$236, 0)</f>
        <v>0</v>
      </c>
      <c r="GOQ188" s="214">
        <f>_xlfn.XLOOKUP(GOQ172, Schedule!$F$226:$FO$226, Schedule!$F$236:$FO$236, 0)</f>
        <v>0</v>
      </c>
      <c r="GOR188" s="214">
        <f>_xlfn.XLOOKUP(GOR172, Schedule!$F$226:$FO$226, Schedule!$F$236:$FO$236, 0)</f>
        <v>0</v>
      </c>
      <c r="GOS188" s="214">
        <f>_xlfn.XLOOKUP(GOS172, Schedule!$F$226:$FO$226, Schedule!$F$236:$FO$236, 0)</f>
        <v>0</v>
      </c>
      <c r="GOT188" s="214">
        <f>_xlfn.XLOOKUP(GOT172, Schedule!$F$226:$FO$226, Schedule!$F$236:$FO$236, 0)</f>
        <v>0</v>
      </c>
      <c r="GOU188" s="214">
        <f>_xlfn.XLOOKUP(GOU172, Schedule!$F$226:$FO$226, Schedule!$F$236:$FO$236, 0)</f>
        <v>0</v>
      </c>
      <c r="GOV188" s="214">
        <f>_xlfn.XLOOKUP(GOV172, Schedule!$F$226:$FO$226, Schedule!$F$236:$FO$236, 0)</f>
        <v>0</v>
      </c>
      <c r="GOW188" s="214">
        <f>_xlfn.XLOOKUP(GOW172, Schedule!$F$226:$FO$226, Schedule!$F$236:$FO$236, 0)</f>
        <v>0</v>
      </c>
      <c r="GOX188" s="214">
        <f>_xlfn.XLOOKUP(GOX172, Schedule!$F$226:$FO$226, Schedule!$F$236:$FO$236, 0)</f>
        <v>0</v>
      </c>
      <c r="GOY188" s="214">
        <f>_xlfn.XLOOKUP(GOY172, Schedule!$F$226:$FO$226, Schedule!$F$236:$FO$236, 0)</f>
        <v>0</v>
      </c>
      <c r="GOZ188" s="214">
        <f>_xlfn.XLOOKUP(GOZ172, Schedule!$F$226:$FO$226, Schedule!$F$236:$FO$236, 0)</f>
        <v>0</v>
      </c>
      <c r="GPA188" s="214">
        <f>_xlfn.XLOOKUP(GPA172, Schedule!$F$226:$FO$226, Schedule!$F$236:$FO$236, 0)</f>
        <v>0</v>
      </c>
      <c r="GPB188" s="214">
        <f>_xlfn.XLOOKUP(GPB172, Schedule!$F$226:$FO$226, Schedule!$F$236:$FO$236, 0)</f>
        <v>0</v>
      </c>
      <c r="GPC188" s="214">
        <f>_xlfn.XLOOKUP(GPC172, Schedule!$F$226:$FO$226, Schedule!$F$236:$FO$236, 0)</f>
        <v>0</v>
      </c>
      <c r="GPD188" s="214">
        <f>_xlfn.XLOOKUP(GPD172, Schedule!$F$226:$FO$226, Schedule!$F$236:$FO$236, 0)</f>
        <v>0</v>
      </c>
      <c r="GPE188" s="214">
        <f>_xlfn.XLOOKUP(GPE172, Schedule!$F$226:$FO$226, Schedule!$F$236:$FO$236, 0)</f>
        <v>0</v>
      </c>
      <c r="GPF188" s="214">
        <f>_xlfn.XLOOKUP(GPF172, Schedule!$F$226:$FO$226, Schedule!$F$236:$FO$236, 0)</f>
        <v>0</v>
      </c>
      <c r="GPG188" s="214">
        <f>_xlfn.XLOOKUP(GPG172, Schedule!$F$226:$FO$226, Schedule!$F$236:$FO$236, 0)</f>
        <v>0</v>
      </c>
      <c r="GPH188" s="214">
        <f>_xlfn.XLOOKUP(GPH172, Schedule!$F$226:$FO$226, Schedule!$F$236:$FO$236, 0)</f>
        <v>0</v>
      </c>
      <c r="GPI188" s="214">
        <f>_xlfn.XLOOKUP(GPI172, Schedule!$F$226:$FO$226, Schedule!$F$236:$FO$236, 0)</f>
        <v>0</v>
      </c>
      <c r="GPJ188" s="214">
        <f>_xlfn.XLOOKUP(GPJ172, Schedule!$F$226:$FO$226, Schedule!$F$236:$FO$236, 0)</f>
        <v>0</v>
      </c>
      <c r="GPK188" s="214">
        <f>_xlfn.XLOOKUP(GPK172, Schedule!$F$226:$FO$226, Schedule!$F$236:$FO$236, 0)</f>
        <v>0</v>
      </c>
      <c r="GPL188" s="214">
        <f>_xlfn.XLOOKUP(GPL172, Schedule!$F$226:$FO$226, Schedule!$F$236:$FO$236, 0)</f>
        <v>0</v>
      </c>
      <c r="GPM188" s="214">
        <f>_xlfn.XLOOKUP(GPM172, Schedule!$F$226:$FO$226, Schedule!$F$236:$FO$236, 0)</f>
        <v>0</v>
      </c>
      <c r="GPN188" s="214">
        <f>_xlfn.XLOOKUP(GPN172, Schedule!$F$226:$FO$226, Schedule!$F$236:$FO$236, 0)</f>
        <v>0</v>
      </c>
      <c r="GPO188" s="214">
        <f>_xlfn.XLOOKUP(GPO172, Schedule!$F$226:$FO$226, Schedule!$F$236:$FO$236, 0)</f>
        <v>0</v>
      </c>
      <c r="GPP188" s="214">
        <f>_xlfn.XLOOKUP(GPP172, Schedule!$F$226:$FO$226, Schedule!$F$236:$FO$236, 0)</f>
        <v>0</v>
      </c>
      <c r="GPQ188" s="214">
        <f>_xlfn.XLOOKUP(GPQ172, Schedule!$F$226:$FO$226, Schedule!$F$236:$FO$236, 0)</f>
        <v>0</v>
      </c>
      <c r="GPR188" s="214">
        <f>_xlfn.XLOOKUP(GPR172, Schedule!$F$226:$FO$226, Schedule!$F$236:$FO$236, 0)</f>
        <v>0</v>
      </c>
      <c r="GPS188" s="214">
        <f>_xlfn.XLOOKUP(GPS172, Schedule!$F$226:$FO$226, Schedule!$F$236:$FO$236, 0)</f>
        <v>0</v>
      </c>
      <c r="GPT188" s="214">
        <f>_xlfn.XLOOKUP(GPT172, Schedule!$F$226:$FO$226, Schedule!$F$236:$FO$236, 0)</f>
        <v>0</v>
      </c>
      <c r="GPU188" s="214">
        <f>_xlfn.XLOOKUP(GPU172, Schedule!$F$226:$FO$226, Schedule!$F$236:$FO$236, 0)</f>
        <v>0</v>
      </c>
      <c r="GPV188" s="214">
        <f>_xlfn.XLOOKUP(GPV172, Schedule!$F$226:$FO$226, Schedule!$F$236:$FO$236, 0)</f>
        <v>0</v>
      </c>
      <c r="GPW188" s="214">
        <f>_xlfn.XLOOKUP(GPW172, Schedule!$F$226:$FO$226, Schedule!$F$236:$FO$236, 0)</f>
        <v>0</v>
      </c>
      <c r="GPX188" s="214">
        <f>_xlfn.XLOOKUP(GPX172, Schedule!$F$226:$FO$226, Schedule!$F$236:$FO$236, 0)</f>
        <v>0</v>
      </c>
      <c r="GPY188" s="214">
        <f>_xlfn.XLOOKUP(GPY172, Schedule!$F$226:$FO$226, Schedule!$F$236:$FO$236, 0)</f>
        <v>0</v>
      </c>
      <c r="GPZ188" s="214">
        <f>_xlfn.XLOOKUP(GPZ172, Schedule!$F$226:$FO$226, Schedule!$F$236:$FO$236, 0)</f>
        <v>0</v>
      </c>
      <c r="GQA188" s="214">
        <f>_xlfn.XLOOKUP(GQA172, Schedule!$F$226:$FO$226, Schedule!$F$236:$FO$236, 0)</f>
        <v>0</v>
      </c>
      <c r="GQB188" s="214">
        <f>_xlfn.XLOOKUP(GQB172, Schedule!$F$226:$FO$226, Schedule!$F$236:$FO$236, 0)</f>
        <v>0</v>
      </c>
      <c r="GQC188" s="214">
        <f>_xlfn.XLOOKUP(GQC172, Schedule!$F$226:$FO$226, Schedule!$F$236:$FO$236, 0)</f>
        <v>0</v>
      </c>
      <c r="GQD188" s="214">
        <f>_xlfn.XLOOKUP(GQD172, Schedule!$F$226:$FO$226, Schedule!$F$236:$FO$236, 0)</f>
        <v>0</v>
      </c>
      <c r="GQE188" s="214">
        <f>_xlfn.XLOOKUP(GQE172, Schedule!$F$226:$FO$226, Schedule!$F$236:$FO$236, 0)</f>
        <v>0</v>
      </c>
      <c r="GQF188" s="214">
        <f>_xlfn.XLOOKUP(GQF172, Schedule!$F$226:$FO$226, Schedule!$F$236:$FO$236, 0)</f>
        <v>0</v>
      </c>
      <c r="GQG188" s="214">
        <f>_xlfn.XLOOKUP(GQG172, Schedule!$F$226:$FO$226, Schedule!$F$236:$FO$236, 0)</f>
        <v>0</v>
      </c>
      <c r="GQH188" s="214">
        <f>_xlfn.XLOOKUP(GQH172, Schedule!$F$226:$FO$226, Schedule!$F$236:$FO$236, 0)</f>
        <v>0</v>
      </c>
      <c r="GQI188" s="214">
        <f>_xlfn.XLOOKUP(GQI172, Schedule!$F$226:$FO$226, Schedule!$F$236:$FO$236, 0)</f>
        <v>0</v>
      </c>
      <c r="GQJ188" s="214">
        <f>_xlfn.XLOOKUP(GQJ172, Schedule!$F$226:$FO$226, Schedule!$F$236:$FO$236, 0)</f>
        <v>0</v>
      </c>
      <c r="GQK188" s="214">
        <f>_xlfn.XLOOKUP(GQK172, Schedule!$F$226:$FO$226, Schedule!$F$236:$FO$236, 0)</f>
        <v>0</v>
      </c>
      <c r="GQL188" s="214">
        <f>_xlfn.XLOOKUP(GQL172, Schedule!$F$226:$FO$226, Schedule!$F$236:$FO$236, 0)</f>
        <v>0</v>
      </c>
      <c r="GQM188" s="214">
        <f>_xlfn.XLOOKUP(GQM172, Schedule!$F$226:$FO$226, Schedule!$F$236:$FO$236, 0)</f>
        <v>0</v>
      </c>
      <c r="GQN188" s="214">
        <f>_xlfn.XLOOKUP(GQN172, Schedule!$F$226:$FO$226, Schedule!$F$236:$FO$236, 0)</f>
        <v>0</v>
      </c>
      <c r="GQO188" s="214">
        <f>_xlfn.XLOOKUP(GQO172, Schedule!$F$226:$FO$226, Schedule!$F$236:$FO$236, 0)</f>
        <v>0</v>
      </c>
      <c r="GQP188" s="214">
        <f>_xlfn.XLOOKUP(GQP172, Schedule!$F$226:$FO$226, Schedule!$F$236:$FO$236, 0)</f>
        <v>0</v>
      </c>
      <c r="GQQ188" s="214">
        <f>_xlfn.XLOOKUP(GQQ172, Schedule!$F$226:$FO$226, Schedule!$F$236:$FO$236, 0)</f>
        <v>0</v>
      </c>
      <c r="GQR188" s="214">
        <f>_xlfn.XLOOKUP(GQR172, Schedule!$F$226:$FO$226, Schedule!$F$236:$FO$236, 0)</f>
        <v>0</v>
      </c>
      <c r="GQS188" s="214">
        <f>_xlfn.XLOOKUP(GQS172, Schedule!$F$226:$FO$226, Schedule!$F$236:$FO$236, 0)</f>
        <v>0</v>
      </c>
      <c r="GQT188" s="214">
        <f>_xlfn.XLOOKUP(GQT172, Schedule!$F$226:$FO$226, Schedule!$F$236:$FO$236, 0)</f>
        <v>0</v>
      </c>
      <c r="GQU188" s="214">
        <f>_xlfn.XLOOKUP(GQU172, Schedule!$F$226:$FO$226, Schedule!$F$236:$FO$236, 0)</f>
        <v>0</v>
      </c>
      <c r="GQV188" s="214">
        <f>_xlfn.XLOOKUP(GQV172, Schedule!$F$226:$FO$226, Schedule!$F$236:$FO$236, 0)</f>
        <v>0</v>
      </c>
      <c r="GQW188" s="214">
        <f>_xlfn.XLOOKUP(GQW172, Schedule!$F$226:$FO$226, Schedule!$F$236:$FO$236, 0)</f>
        <v>0</v>
      </c>
      <c r="GQX188" s="214">
        <f>_xlfn.XLOOKUP(GQX172, Schedule!$F$226:$FO$226, Schedule!$F$236:$FO$236, 0)</f>
        <v>0</v>
      </c>
      <c r="GQY188" s="214">
        <f>_xlfn.XLOOKUP(GQY172, Schedule!$F$226:$FO$226, Schedule!$F$236:$FO$236, 0)</f>
        <v>0</v>
      </c>
      <c r="GQZ188" s="214">
        <f>_xlfn.XLOOKUP(GQZ172, Schedule!$F$226:$FO$226, Schedule!$F$236:$FO$236, 0)</f>
        <v>0</v>
      </c>
      <c r="GRA188" s="214">
        <f>_xlfn.XLOOKUP(GRA172, Schedule!$F$226:$FO$226, Schedule!$F$236:$FO$236, 0)</f>
        <v>0</v>
      </c>
      <c r="GRB188" s="214">
        <f>_xlfn.XLOOKUP(GRB172, Schedule!$F$226:$FO$226, Schedule!$F$236:$FO$236, 0)</f>
        <v>0</v>
      </c>
      <c r="GRC188" s="214">
        <f>_xlfn.XLOOKUP(GRC172, Schedule!$F$226:$FO$226, Schedule!$F$236:$FO$236, 0)</f>
        <v>0</v>
      </c>
      <c r="GRD188" s="214">
        <f>_xlfn.XLOOKUP(GRD172, Schedule!$F$226:$FO$226, Schedule!$F$236:$FO$236, 0)</f>
        <v>0</v>
      </c>
      <c r="GRE188" s="214">
        <f>_xlfn.XLOOKUP(GRE172, Schedule!$F$226:$FO$226, Schedule!$F$236:$FO$236, 0)</f>
        <v>0</v>
      </c>
      <c r="GRF188" s="214">
        <f>_xlfn.XLOOKUP(GRF172, Schedule!$F$226:$FO$226, Schedule!$F$236:$FO$236, 0)</f>
        <v>0</v>
      </c>
      <c r="GRG188" s="214">
        <f>_xlfn.XLOOKUP(GRG172, Schedule!$F$226:$FO$226, Schedule!$F$236:$FO$236, 0)</f>
        <v>0</v>
      </c>
      <c r="GRH188" s="214">
        <f>_xlfn.XLOOKUP(GRH172, Schedule!$F$226:$FO$226, Schedule!$F$236:$FO$236, 0)</f>
        <v>0</v>
      </c>
      <c r="GRI188" s="214">
        <f>_xlfn.XLOOKUP(GRI172, Schedule!$F$226:$FO$226, Schedule!$F$236:$FO$236, 0)</f>
        <v>0</v>
      </c>
      <c r="GRJ188" s="214">
        <f>_xlfn.XLOOKUP(GRJ172, Schedule!$F$226:$FO$226, Schedule!$F$236:$FO$236, 0)</f>
        <v>0</v>
      </c>
      <c r="GRK188" s="214">
        <f>_xlfn.XLOOKUP(GRK172, Schedule!$F$226:$FO$226, Schedule!$F$236:$FO$236, 0)</f>
        <v>0</v>
      </c>
      <c r="GRL188" s="214">
        <f>_xlfn.XLOOKUP(GRL172, Schedule!$F$226:$FO$226, Schedule!$F$236:$FO$236, 0)</f>
        <v>0</v>
      </c>
      <c r="GRM188" s="214">
        <f>_xlfn.XLOOKUP(GRM172, Schedule!$F$226:$FO$226, Schedule!$F$236:$FO$236, 0)</f>
        <v>0</v>
      </c>
      <c r="GRN188" s="214">
        <f>_xlfn.XLOOKUP(GRN172, Schedule!$F$226:$FO$226, Schedule!$F$236:$FO$236, 0)</f>
        <v>0</v>
      </c>
      <c r="GRO188" s="214">
        <f>_xlfn.XLOOKUP(GRO172, Schedule!$F$226:$FO$226, Schedule!$F$236:$FO$236, 0)</f>
        <v>0</v>
      </c>
      <c r="GRP188" s="214">
        <f>_xlfn.XLOOKUP(GRP172, Schedule!$F$226:$FO$226, Schedule!$F$236:$FO$236, 0)</f>
        <v>0</v>
      </c>
      <c r="GRQ188" s="214">
        <f>_xlfn.XLOOKUP(GRQ172, Schedule!$F$226:$FO$226, Schedule!$F$236:$FO$236, 0)</f>
        <v>0</v>
      </c>
      <c r="GRR188" s="214">
        <f>_xlfn.XLOOKUP(GRR172, Schedule!$F$226:$FO$226, Schedule!$F$236:$FO$236, 0)</f>
        <v>0</v>
      </c>
      <c r="GRS188" s="214">
        <f>_xlfn.XLOOKUP(GRS172, Schedule!$F$226:$FO$226, Schedule!$F$236:$FO$236, 0)</f>
        <v>0</v>
      </c>
      <c r="GRT188" s="214">
        <f>_xlfn.XLOOKUP(GRT172, Schedule!$F$226:$FO$226, Schedule!$F$236:$FO$236, 0)</f>
        <v>0</v>
      </c>
      <c r="GRU188" s="214">
        <f>_xlfn.XLOOKUP(GRU172, Schedule!$F$226:$FO$226, Schedule!$F$236:$FO$236, 0)</f>
        <v>0</v>
      </c>
      <c r="GRV188" s="214">
        <f>_xlfn.XLOOKUP(GRV172, Schedule!$F$226:$FO$226, Schedule!$F$236:$FO$236, 0)</f>
        <v>0</v>
      </c>
      <c r="GRW188" s="214">
        <f>_xlfn.XLOOKUP(GRW172, Schedule!$F$226:$FO$226, Schedule!$F$236:$FO$236, 0)</f>
        <v>0</v>
      </c>
      <c r="GRX188" s="214">
        <f>_xlfn.XLOOKUP(GRX172, Schedule!$F$226:$FO$226, Schedule!$F$236:$FO$236, 0)</f>
        <v>0</v>
      </c>
      <c r="GRY188" s="214">
        <f>_xlfn.XLOOKUP(GRY172, Schedule!$F$226:$FO$226, Schedule!$F$236:$FO$236, 0)</f>
        <v>0</v>
      </c>
      <c r="GRZ188" s="214">
        <f>_xlfn.XLOOKUP(GRZ172, Schedule!$F$226:$FO$226, Schedule!$F$236:$FO$236, 0)</f>
        <v>0</v>
      </c>
      <c r="GSA188" s="214">
        <f>_xlfn.XLOOKUP(GSA172, Schedule!$F$226:$FO$226, Schedule!$F$236:$FO$236, 0)</f>
        <v>0</v>
      </c>
      <c r="GSB188" s="214">
        <f>_xlfn.XLOOKUP(GSB172, Schedule!$F$226:$FO$226, Schedule!$F$236:$FO$236, 0)</f>
        <v>0</v>
      </c>
      <c r="GSC188" s="214">
        <f>_xlfn.XLOOKUP(GSC172, Schedule!$F$226:$FO$226, Schedule!$F$236:$FO$236, 0)</f>
        <v>0</v>
      </c>
      <c r="GSD188" s="214">
        <f>_xlfn.XLOOKUP(GSD172, Schedule!$F$226:$FO$226, Schedule!$F$236:$FO$236, 0)</f>
        <v>0</v>
      </c>
      <c r="GSE188" s="214">
        <f>_xlfn.XLOOKUP(GSE172, Schedule!$F$226:$FO$226, Schedule!$F$236:$FO$236, 0)</f>
        <v>0</v>
      </c>
      <c r="GSF188" s="214">
        <f>_xlfn.XLOOKUP(GSF172, Schedule!$F$226:$FO$226, Schedule!$F$236:$FO$236, 0)</f>
        <v>0</v>
      </c>
      <c r="GSG188" s="214">
        <f>_xlfn.XLOOKUP(GSG172, Schedule!$F$226:$FO$226, Schedule!$F$236:$FO$236, 0)</f>
        <v>0</v>
      </c>
      <c r="GSH188" s="214">
        <f>_xlfn.XLOOKUP(GSH172, Schedule!$F$226:$FO$226, Schedule!$F$236:$FO$236, 0)</f>
        <v>0</v>
      </c>
      <c r="GSI188" s="214">
        <f>_xlfn.XLOOKUP(GSI172, Schedule!$F$226:$FO$226, Schedule!$F$236:$FO$236, 0)</f>
        <v>0</v>
      </c>
      <c r="GSJ188" s="214">
        <f>_xlfn.XLOOKUP(GSJ172, Schedule!$F$226:$FO$226, Schedule!$F$236:$FO$236, 0)</f>
        <v>0</v>
      </c>
      <c r="GSK188" s="214">
        <f>_xlfn.XLOOKUP(GSK172, Schedule!$F$226:$FO$226, Schedule!$F$236:$FO$236, 0)</f>
        <v>0</v>
      </c>
      <c r="GSL188" s="214">
        <f>_xlfn.XLOOKUP(GSL172, Schedule!$F$226:$FO$226, Schedule!$F$236:$FO$236, 0)</f>
        <v>0</v>
      </c>
      <c r="GSM188" s="214">
        <f>_xlfn.XLOOKUP(GSM172, Schedule!$F$226:$FO$226, Schedule!$F$236:$FO$236, 0)</f>
        <v>0</v>
      </c>
      <c r="GSN188" s="214">
        <f>_xlfn.XLOOKUP(GSN172, Schedule!$F$226:$FO$226, Schedule!$F$236:$FO$236, 0)</f>
        <v>0</v>
      </c>
      <c r="GSO188" s="214">
        <f>_xlfn.XLOOKUP(GSO172, Schedule!$F$226:$FO$226, Schedule!$F$236:$FO$236, 0)</f>
        <v>0</v>
      </c>
      <c r="GSP188" s="214">
        <f>_xlfn.XLOOKUP(GSP172, Schedule!$F$226:$FO$226, Schedule!$F$236:$FO$236, 0)</f>
        <v>0</v>
      </c>
      <c r="GSQ188" s="214">
        <f>_xlfn.XLOOKUP(GSQ172, Schedule!$F$226:$FO$226, Schedule!$F$236:$FO$236, 0)</f>
        <v>0</v>
      </c>
      <c r="GSR188" s="214">
        <f>_xlfn.XLOOKUP(GSR172, Schedule!$F$226:$FO$226, Schedule!$F$236:$FO$236, 0)</f>
        <v>0</v>
      </c>
      <c r="GSS188" s="214">
        <f>_xlfn.XLOOKUP(GSS172, Schedule!$F$226:$FO$226, Schedule!$F$236:$FO$236, 0)</f>
        <v>0</v>
      </c>
      <c r="GST188" s="214">
        <f>_xlfn.XLOOKUP(GST172, Schedule!$F$226:$FO$226, Schedule!$F$236:$FO$236, 0)</f>
        <v>0</v>
      </c>
      <c r="GSU188" s="214">
        <f>_xlfn.XLOOKUP(GSU172, Schedule!$F$226:$FO$226, Schedule!$F$236:$FO$236, 0)</f>
        <v>0</v>
      </c>
      <c r="GSV188" s="214">
        <f>_xlfn.XLOOKUP(GSV172, Schedule!$F$226:$FO$226, Schedule!$F$236:$FO$236, 0)</f>
        <v>0</v>
      </c>
      <c r="GSW188" s="214">
        <f>_xlfn.XLOOKUP(GSW172, Schedule!$F$226:$FO$226, Schedule!$F$236:$FO$236, 0)</f>
        <v>0</v>
      </c>
      <c r="GSX188" s="214">
        <f>_xlfn.XLOOKUP(GSX172, Schedule!$F$226:$FO$226, Schedule!$F$236:$FO$236, 0)</f>
        <v>0</v>
      </c>
      <c r="GSY188" s="214">
        <f>_xlfn.XLOOKUP(GSY172, Schedule!$F$226:$FO$226, Schedule!$F$236:$FO$236, 0)</f>
        <v>0</v>
      </c>
      <c r="GSZ188" s="214">
        <f>_xlfn.XLOOKUP(GSZ172, Schedule!$F$226:$FO$226, Schedule!$F$236:$FO$236, 0)</f>
        <v>0</v>
      </c>
      <c r="GTA188" s="214">
        <f>_xlfn.XLOOKUP(GTA172, Schedule!$F$226:$FO$226, Schedule!$F$236:$FO$236, 0)</f>
        <v>0</v>
      </c>
      <c r="GTB188" s="214">
        <f>_xlfn.XLOOKUP(GTB172, Schedule!$F$226:$FO$226, Schedule!$F$236:$FO$236, 0)</f>
        <v>0</v>
      </c>
      <c r="GTC188" s="214">
        <f>_xlfn.XLOOKUP(GTC172, Schedule!$F$226:$FO$226, Schedule!$F$236:$FO$236, 0)</f>
        <v>0</v>
      </c>
      <c r="GTD188" s="214">
        <f>_xlfn.XLOOKUP(GTD172, Schedule!$F$226:$FO$226, Schedule!$F$236:$FO$236, 0)</f>
        <v>0</v>
      </c>
      <c r="GTE188" s="214">
        <f>_xlfn.XLOOKUP(GTE172, Schedule!$F$226:$FO$226, Schedule!$F$236:$FO$236, 0)</f>
        <v>0</v>
      </c>
      <c r="GTF188" s="214">
        <f>_xlfn.XLOOKUP(GTF172, Schedule!$F$226:$FO$226, Schedule!$F$236:$FO$236, 0)</f>
        <v>0</v>
      </c>
      <c r="GTG188" s="214">
        <f>_xlfn.XLOOKUP(GTG172, Schedule!$F$226:$FO$226, Schedule!$F$236:$FO$236, 0)</f>
        <v>0</v>
      </c>
      <c r="GTH188" s="214">
        <f>_xlfn.XLOOKUP(GTH172, Schedule!$F$226:$FO$226, Schedule!$F$236:$FO$236, 0)</f>
        <v>0</v>
      </c>
      <c r="GTI188" s="214">
        <f>_xlfn.XLOOKUP(GTI172, Schedule!$F$226:$FO$226, Schedule!$F$236:$FO$236, 0)</f>
        <v>0</v>
      </c>
      <c r="GTJ188" s="214">
        <f>_xlfn.XLOOKUP(GTJ172, Schedule!$F$226:$FO$226, Schedule!$F$236:$FO$236, 0)</f>
        <v>0</v>
      </c>
      <c r="GTK188" s="214">
        <f>_xlfn.XLOOKUP(GTK172, Schedule!$F$226:$FO$226, Schedule!$F$236:$FO$236, 0)</f>
        <v>0</v>
      </c>
      <c r="GTL188" s="214">
        <f>_xlfn.XLOOKUP(GTL172, Schedule!$F$226:$FO$226, Schedule!$F$236:$FO$236, 0)</f>
        <v>0</v>
      </c>
      <c r="GTM188" s="214">
        <f>_xlfn.XLOOKUP(GTM172, Schedule!$F$226:$FO$226, Schedule!$F$236:$FO$236, 0)</f>
        <v>0</v>
      </c>
      <c r="GTN188" s="214">
        <f>_xlfn.XLOOKUP(GTN172, Schedule!$F$226:$FO$226, Schedule!$F$236:$FO$236, 0)</f>
        <v>0</v>
      </c>
      <c r="GTO188" s="214">
        <f>_xlfn.XLOOKUP(GTO172, Schedule!$F$226:$FO$226, Schedule!$F$236:$FO$236, 0)</f>
        <v>0</v>
      </c>
      <c r="GTP188" s="214">
        <f>_xlfn.XLOOKUP(GTP172, Schedule!$F$226:$FO$226, Schedule!$F$236:$FO$236, 0)</f>
        <v>0</v>
      </c>
      <c r="GTQ188" s="214">
        <f>_xlfn.XLOOKUP(GTQ172, Schedule!$F$226:$FO$226, Schedule!$F$236:$FO$236, 0)</f>
        <v>0</v>
      </c>
      <c r="GTR188" s="214">
        <f>_xlfn.XLOOKUP(GTR172, Schedule!$F$226:$FO$226, Schedule!$F$236:$FO$236, 0)</f>
        <v>0</v>
      </c>
      <c r="GTS188" s="214">
        <f>_xlfn.XLOOKUP(GTS172, Schedule!$F$226:$FO$226, Schedule!$F$236:$FO$236, 0)</f>
        <v>0</v>
      </c>
      <c r="GTT188" s="214">
        <f>_xlfn.XLOOKUP(GTT172, Schedule!$F$226:$FO$226, Schedule!$F$236:$FO$236, 0)</f>
        <v>0</v>
      </c>
      <c r="GTU188" s="214">
        <f>_xlfn.XLOOKUP(GTU172, Schedule!$F$226:$FO$226, Schedule!$F$236:$FO$236, 0)</f>
        <v>0</v>
      </c>
      <c r="GTV188" s="214">
        <f>_xlfn.XLOOKUP(GTV172, Schedule!$F$226:$FO$226, Schedule!$F$236:$FO$236, 0)</f>
        <v>0</v>
      </c>
      <c r="GTW188" s="214">
        <f>_xlfn.XLOOKUP(GTW172, Schedule!$F$226:$FO$226, Schedule!$F$236:$FO$236, 0)</f>
        <v>0</v>
      </c>
      <c r="GTX188" s="214">
        <f>_xlfn.XLOOKUP(GTX172, Schedule!$F$226:$FO$226, Schedule!$F$236:$FO$236, 0)</f>
        <v>0</v>
      </c>
      <c r="GTY188" s="214">
        <f>_xlfn.XLOOKUP(GTY172, Schedule!$F$226:$FO$226, Schedule!$F$236:$FO$236, 0)</f>
        <v>0</v>
      </c>
      <c r="GTZ188" s="214">
        <f>_xlfn.XLOOKUP(GTZ172, Schedule!$F$226:$FO$226, Schedule!$F$236:$FO$236, 0)</f>
        <v>0</v>
      </c>
      <c r="GUA188" s="214">
        <f>_xlfn.XLOOKUP(GUA172, Schedule!$F$226:$FO$226, Schedule!$F$236:$FO$236, 0)</f>
        <v>0</v>
      </c>
      <c r="GUB188" s="214">
        <f>_xlfn.XLOOKUP(GUB172, Schedule!$F$226:$FO$226, Schedule!$F$236:$FO$236, 0)</f>
        <v>0</v>
      </c>
      <c r="GUC188" s="214">
        <f>_xlfn.XLOOKUP(GUC172, Schedule!$F$226:$FO$226, Schedule!$F$236:$FO$236, 0)</f>
        <v>0</v>
      </c>
      <c r="GUD188" s="214">
        <f>_xlfn.XLOOKUP(GUD172, Schedule!$F$226:$FO$226, Schedule!$F$236:$FO$236, 0)</f>
        <v>0</v>
      </c>
      <c r="GUE188" s="214">
        <f>_xlfn.XLOOKUP(GUE172, Schedule!$F$226:$FO$226, Schedule!$F$236:$FO$236, 0)</f>
        <v>0</v>
      </c>
      <c r="GUF188" s="214">
        <f>_xlfn.XLOOKUP(GUF172, Schedule!$F$226:$FO$226, Schedule!$F$236:$FO$236, 0)</f>
        <v>0</v>
      </c>
      <c r="GUG188" s="214">
        <f>_xlfn.XLOOKUP(GUG172, Schedule!$F$226:$FO$226, Schedule!$F$236:$FO$236, 0)</f>
        <v>0</v>
      </c>
      <c r="GUH188" s="214">
        <f>_xlfn.XLOOKUP(GUH172, Schedule!$F$226:$FO$226, Schedule!$F$236:$FO$236, 0)</f>
        <v>0</v>
      </c>
      <c r="GUI188" s="214">
        <f>_xlfn.XLOOKUP(GUI172, Schedule!$F$226:$FO$226, Schedule!$F$236:$FO$236, 0)</f>
        <v>0</v>
      </c>
      <c r="GUJ188" s="214">
        <f>_xlfn.XLOOKUP(GUJ172, Schedule!$F$226:$FO$226, Schedule!$F$236:$FO$236, 0)</f>
        <v>0</v>
      </c>
      <c r="GUK188" s="214">
        <f>_xlfn.XLOOKUP(GUK172, Schedule!$F$226:$FO$226, Schedule!$F$236:$FO$236, 0)</f>
        <v>0</v>
      </c>
      <c r="GUL188" s="214">
        <f>_xlfn.XLOOKUP(GUL172, Schedule!$F$226:$FO$226, Schedule!$F$236:$FO$236, 0)</f>
        <v>0</v>
      </c>
      <c r="GUM188" s="214">
        <f>_xlfn.XLOOKUP(GUM172, Schedule!$F$226:$FO$226, Schedule!$F$236:$FO$236, 0)</f>
        <v>0</v>
      </c>
      <c r="GUN188" s="214">
        <f>_xlfn.XLOOKUP(GUN172, Schedule!$F$226:$FO$226, Schedule!$F$236:$FO$236, 0)</f>
        <v>0</v>
      </c>
      <c r="GUO188" s="214">
        <f>_xlfn.XLOOKUP(GUO172, Schedule!$F$226:$FO$226, Schedule!$F$236:$FO$236, 0)</f>
        <v>0</v>
      </c>
      <c r="GUP188" s="214">
        <f>_xlfn.XLOOKUP(GUP172, Schedule!$F$226:$FO$226, Schedule!$F$236:$FO$236, 0)</f>
        <v>0</v>
      </c>
      <c r="GUQ188" s="214">
        <f>_xlfn.XLOOKUP(GUQ172, Schedule!$F$226:$FO$226, Schedule!$F$236:$FO$236, 0)</f>
        <v>0</v>
      </c>
      <c r="GUR188" s="214">
        <f>_xlfn.XLOOKUP(GUR172, Schedule!$F$226:$FO$226, Schedule!$F$236:$FO$236, 0)</f>
        <v>0</v>
      </c>
      <c r="GUS188" s="214">
        <f>_xlfn.XLOOKUP(GUS172, Schedule!$F$226:$FO$226, Schedule!$F$236:$FO$236, 0)</f>
        <v>0</v>
      </c>
      <c r="GUT188" s="214">
        <f>_xlfn.XLOOKUP(GUT172, Schedule!$F$226:$FO$226, Schedule!$F$236:$FO$236, 0)</f>
        <v>0</v>
      </c>
      <c r="GUU188" s="214">
        <f>_xlfn.XLOOKUP(GUU172, Schedule!$F$226:$FO$226, Schedule!$F$236:$FO$236, 0)</f>
        <v>0</v>
      </c>
      <c r="GUV188" s="214">
        <f>_xlfn.XLOOKUP(GUV172, Schedule!$F$226:$FO$226, Schedule!$F$236:$FO$236, 0)</f>
        <v>0</v>
      </c>
      <c r="GUW188" s="214">
        <f>_xlfn.XLOOKUP(GUW172, Schedule!$F$226:$FO$226, Schedule!$F$236:$FO$236, 0)</f>
        <v>0</v>
      </c>
      <c r="GUX188" s="214">
        <f>_xlfn.XLOOKUP(GUX172, Schedule!$F$226:$FO$226, Schedule!$F$236:$FO$236, 0)</f>
        <v>0</v>
      </c>
      <c r="GUY188" s="214">
        <f>_xlfn.XLOOKUP(GUY172, Schedule!$F$226:$FO$226, Schedule!$F$236:$FO$236, 0)</f>
        <v>0</v>
      </c>
      <c r="GUZ188" s="214">
        <f>_xlfn.XLOOKUP(GUZ172, Schedule!$F$226:$FO$226, Schedule!$F$236:$FO$236, 0)</f>
        <v>0</v>
      </c>
      <c r="GVA188" s="214">
        <f>_xlfn.XLOOKUP(GVA172, Schedule!$F$226:$FO$226, Schedule!$F$236:$FO$236, 0)</f>
        <v>0</v>
      </c>
      <c r="GVB188" s="214">
        <f>_xlfn.XLOOKUP(GVB172, Schedule!$F$226:$FO$226, Schedule!$F$236:$FO$236, 0)</f>
        <v>0</v>
      </c>
      <c r="GVC188" s="214">
        <f>_xlfn.XLOOKUP(GVC172, Schedule!$F$226:$FO$226, Schedule!$F$236:$FO$236, 0)</f>
        <v>0</v>
      </c>
      <c r="GVD188" s="214">
        <f>_xlfn.XLOOKUP(GVD172, Schedule!$F$226:$FO$226, Schedule!$F$236:$FO$236, 0)</f>
        <v>0</v>
      </c>
      <c r="GVE188" s="214">
        <f>_xlfn.XLOOKUP(GVE172, Schedule!$F$226:$FO$226, Schedule!$F$236:$FO$236, 0)</f>
        <v>0</v>
      </c>
      <c r="GVF188" s="214">
        <f>_xlfn.XLOOKUP(GVF172, Schedule!$F$226:$FO$226, Schedule!$F$236:$FO$236, 0)</f>
        <v>0</v>
      </c>
      <c r="GVG188" s="214">
        <f>_xlfn.XLOOKUP(GVG172, Schedule!$F$226:$FO$226, Schedule!$F$236:$FO$236, 0)</f>
        <v>0</v>
      </c>
      <c r="GVH188" s="214">
        <f>_xlfn.XLOOKUP(GVH172, Schedule!$F$226:$FO$226, Schedule!$F$236:$FO$236, 0)</f>
        <v>0</v>
      </c>
      <c r="GVI188" s="214">
        <f>_xlfn.XLOOKUP(GVI172, Schedule!$F$226:$FO$226, Schedule!$F$236:$FO$236, 0)</f>
        <v>0</v>
      </c>
      <c r="GVJ188" s="214">
        <f>_xlfn.XLOOKUP(GVJ172, Schedule!$F$226:$FO$226, Schedule!$F$236:$FO$236, 0)</f>
        <v>0</v>
      </c>
      <c r="GVK188" s="214">
        <f>_xlfn.XLOOKUP(GVK172, Schedule!$F$226:$FO$226, Schedule!$F$236:$FO$236, 0)</f>
        <v>0</v>
      </c>
      <c r="GVL188" s="214">
        <f>_xlfn.XLOOKUP(GVL172, Schedule!$F$226:$FO$226, Schedule!$F$236:$FO$236, 0)</f>
        <v>0</v>
      </c>
      <c r="GVM188" s="214">
        <f>_xlfn.XLOOKUP(GVM172, Schedule!$F$226:$FO$226, Schedule!$F$236:$FO$236, 0)</f>
        <v>0</v>
      </c>
      <c r="GVN188" s="214">
        <f>_xlfn.XLOOKUP(GVN172, Schedule!$F$226:$FO$226, Schedule!$F$236:$FO$236, 0)</f>
        <v>0</v>
      </c>
      <c r="GVO188" s="214">
        <f>_xlfn.XLOOKUP(GVO172, Schedule!$F$226:$FO$226, Schedule!$F$236:$FO$236, 0)</f>
        <v>0</v>
      </c>
      <c r="GVP188" s="214">
        <f>_xlfn.XLOOKUP(GVP172, Schedule!$F$226:$FO$226, Schedule!$F$236:$FO$236, 0)</f>
        <v>0</v>
      </c>
      <c r="GVQ188" s="214">
        <f>_xlfn.XLOOKUP(GVQ172, Schedule!$F$226:$FO$226, Schedule!$F$236:$FO$236, 0)</f>
        <v>0</v>
      </c>
      <c r="GVR188" s="214">
        <f>_xlfn.XLOOKUP(GVR172, Schedule!$F$226:$FO$226, Schedule!$F$236:$FO$236, 0)</f>
        <v>0</v>
      </c>
      <c r="GVS188" s="214">
        <f>_xlfn.XLOOKUP(GVS172, Schedule!$F$226:$FO$226, Schedule!$F$236:$FO$236, 0)</f>
        <v>0</v>
      </c>
      <c r="GVT188" s="214">
        <f>_xlfn.XLOOKUP(GVT172, Schedule!$F$226:$FO$226, Schedule!$F$236:$FO$236, 0)</f>
        <v>0</v>
      </c>
      <c r="GVU188" s="214">
        <f>_xlfn.XLOOKUP(GVU172, Schedule!$F$226:$FO$226, Schedule!$F$236:$FO$236, 0)</f>
        <v>0</v>
      </c>
      <c r="GVV188" s="214">
        <f>_xlfn.XLOOKUP(GVV172, Schedule!$F$226:$FO$226, Schedule!$F$236:$FO$236, 0)</f>
        <v>0</v>
      </c>
      <c r="GVW188" s="214">
        <f>_xlfn.XLOOKUP(GVW172, Schedule!$F$226:$FO$226, Schedule!$F$236:$FO$236, 0)</f>
        <v>0</v>
      </c>
      <c r="GVX188" s="214">
        <f>_xlfn.XLOOKUP(GVX172, Schedule!$F$226:$FO$226, Schedule!$F$236:$FO$236, 0)</f>
        <v>0</v>
      </c>
      <c r="GVY188" s="214">
        <f>_xlfn.XLOOKUP(GVY172, Schedule!$F$226:$FO$226, Schedule!$F$236:$FO$236, 0)</f>
        <v>0</v>
      </c>
      <c r="GVZ188" s="214">
        <f>_xlfn.XLOOKUP(GVZ172, Schedule!$F$226:$FO$226, Schedule!$F$236:$FO$236, 0)</f>
        <v>0</v>
      </c>
      <c r="GWA188" s="214">
        <f>_xlfn.XLOOKUP(GWA172, Schedule!$F$226:$FO$226, Schedule!$F$236:$FO$236, 0)</f>
        <v>0</v>
      </c>
      <c r="GWB188" s="214">
        <f>_xlfn.XLOOKUP(GWB172, Schedule!$F$226:$FO$226, Schedule!$F$236:$FO$236, 0)</f>
        <v>0</v>
      </c>
      <c r="GWC188" s="214">
        <f>_xlfn.XLOOKUP(GWC172, Schedule!$F$226:$FO$226, Schedule!$F$236:$FO$236, 0)</f>
        <v>0</v>
      </c>
      <c r="GWD188" s="214">
        <f>_xlfn.XLOOKUP(GWD172, Schedule!$F$226:$FO$226, Schedule!$F$236:$FO$236, 0)</f>
        <v>0</v>
      </c>
      <c r="GWE188" s="214">
        <f>_xlfn.XLOOKUP(GWE172, Schedule!$F$226:$FO$226, Schedule!$F$236:$FO$236, 0)</f>
        <v>0</v>
      </c>
      <c r="GWF188" s="214">
        <f>_xlfn.XLOOKUP(GWF172, Schedule!$F$226:$FO$226, Schedule!$F$236:$FO$236, 0)</f>
        <v>0</v>
      </c>
      <c r="GWG188" s="214">
        <f>_xlfn.XLOOKUP(GWG172, Schedule!$F$226:$FO$226, Schedule!$F$236:$FO$236, 0)</f>
        <v>0</v>
      </c>
      <c r="GWH188" s="214">
        <f>_xlfn.XLOOKUP(GWH172, Schedule!$F$226:$FO$226, Schedule!$F$236:$FO$236, 0)</f>
        <v>0</v>
      </c>
      <c r="GWI188" s="214">
        <f>_xlfn.XLOOKUP(GWI172, Schedule!$F$226:$FO$226, Schedule!$F$236:$FO$236, 0)</f>
        <v>0</v>
      </c>
      <c r="GWJ188" s="214">
        <f>_xlfn.XLOOKUP(GWJ172, Schedule!$F$226:$FO$226, Schedule!$F$236:$FO$236, 0)</f>
        <v>0</v>
      </c>
      <c r="GWK188" s="214">
        <f>_xlfn.XLOOKUP(GWK172, Schedule!$F$226:$FO$226, Schedule!$F$236:$FO$236, 0)</f>
        <v>0</v>
      </c>
      <c r="GWL188" s="214">
        <f>_xlfn.XLOOKUP(GWL172, Schedule!$F$226:$FO$226, Schedule!$F$236:$FO$236, 0)</f>
        <v>0</v>
      </c>
      <c r="GWM188" s="214">
        <f>_xlfn.XLOOKUP(GWM172, Schedule!$F$226:$FO$226, Schedule!$F$236:$FO$236, 0)</f>
        <v>0</v>
      </c>
      <c r="GWN188" s="214">
        <f>_xlfn.XLOOKUP(GWN172, Schedule!$F$226:$FO$226, Schedule!$F$236:$FO$236, 0)</f>
        <v>0</v>
      </c>
      <c r="GWO188" s="214">
        <f>_xlfn.XLOOKUP(GWO172, Schedule!$F$226:$FO$226, Schedule!$F$236:$FO$236, 0)</f>
        <v>0</v>
      </c>
      <c r="GWP188" s="214">
        <f>_xlfn.XLOOKUP(GWP172, Schedule!$F$226:$FO$226, Schedule!$F$236:$FO$236, 0)</f>
        <v>0</v>
      </c>
      <c r="GWQ188" s="214">
        <f>_xlfn.XLOOKUP(GWQ172, Schedule!$F$226:$FO$226, Schedule!$F$236:$FO$236, 0)</f>
        <v>0</v>
      </c>
      <c r="GWR188" s="214">
        <f>_xlfn.XLOOKUP(GWR172, Schedule!$F$226:$FO$226, Schedule!$F$236:$FO$236, 0)</f>
        <v>0</v>
      </c>
      <c r="GWS188" s="214">
        <f>_xlfn.XLOOKUP(GWS172, Schedule!$F$226:$FO$226, Schedule!$F$236:$FO$236, 0)</f>
        <v>0</v>
      </c>
      <c r="GWT188" s="214">
        <f>_xlfn.XLOOKUP(GWT172, Schedule!$F$226:$FO$226, Schedule!$F$236:$FO$236, 0)</f>
        <v>0</v>
      </c>
      <c r="GWU188" s="214">
        <f>_xlfn.XLOOKUP(GWU172, Schedule!$F$226:$FO$226, Schedule!$F$236:$FO$236, 0)</f>
        <v>0</v>
      </c>
      <c r="GWV188" s="214">
        <f>_xlfn.XLOOKUP(GWV172, Schedule!$F$226:$FO$226, Schedule!$F$236:$FO$236, 0)</f>
        <v>0</v>
      </c>
      <c r="GWW188" s="214">
        <f>_xlfn.XLOOKUP(GWW172, Schedule!$F$226:$FO$226, Schedule!$F$236:$FO$236, 0)</f>
        <v>0</v>
      </c>
      <c r="GWX188" s="214">
        <f>_xlfn.XLOOKUP(GWX172, Schedule!$F$226:$FO$226, Schedule!$F$236:$FO$236, 0)</f>
        <v>0</v>
      </c>
      <c r="GWY188" s="214">
        <f>_xlfn.XLOOKUP(GWY172, Schedule!$F$226:$FO$226, Schedule!$F$236:$FO$236, 0)</f>
        <v>0</v>
      </c>
      <c r="GWZ188" s="214">
        <f>_xlfn.XLOOKUP(GWZ172, Schedule!$F$226:$FO$226, Schedule!$F$236:$FO$236, 0)</f>
        <v>0</v>
      </c>
      <c r="GXA188" s="214">
        <f>_xlfn.XLOOKUP(GXA172, Schedule!$F$226:$FO$226, Schedule!$F$236:$FO$236, 0)</f>
        <v>0</v>
      </c>
      <c r="GXB188" s="214">
        <f>_xlfn.XLOOKUP(GXB172, Schedule!$F$226:$FO$226, Schedule!$F$236:$FO$236, 0)</f>
        <v>0</v>
      </c>
      <c r="GXC188" s="214">
        <f>_xlfn.XLOOKUP(GXC172, Schedule!$F$226:$FO$226, Schedule!$F$236:$FO$236, 0)</f>
        <v>0</v>
      </c>
      <c r="GXD188" s="214">
        <f>_xlfn.XLOOKUP(GXD172, Schedule!$F$226:$FO$226, Schedule!$F$236:$FO$236, 0)</f>
        <v>0</v>
      </c>
      <c r="GXE188" s="214">
        <f>_xlfn.XLOOKUP(GXE172, Schedule!$F$226:$FO$226, Schedule!$F$236:$FO$236, 0)</f>
        <v>0</v>
      </c>
      <c r="GXF188" s="214">
        <f>_xlfn.XLOOKUP(GXF172, Schedule!$F$226:$FO$226, Schedule!$F$236:$FO$236, 0)</f>
        <v>0</v>
      </c>
      <c r="GXG188" s="214">
        <f>_xlfn.XLOOKUP(GXG172, Schedule!$F$226:$FO$226, Schedule!$F$236:$FO$236, 0)</f>
        <v>0</v>
      </c>
      <c r="GXH188" s="214">
        <f>_xlfn.XLOOKUP(GXH172, Schedule!$F$226:$FO$226, Schedule!$F$236:$FO$236, 0)</f>
        <v>0</v>
      </c>
      <c r="GXI188" s="214">
        <f>_xlfn.XLOOKUP(GXI172, Schedule!$F$226:$FO$226, Schedule!$F$236:$FO$236, 0)</f>
        <v>0</v>
      </c>
      <c r="GXJ188" s="214">
        <f>_xlfn.XLOOKUP(GXJ172, Schedule!$F$226:$FO$226, Schedule!$F$236:$FO$236, 0)</f>
        <v>0</v>
      </c>
      <c r="GXK188" s="214">
        <f>_xlfn.XLOOKUP(GXK172, Schedule!$F$226:$FO$226, Schedule!$F$236:$FO$236, 0)</f>
        <v>0</v>
      </c>
      <c r="GXL188" s="214">
        <f>_xlfn.XLOOKUP(GXL172, Schedule!$F$226:$FO$226, Schedule!$F$236:$FO$236, 0)</f>
        <v>0</v>
      </c>
      <c r="GXM188" s="214">
        <f>_xlfn.XLOOKUP(GXM172, Schedule!$F$226:$FO$226, Schedule!$F$236:$FO$236, 0)</f>
        <v>0</v>
      </c>
      <c r="GXN188" s="214">
        <f>_xlfn.XLOOKUP(GXN172, Schedule!$F$226:$FO$226, Schedule!$F$236:$FO$236, 0)</f>
        <v>0</v>
      </c>
      <c r="GXO188" s="214">
        <f>_xlfn.XLOOKUP(GXO172, Schedule!$F$226:$FO$226, Schedule!$F$236:$FO$236, 0)</f>
        <v>0</v>
      </c>
      <c r="GXP188" s="214">
        <f>_xlfn.XLOOKUP(GXP172, Schedule!$F$226:$FO$226, Schedule!$F$236:$FO$236, 0)</f>
        <v>0</v>
      </c>
      <c r="GXQ188" s="214">
        <f>_xlfn.XLOOKUP(GXQ172, Schedule!$F$226:$FO$226, Schedule!$F$236:$FO$236, 0)</f>
        <v>0</v>
      </c>
      <c r="GXR188" s="214">
        <f>_xlfn.XLOOKUP(GXR172, Schedule!$F$226:$FO$226, Schedule!$F$236:$FO$236, 0)</f>
        <v>0</v>
      </c>
      <c r="GXS188" s="214">
        <f>_xlfn.XLOOKUP(GXS172, Schedule!$F$226:$FO$226, Schedule!$F$236:$FO$236, 0)</f>
        <v>0</v>
      </c>
      <c r="GXT188" s="214">
        <f>_xlfn.XLOOKUP(GXT172, Schedule!$F$226:$FO$226, Schedule!$F$236:$FO$236, 0)</f>
        <v>0</v>
      </c>
      <c r="GXU188" s="214">
        <f>_xlfn.XLOOKUP(GXU172, Schedule!$F$226:$FO$226, Schedule!$F$236:$FO$236, 0)</f>
        <v>0</v>
      </c>
      <c r="GXV188" s="214">
        <f>_xlfn.XLOOKUP(GXV172, Schedule!$F$226:$FO$226, Schedule!$F$236:$FO$236, 0)</f>
        <v>0</v>
      </c>
      <c r="GXW188" s="214">
        <f>_xlfn.XLOOKUP(GXW172, Schedule!$F$226:$FO$226, Schedule!$F$236:$FO$236, 0)</f>
        <v>0</v>
      </c>
      <c r="GXX188" s="214">
        <f>_xlfn.XLOOKUP(GXX172, Schedule!$F$226:$FO$226, Schedule!$F$236:$FO$236, 0)</f>
        <v>0</v>
      </c>
      <c r="GXY188" s="214">
        <f>_xlfn.XLOOKUP(GXY172, Schedule!$F$226:$FO$226, Schedule!$F$236:$FO$236, 0)</f>
        <v>0</v>
      </c>
      <c r="GXZ188" s="214">
        <f>_xlfn.XLOOKUP(GXZ172, Schedule!$F$226:$FO$226, Schedule!$F$236:$FO$236, 0)</f>
        <v>0</v>
      </c>
      <c r="GYA188" s="214">
        <f>_xlfn.XLOOKUP(GYA172, Schedule!$F$226:$FO$226, Schedule!$F$236:$FO$236, 0)</f>
        <v>0</v>
      </c>
      <c r="GYB188" s="214">
        <f>_xlfn.XLOOKUP(GYB172, Schedule!$F$226:$FO$226, Schedule!$F$236:$FO$236, 0)</f>
        <v>0</v>
      </c>
      <c r="GYC188" s="214">
        <f>_xlfn.XLOOKUP(GYC172, Schedule!$F$226:$FO$226, Schedule!$F$236:$FO$236, 0)</f>
        <v>0</v>
      </c>
      <c r="GYD188" s="214">
        <f>_xlfn.XLOOKUP(GYD172, Schedule!$F$226:$FO$226, Schedule!$F$236:$FO$236, 0)</f>
        <v>0</v>
      </c>
      <c r="GYE188" s="214">
        <f>_xlfn.XLOOKUP(GYE172, Schedule!$F$226:$FO$226, Schedule!$F$236:$FO$236, 0)</f>
        <v>0</v>
      </c>
      <c r="GYF188" s="214">
        <f>_xlfn.XLOOKUP(GYF172, Schedule!$F$226:$FO$226, Schedule!$F$236:$FO$236, 0)</f>
        <v>0</v>
      </c>
      <c r="GYG188" s="214">
        <f>_xlfn.XLOOKUP(GYG172, Schedule!$F$226:$FO$226, Schedule!$F$236:$FO$236, 0)</f>
        <v>0</v>
      </c>
      <c r="GYH188" s="214">
        <f>_xlfn.XLOOKUP(GYH172, Schedule!$F$226:$FO$226, Schedule!$F$236:$FO$236, 0)</f>
        <v>0</v>
      </c>
      <c r="GYI188" s="214">
        <f>_xlfn.XLOOKUP(GYI172, Schedule!$F$226:$FO$226, Schedule!$F$236:$FO$236, 0)</f>
        <v>0</v>
      </c>
      <c r="GYJ188" s="214">
        <f>_xlfn.XLOOKUP(GYJ172, Schedule!$F$226:$FO$226, Schedule!$F$236:$FO$236, 0)</f>
        <v>0</v>
      </c>
      <c r="GYK188" s="214">
        <f>_xlfn.XLOOKUP(GYK172, Schedule!$F$226:$FO$226, Schedule!$F$236:$FO$236, 0)</f>
        <v>0</v>
      </c>
      <c r="GYL188" s="214">
        <f>_xlfn.XLOOKUP(GYL172, Schedule!$F$226:$FO$226, Schedule!$F$236:$FO$236, 0)</f>
        <v>0</v>
      </c>
      <c r="GYM188" s="214">
        <f>_xlfn.XLOOKUP(GYM172, Schedule!$F$226:$FO$226, Schedule!$F$236:$FO$236, 0)</f>
        <v>0</v>
      </c>
      <c r="GYN188" s="214">
        <f>_xlfn.XLOOKUP(GYN172, Schedule!$F$226:$FO$226, Schedule!$F$236:$FO$236, 0)</f>
        <v>0</v>
      </c>
      <c r="GYO188" s="214">
        <f>_xlfn.XLOOKUP(GYO172, Schedule!$F$226:$FO$226, Schedule!$F$236:$FO$236, 0)</f>
        <v>0</v>
      </c>
      <c r="GYP188" s="214">
        <f>_xlfn.XLOOKUP(GYP172, Schedule!$F$226:$FO$226, Schedule!$F$236:$FO$236, 0)</f>
        <v>0</v>
      </c>
      <c r="GYQ188" s="214">
        <f>_xlfn.XLOOKUP(GYQ172, Schedule!$F$226:$FO$226, Schedule!$F$236:$FO$236, 0)</f>
        <v>0</v>
      </c>
      <c r="GYR188" s="214">
        <f>_xlfn.XLOOKUP(GYR172, Schedule!$F$226:$FO$226, Schedule!$F$236:$FO$236, 0)</f>
        <v>0</v>
      </c>
      <c r="GYS188" s="214">
        <f>_xlfn.XLOOKUP(GYS172, Schedule!$F$226:$FO$226, Schedule!$F$236:$FO$236, 0)</f>
        <v>0</v>
      </c>
      <c r="GYT188" s="214">
        <f>_xlfn.XLOOKUP(GYT172, Schedule!$F$226:$FO$226, Schedule!$F$236:$FO$236, 0)</f>
        <v>0</v>
      </c>
      <c r="GYU188" s="214">
        <f>_xlfn.XLOOKUP(GYU172, Schedule!$F$226:$FO$226, Schedule!$F$236:$FO$236, 0)</f>
        <v>0</v>
      </c>
      <c r="GYV188" s="214">
        <f>_xlfn.XLOOKUP(GYV172, Schedule!$F$226:$FO$226, Schedule!$F$236:$FO$236, 0)</f>
        <v>0</v>
      </c>
      <c r="GYW188" s="214">
        <f>_xlfn.XLOOKUP(GYW172, Schedule!$F$226:$FO$226, Schedule!$F$236:$FO$236, 0)</f>
        <v>0</v>
      </c>
      <c r="GYX188" s="214">
        <f>_xlfn.XLOOKUP(GYX172, Schedule!$F$226:$FO$226, Schedule!$F$236:$FO$236, 0)</f>
        <v>0</v>
      </c>
      <c r="GYY188" s="214">
        <f>_xlfn.XLOOKUP(GYY172, Schedule!$F$226:$FO$226, Schedule!$F$236:$FO$236, 0)</f>
        <v>0</v>
      </c>
      <c r="GYZ188" s="214">
        <f>_xlfn.XLOOKUP(GYZ172, Schedule!$F$226:$FO$226, Schedule!$F$236:$FO$236, 0)</f>
        <v>0</v>
      </c>
      <c r="GZA188" s="214">
        <f>_xlfn.XLOOKUP(GZA172, Schedule!$F$226:$FO$226, Schedule!$F$236:$FO$236, 0)</f>
        <v>0</v>
      </c>
      <c r="GZB188" s="214">
        <f>_xlfn.XLOOKUP(GZB172, Schedule!$F$226:$FO$226, Schedule!$F$236:$FO$236, 0)</f>
        <v>0</v>
      </c>
      <c r="GZC188" s="214">
        <f>_xlfn.XLOOKUP(GZC172, Schedule!$F$226:$FO$226, Schedule!$F$236:$FO$236, 0)</f>
        <v>0</v>
      </c>
      <c r="GZD188" s="214">
        <f>_xlfn.XLOOKUP(GZD172, Schedule!$F$226:$FO$226, Schedule!$F$236:$FO$236, 0)</f>
        <v>0</v>
      </c>
      <c r="GZE188" s="214">
        <f>_xlfn.XLOOKUP(GZE172, Schedule!$F$226:$FO$226, Schedule!$F$236:$FO$236, 0)</f>
        <v>0</v>
      </c>
      <c r="GZF188" s="214">
        <f>_xlfn.XLOOKUP(GZF172, Schedule!$F$226:$FO$226, Schedule!$F$236:$FO$236, 0)</f>
        <v>0</v>
      </c>
      <c r="GZG188" s="214">
        <f>_xlfn.XLOOKUP(GZG172, Schedule!$F$226:$FO$226, Schedule!$F$236:$FO$236, 0)</f>
        <v>0</v>
      </c>
      <c r="GZH188" s="214">
        <f>_xlfn.XLOOKUP(GZH172, Schedule!$F$226:$FO$226, Schedule!$F$236:$FO$236, 0)</f>
        <v>0</v>
      </c>
      <c r="GZI188" s="214">
        <f>_xlfn.XLOOKUP(GZI172, Schedule!$F$226:$FO$226, Schedule!$F$236:$FO$236, 0)</f>
        <v>0</v>
      </c>
      <c r="GZJ188" s="214">
        <f>_xlfn.XLOOKUP(GZJ172, Schedule!$F$226:$FO$226, Schedule!$F$236:$FO$236, 0)</f>
        <v>0</v>
      </c>
      <c r="GZK188" s="214">
        <f>_xlfn.XLOOKUP(GZK172, Schedule!$F$226:$FO$226, Schedule!$F$236:$FO$236, 0)</f>
        <v>0</v>
      </c>
      <c r="GZL188" s="214">
        <f>_xlfn.XLOOKUP(GZL172, Schedule!$F$226:$FO$226, Schedule!$F$236:$FO$236, 0)</f>
        <v>0</v>
      </c>
      <c r="GZM188" s="214">
        <f>_xlfn.XLOOKUP(GZM172, Schedule!$F$226:$FO$226, Schedule!$F$236:$FO$236, 0)</f>
        <v>0</v>
      </c>
      <c r="GZN188" s="214">
        <f>_xlfn.XLOOKUP(GZN172, Schedule!$F$226:$FO$226, Schedule!$F$236:$FO$236, 0)</f>
        <v>0</v>
      </c>
      <c r="GZO188" s="214">
        <f>_xlfn.XLOOKUP(GZO172, Schedule!$F$226:$FO$226, Schedule!$F$236:$FO$236, 0)</f>
        <v>0</v>
      </c>
      <c r="GZP188" s="214">
        <f>_xlfn.XLOOKUP(GZP172, Schedule!$F$226:$FO$226, Schedule!$F$236:$FO$236, 0)</f>
        <v>0</v>
      </c>
      <c r="GZQ188" s="214">
        <f>_xlfn.XLOOKUP(GZQ172, Schedule!$F$226:$FO$226, Schedule!$F$236:$FO$236, 0)</f>
        <v>0</v>
      </c>
      <c r="GZR188" s="214">
        <f>_xlfn.XLOOKUP(GZR172, Schedule!$F$226:$FO$226, Schedule!$F$236:$FO$236, 0)</f>
        <v>0</v>
      </c>
      <c r="GZS188" s="214">
        <f>_xlfn.XLOOKUP(GZS172, Schedule!$F$226:$FO$226, Schedule!$F$236:$FO$236, 0)</f>
        <v>0</v>
      </c>
      <c r="GZT188" s="214">
        <f>_xlfn.XLOOKUP(GZT172, Schedule!$F$226:$FO$226, Schedule!$F$236:$FO$236, 0)</f>
        <v>0</v>
      </c>
      <c r="GZU188" s="214">
        <f>_xlfn.XLOOKUP(GZU172, Schedule!$F$226:$FO$226, Schedule!$F$236:$FO$236, 0)</f>
        <v>0</v>
      </c>
      <c r="GZV188" s="214">
        <f>_xlfn.XLOOKUP(GZV172, Schedule!$F$226:$FO$226, Schedule!$F$236:$FO$236, 0)</f>
        <v>0</v>
      </c>
      <c r="GZW188" s="214">
        <f>_xlfn.XLOOKUP(GZW172, Schedule!$F$226:$FO$226, Schedule!$F$236:$FO$236, 0)</f>
        <v>0</v>
      </c>
      <c r="GZX188" s="214">
        <f>_xlfn.XLOOKUP(GZX172, Schedule!$F$226:$FO$226, Schedule!$F$236:$FO$236, 0)</f>
        <v>0</v>
      </c>
      <c r="GZY188" s="214">
        <f>_xlfn.XLOOKUP(GZY172, Schedule!$F$226:$FO$226, Schedule!$F$236:$FO$236, 0)</f>
        <v>0</v>
      </c>
      <c r="GZZ188" s="214">
        <f>_xlfn.XLOOKUP(GZZ172, Schedule!$F$226:$FO$226, Schedule!$F$236:$FO$236, 0)</f>
        <v>0</v>
      </c>
      <c r="HAA188" s="214">
        <f>_xlfn.XLOOKUP(HAA172, Schedule!$F$226:$FO$226, Schedule!$F$236:$FO$236, 0)</f>
        <v>0</v>
      </c>
      <c r="HAB188" s="214">
        <f>_xlfn.XLOOKUP(HAB172, Schedule!$F$226:$FO$226, Schedule!$F$236:$FO$236, 0)</f>
        <v>0</v>
      </c>
      <c r="HAC188" s="214">
        <f>_xlfn.XLOOKUP(HAC172, Schedule!$F$226:$FO$226, Schedule!$F$236:$FO$236, 0)</f>
        <v>0</v>
      </c>
      <c r="HAD188" s="214">
        <f>_xlfn.XLOOKUP(HAD172, Schedule!$F$226:$FO$226, Schedule!$F$236:$FO$236, 0)</f>
        <v>0</v>
      </c>
      <c r="HAE188" s="214">
        <f>_xlfn.XLOOKUP(HAE172, Schedule!$F$226:$FO$226, Schedule!$F$236:$FO$236, 0)</f>
        <v>0</v>
      </c>
      <c r="HAF188" s="214">
        <f>_xlfn.XLOOKUP(HAF172, Schedule!$F$226:$FO$226, Schedule!$F$236:$FO$236, 0)</f>
        <v>0</v>
      </c>
      <c r="HAG188" s="214">
        <f>_xlfn.XLOOKUP(HAG172, Schedule!$F$226:$FO$226, Schedule!$F$236:$FO$236, 0)</f>
        <v>0</v>
      </c>
      <c r="HAH188" s="214">
        <f>_xlfn.XLOOKUP(HAH172, Schedule!$F$226:$FO$226, Schedule!$F$236:$FO$236, 0)</f>
        <v>0</v>
      </c>
      <c r="HAI188" s="214">
        <f>_xlfn.XLOOKUP(HAI172, Schedule!$F$226:$FO$226, Schedule!$F$236:$FO$236, 0)</f>
        <v>0</v>
      </c>
      <c r="HAJ188" s="214">
        <f>_xlfn.XLOOKUP(HAJ172, Schedule!$F$226:$FO$226, Schedule!$F$236:$FO$236, 0)</f>
        <v>0</v>
      </c>
      <c r="HAK188" s="214">
        <f>_xlfn.XLOOKUP(HAK172, Schedule!$F$226:$FO$226, Schedule!$F$236:$FO$236, 0)</f>
        <v>0</v>
      </c>
      <c r="HAL188" s="214">
        <f>_xlfn.XLOOKUP(HAL172, Schedule!$F$226:$FO$226, Schedule!$F$236:$FO$236, 0)</f>
        <v>0</v>
      </c>
      <c r="HAM188" s="214">
        <f>_xlfn.XLOOKUP(HAM172, Schedule!$F$226:$FO$226, Schedule!$F$236:$FO$236, 0)</f>
        <v>0</v>
      </c>
      <c r="HAN188" s="214">
        <f>_xlfn.XLOOKUP(HAN172, Schedule!$F$226:$FO$226, Schedule!$F$236:$FO$236, 0)</f>
        <v>0</v>
      </c>
      <c r="HAO188" s="214">
        <f>_xlfn.XLOOKUP(HAO172, Schedule!$F$226:$FO$226, Schedule!$F$236:$FO$236, 0)</f>
        <v>0</v>
      </c>
      <c r="HAP188" s="214">
        <f>_xlfn.XLOOKUP(HAP172, Schedule!$F$226:$FO$226, Schedule!$F$236:$FO$236, 0)</f>
        <v>0</v>
      </c>
      <c r="HAQ188" s="214">
        <f>_xlfn.XLOOKUP(HAQ172, Schedule!$F$226:$FO$226, Schedule!$F$236:$FO$236, 0)</f>
        <v>0</v>
      </c>
      <c r="HAR188" s="214">
        <f>_xlfn.XLOOKUP(HAR172, Schedule!$F$226:$FO$226, Schedule!$F$236:$FO$236, 0)</f>
        <v>0</v>
      </c>
      <c r="HAS188" s="214">
        <f>_xlfn.XLOOKUP(HAS172, Schedule!$F$226:$FO$226, Schedule!$F$236:$FO$236, 0)</f>
        <v>0</v>
      </c>
      <c r="HAT188" s="214">
        <f>_xlfn.XLOOKUP(HAT172, Schedule!$F$226:$FO$226, Schedule!$F$236:$FO$236, 0)</f>
        <v>0</v>
      </c>
      <c r="HAU188" s="214">
        <f>_xlfn.XLOOKUP(HAU172, Schedule!$F$226:$FO$226, Schedule!$F$236:$FO$236, 0)</f>
        <v>0</v>
      </c>
      <c r="HAV188" s="214">
        <f>_xlfn.XLOOKUP(HAV172, Schedule!$F$226:$FO$226, Schedule!$F$236:$FO$236, 0)</f>
        <v>0</v>
      </c>
      <c r="HAW188" s="214">
        <f>_xlfn.XLOOKUP(HAW172, Schedule!$F$226:$FO$226, Schedule!$F$236:$FO$236, 0)</f>
        <v>0</v>
      </c>
      <c r="HAX188" s="214">
        <f>_xlfn.XLOOKUP(HAX172, Schedule!$F$226:$FO$226, Schedule!$F$236:$FO$236, 0)</f>
        <v>0</v>
      </c>
      <c r="HAY188" s="214">
        <f>_xlfn.XLOOKUP(HAY172, Schedule!$F$226:$FO$226, Schedule!$F$236:$FO$236, 0)</f>
        <v>0</v>
      </c>
      <c r="HAZ188" s="214">
        <f>_xlfn.XLOOKUP(HAZ172, Schedule!$F$226:$FO$226, Schedule!$F$236:$FO$236, 0)</f>
        <v>0</v>
      </c>
      <c r="HBA188" s="214">
        <f>_xlfn.XLOOKUP(HBA172, Schedule!$F$226:$FO$226, Schedule!$F$236:$FO$236, 0)</f>
        <v>0</v>
      </c>
      <c r="HBB188" s="214">
        <f>_xlfn.XLOOKUP(HBB172, Schedule!$F$226:$FO$226, Schedule!$F$236:$FO$236, 0)</f>
        <v>0</v>
      </c>
      <c r="HBC188" s="214">
        <f>_xlfn.XLOOKUP(HBC172, Schedule!$F$226:$FO$226, Schedule!$F$236:$FO$236, 0)</f>
        <v>0</v>
      </c>
      <c r="HBD188" s="214">
        <f>_xlfn.XLOOKUP(HBD172, Schedule!$F$226:$FO$226, Schedule!$F$236:$FO$236, 0)</f>
        <v>0</v>
      </c>
      <c r="HBE188" s="214">
        <f>_xlfn.XLOOKUP(HBE172, Schedule!$F$226:$FO$226, Schedule!$F$236:$FO$236, 0)</f>
        <v>0</v>
      </c>
      <c r="HBF188" s="214">
        <f>_xlfn.XLOOKUP(HBF172, Schedule!$F$226:$FO$226, Schedule!$F$236:$FO$236, 0)</f>
        <v>0</v>
      </c>
      <c r="HBG188" s="214">
        <f>_xlfn.XLOOKUP(HBG172, Schedule!$F$226:$FO$226, Schedule!$F$236:$FO$236, 0)</f>
        <v>0</v>
      </c>
      <c r="HBH188" s="214">
        <f>_xlfn.XLOOKUP(HBH172, Schedule!$F$226:$FO$226, Schedule!$F$236:$FO$236, 0)</f>
        <v>0</v>
      </c>
      <c r="HBI188" s="214">
        <f>_xlfn.XLOOKUP(HBI172, Schedule!$F$226:$FO$226, Schedule!$F$236:$FO$236, 0)</f>
        <v>0</v>
      </c>
      <c r="HBJ188" s="214">
        <f>_xlfn.XLOOKUP(HBJ172, Schedule!$F$226:$FO$226, Schedule!$F$236:$FO$236, 0)</f>
        <v>0</v>
      </c>
      <c r="HBK188" s="214">
        <f>_xlfn.XLOOKUP(HBK172, Schedule!$F$226:$FO$226, Schedule!$F$236:$FO$236, 0)</f>
        <v>0</v>
      </c>
      <c r="HBL188" s="214">
        <f>_xlfn.XLOOKUP(HBL172, Schedule!$F$226:$FO$226, Schedule!$F$236:$FO$236, 0)</f>
        <v>0</v>
      </c>
      <c r="HBM188" s="214">
        <f>_xlfn.XLOOKUP(HBM172, Schedule!$F$226:$FO$226, Schedule!$F$236:$FO$236, 0)</f>
        <v>0</v>
      </c>
      <c r="HBN188" s="214">
        <f>_xlfn.XLOOKUP(HBN172, Schedule!$F$226:$FO$226, Schedule!$F$236:$FO$236, 0)</f>
        <v>0</v>
      </c>
      <c r="HBO188" s="214">
        <f>_xlfn.XLOOKUP(HBO172, Schedule!$F$226:$FO$226, Schedule!$F$236:$FO$236, 0)</f>
        <v>0</v>
      </c>
      <c r="HBP188" s="214">
        <f>_xlfn.XLOOKUP(HBP172, Schedule!$F$226:$FO$226, Schedule!$F$236:$FO$236, 0)</f>
        <v>0</v>
      </c>
      <c r="HBQ188" s="214">
        <f>_xlfn.XLOOKUP(HBQ172, Schedule!$F$226:$FO$226, Schedule!$F$236:$FO$236, 0)</f>
        <v>0</v>
      </c>
      <c r="HBR188" s="214">
        <f>_xlfn.XLOOKUP(HBR172, Schedule!$F$226:$FO$226, Schedule!$F$236:$FO$236, 0)</f>
        <v>0</v>
      </c>
      <c r="HBS188" s="214">
        <f>_xlfn.XLOOKUP(HBS172, Schedule!$F$226:$FO$226, Schedule!$F$236:$FO$236, 0)</f>
        <v>0</v>
      </c>
      <c r="HBT188" s="214">
        <f>_xlfn.XLOOKUP(HBT172, Schedule!$F$226:$FO$226, Schedule!$F$236:$FO$236, 0)</f>
        <v>0</v>
      </c>
      <c r="HBU188" s="214">
        <f>_xlfn.XLOOKUP(HBU172, Schedule!$F$226:$FO$226, Schedule!$F$236:$FO$236, 0)</f>
        <v>0</v>
      </c>
      <c r="HBV188" s="214">
        <f>_xlfn.XLOOKUP(HBV172, Schedule!$F$226:$FO$226, Schedule!$F$236:$FO$236, 0)</f>
        <v>0</v>
      </c>
      <c r="HBW188" s="214">
        <f>_xlfn.XLOOKUP(HBW172, Schedule!$F$226:$FO$226, Schedule!$F$236:$FO$236, 0)</f>
        <v>0</v>
      </c>
      <c r="HBX188" s="214">
        <f>_xlfn.XLOOKUP(HBX172, Schedule!$F$226:$FO$226, Schedule!$F$236:$FO$236, 0)</f>
        <v>0</v>
      </c>
      <c r="HBY188" s="214">
        <f>_xlfn.XLOOKUP(HBY172, Schedule!$F$226:$FO$226, Schedule!$F$236:$FO$236, 0)</f>
        <v>0</v>
      </c>
      <c r="HBZ188" s="214">
        <f>_xlfn.XLOOKUP(HBZ172, Schedule!$F$226:$FO$226, Schedule!$F$236:$FO$236, 0)</f>
        <v>0</v>
      </c>
      <c r="HCA188" s="214">
        <f>_xlfn.XLOOKUP(HCA172, Schedule!$F$226:$FO$226, Schedule!$F$236:$FO$236, 0)</f>
        <v>0</v>
      </c>
      <c r="HCB188" s="214">
        <f>_xlfn.XLOOKUP(HCB172, Schedule!$F$226:$FO$226, Schedule!$F$236:$FO$236, 0)</f>
        <v>0</v>
      </c>
      <c r="HCC188" s="214">
        <f>_xlfn.XLOOKUP(HCC172, Schedule!$F$226:$FO$226, Schedule!$F$236:$FO$236, 0)</f>
        <v>0</v>
      </c>
      <c r="HCD188" s="214">
        <f>_xlfn.XLOOKUP(HCD172, Schedule!$F$226:$FO$226, Schedule!$F$236:$FO$236, 0)</f>
        <v>0</v>
      </c>
      <c r="HCE188" s="214">
        <f>_xlfn.XLOOKUP(HCE172, Schedule!$F$226:$FO$226, Schedule!$F$236:$FO$236, 0)</f>
        <v>0</v>
      </c>
      <c r="HCF188" s="214">
        <f>_xlfn.XLOOKUP(HCF172, Schedule!$F$226:$FO$226, Schedule!$F$236:$FO$236, 0)</f>
        <v>0</v>
      </c>
      <c r="HCG188" s="214">
        <f>_xlfn.XLOOKUP(HCG172, Schedule!$F$226:$FO$226, Schedule!$F$236:$FO$236, 0)</f>
        <v>0</v>
      </c>
      <c r="HCH188" s="214">
        <f>_xlfn.XLOOKUP(HCH172, Schedule!$F$226:$FO$226, Schedule!$F$236:$FO$236, 0)</f>
        <v>0</v>
      </c>
      <c r="HCI188" s="214">
        <f>_xlfn.XLOOKUP(HCI172, Schedule!$F$226:$FO$226, Schedule!$F$236:$FO$236, 0)</f>
        <v>0</v>
      </c>
      <c r="HCJ188" s="214">
        <f>_xlfn.XLOOKUP(HCJ172, Schedule!$F$226:$FO$226, Schedule!$F$236:$FO$236, 0)</f>
        <v>0</v>
      </c>
      <c r="HCK188" s="214">
        <f>_xlfn.XLOOKUP(HCK172, Schedule!$F$226:$FO$226, Schedule!$F$236:$FO$236, 0)</f>
        <v>0</v>
      </c>
      <c r="HCL188" s="214">
        <f>_xlfn.XLOOKUP(HCL172, Schedule!$F$226:$FO$226, Schedule!$F$236:$FO$236, 0)</f>
        <v>0</v>
      </c>
      <c r="HCM188" s="214">
        <f>_xlfn.XLOOKUP(HCM172, Schedule!$F$226:$FO$226, Schedule!$F$236:$FO$236, 0)</f>
        <v>0</v>
      </c>
      <c r="HCN188" s="214">
        <f>_xlfn.XLOOKUP(HCN172, Schedule!$F$226:$FO$226, Schedule!$F$236:$FO$236, 0)</f>
        <v>0</v>
      </c>
      <c r="HCO188" s="214">
        <f>_xlfn.XLOOKUP(HCO172, Schedule!$F$226:$FO$226, Schedule!$F$236:$FO$236, 0)</f>
        <v>0</v>
      </c>
      <c r="HCP188" s="214">
        <f>_xlfn.XLOOKUP(HCP172, Schedule!$F$226:$FO$226, Schedule!$F$236:$FO$236, 0)</f>
        <v>0</v>
      </c>
      <c r="HCQ188" s="214">
        <f>_xlfn.XLOOKUP(HCQ172, Schedule!$F$226:$FO$226, Schedule!$F$236:$FO$236, 0)</f>
        <v>0</v>
      </c>
      <c r="HCR188" s="214">
        <f>_xlfn.XLOOKUP(HCR172, Schedule!$F$226:$FO$226, Schedule!$F$236:$FO$236, 0)</f>
        <v>0</v>
      </c>
      <c r="HCS188" s="214">
        <f>_xlfn.XLOOKUP(HCS172, Schedule!$F$226:$FO$226, Schedule!$F$236:$FO$236, 0)</f>
        <v>0</v>
      </c>
      <c r="HCT188" s="214">
        <f>_xlfn.XLOOKUP(HCT172, Schedule!$F$226:$FO$226, Schedule!$F$236:$FO$236, 0)</f>
        <v>0</v>
      </c>
      <c r="HCU188" s="214">
        <f>_xlfn.XLOOKUP(HCU172, Schedule!$F$226:$FO$226, Schedule!$F$236:$FO$236, 0)</f>
        <v>0</v>
      </c>
      <c r="HCV188" s="214">
        <f>_xlfn.XLOOKUP(HCV172, Schedule!$F$226:$FO$226, Schedule!$F$236:$FO$236, 0)</f>
        <v>0</v>
      </c>
      <c r="HCW188" s="214">
        <f>_xlfn.XLOOKUP(HCW172, Schedule!$F$226:$FO$226, Schedule!$F$236:$FO$236, 0)</f>
        <v>0</v>
      </c>
      <c r="HCX188" s="214">
        <f>_xlfn.XLOOKUP(HCX172, Schedule!$F$226:$FO$226, Schedule!$F$236:$FO$236, 0)</f>
        <v>0</v>
      </c>
      <c r="HCY188" s="214">
        <f>_xlfn.XLOOKUP(HCY172, Schedule!$F$226:$FO$226, Schedule!$F$236:$FO$236, 0)</f>
        <v>0</v>
      </c>
      <c r="HCZ188" s="214">
        <f>_xlfn.XLOOKUP(HCZ172, Schedule!$F$226:$FO$226, Schedule!$F$236:$FO$236, 0)</f>
        <v>0</v>
      </c>
      <c r="HDA188" s="214">
        <f>_xlfn.XLOOKUP(HDA172, Schedule!$F$226:$FO$226, Schedule!$F$236:$FO$236, 0)</f>
        <v>0</v>
      </c>
      <c r="HDB188" s="214">
        <f>_xlfn.XLOOKUP(HDB172, Schedule!$F$226:$FO$226, Schedule!$F$236:$FO$236, 0)</f>
        <v>0</v>
      </c>
      <c r="HDC188" s="214">
        <f>_xlfn.XLOOKUP(HDC172, Schedule!$F$226:$FO$226, Schedule!$F$236:$FO$236, 0)</f>
        <v>0</v>
      </c>
      <c r="HDD188" s="214">
        <f>_xlfn.XLOOKUP(HDD172, Schedule!$F$226:$FO$226, Schedule!$F$236:$FO$236, 0)</f>
        <v>0</v>
      </c>
      <c r="HDE188" s="214">
        <f>_xlfn.XLOOKUP(HDE172, Schedule!$F$226:$FO$226, Schedule!$F$236:$FO$236, 0)</f>
        <v>0</v>
      </c>
      <c r="HDF188" s="214">
        <f>_xlfn.XLOOKUP(HDF172, Schedule!$F$226:$FO$226, Schedule!$F$236:$FO$236, 0)</f>
        <v>0</v>
      </c>
      <c r="HDG188" s="214">
        <f>_xlfn.XLOOKUP(HDG172, Schedule!$F$226:$FO$226, Schedule!$F$236:$FO$236, 0)</f>
        <v>0</v>
      </c>
      <c r="HDH188" s="214">
        <f>_xlfn.XLOOKUP(HDH172, Schedule!$F$226:$FO$226, Schedule!$F$236:$FO$236, 0)</f>
        <v>0</v>
      </c>
      <c r="HDI188" s="214">
        <f>_xlfn.XLOOKUP(HDI172, Schedule!$F$226:$FO$226, Schedule!$F$236:$FO$236, 0)</f>
        <v>0</v>
      </c>
      <c r="HDJ188" s="214">
        <f>_xlfn.XLOOKUP(HDJ172, Schedule!$F$226:$FO$226, Schedule!$F$236:$FO$236, 0)</f>
        <v>0</v>
      </c>
      <c r="HDK188" s="214">
        <f>_xlfn.XLOOKUP(HDK172, Schedule!$F$226:$FO$226, Schedule!$F$236:$FO$236, 0)</f>
        <v>0</v>
      </c>
      <c r="HDL188" s="214">
        <f>_xlfn.XLOOKUP(HDL172, Schedule!$F$226:$FO$226, Schedule!$F$236:$FO$236, 0)</f>
        <v>0</v>
      </c>
      <c r="HDM188" s="214">
        <f>_xlfn.XLOOKUP(HDM172, Schedule!$F$226:$FO$226, Schedule!$F$236:$FO$236, 0)</f>
        <v>0</v>
      </c>
      <c r="HDN188" s="214">
        <f>_xlfn.XLOOKUP(HDN172, Schedule!$F$226:$FO$226, Schedule!$F$236:$FO$236, 0)</f>
        <v>0</v>
      </c>
      <c r="HDO188" s="214">
        <f>_xlfn.XLOOKUP(HDO172, Schedule!$F$226:$FO$226, Schedule!$F$236:$FO$236, 0)</f>
        <v>0</v>
      </c>
      <c r="HDP188" s="214">
        <f>_xlfn.XLOOKUP(HDP172, Schedule!$F$226:$FO$226, Schedule!$F$236:$FO$236, 0)</f>
        <v>0</v>
      </c>
      <c r="HDQ188" s="214">
        <f>_xlfn.XLOOKUP(HDQ172, Schedule!$F$226:$FO$226, Schedule!$F$236:$FO$236, 0)</f>
        <v>0</v>
      </c>
      <c r="HDR188" s="214">
        <f>_xlfn.XLOOKUP(HDR172, Schedule!$F$226:$FO$226, Schedule!$F$236:$FO$236, 0)</f>
        <v>0</v>
      </c>
      <c r="HDS188" s="214">
        <f>_xlfn.XLOOKUP(HDS172, Schedule!$F$226:$FO$226, Schedule!$F$236:$FO$236, 0)</f>
        <v>0</v>
      </c>
      <c r="HDT188" s="214">
        <f>_xlfn.XLOOKUP(HDT172, Schedule!$F$226:$FO$226, Schedule!$F$236:$FO$236, 0)</f>
        <v>0</v>
      </c>
      <c r="HDU188" s="214">
        <f>_xlfn.XLOOKUP(HDU172, Schedule!$F$226:$FO$226, Schedule!$F$236:$FO$236, 0)</f>
        <v>0</v>
      </c>
      <c r="HDV188" s="214">
        <f>_xlfn.XLOOKUP(HDV172, Schedule!$F$226:$FO$226, Schedule!$F$236:$FO$236, 0)</f>
        <v>0</v>
      </c>
      <c r="HDW188" s="214">
        <f>_xlfn.XLOOKUP(HDW172, Schedule!$F$226:$FO$226, Schedule!$F$236:$FO$236, 0)</f>
        <v>0</v>
      </c>
      <c r="HDX188" s="214">
        <f>_xlfn.XLOOKUP(HDX172, Schedule!$F$226:$FO$226, Schedule!$F$236:$FO$236, 0)</f>
        <v>0</v>
      </c>
      <c r="HDY188" s="214">
        <f>_xlfn.XLOOKUP(HDY172, Schedule!$F$226:$FO$226, Schedule!$F$236:$FO$236, 0)</f>
        <v>0</v>
      </c>
      <c r="HDZ188" s="214">
        <f>_xlfn.XLOOKUP(HDZ172, Schedule!$F$226:$FO$226, Schedule!$F$236:$FO$236, 0)</f>
        <v>0</v>
      </c>
      <c r="HEA188" s="214">
        <f>_xlfn.XLOOKUP(HEA172, Schedule!$F$226:$FO$226, Schedule!$F$236:$FO$236, 0)</f>
        <v>0</v>
      </c>
      <c r="HEB188" s="214">
        <f>_xlfn.XLOOKUP(HEB172, Schedule!$F$226:$FO$226, Schedule!$F$236:$FO$236, 0)</f>
        <v>0</v>
      </c>
      <c r="HEC188" s="214">
        <f>_xlfn.XLOOKUP(HEC172, Schedule!$F$226:$FO$226, Schedule!$F$236:$FO$236, 0)</f>
        <v>0</v>
      </c>
      <c r="HED188" s="214">
        <f>_xlfn.XLOOKUP(HED172, Schedule!$F$226:$FO$226, Schedule!$F$236:$FO$236, 0)</f>
        <v>0</v>
      </c>
      <c r="HEE188" s="214">
        <f>_xlfn.XLOOKUP(HEE172, Schedule!$F$226:$FO$226, Schedule!$F$236:$FO$236, 0)</f>
        <v>0</v>
      </c>
      <c r="HEF188" s="214">
        <f>_xlfn.XLOOKUP(HEF172, Schedule!$F$226:$FO$226, Schedule!$F$236:$FO$236, 0)</f>
        <v>0</v>
      </c>
      <c r="HEG188" s="214">
        <f>_xlfn.XLOOKUP(HEG172, Schedule!$F$226:$FO$226, Schedule!$F$236:$FO$236, 0)</f>
        <v>0</v>
      </c>
      <c r="HEH188" s="214">
        <f>_xlfn.XLOOKUP(HEH172, Schedule!$F$226:$FO$226, Schedule!$F$236:$FO$236, 0)</f>
        <v>0</v>
      </c>
      <c r="HEI188" s="214">
        <f>_xlfn.XLOOKUP(HEI172, Schedule!$F$226:$FO$226, Schedule!$F$236:$FO$236, 0)</f>
        <v>0</v>
      </c>
      <c r="HEJ188" s="214">
        <f>_xlfn.XLOOKUP(HEJ172, Schedule!$F$226:$FO$226, Schedule!$F$236:$FO$236, 0)</f>
        <v>0</v>
      </c>
      <c r="HEK188" s="214">
        <f>_xlfn.XLOOKUP(HEK172, Schedule!$F$226:$FO$226, Schedule!$F$236:$FO$236, 0)</f>
        <v>0</v>
      </c>
      <c r="HEL188" s="214">
        <f>_xlfn.XLOOKUP(HEL172, Schedule!$F$226:$FO$226, Schedule!$F$236:$FO$236, 0)</f>
        <v>0</v>
      </c>
      <c r="HEM188" s="214">
        <f>_xlfn.XLOOKUP(HEM172, Schedule!$F$226:$FO$226, Schedule!$F$236:$FO$236, 0)</f>
        <v>0</v>
      </c>
      <c r="HEN188" s="214">
        <f>_xlfn.XLOOKUP(HEN172, Schedule!$F$226:$FO$226, Schedule!$F$236:$FO$236, 0)</f>
        <v>0</v>
      </c>
      <c r="HEO188" s="214">
        <f>_xlfn.XLOOKUP(HEO172, Schedule!$F$226:$FO$226, Schedule!$F$236:$FO$236, 0)</f>
        <v>0</v>
      </c>
      <c r="HEP188" s="214">
        <f>_xlfn.XLOOKUP(HEP172, Schedule!$F$226:$FO$226, Schedule!$F$236:$FO$236, 0)</f>
        <v>0</v>
      </c>
      <c r="HEQ188" s="214">
        <f>_xlfn.XLOOKUP(HEQ172, Schedule!$F$226:$FO$226, Schedule!$F$236:$FO$236, 0)</f>
        <v>0</v>
      </c>
      <c r="HER188" s="214">
        <f>_xlfn.XLOOKUP(HER172, Schedule!$F$226:$FO$226, Schedule!$F$236:$FO$236, 0)</f>
        <v>0</v>
      </c>
      <c r="HES188" s="214">
        <f>_xlfn.XLOOKUP(HES172, Schedule!$F$226:$FO$226, Schedule!$F$236:$FO$236, 0)</f>
        <v>0</v>
      </c>
      <c r="HET188" s="214">
        <f>_xlfn.XLOOKUP(HET172, Schedule!$F$226:$FO$226, Schedule!$F$236:$FO$236, 0)</f>
        <v>0</v>
      </c>
      <c r="HEU188" s="214">
        <f>_xlfn.XLOOKUP(HEU172, Schedule!$F$226:$FO$226, Schedule!$F$236:$FO$236, 0)</f>
        <v>0</v>
      </c>
      <c r="HEV188" s="214">
        <f>_xlfn.XLOOKUP(HEV172, Schedule!$F$226:$FO$226, Schedule!$F$236:$FO$236, 0)</f>
        <v>0</v>
      </c>
      <c r="HEW188" s="214">
        <f>_xlfn.XLOOKUP(HEW172, Schedule!$F$226:$FO$226, Schedule!$F$236:$FO$236, 0)</f>
        <v>0</v>
      </c>
      <c r="HEX188" s="214">
        <f>_xlfn.XLOOKUP(HEX172, Schedule!$F$226:$FO$226, Schedule!$F$236:$FO$236, 0)</f>
        <v>0</v>
      </c>
      <c r="HEY188" s="214">
        <f>_xlfn.XLOOKUP(HEY172, Schedule!$F$226:$FO$226, Schedule!$F$236:$FO$236, 0)</f>
        <v>0</v>
      </c>
      <c r="HEZ188" s="214">
        <f>_xlfn.XLOOKUP(HEZ172, Schedule!$F$226:$FO$226, Schedule!$F$236:$FO$236, 0)</f>
        <v>0</v>
      </c>
      <c r="HFA188" s="214">
        <f>_xlfn.XLOOKUP(HFA172, Schedule!$F$226:$FO$226, Schedule!$F$236:$FO$236, 0)</f>
        <v>0</v>
      </c>
      <c r="HFB188" s="214">
        <f>_xlfn.XLOOKUP(HFB172, Schedule!$F$226:$FO$226, Schedule!$F$236:$FO$236, 0)</f>
        <v>0</v>
      </c>
      <c r="HFC188" s="214">
        <f>_xlfn.XLOOKUP(HFC172, Schedule!$F$226:$FO$226, Schedule!$F$236:$FO$236, 0)</f>
        <v>0</v>
      </c>
      <c r="HFD188" s="214">
        <f>_xlfn.XLOOKUP(HFD172, Schedule!$F$226:$FO$226, Schedule!$F$236:$FO$236, 0)</f>
        <v>0</v>
      </c>
      <c r="HFE188" s="214">
        <f>_xlfn.XLOOKUP(HFE172, Schedule!$F$226:$FO$226, Schedule!$F$236:$FO$236, 0)</f>
        <v>0</v>
      </c>
      <c r="HFF188" s="214">
        <f>_xlfn.XLOOKUP(HFF172, Schedule!$F$226:$FO$226, Schedule!$F$236:$FO$236, 0)</f>
        <v>0</v>
      </c>
      <c r="HFG188" s="214">
        <f>_xlfn.XLOOKUP(HFG172, Schedule!$F$226:$FO$226, Schedule!$F$236:$FO$236, 0)</f>
        <v>0</v>
      </c>
      <c r="HFH188" s="214">
        <f>_xlfn.XLOOKUP(HFH172, Schedule!$F$226:$FO$226, Schedule!$F$236:$FO$236, 0)</f>
        <v>0</v>
      </c>
      <c r="HFI188" s="214">
        <f>_xlfn.XLOOKUP(HFI172, Schedule!$F$226:$FO$226, Schedule!$F$236:$FO$236, 0)</f>
        <v>0</v>
      </c>
      <c r="HFJ188" s="214">
        <f>_xlfn.XLOOKUP(HFJ172, Schedule!$F$226:$FO$226, Schedule!$F$236:$FO$236, 0)</f>
        <v>0</v>
      </c>
      <c r="HFK188" s="214">
        <f>_xlfn.XLOOKUP(HFK172, Schedule!$F$226:$FO$226, Schedule!$F$236:$FO$236, 0)</f>
        <v>0</v>
      </c>
      <c r="HFL188" s="214">
        <f>_xlfn.XLOOKUP(HFL172, Schedule!$F$226:$FO$226, Schedule!$F$236:$FO$236, 0)</f>
        <v>0</v>
      </c>
      <c r="HFM188" s="214">
        <f>_xlfn.XLOOKUP(HFM172, Schedule!$F$226:$FO$226, Schedule!$F$236:$FO$236, 0)</f>
        <v>0</v>
      </c>
      <c r="HFN188" s="214">
        <f>_xlfn.XLOOKUP(HFN172, Schedule!$F$226:$FO$226, Schedule!$F$236:$FO$236, 0)</f>
        <v>0</v>
      </c>
      <c r="HFO188" s="214">
        <f>_xlfn.XLOOKUP(HFO172, Schedule!$F$226:$FO$226, Schedule!$F$236:$FO$236, 0)</f>
        <v>0</v>
      </c>
      <c r="HFP188" s="214">
        <f>_xlfn.XLOOKUP(HFP172, Schedule!$F$226:$FO$226, Schedule!$F$236:$FO$236, 0)</f>
        <v>0</v>
      </c>
      <c r="HFQ188" s="214">
        <f>_xlfn.XLOOKUP(HFQ172, Schedule!$F$226:$FO$226, Schedule!$F$236:$FO$236, 0)</f>
        <v>0</v>
      </c>
      <c r="HFR188" s="214">
        <f>_xlfn.XLOOKUP(HFR172, Schedule!$F$226:$FO$226, Schedule!$F$236:$FO$236, 0)</f>
        <v>0</v>
      </c>
      <c r="HFS188" s="214">
        <f>_xlfn.XLOOKUP(HFS172, Schedule!$F$226:$FO$226, Schedule!$F$236:$FO$236, 0)</f>
        <v>0</v>
      </c>
      <c r="HFT188" s="214">
        <f>_xlfn.XLOOKUP(HFT172, Schedule!$F$226:$FO$226, Schedule!$F$236:$FO$236, 0)</f>
        <v>0</v>
      </c>
      <c r="HFU188" s="214">
        <f>_xlfn.XLOOKUP(HFU172, Schedule!$F$226:$FO$226, Schedule!$F$236:$FO$236, 0)</f>
        <v>0</v>
      </c>
      <c r="HFV188" s="214">
        <f>_xlfn.XLOOKUP(HFV172, Schedule!$F$226:$FO$226, Schedule!$F$236:$FO$236, 0)</f>
        <v>0</v>
      </c>
      <c r="HFW188" s="214">
        <f>_xlfn.XLOOKUP(HFW172, Schedule!$F$226:$FO$226, Schedule!$F$236:$FO$236, 0)</f>
        <v>0</v>
      </c>
      <c r="HFX188" s="214">
        <f>_xlfn.XLOOKUP(HFX172, Schedule!$F$226:$FO$226, Schedule!$F$236:$FO$236, 0)</f>
        <v>0</v>
      </c>
      <c r="HFY188" s="214">
        <f>_xlfn.XLOOKUP(HFY172, Schedule!$F$226:$FO$226, Schedule!$F$236:$FO$236, 0)</f>
        <v>0</v>
      </c>
      <c r="HFZ188" s="214">
        <f>_xlfn.XLOOKUP(HFZ172, Schedule!$F$226:$FO$226, Schedule!$F$236:$FO$236, 0)</f>
        <v>0</v>
      </c>
      <c r="HGA188" s="214">
        <f>_xlfn.XLOOKUP(HGA172, Schedule!$F$226:$FO$226, Schedule!$F$236:$FO$236, 0)</f>
        <v>0</v>
      </c>
      <c r="HGB188" s="214">
        <f>_xlfn.XLOOKUP(HGB172, Schedule!$F$226:$FO$226, Schedule!$F$236:$FO$236, 0)</f>
        <v>0</v>
      </c>
      <c r="HGC188" s="214">
        <f>_xlfn.XLOOKUP(HGC172, Schedule!$F$226:$FO$226, Schedule!$F$236:$FO$236, 0)</f>
        <v>0</v>
      </c>
      <c r="HGD188" s="214">
        <f>_xlfn.XLOOKUP(HGD172, Schedule!$F$226:$FO$226, Schedule!$F$236:$FO$236, 0)</f>
        <v>0</v>
      </c>
      <c r="HGE188" s="214">
        <f>_xlfn.XLOOKUP(HGE172, Schedule!$F$226:$FO$226, Schedule!$F$236:$FO$236, 0)</f>
        <v>0</v>
      </c>
      <c r="HGF188" s="214">
        <f>_xlfn.XLOOKUP(HGF172, Schedule!$F$226:$FO$226, Schedule!$F$236:$FO$236, 0)</f>
        <v>0</v>
      </c>
      <c r="HGG188" s="214">
        <f>_xlfn.XLOOKUP(HGG172, Schedule!$F$226:$FO$226, Schedule!$F$236:$FO$236, 0)</f>
        <v>0</v>
      </c>
      <c r="HGH188" s="214">
        <f>_xlfn.XLOOKUP(HGH172, Schedule!$F$226:$FO$226, Schedule!$F$236:$FO$236, 0)</f>
        <v>0</v>
      </c>
      <c r="HGI188" s="214">
        <f>_xlfn.XLOOKUP(HGI172, Schedule!$F$226:$FO$226, Schedule!$F$236:$FO$236, 0)</f>
        <v>0</v>
      </c>
      <c r="HGJ188" s="214">
        <f>_xlfn.XLOOKUP(HGJ172, Schedule!$F$226:$FO$226, Schedule!$F$236:$FO$236, 0)</f>
        <v>0</v>
      </c>
      <c r="HGK188" s="214">
        <f>_xlfn.XLOOKUP(HGK172, Schedule!$F$226:$FO$226, Schedule!$F$236:$FO$236, 0)</f>
        <v>0</v>
      </c>
      <c r="HGL188" s="214">
        <f>_xlfn.XLOOKUP(HGL172, Schedule!$F$226:$FO$226, Schedule!$F$236:$FO$236, 0)</f>
        <v>0</v>
      </c>
      <c r="HGM188" s="214">
        <f>_xlfn.XLOOKUP(HGM172, Schedule!$F$226:$FO$226, Schedule!$F$236:$FO$236, 0)</f>
        <v>0</v>
      </c>
      <c r="HGN188" s="214">
        <f>_xlfn.XLOOKUP(HGN172, Schedule!$F$226:$FO$226, Schedule!$F$236:$FO$236, 0)</f>
        <v>0</v>
      </c>
      <c r="HGO188" s="214">
        <f>_xlfn.XLOOKUP(HGO172, Schedule!$F$226:$FO$226, Schedule!$F$236:$FO$236, 0)</f>
        <v>0</v>
      </c>
      <c r="HGP188" s="214">
        <f>_xlfn.XLOOKUP(HGP172, Schedule!$F$226:$FO$226, Schedule!$F$236:$FO$236, 0)</f>
        <v>0</v>
      </c>
      <c r="HGQ188" s="214">
        <f>_xlfn.XLOOKUP(HGQ172, Schedule!$F$226:$FO$226, Schedule!$F$236:$FO$236, 0)</f>
        <v>0</v>
      </c>
      <c r="HGR188" s="214">
        <f>_xlfn.XLOOKUP(HGR172, Schedule!$F$226:$FO$226, Schedule!$F$236:$FO$236, 0)</f>
        <v>0</v>
      </c>
      <c r="HGS188" s="214">
        <f>_xlfn.XLOOKUP(HGS172, Schedule!$F$226:$FO$226, Schedule!$F$236:$FO$236, 0)</f>
        <v>0</v>
      </c>
      <c r="HGT188" s="214">
        <f>_xlfn.XLOOKUP(HGT172, Schedule!$F$226:$FO$226, Schedule!$F$236:$FO$236, 0)</f>
        <v>0</v>
      </c>
      <c r="HGU188" s="214">
        <f>_xlfn.XLOOKUP(HGU172, Schedule!$F$226:$FO$226, Schedule!$F$236:$FO$236, 0)</f>
        <v>0</v>
      </c>
      <c r="HGV188" s="214">
        <f>_xlfn.XLOOKUP(HGV172, Schedule!$F$226:$FO$226, Schedule!$F$236:$FO$236, 0)</f>
        <v>0</v>
      </c>
      <c r="HGW188" s="214">
        <f>_xlfn.XLOOKUP(HGW172, Schedule!$F$226:$FO$226, Schedule!$F$236:$FO$236, 0)</f>
        <v>0</v>
      </c>
      <c r="HGX188" s="214">
        <f>_xlfn.XLOOKUP(HGX172, Schedule!$F$226:$FO$226, Schedule!$F$236:$FO$236, 0)</f>
        <v>0</v>
      </c>
      <c r="HGY188" s="214">
        <f>_xlfn.XLOOKUP(HGY172, Schedule!$F$226:$FO$226, Schedule!$F$236:$FO$236, 0)</f>
        <v>0</v>
      </c>
      <c r="HGZ188" s="214">
        <f>_xlfn.XLOOKUP(HGZ172, Schedule!$F$226:$FO$226, Schedule!$F$236:$FO$236, 0)</f>
        <v>0</v>
      </c>
      <c r="HHA188" s="214">
        <f>_xlfn.XLOOKUP(HHA172, Schedule!$F$226:$FO$226, Schedule!$F$236:$FO$236, 0)</f>
        <v>0</v>
      </c>
      <c r="HHB188" s="214">
        <f>_xlfn.XLOOKUP(HHB172, Schedule!$F$226:$FO$226, Schedule!$F$236:$FO$236, 0)</f>
        <v>0</v>
      </c>
      <c r="HHC188" s="214">
        <f>_xlfn.XLOOKUP(HHC172, Schedule!$F$226:$FO$226, Schedule!$F$236:$FO$236, 0)</f>
        <v>0</v>
      </c>
      <c r="HHD188" s="214">
        <f>_xlfn.XLOOKUP(HHD172, Schedule!$F$226:$FO$226, Schedule!$F$236:$FO$236, 0)</f>
        <v>0</v>
      </c>
      <c r="HHE188" s="214">
        <f>_xlfn.XLOOKUP(HHE172, Schedule!$F$226:$FO$226, Schedule!$F$236:$FO$236, 0)</f>
        <v>0</v>
      </c>
      <c r="HHF188" s="214">
        <f>_xlfn.XLOOKUP(HHF172, Schedule!$F$226:$FO$226, Schedule!$F$236:$FO$236, 0)</f>
        <v>0</v>
      </c>
      <c r="HHG188" s="214">
        <f>_xlfn.XLOOKUP(HHG172, Schedule!$F$226:$FO$226, Schedule!$F$236:$FO$236, 0)</f>
        <v>0</v>
      </c>
      <c r="HHH188" s="214">
        <f>_xlfn.XLOOKUP(HHH172, Schedule!$F$226:$FO$226, Schedule!$F$236:$FO$236, 0)</f>
        <v>0</v>
      </c>
      <c r="HHI188" s="214">
        <f>_xlfn.XLOOKUP(HHI172, Schedule!$F$226:$FO$226, Schedule!$F$236:$FO$236, 0)</f>
        <v>0</v>
      </c>
      <c r="HHJ188" s="214">
        <f>_xlfn.XLOOKUP(HHJ172, Schedule!$F$226:$FO$226, Schedule!$F$236:$FO$236, 0)</f>
        <v>0</v>
      </c>
      <c r="HHK188" s="214">
        <f>_xlfn.XLOOKUP(HHK172, Schedule!$F$226:$FO$226, Schedule!$F$236:$FO$236, 0)</f>
        <v>0</v>
      </c>
      <c r="HHL188" s="214">
        <f>_xlfn.XLOOKUP(HHL172, Schedule!$F$226:$FO$226, Schedule!$F$236:$FO$236, 0)</f>
        <v>0</v>
      </c>
      <c r="HHM188" s="214">
        <f>_xlfn.XLOOKUP(HHM172, Schedule!$F$226:$FO$226, Schedule!$F$236:$FO$236, 0)</f>
        <v>0</v>
      </c>
      <c r="HHN188" s="214">
        <f>_xlfn.XLOOKUP(HHN172, Schedule!$F$226:$FO$226, Schedule!$F$236:$FO$236, 0)</f>
        <v>0</v>
      </c>
      <c r="HHO188" s="214">
        <f>_xlfn.XLOOKUP(HHO172, Schedule!$F$226:$FO$226, Schedule!$F$236:$FO$236, 0)</f>
        <v>0</v>
      </c>
      <c r="HHP188" s="214">
        <f>_xlfn.XLOOKUP(HHP172, Schedule!$F$226:$FO$226, Schedule!$F$236:$FO$236, 0)</f>
        <v>0</v>
      </c>
      <c r="HHQ188" s="214">
        <f>_xlfn.XLOOKUP(HHQ172, Schedule!$F$226:$FO$226, Schedule!$F$236:$FO$236, 0)</f>
        <v>0</v>
      </c>
      <c r="HHR188" s="214">
        <f>_xlfn.XLOOKUP(HHR172, Schedule!$F$226:$FO$226, Schedule!$F$236:$FO$236, 0)</f>
        <v>0</v>
      </c>
      <c r="HHS188" s="214">
        <f>_xlfn.XLOOKUP(HHS172, Schedule!$F$226:$FO$226, Schedule!$F$236:$FO$236, 0)</f>
        <v>0</v>
      </c>
      <c r="HHT188" s="214">
        <f>_xlfn.XLOOKUP(HHT172, Schedule!$F$226:$FO$226, Schedule!$F$236:$FO$236, 0)</f>
        <v>0</v>
      </c>
      <c r="HHU188" s="214">
        <f>_xlfn.XLOOKUP(HHU172, Schedule!$F$226:$FO$226, Schedule!$F$236:$FO$236, 0)</f>
        <v>0</v>
      </c>
      <c r="HHV188" s="214">
        <f>_xlfn.XLOOKUP(HHV172, Schedule!$F$226:$FO$226, Schedule!$F$236:$FO$236, 0)</f>
        <v>0</v>
      </c>
      <c r="HHW188" s="214">
        <f>_xlfn.XLOOKUP(HHW172, Schedule!$F$226:$FO$226, Schedule!$F$236:$FO$236, 0)</f>
        <v>0</v>
      </c>
      <c r="HHX188" s="214">
        <f>_xlfn.XLOOKUP(HHX172, Schedule!$F$226:$FO$226, Schedule!$F$236:$FO$236, 0)</f>
        <v>0</v>
      </c>
      <c r="HHY188" s="214">
        <f>_xlfn.XLOOKUP(HHY172, Schedule!$F$226:$FO$226, Schedule!$F$236:$FO$236, 0)</f>
        <v>0</v>
      </c>
      <c r="HHZ188" s="214">
        <f>_xlfn.XLOOKUP(HHZ172, Schedule!$F$226:$FO$226, Schedule!$F$236:$FO$236, 0)</f>
        <v>0</v>
      </c>
      <c r="HIA188" s="214">
        <f>_xlfn.XLOOKUP(HIA172, Schedule!$F$226:$FO$226, Schedule!$F$236:$FO$236, 0)</f>
        <v>0</v>
      </c>
      <c r="HIB188" s="214">
        <f>_xlfn.XLOOKUP(HIB172, Schedule!$F$226:$FO$226, Schedule!$F$236:$FO$236, 0)</f>
        <v>0</v>
      </c>
      <c r="HIC188" s="214">
        <f>_xlfn.XLOOKUP(HIC172, Schedule!$F$226:$FO$226, Schedule!$F$236:$FO$236, 0)</f>
        <v>0</v>
      </c>
      <c r="HID188" s="214">
        <f>_xlfn.XLOOKUP(HID172, Schedule!$F$226:$FO$226, Schedule!$F$236:$FO$236, 0)</f>
        <v>0</v>
      </c>
      <c r="HIE188" s="214">
        <f>_xlfn.XLOOKUP(HIE172, Schedule!$F$226:$FO$226, Schedule!$F$236:$FO$236, 0)</f>
        <v>0</v>
      </c>
      <c r="HIF188" s="214">
        <f>_xlfn.XLOOKUP(HIF172, Schedule!$F$226:$FO$226, Schedule!$F$236:$FO$236, 0)</f>
        <v>0</v>
      </c>
      <c r="HIG188" s="214">
        <f>_xlfn.XLOOKUP(HIG172, Schedule!$F$226:$FO$226, Schedule!$F$236:$FO$236, 0)</f>
        <v>0</v>
      </c>
      <c r="HIH188" s="214">
        <f>_xlfn.XLOOKUP(HIH172, Schedule!$F$226:$FO$226, Schedule!$F$236:$FO$236, 0)</f>
        <v>0</v>
      </c>
      <c r="HII188" s="214">
        <f>_xlfn.XLOOKUP(HII172, Schedule!$F$226:$FO$226, Schedule!$F$236:$FO$236, 0)</f>
        <v>0</v>
      </c>
      <c r="HIJ188" s="214">
        <f>_xlfn.XLOOKUP(HIJ172, Schedule!$F$226:$FO$226, Schedule!$F$236:$FO$236, 0)</f>
        <v>0</v>
      </c>
      <c r="HIK188" s="214">
        <f>_xlfn.XLOOKUP(HIK172, Schedule!$F$226:$FO$226, Schedule!$F$236:$FO$236, 0)</f>
        <v>0</v>
      </c>
      <c r="HIL188" s="214">
        <f>_xlfn.XLOOKUP(HIL172, Schedule!$F$226:$FO$226, Schedule!$F$236:$FO$236, 0)</f>
        <v>0</v>
      </c>
      <c r="HIM188" s="214">
        <f>_xlfn.XLOOKUP(HIM172, Schedule!$F$226:$FO$226, Schedule!$F$236:$FO$236, 0)</f>
        <v>0</v>
      </c>
      <c r="HIN188" s="214">
        <f>_xlfn.XLOOKUP(HIN172, Schedule!$F$226:$FO$226, Schedule!$F$236:$FO$236, 0)</f>
        <v>0</v>
      </c>
      <c r="HIO188" s="214">
        <f>_xlfn.XLOOKUP(HIO172, Schedule!$F$226:$FO$226, Schedule!$F$236:$FO$236, 0)</f>
        <v>0</v>
      </c>
      <c r="HIP188" s="214">
        <f>_xlfn.XLOOKUP(HIP172, Schedule!$F$226:$FO$226, Schedule!$F$236:$FO$236, 0)</f>
        <v>0</v>
      </c>
      <c r="HIQ188" s="214">
        <f>_xlfn.XLOOKUP(HIQ172, Schedule!$F$226:$FO$226, Schedule!$F$236:$FO$236, 0)</f>
        <v>0</v>
      </c>
      <c r="HIR188" s="214">
        <f>_xlfn.XLOOKUP(HIR172, Schedule!$F$226:$FO$226, Schedule!$F$236:$FO$236, 0)</f>
        <v>0</v>
      </c>
      <c r="HIS188" s="214">
        <f>_xlfn.XLOOKUP(HIS172, Schedule!$F$226:$FO$226, Schedule!$F$236:$FO$236, 0)</f>
        <v>0</v>
      </c>
      <c r="HIT188" s="214">
        <f>_xlfn.XLOOKUP(HIT172, Schedule!$F$226:$FO$226, Schedule!$F$236:$FO$236, 0)</f>
        <v>0</v>
      </c>
      <c r="HIU188" s="214">
        <f>_xlfn.XLOOKUP(HIU172, Schedule!$F$226:$FO$226, Schedule!$F$236:$FO$236, 0)</f>
        <v>0</v>
      </c>
      <c r="HIV188" s="214">
        <f>_xlfn.XLOOKUP(HIV172, Schedule!$F$226:$FO$226, Schedule!$F$236:$FO$236, 0)</f>
        <v>0</v>
      </c>
      <c r="HIW188" s="214">
        <f>_xlfn.XLOOKUP(HIW172, Schedule!$F$226:$FO$226, Schedule!$F$236:$FO$236, 0)</f>
        <v>0</v>
      </c>
      <c r="HIX188" s="214">
        <f>_xlfn.XLOOKUP(HIX172, Schedule!$F$226:$FO$226, Schedule!$F$236:$FO$236, 0)</f>
        <v>0</v>
      </c>
      <c r="HIY188" s="214">
        <f>_xlfn.XLOOKUP(HIY172, Schedule!$F$226:$FO$226, Schedule!$F$236:$FO$236, 0)</f>
        <v>0</v>
      </c>
      <c r="HIZ188" s="214">
        <f>_xlfn.XLOOKUP(HIZ172, Schedule!$F$226:$FO$226, Schedule!$F$236:$FO$236, 0)</f>
        <v>0</v>
      </c>
      <c r="HJA188" s="214">
        <f>_xlfn.XLOOKUP(HJA172, Schedule!$F$226:$FO$226, Schedule!$F$236:$FO$236, 0)</f>
        <v>0</v>
      </c>
      <c r="HJB188" s="214">
        <f>_xlfn.XLOOKUP(HJB172, Schedule!$F$226:$FO$226, Schedule!$F$236:$FO$236, 0)</f>
        <v>0</v>
      </c>
      <c r="HJC188" s="214">
        <f>_xlfn.XLOOKUP(HJC172, Schedule!$F$226:$FO$226, Schedule!$F$236:$FO$236, 0)</f>
        <v>0</v>
      </c>
      <c r="HJD188" s="214">
        <f>_xlfn.XLOOKUP(HJD172, Schedule!$F$226:$FO$226, Schedule!$F$236:$FO$236, 0)</f>
        <v>0</v>
      </c>
      <c r="HJE188" s="214">
        <f>_xlfn.XLOOKUP(HJE172, Schedule!$F$226:$FO$226, Schedule!$F$236:$FO$236, 0)</f>
        <v>0</v>
      </c>
      <c r="HJF188" s="214">
        <f>_xlfn.XLOOKUP(HJF172, Schedule!$F$226:$FO$226, Schedule!$F$236:$FO$236, 0)</f>
        <v>0</v>
      </c>
      <c r="HJG188" s="214">
        <f>_xlfn.XLOOKUP(HJG172, Schedule!$F$226:$FO$226, Schedule!$F$236:$FO$236, 0)</f>
        <v>0</v>
      </c>
      <c r="HJH188" s="214">
        <f>_xlfn.XLOOKUP(HJH172, Schedule!$F$226:$FO$226, Schedule!$F$236:$FO$236, 0)</f>
        <v>0</v>
      </c>
      <c r="HJI188" s="214">
        <f>_xlfn.XLOOKUP(HJI172, Schedule!$F$226:$FO$226, Schedule!$F$236:$FO$236, 0)</f>
        <v>0</v>
      </c>
      <c r="HJJ188" s="214">
        <f>_xlfn.XLOOKUP(HJJ172, Schedule!$F$226:$FO$226, Schedule!$F$236:$FO$236, 0)</f>
        <v>0</v>
      </c>
      <c r="HJK188" s="214">
        <f>_xlfn.XLOOKUP(HJK172, Schedule!$F$226:$FO$226, Schedule!$F$236:$FO$236, 0)</f>
        <v>0</v>
      </c>
      <c r="HJL188" s="214">
        <f>_xlfn.XLOOKUP(HJL172, Schedule!$F$226:$FO$226, Schedule!$F$236:$FO$236, 0)</f>
        <v>0</v>
      </c>
      <c r="HJM188" s="214">
        <f>_xlfn.XLOOKUP(HJM172, Schedule!$F$226:$FO$226, Schedule!$F$236:$FO$236, 0)</f>
        <v>0</v>
      </c>
      <c r="HJN188" s="214">
        <f>_xlfn.XLOOKUP(HJN172, Schedule!$F$226:$FO$226, Schedule!$F$236:$FO$236, 0)</f>
        <v>0</v>
      </c>
      <c r="HJO188" s="214">
        <f>_xlfn.XLOOKUP(HJO172, Schedule!$F$226:$FO$226, Schedule!$F$236:$FO$236, 0)</f>
        <v>0</v>
      </c>
      <c r="HJP188" s="214">
        <f>_xlfn.XLOOKUP(HJP172, Schedule!$F$226:$FO$226, Schedule!$F$236:$FO$236, 0)</f>
        <v>0</v>
      </c>
      <c r="HJQ188" s="214">
        <f>_xlfn.XLOOKUP(HJQ172, Schedule!$F$226:$FO$226, Schedule!$F$236:$FO$236, 0)</f>
        <v>0</v>
      </c>
      <c r="HJR188" s="214">
        <f>_xlfn.XLOOKUP(HJR172, Schedule!$F$226:$FO$226, Schedule!$F$236:$FO$236, 0)</f>
        <v>0</v>
      </c>
      <c r="HJS188" s="214">
        <f>_xlfn.XLOOKUP(HJS172, Schedule!$F$226:$FO$226, Schedule!$F$236:$FO$236, 0)</f>
        <v>0</v>
      </c>
      <c r="HJT188" s="214">
        <f>_xlfn.XLOOKUP(HJT172, Schedule!$F$226:$FO$226, Schedule!$F$236:$FO$236, 0)</f>
        <v>0</v>
      </c>
      <c r="HJU188" s="214">
        <f>_xlfn.XLOOKUP(HJU172, Schedule!$F$226:$FO$226, Schedule!$F$236:$FO$236, 0)</f>
        <v>0</v>
      </c>
      <c r="HJV188" s="214">
        <f>_xlfn.XLOOKUP(HJV172, Schedule!$F$226:$FO$226, Schedule!$F$236:$FO$236, 0)</f>
        <v>0</v>
      </c>
      <c r="HJW188" s="214">
        <f>_xlfn.XLOOKUP(HJW172, Schedule!$F$226:$FO$226, Schedule!$F$236:$FO$236, 0)</f>
        <v>0</v>
      </c>
      <c r="HJX188" s="214">
        <f>_xlfn.XLOOKUP(HJX172, Schedule!$F$226:$FO$226, Schedule!$F$236:$FO$236, 0)</f>
        <v>0</v>
      </c>
      <c r="HJY188" s="214">
        <f>_xlfn.XLOOKUP(HJY172, Schedule!$F$226:$FO$226, Schedule!$F$236:$FO$236, 0)</f>
        <v>0</v>
      </c>
      <c r="HJZ188" s="214">
        <f>_xlfn.XLOOKUP(HJZ172, Schedule!$F$226:$FO$226, Schedule!$F$236:$FO$236, 0)</f>
        <v>0</v>
      </c>
      <c r="HKA188" s="214">
        <f>_xlfn.XLOOKUP(HKA172, Schedule!$F$226:$FO$226, Schedule!$F$236:$FO$236, 0)</f>
        <v>0</v>
      </c>
      <c r="HKB188" s="214">
        <f>_xlfn.XLOOKUP(HKB172, Schedule!$F$226:$FO$226, Schedule!$F$236:$FO$236, 0)</f>
        <v>0</v>
      </c>
      <c r="HKC188" s="214">
        <f>_xlfn.XLOOKUP(HKC172, Schedule!$F$226:$FO$226, Schedule!$F$236:$FO$236, 0)</f>
        <v>0</v>
      </c>
      <c r="HKD188" s="214">
        <f>_xlfn.XLOOKUP(HKD172, Schedule!$F$226:$FO$226, Schedule!$F$236:$FO$236, 0)</f>
        <v>0</v>
      </c>
      <c r="HKE188" s="214">
        <f>_xlfn.XLOOKUP(HKE172, Schedule!$F$226:$FO$226, Schedule!$F$236:$FO$236, 0)</f>
        <v>0</v>
      </c>
      <c r="HKF188" s="214">
        <f>_xlfn.XLOOKUP(HKF172, Schedule!$F$226:$FO$226, Schedule!$F$236:$FO$236, 0)</f>
        <v>0</v>
      </c>
      <c r="HKG188" s="214">
        <f>_xlfn.XLOOKUP(HKG172, Schedule!$F$226:$FO$226, Schedule!$F$236:$FO$236, 0)</f>
        <v>0</v>
      </c>
      <c r="HKH188" s="214">
        <f>_xlfn.XLOOKUP(HKH172, Schedule!$F$226:$FO$226, Schedule!$F$236:$FO$236, 0)</f>
        <v>0</v>
      </c>
      <c r="HKI188" s="214">
        <f>_xlfn.XLOOKUP(HKI172, Schedule!$F$226:$FO$226, Schedule!$F$236:$FO$236, 0)</f>
        <v>0</v>
      </c>
      <c r="HKJ188" s="214">
        <f>_xlfn.XLOOKUP(HKJ172, Schedule!$F$226:$FO$226, Schedule!$F$236:$FO$236, 0)</f>
        <v>0</v>
      </c>
      <c r="HKK188" s="214">
        <f>_xlfn.XLOOKUP(HKK172, Schedule!$F$226:$FO$226, Schedule!$F$236:$FO$236, 0)</f>
        <v>0</v>
      </c>
      <c r="HKL188" s="214">
        <f>_xlfn.XLOOKUP(HKL172, Schedule!$F$226:$FO$226, Schedule!$F$236:$FO$236, 0)</f>
        <v>0</v>
      </c>
      <c r="HKM188" s="214">
        <f>_xlfn.XLOOKUP(HKM172, Schedule!$F$226:$FO$226, Schedule!$F$236:$FO$236, 0)</f>
        <v>0</v>
      </c>
      <c r="HKN188" s="214">
        <f>_xlfn.XLOOKUP(HKN172, Schedule!$F$226:$FO$226, Schedule!$F$236:$FO$236, 0)</f>
        <v>0</v>
      </c>
      <c r="HKO188" s="214">
        <f>_xlfn.XLOOKUP(HKO172, Schedule!$F$226:$FO$226, Schedule!$F$236:$FO$236, 0)</f>
        <v>0</v>
      </c>
      <c r="HKP188" s="214">
        <f>_xlfn.XLOOKUP(HKP172, Schedule!$F$226:$FO$226, Schedule!$F$236:$FO$236, 0)</f>
        <v>0</v>
      </c>
      <c r="HKQ188" s="214">
        <f>_xlfn.XLOOKUP(HKQ172, Schedule!$F$226:$FO$226, Schedule!$F$236:$FO$236, 0)</f>
        <v>0</v>
      </c>
      <c r="HKR188" s="214">
        <f>_xlfn.XLOOKUP(HKR172, Schedule!$F$226:$FO$226, Schedule!$F$236:$FO$236, 0)</f>
        <v>0</v>
      </c>
      <c r="HKS188" s="214">
        <f>_xlfn.XLOOKUP(HKS172, Schedule!$F$226:$FO$226, Schedule!$F$236:$FO$236, 0)</f>
        <v>0</v>
      </c>
      <c r="HKT188" s="214">
        <f>_xlfn.XLOOKUP(HKT172, Schedule!$F$226:$FO$226, Schedule!$F$236:$FO$236, 0)</f>
        <v>0</v>
      </c>
      <c r="HKU188" s="214">
        <f>_xlfn.XLOOKUP(HKU172, Schedule!$F$226:$FO$226, Schedule!$F$236:$FO$236, 0)</f>
        <v>0</v>
      </c>
      <c r="HKV188" s="214">
        <f>_xlfn.XLOOKUP(HKV172, Schedule!$F$226:$FO$226, Schedule!$F$236:$FO$236, 0)</f>
        <v>0</v>
      </c>
      <c r="HKW188" s="214">
        <f>_xlfn.XLOOKUP(HKW172, Schedule!$F$226:$FO$226, Schedule!$F$236:$FO$236, 0)</f>
        <v>0</v>
      </c>
      <c r="HKX188" s="214">
        <f>_xlfn.XLOOKUP(HKX172, Schedule!$F$226:$FO$226, Schedule!$F$236:$FO$236, 0)</f>
        <v>0</v>
      </c>
      <c r="HKY188" s="214">
        <f>_xlfn.XLOOKUP(HKY172, Schedule!$F$226:$FO$226, Schedule!$F$236:$FO$236, 0)</f>
        <v>0</v>
      </c>
      <c r="HKZ188" s="214">
        <f>_xlfn.XLOOKUP(HKZ172, Schedule!$F$226:$FO$226, Schedule!$F$236:$FO$236, 0)</f>
        <v>0</v>
      </c>
      <c r="HLA188" s="214">
        <f>_xlfn.XLOOKUP(HLA172, Schedule!$F$226:$FO$226, Schedule!$F$236:$FO$236, 0)</f>
        <v>0</v>
      </c>
      <c r="HLB188" s="214">
        <f>_xlfn.XLOOKUP(HLB172, Schedule!$F$226:$FO$226, Schedule!$F$236:$FO$236, 0)</f>
        <v>0</v>
      </c>
      <c r="HLC188" s="214">
        <f>_xlfn.XLOOKUP(HLC172, Schedule!$F$226:$FO$226, Schedule!$F$236:$FO$236, 0)</f>
        <v>0</v>
      </c>
      <c r="HLD188" s="214">
        <f>_xlfn.XLOOKUP(HLD172, Schedule!$F$226:$FO$226, Schedule!$F$236:$FO$236, 0)</f>
        <v>0</v>
      </c>
      <c r="HLE188" s="214">
        <f>_xlfn.XLOOKUP(HLE172, Schedule!$F$226:$FO$226, Schedule!$F$236:$FO$236, 0)</f>
        <v>0</v>
      </c>
      <c r="HLF188" s="214">
        <f>_xlfn.XLOOKUP(HLF172, Schedule!$F$226:$FO$226, Schedule!$F$236:$FO$236, 0)</f>
        <v>0</v>
      </c>
      <c r="HLG188" s="214">
        <f>_xlfn.XLOOKUP(HLG172, Schedule!$F$226:$FO$226, Schedule!$F$236:$FO$236, 0)</f>
        <v>0</v>
      </c>
      <c r="HLH188" s="214">
        <f>_xlfn.XLOOKUP(HLH172, Schedule!$F$226:$FO$226, Schedule!$F$236:$FO$236, 0)</f>
        <v>0</v>
      </c>
      <c r="HLI188" s="214">
        <f>_xlfn.XLOOKUP(HLI172, Schedule!$F$226:$FO$226, Schedule!$F$236:$FO$236, 0)</f>
        <v>0</v>
      </c>
      <c r="HLJ188" s="214">
        <f>_xlfn.XLOOKUP(HLJ172, Schedule!$F$226:$FO$226, Schedule!$F$236:$FO$236, 0)</f>
        <v>0</v>
      </c>
      <c r="HLK188" s="214">
        <f>_xlfn.XLOOKUP(HLK172, Schedule!$F$226:$FO$226, Schedule!$F$236:$FO$236, 0)</f>
        <v>0</v>
      </c>
      <c r="HLL188" s="214">
        <f>_xlfn.XLOOKUP(HLL172, Schedule!$F$226:$FO$226, Schedule!$F$236:$FO$236, 0)</f>
        <v>0</v>
      </c>
      <c r="HLM188" s="214">
        <f>_xlfn.XLOOKUP(HLM172, Schedule!$F$226:$FO$226, Schedule!$F$236:$FO$236, 0)</f>
        <v>0</v>
      </c>
      <c r="HLN188" s="214">
        <f>_xlfn.XLOOKUP(HLN172, Schedule!$F$226:$FO$226, Schedule!$F$236:$FO$236, 0)</f>
        <v>0</v>
      </c>
      <c r="HLO188" s="214">
        <f>_xlfn.XLOOKUP(HLO172, Schedule!$F$226:$FO$226, Schedule!$F$236:$FO$236, 0)</f>
        <v>0</v>
      </c>
      <c r="HLP188" s="214">
        <f>_xlfn.XLOOKUP(HLP172, Schedule!$F$226:$FO$226, Schedule!$F$236:$FO$236, 0)</f>
        <v>0</v>
      </c>
      <c r="HLQ188" s="214">
        <f>_xlfn.XLOOKUP(HLQ172, Schedule!$F$226:$FO$226, Schedule!$F$236:$FO$236, 0)</f>
        <v>0</v>
      </c>
      <c r="HLR188" s="214">
        <f>_xlfn.XLOOKUP(HLR172, Schedule!$F$226:$FO$226, Schedule!$F$236:$FO$236, 0)</f>
        <v>0</v>
      </c>
      <c r="HLS188" s="214">
        <f>_xlfn.XLOOKUP(HLS172, Schedule!$F$226:$FO$226, Schedule!$F$236:$FO$236, 0)</f>
        <v>0</v>
      </c>
      <c r="HLT188" s="214">
        <f>_xlfn.XLOOKUP(HLT172, Schedule!$F$226:$FO$226, Schedule!$F$236:$FO$236, 0)</f>
        <v>0</v>
      </c>
      <c r="HLU188" s="214">
        <f>_xlfn.XLOOKUP(HLU172, Schedule!$F$226:$FO$226, Schedule!$F$236:$FO$236, 0)</f>
        <v>0</v>
      </c>
      <c r="HLV188" s="214">
        <f>_xlfn.XLOOKUP(HLV172, Schedule!$F$226:$FO$226, Schedule!$F$236:$FO$236, 0)</f>
        <v>0</v>
      </c>
      <c r="HLW188" s="214">
        <f>_xlfn.XLOOKUP(HLW172, Schedule!$F$226:$FO$226, Schedule!$F$236:$FO$236, 0)</f>
        <v>0</v>
      </c>
      <c r="HLX188" s="214">
        <f>_xlfn.XLOOKUP(HLX172, Schedule!$F$226:$FO$226, Schedule!$F$236:$FO$236, 0)</f>
        <v>0</v>
      </c>
      <c r="HLY188" s="214">
        <f>_xlfn.XLOOKUP(HLY172, Schedule!$F$226:$FO$226, Schedule!$F$236:$FO$236, 0)</f>
        <v>0</v>
      </c>
      <c r="HLZ188" s="214">
        <f>_xlfn.XLOOKUP(HLZ172, Schedule!$F$226:$FO$226, Schedule!$F$236:$FO$236, 0)</f>
        <v>0</v>
      </c>
      <c r="HMA188" s="214">
        <f>_xlfn.XLOOKUP(HMA172, Schedule!$F$226:$FO$226, Schedule!$F$236:$FO$236, 0)</f>
        <v>0</v>
      </c>
      <c r="HMB188" s="214">
        <f>_xlfn.XLOOKUP(HMB172, Schedule!$F$226:$FO$226, Schedule!$F$236:$FO$236, 0)</f>
        <v>0</v>
      </c>
      <c r="HMC188" s="214">
        <f>_xlfn.XLOOKUP(HMC172, Schedule!$F$226:$FO$226, Schedule!$F$236:$FO$236, 0)</f>
        <v>0</v>
      </c>
      <c r="HMD188" s="214">
        <f>_xlfn.XLOOKUP(HMD172, Schedule!$F$226:$FO$226, Schedule!$F$236:$FO$236, 0)</f>
        <v>0</v>
      </c>
      <c r="HME188" s="214">
        <f>_xlfn.XLOOKUP(HME172, Schedule!$F$226:$FO$226, Schedule!$F$236:$FO$236, 0)</f>
        <v>0</v>
      </c>
      <c r="HMF188" s="214">
        <f>_xlfn.XLOOKUP(HMF172, Schedule!$F$226:$FO$226, Schedule!$F$236:$FO$236, 0)</f>
        <v>0</v>
      </c>
      <c r="HMG188" s="214">
        <f>_xlfn.XLOOKUP(HMG172, Schedule!$F$226:$FO$226, Schedule!$F$236:$FO$236, 0)</f>
        <v>0</v>
      </c>
      <c r="HMH188" s="214">
        <f>_xlfn.XLOOKUP(HMH172, Schedule!$F$226:$FO$226, Schedule!$F$236:$FO$236, 0)</f>
        <v>0</v>
      </c>
      <c r="HMI188" s="214">
        <f>_xlfn.XLOOKUP(HMI172, Schedule!$F$226:$FO$226, Schedule!$F$236:$FO$236, 0)</f>
        <v>0</v>
      </c>
      <c r="HMJ188" s="214">
        <f>_xlfn.XLOOKUP(HMJ172, Schedule!$F$226:$FO$226, Schedule!$F$236:$FO$236, 0)</f>
        <v>0</v>
      </c>
      <c r="HMK188" s="214">
        <f>_xlfn.XLOOKUP(HMK172, Schedule!$F$226:$FO$226, Schedule!$F$236:$FO$236, 0)</f>
        <v>0</v>
      </c>
      <c r="HML188" s="214">
        <f>_xlfn.XLOOKUP(HML172, Schedule!$F$226:$FO$226, Schedule!$F$236:$FO$236, 0)</f>
        <v>0</v>
      </c>
      <c r="HMM188" s="214">
        <f>_xlfn.XLOOKUP(HMM172, Schedule!$F$226:$FO$226, Schedule!$F$236:$FO$236, 0)</f>
        <v>0</v>
      </c>
      <c r="HMN188" s="214">
        <f>_xlfn.XLOOKUP(HMN172, Schedule!$F$226:$FO$226, Schedule!$F$236:$FO$236, 0)</f>
        <v>0</v>
      </c>
      <c r="HMO188" s="214">
        <f>_xlfn.XLOOKUP(HMO172, Schedule!$F$226:$FO$226, Schedule!$F$236:$FO$236, 0)</f>
        <v>0</v>
      </c>
      <c r="HMP188" s="214">
        <f>_xlfn.XLOOKUP(HMP172, Schedule!$F$226:$FO$226, Schedule!$F$236:$FO$236, 0)</f>
        <v>0</v>
      </c>
      <c r="HMQ188" s="214">
        <f>_xlfn.XLOOKUP(HMQ172, Schedule!$F$226:$FO$226, Schedule!$F$236:$FO$236, 0)</f>
        <v>0</v>
      </c>
      <c r="HMR188" s="214">
        <f>_xlfn.XLOOKUP(HMR172, Schedule!$F$226:$FO$226, Schedule!$F$236:$FO$236, 0)</f>
        <v>0</v>
      </c>
      <c r="HMS188" s="214">
        <f>_xlfn.XLOOKUP(HMS172, Schedule!$F$226:$FO$226, Schedule!$F$236:$FO$236, 0)</f>
        <v>0</v>
      </c>
      <c r="HMT188" s="214">
        <f>_xlfn.XLOOKUP(HMT172, Schedule!$F$226:$FO$226, Schedule!$F$236:$FO$236, 0)</f>
        <v>0</v>
      </c>
      <c r="HMU188" s="214">
        <f>_xlfn.XLOOKUP(HMU172, Schedule!$F$226:$FO$226, Schedule!$F$236:$FO$236, 0)</f>
        <v>0</v>
      </c>
      <c r="HMV188" s="214">
        <f>_xlfn.XLOOKUP(HMV172, Schedule!$F$226:$FO$226, Schedule!$F$236:$FO$236, 0)</f>
        <v>0</v>
      </c>
      <c r="HMW188" s="214">
        <f>_xlfn.XLOOKUP(HMW172, Schedule!$F$226:$FO$226, Schedule!$F$236:$FO$236, 0)</f>
        <v>0</v>
      </c>
      <c r="HMX188" s="214">
        <f>_xlfn.XLOOKUP(HMX172, Schedule!$F$226:$FO$226, Schedule!$F$236:$FO$236, 0)</f>
        <v>0</v>
      </c>
      <c r="HMY188" s="214">
        <f>_xlfn.XLOOKUP(HMY172, Schedule!$F$226:$FO$226, Schedule!$F$236:$FO$236, 0)</f>
        <v>0</v>
      </c>
      <c r="HMZ188" s="214">
        <f>_xlfn.XLOOKUP(HMZ172, Schedule!$F$226:$FO$226, Schedule!$F$236:$FO$236, 0)</f>
        <v>0</v>
      </c>
      <c r="HNA188" s="214">
        <f>_xlfn.XLOOKUP(HNA172, Schedule!$F$226:$FO$226, Schedule!$F$236:$FO$236, 0)</f>
        <v>0</v>
      </c>
      <c r="HNB188" s="214">
        <f>_xlfn.XLOOKUP(HNB172, Schedule!$F$226:$FO$226, Schedule!$F$236:$FO$236, 0)</f>
        <v>0</v>
      </c>
      <c r="HNC188" s="214">
        <f>_xlfn.XLOOKUP(HNC172, Schedule!$F$226:$FO$226, Schedule!$F$236:$FO$236, 0)</f>
        <v>0</v>
      </c>
      <c r="HND188" s="214">
        <f>_xlfn.XLOOKUP(HND172, Schedule!$F$226:$FO$226, Schedule!$F$236:$FO$236, 0)</f>
        <v>0</v>
      </c>
      <c r="HNE188" s="214">
        <f>_xlfn.XLOOKUP(HNE172, Schedule!$F$226:$FO$226, Schedule!$F$236:$FO$236, 0)</f>
        <v>0</v>
      </c>
      <c r="HNF188" s="214">
        <f>_xlfn.XLOOKUP(HNF172, Schedule!$F$226:$FO$226, Schedule!$F$236:$FO$236, 0)</f>
        <v>0</v>
      </c>
      <c r="HNG188" s="214">
        <f>_xlfn.XLOOKUP(HNG172, Schedule!$F$226:$FO$226, Schedule!$F$236:$FO$236, 0)</f>
        <v>0</v>
      </c>
      <c r="HNH188" s="214">
        <f>_xlfn.XLOOKUP(HNH172, Schedule!$F$226:$FO$226, Schedule!$F$236:$FO$236, 0)</f>
        <v>0</v>
      </c>
      <c r="HNI188" s="214">
        <f>_xlfn.XLOOKUP(HNI172, Schedule!$F$226:$FO$226, Schedule!$F$236:$FO$236, 0)</f>
        <v>0</v>
      </c>
      <c r="HNJ188" s="214">
        <f>_xlfn.XLOOKUP(HNJ172, Schedule!$F$226:$FO$226, Schedule!$F$236:$FO$236, 0)</f>
        <v>0</v>
      </c>
      <c r="HNK188" s="214">
        <f>_xlfn.XLOOKUP(HNK172, Schedule!$F$226:$FO$226, Schedule!$F$236:$FO$236, 0)</f>
        <v>0</v>
      </c>
      <c r="HNL188" s="214">
        <f>_xlfn.XLOOKUP(HNL172, Schedule!$F$226:$FO$226, Schedule!$F$236:$FO$236, 0)</f>
        <v>0</v>
      </c>
      <c r="HNM188" s="214">
        <f>_xlfn.XLOOKUP(HNM172, Schedule!$F$226:$FO$226, Schedule!$F$236:$FO$236, 0)</f>
        <v>0</v>
      </c>
      <c r="HNN188" s="214">
        <f>_xlfn.XLOOKUP(HNN172, Schedule!$F$226:$FO$226, Schedule!$F$236:$FO$236, 0)</f>
        <v>0</v>
      </c>
      <c r="HNO188" s="214">
        <f>_xlfn.XLOOKUP(HNO172, Schedule!$F$226:$FO$226, Schedule!$F$236:$FO$236, 0)</f>
        <v>0</v>
      </c>
      <c r="HNP188" s="214">
        <f>_xlfn.XLOOKUP(HNP172, Schedule!$F$226:$FO$226, Schedule!$F$236:$FO$236, 0)</f>
        <v>0</v>
      </c>
      <c r="HNQ188" s="214">
        <f>_xlfn.XLOOKUP(HNQ172, Schedule!$F$226:$FO$226, Schedule!$F$236:$FO$236, 0)</f>
        <v>0</v>
      </c>
      <c r="HNR188" s="214">
        <f>_xlfn.XLOOKUP(HNR172, Schedule!$F$226:$FO$226, Schedule!$F$236:$FO$236, 0)</f>
        <v>0</v>
      </c>
      <c r="HNS188" s="214">
        <f>_xlfn.XLOOKUP(HNS172, Schedule!$F$226:$FO$226, Schedule!$F$236:$FO$236, 0)</f>
        <v>0</v>
      </c>
      <c r="HNT188" s="214">
        <f>_xlfn.XLOOKUP(HNT172, Schedule!$F$226:$FO$226, Schedule!$F$236:$FO$236, 0)</f>
        <v>0</v>
      </c>
      <c r="HNU188" s="214">
        <f>_xlfn.XLOOKUP(HNU172, Schedule!$F$226:$FO$226, Schedule!$F$236:$FO$236, 0)</f>
        <v>0</v>
      </c>
      <c r="HNV188" s="214">
        <f>_xlfn.XLOOKUP(HNV172, Schedule!$F$226:$FO$226, Schedule!$F$236:$FO$236, 0)</f>
        <v>0</v>
      </c>
      <c r="HNW188" s="214">
        <f>_xlfn.XLOOKUP(HNW172, Schedule!$F$226:$FO$226, Schedule!$F$236:$FO$236, 0)</f>
        <v>0</v>
      </c>
      <c r="HNX188" s="214">
        <f>_xlfn.XLOOKUP(HNX172, Schedule!$F$226:$FO$226, Schedule!$F$236:$FO$236, 0)</f>
        <v>0</v>
      </c>
      <c r="HNY188" s="214">
        <f>_xlfn.XLOOKUP(HNY172, Schedule!$F$226:$FO$226, Schedule!$F$236:$FO$236, 0)</f>
        <v>0</v>
      </c>
      <c r="HNZ188" s="214">
        <f>_xlfn.XLOOKUP(HNZ172, Schedule!$F$226:$FO$226, Schedule!$F$236:$FO$236, 0)</f>
        <v>0</v>
      </c>
      <c r="HOA188" s="214">
        <f>_xlfn.XLOOKUP(HOA172, Schedule!$F$226:$FO$226, Schedule!$F$236:$FO$236, 0)</f>
        <v>0</v>
      </c>
      <c r="HOB188" s="214">
        <f>_xlfn.XLOOKUP(HOB172, Schedule!$F$226:$FO$226, Schedule!$F$236:$FO$236, 0)</f>
        <v>0</v>
      </c>
      <c r="HOC188" s="214">
        <f>_xlfn.XLOOKUP(HOC172, Schedule!$F$226:$FO$226, Schedule!$F$236:$FO$236, 0)</f>
        <v>0</v>
      </c>
      <c r="HOD188" s="214">
        <f>_xlfn.XLOOKUP(HOD172, Schedule!$F$226:$FO$226, Schedule!$F$236:$FO$236, 0)</f>
        <v>0</v>
      </c>
      <c r="HOE188" s="214">
        <f>_xlfn.XLOOKUP(HOE172, Schedule!$F$226:$FO$226, Schedule!$F$236:$FO$236, 0)</f>
        <v>0</v>
      </c>
      <c r="HOF188" s="214">
        <f>_xlfn.XLOOKUP(HOF172, Schedule!$F$226:$FO$226, Schedule!$F$236:$FO$236, 0)</f>
        <v>0</v>
      </c>
      <c r="HOG188" s="214">
        <f>_xlfn.XLOOKUP(HOG172, Schedule!$F$226:$FO$226, Schedule!$F$236:$FO$236, 0)</f>
        <v>0</v>
      </c>
      <c r="HOH188" s="214">
        <f>_xlfn.XLOOKUP(HOH172, Schedule!$F$226:$FO$226, Schedule!$F$236:$FO$236, 0)</f>
        <v>0</v>
      </c>
      <c r="HOI188" s="214">
        <f>_xlfn.XLOOKUP(HOI172, Schedule!$F$226:$FO$226, Schedule!$F$236:$FO$236, 0)</f>
        <v>0</v>
      </c>
      <c r="HOJ188" s="214">
        <f>_xlfn.XLOOKUP(HOJ172, Schedule!$F$226:$FO$226, Schedule!$F$236:$FO$236, 0)</f>
        <v>0</v>
      </c>
      <c r="HOK188" s="214">
        <f>_xlfn.XLOOKUP(HOK172, Schedule!$F$226:$FO$226, Schedule!$F$236:$FO$236, 0)</f>
        <v>0</v>
      </c>
      <c r="HOL188" s="214">
        <f>_xlfn.XLOOKUP(HOL172, Schedule!$F$226:$FO$226, Schedule!$F$236:$FO$236, 0)</f>
        <v>0</v>
      </c>
      <c r="HOM188" s="214">
        <f>_xlfn.XLOOKUP(HOM172, Schedule!$F$226:$FO$226, Schedule!$F$236:$FO$236, 0)</f>
        <v>0</v>
      </c>
      <c r="HON188" s="214">
        <f>_xlfn.XLOOKUP(HON172, Schedule!$F$226:$FO$226, Schedule!$F$236:$FO$236, 0)</f>
        <v>0</v>
      </c>
      <c r="HOO188" s="214">
        <f>_xlfn.XLOOKUP(HOO172, Schedule!$F$226:$FO$226, Schedule!$F$236:$FO$236, 0)</f>
        <v>0</v>
      </c>
      <c r="HOP188" s="214">
        <f>_xlfn.XLOOKUP(HOP172, Schedule!$F$226:$FO$226, Schedule!$F$236:$FO$236, 0)</f>
        <v>0</v>
      </c>
      <c r="HOQ188" s="214">
        <f>_xlfn.XLOOKUP(HOQ172, Schedule!$F$226:$FO$226, Schedule!$F$236:$FO$236, 0)</f>
        <v>0</v>
      </c>
      <c r="HOR188" s="214">
        <f>_xlfn.XLOOKUP(HOR172, Schedule!$F$226:$FO$226, Schedule!$F$236:$FO$236, 0)</f>
        <v>0</v>
      </c>
      <c r="HOS188" s="214">
        <f>_xlfn.XLOOKUP(HOS172, Schedule!$F$226:$FO$226, Schedule!$F$236:$FO$236, 0)</f>
        <v>0</v>
      </c>
      <c r="HOT188" s="214">
        <f>_xlfn.XLOOKUP(HOT172, Schedule!$F$226:$FO$226, Schedule!$F$236:$FO$236, 0)</f>
        <v>0</v>
      </c>
      <c r="HOU188" s="214">
        <f>_xlfn.XLOOKUP(HOU172, Schedule!$F$226:$FO$226, Schedule!$F$236:$FO$236, 0)</f>
        <v>0</v>
      </c>
      <c r="HOV188" s="214">
        <f>_xlfn.XLOOKUP(HOV172, Schedule!$F$226:$FO$226, Schedule!$F$236:$FO$236, 0)</f>
        <v>0</v>
      </c>
      <c r="HOW188" s="214">
        <f>_xlfn.XLOOKUP(HOW172, Schedule!$F$226:$FO$226, Schedule!$F$236:$FO$236, 0)</f>
        <v>0</v>
      </c>
      <c r="HOX188" s="214">
        <f>_xlfn.XLOOKUP(HOX172, Schedule!$F$226:$FO$226, Schedule!$F$236:$FO$236, 0)</f>
        <v>0</v>
      </c>
      <c r="HOY188" s="214">
        <f>_xlfn.XLOOKUP(HOY172, Schedule!$F$226:$FO$226, Schedule!$F$236:$FO$236, 0)</f>
        <v>0</v>
      </c>
      <c r="HOZ188" s="214">
        <f>_xlfn.XLOOKUP(HOZ172, Schedule!$F$226:$FO$226, Schedule!$F$236:$FO$236, 0)</f>
        <v>0</v>
      </c>
      <c r="HPA188" s="214">
        <f>_xlfn.XLOOKUP(HPA172, Schedule!$F$226:$FO$226, Schedule!$F$236:$FO$236, 0)</f>
        <v>0</v>
      </c>
      <c r="HPB188" s="214">
        <f>_xlfn.XLOOKUP(HPB172, Schedule!$F$226:$FO$226, Schedule!$F$236:$FO$236, 0)</f>
        <v>0</v>
      </c>
      <c r="HPC188" s="214">
        <f>_xlfn.XLOOKUP(HPC172, Schedule!$F$226:$FO$226, Schedule!$F$236:$FO$236, 0)</f>
        <v>0</v>
      </c>
      <c r="HPD188" s="214">
        <f>_xlfn.XLOOKUP(HPD172, Schedule!$F$226:$FO$226, Schedule!$F$236:$FO$236, 0)</f>
        <v>0</v>
      </c>
      <c r="HPE188" s="214">
        <f>_xlfn.XLOOKUP(HPE172, Schedule!$F$226:$FO$226, Schedule!$F$236:$FO$236, 0)</f>
        <v>0</v>
      </c>
      <c r="HPF188" s="214">
        <f>_xlfn.XLOOKUP(HPF172, Schedule!$F$226:$FO$226, Schedule!$F$236:$FO$236, 0)</f>
        <v>0</v>
      </c>
      <c r="HPG188" s="214">
        <f>_xlfn.XLOOKUP(HPG172, Schedule!$F$226:$FO$226, Schedule!$F$236:$FO$236, 0)</f>
        <v>0</v>
      </c>
      <c r="HPH188" s="214">
        <f>_xlfn.XLOOKUP(HPH172, Schedule!$F$226:$FO$226, Schedule!$F$236:$FO$236, 0)</f>
        <v>0</v>
      </c>
      <c r="HPI188" s="214">
        <f>_xlfn.XLOOKUP(HPI172, Schedule!$F$226:$FO$226, Schedule!$F$236:$FO$236, 0)</f>
        <v>0</v>
      </c>
      <c r="HPJ188" s="214">
        <f>_xlfn.XLOOKUP(HPJ172, Schedule!$F$226:$FO$226, Schedule!$F$236:$FO$236, 0)</f>
        <v>0</v>
      </c>
      <c r="HPK188" s="214">
        <f>_xlfn.XLOOKUP(HPK172, Schedule!$F$226:$FO$226, Schedule!$F$236:$FO$236, 0)</f>
        <v>0</v>
      </c>
      <c r="HPL188" s="214">
        <f>_xlfn.XLOOKUP(HPL172, Schedule!$F$226:$FO$226, Schedule!$F$236:$FO$236, 0)</f>
        <v>0</v>
      </c>
      <c r="HPM188" s="214">
        <f>_xlfn.XLOOKUP(HPM172, Schedule!$F$226:$FO$226, Schedule!$F$236:$FO$236, 0)</f>
        <v>0</v>
      </c>
      <c r="HPN188" s="214">
        <f>_xlfn.XLOOKUP(HPN172, Schedule!$F$226:$FO$226, Schedule!$F$236:$FO$236, 0)</f>
        <v>0</v>
      </c>
      <c r="HPO188" s="214">
        <f>_xlfn.XLOOKUP(HPO172, Schedule!$F$226:$FO$226, Schedule!$F$236:$FO$236, 0)</f>
        <v>0</v>
      </c>
      <c r="HPP188" s="214">
        <f>_xlfn.XLOOKUP(HPP172, Schedule!$F$226:$FO$226, Schedule!$F$236:$FO$236, 0)</f>
        <v>0</v>
      </c>
      <c r="HPQ188" s="214">
        <f>_xlfn.XLOOKUP(HPQ172, Schedule!$F$226:$FO$226, Schedule!$F$236:$FO$236, 0)</f>
        <v>0</v>
      </c>
      <c r="HPR188" s="214">
        <f>_xlfn.XLOOKUP(HPR172, Schedule!$F$226:$FO$226, Schedule!$F$236:$FO$236, 0)</f>
        <v>0</v>
      </c>
      <c r="HPS188" s="214">
        <f>_xlfn.XLOOKUP(HPS172, Schedule!$F$226:$FO$226, Schedule!$F$236:$FO$236, 0)</f>
        <v>0</v>
      </c>
      <c r="HPT188" s="214">
        <f>_xlfn.XLOOKUP(HPT172, Schedule!$F$226:$FO$226, Schedule!$F$236:$FO$236, 0)</f>
        <v>0</v>
      </c>
      <c r="HPU188" s="214">
        <f>_xlfn.XLOOKUP(HPU172, Schedule!$F$226:$FO$226, Schedule!$F$236:$FO$236, 0)</f>
        <v>0</v>
      </c>
      <c r="HPV188" s="214">
        <f>_xlfn.XLOOKUP(HPV172, Schedule!$F$226:$FO$226, Schedule!$F$236:$FO$236, 0)</f>
        <v>0</v>
      </c>
      <c r="HPW188" s="214">
        <f>_xlfn.XLOOKUP(HPW172, Schedule!$F$226:$FO$226, Schedule!$F$236:$FO$236, 0)</f>
        <v>0</v>
      </c>
      <c r="HPX188" s="214">
        <f>_xlfn.XLOOKUP(HPX172, Schedule!$F$226:$FO$226, Schedule!$F$236:$FO$236, 0)</f>
        <v>0</v>
      </c>
      <c r="HPY188" s="214">
        <f>_xlfn.XLOOKUP(HPY172, Schedule!$F$226:$FO$226, Schedule!$F$236:$FO$236, 0)</f>
        <v>0</v>
      </c>
      <c r="HPZ188" s="214">
        <f>_xlfn.XLOOKUP(HPZ172, Schedule!$F$226:$FO$226, Schedule!$F$236:$FO$236, 0)</f>
        <v>0</v>
      </c>
      <c r="HQA188" s="214">
        <f>_xlfn.XLOOKUP(HQA172, Schedule!$F$226:$FO$226, Schedule!$F$236:$FO$236, 0)</f>
        <v>0</v>
      </c>
      <c r="HQB188" s="214">
        <f>_xlfn.XLOOKUP(HQB172, Schedule!$F$226:$FO$226, Schedule!$F$236:$FO$236, 0)</f>
        <v>0</v>
      </c>
      <c r="HQC188" s="214">
        <f>_xlfn.XLOOKUP(HQC172, Schedule!$F$226:$FO$226, Schedule!$F$236:$FO$236, 0)</f>
        <v>0</v>
      </c>
      <c r="HQD188" s="214">
        <f>_xlfn.XLOOKUP(HQD172, Schedule!$F$226:$FO$226, Schedule!$F$236:$FO$236, 0)</f>
        <v>0</v>
      </c>
      <c r="HQE188" s="214">
        <f>_xlfn.XLOOKUP(HQE172, Schedule!$F$226:$FO$226, Schedule!$F$236:$FO$236, 0)</f>
        <v>0</v>
      </c>
      <c r="HQF188" s="214">
        <f>_xlfn.XLOOKUP(HQF172, Schedule!$F$226:$FO$226, Schedule!$F$236:$FO$236, 0)</f>
        <v>0</v>
      </c>
      <c r="HQG188" s="214">
        <f>_xlfn.XLOOKUP(HQG172, Schedule!$F$226:$FO$226, Schedule!$F$236:$FO$236, 0)</f>
        <v>0</v>
      </c>
      <c r="HQH188" s="214">
        <f>_xlfn.XLOOKUP(HQH172, Schedule!$F$226:$FO$226, Schedule!$F$236:$FO$236, 0)</f>
        <v>0</v>
      </c>
      <c r="HQI188" s="214">
        <f>_xlfn.XLOOKUP(HQI172, Schedule!$F$226:$FO$226, Schedule!$F$236:$FO$236, 0)</f>
        <v>0</v>
      </c>
      <c r="HQJ188" s="214">
        <f>_xlfn.XLOOKUP(HQJ172, Schedule!$F$226:$FO$226, Schedule!$F$236:$FO$236, 0)</f>
        <v>0</v>
      </c>
      <c r="HQK188" s="214">
        <f>_xlfn.XLOOKUP(HQK172, Schedule!$F$226:$FO$226, Schedule!$F$236:$FO$236, 0)</f>
        <v>0</v>
      </c>
      <c r="HQL188" s="214">
        <f>_xlfn.XLOOKUP(HQL172, Schedule!$F$226:$FO$226, Schedule!$F$236:$FO$236, 0)</f>
        <v>0</v>
      </c>
      <c r="HQM188" s="214">
        <f>_xlfn.XLOOKUP(HQM172, Schedule!$F$226:$FO$226, Schedule!$F$236:$FO$236, 0)</f>
        <v>0</v>
      </c>
      <c r="HQN188" s="214">
        <f>_xlfn.XLOOKUP(HQN172, Schedule!$F$226:$FO$226, Schedule!$F$236:$FO$236, 0)</f>
        <v>0</v>
      </c>
      <c r="HQO188" s="214">
        <f>_xlfn.XLOOKUP(HQO172, Schedule!$F$226:$FO$226, Schedule!$F$236:$FO$236, 0)</f>
        <v>0</v>
      </c>
      <c r="HQP188" s="214">
        <f>_xlfn.XLOOKUP(HQP172, Schedule!$F$226:$FO$226, Schedule!$F$236:$FO$236, 0)</f>
        <v>0</v>
      </c>
      <c r="HQQ188" s="214">
        <f>_xlfn.XLOOKUP(HQQ172, Schedule!$F$226:$FO$226, Schedule!$F$236:$FO$236, 0)</f>
        <v>0</v>
      </c>
      <c r="HQR188" s="214">
        <f>_xlfn.XLOOKUP(HQR172, Schedule!$F$226:$FO$226, Schedule!$F$236:$FO$236, 0)</f>
        <v>0</v>
      </c>
      <c r="HQS188" s="214">
        <f>_xlfn.XLOOKUP(HQS172, Schedule!$F$226:$FO$226, Schedule!$F$236:$FO$236, 0)</f>
        <v>0</v>
      </c>
      <c r="HQT188" s="214">
        <f>_xlfn.XLOOKUP(HQT172, Schedule!$F$226:$FO$226, Schedule!$F$236:$FO$236, 0)</f>
        <v>0</v>
      </c>
      <c r="HQU188" s="214">
        <f>_xlfn.XLOOKUP(HQU172, Schedule!$F$226:$FO$226, Schedule!$F$236:$FO$236, 0)</f>
        <v>0</v>
      </c>
      <c r="HQV188" s="214">
        <f>_xlfn.XLOOKUP(HQV172, Schedule!$F$226:$FO$226, Schedule!$F$236:$FO$236, 0)</f>
        <v>0</v>
      </c>
      <c r="HQW188" s="214">
        <f>_xlfn.XLOOKUP(HQW172, Schedule!$F$226:$FO$226, Schedule!$F$236:$FO$236, 0)</f>
        <v>0</v>
      </c>
      <c r="HQX188" s="214">
        <f>_xlfn.XLOOKUP(HQX172, Schedule!$F$226:$FO$226, Schedule!$F$236:$FO$236, 0)</f>
        <v>0</v>
      </c>
      <c r="HQY188" s="214">
        <f>_xlfn.XLOOKUP(HQY172, Schedule!$F$226:$FO$226, Schedule!$F$236:$FO$236, 0)</f>
        <v>0</v>
      </c>
      <c r="HQZ188" s="214">
        <f>_xlfn.XLOOKUP(HQZ172, Schedule!$F$226:$FO$226, Schedule!$F$236:$FO$236, 0)</f>
        <v>0</v>
      </c>
      <c r="HRA188" s="214">
        <f>_xlfn.XLOOKUP(HRA172, Schedule!$F$226:$FO$226, Schedule!$F$236:$FO$236, 0)</f>
        <v>0</v>
      </c>
      <c r="HRB188" s="214">
        <f>_xlfn.XLOOKUP(HRB172, Schedule!$F$226:$FO$226, Schedule!$F$236:$FO$236, 0)</f>
        <v>0</v>
      </c>
      <c r="HRC188" s="214">
        <f>_xlfn.XLOOKUP(HRC172, Schedule!$F$226:$FO$226, Schedule!$F$236:$FO$236, 0)</f>
        <v>0</v>
      </c>
      <c r="HRD188" s="214">
        <f>_xlfn.XLOOKUP(HRD172, Schedule!$F$226:$FO$226, Schedule!$F$236:$FO$236, 0)</f>
        <v>0</v>
      </c>
      <c r="HRE188" s="214">
        <f>_xlfn.XLOOKUP(HRE172, Schedule!$F$226:$FO$226, Schedule!$F$236:$FO$236, 0)</f>
        <v>0</v>
      </c>
      <c r="HRF188" s="214">
        <f>_xlfn.XLOOKUP(HRF172, Schedule!$F$226:$FO$226, Schedule!$F$236:$FO$236, 0)</f>
        <v>0</v>
      </c>
      <c r="HRG188" s="214">
        <f>_xlfn.XLOOKUP(HRG172, Schedule!$F$226:$FO$226, Schedule!$F$236:$FO$236, 0)</f>
        <v>0</v>
      </c>
      <c r="HRH188" s="214">
        <f>_xlfn.XLOOKUP(HRH172, Schedule!$F$226:$FO$226, Schedule!$F$236:$FO$236, 0)</f>
        <v>0</v>
      </c>
      <c r="HRI188" s="214">
        <f>_xlfn.XLOOKUP(HRI172, Schedule!$F$226:$FO$226, Schedule!$F$236:$FO$236, 0)</f>
        <v>0</v>
      </c>
      <c r="HRJ188" s="214">
        <f>_xlfn.XLOOKUP(HRJ172, Schedule!$F$226:$FO$226, Schedule!$F$236:$FO$236, 0)</f>
        <v>0</v>
      </c>
      <c r="HRK188" s="214">
        <f>_xlfn.XLOOKUP(HRK172, Schedule!$F$226:$FO$226, Schedule!$F$236:$FO$236, 0)</f>
        <v>0</v>
      </c>
      <c r="HRL188" s="214">
        <f>_xlfn.XLOOKUP(HRL172, Schedule!$F$226:$FO$226, Schedule!$F$236:$FO$236, 0)</f>
        <v>0</v>
      </c>
      <c r="HRM188" s="214">
        <f>_xlfn.XLOOKUP(HRM172, Schedule!$F$226:$FO$226, Schedule!$F$236:$FO$236, 0)</f>
        <v>0</v>
      </c>
      <c r="HRN188" s="214">
        <f>_xlfn.XLOOKUP(HRN172, Schedule!$F$226:$FO$226, Schedule!$F$236:$FO$236, 0)</f>
        <v>0</v>
      </c>
      <c r="HRO188" s="214">
        <f>_xlfn.XLOOKUP(HRO172, Schedule!$F$226:$FO$226, Schedule!$F$236:$FO$236, 0)</f>
        <v>0</v>
      </c>
      <c r="HRP188" s="214">
        <f>_xlfn.XLOOKUP(HRP172, Schedule!$F$226:$FO$226, Schedule!$F$236:$FO$236, 0)</f>
        <v>0</v>
      </c>
      <c r="HRQ188" s="214">
        <f>_xlfn.XLOOKUP(HRQ172, Schedule!$F$226:$FO$226, Schedule!$F$236:$FO$236, 0)</f>
        <v>0</v>
      </c>
      <c r="HRR188" s="214">
        <f>_xlfn.XLOOKUP(HRR172, Schedule!$F$226:$FO$226, Schedule!$F$236:$FO$236, 0)</f>
        <v>0</v>
      </c>
      <c r="HRS188" s="214">
        <f>_xlfn.XLOOKUP(HRS172, Schedule!$F$226:$FO$226, Schedule!$F$236:$FO$236, 0)</f>
        <v>0</v>
      </c>
      <c r="HRT188" s="214">
        <f>_xlfn.XLOOKUP(HRT172, Schedule!$F$226:$FO$226, Schedule!$F$236:$FO$236, 0)</f>
        <v>0</v>
      </c>
      <c r="HRU188" s="214">
        <f>_xlfn.XLOOKUP(HRU172, Schedule!$F$226:$FO$226, Schedule!$F$236:$FO$236, 0)</f>
        <v>0</v>
      </c>
      <c r="HRV188" s="214">
        <f>_xlfn.XLOOKUP(HRV172, Schedule!$F$226:$FO$226, Schedule!$F$236:$FO$236, 0)</f>
        <v>0</v>
      </c>
      <c r="HRW188" s="214">
        <f>_xlfn.XLOOKUP(HRW172, Schedule!$F$226:$FO$226, Schedule!$F$236:$FO$236, 0)</f>
        <v>0</v>
      </c>
      <c r="HRX188" s="214">
        <f>_xlfn.XLOOKUP(HRX172, Schedule!$F$226:$FO$226, Schedule!$F$236:$FO$236, 0)</f>
        <v>0</v>
      </c>
      <c r="HRY188" s="214">
        <f>_xlfn.XLOOKUP(HRY172, Schedule!$F$226:$FO$226, Schedule!$F$236:$FO$236, 0)</f>
        <v>0</v>
      </c>
      <c r="HRZ188" s="214">
        <f>_xlfn.XLOOKUP(HRZ172, Schedule!$F$226:$FO$226, Schedule!$F$236:$FO$236, 0)</f>
        <v>0</v>
      </c>
      <c r="HSA188" s="214">
        <f>_xlfn.XLOOKUP(HSA172, Schedule!$F$226:$FO$226, Schedule!$F$236:$FO$236, 0)</f>
        <v>0</v>
      </c>
      <c r="HSB188" s="214">
        <f>_xlfn.XLOOKUP(HSB172, Schedule!$F$226:$FO$226, Schedule!$F$236:$FO$236, 0)</f>
        <v>0</v>
      </c>
      <c r="HSC188" s="214">
        <f>_xlfn.XLOOKUP(HSC172, Schedule!$F$226:$FO$226, Schedule!$F$236:$FO$236, 0)</f>
        <v>0</v>
      </c>
      <c r="HSD188" s="214">
        <f>_xlfn.XLOOKUP(HSD172, Schedule!$F$226:$FO$226, Schedule!$F$236:$FO$236, 0)</f>
        <v>0</v>
      </c>
      <c r="HSE188" s="214">
        <f>_xlfn.XLOOKUP(HSE172, Schedule!$F$226:$FO$226, Schedule!$F$236:$FO$236, 0)</f>
        <v>0</v>
      </c>
      <c r="HSF188" s="214">
        <f>_xlfn.XLOOKUP(HSF172, Schedule!$F$226:$FO$226, Schedule!$F$236:$FO$236, 0)</f>
        <v>0</v>
      </c>
      <c r="HSG188" s="214">
        <f>_xlfn.XLOOKUP(HSG172, Schedule!$F$226:$FO$226, Schedule!$F$236:$FO$236, 0)</f>
        <v>0</v>
      </c>
      <c r="HSH188" s="214">
        <f>_xlfn.XLOOKUP(HSH172, Schedule!$F$226:$FO$226, Schedule!$F$236:$FO$236, 0)</f>
        <v>0</v>
      </c>
      <c r="HSI188" s="214">
        <f>_xlfn.XLOOKUP(HSI172, Schedule!$F$226:$FO$226, Schedule!$F$236:$FO$236, 0)</f>
        <v>0</v>
      </c>
      <c r="HSJ188" s="214">
        <f>_xlfn.XLOOKUP(HSJ172, Schedule!$F$226:$FO$226, Schedule!$F$236:$FO$236, 0)</f>
        <v>0</v>
      </c>
      <c r="HSK188" s="214">
        <f>_xlfn.XLOOKUP(HSK172, Schedule!$F$226:$FO$226, Schedule!$F$236:$FO$236, 0)</f>
        <v>0</v>
      </c>
      <c r="HSL188" s="214">
        <f>_xlfn.XLOOKUP(HSL172, Schedule!$F$226:$FO$226, Schedule!$F$236:$FO$236, 0)</f>
        <v>0</v>
      </c>
      <c r="HSM188" s="214">
        <f>_xlfn.XLOOKUP(HSM172, Schedule!$F$226:$FO$226, Schedule!$F$236:$FO$236, 0)</f>
        <v>0</v>
      </c>
      <c r="HSN188" s="214">
        <f>_xlfn.XLOOKUP(HSN172, Schedule!$F$226:$FO$226, Schedule!$F$236:$FO$236, 0)</f>
        <v>0</v>
      </c>
      <c r="HSO188" s="214">
        <f>_xlfn.XLOOKUP(HSO172, Schedule!$F$226:$FO$226, Schedule!$F$236:$FO$236, 0)</f>
        <v>0</v>
      </c>
      <c r="HSP188" s="214">
        <f>_xlfn.XLOOKUP(HSP172, Schedule!$F$226:$FO$226, Schedule!$F$236:$FO$236, 0)</f>
        <v>0</v>
      </c>
      <c r="HSQ188" s="214">
        <f>_xlfn.XLOOKUP(HSQ172, Schedule!$F$226:$FO$226, Schedule!$F$236:$FO$236, 0)</f>
        <v>0</v>
      </c>
      <c r="HSR188" s="214">
        <f>_xlfn.XLOOKUP(HSR172, Schedule!$F$226:$FO$226, Schedule!$F$236:$FO$236, 0)</f>
        <v>0</v>
      </c>
      <c r="HSS188" s="214">
        <f>_xlfn.XLOOKUP(HSS172, Schedule!$F$226:$FO$226, Schedule!$F$236:$FO$236, 0)</f>
        <v>0</v>
      </c>
      <c r="HST188" s="214">
        <f>_xlfn.XLOOKUP(HST172, Schedule!$F$226:$FO$226, Schedule!$F$236:$FO$236, 0)</f>
        <v>0</v>
      </c>
      <c r="HSU188" s="214">
        <f>_xlfn.XLOOKUP(HSU172, Schedule!$F$226:$FO$226, Schedule!$F$236:$FO$236, 0)</f>
        <v>0</v>
      </c>
      <c r="HSV188" s="214">
        <f>_xlfn.XLOOKUP(HSV172, Schedule!$F$226:$FO$226, Schedule!$F$236:$FO$236, 0)</f>
        <v>0</v>
      </c>
      <c r="HSW188" s="214">
        <f>_xlfn.XLOOKUP(HSW172, Schedule!$F$226:$FO$226, Schedule!$F$236:$FO$236, 0)</f>
        <v>0</v>
      </c>
      <c r="HSX188" s="214">
        <f>_xlfn.XLOOKUP(HSX172, Schedule!$F$226:$FO$226, Schedule!$F$236:$FO$236, 0)</f>
        <v>0</v>
      </c>
      <c r="HSY188" s="214">
        <f>_xlfn.XLOOKUP(HSY172, Schedule!$F$226:$FO$226, Schedule!$F$236:$FO$236, 0)</f>
        <v>0</v>
      </c>
      <c r="HSZ188" s="214">
        <f>_xlfn.XLOOKUP(HSZ172, Schedule!$F$226:$FO$226, Schedule!$F$236:$FO$236, 0)</f>
        <v>0</v>
      </c>
      <c r="HTA188" s="214">
        <f>_xlfn.XLOOKUP(HTA172, Schedule!$F$226:$FO$226, Schedule!$F$236:$FO$236, 0)</f>
        <v>0</v>
      </c>
      <c r="HTB188" s="214">
        <f>_xlfn.XLOOKUP(HTB172, Schedule!$F$226:$FO$226, Schedule!$F$236:$FO$236, 0)</f>
        <v>0</v>
      </c>
      <c r="HTC188" s="214">
        <f>_xlfn.XLOOKUP(HTC172, Schedule!$F$226:$FO$226, Schedule!$F$236:$FO$236, 0)</f>
        <v>0</v>
      </c>
      <c r="HTD188" s="214">
        <f>_xlfn.XLOOKUP(HTD172, Schedule!$F$226:$FO$226, Schedule!$F$236:$FO$236, 0)</f>
        <v>0</v>
      </c>
      <c r="HTE188" s="214">
        <f>_xlfn.XLOOKUP(HTE172, Schedule!$F$226:$FO$226, Schedule!$F$236:$FO$236, 0)</f>
        <v>0</v>
      </c>
      <c r="HTF188" s="214">
        <f>_xlfn.XLOOKUP(HTF172, Schedule!$F$226:$FO$226, Schedule!$F$236:$FO$236, 0)</f>
        <v>0</v>
      </c>
      <c r="HTG188" s="214">
        <f>_xlfn.XLOOKUP(HTG172, Schedule!$F$226:$FO$226, Schedule!$F$236:$FO$236, 0)</f>
        <v>0</v>
      </c>
      <c r="HTH188" s="214">
        <f>_xlfn.XLOOKUP(HTH172, Schedule!$F$226:$FO$226, Schedule!$F$236:$FO$236, 0)</f>
        <v>0</v>
      </c>
      <c r="HTI188" s="214">
        <f>_xlfn.XLOOKUP(HTI172, Schedule!$F$226:$FO$226, Schedule!$F$236:$FO$236, 0)</f>
        <v>0</v>
      </c>
      <c r="HTJ188" s="214">
        <f>_xlfn.XLOOKUP(HTJ172, Schedule!$F$226:$FO$226, Schedule!$F$236:$FO$236, 0)</f>
        <v>0</v>
      </c>
      <c r="HTK188" s="214">
        <f>_xlfn.XLOOKUP(HTK172, Schedule!$F$226:$FO$226, Schedule!$F$236:$FO$236, 0)</f>
        <v>0</v>
      </c>
      <c r="HTL188" s="214">
        <f>_xlfn.XLOOKUP(HTL172, Schedule!$F$226:$FO$226, Schedule!$F$236:$FO$236, 0)</f>
        <v>0</v>
      </c>
      <c r="HTM188" s="214">
        <f>_xlfn.XLOOKUP(HTM172, Schedule!$F$226:$FO$226, Schedule!$F$236:$FO$236, 0)</f>
        <v>0</v>
      </c>
      <c r="HTN188" s="214">
        <f>_xlfn.XLOOKUP(HTN172, Schedule!$F$226:$FO$226, Schedule!$F$236:$FO$236, 0)</f>
        <v>0</v>
      </c>
      <c r="HTO188" s="214">
        <f>_xlfn.XLOOKUP(HTO172, Schedule!$F$226:$FO$226, Schedule!$F$236:$FO$236, 0)</f>
        <v>0</v>
      </c>
      <c r="HTP188" s="214">
        <f>_xlfn.XLOOKUP(HTP172, Schedule!$F$226:$FO$226, Schedule!$F$236:$FO$236, 0)</f>
        <v>0</v>
      </c>
      <c r="HTQ188" s="214">
        <f>_xlfn.XLOOKUP(HTQ172, Schedule!$F$226:$FO$226, Schedule!$F$236:$FO$236, 0)</f>
        <v>0</v>
      </c>
      <c r="HTR188" s="214">
        <f>_xlfn.XLOOKUP(HTR172, Schedule!$F$226:$FO$226, Schedule!$F$236:$FO$236, 0)</f>
        <v>0</v>
      </c>
      <c r="HTS188" s="214">
        <f>_xlfn.XLOOKUP(HTS172, Schedule!$F$226:$FO$226, Schedule!$F$236:$FO$236, 0)</f>
        <v>0</v>
      </c>
      <c r="HTT188" s="214">
        <f>_xlfn.XLOOKUP(HTT172, Schedule!$F$226:$FO$226, Schedule!$F$236:$FO$236, 0)</f>
        <v>0</v>
      </c>
      <c r="HTU188" s="214">
        <f>_xlfn.XLOOKUP(HTU172, Schedule!$F$226:$FO$226, Schedule!$F$236:$FO$236, 0)</f>
        <v>0</v>
      </c>
      <c r="HTV188" s="214">
        <f>_xlfn.XLOOKUP(HTV172, Schedule!$F$226:$FO$226, Schedule!$F$236:$FO$236, 0)</f>
        <v>0</v>
      </c>
      <c r="HTW188" s="214">
        <f>_xlfn.XLOOKUP(HTW172, Schedule!$F$226:$FO$226, Schedule!$F$236:$FO$236, 0)</f>
        <v>0</v>
      </c>
      <c r="HTX188" s="214">
        <f>_xlfn.XLOOKUP(HTX172, Schedule!$F$226:$FO$226, Schedule!$F$236:$FO$236, 0)</f>
        <v>0</v>
      </c>
      <c r="HTY188" s="214">
        <f>_xlfn.XLOOKUP(HTY172, Schedule!$F$226:$FO$226, Schedule!$F$236:$FO$236, 0)</f>
        <v>0</v>
      </c>
      <c r="HTZ188" s="214">
        <f>_xlfn.XLOOKUP(HTZ172, Schedule!$F$226:$FO$226, Schedule!$F$236:$FO$236, 0)</f>
        <v>0</v>
      </c>
      <c r="HUA188" s="214">
        <f>_xlfn.XLOOKUP(HUA172, Schedule!$F$226:$FO$226, Schedule!$F$236:$FO$236, 0)</f>
        <v>0</v>
      </c>
      <c r="HUB188" s="214">
        <f>_xlfn.XLOOKUP(HUB172, Schedule!$F$226:$FO$226, Schedule!$F$236:$FO$236, 0)</f>
        <v>0</v>
      </c>
      <c r="HUC188" s="214">
        <f>_xlfn.XLOOKUP(HUC172, Schedule!$F$226:$FO$226, Schedule!$F$236:$FO$236, 0)</f>
        <v>0</v>
      </c>
      <c r="HUD188" s="214">
        <f>_xlfn.XLOOKUP(HUD172, Schedule!$F$226:$FO$226, Schedule!$F$236:$FO$236, 0)</f>
        <v>0</v>
      </c>
      <c r="HUE188" s="214">
        <f>_xlfn.XLOOKUP(HUE172, Schedule!$F$226:$FO$226, Schedule!$F$236:$FO$236, 0)</f>
        <v>0</v>
      </c>
      <c r="HUF188" s="214">
        <f>_xlfn.XLOOKUP(HUF172, Schedule!$F$226:$FO$226, Schedule!$F$236:$FO$236, 0)</f>
        <v>0</v>
      </c>
      <c r="HUG188" s="214">
        <f>_xlfn.XLOOKUP(HUG172, Schedule!$F$226:$FO$226, Schedule!$F$236:$FO$236, 0)</f>
        <v>0</v>
      </c>
      <c r="HUH188" s="214">
        <f>_xlfn.XLOOKUP(HUH172, Schedule!$F$226:$FO$226, Schedule!$F$236:$FO$236, 0)</f>
        <v>0</v>
      </c>
      <c r="HUI188" s="214">
        <f>_xlfn.XLOOKUP(HUI172, Schedule!$F$226:$FO$226, Schedule!$F$236:$FO$236, 0)</f>
        <v>0</v>
      </c>
      <c r="HUJ188" s="214">
        <f>_xlfn.XLOOKUP(HUJ172, Schedule!$F$226:$FO$226, Schedule!$F$236:$FO$236, 0)</f>
        <v>0</v>
      </c>
      <c r="HUK188" s="214">
        <f>_xlfn.XLOOKUP(HUK172, Schedule!$F$226:$FO$226, Schedule!$F$236:$FO$236, 0)</f>
        <v>0</v>
      </c>
      <c r="HUL188" s="214">
        <f>_xlfn.XLOOKUP(HUL172, Schedule!$F$226:$FO$226, Schedule!$F$236:$FO$236, 0)</f>
        <v>0</v>
      </c>
      <c r="HUM188" s="214">
        <f>_xlfn.XLOOKUP(HUM172, Schedule!$F$226:$FO$226, Schedule!$F$236:$FO$236, 0)</f>
        <v>0</v>
      </c>
      <c r="HUN188" s="214">
        <f>_xlfn.XLOOKUP(HUN172, Schedule!$F$226:$FO$226, Schedule!$F$236:$FO$236, 0)</f>
        <v>0</v>
      </c>
      <c r="HUO188" s="214">
        <f>_xlfn.XLOOKUP(HUO172, Schedule!$F$226:$FO$226, Schedule!$F$236:$FO$236, 0)</f>
        <v>0</v>
      </c>
      <c r="HUP188" s="214">
        <f>_xlfn.XLOOKUP(HUP172, Schedule!$F$226:$FO$226, Schedule!$F$236:$FO$236, 0)</f>
        <v>0</v>
      </c>
      <c r="HUQ188" s="214">
        <f>_xlfn.XLOOKUP(HUQ172, Schedule!$F$226:$FO$226, Schedule!$F$236:$FO$236, 0)</f>
        <v>0</v>
      </c>
      <c r="HUR188" s="214">
        <f>_xlfn.XLOOKUP(HUR172, Schedule!$F$226:$FO$226, Schedule!$F$236:$FO$236, 0)</f>
        <v>0</v>
      </c>
      <c r="HUS188" s="214">
        <f>_xlfn.XLOOKUP(HUS172, Schedule!$F$226:$FO$226, Schedule!$F$236:$FO$236, 0)</f>
        <v>0</v>
      </c>
      <c r="HUT188" s="214">
        <f>_xlfn.XLOOKUP(HUT172, Schedule!$F$226:$FO$226, Schedule!$F$236:$FO$236, 0)</f>
        <v>0</v>
      </c>
      <c r="HUU188" s="214">
        <f>_xlfn.XLOOKUP(HUU172, Schedule!$F$226:$FO$226, Schedule!$F$236:$FO$236, 0)</f>
        <v>0</v>
      </c>
      <c r="HUV188" s="214">
        <f>_xlfn.XLOOKUP(HUV172, Schedule!$F$226:$FO$226, Schedule!$F$236:$FO$236, 0)</f>
        <v>0</v>
      </c>
      <c r="HUW188" s="214">
        <f>_xlfn.XLOOKUP(HUW172, Schedule!$F$226:$FO$226, Schedule!$F$236:$FO$236, 0)</f>
        <v>0</v>
      </c>
      <c r="HUX188" s="214">
        <f>_xlfn.XLOOKUP(HUX172, Schedule!$F$226:$FO$226, Schedule!$F$236:$FO$236, 0)</f>
        <v>0</v>
      </c>
      <c r="HUY188" s="214">
        <f>_xlfn.XLOOKUP(HUY172, Schedule!$F$226:$FO$226, Schedule!$F$236:$FO$236, 0)</f>
        <v>0</v>
      </c>
      <c r="HUZ188" s="214">
        <f>_xlfn.XLOOKUP(HUZ172, Schedule!$F$226:$FO$226, Schedule!$F$236:$FO$236, 0)</f>
        <v>0</v>
      </c>
      <c r="HVA188" s="214">
        <f>_xlfn.XLOOKUP(HVA172, Schedule!$F$226:$FO$226, Schedule!$F$236:$FO$236, 0)</f>
        <v>0</v>
      </c>
      <c r="HVB188" s="214">
        <f>_xlfn.XLOOKUP(HVB172, Schedule!$F$226:$FO$226, Schedule!$F$236:$FO$236, 0)</f>
        <v>0</v>
      </c>
      <c r="HVC188" s="214">
        <f>_xlfn.XLOOKUP(HVC172, Schedule!$F$226:$FO$226, Schedule!$F$236:$FO$236, 0)</f>
        <v>0</v>
      </c>
      <c r="HVD188" s="214">
        <f>_xlfn.XLOOKUP(HVD172, Schedule!$F$226:$FO$226, Schedule!$F$236:$FO$236, 0)</f>
        <v>0</v>
      </c>
      <c r="HVE188" s="214">
        <f>_xlfn.XLOOKUP(HVE172, Schedule!$F$226:$FO$226, Schedule!$F$236:$FO$236, 0)</f>
        <v>0</v>
      </c>
      <c r="HVF188" s="214">
        <f>_xlfn.XLOOKUP(HVF172, Schedule!$F$226:$FO$226, Schedule!$F$236:$FO$236, 0)</f>
        <v>0</v>
      </c>
      <c r="HVG188" s="214">
        <f>_xlfn.XLOOKUP(HVG172, Schedule!$F$226:$FO$226, Schedule!$F$236:$FO$236, 0)</f>
        <v>0</v>
      </c>
      <c r="HVH188" s="214">
        <f>_xlfn.XLOOKUP(HVH172, Schedule!$F$226:$FO$226, Schedule!$F$236:$FO$236, 0)</f>
        <v>0</v>
      </c>
      <c r="HVI188" s="214">
        <f>_xlfn.XLOOKUP(HVI172, Schedule!$F$226:$FO$226, Schedule!$F$236:$FO$236, 0)</f>
        <v>0</v>
      </c>
      <c r="HVJ188" s="214">
        <f>_xlfn.XLOOKUP(HVJ172, Schedule!$F$226:$FO$226, Schedule!$F$236:$FO$236, 0)</f>
        <v>0</v>
      </c>
      <c r="HVK188" s="214">
        <f>_xlfn.XLOOKUP(HVK172, Schedule!$F$226:$FO$226, Schedule!$F$236:$FO$236, 0)</f>
        <v>0</v>
      </c>
      <c r="HVL188" s="214">
        <f>_xlfn.XLOOKUP(HVL172, Schedule!$F$226:$FO$226, Schedule!$F$236:$FO$236, 0)</f>
        <v>0</v>
      </c>
      <c r="HVM188" s="214">
        <f>_xlfn.XLOOKUP(HVM172, Schedule!$F$226:$FO$226, Schedule!$F$236:$FO$236, 0)</f>
        <v>0</v>
      </c>
      <c r="HVN188" s="214">
        <f>_xlfn.XLOOKUP(HVN172, Schedule!$F$226:$FO$226, Schedule!$F$236:$FO$236, 0)</f>
        <v>0</v>
      </c>
      <c r="HVO188" s="214">
        <f>_xlfn.XLOOKUP(HVO172, Schedule!$F$226:$FO$226, Schedule!$F$236:$FO$236, 0)</f>
        <v>0</v>
      </c>
      <c r="HVP188" s="214">
        <f>_xlfn.XLOOKUP(HVP172, Schedule!$F$226:$FO$226, Schedule!$F$236:$FO$236, 0)</f>
        <v>0</v>
      </c>
      <c r="HVQ188" s="214">
        <f>_xlfn.XLOOKUP(HVQ172, Schedule!$F$226:$FO$226, Schedule!$F$236:$FO$236, 0)</f>
        <v>0</v>
      </c>
      <c r="HVR188" s="214">
        <f>_xlfn.XLOOKUP(HVR172, Schedule!$F$226:$FO$226, Schedule!$F$236:$FO$236, 0)</f>
        <v>0</v>
      </c>
      <c r="HVS188" s="214">
        <f>_xlfn.XLOOKUP(HVS172, Schedule!$F$226:$FO$226, Schedule!$F$236:$FO$236, 0)</f>
        <v>0</v>
      </c>
      <c r="HVT188" s="214">
        <f>_xlfn.XLOOKUP(HVT172, Schedule!$F$226:$FO$226, Schedule!$F$236:$FO$236, 0)</f>
        <v>0</v>
      </c>
      <c r="HVU188" s="214">
        <f>_xlfn.XLOOKUP(HVU172, Schedule!$F$226:$FO$226, Schedule!$F$236:$FO$236, 0)</f>
        <v>0</v>
      </c>
      <c r="HVV188" s="214">
        <f>_xlfn.XLOOKUP(HVV172, Schedule!$F$226:$FO$226, Schedule!$F$236:$FO$236, 0)</f>
        <v>0</v>
      </c>
      <c r="HVW188" s="214">
        <f>_xlfn.XLOOKUP(HVW172, Schedule!$F$226:$FO$226, Schedule!$F$236:$FO$236, 0)</f>
        <v>0</v>
      </c>
      <c r="HVX188" s="214">
        <f>_xlfn.XLOOKUP(HVX172, Schedule!$F$226:$FO$226, Schedule!$F$236:$FO$236, 0)</f>
        <v>0</v>
      </c>
      <c r="HVY188" s="214">
        <f>_xlfn.XLOOKUP(HVY172, Schedule!$F$226:$FO$226, Schedule!$F$236:$FO$236, 0)</f>
        <v>0</v>
      </c>
      <c r="HVZ188" s="214">
        <f>_xlfn.XLOOKUP(HVZ172, Schedule!$F$226:$FO$226, Schedule!$F$236:$FO$236, 0)</f>
        <v>0</v>
      </c>
      <c r="HWA188" s="214">
        <f>_xlfn.XLOOKUP(HWA172, Schedule!$F$226:$FO$226, Schedule!$F$236:$FO$236, 0)</f>
        <v>0</v>
      </c>
      <c r="HWB188" s="214">
        <f>_xlfn.XLOOKUP(HWB172, Schedule!$F$226:$FO$226, Schedule!$F$236:$FO$236, 0)</f>
        <v>0</v>
      </c>
      <c r="HWC188" s="214">
        <f>_xlfn.XLOOKUP(HWC172, Schedule!$F$226:$FO$226, Schedule!$F$236:$FO$236, 0)</f>
        <v>0</v>
      </c>
      <c r="HWD188" s="214">
        <f>_xlfn.XLOOKUP(HWD172, Schedule!$F$226:$FO$226, Schedule!$F$236:$FO$236, 0)</f>
        <v>0</v>
      </c>
      <c r="HWE188" s="214">
        <f>_xlfn.XLOOKUP(HWE172, Schedule!$F$226:$FO$226, Schedule!$F$236:$FO$236, 0)</f>
        <v>0</v>
      </c>
      <c r="HWF188" s="214">
        <f>_xlfn.XLOOKUP(HWF172, Schedule!$F$226:$FO$226, Schedule!$F$236:$FO$236, 0)</f>
        <v>0</v>
      </c>
      <c r="HWG188" s="214">
        <f>_xlfn.XLOOKUP(HWG172, Schedule!$F$226:$FO$226, Schedule!$F$236:$FO$236, 0)</f>
        <v>0</v>
      </c>
      <c r="HWH188" s="214">
        <f>_xlfn.XLOOKUP(HWH172, Schedule!$F$226:$FO$226, Schedule!$F$236:$FO$236, 0)</f>
        <v>0</v>
      </c>
      <c r="HWI188" s="214">
        <f>_xlfn.XLOOKUP(HWI172, Schedule!$F$226:$FO$226, Schedule!$F$236:$FO$236, 0)</f>
        <v>0</v>
      </c>
      <c r="HWJ188" s="214">
        <f>_xlfn.XLOOKUP(HWJ172, Schedule!$F$226:$FO$226, Schedule!$F$236:$FO$236, 0)</f>
        <v>0</v>
      </c>
      <c r="HWK188" s="214">
        <f>_xlfn.XLOOKUP(HWK172, Schedule!$F$226:$FO$226, Schedule!$F$236:$FO$236, 0)</f>
        <v>0</v>
      </c>
      <c r="HWL188" s="214">
        <f>_xlfn.XLOOKUP(HWL172, Schedule!$F$226:$FO$226, Schedule!$F$236:$FO$236, 0)</f>
        <v>0</v>
      </c>
      <c r="HWM188" s="214">
        <f>_xlfn.XLOOKUP(HWM172, Schedule!$F$226:$FO$226, Schedule!$F$236:$FO$236, 0)</f>
        <v>0</v>
      </c>
      <c r="HWN188" s="214">
        <f>_xlfn.XLOOKUP(HWN172, Schedule!$F$226:$FO$226, Schedule!$F$236:$FO$236, 0)</f>
        <v>0</v>
      </c>
      <c r="HWO188" s="214">
        <f>_xlfn.XLOOKUP(HWO172, Schedule!$F$226:$FO$226, Schedule!$F$236:$FO$236, 0)</f>
        <v>0</v>
      </c>
      <c r="HWP188" s="214">
        <f>_xlfn.XLOOKUP(HWP172, Schedule!$F$226:$FO$226, Schedule!$F$236:$FO$236, 0)</f>
        <v>0</v>
      </c>
      <c r="HWQ188" s="214">
        <f>_xlfn.XLOOKUP(HWQ172, Schedule!$F$226:$FO$226, Schedule!$F$236:$FO$236, 0)</f>
        <v>0</v>
      </c>
      <c r="HWR188" s="214">
        <f>_xlfn.XLOOKUP(HWR172, Schedule!$F$226:$FO$226, Schedule!$F$236:$FO$236, 0)</f>
        <v>0</v>
      </c>
      <c r="HWS188" s="214">
        <f>_xlfn.XLOOKUP(HWS172, Schedule!$F$226:$FO$226, Schedule!$F$236:$FO$236, 0)</f>
        <v>0</v>
      </c>
      <c r="HWT188" s="214">
        <f>_xlfn.XLOOKUP(HWT172, Schedule!$F$226:$FO$226, Schedule!$F$236:$FO$236, 0)</f>
        <v>0</v>
      </c>
      <c r="HWU188" s="214">
        <f>_xlfn.XLOOKUP(HWU172, Schedule!$F$226:$FO$226, Schedule!$F$236:$FO$236, 0)</f>
        <v>0</v>
      </c>
      <c r="HWV188" s="214">
        <f>_xlfn.XLOOKUP(HWV172, Schedule!$F$226:$FO$226, Schedule!$F$236:$FO$236, 0)</f>
        <v>0</v>
      </c>
      <c r="HWW188" s="214">
        <f>_xlfn.XLOOKUP(HWW172, Schedule!$F$226:$FO$226, Schedule!$F$236:$FO$236, 0)</f>
        <v>0</v>
      </c>
      <c r="HWX188" s="214">
        <f>_xlfn.XLOOKUP(HWX172, Schedule!$F$226:$FO$226, Schedule!$F$236:$FO$236, 0)</f>
        <v>0</v>
      </c>
      <c r="HWY188" s="214">
        <f>_xlfn.XLOOKUP(HWY172, Schedule!$F$226:$FO$226, Schedule!$F$236:$FO$236, 0)</f>
        <v>0</v>
      </c>
      <c r="HWZ188" s="214">
        <f>_xlfn.XLOOKUP(HWZ172, Schedule!$F$226:$FO$226, Schedule!$F$236:$FO$236, 0)</f>
        <v>0</v>
      </c>
      <c r="HXA188" s="214">
        <f>_xlfn.XLOOKUP(HXA172, Schedule!$F$226:$FO$226, Schedule!$F$236:$FO$236, 0)</f>
        <v>0</v>
      </c>
      <c r="HXB188" s="214">
        <f>_xlfn.XLOOKUP(HXB172, Schedule!$F$226:$FO$226, Schedule!$F$236:$FO$236, 0)</f>
        <v>0</v>
      </c>
      <c r="HXC188" s="214">
        <f>_xlfn.XLOOKUP(HXC172, Schedule!$F$226:$FO$226, Schedule!$F$236:$FO$236, 0)</f>
        <v>0</v>
      </c>
      <c r="HXD188" s="214">
        <f>_xlfn.XLOOKUP(HXD172, Schedule!$F$226:$FO$226, Schedule!$F$236:$FO$236, 0)</f>
        <v>0</v>
      </c>
      <c r="HXE188" s="214">
        <f>_xlfn.XLOOKUP(HXE172, Schedule!$F$226:$FO$226, Schedule!$F$236:$FO$236, 0)</f>
        <v>0</v>
      </c>
      <c r="HXF188" s="214">
        <f>_xlfn.XLOOKUP(HXF172, Schedule!$F$226:$FO$226, Schedule!$F$236:$FO$236, 0)</f>
        <v>0</v>
      </c>
      <c r="HXG188" s="214">
        <f>_xlfn.XLOOKUP(HXG172, Schedule!$F$226:$FO$226, Schedule!$F$236:$FO$236, 0)</f>
        <v>0</v>
      </c>
      <c r="HXH188" s="214">
        <f>_xlfn.XLOOKUP(HXH172, Schedule!$F$226:$FO$226, Schedule!$F$236:$FO$236, 0)</f>
        <v>0</v>
      </c>
      <c r="HXI188" s="214">
        <f>_xlfn.XLOOKUP(HXI172, Schedule!$F$226:$FO$226, Schedule!$F$236:$FO$236, 0)</f>
        <v>0</v>
      </c>
      <c r="HXJ188" s="214">
        <f>_xlfn.XLOOKUP(HXJ172, Schedule!$F$226:$FO$226, Schedule!$F$236:$FO$236, 0)</f>
        <v>0</v>
      </c>
      <c r="HXK188" s="214">
        <f>_xlfn.XLOOKUP(HXK172, Schedule!$F$226:$FO$226, Schedule!$F$236:$FO$236, 0)</f>
        <v>0</v>
      </c>
      <c r="HXL188" s="214">
        <f>_xlfn.XLOOKUP(HXL172, Schedule!$F$226:$FO$226, Schedule!$F$236:$FO$236, 0)</f>
        <v>0</v>
      </c>
      <c r="HXM188" s="214">
        <f>_xlfn.XLOOKUP(HXM172, Schedule!$F$226:$FO$226, Schedule!$F$236:$FO$236, 0)</f>
        <v>0</v>
      </c>
      <c r="HXN188" s="214">
        <f>_xlfn.XLOOKUP(HXN172, Schedule!$F$226:$FO$226, Schedule!$F$236:$FO$236, 0)</f>
        <v>0</v>
      </c>
      <c r="HXO188" s="214">
        <f>_xlfn.XLOOKUP(HXO172, Schedule!$F$226:$FO$226, Schedule!$F$236:$FO$236, 0)</f>
        <v>0</v>
      </c>
      <c r="HXP188" s="214">
        <f>_xlfn.XLOOKUP(HXP172, Schedule!$F$226:$FO$226, Schedule!$F$236:$FO$236, 0)</f>
        <v>0</v>
      </c>
      <c r="HXQ188" s="214">
        <f>_xlfn.XLOOKUP(HXQ172, Schedule!$F$226:$FO$226, Schedule!$F$236:$FO$236, 0)</f>
        <v>0</v>
      </c>
      <c r="HXR188" s="214">
        <f>_xlfn.XLOOKUP(HXR172, Schedule!$F$226:$FO$226, Schedule!$F$236:$FO$236, 0)</f>
        <v>0</v>
      </c>
      <c r="HXS188" s="214">
        <f>_xlfn.XLOOKUP(HXS172, Schedule!$F$226:$FO$226, Schedule!$F$236:$FO$236, 0)</f>
        <v>0</v>
      </c>
      <c r="HXT188" s="214">
        <f>_xlfn.XLOOKUP(HXT172, Schedule!$F$226:$FO$226, Schedule!$F$236:$FO$236, 0)</f>
        <v>0</v>
      </c>
      <c r="HXU188" s="214">
        <f>_xlfn.XLOOKUP(HXU172, Schedule!$F$226:$FO$226, Schedule!$F$236:$FO$236, 0)</f>
        <v>0</v>
      </c>
      <c r="HXV188" s="214">
        <f>_xlfn.XLOOKUP(HXV172, Schedule!$F$226:$FO$226, Schedule!$F$236:$FO$236, 0)</f>
        <v>0</v>
      </c>
      <c r="HXW188" s="214">
        <f>_xlfn.XLOOKUP(HXW172, Schedule!$F$226:$FO$226, Schedule!$F$236:$FO$236, 0)</f>
        <v>0</v>
      </c>
      <c r="HXX188" s="214">
        <f>_xlfn.XLOOKUP(HXX172, Schedule!$F$226:$FO$226, Schedule!$F$236:$FO$236, 0)</f>
        <v>0</v>
      </c>
      <c r="HXY188" s="214">
        <f>_xlfn.XLOOKUP(HXY172, Schedule!$F$226:$FO$226, Schedule!$F$236:$FO$236, 0)</f>
        <v>0</v>
      </c>
      <c r="HXZ188" s="214">
        <f>_xlfn.XLOOKUP(HXZ172, Schedule!$F$226:$FO$226, Schedule!$F$236:$FO$236, 0)</f>
        <v>0</v>
      </c>
      <c r="HYA188" s="214">
        <f>_xlfn.XLOOKUP(HYA172, Schedule!$F$226:$FO$226, Schedule!$F$236:$FO$236, 0)</f>
        <v>0</v>
      </c>
      <c r="HYB188" s="214">
        <f>_xlfn.XLOOKUP(HYB172, Schedule!$F$226:$FO$226, Schedule!$F$236:$FO$236, 0)</f>
        <v>0</v>
      </c>
      <c r="HYC188" s="214">
        <f>_xlfn.XLOOKUP(HYC172, Schedule!$F$226:$FO$226, Schedule!$F$236:$FO$236, 0)</f>
        <v>0</v>
      </c>
      <c r="HYD188" s="214">
        <f>_xlfn.XLOOKUP(HYD172, Schedule!$F$226:$FO$226, Schedule!$F$236:$FO$236, 0)</f>
        <v>0</v>
      </c>
      <c r="HYE188" s="214">
        <f>_xlfn.XLOOKUP(HYE172, Schedule!$F$226:$FO$226, Schedule!$F$236:$FO$236, 0)</f>
        <v>0</v>
      </c>
      <c r="HYF188" s="214">
        <f>_xlfn.XLOOKUP(HYF172, Schedule!$F$226:$FO$226, Schedule!$F$236:$FO$236, 0)</f>
        <v>0</v>
      </c>
      <c r="HYG188" s="214">
        <f>_xlfn.XLOOKUP(HYG172, Schedule!$F$226:$FO$226, Schedule!$F$236:$FO$236, 0)</f>
        <v>0</v>
      </c>
      <c r="HYH188" s="214">
        <f>_xlfn.XLOOKUP(HYH172, Schedule!$F$226:$FO$226, Schedule!$F$236:$FO$236, 0)</f>
        <v>0</v>
      </c>
      <c r="HYI188" s="214">
        <f>_xlfn.XLOOKUP(HYI172, Schedule!$F$226:$FO$226, Schedule!$F$236:$FO$236, 0)</f>
        <v>0</v>
      </c>
      <c r="HYJ188" s="214">
        <f>_xlfn.XLOOKUP(HYJ172, Schedule!$F$226:$FO$226, Schedule!$F$236:$FO$236, 0)</f>
        <v>0</v>
      </c>
      <c r="HYK188" s="214">
        <f>_xlfn.XLOOKUP(HYK172, Schedule!$F$226:$FO$226, Schedule!$F$236:$FO$236, 0)</f>
        <v>0</v>
      </c>
      <c r="HYL188" s="214">
        <f>_xlfn.XLOOKUP(HYL172, Schedule!$F$226:$FO$226, Schedule!$F$236:$FO$236, 0)</f>
        <v>0</v>
      </c>
      <c r="HYM188" s="214">
        <f>_xlfn.XLOOKUP(HYM172, Schedule!$F$226:$FO$226, Schedule!$F$236:$FO$236, 0)</f>
        <v>0</v>
      </c>
      <c r="HYN188" s="214">
        <f>_xlfn.XLOOKUP(HYN172, Schedule!$F$226:$FO$226, Schedule!$F$236:$FO$236, 0)</f>
        <v>0</v>
      </c>
      <c r="HYO188" s="214">
        <f>_xlfn.XLOOKUP(HYO172, Schedule!$F$226:$FO$226, Schedule!$F$236:$FO$236, 0)</f>
        <v>0</v>
      </c>
      <c r="HYP188" s="214">
        <f>_xlfn.XLOOKUP(HYP172, Schedule!$F$226:$FO$226, Schedule!$F$236:$FO$236, 0)</f>
        <v>0</v>
      </c>
      <c r="HYQ188" s="214">
        <f>_xlfn.XLOOKUP(HYQ172, Schedule!$F$226:$FO$226, Schedule!$F$236:$FO$236, 0)</f>
        <v>0</v>
      </c>
      <c r="HYR188" s="214">
        <f>_xlfn.XLOOKUP(HYR172, Schedule!$F$226:$FO$226, Schedule!$F$236:$FO$236, 0)</f>
        <v>0</v>
      </c>
      <c r="HYS188" s="214">
        <f>_xlfn.XLOOKUP(HYS172, Schedule!$F$226:$FO$226, Schedule!$F$236:$FO$236, 0)</f>
        <v>0</v>
      </c>
      <c r="HYT188" s="214">
        <f>_xlfn.XLOOKUP(HYT172, Schedule!$F$226:$FO$226, Schedule!$F$236:$FO$236, 0)</f>
        <v>0</v>
      </c>
      <c r="HYU188" s="214">
        <f>_xlfn.XLOOKUP(HYU172, Schedule!$F$226:$FO$226, Schedule!$F$236:$FO$236, 0)</f>
        <v>0</v>
      </c>
      <c r="HYV188" s="214">
        <f>_xlfn.XLOOKUP(HYV172, Schedule!$F$226:$FO$226, Schedule!$F$236:$FO$236, 0)</f>
        <v>0</v>
      </c>
      <c r="HYW188" s="214">
        <f>_xlfn.XLOOKUP(HYW172, Schedule!$F$226:$FO$226, Schedule!$F$236:$FO$236, 0)</f>
        <v>0</v>
      </c>
      <c r="HYX188" s="214">
        <f>_xlfn.XLOOKUP(HYX172, Schedule!$F$226:$FO$226, Schedule!$F$236:$FO$236, 0)</f>
        <v>0</v>
      </c>
      <c r="HYY188" s="214">
        <f>_xlfn.XLOOKUP(HYY172, Schedule!$F$226:$FO$226, Schedule!$F$236:$FO$236, 0)</f>
        <v>0</v>
      </c>
      <c r="HYZ188" s="214">
        <f>_xlfn.XLOOKUP(HYZ172, Schedule!$F$226:$FO$226, Schedule!$F$236:$FO$236, 0)</f>
        <v>0</v>
      </c>
      <c r="HZA188" s="214">
        <f>_xlfn.XLOOKUP(HZA172, Schedule!$F$226:$FO$226, Schedule!$F$236:$FO$236, 0)</f>
        <v>0</v>
      </c>
      <c r="HZB188" s="214">
        <f>_xlfn.XLOOKUP(HZB172, Schedule!$F$226:$FO$226, Schedule!$F$236:$FO$236, 0)</f>
        <v>0</v>
      </c>
      <c r="HZC188" s="214">
        <f>_xlfn.XLOOKUP(HZC172, Schedule!$F$226:$FO$226, Schedule!$F$236:$FO$236, 0)</f>
        <v>0</v>
      </c>
      <c r="HZD188" s="214">
        <f>_xlfn.XLOOKUP(HZD172, Schedule!$F$226:$FO$226, Schedule!$F$236:$FO$236, 0)</f>
        <v>0</v>
      </c>
      <c r="HZE188" s="214">
        <f>_xlfn.XLOOKUP(HZE172, Schedule!$F$226:$FO$226, Schedule!$F$236:$FO$236, 0)</f>
        <v>0</v>
      </c>
      <c r="HZF188" s="214">
        <f>_xlfn.XLOOKUP(HZF172, Schedule!$F$226:$FO$226, Schedule!$F$236:$FO$236, 0)</f>
        <v>0</v>
      </c>
      <c r="HZG188" s="214">
        <f>_xlfn.XLOOKUP(HZG172, Schedule!$F$226:$FO$226, Schedule!$F$236:$FO$236, 0)</f>
        <v>0</v>
      </c>
      <c r="HZH188" s="214">
        <f>_xlfn.XLOOKUP(HZH172, Schedule!$F$226:$FO$226, Schedule!$F$236:$FO$236, 0)</f>
        <v>0</v>
      </c>
      <c r="HZI188" s="214">
        <f>_xlfn.XLOOKUP(HZI172, Schedule!$F$226:$FO$226, Schedule!$F$236:$FO$236, 0)</f>
        <v>0</v>
      </c>
      <c r="HZJ188" s="214">
        <f>_xlfn.XLOOKUP(HZJ172, Schedule!$F$226:$FO$226, Schedule!$F$236:$FO$236, 0)</f>
        <v>0</v>
      </c>
      <c r="HZK188" s="214">
        <f>_xlfn.XLOOKUP(HZK172, Schedule!$F$226:$FO$226, Schedule!$F$236:$FO$236, 0)</f>
        <v>0</v>
      </c>
      <c r="HZL188" s="214">
        <f>_xlfn.XLOOKUP(HZL172, Schedule!$F$226:$FO$226, Schedule!$F$236:$FO$236, 0)</f>
        <v>0</v>
      </c>
      <c r="HZM188" s="214">
        <f>_xlfn.XLOOKUP(HZM172, Schedule!$F$226:$FO$226, Schedule!$F$236:$FO$236, 0)</f>
        <v>0</v>
      </c>
      <c r="HZN188" s="214">
        <f>_xlfn.XLOOKUP(HZN172, Schedule!$F$226:$FO$226, Schedule!$F$236:$FO$236, 0)</f>
        <v>0</v>
      </c>
      <c r="HZO188" s="214">
        <f>_xlfn.XLOOKUP(HZO172, Schedule!$F$226:$FO$226, Schedule!$F$236:$FO$236, 0)</f>
        <v>0</v>
      </c>
      <c r="HZP188" s="214">
        <f>_xlfn.XLOOKUP(HZP172, Schedule!$F$226:$FO$226, Schedule!$F$236:$FO$236, 0)</f>
        <v>0</v>
      </c>
      <c r="HZQ188" s="214">
        <f>_xlfn.XLOOKUP(HZQ172, Schedule!$F$226:$FO$226, Schedule!$F$236:$FO$236, 0)</f>
        <v>0</v>
      </c>
      <c r="HZR188" s="214">
        <f>_xlfn.XLOOKUP(HZR172, Schedule!$F$226:$FO$226, Schedule!$F$236:$FO$236, 0)</f>
        <v>0</v>
      </c>
      <c r="HZS188" s="214">
        <f>_xlfn.XLOOKUP(HZS172, Schedule!$F$226:$FO$226, Schedule!$F$236:$FO$236, 0)</f>
        <v>0</v>
      </c>
      <c r="HZT188" s="214">
        <f>_xlfn.XLOOKUP(HZT172, Schedule!$F$226:$FO$226, Schedule!$F$236:$FO$236, 0)</f>
        <v>0</v>
      </c>
      <c r="HZU188" s="214">
        <f>_xlfn.XLOOKUP(HZU172, Schedule!$F$226:$FO$226, Schedule!$F$236:$FO$236, 0)</f>
        <v>0</v>
      </c>
      <c r="HZV188" s="214">
        <f>_xlfn.XLOOKUP(HZV172, Schedule!$F$226:$FO$226, Schedule!$F$236:$FO$236, 0)</f>
        <v>0</v>
      </c>
      <c r="HZW188" s="214">
        <f>_xlfn.XLOOKUP(HZW172, Schedule!$F$226:$FO$226, Schedule!$F$236:$FO$236, 0)</f>
        <v>0</v>
      </c>
      <c r="HZX188" s="214">
        <f>_xlfn.XLOOKUP(HZX172, Schedule!$F$226:$FO$226, Schedule!$F$236:$FO$236, 0)</f>
        <v>0</v>
      </c>
      <c r="HZY188" s="214">
        <f>_xlfn.XLOOKUP(HZY172, Schedule!$F$226:$FO$226, Schedule!$F$236:$FO$236, 0)</f>
        <v>0</v>
      </c>
      <c r="HZZ188" s="214">
        <f>_xlfn.XLOOKUP(HZZ172, Schedule!$F$226:$FO$226, Schedule!$F$236:$FO$236, 0)</f>
        <v>0</v>
      </c>
      <c r="IAA188" s="214">
        <f>_xlfn.XLOOKUP(IAA172, Schedule!$F$226:$FO$226, Schedule!$F$236:$FO$236, 0)</f>
        <v>0</v>
      </c>
      <c r="IAB188" s="214">
        <f>_xlfn.XLOOKUP(IAB172, Schedule!$F$226:$FO$226, Schedule!$F$236:$FO$236, 0)</f>
        <v>0</v>
      </c>
      <c r="IAC188" s="214">
        <f>_xlfn.XLOOKUP(IAC172, Schedule!$F$226:$FO$226, Schedule!$F$236:$FO$236, 0)</f>
        <v>0</v>
      </c>
      <c r="IAD188" s="214">
        <f>_xlfn.XLOOKUP(IAD172, Schedule!$F$226:$FO$226, Schedule!$F$236:$FO$236, 0)</f>
        <v>0</v>
      </c>
      <c r="IAE188" s="214">
        <f>_xlfn.XLOOKUP(IAE172, Schedule!$F$226:$FO$226, Schedule!$F$236:$FO$236, 0)</f>
        <v>0</v>
      </c>
      <c r="IAF188" s="214">
        <f>_xlfn.XLOOKUP(IAF172, Schedule!$F$226:$FO$226, Schedule!$F$236:$FO$236, 0)</f>
        <v>0</v>
      </c>
      <c r="IAG188" s="214">
        <f>_xlfn.XLOOKUP(IAG172, Schedule!$F$226:$FO$226, Schedule!$F$236:$FO$236, 0)</f>
        <v>0</v>
      </c>
      <c r="IAH188" s="214">
        <f>_xlfn.XLOOKUP(IAH172, Schedule!$F$226:$FO$226, Schedule!$F$236:$FO$236, 0)</f>
        <v>0</v>
      </c>
      <c r="IAI188" s="214">
        <f>_xlfn.XLOOKUP(IAI172, Schedule!$F$226:$FO$226, Schedule!$F$236:$FO$236, 0)</f>
        <v>0</v>
      </c>
      <c r="IAJ188" s="214">
        <f>_xlfn.XLOOKUP(IAJ172, Schedule!$F$226:$FO$226, Schedule!$F$236:$FO$236, 0)</f>
        <v>0</v>
      </c>
      <c r="IAK188" s="214">
        <f>_xlfn.XLOOKUP(IAK172, Schedule!$F$226:$FO$226, Schedule!$F$236:$FO$236, 0)</f>
        <v>0</v>
      </c>
      <c r="IAL188" s="214">
        <f>_xlfn.XLOOKUP(IAL172, Schedule!$F$226:$FO$226, Schedule!$F$236:$FO$236, 0)</f>
        <v>0</v>
      </c>
      <c r="IAM188" s="214">
        <f>_xlfn.XLOOKUP(IAM172, Schedule!$F$226:$FO$226, Schedule!$F$236:$FO$236, 0)</f>
        <v>0</v>
      </c>
      <c r="IAN188" s="214">
        <f>_xlfn.XLOOKUP(IAN172, Schedule!$F$226:$FO$226, Schedule!$F$236:$FO$236, 0)</f>
        <v>0</v>
      </c>
      <c r="IAO188" s="214">
        <f>_xlfn.XLOOKUP(IAO172, Schedule!$F$226:$FO$226, Schedule!$F$236:$FO$236, 0)</f>
        <v>0</v>
      </c>
      <c r="IAP188" s="214">
        <f>_xlfn.XLOOKUP(IAP172, Schedule!$F$226:$FO$226, Schedule!$F$236:$FO$236, 0)</f>
        <v>0</v>
      </c>
      <c r="IAQ188" s="214">
        <f>_xlfn.XLOOKUP(IAQ172, Schedule!$F$226:$FO$226, Schedule!$F$236:$FO$236, 0)</f>
        <v>0</v>
      </c>
      <c r="IAR188" s="214">
        <f>_xlfn.XLOOKUP(IAR172, Schedule!$F$226:$FO$226, Schedule!$F$236:$FO$236, 0)</f>
        <v>0</v>
      </c>
      <c r="IAS188" s="214">
        <f>_xlfn.XLOOKUP(IAS172, Schedule!$F$226:$FO$226, Schedule!$F$236:$FO$236, 0)</f>
        <v>0</v>
      </c>
      <c r="IAT188" s="214">
        <f>_xlfn.XLOOKUP(IAT172, Schedule!$F$226:$FO$226, Schedule!$F$236:$FO$236, 0)</f>
        <v>0</v>
      </c>
      <c r="IAU188" s="214">
        <f>_xlfn.XLOOKUP(IAU172, Schedule!$F$226:$FO$226, Schedule!$F$236:$FO$236, 0)</f>
        <v>0</v>
      </c>
      <c r="IAV188" s="214">
        <f>_xlfn.XLOOKUP(IAV172, Schedule!$F$226:$FO$226, Schedule!$F$236:$FO$236, 0)</f>
        <v>0</v>
      </c>
      <c r="IAW188" s="214">
        <f>_xlfn.XLOOKUP(IAW172, Schedule!$F$226:$FO$226, Schedule!$F$236:$FO$236, 0)</f>
        <v>0</v>
      </c>
      <c r="IAX188" s="214">
        <f>_xlfn.XLOOKUP(IAX172, Schedule!$F$226:$FO$226, Schedule!$F$236:$FO$236, 0)</f>
        <v>0</v>
      </c>
      <c r="IAY188" s="214">
        <f>_xlfn.XLOOKUP(IAY172, Schedule!$F$226:$FO$226, Schedule!$F$236:$FO$236, 0)</f>
        <v>0</v>
      </c>
      <c r="IAZ188" s="214">
        <f>_xlfn.XLOOKUP(IAZ172, Schedule!$F$226:$FO$226, Schedule!$F$236:$FO$236, 0)</f>
        <v>0</v>
      </c>
      <c r="IBA188" s="214">
        <f>_xlfn.XLOOKUP(IBA172, Schedule!$F$226:$FO$226, Schedule!$F$236:$FO$236, 0)</f>
        <v>0</v>
      </c>
      <c r="IBB188" s="214">
        <f>_xlfn.XLOOKUP(IBB172, Schedule!$F$226:$FO$226, Schedule!$F$236:$FO$236, 0)</f>
        <v>0</v>
      </c>
      <c r="IBC188" s="214">
        <f>_xlfn.XLOOKUP(IBC172, Schedule!$F$226:$FO$226, Schedule!$F$236:$FO$236, 0)</f>
        <v>0</v>
      </c>
      <c r="IBD188" s="214">
        <f>_xlfn.XLOOKUP(IBD172, Schedule!$F$226:$FO$226, Schedule!$F$236:$FO$236, 0)</f>
        <v>0</v>
      </c>
      <c r="IBE188" s="214">
        <f>_xlfn.XLOOKUP(IBE172, Schedule!$F$226:$FO$226, Schedule!$F$236:$FO$236, 0)</f>
        <v>0</v>
      </c>
      <c r="IBF188" s="214">
        <f>_xlfn.XLOOKUP(IBF172, Schedule!$F$226:$FO$226, Schedule!$F$236:$FO$236, 0)</f>
        <v>0</v>
      </c>
      <c r="IBG188" s="214">
        <f>_xlfn.XLOOKUP(IBG172, Schedule!$F$226:$FO$226, Schedule!$F$236:$FO$236, 0)</f>
        <v>0</v>
      </c>
      <c r="IBH188" s="214">
        <f>_xlfn.XLOOKUP(IBH172, Schedule!$F$226:$FO$226, Schedule!$F$236:$FO$236, 0)</f>
        <v>0</v>
      </c>
      <c r="IBI188" s="214">
        <f>_xlfn.XLOOKUP(IBI172, Schedule!$F$226:$FO$226, Schedule!$F$236:$FO$236, 0)</f>
        <v>0</v>
      </c>
      <c r="IBJ188" s="214">
        <f>_xlfn.XLOOKUP(IBJ172, Schedule!$F$226:$FO$226, Schedule!$F$236:$FO$236, 0)</f>
        <v>0</v>
      </c>
      <c r="IBK188" s="214">
        <f>_xlfn.XLOOKUP(IBK172, Schedule!$F$226:$FO$226, Schedule!$F$236:$FO$236, 0)</f>
        <v>0</v>
      </c>
      <c r="IBL188" s="214">
        <f>_xlfn.XLOOKUP(IBL172, Schedule!$F$226:$FO$226, Schedule!$F$236:$FO$236, 0)</f>
        <v>0</v>
      </c>
      <c r="IBM188" s="214">
        <f>_xlfn.XLOOKUP(IBM172, Schedule!$F$226:$FO$226, Schedule!$F$236:$FO$236, 0)</f>
        <v>0</v>
      </c>
      <c r="IBN188" s="214">
        <f>_xlfn.XLOOKUP(IBN172, Schedule!$F$226:$FO$226, Schedule!$F$236:$FO$236, 0)</f>
        <v>0</v>
      </c>
      <c r="IBO188" s="214">
        <f>_xlfn.XLOOKUP(IBO172, Schedule!$F$226:$FO$226, Schedule!$F$236:$FO$236, 0)</f>
        <v>0</v>
      </c>
      <c r="IBP188" s="214">
        <f>_xlfn.XLOOKUP(IBP172, Schedule!$F$226:$FO$226, Schedule!$F$236:$FO$236, 0)</f>
        <v>0</v>
      </c>
      <c r="IBQ188" s="214">
        <f>_xlfn.XLOOKUP(IBQ172, Schedule!$F$226:$FO$226, Schedule!$F$236:$FO$236, 0)</f>
        <v>0</v>
      </c>
      <c r="IBR188" s="214">
        <f>_xlfn.XLOOKUP(IBR172, Schedule!$F$226:$FO$226, Schedule!$F$236:$FO$236, 0)</f>
        <v>0</v>
      </c>
      <c r="IBS188" s="214">
        <f>_xlfn.XLOOKUP(IBS172, Schedule!$F$226:$FO$226, Schedule!$F$236:$FO$236, 0)</f>
        <v>0</v>
      </c>
      <c r="IBT188" s="214">
        <f>_xlfn.XLOOKUP(IBT172, Schedule!$F$226:$FO$226, Schedule!$F$236:$FO$236, 0)</f>
        <v>0</v>
      </c>
      <c r="IBU188" s="214">
        <f>_xlfn.XLOOKUP(IBU172, Schedule!$F$226:$FO$226, Schedule!$F$236:$FO$236, 0)</f>
        <v>0</v>
      </c>
      <c r="IBV188" s="214">
        <f>_xlfn.XLOOKUP(IBV172, Schedule!$F$226:$FO$226, Schedule!$F$236:$FO$236, 0)</f>
        <v>0</v>
      </c>
      <c r="IBW188" s="214">
        <f>_xlfn.XLOOKUP(IBW172, Schedule!$F$226:$FO$226, Schedule!$F$236:$FO$236, 0)</f>
        <v>0</v>
      </c>
      <c r="IBX188" s="214">
        <f>_xlfn.XLOOKUP(IBX172, Schedule!$F$226:$FO$226, Schedule!$F$236:$FO$236, 0)</f>
        <v>0</v>
      </c>
      <c r="IBY188" s="214">
        <f>_xlfn.XLOOKUP(IBY172, Schedule!$F$226:$FO$226, Schedule!$F$236:$FO$236, 0)</f>
        <v>0</v>
      </c>
      <c r="IBZ188" s="214">
        <f>_xlfn.XLOOKUP(IBZ172, Schedule!$F$226:$FO$226, Schedule!$F$236:$FO$236, 0)</f>
        <v>0</v>
      </c>
      <c r="ICA188" s="214">
        <f>_xlfn.XLOOKUP(ICA172, Schedule!$F$226:$FO$226, Schedule!$F$236:$FO$236, 0)</f>
        <v>0</v>
      </c>
      <c r="ICB188" s="214">
        <f>_xlfn.XLOOKUP(ICB172, Schedule!$F$226:$FO$226, Schedule!$F$236:$FO$236, 0)</f>
        <v>0</v>
      </c>
      <c r="ICC188" s="214">
        <f>_xlfn.XLOOKUP(ICC172, Schedule!$F$226:$FO$226, Schedule!$F$236:$FO$236, 0)</f>
        <v>0</v>
      </c>
      <c r="ICD188" s="214">
        <f>_xlfn.XLOOKUP(ICD172, Schedule!$F$226:$FO$226, Schedule!$F$236:$FO$236, 0)</f>
        <v>0</v>
      </c>
      <c r="ICE188" s="214">
        <f>_xlfn.XLOOKUP(ICE172, Schedule!$F$226:$FO$226, Schedule!$F$236:$FO$236, 0)</f>
        <v>0</v>
      </c>
      <c r="ICF188" s="214">
        <f>_xlfn.XLOOKUP(ICF172, Schedule!$F$226:$FO$226, Schedule!$F$236:$FO$236, 0)</f>
        <v>0</v>
      </c>
      <c r="ICG188" s="214">
        <f>_xlfn.XLOOKUP(ICG172, Schedule!$F$226:$FO$226, Schedule!$F$236:$FO$236, 0)</f>
        <v>0</v>
      </c>
      <c r="ICH188" s="214">
        <f>_xlfn.XLOOKUP(ICH172, Schedule!$F$226:$FO$226, Schedule!$F$236:$FO$236, 0)</f>
        <v>0</v>
      </c>
      <c r="ICI188" s="214">
        <f>_xlfn.XLOOKUP(ICI172, Schedule!$F$226:$FO$226, Schedule!$F$236:$FO$236, 0)</f>
        <v>0</v>
      </c>
      <c r="ICJ188" s="214">
        <f>_xlfn.XLOOKUP(ICJ172, Schedule!$F$226:$FO$226, Schedule!$F$236:$FO$236, 0)</f>
        <v>0</v>
      </c>
      <c r="ICK188" s="214">
        <f>_xlfn.XLOOKUP(ICK172, Schedule!$F$226:$FO$226, Schedule!$F$236:$FO$236, 0)</f>
        <v>0</v>
      </c>
      <c r="ICL188" s="214">
        <f>_xlfn.XLOOKUP(ICL172, Schedule!$F$226:$FO$226, Schedule!$F$236:$FO$236, 0)</f>
        <v>0</v>
      </c>
      <c r="ICM188" s="214">
        <f>_xlfn.XLOOKUP(ICM172, Schedule!$F$226:$FO$226, Schedule!$F$236:$FO$236, 0)</f>
        <v>0</v>
      </c>
      <c r="ICN188" s="214">
        <f>_xlfn.XLOOKUP(ICN172, Schedule!$F$226:$FO$226, Schedule!$F$236:$FO$236, 0)</f>
        <v>0</v>
      </c>
      <c r="ICO188" s="214">
        <f>_xlfn.XLOOKUP(ICO172, Schedule!$F$226:$FO$226, Schedule!$F$236:$FO$236, 0)</f>
        <v>0</v>
      </c>
      <c r="ICP188" s="214">
        <f>_xlfn.XLOOKUP(ICP172, Schedule!$F$226:$FO$226, Schedule!$F$236:$FO$236, 0)</f>
        <v>0</v>
      </c>
      <c r="ICQ188" s="214">
        <f>_xlfn.XLOOKUP(ICQ172, Schedule!$F$226:$FO$226, Schedule!$F$236:$FO$236, 0)</f>
        <v>0</v>
      </c>
      <c r="ICR188" s="214">
        <f>_xlfn.XLOOKUP(ICR172, Schedule!$F$226:$FO$226, Schedule!$F$236:$FO$236, 0)</f>
        <v>0</v>
      </c>
      <c r="ICS188" s="214">
        <f>_xlfn.XLOOKUP(ICS172, Schedule!$F$226:$FO$226, Schedule!$F$236:$FO$236, 0)</f>
        <v>0</v>
      </c>
      <c r="ICT188" s="214">
        <f>_xlfn.XLOOKUP(ICT172, Schedule!$F$226:$FO$226, Schedule!$F$236:$FO$236, 0)</f>
        <v>0</v>
      </c>
      <c r="ICU188" s="214">
        <f>_xlfn.XLOOKUP(ICU172, Schedule!$F$226:$FO$226, Schedule!$F$236:$FO$236, 0)</f>
        <v>0</v>
      </c>
      <c r="ICV188" s="214">
        <f>_xlfn.XLOOKUP(ICV172, Schedule!$F$226:$FO$226, Schedule!$F$236:$FO$236, 0)</f>
        <v>0</v>
      </c>
      <c r="ICW188" s="214">
        <f>_xlfn.XLOOKUP(ICW172, Schedule!$F$226:$FO$226, Schedule!$F$236:$FO$236, 0)</f>
        <v>0</v>
      </c>
      <c r="ICX188" s="214">
        <f>_xlfn.XLOOKUP(ICX172, Schedule!$F$226:$FO$226, Schedule!$F$236:$FO$236, 0)</f>
        <v>0</v>
      </c>
      <c r="ICY188" s="214">
        <f>_xlfn.XLOOKUP(ICY172, Schedule!$F$226:$FO$226, Schedule!$F$236:$FO$236, 0)</f>
        <v>0</v>
      </c>
      <c r="ICZ188" s="214">
        <f>_xlfn.XLOOKUP(ICZ172, Schedule!$F$226:$FO$226, Schedule!$F$236:$FO$236, 0)</f>
        <v>0</v>
      </c>
      <c r="IDA188" s="214">
        <f>_xlfn.XLOOKUP(IDA172, Schedule!$F$226:$FO$226, Schedule!$F$236:$FO$236, 0)</f>
        <v>0</v>
      </c>
      <c r="IDB188" s="214">
        <f>_xlfn.XLOOKUP(IDB172, Schedule!$F$226:$FO$226, Schedule!$F$236:$FO$236, 0)</f>
        <v>0</v>
      </c>
      <c r="IDC188" s="214">
        <f>_xlfn.XLOOKUP(IDC172, Schedule!$F$226:$FO$226, Schedule!$F$236:$FO$236, 0)</f>
        <v>0</v>
      </c>
      <c r="IDD188" s="214">
        <f>_xlfn.XLOOKUP(IDD172, Schedule!$F$226:$FO$226, Schedule!$F$236:$FO$236, 0)</f>
        <v>0</v>
      </c>
      <c r="IDE188" s="214">
        <f>_xlfn.XLOOKUP(IDE172, Schedule!$F$226:$FO$226, Schedule!$F$236:$FO$236, 0)</f>
        <v>0</v>
      </c>
      <c r="IDF188" s="214">
        <f>_xlfn.XLOOKUP(IDF172, Schedule!$F$226:$FO$226, Schedule!$F$236:$FO$236, 0)</f>
        <v>0</v>
      </c>
      <c r="IDG188" s="214">
        <f>_xlfn.XLOOKUP(IDG172, Schedule!$F$226:$FO$226, Schedule!$F$236:$FO$236, 0)</f>
        <v>0</v>
      </c>
      <c r="IDH188" s="214">
        <f>_xlfn.XLOOKUP(IDH172, Schedule!$F$226:$FO$226, Schedule!$F$236:$FO$236, 0)</f>
        <v>0</v>
      </c>
      <c r="IDI188" s="214">
        <f>_xlfn.XLOOKUP(IDI172, Schedule!$F$226:$FO$226, Schedule!$F$236:$FO$236, 0)</f>
        <v>0</v>
      </c>
      <c r="IDJ188" s="214">
        <f>_xlfn.XLOOKUP(IDJ172, Schedule!$F$226:$FO$226, Schedule!$F$236:$FO$236, 0)</f>
        <v>0</v>
      </c>
      <c r="IDK188" s="214">
        <f>_xlfn.XLOOKUP(IDK172, Schedule!$F$226:$FO$226, Schedule!$F$236:$FO$236, 0)</f>
        <v>0</v>
      </c>
      <c r="IDL188" s="214">
        <f>_xlfn.XLOOKUP(IDL172, Schedule!$F$226:$FO$226, Schedule!$F$236:$FO$236, 0)</f>
        <v>0</v>
      </c>
      <c r="IDM188" s="214">
        <f>_xlfn.XLOOKUP(IDM172, Schedule!$F$226:$FO$226, Schedule!$F$236:$FO$236, 0)</f>
        <v>0</v>
      </c>
      <c r="IDN188" s="214">
        <f>_xlfn.XLOOKUP(IDN172, Schedule!$F$226:$FO$226, Schedule!$F$236:$FO$236, 0)</f>
        <v>0</v>
      </c>
      <c r="IDO188" s="214">
        <f>_xlfn.XLOOKUP(IDO172, Schedule!$F$226:$FO$226, Schedule!$F$236:$FO$236, 0)</f>
        <v>0</v>
      </c>
      <c r="IDP188" s="214">
        <f>_xlfn.XLOOKUP(IDP172, Schedule!$F$226:$FO$226, Schedule!$F$236:$FO$236, 0)</f>
        <v>0</v>
      </c>
      <c r="IDQ188" s="214">
        <f>_xlfn.XLOOKUP(IDQ172, Schedule!$F$226:$FO$226, Schedule!$F$236:$FO$236, 0)</f>
        <v>0</v>
      </c>
      <c r="IDR188" s="214">
        <f>_xlfn.XLOOKUP(IDR172, Schedule!$F$226:$FO$226, Schedule!$F$236:$FO$236, 0)</f>
        <v>0</v>
      </c>
      <c r="IDS188" s="214">
        <f>_xlfn.XLOOKUP(IDS172, Schedule!$F$226:$FO$226, Schedule!$F$236:$FO$236, 0)</f>
        <v>0</v>
      </c>
      <c r="IDT188" s="214">
        <f>_xlfn.XLOOKUP(IDT172, Schedule!$F$226:$FO$226, Schedule!$F$236:$FO$236, 0)</f>
        <v>0</v>
      </c>
      <c r="IDU188" s="214">
        <f>_xlfn.XLOOKUP(IDU172, Schedule!$F$226:$FO$226, Schedule!$F$236:$FO$236, 0)</f>
        <v>0</v>
      </c>
      <c r="IDV188" s="214">
        <f>_xlfn.XLOOKUP(IDV172, Schedule!$F$226:$FO$226, Schedule!$F$236:$FO$236, 0)</f>
        <v>0</v>
      </c>
      <c r="IDW188" s="214">
        <f>_xlfn.XLOOKUP(IDW172, Schedule!$F$226:$FO$226, Schedule!$F$236:$FO$236, 0)</f>
        <v>0</v>
      </c>
      <c r="IDX188" s="214">
        <f>_xlfn.XLOOKUP(IDX172, Schedule!$F$226:$FO$226, Schedule!$F$236:$FO$236, 0)</f>
        <v>0</v>
      </c>
      <c r="IDY188" s="214">
        <f>_xlfn.XLOOKUP(IDY172, Schedule!$F$226:$FO$226, Schedule!$F$236:$FO$236, 0)</f>
        <v>0</v>
      </c>
      <c r="IDZ188" s="214">
        <f>_xlfn.XLOOKUP(IDZ172, Schedule!$F$226:$FO$226, Schedule!$F$236:$FO$236, 0)</f>
        <v>0</v>
      </c>
      <c r="IEA188" s="214">
        <f>_xlfn.XLOOKUP(IEA172, Schedule!$F$226:$FO$226, Schedule!$F$236:$FO$236, 0)</f>
        <v>0</v>
      </c>
      <c r="IEB188" s="214">
        <f>_xlfn.XLOOKUP(IEB172, Schedule!$F$226:$FO$226, Schedule!$F$236:$FO$236, 0)</f>
        <v>0</v>
      </c>
      <c r="IEC188" s="214">
        <f>_xlfn.XLOOKUP(IEC172, Schedule!$F$226:$FO$226, Schedule!$F$236:$FO$236, 0)</f>
        <v>0</v>
      </c>
      <c r="IED188" s="214">
        <f>_xlfn.XLOOKUP(IED172, Schedule!$F$226:$FO$226, Schedule!$F$236:$FO$236, 0)</f>
        <v>0</v>
      </c>
      <c r="IEE188" s="214">
        <f>_xlfn.XLOOKUP(IEE172, Schedule!$F$226:$FO$226, Schedule!$F$236:$FO$236, 0)</f>
        <v>0</v>
      </c>
      <c r="IEF188" s="214">
        <f>_xlfn.XLOOKUP(IEF172, Schedule!$F$226:$FO$226, Schedule!$F$236:$FO$236, 0)</f>
        <v>0</v>
      </c>
      <c r="IEG188" s="214">
        <f>_xlfn.XLOOKUP(IEG172, Schedule!$F$226:$FO$226, Schedule!$F$236:$FO$236, 0)</f>
        <v>0</v>
      </c>
      <c r="IEH188" s="214">
        <f>_xlfn.XLOOKUP(IEH172, Schedule!$F$226:$FO$226, Schedule!$F$236:$FO$236, 0)</f>
        <v>0</v>
      </c>
      <c r="IEI188" s="214">
        <f>_xlfn.XLOOKUP(IEI172, Schedule!$F$226:$FO$226, Schedule!$F$236:$FO$236, 0)</f>
        <v>0</v>
      </c>
      <c r="IEJ188" s="214">
        <f>_xlfn.XLOOKUP(IEJ172, Schedule!$F$226:$FO$226, Schedule!$F$236:$FO$236, 0)</f>
        <v>0</v>
      </c>
      <c r="IEK188" s="214">
        <f>_xlfn.XLOOKUP(IEK172, Schedule!$F$226:$FO$226, Schedule!$F$236:$FO$236, 0)</f>
        <v>0</v>
      </c>
      <c r="IEL188" s="214">
        <f>_xlfn.XLOOKUP(IEL172, Schedule!$F$226:$FO$226, Schedule!$F$236:$FO$236, 0)</f>
        <v>0</v>
      </c>
      <c r="IEM188" s="214">
        <f>_xlfn.XLOOKUP(IEM172, Schedule!$F$226:$FO$226, Schedule!$F$236:$FO$236, 0)</f>
        <v>0</v>
      </c>
      <c r="IEN188" s="214">
        <f>_xlfn.XLOOKUP(IEN172, Schedule!$F$226:$FO$226, Schedule!$F$236:$FO$236, 0)</f>
        <v>0</v>
      </c>
      <c r="IEO188" s="214">
        <f>_xlfn.XLOOKUP(IEO172, Schedule!$F$226:$FO$226, Schedule!$F$236:$FO$236, 0)</f>
        <v>0</v>
      </c>
      <c r="IEP188" s="214">
        <f>_xlfn.XLOOKUP(IEP172, Schedule!$F$226:$FO$226, Schedule!$F$236:$FO$236, 0)</f>
        <v>0</v>
      </c>
      <c r="IEQ188" s="214">
        <f>_xlfn.XLOOKUP(IEQ172, Schedule!$F$226:$FO$226, Schedule!$F$236:$FO$236, 0)</f>
        <v>0</v>
      </c>
      <c r="IER188" s="214">
        <f>_xlfn.XLOOKUP(IER172, Schedule!$F$226:$FO$226, Schedule!$F$236:$FO$236, 0)</f>
        <v>0</v>
      </c>
      <c r="IES188" s="214">
        <f>_xlfn.XLOOKUP(IES172, Schedule!$F$226:$FO$226, Schedule!$F$236:$FO$236, 0)</f>
        <v>0</v>
      </c>
      <c r="IET188" s="214">
        <f>_xlfn.XLOOKUP(IET172, Schedule!$F$226:$FO$226, Schedule!$F$236:$FO$236, 0)</f>
        <v>0</v>
      </c>
      <c r="IEU188" s="214">
        <f>_xlfn.XLOOKUP(IEU172, Schedule!$F$226:$FO$226, Schedule!$F$236:$FO$236, 0)</f>
        <v>0</v>
      </c>
      <c r="IEV188" s="214">
        <f>_xlfn.XLOOKUP(IEV172, Schedule!$F$226:$FO$226, Schedule!$F$236:$FO$236, 0)</f>
        <v>0</v>
      </c>
      <c r="IEW188" s="214">
        <f>_xlfn.XLOOKUP(IEW172, Schedule!$F$226:$FO$226, Schedule!$F$236:$FO$236, 0)</f>
        <v>0</v>
      </c>
      <c r="IEX188" s="214">
        <f>_xlfn.XLOOKUP(IEX172, Schedule!$F$226:$FO$226, Schedule!$F$236:$FO$236, 0)</f>
        <v>0</v>
      </c>
      <c r="IEY188" s="214">
        <f>_xlfn.XLOOKUP(IEY172, Schedule!$F$226:$FO$226, Schedule!$F$236:$FO$236, 0)</f>
        <v>0</v>
      </c>
      <c r="IEZ188" s="214">
        <f>_xlfn.XLOOKUP(IEZ172, Schedule!$F$226:$FO$226, Schedule!$F$236:$FO$236, 0)</f>
        <v>0</v>
      </c>
      <c r="IFA188" s="214">
        <f>_xlfn.XLOOKUP(IFA172, Schedule!$F$226:$FO$226, Schedule!$F$236:$FO$236, 0)</f>
        <v>0</v>
      </c>
      <c r="IFB188" s="214">
        <f>_xlfn.XLOOKUP(IFB172, Schedule!$F$226:$FO$226, Schedule!$F$236:$FO$236, 0)</f>
        <v>0</v>
      </c>
      <c r="IFC188" s="214">
        <f>_xlfn.XLOOKUP(IFC172, Schedule!$F$226:$FO$226, Schedule!$F$236:$FO$236, 0)</f>
        <v>0</v>
      </c>
      <c r="IFD188" s="214">
        <f>_xlfn.XLOOKUP(IFD172, Schedule!$F$226:$FO$226, Schedule!$F$236:$FO$236, 0)</f>
        <v>0</v>
      </c>
      <c r="IFE188" s="214">
        <f>_xlfn.XLOOKUP(IFE172, Schedule!$F$226:$FO$226, Schedule!$F$236:$FO$236, 0)</f>
        <v>0</v>
      </c>
      <c r="IFF188" s="214">
        <f>_xlfn.XLOOKUP(IFF172, Schedule!$F$226:$FO$226, Schedule!$F$236:$FO$236, 0)</f>
        <v>0</v>
      </c>
      <c r="IFG188" s="214">
        <f>_xlfn.XLOOKUP(IFG172, Schedule!$F$226:$FO$226, Schedule!$F$236:$FO$236, 0)</f>
        <v>0</v>
      </c>
      <c r="IFH188" s="214">
        <f>_xlfn.XLOOKUP(IFH172, Schedule!$F$226:$FO$226, Schedule!$F$236:$FO$236, 0)</f>
        <v>0</v>
      </c>
      <c r="IFI188" s="214">
        <f>_xlfn.XLOOKUP(IFI172, Schedule!$F$226:$FO$226, Schedule!$F$236:$FO$236, 0)</f>
        <v>0</v>
      </c>
      <c r="IFJ188" s="214">
        <f>_xlfn.XLOOKUP(IFJ172, Schedule!$F$226:$FO$226, Schedule!$F$236:$FO$236, 0)</f>
        <v>0</v>
      </c>
      <c r="IFK188" s="214">
        <f>_xlfn.XLOOKUP(IFK172, Schedule!$F$226:$FO$226, Schedule!$F$236:$FO$236, 0)</f>
        <v>0</v>
      </c>
      <c r="IFL188" s="214">
        <f>_xlfn.XLOOKUP(IFL172, Schedule!$F$226:$FO$226, Schedule!$F$236:$FO$236, 0)</f>
        <v>0</v>
      </c>
      <c r="IFM188" s="214">
        <f>_xlfn.XLOOKUP(IFM172, Schedule!$F$226:$FO$226, Schedule!$F$236:$FO$236, 0)</f>
        <v>0</v>
      </c>
      <c r="IFN188" s="214">
        <f>_xlfn.XLOOKUP(IFN172, Schedule!$F$226:$FO$226, Schedule!$F$236:$FO$236, 0)</f>
        <v>0</v>
      </c>
      <c r="IFO188" s="214">
        <f>_xlfn.XLOOKUP(IFO172, Schedule!$F$226:$FO$226, Schedule!$F$236:$FO$236, 0)</f>
        <v>0</v>
      </c>
      <c r="IFP188" s="214">
        <f>_xlfn.XLOOKUP(IFP172, Schedule!$F$226:$FO$226, Schedule!$F$236:$FO$236, 0)</f>
        <v>0</v>
      </c>
      <c r="IFQ188" s="214">
        <f>_xlfn.XLOOKUP(IFQ172, Schedule!$F$226:$FO$226, Schedule!$F$236:$FO$236, 0)</f>
        <v>0</v>
      </c>
      <c r="IFR188" s="214">
        <f>_xlfn.XLOOKUP(IFR172, Schedule!$F$226:$FO$226, Schedule!$F$236:$FO$236, 0)</f>
        <v>0</v>
      </c>
      <c r="IFS188" s="214">
        <f>_xlfn.XLOOKUP(IFS172, Schedule!$F$226:$FO$226, Schedule!$F$236:$FO$236, 0)</f>
        <v>0</v>
      </c>
      <c r="IFT188" s="214">
        <f>_xlfn.XLOOKUP(IFT172, Schedule!$F$226:$FO$226, Schedule!$F$236:$FO$236, 0)</f>
        <v>0</v>
      </c>
      <c r="IFU188" s="214">
        <f>_xlfn.XLOOKUP(IFU172, Schedule!$F$226:$FO$226, Schedule!$F$236:$FO$236, 0)</f>
        <v>0</v>
      </c>
      <c r="IFV188" s="214">
        <f>_xlfn.XLOOKUP(IFV172, Schedule!$F$226:$FO$226, Schedule!$F$236:$FO$236, 0)</f>
        <v>0</v>
      </c>
      <c r="IFW188" s="214">
        <f>_xlfn.XLOOKUP(IFW172, Schedule!$F$226:$FO$226, Schedule!$F$236:$FO$236, 0)</f>
        <v>0</v>
      </c>
      <c r="IFX188" s="214">
        <f>_xlfn.XLOOKUP(IFX172, Schedule!$F$226:$FO$226, Schedule!$F$236:$FO$236, 0)</f>
        <v>0</v>
      </c>
      <c r="IFY188" s="214">
        <f>_xlfn.XLOOKUP(IFY172, Schedule!$F$226:$FO$226, Schedule!$F$236:$FO$236, 0)</f>
        <v>0</v>
      </c>
      <c r="IFZ188" s="214">
        <f>_xlfn.XLOOKUP(IFZ172, Schedule!$F$226:$FO$226, Schedule!$F$236:$FO$236, 0)</f>
        <v>0</v>
      </c>
      <c r="IGA188" s="214">
        <f>_xlfn.XLOOKUP(IGA172, Schedule!$F$226:$FO$226, Schedule!$F$236:$FO$236, 0)</f>
        <v>0</v>
      </c>
      <c r="IGB188" s="214">
        <f>_xlfn.XLOOKUP(IGB172, Schedule!$F$226:$FO$226, Schedule!$F$236:$FO$236, 0)</f>
        <v>0</v>
      </c>
      <c r="IGC188" s="214">
        <f>_xlfn.XLOOKUP(IGC172, Schedule!$F$226:$FO$226, Schedule!$F$236:$FO$236, 0)</f>
        <v>0</v>
      </c>
      <c r="IGD188" s="214">
        <f>_xlfn.XLOOKUP(IGD172, Schedule!$F$226:$FO$226, Schedule!$F$236:$FO$236, 0)</f>
        <v>0</v>
      </c>
      <c r="IGE188" s="214">
        <f>_xlfn.XLOOKUP(IGE172, Schedule!$F$226:$FO$226, Schedule!$F$236:$FO$236, 0)</f>
        <v>0</v>
      </c>
      <c r="IGF188" s="214">
        <f>_xlfn.XLOOKUP(IGF172, Schedule!$F$226:$FO$226, Schedule!$F$236:$FO$236, 0)</f>
        <v>0</v>
      </c>
      <c r="IGG188" s="214">
        <f>_xlfn.XLOOKUP(IGG172, Schedule!$F$226:$FO$226, Schedule!$F$236:$FO$236, 0)</f>
        <v>0</v>
      </c>
      <c r="IGH188" s="214">
        <f>_xlfn.XLOOKUP(IGH172, Schedule!$F$226:$FO$226, Schedule!$F$236:$FO$236, 0)</f>
        <v>0</v>
      </c>
      <c r="IGI188" s="214">
        <f>_xlfn.XLOOKUP(IGI172, Schedule!$F$226:$FO$226, Schedule!$F$236:$FO$236, 0)</f>
        <v>0</v>
      </c>
      <c r="IGJ188" s="214">
        <f>_xlfn.XLOOKUP(IGJ172, Schedule!$F$226:$FO$226, Schedule!$F$236:$FO$236, 0)</f>
        <v>0</v>
      </c>
      <c r="IGK188" s="214">
        <f>_xlfn.XLOOKUP(IGK172, Schedule!$F$226:$FO$226, Schedule!$F$236:$FO$236, 0)</f>
        <v>0</v>
      </c>
      <c r="IGL188" s="214">
        <f>_xlfn.XLOOKUP(IGL172, Schedule!$F$226:$FO$226, Schedule!$F$236:$FO$236, 0)</f>
        <v>0</v>
      </c>
      <c r="IGM188" s="214">
        <f>_xlfn.XLOOKUP(IGM172, Schedule!$F$226:$FO$226, Schedule!$F$236:$FO$236, 0)</f>
        <v>0</v>
      </c>
      <c r="IGN188" s="214">
        <f>_xlfn.XLOOKUP(IGN172, Schedule!$F$226:$FO$226, Schedule!$F$236:$FO$236, 0)</f>
        <v>0</v>
      </c>
      <c r="IGO188" s="214">
        <f>_xlfn.XLOOKUP(IGO172, Schedule!$F$226:$FO$226, Schedule!$F$236:$FO$236, 0)</f>
        <v>0</v>
      </c>
      <c r="IGP188" s="214">
        <f>_xlfn.XLOOKUP(IGP172, Schedule!$F$226:$FO$226, Schedule!$F$236:$FO$236, 0)</f>
        <v>0</v>
      </c>
      <c r="IGQ188" s="214">
        <f>_xlfn.XLOOKUP(IGQ172, Schedule!$F$226:$FO$226, Schedule!$F$236:$FO$236, 0)</f>
        <v>0</v>
      </c>
      <c r="IGR188" s="214">
        <f>_xlfn.XLOOKUP(IGR172, Schedule!$F$226:$FO$226, Schedule!$F$236:$FO$236, 0)</f>
        <v>0</v>
      </c>
      <c r="IGS188" s="214">
        <f>_xlfn.XLOOKUP(IGS172, Schedule!$F$226:$FO$226, Schedule!$F$236:$FO$236, 0)</f>
        <v>0</v>
      </c>
      <c r="IGT188" s="214">
        <f>_xlfn.XLOOKUP(IGT172, Schedule!$F$226:$FO$226, Schedule!$F$236:$FO$236, 0)</f>
        <v>0</v>
      </c>
      <c r="IGU188" s="214">
        <f>_xlfn.XLOOKUP(IGU172, Schedule!$F$226:$FO$226, Schedule!$F$236:$FO$236, 0)</f>
        <v>0</v>
      </c>
      <c r="IGV188" s="214">
        <f>_xlfn.XLOOKUP(IGV172, Schedule!$F$226:$FO$226, Schedule!$F$236:$FO$236, 0)</f>
        <v>0</v>
      </c>
      <c r="IGW188" s="214">
        <f>_xlfn.XLOOKUP(IGW172, Schedule!$F$226:$FO$226, Schedule!$F$236:$FO$236, 0)</f>
        <v>0</v>
      </c>
      <c r="IGX188" s="214">
        <f>_xlfn.XLOOKUP(IGX172, Schedule!$F$226:$FO$226, Schedule!$F$236:$FO$236, 0)</f>
        <v>0</v>
      </c>
      <c r="IGY188" s="214">
        <f>_xlfn.XLOOKUP(IGY172, Schedule!$F$226:$FO$226, Schedule!$F$236:$FO$236, 0)</f>
        <v>0</v>
      </c>
      <c r="IGZ188" s="214">
        <f>_xlfn.XLOOKUP(IGZ172, Schedule!$F$226:$FO$226, Schedule!$F$236:$FO$236, 0)</f>
        <v>0</v>
      </c>
      <c r="IHA188" s="214">
        <f>_xlfn.XLOOKUP(IHA172, Schedule!$F$226:$FO$226, Schedule!$F$236:$FO$236, 0)</f>
        <v>0</v>
      </c>
      <c r="IHB188" s="214">
        <f>_xlfn.XLOOKUP(IHB172, Schedule!$F$226:$FO$226, Schedule!$F$236:$FO$236, 0)</f>
        <v>0</v>
      </c>
      <c r="IHC188" s="214">
        <f>_xlfn.XLOOKUP(IHC172, Schedule!$F$226:$FO$226, Schedule!$F$236:$FO$236, 0)</f>
        <v>0</v>
      </c>
      <c r="IHD188" s="214">
        <f>_xlfn.XLOOKUP(IHD172, Schedule!$F$226:$FO$226, Schedule!$F$236:$FO$236, 0)</f>
        <v>0</v>
      </c>
      <c r="IHE188" s="214">
        <f>_xlfn.XLOOKUP(IHE172, Schedule!$F$226:$FO$226, Schedule!$F$236:$FO$236, 0)</f>
        <v>0</v>
      </c>
      <c r="IHF188" s="214">
        <f>_xlfn.XLOOKUP(IHF172, Schedule!$F$226:$FO$226, Schedule!$F$236:$FO$236, 0)</f>
        <v>0</v>
      </c>
      <c r="IHG188" s="214">
        <f>_xlfn.XLOOKUP(IHG172, Schedule!$F$226:$FO$226, Schedule!$F$236:$FO$236, 0)</f>
        <v>0</v>
      </c>
      <c r="IHH188" s="214">
        <f>_xlfn.XLOOKUP(IHH172, Schedule!$F$226:$FO$226, Schedule!$F$236:$FO$236, 0)</f>
        <v>0</v>
      </c>
      <c r="IHI188" s="214">
        <f>_xlfn.XLOOKUP(IHI172, Schedule!$F$226:$FO$226, Schedule!$F$236:$FO$236, 0)</f>
        <v>0</v>
      </c>
      <c r="IHJ188" s="214">
        <f>_xlfn.XLOOKUP(IHJ172, Schedule!$F$226:$FO$226, Schedule!$F$236:$FO$236, 0)</f>
        <v>0</v>
      </c>
      <c r="IHK188" s="214">
        <f>_xlfn.XLOOKUP(IHK172, Schedule!$F$226:$FO$226, Schedule!$F$236:$FO$236, 0)</f>
        <v>0</v>
      </c>
      <c r="IHL188" s="214">
        <f>_xlfn.XLOOKUP(IHL172, Schedule!$F$226:$FO$226, Schedule!$F$236:$FO$236, 0)</f>
        <v>0</v>
      </c>
      <c r="IHM188" s="214">
        <f>_xlfn.XLOOKUP(IHM172, Schedule!$F$226:$FO$226, Schedule!$F$236:$FO$236, 0)</f>
        <v>0</v>
      </c>
      <c r="IHN188" s="214">
        <f>_xlfn.XLOOKUP(IHN172, Schedule!$F$226:$FO$226, Schedule!$F$236:$FO$236, 0)</f>
        <v>0</v>
      </c>
      <c r="IHO188" s="214">
        <f>_xlfn.XLOOKUP(IHO172, Schedule!$F$226:$FO$226, Schedule!$F$236:$FO$236, 0)</f>
        <v>0</v>
      </c>
      <c r="IHP188" s="214">
        <f>_xlfn.XLOOKUP(IHP172, Schedule!$F$226:$FO$226, Schedule!$F$236:$FO$236, 0)</f>
        <v>0</v>
      </c>
      <c r="IHQ188" s="214">
        <f>_xlfn.XLOOKUP(IHQ172, Schedule!$F$226:$FO$226, Schedule!$F$236:$FO$236, 0)</f>
        <v>0</v>
      </c>
      <c r="IHR188" s="214">
        <f>_xlfn.XLOOKUP(IHR172, Schedule!$F$226:$FO$226, Schedule!$F$236:$FO$236, 0)</f>
        <v>0</v>
      </c>
      <c r="IHS188" s="214">
        <f>_xlfn.XLOOKUP(IHS172, Schedule!$F$226:$FO$226, Schedule!$F$236:$FO$236, 0)</f>
        <v>0</v>
      </c>
      <c r="IHT188" s="214">
        <f>_xlfn.XLOOKUP(IHT172, Schedule!$F$226:$FO$226, Schedule!$F$236:$FO$236, 0)</f>
        <v>0</v>
      </c>
      <c r="IHU188" s="214">
        <f>_xlfn.XLOOKUP(IHU172, Schedule!$F$226:$FO$226, Schedule!$F$236:$FO$236, 0)</f>
        <v>0</v>
      </c>
      <c r="IHV188" s="214">
        <f>_xlfn.XLOOKUP(IHV172, Schedule!$F$226:$FO$226, Schedule!$F$236:$FO$236, 0)</f>
        <v>0</v>
      </c>
      <c r="IHW188" s="214">
        <f>_xlfn.XLOOKUP(IHW172, Schedule!$F$226:$FO$226, Schedule!$F$236:$FO$236, 0)</f>
        <v>0</v>
      </c>
      <c r="IHX188" s="214">
        <f>_xlfn.XLOOKUP(IHX172, Schedule!$F$226:$FO$226, Schedule!$F$236:$FO$236, 0)</f>
        <v>0</v>
      </c>
      <c r="IHY188" s="214">
        <f>_xlfn.XLOOKUP(IHY172, Schedule!$F$226:$FO$226, Schedule!$F$236:$FO$236, 0)</f>
        <v>0</v>
      </c>
      <c r="IHZ188" s="214">
        <f>_xlfn.XLOOKUP(IHZ172, Schedule!$F$226:$FO$226, Schedule!$F$236:$FO$236, 0)</f>
        <v>0</v>
      </c>
      <c r="IIA188" s="214">
        <f>_xlfn.XLOOKUP(IIA172, Schedule!$F$226:$FO$226, Schedule!$F$236:$FO$236, 0)</f>
        <v>0</v>
      </c>
      <c r="IIB188" s="214">
        <f>_xlfn.XLOOKUP(IIB172, Schedule!$F$226:$FO$226, Schedule!$F$236:$FO$236, 0)</f>
        <v>0</v>
      </c>
      <c r="IIC188" s="214">
        <f>_xlfn.XLOOKUP(IIC172, Schedule!$F$226:$FO$226, Schedule!$F$236:$FO$236, 0)</f>
        <v>0</v>
      </c>
      <c r="IID188" s="214">
        <f>_xlfn.XLOOKUP(IID172, Schedule!$F$226:$FO$226, Schedule!$F$236:$FO$236, 0)</f>
        <v>0</v>
      </c>
      <c r="IIE188" s="214">
        <f>_xlfn.XLOOKUP(IIE172, Schedule!$F$226:$FO$226, Schedule!$F$236:$FO$236, 0)</f>
        <v>0</v>
      </c>
      <c r="IIF188" s="214">
        <f>_xlfn.XLOOKUP(IIF172, Schedule!$F$226:$FO$226, Schedule!$F$236:$FO$236, 0)</f>
        <v>0</v>
      </c>
      <c r="IIG188" s="214">
        <f>_xlfn.XLOOKUP(IIG172, Schedule!$F$226:$FO$226, Schedule!$F$236:$FO$236, 0)</f>
        <v>0</v>
      </c>
      <c r="IIH188" s="214">
        <f>_xlfn.XLOOKUP(IIH172, Schedule!$F$226:$FO$226, Schedule!$F$236:$FO$236, 0)</f>
        <v>0</v>
      </c>
      <c r="III188" s="214">
        <f>_xlfn.XLOOKUP(III172, Schedule!$F$226:$FO$226, Schedule!$F$236:$FO$236, 0)</f>
        <v>0</v>
      </c>
      <c r="IIJ188" s="214">
        <f>_xlfn.XLOOKUP(IIJ172, Schedule!$F$226:$FO$226, Schedule!$F$236:$FO$236, 0)</f>
        <v>0</v>
      </c>
      <c r="IIK188" s="214">
        <f>_xlfn.XLOOKUP(IIK172, Schedule!$F$226:$FO$226, Schedule!$F$236:$FO$236, 0)</f>
        <v>0</v>
      </c>
      <c r="IIL188" s="214">
        <f>_xlfn.XLOOKUP(IIL172, Schedule!$F$226:$FO$226, Schedule!$F$236:$FO$236, 0)</f>
        <v>0</v>
      </c>
      <c r="IIM188" s="214">
        <f>_xlfn.XLOOKUP(IIM172, Schedule!$F$226:$FO$226, Schedule!$F$236:$FO$236, 0)</f>
        <v>0</v>
      </c>
      <c r="IIN188" s="214">
        <f>_xlfn.XLOOKUP(IIN172, Schedule!$F$226:$FO$226, Schedule!$F$236:$FO$236, 0)</f>
        <v>0</v>
      </c>
      <c r="IIO188" s="214">
        <f>_xlfn.XLOOKUP(IIO172, Schedule!$F$226:$FO$226, Schedule!$F$236:$FO$236, 0)</f>
        <v>0</v>
      </c>
      <c r="IIP188" s="214">
        <f>_xlfn.XLOOKUP(IIP172, Schedule!$F$226:$FO$226, Schedule!$F$236:$FO$236, 0)</f>
        <v>0</v>
      </c>
      <c r="IIQ188" s="214">
        <f>_xlfn.XLOOKUP(IIQ172, Schedule!$F$226:$FO$226, Schedule!$F$236:$FO$236, 0)</f>
        <v>0</v>
      </c>
      <c r="IIR188" s="214">
        <f>_xlfn.XLOOKUP(IIR172, Schedule!$F$226:$FO$226, Schedule!$F$236:$FO$236, 0)</f>
        <v>0</v>
      </c>
      <c r="IIS188" s="214">
        <f>_xlfn.XLOOKUP(IIS172, Schedule!$F$226:$FO$226, Schedule!$F$236:$FO$236, 0)</f>
        <v>0</v>
      </c>
      <c r="IIT188" s="214">
        <f>_xlfn.XLOOKUP(IIT172, Schedule!$F$226:$FO$226, Schedule!$F$236:$FO$236, 0)</f>
        <v>0</v>
      </c>
      <c r="IIU188" s="214">
        <f>_xlfn.XLOOKUP(IIU172, Schedule!$F$226:$FO$226, Schedule!$F$236:$FO$236, 0)</f>
        <v>0</v>
      </c>
      <c r="IIV188" s="214">
        <f>_xlfn.XLOOKUP(IIV172, Schedule!$F$226:$FO$226, Schedule!$F$236:$FO$236, 0)</f>
        <v>0</v>
      </c>
      <c r="IIW188" s="214">
        <f>_xlfn.XLOOKUP(IIW172, Schedule!$F$226:$FO$226, Schedule!$F$236:$FO$236, 0)</f>
        <v>0</v>
      </c>
      <c r="IIX188" s="214">
        <f>_xlfn.XLOOKUP(IIX172, Schedule!$F$226:$FO$226, Schedule!$F$236:$FO$236, 0)</f>
        <v>0</v>
      </c>
      <c r="IIY188" s="214">
        <f>_xlfn.XLOOKUP(IIY172, Schedule!$F$226:$FO$226, Schedule!$F$236:$FO$236, 0)</f>
        <v>0</v>
      </c>
      <c r="IIZ188" s="214">
        <f>_xlfn.XLOOKUP(IIZ172, Schedule!$F$226:$FO$226, Schedule!$F$236:$FO$236, 0)</f>
        <v>0</v>
      </c>
      <c r="IJA188" s="214">
        <f>_xlfn.XLOOKUP(IJA172, Schedule!$F$226:$FO$226, Schedule!$F$236:$FO$236, 0)</f>
        <v>0</v>
      </c>
      <c r="IJB188" s="214">
        <f>_xlfn.XLOOKUP(IJB172, Schedule!$F$226:$FO$226, Schedule!$F$236:$FO$236, 0)</f>
        <v>0</v>
      </c>
      <c r="IJC188" s="214">
        <f>_xlfn.XLOOKUP(IJC172, Schedule!$F$226:$FO$226, Schedule!$F$236:$FO$236, 0)</f>
        <v>0</v>
      </c>
      <c r="IJD188" s="214">
        <f>_xlfn.XLOOKUP(IJD172, Schedule!$F$226:$FO$226, Schedule!$F$236:$FO$236, 0)</f>
        <v>0</v>
      </c>
      <c r="IJE188" s="214">
        <f>_xlfn.XLOOKUP(IJE172, Schedule!$F$226:$FO$226, Schedule!$F$236:$FO$236, 0)</f>
        <v>0</v>
      </c>
      <c r="IJF188" s="214">
        <f>_xlfn.XLOOKUP(IJF172, Schedule!$F$226:$FO$226, Schedule!$F$236:$FO$236, 0)</f>
        <v>0</v>
      </c>
      <c r="IJG188" s="214">
        <f>_xlfn.XLOOKUP(IJG172, Schedule!$F$226:$FO$226, Schedule!$F$236:$FO$236, 0)</f>
        <v>0</v>
      </c>
      <c r="IJH188" s="214">
        <f>_xlfn.XLOOKUP(IJH172, Schedule!$F$226:$FO$226, Schedule!$F$236:$FO$236, 0)</f>
        <v>0</v>
      </c>
      <c r="IJI188" s="214">
        <f>_xlfn.XLOOKUP(IJI172, Schedule!$F$226:$FO$226, Schedule!$F$236:$FO$236, 0)</f>
        <v>0</v>
      </c>
      <c r="IJJ188" s="214">
        <f>_xlfn.XLOOKUP(IJJ172, Schedule!$F$226:$FO$226, Schedule!$F$236:$FO$236, 0)</f>
        <v>0</v>
      </c>
      <c r="IJK188" s="214">
        <f>_xlfn.XLOOKUP(IJK172, Schedule!$F$226:$FO$226, Schedule!$F$236:$FO$236, 0)</f>
        <v>0</v>
      </c>
      <c r="IJL188" s="214">
        <f>_xlfn.XLOOKUP(IJL172, Schedule!$F$226:$FO$226, Schedule!$F$236:$FO$236, 0)</f>
        <v>0</v>
      </c>
      <c r="IJM188" s="214">
        <f>_xlfn.XLOOKUP(IJM172, Schedule!$F$226:$FO$226, Schedule!$F$236:$FO$236, 0)</f>
        <v>0</v>
      </c>
      <c r="IJN188" s="214">
        <f>_xlfn.XLOOKUP(IJN172, Schedule!$F$226:$FO$226, Schedule!$F$236:$FO$236, 0)</f>
        <v>0</v>
      </c>
      <c r="IJO188" s="214">
        <f>_xlfn.XLOOKUP(IJO172, Schedule!$F$226:$FO$226, Schedule!$F$236:$FO$236, 0)</f>
        <v>0</v>
      </c>
      <c r="IJP188" s="214">
        <f>_xlfn.XLOOKUP(IJP172, Schedule!$F$226:$FO$226, Schedule!$F$236:$FO$236, 0)</f>
        <v>0</v>
      </c>
      <c r="IJQ188" s="214">
        <f>_xlfn.XLOOKUP(IJQ172, Schedule!$F$226:$FO$226, Schedule!$F$236:$FO$236, 0)</f>
        <v>0</v>
      </c>
      <c r="IJR188" s="214">
        <f>_xlfn.XLOOKUP(IJR172, Schedule!$F$226:$FO$226, Schedule!$F$236:$FO$236, 0)</f>
        <v>0</v>
      </c>
      <c r="IJS188" s="214">
        <f>_xlfn.XLOOKUP(IJS172, Schedule!$F$226:$FO$226, Schedule!$F$236:$FO$236, 0)</f>
        <v>0</v>
      </c>
      <c r="IJT188" s="214">
        <f>_xlfn.XLOOKUP(IJT172, Schedule!$F$226:$FO$226, Schedule!$F$236:$FO$236, 0)</f>
        <v>0</v>
      </c>
      <c r="IJU188" s="214">
        <f>_xlfn.XLOOKUP(IJU172, Schedule!$F$226:$FO$226, Schedule!$F$236:$FO$236, 0)</f>
        <v>0</v>
      </c>
      <c r="IJV188" s="214">
        <f>_xlfn.XLOOKUP(IJV172, Schedule!$F$226:$FO$226, Schedule!$F$236:$FO$236, 0)</f>
        <v>0</v>
      </c>
      <c r="IJW188" s="214">
        <f>_xlfn.XLOOKUP(IJW172, Schedule!$F$226:$FO$226, Schedule!$F$236:$FO$236, 0)</f>
        <v>0</v>
      </c>
      <c r="IJX188" s="214">
        <f>_xlfn.XLOOKUP(IJX172, Schedule!$F$226:$FO$226, Schedule!$F$236:$FO$236, 0)</f>
        <v>0</v>
      </c>
      <c r="IJY188" s="214">
        <f>_xlfn.XLOOKUP(IJY172, Schedule!$F$226:$FO$226, Schedule!$F$236:$FO$236, 0)</f>
        <v>0</v>
      </c>
      <c r="IJZ188" s="214">
        <f>_xlfn.XLOOKUP(IJZ172, Schedule!$F$226:$FO$226, Schedule!$F$236:$FO$236, 0)</f>
        <v>0</v>
      </c>
      <c r="IKA188" s="214">
        <f>_xlfn.XLOOKUP(IKA172, Schedule!$F$226:$FO$226, Schedule!$F$236:$FO$236, 0)</f>
        <v>0</v>
      </c>
      <c r="IKB188" s="214">
        <f>_xlfn.XLOOKUP(IKB172, Schedule!$F$226:$FO$226, Schedule!$F$236:$FO$236, 0)</f>
        <v>0</v>
      </c>
      <c r="IKC188" s="214">
        <f>_xlfn.XLOOKUP(IKC172, Schedule!$F$226:$FO$226, Schedule!$F$236:$FO$236, 0)</f>
        <v>0</v>
      </c>
      <c r="IKD188" s="214">
        <f>_xlfn.XLOOKUP(IKD172, Schedule!$F$226:$FO$226, Schedule!$F$236:$FO$236, 0)</f>
        <v>0</v>
      </c>
      <c r="IKE188" s="214">
        <f>_xlfn.XLOOKUP(IKE172, Schedule!$F$226:$FO$226, Schedule!$F$236:$FO$236, 0)</f>
        <v>0</v>
      </c>
      <c r="IKF188" s="214">
        <f>_xlfn.XLOOKUP(IKF172, Schedule!$F$226:$FO$226, Schedule!$F$236:$FO$236, 0)</f>
        <v>0</v>
      </c>
      <c r="IKG188" s="214">
        <f>_xlfn.XLOOKUP(IKG172, Schedule!$F$226:$FO$226, Schedule!$F$236:$FO$236, 0)</f>
        <v>0</v>
      </c>
      <c r="IKH188" s="214">
        <f>_xlfn.XLOOKUP(IKH172, Schedule!$F$226:$FO$226, Schedule!$F$236:$FO$236, 0)</f>
        <v>0</v>
      </c>
      <c r="IKI188" s="214">
        <f>_xlfn.XLOOKUP(IKI172, Schedule!$F$226:$FO$226, Schedule!$F$236:$FO$236, 0)</f>
        <v>0</v>
      </c>
      <c r="IKJ188" s="214">
        <f>_xlfn.XLOOKUP(IKJ172, Schedule!$F$226:$FO$226, Schedule!$F$236:$FO$236, 0)</f>
        <v>0</v>
      </c>
      <c r="IKK188" s="214">
        <f>_xlfn.XLOOKUP(IKK172, Schedule!$F$226:$FO$226, Schedule!$F$236:$FO$236, 0)</f>
        <v>0</v>
      </c>
      <c r="IKL188" s="214">
        <f>_xlfn.XLOOKUP(IKL172, Schedule!$F$226:$FO$226, Schedule!$F$236:$FO$236, 0)</f>
        <v>0</v>
      </c>
      <c r="IKM188" s="214">
        <f>_xlfn.XLOOKUP(IKM172, Schedule!$F$226:$FO$226, Schedule!$F$236:$FO$236, 0)</f>
        <v>0</v>
      </c>
      <c r="IKN188" s="214">
        <f>_xlfn.XLOOKUP(IKN172, Schedule!$F$226:$FO$226, Schedule!$F$236:$FO$236, 0)</f>
        <v>0</v>
      </c>
      <c r="IKO188" s="214">
        <f>_xlfn.XLOOKUP(IKO172, Schedule!$F$226:$FO$226, Schedule!$F$236:$FO$236, 0)</f>
        <v>0</v>
      </c>
      <c r="IKP188" s="214">
        <f>_xlfn.XLOOKUP(IKP172, Schedule!$F$226:$FO$226, Schedule!$F$236:$FO$236, 0)</f>
        <v>0</v>
      </c>
      <c r="IKQ188" s="214">
        <f>_xlfn.XLOOKUP(IKQ172, Schedule!$F$226:$FO$226, Schedule!$F$236:$FO$236, 0)</f>
        <v>0</v>
      </c>
      <c r="IKR188" s="214">
        <f>_xlfn.XLOOKUP(IKR172, Schedule!$F$226:$FO$226, Schedule!$F$236:$FO$236, 0)</f>
        <v>0</v>
      </c>
      <c r="IKS188" s="214">
        <f>_xlfn.XLOOKUP(IKS172, Schedule!$F$226:$FO$226, Schedule!$F$236:$FO$236, 0)</f>
        <v>0</v>
      </c>
      <c r="IKT188" s="214">
        <f>_xlfn.XLOOKUP(IKT172, Schedule!$F$226:$FO$226, Schedule!$F$236:$FO$236, 0)</f>
        <v>0</v>
      </c>
      <c r="IKU188" s="214">
        <f>_xlfn.XLOOKUP(IKU172, Schedule!$F$226:$FO$226, Schedule!$F$236:$FO$236, 0)</f>
        <v>0</v>
      </c>
      <c r="IKV188" s="214">
        <f>_xlfn.XLOOKUP(IKV172, Schedule!$F$226:$FO$226, Schedule!$F$236:$FO$236, 0)</f>
        <v>0</v>
      </c>
      <c r="IKW188" s="214">
        <f>_xlfn.XLOOKUP(IKW172, Schedule!$F$226:$FO$226, Schedule!$F$236:$FO$236, 0)</f>
        <v>0</v>
      </c>
      <c r="IKX188" s="214">
        <f>_xlfn.XLOOKUP(IKX172, Schedule!$F$226:$FO$226, Schedule!$F$236:$FO$236, 0)</f>
        <v>0</v>
      </c>
      <c r="IKY188" s="214">
        <f>_xlfn.XLOOKUP(IKY172, Schedule!$F$226:$FO$226, Schedule!$F$236:$FO$236, 0)</f>
        <v>0</v>
      </c>
      <c r="IKZ188" s="214">
        <f>_xlfn.XLOOKUP(IKZ172, Schedule!$F$226:$FO$226, Schedule!$F$236:$FO$236, 0)</f>
        <v>0</v>
      </c>
      <c r="ILA188" s="214">
        <f>_xlfn.XLOOKUP(ILA172, Schedule!$F$226:$FO$226, Schedule!$F$236:$FO$236, 0)</f>
        <v>0</v>
      </c>
      <c r="ILB188" s="214">
        <f>_xlfn.XLOOKUP(ILB172, Schedule!$F$226:$FO$226, Schedule!$F$236:$FO$236, 0)</f>
        <v>0</v>
      </c>
      <c r="ILC188" s="214">
        <f>_xlfn.XLOOKUP(ILC172, Schedule!$F$226:$FO$226, Schedule!$F$236:$FO$236, 0)</f>
        <v>0</v>
      </c>
      <c r="ILD188" s="214">
        <f>_xlfn.XLOOKUP(ILD172, Schedule!$F$226:$FO$226, Schedule!$F$236:$FO$236, 0)</f>
        <v>0</v>
      </c>
      <c r="ILE188" s="214">
        <f>_xlfn.XLOOKUP(ILE172, Schedule!$F$226:$FO$226, Schedule!$F$236:$FO$236, 0)</f>
        <v>0</v>
      </c>
      <c r="ILF188" s="214">
        <f>_xlfn.XLOOKUP(ILF172, Schedule!$F$226:$FO$226, Schedule!$F$236:$FO$236, 0)</f>
        <v>0</v>
      </c>
      <c r="ILG188" s="214">
        <f>_xlfn.XLOOKUP(ILG172, Schedule!$F$226:$FO$226, Schedule!$F$236:$FO$236, 0)</f>
        <v>0</v>
      </c>
      <c r="ILH188" s="214">
        <f>_xlfn.XLOOKUP(ILH172, Schedule!$F$226:$FO$226, Schedule!$F$236:$FO$236, 0)</f>
        <v>0</v>
      </c>
      <c r="ILI188" s="214">
        <f>_xlfn.XLOOKUP(ILI172, Schedule!$F$226:$FO$226, Schedule!$F$236:$FO$236, 0)</f>
        <v>0</v>
      </c>
      <c r="ILJ188" s="214">
        <f>_xlfn.XLOOKUP(ILJ172, Schedule!$F$226:$FO$226, Schedule!$F$236:$FO$236, 0)</f>
        <v>0</v>
      </c>
      <c r="ILK188" s="214">
        <f>_xlfn.XLOOKUP(ILK172, Schedule!$F$226:$FO$226, Schedule!$F$236:$FO$236, 0)</f>
        <v>0</v>
      </c>
      <c r="ILL188" s="214">
        <f>_xlfn.XLOOKUP(ILL172, Schedule!$F$226:$FO$226, Schedule!$F$236:$FO$236, 0)</f>
        <v>0</v>
      </c>
      <c r="ILM188" s="214">
        <f>_xlfn.XLOOKUP(ILM172, Schedule!$F$226:$FO$226, Schedule!$F$236:$FO$236, 0)</f>
        <v>0</v>
      </c>
      <c r="ILN188" s="214">
        <f>_xlfn.XLOOKUP(ILN172, Schedule!$F$226:$FO$226, Schedule!$F$236:$FO$236, 0)</f>
        <v>0</v>
      </c>
      <c r="ILO188" s="214">
        <f>_xlfn.XLOOKUP(ILO172, Schedule!$F$226:$FO$226, Schedule!$F$236:$FO$236, 0)</f>
        <v>0</v>
      </c>
      <c r="ILP188" s="214">
        <f>_xlfn.XLOOKUP(ILP172, Schedule!$F$226:$FO$226, Schedule!$F$236:$FO$236, 0)</f>
        <v>0</v>
      </c>
      <c r="ILQ188" s="214">
        <f>_xlfn.XLOOKUP(ILQ172, Schedule!$F$226:$FO$226, Schedule!$F$236:$FO$236, 0)</f>
        <v>0</v>
      </c>
      <c r="ILR188" s="214">
        <f>_xlfn.XLOOKUP(ILR172, Schedule!$F$226:$FO$226, Schedule!$F$236:$FO$236, 0)</f>
        <v>0</v>
      </c>
      <c r="ILS188" s="214">
        <f>_xlfn.XLOOKUP(ILS172, Schedule!$F$226:$FO$226, Schedule!$F$236:$FO$236, 0)</f>
        <v>0</v>
      </c>
      <c r="ILT188" s="214">
        <f>_xlfn.XLOOKUP(ILT172, Schedule!$F$226:$FO$226, Schedule!$F$236:$FO$236, 0)</f>
        <v>0</v>
      </c>
      <c r="ILU188" s="214">
        <f>_xlfn.XLOOKUP(ILU172, Schedule!$F$226:$FO$226, Schedule!$F$236:$FO$236, 0)</f>
        <v>0</v>
      </c>
      <c r="ILV188" s="214">
        <f>_xlfn.XLOOKUP(ILV172, Schedule!$F$226:$FO$226, Schedule!$F$236:$FO$236, 0)</f>
        <v>0</v>
      </c>
      <c r="ILW188" s="214">
        <f>_xlfn.XLOOKUP(ILW172, Schedule!$F$226:$FO$226, Schedule!$F$236:$FO$236, 0)</f>
        <v>0</v>
      </c>
      <c r="ILX188" s="214">
        <f>_xlfn.XLOOKUP(ILX172, Schedule!$F$226:$FO$226, Schedule!$F$236:$FO$236, 0)</f>
        <v>0</v>
      </c>
      <c r="ILY188" s="214">
        <f>_xlfn.XLOOKUP(ILY172, Schedule!$F$226:$FO$226, Schedule!$F$236:$FO$236, 0)</f>
        <v>0</v>
      </c>
      <c r="ILZ188" s="214">
        <f>_xlfn.XLOOKUP(ILZ172, Schedule!$F$226:$FO$226, Schedule!$F$236:$FO$236, 0)</f>
        <v>0</v>
      </c>
      <c r="IMA188" s="214">
        <f>_xlfn.XLOOKUP(IMA172, Schedule!$F$226:$FO$226, Schedule!$F$236:$FO$236, 0)</f>
        <v>0</v>
      </c>
      <c r="IMB188" s="214">
        <f>_xlfn.XLOOKUP(IMB172, Schedule!$F$226:$FO$226, Schedule!$F$236:$FO$236, 0)</f>
        <v>0</v>
      </c>
      <c r="IMC188" s="214">
        <f>_xlfn.XLOOKUP(IMC172, Schedule!$F$226:$FO$226, Schedule!$F$236:$FO$236, 0)</f>
        <v>0</v>
      </c>
      <c r="IMD188" s="214">
        <f>_xlfn.XLOOKUP(IMD172, Schedule!$F$226:$FO$226, Schedule!$F$236:$FO$236, 0)</f>
        <v>0</v>
      </c>
      <c r="IME188" s="214">
        <f>_xlfn.XLOOKUP(IME172, Schedule!$F$226:$FO$226, Schedule!$F$236:$FO$236, 0)</f>
        <v>0</v>
      </c>
      <c r="IMF188" s="214">
        <f>_xlfn.XLOOKUP(IMF172, Schedule!$F$226:$FO$226, Schedule!$F$236:$FO$236, 0)</f>
        <v>0</v>
      </c>
      <c r="IMG188" s="214">
        <f>_xlfn.XLOOKUP(IMG172, Schedule!$F$226:$FO$226, Schedule!$F$236:$FO$236, 0)</f>
        <v>0</v>
      </c>
      <c r="IMH188" s="214">
        <f>_xlfn.XLOOKUP(IMH172, Schedule!$F$226:$FO$226, Schedule!$F$236:$FO$236, 0)</f>
        <v>0</v>
      </c>
      <c r="IMI188" s="214">
        <f>_xlfn.XLOOKUP(IMI172, Schedule!$F$226:$FO$226, Schedule!$F$236:$FO$236, 0)</f>
        <v>0</v>
      </c>
      <c r="IMJ188" s="214">
        <f>_xlfn.XLOOKUP(IMJ172, Schedule!$F$226:$FO$226, Schedule!$F$236:$FO$236, 0)</f>
        <v>0</v>
      </c>
      <c r="IMK188" s="214">
        <f>_xlfn.XLOOKUP(IMK172, Schedule!$F$226:$FO$226, Schedule!$F$236:$FO$236, 0)</f>
        <v>0</v>
      </c>
      <c r="IML188" s="214">
        <f>_xlfn.XLOOKUP(IML172, Schedule!$F$226:$FO$226, Schedule!$F$236:$FO$236, 0)</f>
        <v>0</v>
      </c>
      <c r="IMM188" s="214">
        <f>_xlfn.XLOOKUP(IMM172, Schedule!$F$226:$FO$226, Schedule!$F$236:$FO$236, 0)</f>
        <v>0</v>
      </c>
      <c r="IMN188" s="214">
        <f>_xlfn.XLOOKUP(IMN172, Schedule!$F$226:$FO$226, Schedule!$F$236:$FO$236, 0)</f>
        <v>0</v>
      </c>
      <c r="IMO188" s="214">
        <f>_xlfn.XLOOKUP(IMO172, Schedule!$F$226:$FO$226, Schedule!$F$236:$FO$236, 0)</f>
        <v>0</v>
      </c>
      <c r="IMP188" s="214">
        <f>_xlfn.XLOOKUP(IMP172, Schedule!$F$226:$FO$226, Schedule!$F$236:$FO$236, 0)</f>
        <v>0</v>
      </c>
      <c r="IMQ188" s="214">
        <f>_xlfn.XLOOKUP(IMQ172, Schedule!$F$226:$FO$226, Schedule!$F$236:$FO$236, 0)</f>
        <v>0</v>
      </c>
      <c r="IMR188" s="214">
        <f>_xlfn.XLOOKUP(IMR172, Schedule!$F$226:$FO$226, Schedule!$F$236:$FO$236, 0)</f>
        <v>0</v>
      </c>
      <c r="IMS188" s="214">
        <f>_xlfn.XLOOKUP(IMS172, Schedule!$F$226:$FO$226, Schedule!$F$236:$FO$236, 0)</f>
        <v>0</v>
      </c>
      <c r="IMT188" s="214">
        <f>_xlfn.XLOOKUP(IMT172, Schedule!$F$226:$FO$226, Schedule!$F$236:$FO$236, 0)</f>
        <v>0</v>
      </c>
      <c r="IMU188" s="214">
        <f>_xlfn.XLOOKUP(IMU172, Schedule!$F$226:$FO$226, Schedule!$F$236:$FO$236, 0)</f>
        <v>0</v>
      </c>
      <c r="IMV188" s="214">
        <f>_xlfn.XLOOKUP(IMV172, Schedule!$F$226:$FO$226, Schedule!$F$236:$FO$236, 0)</f>
        <v>0</v>
      </c>
      <c r="IMW188" s="214">
        <f>_xlfn.XLOOKUP(IMW172, Schedule!$F$226:$FO$226, Schedule!$F$236:$FO$236, 0)</f>
        <v>0</v>
      </c>
      <c r="IMX188" s="214">
        <f>_xlfn.XLOOKUP(IMX172, Schedule!$F$226:$FO$226, Schedule!$F$236:$FO$236, 0)</f>
        <v>0</v>
      </c>
      <c r="IMY188" s="214">
        <f>_xlfn.XLOOKUP(IMY172, Schedule!$F$226:$FO$226, Schedule!$F$236:$FO$236, 0)</f>
        <v>0</v>
      </c>
      <c r="IMZ188" s="214">
        <f>_xlfn.XLOOKUP(IMZ172, Schedule!$F$226:$FO$226, Schedule!$F$236:$FO$236, 0)</f>
        <v>0</v>
      </c>
      <c r="INA188" s="214">
        <f>_xlfn.XLOOKUP(INA172, Schedule!$F$226:$FO$226, Schedule!$F$236:$FO$236, 0)</f>
        <v>0</v>
      </c>
      <c r="INB188" s="214">
        <f>_xlfn.XLOOKUP(INB172, Schedule!$F$226:$FO$226, Schedule!$F$236:$FO$236, 0)</f>
        <v>0</v>
      </c>
      <c r="INC188" s="214">
        <f>_xlfn.XLOOKUP(INC172, Schedule!$F$226:$FO$226, Schedule!$F$236:$FO$236, 0)</f>
        <v>0</v>
      </c>
      <c r="IND188" s="214">
        <f>_xlfn.XLOOKUP(IND172, Schedule!$F$226:$FO$226, Schedule!$F$236:$FO$236, 0)</f>
        <v>0</v>
      </c>
      <c r="INE188" s="214">
        <f>_xlfn.XLOOKUP(INE172, Schedule!$F$226:$FO$226, Schedule!$F$236:$FO$236, 0)</f>
        <v>0</v>
      </c>
      <c r="INF188" s="214">
        <f>_xlfn.XLOOKUP(INF172, Schedule!$F$226:$FO$226, Schedule!$F$236:$FO$236, 0)</f>
        <v>0</v>
      </c>
      <c r="ING188" s="214">
        <f>_xlfn.XLOOKUP(ING172, Schedule!$F$226:$FO$226, Schedule!$F$236:$FO$236, 0)</f>
        <v>0</v>
      </c>
      <c r="INH188" s="214">
        <f>_xlfn.XLOOKUP(INH172, Schedule!$F$226:$FO$226, Schedule!$F$236:$FO$236, 0)</f>
        <v>0</v>
      </c>
      <c r="INI188" s="214">
        <f>_xlfn.XLOOKUP(INI172, Schedule!$F$226:$FO$226, Schedule!$F$236:$FO$236, 0)</f>
        <v>0</v>
      </c>
      <c r="INJ188" s="214">
        <f>_xlfn.XLOOKUP(INJ172, Schedule!$F$226:$FO$226, Schedule!$F$236:$FO$236, 0)</f>
        <v>0</v>
      </c>
      <c r="INK188" s="214">
        <f>_xlfn.XLOOKUP(INK172, Schedule!$F$226:$FO$226, Schedule!$F$236:$FO$236, 0)</f>
        <v>0</v>
      </c>
      <c r="INL188" s="214">
        <f>_xlfn.XLOOKUP(INL172, Schedule!$F$226:$FO$226, Schedule!$F$236:$FO$236, 0)</f>
        <v>0</v>
      </c>
      <c r="INM188" s="214">
        <f>_xlfn.XLOOKUP(INM172, Schedule!$F$226:$FO$226, Schedule!$F$236:$FO$236, 0)</f>
        <v>0</v>
      </c>
      <c r="INN188" s="214">
        <f>_xlfn.XLOOKUP(INN172, Schedule!$F$226:$FO$226, Schedule!$F$236:$FO$236, 0)</f>
        <v>0</v>
      </c>
      <c r="INO188" s="214">
        <f>_xlfn.XLOOKUP(INO172, Schedule!$F$226:$FO$226, Schedule!$F$236:$FO$236, 0)</f>
        <v>0</v>
      </c>
      <c r="INP188" s="214">
        <f>_xlfn.XLOOKUP(INP172, Schedule!$F$226:$FO$226, Schedule!$F$236:$FO$236, 0)</f>
        <v>0</v>
      </c>
      <c r="INQ188" s="214">
        <f>_xlfn.XLOOKUP(INQ172, Schedule!$F$226:$FO$226, Schedule!$F$236:$FO$236, 0)</f>
        <v>0</v>
      </c>
      <c r="INR188" s="214">
        <f>_xlfn.XLOOKUP(INR172, Schedule!$F$226:$FO$226, Schedule!$F$236:$FO$236, 0)</f>
        <v>0</v>
      </c>
      <c r="INS188" s="214">
        <f>_xlfn.XLOOKUP(INS172, Schedule!$F$226:$FO$226, Schedule!$F$236:$FO$236, 0)</f>
        <v>0</v>
      </c>
      <c r="INT188" s="214">
        <f>_xlfn.XLOOKUP(INT172, Schedule!$F$226:$FO$226, Schedule!$F$236:$FO$236, 0)</f>
        <v>0</v>
      </c>
      <c r="INU188" s="214">
        <f>_xlfn.XLOOKUP(INU172, Schedule!$F$226:$FO$226, Schedule!$F$236:$FO$236, 0)</f>
        <v>0</v>
      </c>
      <c r="INV188" s="214">
        <f>_xlfn.XLOOKUP(INV172, Schedule!$F$226:$FO$226, Schedule!$F$236:$FO$236, 0)</f>
        <v>0</v>
      </c>
      <c r="INW188" s="214">
        <f>_xlfn.XLOOKUP(INW172, Schedule!$F$226:$FO$226, Schedule!$F$236:$FO$236, 0)</f>
        <v>0</v>
      </c>
      <c r="INX188" s="214">
        <f>_xlfn.XLOOKUP(INX172, Schedule!$F$226:$FO$226, Schedule!$F$236:$FO$236, 0)</f>
        <v>0</v>
      </c>
      <c r="INY188" s="214">
        <f>_xlfn.XLOOKUP(INY172, Schedule!$F$226:$FO$226, Schedule!$F$236:$FO$236, 0)</f>
        <v>0</v>
      </c>
      <c r="INZ188" s="214">
        <f>_xlfn.XLOOKUP(INZ172, Schedule!$F$226:$FO$226, Schedule!$F$236:$FO$236, 0)</f>
        <v>0</v>
      </c>
      <c r="IOA188" s="214">
        <f>_xlfn.XLOOKUP(IOA172, Schedule!$F$226:$FO$226, Schedule!$F$236:$FO$236, 0)</f>
        <v>0</v>
      </c>
      <c r="IOB188" s="214">
        <f>_xlfn.XLOOKUP(IOB172, Schedule!$F$226:$FO$226, Schedule!$F$236:$FO$236, 0)</f>
        <v>0</v>
      </c>
      <c r="IOC188" s="214">
        <f>_xlfn.XLOOKUP(IOC172, Schedule!$F$226:$FO$226, Schedule!$F$236:$FO$236, 0)</f>
        <v>0</v>
      </c>
      <c r="IOD188" s="214">
        <f>_xlfn.XLOOKUP(IOD172, Schedule!$F$226:$FO$226, Schedule!$F$236:$FO$236, 0)</f>
        <v>0</v>
      </c>
      <c r="IOE188" s="214">
        <f>_xlfn.XLOOKUP(IOE172, Schedule!$F$226:$FO$226, Schedule!$F$236:$FO$236, 0)</f>
        <v>0</v>
      </c>
      <c r="IOF188" s="214">
        <f>_xlfn.XLOOKUP(IOF172, Schedule!$F$226:$FO$226, Schedule!$F$236:$FO$236, 0)</f>
        <v>0</v>
      </c>
      <c r="IOG188" s="214">
        <f>_xlfn.XLOOKUP(IOG172, Schedule!$F$226:$FO$226, Schedule!$F$236:$FO$236, 0)</f>
        <v>0</v>
      </c>
      <c r="IOH188" s="214">
        <f>_xlfn.XLOOKUP(IOH172, Schedule!$F$226:$FO$226, Schedule!$F$236:$FO$236, 0)</f>
        <v>0</v>
      </c>
      <c r="IOI188" s="214">
        <f>_xlfn.XLOOKUP(IOI172, Schedule!$F$226:$FO$226, Schedule!$F$236:$FO$236, 0)</f>
        <v>0</v>
      </c>
      <c r="IOJ188" s="214">
        <f>_xlfn.XLOOKUP(IOJ172, Schedule!$F$226:$FO$226, Schedule!$F$236:$FO$236, 0)</f>
        <v>0</v>
      </c>
      <c r="IOK188" s="214">
        <f>_xlfn.XLOOKUP(IOK172, Schedule!$F$226:$FO$226, Schedule!$F$236:$FO$236, 0)</f>
        <v>0</v>
      </c>
      <c r="IOL188" s="214">
        <f>_xlfn.XLOOKUP(IOL172, Schedule!$F$226:$FO$226, Schedule!$F$236:$FO$236, 0)</f>
        <v>0</v>
      </c>
      <c r="IOM188" s="214">
        <f>_xlfn.XLOOKUP(IOM172, Schedule!$F$226:$FO$226, Schedule!$F$236:$FO$236, 0)</f>
        <v>0</v>
      </c>
      <c r="ION188" s="214">
        <f>_xlfn.XLOOKUP(ION172, Schedule!$F$226:$FO$226, Schedule!$F$236:$FO$236, 0)</f>
        <v>0</v>
      </c>
      <c r="IOO188" s="214">
        <f>_xlfn.XLOOKUP(IOO172, Schedule!$F$226:$FO$226, Schedule!$F$236:$FO$236, 0)</f>
        <v>0</v>
      </c>
      <c r="IOP188" s="214">
        <f>_xlfn.XLOOKUP(IOP172, Schedule!$F$226:$FO$226, Schedule!$F$236:$FO$236, 0)</f>
        <v>0</v>
      </c>
      <c r="IOQ188" s="214">
        <f>_xlfn.XLOOKUP(IOQ172, Schedule!$F$226:$FO$226, Schedule!$F$236:$FO$236, 0)</f>
        <v>0</v>
      </c>
      <c r="IOR188" s="214">
        <f>_xlfn.XLOOKUP(IOR172, Schedule!$F$226:$FO$226, Schedule!$F$236:$FO$236, 0)</f>
        <v>0</v>
      </c>
      <c r="IOS188" s="214">
        <f>_xlfn.XLOOKUP(IOS172, Schedule!$F$226:$FO$226, Schedule!$F$236:$FO$236, 0)</f>
        <v>0</v>
      </c>
      <c r="IOT188" s="214">
        <f>_xlfn.XLOOKUP(IOT172, Schedule!$F$226:$FO$226, Schedule!$F$236:$FO$236, 0)</f>
        <v>0</v>
      </c>
      <c r="IOU188" s="214">
        <f>_xlfn.XLOOKUP(IOU172, Schedule!$F$226:$FO$226, Schedule!$F$236:$FO$236, 0)</f>
        <v>0</v>
      </c>
      <c r="IOV188" s="214">
        <f>_xlfn.XLOOKUP(IOV172, Schedule!$F$226:$FO$226, Schedule!$F$236:$FO$236, 0)</f>
        <v>0</v>
      </c>
      <c r="IOW188" s="214">
        <f>_xlfn.XLOOKUP(IOW172, Schedule!$F$226:$FO$226, Schedule!$F$236:$FO$236, 0)</f>
        <v>0</v>
      </c>
      <c r="IOX188" s="214">
        <f>_xlfn.XLOOKUP(IOX172, Schedule!$F$226:$FO$226, Schedule!$F$236:$FO$236, 0)</f>
        <v>0</v>
      </c>
      <c r="IOY188" s="214">
        <f>_xlfn.XLOOKUP(IOY172, Schedule!$F$226:$FO$226, Schedule!$F$236:$FO$236, 0)</f>
        <v>0</v>
      </c>
      <c r="IOZ188" s="214">
        <f>_xlfn.XLOOKUP(IOZ172, Schedule!$F$226:$FO$226, Schedule!$F$236:$FO$236, 0)</f>
        <v>0</v>
      </c>
      <c r="IPA188" s="214">
        <f>_xlfn.XLOOKUP(IPA172, Schedule!$F$226:$FO$226, Schedule!$F$236:$FO$236, 0)</f>
        <v>0</v>
      </c>
      <c r="IPB188" s="214">
        <f>_xlfn.XLOOKUP(IPB172, Schedule!$F$226:$FO$226, Schedule!$F$236:$FO$236, 0)</f>
        <v>0</v>
      </c>
      <c r="IPC188" s="214">
        <f>_xlfn.XLOOKUP(IPC172, Schedule!$F$226:$FO$226, Schedule!$F$236:$FO$236, 0)</f>
        <v>0</v>
      </c>
      <c r="IPD188" s="214">
        <f>_xlfn.XLOOKUP(IPD172, Schedule!$F$226:$FO$226, Schedule!$F$236:$FO$236, 0)</f>
        <v>0</v>
      </c>
      <c r="IPE188" s="214">
        <f>_xlfn.XLOOKUP(IPE172, Schedule!$F$226:$FO$226, Schedule!$F$236:$FO$236, 0)</f>
        <v>0</v>
      </c>
      <c r="IPF188" s="214">
        <f>_xlfn.XLOOKUP(IPF172, Schedule!$F$226:$FO$226, Schedule!$F$236:$FO$236, 0)</f>
        <v>0</v>
      </c>
      <c r="IPG188" s="214">
        <f>_xlfn.XLOOKUP(IPG172, Schedule!$F$226:$FO$226, Schedule!$F$236:$FO$236, 0)</f>
        <v>0</v>
      </c>
      <c r="IPH188" s="214">
        <f>_xlfn.XLOOKUP(IPH172, Schedule!$F$226:$FO$226, Schedule!$F$236:$FO$236, 0)</f>
        <v>0</v>
      </c>
      <c r="IPI188" s="214">
        <f>_xlfn.XLOOKUP(IPI172, Schedule!$F$226:$FO$226, Schedule!$F$236:$FO$236, 0)</f>
        <v>0</v>
      </c>
      <c r="IPJ188" s="214">
        <f>_xlfn.XLOOKUP(IPJ172, Schedule!$F$226:$FO$226, Schedule!$F$236:$FO$236, 0)</f>
        <v>0</v>
      </c>
      <c r="IPK188" s="214">
        <f>_xlfn.XLOOKUP(IPK172, Schedule!$F$226:$FO$226, Schedule!$F$236:$FO$236, 0)</f>
        <v>0</v>
      </c>
      <c r="IPL188" s="214">
        <f>_xlfn.XLOOKUP(IPL172, Schedule!$F$226:$FO$226, Schedule!$F$236:$FO$236, 0)</f>
        <v>0</v>
      </c>
      <c r="IPM188" s="214">
        <f>_xlfn.XLOOKUP(IPM172, Schedule!$F$226:$FO$226, Schedule!$F$236:$FO$236, 0)</f>
        <v>0</v>
      </c>
      <c r="IPN188" s="214">
        <f>_xlfn.XLOOKUP(IPN172, Schedule!$F$226:$FO$226, Schedule!$F$236:$FO$236, 0)</f>
        <v>0</v>
      </c>
      <c r="IPO188" s="214">
        <f>_xlfn.XLOOKUP(IPO172, Schedule!$F$226:$FO$226, Schedule!$F$236:$FO$236, 0)</f>
        <v>0</v>
      </c>
      <c r="IPP188" s="214">
        <f>_xlfn.XLOOKUP(IPP172, Schedule!$F$226:$FO$226, Schedule!$F$236:$FO$236, 0)</f>
        <v>0</v>
      </c>
      <c r="IPQ188" s="214">
        <f>_xlfn.XLOOKUP(IPQ172, Schedule!$F$226:$FO$226, Schedule!$F$236:$FO$236, 0)</f>
        <v>0</v>
      </c>
      <c r="IPR188" s="214">
        <f>_xlfn.XLOOKUP(IPR172, Schedule!$F$226:$FO$226, Schedule!$F$236:$FO$236, 0)</f>
        <v>0</v>
      </c>
      <c r="IPS188" s="214">
        <f>_xlfn.XLOOKUP(IPS172, Schedule!$F$226:$FO$226, Schedule!$F$236:$FO$236, 0)</f>
        <v>0</v>
      </c>
      <c r="IPT188" s="214">
        <f>_xlfn.XLOOKUP(IPT172, Schedule!$F$226:$FO$226, Schedule!$F$236:$FO$236, 0)</f>
        <v>0</v>
      </c>
      <c r="IPU188" s="214">
        <f>_xlfn.XLOOKUP(IPU172, Schedule!$F$226:$FO$226, Schedule!$F$236:$FO$236, 0)</f>
        <v>0</v>
      </c>
      <c r="IPV188" s="214">
        <f>_xlfn.XLOOKUP(IPV172, Schedule!$F$226:$FO$226, Schedule!$F$236:$FO$236, 0)</f>
        <v>0</v>
      </c>
      <c r="IPW188" s="214">
        <f>_xlfn.XLOOKUP(IPW172, Schedule!$F$226:$FO$226, Schedule!$F$236:$FO$236, 0)</f>
        <v>0</v>
      </c>
      <c r="IPX188" s="214">
        <f>_xlfn.XLOOKUP(IPX172, Schedule!$F$226:$FO$226, Schedule!$F$236:$FO$236, 0)</f>
        <v>0</v>
      </c>
      <c r="IPY188" s="214">
        <f>_xlfn.XLOOKUP(IPY172, Schedule!$F$226:$FO$226, Schedule!$F$236:$FO$236, 0)</f>
        <v>0</v>
      </c>
      <c r="IPZ188" s="214">
        <f>_xlfn.XLOOKUP(IPZ172, Schedule!$F$226:$FO$226, Schedule!$F$236:$FO$236, 0)</f>
        <v>0</v>
      </c>
      <c r="IQA188" s="214">
        <f>_xlfn.XLOOKUP(IQA172, Schedule!$F$226:$FO$226, Schedule!$F$236:$FO$236, 0)</f>
        <v>0</v>
      </c>
      <c r="IQB188" s="214">
        <f>_xlfn.XLOOKUP(IQB172, Schedule!$F$226:$FO$226, Schedule!$F$236:$FO$236, 0)</f>
        <v>0</v>
      </c>
      <c r="IQC188" s="214">
        <f>_xlfn.XLOOKUP(IQC172, Schedule!$F$226:$FO$226, Schedule!$F$236:$FO$236, 0)</f>
        <v>0</v>
      </c>
      <c r="IQD188" s="214">
        <f>_xlfn.XLOOKUP(IQD172, Schedule!$F$226:$FO$226, Schedule!$F$236:$FO$236, 0)</f>
        <v>0</v>
      </c>
      <c r="IQE188" s="214">
        <f>_xlfn.XLOOKUP(IQE172, Schedule!$F$226:$FO$226, Schedule!$F$236:$FO$236, 0)</f>
        <v>0</v>
      </c>
      <c r="IQF188" s="214">
        <f>_xlfn.XLOOKUP(IQF172, Schedule!$F$226:$FO$226, Schedule!$F$236:$FO$236, 0)</f>
        <v>0</v>
      </c>
      <c r="IQG188" s="214">
        <f>_xlfn.XLOOKUP(IQG172, Schedule!$F$226:$FO$226, Schedule!$F$236:$FO$236, 0)</f>
        <v>0</v>
      </c>
      <c r="IQH188" s="214">
        <f>_xlfn.XLOOKUP(IQH172, Schedule!$F$226:$FO$226, Schedule!$F$236:$FO$236, 0)</f>
        <v>0</v>
      </c>
      <c r="IQI188" s="214">
        <f>_xlfn.XLOOKUP(IQI172, Schedule!$F$226:$FO$226, Schedule!$F$236:$FO$236, 0)</f>
        <v>0</v>
      </c>
      <c r="IQJ188" s="214">
        <f>_xlfn.XLOOKUP(IQJ172, Schedule!$F$226:$FO$226, Schedule!$F$236:$FO$236, 0)</f>
        <v>0</v>
      </c>
      <c r="IQK188" s="214">
        <f>_xlfn.XLOOKUP(IQK172, Schedule!$F$226:$FO$226, Schedule!$F$236:$FO$236, 0)</f>
        <v>0</v>
      </c>
      <c r="IQL188" s="214">
        <f>_xlfn.XLOOKUP(IQL172, Schedule!$F$226:$FO$226, Schedule!$F$236:$FO$236, 0)</f>
        <v>0</v>
      </c>
      <c r="IQM188" s="214">
        <f>_xlfn.XLOOKUP(IQM172, Schedule!$F$226:$FO$226, Schedule!$F$236:$FO$236, 0)</f>
        <v>0</v>
      </c>
      <c r="IQN188" s="214">
        <f>_xlfn.XLOOKUP(IQN172, Schedule!$F$226:$FO$226, Schedule!$F$236:$FO$236, 0)</f>
        <v>0</v>
      </c>
      <c r="IQO188" s="214">
        <f>_xlfn.XLOOKUP(IQO172, Schedule!$F$226:$FO$226, Schedule!$F$236:$FO$236, 0)</f>
        <v>0</v>
      </c>
      <c r="IQP188" s="214">
        <f>_xlfn.XLOOKUP(IQP172, Schedule!$F$226:$FO$226, Schedule!$F$236:$FO$236, 0)</f>
        <v>0</v>
      </c>
      <c r="IQQ188" s="214">
        <f>_xlfn.XLOOKUP(IQQ172, Schedule!$F$226:$FO$226, Schedule!$F$236:$FO$236, 0)</f>
        <v>0</v>
      </c>
      <c r="IQR188" s="214">
        <f>_xlfn.XLOOKUP(IQR172, Schedule!$F$226:$FO$226, Schedule!$F$236:$FO$236, 0)</f>
        <v>0</v>
      </c>
      <c r="IQS188" s="214">
        <f>_xlfn.XLOOKUP(IQS172, Schedule!$F$226:$FO$226, Schedule!$F$236:$FO$236, 0)</f>
        <v>0</v>
      </c>
      <c r="IQT188" s="214">
        <f>_xlfn.XLOOKUP(IQT172, Schedule!$F$226:$FO$226, Schedule!$F$236:$FO$236, 0)</f>
        <v>0</v>
      </c>
      <c r="IQU188" s="214">
        <f>_xlfn.XLOOKUP(IQU172, Schedule!$F$226:$FO$226, Schedule!$F$236:$FO$236, 0)</f>
        <v>0</v>
      </c>
      <c r="IQV188" s="214">
        <f>_xlfn.XLOOKUP(IQV172, Schedule!$F$226:$FO$226, Schedule!$F$236:$FO$236, 0)</f>
        <v>0</v>
      </c>
      <c r="IQW188" s="214">
        <f>_xlfn.XLOOKUP(IQW172, Schedule!$F$226:$FO$226, Schedule!$F$236:$FO$236, 0)</f>
        <v>0</v>
      </c>
      <c r="IQX188" s="214">
        <f>_xlfn.XLOOKUP(IQX172, Schedule!$F$226:$FO$226, Schedule!$F$236:$FO$236, 0)</f>
        <v>0</v>
      </c>
      <c r="IQY188" s="214">
        <f>_xlfn.XLOOKUP(IQY172, Schedule!$F$226:$FO$226, Schedule!$F$236:$FO$236, 0)</f>
        <v>0</v>
      </c>
      <c r="IQZ188" s="214">
        <f>_xlfn.XLOOKUP(IQZ172, Schedule!$F$226:$FO$226, Schedule!$F$236:$FO$236, 0)</f>
        <v>0</v>
      </c>
      <c r="IRA188" s="214">
        <f>_xlfn.XLOOKUP(IRA172, Schedule!$F$226:$FO$226, Schedule!$F$236:$FO$236, 0)</f>
        <v>0</v>
      </c>
      <c r="IRB188" s="214">
        <f>_xlfn.XLOOKUP(IRB172, Schedule!$F$226:$FO$226, Schedule!$F$236:$FO$236, 0)</f>
        <v>0</v>
      </c>
      <c r="IRC188" s="214">
        <f>_xlfn.XLOOKUP(IRC172, Schedule!$F$226:$FO$226, Schedule!$F$236:$FO$236, 0)</f>
        <v>0</v>
      </c>
      <c r="IRD188" s="214">
        <f>_xlfn.XLOOKUP(IRD172, Schedule!$F$226:$FO$226, Schedule!$F$236:$FO$236, 0)</f>
        <v>0</v>
      </c>
      <c r="IRE188" s="214">
        <f>_xlfn.XLOOKUP(IRE172, Schedule!$F$226:$FO$226, Schedule!$F$236:$FO$236, 0)</f>
        <v>0</v>
      </c>
      <c r="IRF188" s="214">
        <f>_xlfn.XLOOKUP(IRF172, Schedule!$F$226:$FO$226, Schedule!$F$236:$FO$236, 0)</f>
        <v>0</v>
      </c>
      <c r="IRG188" s="214">
        <f>_xlfn.XLOOKUP(IRG172, Schedule!$F$226:$FO$226, Schedule!$F$236:$FO$236, 0)</f>
        <v>0</v>
      </c>
      <c r="IRH188" s="214">
        <f>_xlfn.XLOOKUP(IRH172, Schedule!$F$226:$FO$226, Schedule!$F$236:$FO$236, 0)</f>
        <v>0</v>
      </c>
      <c r="IRI188" s="214">
        <f>_xlfn.XLOOKUP(IRI172, Schedule!$F$226:$FO$226, Schedule!$F$236:$FO$236, 0)</f>
        <v>0</v>
      </c>
      <c r="IRJ188" s="214">
        <f>_xlfn.XLOOKUP(IRJ172, Schedule!$F$226:$FO$226, Schedule!$F$236:$FO$236, 0)</f>
        <v>0</v>
      </c>
      <c r="IRK188" s="214">
        <f>_xlfn.XLOOKUP(IRK172, Schedule!$F$226:$FO$226, Schedule!$F$236:$FO$236, 0)</f>
        <v>0</v>
      </c>
      <c r="IRL188" s="214">
        <f>_xlfn.XLOOKUP(IRL172, Schedule!$F$226:$FO$226, Schedule!$F$236:$FO$236, 0)</f>
        <v>0</v>
      </c>
      <c r="IRM188" s="214">
        <f>_xlfn.XLOOKUP(IRM172, Schedule!$F$226:$FO$226, Schedule!$F$236:$FO$236, 0)</f>
        <v>0</v>
      </c>
      <c r="IRN188" s="214">
        <f>_xlfn.XLOOKUP(IRN172, Schedule!$F$226:$FO$226, Schedule!$F$236:$FO$236, 0)</f>
        <v>0</v>
      </c>
      <c r="IRO188" s="214">
        <f>_xlfn.XLOOKUP(IRO172, Schedule!$F$226:$FO$226, Schedule!$F$236:$FO$236, 0)</f>
        <v>0</v>
      </c>
      <c r="IRP188" s="214">
        <f>_xlfn.XLOOKUP(IRP172, Schedule!$F$226:$FO$226, Schedule!$F$236:$FO$236, 0)</f>
        <v>0</v>
      </c>
      <c r="IRQ188" s="214">
        <f>_xlfn.XLOOKUP(IRQ172, Schedule!$F$226:$FO$226, Schedule!$F$236:$FO$236, 0)</f>
        <v>0</v>
      </c>
      <c r="IRR188" s="214">
        <f>_xlfn.XLOOKUP(IRR172, Schedule!$F$226:$FO$226, Schedule!$F$236:$FO$236, 0)</f>
        <v>0</v>
      </c>
      <c r="IRS188" s="214">
        <f>_xlfn.XLOOKUP(IRS172, Schedule!$F$226:$FO$226, Schedule!$F$236:$FO$236, 0)</f>
        <v>0</v>
      </c>
      <c r="IRT188" s="214">
        <f>_xlfn.XLOOKUP(IRT172, Schedule!$F$226:$FO$226, Schedule!$F$236:$FO$236, 0)</f>
        <v>0</v>
      </c>
      <c r="IRU188" s="214">
        <f>_xlfn.XLOOKUP(IRU172, Schedule!$F$226:$FO$226, Schedule!$F$236:$FO$236, 0)</f>
        <v>0</v>
      </c>
      <c r="IRV188" s="214">
        <f>_xlfn.XLOOKUP(IRV172, Schedule!$F$226:$FO$226, Schedule!$F$236:$FO$236, 0)</f>
        <v>0</v>
      </c>
      <c r="IRW188" s="214">
        <f>_xlfn.XLOOKUP(IRW172, Schedule!$F$226:$FO$226, Schedule!$F$236:$FO$236, 0)</f>
        <v>0</v>
      </c>
      <c r="IRX188" s="214">
        <f>_xlfn.XLOOKUP(IRX172, Schedule!$F$226:$FO$226, Schedule!$F$236:$FO$236, 0)</f>
        <v>0</v>
      </c>
      <c r="IRY188" s="214">
        <f>_xlfn.XLOOKUP(IRY172, Schedule!$F$226:$FO$226, Schedule!$F$236:$FO$236, 0)</f>
        <v>0</v>
      </c>
      <c r="IRZ188" s="214">
        <f>_xlfn.XLOOKUP(IRZ172, Schedule!$F$226:$FO$226, Schedule!$F$236:$FO$236, 0)</f>
        <v>0</v>
      </c>
      <c r="ISA188" s="214">
        <f>_xlfn.XLOOKUP(ISA172, Schedule!$F$226:$FO$226, Schedule!$F$236:$FO$236, 0)</f>
        <v>0</v>
      </c>
      <c r="ISB188" s="214">
        <f>_xlfn.XLOOKUP(ISB172, Schedule!$F$226:$FO$226, Schedule!$F$236:$FO$236, 0)</f>
        <v>0</v>
      </c>
      <c r="ISC188" s="214">
        <f>_xlfn.XLOOKUP(ISC172, Schedule!$F$226:$FO$226, Schedule!$F$236:$FO$236, 0)</f>
        <v>0</v>
      </c>
      <c r="ISD188" s="214">
        <f>_xlfn.XLOOKUP(ISD172, Schedule!$F$226:$FO$226, Schedule!$F$236:$FO$236, 0)</f>
        <v>0</v>
      </c>
      <c r="ISE188" s="214">
        <f>_xlfn.XLOOKUP(ISE172, Schedule!$F$226:$FO$226, Schedule!$F$236:$FO$236, 0)</f>
        <v>0</v>
      </c>
      <c r="ISF188" s="214">
        <f>_xlfn.XLOOKUP(ISF172, Schedule!$F$226:$FO$226, Schedule!$F$236:$FO$236, 0)</f>
        <v>0</v>
      </c>
      <c r="ISG188" s="214">
        <f>_xlfn.XLOOKUP(ISG172, Schedule!$F$226:$FO$226, Schedule!$F$236:$FO$236, 0)</f>
        <v>0</v>
      </c>
      <c r="ISH188" s="214">
        <f>_xlfn.XLOOKUP(ISH172, Schedule!$F$226:$FO$226, Schedule!$F$236:$FO$236, 0)</f>
        <v>0</v>
      </c>
      <c r="ISI188" s="214">
        <f>_xlfn.XLOOKUP(ISI172, Schedule!$F$226:$FO$226, Schedule!$F$236:$FO$236, 0)</f>
        <v>0</v>
      </c>
      <c r="ISJ188" s="214">
        <f>_xlfn.XLOOKUP(ISJ172, Schedule!$F$226:$FO$226, Schedule!$F$236:$FO$236, 0)</f>
        <v>0</v>
      </c>
      <c r="ISK188" s="214">
        <f>_xlfn.XLOOKUP(ISK172, Schedule!$F$226:$FO$226, Schedule!$F$236:$FO$236, 0)</f>
        <v>0</v>
      </c>
      <c r="ISL188" s="214">
        <f>_xlfn.XLOOKUP(ISL172, Schedule!$F$226:$FO$226, Schedule!$F$236:$FO$236, 0)</f>
        <v>0</v>
      </c>
      <c r="ISM188" s="214">
        <f>_xlfn.XLOOKUP(ISM172, Schedule!$F$226:$FO$226, Schedule!$F$236:$FO$236, 0)</f>
        <v>0</v>
      </c>
      <c r="ISN188" s="214">
        <f>_xlfn.XLOOKUP(ISN172, Schedule!$F$226:$FO$226, Schedule!$F$236:$FO$236, 0)</f>
        <v>0</v>
      </c>
      <c r="ISO188" s="214">
        <f>_xlfn.XLOOKUP(ISO172, Schedule!$F$226:$FO$226, Schedule!$F$236:$FO$236, 0)</f>
        <v>0</v>
      </c>
      <c r="ISP188" s="214">
        <f>_xlfn.XLOOKUP(ISP172, Schedule!$F$226:$FO$226, Schedule!$F$236:$FO$236, 0)</f>
        <v>0</v>
      </c>
      <c r="ISQ188" s="214">
        <f>_xlfn.XLOOKUP(ISQ172, Schedule!$F$226:$FO$226, Schedule!$F$236:$FO$236, 0)</f>
        <v>0</v>
      </c>
      <c r="ISR188" s="214">
        <f>_xlfn.XLOOKUP(ISR172, Schedule!$F$226:$FO$226, Schedule!$F$236:$FO$236, 0)</f>
        <v>0</v>
      </c>
      <c r="ISS188" s="214">
        <f>_xlfn.XLOOKUP(ISS172, Schedule!$F$226:$FO$226, Schedule!$F$236:$FO$236, 0)</f>
        <v>0</v>
      </c>
      <c r="IST188" s="214">
        <f>_xlfn.XLOOKUP(IST172, Schedule!$F$226:$FO$226, Schedule!$F$236:$FO$236, 0)</f>
        <v>0</v>
      </c>
      <c r="ISU188" s="214">
        <f>_xlfn.XLOOKUP(ISU172, Schedule!$F$226:$FO$226, Schedule!$F$236:$FO$236, 0)</f>
        <v>0</v>
      </c>
      <c r="ISV188" s="214">
        <f>_xlfn.XLOOKUP(ISV172, Schedule!$F$226:$FO$226, Schedule!$F$236:$FO$236, 0)</f>
        <v>0</v>
      </c>
      <c r="ISW188" s="214">
        <f>_xlfn.XLOOKUP(ISW172, Schedule!$F$226:$FO$226, Schedule!$F$236:$FO$236, 0)</f>
        <v>0</v>
      </c>
      <c r="ISX188" s="214">
        <f>_xlfn.XLOOKUP(ISX172, Schedule!$F$226:$FO$226, Schedule!$F$236:$FO$236, 0)</f>
        <v>0</v>
      </c>
      <c r="ISY188" s="214">
        <f>_xlfn.XLOOKUP(ISY172, Schedule!$F$226:$FO$226, Schedule!$F$236:$FO$236, 0)</f>
        <v>0</v>
      </c>
      <c r="ISZ188" s="214">
        <f>_xlfn.XLOOKUP(ISZ172, Schedule!$F$226:$FO$226, Schedule!$F$236:$FO$236, 0)</f>
        <v>0</v>
      </c>
      <c r="ITA188" s="214">
        <f>_xlfn.XLOOKUP(ITA172, Schedule!$F$226:$FO$226, Schedule!$F$236:$FO$236, 0)</f>
        <v>0</v>
      </c>
      <c r="ITB188" s="214">
        <f>_xlfn.XLOOKUP(ITB172, Schedule!$F$226:$FO$226, Schedule!$F$236:$FO$236, 0)</f>
        <v>0</v>
      </c>
      <c r="ITC188" s="214">
        <f>_xlfn.XLOOKUP(ITC172, Schedule!$F$226:$FO$226, Schedule!$F$236:$FO$236, 0)</f>
        <v>0</v>
      </c>
      <c r="ITD188" s="214">
        <f>_xlfn.XLOOKUP(ITD172, Schedule!$F$226:$FO$226, Schedule!$F$236:$FO$236, 0)</f>
        <v>0</v>
      </c>
      <c r="ITE188" s="214">
        <f>_xlfn.XLOOKUP(ITE172, Schedule!$F$226:$FO$226, Schedule!$F$236:$FO$236, 0)</f>
        <v>0</v>
      </c>
      <c r="ITF188" s="214">
        <f>_xlfn.XLOOKUP(ITF172, Schedule!$F$226:$FO$226, Schedule!$F$236:$FO$236, 0)</f>
        <v>0</v>
      </c>
      <c r="ITG188" s="214">
        <f>_xlfn.XLOOKUP(ITG172, Schedule!$F$226:$FO$226, Schedule!$F$236:$FO$236, 0)</f>
        <v>0</v>
      </c>
      <c r="ITH188" s="214">
        <f>_xlfn.XLOOKUP(ITH172, Schedule!$F$226:$FO$226, Schedule!$F$236:$FO$236, 0)</f>
        <v>0</v>
      </c>
      <c r="ITI188" s="214">
        <f>_xlfn.XLOOKUP(ITI172, Schedule!$F$226:$FO$226, Schedule!$F$236:$FO$236, 0)</f>
        <v>0</v>
      </c>
      <c r="ITJ188" s="214">
        <f>_xlfn.XLOOKUP(ITJ172, Schedule!$F$226:$FO$226, Schedule!$F$236:$FO$236, 0)</f>
        <v>0</v>
      </c>
      <c r="ITK188" s="214">
        <f>_xlfn.XLOOKUP(ITK172, Schedule!$F$226:$FO$226, Schedule!$F$236:$FO$236, 0)</f>
        <v>0</v>
      </c>
      <c r="ITL188" s="214">
        <f>_xlfn.XLOOKUP(ITL172, Schedule!$F$226:$FO$226, Schedule!$F$236:$FO$236, 0)</f>
        <v>0</v>
      </c>
      <c r="ITM188" s="214">
        <f>_xlfn.XLOOKUP(ITM172, Schedule!$F$226:$FO$226, Schedule!$F$236:$FO$236, 0)</f>
        <v>0</v>
      </c>
      <c r="ITN188" s="214">
        <f>_xlfn.XLOOKUP(ITN172, Schedule!$F$226:$FO$226, Schedule!$F$236:$FO$236, 0)</f>
        <v>0</v>
      </c>
      <c r="ITO188" s="214">
        <f>_xlfn.XLOOKUP(ITO172, Schedule!$F$226:$FO$226, Schedule!$F$236:$FO$236, 0)</f>
        <v>0</v>
      </c>
      <c r="ITP188" s="214">
        <f>_xlfn.XLOOKUP(ITP172, Schedule!$F$226:$FO$226, Schedule!$F$236:$FO$236, 0)</f>
        <v>0</v>
      </c>
      <c r="ITQ188" s="214">
        <f>_xlfn.XLOOKUP(ITQ172, Schedule!$F$226:$FO$226, Schedule!$F$236:$FO$236, 0)</f>
        <v>0</v>
      </c>
      <c r="ITR188" s="214">
        <f>_xlfn.XLOOKUP(ITR172, Schedule!$F$226:$FO$226, Schedule!$F$236:$FO$236, 0)</f>
        <v>0</v>
      </c>
      <c r="ITS188" s="214">
        <f>_xlfn.XLOOKUP(ITS172, Schedule!$F$226:$FO$226, Schedule!$F$236:$FO$236, 0)</f>
        <v>0</v>
      </c>
      <c r="ITT188" s="214">
        <f>_xlfn.XLOOKUP(ITT172, Schedule!$F$226:$FO$226, Schedule!$F$236:$FO$236, 0)</f>
        <v>0</v>
      </c>
      <c r="ITU188" s="214">
        <f>_xlfn.XLOOKUP(ITU172, Schedule!$F$226:$FO$226, Schedule!$F$236:$FO$236, 0)</f>
        <v>0</v>
      </c>
      <c r="ITV188" s="214">
        <f>_xlfn.XLOOKUP(ITV172, Schedule!$F$226:$FO$226, Schedule!$F$236:$FO$236, 0)</f>
        <v>0</v>
      </c>
      <c r="ITW188" s="214">
        <f>_xlfn.XLOOKUP(ITW172, Schedule!$F$226:$FO$226, Schedule!$F$236:$FO$236, 0)</f>
        <v>0</v>
      </c>
      <c r="ITX188" s="214">
        <f>_xlfn.XLOOKUP(ITX172, Schedule!$F$226:$FO$226, Schedule!$F$236:$FO$236, 0)</f>
        <v>0</v>
      </c>
      <c r="ITY188" s="214">
        <f>_xlfn.XLOOKUP(ITY172, Schedule!$F$226:$FO$226, Schedule!$F$236:$FO$236, 0)</f>
        <v>0</v>
      </c>
      <c r="ITZ188" s="214">
        <f>_xlfn.XLOOKUP(ITZ172, Schedule!$F$226:$FO$226, Schedule!$F$236:$FO$236, 0)</f>
        <v>0</v>
      </c>
      <c r="IUA188" s="214">
        <f>_xlfn.XLOOKUP(IUA172, Schedule!$F$226:$FO$226, Schedule!$F$236:$FO$236, 0)</f>
        <v>0</v>
      </c>
      <c r="IUB188" s="214">
        <f>_xlfn.XLOOKUP(IUB172, Schedule!$F$226:$FO$226, Schedule!$F$236:$FO$236, 0)</f>
        <v>0</v>
      </c>
      <c r="IUC188" s="214">
        <f>_xlfn.XLOOKUP(IUC172, Schedule!$F$226:$FO$226, Schedule!$F$236:$FO$236, 0)</f>
        <v>0</v>
      </c>
      <c r="IUD188" s="214">
        <f>_xlfn.XLOOKUP(IUD172, Schedule!$F$226:$FO$226, Schedule!$F$236:$FO$236, 0)</f>
        <v>0</v>
      </c>
      <c r="IUE188" s="214">
        <f>_xlfn.XLOOKUP(IUE172, Schedule!$F$226:$FO$226, Schedule!$F$236:$FO$236, 0)</f>
        <v>0</v>
      </c>
      <c r="IUF188" s="214">
        <f>_xlfn.XLOOKUP(IUF172, Schedule!$F$226:$FO$226, Schedule!$F$236:$FO$236, 0)</f>
        <v>0</v>
      </c>
      <c r="IUG188" s="214">
        <f>_xlfn.XLOOKUP(IUG172, Schedule!$F$226:$FO$226, Schedule!$F$236:$FO$236, 0)</f>
        <v>0</v>
      </c>
      <c r="IUH188" s="214">
        <f>_xlfn.XLOOKUP(IUH172, Schedule!$F$226:$FO$226, Schedule!$F$236:$FO$236, 0)</f>
        <v>0</v>
      </c>
      <c r="IUI188" s="214">
        <f>_xlfn.XLOOKUP(IUI172, Schedule!$F$226:$FO$226, Schedule!$F$236:$FO$236, 0)</f>
        <v>0</v>
      </c>
      <c r="IUJ188" s="214">
        <f>_xlfn.XLOOKUP(IUJ172, Schedule!$F$226:$FO$226, Schedule!$F$236:$FO$236, 0)</f>
        <v>0</v>
      </c>
      <c r="IUK188" s="214">
        <f>_xlfn.XLOOKUP(IUK172, Schedule!$F$226:$FO$226, Schedule!$F$236:$FO$236, 0)</f>
        <v>0</v>
      </c>
      <c r="IUL188" s="214">
        <f>_xlfn.XLOOKUP(IUL172, Schedule!$F$226:$FO$226, Schedule!$F$236:$FO$236, 0)</f>
        <v>0</v>
      </c>
      <c r="IUM188" s="214">
        <f>_xlfn.XLOOKUP(IUM172, Schedule!$F$226:$FO$226, Schedule!$F$236:$FO$236, 0)</f>
        <v>0</v>
      </c>
      <c r="IUN188" s="214">
        <f>_xlfn.XLOOKUP(IUN172, Schedule!$F$226:$FO$226, Schedule!$F$236:$FO$236, 0)</f>
        <v>0</v>
      </c>
      <c r="IUO188" s="214">
        <f>_xlfn.XLOOKUP(IUO172, Schedule!$F$226:$FO$226, Schedule!$F$236:$FO$236, 0)</f>
        <v>0</v>
      </c>
      <c r="IUP188" s="214">
        <f>_xlfn.XLOOKUP(IUP172, Schedule!$F$226:$FO$226, Schedule!$F$236:$FO$236, 0)</f>
        <v>0</v>
      </c>
      <c r="IUQ188" s="214">
        <f>_xlfn.XLOOKUP(IUQ172, Schedule!$F$226:$FO$226, Schedule!$F$236:$FO$236, 0)</f>
        <v>0</v>
      </c>
      <c r="IUR188" s="214">
        <f>_xlfn.XLOOKUP(IUR172, Schedule!$F$226:$FO$226, Schedule!$F$236:$FO$236, 0)</f>
        <v>0</v>
      </c>
      <c r="IUS188" s="214">
        <f>_xlfn.XLOOKUP(IUS172, Schedule!$F$226:$FO$226, Schedule!$F$236:$FO$236, 0)</f>
        <v>0</v>
      </c>
      <c r="IUT188" s="214">
        <f>_xlfn.XLOOKUP(IUT172, Schedule!$F$226:$FO$226, Schedule!$F$236:$FO$236, 0)</f>
        <v>0</v>
      </c>
      <c r="IUU188" s="214">
        <f>_xlfn.XLOOKUP(IUU172, Schedule!$F$226:$FO$226, Schedule!$F$236:$FO$236, 0)</f>
        <v>0</v>
      </c>
      <c r="IUV188" s="214">
        <f>_xlfn.XLOOKUP(IUV172, Schedule!$F$226:$FO$226, Schedule!$F$236:$FO$236, 0)</f>
        <v>0</v>
      </c>
      <c r="IUW188" s="214">
        <f>_xlfn.XLOOKUP(IUW172, Schedule!$F$226:$FO$226, Schedule!$F$236:$FO$236, 0)</f>
        <v>0</v>
      </c>
      <c r="IUX188" s="214">
        <f>_xlfn.XLOOKUP(IUX172, Schedule!$F$226:$FO$226, Schedule!$F$236:$FO$236, 0)</f>
        <v>0</v>
      </c>
      <c r="IUY188" s="214">
        <f>_xlfn.XLOOKUP(IUY172, Schedule!$F$226:$FO$226, Schedule!$F$236:$FO$236, 0)</f>
        <v>0</v>
      </c>
      <c r="IUZ188" s="214">
        <f>_xlfn.XLOOKUP(IUZ172, Schedule!$F$226:$FO$226, Schedule!$F$236:$FO$236, 0)</f>
        <v>0</v>
      </c>
      <c r="IVA188" s="214">
        <f>_xlfn.XLOOKUP(IVA172, Schedule!$F$226:$FO$226, Schedule!$F$236:$FO$236, 0)</f>
        <v>0</v>
      </c>
      <c r="IVB188" s="214">
        <f>_xlfn.XLOOKUP(IVB172, Schedule!$F$226:$FO$226, Schedule!$F$236:$FO$236, 0)</f>
        <v>0</v>
      </c>
      <c r="IVC188" s="214">
        <f>_xlfn.XLOOKUP(IVC172, Schedule!$F$226:$FO$226, Schedule!$F$236:$FO$236, 0)</f>
        <v>0</v>
      </c>
      <c r="IVD188" s="214">
        <f>_xlfn.XLOOKUP(IVD172, Schedule!$F$226:$FO$226, Schedule!$F$236:$FO$236, 0)</f>
        <v>0</v>
      </c>
      <c r="IVE188" s="214">
        <f>_xlfn.XLOOKUP(IVE172, Schedule!$F$226:$FO$226, Schedule!$F$236:$FO$236, 0)</f>
        <v>0</v>
      </c>
      <c r="IVF188" s="214">
        <f>_xlfn.XLOOKUP(IVF172, Schedule!$F$226:$FO$226, Schedule!$F$236:$FO$236, 0)</f>
        <v>0</v>
      </c>
      <c r="IVG188" s="214">
        <f>_xlfn.XLOOKUP(IVG172, Schedule!$F$226:$FO$226, Schedule!$F$236:$FO$236, 0)</f>
        <v>0</v>
      </c>
      <c r="IVH188" s="214">
        <f>_xlfn.XLOOKUP(IVH172, Schedule!$F$226:$FO$226, Schedule!$F$236:$FO$236, 0)</f>
        <v>0</v>
      </c>
      <c r="IVI188" s="214">
        <f>_xlfn.XLOOKUP(IVI172, Schedule!$F$226:$FO$226, Schedule!$F$236:$FO$236, 0)</f>
        <v>0</v>
      </c>
      <c r="IVJ188" s="214">
        <f>_xlfn.XLOOKUP(IVJ172, Schedule!$F$226:$FO$226, Schedule!$F$236:$FO$236, 0)</f>
        <v>0</v>
      </c>
      <c r="IVK188" s="214">
        <f>_xlfn.XLOOKUP(IVK172, Schedule!$F$226:$FO$226, Schedule!$F$236:$FO$236, 0)</f>
        <v>0</v>
      </c>
      <c r="IVL188" s="214">
        <f>_xlfn.XLOOKUP(IVL172, Schedule!$F$226:$FO$226, Schedule!$F$236:$FO$236, 0)</f>
        <v>0</v>
      </c>
      <c r="IVM188" s="214">
        <f>_xlfn.XLOOKUP(IVM172, Schedule!$F$226:$FO$226, Schedule!$F$236:$FO$236, 0)</f>
        <v>0</v>
      </c>
      <c r="IVN188" s="214">
        <f>_xlfn.XLOOKUP(IVN172, Schedule!$F$226:$FO$226, Schedule!$F$236:$FO$236, 0)</f>
        <v>0</v>
      </c>
      <c r="IVO188" s="214">
        <f>_xlfn.XLOOKUP(IVO172, Schedule!$F$226:$FO$226, Schedule!$F$236:$FO$236, 0)</f>
        <v>0</v>
      </c>
      <c r="IVP188" s="214">
        <f>_xlfn.XLOOKUP(IVP172, Schedule!$F$226:$FO$226, Schedule!$F$236:$FO$236, 0)</f>
        <v>0</v>
      </c>
      <c r="IVQ188" s="214">
        <f>_xlfn.XLOOKUP(IVQ172, Schedule!$F$226:$FO$226, Schedule!$F$236:$FO$236, 0)</f>
        <v>0</v>
      </c>
      <c r="IVR188" s="214">
        <f>_xlfn.XLOOKUP(IVR172, Schedule!$F$226:$FO$226, Schedule!$F$236:$FO$236, 0)</f>
        <v>0</v>
      </c>
      <c r="IVS188" s="214">
        <f>_xlfn.XLOOKUP(IVS172, Schedule!$F$226:$FO$226, Schedule!$F$236:$FO$236, 0)</f>
        <v>0</v>
      </c>
      <c r="IVT188" s="214">
        <f>_xlfn.XLOOKUP(IVT172, Schedule!$F$226:$FO$226, Schedule!$F$236:$FO$236, 0)</f>
        <v>0</v>
      </c>
      <c r="IVU188" s="214">
        <f>_xlfn.XLOOKUP(IVU172, Schedule!$F$226:$FO$226, Schedule!$F$236:$FO$236, 0)</f>
        <v>0</v>
      </c>
      <c r="IVV188" s="214">
        <f>_xlfn.XLOOKUP(IVV172, Schedule!$F$226:$FO$226, Schedule!$F$236:$FO$236, 0)</f>
        <v>0</v>
      </c>
      <c r="IVW188" s="214">
        <f>_xlfn.XLOOKUP(IVW172, Schedule!$F$226:$FO$226, Schedule!$F$236:$FO$236, 0)</f>
        <v>0</v>
      </c>
      <c r="IVX188" s="214">
        <f>_xlfn.XLOOKUP(IVX172, Schedule!$F$226:$FO$226, Schedule!$F$236:$FO$236, 0)</f>
        <v>0</v>
      </c>
      <c r="IVY188" s="214">
        <f>_xlfn.XLOOKUP(IVY172, Schedule!$F$226:$FO$226, Schedule!$F$236:$FO$236, 0)</f>
        <v>0</v>
      </c>
      <c r="IVZ188" s="214">
        <f>_xlfn.XLOOKUP(IVZ172, Schedule!$F$226:$FO$226, Schedule!$F$236:$FO$236, 0)</f>
        <v>0</v>
      </c>
      <c r="IWA188" s="214">
        <f>_xlfn.XLOOKUP(IWA172, Schedule!$F$226:$FO$226, Schedule!$F$236:$FO$236, 0)</f>
        <v>0</v>
      </c>
      <c r="IWB188" s="214">
        <f>_xlfn.XLOOKUP(IWB172, Schedule!$F$226:$FO$226, Schedule!$F$236:$FO$236, 0)</f>
        <v>0</v>
      </c>
      <c r="IWC188" s="214">
        <f>_xlfn.XLOOKUP(IWC172, Schedule!$F$226:$FO$226, Schedule!$F$236:$FO$236, 0)</f>
        <v>0</v>
      </c>
      <c r="IWD188" s="214">
        <f>_xlfn.XLOOKUP(IWD172, Schedule!$F$226:$FO$226, Schedule!$F$236:$FO$236, 0)</f>
        <v>0</v>
      </c>
      <c r="IWE188" s="214">
        <f>_xlfn.XLOOKUP(IWE172, Schedule!$F$226:$FO$226, Schedule!$F$236:$FO$236, 0)</f>
        <v>0</v>
      </c>
      <c r="IWF188" s="214">
        <f>_xlfn.XLOOKUP(IWF172, Schedule!$F$226:$FO$226, Schedule!$F$236:$FO$236, 0)</f>
        <v>0</v>
      </c>
      <c r="IWG188" s="214">
        <f>_xlfn.XLOOKUP(IWG172, Schedule!$F$226:$FO$226, Schedule!$F$236:$FO$236, 0)</f>
        <v>0</v>
      </c>
      <c r="IWH188" s="214">
        <f>_xlfn.XLOOKUP(IWH172, Schedule!$F$226:$FO$226, Schedule!$F$236:$FO$236, 0)</f>
        <v>0</v>
      </c>
      <c r="IWI188" s="214">
        <f>_xlfn.XLOOKUP(IWI172, Schedule!$F$226:$FO$226, Schedule!$F$236:$FO$236, 0)</f>
        <v>0</v>
      </c>
      <c r="IWJ188" s="214">
        <f>_xlfn.XLOOKUP(IWJ172, Schedule!$F$226:$FO$226, Schedule!$F$236:$FO$236, 0)</f>
        <v>0</v>
      </c>
      <c r="IWK188" s="214">
        <f>_xlfn.XLOOKUP(IWK172, Schedule!$F$226:$FO$226, Schedule!$F$236:$FO$236, 0)</f>
        <v>0</v>
      </c>
      <c r="IWL188" s="214">
        <f>_xlfn.XLOOKUP(IWL172, Schedule!$F$226:$FO$226, Schedule!$F$236:$FO$236, 0)</f>
        <v>0</v>
      </c>
      <c r="IWM188" s="214">
        <f>_xlfn.XLOOKUP(IWM172, Schedule!$F$226:$FO$226, Schedule!$F$236:$FO$236, 0)</f>
        <v>0</v>
      </c>
      <c r="IWN188" s="214">
        <f>_xlfn.XLOOKUP(IWN172, Schedule!$F$226:$FO$226, Schedule!$F$236:$FO$236, 0)</f>
        <v>0</v>
      </c>
      <c r="IWO188" s="214">
        <f>_xlfn.XLOOKUP(IWO172, Schedule!$F$226:$FO$226, Schedule!$F$236:$FO$236, 0)</f>
        <v>0</v>
      </c>
      <c r="IWP188" s="214">
        <f>_xlfn.XLOOKUP(IWP172, Schedule!$F$226:$FO$226, Schedule!$F$236:$FO$236, 0)</f>
        <v>0</v>
      </c>
      <c r="IWQ188" s="214">
        <f>_xlfn.XLOOKUP(IWQ172, Schedule!$F$226:$FO$226, Schedule!$F$236:$FO$236, 0)</f>
        <v>0</v>
      </c>
      <c r="IWR188" s="214">
        <f>_xlfn.XLOOKUP(IWR172, Schedule!$F$226:$FO$226, Schedule!$F$236:$FO$236, 0)</f>
        <v>0</v>
      </c>
      <c r="IWS188" s="214">
        <f>_xlfn.XLOOKUP(IWS172, Schedule!$F$226:$FO$226, Schedule!$F$236:$FO$236, 0)</f>
        <v>0</v>
      </c>
      <c r="IWT188" s="214">
        <f>_xlfn.XLOOKUP(IWT172, Schedule!$F$226:$FO$226, Schedule!$F$236:$FO$236, 0)</f>
        <v>0</v>
      </c>
      <c r="IWU188" s="214">
        <f>_xlfn.XLOOKUP(IWU172, Schedule!$F$226:$FO$226, Schedule!$F$236:$FO$236, 0)</f>
        <v>0</v>
      </c>
      <c r="IWV188" s="214">
        <f>_xlfn.XLOOKUP(IWV172, Schedule!$F$226:$FO$226, Schedule!$F$236:$FO$236, 0)</f>
        <v>0</v>
      </c>
      <c r="IWW188" s="214">
        <f>_xlfn.XLOOKUP(IWW172, Schedule!$F$226:$FO$226, Schedule!$F$236:$FO$236, 0)</f>
        <v>0</v>
      </c>
      <c r="IWX188" s="214">
        <f>_xlfn.XLOOKUP(IWX172, Schedule!$F$226:$FO$226, Schedule!$F$236:$FO$236, 0)</f>
        <v>0</v>
      </c>
      <c r="IWY188" s="214">
        <f>_xlfn.XLOOKUP(IWY172, Schedule!$F$226:$FO$226, Schedule!$F$236:$FO$236, 0)</f>
        <v>0</v>
      </c>
      <c r="IWZ188" s="214">
        <f>_xlfn.XLOOKUP(IWZ172, Schedule!$F$226:$FO$226, Schedule!$F$236:$FO$236, 0)</f>
        <v>0</v>
      </c>
      <c r="IXA188" s="214">
        <f>_xlfn.XLOOKUP(IXA172, Schedule!$F$226:$FO$226, Schedule!$F$236:$FO$236, 0)</f>
        <v>0</v>
      </c>
      <c r="IXB188" s="214">
        <f>_xlfn.XLOOKUP(IXB172, Schedule!$F$226:$FO$226, Schedule!$F$236:$FO$236, 0)</f>
        <v>0</v>
      </c>
      <c r="IXC188" s="214">
        <f>_xlfn.XLOOKUP(IXC172, Schedule!$F$226:$FO$226, Schedule!$F$236:$FO$236, 0)</f>
        <v>0</v>
      </c>
      <c r="IXD188" s="214">
        <f>_xlfn.XLOOKUP(IXD172, Schedule!$F$226:$FO$226, Schedule!$F$236:$FO$236, 0)</f>
        <v>0</v>
      </c>
      <c r="IXE188" s="214">
        <f>_xlfn.XLOOKUP(IXE172, Schedule!$F$226:$FO$226, Schedule!$F$236:$FO$236, 0)</f>
        <v>0</v>
      </c>
      <c r="IXF188" s="214">
        <f>_xlfn.XLOOKUP(IXF172, Schedule!$F$226:$FO$226, Schedule!$F$236:$FO$236, 0)</f>
        <v>0</v>
      </c>
      <c r="IXG188" s="214">
        <f>_xlfn.XLOOKUP(IXG172, Schedule!$F$226:$FO$226, Schedule!$F$236:$FO$236, 0)</f>
        <v>0</v>
      </c>
      <c r="IXH188" s="214">
        <f>_xlfn.XLOOKUP(IXH172, Schedule!$F$226:$FO$226, Schedule!$F$236:$FO$236, 0)</f>
        <v>0</v>
      </c>
      <c r="IXI188" s="214">
        <f>_xlfn.XLOOKUP(IXI172, Schedule!$F$226:$FO$226, Schedule!$F$236:$FO$236, 0)</f>
        <v>0</v>
      </c>
      <c r="IXJ188" s="214">
        <f>_xlfn.XLOOKUP(IXJ172, Schedule!$F$226:$FO$226, Schedule!$F$236:$FO$236, 0)</f>
        <v>0</v>
      </c>
      <c r="IXK188" s="214">
        <f>_xlfn.XLOOKUP(IXK172, Schedule!$F$226:$FO$226, Schedule!$F$236:$FO$236, 0)</f>
        <v>0</v>
      </c>
      <c r="IXL188" s="214">
        <f>_xlfn.XLOOKUP(IXL172, Schedule!$F$226:$FO$226, Schedule!$F$236:$FO$236, 0)</f>
        <v>0</v>
      </c>
      <c r="IXM188" s="214">
        <f>_xlfn.XLOOKUP(IXM172, Schedule!$F$226:$FO$226, Schedule!$F$236:$FO$236, 0)</f>
        <v>0</v>
      </c>
      <c r="IXN188" s="214">
        <f>_xlfn.XLOOKUP(IXN172, Schedule!$F$226:$FO$226, Schedule!$F$236:$FO$236, 0)</f>
        <v>0</v>
      </c>
      <c r="IXO188" s="214">
        <f>_xlfn.XLOOKUP(IXO172, Schedule!$F$226:$FO$226, Schedule!$F$236:$FO$236, 0)</f>
        <v>0</v>
      </c>
      <c r="IXP188" s="214">
        <f>_xlfn.XLOOKUP(IXP172, Schedule!$F$226:$FO$226, Schedule!$F$236:$FO$236, 0)</f>
        <v>0</v>
      </c>
      <c r="IXQ188" s="214">
        <f>_xlfn.XLOOKUP(IXQ172, Schedule!$F$226:$FO$226, Schedule!$F$236:$FO$236, 0)</f>
        <v>0</v>
      </c>
      <c r="IXR188" s="214">
        <f>_xlfn.XLOOKUP(IXR172, Schedule!$F$226:$FO$226, Schedule!$F$236:$FO$236, 0)</f>
        <v>0</v>
      </c>
      <c r="IXS188" s="214">
        <f>_xlfn.XLOOKUP(IXS172, Schedule!$F$226:$FO$226, Schedule!$F$236:$FO$236, 0)</f>
        <v>0</v>
      </c>
      <c r="IXT188" s="214">
        <f>_xlfn.XLOOKUP(IXT172, Schedule!$F$226:$FO$226, Schedule!$F$236:$FO$236, 0)</f>
        <v>0</v>
      </c>
      <c r="IXU188" s="214">
        <f>_xlfn.XLOOKUP(IXU172, Schedule!$F$226:$FO$226, Schedule!$F$236:$FO$236, 0)</f>
        <v>0</v>
      </c>
      <c r="IXV188" s="214">
        <f>_xlfn.XLOOKUP(IXV172, Schedule!$F$226:$FO$226, Schedule!$F$236:$FO$236, 0)</f>
        <v>0</v>
      </c>
      <c r="IXW188" s="214">
        <f>_xlfn.XLOOKUP(IXW172, Schedule!$F$226:$FO$226, Schedule!$F$236:$FO$236, 0)</f>
        <v>0</v>
      </c>
      <c r="IXX188" s="214">
        <f>_xlfn.XLOOKUP(IXX172, Schedule!$F$226:$FO$226, Schedule!$F$236:$FO$236, 0)</f>
        <v>0</v>
      </c>
      <c r="IXY188" s="214">
        <f>_xlfn.XLOOKUP(IXY172, Schedule!$F$226:$FO$226, Schedule!$F$236:$FO$236, 0)</f>
        <v>0</v>
      </c>
      <c r="IXZ188" s="214">
        <f>_xlfn.XLOOKUP(IXZ172, Schedule!$F$226:$FO$226, Schedule!$F$236:$FO$236, 0)</f>
        <v>0</v>
      </c>
      <c r="IYA188" s="214">
        <f>_xlfn.XLOOKUP(IYA172, Schedule!$F$226:$FO$226, Schedule!$F$236:$FO$236, 0)</f>
        <v>0</v>
      </c>
      <c r="IYB188" s="214">
        <f>_xlfn.XLOOKUP(IYB172, Schedule!$F$226:$FO$226, Schedule!$F$236:$FO$236, 0)</f>
        <v>0</v>
      </c>
      <c r="IYC188" s="214">
        <f>_xlfn.XLOOKUP(IYC172, Schedule!$F$226:$FO$226, Schedule!$F$236:$FO$236, 0)</f>
        <v>0</v>
      </c>
      <c r="IYD188" s="214">
        <f>_xlfn.XLOOKUP(IYD172, Schedule!$F$226:$FO$226, Schedule!$F$236:$FO$236, 0)</f>
        <v>0</v>
      </c>
      <c r="IYE188" s="214">
        <f>_xlfn.XLOOKUP(IYE172, Schedule!$F$226:$FO$226, Schedule!$F$236:$FO$236, 0)</f>
        <v>0</v>
      </c>
      <c r="IYF188" s="214">
        <f>_xlfn.XLOOKUP(IYF172, Schedule!$F$226:$FO$226, Schedule!$F$236:$FO$236, 0)</f>
        <v>0</v>
      </c>
      <c r="IYG188" s="214">
        <f>_xlfn.XLOOKUP(IYG172, Schedule!$F$226:$FO$226, Schedule!$F$236:$FO$236, 0)</f>
        <v>0</v>
      </c>
      <c r="IYH188" s="214">
        <f>_xlfn.XLOOKUP(IYH172, Schedule!$F$226:$FO$226, Schedule!$F$236:$FO$236, 0)</f>
        <v>0</v>
      </c>
      <c r="IYI188" s="214">
        <f>_xlfn.XLOOKUP(IYI172, Schedule!$F$226:$FO$226, Schedule!$F$236:$FO$236, 0)</f>
        <v>0</v>
      </c>
      <c r="IYJ188" s="214">
        <f>_xlfn.XLOOKUP(IYJ172, Schedule!$F$226:$FO$226, Schedule!$F$236:$FO$236, 0)</f>
        <v>0</v>
      </c>
      <c r="IYK188" s="214">
        <f>_xlfn.XLOOKUP(IYK172, Schedule!$F$226:$FO$226, Schedule!$F$236:$FO$236, 0)</f>
        <v>0</v>
      </c>
      <c r="IYL188" s="214">
        <f>_xlfn.XLOOKUP(IYL172, Schedule!$F$226:$FO$226, Schedule!$F$236:$FO$236, 0)</f>
        <v>0</v>
      </c>
      <c r="IYM188" s="214">
        <f>_xlfn.XLOOKUP(IYM172, Schedule!$F$226:$FO$226, Schedule!$F$236:$FO$236, 0)</f>
        <v>0</v>
      </c>
      <c r="IYN188" s="214">
        <f>_xlfn.XLOOKUP(IYN172, Schedule!$F$226:$FO$226, Schedule!$F$236:$FO$236, 0)</f>
        <v>0</v>
      </c>
      <c r="IYO188" s="214">
        <f>_xlfn.XLOOKUP(IYO172, Schedule!$F$226:$FO$226, Schedule!$F$236:$FO$236, 0)</f>
        <v>0</v>
      </c>
      <c r="IYP188" s="214">
        <f>_xlfn.XLOOKUP(IYP172, Schedule!$F$226:$FO$226, Schedule!$F$236:$FO$236, 0)</f>
        <v>0</v>
      </c>
      <c r="IYQ188" s="214">
        <f>_xlfn.XLOOKUP(IYQ172, Schedule!$F$226:$FO$226, Schedule!$F$236:$FO$236, 0)</f>
        <v>0</v>
      </c>
      <c r="IYR188" s="214">
        <f>_xlfn.XLOOKUP(IYR172, Schedule!$F$226:$FO$226, Schedule!$F$236:$FO$236, 0)</f>
        <v>0</v>
      </c>
      <c r="IYS188" s="214">
        <f>_xlfn.XLOOKUP(IYS172, Schedule!$F$226:$FO$226, Schedule!$F$236:$FO$236, 0)</f>
        <v>0</v>
      </c>
      <c r="IYT188" s="214">
        <f>_xlfn.XLOOKUP(IYT172, Schedule!$F$226:$FO$226, Schedule!$F$236:$FO$236, 0)</f>
        <v>0</v>
      </c>
      <c r="IYU188" s="214">
        <f>_xlfn.XLOOKUP(IYU172, Schedule!$F$226:$FO$226, Schedule!$F$236:$FO$236, 0)</f>
        <v>0</v>
      </c>
      <c r="IYV188" s="214">
        <f>_xlfn.XLOOKUP(IYV172, Schedule!$F$226:$FO$226, Schedule!$F$236:$FO$236, 0)</f>
        <v>0</v>
      </c>
      <c r="IYW188" s="214">
        <f>_xlfn.XLOOKUP(IYW172, Schedule!$F$226:$FO$226, Schedule!$F$236:$FO$236, 0)</f>
        <v>0</v>
      </c>
      <c r="IYX188" s="214">
        <f>_xlfn.XLOOKUP(IYX172, Schedule!$F$226:$FO$226, Schedule!$F$236:$FO$236, 0)</f>
        <v>0</v>
      </c>
      <c r="IYY188" s="214">
        <f>_xlfn.XLOOKUP(IYY172, Schedule!$F$226:$FO$226, Schedule!$F$236:$FO$236, 0)</f>
        <v>0</v>
      </c>
      <c r="IYZ188" s="214">
        <f>_xlfn.XLOOKUP(IYZ172, Schedule!$F$226:$FO$226, Schedule!$F$236:$FO$236, 0)</f>
        <v>0</v>
      </c>
      <c r="IZA188" s="214">
        <f>_xlfn.XLOOKUP(IZA172, Schedule!$F$226:$FO$226, Schedule!$F$236:$FO$236, 0)</f>
        <v>0</v>
      </c>
      <c r="IZB188" s="214">
        <f>_xlfn.XLOOKUP(IZB172, Schedule!$F$226:$FO$226, Schedule!$F$236:$FO$236, 0)</f>
        <v>0</v>
      </c>
      <c r="IZC188" s="214">
        <f>_xlfn.XLOOKUP(IZC172, Schedule!$F$226:$FO$226, Schedule!$F$236:$FO$236, 0)</f>
        <v>0</v>
      </c>
      <c r="IZD188" s="214">
        <f>_xlfn.XLOOKUP(IZD172, Schedule!$F$226:$FO$226, Schedule!$F$236:$FO$236, 0)</f>
        <v>0</v>
      </c>
      <c r="IZE188" s="214">
        <f>_xlfn.XLOOKUP(IZE172, Schedule!$F$226:$FO$226, Schedule!$F$236:$FO$236, 0)</f>
        <v>0</v>
      </c>
      <c r="IZF188" s="214">
        <f>_xlfn.XLOOKUP(IZF172, Schedule!$F$226:$FO$226, Schedule!$F$236:$FO$236, 0)</f>
        <v>0</v>
      </c>
      <c r="IZG188" s="214">
        <f>_xlfn.XLOOKUP(IZG172, Schedule!$F$226:$FO$226, Schedule!$F$236:$FO$236, 0)</f>
        <v>0</v>
      </c>
      <c r="IZH188" s="214">
        <f>_xlfn.XLOOKUP(IZH172, Schedule!$F$226:$FO$226, Schedule!$F$236:$FO$236, 0)</f>
        <v>0</v>
      </c>
      <c r="IZI188" s="214">
        <f>_xlfn.XLOOKUP(IZI172, Schedule!$F$226:$FO$226, Schedule!$F$236:$FO$236, 0)</f>
        <v>0</v>
      </c>
      <c r="IZJ188" s="214">
        <f>_xlfn.XLOOKUP(IZJ172, Schedule!$F$226:$FO$226, Schedule!$F$236:$FO$236, 0)</f>
        <v>0</v>
      </c>
      <c r="IZK188" s="214">
        <f>_xlfn.XLOOKUP(IZK172, Schedule!$F$226:$FO$226, Schedule!$F$236:$FO$236, 0)</f>
        <v>0</v>
      </c>
      <c r="IZL188" s="214">
        <f>_xlfn.XLOOKUP(IZL172, Schedule!$F$226:$FO$226, Schedule!$F$236:$FO$236, 0)</f>
        <v>0</v>
      </c>
      <c r="IZM188" s="214">
        <f>_xlfn.XLOOKUP(IZM172, Schedule!$F$226:$FO$226, Schedule!$F$236:$FO$236, 0)</f>
        <v>0</v>
      </c>
      <c r="IZN188" s="214">
        <f>_xlfn.XLOOKUP(IZN172, Schedule!$F$226:$FO$226, Schedule!$F$236:$FO$236, 0)</f>
        <v>0</v>
      </c>
      <c r="IZO188" s="214">
        <f>_xlfn.XLOOKUP(IZO172, Schedule!$F$226:$FO$226, Schedule!$F$236:$FO$236, 0)</f>
        <v>0</v>
      </c>
      <c r="IZP188" s="214">
        <f>_xlfn.XLOOKUP(IZP172, Schedule!$F$226:$FO$226, Schedule!$F$236:$FO$236, 0)</f>
        <v>0</v>
      </c>
      <c r="IZQ188" s="214">
        <f>_xlfn.XLOOKUP(IZQ172, Schedule!$F$226:$FO$226, Schedule!$F$236:$FO$236, 0)</f>
        <v>0</v>
      </c>
      <c r="IZR188" s="214">
        <f>_xlfn.XLOOKUP(IZR172, Schedule!$F$226:$FO$226, Schedule!$F$236:$FO$236, 0)</f>
        <v>0</v>
      </c>
      <c r="IZS188" s="214">
        <f>_xlfn.XLOOKUP(IZS172, Schedule!$F$226:$FO$226, Schedule!$F$236:$FO$236, 0)</f>
        <v>0</v>
      </c>
      <c r="IZT188" s="214">
        <f>_xlfn.XLOOKUP(IZT172, Schedule!$F$226:$FO$226, Schedule!$F$236:$FO$236, 0)</f>
        <v>0</v>
      </c>
      <c r="IZU188" s="214">
        <f>_xlfn.XLOOKUP(IZU172, Schedule!$F$226:$FO$226, Schedule!$F$236:$FO$236, 0)</f>
        <v>0</v>
      </c>
      <c r="IZV188" s="214">
        <f>_xlfn.XLOOKUP(IZV172, Schedule!$F$226:$FO$226, Schedule!$F$236:$FO$236, 0)</f>
        <v>0</v>
      </c>
      <c r="IZW188" s="214">
        <f>_xlfn.XLOOKUP(IZW172, Schedule!$F$226:$FO$226, Schedule!$F$236:$FO$236, 0)</f>
        <v>0</v>
      </c>
      <c r="IZX188" s="214">
        <f>_xlfn.XLOOKUP(IZX172, Schedule!$F$226:$FO$226, Schedule!$F$236:$FO$236, 0)</f>
        <v>0</v>
      </c>
      <c r="IZY188" s="214">
        <f>_xlfn.XLOOKUP(IZY172, Schedule!$F$226:$FO$226, Schedule!$F$236:$FO$236, 0)</f>
        <v>0</v>
      </c>
      <c r="IZZ188" s="214">
        <f>_xlfn.XLOOKUP(IZZ172, Schedule!$F$226:$FO$226, Schedule!$F$236:$FO$236, 0)</f>
        <v>0</v>
      </c>
      <c r="JAA188" s="214">
        <f>_xlfn.XLOOKUP(JAA172, Schedule!$F$226:$FO$226, Schedule!$F$236:$FO$236, 0)</f>
        <v>0</v>
      </c>
      <c r="JAB188" s="214">
        <f>_xlfn.XLOOKUP(JAB172, Schedule!$F$226:$FO$226, Schedule!$F$236:$FO$236, 0)</f>
        <v>0</v>
      </c>
      <c r="JAC188" s="214">
        <f>_xlfn.XLOOKUP(JAC172, Schedule!$F$226:$FO$226, Schedule!$F$236:$FO$236, 0)</f>
        <v>0</v>
      </c>
      <c r="JAD188" s="214">
        <f>_xlfn.XLOOKUP(JAD172, Schedule!$F$226:$FO$226, Schedule!$F$236:$FO$236, 0)</f>
        <v>0</v>
      </c>
      <c r="JAE188" s="214">
        <f>_xlfn.XLOOKUP(JAE172, Schedule!$F$226:$FO$226, Schedule!$F$236:$FO$236, 0)</f>
        <v>0</v>
      </c>
      <c r="JAF188" s="214">
        <f>_xlfn.XLOOKUP(JAF172, Schedule!$F$226:$FO$226, Schedule!$F$236:$FO$236, 0)</f>
        <v>0</v>
      </c>
      <c r="JAG188" s="214">
        <f>_xlfn.XLOOKUP(JAG172, Schedule!$F$226:$FO$226, Schedule!$F$236:$FO$236, 0)</f>
        <v>0</v>
      </c>
      <c r="JAH188" s="214">
        <f>_xlfn.XLOOKUP(JAH172, Schedule!$F$226:$FO$226, Schedule!$F$236:$FO$236, 0)</f>
        <v>0</v>
      </c>
      <c r="JAI188" s="214">
        <f>_xlfn.XLOOKUP(JAI172, Schedule!$F$226:$FO$226, Schedule!$F$236:$FO$236, 0)</f>
        <v>0</v>
      </c>
      <c r="JAJ188" s="214">
        <f>_xlfn.XLOOKUP(JAJ172, Schedule!$F$226:$FO$226, Schedule!$F$236:$FO$236, 0)</f>
        <v>0</v>
      </c>
      <c r="JAK188" s="214">
        <f>_xlfn.XLOOKUP(JAK172, Schedule!$F$226:$FO$226, Schedule!$F$236:$FO$236, 0)</f>
        <v>0</v>
      </c>
      <c r="JAL188" s="214">
        <f>_xlfn.XLOOKUP(JAL172, Schedule!$F$226:$FO$226, Schedule!$F$236:$FO$236, 0)</f>
        <v>0</v>
      </c>
      <c r="JAM188" s="214">
        <f>_xlfn.XLOOKUP(JAM172, Schedule!$F$226:$FO$226, Schedule!$F$236:$FO$236, 0)</f>
        <v>0</v>
      </c>
      <c r="JAN188" s="214">
        <f>_xlfn.XLOOKUP(JAN172, Schedule!$F$226:$FO$226, Schedule!$F$236:$FO$236, 0)</f>
        <v>0</v>
      </c>
      <c r="JAO188" s="214">
        <f>_xlfn.XLOOKUP(JAO172, Schedule!$F$226:$FO$226, Schedule!$F$236:$FO$236, 0)</f>
        <v>0</v>
      </c>
      <c r="JAP188" s="214">
        <f>_xlfn.XLOOKUP(JAP172, Schedule!$F$226:$FO$226, Schedule!$F$236:$FO$236, 0)</f>
        <v>0</v>
      </c>
      <c r="JAQ188" s="214">
        <f>_xlfn.XLOOKUP(JAQ172, Schedule!$F$226:$FO$226, Schedule!$F$236:$FO$236, 0)</f>
        <v>0</v>
      </c>
      <c r="JAR188" s="214">
        <f>_xlfn.XLOOKUP(JAR172, Schedule!$F$226:$FO$226, Schedule!$F$236:$FO$236, 0)</f>
        <v>0</v>
      </c>
      <c r="JAS188" s="214">
        <f>_xlfn.XLOOKUP(JAS172, Schedule!$F$226:$FO$226, Schedule!$F$236:$FO$236, 0)</f>
        <v>0</v>
      </c>
      <c r="JAT188" s="214">
        <f>_xlfn.XLOOKUP(JAT172, Schedule!$F$226:$FO$226, Schedule!$F$236:$FO$236, 0)</f>
        <v>0</v>
      </c>
      <c r="JAU188" s="214">
        <f>_xlfn.XLOOKUP(JAU172, Schedule!$F$226:$FO$226, Schedule!$F$236:$FO$236, 0)</f>
        <v>0</v>
      </c>
      <c r="JAV188" s="214">
        <f>_xlfn.XLOOKUP(JAV172, Schedule!$F$226:$FO$226, Schedule!$F$236:$FO$236, 0)</f>
        <v>0</v>
      </c>
      <c r="JAW188" s="214">
        <f>_xlfn.XLOOKUP(JAW172, Schedule!$F$226:$FO$226, Schedule!$F$236:$FO$236, 0)</f>
        <v>0</v>
      </c>
      <c r="JAX188" s="214">
        <f>_xlfn.XLOOKUP(JAX172, Schedule!$F$226:$FO$226, Schedule!$F$236:$FO$236, 0)</f>
        <v>0</v>
      </c>
      <c r="JAY188" s="214">
        <f>_xlfn.XLOOKUP(JAY172, Schedule!$F$226:$FO$226, Schedule!$F$236:$FO$236, 0)</f>
        <v>0</v>
      </c>
      <c r="JAZ188" s="214">
        <f>_xlfn.XLOOKUP(JAZ172, Schedule!$F$226:$FO$226, Schedule!$F$236:$FO$236, 0)</f>
        <v>0</v>
      </c>
      <c r="JBA188" s="214">
        <f>_xlfn.XLOOKUP(JBA172, Schedule!$F$226:$FO$226, Schedule!$F$236:$FO$236, 0)</f>
        <v>0</v>
      </c>
      <c r="JBB188" s="214">
        <f>_xlfn.XLOOKUP(JBB172, Schedule!$F$226:$FO$226, Schedule!$F$236:$FO$236, 0)</f>
        <v>0</v>
      </c>
      <c r="JBC188" s="214">
        <f>_xlfn.XLOOKUP(JBC172, Schedule!$F$226:$FO$226, Schedule!$F$236:$FO$236, 0)</f>
        <v>0</v>
      </c>
      <c r="JBD188" s="214">
        <f>_xlfn.XLOOKUP(JBD172, Schedule!$F$226:$FO$226, Schedule!$F$236:$FO$236, 0)</f>
        <v>0</v>
      </c>
      <c r="JBE188" s="214">
        <f>_xlfn.XLOOKUP(JBE172, Schedule!$F$226:$FO$226, Schedule!$F$236:$FO$236, 0)</f>
        <v>0</v>
      </c>
      <c r="JBF188" s="214">
        <f>_xlfn.XLOOKUP(JBF172, Schedule!$F$226:$FO$226, Schedule!$F$236:$FO$236, 0)</f>
        <v>0</v>
      </c>
      <c r="JBG188" s="214">
        <f>_xlfn.XLOOKUP(JBG172, Schedule!$F$226:$FO$226, Schedule!$F$236:$FO$236, 0)</f>
        <v>0</v>
      </c>
      <c r="JBH188" s="214">
        <f>_xlfn.XLOOKUP(JBH172, Schedule!$F$226:$FO$226, Schedule!$F$236:$FO$236, 0)</f>
        <v>0</v>
      </c>
      <c r="JBI188" s="214">
        <f>_xlfn.XLOOKUP(JBI172, Schedule!$F$226:$FO$226, Schedule!$F$236:$FO$236, 0)</f>
        <v>0</v>
      </c>
      <c r="JBJ188" s="214">
        <f>_xlfn.XLOOKUP(JBJ172, Schedule!$F$226:$FO$226, Schedule!$F$236:$FO$236, 0)</f>
        <v>0</v>
      </c>
      <c r="JBK188" s="214">
        <f>_xlfn.XLOOKUP(JBK172, Schedule!$F$226:$FO$226, Schedule!$F$236:$FO$236, 0)</f>
        <v>0</v>
      </c>
      <c r="JBL188" s="214">
        <f>_xlfn.XLOOKUP(JBL172, Schedule!$F$226:$FO$226, Schedule!$F$236:$FO$236, 0)</f>
        <v>0</v>
      </c>
      <c r="JBM188" s="214">
        <f>_xlfn.XLOOKUP(JBM172, Schedule!$F$226:$FO$226, Schedule!$F$236:$FO$236, 0)</f>
        <v>0</v>
      </c>
      <c r="JBN188" s="214">
        <f>_xlfn.XLOOKUP(JBN172, Schedule!$F$226:$FO$226, Schedule!$F$236:$FO$236, 0)</f>
        <v>0</v>
      </c>
      <c r="JBO188" s="214">
        <f>_xlfn.XLOOKUP(JBO172, Schedule!$F$226:$FO$226, Schedule!$F$236:$FO$236, 0)</f>
        <v>0</v>
      </c>
      <c r="JBP188" s="214">
        <f>_xlfn.XLOOKUP(JBP172, Schedule!$F$226:$FO$226, Schedule!$F$236:$FO$236, 0)</f>
        <v>0</v>
      </c>
      <c r="JBQ188" s="214">
        <f>_xlfn.XLOOKUP(JBQ172, Schedule!$F$226:$FO$226, Schedule!$F$236:$FO$236, 0)</f>
        <v>0</v>
      </c>
      <c r="JBR188" s="214">
        <f>_xlfn.XLOOKUP(JBR172, Schedule!$F$226:$FO$226, Schedule!$F$236:$FO$236, 0)</f>
        <v>0</v>
      </c>
      <c r="JBS188" s="214">
        <f>_xlfn.XLOOKUP(JBS172, Schedule!$F$226:$FO$226, Schedule!$F$236:$FO$236, 0)</f>
        <v>0</v>
      </c>
      <c r="JBT188" s="214">
        <f>_xlfn.XLOOKUP(JBT172, Schedule!$F$226:$FO$226, Schedule!$F$236:$FO$236, 0)</f>
        <v>0</v>
      </c>
      <c r="JBU188" s="214">
        <f>_xlfn.XLOOKUP(JBU172, Schedule!$F$226:$FO$226, Schedule!$F$236:$FO$236, 0)</f>
        <v>0</v>
      </c>
      <c r="JBV188" s="214">
        <f>_xlfn.XLOOKUP(JBV172, Schedule!$F$226:$FO$226, Schedule!$F$236:$FO$236, 0)</f>
        <v>0</v>
      </c>
      <c r="JBW188" s="214">
        <f>_xlfn.XLOOKUP(JBW172, Schedule!$F$226:$FO$226, Schedule!$F$236:$FO$236, 0)</f>
        <v>0</v>
      </c>
      <c r="JBX188" s="214">
        <f>_xlfn.XLOOKUP(JBX172, Schedule!$F$226:$FO$226, Schedule!$F$236:$FO$236, 0)</f>
        <v>0</v>
      </c>
      <c r="JBY188" s="214">
        <f>_xlfn.XLOOKUP(JBY172, Schedule!$F$226:$FO$226, Schedule!$F$236:$FO$236, 0)</f>
        <v>0</v>
      </c>
      <c r="JBZ188" s="214">
        <f>_xlfn.XLOOKUP(JBZ172, Schedule!$F$226:$FO$226, Schedule!$F$236:$FO$236, 0)</f>
        <v>0</v>
      </c>
      <c r="JCA188" s="214">
        <f>_xlfn.XLOOKUP(JCA172, Schedule!$F$226:$FO$226, Schedule!$F$236:$FO$236, 0)</f>
        <v>0</v>
      </c>
      <c r="JCB188" s="214">
        <f>_xlfn.XLOOKUP(JCB172, Schedule!$F$226:$FO$226, Schedule!$F$236:$FO$236, 0)</f>
        <v>0</v>
      </c>
      <c r="JCC188" s="214">
        <f>_xlfn.XLOOKUP(JCC172, Schedule!$F$226:$FO$226, Schedule!$F$236:$FO$236, 0)</f>
        <v>0</v>
      </c>
      <c r="JCD188" s="214">
        <f>_xlfn.XLOOKUP(JCD172, Schedule!$F$226:$FO$226, Schedule!$F$236:$FO$236, 0)</f>
        <v>0</v>
      </c>
      <c r="JCE188" s="214">
        <f>_xlfn.XLOOKUP(JCE172, Schedule!$F$226:$FO$226, Schedule!$F$236:$FO$236, 0)</f>
        <v>0</v>
      </c>
      <c r="JCF188" s="214">
        <f>_xlfn.XLOOKUP(JCF172, Schedule!$F$226:$FO$226, Schedule!$F$236:$FO$236, 0)</f>
        <v>0</v>
      </c>
      <c r="JCG188" s="214">
        <f>_xlfn.XLOOKUP(JCG172, Schedule!$F$226:$FO$226, Schedule!$F$236:$FO$236, 0)</f>
        <v>0</v>
      </c>
      <c r="JCH188" s="214">
        <f>_xlfn.XLOOKUP(JCH172, Schedule!$F$226:$FO$226, Schedule!$F$236:$FO$236, 0)</f>
        <v>0</v>
      </c>
      <c r="JCI188" s="214">
        <f>_xlfn.XLOOKUP(JCI172, Schedule!$F$226:$FO$226, Schedule!$F$236:$FO$236, 0)</f>
        <v>0</v>
      </c>
      <c r="JCJ188" s="214">
        <f>_xlfn.XLOOKUP(JCJ172, Schedule!$F$226:$FO$226, Schedule!$F$236:$FO$236, 0)</f>
        <v>0</v>
      </c>
      <c r="JCK188" s="214">
        <f>_xlfn.XLOOKUP(JCK172, Schedule!$F$226:$FO$226, Schedule!$F$236:$FO$236, 0)</f>
        <v>0</v>
      </c>
      <c r="JCL188" s="214">
        <f>_xlfn.XLOOKUP(JCL172, Schedule!$F$226:$FO$226, Schedule!$F$236:$FO$236, 0)</f>
        <v>0</v>
      </c>
      <c r="JCM188" s="214">
        <f>_xlfn.XLOOKUP(JCM172, Schedule!$F$226:$FO$226, Schedule!$F$236:$FO$236, 0)</f>
        <v>0</v>
      </c>
      <c r="JCN188" s="214">
        <f>_xlfn.XLOOKUP(JCN172, Schedule!$F$226:$FO$226, Schedule!$F$236:$FO$236, 0)</f>
        <v>0</v>
      </c>
      <c r="JCO188" s="214">
        <f>_xlfn.XLOOKUP(JCO172, Schedule!$F$226:$FO$226, Schedule!$F$236:$FO$236, 0)</f>
        <v>0</v>
      </c>
      <c r="JCP188" s="214">
        <f>_xlfn.XLOOKUP(JCP172, Schedule!$F$226:$FO$226, Schedule!$F$236:$FO$236, 0)</f>
        <v>0</v>
      </c>
      <c r="JCQ188" s="214">
        <f>_xlfn.XLOOKUP(JCQ172, Schedule!$F$226:$FO$226, Schedule!$F$236:$FO$236, 0)</f>
        <v>0</v>
      </c>
      <c r="JCR188" s="214">
        <f>_xlfn.XLOOKUP(JCR172, Schedule!$F$226:$FO$226, Schedule!$F$236:$FO$236, 0)</f>
        <v>0</v>
      </c>
      <c r="JCS188" s="214">
        <f>_xlfn.XLOOKUP(JCS172, Schedule!$F$226:$FO$226, Schedule!$F$236:$FO$236, 0)</f>
        <v>0</v>
      </c>
      <c r="JCT188" s="214">
        <f>_xlfn.XLOOKUP(JCT172, Schedule!$F$226:$FO$226, Schedule!$F$236:$FO$236, 0)</f>
        <v>0</v>
      </c>
      <c r="JCU188" s="214">
        <f>_xlfn.XLOOKUP(JCU172, Schedule!$F$226:$FO$226, Schedule!$F$236:$FO$236, 0)</f>
        <v>0</v>
      </c>
      <c r="JCV188" s="214">
        <f>_xlfn.XLOOKUP(JCV172, Schedule!$F$226:$FO$226, Schedule!$F$236:$FO$236, 0)</f>
        <v>0</v>
      </c>
      <c r="JCW188" s="214">
        <f>_xlfn.XLOOKUP(JCW172, Schedule!$F$226:$FO$226, Schedule!$F$236:$FO$236, 0)</f>
        <v>0</v>
      </c>
      <c r="JCX188" s="214">
        <f>_xlfn.XLOOKUP(JCX172, Schedule!$F$226:$FO$226, Schedule!$F$236:$FO$236, 0)</f>
        <v>0</v>
      </c>
      <c r="JCY188" s="214">
        <f>_xlfn.XLOOKUP(JCY172, Schedule!$F$226:$FO$226, Schedule!$F$236:$FO$236, 0)</f>
        <v>0</v>
      </c>
      <c r="JCZ188" s="214">
        <f>_xlfn.XLOOKUP(JCZ172, Schedule!$F$226:$FO$226, Schedule!$F$236:$FO$236, 0)</f>
        <v>0</v>
      </c>
      <c r="JDA188" s="214">
        <f>_xlfn.XLOOKUP(JDA172, Schedule!$F$226:$FO$226, Schedule!$F$236:$FO$236, 0)</f>
        <v>0</v>
      </c>
      <c r="JDB188" s="214">
        <f>_xlfn.XLOOKUP(JDB172, Schedule!$F$226:$FO$226, Schedule!$F$236:$FO$236, 0)</f>
        <v>0</v>
      </c>
      <c r="JDC188" s="214">
        <f>_xlfn.XLOOKUP(JDC172, Schedule!$F$226:$FO$226, Schedule!$F$236:$FO$236, 0)</f>
        <v>0</v>
      </c>
      <c r="JDD188" s="214">
        <f>_xlfn.XLOOKUP(JDD172, Schedule!$F$226:$FO$226, Schedule!$F$236:$FO$236, 0)</f>
        <v>0</v>
      </c>
      <c r="JDE188" s="214">
        <f>_xlfn.XLOOKUP(JDE172, Schedule!$F$226:$FO$226, Schedule!$F$236:$FO$236, 0)</f>
        <v>0</v>
      </c>
      <c r="JDF188" s="214">
        <f>_xlfn.XLOOKUP(JDF172, Schedule!$F$226:$FO$226, Schedule!$F$236:$FO$236, 0)</f>
        <v>0</v>
      </c>
      <c r="JDG188" s="214">
        <f>_xlfn.XLOOKUP(JDG172, Schedule!$F$226:$FO$226, Schedule!$F$236:$FO$236, 0)</f>
        <v>0</v>
      </c>
      <c r="JDH188" s="214">
        <f>_xlfn.XLOOKUP(JDH172, Schedule!$F$226:$FO$226, Schedule!$F$236:$FO$236, 0)</f>
        <v>0</v>
      </c>
      <c r="JDI188" s="214">
        <f>_xlfn.XLOOKUP(JDI172, Schedule!$F$226:$FO$226, Schedule!$F$236:$FO$236, 0)</f>
        <v>0</v>
      </c>
      <c r="JDJ188" s="214">
        <f>_xlfn.XLOOKUP(JDJ172, Schedule!$F$226:$FO$226, Schedule!$F$236:$FO$236, 0)</f>
        <v>0</v>
      </c>
      <c r="JDK188" s="214">
        <f>_xlfn.XLOOKUP(JDK172, Schedule!$F$226:$FO$226, Schedule!$F$236:$FO$236, 0)</f>
        <v>0</v>
      </c>
      <c r="JDL188" s="214">
        <f>_xlfn.XLOOKUP(JDL172, Schedule!$F$226:$FO$226, Schedule!$F$236:$FO$236, 0)</f>
        <v>0</v>
      </c>
      <c r="JDM188" s="214">
        <f>_xlfn.XLOOKUP(JDM172, Schedule!$F$226:$FO$226, Schedule!$F$236:$FO$236, 0)</f>
        <v>0</v>
      </c>
      <c r="JDN188" s="214">
        <f>_xlfn.XLOOKUP(JDN172, Schedule!$F$226:$FO$226, Schedule!$F$236:$FO$236, 0)</f>
        <v>0</v>
      </c>
      <c r="JDO188" s="214">
        <f>_xlfn.XLOOKUP(JDO172, Schedule!$F$226:$FO$226, Schedule!$F$236:$FO$236, 0)</f>
        <v>0</v>
      </c>
      <c r="JDP188" s="214">
        <f>_xlfn.XLOOKUP(JDP172, Schedule!$F$226:$FO$226, Schedule!$F$236:$FO$236, 0)</f>
        <v>0</v>
      </c>
      <c r="JDQ188" s="214">
        <f>_xlfn.XLOOKUP(JDQ172, Schedule!$F$226:$FO$226, Schedule!$F$236:$FO$236, 0)</f>
        <v>0</v>
      </c>
      <c r="JDR188" s="214">
        <f>_xlfn.XLOOKUP(JDR172, Schedule!$F$226:$FO$226, Schedule!$F$236:$FO$236, 0)</f>
        <v>0</v>
      </c>
      <c r="JDS188" s="214">
        <f>_xlfn.XLOOKUP(JDS172, Schedule!$F$226:$FO$226, Schedule!$F$236:$FO$236, 0)</f>
        <v>0</v>
      </c>
      <c r="JDT188" s="214">
        <f>_xlfn.XLOOKUP(JDT172, Schedule!$F$226:$FO$226, Schedule!$F$236:$FO$236, 0)</f>
        <v>0</v>
      </c>
      <c r="JDU188" s="214">
        <f>_xlfn.XLOOKUP(JDU172, Schedule!$F$226:$FO$226, Schedule!$F$236:$FO$236, 0)</f>
        <v>0</v>
      </c>
      <c r="JDV188" s="214">
        <f>_xlfn.XLOOKUP(JDV172, Schedule!$F$226:$FO$226, Schedule!$F$236:$FO$236, 0)</f>
        <v>0</v>
      </c>
      <c r="JDW188" s="214">
        <f>_xlfn.XLOOKUP(JDW172, Schedule!$F$226:$FO$226, Schedule!$F$236:$FO$236, 0)</f>
        <v>0</v>
      </c>
      <c r="JDX188" s="214">
        <f>_xlfn.XLOOKUP(JDX172, Schedule!$F$226:$FO$226, Schedule!$F$236:$FO$236, 0)</f>
        <v>0</v>
      </c>
      <c r="JDY188" s="214">
        <f>_xlfn.XLOOKUP(JDY172, Schedule!$F$226:$FO$226, Schedule!$F$236:$FO$236, 0)</f>
        <v>0</v>
      </c>
      <c r="JDZ188" s="214">
        <f>_xlfn.XLOOKUP(JDZ172, Schedule!$F$226:$FO$226, Schedule!$F$236:$FO$236, 0)</f>
        <v>0</v>
      </c>
      <c r="JEA188" s="214">
        <f>_xlfn.XLOOKUP(JEA172, Schedule!$F$226:$FO$226, Schedule!$F$236:$FO$236, 0)</f>
        <v>0</v>
      </c>
      <c r="JEB188" s="214">
        <f>_xlfn.XLOOKUP(JEB172, Schedule!$F$226:$FO$226, Schedule!$F$236:$FO$236, 0)</f>
        <v>0</v>
      </c>
      <c r="JEC188" s="214">
        <f>_xlfn.XLOOKUP(JEC172, Schedule!$F$226:$FO$226, Schedule!$F$236:$FO$236, 0)</f>
        <v>0</v>
      </c>
      <c r="JED188" s="214">
        <f>_xlfn.XLOOKUP(JED172, Schedule!$F$226:$FO$226, Schedule!$F$236:$FO$236, 0)</f>
        <v>0</v>
      </c>
      <c r="JEE188" s="214">
        <f>_xlfn.XLOOKUP(JEE172, Schedule!$F$226:$FO$226, Schedule!$F$236:$FO$236, 0)</f>
        <v>0</v>
      </c>
      <c r="JEF188" s="214">
        <f>_xlfn.XLOOKUP(JEF172, Schedule!$F$226:$FO$226, Schedule!$F$236:$FO$236, 0)</f>
        <v>0</v>
      </c>
      <c r="JEG188" s="214">
        <f>_xlfn.XLOOKUP(JEG172, Schedule!$F$226:$FO$226, Schedule!$F$236:$FO$236, 0)</f>
        <v>0</v>
      </c>
      <c r="JEH188" s="214">
        <f>_xlfn.XLOOKUP(JEH172, Schedule!$F$226:$FO$226, Schedule!$F$236:$FO$236, 0)</f>
        <v>0</v>
      </c>
      <c r="JEI188" s="214">
        <f>_xlfn.XLOOKUP(JEI172, Schedule!$F$226:$FO$226, Schedule!$F$236:$FO$236, 0)</f>
        <v>0</v>
      </c>
      <c r="JEJ188" s="214">
        <f>_xlfn.XLOOKUP(JEJ172, Schedule!$F$226:$FO$226, Schedule!$F$236:$FO$236, 0)</f>
        <v>0</v>
      </c>
      <c r="JEK188" s="214">
        <f>_xlfn.XLOOKUP(JEK172, Schedule!$F$226:$FO$226, Schedule!$F$236:$FO$236, 0)</f>
        <v>0</v>
      </c>
      <c r="JEL188" s="214">
        <f>_xlfn.XLOOKUP(JEL172, Schedule!$F$226:$FO$226, Schedule!$F$236:$FO$236, 0)</f>
        <v>0</v>
      </c>
      <c r="JEM188" s="214">
        <f>_xlfn.XLOOKUP(JEM172, Schedule!$F$226:$FO$226, Schedule!$F$236:$FO$236, 0)</f>
        <v>0</v>
      </c>
      <c r="JEN188" s="214">
        <f>_xlfn.XLOOKUP(JEN172, Schedule!$F$226:$FO$226, Schedule!$F$236:$FO$236, 0)</f>
        <v>0</v>
      </c>
      <c r="JEO188" s="214">
        <f>_xlfn.XLOOKUP(JEO172, Schedule!$F$226:$FO$226, Schedule!$F$236:$FO$236, 0)</f>
        <v>0</v>
      </c>
      <c r="JEP188" s="214">
        <f>_xlfn.XLOOKUP(JEP172, Schedule!$F$226:$FO$226, Schedule!$F$236:$FO$236, 0)</f>
        <v>0</v>
      </c>
      <c r="JEQ188" s="214">
        <f>_xlfn.XLOOKUP(JEQ172, Schedule!$F$226:$FO$226, Schedule!$F$236:$FO$236, 0)</f>
        <v>0</v>
      </c>
      <c r="JER188" s="214">
        <f>_xlfn.XLOOKUP(JER172, Schedule!$F$226:$FO$226, Schedule!$F$236:$FO$236, 0)</f>
        <v>0</v>
      </c>
      <c r="JES188" s="214">
        <f>_xlfn.XLOOKUP(JES172, Schedule!$F$226:$FO$226, Schedule!$F$236:$FO$236, 0)</f>
        <v>0</v>
      </c>
      <c r="JET188" s="214">
        <f>_xlfn.XLOOKUP(JET172, Schedule!$F$226:$FO$226, Schedule!$F$236:$FO$236, 0)</f>
        <v>0</v>
      </c>
      <c r="JEU188" s="214">
        <f>_xlfn.XLOOKUP(JEU172, Schedule!$F$226:$FO$226, Schedule!$F$236:$FO$236, 0)</f>
        <v>0</v>
      </c>
      <c r="JEV188" s="214">
        <f>_xlfn.XLOOKUP(JEV172, Schedule!$F$226:$FO$226, Schedule!$F$236:$FO$236, 0)</f>
        <v>0</v>
      </c>
      <c r="JEW188" s="214">
        <f>_xlfn.XLOOKUP(JEW172, Schedule!$F$226:$FO$226, Schedule!$F$236:$FO$236, 0)</f>
        <v>0</v>
      </c>
      <c r="JEX188" s="214">
        <f>_xlfn.XLOOKUP(JEX172, Schedule!$F$226:$FO$226, Schedule!$F$236:$FO$236, 0)</f>
        <v>0</v>
      </c>
      <c r="JEY188" s="214">
        <f>_xlfn.XLOOKUP(JEY172, Schedule!$F$226:$FO$226, Schedule!$F$236:$FO$236, 0)</f>
        <v>0</v>
      </c>
      <c r="JEZ188" s="214">
        <f>_xlfn.XLOOKUP(JEZ172, Schedule!$F$226:$FO$226, Schedule!$F$236:$FO$236, 0)</f>
        <v>0</v>
      </c>
      <c r="JFA188" s="214">
        <f>_xlfn.XLOOKUP(JFA172, Schedule!$F$226:$FO$226, Schedule!$F$236:$FO$236, 0)</f>
        <v>0</v>
      </c>
      <c r="JFB188" s="214">
        <f>_xlfn.XLOOKUP(JFB172, Schedule!$F$226:$FO$226, Schedule!$F$236:$FO$236, 0)</f>
        <v>0</v>
      </c>
      <c r="JFC188" s="214">
        <f>_xlfn.XLOOKUP(JFC172, Schedule!$F$226:$FO$226, Schedule!$F$236:$FO$236, 0)</f>
        <v>0</v>
      </c>
      <c r="JFD188" s="214">
        <f>_xlfn.XLOOKUP(JFD172, Schedule!$F$226:$FO$226, Schedule!$F$236:$FO$236, 0)</f>
        <v>0</v>
      </c>
      <c r="JFE188" s="214">
        <f>_xlfn.XLOOKUP(JFE172, Schedule!$F$226:$FO$226, Schedule!$F$236:$FO$236, 0)</f>
        <v>0</v>
      </c>
      <c r="JFF188" s="214">
        <f>_xlfn.XLOOKUP(JFF172, Schedule!$F$226:$FO$226, Schedule!$F$236:$FO$236, 0)</f>
        <v>0</v>
      </c>
      <c r="JFG188" s="214">
        <f>_xlfn.XLOOKUP(JFG172, Schedule!$F$226:$FO$226, Schedule!$F$236:$FO$236, 0)</f>
        <v>0</v>
      </c>
      <c r="JFH188" s="214">
        <f>_xlfn.XLOOKUP(JFH172, Schedule!$F$226:$FO$226, Schedule!$F$236:$FO$236, 0)</f>
        <v>0</v>
      </c>
      <c r="JFI188" s="214">
        <f>_xlfn.XLOOKUP(JFI172, Schedule!$F$226:$FO$226, Schedule!$F$236:$FO$236, 0)</f>
        <v>0</v>
      </c>
      <c r="JFJ188" s="214">
        <f>_xlfn.XLOOKUP(JFJ172, Schedule!$F$226:$FO$226, Schedule!$F$236:$FO$236, 0)</f>
        <v>0</v>
      </c>
      <c r="JFK188" s="214">
        <f>_xlfn.XLOOKUP(JFK172, Schedule!$F$226:$FO$226, Schedule!$F$236:$FO$236, 0)</f>
        <v>0</v>
      </c>
      <c r="JFL188" s="214">
        <f>_xlfn.XLOOKUP(JFL172, Schedule!$F$226:$FO$226, Schedule!$F$236:$FO$236, 0)</f>
        <v>0</v>
      </c>
      <c r="JFM188" s="214">
        <f>_xlfn.XLOOKUP(JFM172, Schedule!$F$226:$FO$226, Schedule!$F$236:$FO$236, 0)</f>
        <v>0</v>
      </c>
      <c r="JFN188" s="214">
        <f>_xlfn.XLOOKUP(JFN172, Schedule!$F$226:$FO$226, Schedule!$F$236:$FO$236, 0)</f>
        <v>0</v>
      </c>
      <c r="JFO188" s="214">
        <f>_xlfn.XLOOKUP(JFO172, Schedule!$F$226:$FO$226, Schedule!$F$236:$FO$236, 0)</f>
        <v>0</v>
      </c>
      <c r="JFP188" s="214">
        <f>_xlfn.XLOOKUP(JFP172, Schedule!$F$226:$FO$226, Schedule!$F$236:$FO$236, 0)</f>
        <v>0</v>
      </c>
      <c r="JFQ188" s="214">
        <f>_xlfn.XLOOKUP(JFQ172, Schedule!$F$226:$FO$226, Schedule!$F$236:$FO$236, 0)</f>
        <v>0</v>
      </c>
      <c r="JFR188" s="214">
        <f>_xlfn.XLOOKUP(JFR172, Schedule!$F$226:$FO$226, Schedule!$F$236:$FO$236, 0)</f>
        <v>0</v>
      </c>
      <c r="JFS188" s="214">
        <f>_xlfn.XLOOKUP(JFS172, Schedule!$F$226:$FO$226, Schedule!$F$236:$FO$236, 0)</f>
        <v>0</v>
      </c>
      <c r="JFT188" s="214">
        <f>_xlfn.XLOOKUP(JFT172, Schedule!$F$226:$FO$226, Schedule!$F$236:$FO$236, 0)</f>
        <v>0</v>
      </c>
      <c r="JFU188" s="214">
        <f>_xlfn.XLOOKUP(JFU172, Schedule!$F$226:$FO$226, Schedule!$F$236:$FO$236, 0)</f>
        <v>0</v>
      </c>
      <c r="JFV188" s="214">
        <f>_xlfn.XLOOKUP(JFV172, Schedule!$F$226:$FO$226, Schedule!$F$236:$FO$236, 0)</f>
        <v>0</v>
      </c>
      <c r="JFW188" s="214">
        <f>_xlfn.XLOOKUP(JFW172, Schedule!$F$226:$FO$226, Schedule!$F$236:$FO$236, 0)</f>
        <v>0</v>
      </c>
      <c r="JFX188" s="214">
        <f>_xlfn.XLOOKUP(JFX172, Schedule!$F$226:$FO$226, Schedule!$F$236:$FO$236, 0)</f>
        <v>0</v>
      </c>
      <c r="JFY188" s="214">
        <f>_xlfn.XLOOKUP(JFY172, Schedule!$F$226:$FO$226, Schedule!$F$236:$FO$236, 0)</f>
        <v>0</v>
      </c>
      <c r="JFZ188" s="214">
        <f>_xlfn.XLOOKUP(JFZ172, Schedule!$F$226:$FO$226, Schedule!$F$236:$FO$236, 0)</f>
        <v>0</v>
      </c>
      <c r="JGA188" s="214">
        <f>_xlfn.XLOOKUP(JGA172, Schedule!$F$226:$FO$226, Schedule!$F$236:$FO$236, 0)</f>
        <v>0</v>
      </c>
      <c r="JGB188" s="214">
        <f>_xlfn.XLOOKUP(JGB172, Schedule!$F$226:$FO$226, Schedule!$F$236:$FO$236, 0)</f>
        <v>0</v>
      </c>
      <c r="JGC188" s="214">
        <f>_xlfn.XLOOKUP(JGC172, Schedule!$F$226:$FO$226, Schedule!$F$236:$FO$236, 0)</f>
        <v>0</v>
      </c>
      <c r="JGD188" s="214">
        <f>_xlfn.XLOOKUP(JGD172, Schedule!$F$226:$FO$226, Schedule!$F$236:$FO$236, 0)</f>
        <v>0</v>
      </c>
      <c r="JGE188" s="214">
        <f>_xlfn.XLOOKUP(JGE172, Schedule!$F$226:$FO$226, Schedule!$F$236:$FO$236, 0)</f>
        <v>0</v>
      </c>
      <c r="JGF188" s="214">
        <f>_xlfn.XLOOKUP(JGF172, Schedule!$F$226:$FO$226, Schedule!$F$236:$FO$236, 0)</f>
        <v>0</v>
      </c>
      <c r="JGG188" s="214">
        <f>_xlfn.XLOOKUP(JGG172, Schedule!$F$226:$FO$226, Schedule!$F$236:$FO$236, 0)</f>
        <v>0</v>
      </c>
      <c r="JGH188" s="214">
        <f>_xlfn.XLOOKUP(JGH172, Schedule!$F$226:$FO$226, Schedule!$F$236:$FO$236, 0)</f>
        <v>0</v>
      </c>
      <c r="JGI188" s="214">
        <f>_xlfn.XLOOKUP(JGI172, Schedule!$F$226:$FO$226, Schedule!$F$236:$FO$236, 0)</f>
        <v>0</v>
      </c>
      <c r="JGJ188" s="214">
        <f>_xlfn.XLOOKUP(JGJ172, Schedule!$F$226:$FO$226, Schedule!$F$236:$FO$236, 0)</f>
        <v>0</v>
      </c>
      <c r="JGK188" s="214">
        <f>_xlfn.XLOOKUP(JGK172, Schedule!$F$226:$FO$226, Schedule!$F$236:$FO$236, 0)</f>
        <v>0</v>
      </c>
      <c r="JGL188" s="214">
        <f>_xlfn.XLOOKUP(JGL172, Schedule!$F$226:$FO$226, Schedule!$F$236:$FO$236, 0)</f>
        <v>0</v>
      </c>
      <c r="JGM188" s="214">
        <f>_xlfn.XLOOKUP(JGM172, Schedule!$F$226:$FO$226, Schedule!$F$236:$FO$236, 0)</f>
        <v>0</v>
      </c>
      <c r="JGN188" s="214">
        <f>_xlfn.XLOOKUP(JGN172, Schedule!$F$226:$FO$226, Schedule!$F$236:$FO$236, 0)</f>
        <v>0</v>
      </c>
      <c r="JGO188" s="214">
        <f>_xlfn.XLOOKUP(JGO172, Schedule!$F$226:$FO$226, Schedule!$F$236:$FO$236, 0)</f>
        <v>0</v>
      </c>
      <c r="JGP188" s="214">
        <f>_xlfn.XLOOKUP(JGP172, Schedule!$F$226:$FO$226, Schedule!$F$236:$FO$236, 0)</f>
        <v>0</v>
      </c>
      <c r="JGQ188" s="214">
        <f>_xlfn.XLOOKUP(JGQ172, Schedule!$F$226:$FO$226, Schedule!$F$236:$FO$236, 0)</f>
        <v>0</v>
      </c>
      <c r="JGR188" s="214">
        <f>_xlfn.XLOOKUP(JGR172, Schedule!$F$226:$FO$226, Schedule!$F$236:$FO$236, 0)</f>
        <v>0</v>
      </c>
      <c r="JGS188" s="214">
        <f>_xlfn.XLOOKUP(JGS172, Schedule!$F$226:$FO$226, Schedule!$F$236:$FO$236, 0)</f>
        <v>0</v>
      </c>
      <c r="JGT188" s="214">
        <f>_xlfn.XLOOKUP(JGT172, Schedule!$F$226:$FO$226, Schedule!$F$236:$FO$236, 0)</f>
        <v>0</v>
      </c>
      <c r="JGU188" s="214">
        <f>_xlfn.XLOOKUP(JGU172, Schedule!$F$226:$FO$226, Schedule!$F$236:$FO$236, 0)</f>
        <v>0</v>
      </c>
      <c r="JGV188" s="214">
        <f>_xlfn.XLOOKUP(JGV172, Schedule!$F$226:$FO$226, Schedule!$F$236:$FO$236, 0)</f>
        <v>0</v>
      </c>
      <c r="JGW188" s="214">
        <f>_xlfn.XLOOKUP(JGW172, Schedule!$F$226:$FO$226, Schedule!$F$236:$FO$236, 0)</f>
        <v>0</v>
      </c>
      <c r="JGX188" s="214">
        <f>_xlfn.XLOOKUP(JGX172, Schedule!$F$226:$FO$226, Schedule!$F$236:$FO$236, 0)</f>
        <v>0</v>
      </c>
      <c r="JGY188" s="214">
        <f>_xlfn.XLOOKUP(JGY172, Schedule!$F$226:$FO$226, Schedule!$F$236:$FO$236, 0)</f>
        <v>0</v>
      </c>
      <c r="JGZ188" s="214">
        <f>_xlfn.XLOOKUP(JGZ172, Schedule!$F$226:$FO$226, Schedule!$F$236:$FO$236, 0)</f>
        <v>0</v>
      </c>
      <c r="JHA188" s="214">
        <f>_xlfn.XLOOKUP(JHA172, Schedule!$F$226:$FO$226, Schedule!$F$236:$FO$236, 0)</f>
        <v>0</v>
      </c>
      <c r="JHB188" s="214">
        <f>_xlfn.XLOOKUP(JHB172, Schedule!$F$226:$FO$226, Schedule!$F$236:$FO$236, 0)</f>
        <v>0</v>
      </c>
      <c r="JHC188" s="214">
        <f>_xlfn.XLOOKUP(JHC172, Schedule!$F$226:$FO$226, Schedule!$F$236:$FO$236, 0)</f>
        <v>0</v>
      </c>
      <c r="JHD188" s="214">
        <f>_xlfn.XLOOKUP(JHD172, Schedule!$F$226:$FO$226, Schedule!$F$236:$FO$236, 0)</f>
        <v>0</v>
      </c>
      <c r="JHE188" s="214">
        <f>_xlfn.XLOOKUP(JHE172, Schedule!$F$226:$FO$226, Schedule!$F$236:$FO$236, 0)</f>
        <v>0</v>
      </c>
      <c r="JHF188" s="214">
        <f>_xlfn.XLOOKUP(JHF172, Schedule!$F$226:$FO$226, Schedule!$F$236:$FO$236, 0)</f>
        <v>0</v>
      </c>
      <c r="JHG188" s="214">
        <f>_xlfn.XLOOKUP(JHG172, Schedule!$F$226:$FO$226, Schedule!$F$236:$FO$236, 0)</f>
        <v>0</v>
      </c>
      <c r="JHH188" s="214">
        <f>_xlfn.XLOOKUP(JHH172, Schedule!$F$226:$FO$226, Schedule!$F$236:$FO$236, 0)</f>
        <v>0</v>
      </c>
      <c r="JHI188" s="214">
        <f>_xlfn.XLOOKUP(JHI172, Schedule!$F$226:$FO$226, Schedule!$F$236:$FO$236, 0)</f>
        <v>0</v>
      </c>
      <c r="JHJ188" s="214">
        <f>_xlfn.XLOOKUP(JHJ172, Schedule!$F$226:$FO$226, Schedule!$F$236:$FO$236, 0)</f>
        <v>0</v>
      </c>
      <c r="JHK188" s="214">
        <f>_xlfn.XLOOKUP(JHK172, Schedule!$F$226:$FO$226, Schedule!$F$236:$FO$236, 0)</f>
        <v>0</v>
      </c>
      <c r="JHL188" s="214">
        <f>_xlfn.XLOOKUP(JHL172, Schedule!$F$226:$FO$226, Schedule!$F$236:$FO$236, 0)</f>
        <v>0</v>
      </c>
      <c r="JHM188" s="214">
        <f>_xlfn.XLOOKUP(JHM172, Schedule!$F$226:$FO$226, Schedule!$F$236:$FO$236, 0)</f>
        <v>0</v>
      </c>
      <c r="JHN188" s="214">
        <f>_xlfn.XLOOKUP(JHN172, Schedule!$F$226:$FO$226, Schedule!$F$236:$FO$236, 0)</f>
        <v>0</v>
      </c>
      <c r="JHO188" s="214">
        <f>_xlfn.XLOOKUP(JHO172, Schedule!$F$226:$FO$226, Schedule!$F$236:$FO$236, 0)</f>
        <v>0</v>
      </c>
      <c r="JHP188" s="214">
        <f>_xlfn.XLOOKUP(JHP172, Schedule!$F$226:$FO$226, Schedule!$F$236:$FO$236, 0)</f>
        <v>0</v>
      </c>
      <c r="JHQ188" s="214">
        <f>_xlfn.XLOOKUP(JHQ172, Schedule!$F$226:$FO$226, Schedule!$F$236:$FO$236, 0)</f>
        <v>0</v>
      </c>
      <c r="JHR188" s="214">
        <f>_xlfn.XLOOKUP(JHR172, Schedule!$F$226:$FO$226, Schedule!$F$236:$FO$236, 0)</f>
        <v>0</v>
      </c>
      <c r="JHS188" s="214">
        <f>_xlfn.XLOOKUP(JHS172, Schedule!$F$226:$FO$226, Schedule!$F$236:$FO$236, 0)</f>
        <v>0</v>
      </c>
      <c r="JHT188" s="214">
        <f>_xlfn.XLOOKUP(JHT172, Schedule!$F$226:$FO$226, Schedule!$F$236:$FO$236, 0)</f>
        <v>0</v>
      </c>
      <c r="JHU188" s="214">
        <f>_xlfn.XLOOKUP(JHU172, Schedule!$F$226:$FO$226, Schedule!$F$236:$FO$236, 0)</f>
        <v>0</v>
      </c>
      <c r="JHV188" s="214">
        <f>_xlfn.XLOOKUP(JHV172, Schedule!$F$226:$FO$226, Schedule!$F$236:$FO$236, 0)</f>
        <v>0</v>
      </c>
      <c r="JHW188" s="214">
        <f>_xlfn.XLOOKUP(JHW172, Schedule!$F$226:$FO$226, Schedule!$F$236:$FO$236, 0)</f>
        <v>0</v>
      </c>
      <c r="JHX188" s="214">
        <f>_xlfn.XLOOKUP(JHX172, Schedule!$F$226:$FO$226, Schedule!$F$236:$FO$236, 0)</f>
        <v>0</v>
      </c>
      <c r="JHY188" s="214">
        <f>_xlfn.XLOOKUP(JHY172, Schedule!$F$226:$FO$226, Schedule!$F$236:$FO$236, 0)</f>
        <v>0</v>
      </c>
      <c r="JHZ188" s="214">
        <f>_xlfn.XLOOKUP(JHZ172, Schedule!$F$226:$FO$226, Schedule!$F$236:$FO$236, 0)</f>
        <v>0</v>
      </c>
      <c r="JIA188" s="214">
        <f>_xlfn.XLOOKUP(JIA172, Schedule!$F$226:$FO$226, Schedule!$F$236:$FO$236, 0)</f>
        <v>0</v>
      </c>
      <c r="JIB188" s="214">
        <f>_xlfn.XLOOKUP(JIB172, Schedule!$F$226:$FO$226, Schedule!$F$236:$FO$236, 0)</f>
        <v>0</v>
      </c>
      <c r="JIC188" s="214">
        <f>_xlfn.XLOOKUP(JIC172, Schedule!$F$226:$FO$226, Schedule!$F$236:$FO$236, 0)</f>
        <v>0</v>
      </c>
      <c r="JID188" s="214">
        <f>_xlfn.XLOOKUP(JID172, Schedule!$F$226:$FO$226, Schedule!$F$236:$FO$236, 0)</f>
        <v>0</v>
      </c>
      <c r="JIE188" s="214">
        <f>_xlfn.XLOOKUP(JIE172, Schedule!$F$226:$FO$226, Schedule!$F$236:$FO$236, 0)</f>
        <v>0</v>
      </c>
      <c r="JIF188" s="214">
        <f>_xlfn.XLOOKUP(JIF172, Schedule!$F$226:$FO$226, Schedule!$F$236:$FO$236, 0)</f>
        <v>0</v>
      </c>
      <c r="JIG188" s="214">
        <f>_xlfn.XLOOKUP(JIG172, Schedule!$F$226:$FO$226, Schedule!$F$236:$FO$236, 0)</f>
        <v>0</v>
      </c>
      <c r="JIH188" s="214">
        <f>_xlfn.XLOOKUP(JIH172, Schedule!$F$226:$FO$226, Schedule!$F$236:$FO$236, 0)</f>
        <v>0</v>
      </c>
      <c r="JII188" s="214">
        <f>_xlfn.XLOOKUP(JII172, Schedule!$F$226:$FO$226, Schedule!$F$236:$FO$236, 0)</f>
        <v>0</v>
      </c>
      <c r="JIJ188" s="214">
        <f>_xlfn.XLOOKUP(JIJ172, Schedule!$F$226:$FO$226, Schedule!$F$236:$FO$236, 0)</f>
        <v>0</v>
      </c>
      <c r="JIK188" s="214">
        <f>_xlfn.XLOOKUP(JIK172, Schedule!$F$226:$FO$226, Schedule!$F$236:$FO$236, 0)</f>
        <v>0</v>
      </c>
      <c r="JIL188" s="214">
        <f>_xlfn.XLOOKUP(JIL172, Schedule!$F$226:$FO$226, Schedule!$F$236:$FO$236, 0)</f>
        <v>0</v>
      </c>
      <c r="JIM188" s="214">
        <f>_xlfn.XLOOKUP(JIM172, Schedule!$F$226:$FO$226, Schedule!$F$236:$FO$236, 0)</f>
        <v>0</v>
      </c>
      <c r="JIN188" s="214">
        <f>_xlfn.XLOOKUP(JIN172, Schedule!$F$226:$FO$226, Schedule!$F$236:$FO$236, 0)</f>
        <v>0</v>
      </c>
      <c r="JIO188" s="214">
        <f>_xlfn.XLOOKUP(JIO172, Schedule!$F$226:$FO$226, Schedule!$F$236:$FO$236, 0)</f>
        <v>0</v>
      </c>
      <c r="JIP188" s="214">
        <f>_xlfn.XLOOKUP(JIP172, Schedule!$F$226:$FO$226, Schedule!$F$236:$FO$236, 0)</f>
        <v>0</v>
      </c>
      <c r="JIQ188" s="214">
        <f>_xlfn.XLOOKUP(JIQ172, Schedule!$F$226:$FO$226, Schedule!$F$236:$FO$236, 0)</f>
        <v>0</v>
      </c>
      <c r="JIR188" s="214">
        <f>_xlfn.XLOOKUP(JIR172, Schedule!$F$226:$FO$226, Schedule!$F$236:$FO$236, 0)</f>
        <v>0</v>
      </c>
      <c r="JIS188" s="214">
        <f>_xlfn.XLOOKUP(JIS172, Schedule!$F$226:$FO$226, Schedule!$F$236:$FO$236, 0)</f>
        <v>0</v>
      </c>
      <c r="JIT188" s="214">
        <f>_xlfn.XLOOKUP(JIT172, Schedule!$F$226:$FO$226, Schedule!$F$236:$FO$236, 0)</f>
        <v>0</v>
      </c>
      <c r="JIU188" s="214">
        <f>_xlfn.XLOOKUP(JIU172, Schedule!$F$226:$FO$226, Schedule!$F$236:$FO$236, 0)</f>
        <v>0</v>
      </c>
      <c r="JIV188" s="214">
        <f>_xlfn.XLOOKUP(JIV172, Schedule!$F$226:$FO$226, Schedule!$F$236:$FO$236, 0)</f>
        <v>0</v>
      </c>
      <c r="JIW188" s="214">
        <f>_xlfn.XLOOKUP(JIW172, Schedule!$F$226:$FO$226, Schedule!$F$236:$FO$236, 0)</f>
        <v>0</v>
      </c>
      <c r="JIX188" s="214">
        <f>_xlfn.XLOOKUP(JIX172, Schedule!$F$226:$FO$226, Schedule!$F$236:$FO$236, 0)</f>
        <v>0</v>
      </c>
      <c r="JIY188" s="214">
        <f>_xlfn.XLOOKUP(JIY172, Schedule!$F$226:$FO$226, Schedule!$F$236:$FO$236, 0)</f>
        <v>0</v>
      </c>
      <c r="JIZ188" s="214">
        <f>_xlfn.XLOOKUP(JIZ172, Schedule!$F$226:$FO$226, Schedule!$F$236:$FO$236, 0)</f>
        <v>0</v>
      </c>
      <c r="JJA188" s="214">
        <f>_xlfn.XLOOKUP(JJA172, Schedule!$F$226:$FO$226, Schedule!$F$236:$FO$236, 0)</f>
        <v>0</v>
      </c>
      <c r="JJB188" s="214">
        <f>_xlfn.XLOOKUP(JJB172, Schedule!$F$226:$FO$226, Schedule!$F$236:$FO$236, 0)</f>
        <v>0</v>
      </c>
      <c r="JJC188" s="214">
        <f>_xlfn.XLOOKUP(JJC172, Schedule!$F$226:$FO$226, Schedule!$F$236:$FO$236, 0)</f>
        <v>0</v>
      </c>
      <c r="JJD188" s="214">
        <f>_xlfn.XLOOKUP(JJD172, Schedule!$F$226:$FO$226, Schedule!$F$236:$FO$236, 0)</f>
        <v>0</v>
      </c>
      <c r="JJE188" s="214">
        <f>_xlfn.XLOOKUP(JJE172, Schedule!$F$226:$FO$226, Schedule!$F$236:$FO$236, 0)</f>
        <v>0</v>
      </c>
      <c r="JJF188" s="214">
        <f>_xlfn.XLOOKUP(JJF172, Schedule!$F$226:$FO$226, Schedule!$F$236:$FO$236, 0)</f>
        <v>0</v>
      </c>
      <c r="JJG188" s="214">
        <f>_xlfn.XLOOKUP(JJG172, Schedule!$F$226:$FO$226, Schedule!$F$236:$FO$236, 0)</f>
        <v>0</v>
      </c>
      <c r="JJH188" s="214">
        <f>_xlfn.XLOOKUP(JJH172, Schedule!$F$226:$FO$226, Schedule!$F$236:$FO$236, 0)</f>
        <v>0</v>
      </c>
      <c r="JJI188" s="214">
        <f>_xlfn.XLOOKUP(JJI172, Schedule!$F$226:$FO$226, Schedule!$F$236:$FO$236, 0)</f>
        <v>0</v>
      </c>
      <c r="JJJ188" s="214">
        <f>_xlfn.XLOOKUP(JJJ172, Schedule!$F$226:$FO$226, Schedule!$F$236:$FO$236, 0)</f>
        <v>0</v>
      </c>
      <c r="JJK188" s="214">
        <f>_xlfn.XLOOKUP(JJK172, Schedule!$F$226:$FO$226, Schedule!$F$236:$FO$236, 0)</f>
        <v>0</v>
      </c>
      <c r="JJL188" s="214">
        <f>_xlfn.XLOOKUP(JJL172, Schedule!$F$226:$FO$226, Schedule!$F$236:$FO$236, 0)</f>
        <v>0</v>
      </c>
      <c r="JJM188" s="214">
        <f>_xlfn.XLOOKUP(JJM172, Schedule!$F$226:$FO$226, Schedule!$F$236:$FO$236, 0)</f>
        <v>0</v>
      </c>
      <c r="JJN188" s="214">
        <f>_xlfn.XLOOKUP(JJN172, Schedule!$F$226:$FO$226, Schedule!$F$236:$FO$236, 0)</f>
        <v>0</v>
      </c>
      <c r="JJO188" s="214">
        <f>_xlfn.XLOOKUP(JJO172, Schedule!$F$226:$FO$226, Schedule!$F$236:$FO$236, 0)</f>
        <v>0</v>
      </c>
      <c r="JJP188" s="214">
        <f>_xlfn.XLOOKUP(JJP172, Schedule!$F$226:$FO$226, Schedule!$F$236:$FO$236, 0)</f>
        <v>0</v>
      </c>
      <c r="JJQ188" s="214">
        <f>_xlfn.XLOOKUP(JJQ172, Schedule!$F$226:$FO$226, Schedule!$F$236:$FO$236, 0)</f>
        <v>0</v>
      </c>
      <c r="JJR188" s="214">
        <f>_xlfn.XLOOKUP(JJR172, Schedule!$F$226:$FO$226, Schedule!$F$236:$FO$236, 0)</f>
        <v>0</v>
      </c>
      <c r="JJS188" s="214">
        <f>_xlfn.XLOOKUP(JJS172, Schedule!$F$226:$FO$226, Schedule!$F$236:$FO$236, 0)</f>
        <v>0</v>
      </c>
      <c r="JJT188" s="214">
        <f>_xlfn.XLOOKUP(JJT172, Schedule!$F$226:$FO$226, Schedule!$F$236:$FO$236, 0)</f>
        <v>0</v>
      </c>
      <c r="JJU188" s="214">
        <f>_xlfn.XLOOKUP(JJU172, Schedule!$F$226:$FO$226, Schedule!$F$236:$FO$236, 0)</f>
        <v>0</v>
      </c>
      <c r="JJV188" s="214">
        <f>_xlfn.XLOOKUP(JJV172, Schedule!$F$226:$FO$226, Schedule!$F$236:$FO$236, 0)</f>
        <v>0</v>
      </c>
      <c r="JJW188" s="214">
        <f>_xlfn.XLOOKUP(JJW172, Schedule!$F$226:$FO$226, Schedule!$F$236:$FO$236, 0)</f>
        <v>0</v>
      </c>
      <c r="JJX188" s="214">
        <f>_xlfn.XLOOKUP(JJX172, Schedule!$F$226:$FO$226, Schedule!$F$236:$FO$236, 0)</f>
        <v>0</v>
      </c>
      <c r="JJY188" s="214">
        <f>_xlfn.XLOOKUP(JJY172, Schedule!$F$226:$FO$226, Schedule!$F$236:$FO$236, 0)</f>
        <v>0</v>
      </c>
      <c r="JJZ188" s="214">
        <f>_xlfn.XLOOKUP(JJZ172, Schedule!$F$226:$FO$226, Schedule!$F$236:$FO$236, 0)</f>
        <v>0</v>
      </c>
      <c r="JKA188" s="214">
        <f>_xlfn.XLOOKUP(JKA172, Schedule!$F$226:$FO$226, Schedule!$F$236:$FO$236, 0)</f>
        <v>0</v>
      </c>
      <c r="JKB188" s="214">
        <f>_xlfn.XLOOKUP(JKB172, Schedule!$F$226:$FO$226, Schedule!$F$236:$FO$236, 0)</f>
        <v>0</v>
      </c>
      <c r="JKC188" s="214">
        <f>_xlfn.XLOOKUP(JKC172, Schedule!$F$226:$FO$226, Schedule!$F$236:$FO$236, 0)</f>
        <v>0</v>
      </c>
      <c r="JKD188" s="214">
        <f>_xlfn.XLOOKUP(JKD172, Schedule!$F$226:$FO$226, Schedule!$F$236:$FO$236, 0)</f>
        <v>0</v>
      </c>
      <c r="JKE188" s="214">
        <f>_xlfn.XLOOKUP(JKE172, Schedule!$F$226:$FO$226, Schedule!$F$236:$FO$236, 0)</f>
        <v>0</v>
      </c>
      <c r="JKF188" s="214">
        <f>_xlfn.XLOOKUP(JKF172, Schedule!$F$226:$FO$226, Schedule!$F$236:$FO$236, 0)</f>
        <v>0</v>
      </c>
      <c r="JKG188" s="214">
        <f>_xlfn.XLOOKUP(JKG172, Schedule!$F$226:$FO$226, Schedule!$F$236:$FO$236, 0)</f>
        <v>0</v>
      </c>
      <c r="JKH188" s="214">
        <f>_xlfn.XLOOKUP(JKH172, Schedule!$F$226:$FO$226, Schedule!$F$236:$FO$236, 0)</f>
        <v>0</v>
      </c>
      <c r="JKI188" s="214">
        <f>_xlfn.XLOOKUP(JKI172, Schedule!$F$226:$FO$226, Schedule!$F$236:$FO$236, 0)</f>
        <v>0</v>
      </c>
      <c r="JKJ188" s="214">
        <f>_xlfn.XLOOKUP(JKJ172, Schedule!$F$226:$FO$226, Schedule!$F$236:$FO$236, 0)</f>
        <v>0</v>
      </c>
      <c r="JKK188" s="214">
        <f>_xlfn.XLOOKUP(JKK172, Schedule!$F$226:$FO$226, Schedule!$F$236:$FO$236, 0)</f>
        <v>0</v>
      </c>
      <c r="JKL188" s="214">
        <f>_xlfn.XLOOKUP(JKL172, Schedule!$F$226:$FO$226, Schedule!$F$236:$FO$236, 0)</f>
        <v>0</v>
      </c>
      <c r="JKM188" s="214">
        <f>_xlfn.XLOOKUP(JKM172, Schedule!$F$226:$FO$226, Schedule!$F$236:$FO$236, 0)</f>
        <v>0</v>
      </c>
      <c r="JKN188" s="214">
        <f>_xlfn.XLOOKUP(JKN172, Schedule!$F$226:$FO$226, Schedule!$F$236:$FO$236, 0)</f>
        <v>0</v>
      </c>
      <c r="JKO188" s="214">
        <f>_xlfn.XLOOKUP(JKO172, Schedule!$F$226:$FO$226, Schedule!$F$236:$FO$236, 0)</f>
        <v>0</v>
      </c>
      <c r="JKP188" s="214">
        <f>_xlfn.XLOOKUP(JKP172, Schedule!$F$226:$FO$226, Schedule!$F$236:$FO$236, 0)</f>
        <v>0</v>
      </c>
      <c r="JKQ188" s="214">
        <f>_xlfn.XLOOKUP(JKQ172, Schedule!$F$226:$FO$226, Schedule!$F$236:$FO$236, 0)</f>
        <v>0</v>
      </c>
      <c r="JKR188" s="214">
        <f>_xlfn.XLOOKUP(JKR172, Schedule!$F$226:$FO$226, Schedule!$F$236:$FO$236, 0)</f>
        <v>0</v>
      </c>
      <c r="JKS188" s="214">
        <f>_xlfn.XLOOKUP(JKS172, Schedule!$F$226:$FO$226, Schedule!$F$236:$FO$236, 0)</f>
        <v>0</v>
      </c>
      <c r="JKT188" s="214">
        <f>_xlfn.XLOOKUP(JKT172, Schedule!$F$226:$FO$226, Schedule!$F$236:$FO$236, 0)</f>
        <v>0</v>
      </c>
      <c r="JKU188" s="214">
        <f>_xlfn.XLOOKUP(JKU172, Schedule!$F$226:$FO$226, Schedule!$F$236:$FO$236, 0)</f>
        <v>0</v>
      </c>
      <c r="JKV188" s="214">
        <f>_xlfn.XLOOKUP(JKV172, Schedule!$F$226:$FO$226, Schedule!$F$236:$FO$236, 0)</f>
        <v>0</v>
      </c>
      <c r="JKW188" s="214">
        <f>_xlfn.XLOOKUP(JKW172, Schedule!$F$226:$FO$226, Schedule!$F$236:$FO$236, 0)</f>
        <v>0</v>
      </c>
      <c r="JKX188" s="214">
        <f>_xlfn.XLOOKUP(JKX172, Schedule!$F$226:$FO$226, Schedule!$F$236:$FO$236, 0)</f>
        <v>0</v>
      </c>
      <c r="JKY188" s="214">
        <f>_xlfn.XLOOKUP(JKY172, Schedule!$F$226:$FO$226, Schedule!$F$236:$FO$236, 0)</f>
        <v>0</v>
      </c>
      <c r="JKZ188" s="214">
        <f>_xlfn.XLOOKUP(JKZ172, Schedule!$F$226:$FO$226, Schedule!$F$236:$FO$236, 0)</f>
        <v>0</v>
      </c>
      <c r="JLA188" s="214">
        <f>_xlfn.XLOOKUP(JLA172, Schedule!$F$226:$FO$226, Schedule!$F$236:$FO$236, 0)</f>
        <v>0</v>
      </c>
      <c r="JLB188" s="214">
        <f>_xlfn.XLOOKUP(JLB172, Schedule!$F$226:$FO$226, Schedule!$F$236:$FO$236, 0)</f>
        <v>0</v>
      </c>
      <c r="JLC188" s="214">
        <f>_xlfn.XLOOKUP(JLC172, Schedule!$F$226:$FO$226, Schedule!$F$236:$FO$236, 0)</f>
        <v>0</v>
      </c>
      <c r="JLD188" s="214">
        <f>_xlfn.XLOOKUP(JLD172, Schedule!$F$226:$FO$226, Schedule!$F$236:$FO$236, 0)</f>
        <v>0</v>
      </c>
      <c r="JLE188" s="214">
        <f>_xlfn.XLOOKUP(JLE172, Schedule!$F$226:$FO$226, Schedule!$F$236:$FO$236, 0)</f>
        <v>0</v>
      </c>
      <c r="JLF188" s="214">
        <f>_xlfn.XLOOKUP(JLF172, Schedule!$F$226:$FO$226, Schedule!$F$236:$FO$236, 0)</f>
        <v>0</v>
      </c>
      <c r="JLG188" s="214">
        <f>_xlfn.XLOOKUP(JLG172, Schedule!$F$226:$FO$226, Schedule!$F$236:$FO$236, 0)</f>
        <v>0</v>
      </c>
      <c r="JLH188" s="214">
        <f>_xlfn.XLOOKUP(JLH172, Schedule!$F$226:$FO$226, Schedule!$F$236:$FO$236, 0)</f>
        <v>0</v>
      </c>
      <c r="JLI188" s="214">
        <f>_xlfn.XLOOKUP(JLI172, Schedule!$F$226:$FO$226, Schedule!$F$236:$FO$236, 0)</f>
        <v>0</v>
      </c>
      <c r="JLJ188" s="214">
        <f>_xlfn.XLOOKUP(JLJ172, Schedule!$F$226:$FO$226, Schedule!$F$236:$FO$236, 0)</f>
        <v>0</v>
      </c>
      <c r="JLK188" s="214">
        <f>_xlfn.XLOOKUP(JLK172, Schedule!$F$226:$FO$226, Schedule!$F$236:$FO$236, 0)</f>
        <v>0</v>
      </c>
      <c r="JLL188" s="214">
        <f>_xlfn.XLOOKUP(JLL172, Schedule!$F$226:$FO$226, Schedule!$F$236:$FO$236, 0)</f>
        <v>0</v>
      </c>
      <c r="JLM188" s="214">
        <f>_xlfn.XLOOKUP(JLM172, Schedule!$F$226:$FO$226, Schedule!$F$236:$FO$236, 0)</f>
        <v>0</v>
      </c>
      <c r="JLN188" s="214">
        <f>_xlfn.XLOOKUP(JLN172, Schedule!$F$226:$FO$226, Schedule!$F$236:$FO$236, 0)</f>
        <v>0</v>
      </c>
      <c r="JLO188" s="214">
        <f>_xlfn.XLOOKUP(JLO172, Schedule!$F$226:$FO$226, Schedule!$F$236:$FO$236, 0)</f>
        <v>0</v>
      </c>
      <c r="JLP188" s="214">
        <f>_xlfn.XLOOKUP(JLP172, Schedule!$F$226:$FO$226, Schedule!$F$236:$FO$236, 0)</f>
        <v>0</v>
      </c>
      <c r="JLQ188" s="214">
        <f>_xlfn.XLOOKUP(JLQ172, Schedule!$F$226:$FO$226, Schedule!$F$236:$FO$236, 0)</f>
        <v>0</v>
      </c>
      <c r="JLR188" s="214">
        <f>_xlfn.XLOOKUP(JLR172, Schedule!$F$226:$FO$226, Schedule!$F$236:$FO$236, 0)</f>
        <v>0</v>
      </c>
      <c r="JLS188" s="214">
        <f>_xlfn.XLOOKUP(JLS172, Schedule!$F$226:$FO$226, Schedule!$F$236:$FO$236, 0)</f>
        <v>0</v>
      </c>
      <c r="JLT188" s="214">
        <f>_xlfn.XLOOKUP(JLT172, Schedule!$F$226:$FO$226, Schedule!$F$236:$FO$236, 0)</f>
        <v>0</v>
      </c>
      <c r="JLU188" s="214">
        <f>_xlfn.XLOOKUP(JLU172, Schedule!$F$226:$FO$226, Schedule!$F$236:$FO$236, 0)</f>
        <v>0</v>
      </c>
      <c r="JLV188" s="214">
        <f>_xlfn.XLOOKUP(JLV172, Schedule!$F$226:$FO$226, Schedule!$F$236:$FO$236, 0)</f>
        <v>0</v>
      </c>
      <c r="JLW188" s="214">
        <f>_xlfn.XLOOKUP(JLW172, Schedule!$F$226:$FO$226, Schedule!$F$236:$FO$236, 0)</f>
        <v>0</v>
      </c>
      <c r="JLX188" s="214">
        <f>_xlfn.XLOOKUP(JLX172, Schedule!$F$226:$FO$226, Schedule!$F$236:$FO$236, 0)</f>
        <v>0</v>
      </c>
      <c r="JLY188" s="214">
        <f>_xlfn.XLOOKUP(JLY172, Schedule!$F$226:$FO$226, Schedule!$F$236:$FO$236, 0)</f>
        <v>0</v>
      </c>
      <c r="JLZ188" s="214">
        <f>_xlfn.XLOOKUP(JLZ172, Schedule!$F$226:$FO$226, Schedule!$F$236:$FO$236, 0)</f>
        <v>0</v>
      </c>
      <c r="JMA188" s="214">
        <f>_xlfn.XLOOKUP(JMA172, Schedule!$F$226:$FO$226, Schedule!$F$236:$FO$236, 0)</f>
        <v>0</v>
      </c>
      <c r="JMB188" s="214">
        <f>_xlfn.XLOOKUP(JMB172, Schedule!$F$226:$FO$226, Schedule!$F$236:$FO$236, 0)</f>
        <v>0</v>
      </c>
      <c r="JMC188" s="214">
        <f>_xlfn.XLOOKUP(JMC172, Schedule!$F$226:$FO$226, Schedule!$F$236:$FO$236, 0)</f>
        <v>0</v>
      </c>
      <c r="JMD188" s="214">
        <f>_xlfn.XLOOKUP(JMD172, Schedule!$F$226:$FO$226, Schedule!$F$236:$FO$236, 0)</f>
        <v>0</v>
      </c>
      <c r="JME188" s="214">
        <f>_xlfn.XLOOKUP(JME172, Schedule!$F$226:$FO$226, Schedule!$F$236:$FO$236, 0)</f>
        <v>0</v>
      </c>
      <c r="JMF188" s="214">
        <f>_xlfn.XLOOKUP(JMF172, Schedule!$F$226:$FO$226, Schedule!$F$236:$FO$236, 0)</f>
        <v>0</v>
      </c>
      <c r="JMG188" s="214">
        <f>_xlfn.XLOOKUP(JMG172, Schedule!$F$226:$FO$226, Schedule!$F$236:$FO$236, 0)</f>
        <v>0</v>
      </c>
      <c r="JMH188" s="214">
        <f>_xlfn.XLOOKUP(JMH172, Schedule!$F$226:$FO$226, Schedule!$F$236:$FO$236, 0)</f>
        <v>0</v>
      </c>
      <c r="JMI188" s="214">
        <f>_xlfn.XLOOKUP(JMI172, Schedule!$F$226:$FO$226, Schedule!$F$236:$FO$236, 0)</f>
        <v>0</v>
      </c>
      <c r="JMJ188" s="214">
        <f>_xlfn.XLOOKUP(JMJ172, Schedule!$F$226:$FO$226, Schedule!$F$236:$FO$236, 0)</f>
        <v>0</v>
      </c>
      <c r="JMK188" s="214">
        <f>_xlfn.XLOOKUP(JMK172, Schedule!$F$226:$FO$226, Schedule!$F$236:$FO$236, 0)</f>
        <v>0</v>
      </c>
      <c r="JML188" s="214">
        <f>_xlfn.XLOOKUP(JML172, Schedule!$F$226:$FO$226, Schedule!$F$236:$FO$236, 0)</f>
        <v>0</v>
      </c>
      <c r="JMM188" s="214">
        <f>_xlfn.XLOOKUP(JMM172, Schedule!$F$226:$FO$226, Schedule!$F$236:$FO$236, 0)</f>
        <v>0</v>
      </c>
      <c r="JMN188" s="214">
        <f>_xlfn.XLOOKUP(JMN172, Schedule!$F$226:$FO$226, Schedule!$F$236:$FO$236, 0)</f>
        <v>0</v>
      </c>
      <c r="JMO188" s="214">
        <f>_xlfn.XLOOKUP(JMO172, Schedule!$F$226:$FO$226, Schedule!$F$236:$FO$236, 0)</f>
        <v>0</v>
      </c>
      <c r="JMP188" s="214">
        <f>_xlfn.XLOOKUP(JMP172, Schedule!$F$226:$FO$226, Schedule!$F$236:$FO$236, 0)</f>
        <v>0</v>
      </c>
      <c r="JMQ188" s="214">
        <f>_xlfn.XLOOKUP(JMQ172, Schedule!$F$226:$FO$226, Schedule!$F$236:$FO$236, 0)</f>
        <v>0</v>
      </c>
      <c r="JMR188" s="214">
        <f>_xlfn.XLOOKUP(JMR172, Schedule!$F$226:$FO$226, Schedule!$F$236:$FO$236, 0)</f>
        <v>0</v>
      </c>
      <c r="JMS188" s="214">
        <f>_xlfn.XLOOKUP(JMS172, Schedule!$F$226:$FO$226, Schedule!$F$236:$FO$236, 0)</f>
        <v>0</v>
      </c>
      <c r="JMT188" s="214">
        <f>_xlfn.XLOOKUP(JMT172, Schedule!$F$226:$FO$226, Schedule!$F$236:$FO$236, 0)</f>
        <v>0</v>
      </c>
      <c r="JMU188" s="214">
        <f>_xlfn.XLOOKUP(JMU172, Schedule!$F$226:$FO$226, Schedule!$F$236:$FO$236, 0)</f>
        <v>0</v>
      </c>
      <c r="JMV188" s="214">
        <f>_xlfn.XLOOKUP(JMV172, Schedule!$F$226:$FO$226, Schedule!$F$236:$FO$236, 0)</f>
        <v>0</v>
      </c>
      <c r="JMW188" s="214">
        <f>_xlfn.XLOOKUP(JMW172, Schedule!$F$226:$FO$226, Schedule!$F$236:$FO$236, 0)</f>
        <v>0</v>
      </c>
      <c r="JMX188" s="214">
        <f>_xlfn.XLOOKUP(JMX172, Schedule!$F$226:$FO$226, Schedule!$F$236:$FO$236, 0)</f>
        <v>0</v>
      </c>
      <c r="JMY188" s="214">
        <f>_xlfn.XLOOKUP(JMY172, Schedule!$F$226:$FO$226, Schedule!$F$236:$FO$236, 0)</f>
        <v>0</v>
      </c>
      <c r="JMZ188" s="214">
        <f>_xlfn.XLOOKUP(JMZ172, Schedule!$F$226:$FO$226, Schedule!$F$236:$FO$236, 0)</f>
        <v>0</v>
      </c>
      <c r="JNA188" s="214">
        <f>_xlfn.XLOOKUP(JNA172, Schedule!$F$226:$FO$226, Schedule!$F$236:$FO$236, 0)</f>
        <v>0</v>
      </c>
      <c r="JNB188" s="214">
        <f>_xlfn.XLOOKUP(JNB172, Schedule!$F$226:$FO$226, Schedule!$F$236:$FO$236, 0)</f>
        <v>0</v>
      </c>
      <c r="JNC188" s="214">
        <f>_xlfn.XLOOKUP(JNC172, Schedule!$F$226:$FO$226, Schedule!$F$236:$FO$236, 0)</f>
        <v>0</v>
      </c>
      <c r="JND188" s="214">
        <f>_xlfn.XLOOKUP(JND172, Schedule!$F$226:$FO$226, Schedule!$F$236:$FO$236, 0)</f>
        <v>0</v>
      </c>
      <c r="JNE188" s="214">
        <f>_xlfn.XLOOKUP(JNE172, Schedule!$F$226:$FO$226, Schedule!$F$236:$FO$236, 0)</f>
        <v>0</v>
      </c>
      <c r="JNF188" s="214">
        <f>_xlfn.XLOOKUP(JNF172, Schedule!$F$226:$FO$226, Schedule!$F$236:$FO$236, 0)</f>
        <v>0</v>
      </c>
      <c r="JNG188" s="214">
        <f>_xlfn.XLOOKUP(JNG172, Schedule!$F$226:$FO$226, Schedule!$F$236:$FO$236, 0)</f>
        <v>0</v>
      </c>
      <c r="JNH188" s="214">
        <f>_xlfn.XLOOKUP(JNH172, Schedule!$F$226:$FO$226, Schedule!$F$236:$FO$236, 0)</f>
        <v>0</v>
      </c>
      <c r="JNI188" s="214">
        <f>_xlfn.XLOOKUP(JNI172, Schedule!$F$226:$FO$226, Schedule!$F$236:$FO$236, 0)</f>
        <v>0</v>
      </c>
      <c r="JNJ188" s="214">
        <f>_xlfn.XLOOKUP(JNJ172, Schedule!$F$226:$FO$226, Schedule!$F$236:$FO$236, 0)</f>
        <v>0</v>
      </c>
      <c r="JNK188" s="214">
        <f>_xlfn.XLOOKUP(JNK172, Schedule!$F$226:$FO$226, Schedule!$F$236:$FO$236, 0)</f>
        <v>0</v>
      </c>
      <c r="JNL188" s="214">
        <f>_xlfn.XLOOKUP(JNL172, Schedule!$F$226:$FO$226, Schedule!$F$236:$FO$236, 0)</f>
        <v>0</v>
      </c>
      <c r="JNM188" s="214">
        <f>_xlfn.XLOOKUP(JNM172, Schedule!$F$226:$FO$226, Schedule!$F$236:$FO$236, 0)</f>
        <v>0</v>
      </c>
      <c r="JNN188" s="214">
        <f>_xlfn.XLOOKUP(JNN172, Schedule!$F$226:$FO$226, Schedule!$F$236:$FO$236, 0)</f>
        <v>0</v>
      </c>
      <c r="JNO188" s="214">
        <f>_xlfn.XLOOKUP(JNO172, Schedule!$F$226:$FO$226, Schedule!$F$236:$FO$236, 0)</f>
        <v>0</v>
      </c>
      <c r="JNP188" s="214">
        <f>_xlfn.XLOOKUP(JNP172, Schedule!$F$226:$FO$226, Schedule!$F$236:$FO$236, 0)</f>
        <v>0</v>
      </c>
      <c r="JNQ188" s="214">
        <f>_xlfn.XLOOKUP(JNQ172, Schedule!$F$226:$FO$226, Schedule!$F$236:$FO$236, 0)</f>
        <v>0</v>
      </c>
      <c r="JNR188" s="214">
        <f>_xlfn.XLOOKUP(JNR172, Schedule!$F$226:$FO$226, Schedule!$F$236:$FO$236, 0)</f>
        <v>0</v>
      </c>
      <c r="JNS188" s="214">
        <f>_xlfn.XLOOKUP(JNS172, Schedule!$F$226:$FO$226, Schedule!$F$236:$FO$236, 0)</f>
        <v>0</v>
      </c>
      <c r="JNT188" s="214">
        <f>_xlfn.XLOOKUP(JNT172, Schedule!$F$226:$FO$226, Schedule!$F$236:$FO$236, 0)</f>
        <v>0</v>
      </c>
      <c r="JNU188" s="214">
        <f>_xlfn.XLOOKUP(JNU172, Schedule!$F$226:$FO$226, Schedule!$F$236:$FO$236, 0)</f>
        <v>0</v>
      </c>
      <c r="JNV188" s="214">
        <f>_xlfn.XLOOKUP(JNV172, Schedule!$F$226:$FO$226, Schedule!$F$236:$FO$236, 0)</f>
        <v>0</v>
      </c>
      <c r="JNW188" s="214">
        <f>_xlfn.XLOOKUP(JNW172, Schedule!$F$226:$FO$226, Schedule!$F$236:$FO$236, 0)</f>
        <v>0</v>
      </c>
      <c r="JNX188" s="214">
        <f>_xlfn.XLOOKUP(JNX172, Schedule!$F$226:$FO$226, Schedule!$F$236:$FO$236, 0)</f>
        <v>0</v>
      </c>
      <c r="JNY188" s="214">
        <f>_xlfn.XLOOKUP(JNY172, Schedule!$F$226:$FO$226, Schedule!$F$236:$FO$236, 0)</f>
        <v>0</v>
      </c>
      <c r="JNZ188" s="214">
        <f>_xlfn.XLOOKUP(JNZ172, Schedule!$F$226:$FO$226, Schedule!$F$236:$FO$236, 0)</f>
        <v>0</v>
      </c>
      <c r="JOA188" s="214">
        <f>_xlfn.XLOOKUP(JOA172, Schedule!$F$226:$FO$226, Schedule!$F$236:$FO$236, 0)</f>
        <v>0</v>
      </c>
      <c r="JOB188" s="214">
        <f>_xlfn.XLOOKUP(JOB172, Schedule!$F$226:$FO$226, Schedule!$F$236:$FO$236, 0)</f>
        <v>0</v>
      </c>
      <c r="JOC188" s="214">
        <f>_xlfn.XLOOKUP(JOC172, Schedule!$F$226:$FO$226, Schedule!$F$236:$FO$236, 0)</f>
        <v>0</v>
      </c>
      <c r="JOD188" s="214">
        <f>_xlfn.XLOOKUP(JOD172, Schedule!$F$226:$FO$226, Schedule!$F$236:$FO$236, 0)</f>
        <v>0</v>
      </c>
      <c r="JOE188" s="214">
        <f>_xlfn.XLOOKUP(JOE172, Schedule!$F$226:$FO$226, Schedule!$F$236:$FO$236, 0)</f>
        <v>0</v>
      </c>
      <c r="JOF188" s="214">
        <f>_xlfn.XLOOKUP(JOF172, Schedule!$F$226:$FO$226, Schedule!$F$236:$FO$236, 0)</f>
        <v>0</v>
      </c>
      <c r="JOG188" s="214">
        <f>_xlfn.XLOOKUP(JOG172, Schedule!$F$226:$FO$226, Schedule!$F$236:$FO$236, 0)</f>
        <v>0</v>
      </c>
      <c r="JOH188" s="214">
        <f>_xlfn.XLOOKUP(JOH172, Schedule!$F$226:$FO$226, Schedule!$F$236:$FO$236, 0)</f>
        <v>0</v>
      </c>
      <c r="JOI188" s="214">
        <f>_xlfn.XLOOKUP(JOI172, Schedule!$F$226:$FO$226, Schedule!$F$236:$FO$236, 0)</f>
        <v>0</v>
      </c>
      <c r="JOJ188" s="214">
        <f>_xlfn.XLOOKUP(JOJ172, Schedule!$F$226:$FO$226, Schedule!$F$236:$FO$236, 0)</f>
        <v>0</v>
      </c>
      <c r="JOK188" s="214">
        <f>_xlfn.XLOOKUP(JOK172, Schedule!$F$226:$FO$226, Schedule!$F$236:$FO$236, 0)</f>
        <v>0</v>
      </c>
      <c r="JOL188" s="214">
        <f>_xlfn.XLOOKUP(JOL172, Schedule!$F$226:$FO$226, Schedule!$F$236:$FO$236, 0)</f>
        <v>0</v>
      </c>
      <c r="JOM188" s="214">
        <f>_xlfn.XLOOKUP(JOM172, Schedule!$F$226:$FO$226, Schedule!$F$236:$FO$236, 0)</f>
        <v>0</v>
      </c>
      <c r="JON188" s="214">
        <f>_xlfn.XLOOKUP(JON172, Schedule!$F$226:$FO$226, Schedule!$F$236:$FO$236, 0)</f>
        <v>0</v>
      </c>
      <c r="JOO188" s="214">
        <f>_xlfn.XLOOKUP(JOO172, Schedule!$F$226:$FO$226, Schedule!$F$236:$FO$236, 0)</f>
        <v>0</v>
      </c>
      <c r="JOP188" s="214">
        <f>_xlfn.XLOOKUP(JOP172, Schedule!$F$226:$FO$226, Schedule!$F$236:$FO$236, 0)</f>
        <v>0</v>
      </c>
      <c r="JOQ188" s="214">
        <f>_xlfn.XLOOKUP(JOQ172, Schedule!$F$226:$FO$226, Schedule!$F$236:$FO$236, 0)</f>
        <v>0</v>
      </c>
      <c r="JOR188" s="214">
        <f>_xlfn.XLOOKUP(JOR172, Schedule!$F$226:$FO$226, Schedule!$F$236:$FO$236, 0)</f>
        <v>0</v>
      </c>
      <c r="JOS188" s="214">
        <f>_xlfn.XLOOKUP(JOS172, Schedule!$F$226:$FO$226, Schedule!$F$236:$FO$236, 0)</f>
        <v>0</v>
      </c>
      <c r="JOT188" s="214">
        <f>_xlfn.XLOOKUP(JOT172, Schedule!$F$226:$FO$226, Schedule!$F$236:$FO$236, 0)</f>
        <v>0</v>
      </c>
      <c r="JOU188" s="214">
        <f>_xlfn.XLOOKUP(JOU172, Schedule!$F$226:$FO$226, Schedule!$F$236:$FO$236, 0)</f>
        <v>0</v>
      </c>
      <c r="JOV188" s="214">
        <f>_xlfn.XLOOKUP(JOV172, Schedule!$F$226:$FO$226, Schedule!$F$236:$FO$236, 0)</f>
        <v>0</v>
      </c>
      <c r="JOW188" s="214">
        <f>_xlfn.XLOOKUP(JOW172, Schedule!$F$226:$FO$226, Schedule!$F$236:$FO$236, 0)</f>
        <v>0</v>
      </c>
      <c r="JOX188" s="214">
        <f>_xlfn.XLOOKUP(JOX172, Schedule!$F$226:$FO$226, Schedule!$F$236:$FO$236, 0)</f>
        <v>0</v>
      </c>
      <c r="JOY188" s="214">
        <f>_xlfn.XLOOKUP(JOY172, Schedule!$F$226:$FO$226, Schedule!$F$236:$FO$236, 0)</f>
        <v>0</v>
      </c>
      <c r="JOZ188" s="214">
        <f>_xlfn.XLOOKUP(JOZ172, Schedule!$F$226:$FO$226, Schedule!$F$236:$FO$236, 0)</f>
        <v>0</v>
      </c>
      <c r="JPA188" s="214">
        <f>_xlfn.XLOOKUP(JPA172, Schedule!$F$226:$FO$226, Schedule!$F$236:$FO$236, 0)</f>
        <v>0</v>
      </c>
      <c r="JPB188" s="214">
        <f>_xlfn.XLOOKUP(JPB172, Schedule!$F$226:$FO$226, Schedule!$F$236:$FO$236, 0)</f>
        <v>0</v>
      </c>
      <c r="JPC188" s="214">
        <f>_xlfn.XLOOKUP(JPC172, Schedule!$F$226:$FO$226, Schedule!$F$236:$FO$236, 0)</f>
        <v>0</v>
      </c>
      <c r="JPD188" s="214">
        <f>_xlfn.XLOOKUP(JPD172, Schedule!$F$226:$FO$226, Schedule!$F$236:$FO$236, 0)</f>
        <v>0</v>
      </c>
      <c r="JPE188" s="214">
        <f>_xlfn.XLOOKUP(JPE172, Schedule!$F$226:$FO$226, Schedule!$F$236:$FO$236, 0)</f>
        <v>0</v>
      </c>
      <c r="JPF188" s="214">
        <f>_xlfn.XLOOKUP(JPF172, Schedule!$F$226:$FO$226, Schedule!$F$236:$FO$236, 0)</f>
        <v>0</v>
      </c>
      <c r="JPG188" s="214">
        <f>_xlfn.XLOOKUP(JPG172, Schedule!$F$226:$FO$226, Schedule!$F$236:$FO$236, 0)</f>
        <v>0</v>
      </c>
      <c r="JPH188" s="214">
        <f>_xlfn.XLOOKUP(JPH172, Schedule!$F$226:$FO$226, Schedule!$F$236:$FO$236, 0)</f>
        <v>0</v>
      </c>
      <c r="JPI188" s="214">
        <f>_xlfn.XLOOKUP(JPI172, Schedule!$F$226:$FO$226, Schedule!$F$236:$FO$236, 0)</f>
        <v>0</v>
      </c>
      <c r="JPJ188" s="214">
        <f>_xlfn.XLOOKUP(JPJ172, Schedule!$F$226:$FO$226, Schedule!$F$236:$FO$236, 0)</f>
        <v>0</v>
      </c>
      <c r="JPK188" s="214">
        <f>_xlfn.XLOOKUP(JPK172, Schedule!$F$226:$FO$226, Schedule!$F$236:$FO$236, 0)</f>
        <v>0</v>
      </c>
      <c r="JPL188" s="214">
        <f>_xlfn.XLOOKUP(JPL172, Schedule!$F$226:$FO$226, Schedule!$F$236:$FO$236, 0)</f>
        <v>0</v>
      </c>
      <c r="JPM188" s="214">
        <f>_xlfn.XLOOKUP(JPM172, Schedule!$F$226:$FO$226, Schedule!$F$236:$FO$236, 0)</f>
        <v>0</v>
      </c>
      <c r="JPN188" s="214">
        <f>_xlfn.XLOOKUP(JPN172, Schedule!$F$226:$FO$226, Schedule!$F$236:$FO$236, 0)</f>
        <v>0</v>
      </c>
      <c r="JPO188" s="214">
        <f>_xlfn.XLOOKUP(JPO172, Schedule!$F$226:$FO$226, Schedule!$F$236:$FO$236, 0)</f>
        <v>0</v>
      </c>
      <c r="JPP188" s="214">
        <f>_xlfn.XLOOKUP(JPP172, Schedule!$F$226:$FO$226, Schedule!$F$236:$FO$236, 0)</f>
        <v>0</v>
      </c>
      <c r="JPQ188" s="214">
        <f>_xlfn.XLOOKUP(JPQ172, Schedule!$F$226:$FO$226, Schedule!$F$236:$FO$236, 0)</f>
        <v>0</v>
      </c>
      <c r="JPR188" s="214">
        <f>_xlfn.XLOOKUP(JPR172, Schedule!$F$226:$FO$226, Schedule!$F$236:$FO$236, 0)</f>
        <v>0</v>
      </c>
      <c r="JPS188" s="214">
        <f>_xlfn.XLOOKUP(JPS172, Schedule!$F$226:$FO$226, Schedule!$F$236:$FO$236, 0)</f>
        <v>0</v>
      </c>
      <c r="JPT188" s="214">
        <f>_xlfn.XLOOKUP(JPT172, Schedule!$F$226:$FO$226, Schedule!$F$236:$FO$236, 0)</f>
        <v>0</v>
      </c>
      <c r="JPU188" s="214">
        <f>_xlfn.XLOOKUP(JPU172, Schedule!$F$226:$FO$226, Schedule!$F$236:$FO$236, 0)</f>
        <v>0</v>
      </c>
      <c r="JPV188" s="214">
        <f>_xlfn.XLOOKUP(JPV172, Schedule!$F$226:$FO$226, Schedule!$F$236:$FO$236, 0)</f>
        <v>0</v>
      </c>
      <c r="JPW188" s="214">
        <f>_xlfn.XLOOKUP(JPW172, Schedule!$F$226:$FO$226, Schedule!$F$236:$FO$236, 0)</f>
        <v>0</v>
      </c>
      <c r="JPX188" s="214">
        <f>_xlfn.XLOOKUP(JPX172, Schedule!$F$226:$FO$226, Schedule!$F$236:$FO$236, 0)</f>
        <v>0</v>
      </c>
      <c r="JPY188" s="214">
        <f>_xlfn.XLOOKUP(JPY172, Schedule!$F$226:$FO$226, Schedule!$F$236:$FO$236, 0)</f>
        <v>0</v>
      </c>
      <c r="JPZ188" s="214">
        <f>_xlfn.XLOOKUP(JPZ172, Schedule!$F$226:$FO$226, Schedule!$F$236:$FO$236, 0)</f>
        <v>0</v>
      </c>
      <c r="JQA188" s="214">
        <f>_xlfn.XLOOKUP(JQA172, Schedule!$F$226:$FO$226, Schedule!$F$236:$FO$236, 0)</f>
        <v>0</v>
      </c>
      <c r="JQB188" s="214">
        <f>_xlfn.XLOOKUP(JQB172, Schedule!$F$226:$FO$226, Schedule!$F$236:$FO$236, 0)</f>
        <v>0</v>
      </c>
      <c r="JQC188" s="214">
        <f>_xlfn.XLOOKUP(JQC172, Schedule!$F$226:$FO$226, Schedule!$F$236:$FO$236, 0)</f>
        <v>0</v>
      </c>
      <c r="JQD188" s="214">
        <f>_xlfn.XLOOKUP(JQD172, Schedule!$F$226:$FO$226, Schedule!$F$236:$FO$236, 0)</f>
        <v>0</v>
      </c>
      <c r="JQE188" s="214">
        <f>_xlfn.XLOOKUP(JQE172, Schedule!$F$226:$FO$226, Schedule!$F$236:$FO$236, 0)</f>
        <v>0</v>
      </c>
      <c r="JQF188" s="214">
        <f>_xlfn.XLOOKUP(JQF172, Schedule!$F$226:$FO$226, Schedule!$F$236:$FO$236, 0)</f>
        <v>0</v>
      </c>
      <c r="JQG188" s="214">
        <f>_xlfn.XLOOKUP(JQG172, Schedule!$F$226:$FO$226, Schedule!$F$236:$FO$236, 0)</f>
        <v>0</v>
      </c>
      <c r="JQH188" s="214">
        <f>_xlfn.XLOOKUP(JQH172, Schedule!$F$226:$FO$226, Schedule!$F$236:$FO$236, 0)</f>
        <v>0</v>
      </c>
      <c r="JQI188" s="214">
        <f>_xlfn.XLOOKUP(JQI172, Schedule!$F$226:$FO$226, Schedule!$F$236:$FO$236, 0)</f>
        <v>0</v>
      </c>
      <c r="JQJ188" s="214">
        <f>_xlfn.XLOOKUP(JQJ172, Schedule!$F$226:$FO$226, Schedule!$F$236:$FO$236, 0)</f>
        <v>0</v>
      </c>
      <c r="JQK188" s="214">
        <f>_xlfn.XLOOKUP(JQK172, Schedule!$F$226:$FO$226, Schedule!$F$236:$FO$236, 0)</f>
        <v>0</v>
      </c>
      <c r="JQL188" s="214">
        <f>_xlfn.XLOOKUP(JQL172, Schedule!$F$226:$FO$226, Schedule!$F$236:$FO$236, 0)</f>
        <v>0</v>
      </c>
      <c r="JQM188" s="214">
        <f>_xlfn.XLOOKUP(JQM172, Schedule!$F$226:$FO$226, Schedule!$F$236:$FO$236, 0)</f>
        <v>0</v>
      </c>
      <c r="JQN188" s="214">
        <f>_xlfn.XLOOKUP(JQN172, Schedule!$F$226:$FO$226, Schedule!$F$236:$FO$236, 0)</f>
        <v>0</v>
      </c>
      <c r="JQO188" s="214">
        <f>_xlfn.XLOOKUP(JQO172, Schedule!$F$226:$FO$226, Schedule!$F$236:$FO$236, 0)</f>
        <v>0</v>
      </c>
      <c r="JQP188" s="214">
        <f>_xlfn.XLOOKUP(JQP172, Schedule!$F$226:$FO$226, Schedule!$F$236:$FO$236, 0)</f>
        <v>0</v>
      </c>
      <c r="JQQ188" s="214">
        <f>_xlfn.XLOOKUP(JQQ172, Schedule!$F$226:$FO$226, Schedule!$F$236:$FO$236, 0)</f>
        <v>0</v>
      </c>
      <c r="JQR188" s="214">
        <f>_xlfn.XLOOKUP(JQR172, Schedule!$F$226:$FO$226, Schedule!$F$236:$FO$236, 0)</f>
        <v>0</v>
      </c>
      <c r="JQS188" s="214">
        <f>_xlfn.XLOOKUP(JQS172, Schedule!$F$226:$FO$226, Schedule!$F$236:$FO$236, 0)</f>
        <v>0</v>
      </c>
      <c r="JQT188" s="214">
        <f>_xlfn.XLOOKUP(JQT172, Schedule!$F$226:$FO$226, Schedule!$F$236:$FO$236, 0)</f>
        <v>0</v>
      </c>
      <c r="JQU188" s="214">
        <f>_xlfn.XLOOKUP(JQU172, Schedule!$F$226:$FO$226, Schedule!$F$236:$FO$236, 0)</f>
        <v>0</v>
      </c>
      <c r="JQV188" s="214">
        <f>_xlfn.XLOOKUP(JQV172, Schedule!$F$226:$FO$226, Schedule!$F$236:$FO$236, 0)</f>
        <v>0</v>
      </c>
      <c r="JQW188" s="214">
        <f>_xlfn.XLOOKUP(JQW172, Schedule!$F$226:$FO$226, Schedule!$F$236:$FO$236, 0)</f>
        <v>0</v>
      </c>
      <c r="JQX188" s="214">
        <f>_xlfn.XLOOKUP(JQX172, Schedule!$F$226:$FO$226, Schedule!$F$236:$FO$236, 0)</f>
        <v>0</v>
      </c>
      <c r="JQY188" s="214">
        <f>_xlfn.XLOOKUP(JQY172, Schedule!$F$226:$FO$226, Schedule!$F$236:$FO$236, 0)</f>
        <v>0</v>
      </c>
      <c r="JQZ188" s="214">
        <f>_xlfn.XLOOKUP(JQZ172, Schedule!$F$226:$FO$226, Schedule!$F$236:$FO$236, 0)</f>
        <v>0</v>
      </c>
      <c r="JRA188" s="214">
        <f>_xlfn.XLOOKUP(JRA172, Schedule!$F$226:$FO$226, Schedule!$F$236:$FO$236, 0)</f>
        <v>0</v>
      </c>
      <c r="JRB188" s="214">
        <f>_xlfn.XLOOKUP(JRB172, Schedule!$F$226:$FO$226, Schedule!$F$236:$FO$236, 0)</f>
        <v>0</v>
      </c>
      <c r="JRC188" s="214">
        <f>_xlfn.XLOOKUP(JRC172, Schedule!$F$226:$FO$226, Schedule!$F$236:$FO$236, 0)</f>
        <v>0</v>
      </c>
      <c r="JRD188" s="214">
        <f>_xlfn.XLOOKUP(JRD172, Schedule!$F$226:$FO$226, Schedule!$F$236:$FO$236, 0)</f>
        <v>0</v>
      </c>
      <c r="JRE188" s="214">
        <f>_xlfn.XLOOKUP(JRE172, Schedule!$F$226:$FO$226, Schedule!$F$236:$FO$236, 0)</f>
        <v>0</v>
      </c>
      <c r="JRF188" s="214">
        <f>_xlfn.XLOOKUP(JRF172, Schedule!$F$226:$FO$226, Schedule!$F$236:$FO$236, 0)</f>
        <v>0</v>
      </c>
      <c r="JRG188" s="214">
        <f>_xlfn.XLOOKUP(JRG172, Schedule!$F$226:$FO$226, Schedule!$F$236:$FO$236, 0)</f>
        <v>0</v>
      </c>
      <c r="JRH188" s="214">
        <f>_xlfn.XLOOKUP(JRH172, Schedule!$F$226:$FO$226, Schedule!$F$236:$FO$236, 0)</f>
        <v>0</v>
      </c>
      <c r="JRI188" s="214">
        <f>_xlfn.XLOOKUP(JRI172, Schedule!$F$226:$FO$226, Schedule!$F$236:$FO$236, 0)</f>
        <v>0</v>
      </c>
      <c r="JRJ188" s="214">
        <f>_xlfn.XLOOKUP(JRJ172, Schedule!$F$226:$FO$226, Schedule!$F$236:$FO$236, 0)</f>
        <v>0</v>
      </c>
      <c r="JRK188" s="214">
        <f>_xlfn.XLOOKUP(JRK172, Schedule!$F$226:$FO$226, Schedule!$F$236:$FO$236, 0)</f>
        <v>0</v>
      </c>
      <c r="JRL188" s="214">
        <f>_xlfn.XLOOKUP(JRL172, Schedule!$F$226:$FO$226, Schedule!$F$236:$FO$236, 0)</f>
        <v>0</v>
      </c>
      <c r="JRM188" s="214">
        <f>_xlfn.XLOOKUP(JRM172, Schedule!$F$226:$FO$226, Schedule!$F$236:$FO$236, 0)</f>
        <v>0</v>
      </c>
      <c r="JRN188" s="214">
        <f>_xlfn.XLOOKUP(JRN172, Schedule!$F$226:$FO$226, Schedule!$F$236:$FO$236, 0)</f>
        <v>0</v>
      </c>
      <c r="JRO188" s="214">
        <f>_xlfn.XLOOKUP(JRO172, Schedule!$F$226:$FO$226, Schedule!$F$236:$FO$236, 0)</f>
        <v>0</v>
      </c>
      <c r="JRP188" s="214">
        <f>_xlfn.XLOOKUP(JRP172, Schedule!$F$226:$FO$226, Schedule!$F$236:$FO$236, 0)</f>
        <v>0</v>
      </c>
      <c r="JRQ188" s="214">
        <f>_xlfn.XLOOKUP(JRQ172, Schedule!$F$226:$FO$226, Schedule!$F$236:$FO$236, 0)</f>
        <v>0</v>
      </c>
      <c r="JRR188" s="214">
        <f>_xlfn.XLOOKUP(JRR172, Schedule!$F$226:$FO$226, Schedule!$F$236:$FO$236, 0)</f>
        <v>0</v>
      </c>
      <c r="JRS188" s="214">
        <f>_xlfn.XLOOKUP(JRS172, Schedule!$F$226:$FO$226, Schedule!$F$236:$FO$236, 0)</f>
        <v>0</v>
      </c>
      <c r="JRT188" s="214">
        <f>_xlfn.XLOOKUP(JRT172, Schedule!$F$226:$FO$226, Schedule!$F$236:$FO$236, 0)</f>
        <v>0</v>
      </c>
      <c r="JRU188" s="214">
        <f>_xlfn.XLOOKUP(JRU172, Schedule!$F$226:$FO$226, Schedule!$F$236:$FO$236, 0)</f>
        <v>0</v>
      </c>
      <c r="JRV188" s="214">
        <f>_xlfn.XLOOKUP(JRV172, Schedule!$F$226:$FO$226, Schedule!$F$236:$FO$236, 0)</f>
        <v>0</v>
      </c>
      <c r="JRW188" s="214">
        <f>_xlfn.XLOOKUP(JRW172, Schedule!$F$226:$FO$226, Schedule!$F$236:$FO$236, 0)</f>
        <v>0</v>
      </c>
      <c r="JRX188" s="214">
        <f>_xlfn.XLOOKUP(JRX172, Schedule!$F$226:$FO$226, Schedule!$F$236:$FO$236, 0)</f>
        <v>0</v>
      </c>
      <c r="JRY188" s="214">
        <f>_xlfn.XLOOKUP(JRY172, Schedule!$F$226:$FO$226, Schedule!$F$236:$FO$236, 0)</f>
        <v>0</v>
      </c>
      <c r="JRZ188" s="214">
        <f>_xlfn.XLOOKUP(JRZ172, Schedule!$F$226:$FO$226, Schedule!$F$236:$FO$236, 0)</f>
        <v>0</v>
      </c>
      <c r="JSA188" s="214">
        <f>_xlfn.XLOOKUP(JSA172, Schedule!$F$226:$FO$226, Schedule!$F$236:$FO$236, 0)</f>
        <v>0</v>
      </c>
      <c r="JSB188" s="214">
        <f>_xlfn.XLOOKUP(JSB172, Schedule!$F$226:$FO$226, Schedule!$F$236:$FO$236, 0)</f>
        <v>0</v>
      </c>
      <c r="JSC188" s="214">
        <f>_xlfn.XLOOKUP(JSC172, Schedule!$F$226:$FO$226, Schedule!$F$236:$FO$236, 0)</f>
        <v>0</v>
      </c>
      <c r="JSD188" s="214">
        <f>_xlfn.XLOOKUP(JSD172, Schedule!$F$226:$FO$226, Schedule!$F$236:$FO$236, 0)</f>
        <v>0</v>
      </c>
      <c r="JSE188" s="214">
        <f>_xlfn.XLOOKUP(JSE172, Schedule!$F$226:$FO$226, Schedule!$F$236:$FO$236, 0)</f>
        <v>0</v>
      </c>
      <c r="JSF188" s="214">
        <f>_xlfn.XLOOKUP(JSF172, Schedule!$F$226:$FO$226, Schedule!$F$236:$FO$236, 0)</f>
        <v>0</v>
      </c>
      <c r="JSG188" s="214">
        <f>_xlfn.XLOOKUP(JSG172, Schedule!$F$226:$FO$226, Schedule!$F$236:$FO$236, 0)</f>
        <v>0</v>
      </c>
      <c r="JSH188" s="214">
        <f>_xlfn.XLOOKUP(JSH172, Schedule!$F$226:$FO$226, Schedule!$F$236:$FO$236, 0)</f>
        <v>0</v>
      </c>
      <c r="JSI188" s="214">
        <f>_xlfn.XLOOKUP(JSI172, Schedule!$F$226:$FO$226, Schedule!$F$236:$FO$236, 0)</f>
        <v>0</v>
      </c>
      <c r="JSJ188" s="214">
        <f>_xlfn.XLOOKUP(JSJ172, Schedule!$F$226:$FO$226, Schedule!$F$236:$FO$236, 0)</f>
        <v>0</v>
      </c>
      <c r="JSK188" s="214">
        <f>_xlfn.XLOOKUP(JSK172, Schedule!$F$226:$FO$226, Schedule!$F$236:$FO$236, 0)</f>
        <v>0</v>
      </c>
      <c r="JSL188" s="214">
        <f>_xlfn.XLOOKUP(JSL172, Schedule!$F$226:$FO$226, Schedule!$F$236:$FO$236, 0)</f>
        <v>0</v>
      </c>
      <c r="JSM188" s="214">
        <f>_xlfn.XLOOKUP(JSM172, Schedule!$F$226:$FO$226, Schedule!$F$236:$FO$236, 0)</f>
        <v>0</v>
      </c>
      <c r="JSN188" s="214">
        <f>_xlfn.XLOOKUP(JSN172, Schedule!$F$226:$FO$226, Schedule!$F$236:$FO$236, 0)</f>
        <v>0</v>
      </c>
      <c r="JSO188" s="214">
        <f>_xlfn.XLOOKUP(JSO172, Schedule!$F$226:$FO$226, Schedule!$F$236:$FO$236, 0)</f>
        <v>0</v>
      </c>
      <c r="JSP188" s="214">
        <f>_xlfn.XLOOKUP(JSP172, Schedule!$F$226:$FO$226, Schedule!$F$236:$FO$236, 0)</f>
        <v>0</v>
      </c>
      <c r="JSQ188" s="214">
        <f>_xlfn.XLOOKUP(JSQ172, Schedule!$F$226:$FO$226, Schedule!$F$236:$FO$236, 0)</f>
        <v>0</v>
      </c>
      <c r="JSR188" s="214">
        <f>_xlfn.XLOOKUP(JSR172, Schedule!$F$226:$FO$226, Schedule!$F$236:$FO$236, 0)</f>
        <v>0</v>
      </c>
      <c r="JSS188" s="214">
        <f>_xlfn.XLOOKUP(JSS172, Schedule!$F$226:$FO$226, Schedule!$F$236:$FO$236, 0)</f>
        <v>0</v>
      </c>
      <c r="JST188" s="214">
        <f>_xlfn.XLOOKUP(JST172, Schedule!$F$226:$FO$226, Schedule!$F$236:$FO$236, 0)</f>
        <v>0</v>
      </c>
      <c r="JSU188" s="214">
        <f>_xlfn.XLOOKUP(JSU172, Schedule!$F$226:$FO$226, Schedule!$F$236:$FO$236, 0)</f>
        <v>0</v>
      </c>
      <c r="JSV188" s="214">
        <f>_xlfn.XLOOKUP(JSV172, Schedule!$F$226:$FO$226, Schedule!$F$236:$FO$236, 0)</f>
        <v>0</v>
      </c>
      <c r="JSW188" s="214">
        <f>_xlfn.XLOOKUP(JSW172, Schedule!$F$226:$FO$226, Schedule!$F$236:$FO$236, 0)</f>
        <v>0</v>
      </c>
      <c r="JSX188" s="214">
        <f>_xlfn.XLOOKUP(JSX172, Schedule!$F$226:$FO$226, Schedule!$F$236:$FO$236, 0)</f>
        <v>0</v>
      </c>
      <c r="JSY188" s="214">
        <f>_xlfn.XLOOKUP(JSY172, Schedule!$F$226:$FO$226, Schedule!$F$236:$FO$236, 0)</f>
        <v>0</v>
      </c>
      <c r="JSZ188" s="214">
        <f>_xlfn.XLOOKUP(JSZ172, Schedule!$F$226:$FO$226, Schedule!$F$236:$FO$236, 0)</f>
        <v>0</v>
      </c>
      <c r="JTA188" s="214">
        <f>_xlfn.XLOOKUP(JTA172, Schedule!$F$226:$FO$226, Schedule!$F$236:$FO$236, 0)</f>
        <v>0</v>
      </c>
      <c r="JTB188" s="214">
        <f>_xlfn.XLOOKUP(JTB172, Schedule!$F$226:$FO$226, Schedule!$F$236:$FO$236, 0)</f>
        <v>0</v>
      </c>
      <c r="JTC188" s="214">
        <f>_xlfn.XLOOKUP(JTC172, Schedule!$F$226:$FO$226, Schedule!$F$236:$FO$236, 0)</f>
        <v>0</v>
      </c>
      <c r="JTD188" s="214">
        <f>_xlfn.XLOOKUP(JTD172, Schedule!$F$226:$FO$226, Schedule!$F$236:$FO$236, 0)</f>
        <v>0</v>
      </c>
      <c r="JTE188" s="214">
        <f>_xlfn.XLOOKUP(JTE172, Schedule!$F$226:$FO$226, Schedule!$F$236:$FO$236, 0)</f>
        <v>0</v>
      </c>
      <c r="JTF188" s="214">
        <f>_xlfn.XLOOKUP(JTF172, Schedule!$F$226:$FO$226, Schedule!$F$236:$FO$236, 0)</f>
        <v>0</v>
      </c>
      <c r="JTG188" s="214">
        <f>_xlfn.XLOOKUP(JTG172, Schedule!$F$226:$FO$226, Schedule!$F$236:$FO$236, 0)</f>
        <v>0</v>
      </c>
      <c r="JTH188" s="214">
        <f>_xlfn.XLOOKUP(JTH172, Schedule!$F$226:$FO$226, Schedule!$F$236:$FO$236, 0)</f>
        <v>0</v>
      </c>
      <c r="JTI188" s="214">
        <f>_xlfn.XLOOKUP(JTI172, Schedule!$F$226:$FO$226, Schedule!$F$236:$FO$236, 0)</f>
        <v>0</v>
      </c>
      <c r="JTJ188" s="214">
        <f>_xlfn.XLOOKUP(JTJ172, Schedule!$F$226:$FO$226, Schedule!$F$236:$FO$236, 0)</f>
        <v>0</v>
      </c>
      <c r="JTK188" s="214">
        <f>_xlfn.XLOOKUP(JTK172, Schedule!$F$226:$FO$226, Schedule!$F$236:$FO$236, 0)</f>
        <v>0</v>
      </c>
      <c r="JTL188" s="214">
        <f>_xlfn.XLOOKUP(JTL172, Schedule!$F$226:$FO$226, Schedule!$F$236:$FO$236, 0)</f>
        <v>0</v>
      </c>
      <c r="JTM188" s="214">
        <f>_xlfn.XLOOKUP(JTM172, Schedule!$F$226:$FO$226, Schedule!$F$236:$FO$236, 0)</f>
        <v>0</v>
      </c>
      <c r="JTN188" s="214">
        <f>_xlfn.XLOOKUP(JTN172, Schedule!$F$226:$FO$226, Schedule!$F$236:$FO$236, 0)</f>
        <v>0</v>
      </c>
      <c r="JTO188" s="214">
        <f>_xlfn.XLOOKUP(JTO172, Schedule!$F$226:$FO$226, Schedule!$F$236:$FO$236, 0)</f>
        <v>0</v>
      </c>
      <c r="JTP188" s="214">
        <f>_xlfn.XLOOKUP(JTP172, Schedule!$F$226:$FO$226, Schedule!$F$236:$FO$236, 0)</f>
        <v>0</v>
      </c>
      <c r="JTQ188" s="214">
        <f>_xlfn.XLOOKUP(JTQ172, Schedule!$F$226:$FO$226, Schedule!$F$236:$FO$236, 0)</f>
        <v>0</v>
      </c>
      <c r="JTR188" s="214">
        <f>_xlfn.XLOOKUP(JTR172, Schedule!$F$226:$FO$226, Schedule!$F$236:$FO$236, 0)</f>
        <v>0</v>
      </c>
      <c r="JTS188" s="214">
        <f>_xlfn.XLOOKUP(JTS172, Schedule!$F$226:$FO$226, Schedule!$F$236:$FO$236, 0)</f>
        <v>0</v>
      </c>
      <c r="JTT188" s="214">
        <f>_xlfn.XLOOKUP(JTT172, Schedule!$F$226:$FO$226, Schedule!$F$236:$FO$236, 0)</f>
        <v>0</v>
      </c>
      <c r="JTU188" s="214">
        <f>_xlfn.XLOOKUP(JTU172, Schedule!$F$226:$FO$226, Schedule!$F$236:$FO$236, 0)</f>
        <v>0</v>
      </c>
      <c r="JTV188" s="214">
        <f>_xlfn.XLOOKUP(JTV172, Schedule!$F$226:$FO$226, Schedule!$F$236:$FO$236, 0)</f>
        <v>0</v>
      </c>
      <c r="JTW188" s="214">
        <f>_xlfn.XLOOKUP(JTW172, Schedule!$F$226:$FO$226, Schedule!$F$236:$FO$236, 0)</f>
        <v>0</v>
      </c>
      <c r="JTX188" s="214">
        <f>_xlfn.XLOOKUP(JTX172, Schedule!$F$226:$FO$226, Schedule!$F$236:$FO$236, 0)</f>
        <v>0</v>
      </c>
      <c r="JTY188" s="214">
        <f>_xlfn.XLOOKUP(JTY172, Schedule!$F$226:$FO$226, Schedule!$F$236:$FO$236, 0)</f>
        <v>0</v>
      </c>
      <c r="JTZ188" s="214">
        <f>_xlfn.XLOOKUP(JTZ172, Schedule!$F$226:$FO$226, Schedule!$F$236:$FO$236, 0)</f>
        <v>0</v>
      </c>
      <c r="JUA188" s="214">
        <f>_xlfn.XLOOKUP(JUA172, Schedule!$F$226:$FO$226, Schedule!$F$236:$FO$236, 0)</f>
        <v>0</v>
      </c>
      <c r="JUB188" s="214">
        <f>_xlfn.XLOOKUP(JUB172, Schedule!$F$226:$FO$226, Schedule!$F$236:$FO$236, 0)</f>
        <v>0</v>
      </c>
      <c r="JUC188" s="214">
        <f>_xlfn.XLOOKUP(JUC172, Schedule!$F$226:$FO$226, Schedule!$F$236:$FO$236, 0)</f>
        <v>0</v>
      </c>
      <c r="JUD188" s="214">
        <f>_xlfn.XLOOKUP(JUD172, Schedule!$F$226:$FO$226, Schedule!$F$236:$FO$236, 0)</f>
        <v>0</v>
      </c>
      <c r="JUE188" s="214">
        <f>_xlfn.XLOOKUP(JUE172, Schedule!$F$226:$FO$226, Schedule!$F$236:$FO$236, 0)</f>
        <v>0</v>
      </c>
      <c r="JUF188" s="214">
        <f>_xlfn.XLOOKUP(JUF172, Schedule!$F$226:$FO$226, Schedule!$F$236:$FO$236, 0)</f>
        <v>0</v>
      </c>
      <c r="JUG188" s="214">
        <f>_xlfn.XLOOKUP(JUG172, Schedule!$F$226:$FO$226, Schedule!$F$236:$FO$236, 0)</f>
        <v>0</v>
      </c>
      <c r="JUH188" s="214">
        <f>_xlfn.XLOOKUP(JUH172, Schedule!$F$226:$FO$226, Schedule!$F$236:$FO$236, 0)</f>
        <v>0</v>
      </c>
      <c r="JUI188" s="214">
        <f>_xlfn.XLOOKUP(JUI172, Schedule!$F$226:$FO$226, Schedule!$F$236:$FO$236, 0)</f>
        <v>0</v>
      </c>
      <c r="JUJ188" s="214">
        <f>_xlfn.XLOOKUP(JUJ172, Schedule!$F$226:$FO$226, Schedule!$F$236:$FO$236, 0)</f>
        <v>0</v>
      </c>
      <c r="JUK188" s="214">
        <f>_xlfn.XLOOKUP(JUK172, Schedule!$F$226:$FO$226, Schedule!$F$236:$FO$236, 0)</f>
        <v>0</v>
      </c>
      <c r="JUL188" s="214">
        <f>_xlfn.XLOOKUP(JUL172, Schedule!$F$226:$FO$226, Schedule!$F$236:$FO$236, 0)</f>
        <v>0</v>
      </c>
      <c r="JUM188" s="214">
        <f>_xlfn.XLOOKUP(JUM172, Schedule!$F$226:$FO$226, Schedule!$F$236:$FO$236, 0)</f>
        <v>0</v>
      </c>
      <c r="JUN188" s="214">
        <f>_xlfn.XLOOKUP(JUN172, Schedule!$F$226:$FO$226, Schedule!$F$236:$FO$236, 0)</f>
        <v>0</v>
      </c>
      <c r="JUO188" s="214">
        <f>_xlfn.XLOOKUP(JUO172, Schedule!$F$226:$FO$226, Schedule!$F$236:$FO$236, 0)</f>
        <v>0</v>
      </c>
      <c r="JUP188" s="214">
        <f>_xlfn.XLOOKUP(JUP172, Schedule!$F$226:$FO$226, Schedule!$F$236:$FO$236, 0)</f>
        <v>0</v>
      </c>
      <c r="JUQ188" s="214">
        <f>_xlfn.XLOOKUP(JUQ172, Schedule!$F$226:$FO$226, Schedule!$F$236:$FO$236, 0)</f>
        <v>0</v>
      </c>
      <c r="JUR188" s="214">
        <f>_xlfn.XLOOKUP(JUR172, Schedule!$F$226:$FO$226, Schedule!$F$236:$FO$236, 0)</f>
        <v>0</v>
      </c>
      <c r="JUS188" s="214">
        <f>_xlfn.XLOOKUP(JUS172, Schedule!$F$226:$FO$226, Schedule!$F$236:$FO$236, 0)</f>
        <v>0</v>
      </c>
      <c r="JUT188" s="214">
        <f>_xlfn.XLOOKUP(JUT172, Schedule!$F$226:$FO$226, Schedule!$F$236:$FO$236, 0)</f>
        <v>0</v>
      </c>
      <c r="JUU188" s="214">
        <f>_xlfn.XLOOKUP(JUU172, Schedule!$F$226:$FO$226, Schedule!$F$236:$FO$236, 0)</f>
        <v>0</v>
      </c>
      <c r="JUV188" s="214">
        <f>_xlfn.XLOOKUP(JUV172, Schedule!$F$226:$FO$226, Schedule!$F$236:$FO$236, 0)</f>
        <v>0</v>
      </c>
      <c r="JUW188" s="214">
        <f>_xlfn.XLOOKUP(JUW172, Schedule!$F$226:$FO$226, Schedule!$F$236:$FO$236, 0)</f>
        <v>0</v>
      </c>
      <c r="JUX188" s="214">
        <f>_xlfn.XLOOKUP(JUX172, Schedule!$F$226:$FO$226, Schedule!$F$236:$FO$236, 0)</f>
        <v>0</v>
      </c>
      <c r="JUY188" s="214">
        <f>_xlfn.XLOOKUP(JUY172, Schedule!$F$226:$FO$226, Schedule!$F$236:$FO$236, 0)</f>
        <v>0</v>
      </c>
      <c r="JUZ188" s="214">
        <f>_xlfn.XLOOKUP(JUZ172, Schedule!$F$226:$FO$226, Schedule!$F$236:$FO$236, 0)</f>
        <v>0</v>
      </c>
      <c r="JVA188" s="214">
        <f>_xlfn.XLOOKUP(JVA172, Schedule!$F$226:$FO$226, Schedule!$F$236:$FO$236, 0)</f>
        <v>0</v>
      </c>
      <c r="JVB188" s="214">
        <f>_xlfn.XLOOKUP(JVB172, Schedule!$F$226:$FO$226, Schedule!$F$236:$FO$236, 0)</f>
        <v>0</v>
      </c>
      <c r="JVC188" s="214">
        <f>_xlfn.XLOOKUP(JVC172, Schedule!$F$226:$FO$226, Schedule!$F$236:$FO$236, 0)</f>
        <v>0</v>
      </c>
      <c r="JVD188" s="214">
        <f>_xlfn.XLOOKUP(JVD172, Schedule!$F$226:$FO$226, Schedule!$F$236:$FO$236, 0)</f>
        <v>0</v>
      </c>
      <c r="JVE188" s="214">
        <f>_xlfn.XLOOKUP(JVE172, Schedule!$F$226:$FO$226, Schedule!$F$236:$FO$236, 0)</f>
        <v>0</v>
      </c>
      <c r="JVF188" s="214">
        <f>_xlfn.XLOOKUP(JVF172, Schedule!$F$226:$FO$226, Schedule!$F$236:$FO$236, 0)</f>
        <v>0</v>
      </c>
      <c r="JVG188" s="214">
        <f>_xlfn.XLOOKUP(JVG172, Schedule!$F$226:$FO$226, Schedule!$F$236:$FO$236, 0)</f>
        <v>0</v>
      </c>
      <c r="JVH188" s="214">
        <f>_xlfn.XLOOKUP(JVH172, Schedule!$F$226:$FO$226, Schedule!$F$236:$FO$236, 0)</f>
        <v>0</v>
      </c>
      <c r="JVI188" s="214">
        <f>_xlfn.XLOOKUP(JVI172, Schedule!$F$226:$FO$226, Schedule!$F$236:$FO$236, 0)</f>
        <v>0</v>
      </c>
      <c r="JVJ188" s="214">
        <f>_xlfn.XLOOKUP(JVJ172, Schedule!$F$226:$FO$226, Schedule!$F$236:$FO$236, 0)</f>
        <v>0</v>
      </c>
      <c r="JVK188" s="214">
        <f>_xlfn.XLOOKUP(JVK172, Schedule!$F$226:$FO$226, Schedule!$F$236:$FO$236, 0)</f>
        <v>0</v>
      </c>
      <c r="JVL188" s="214">
        <f>_xlfn.XLOOKUP(JVL172, Schedule!$F$226:$FO$226, Schedule!$F$236:$FO$236, 0)</f>
        <v>0</v>
      </c>
      <c r="JVM188" s="214">
        <f>_xlfn.XLOOKUP(JVM172, Schedule!$F$226:$FO$226, Schedule!$F$236:$FO$236, 0)</f>
        <v>0</v>
      </c>
      <c r="JVN188" s="214">
        <f>_xlfn.XLOOKUP(JVN172, Schedule!$F$226:$FO$226, Schedule!$F$236:$FO$236, 0)</f>
        <v>0</v>
      </c>
      <c r="JVO188" s="214">
        <f>_xlfn.XLOOKUP(JVO172, Schedule!$F$226:$FO$226, Schedule!$F$236:$FO$236, 0)</f>
        <v>0</v>
      </c>
      <c r="JVP188" s="214">
        <f>_xlfn.XLOOKUP(JVP172, Schedule!$F$226:$FO$226, Schedule!$F$236:$FO$236, 0)</f>
        <v>0</v>
      </c>
      <c r="JVQ188" s="214">
        <f>_xlfn.XLOOKUP(JVQ172, Schedule!$F$226:$FO$226, Schedule!$F$236:$FO$236, 0)</f>
        <v>0</v>
      </c>
      <c r="JVR188" s="214">
        <f>_xlfn.XLOOKUP(JVR172, Schedule!$F$226:$FO$226, Schedule!$F$236:$FO$236, 0)</f>
        <v>0</v>
      </c>
      <c r="JVS188" s="214">
        <f>_xlfn.XLOOKUP(JVS172, Schedule!$F$226:$FO$226, Schedule!$F$236:$FO$236, 0)</f>
        <v>0</v>
      </c>
      <c r="JVT188" s="214">
        <f>_xlfn.XLOOKUP(JVT172, Schedule!$F$226:$FO$226, Schedule!$F$236:$FO$236, 0)</f>
        <v>0</v>
      </c>
      <c r="JVU188" s="214">
        <f>_xlfn.XLOOKUP(JVU172, Schedule!$F$226:$FO$226, Schedule!$F$236:$FO$236, 0)</f>
        <v>0</v>
      </c>
      <c r="JVV188" s="214">
        <f>_xlfn.XLOOKUP(JVV172, Schedule!$F$226:$FO$226, Schedule!$F$236:$FO$236, 0)</f>
        <v>0</v>
      </c>
      <c r="JVW188" s="214">
        <f>_xlfn.XLOOKUP(JVW172, Schedule!$F$226:$FO$226, Schedule!$F$236:$FO$236, 0)</f>
        <v>0</v>
      </c>
      <c r="JVX188" s="214">
        <f>_xlfn.XLOOKUP(JVX172, Schedule!$F$226:$FO$226, Schedule!$F$236:$FO$236, 0)</f>
        <v>0</v>
      </c>
      <c r="JVY188" s="214">
        <f>_xlfn.XLOOKUP(JVY172, Schedule!$F$226:$FO$226, Schedule!$F$236:$FO$236, 0)</f>
        <v>0</v>
      </c>
      <c r="JVZ188" s="214">
        <f>_xlfn.XLOOKUP(JVZ172, Schedule!$F$226:$FO$226, Schedule!$F$236:$FO$236, 0)</f>
        <v>0</v>
      </c>
      <c r="JWA188" s="214">
        <f>_xlfn.XLOOKUP(JWA172, Schedule!$F$226:$FO$226, Schedule!$F$236:$FO$236, 0)</f>
        <v>0</v>
      </c>
      <c r="JWB188" s="214">
        <f>_xlfn.XLOOKUP(JWB172, Schedule!$F$226:$FO$226, Schedule!$F$236:$FO$236, 0)</f>
        <v>0</v>
      </c>
      <c r="JWC188" s="214">
        <f>_xlfn.XLOOKUP(JWC172, Schedule!$F$226:$FO$226, Schedule!$F$236:$FO$236, 0)</f>
        <v>0</v>
      </c>
      <c r="JWD188" s="214">
        <f>_xlfn.XLOOKUP(JWD172, Schedule!$F$226:$FO$226, Schedule!$F$236:$FO$236, 0)</f>
        <v>0</v>
      </c>
      <c r="JWE188" s="214">
        <f>_xlfn.XLOOKUP(JWE172, Schedule!$F$226:$FO$226, Schedule!$F$236:$FO$236, 0)</f>
        <v>0</v>
      </c>
      <c r="JWF188" s="214">
        <f>_xlfn.XLOOKUP(JWF172, Schedule!$F$226:$FO$226, Schedule!$F$236:$FO$236, 0)</f>
        <v>0</v>
      </c>
      <c r="JWG188" s="214">
        <f>_xlfn.XLOOKUP(JWG172, Schedule!$F$226:$FO$226, Schedule!$F$236:$FO$236, 0)</f>
        <v>0</v>
      </c>
      <c r="JWH188" s="214">
        <f>_xlfn.XLOOKUP(JWH172, Schedule!$F$226:$FO$226, Schedule!$F$236:$FO$236, 0)</f>
        <v>0</v>
      </c>
      <c r="JWI188" s="214">
        <f>_xlfn.XLOOKUP(JWI172, Schedule!$F$226:$FO$226, Schedule!$F$236:$FO$236, 0)</f>
        <v>0</v>
      </c>
      <c r="JWJ188" s="214">
        <f>_xlfn.XLOOKUP(JWJ172, Schedule!$F$226:$FO$226, Schedule!$F$236:$FO$236, 0)</f>
        <v>0</v>
      </c>
      <c r="JWK188" s="214">
        <f>_xlfn.XLOOKUP(JWK172, Schedule!$F$226:$FO$226, Schedule!$F$236:$FO$236, 0)</f>
        <v>0</v>
      </c>
      <c r="JWL188" s="214">
        <f>_xlfn.XLOOKUP(JWL172, Schedule!$F$226:$FO$226, Schedule!$F$236:$FO$236, 0)</f>
        <v>0</v>
      </c>
      <c r="JWM188" s="214">
        <f>_xlfn.XLOOKUP(JWM172, Schedule!$F$226:$FO$226, Schedule!$F$236:$FO$236, 0)</f>
        <v>0</v>
      </c>
      <c r="JWN188" s="214">
        <f>_xlfn.XLOOKUP(JWN172, Schedule!$F$226:$FO$226, Schedule!$F$236:$FO$236, 0)</f>
        <v>0</v>
      </c>
      <c r="JWO188" s="214">
        <f>_xlfn.XLOOKUP(JWO172, Schedule!$F$226:$FO$226, Schedule!$F$236:$FO$236, 0)</f>
        <v>0</v>
      </c>
      <c r="JWP188" s="214">
        <f>_xlfn.XLOOKUP(JWP172, Schedule!$F$226:$FO$226, Schedule!$F$236:$FO$236, 0)</f>
        <v>0</v>
      </c>
      <c r="JWQ188" s="214">
        <f>_xlfn.XLOOKUP(JWQ172, Schedule!$F$226:$FO$226, Schedule!$F$236:$FO$236, 0)</f>
        <v>0</v>
      </c>
      <c r="JWR188" s="214">
        <f>_xlfn.XLOOKUP(JWR172, Schedule!$F$226:$FO$226, Schedule!$F$236:$FO$236, 0)</f>
        <v>0</v>
      </c>
      <c r="JWS188" s="214">
        <f>_xlfn.XLOOKUP(JWS172, Schedule!$F$226:$FO$226, Schedule!$F$236:$FO$236, 0)</f>
        <v>0</v>
      </c>
      <c r="JWT188" s="214">
        <f>_xlfn.XLOOKUP(JWT172, Schedule!$F$226:$FO$226, Schedule!$F$236:$FO$236, 0)</f>
        <v>0</v>
      </c>
      <c r="JWU188" s="214">
        <f>_xlfn.XLOOKUP(JWU172, Schedule!$F$226:$FO$226, Schedule!$F$236:$FO$236, 0)</f>
        <v>0</v>
      </c>
      <c r="JWV188" s="214">
        <f>_xlfn.XLOOKUP(JWV172, Schedule!$F$226:$FO$226, Schedule!$F$236:$FO$236, 0)</f>
        <v>0</v>
      </c>
      <c r="JWW188" s="214">
        <f>_xlfn.XLOOKUP(JWW172, Schedule!$F$226:$FO$226, Schedule!$F$236:$FO$236, 0)</f>
        <v>0</v>
      </c>
      <c r="JWX188" s="214">
        <f>_xlfn.XLOOKUP(JWX172, Schedule!$F$226:$FO$226, Schedule!$F$236:$FO$236, 0)</f>
        <v>0</v>
      </c>
      <c r="JWY188" s="214">
        <f>_xlfn.XLOOKUP(JWY172, Schedule!$F$226:$FO$226, Schedule!$F$236:$FO$236, 0)</f>
        <v>0</v>
      </c>
      <c r="JWZ188" s="214">
        <f>_xlfn.XLOOKUP(JWZ172, Schedule!$F$226:$FO$226, Schedule!$F$236:$FO$236, 0)</f>
        <v>0</v>
      </c>
      <c r="JXA188" s="214">
        <f>_xlfn.XLOOKUP(JXA172, Schedule!$F$226:$FO$226, Schedule!$F$236:$FO$236, 0)</f>
        <v>0</v>
      </c>
      <c r="JXB188" s="214">
        <f>_xlfn.XLOOKUP(JXB172, Schedule!$F$226:$FO$226, Schedule!$F$236:$FO$236, 0)</f>
        <v>0</v>
      </c>
      <c r="JXC188" s="214">
        <f>_xlfn.XLOOKUP(JXC172, Schedule!$F$226:$FO$226, Schedule!$F$236:$FO$236, 0)</f>
        <v>0</v>
      </c>
      <c r="JXD188" s="214">
        <f>_xlfn.XLOOKUP(JXD172, Schedule!$F$226:$FO$226, Schedule!$F$236:$FO$236, 0)</f>
        <v>0</v>
      </c>
      <c r="JXE188" s="214">
        <f>_xlfn.XLOOKUP(JXE172, Schedule!$F$226:$FO$226, Schedule!$F$236:$FO$236, 0)</f>
        <v>0</v>
      </c>
      <c r="JXF188" s="214">
        <f>_xlfn.XLOOKUP(JXF172, Schedule!$F$226:$FO$226, Schedule!$F$236:$FO$236, 0)</f>
        <v>0</v>
      </c>
      <c r="JXG188" s="214">
        <f>_xlfn.XLOOKUP(JXG172, Schedule!$F$226:$FO$226, Schedule!$F$236:$FO$236, 0)</f>
        <v>0</v>
      </c>
      <c r="JXH188" s="214">
        <f>_xlfn.XLOOKUP(JXH172, Schedule!$F$226:$FO$226, Schedule!$F$236:$FO$236, 0)</f>
        <v>0</v>
      </c>
      <c r="JXI188" s="214">
        <f>_xlfn.XLOOKUP(JXI172, Schedule!$F$226:$FO$226, Schedule!$F$236:$FO$236, 0)</f>
        <v>0</v>
      </c>
      <c r="JXJ188" s="214">
        <f>_xlfn.XLOOKUP(JXJ172, Schedule!$F$226:$FO$226, Schedule!$F$236:$FO$236, 0)</f>
        <v>0</v>
      </c>
      <c r="JXK188" s="214">
        <f>_xlfn.XLOOKUP(JXK172, Schedule!$F$226:$FO$226, Schedule!$F$236:$FO$236, 0)</f>
        <v>0</v>
      </c>
      <c r="JXL188" s="214">
        <f>_xlfn.XLOOKUP(JXL172, Schedule!$F$226:$FO$226, Schedule!$F$236:$FO$236, 0)</f>
        <v>0</v>
      </c>
      <c r="JXM188" s="214">
        <f>_xlfn.XLOOKUP(JXM172, Schedule!$F$226:$FO$226, Schedule!$F$236:$FO$236, 0)</f>
        <v>0</v>
      </c>
      <c r="JXN188" s="214">
        <f>_xlfn.XLOOKUP(JXN172, Schedule!$F$226:$FO$226, Schedule!$F$236:$FO$236, 0)</f>
        <v>0</v>
      </c>
      <c r="JXO188" s="214">
        <f>_xlfn.XLOOKUP(JXO172, Schedule!$F$226:$FO$226, Schedule!$F$236:$FO$236, 0)</f>
        <v>0</v>
      </c>
      <c r="JXP188" s="214">
        <f>_xlfn.XLOOKUP(JXP172, Schedule!$F$226:$FO$226, Schedule!$F$236:$FO$236, 0)</f>
        <v>0</v>
      </c>
      <c r="JXQ188" s="214">
        <f>_xlfn.XLOOKUP(JXQ172, Schedule!$F$226:$FO$226, Schedule!$F$236:$FO$236, 0)</f>
        <v>0</v>
      </c>
      <c r="JXR188" s="214">
        <f>_xlfn.XLOOKUP(JXR172, Schedule!$F$226:$FO$226, Schedule!$F$236:$FO$236, 0)</f>
        <v>0</v>
      </c>
      <c r="JXS188" s="214">
        <f>_xlfn.XLOOKUP(JXS172, Schedule!$F$226:$FO$226, Schedule!$F$236:$FO$236, 0)</f>
        <v>0</v>
      </c>
      <c r="JXT188" s="214">
        <f>_xlfn.XLOOKUP(JXT172, Schedule!$F$226:$FO$226, Schedule!$F$236:$FO$236, 0)</f>
        <v>0</v>
      </c>
      <c r="JXU188" s="214">
        <f>_xlfn.XLOOKUP(JXU172, Schedule!$F$226:$FO$226, Schedule!$F$236:$FO$236, 0)</f>
        <v>0</v>
      </c>
      <c r="JXV188" s="214">
        <f>_xlfn.XLOOKUP(JXV172, Schedule!$F$226:$FO$226, Schedule!$F$236:$FO$236, 0)</f>
        <v>0</v>
      </c>
      <c r="JXW188" s="214">
        <f>_xlfn.XLOOKUP(JXW172, Schedule!$F$226:$FO$226, Schedule!$F$236:$FO$236, 0)</f>
        <v>0</v>
      </c>
      <c r="JXX188" s="214">
        <f>_xlfn.XLOOKUP(JXX172, Schedule!$F$226:$FO$226, Schedule!$F$236:$FO$236, 0)</f>
        <v>0</v>
      </c>
      <c r="JXY188" s="214">
        <f>_xlfn.XLOOKUP(JXY172, Schedule!$F$226:$FO$226, Schedule!$F$236:$FO$236, 0)</f>
        <v>0</v>
      </c>
      <c r="JXZ188" s="214">
        <f>_xlfn.XLOOKUP(JXZ172, Schedule!$F$226:$FO$226, Schedule!$F$236:$FO$236, 0)</f>
        <v>0</v>
      </c>
      <c r="JYA188" s="214">
        <f>_xlfn.XLOOKUP(JYA172, Schedule!$F$226:$FO$226, Schedule!$F$236:$FO$236, 0)</f>
        <v>0</v>
      </c>
      <c r="JYB188" s="214">
        <f>_xlfn.XLOOKUP(JYB172, Schedule!$F$226:$FO$226, Schedule!$F$236:$FO$236, 0)</f>
        <v>0</v>
      </c>
      <c r="JYC188" s="214">
        <f>_xlfn.XLOOKUP(JYC172, Schedule!$F$226:$FO$226, Schedule!$F$236:$FO$236, 0)</f>
        <v>0</v>
      </c>
      <c r="JYD188" s="214">
        <f>_xlfn.XLOOKUP(JYD172, Schedule!$F$226:$FO$226, Schedule!$F$236:$FO$236, 0)</f>
        <v>0</v>
      </c>
      <c r="JYE188" s="214">
        <f>_xlfn.XLOOKUP(JYE172, Schedule!$F$226:$FO$226, Schedule!$F$236:$FO$236, 0)</f>
        <v>0</v>
      </c>
      <c r="JYF188" s="214">
        <f>_xlfn.XLOOKUP(JYF172, Schedule!$F$226:$FO$226, Schedule!$F$236:$FO$236, 0)</f>
        <v>0</v>
      </c>
      <c r="JYG188" s="214">
        <f>_xlfn.XLOOKUP(JYG172, Schedule!$F$226:$FO$226, Schedule!$F$236:$FO$236, 0)</f>
        <v>0</v>
      </c>
      <c r="JYH188" s="214">
        <f>_xlfn.XLOOKUP(JYH172, Schedule!$F$226:$FO$226, Schedule!$F$236:$FO$236, 0)</f>
        <v>0</v>
      </c>
      <c r="JYI188" s="214">
        <f>_xlfn.XLOOKUP(JYI172, Schedule!$F$226:$FO$226, Schedule!$F$236:$FO$236, 0)</f>
        <v>0</v>
      </c>
      <c r="JYJ188" s="214">
        <f>_xlfn.XLOOKUP(JYJ172, Schedule!$F$226:$FO$226, Schedule!$F$236:$FO$236, 0)</f>
        <v>0</v>
      </c>
      <c r="JYK188" s="214">
        <f>_xlfn.XLOOKUP(JYK172, Schedule!$F$226:$FO$226, Schedule!$F$236:$FO$236, 0)</f>
        <v>0</v>
      </c>
      <c r="JYL188" s="214">
        <f>_xlfn.XLOOKUP(JYL172, Schedule!$F$226:$FO$226, Schedule!$F$236:$FO$236, 0)</f>
        <v>0</v>
      </c>
      <c r="JYM188" s="214">
        <f>_xlfn.XLOOKUP(JYM172, Schedule!$F$226:$FO$226, Schedule!$F$236:$FO$236, 0)</f>
        <v>0</v>
      </c>
      <c r="JYN188" s="214">
        <f>_xlfn.XLOOKUP(JYN172, Schedule!$F$226:$FO$226, Schedule!$F$236:$FO$236, 0)</f>
        <v>0</v>
      </c>
      <c r="JYO188" s="214">
        <f>_xlfn.XLOOKUP(JYO172, Schedule!$F$226:$FO$226, Schedule!$F$236:$FO$236, 0)</f>
        <v>0</v>
      </c>
      <c r="JYP188" s="214">
        <f>_xlfn.XLOOKUP(JYP172, Schedule!$F$226:$FO$226, Schedule!$F$236:$FO$236, 0)</f>
        <v>0</v>
      </c>
      <c r="JYQ188" s="214">
        <f>_xlfn.XLOOKUP(JYQ172, Schedule!$F$226:$FO$226, Schedule!$F$236:$FO$236, 0)</f>
        <v>0</v>
      </c>
      <c r="JYR188" s="214">
        <f>_xlfn.XLOOKUP(JYR172, Schedule!$F$226:$FO$226, Schedule!$F$236:$FO$236, 0)</f>
        <v>0</v>
      </c>
      <c r="JYS188" s="214">
        <f>_xlfn.XLOOKUP(JYS172, Schedule!$F$226:$FO$226, Schedule!$F$236:$FO$236, 0)</f>
        <v>0</v>
      </c>
      <c r="JYT188" s="214">
        <f>_xlfn.XLOOKUP(JYT172, Schedule!$F$226:$FO$226, Schedule!$F$236:$FO$236, 0)</f>
        <v>0</v>
      </c>
      <c r="JYU188" s="214">
        <f>_xlfn.XLOOKUP(JYU172, Schedule!$F$226:$FO$226, Schedule!$F$236:$FO$236, 0)</f>
        <v>0</v>
      </c>
      <c r="JYV188" s="214">
        <f>_xlfn.XLOOKUP(JYV172, Schedule!$F$226:$FO$226, Schedule!$F$236:$FO$236, 0)</f>
        <v>0</v>
      </c>
      <c r="JYW188" s="214">
        <f>_xlfn.XLOOKUP(JYW172, Schedule!$F$226:$FO$226, Schedule!$F$236:$FO$236, 0)</f>
        <v>0</v>
      </c>
      <c r="JYX188" s="214">
        <f>_xlfn.XLOOKUP(JYX172, Schedule!$F$226:$FO$226, Schedule!$F$236:$FO$236, 0)</f>
        <v>0</v>
      </c>
      <c r="JYY188" s="214">
        <f>_xlfn.XLOOKUP(JYY172, Schedule!$F$226:$FO$226, Schedule!$F$236:$FO$236, 0)</f>
        <v>0</v>
      </c>
      <c r="JYZ188" s="214">
        <f>_xlfn.XLOOKUP(JYZ172, Schedule!$F$226:$FO$226, Schedule!$F$236:$FO$236, 0)</f>
        <v>0</v>
      </c>
      <c r="JZA188" s="214">
        <f>_xlfn.XLOOKUP(JZA172, Schedule!$F$226:$FO$226, Schedule!$F$236:$FO$236, 0)</f>
        <v>0</v>
      </c>
      <c r="JZB188" s="214">
        <f>_xlfn.XLOOKUP(JZB172, Schedule!$F$226:$FO$226, Schedule!$F$236:$FO$236, 0)</f>
        <v>0</v>
      </c>
      <c r="JZC188" s="214">
        <f>_xlfn.XLOOKUP(JZC172, Schedule!$F$226:$FO$226, Schedule!$F$236:$FO$236, 0)</f>
        <v>0</v>
      </c>
      <c r="JZD188" s="214">
        <f>_xlfn.XLOOKUP(JZD172, Schedule!$F$226:$FO$226, Schedule!$F$236:$FO$236, 0)</f>
        <v>0</v>
      </c>
      <c r="JZE188" s="214">
        <f>_xlfn.XLOOKUP(JZE172, Schedule!$F$226:$FO$226, Schedule!$F$236:$FO$236, 0)</f>
        <v>0</v>
      </c>
      <c r="JZF188" s="214">
        <f>_xlfn.XLOOKUP(JZF172, Schedule!$F$226:$FO$226, Schedule!$F$236:$FO$236, 0)</f>
        <v>0</v>
      </c>
      <c r="JZG188" s="214">
        <f>_xlfn.XLOOKUP(JZG172, Schedule!$F$226:$FO$226, Schedule!$F$236:$FO$236, 0)</f>
        <v>0</v>
      </c>
      <c r="JZH188" s="214">
        <f>_xlfn.XLOOKUP(JZH172, Schedule!$F$226:$FO$226, Schedule!$F$236:$FO$236, 0)</f>
        <v>0</v>
      </c>
      <c r="JZI188" s="214">
        <f>_xlfn.XLOOKUP(JZI172, Schedule!$F$226:$FO$226, Schedule!$F$236:$FO$236, 0)</f>
        <v>0</v>
      </c>
      <c r="JZJ188" s="214">
        <f>_xlfn.XLOOKUP(JZJ172, Schedule!$F$226:$FO$226, Schedule!$F$236:$FO$236, 0)</f>
        <v>0</v>
      </c>
      <c r="JZK188" s="214">
        <f>_xlfn.XLOOKUP(JZK172, Schedule!$F$226:$FO$226, Schedule!$F$236:$FO$236, 0)</f>
        <v>0</v>
      </c>
      <c r="JZL188" s="214">
        <f>_xlfn.XLOOKUP(JZL172, Schedule!$F$226:$FO$226, Schedule!$F$236:$FO$236, 0)</f>
        <v>0</v>
      </c>
      <c r="JZM188" s="214">
        <f>_xlfn.XLOOKUP(JZM172, Schedule!$F$226:$FO$226, Schedule!$F$236:$FO$236, 0)</f>
        <v>0</v>
      </c>
      <c r="JZN188" s="214">
        <f>_xlfn.XLOOKUP(JZN172, Schedule!$F$226:$FO$226, Schedule!$F$236:$FO$236, 0)</f>
        <v>0</v>
      </c>
      <c r="JZO188" s="214">
        <f>_xlfn.XLOOKUP(JZO172, Schedule!$F$226:$FO$226, Schedule!$F$236:$FO$236, 0)</f>
        <v>0</v>
      </c>
      <c r="JZP188" s="214">
        <f>_xlfn.XLOOKUP(JZP172, Schedule!$F$226:$FO$226, Schedule!$F$236:$FO$236, 0)</f>
        <v>0</v>
      </c>
      <c r="JZQ188" s="214">
        <f>_xlfn.XLOOKUP(JZQ172, Schedule!$F$226:$FO$226, Schedule!$F$236:$FO$236, 0)</f>
        <v>0</v>
      </c>
      <c r="JZR188" s="214">
        <f>_xlfn.XLOOKUP(JZR172, Schedule!$F$226:$FO$226, Schedule!$F$236:$FO$236, 0)</f>
        <v>0</v>
      </c>
      <c r="JZS188" s="214">
        <f>_xlfn.XLOOKUP(JZS172, Schedule!$F$226:$FO$226, Schedule!$F$236:$FO$236, 0)</f>
        <v>0</v>
      </c>
      <c r="JZT188" s="214">
        <f>_xlfn.XLOOKUP(JZT172, Schedule!$F$226:$FO$226, Schedule!$F$236:$FO$236, 0)</f>
        <v>0</v>
      </c>
      <c r="JZU188" s="214">
        <f>_xlfn.XLOOKUP(JZU172, Schedule!$F$226:$FO$226, Schedule!$F$236:$FO$236, 0)</f>
        <v>0</v>
      </c>
      <c r="JZV188" s="214">
        <f>_xlfn.XLOOKUP(JZV172, Schedule!$F$226:$FO$226, Schedule!$F$236:$FO$236, 0)</f>
        <v>0</v>
      </c>
      <c r="JZW188" s="214">
        <f>_xlfn.XLOOKUP(JZW172, Schedule!$F$226:$FO$226, Schedule!$F$236:$FO$236, 0)</f>
        <v>0</v>
      </c>
      <c r="JZX188" s="214">
        <f>_xlfn.XLOOKUP(JZX172, Schedule!$F$226:$FO$226, Schedule!$F$236:$FO$236, 0)</f>
        <v>0</v>
      </c>
      <c r="JZY188" s="214">
        <f>_xlfn.XLOOKUP(JZY172, Schedule!$F$226:$FO$226, Schedule!$F$236:$FO$236, 0)</f>
        <v>0</v>
      </c>
      <c r="JZZ188" s="214">
        <f>_xlfn.XLOOKUP(JZZ172, Schedule!$F$226:$FO$226, Schedule!$F$236:$FO$236, 0)</f>
        <v>0</v>
      </c>
      <c r="KAA188" s="214">
        <f>_xlfn.XLOOKUP(KAA172, Schedule!$F$226:$FO$226, Schedule!$F$236:$FO$236, 0)</f>
        <v>0</v>
      </c>
      <c r="KAB188" s="214">
        <f>_xlfn.XLOOKUP(KAB172, Schedule!$F$226:$FO$226, Schedule!$F$236:$FO$236, 0)</f>
        <v>0</v>
      </c>
      <c r="KAC188" s="214">
        <f>_xlfn.XLOOKUP(KAC172, Schedule!$F$226:$FO$226, Schedule!$F$236:$FO$236, 0)</f>
        <v>0</v>
      </c>
      <c r="KAD188" s="214">
        <f>_xlfn.XLOOKUP(KAD172, Schedule!$F$226:$FO$226, Schedule!$F$236:$FO$236, 0)</f>
        <v>0</v>
      </c>
      <c r="KAE188" s="214">
        <f>_xlfn.XLOOKUP(KAE172, Schedule!$F$226:$FO$226, Schedule!$F$236:$FO$236, 0)</f>
        <v>0</v>
      </c>
      <c r="KAF188" s="214">
        <f>_xlfn.XLOOKUP(KAF172, Schedule!$F$226:$FO$226, Schedule!$F$236:$FO$236, 0)</f>
        <v>0</v>
      </c>
      <c r="KAG188" s="214">
        <f>_xlfn.XLOOKUP(KAG172, Schedule!$F$226:$FO$226, Schedule!$F$236:$FO$236, 0)</f>
        <v>0</v>
      </c>
      <c r="KAH188" s="214">
        <f>_xlfn.XLOOKUP(KAH172, Schedule!$F$226:$FO$226, Schedule!$F$236:$FO$236, 0)</f>
        <v>0</v>
      </c>
      <c r="KAI188" s="214">
        <f>_xlfn.XLOOKUP(KAI172, Schedule!$F$226:$FO$226, Schedule!$F$236:$FO$236, 0)</f>
        <v>0</v>
      </c>
      <c r="KAJ188" s="214">
        <f>_xlfn.XLOOKUP(KAJ172, Schedule!$F$226:$FO$226, Schedule!$F$236:$FO$236, 0)</f>
        <v>0</v>
      </c>
      <c r="KAK188" s="214">
        <f>_xlfn.XLOOKUP(KAK172, Schedule!$F$226:$FO$226, Schedule!$F$236:$FO$236, 0)</f>
        <v>0</v>
      </c>
      <c r="KAL188" s="214">
        <f>_xlfn.XLOOKUP(KAL172, Schedule!$F$226:$FO$226, Schedule!$F$236:$FO$236, 0)</f>
        <v>0</v>
      </c>
      <c r="KAM188" s="214">
        <f>_xlfn.XLOOKUP(KAM172, Schedule!$F$226:$FO$226, Schedule!$F$236:$FO$236, 0)</f>
        <v>0</v>
      </c>
      <c r="KAN188" s="214">
        <f>_xlfn.XLOOKUP(KAN172, Schedule!$F$226:$FO$226, Schedule!$F$236:$FO$236, 0)</f>
        <v>0</v>
      </c>
      <c r="KAO188" s="214">
        <f>_xlfn.XLOOKUP(KAO172, Schedule!$F$226:$FO$226, Schedule!$F$236:$FO$236, 0)</f>
        <v>0</v>
      </c>
      <c r="KAP188" s="214">
        <f>_xlfn.XLOOKUP(KAP172, Schedule!$F$226:$FO$226, Schedule!$F$236:$FO$236, 0)</f>
        <v>0</v>
      </c>
      <c r="KAQ188" s="214">
        <f>_xlfn.XLOOKUP(KAQ172, Schedule!$F$226:$FO$226, Schedule!$F$236:$FO$236, 0)</f>
        <v>0</v>
      </c>
      <c r="KAR188" s="214">
        <f>_xlfn.XLOOKUP(KAR172, Schedule!$F$226:$FO$226, Schedule!$F$236:$FO$236, 0)</f>
        <v>0</v>
      </c>
      <c r="KAS188" s="214">
        <f>_xlfn.XLOOKUP(KAS172, Schedule!$F$226:$FO$226, Schedule!$F$236:$FO$236, 0)</f>
        <v>0</v>
      </c>
      <c r="KAT188" s="214">
        <f>_xlfn.XLOOKUP(KAT172, Schedule!$F$226:$FO$226, Schedule!$F$236:$FO$236, 0)</f>
        <v>0</v>
      </c>
      <c r="KAU188" s="214">
        <f>_xlfn.XLOOKUP(KAU172, Schedule!$F$226:$FO$226, Schedule!$F$236:$FO$236, 0)</f>
        <v>0</v>
      </c>
      <c r="KAV188" s="214">
        <f>_xlfn.XLOOKUP(KAV172, Schedule!$F$226:$FO$226, Schedule!$F$236:$FO$236, 0)</f>
        <v>0</v>
      </c>
      <c r="KAW188" s="214">
        <f>_xlfn.XLOOKUP(KAW172, Schedule!$F$226:$FO$226, Schedule!$F$236:$FO$236, 0)</f>
        <v>0</v>
      </c>
      <c r="KAX188" s="214">
        <f>_xlfn.XLOOKUP(KAX172, Schedule!$F$226:$FO$226, Schedule!$F$236:$FO$236, 0)</f>
        <v>0</v>
      </c>
      <c r="KAY188" s="214">
        <f>_xlfn.XLOOKUP(KAY172, Schedule!$F$226:$FO$226, Schedule!$F$236:$FO$236, 0)</f>
        <v>0</v>
      </c>
      <c r="KAZ188" s="214">
        <f>_xlfn.XLOOKUP(KAZ172, Schedule!$F$226:$FO$226, Schedule!$F$236:$FO$236, 0)</f>
        <v>0</v>
      </c>
      <c r="KBA188" s="214">
        <f>_xlfn.XLOOKUP(KBA172, Schedule!$F$226:$FO$226, Schedule!$F$236:$FO$236, 0)</f>
        <v>0</v>
      </c>
      <c r="KBB188" s="214">
        <f>_xlfn.XLOOKUP(KBB172, Schedule!$F$226:$FO$226, Schedule!$F$236:$FO$236, 0)</f>
        <v>0</v>
      </c>
      <c r="KBC188" s="214">
        <f>_xlfn.XLOOKUP(KBC172, Schedule!$F$226:$FO$226, Schedule!$F$236:$FO$236, 0)</f>
        <v>0</v>
      </c>
      <c r="KBD188" s="214">
        <f>_xlfn.XLOOKUP(KBD172, Schedule!$F$226:$FO$226, Schedule!$F$236:$FO$236, 0)</f>
        <v>0</v>
      </c>
      <c r="KBE188" s="214">
        <f>_xlfn.XLOOKUP(KBE172, Schedule!$F$226:$FO$226, Schedule!$F$236:$FO$236, 0)</f>
        <v>0</v>
      </c>
      <c r="KBF188" s="214">
        <f>_xlfn.XLOOKUP(KBF172, Schedule!$F$226:$FO$226, Schedule!$F$236:$FO$236, 0)</f>
        <v>0</v>
      </c>
      <c r="KBG188" s="214">
        <f>_xlfn.XLOOKUP(KBG172, Schedule!$F$226:$FO$226, Schedule!$F$236:$FO$236, 0)</f>
        <v>0</v>
      </c>
      <c r="KBH188" s="214">
        <f>_xlfn.XLOOKUP(KBH172, Schedule!$F$226:$FO$226, Schedule!$F$236:$FO$236, 0)</f>
        <v>0</v>
      </c>
      <c r="KBI188" s="214">
        <f>_xlfn.XLOOKUP(KBI172, Schedule!$F$226:$FO$226, Schedule!$F$236:$FO$236, 0)</f>
        <v>0</v>
      </c>
      <c r="KBJ188" s="214">
        <f>_xlfn.XLOOKUP(KBJ172, Schedule!$F$226:$FO$226, Schedule!$F$236:$FO$236, 0)</f>
        <v>0</v>
      </c>
      <c r="KBK188" s="214">
        <f>_xlfn.XLOOKUP(KBK172, Schedule!$F$226:$FO$226, Schedule!$F$236:$FO$236, 0)</f>
        <v>0</v>
      </c>
      <c r="KBL188" s="214">
        <f>_xlfn.XLOOKUP(KBL172, Schedule!$F$226:$FO$226, Schedule!$F$236:$FO$236, 0)</f>
        <v>0</v>
      </c>
      <c r="KBM188" s="214">
        <f>_xlfn.XLOOKUP(KBM172, Schedule!$F$226:$FO$226, Schedule!$F$236:$FO$236, 0)</f>
        <v>0</v>
      </c>
      <c r="KBN188" s="214">
        <f>_xlfn.XLOOKUP(KBN172, Schedule!$F$226:$FO$226, Schedule!$F$236:$FO$236, 0)</f>
        <v>0</v>
      </c>
      <c r="KBO188" s="214">
        <f>_xlfn.XLOOKUP(KBO172, Schedule!$F$226:$FO$226, Schedule!$F$236:$FO$236, 0)</f>
        <v>0</v>
      </c>
      <c r="KBP188" s="214">
        <f>_xlfn.XLOOKUP(KBP172, Schedule!$F$226:$FO$226, Schedule!$F$236:$FO$236, 0)</f>
        <v>0</v>
      </c>
      <c r="KBQ188" s="214">
        <f>_xlfn.XLOOKUP(KBQ172, Schedule!$F$226:$FO$226, Schedule!$F$236:$FO$236, 0)</f>
        <v>0</v>
      </c>
      <c r="KBR188" s="214">
        <f>_xlfn.XLOOKUP(KBR172, Schedule!$F$226:$FO$226, Schedule!$F$236:$FO$236, 0)</f>
        <v>0</v>
      </c>
      <c r="KBS188" s="214">
        <f>_xlfn.XLOOKUP(KBS172, Schedule!$F$226:$FO$226, Schedule!$F$236:$FO$236, 0)</f>
        <v>0</v>
      </c>
      <c r="KBT188" s="214">
        <f>_xlfn.XLOOKUP(KBT172, Schedule!$F$226:$FO$226, Schedule!$F$236:$FO$236, 0)</f>
        <v>0</v>
      </c>
      <c r="KBU188" s="214">
        <f>_xlfn.XLOOKUP(KBU172, Schedule!$F$226:$FO$226, Schedule!$F$236:$FO$236, 0)</f>
        <v>0</v>
      </c>
      <c r="KBV188" s="214">
        <f>_xlfn.XLOOKUP(KBV172, Schedule!$F$226:$FO$226, Schedule!$F$236:$FO$236, 0)</f>
        <v>0</v>
      </c>
      <c r="KBW188" s="214">
        <f>_xlfn.XLOOKUP(KBW172, Schedule!$F$226:$FO$226, Schedule!$F$236:$FO$236, 0)</f>
        <v>0</v>
      </c>
      <c r="KBX188" s="214">
        <f>_xlfn.XLOOKUP(KBX172, Schedule!$F$226:$FO$226, Schedule!$F$236:$FO$236, 0)</f>
        <v>0</v>
      </c>
      <c r="KBY188" s="214">
        <f>_xlfn.XLOOKUP(KBY172, Schedule!$F$226:$FO$226, Schedule!$F$236:$FO$236, 0)</f>
        <v>0</v>
      </c>
      <c r="KBZ188" s="214">
        <f>_xlfn.XLOOKUP(KBZ172, Schedule!$F$226:$FO$226, Schedule!$F$236:$FO$236, 0)</f>
        <v>0</v>
      </c>
      <c r="KCA188" s="214">
        <f>_xlfn.XLOOKUP(KCA172, Schedule!$F$226:$FO$226, Schedule!$F$236:$FO$236, 0)</f>
        <v>0</v>
      </c>
      <c r="KCB188" s="214">
        <f>_xlfn.XLOOKUP(KCB172, Schedule!$F$226:$FO$226, Schedule!$F$236:$FO$236, 0)</f>
        <v>0</v>
      </c>
      <c r="KCC188" s="214">
        <f>_xlfn.XLOOKUP(KCC172, Schedule!$F$226:$FO$226, Schedule!$F$236:$FO$236, 0)</f>
        <v>0</v>
      </c>
      <c r="KCD188" s="214">
        <f>_xlfn.XLOOKUP(KCD172, Schedule!$F$226:$FO$226, Schedule!$F$236:$FO$236, 0)</f>
        <v>0</v>
      </c>
      <c r="KCE188" s="214">
        <f>_xlfn.XLOOKUP(KCE172, Schedule!$F$226:$FO$226, Schedule!$F$236:$FO$236, 0)</f>
        <v>0</v>
      </c>
      <c r="KCF188" s="214">
        <f>_xlfn.XLOOKUP(KCF172, Schedule!$F$226:$FO$226, Schedule!$F$236:$FO$236, 0)</f>
        <v>0</v>
      </c>
      <c r="KCG188" s="214">
        <f>_xlfn.XLOOKUP(KCG172, Schedule!$F$226:$FO$226, Schedule!$F$236:$FO$236, 0)</f>
        <v>0</v>
      </c>
      <c r="KCH188" s="214">
        <f>_xlfn.XLOOKUP(KCH172, Schedule!$F$226:$FO$226, Schedule!$F$236:$FO$236, 0)</f>
        <v>0</v>
      </c>
      <c r="KCI188" s="214">
        <f>_xlfn.XLOOKUP(KCI172, Schedule!$F$226:$FO$226, Schedule!$F$236:$FO$236, 0)</f>
        <v>0</v>
      </c>
      <c r="KCJ188" s="214">
        <f>_xlfn.XLOOKUP(KCJ172, Schedule!$F$226:$FO$226, Schedule!$F$236:$FO$236, 0)</f>
        <v>0</v>
      </c>
      <c r="KCK188" s="214">
        <f>_xlfn.XLOOKUP(KCK172, Schedule!$F$226:$FO$226, Schedule!$F$236:$FO$236, 0)</f>
        <v>0</v>
      </c>
      <c r="KCL188" s="214">
        <f>_xlfn.XLOOKUP(KCL172, Schedule!$F$226:$FO$226, Schedule!$F$236:$FO$236, 0)</f>
        <v>0</v>
      </c>
      <c r="KCM188" s="214">
        <f>_xlfn.XLOOKUP(KCM172, Schedule!$F$226:$FO$226, Schedule!$F$236:$FO$236, 0)</f>
        <v>0</v>
      </c>
      <c r="KCN188" s="214">
        <f>_xlfn.XLOOKUP(KCN172, Schedule!$F$226:$FO$226, Schedule!$F$236:$FO$236, 0)</f>
        <v>0</v>
      </c>
      <c r="KCO188" s="214">
        <f>_xlfn.XLOOKUP(KCO172, Schedule!$F$226:$FO$226, Schedule!$F$236:$FO$236, 0)</f>
        <v>0</v>
      </c>
      <c r="KCP188" s="214">
        <f>_xlfn.XLOOKUP(KCP172, Schedule!$F$226:$FO$226, Schedule!$F$236:$FO$236, 0)</f>
        <v>0</v>
      </c>
      <c r="KCQ188" s="214">
        <f>_xlfn.XLOOKUP(KCQ172, Schedule!$F$226:$FO$226, Schedule!$F$236:$FO$236, 0)</f>
        <v>0</v>
      </c>
      <c r="KCR188" s="214">
        <f>_xlfn.XLOOKUP(KCR172, Schedule!$F$226:$FO$226, Schedule!$F$236:$FO$236, 0)</f>
        <v>0</v>
      </c>
      <c r="KCS188" s="214">
        <f>_xlfn.XLOOKUP(KCS172, Schedule!$F$226:$FO$226, Schedule!$F$236:$FO$236, 0)</f>
        <v>0</v>
      </c>
      <c r="KCT188" s="214">
        <f>_xlfn.XLOOKUP(KCT172, Schedule!$F$226:$FO$226, Schedule!$F$236:$FO$236, 0)</f>
        <v>0</v>
      </c>
      <c r="KCU188" s="214">
        <f>_xlfn.XLOOKUP(KCU172, Schedule!$F$226:$FO$226, Schedule!$F$236:$FO$236, 0)</f>
        <v>0</v>
      </c>
      <c r="KCV188" s="214">
        <f>_xlfn.XLOOKUP(KCV172, Schedule!$F$226:$FO$226, Schedule!$F$236:$FO$236, 0)</f>
        <v>0</v>
      </c>
      <c r="KCW188" s="214">
        <f>_xlfn.XLOOKUP(KCW172, Schedule!$F$226:$FO$226, Schedule!$F$236:$FO$236, 0)</f>
        <v>0</v>
      </c>
      <c r="KCX188" s="214">
        <f>_xlfn.XLOOKUP(KCX172, Schedule!$F$226:$FO$226, Schedule!$F$236:$FO$236, 0)</f>
        <v>0</v>
      </c>
      <c r="KCY188" s="214">
        <f>_xlfn.XLOOKUP(KCY172, Schedule!$F$226:$FO$226, Schedule!$F$236:$FO$236, 0)</f>
        <v>0</v>
      </c>
      <c r="KCZ188" s="214">
        <f>_xlfn.XLOOKUP(KCZ172, Schedule!$F$226:$FO$226, Schedule!$F$236:$FO$236, 0)</f>
        <v>0</v>
      </c>
      <c r="KDA188" s="214">
        <f>_xlfn.XLOOKUP(KDA172, Schedule!$F$226:$FO$226, Schedule!$F$236:$FO$236, 0)</f>
        <v>0</v>
      </c>
      <c r="KDB188" s="214">
        <f>_xlfn.XLOOKUP(KDB172, Schedule!$F$226:$FO$226, Schedule!$F$236:$FO$236, 0)</f>
        <v>0</v>
      </c>
      <c r="KDC188" s="214">
        <f>_xlfn.XLOOKUP(KDC172, Schedule!$F$226:$FO$226, Schedule!$F$236:$FO$236, 0)</f>
        <v>0</v>
      </c>
      <c r="KDD188" s="214">
        <f>_xlfn.XLOOKUP(KDD172, Schedule!$F$226:$FO$226, Schedule!$F$236:$FO$236, 0)</f>
        <v>0</v>
      </c>
      <c r="KDE188" s="214">
        <f>_xlfn.XLOOKUP(KDE172, Schedule!$F$226:$FO$226, Schedule!$F$236:$FO$236, 0)</f>
        <v>0</v>
      </c>
      <c r="KDF188" s="214">
        <f>_xlfn.XLOOKUP(KDF172, Schedule!$F$226:$FO$226, Schedule!$F$236:$FO$236, 0)</f>
        <v>0</v>
      </c>
      <c r="KDG188" s="214">
        <f>_xlfn.XLOOKUP(KDG172, Schedule!$F$226:$FO$226, Schedule!$F$236:$FO$236, 0)</f>
        <v>0</v>
      </c>
      <c r="KDH188" s="214">
        <f>_xlfn.XLOOKUP(KDH172, Schedule!$F$226:$FO$226, Schedule!$F$236:$FO$236, 0)</f>
        <v>0</v>
      </c>
      <c r="KDI188" s="214">
        <f>_xlfn.XLOOKUP(KDI172, Schedule!$F$226:$FO$226, Schedule!$F$236:$FO$236, 0)</f>
        <v>0</v>
      </c>
      <c r="KDJ188" s="214">
        <f>_xlfn.XLOOKUP(KDJ172, Schedule!$F$226:$FO$226, Schedule!$F$236:$FO$236, 0)</f>
        <v>0</v>
      </c>
      <c r="KDK188" s="214">
        <f>_xlfn.XLOOKUP(KDK172, Schedule!$F$226:$FO$226, Schedule!$F$236:$FO$236, 0)</f>
        <v>0</v>
      </c>
      <c r="KDL188" s="214">
        <f>_xlfn.XLOOKUP(KDL172, Schedule!$F$226:$FO$226, Schedule!$F$236:$FO$236, 0)</f>
        <v>0</v>
      </c>
      <c r="KDM188" s="214">
        <f>_xlfn.XLOOKUP(KDM172, Schedule!$F$226:$FO$226, Schedule!$F$236:$FO$236, 0)</f>
        <v>0</v>
      </c>
      <c r="KDN188" s="214">
        <f>_xlfn.XLOOKUP(KDN172, Schedule!$F$226:$FO$226, Schedule!$F$236:$FO$236, 0)</f>
        <v>0</v>
      </c>
      <c r="KDO188" s="214">
        <f>_xlfn.XLOOKUP(KDO172, Schedule!$F$226:$FO$226, Schedule!$F$236:$FO$236, 0)</f>
        <v>0</v>
      </c>
      <c r="KDP188" s="214">
        <f>_xlfn.XLOOKUP(KDP172, Schedule!$F$226:$FO$226, Schedule!$F$236:$FO$236, 0)</f>
        <v>0</v>
      </c>
      <c r="KDQ188" s="214">
        <f>_xlfn.XLOOKUP(KDQ172, Schedule!$F$226:$FO$226, Schedule!$F$236:$FO$236, 0)</f>
        <v>0</v>
      </c>
      <c r="KDR188" s="214">
        <f>_xlfn.XLOOKUP(KDR172, Schedule!$F$226:$FO$226, Schedule!$F$236:$FO$236, 0)</f>
        <v>0</v>
      </c>
      <c r="KDS188" s="214">
        <f>_xlfn.XLOOKUP(KDS172, Schedule!$F$226:$FO$226, Schedule!$F$236:$FO$236, 0)</f>
        <v>0</v>
      </c>
      <c r="KDT188" s="214">
        <f>_xlfn.XLOOKUP(KDT172, Schedule!$F$226:$FO$226, Schedule!$F$236:$FO$236, 0)</f>
        <v>0</v>
      </c>
      <c r="KDU188" s="214">
        <f>_xlfn.XLOOKUP(KDU172, Schedule!$F$226:$FO$226, Schedule!$F$236:$FO$236, 0)</f>
        <v>0</v>
      </c>
      <c r="KDV188" s="214">
        <f>_xlfn.XLOOKUP(KDV172, Schedule!$F$226:$FO$226, Schedule!$F$236:$FO$236, 0)</f>
        <v>0</v>
      </c>
      <c r="KDW188" s="214">
        <f>_xlfn.XLOOKUP(KDW172, Schedule!$F$226:$FO$226, Schedule!$F$236:$FO$236, 0)</f>
        <v>0</v>
      </c>
      <c r="KDX188" s="214">
        <f>_xlfn.XLOOKUP(KDX172, Schedule!$F$226:$FO$226, Schedule!$F$236:$FO$236, 0)</f>
        <v>0</v>
      </c>
      <c r="KDY188" s="214">
        <f>_xlfn.XLOOKUP(KDY172, Schedule!$F$226:$FO$226, Schedule!$F$236:$FO$236, 0)</f>
        <v>0</v>
      </c>
      <c r="KDZ188" s="214">
        <f>_xlfn.XLOOKUP(KDZ172, Schedule!$F$226:$FO$226, Schedule!$F$236:$FO$236, 0)</f>
        <v>0</v>
      </c>
      <c r="KEA188" s="214">
        <f>_xlfn.XLOOKUP(KEA172, Schedule!$F$226:$FO$226, Schedule!$F$236:$FO$236, 0)</f>
        <v>0</v>
      </c>
      <c r="KEB188" s="214">
        <f>_xlfn.XLOOKUP(KEB172, Schedule!$F$226:$FO$226, Schedule!$F$236:$FO$236, 0)</f>
        <v>0</v>
      </c>
      <c r="KEC188" s="214">
        <f>_xlfn.XLOOKUP(KEC172, Schedule!$F$226:$FO$226, Schedule!$F$236:$FO$236, 0)</f>
        <v>0</v>
      </c>
      <c r="KED188" s="214">
        <f>_xlfn.XLOOKUP(KED172, Schedule!$F$226:$FO$226, Schedule!$F$236:$FO$236, 0)</f>
        <v>0</v>
      </c>
      <c r="KEE188" s="214">
        <f>_xlfn.XLOOKUP(KEE172, Schedule!$F$226:$FO$226, Schedule!$F$236:$FO$236, 0)</f>
        <v>0</v>
      </c>
      <c r="KEF188" s="214">
        <f>_xlfn.XLOOKUP(KEF172, Schedule!$F$226:$FO$226, Schedule!$F$236:$FO$236, 0)</f>
        <v>0</v>
      </c>
      <c r="KEG188" s="214">
        <f>_xlfn.XLOOKUP(KEG172, Schedule!$F$226:$FO$226, Schedule!$F$236:$FO$236, 0)</f>
        <v>0</v>
      </c>
      <c r="KEH188" s="214">
        <f>_xlfn.XLOOKUP(KEH172, Schedule!$F$226:$FO$226, Schedule!$F$236:$FO$236, 0)</f>
        <v>0</v>
      </c>
      <c r="KEI188" s="214">
        <f>_xlfn.XLOOKUP(KEI172, Schedule!$F$226:$FO$226, Schedule!$F$236:$FO$236, 0)</f>
        <v>0</v>
      </c>
      <c r="KEJ188" s="214">
        <f>_xlfn.XLOOKUP(KEJ172, Schedule!$F$226:$FO$226, Schedule!$F$236:$FO$236, 0)</f>
        <v>0</v>
      </c>
      <c r="KEK188" s="214">
        <f>_xlfn.XLOOKUP(KEK172, Schedule!$F$226:$FO$226, Schedule!$F$236:$FO$236, 0)</f>
        <v>0</v>
      </c>
      <c r="KEL188" s="214">
        <f>_xlfn.XLOOKUP(KEL172, Schedule!$F$226:$FO$226, Schedule!$F$236:$FO$236, 0)</f>
        <v>0</v>
      </c>
      <c r="KEM188" s="214">
        <f>_xlfn.XLOOKUP(KEM172, Schedule!$F$226:$FO$226, Schedule!$F$236:$FO$236, 0)</f>
        <v>0</v>
      </c>
      <c r="KEN188" s="214">
        <f>_xlfn.XLOOKUP(KEN172, Schedule!$F$226:$FO$226, Schedule!$F$236:$FO$236, 0)</f>
        <v>0</v>
      </c>
      <c r="KEO188" s="214">
        <f>_xlfn.XLOOKUP(KEO172, Schedule!$F$226:$FO$226, Schedule!$F$236:$FO$236, 0)</f>
        <v>0</v>
      </c>
      <c r="KEP188" s="214">
        <f>_xlfn.XLOOKUP(KEP172, Schedule!$F$226:$FO$226, Schedule!$F$236:$FO$236, 0)</f>
        <v>0</v>
      </c>
      <c r="KEQ188" s="214">
        <f>_xlfn.XLOOKUP(KEQ172, Schedule!$F$226:$FO$226, Schedule!$F$236:$FO$236, 0)</f>
        <v>0</v>
      </c>
      <c r="KER188" s="214">
        <f>_xlfn.XLOOKUP(KER172, Schedule!$F$226:$FO$226, Schedule!$F$236:$FO$236, 0)</f>
        <v>0</v>
      </c>
      <c r="KES188" s="214">
        <f>_xlfn.XLOOKUP(KES172, Schedule!$F$226:$FO$226, Schedule!$F$236:$FO$236, 0)</f>
        <v>0</v>
      </c>
      <c r="KET188" s="214">
        <f>_xlfn.XLOOKUP(KET172, Schedule!$F$226:$FO$226, Schedule!$F$236:$FO$236, 0)</f>
        <v>0</v>
      </c>
      <c r="KEU188" s="214">
        <f>_xlfn.XLOOKUP(KEU172, Schedule!$F$226:$FO$226, Schedule!$F$236:$FO$236, 0)</f>
        <v>0</v>
      </c>
      <c r="KEV188" s="214">
        <f>_xlfn.XLOOKUP(KEV172, Schedule!$F$226:$FO$226, Schedule!$F$236:$FO$236, 0)</f>
        <v>0</v>
      </c>
      <c r="KEW188" s="214">
        <f>_xlfn.XLOOKUP(KEW172, Schedule!$F$226:$FO$226, Schedule!$F$236:$FO$236, 0)</f>
        <v>0</v>
      </c>
      <c r="KEX188" s="214">
        <f>_xlfn.XLOOKUP(KEX172, Schedule!$F$226:$FO$226, Schedule!$F$236:$FO$236, 0)</f>
        <v>0</v>
      </c>
      <c r="KEY188" s="214">
        <f>_xlfn.XLOOKUP(KEY172, Schedule!$F$226:$FO$226, Schedule!$F$236:$FO$236, 0)</f>
        <v>0</v>
      </c>
      <c r="KEZ188" s="214">
        <f>_xlfn.XLOOKUP(KEZ172, Schedule!$F$226:$FO$226, Schedule!$F$236:$FO$236, 0)</f>
        <v>0</v>
      </c>
      <c r="KFA188" s="214">
        <f>_xlfn.XLOOKUP(KFA172, Schedule!$F$226:$FO$226, Schedule!$F$236:$FO$236, 0)</f>
        <v>0</v>
      </c>
      <c r="KFB188" s="214">
        <f>_xlfn.XLOOKUP(KFB172, Schedule!$F$226:$FO$226, Schedule!$F$236:$FO$236, 0)</f>
        <v>0</v>
      </c>
      <c r="KFC188" s="214">
        <f>_xlfn.XLOOKUP(KFC172, Schedule!$F$226:$FO$226, Schedule!$F$236:$FO$236, 0)</f>
        <v>0</v>
      </c>
      <c r="KFD188" s="214">
        <f>_xlfn.XLOOKUP(KFD172, Schedule!$F$226:$FO$226, Schedule!$F$236:$FO$236, 0)</f>
        <v>0</v>
      </c>
      <c r="KFE188" s="214">
        <f>_xlfn.XLOOKUP(KFE172, Schedule!$F$226:$FO$226, Schedule!$F$236:$FO$236, 0)</f>
        <v>0</v>
      </c>
      <c r="KFF188" s="214">
        <f>_xlfn.XLOOKUP(KFF172, Schedule!$F$226:$FO$226, Schedule!$F$236:$FO$236, 0)</f>
        <v>0</v>
      </c>
      <c r="KFG188" s="214">
        <f>_xlfn.XLOOKUP(KFG172, Schedule!$F$226:$FO$226, Schedule!$F$236:$FO$236, 0)</f>
        <v>0</v>
      </c>
      <c r="KFH188" s="214">
        <f>_xlfn.XLOOKUP(KFH172, Schedule!$F$226:$FO$226, Schedule!$F$236:$FO$236, 0)</f>
        <v>0</v>
      </c>
      <c r="KFI188" s="214">
        <f>_xlfn.XLOOKUP(KFI172, Schedule!$F$226:$FO$226, Schedule!$F$236:$FO$236, 0)</f>
        <v>0</v>
      </c>
      <c r="KFJ188" s="214">
        <f>_xlfn.XLOOKUP(KFJ172, Schedule!$F$226:$FO$226, Schedule!$F$236:$FO$236, 0)</f>
        <v>0</v>
      </c>
      <c r="KFK188" s="214">
        <f>_xlfn.XLOOKUP(KFK172, Schedule!$F$226:$FO$226, Schedule!$F$236:$FO$236, 0)</f>
        <v>0</v>
      </c>
      <c r="KFL188" s="214">
        <f>_xlfn.XLOOKUP(KFL172, Schedule!$F$226:$FO$226, Schedule!$F$236:$FO$236, 0)</f>
        <v>0</v>
      </c>
      <c r="KFM188" s="214">
        <f>_xlfn.XLOOKUP(KFM172, Schedule!$F$226:$FO$226, Schedule!$F$236:$FO$236, 0)</f>
        <v>0</v>
      </c>
      <c r="KFN188" s="214">
        <f>_xlfn.XLOOKUP(KFN172, Schedule!$F$226:$FO$226, Schedule!$F$236:$FO$236, 0)</f>
        <v>0</v>
      </c>
      <c r="KFO188" s="214">
        <f>_xlfn.XLOOKUP(KFO172, Schedule!$F$226:$FO$226, Schedule!$F$236:$FO$236, 0)</f>
        <v>0</v>
      </c>
      <c r="KFP188" s="214">
        <f>_xlfn.XLOOKUP(KFP172, Schedule!$F$226:$FO$226, Schedule!$F$236:$FO$236, 0)</f>
        <v>0</v>
      </c>
      <c r="KFQ188" s="214">
        <f>_xlfn.XLOOKUP(KFQ172, Schedule!$F$226:$FO$226, Schedule!$F$236:$FO$236, 0)</f>
        <v>0</v>
      </c>
      <c r="KFR188" s="214">
        <f>_xlfn.XLOOKUP(KFR172, Schedule!$F$226:$FO$226, Schedule!$F$236:$FO$236, 0)</f>
        <v>0</v>
      </c>
      <c r="KFS188" s="214">
        <f>_xlfn.XLOOKUP(KFS172, Schedule!$F$226:$FO$226, Schedule!$F$236:$FO$236, 0)</f>
        <v>0</v>
      </c>
      <c r="KFT188" s="214">
        <f>_xlfn.XLOOKUP(KFT172, Schedule!$F$226:$FO$226, Schedule!$F$236:$FO$236, 0)</f>
        <v>0</v>
      </c>
      <c r="KFU188" s="214">
        <f>_xlfn.XLOOKUP(KFU172, Schedule!$F$226:$FO$226, Schedule!$F$236:$FO$236, 0)</f>
        <v>0</v>
      </c>
      <c r="KFV188" s="214">
        <f>_xlfn.XLOOKUP(KFV172, Schedule!$F$226:$FO$226, Schedule!$F$236:$FO$236, 0)</f>
        <v>0</v>
      </c>
      <c r="KFW188" s="214">
        <f>_xlfn.XLOOKUP(KFW172, Schedule!$F$226:$FO$226, Schedule!$F$236:$FO$236, 0)</f>
        <v>0</v>
      </c>
      <c r="KFX188" s="214">
        <f>_xlfn.XLOOKUP(KFX172, Schedule!$F$226:$FO$226, Schedule!$F$236:$FO$236, 0)</f>
        <v>0</v>
      </c>
      <c r="KFY188" s="214">
        <f>_xlfn.XLOOKUP(KFY172, Schedule!$F$226:$FO$226, Schedule!$F$236:$FO$236, 0)</f>
        <v>0</v>
      </c>
      <c r="KFZ188" s="214">
        <f>_xlfn.XLOOKUP(KFZ172, Schedule!$F$226:$FO$226, Schedule!$F$236:$FO$236, 0)</f>
        <v>0</v>
      </c>
      <c r="KGA188" s="214">
        <f>_xlfn.XLOOKUP(KGA172, Schedule!$F$226:$FO$226, Schedule!$F$236:$FO$236, 0)</f>
        <v>0</v>
      </c>
      <c r="KGB188" s="214">
        <f>_xlfn.XLOOKUP(KGB172, Schedule!$F$226:$FO$226, Schedule!$F$236:$FO$236, 0)</f>
        <v>0</v>
      </c>
      <c r="KGC188" s="214">
        <f>_xlfn.XLOOKUP(KGC172, Schedule!$F$226:$FO$226, Schedule!$F$236:$FO$236, 0)</f>
        <v>0</v>
      </c>
      <c r="KGD188" s="214">
        <f>_xlfn.XLOOKUP(KGD172, Schedule!$F$226:$FO$226, Schedule!$F$236:$FO$236, 0)</f>
        <v>0</v>
      </c>
      <c r="KGE188" s="214">
        <f>_xlfn.XLOOKUP(KGE172, Schedule!$F$226:$FO$226, Schedule!$F$236:$FO$236, 0)</f>
        <v>0</v>
      </c>
      <c r="KGF188" s="214">
        <f>_xlfn.XLOOKUP(KGF172, Schedule!$F$226:$FO$226, Schedule!$F$236:$FO$236, 0)</f>
        <v>0</v>
      </c>
      <c r="KGG188" s="214">
        <f>_xlfn.XLOOKUP(KGG172, Schedule!$F$226:$FO$226, Schedule!$F$236:$FO$236, 0)</f>
        <v>0</v>
      </c>
      <c r="KGH188" s="214">
        <f>_xlfn.XLOOKUP(KGH172, Schedule!$F$226:$FO$226, Schedule!$F$236:$FO$236, 0)</f>
        <v>0</v>
      </c>
      <c r="KGI188" s="214">
        <f>_xlfn.XLOOKUP(KGI172, Schedule!$F$226:$FO$226, Schedule!$F$236:$FO$236, 0)</f>
        <v>0</v>
      </c>
      <c r="KGJ188" s="214">
        <f>_xlfn.XLOOKUP(KGJ172, Schedule!$F$226:$FO$226, Schedule!$F$236:$FO$236, 0)</f>
        <v>0</v>
      </c>
      <c r="KGK188" s="214">
        <f>_xlfn.XLOOKUP(KGK172, Schedule!$F$226:$FO$226, Schedule!$F$236:$FO$236, 0)</f>
        <v>0</v>
      </c>
      <c r="KGL188" s="214">
        <f>_xlfn.XLOOKUP(KGL172, Schedule!$F$226:$FO$226, Schedule!$F$236:$FO$236, 0)</f>
        <v>0</v>
      </c>
      <c r="KGM188" s="214">
        <f>_xlfn.XLOOKUP(KGM172, Schedule!$F$226:$FO$226, Schedule!$F$236:$FO$236, 0)</f>
        <v>0</v>
      </c>
      <c r="KGN188" s="214">
        <f>_xlfn.XLOOKUP(KGN172, Schedule!$F$226:$FO$226, Schedule!$F$236:$FO$236, 0)</f>
        <v>0</v>
      </c>
      <c r="KGO188" s="214">
        <f>_xlfn.XLOOKUP(KGO172, Schedule!$F$226:$FO$226, Schedule!$F$236:$FO$236, 0)</f>
        <v>0</v>
      </c>
      <c r="KGP188" s="214">
        <f>_xlfn.XLOOKUP(KGP172, Schedule!$F$226:$FO$226, Schedule!$F$236:$FO$236, 0)</f>
        <v>0</v>
      </c>
      <c r="KGQ188" s="214">
        <f>_xlfn.XLOOKUP(KGQ172, Schedule!$F$226:$FO$226, Schedule!$F$236:$FO$236, 0)</f>
        <v>0</v>
      </c>
      <c r="KGR188" s="214">
        <f>_xlfn.XLOOKUP(KGR172, Schedule!$F$226:$FO$226, Schedule!$F$236:$FO$236, 0)</f>
        <v>0</v>
      </c>
      <c r="KGS188" s="214">
        <f>_xlfn.XLOOKUP(KGS172, Schedule!$F$226:$FO$226, Schedule!$F$236:$FO$236, 0)</f>
        <v>0</v>
      </c>
      <c r="KGT188" s="214">
        <f>_xlfn.XLOOKUP(KGT172, Schedule!$F$226:$FO$226, Schedule!$F$236:$FO$236, 0)</f>
        <v>0</v>
      </c>
      <c r="KGU188" s="214">
        <f>_xlfn.XLOOKUP(KGU172, Schedule!$F$226:$FO$226, Schedule!$F$236:$FO$236, 0)</f>
        <v>0</v>
      </c>
      <c r="KGV188" s="214">
        <f>_xlfn.XLOOKUP(KGV172, Schedule!$F$226:$FO$226, Schedule!$F$236:$FO$236, 0)</f>
        <v>0</v>
      </c>
      <c r="KGW188" s="214">
        <f>_xlfn.XLOOKUP(KGW172, Schedule!$F$226:$FO$226, Schedule!$F$236:$FO$236, 0)</f>
        <v>0</v>
      </c>
      <c r="KGX188" s="214">
        <f>_xlfn.XLOOKUP(KGX172, Schedule!$F$226:$FO$226, Schedule!$F$236:$FO$236, 0)</f>
        <v>0</v>
      </c>
      <c r="KGY188" s="214">
        <f>_xlfn.XLOOKUP(KGY172, Schedule!$F$226:$FO$226, Schedule!$F$236:$FO$236, 0)</f>
        <v>0</v>
      </c>
      <c r="KGZ188" s="214">
        <f>_xlfn.XLOOKUP(KGZ172, Schedule!$F$226:$FO$226, Schedule!$F$236:$FO$236, 0)</f>
        <v>0</v>
      </c>
      <c r="KHA188" s="214">
        <f>_xlfn.XLOOKUP(KHA172, Schedule!$F$226:$FO$226, Schedule!$F$236:$FO$236, 0)</f>
        <v>0</v>
      </c>
      <c r="KHB188" s="214">
        <f>_xlfn.XLOOKUP(KHB172, Schedule!$F$226:$FO$226, Schedule!$F$236:$FO$236, 0)</f>
        <v>0</v>
      </c>
      <c r="KHC188" s="214">
        <f>_xlfn.XLOOKUP(KHC172, Schedule!$F$226:$FO$226, Schedule!$F$236:$FO$236, 0)</f>
        <v>0</v>
      </c>
      <c r="KHD188" s="214">
        <f>_xlfn.XLOOKUP(KHD172, Schedule!$F$226:$FO$226, Schedule!$F$236:$FO$236, 0)</f>
        <v>0</v>
      </c>
      <c r="KHE188" s="214">
        <f>_xlfn.XLOOKUP(KHE172, Schedule!$F$226:$FO$226, Schedule!$F$236:$FO$236, 0)</f>
        <v>0</v>
      </c>
      <c r="KHF188" s="214">
        <f>_xlfn.XLOOKUP(KHF172, Schedule!$F$226:$FO$226, Schedule!$F$236:$FO$236, 0)</f>
        <v>0</v>
      </c>
      <c r="KHG188" s="214">
        <f>_xlfn.XLOOKUP(KHG172, Schedule!$F$226:$FO$226, Schedule!$F$236:$FO$236, 0)</f>
        <v>0</v>
      </c>
      <c r="KHH188" s="214">
        <f>_xlfn.XLOOKUP(KHH172, Schedule!$F$226:$FO$226, Schedule!$F$236:$FO$236, 0)</f>
        <v>0</v>
      </c>
      <c r="KHI188" s="214">
        <f>_xlfn.XLOOKUP(KHI172, Schedule!$F$226:$FO$226, Schedule!$F$236:$FO$236, 0)</f>
        <v>0</v>
      </c>
      <c r="KHJ188" s="214">
        <f>_xlfn.XLOOKUP(KHJ172, Schedule!$F$226:$FO$226, Schedule!$F$236:$FO$236, 0)</f>
        <v>0</v>
      </c>
      <c r="KHK188" s="214">
        <f>_xlfn.XLOOKUP(KHK172, Schedule!$F$226:$FO$226, Schedule!$F$236:$FO$236, 0)</f>
        <v>0</v>
      </c>
      <c r="KHL188" s="214">
        <f>_xlfn.XLOOKUP(KHL172, Schedule!$F$226:$FO$226, Schedule!$F$236:$FO$236, 0)</f>
        <v>0</v>
      </c>
      <c r="KHM188" s="214">
        <f>_xlfn.XLOOKUP(KHM172, Schedule!$F$226:$FO$226, Schedule!$F$236:$FO$236, 0)</f>
        <v>0</v>
      </c>
      <c r="KHN188" s="214">
        <f>_xlfn.XLOOKUP(KHN172, Schedule!$F$226:$FO$226, Schedule!$F$236:$FO$236, 0)</f>
        <v>0</v>
      </c>
      <c r="KHO188" s="214">
        <f>_xlfn.XLOOKUP(KHO172, Schedule!$F$226:$FO$226, Schedule!$F$236:$FO$236, 0)</f>
        <v>0</v>
      </c>
      <c r="KHP188" s="214">
        <f>_xlfn.XLOOKUP(KHP172, Schedule!$F$226:$FO$226, Schedule!$F$236:$FO$236, 0)</f>
        <v>0</v>
      </c>
      <c r="KHQ188" s="214">
        <f>_xlfn.XLOOKUP(KHQ172, Schedule!$F$226:$FO$226, Schedule!$F$236:$FO$236, 0)</f>
        <v>0</v>
      </c>
      <c r="KHR188" s="214">
        <f>_xlfn.XLOOKUP(KHR172, Schedule!$F$226:$FO$226, Schedule!$F$236:$FO$236, 0)</f>
        <v>0</v>
      </c>
      <c r="KHS188" s="214">
        <f>_xlfn.XLOOKUP(KHS172, Schedule!$F$226:$FO$226, Schedule!$F$236:$FO$236, 0)</f>
        <v>0</v>
      </c>
      <c r="KHT188" s="214">
        <f>_xlfn.XLOOKUP(KHT172, Schedule!$F$226:$FO$226, Schedule!$F$236:$FO$236, 0)</f>
        <v>0</v>
      </c>
      <c r="KHU188" s="214">
        <f>_xlfn.XLOOKUP(KHU172, Schedule!$F$226:$FO$226, Schedule!$F$236:$FO$236, 0)</f>
        <v>0</v>
      </c>
      <c r="KHV188" s="214">
        <f>_xlfn.XLOOKUP(KHV172, Schedule!$F$226:$FO$226, Schedule!$F$236:$FO$236, 0)</f>
        <v>0</v>
      </c>
      <c r="KHW188" s="214">
        <f>_xlfn.XLOOKUP(KHW172, Schedule!$F$226:$FO$226, Schedule!$F$236:$FO$236, 0)</f>
        <v>0</v>
      </c>
      <c r="KHX188" s="214">
        <f>_xlfn.XLOOKUP(KHX172, Schedule!$F$226:$FO$226, Schedule!$F$236:$FO$236, 0)</f>
        <v>0</v>
      </c>
      <c r="KHY188" s="214">
        <f>_xlfn.XLOOKUP(KHY172, Schedule!$F$226:$FO$226, Schedule!$F$236:$FO$236, 0)</f>
        <v>0</v>
      </c>
      <c r="KHZ188" s="214">
        <f>_xlfn.XLOOKUP(KHZ172, Schedule!$F$226:$FO$226, Schedule!$F$236:$FO$236, 0)</f>
        <v>0</v>
      </c>
      <c r="KIA188" s="214">
        <f>_xlfn.XLOOKUP(KIA172, Schedule!$F$226:$FO$226, Schedule!$F$236:$FO$236, 0)</f>
        <v>0</v>
      </c>
      <c r="KIB188" s="214">
        <f>_xlfn.XLOOKUP(KIB172, Schedule!$F$226:$FO$226, Schedule!$F$236:$FO$236, 0)</f>
        <v>0</v>
      </c>
      <c r="KIC188" s="214">
        <f>_xlfn.XLOOKUP(KIC172, Schedule!$F$226:$FO$226, Schedule!$F$236:$FO$236, 0)</f>
        <v>0</v>
      </c>
      <c r="KID188" s="214">
        <f>_xlfn.XLOOKUP(KID172, Schedule!$F$226:$FO$226, Schedule!$F$236:$FO$236, 0)</f>
        <v>0</v>
      </c>
      <c r="KIE188" s="214">
        <f>_xlfn.XLOOKUP(KIE172, Schedule!$F$226:$FO$226, Schedule!$F$236:$FO$236, 0)</f>
        <v>0</v>
      </c>
      <c r="KIF188" s="214">
        <f>_xlfn.XLOOKUP(KIF172, Schedule!$F$226:$FO$226, Schedule!$F$236:$FO$236, 0)</f>
        <v>0</v>
      </c>
      <c r="KIG188" s="214">
        <f>_xlfn.XLOOKUP(KIG172, Schedule!$F$226:$FO$226, Schedule!$F$236:$FO$236, 0)</f>
        <v>0</v>
      </c>
      <c r="KIH188" s="214">
        <f>_xlfn.XLOOKUP(KIH172, Schedule!$F$226:$FO$226, Schedule!$F$236:$FO$236, 0)</f>
        <v>0</v>
      </c>
      <c r="KII188" s="214">
        <f>_xlfn.XLOOKUP(KII172, Schedule!$F$226:$FO$226, Schedule!$F$236:$FO$236, 0)</f>
        <v>0</v>
      </c>
      <c r="KIJ188" s="214">
        <f>_xlfn.XLOOKUP(KIJ172, Schedule!$F$226:$FO$226, Schedule!$F$236:$FO$236, 0)</f>
        <v>0</v>
      </c>
      <c r="KIK188" s="214">
        <f>_xlfn.XLOOKUP(KIK172, Schedule!$F$226:$FO$226, Schedule!$F$236:$FO$236, 0)</f>
        <v>0</v>
      </c>
      <c r="KIL188" s="214">
        <f>_xlfn.XLOOKUP(KIL172, Schedule!$F$226:$FO$226, Schedule!$F$236:$FO$236, 0)</f>
        <v>0</v>
      </c>
      <c r="KIM188" s="214">
        <f>_xlfn.XLOOKUP(KIM172, Schedule!$F$226:$FO$226, Schedule!$F$236:$FO$236, 0)</f>
        <v>0</v>
      </c>
      <c r="KIN188" s="214">
        <f>_xlfn.XLOOKUP(KIN172, Schedule!$F$226:$FO$226, Schedule!$F$236:$FO$236, 0)</f>
        <v>0</v>
      </c>
      <c r="KIO188" s="214">
        <f>_xlfn.XLOOKUP(KIO172, Schedule!$F$226:$FO$226, Schedule!$F$236:$FO$236, 0)</f>
        <v>0</v>
      </c>
      <c r="KIP188" s="214">
        <f>_xlfn.XLOOKUP(KIP172, Schedule!$F$226:$FO$226, Schedule!$F$236:$FO$236, 0)</f>
        <v>0</v>
      </c>
      <c r="KIQ188" s="214">
        <f>_xlfn.XLOOKUP(KIQ172, Schedule!$F$226:$FO$226, Schedule!$F$236:$FO$236, 0)</f>
        <v>0</v>
      </c>
      <c r="KIR188" s="214">
        <f>_xlfn.XLOOKUP(KIR172, Schedule!$F$226:$FO$226, Schedule!$F$236:$FO$236, 0)</f>
        <v>0</v>
      </c>
      <c r="KIS188" s="214">
        <f>_xlfn.XLOOKUP(KIS172, Schedule!$F$226:$FO$226, Schedule!$F$236:$FO$236, 0)</f>
        <v>0</v>
      </c>
      <c r="KIT188" s="214">
        <f>_xlfn.XLOOKUP(KIT172, Schedule!$F$226:$FO$226, Schedule!$F$236:$FO$236, 0)</f>
        <v>0</v>
      </c>
      <c r="KIU188" s="214">
        <f>_xlfn.XLOOKUP(KIU172, Schedule!$F$226:$FO$226, Schedule!$F$236:$FO$236, 0)</f>
        <v>0</v>
      </c>
      <c r="KIV188" s="214">
        <f>_xlfn.XLOOKUP(KIV172, Schedule!$F$226:$FO$226, Schedule!$F$236:$FO$236, 0)</f>
        <v>0</v>
      </c>
      <c r="KIW188" s="214">
        <f>_xlfn.XLOOKUP(KIW172, Schedule!$F$226:$FO$226, Schedule!$F$236:$FO$236, 0)</f>
        <v>0</v>
      </c>
      <c r="KIX188" s="214">
        <f>_xlfn.XLOOKUP(KIX172, Schedule!$F$226:$FO$226, Schedule!$F$236:$FO$236, 0)</f>
        <v>0</v>
      </c>
      <c r="KIY188" s="214">
        <f>_xlfn.XLOOKUP(KIY172, Schedule!$F$226:$FO$226, Schedule!$F$236:$FO$236, 0)</f>
        <v>0</v>
      </c>
      <c r="KIZ188" s="214">
        <f>_xlfn.XLOOKUP(KIZ172, Schedule!$F$226:$FO$226, Schedule!$F$236:$FO$236, 0)</f>
        <v>0</v>
      </c>
      <c r="KJA188" s="214">
        <f>_xlfn.XLOOKUP(KJA172, Schedule!$F$226:$FO$226, Schedule!$F$236:$FO$236, 0)</f>
        <v>0</v>
      </c>
      <c r="KJB188" s="214">
        <f>_xlfn.XLOOKUP(KJB172, Schedule!$F$226:$FO$226, Schedule!$F$236:$FO$236, 0)</f>
        <v>0</v>
      </c>
      <c r="KJC188" s="214">
        <f>_xlfn.XLOOKUP(KJC172, Schedule!$F$226:$FO$226, Schedule!$F$236:$FO$236, 0)</f>
        <v>0</v>
      </c>
      <c r="KJD188" s="214">
        <f>_xlfn.XLOOKUP(KJD172, Schedule!$F$226:$FO$226, Schedule!$F$236:$FO$236, 0)</f>
        <v>0</v>
      </c>
      <c r="KJE188" s="214">
        <f>_xlfn.XLOOKUP(KJE172, Schedule!$F$226:$FO$226, Schedule!$F$236:$FO$236, 0)</f>
        <v>0</v>
      </c>
      <c r="KJF188" s="214">
        <f>_xlfn.XLOOKUP(KJF172, Schedule!$F$226:$FO$226, Schedule!$F$236:$FO$236, 0)</f>
        <v>0</v>
      </c>
      <c r="KJG188" s="214">
        <f>_xlfn.XLOOKUP(KJG172, Schedule!$F$226:$FO$226, Schedule!$F$236:$FO$236, 0)</f>
        <v>0</v>
      </c>
      <c r="KJH188" s="214">
        <f>_xlfn.XLOOKUP(KJH172, Schedule!$F$226:$FO$226, Schedule!$F$236:$FO$236, 0)</f>
        <v>0</v>
      </c>
      <c r="KJI188" s="214">
        <f>_xlfn.XLOOKUP(KJI172, Schedule!$F$226:$FO$226, Schedule!$F$236:$FO$236, 0)</f>
        <v>0</v>
      </c>
      <c r="KJJ188" s="214">
        <f>_xlfn.XLOOKUP(KJJ172, Schedule!$F$226:$FO$226, Schedule!$F$236:$FO$236, 0)</f>
        <v>0</v>
      </c>
      <c r="KJK188" s="214">
        <f>_xlfn.XLOOKUP(KJK172, Schedule!$F$226:$FO$226, Schedule!$F$236:$FO$236, 0)</f>
        <v>0</v>
      </c>
      <c r="KJL188" s="214">
        <f>_xlfn.XLOOKUP(KJL172, Schedule!$F$226:$FO$226, Schedule!$F$236:$FO$236, 0)</f>
        <v>0</v>
      </c>
      <c r="KJM188" s="214">
        <f>_xlfn.XLOOKUP(KJM172, Schedule!$F$226:$FO$226, Schedule!$F$236:$FO$236, 0)</f>
        <v>0</v>
      </c>
      <c r="KJN188" s="214">
        <f>_xlfn.XLOOKUP(KJN172, Schedule!$F$226:$FO$226, Schedule!$F$236:$FO$236, 0)</f>
        <v>0</v>
      </c>
      <c r="KJO188" s="214">
        <f>_xlfn.XLOOKUP(KJO172, Schedule!$F$226:$FO$226, Schedule!$F$236:$FO$236, 0)</f>
        <v>0</v>
      </c>
      <c r="KJP188" s="214">
        <f>_xlfn.XLOOKUP(KJP172, Schedule!$F$226:$FO$226, Schedule!$F$236:$FO$236, 0)</f>
        <v>0</v>
      </c>
      <c r="KJQ188" s="214">
        <f>_xlfn.XLOOKUP(KJQ172, Schedule!$F$226:$FO$226, Schedule!$F$236:$FO$236, 0)</f>
        <v>0</v>
      </c>
      <c r="KJR188" s="214">
        <f>_xlfn.XLOOKUP(KJR172, Schedule!$F$226:$FO$226, Schedule!$F$236:$FO$236, 0)</f>
        <v>0</v>
      </c>
      <c r="KJS188" s="214">
        <f>_xlfn.XLOOKUP(KJS172, Schedule!$F$226:$FO$226, Schedule!$F$236:$FO$236, 0)</f>
        <v>0</v>
      </c>
      <c r="KJT188" s="214">
        <f>_xlfn.XLOOKUP(KJT172, Schedule!$F$226:$FO$226, Schedule!$F$236:$FO$236, 0)</f>
        <v>0</v>
      </c>
      <c r="KJU188" s="214">
        <f>_xlfn.XLOOKUP(KJU172, Schedule!$F$226:$FO$226, Schedule!$F$236:$FO$236, 0)</f>
        <v>0</v>
      </c>
      <c r="KJV188" s="214">
        <f>_xlfn.XLOOKUP(KJV172, Schedule!$F$226:$FO$226, Schedule!$F$236:$FO$236, 0)</f>
        <v>0</v>
      </c>
      <c r="KJW188" s="214">
        <f>_xlfn.XLOOKUP(KJW172, Schedule!$F$226:$FO$226, Schedule!$F$236:$FO$236, 0)</f>
        <v>0</v>
      </c>
      <c r="KJX188" s="214">
        <f>_xlfn.XLOOKUP(KJX172, Schedule!$F$226:$FO$226, Schedule!$F$236:$FO$236, 0)</f>
        <v>0</v>
      </c>
      <c r="KJY188" s="214">
        <f>_xlfn.XLOOKUP(KJY172, Schedule!$F$226:$FO$226, Schedule!$F$236:$FO$236, 0)</f>
        <v>0</v>
      </c>
      <c r="KJZ188" s="214">
        <f>_xlfn.XLOOKUP(KJZ172, Schedule!$F$226:$FO$226, Schedule!$F$236:$FO$236, 0)</f>
        <v>0</v>
      </c>
      <c r="KKA188" s="214">
        <f>_xlfn.XLOOKUP(KKA172, Schedule!$F$226:$FO$226, Schedule!$F$236:$FO$236, 0)</f>
        <v>0</v>
      </c>
      <c r="KKB188" s="214">
        <f>_xlfn.XLOOKUP(KKB172, Schedule!$F$226:$FO$226, Schedule!$F$236:$FO$236, 0)</f>
        <v>0</v>
      </c>
      <c r="KKC188" s="214">
        <f>_xlfn.XLOOKUP(KKC172, Schedule!$F$226:$FO$226, Schedule!$F$236:$FO$236, 0)</f>
        <v>0</v>
      </c>
      <c r="KKD188" s="214">
        <f>_xlfn.XLOOKUP(KKD172, Schedule!$F$226:$FO$226, Schedule!$F$236:$FO$236, 0)</f>
        <v>0</v>
      </c>
      <c r="KKE188" s="214">
        <f>_xlfn.XLOOKUP(KKE172, Schedule!$F$226:$FO$226, Schedule!$F$236:$FO$236, 0)</f>
        <v>0</v>
      </c>
      <c r="KKF188" s="214">
        <f>_xlfn.XLOOKUP(KKF172, Schedule!$F$226:$FO$226, Schedule!$F$236:$FO$236, 0)</f>
        <v>0</v>
      </c>
      <c r="KKG188" s="214">
        <f>_xlfn.XLOOKUP(KKG172, Schedule!$F$226:$FO$226, Schedule!$F$236:$FO$236, 0)</f>
        <v>0</v>
      </c>
      <c r="KKH188" s="214">
        <f>_xlfn.XLOOKUP(KKH172, Schedule!$F$226:$FO$226, Schedule!$F$236:$FO$236, 0)</f>
        <v>0</v>
      </c>
      <c r="KKI188" s="214">
        <f>_xlfn.XLOOKUP(KKI172, Schedule!$F$226:$FO$226, Schedule!$F$236:$FO$236, 0)</f>
        <v>0</v>
      </c>
      <c r="KKJ188" s="214">
        <f>_xlfn.XLOOKUP(KKJ172, Schedule!$F$226:$FO$226, Schedule!$F$236:$FO$236, 0)</f>
        <v>0</v>
      </c>
      <c r="KKK188" s="214">
        <f>_xlfn.XLOOKUP(KKK172, Schedule!$F$226:$FO$226, Schedule!$F$236:$FO$236, 0)</f>
        <v>0</v>
      </c>
      <c r="KKL188" s="214">
        <f>_xlfn.XLOOKUP(KKL172, Schedule!$F$226:$FO$226, Schedule!$F$236:$FO$236, 0)</f>
        <v>0</v>
      </c>
      <c r="KKM188" s="214">
        <f>_xlfn.XLOOKUP(KKM172, Schedule!$F$226:$FO$226, Schedule!$F$236:$FO$236, 0)</f>
        <v>0</v>
      </c>
      <c r="KKN188" s="214">
        <f>_xlfn.XLOOKUP(KKN172, Schedule!$F$226:$FO$226, Schedule!$F$236:$FO$236, 0)</f>
        <v>0</v>
      </c>
      <c r="KKO188" s="214">
        <f>_xlfn.XLOOKUP(KKO172, Schedule!$F$226:$FO$226, Schedule!$F$236:$FO$236, 0)</f>
        <v>0</v>
      </c>
      <c r="KKP188" s="214">
        <f>_xlfn.XLOOKUP(KKP172, Schedule!$F$226:$FO$226, Schedule!$F$236:$FO$236, 0)</f>
        <v>0</v>
      </c>
      <c r="KKQ188" s="214">
        <f>_xlfn.XLOOKUP(KKQ172, Schedule!$F$226:$FO$226, Schedule!$F$236:$FO$236, 0)</f>
        <v>0</v>
      </c>
      <c r="KKR188" s="214">
        <f>_xlfn.XLOOKUP(KKR172, Schedule!$F$226:$FO$226, Schedule!$F$236:$FO$236, 0)</f>
        <v>0</v>
      </c>
      <c r="KKS188" s="214">
        <f>_xlfn.XLOOKUP(KKS172, Schedule!$F$226:$FO$226, Schedule!$F$236:$FO$236, 0)</f>
        <v>0</v>
      </c>
      <c r="KKT188" s="214">
        <f>_xlfn.XLOOKUP(KKT172, Schedule!$F$226:$FO$226, Schedule!$F$236:$FO$236, 0)</f>
        <v>0</v>
      </c>
      <c r="KKU188" s="214">
        <f>_xlfn.XLOOKUP(KKU172, Schedule!$F$226:$FO$226, Schedule!$F$236:$FO$236, 0)</f>
        <v>0</v>
      </c>
      <c r="KKV188" s="214">
        <f>_xlfn.XLOOKUP(KKV172, Schedule!$F$226:$FO$226, Schedule!$F$236:$FO$236, 0)</f>
        <v>0</v>
      </c>
      <c r="KKW188" s="214">
        <f>_xlfn.XLOOKUP(KKW172, Schedule!$F$226:$FO$226, Schedule!$F$236:$FO$236, 0)</f>
        <v>0</v>
      </c>
      <c r="KKX188" s="214">
        <f>_xlfn.XLOOKUP(KKX172, Schedule!$F$226:$FO$226, Schedule!$F$236:$FO$236, 0)</f>
        <v>0</v>
      </c>
      <c r="KKY188" s="214">
        <f>_xlfn.XLOOKUP(KKY172, Schedule!$F$226:$FO$226, Schedule!$F$236:$FO$236, 0)</f>
        <v>0</v>
      </c>
      <c r="KKZ188" s="214">
        <f>_xlfn.XLOOKUP(KKZ172, Schedule!$F$226:$FO$226, Schedule!$F$236:$FO$236, 0)</f>
        <v>0</v>
      </c>
      <c r="KLA188" s="214">
        <f>_xlfn.XLOOKUP(KLA172, Schedule!$F$226:$FO$226, Schedule!$F$236:$FO$236, 0)</f>
        <v>0</v>
      </c>
      <c r="KLB188" s="214">
        <f>_xlfn.XLOOKUP(KLB172, Schedule!$F$226:$FO$226, Schedule!$F$236:$FO$236, 0)</f>
        <v>0</v>
      </c>
      <c r="KLC188" s="214">
        <f>_xlfn.XLOOKUP(KLC172, Schedule!$F$226:$FO$226, Schedule!$F$236:$FO$236, 0)</f>
        <v>0</v>
      </c>
      <c r="KLD188" s="214">
        <f>_xlfn.XLOOKUP(KLD172, Schedule!$F$226:$FO$226, Schedule!$F$236:$FO$236, 0)</f>
        <v>0</v>
      </c>
      <c r="KLE188" s="214">
        <f>_xlfn.XLOOKUP(KLE172, Schedule!$F$226:$FO$226, Schedule!$F$236:$FO$236, 0)</f>
        <v>0</v>
      </c>
      <c r="KLF188" s="214">
        <f>_xlfn.XLOOKUP(KLF172, Schedule!$F$226:$FO$226, Schedule!$F$236:$FO$236, 0)</f>
        <v>0</v>
      </c>
      <c r="KLG188" s="214">
        <f>_xlfn.XLOOKUP(KLG172, Schedule!$F$226:$FO$226, Schedule!$F$236:$FO$236, 0)</f>
        <v>0</v>
      </c>
      <c r="KLH188" s="214">
        <f>_xlfn.XLOOKUP(KLH172, Schedule!$F$226:$FO$226, Schedule!$F$236:$FO$236, 0)</f>
        <v>0</v>
      </c>
      <c r="KLI188" s="214">
        <f>_xlfn.XLOOKUP(KLI172, Schedule!$F$226:$FO$226, Schedule!$F$236:$FO$236, 0)</f>
        <v>0</v>
      </c>
      <c r="KLJ188" s="214">
        <f>_xlfn.XLOOKUP(KLJ172, Schedule!$F$226:$FO$226, Schedule!$F$236:$FO$236, 0)</f>
        <v>0</v>
      </c>
      <c r="KLK188" s="214">
        <f>_xlfn.XLOOKUP(KLK172, Schedule!$F$226:$FO$226, Schedule!$F$236:$FO$236, 0)</f>
        <v>0</v>
      </c>
      <c r="KLL188" s="214">
        <f>_xlfn.XLOOKUP(KLL172, Schedule!$F$226:$FO$226, Schedule!$F$236:$FO$236, 0)</f>
        <v>0</v>
      </c>
      <c r="KLM188" s="214">
        <f>_xlfn.XLOOKUP(KLM172, Schedule!$F$226:$FO$226, Schedule!$F$236:$FO$236, 0)</f>
        <v>0</v>
      </c>
      <c r="KLN188" s="214">
        <f>_xlfn.XLOOKUP(KLN172, Schedule!$F$226:$FO$226, Schedule!$F$236:$FO$236, 0)</f>
        <v>0</v>
      </c>
      <c r="KLO188" s="214">
        <f>_xlfn.XLOOKUP(KLO172, Schedule!$F$226:$FO$226, Schedule!$F$236:$FO$236, 0)</f>
        <v>0</v>
      </c>
      <c r="KLP188" s="214">
        <f>_xlfn.XLOOKUP(KLP172, Schedule!$F$226:$FO$226, Schedule!$F$236:$FO$236, 0)</f>
        <v>0</v>
      </c>
      <c r="KLQ188" s="214">
        <f>_xlfn.XLOOKUP(KLQ172, Schedule!$F$226:$FO$226, Schedule!$F$236:$FO$236, 0)</f>
        <v>0</v>
      </c>
      <c r="KLR188" s="214">
        <f>_xlfn.XLOOKUP(KLR172, Schedule!$F$226:$FO$226, Schedule!$F$236:$FO$236, 0)</f>
        <v>0</v>
      </c>
      <c r="KLS188" s="214">
        <f>_xlfn.XLOOKUP(KLS172, Schedule!$F$226:$FO$226, Schedule!$F$236:$FO$236, 0)</f>
        <v>0</v>
      </c>
      <c r="KLT188" s="214">
        <f>_xlfn.XLOOKUP(KLT172, Schedule!$F$226:$FO$226, Schedule!$F$236:$FO$236, 0)</f>
        <v>0</v>
      </c>
      <c r="KLU188" s="214">
        <f>_xlfn.XLOOKUP(KLU172, Schedule!$F$226:$FO$226, Schedule!$F$236:$FO$236, 0)</f>
        <v>0</v>
      </c>
      <c r="KLV188" s="214">
        <f>_xlfn.XLOOKUP(KLV172, Schedule!$F$226:$FO$226, Schedule!$F$236:$FO$236, 0)</f>
        <v>0</v>
      </c>
      <c r="KLW188" s="214">
        <f>_xlfn.XLOOKUP(KLW172, Schedule!$F$226:$FO$226, Schedule!$F$236:$FO$236, 0)</f>
        <v>0</v>
      </c>
      <c r="KLX188" s="214">
        <f>_xlfn.XLOOKUP(KLX172, Schedule!$F$226:$FO$226, Schedule!$F$236:$FO$236, 0)</f>
        <v>0</v>
      </c>
      <c r="KLY188" s="214">
        <f>_xlfn.XLOOKUP(KLY172, Schedule!$F$226:$FO$226, Schedule!$F$236:$FO$236, 0)</f>
        <v>0</v>
      </c>
      <c r="KLZ188" s="214">
        <f>_xlfn.XLOOKUP(KLZ172, Schedule!$F$226:$FO$226, Schedule!$F$236:$FO$236, 0)</f>
        <v>0</v>
      </c>
      <c r="KMA188" s="214">
        <f>_xlfn.XLOOKUP(KMA172, Schedule!$F$226:$FO$226, Schedule!$F$236:$FO$236, 0)</f>
        <v>0</v>
      </c>
      <c r="KMB188" s="214">
        <f>_xlfn.XLOOKUP(KMB172, Schedule!$F$226:$FO$226, Schedule!$F$236:$FO$236, 0)</f>
        <v>0</v>
      </c>
      <c r="KMC188" s="214">
        <f>_xlfn.XLOOKUP(KMC172, Schedule!$F$226:$FO$226, Schedule!$F$236:$FO$236, 0)</f>
        <v>0</v>
      </c>
      <c r="KMD188" s="214">
        <f>_xlfn.XLOOKUP(KMD172, Schedule!$F$226:$FO$226, Schedule!$F$236:$FO$236, 0)</f>
        <v>0</v>
      </c>
      <c r="KME188" s="214">
        <f>_xlfn.XLOOKUP(KME172, Schedule!$F$226:$FO$226, Schedule!$F$236:$FO$236, 0)</f>
        <v>0</v>
      </c>
      <c r="KMF188" s="214">
        <f>_xlfn.XLOOKUP(KMF172, Schedule!$F$226:$FO$226, Schedule!$F$236:$FO$236, 0)</f>
        <v>0</v>
      </c>
      <c r="KMG188" s="214">
        <f>_xlfn.XLOOKUP(KMG172, Schedule!$F$226:$FO$226, Schedule!$F$236:$FO$236, 0)</f>
        <v>0</v>
      </c>
      <c r="KMH188" s="214">
        <f>_xlfn.XLOOKUP(KMH172, Schedule!$F$226:$FO$226, Schedule!$F$236:$FO$236, 0)</f>
        <v>0</v>
      </c>
      <c r="KMI188" s="214">
        <f>_xlfn.XLOOKUP(KMI172, Schedule!$F$226:$FO$226, Schedule!$F$236:$FO$236, 0)</f>
        <v>0</v>
      </c>
      <c r="KMJ188" s="214">
        <f>_xlfn.XLOOKUP(KMJ172, Schedule!$F$226:$FO$226, Schedule!$F$236:$FO$236, 0)</f>
        <v>0</v>
      </c>
      <c r="KMK188" s="214">
        <f>_xlfn.XLOOKUP(KMK172, Schedule!$F$226:$FO$226, Schedule!$F$236:$FO$236, 0)</f>
        <v>0</v>
      </c>
      <c r="KML188" s="214">
        <f>_xlfn.XLOOKUP(KML172, Schedule!$F$226:$FO$226, Schedule!$F$236:$FO$236, 0)</f>
        <v>0</v>
      </c>
      <c r="KMM188" s="214">
        <f>_xlfn.XLOOKUP(KMM172, Schedule!$F$226:$FO$226, Schedule!$F$236:$FO$236, 0)</f>
        <v>0</v>
      </c>
      <c r="KMN188" s="214">
        <f>_xlfn.XLOOKUP(KMN172, Schedule!$F$226:$FO$226, Schedule!$F$236:$FO$236, 0)</f>
        <v>0</v>
      </c>
      <c r="KMO188" s="214">
        <f>_xlfn.XLOOKUP(KMO172, Schedule!$F$226:$FO$226, Schedule!$F$236:$FO$236, 0)</f>
        <v>0</v>
      </c>
      <c r="KMP188" s="214">
        <f>_xlfn.XLOOKUP(KMP172, Schedule!$F$226:$FO$226, Schedule!$F$236:$FO$236, 0)</f>
        <v>0</v>
      </c>
      <c r="KMQ188" s="214">
        <f>_xlfn.XLOOKUP(KMQ172, Schedule!$F$226:$FO$226, Schedule!$F$236:$FO$236, 0)</f>
        <v>0</v>
      </c>
      <c r="KMR188" s="214">
        <f>_xlfn.XLOOKUP(KMR172, Schedule!$F$226:$FO$226, Schedule!$F$236:$FO$236, 0)</f>
        <v>0</v>
      </c>
      <c r="KMS188" s="214">
        <f>_xlfn.XLOOKUP(KMS172, Schedule!$F$226:$FO$226, Schedule!$F$236:$FO$236, 0)</f>
        <v>0</v>
      </c>
      <c r="KMT188" s="214">
        <f>_xlfn.XLOOKUP(KMT172, Schedule!$F$226:$FO$226, Schedule!$F$236:$FO$236, 0)</f>
        <v>0</v>
      </c>
      <c r="KMU188" s="214">
        <f>_xlfn.XLOOKUP(KMU172, Schedule!$F$226:$FO$226, Schedule!$F$236:$FO$236, 0)</f>
        <v>0</v>
      </c>
      <c r="KMV188" s="214">
        <f>_xlfn.XLOOKUP(KMV172, Schedule!$F$226:$FO$226, Schedule!$F$236:$FO$236, 0)</f>
        <v>0</v>
      </c>
      <c r="KMW188" s="214">
        <f>_xlfn.XLOOKUP(KMW172, Schedule!$F$226:$FO$226, Schedule!$F$236:$FO$236, 0)</f>
        <v>0</v>
      </c>
      <c r="KMX188" s="214">
        <f>_xlfn.XLOOKUP(KMX172, Schedule!$F$226:$FO$226, Schedule!$F$236:$FO$236, 0)</f>
        <v>0</v>
      </c>
      <c r="KMY188" s="214">
        <f>_xlfn.XLOOKUP(KMY172, Schedule!$F$226:$FO$226, Schedule!$F$236:$FO$236, 0)</f>
        <v>0</v>
      </c>
      <c r="KMZ188" s="214">
        <f>_xlfn.XLOOKUP(KMZ172, Schedule!$F$226:$FO$226, Schedule!$F$236:$FO$236, 0)</f>
        <v>0</v>
      </c>
      <c r="KNA188" s="214">
        <f>_xlfn.XLOOKUP(KNA172, Schedule!$F$226:$FO$226, Schedule!$F$236:$FO$236, 0)</f>
        <v>0</v>
      </c>
      <c r="KNB188" s="214">
        <f>_xlfn.XLOOKUP(KNB172, Schedule!$F$226:$FO$226, Schedule!$F$236:$FO$236, 0)</f>
        <v>0</v>
      </c>
      <c r="KNC188" s="214">
        <f>_xlfn.XLOOKUP(KNC172, Schedule!$F$226:$FO$226, Schedule!$F$236:$FO$236, 0)</f>
        <v>0</v>
      </c>
      <c r="KND188" s="214">
        <f>_xlfn.XLOOKUP(KND172, Schedule!$F$226:$FO$226, Schedule!$F$236:$FO$236, 0)</f>
        <v>0</v>
      </c>
      <c r="KNE188" s="214">
        <f>_xlfn.XLOOKUP(KNE172, Schedule!$F$226:$FO$226, Schedule!$F$236:$FO$236, 0)</f>
        <v>0</v>
      </c>
      <c r="KNF188" s="214">
        <f>_xlfn.XLOOKUP(KNF172, Schedule!$F$226:$FO$226, Schedule!$F$236:$FO$236, 0)</f>
        <v>0</v>
      </c>
      <c r="KNG188" s="214">
        <f>_xlfn.XLOOKUP(KNG172, Schedule!$F$226:$FO$226, Schedule!$F$236:$FO$236, 0)</f>
        <v>0</v>
      </c>
      <c r="KNH188" s="214">
        <f>_xlfn.XLOOKUP(KNH172, Schedule!$F$226:$FO$226, Schedule!$F$236:$FO$236, 0)</f>
        <v>0</v>
      </c>
      <c r="KNI188" s="214">
        <f>_xlfn.XLOOKUP(KNI172, Schedule!$F$226:$FO$226, Schedule!$F$236:$FO$236, 0)</f>
        <v>0</v>
      </c>
      <c r="KNJ188" s="214">
        <f>_xlfn.XLOOKUP(KNJ172, Schedule!$F$226:$FO$226, Schedule!$F$236:$FO$236, 0)</f>
        <v>0</v>
      </c>
      <c r="KNK188" s="214">
        <f>_xlfn.XLOOKUP(KNK172, Schedule!$F$226:$FO$226, Schedule!$F$236:$FO$236, 0)</f>
        <v>0</v>
      </c>
      <c r="KNL188" s="214">
        <f>_xlfn.XLOOKUP(KNL172, Schedule!$F$226:$FO$226, Schedule!$F$236:$FO$236, 0)</f>
        <v>0</v>
      </c>
      <c r="KNM188" s="214">
        <f>_xlfn.XLOOKUP(KNM172, Schedule!$F$226:$FO$226, Schedule!$F$236:$FO$236, 0)</f>
        <v>0</v>
      </c>
      <c r="KNN188" s="214">
        <f>_xlfn.XLOOKUP(KNN172, Schedule!$F$226:$FO$226, Schedule!$F$236:$FO$236, 0)</f>
        <v>0</v>
      </c>
      <c r="KNO188" s="214">
        <f>_xlfn.XLOOKUP(KNO172, Schedule!$F$226:$FO$226, Schedule!$F$236:$FO$236, 0)</f>
        <v>0</v>
      </c>
      <c r="KNP188" s="214">
        <f>_xlfn.XLOOKUP(KNP172, Schedule!$F$226:$FO$226, Schedule!$F$236:$FO$236, 0)</f>
        <v>0</v>
      </c>
      <c r="KNQ188" s="214">
        <f>_xlfn.XLOOKUP(KNQ172, Schedule!$F$226:$FO$226, Schedule!$F$236:$FO$236, 0)</f>
        <v>0</v>
      </c>
      <c r="KNR188" s="214">
        <f>_xlfn.XLOOKUP(KNR172, Schedule!$F$226:$FO$226, Schedule!$F$236:$FO$236, 0)</f>
        <v>0</v>
      </c>
      <c r="KNS188" s="214">
        <f>_xlfn.XLOOKUP(KNS172, Schedule!$F$226:$FO$226, Schedule!$F$236:$FO$236, 0)</f>
        <v>0</v>
      </c>
      <c r="KNT188" s="214">
        <f>_xlfn.XLOOKUP(KNT172, Schedule!$F$226:$FO$226, Schedule!$F$236:$FO$236, 0)</f>
        <v>0</v>
      </c>
      <c r="KNU188" s="214">
        <f>_xlfn.XLOOKUP(KNU172, Schedule!$F$226:$FO$226, Schedule!$F$236:$FO$236, 0)</f>
        <v>0</v>
      </c>
      <c r="KNV188" s="214">
        <f>_xlfn.XLOOKUP(KNV172, Schedule!$F$226:$FO$226, Schedule!$F$236:$FO$236, 0)</f>
        <v>0</v>
      </c>
      <c r="KNW188" s="214">
        <f>_xlfn.XLOOKUP(KNW172, Schedule!$F$226:$FO$226, Schedule!$F$236:$FO$236, 0)</f>
        <v>0</v>
      </c>
      <c r="KNX188" s="214">
        <f>_xlfn.XLOOKUP(KNX172, Schedule!$F$226:$FO$226, Schedule!$F$236:$FO$236, 0)</f>
        <v>0</v>
      </c>
      <c r="KNY188" s="214">
        <f>_xlfn.XLOOKUP(KNY172, Schedule!$F$226:$FO$226, Schedule!$F$236:$FO$236, 0)</f>
        <v>0</v>
      </c>
      <c r="KNZ188" s="214">
        <f>_xlfn.XLOOKUP(KNZ172, Schedule!$F$226:$FO$226, Schedule!$F$236:$FO$236, 0)</f>
        <v>0</v>
      </c>
      <c r="KOA188" s="214">
        <f>_xlfn.XLOOKUP(KOA172, Schedule!$F$226:$FO$226, Schedule!$F$236:$FO$236, 0)</f>
        <v>0</v>
      </c>
      <c r="KOB188" s="214">
        <f>_xlfn.XLOOKUP(KOB172, Schedule!$F$226:$FO$226, Schedule!$F$236:$FO$236, 0)</f>
        <v>0</v>
      </c>
      <c r="KOC188" s="214">
        <f>_xlfn.XLOOKUP(KOC172, Schedule!$F$226:$FO$226, Schedule!$F$236:$FO$236, 0)</f>
        <v>0</v>
      </c>
      <c r="KOD188" s="214">
        <f>_xlfn.XLOOKUP(KOD172, Schedule!$F$226:$FO$226, Schedule!$F$236:$FO$236, 0)</f>
        <v>0</v>
      </c>
      <c r="KOE188" s="214">
        <f>_xlfn.XLOOKUP(KOE172, Schedule!$F$226:$FO$226, Schedule!$F$236:$FO$236, 0)</f>
        <v>0</v>
      </c>
      <c r="KOF188" s="214">
        <f>_xlfn.XLOOKUP(KOF172, Schedule!$F$226:$FO$226, Schedule!$F$236:$FO$236, 0)</f>
        <v>0</v>
      </c>
      <c r="KOG188" s="214">
        <f>_xlfn.XLOOKUP(KOG172, Schedule!$F$226:$FO$226, Schedule!$F$236:$FO$236, 0)</f>
        <v>0</v>
      </c>
      <c r="KOH188" s="214">
        <f>_xlfn.XLOOKUP(KOH172, Schedule!$F$226:$FO$226, Schedule!$F$236:$FO$236, 0)</f>
        <v>0</v>
      </c>
      <c r="KOI188" s="214">
        <f>_xlfn.XLOOKUP(KOI172, Schedule!$F$226:$FO$226, Schedule!$F$236:$FO$236, 0)</f>
        <v>0</v>
      </c>
      <c r="KOJ188" s="214">
        <f>_xlfn.XLOOKUP(KOJ172, Schedule!$F$226:$FO$226, Schedule!$F$236:$FO$236, 0)</f>
        <v>0</v>
      </c>
      <c r="KOK188" s="214">
        <f>_xlfn.XLOOKUP(KOK172, Schedule!$F$226:$FO$226, Schedule!$F$236:$FO$236, 0)</f>
        <v>0</v>
      </c>
      <c r="KOL188" s="214">
        <f>_xlfn.XLOOKUP(KOL172, Schedule!$F$226:$FO$226, Schedule!$F$236:$FO$236, 0)</f>
        <v>0</v>
      </c>
      <c r="KOM188" s="214">
        <f>_xlfn.XLOOKUP(KOM172, Schedule!$F$226:$FO$226, Schedule!$F$236:$FO$236, 0)</f>
        <v>0</v>
      </c>
      <c r="KON188" s="214">
        <f>_xlfn.XLOOKUP(KON172, Schedule!$F$226:$FO$226, Schedule!$F$236:$FO$236, 0)</f>
        <v>0</v>
      </c>
      <c r="KOO188" s="214">
        <f>_xlfn.XLOOKUP(KOO172, Schedule!$F$226:$FO$226, Schedule!$F$236:$FO$236, 0)</f>
        <v>0</v>
      </c>
      <c r="KOP188" s="214">
        <f>_xlfn.XLOOKUP(KOP172, Schedule!$F$226:$FO$226, Schedule!$F$236:$FO$236, 0)</f>
        <v>0</v>
      </c>
      <c r="KOQ188" s="214">
        <f>_xlfn.XLOOKUP(KOQ172, Schedule!$F$226:$FO$226, Schedule!$F$236:$FO$236, 0)</f>
        <v>0</v>
      </c>
      <c r="KOR188" s="214">
        <f>_xlfn.XLOOKUP(KOR172, Schedule!$F$226:$FO$226, Schedule!$F$236:$FO$236, 0)</f>
        <v>0</v>
      </c>
      <c r="KOS188" s="214">
        <f>_xlfn.XLOOKUP(KOS172, Schedule!$F$226:$FO$226, Schedule!$F$236:$FO$236, 0)</f>
        <v>0</v>
      </c>
      <c r="KOT188" s="214">
        <f>_xlfn.XLOOKUP(KOT172, Schedule!$F$226:$FO$226, Schedule!$F$236:$FO$236, 0)</f>
        <v>0</v>
      </c>
      <c r="KOU188" s="214">
        <f>_xlfn.XLOOKUP(KOU172, Schedule!$F$226:$FO$226, Schedule!$F$236:$FO$236, 0)</f>
        <v>0</v>
      </c>
      <c r="KOV188" s="214">
        <f>_xlfn.XLOOKUP(KOV172, Schedule!$F$226:$FO$226, Schedule!$F$236:$FO$236, 0)</f>
        <v>0</v>
      </c>
      <c r="KOW188" s="214">
        <f>_xlfn.XLOOKUP(KOW172, Schedule!$F$226:$FO$226, Schedule!$F$236:$FO$236, 0)</f>
        <v>0</v>
      </c>
      <c r="KOX188" s="214">
        <f>_xlfn.XLOOKUP(KOX172, Schedule!$F$226:$FO$226, Schedule!$F$236:$FO$236, 0)</f>
        <v>0</v>
      </c>
      <c r="KOY188" s="214">
        <f>_xlfn.XLOOKUP(KOY172, Schedule!$F$226:$FO$226, Schedule!$F$236:$FO$236, 0)</f>
        <v>0</v>
      </c>
      <c r="KOZ188" s="214">
        <f>_xlfn.XLOOKUP(KOZ172, Schedule!$F$226:$FO$226, Schedule!$F$236:$FO$236, 0)</f>
        <v>0</v>
      </c>
      <c r="KPA188" s="214">
        <f>_xlfn.XLOOKUP(KPA172, Schedule!$F$226:$FO$226, Schedule!$F$236:$FO$236, 0)</f>
        <v>0</v>
      </c>
      <c r="KPB188" s="214">
        <f>_xlfn.XLOOKUP(KPB172, Schedule!$F$226:$FO$226, Schedule!$F$236:$FO$236, 0)</f>
        <v>0</v>
      </c>
      <c r="KPC188" s="214">
        <f>_xlfn.XLOOKUP(KPC172, Schedule!$F$226:$FO$226, Schedule!$F$236:$FO$236, 0)</f>
        <v>0</v>
      </c>
      <c r="KPD188" s="214">
        <f>_xlfn.XLOOKUP(KPD172, Schedule!$F$226:$FO$226, Schedule!$F$236:$FO$236, 0)</f>
        <v>0</v>
      </c>
      <c r="KPE188" s="214">
        <f>_xlfn.XLOOKUP(KPE172, Schedule!$F$226:$FO$226, Schedule!$F$236:$FO$236, 0)</f>
        <v>0</v>
      </c>
      <c r="KPF188" s="214">
        <f>_xlfn.XLOOKUP(KPF172, Schedule!$F$226:$FO$226, Schedule!$F$236:$FO$236, 0)</f>
        <v>0</v>
      </c>
      <c r="KPG188" s="214">
        <f>_xlfn.XLOOKUP(KPG172, Schedule!$F$226:$FO$226, Schedule!$F$236:$FO$236, 0)</f>
        <v>0</v>
      </c>
      <c r="KPH188" s="214">
        <f>_xlfn.XLOOKUP(KPH172, Schedule!$F$226:$FO$226, Schedule!$F$236:$FO$236, 0)</f>
        <v>0</v>
      </c>
      <c r="KPI188" s="214">
        <f>_xlfn.XLOOKUP(KPI172, Schedule!$F$226:$FO$226, Schedule!$F$236:$FO$236, 0)</f>
        <v>0</v>
      </c>
      <c r="KPJ188" s="214">
        <f>_xlfn.XLOOKUP(KPJ172, Schedule!$F$226:$FO$226, Schedule!$F$236:$FO$236, 0)</f>
        <v>0</v>
      </c>
      <c r="KPK188" s="214">
        <f>_xlfn.XLOOKUP(KPK172, Schedule!$F$226:$FO$226, Schedule!$F$236:$FO$236, 0)</f>
        <v>0</v>
      </c>
      <c r="KPL188" s="214">
        <f>_xlfn.XLOOKUP(KPL172, Schedule!$F$226:$FO$226, Schedule!$F$236:$FO$236, 0)</f>
        <v>0</v>
      </c>
      <c r="KPM188" s="214">
        <f>_xlfn.XLOOKUP(KPM172, Schedule!$F$226:$FO$226, Schedule!$F$236:$FO$236, 0)</f>
        <v>0</v>
      </c>
      <c r="KPN188" s="214">
        <f>_xlfn.XLOOKUP(KPN172, Schedule!$F$226:$FO$226, Schedule!$F$236:$FO$236, 0)</f>
        <v>0</v>
      </c>
      <c r="KPO188" s="214">
        <f>_xlfn.XLOOKUP(KPO172, Schedule!$F$226:$FO$226, Schedule!$F$236:$FO$236, 0)</f>
        <v>0</v>
      </c>
      <c r="KPP188" s="214">
        <f>_xlfn.XLOOKUP(KPP172, Schedule!$F$226:$FO$226, Schedule!$F$236:$FO$236, 0)</f>
        <v>0</v>
      </c>
      <c r="KPQ188" s="214">
        <f>_xlfn.XLOOKUP(KPQ172, Schedule!$F$226:$FO$226, Schedule!$F$236:$FO$236, 0)</f>
        <v>0</v>
      </c>
      <c r="KPR188" s="214">
        <f>_xlfn.XLOOKUP(KPR172, Schedule!$F$226:$FO$226, Schedule!$F$236:$FO$236, 0)</f>
        <v>0</v>
      </c>
      <c r="KPS188" s="214">
        <f>_xlfn.XLOOKUP(KPS172, Schedule!$F$226:$FO$226, Schedule!$F$236:$FO$236, 0)</f>
        <v>0</v>
      </c>
      <c r="KPT188" s="214">
        <f>_xlfn.XLOOKUP(KPT172, Schedule!$F$226:$FO$226, Schedule!$F$236:$FO$236, 0)</f>
        <v>0</v>
      </c>
      <c r="KPU188" s="214">
        <f>_xlfn.XLOOKUP(KPU172, Schedule!$F$226:$FO$226, Schedule!$F$236:$FO$236, 0)</f>
        <v>0</v>
      </c>
      <c r="KPV188" s="214">
        <f>_xlfn.XLOOKUP(KPV172, Schedule!$F$226:$FO$226, Schedule!$F$236:$FO$236, 0)</f>
        <v>0</v>
      </c>
      <c r="KPW188" s="214">
        <f>_xlfn.XLOOKUP(KPW172, Schedule!$F$226:$FO$226, Schedule!$F$236:$FO$236, 0)</f>
        <v>0</v>
      </c>
      <c r="KPX188" s="214">
        <f>_xlfn.XLOOKUP(KPX172, Schedule!$F$226:$FO$226, Schedule!$F$236:$FO$236, 0)</f>
        <v>0</v>
      </c>
      <c r="KPY188" s="214">
        <f>_xlfn.XLOOKUP(KPY172, Schedule!$F$226:$FO$226, Schedule!$F$236:$FO$236, 0)</f>
        <v>0</v>
      </c>
      <c r="KPZ188" s="214">
        <f>_xlfn.XLOOKUP(KPZ172, Schedule!$F$226:$FO$226, Schedule!$F$236:$FO$236, 0)</f>
        <v>0</v>
      </c>
      <c r="KQA188" s="214">
        <f>_xlfn.XLOOKUP(KQA172, Schedule!$F$226:$FO$226, Schedule!$F$236:$FO$236, 0)</f>
        <v>0</v>
      </c>
      <c r="KQB188" s="214">
        <f>_xlfn.XLOOKUP(KQB172, Schedule!$F$226:$FO$226, Schedule!$F$236:$FO$236, 0)</f>
        <v>0</v>
      </c>
      <c r="KQC188" s="214">
        <f>_xlfn.XLOOKUP(KQC172, Schedule!$F$226:$FO$226, Schedule!$F$236:$FO$236, 0)</f>
        <v>0</v>
      </c>
      <c r="KQD188" s="214">
        <f>_xlfn.XLOOKUP(KQD172, Schedule!$F$226:$FO$226, Schedule!$F$236:$FO$236, 0)</f>
        <v>0</v>
      </c>
      <c r="KQE188" s="214">
        <f>_xlfn.XLOOKUP(KQE172, Schedule!$F$226:$FO$226, Schedule!$F$236:$FO$236, 0)</f>
        <v>0</v>
      </c>
      <c r="KQF188" s="214">
        <f>_xlfn.XLOOKUP(KQF172, Schedule!$F$226:$FO$226, Schedule!$F$236:$FO$236, 0)</f>
        <v>0</v>
      </c>
      <c r="KQG188" s="214">
        <f>_xlfn.XLOOKUP(KQG172, Schedule!$F$226:$FO$226, Schedule!$F$236:$FO$236, 0)</f>
        <v>0</v>
      </c>
      <c r="KQH188" s="214">
        <f>_xlfn.XLOOKUP(KQH172, Schedule!$F$226:$FO$226, Schedule!$F$236:$FO$236, 0)</f>
        <v>0</v>
      </c>
      <c r="KQI188" s="214">
        <f>_xlfn.XLOOKUP(KQI172, Schedule!$F$226:$FO$226, Schedule!$F$236:$FO$236, 0)</f>
        <v>0</v>
      </c>
      <c r="KQJ188" s="214">
        <f>_xlfn.XLOOKUP(KQJ172, Schedule!$F$226:$FO$226, Schedule!$F$236:$FO$236, 0)</f>
        <v>0</v>
      </c>
      <c r="KQK188" s="214">
        <f>_xlfn.XLOOKUP(KQK172, Schedule!$F$226:$FO$226, Schedule!$F$236:$FO$236, 0)</f>
        <v>0</v>
      </c>
      <c r="KQL188" s="214">
        <f>_xlfn.XLOOKUP(KQL172, Schedule!$F$226:$FO$226, Schedule!$F$236:$FO$236, 0)</f>
        <v>0</v>
      </c>
      <c r="KQM188" s="214">
        <f>_xlfn.XLOOKUP(KQM172, Schedule!$F$226:$FO$226, Schedule!$F$236:$FO$236, 0)</f>
        <v>0</v>
      </c>
      <c r="KQN188" s="214">
        <f>_xlfn.XLOOKUP(KQN172, Schedule!$F$226:$FO$226, Schedule!$F$236:$FO$236, 0)</f>
        <v>0</v>
      </c>
      <c r="KQO188" s="214">
        <f>_xlfn.XLOOKUP(KQO172, Schedule!$F$226:$FO$226, Schedule!$F$236:$FO$236, 0)</f>
        <v>0</v>
      </c>
      <c r="KQP188" s="214">
        <f>_xlfn.XLOOKUP(KQP172, Schedule!$F$226:$FO$226, Schedule!$F$236:$FO$236, 0)</f>
        <v>0</v>
      </c>
      <c r="KQQ188" s="214">
        <f>_xlfn.XLOOKUP(KQQ172, Schedule!$F$226:$FO$226, Schedule!$F$236:$FO$236, 0)</f>
        <v>0</v>
      </c>
      <c r="KQR188" s="214">
        <f>_xlfn.XLOOKUP(KQR172, Schedule!$F$226:$FO$226, Schedule!$F$236:$FO$236, 0)</f>
        <v>0</v>
      </c>
      <c r="KQS188" s="214">
        <f>_xlfn.XLOOKUP(KQS172, Schedule!$F$226:$FO$226, Schedule!$F$236:$FO$236, 0)</f>
        <v>0</v>
      </c>
      <c r="KQT188" s="214">
        <f>_xlfn.XLOOKUP(KQT172, Schedule!$F$226:$FO$226, Schedule!$F$236:$FO$236, 0)</f>
        <v>0</v>
      </c>
      <c r="KQU188" s="214">
        <f>_xlfn.XLOOKUP(KQU172, Schedule!$F$226:$FO$226, Schedule!$F$236:$FO$236, 0)</f>
        <v>0</v>
      </c>
      <c r="KQV188" s="214">
        <f>_xlfn.XLOOKUP(KQV172, Schedule!$F$226:$FO$226, Schedule!$F$236:$FO$236, 0)</f>
        <v>0</v>
      </c>
      <c r="KQW188" s="214">
        <f>_xlfn.XLOOKUP(KQW172, Schedule!$F$226:$FO$226, Schedule!$F$236:$FO$236, 0)</f>
        <v>0</v>
      </c>
      <c r="KQX188" s="214">
        <f>_xlfn.XLOOKUP(KQX172, Schedule!$F$226:$FO$226, Schedule!$F$236:$FO$236, 0)</f>
        <v>0</v>
      </c>
      <c r="KQY188" s="214">
        <f>_xlfn.XLOOKUP(KQY172, Schedule!$F$226:$FO$226, Schedule!$F$236:$FO$236, 0)</f>
        <v>0</v>
      </c>
      <c r="KQZ188" s="214">
        <f>_xlfn.XLOOKUP(KQZ172, Schedule!$F$226:$FO$226, Schedule!$F$236:$FO$236, 0)</f>
        <v>0</v>
      </c>
      <c r="KRA188" s="214">
        <f>_xlfn.XLOOKUP(KRA172, Schedule!$F$226:$FO$226, Schedule!$F$236:$FO$236, 0)</f>
        <v>0</v>
      </c>
      <c r="KRB188" s="214">
        <f>_xlfn.XLOOKUP(KRB172, Schedule!$F$226:$FO$226, Schedule!$F$236:$FO$236, 0)</f>
        <v>0</v>
      </c>
      <c r="KRC188" s="214">
        <f>_xlfn.XLOOKUP(KRC172, Schedule!$F$226:$FO$226, Schedule!$F$236:$FO$236, 0)</f>
        <v>0</v>
      </c>
      <c r="KRD188" s="214">
        <f>_xlfn.XLOOKUP(KRD172, Schedule!$F$226:$FO$226, Schedule!$F$236:$FO$236, 0)</f>
        <v>0</v>
      </c>
      <c r="KRE188" s="214">
        <f>_xlfn.XLOOKUP(KRE172, Schedule!$F$226:$FO$226, Schedule!$F$236:$FO$236, 0)</f>
        <v>0</v>
      </c>
      <c r="KRF188" s="214">
        <f>_xlfn.XLOOKUP(KRF172, Schedule!$F$226:$FO$226, Schedule!$F$236:$FO$236, 0)</f>
        <v>0</v>
      </c>
      <c r="KRG188" s="214">
        <f>_xlfn.XLOOKUP(KRG172, Schedule!$F$226:$FO$226, Schedule!$F$236:$FO$236, 0)</f>
        <v>0</v>
      </c>
      <c r="KRH188" s="214">
        <f>_xlfn.XLOOKUP(KRH172, Schedule!$F$226:$FO$226, Schedule!$F$236:$FO$236, 0)</f>
        <v>0</v>
      </c>
      <c r="KRI188" s="214">
        <f>_xlfn.XLOOKUP(KRI172, Schedule!$F$226:$FO$226, Schedule!$F$236:$FO$236, 0)</f>
        <v>0</v>
      </c>
      <c r="KRJ188" s="214">
        <f>_xlfn.XLOOKUP(KRJ172, Schedule!$F$226:$FO$226, Schedule!$F$236:$FO$236, 0)</f>
        <v>0</v>
      </c>
      <c r="KRK188" s="214">
        <f>_xlfn.XLOOKUP(KRK172, Schedule!$F$226:$FO$226, Schedule!$F$236:$FO$236, 0)</f>
        <v>0</v>
      </c>
      <c r="KRL188" s="214">
        <f>_xlfn.XLOOKUP(KRL172, Schedule!$F$226:$FO$226, Schedule!$F$236:$FO$236, 0)</f>
        <v>0</v>
      </c>
      <c r="KRM188" s="214">
        <f>_xlfn.XLOOKUP(KRM172, Schedule!$F$226:$FO$226, Schedule!$F$236:$FO$236, 0)</f>
        <v>0</v>
      </c>
      <c r="KRN188" s="214">
        <f>_xlfn.XLOOKUP(KRN172, Schedule!$F$226:$FO$226, Schedule!$F$236:$FO$236, 0)</f>
        <v>0</v>
      </c>
      <c r="KRO188" s="214">
        <f>_xlfn.XLOOKUP(KRO172, Schedule!$F$226:$FO$226, Schedule!$F$236:$FO$236, 0)</f>
        <v>0</v>
      </c>
      <c r="KRP188" s="214">
        <f>_xlfn.XLOOKUP(KRP172, Schedule!$F$226:$FO$226, Schedule!$F$236:$FO$236, 0)</f>
        <v>0</v>
      </c>
      <c r="KRQ188" s="214">
        <f>_xlfn.XLOOKUP(KRQ172, Schedule!$F$226:$FO$226, Schedule!$F$236:$FO$236, 0)</f>
        <v>0</v>
      </c>
      <c r="KRR188" s="214">
        <f>_xlfn.XLOOKUP(KRR172, Schedule!$F$226:$FO$226, Schedule!$F$236:$FO$236, 0)</f>
        <v>0</v>
      </c>
      <c r="KRS188" s="214">
        <f>_xlfn.XLOOKUP(KRS172, Schedule!$F$226:$FO$226, Schedule!$F$236:$FO$236, 0)</f>
        <v>0</v>
      </c>
      <c r="KRT188" s="214">
        <f>_xlfn.XLOOKUP(KRT172, Schedule!$F$226:$FO$226, Schedule!$F$236:$FO$236, 0)</f>
        <v>0</v>
      </c>
      <c r="KRU188" s="214">
        <f>_xlfn.XLOOKUP(KRU172, Schedule!$F$226:$FO$226, Schedule!$F$236:$FO$236, 0)</f>
        <v>0</v>
      </c>
      <c r="KRV188" s="214">
        <f>_xlfn.XLOOKUP(KRV172, Schedule!$F$226:$FO$226, Schedule!$F$236:$FO$236, 0)</f>
        <v>0</v>
      </c>
      <c r="KRW188" s="214">
        <f>_xlfn.XLOOKUP(KRW172, Schedule!$F$226:$FO$226, Schedule!$F$236:$FO$236, 0)</f>
        <v>0</v>
      </c>
      <c r="KRX188" s="214">
        <f>_xlfn.XLOOKUP(KRX172, Schedule!$F$226:$FO$226, Schedule!$F$236:$FO$236, 0)</f>
        <v>0</v>
      </c>
      <c r="KRY188" s="214">
        <f>_xlfn.XLOOKUP(KRY172, Schedule!$F$226:$FO$226, Schedule!$F$236:$FO$236, 0)</f>
        <v>0</v>
      </c>
      <c r="KRZ188" s="214">
        <f>_xlfn.XLOOKUP(KRZ172, Schedule!$F$226:$FO$226, Schedule!$F$236:$FO$236, 0)</f>
        <v>0</v>
      </c>
      <c r="KSA188" s="214">
        <f>_xlfn.XLOOKUP(KSA172, Schedule!$F$226:$FO$226, Schedule!$F$236:$FO$236, 0)</f>
        <v>0</v>
      </c>
      <c r="KSB188" s="214">
        <f>_xlfn.XLOOKUP(KSB172, Schedule!$F$226:$FO$226, Schedule!$F$236:$FO$236, 0)</f>
        <v>0</v>
      </c>
      <c r="KSC188" s="214">
        <f>_xlfn.XLOOKUP(KSC172, Schedule!$F$226:$FO$226, Schedule!$F$236:$FO$236, 0)</f>
        <v>0</v>
      </c>
      <c r="KSD188" s="214">
        <f>_xlfn.XLOOKUP(KSD172, Schedule!$F$226:$FO$226, Schedule!$F$236:$FO$236, 0)</f>
        <v>0</v>
      </c>
      <c r="KSE188" s="214">
        <f>_xlfn.XLOOKUP(KSE172, Schedule!$F$226:$FO$226, Schedule!$F$236:$FO$236, 0)</f>
        <v>0</v>
      </c>
      <c r="KSF188" s="214">
        <f>_xlfn.XLOOKUP(KSF172, Schedule!$F$226:$FO$226, Schedule!$F$236:$FO$236, 0)</f>
        <v>0</v>
      </c>
      <c r="KSG188" s="214">
        <f>_xlfn.XLOOKUP(KSG172, Schedule!$F$226:$FO$226, Schedule!$F$236:$FO$236, 0)</f>
        <v>0</v>
      </c>
      <c r="KSH188" s="214">
        <f>_xlfn.XLOOKUP(KSH172, Schedule!$F$226:$FO$226, Schedule!$F$236:$FO$236, 0)</f>
        <v>0</v>
      </c>
      <c r="KSI188" s="214">
        <f>_xlfn.XLOOKUP(KSI172, Schedule!$F$226:$FO$226, Schedule!$F$236:$FO$236, 0)</f>
        <v>0</v>
      </c>
      <c r="KSJ188" s="214">
        <f>_xlfn.XLOOKUP(KSJ172, Schedule!$F$226:$FO$226, Schedule!$F$236:$FO$236, 0)</f>
        <v>0</v>
      </c>
      <c r="KSK188" s="214">
        <f>_xlfn.XLOOKUP(KSK172, Schedule!$F$226:$FO$226, Schedule!$F$236:$FO$236, 0)</f>
        <v>0</v>
      </c>
      <c r="KSL188" s="214">
        <f>_xlfn.XLOOKUP(KSL172, Schedule!$F$226:$FO$226, Schedule!$F$236:$FO$236, 0)</f>
        <v>0</v>
      </c>
      <c r="KSM188" s="214">
        <f>_xlfn.XLOOKUP(KSM172, Schedule!$F$226:$FO$226, Schedule!$F$236:$FO$236, 0)</f>
        <v>0</v>
      </c>
      <c r="KSN188" s="214">
        <f>_xlfn.XLOOKUP(KSN172, Schedule!$F$226:$FO$226, Schedule!$F$236:$FO$236, 0)</f>
        <v>0</v>
      </c>
      <c r="KSO188" s="214">
        <f>_xlfn.XLOOKUP(KSO172, Schedule!$F$226:$FO$226, Schedule!$F$236:$FO$236, 0)</f>
        <v>0</v>
      </c>
      <c r="KSP188" s="214">
        <f>_xlfn.XLOOKUP(KSP172, Schedule!$F$226:$FO$226, Schedule!$F$236:$FO$236, 0)</f>
        <v>0</v>
      </c>
      <c r="KSQ188" s="214">
        <f>_xlfn.XLOOKUP(KSQ172, Schedule!$F$226:$FO$226, Schedule!$F$236:$FO$236, 0)</f>
        <v>0</v>
      </c>
      <c r="KSR188" s="214">
        <f>_xlfn.XLOOKUP(KSR172, Schedule!$F$226:$FO$226, Schedule!$F$236:$FO$236, 0)</f>
        <v>0</v>
      </c>
      <c r="KSS188" s="214">
        <f>_xlfn.XLOOKUP(KSS172, Schedule!$F$226:$FO$226, Schedule!$F$236:$FO$236, 0)</f>
        <v>0</v>
      </c>
      <c r="KST188" s="214">
        <f>_xlfn.XLOOKUP(KST172, Schedule!$F$226:$FO$226, Schedule!$F$236:$FO$236, 0)</f>
        <v>0</v>
      </c>
      <c r="KSU188" s="214">
        <f>_xlfn.XLOOKUP(KSU172, Schedule!$F$226:$FO$226, Schedule!$F$236:$FO$236, 0)</f>
        <v>0</v>
      </c>
      <c r="KSV188" s="214">
        <f>_xlfn.XLOOKUP(KSV172, Schedule!$F$226:$FO$226, Schedule!$F$236:$FO$236, 0)</f>
        <v>0</v>
      </c>
      <c r="KSW188" s="214">
        <f>_xlfn.XLOOKUP(KSW172, Schedule!$F$226:$FO$226, Schedule!$F$236:$FO$236, 0)</f>
        <v>0</v>
      </c>
      <c r="KSX188" s="214">
        <f>_xlfn.XLOOKUP(KSX172, Schedule!$F$226:$FO$226, Schedule!$F$236:$FO$236, 0)</f>
        <v>0</v>
      </c>
      <c r="KSY188" s="214">
        <f>_xlfn.XLOOKUP(KSY172, Schedule!$F$226:$FO$226, Schedule!$F$236:$FO$236, 0)</f>
        <v>0</v>
      </c>
      <c r="KSZ188" s="214">
        <f>_xlfn.XLOOKUP(KSZ172, Schedule!$F$226:$FO$226, Schedule!$F$236:$FO$236, 0)</f>
        <v>0</v>
      </c>
      <c r="KTA188" s="214">
        <f>_xlfn.XLOOKUP(KTA172, Schedule!$F$226:$FO$226, Schedule!$F$236:$FO$236, 0)</f>
        <v>0</v>
      </c>
      <c r="KTB188" s="214">
        <f>_xlfn.XLOOKUP(KTB172, Schedule!$F$226:$FO$226, Schedule!$F$236:$FO$236, 0)</f>
        <v>0</v>
      </c>
      <c r="KTC188" s="214">
        <f>_xlfn.XLOOKUP(KTC172, Schedule!$F$226:$FO$226, Schedule!$F$236:$FO$236, 0)</f>
        <v>0</v>
      </c>
      <c r="KTD188" s="214">
        <f>_xlfn.XLOOKUP(KTD172, Schedule!$F$226:$FO$226, Schedule!$F$236:$FO$236, 0)</f>
        <v>0</v>
      </c>
      <c r="KTE188" s="214">
        <f>_xlfn.XLOOKUP(KTE172, Schedule!$F$226:$FO$226, Schedule!$F$236:$FO$236, 0)</f>
        <v>0</v>
      </c>
      <c r="KTF188" s="214">
        <f>_xlfn.XLOOKUP(KTF172, Schedule!$F$226:$FO$226, Schedule!$F$236:$FO$236, 0)</f>
        <v>0</v>
      </c>
      <c r="KTG188" s="214">
        <f>_xlfn.XLOOKUP(KTG172, Schedule!$F$226:$FO$226, Schedule!$F$236:$FO$236, 0)</f>
        <v>0</v>
      </c>
      <c r="KTH188" s="214">
        <f>_xlfn.XLOOKUP(KTH172, Schedule!$F$226:$FO$226, Schedule!$F$236:$FO$236, 0)</f>
        <v>0</v>
      </c>
      <c r="KTI188" s="214">
        <f>_xlfn.XLOOKUP(KTI172, Schedule!$F$226:$FO$226, Schedule!$F$236:$FO$236, 0)</f>
        <v>0</v>
      </c>
      <c r="KTJ188" s="214">
        <f>_xlfn.XLOOKUP(KTJ172, Schedule!$F$226:$FO$226, Schedule!$F$236:$FO$236, 0)</f>
        <v>0</v>
      </c>
      <c r="KTK188" s="214">
        <f>_xlfn.XLOOKUP(KTK172, Schedule!$F$226:$FO$226, Schedule!$F$236:$FO$236, 0)</f>
        <v>0</v>
      </c>
      <c r="KTL188" s="214">
        <f>_xlfn.XLOOKUP(KTL172, Schedule!$F$226:$FO$226, Schedule!$F$236:$FO$236, 0)</f>
        <v>0</v>
      </c>
      <c r="KTM188" s="214">
        <f>_xlfn.XLOOKUP(KTM172, Schedule!$F$226:$FO$226, Schedule!$F$236:$FO$236, 0)</f>
        <v>0</v>
      </c>
      <c r="KTN188" s="214">
        <f>_xlfn.XLOOKUP(KTN172, Schedule!$F$226:$FO$226, Schedule!$F$236:$FO$236, 0)</f>
        <v>0</v>
      </c>
      <c r="KTO188" s="214">
        <f>_xlfn.XLOOKUP(KTO172, Schedule!$F$226:$FO$226, Schedule!$F$236:$FO$236, 0)</f>
        <v>0</v>
      </c>
      <c r="KTP188" s="214">
        <f>_xlfn.XLOOKUP(KTP172, Schedule!$F$226:$FO$226, Schedule!$F$236:$FO$236, 0)</f>
        <v>0</v>
      </c>
      <c r="KTQ188" s="214">
        <f>_xlfn.XLOOKUP(KTQ172, Schedule!$F$226:$FO$226, Schedule!$F$236:$FO$236, 0)</f>
        <v>0</v>
      </c>
      <c r="KTR188" s="214">
        <f>_xlfn.XLOOKUP(KTR172, Schedule!$F$226:$FO$226, Schedule!$F$236:$FO$236, 0)</f>
        <v>0</v>
      </c>
      <c r="KTS188" s="214">
        <f>_xlfn.XLOOKUP(KTS172, Schedule!$F$226:$FO$226, Schedule!$F$236:$FO$236, 0)</f>
        <v>0</v>
      </c>
      <c r="KTT188" s="214">
        <f>_xlfn.XLOOKUP(KTT172, Schedule!$F$226:$FO$226, Schedule!$F$236:$FO$236, 0)</f>
        <v>0</v>
      </c>
      <c r="KTU188" s="214">
        <f>_xlfn.XLOOKUP(KTU172, Schedule!$F$226:$FO$226, Schedule!$F$236:$FO$236, 0)</f>
        <v>0</v>
      </c>
      <c r="KTV188" s="214">
        <f>_xlfn.XLOOKUP(KTV172, Schedule!$F$226:$FO$226, Schedule!$F$236:$FO$236, 0)</f>
        <v>0</v>
      </c>
      <c r="KTW188" s="214">
        <f>_xlfn.XLOOKUP(KTW172, Schedule!$F$226:$FO$226, Schedule!$F$236:$FO$236, 0)</f>
        <v>0</v>
      </c>
      <c r="KTX188" s="214">
        <f>_xlfn.XLOOKUP(KTX172, Schedule!$F$226:$FO$226, Schedule!$F$236:$FO$236, 0)</f>
        <v>0</v>
      </c>
      <c r="KTY188" s="214">
        <f>_xlfn.XLOOKUP(KTY172, Schedule!$F$226:$FO$226, Schedule!$F$236:$FO$236, 0)</f>
        <v>0</v>
      </c>
      <c r="KTZ188" s="214">
        <f>_xlfn.XLOOKUP(KTZ172, Schedule!$F$226:$FO$226, Schedule!$F$236:$FO$236, 0)</f>
        <v>0</v>
      </c>
      <c r="KUA188" s="214">
        <f>_xlfn.XLOOKUP(KUA172, Schedule!$F$226:$FO$226, Schedule!$F$236:$FO$236, 0)</f>
        <v>0</v>
      </c>
      <c r="KUB188" s="214">
        <f>_xlfn.XLOOKUP(KUB172, Schedule!$F$226:$FO$226, Schedule!$F$236:$FO$236, 0)</f>
        <v>0</v>
      </c>
      <c r="KUC188" s="214">
        <f>_xlfn.XLOOKUP(KUC172, Schedule!$F$226:$FO$226, Schedule!$F$236:$FO$236, 0)</f>
        <v>0</v>
      </c>
      <c r="KUD188" s="214">
        <f>_xlfn.XLOOKUP(KUD172, Schedule!$F$226:$FO$226, Schedule!$F$236:$FO$236, 0)</f>
        <v>0</v>
      </c>
      <c r="KUE188" s="214">
        <f>_xlfn.XLOOKUP(KUE172, Schedule!$F$226:$FO$226, Schedule!$F$236:$FO$236, 0)</f>
        <v>0</v>
      </c>
      <c r="KUF188" s="214">
        <f>_xlfn.XLOOKUP(KUF172, Schedule!$F$226:$FO$226, Schedule!$F$236:$FO$236, 0)</f>
        <v>0</v>
      </c>
      <c r="KUG188" s="214">
        <f>_xlfn.XLOOKUP(KUG172, Schedule!$F$226:$FO$226, Schedule!$F$236:$FO$236, 0)</f>
        <v>0</v>
      </c>
      <c r="KUH188" s="214">
        <f>_xlfn.XLOOKUP(KUH172, Schedule!$F$226:$FO$226, Schedule!$F$236:$FO$236, 0)</f>
        <v>0</v>
      </c>
      <c r="KUI188" s="214">
        <f>_xlfn.XLOOKUP(KUI172, Schedule!$F$226:$FO$226, Schedule!$F$236:$FO$236, 0)</f>
        <v>0</v>
      </c>
      <c r="KUJ188" s="214">
        <f>_xlfn.XLOOKUP(KUJ172, Schedule!$F$226:$FO$226, Schedule!$F$236:$FO$236, 0)</f>
        <v>0</v>
      </c>
      <c r="KUK188" s="214">
        <f>_xlfn.XLOOKUP(KUK172, Schedule!$F$226:$FO$226, Schedule!$F$236:$FO$236, 0)</f>
        <v>0</v>
      </c>
      <c r="KUL188" s="214">
        <f>_xlfn.XLOOKUP(KUL172, Schedule!$F$226:$FO$226, Schedule!$F$236:$FO$236, 0)</f>
        <v>0</v>
      </c>
      <c r="KUM188" s="214">
        <f>_xlfn.XLOOKUP(KUM172, Schedule!$F$226:$FO$226, Schedule!$F$236:$FO$236, 0)</f>
        <v>0</v>
      </c>
      <c r="KUN188" s="214">
        <f>_xlfn.XLOOKUP(KUN172, Schedule!$F$226:$FO$226, Schedule!$F$236:$FO$236, 0)</f>
        <v>0</v>
      </c>
      <c r="KUO188" s="214">
        <f>_xlfn.XLOOKUP(KUO172, Schedule!$F$226:$FO$226, Schedule!$F$236:$FO$236, 0)</f>
        <v>0</v>
      </c>
      <c r="KUP188" s="214">
        <f>_xlfn.XLOOKUP(KUP172, Schedule!$F$226:$FO$226, Schedule!$F$236:$FO$236, 0)</f>
        <v>0</v>
      </c>
      <c r="KUQ188" s="214">
        <f>_xlfn.XLOOKUP(KUQ172, Schedule!$F$226:$FO$226, Schedule!$F$236:$FO$236, 0)</f>
        <v>0</v>
      </c>
      <c r="KUR188" s="214">
        <f>_xlfn.XLOOKUP(KUR172, Schedule!$F$226:$FO$226, Schedule!$F$236:$FO$236, 0)</f>
        <v>0</v>
      </c>
      <c r="KUS188" s="214">
        <f>_xlfn.XLOOKUP(KUS172, Schedule!$F$226:$FO$226, Schedule!$F$236:$FO$236, 0)</f>
        <v>0</v>
      </c>
      <c r="KUT188" s="214">
        <f>_xlfn.XLOOKUP(KUT172, Schedule!$F$226:$FO$226, Schedule!$F$236:$FO$236, 0)</f>
        <v>0</v>
      </c>
      <c r="KUU188" s="214">
        <f>_xlfn.XLOOKUP(KUU172, Schedule!$F$226:$FO$226, Schedule!$F$236:$FO$236, 0)</f>
        <v>0</v>
      </c>
      <c r="KUV188" s="214">
        <f>_xlfn.XLOOKUP(KUV172, Schedule!$F$226:$FO$226, Schedule!$F$236:$FO$236, 0)</f>
        <v>0</v>
      </c>
      <c r="KUW188" s="214">
        <f>_xlfn.XLOOKUP(KUW172, Schedule!$F$226:$FO$226, Schedule!$F$236:$FO$236, 0)</f>
        <v>0</v>
      </c>
      <c r="KUX188" s="214">
        <f>_xlfn.XLOOKUP(KUX172, Schedule!$F$226:$FO$226, Schedule!$F$236:$FO$236, 0)</f>
        <v>0</v>
      </c>
      <c r="KUY188" s="214">
        <f>_xlfn.XLOOKUP(KUY172, Schedule!$F$226:$FO$226, Schedule!$F$236:$FO$236, 0)</f>
        <v>0</v>
      </c>
      <c r="KUZ188" s="214">
        <f>_xlfn.XLOOKUP(KUZ172, Schedule!$F$226:$FO$226, Schedule!$F$236:$FO$236, 0)</f>
        <v>0</v>
      </c>
      <c r="KVA188" s="214">
        <f>_xlfn.XLOOKUP(KVA172, Schedule!$F$226:$FO$226, Schedule!$F$236:$FO$236, 0)</f>
        <v>0</v>
      </c>
      <c r="KVB188" s="214">
        <f>_xlfn.XLOOKUP(KVB172, Schedule!$F$226:$FO$226, Schedule!$F$236:$FO$236, 0)</f>
        <v>0</v>
      </c>
      <c r="KVC188" s="214">
        <f>_xlfn.XLOOKUP(KVC172, Schedule!$F$226:$FO$226, Schedule!$F$236:$FO$236, 0)</f>
        <v>0</v>
      </c>
      <c r="KVD188" s="214">
        <f>_xlfn.XLOOKUP(KVD172, Schedule!$F$226:$FO$226, Schedule!$F$236:$FO$236, 0)</f>
        <v>0</v>
      </c>
      <c r="KVE188" s="214">
        <f>_xlfn.XLOOKUP(KVE172, Schedule!$F$226:$FO$226, Schedule!$F$236:$FO$236, 0)</f>
        <v>0</v>
      </c>
      <c r="KVF188" s="214">
        <f>_xlfn.XLOOKUP(KVF172, Schedule!$F$226:$FO$226, Schedule!$F$236:$FO$236, 0)</f>
        <v>0</v>
      </c>
      <c r="KVG188" s="214">
        <f>_xlfn.XLOOKUP(KVG172, Schedule!$F$226:$FO$226, Schedule!$F$236:$FO$236, 0)</f>
        <v>0</v>
      </c>
      <c r="KVH188" s="214">
        <f>_xlfn.XLOOKUP(KVH172, Schedule!$F$226:$FO$226, Schedule!$F$236:$FO$236, 0)</f>
        <v>0</v>
      </c>
      <c r="KVI188" s="214">
        <f>_xlfn.XLOOKUP(KVI172, Schedule!$F$226:$FO$226, Schedule!$F$236:$FO$236, 0)</f>
        <v>0</v>
      </c>
      <c r="KVJ188" s="214">
        <f>_xlfn.XLOOKUP(KVJ172, Schedule!$F$226:$FO$226, Schedule!$F$236:$FO$236, 0)</f>
        <v>0</v>
      </c>
      <c r="KVK188" s="214">
        <f>_xlfn.XLOOKUP(KVK172, Schedule!$F$226:$FO$226, Schedule!$F$236:$FO$236, 0)</f>
        <v>0</v>
      </c>
      <c r="KVL188" s="214">
        <f>_xlfn.XLOOKUP(KVL172, Schedule!$F$226:$FO$226, Schedule!$F$236:$FO$236, 0)</f>
        <v>0</v>
      </c>
      <c r="KVM188" s="214">
        <f>_xlfn.XLOOKUP(KVM172, Schedule!$F$226:$FO$226, Schedule!$F$236:$FO$236, 0)</f>
        <v>0</v>
      </c>
      <c r="KVN188" s="214">
        <f>_xlfn.XLOOKUP(KVN172, Schedule!$F$226:$FO$226, Schedule!$F$236:$FO$236, 0)</f>
        <v>0</v>
      </c>
      <c r="KVO188" s="214">
        <f>_xlfn.XLOOKUP(KVO172, Schedule!$F$226:$FO$226, Schedule!$F$236:$FO$236, 0)</f>
        <v>0</v>
      </c>
      <c r="KVP188" s="214">
        <f>_xlfn.XLOOKUP(KVP172, Schedule!$F$226:$FO$226, Schedule!$F$236:$FO$236, 0)</f>
        <v>0</v>
      </c>
      <c r="KVQ188" s="214">
        <f>_xlfn.XLOOKUP(KVQ172, Schedule!$F$226:$FO$226, Schedule!$F$236:$FO$236, 0)</f>
        <v>0</v>
      </c>
      <c r="KVR188" s="214">
        <f>_xlfn.XLOOKUP(KVR172, Schedule!$F$226:$FO$226, Schedule!$F$236:$FO$236, 0)</f>
        <v>0</v>
      </c>
      <c r="KVS188" s="214">
        <f>_xlfn.XLOOKUP(KVS172, Schedule!$F$226:$FO$226, Schedule!$F$236:$FO$236, 0)</f>
        <v>0</v>
      </c>
      <c r="KVT188" s="214">
        <f>_xlfn.XLOOKUP(KVT172, Schedule!$F$226:$FO$226, Schedule!$F$236:$FO$236, 0)</f>
        <v>0</v>
      </c>
      <c r="KVU188" s="214">
        <f>_xlfn.XLOOKUP(KVU172, Schedule!$F$226:$FO$226, Schedule!$F$236:$FO$236, 0)</f>
        <v>0</v>
      </c>
      <c r="KVV188" s="214">
        <f>_xlfn.XLOOKUP(KVV172, Schedule!$F$226:$FO$226, Schedule!$F$236:$FO$236, 0)</f>
        <v>0</v>
      </c>
      <c r="KVW188" s="214">
        <f>_xlfn.XLOOKUP(KVW172, Schedule!$F$226:$FO$226, Schedule!$F$236:$FO$236, 0)</f>
        <v>0</v>
      </c>
      <c r="KVX188" s="214">
        <f>_xlfn.XLOOKUP(KVX172, Schedule!$F$226:$FO$226, Schedule!$F$236:$FO$236, 0)</f>
        <v>0</v>
      </c>
      <c r="KVY188" s="214">
        <f>_xlfn.XLOOKUP(KVY172, Schedule!$F$226:$FO$226, Schedule!$F$236:$FO$236, 0)</f>
        <v>0</v>
      </c>
      <c r="KVZ188" s="214">
        <f>_xlfn.XLOOKUP(KVZ172, Schedule!$F$226:$FO$226, Schedule!$F$236:$FO$236, 0)</f>
        <v>0</v>
      </c>
      <c r="KWA188" s="214">
        <f>_xlfn.XLOOKUP(KWA172, Schedule!$F$226:$FO$226, Schedule!$F$236:$FO$236, 0)</f>
        <v>0</v>
      </c>
      <c r="KWB188" s="214">
        <f>_xlfn.XLOOKUP(KWB172, Schedule!$F$226:$FO$226, Schedule!$F$236:$FO$236, 0)</f>
        <v>0</v>
      </c>
      <c r="KWC188" s="214">
        <f>_xlfn.XLOOKUP(KWC172, Schedule!$F$226:$FO$226, Schedule!$F$236:$FO$236, 0)</f>
        <v>0</v>
      </c>
      <c r="KWD188" s="214">
        <f>_xlfn.XLOOKUP(KWD172, Schedule!$F$226:$FO$226, Schedule!$F$236:$FO$236, 0)</f>
        <v>0</v>
      </c>
      <c r="KWE188" s="214">
        <f>_xlfn.XLOOKUP(KWE172, Schedule!$F$226:$FO$226, Schedule!$F$236:$FO$236, 0)</f>
        <v>0</v>
      </c>
      <c r="KWF188" s="214">
        <f>_xlfn.XLOOKUP(KWF172, Schedule!$F$226:$FO$226, Schedule!$F$236:$FO$236, 0)</f>
        <v>0</v>
      </c>
      <c r="KWG188" s="214">
        <f>_xlfn.XLOOKUP(KWG172, Schedule!$F$226:$FO$226, Schedule!$F$236:$FO$236, 0)</f>
        <v>0</v>
      </c>
      <c r="KWH188" s="214">
        <f>_xlfn.XLOOKUP(KWH172, Schedule!$F$226:$FO$226, Schedule!$F$236:$FO$236, 0)</f>
        <v>0</v>
      </c>
      <c r="KWI188" s="214">
        <f>_xlfn.XLOOKUP(KWI172, Schedule!$F$226:$FO$226, Schedule!$F$236:$FO$236, 0)</f>
        <v>0</v>
      </c>
      <c r="KWJ188" s="214">
        <f>_xlfn.XLOOKUP(KWJ172, Schedule!$F$226:$FO$226, Schedule!$F$236:$FO$236, 0)</f>
        <v>0</v>
      </c>
      <c r="KWK188" s="214">
        <f>_xlfn.XLOOKUP(KWK172, Schedule!$F$226:$FO$226, Schedule!$F$236:$FO$236, 0)</f>
        <v>0</v>
      </c>
      <c r="KWL188" s="214">
        <f>_xlfn.XLOOKUP(KWL172, Schedule!$F$226:$FO$226, Schedule!$F$236:$FO$236, 0)</f>
        <v>0</v>
      </c>
      <c r="KWM188" s="214">
        <f>_xlfn.XLOOKUP(KWM172, Schedule!$F$226:$FO$226, Schedule!$F$236:$FO$236, 0)</f>
        <v>0</v>
      </c>
      <c r="KWN188" s="214">
        <f>_xlfn.XLOOKUP(KWN172, Schedule!$F$226:$FO$226, Schedule!$F$236:$FO$236, 0)</f>
        <v>0</v>
      </c>
      <c r="KWO188" s="214">
        <f>_xlfn.XLOOKUP(KWO172, Schedule!$F$226:$FO$226, Schedule!$F$236:$FO$236, 0)</f>
        <v>0</v>
      </c>
      <c r="KWP188" s="214">
        <f>_xlfn.XLOOKUP(KWP172, Schedule!$F$226:$FO$226, Schedule!$F$236:$FO$236, 0)</f>
        <v>0</v>
      </c>
      <c r="KWQ188" s="214">
        <f>_xlfn.XLOOKUP(KWQ172, Schedule!$F$226:$FO$226, Schedule!$F$236:$FO$236, 0)</f>
        <v>0</v>
      </c>
      <c r="KWR188" s="214">
        <f>_xlfn.XLOOKUP(KWR172, Schedule!$F$226:$FO$226, Schedule!$F$236:$FO$236, 0)</f>
        <v>0</v>
      </c>
      <c r="KWS188" s="214">
        <f>_xlfn.XLOOKUP(KWS172, Schedule!$F$226:$FO$226, Schedule!$F$236:$FO$236, 0)</f>
        <v>0</v>
      </c>
      <c r="KWT188" s="214">
        <f>_xlfn.XLOOKUP(KWT172, Schedule!$F$226:$FO$226, Schedule!$F$236:$FO$236, 0)</f>
        <v>0</v>
      </c>
      <c r="KWU188" s="214">
        <f>_xlfn.XLOOKUP(KWU172, Schedule!$F$226:$FO$226, Schedule!$F$236:$FO$236, 0)</f>
        <v>0</v>
      </c>
      <c r="KWV188" s="214">
        <f>_xlfn.XLOOKUP(KWV172, Schedule!$F$226:$FO$226, Schedule!$F$236:$FO$236, 0)</f>
        <v>0</v>
      </c>
      <c r="KWW188" s="214">
        <f>_xlfn.XLOOKUP(KWW172, Schedule!$F$226:$FO$226, Schedule!$F$236:$FO$236, 0)</f>
        <v>0</v>
      </c>
      <c r="KWX188" s="214">
        <f>_xlfn.XLOOKUP(KWX172, Schedule!$F$226:$FO$226, Schedule!$F$236:$FO$236, 0)</f>
        <v>0</v>
      </c>
      <c r="KWY188" s="214">
        <f>_xlfn.XLOOKUP(KWY172, Schedule!$F$226:$FO$226, Schedule!$F$236:$FO$236, 0)</f>
        <v>0</v>
      </c>
      <c r="KWZ188" s="214">
        <f>_xlfn.XLOOKUP(KWZ172, Schedule!$F$226:$FO$226, Schedule!$F$236:$FO$236, 0)</f>
        <v>0</v>
      </c>
      <c r="KXA188" s="214">
        <f>_xlfn.XLOOKUP(KXA172, Schedule!$F$226:$FO$226, Schedule!$F$236:$FO$236, 0)</f>
        <v>0</v>
      </c>
      <c r="KXB188" s="214">
        <f>_xlfn.XLOOKUP(KXB172, Schedule!$F$226:$FO$226, Schedule!$F$236:$FO$236, 0)</f>
        <v>0</v>
      </c>
      <c r="KXC188" s="214">
        <f>_xlfn.XLOOKUP(KXC172, Schedule!$F$226:$FO$226, Schedule!$F$236:$FO$236, 0)</f>
        <v>0</v>
      </c>
      <c r="KXD188" s="214">
        <f>_xlfn.XLOOKUP(KXD172, Schedule!$F$226:$FO$226, Schedule!$F$236:$FO$236, 0)</f>
        <v>0</v>
      </c>
      <c r="KXE188" s="214">
        <f>_xlfn.XLOOKUP(KXE172, Schedule!$F$226:$FO$226, Schedule!$F$236:$FO$236, 0)</f>
        <v>0</v>
      </c>
      <c r="KXF188" s="214">
        <f>_xlfn.XLOOKUP(KXF172, Schedule!$F$226:$FO$226, Schedule!$F$236:$FO$236, 0)</f>
        <v>0</v>
      </c>
      <c r="KXG188" s="214">
        <f>_xlfn.XLOOKUP(KXG172, Schedule!$F$226:$FO$226, Schedule!$F$236:$FO$236, 0)</f>
        <v>0</v>
      </c>
      <c r="KXH188" s="214">
        <f>_xlfn.XLOOKUP(KXH172, Schedule!$F$226:$FO$226, Schedule!$F$236:$FO$236, 0)</f>
        <v>0</v>
      </c>
      <c r="KXI188" s="214">
        <f>_xlfn.XLOOKUP(KXI172, Schedule!$F$226:$FO$226, Schedule!$F$236:$FO$236, 0)</f>
        <v>0</v>
      </c>
      <c r="KXJ188" s="214">
        <f>_xlfn.XLOOKUP(KXJ172, Schedule!$F$226:$FO$226, Schedule!$F$236:$FO$236, 0)</f>
        <v>0</v>
      </c>
      <c r="KXK188" s="214">
        <f>_xlfn.XLOOKUP(KXK172, Schedule!$F$226:$FO$226, Schedule!$F$236:$FO$236, 0)</f>
        <v>0</v>
      </c>
      <c r="KXL188" s="214">
        <f>_xlfn.XLOOKUP(KXL172, Schedule!$F$226:$FO$226, Schedule!$F$236:$FO$236, 0)</f>
        <v>0</v>
      </c>
      <c r="KXM188" s="214">
        <f>_xlfn.XLOOKUP(KXM172, Schedule!$F$226:$FO$226, Schedule!$F$236:$FO$236, 0)</f>
        <v>0</v>
      </c>
      <c r="KXN188" s="214">
        <f>_xlfn.XLOOKUP(KXN172, Schedule!$F$226:$FO$226, Schedule!$F$236:$FO$236, 0)</f>
        <v>0</v>
      </c>
      <c r="KXO188" s="214">
        <f>_xlfn.XLOOKUP(KXO172, Schedule!$F$226:$FO$226, Schedule!$F$236:$FO$236, 0)</f>
        <v>0</v>
      </c>
      <c r="KXP188" s="214">
        <f>_xlfn.XLOOKUP(KXP172, Schedule!$F$226:$FO$226, Schedule!$F$236:$FO$236, 0)</f>
        <v>0</v>
      </c>
      <c r="KXQ188" s="214">
        <f>_xlfn.XLOOKUP(KXQ172, Schedule!$F$226:$FO$226, Schedule!$F$236:$FO$236, 0)</f>
        <v>0</v>
      </c>
      <c r="KXR188" s="214">
        <f>_xlfn.XLOOKUP(KXR172, Schedule!$F$226:$FO$226, Schedule!$F$236:$FO$236, 0)</f>
        <v>0</v>
      </c>
      <c r="KXS188" s="214">
        <f>_xlfn.XLOOKUP(KXS172, Schedule!$F$226:$FO$226, Schedule!$F$236:$FO$236, 0)</f>
        <v>0</v>
      </c>
      <c r="KXT188" s="214">
        <f>_xlfn.XLOOKUP(KXT172, Schedule!$F$226:$FO$226, Schedule!$F$236:$FO$236, 0)</f>
        <v>0</v>
      </c>
      <c r="KXU188" s="214">
        <f>_xlfn.XLOOKUP(KXU172, Schedule!$F$226:$FO$226, Schedule!$F$236:$FO$236, 0)</f>
        <v>0</v>
      </c>
      <c r="KXV188" s="214">
        <f>_xlfn.XLOOKUP(KXV172, Schedule!$F$226:$FO$226, Schedule!$F$236:$FO$236, 0)</f>
        <v>0</v>
      </c>
      <c r="KXW188" s="214">
        <f>_xlfn.XLOOKUP(KXW172, Schedule!$F$226:$FO$226, Schedule!$F$236:$FO$236, 0)</f>
        <v>0</v>
      </c>
      <c r="KXX188" s="214">
        <f>_xlfn.XLOOKUP(KXX172, Schedule!$F$226:$FO$226, Schedule!$F$236:$FO$236, 0)</f>
        <v>0</v>
      </c>
      <c r="KXY188" s="214">
        <f>_xlfn.XLOOKUP(KXY172, Schedule!$F$226:$FO$226, Schedule!$F$236:$FO$236, 0)</f>
        <v>0</v>
      </c>
      <c r="KXZ188" s="214">
        <f>_xlfn.XLOOKUP(KXZ172, Schedule!$F$226:$FO$226, Schedule!$F$236:$FO$236, 0)</f>
        <v>0</v>
      </c>
      <c r="KYA188" s="214">
        <f>_xlfn.XLOOKUP(KYA172, Schedule!$F$226:$FO$226, Schedule!$F$236:$FO$236, 0)</f>
        <v>0</v>
      </c>
      <c r="KYB188" s="214">
        <f>_xlfn.XLOOKUP(KYB172, Schedule!$F$226:$FO$226, Schedule!$F$236:$FO$236, 0)</f>
        <v>0</v>
      </c>
      <c r="KYC188" s="214">
        <f>_xlfn.XLOOKUP(KYC172, Schedule!$F$226:$FO$226, Schedule!$F$236:$FO$236, 0)</f>
        <v>0</v>
      </c>
      <c r="KYD188" s="214">
        <f>_xlfn.XLOOKUP(KYD172, Schedule!$F$226:$FO$226, Schedule!$F$236:$FO$236, 0)</f>
        <v>0</v>
      </c>
      <c r="KYE188" s="214">
        <f>_xlfn.XLOOKUP(KYE172, Schedule!$F$226:$FO$226, Schedule!$F$236:$FO$236, 0)</f>
        <v>0</v>
      </c>
      <c r="KYF188" s="214">
        <f>_xlfn.XLOOKUP(KYF172, Schedule!$F$226:$FO$226, Schedule!$F$236:$FO$236, 0)</f>
        <v>0</v>
      </c>
      <c r="KYG188" s="214">
        <f>_xlfn.XLOOKUP(KYG172, Schedule!$F$226:$FO$226, Schedule!$F$236:$FO$236, 0)</f>
        <v>0</v>
      </c>
      <c r="KYH188" s="214">
        <f>_xlfn.XLOOKUP(KYH172, Schedule!$F$226:$FO$226, Schedule!$F$236:$FO$236, 0)</f>
        <v>0</v>
      </c>
      <c r="KYI188" s="214">
        <f>_xlfn.XLOOKUP(KYI172, Schedule!$F$226:$FO$226, Schedule!$F$236:$FO$236, 0)</f>
        <v>0</v>
      </c>
      <c r="KYJ188" s="214">
        <f>_xlfn.XLOOKUP(KYJ172, Schedule!$F$226:$FO$226, Schedule!$F$236:$FO$236, 0)</f>
        <v>0</v>
      </c>
      <c r="KYK188" s="214">
        <f>_xlfn.XLOOKUP(KYK172, Schedule!$F$226:$FO$226, Schedule!$F$236:$FO$236, 0)</f>
        <v>0</v>
      </c>
      <c r="KYL188" s="214">
        <f>_xlfn.XLOOKUP(KYL172, Schedule!$F$226:$FO$226, Schedule!$F$236:$FO$236, 0)</f>
        <v>0</v>
      </c>
      <c r="KYM188" s="214">
        <f>_xlfn.XLOOKUP(KYM172, Schedule!$F$226:$FO$226, Schedule!$F$236:$FO$236, 0)</f>
        <v>0</v>
      </c>
      <c r="KYN188" s="214">
        <f>_xlfn.XLOOKUP(KYN172, Schedule!$F$226:$FO$226, Schedule!$F$236:$FO$236, 0)</f>
        <v>0</v>
      </c>
      <c r="KYO188" s="214">
        <f>_xlfn.XLOOKUP(KYO172, Schedule!$F$226:$FO$226, Schedule!$F$236:$FO$236, 0)</f>
        <v>0</v>
      </c>
      <c r="KYP188" s="214">
        <f>_xlfn.XLOOKUP(KYP172, Schedule!$F$226:$FO$226, Schedule!$F$236:$FO$236, 0)</f>
        <v>0</v>
      </c>
      <c r="KYQ188" s="214">
        <f>_xlfn.XLOOKUP(KYQ172, Schedule!$F$226:$FO$226, Schedule!$F$236:$FO$236, 0)</f>
        <v>0</v>
      </c>
      <c r="KYR188" s="214">
        <f>_xlfn.XLOOKUP(KYR172, Schedule!$F$226:$FO$226, Schedule!$F$236:$FO$236, 0)</f>
        <v>0</v>
      </c>
      <c r="KYS188" s="214">
        <f>_xlfn.XLOOKUP(KYS172, Schedule!$F$226:$FO$226, Schedule!$F$236:$FO$236, 0)</f>
        <v>0</v>
      </c>
      <c r="KYT188" s="214">
        <f>_xlfn.XLOOKUP(KYT172, Schedule!$F$226:$FO$226, Schedule!$F$236:$FO$236, 0)</f>
        <v>0</v>
      </c>
      <c r="KYU188" s="214">
        <f>_xlfn.XLOOKUP(KYU172, Schedule!$F$226:$FO$226, Schedule!$F$236:$FO$236, 0)</f>
        <v>0</v>
      </c>
      <c r="KYV188" s="214">
        <f>_xlfn.XLOOKUP(KYV172, Schedule!$F$226:$FO$226, Schedule!$F$236:$FO$236, 0)</f>
        <v>0</v>
      </c>
      <c r="KYW188" s="214">
        <f>_xlfn.XLOOKUP(KYW172, Schedule!$F$226:$FO$226, Schedule!$F$236:$FO$236, 0)</f>
        <v>0</v>
      </c>
      <c r="KYX188" s="214">
        <f>_xlfn.XLOOKUP(KYX172, Schedule!$F$226:$FO$226, Schedule!$F$236:$FO$236, 0)</f>
        <v>0</v>
      </c>
      <c r="KYY188" s="214">
        <f>_xlfn.XLOOKUP(KYY172, Schedule!$F$226:$FO$226, Schedule!$F$236:$FO$236, 0)</f>
        <v>0</v>
      </c>
      <c r="KYZ188" s="214">
        <f>_xlfn.XLOOKUP(KYZ172, Schedule!$F$226:$FO$226, Schedule!$F$236:$FO$236, 0)</f>
        <v>0</v>
      </c>
      <c r="KZA188" s="214">
        <f>_xlfn.XLOOKUP(KZA172, Schedule!$F$226:$FO$226, Schedule!$F$236:$FO$236, 0)</f>
        <v>0</v>
      </c>
      <c r="KZB188" s="214">
        <f>_xlfn.XLOOKUP(KZB172, Schedule!$F$226:$FO$226, Schedule!$F$236:$FO$236, 0)</f>
        <v>0</v>
      </c>
      <c r="KZC188" s="214">
        <f>_xlfn.XLOOKUP(KZC172, Schedule!$F$226:$FO$226, Schedule!$F$236:$FO$236, 0)</f>
        <v>0</v>
      </c>
      <c r="KZD188" s="214">
        <f>_xlfn.XLOOKUP(KZD172, Schedule!$F$226:$FO$226, Schedule!$F$236:$FO$236, 0)</f>
        <v>0</v>
      </c>
      <c r="KZE188" s="214">
        <f>_xlfn.XLOOKUP(KZE172, Schedule!$F$226:$FO$226, Schedule!$F$236:$FO$236, 0)</f>
        <v>0</v>
      </c>
      <c r="KZF188" s="214">
        <f>_xlfn.XLOOKUP(KZF172, Schedule!$F$226:$FO$226, Schedule!$F$236:$FO$236, 0)</f>
        <v>0</v>
      </c>
      <c r="KZG188" s="214">
        <f>_xlfn.XLOOKUP(KZG172, Schedule!$F$226:$FO$226, Schedule!$F$236:$FO$236, 0)</f>
        <v>0</v>
      </c>
      <c r="KZH188" s="214">
        <f>_xlfn.XLOOKUP(KZH172, Schedule!$F$226:$FO$226, Schedule!$F$236:$FO$236, 0)</f>
        <v>0</v>
      </c>
      <c r="KZI188" s="214">
        <f>_xlfn.XLOOKUP(KZI172, Schedule!$F$226:$FO$226, Schedule!$F$236:$FO$236, 0)</f>
        <v>0</v>
      </c>
      <c r="KZJ188" s="214">
        <f>_xlfn.XLOOKUP(KZJ172, Schedule!$F$226:$FO$226, Schedule!$F$236:$FO$236, 0)</f>
        <v>0</v>
      </c>
      <c r="KZK188" s="214">
        <f>_xlfn.XLOOKUP(KZK172, Schedule!$F$226:$FO$226, Schedule!$F$236:$FO$236, 0)</f>
        <v>0</v>
      </c>
      <c r="KZL188" s="214">
        <f>_xlfn.XLOOKUP(KZL172, Schedule!$F$226:$FO$226, Schedule!$F$236:$FO$236, 0)</f>
        <v>0</v>
      </c>
      <c r="KZM188" s="214">
        <f>_xlfn.XLOOKUP(KZM172, Schedule!$F$226:$FO$226, Schedule!$F$236:$FO$236, 0)</f>
        <v>0</v>
      </c>
      <c r="KZN188" s="214">
        <f>_xlfn.XLOOKUP(KZN172, Schedule!$F$226:$FO$226, Schedule!$F$236:$FO$236, 0)</f>
        <v>0</v>
      </c>
      <c r="KZO188" s="214">
        <f>_xlfn.XLOOKUP(KZO172, Schedule!$F$226:$FO$226, Schedule!$F$236:$FO$236, 0)</f>
        <v>0</v>
      </c>
      <c r="KZP188" s="214">
        <f>_xlfn.XLOOKUP(KZP172, Schedule!$F$226:$FO$226, Schedule!$F$236:$FO$236, 0)</f>
        <v>0</v>
      </c>
      <c r="KZQ188" s="214">
        <f>_xlfn.XLOOKUP(KZQ172, Schedule!$F$226:$FO$226, Schedule!$F$236:$FO$236, 0)</f>
        <v>0</v>
      </c>
      <c r="KZR188" s="214">
        <f>_xlfn.XLOOKUP(KZR172, Schedule!$F$226:$FO$226, Schedule!$F$236:$FO$236, 0)</f>
        <v>0</v>
      </c>
      <c r="KZS188" s="214">
        <f>_xlfn.XLOOKUP(KZS172, Schedule!$F$226:$FO$226, Schedule!$F$236:$FO$236, 0)</f>
        <v>0</v>
      </c>
      <c r="KZT188" s="214">
        <f>_xlfn.XLOOKUP(KZT172, Schedule!$F$226:$FO$226, Schedule!$F$236:$FO$236, 0)</f>
        <v>0</v>
      </c>
      <c r="KZU188" s="214">
        <f>_xlfn.XLOOKUP(KZU172, Schedule!$F$226:$FO$226, Schedule!$F$236:$FO$236, 0)</f>
        <v>0</v>
      </c>
      <c r="KZV188" s="214">
        <f>_xlfn.XLOOKUP(KZV172, Schedule!$F$226:$FO$226, Schedule!$F$236:$FO$236, 0)</f>
        <v>0</v>
      </c>
      <c r="KZW188" s="214">
        <f>_xlfn.XLOOKUP(KZW172, Schedule!$F$226:$FO$226, Schedule!$F$236:$FO$236, 0)</f>
        <v>0</v>
      </c>
      <c r="KZX188" s="214">
        <f>_xlfn.XLOOKUP(KZX172, Schedule!$F$226:$FO$226, Schedule!$F$236:$FO$236, 0)</f>
        <v>0</v>
      </c>
      <c r="KZY188" s="214">
        <f>_xlfn.XLOOKUP(KZY172, Schedule!$F$226:$FO$226, Schedule!$F$236:$FO$236, 0)</f>
        <v>0</v>
      </c>
      <c r="KZZ188" s="214">
        <f>_xlfn.XLOOKUP(KZZ172, Schedule!$F$226:$FO$226, Schedule!$F$236:$FO$236, 0)</f>
        <v>0</v>
      </c>
      <c r="LAA188" s="214">
        <f>_xlfn.XLOOKUP(LAA172, Schedule!$F$226:$FO$226, Schedule!$F$236:$FO$236, 0)</f>
        <v>0</v>
      </c>
      <c r="LAB188" s="214">
        <f>_xlfn.XLOOKUP(LAB172, Schedule!$F$226:$FO$226, Schedule!$F$236:$FO$236, 0)</f>
        <v>0</v>
      </c>
      <c r="LAC188" s="214">
        <f>_xlfn.XLOOKUP(LAC172, Schedule!$F$226:$FO$226, Schedule!$F$236:$FO$236, 0)</f>
        <v>0</v>
      </c>
      <c r="LAD188" s="214">
        <f>_xlfn.XLOOKUP(LAD172, Schedule!$F$226:$FO$226, Schedule!$F$236:$FO$236, 0)</f>
        <v>0</v>
      </c>
      <c r="LAE188" s="214">
        <f>_xlfn.XLOOKUP(LAE172, Schedule!$F$226:$FO$226, Schedule!$F$236:$FO$236, 0)</f>
        <v>0</v>
      </c>
      <c r="LAF188" s="214">
        <f>_xlfn.XLOOKUP(LAF172, Schedule!$F$226:$FO$226, Schedule!$F$236:$FO$236, 0)</f>
        <v>0</v>
      </c>
      <c r="LAG188" s="214">
        <f>_xlfn.XLOOKUP(LAG172, Schedule!$F$226:$FO$226, Schedule!$F$236:$FO$236, 0)</f>
        <v>0</v>
      </c>
      <c r="LAH188" s="214">
        <f>_xlfn.XLOOKUP(LAH172, Schedule!$F$226:$FO$226, Schedule!$F$236:$FO$236, 0)</f>
        <v>0</v>
      </c>
      <c r="LAI188" s="214">
        <f>_xlfn.XLOOKUP(LAI172, Schedule!$F$226:$FO$226, Schedule!$F$236:$FO$236, 0)</f>
        <v>0</v>
      </c>
      <c r="LAJ188" s="214">
        <f>_xlfn.XLOOKUP(LAJ172, Schedule!$F$226:$FO$226, Schedule!$F$236:$FO$236, 0)</f>
        <v>0</v>
      </c>
      <c r="LAK188" s="214">
        <f>_xlfn.XLOOKUP(LAK172, Schedule!$F$226:$FO$226, Schedule!$F$236:$FO$236, 0)</f>
        <v>0</v>
      </c>
      <c r="LAL188" s="214">
        <f>_xlfn.XLOOKUP(LAL172, Schedule!$F$226:$FO$226, Schedule!$F$236:$FO$236, 0)</f>
        <v>0</v>
      </c>
      <c r="LAM188" s="214">
        <f>_xlfn.XLOOKUP(LAM172, Schedule!$F$226:$FO$226, Schedule!$F$236:$FO$236, 0)</f>
        <v>0</v>
      </c>
      <c r="LAN188" s="214">
        <f>_xlfn.XLOOKUP(LAN172, Schedule!$F$226:$FO$226, Schedule!$F$236:$FO$236, 0)</f>
        <v>0</v>
      </c>
      <c r="LAO188" s="214">
        <f>_xlfn.XLOOKUP(LAO172, Schedule!$F$226:$FO$226, Schedule!$F$236:$FO$236, 0)</f>
        <v>0</v>
      </c>
      <c r="LAP188" s="214">
        <f>_xlfn.XLOOKUP(LAP172, Schedule!$F$226:$FO$226, Schedule!$F$236:$FO$236, 0)</f>
        <v>0</v>
      </c>
      <c r="LAQ188" s="214">
        <f>_xlfn.XLOOKUP(LAQ172, Schedule!$F$226:$FO$226, Schedule!$F$236:$FO$236, 0)</f>
        <v>0</v>
      </c>
      <c r="LAR188" s="214">
        <f>_xlfn.XLOOKUP(LAR172, Schedule!$F$226:$FO$226, Schedule!$F$236:$FO$236, 0)</f>
        <v>0</v>
      </c>
      <c r="LAS188" s="214">
        <f>_xlfn.XLOOKUP(LAS172, Schedule!$F$226:$FO$226, Schedule!$F$236:$FO$236, 0)</f>
        <v>0</v>
      </c>
      <c r="LAT188" s="214">
        <f>_xlfn.XLOOKUP(LAT172, Schedule!$F$226:$FO$226, Schedule!$F$236:$FO$236, 0)</f>
        <v>0</v>
      </c>
      <c r="LAU188" s="214">
        <f>_xlfn.XLOOKUP(LAU172, Schedule!$F$226:$FO$226, Schedule!$F$236:$FO$236, 0)</f>
        <v>0</v>
      </c>
      <c r="LAV188" s="214">
        <f>_xlfn.XLOOKUP(LAV172, Schedule!$F$226:$FO$226, Schedule!$F$236:$FO$236, 0)</f>
        <v>0</v>
      </c>
      <c r="LAW188" s="214">
        <f>_xlfn.XLOOKUP(LAW172, Schedule!$F$226:$FO$226, Schedule!$F$236:$FO$236, 0)</f>
        <v>0</v>
      </c>
      <c r="LAX188" s="214">
        <f>_xlfn.XLOOKUP(LAX172, Schedule!$F$226:$FO$226, Schedule!$F$236:$FO$236, 0)</f>
        <v>0</v>
      </c>
      <c r="LAY188" s="214">
        <f>_xlfn.XLOOKUP(LAY172, Schedule!$F$226:$FO$226, Schedule!$F$236:$FO$236, 0)</f>
        <v>0</v>
      </c>
      <c r="LAZ188" s="214">
        <f>_xlfn.XLOOKUP(LAZ172, Schedule!$F$226:$FO$226, Schedule!$F$236:$FO$236, 0)</f>
        <v>0</v>
      </c>
      <c r="LBA188" s="214">
        <f>_xlfn.XLOOKUP(LBA172, Schedule!$F$226:$FO$226, Schedule!$F$236:$FO$236, 0)</f>
        <v>0</v>
      </c>
      <c r="LBB188" s="214">
        <f>_xlfn.XLOOKUP(LBB172, Schedule!$F$226:$FO$226, Schedule!$F$236:$FO$236, 0)</f>
        <v>0</v>
      </c>
      <c r="LBC188" s="214">
        <f>_xlfn.XLOOKUP(LBC172, Schedule!$F$226:$FO$226, Schedule!$F$236:$FO$236, 0)</f>
        <v>0</v>
      </c>
      <c r="LBD188" s="214">
        <f>_xlfn.XLOOKUP(LBD172, Schedule!$F$226:$FO$226, Schedule!$F$236:$FO$236, 0)</f>
        <v>0</v>
      </c>
      <c r="LBE188" s="214">
        <f>_xlfn.XLOOKUP(LBE172, Schedule!$F$226:$FO$226, Schedule!$F$236:$FO$236, 0)</f>
        <v>0</v>
      </c>
      <c r="LBF188" s="214">
        <f>_xlfn.XLOOKUP(LBF172, Schedule!$F$226:$FO$226, Schedule!$F$236:$FO$236, 0)</f>
        <v>0</v>
      </c>
      <c r="LBG188" s="214">
        <f>_xlfn.XLOOKUP(LBG172, Schedule!$F$226:$FO$226, Schedule!$F$236:$FO$236, 0)</f>
        <v>0</v>
      </c>
      <c r="LBH188" s="214">
        <f>_xlfn.XLOOKUP(LBH172, Schedule!$F$226:$FO$226, Schedule!$F$236:$FO$236, 0)</f>
        <v>0</v>
      </c>
      <c r="LBI188" s="214">
        <f>_xlfn.XLOOKUP(LBI172, Schedule!$F$226:$FO$226, Schedule!$F$236:$FO$236, 0)</f>
        <v>0</v>
      </c>
      <c r="LBJ188" s="214">
        <f>_xlfn.XLOOKUP(LBJ172, Schedule!$F$226:$FO$226, Schedule!$F$236:$FO$236, 0)</f>
        <v>0</v>
      </c>
      <c r="LBK188" s="214">
        <f>_xlfn.XLOOKUP(LBK172, Schedule!$F$226:$FO$226, Schedule!$F$236:$FO$236, 0)</f>
        <v>0</v>
      </c>
      <c r="LBL188" s="214">
        <f>_xlfn.XLOOKUP(LBL172, Schedule!$F$226:$FO$226, Schedule!$F$236:$FO$236, 0)</f>
        <v>0</v>
      </c>
      <c r="LBM188" s="214">
        <f>_xlfn.XLOOKUP(LBM172, Schedule!$F$226:$FO$226, Schedule!$F$236:$FO$236, 0)</f>
        <v>0</v>
      </c>
      <c r="LBN188" s="214">
        <f>_xlfn.XLOOKUP(LBN172, Schedule!$F$226:$FO$226, Schedule!$F$236:$FO$236, 0)</f>
        <v>0</v>
      </c>
      <c r="LBO188" s="214">
        <f>_xlfn.XLOOKUP(LBO172, Schedule!$F$226:$FO$226, Schedule!$F$236:$FO$236, 0)</f>
        <v>0</v>
      </c>
      <c r="LBP188" s="214">
        <f>_xlfn.XLOOKUP(LBP172, Schedule!$F$226:$FO$226, Schedule!$F$236:$FO$236, 0)</f>
        <v>0</v>
      </c>
      <c r="LBQ188" s="214">
        <f>_xlfn.XLOOKUP(LBQ172, Schedule!$F$226:$FO$226, Schedule!$F$236:$FO$236, 0)</f>
        <v>0</v>
      </c>
      <c r="LBR188" s="214">
        <f>_xlfn.XLOOKUP(LBR172, Schedule!$F$226:$FO$226, Schedule!$F$236:$FO$236, 0)</f>
        <v>0</v>
      </c>
      <c r="LBS188" s="214">
        <f>_xlfn.XLOOKUP(LBS172, Schedule!$F$226:$FO$226, Schedule!$F$236:$FO$236, 0)</f>
        <v>0</v>
      </c>
      <c r="LBT188" s="214">
        <f>_xlfn.XLOOKUP(LBT172, Schedule!$F$226:$FO$226, Schedule!$F$236:$FO$236, 0)</f>
        <v>0</v>
      </c>
      <c r="LBU188" s="214">
        <f>_xlfn.XLOOKUP(LBU172, Schedule!$F$226:$FO$226, Schedule!$F$236:$FO$236, 0)</f>
        <v>0</v>
      </c>
      <c r="LBV188" s="214">
        <f>_xlfn.XLOOKUP(LBV172, Schedule!$F$226:$FO$226, Schedule!$F$236:$FO$236, 0)</f>
        <v>0</v>
      </c>
      <c r="LBW188" s="214">
        <f>_xlfn.XLOOKUP(LBW172, Schedule!$F$226:$FO$226, Schedule!$F$236:$FO$236, 0)</f>
        <v>0</v>
      </c>
      <c r="LBX188" s="214">
        <f>_xlfn.XLOOKUP(LBX172, Schedule!$F$226:$FO$226, Schedule!$F$236:$FO$236, 0)</f>
        <v>0</v>
      </c>
      <c r="LBY188" s="214">
        <f>_xlfn.XLOOKUP(LBY172, Schedule!$F$226:$FO$226, Schedule!$F$236:$FO$236, 0)</f>
        <v>0</v>
      </c>
      <c r="LBZ188" s="214">
        <f>_xlfn.XLOOKUP(LBZ172, Schedule!$F$226:$FO$226, Schedule!$F$236:$FO$236, 0)</f>
        <v>0</v>
      </c>
      <c r="LCA188" s="214">
        <f>_xlfn.XLOOKUP(LCA172, Schedule!$F$226:$FO$226, Schedule!$F$236:$FO$236, 0)</f>
        <v>0</v>
      </c>
      <c r="LCB188" s="214">
        <f>_xlfn.XLOOKUP(LCB172, Schedule!$F$226:$FO$226, Schedule!$F$236:$FO$236, 0)</f>
        <v>0</v>
      </c>
      <c r="LCC188" s="214">
        <f>_xlfn.XLOOKUP(LCC172, Schedule!$F$226:$FO$226, Schedule!$F$236:$FO$236, 0)</f>
        <v>0</v>
      </c>
      <c r="LCD188" s="214">
        <f>_xlfn.XLOOKUP(LCD172, Schedule!$F$226:$FO$226, Schedule!$F$236:$FO$236, 0)</f>
        <v>0</v>
      </c>
      <c r="LCE188" s="214">
        <f>_xlfn.XLOOKUP(LCE172, Schedule!$F$226:$FO$226, Schedule!$F$236:$FO$236, 0)</f>
        <v>0</v>
      </c>
      <c r="LCF188" s="214">
        <f>_xlfn.XLOOKUP(LCF172, Schedule!$F$226:$FO$226, Schedule!$F$236:$FO$236, 0)</f>
        <v>0</v>
      </c>
      <c r="LCG188" s="214">
        <f>_xlfn.XLOOKUP(LCG172, Schedule!$F$226:$FO$226, Schedule!$F$236:$FO$236, 0)</f>
        <v>0</v>
      </c>
      <c r="LCH188" s="214">
        <f>_xlfn.XLOOKUP(LCH172, Schedule!$F$226:$FO$226, Schedule!$F$236:$FO$236, 0)</f>
        <v>0</v>
      </c>
      <c r="LCI188" s="214">
        <f>_xlfn.XLOOKUP(LCI172, Schedule!$F$226:$FO$226, Schedule!$F$236:$FO$236, 0)</f>
        <v>0</v>
      </c>
      <c r="LCJ188" s="214">
        <f>_xlfn.XLOOKUP(LCJ172, Schedule!$F$226:$FO$226, Schedule!$F$236:$FO$236, 0)</f>
        <v>0</v>
      </c>
      <c r="LCK188" s="214">
        <f>_xlfn.XLOOKUP(LCK172, Schedule!$F$226:$FO$226, Schedule!$F$236:$FO$236, 0)</f>
        <v>0</v>
      </c>
      <c r="LCL188" s="214">
        <f>_xlfn.XLOOKUP(LCL172, Schedule!$F$226:$FO$226, Schedule!$F$236:$FO$236, 0)</f>
        <v>0</v>
      </c>
      <c r="LCM188" s="214">
        <f>_xlfn.XLOOKUP(LCM172, Schedule!$F$226:$FO$226, Schedule!$F$236:$FO$236, 0)</f>
        <v>0</v>
      </c>
      <c r="LCN188" s="214">
        <f>_xlfn.XLOOKUP(LCN172, Schedule!$F$226:$FO$226, Schedule!$F$236:$FO$236, 0)</f>
        <v>0</v>
      </c>
      <c r="LCO188" s="214">
        <f>_xlfn.XLOOKUP(LCO172, Schedule!$F$226:$FO$226, Schedule!$F$236:$FO$236, 0)</f>
        <v>0</v>
      </c>
      <c r="LCP188" s="214">
        <f>_xlfn.XLOOKUP(LCP172, Schedule!$F$226:$FO$226, Schedule!$F$236:$FO$236, 0)</f>
        <v>0</v>
      </c>
      <c r="LCQ188" s="214">
        <f>_xlfn.XLOOKUP(LCQ172, Schedule!$F$226:$FO$226, Schedule!$F$236:$FO$236, 0)</f>
        <v>0</v>
      </c>
      <c r="LCR188" s="214">
        <f>_xlfn.XLOOKUP(LCR172, Schedule!$F$226:$FO$226, Schedule!$F$236:$FO$236, 0)</f>
        <v>0</v>
      </c>
      <c r="LCS188" s="214">
        <f>_xlfn.XLOOKUP(LCS172, Schedule!$F$226:$FO$226, Schedule!$F$236:$FO$236, 0)</f>
        <v>0</v>
      </c>
      <c r="LCT188" s="214">
        <f>_xlfn.XLOOKUP(LCT172, Schedule!$F$226:$FO$226, Schedule!$F$236:$FO$236, 0)</f>
        <v>0</v>
      </c>
      <c r="LCU188" s="214">
        <f>_xlfn.XLOOKUP(LCU172, Schedule!$F$226:$FO$226, Schedule!$F$236:$FO$236, 0)</f>
        <v>0</v>
      </c>
      <c r="LCV188" s="214">
        <f>_xlfn.XLOOKUP(LCV172, Schedule!$F$226:$FO$226, Schedule!$F$236:$FO$236, 0)</f>
        <v>0</v>
      </c>
      <c r="LCW188" s="214">
        <f>_xlfn.XLOOKUP(LCW172, Schedule!$F$226:$FO$226, Schedule!$F$236:$FO$236, 0)</f>
        <v>0</v>
      </c>
      <c r="LCX188" s="214">
        <f>_xlfn.XLOOKUP(LCX172, Schedule!$F$226:$FO$226, Schedule!$F$236:$FO$236, 0)</f>
        <v>0</v>
      </c>
      <c r="LCY188" s="214">
        <f>_xlfn.XLOOKUP(LCY172, Schedule!$F$226:$FO$226, Schedule!$F$236:$FO$236, 0)</f>
        <v>0</v>
      </c>
      <c r="LCZ188" s="214">
        <f>_xlfn.XLOOKUP(LCZ172, Schedule!$F$226:$FO$226, Schedule!$F$236:$FO$236, 0)</f>
        <v>0</v>
      </c>
      <c r="LDA188" s="214">
        <f>_xlfn.XLOOKUP(LDA172, Schedule!$F$226:$FO$226, Schedule!$F$236:$FO$236, 0)</f>
        <v>0</v>
      </c>
      <c r="LDB188" s="214">
        <f>_xlfn.XLOOKUP(LDB172, Schedule!$F$226:$FO$226, Schedule!$F$236:$FO$236, 0)</f>
        <v>0</v>
      </c>
      <c r="LDC188" s="214">
        <f>_xlfn.XLOOKUP(LDC172, Schedule!$F$226:$FO$226, Schedule!$F$236:$FO$236, 0)</f>
        <v>0</v>
      </c>
      <c r="LDD188" s="214">
        <f>_xlfn.XLOOKUP(LDD172, Schedule!$F$226:$FO$226, Schedule!$F$236:$FO$236, 0)</f>
        <v>0</v>
      </c>
      <c r="LDE188" s="214">
        <f>_xlfn.XLOOKUP(LDE172, Schedule!$F$226:$FO$226, Schedule!$F$236:$FO$236, 0)</f>
        <v>0</v>
      </c>
      <c r="LDF188" s="214">
        <f>_xlfn.XLOOKUP(LDF172, Schedule!$F$226:$FO$226, Schedule!$F$236:$FO$236, 0)</f>
        <v>0</v>
      </c>
      <c r="LDG188" s="214">
        <f>_xlfn.XLOOKUP(LDG172, Schedule!$F$226:$FO$226, Schedule!$F$236:$FO$236, 0)</f>
        <v>0</v>
      </c>
      <c r="LDH188" s="214">
        <f>_xlfn.XLOOKUP(LDH172, Schedule!$F$226:$FO$226, Schedule!$F$236:$FO$236, 0)</f>
        <v>0</v>
      </c>
      <c r="LDI188" s="214">
        <f>_xlfn.XLOOKUP(LDI172, Schedule!$F$226:$FO$226, Schedule!$F$236:$FO$236, 0)</f>
        <v>0</v>
      </c>
      <c r="LDJ188" s="214">
        <f>_xlfn.XLOOKUP(LDJ172, Schedule!$F$226:$FO$226, Schedule!$F$236:$FO$236, 0)</f>
        <v>0</v>
      </c>
      <c r="LDK188" s="214">
        <f>_xlfn.XLOOKUP(LDK172, Schedule!$F$226:$FO$226, Schedule!$F$236:$FO$236, 0)</f>
        <v>0</v>
      </c>
      <c r="LDL188" s="214">
        <f>_xlfn.XLOOKUP(LDL172, Schedule!$F$226:$FO$226, Schedule!$F$236:$FO$236, 0)</f>
        <v>0</v>
      </c>
      <c r="LDM188" s="214">
        <f>_xlfn.XLOOKUP(LDM172, Schedule!$F$226:$FO$226, Schedule!$F$236:$FO$236, 0)</f>
        <v>0</v>
      </c>
      <c r="LDN188" s="214">
        <f>_xlfn.XLOOKUP(LDN172, Schedule!$F$226:$FO$226, Schedule!$F$236:$FO$236, 0)</f>
        <v>0</v>
      </c>
      <c r="LDO188" s="214">
        <f>_xlfn.XLOOKUP(LDO172, Schedule!$F$226:$FO$226, Schedule!$F$236:$FO$236, 0)</f>
        <v>0</v>
      </c>
      <c r="LDP188" s="214">
        <f>_xlfn.XLOOKUP(LDP172, Schedule!$F$226:$FO$226, Schedule!$F$236:$FO$236, 0)</f>
        <v>0</v>
      </c>
      <c r="LDQ188" s="214">
        <f>_xlfn.XLOOKUP(LDQ172, Schedule!$F$226:$FO$226, Schedule!$F$236:$FO$236, 0)</f>
        <v>0</v>
      </c>
      <c r="LDR188" s="214">
        <f>_xlfn.XLOOKUP(LDR172, Schedule!$F$226:$FO$226, Schedule!$F$236:$FO$236, 0)</f>
        <v>0</v>
      </c>
      <c r="LDS188" s="214">
        <f>_xlfn.XLOOKUP(LDS172, Schedule!$F$226:$FO$226, Schedule!$F$236:$FO$236, 0)</f>
        <v>0</v>
      </c>
      <c r="LDT188" s="214">
        <f>_xlfn.XLOOKUP(LDT172, Schedule!$F$226:$FO$226, Schedule!$F$236:$FO$236, 0)</f>
        <v>0</v>
      </c>
      <c r="LDU188" s="214">
        <f>_xlfn.XLOOKUP(LDU172, Schedule!$F$226:$FO$226, Schedule!$F$236:$FO$236, 0)</f>
        <v>0</v>
      </c>
      <c r="LDV188" s="214">
        <f>_xlfn.XLOOKUP(LDV172, Schedule!$F$226:$FO$226, Schedule!$F$236:$FO$236, 0)</f>
        <v>0</v>
      </c>
      <c r="LDW188" s="214">
        <f>_xlfn.XLOOKUP(LDW172, Schedule!$F$226:$FO$226, Schedule!$F$236:$FO$236, 0)</f>
        <v>0</v>
      </c>
      <c r="LDX188" s="214">
        <f>_xlfn.XLOOKUP(LDX172, Schedule!$F$226:$FO$226, Schedule!$F$236:$FO$236, 0)</f>
        <v>0</v>
      </c>
      <c r="LDY188" s="214">
        <f>_xlfn.XLOOKUP(LDY172, Schedule!$F$226:$FO$226, Schedule!$F$236:$FO$236, 0)</f>
        <v>0</v>
      </c>
      <c r="LDZ188" s="214">
        <f>_xlfn.XLOOKUP(LDZ172, Schedule!$F$226:$FO$226, Schedule!$F$236:$FO$236, 0)</f>
        <v>0</v>
      </c>
      <c r="LEA188" s="214">
        <f>_xlfn.XLOOKUP(LEA172, Schedule!$F$226:$FO$226, Schedule!$F$236:$FO$236, 0)</f>
        <v>0</v>
      </c>
      <c r="LEB188" s="214">
        <f>_xlfn.XLOOKUP(LEB172, Schedule!$F$226:$FO$226, Schedule!$F$236:$FO$236, 0)</f>
        <v>0</v>
      </c>
      <c r="LEC188" s="214">
        <f>_xlfn.XLOOKUP(LEC172, Schedule!$F$226:$FO$226, Schedule!$F$236:$FO$236, 0)</f>
        <v>0</v>
      </c>
      <c r="LED188" s="214">
        <f>_xlfn.XLOOKUP(LED172, Schedule!$F$226:$FO$226, Schedule!$F$236:$FO$236, 0)</f>
        <v>0</v>
      </c>
      <c r="LEE188" s="214">
        <f>_xlfn.XLOOKUP(LEE172, Schedule!$F$226:$FO$226, Schedule!$F$236:$FO$236, 0)</f>
        <v>0</v>
      </c>
      <c r="LEF188" s="214">
        <f>_xlfn.XLOOKUP(LEF172, Schedule!$F$226:$FO$226, Schedule!$F$236:$FO$236, 0)</f>
        <v>0</v>
      </c>
      <c r="LEG188" s="214">
        <f>_xlfn.XLOOKUP(LEG172, Schedule!$F$226:$FO$226, Schedule!$F$236:$FO$236, 0)</f>
        <v>0</v>
      </c>
      <c r="LEH188" s="214">
        <f>_xlfn.XLOOKUP(LEH172, Schedule!$F$226:$FO$226, Schedule!$F$236:$FO$236, 0)</f>
        <v>0</v>
      </c>
      <c r="LEI188" s="214">
        <f>_xlfn.XLOOKUP(LEI172, Schedule!$F$226:$FO$226, Schedule!$F$236:$FO$236, 0)</f>
        <v>0</v>
      </c>
      <c r="LEJ188" s="214">
        <f>_xlfn.XLOOKUP(LEJ172, Schedule!$F$226:$FO$226, Schedule!$F$236:$FO$236, 0)</f>
        <v>0</v>
      </c>
      <c r="LEK188" s="214">
        <f>_xlfn.XLOOKUP(LEK172, Schedule!$F$226:$FO$226, Schedule!$F$236:$FO$236, 0)</f>
        <v>0</v>
      </c>
      <c r="LEL188" s="214">
        <f>_xlfn.XLOOKUP(LEL172, Schedule!$F$226:$FO$226, Schedule!$F$236:$FO$236, 0)</f>
        <v>0</v>
      </c>
      <c r="LEM188" s="214">
        <f>_xlfn.XLOOKUP(LEM172, Schedule!$F$226:$FO$226, Schedule!$F$236:$FO$236, 0)</f>
        <v>0</v>
      </c>
      <c r="LEN188" s="214">
        <f>_xlfn.XLOOKUP(LEN172, Schedule!$F$226:$FO$226, Schedule!$F$236:$FO$236, 0)</f>
        <v>0</v>
      </c>
      <c r="LEO188" s="214">
        <f>_xlfn.XLOOKUP(LEO172, Schedule!$F$226:$FO$226, Schedule!$F$236:$FO$236, 0)</f>
        <v>0</v>
      </c>
      <c r="LEP188" s="214">
        <f>_xlfn.XLOOKUP(LEP172, Schedule!$F$226:$FO$226, Schedule!$F$236:$FO$236, 0)</f>
        <v>0</v>
      </c>
      <c r="LEQ188" s="214">
        <f>_xlfn.XLOOKUP(LEQ172, Schedule!$F$226:$FO$226, Schedule!$F$236:$FO$236, 0)</f>
        <v>0</v>
      </c>
      <c r="LER188" s="214">
        <f>_xlfn.XLOOKUP(LER172, Schedule!$F$226:$FO$226, Schedule!$F$236:$FO$236, 0)</f>
        <v>0</v>
      </c>
      <c r="LES188" s="214">
        <f>_xlfn.XLOOKUP(LES172, Schedule!$F$226:$FO$226, Schedule!$F$236:$FO$236, 0)</f>
        <v>0</v>
      </c>
      <c r="LET188" s="214">
        <f>_xlfn.XLOOKUP(LET172, Schedule!$F$226:$FO$226, Schedule!$F$236:$FO$236, 0)</f>
        <v>0</v>
      </c>
      <c r="LEU188" s="214">
        <f>_xlfn.XLOOKUP(LEU172, Schedule!$F$226:$FO$226, Schedule!$F$236:$FO$236, 0)</f>
        <v>0</v>
      </c>
      <c r="LEV188" s="214">
        <f>_xlfn.XLOOKUP(LEV172, Schedule!$F$226:$FO$226, Schedule!$F$236:$FO$236, 0)</f>
        <v>0</v>
      </c>
      <c r="LEW188" s="214">
        <f>_xlfn.XLOOKUP(LEW172, Schedule!$F$226:$FO$226, Schedule!$F$236:$FO$236, 0)</f>
        <v>0</v>
      </c>
      <c r="LEX188" s="214">
        <f>_xlfn.XLOOKUP(LEX172, Schedule!$F$226:$FO$226, Schedule!$F$236:$FO$236, 0)</f>
        <v>0</v>
      </c>
      <c r="LEY188" s="214">
        <f>_xlfn.XLOOKUP(LEY172, Schedule!$F$226:$FO$226, Schedule!$F$236:$FO$236, 0)</f>
        <v>0</v>
      </c>
      <c r="LEZ188" s="214">
        <f>_xlfn.XLOOKUP(LEZ172, Schedule!$F$226:$FO$226, Schedule!$F$236:$FO$236, 0)</f>
        <v>0</v>
      </c>
      <c r="LFA188" s="214">
        <f>_xlfn.XLOOKUP(LFA172, Schedule!$F$226:$FO$226, Schedule!$F$236:$FO$236, 0)</f>
        <v>0</v>
      </c>
      <c r="LFB188" s="214">
        <f>_xlfn.XLOOKUP(LFB172, Schedule!$F$226:$FO$226, Schedule!$F$236:$FO$236, 0)</f>
        <v>0</v>
      </c>
      <c r="LFC188" s="214">
        <f>_xlfn.XLOOKUP(LFC172, Schedule!$F$226:$FO$226, Schedule!$F$236:$FO$236, 0)</f>
        <v>0</v>
      </c>
      <c r="LFD188" s="214">
        <f>_xlfn.XLOOKUP(LFD172, Schedule!$F$226:$FO$226, Schedule!$F$236:$FO$236, 0)</f>
        <v>0</v>
      </c>
      <c r="LFE188" s="214">
        <f>_xlfn.XLOOKUP(LFE172, Schedule!$F$226:$FO$226, Schedule!$F$236:$FO$236, 0)</f>
        <v>0</v>
      </c>
      <c r="LFF188" s="214">
        <f>_xlfn.XLOOKUP(LFF172, Schedule!$F$226:$FO$226, Schedule!$F$236:$FO$236, 0)</f>
        <v>0</v>
      </c>
      <c r="LFG188" s="214">
        <f>_xlfn.XLOOKUP(LFG172, Schedule!$F$226:$FO$226, Schedule!$F$236:$FO$236, 0)</f>
        <v>0</v>
      </c>
      <c r="LFH188" s="214">
        <f>_xlfn.XLOOKUP(LFH172, Schedule!$F$226:$FO$226, Schedule!$F$236:$FO$236, 0)</f>
        <v>0</v>
      </c>
      <c r="LFI188" s="214">
        <f>_xlfn.XLOOKUP(LFI172, Schedule!$F$226:$FO$226, Schedule!$F$236:$FO$236, 0)</f>
        <v>0</v>
      </c>
      <c r="LFJ188" s="214">
        <f>_xlfn.XLOOKUP(LFJ172, Schedule!$F$226:$FO$226, Schedule!$F$236:$FO$236, 0)</f>
        <v>0</v>
      </c>
      <c r="LFK188" s="214">
        <f>_xlfn.XLOOKUP(LFK172, Schedule!$F$226:$FO$226, Schedule!$F$236:$FO$236, 0)</f>
        <v>0</v>
      </c>
      <c r="LFL188" s="214">
        <f>_xlfn.XLOOKUP(LFL172, Schedule!$F$226:$FO$226, Schedule!$F$236:$FO$236, 0)</f>
        <v>0</v>
      </c>
      <c r="LFM188" s="214">
        <f>_xlfn.XLOOKUP(LFM172, Schedule!$F$226:$FO$226, Schedule!$F$236:$FO$236, 0)</f>
        <v>0</v>
      </c>
      <c r="LFN188" s="214">
        <f>_xlfn.XLOOKUP(LFN172, Schedule!$F$226:$FO$226, Schedule!$F$236:$FO$236, 0)</f>
        <v>0</v>
      </c>
      <c r="LFO188" s="214">
        <f>_xlfn.XLOOKUP(LFO172, Schedule!$F$226:$FO$226, Schedule!$F$236:$FO$236, 0)</f>
        <v>0</v>
      </c>
      <c r="LFP188" s="214">
        <f>_xlfn.XLOOKUP(LFP172, Schedule!$F$226:$FO$226, Schedule!$F$236:$FO$236, 0)</f>
        <v>0</v>
      </c>
      <c r="LFQ188" s="214">
        <f>_xlfn.XLOOKUP(LFQ172, Schedule!$F$226:$FO$226, Schedule!$F$236:$FO$236, 0)</f>
        <v>0</v>
      </c>
      <c r="LFR188" s="214">
        <f>_xlfn.XLOOKUP(LFR172, Schedule!$F$226:$FO$226, Schedule!$F$236:$FO$236, 0)</f>
        <v>0</v>
      </c>
      <c r="LFS188" s="214">
        <f>_xlfn.XLOOKUP(LFS172, Schedule!$F$226:$FO$226, Schedule!$F$236:$FO$236, 0)</f>
        <v>0</v>
      </c>
      <c r="LFT188" s="214">
        <f>_xlfn.XLOOKUP(LFT172, Schedule!$F$226:$FO$226, Schedule!$F$236:$FO$236, 0)</f>
        <v>0</v>
      </c>
      <c r="LFU188" s="214">
        <f>_xlfn.XLOOKUP(LFU172, Schedule!$F$226:$FO$226, Schedule!$F$236:$FO$236, 0)</f>
        <v>0</v>
      </c>
      <c r="LFV188" s="214">
        <f>_xlfn.XLOOKUP(LFV172, Schedule!$F$226:$FO$226, Schedule!$F$236:$FO$236, 0)</f>
        <v>0</v>
      </c>
      <c r="LFW188" s="214">
        <f>_xlfn.XLOOKUP(LFW172, Schedule!$F$226:$FO$226, Schedule!$F$236:$FO$236, 0)</f>
        <v>0</v>
      </c>
      <c r="LFX188" s="214">
        <f>_xlfn.XLOOKUP(LFX172, Schedule!$F$226:$FO$226, Schedule!$F$236:$FO$236, 0)</f>
        <v>0</v>
      </c>
      <c r="LFY188" s="214">
        <f>_xlfn.XLOOKUP(LFY172, Schedule!$F$226:$FO$226, Schedule!$F$236:$FO$236, 0)</f>
        <v>0</v>
      </c>
      <c r="LFZ188" s="214">
        <f>_xlfn.XLOOKUP(LFZ172, Schedule!$F$226:$FO$226, Schedule!$F$236:$FO$236, 0)</f>
        <v>0</v>
      </c>
      <c r="LGA188" s="214">
        <f>_xlfn.XLOOKUP(LGA172, Schedule!$F$226:$FO$226, Schedule!$F$236:$FO$236, 0)</f>
        <v>0</v>
      </c>
      <c r="LGB188" s="214">
        <f>_xlfn.XLOOKUP(LGB172, Schedule!$F$226:$FO$226, Schedule!$F$236:$FO$236, 0)</f>
        <v>0</v>
      </c>
      <c r="LGC188" s="214">
        <f>_xlfn.XLOOKUP(LGC172, Schedule!$F$226:$FO$226, Schedule!$F$236:$FO$236, 0)</f>
        <v>0</v>
      </c>
      <c r="LGD188" s="214">
        <f>_xlfn.XLOOKUP(LGD172, Schedule!$F$226:$FO$226, Schedule!$F$236:$FO$236, 0)</f>
        <v>0</v>
      </c>
      <c r="LGE188" s="214">
        <f>_xlfn.XLOOKUP(LGE172, Schedule!$F$226:$FO$226, Schedule!$F$236:$FO$236, 0)</f>
        <v>0</v>
      </c>
      <c r="LGF188" s="214">
        <f>_xlfn.XLOOKUP(LGF172, Schedule!$F$226:$FO$226, Schedule!$F$236:$FO$236, 0)</f>
        <v>0</v>
      </c>
      <c r="LGG188" s="214">
        <f>_xlfn.XLOOKUP(LGG172, Schedule!$F$226:$FO$226, Schedule!$F$236:$FO$236, 0)</f>
        <v>0</v>
      </c>
      <c r="LGH188" s="214">
        <f>_xlfn.XLOOKUP(LGH172, Schedule!$F$226:$FO$226, Schedule!$F$236:$FO$236, 0)</f>
        <v>0</v>
      </c>
      <c r="LGI188" s="214">
        <f>_xlfn.XLOOKUP(LGI172, Schedule!$F$226:$FO$226, Schedule!$F$236:$FO$236, 0)</f>
        <v>0</v>
      </c>
      <c r="LGJ188" s="214">
        <f>_xlfn.XLOOKUP(LGJ172, Schedule!$F$226:$FO$226, Schedule!$F$236:$FO$236, 0)</f>
        <v>0</v>
      </c>
      <c r="LGK188" s="214">
        <f>_xlfn.XLOOKUP(LGK172, Schedule!$F$226:$FO$226, Schedule!$F$236:$FO$236, 0)</f>
        <v>0</v>
      </c>
      <c r="LGL188" s="214">
        <f>_xlfn.XLOOKUP(LGL172, Schedule!$F$226:$FO$226, Schedule!$F$236:$FO$236, 0)</f>
        <v>0</v>
      </c>
      <c r="LGM188" s="214">
        <f>_xlfn.XLOOKUP(LGM172, Schedule!$F$226:$FO$226, Schedule!$F$236:$FO$236, 0)</f>
        <v>0</v>
      </c>
      <c r="LGN188" s="214">
        <f>_xlfn.XLOOKUP(LGN172, Schedule!$F$226:$FO$226, Schedule!$F$236:$FO$236, 0)</f>
        <v>0</v>
      </c>
      <c r="LGO188" s="214">
        <f>_xlfn.XLOOKUP(LGO172, Schedule!$F$226:$FO$226, Schedule!$F$236:$FO$236, 0)</f>
        <v>0</v>
      </c>
      <c r="LGP188" s="214">
        <f>_xlfn.XLOOKUP(LGP172, Schedule!$F$226:$FO$226, Schedule!$F$236:$FO$236, 0)</f>
        <v>0</v>
      </c>
      <c r="LGQ188" s="214">
        <f>_xlfn.XLOOKUP(LGQ172, Schedule!$F$226:$FO$226, Schedule!$F$236:$FO$236, 0)</f>
        <v>0</v>
      </c>
      <c r="LGR188" s="214">
        <f>_xlfn.XLOOKUP(LGR172, Schedule!$F$226:$FO$226, Schedule!$F$236:$FO$236, 0)</f>
        <v>0</v>
      </c>
      <c r="LGS188" s="214">
        <f>_xlfn.XLOOKUP(LGS172, Schedule!$F$226:$FO$226, Schedule!$F$236:$FO$236, 0)</f>
        <v>0</v>
      </c>
      <c r="LGT188" s="214">
        <f>_xlfn.XLOOKUP(LGT172, Schedule!$F$226:$FO$226, Schedule!$F$236:$FO$236, 0)</f>
        <v>0</v>
      </c>
      <c r="LGU188" s="214">
        <f>_xlfn.XLOOKUP(LGU172, Schedule!$F$226:$FO$226, Schedule!$F$236:$FO$236, 0)</f>
        <v>0</v>
      </c>
      <c r="LGV188" s="214">
        <f>_xlfn.XLOOKUP(LGV172, Schedule!$F$226:$FO$226, Schedule!$F$236:$FO$236, 0)</f>
        <v>0</v>
      </c>
      <c r="LGW188" s="214">
        <f>_xlfn.XLOOKUP(LGW172, Schedule!$F$226:$FO$226, Schedule!$F$236:$FO$236, 0)</f>
        <v>0</v>
      </c>
      <c r="LGX188" s="214">
        <f>_xlfn.XLOOKUP(LGX172, Schedule!$F$226:$FO$226, Schedule!$F$236:$FO$236, 0)</f>
        <v>0</v>
      </c>
      <c r="LGY188" s="214">
        <f>_xlfn.XLOOKUP(LGY172, Schedule!$F$226:$FO$226, Schedule!$F$236:$FO$236, 0)</f>
        <v>0</v>
      </c>
      <c r="LGZ188" s="214">
        <f>_xlfn.XLOOKUP(LGZ172, Schedule!$F$226:$FO$226, Schedule!$F$236:$FO$236, 0)</f>
        <v>0</v>
      </c>
      <c r="LHA188" s="214">
        <f>_xlfn.XLOOKUP(LHA172, Schedule!$F$226:$FO$226, Schedule!$F$236:$FO$236, 0)</f>
        <v>0</v>
      </c>
      <c r="LHB188" s="214">
        <f>_xlfn.XLOOKUP(LHB172, Schedule!$F$226:$FO$226, Schedule!$F$236:$FO$236, 0)</f>
        <v>0</v>
      </c>
      <c r="LHC188" s="214">
        <f>_xlfn.XLOOKUP(LHC172, Schedule!$F$226:$FO$226, Schedule!$F$236:$FO$236, 0)</f>
        <v>0</v>
      </c>
      <c r="LHD188" s="214">
        <f>_xlfn.XLOOKUP(LHD172, Schedule!$F$226:$FO$226, Schedule!$F$236:$FO$236, 0)</f>
        <v>0</v>
      </c>
      <c r="LHE188" s="214">
        <f>_xlfn.XLOOKUP(LHE172, Schedule!$F$226:$FO$226, Schedule!$F$236:$FO$236, 0)</f>
        <v>0</v>
      </c>
      <c r="LHF188" s="214">
        <f>_xlfn.XLOOKUP(LHF172, Schedule!$F$226:$FO$226, Schedule!$F$236:$FO$236, 0)</f>
        <v>0</v>
      </c>
      <c r="LHG188" s="214">
        <f>_xlfn.XLOOKUP(LHG172, Schedule!$F$226:$FO$226, Schedule!$F$236:$FO$236, 0)</f>
        <v>0</v>
      </c>
      <c r="LHH188" s="214">
        <f>_xlfn.XLOOKUP(LHH172, Schedule!$F$226:$FO$226, Schedule!$F$236:$FO$236, 0)</f>
        <v>0</v>
      </c>
      <c r="LHI188" s="214">
        <f>_xlfn.XLOOKUP(LHI172, Schedule!$F$226:$FO$226, Schedule!$F$236:$FO$236, 0)</f>
        <v>0</v>
      </c>
      <c r="LHJ188" s="214">
        <f>_xlfn.XLOOKUP(LHJ172, Schedule!$F$226:$FO$226, Schedule!$F$236:$FO$236, 0)</f>
        <v>0</v>
      </c>
      <c r="LHK188" s="214">
        <f>_xlfn.XLOOKUP(LHK172, Schedule!$F$226:$FO$226, Schedule!$F$236:$FO$236, 0)</f>
        <v>0</v>
      </c>
      <c r="LHL188" s="214">
        <f>_xlfn.XLOOKUP(LHL172, Schedule!$F$226:$FO$226, Schedule!$F$236:$FO$236, 0)</f>
        <v>0</v>
      </c>
      <c r="LHM188" s="214">
        <f>_xlfn.XLOOKUP(LHM172, Schedule!$F$226:$FO$226, Schedule!$F$236:$FO$236, 0)</f>
        <v>0</v>
      </c>
      <c r="LHN188" s="214">
        <f>_xlfn.XLOOKUP(LHN172, Schedule!$F$226:$FO$226, Schedule!$F$236:$FO$236, 0)</f>
        <v>0</v>
      </c>
      <c r="LHO188" s="214">
        <f>_xlfn.XLOOKUP(LHO172, Schedule!$F$226:$FO$226, Schedule!$F$236:$FO$236, 0)</f>
        <v>0</v>
      </c>
      <c r="LHP188" s="214">
        <f>_xlfn.XLOOKUP(LHP172, Schedule!$F$226:$FO$226, Schedule!$F$236:$FO$236, 0)</f>
        <v>0</v>
      </c>
      <c r="LHQ188" s="214">
        <f>_xlfn.XLOOKUP(LHQ172, Schedule!$F$226:$FO$226, Schedule!$F$236:$FO$236, 0)</f>
        <v>0</v>
      </c>
      <c r="LHR188" s="214">
        <f>_xlfn.XLOOKUP(LHR172, Schedule!$F$226:$FO$226, Schedule!$F$236:$FO$236, 0)</f>
        <v>0</v>
      </c>
      <c r="LHS188" s="214">
        <f>_xlfn.XLOOKUP(LHS172, Schedule!$F$226:$FO$226, Schedule!$F$236:$FO$236, 0)</f>
        <v>0</v>
      </c>
      <c r="LHT188" s="214">
        <f>_xlfn.XLOOKUP(LHT172, Schedule!$F$226:$FO$226, Schedule!$F$236:$FO$236, 0)</f>
        <v>0</v>
      </c>
      <c r="LHU188" s="214">
        <f>_xlfn.XLOOKUP(LHU172, Schedule!$F$226:$FO$226, Schedule!$F$236:$FO$236, 0)</f>
        <v>0</v>
      </c>
      <c r="LHV188" s="214">
        <f>_xlfn.XLOOKUP(LHV172, Schedule!$F$226:$FO$226, Schedule!$F$236:$FO$236, 0)</f>
        <v>0</v>
      </c>
      <c r="LHW188" s="214">
        <f>_xlfn.XLOOKUP(LHW172, Schedule!$F$226:$FO$226, Schedule!$F$236:$FO$236, 0)</f>
        <v>0</v>
      </c>
      <c r="LHX188" s="214">
        <f>_xlfn.XLOOKUP(LHX172, Schedule!$F$226:$FO$226, Schedule!$F$236:$FO$236, 0)</f>
        <v>0</v>
      </c>
      <c r="LHY188" s="214">
        <f>_xlfn.XLOOKUP(LHY172, Schedule!$F$226:$FO$226, Schedule!$F$236:$FO$236, 0)</f>
        <v>0</v>
      </c>
      <c r="LHZ188" s="214">
        <f>_xlfn.XLOOKUP(LHZ172, Schedule!$F$226:$FO$226, Schedule!$F$236:$FO$236, 0)</f>
        <v>0</v>
      </c>
      <c r="LIA188" s="214">
        <f>_xlfn.XLOOKUP(LIA172, Schedule!$F$226:$FO$226, Schedule!$F$236:$FO$236, 0)</f>
        <v>0</v>
      </c>
      <c r="LIB188" s="214">
        <f>_xlfn.XLOOKUP(LIB172, Schedule!$F$226:$FO$226, Schedule!$F$236:$FO$236, 0)</f>
        <v>0</v>
      </c>
      <c r="LIC188" s="214">
        <f>_xlfn.XLOOKUP(LIC172, Schedule!$F$226:$FO$226, Schedule!$F$236:$FO$236, 0)</f>
        <v>0</v>
      </c>
      <c r="LID188" s="214">
        <f>_xlfn.XLOOKUP(LID172, Schedule!$F$226:$FO$226, Schedule!$F$236:$FO$236, 0)</f>
        <v>0</v>
      </c>
      <c r="LIE188" s="214">
        <f>_xlfn.XLOOKUP(LIE172, Schedule!$F$226:$FO$226, Schedule!$F$236:$FO$236, 0)</f>
        <v>0</v>
      </c>
      <c r="LIF188" s="214">
        <f>_xlfn.XLOOKUP(LIF172, Schedule!$F$226:$FO$226, Schedule!$F$236:$FO$236, 0)</f>
        <v>0</v>
      </c>
      <c r="LIG188" s="214">
        <f>_xlfn.XLOOKUP(LIG172, Schedule!$F$226:$FO$226, Schedule!$F$236:$FO$236, 0)</f>
        <v>0</v>
      </c>
      <c r="LIH188" s="214">
        <f>_xlfn.XLOOKUP(LIH172, Schedule!$F$226:$FO$226, Schedule!$F$236:$FO$236, 0)</f>
        <v>0</v>
      </c>
      <c r="LII188" s="214">
        <f>_xlfn.XLOOKUP(LII172, Schedule!$F$226:$FO$226, Schedule!$F$236:$FO$236, 0)</f>
        <v>0</v>
      </c>
      <c r="LIJ188" s="214">
        <f>_xlfn.XLOOKUP(LIJ172, Schedule!$F$226:$FO$226, Schedule!$F$236:$FO$236, 0)</f>
        <v>0</v>
      </c>
      <c r="LIK188" s="214">
        <f>_xlfn.XLOOKUP(LIK172, Schedule!$F$226:$FO$226, Schedule!$F$236:$FO$236, 0)</f>
        <v>0</v>
      </c>
      <c r="LIL188" s="214">
        <f>_xlfn.XLOOKUP(LIL172, Schedule!$F$226:$FO$226, Schedule!$F$236:$FO$236, 0)</f>
        <v>0</v>
      </c>
      <c r="LIM188" s="214">
        <f>_xlfn.XLOOKUP(LIM172, Schedule!$F$226:$FO$226, Schedule!$F$236:$FO$236, 0)</f>
        <v>0</v>
      </c>
      <c r="LIN188" s="214">
        <f>_xlfn.XLOOKUP(LIN172, Schedule!$F$226:$FO$226, Schedule!$F$236:$FO$236, 0)</f>
        <v>0</v>
      </c>
      <c r="LIO188" s="214">
        <f>_xlfn.XLOOKUP(LIO172, Schedule!$F$226:$FO$226, Schedule!$F$236:$FO$236, 0)</f>
        <v>0</v>
      </c>
      <c r="LIP188" s="214">
        <f>_xlfn.XLOOKUP(LIP172, Schedule!$F$226:$FO$226, Schedule!$F$236:$FO$236, 0)</f>
        <v>0</v>
      </c>
      <c r="LIQ188" s="214">
        <f>_xlfn.XLOOKUP(LIQ172, Schedule!$F$226:$FO$226, Schedule!$F$236:$FO$236, 0)</f>
        <v>0</v>
      </c>
      <c r="LIR188" s="214">
        <f>_xlfn.XLOOKUP(LIR172, Schedule!$F$226:$FO$226, Schedule!$F$236:$FO$236, 0)</f>
        <v>0</v>
      </c>
      <c r="LIS188" s="214">
        <f>_xlfn.XLOOKUP(LIS172, Schedule!$F$226:$FO$226, Schedule!$F$236:$FO$236, 0)</f>
        <v>0</v>
      </c>
      <c r="LIT188" s="214">
        <f>_xlfn.XLOOKUP(LIT172, Schedule!$F$226:$FO$226, Schedule!$F$236:$FO$236, 0)</f>
        <v>0</v>
      </c>
      <c r="LIU188" s="214">
        <f>_xlfn.XLOOKUP(LIU172, Schedule!$F$226:$FO$226, Schedule!$F$236:$FO$236, 0)</f>
        <v>0</v>
      </c>
      <c r="LIV188" s="214">
        <f>_xlfn.XLOOKUP(LIV172, Schedule!$F$226:$FO$226, Schedule!$F$236:$FO$236, 0)</f>
        <v>0</v>
      </c>
      <c r="LIW188" s="214">
        <f>_xlfn.XLOOKUP(LIW172, Schedule!$F$226:$FO$226, Schedule!$F$236:$FO$236, 0)</f>
        <v>0</v>
      </c>
      <c r="LIX188" s="214">
        <f>_xlfn.XLOOKUP(LIX172, Schedule!$F$226:$FO$226, Schedule!$F$236:$FO$236, 0)</f>
        <v>0</v>
      </c>
      <c r="LIY188" s="214">
        <f>_xlfn.XLOOKUP(LIY172, Schedule!$F$226:$FO$226, Schedule!$F$236:$FO$236, 0)</f>
        <v>0</v>
      </c>
      <c r="LIZ188" s="214">
        <f>_xlfn.XLOOKUP(LIZ172, Schedule!$F$226:$FO$226, Schedule!$F$236:$FO$236, 0)</f>
        <v>0</v>
      </c>
      <c r="LJA188" s="214">
        <f>_xlfn.XLOOKUP(LJA172, Schedule!$F$226:$FO$226, Schedule!$F$236:$FO$236, 0)</f>
        <v>0</v>
      </c>
      <c r="LJB188" s="214">
        <f>_xlfn.XLOOKUP(LJB172, Schedule!$F$226:$FO$226, Schedule!$F$236:$FO$236, 0)</f>
        <v>0</v>
      </c>
      <c r="LJC188" s="214">
        <f>_xlfn.XLOOKUP(LJC172, Schedule!$F$226:$FO$226, Schedule!$F$236:$FO$236, 0)</f>
        <v>0</v>
      </c>
      <c r="LJD188" s="214">
        <f>_xlfn.XLOOKUP(LJD172, Schedule!$F$226:$FO$226, Schedule!$F$236:$FO$236, 0)</f>
        <v>0</v>
      </c>
      <c r="LJE188" s="214">
        <f>_xlfn.XLOOKUP(LJE172, Schedule!$F$226:$FO$226, Schedule!$F$236:$FO$236, 0)</f>
        <v>0</v>
      </c>
      <c r="LJF188" s="214">
        <f>_xlfn.XLOOKUP(LJF172, Schedule!$F$226:$FO$226, Schedule!$F$236:$FO$236, 0)</f>
        <v>0</v>
      </c>
      <c r="LJG188" s="214">
        <f>_xlfn.XLOOKUP(LJG172, Schedule!$F$226:$FO$226, Schedule!$F$236:$FO$236, 0)</f>
        <v>0</v>
      </c>
      <c r="LJH188" s="214">
        <f>_xlfn.XLOOKUP(LJH172, Schedule!$F$226:$FO$226, Schedule!$F$236:$FO$236, 0)</f>
        <v>0</v>
      </c>
      <c r="LJI188" s="214">
        <f>_xlfn.XLOOKUP(LJI172, Schedule!$F$226:$FO$226, Schedule!$F$236:$FO$236, 0)</f>
        <v>0</v>
      </c>
      <c r="LJJ188" s="214">
        <f>_xlfn.XLOOKUP(LJJ172, Schedule!$F$226:$FO$226, Schedule!$F$236:$FO$236, 0)</f>
        <v>0</v>
      </c>
      <c r="LJK188" s="214">
        <f>_xlfn.XLOOKUP(LJK172, Schedule!$F$226:$FO$226, Schedule!$F$236:$FO$236, 0)</f>
        <v>0</v>
      </c>
      <c r="LJL188" s="214">
        <f>_xlfn.XLOOKUP(LJL172, Schedule!$F$226:$FO$226, Schedule!$F$236:$FO$236, 0)</f>
        <v>0</v>
      </c>
      <c r="LJM188" s="214">
        <f>_xlfn.XLOOKUP(LJM172, Schedule!$F$226:$FO$226, Schedule!$F$236:$FO$236, 0)</f>
        <v>0</v>
      </c>
      <c r="LJN188" s="214">
        <f>_xlfn.XLOOKUP(LJN172, Schedule!$F$226:$FO$226, Schedule!$F$236:$FO$236, 0)</f>
        <v>0</v>
      </c>
      <c r="LJO188" s="214">
        <f>_xlfn.XLOOKUP(LJO172, Schedule!$F$226:$FO$226, Schedule!$F$236:$FO$236, 0)</f>
        <v>0</v>
      </c>
      <c r="LJP188" s="214">
        <f>_xlfn.XLOOKUP(LJP172, Schedule!$F$226:$FO$226, Schedule!$F$236:$FO$236, 0)</f>
        <v>0</v>
      </c>
      <c r="LJQ188" s="214">
        <f>_xlfn.XLOOKUP(LJQ172, Schedule!$F$226:$FO$226, Schedule!$F$236:$FO$236, 0)</f>
        <v>0</v>
      </c>
      <c r="LJR188" s="214">
        <f>_xlfn.XLOOKUP(LJR172, Schedule!$F$226:$FO$226, Schedule!$F$236:$FO$236, 0)</f>
        <v>0</v>
      </c>
      <c r="LJS188" s="214">
        <f>_xlfn.XLOOKUP(LJS172, Schedule!$F$226:$FO$226, Schedule!$F$236:$FO$236, 0)</f>
        <v>0</v>
      </c>
      <c r="LJT188" s="214">
        <f>_xlfn.XLOOKUP(LJT172, Schedule!$F$226:$FO$226, Schedule!$F$236:$FO$236, 0)</f>
        <v>0</v>
      </c>
      <c r="LJU188" s="214">
        <f>_xlfn.XLOOKUP(LJU172, Schedule!$F$226:$FO$226, Schedule!$F$236:$FO$236, 0)</f>
        <v>0</v>
      </c>
      <c r="LJV188" s="214">
        <f>_xlfn.XLOOKUP(LJV172, Schedule!$F$226:$FO$226, Schedule!$F$236:$FO$236, 0)</f>
        <v>0</v>
      </c>
      <c r="LJW188" s="214">
        <f>_xlfn.XLOOKUP(LJW172, Schedule!$F$226:$FO$226, Schedule!$F$236:$FO$236, 0)</f>
        <v>0</v>
      </c>
      <c r="LJX188" s="214">
        <f>_xlfn.XLOOKUP(LJX172, Schedule!$F$226:$FO$226, Schedule!$F$236:$FO$236, 0)</f>
        <v>0</v>
      </c>
      <c r="LJY188" s="214">
        <f>_xlfn.XLOOKUP(LJY172, Schedule!$F$226:$FO$226, Schedule!$F$236:$FO$236, 0)</f>
        <v>0</v>
      </c>
      <c r="LJZ188" s="214">
        <f>_xlfn.XLOOKUP(LJZ172, Schedule!$F$226:$FO$226, Schedule!$F$236:$FO$236, 0)</f>
        <v>0</v>
      </c>
      <c r="LKA188" s="214">
        <f>_xlfn.XLOOKUP(LKA172, Schedule!$F$226:$FO$226, Schedule!$F$236:$FO$236, 0)</f>
        <v>0</v>
      </c>
      <c r="LKB188" s="214">
        <f>_xlfn.XLOOKUP(LKB172, Schedule!$F$226:$FO$226, Schedule!$F$236:$FO$236, 0)</f>
        <v>0</v>
      </c>
      <c r="LKC188" s="214">
        <f>_xlfn.XLOOKUP(LKC172, Schedule!$F$226:$FO$226, Schedule!$F$236:$FO$236, 0)</f>
        <v>0</v>
      </c>
      <c r="LKD188" s="214">
        <f>_xlfn.XLOOKUP(LKD172, Schedule!$F$226:$FO$226, Schedule!$F$236:$FO$236, 0)</f>
        <v>0</v>
      </c>
      <c r="LKE188" s="214">
        <f>_xlfn.XLOOKUP(LKE172, Schedule!$F$226:$FO$226, Schedule!$F$236:$FO$236, 0)</f>
        <v>0</v>
      </c>
      <c r="LKF188" s="214">
        <f>_xlfn.XLOOKUP(LKF172, Schedule!$F$226:$FO$226, Schedule!$F$236:$FO$236, 0)</f>
        <v>0</v>
      </c>
      <c r="LKG188" s="214">
        <f>_xlfn.XLOOKUP(LKG172, Schedule!$F$226:$FO$226, Schedule!$F$236:$FO$236, 0)</f>
        <v>0</v>
      </c>
      <c r="LKH188" s="214">
        <f>_xlfn.XLOOKUP(LKH172, Schedule!$F$226:$FO$226, Schedule!$F$236:$FO$236, 0)</f>
        <v>0</v>
      </c>
      <c r="LKI188" s="214">
        <f>_xlfn.XLOOKUP(LKI172, Schedule!$F$226:$FO$226, Schedule!$F$236:$FO$236, 0)</f>
        <v>0</v>
      </c>
      <c r="LKJ188" s="214">
        <f>_xlfn.XLOOKUP(LKJ172, Schedule!$F$226:$FO$226, Schedule!$F$236:$FO$236, 0)</f>
        <v>0</v>
      </c>
      <c r="LKK188" s="214">
        <f>_xlfn.XLOOKUP(LKK172, Schedule!$F$226:$FO$226, Schedule!$F$236:$FO$236, 0)</f>
        <v>0</v>
      </c>
      <c r="LKL188" s="214">
        <f>_xlfn.XLOOKUP(LKL172, Schedule!$F$226:$FO$226, Schedule!$F$236:$FO$236, 0)</f>
        <v>0</v>
      </c>
      <c r="LKM188" s="214">
        <f>_xlfn.XLOOKUP(LKM172, Schedule!$F$226:$FO$226, Schedule!$F$236:$FO$236, 0)</f>
        <v>0</v>
      </c>
      <c r="LKN188" s="214">
        <f>_xlfn.XLOOKUP(LKN172, Schedule!$F$226:$FO$226, Schedule!$F$236:$FO$236, 0)</f>
        <v>0</v>
      </c>
      <c r="LKO188" s="214">
        <f>_xlfn.XLOOKUP(LKO172, Schedule!$F$226:$FO$226, Schedule!$F$236:$FO$236, 0)</f>
        <v>0</v>
      </c>
      <c r="LKP188" s="214">
        <f>_xlfn.XLOOKUP(LKP172, Schedule!$F$226:$FO$226, Schedule!$F$236:$FO$236, 0)</f>
        <v>0</v>
      </c>
      <c r="LKQ188" s="214">
        <f>_xlfn.XLOOKUP(LKQ172, Schedule!$F$226:$FO$226, Schedule!$F$236:$FO$236, 0)</f>
        <v>0</v>
      </c>
      <c r="LKR188" s="214">
        <f>_xlfn.XLOOKUP(LKR172, Schedule!$F$226:$FO$226, Schedule!$F$236:$FO$236, 0)</f>
        <v>0</v>
      </c>
      <c r="LKS188" s="214">
        <f>_xlfn.XLOOKUP(LKS172, Schedule!$F$226:$FO$226, Schedule!$F$236:$FO$236, 0)</f>
        <v>0</v>
      </c>
      <c r="LKT188" s="214">
        <f>_xlfn.XLOOKUP(LKT172, Schedule!$F$226:$FO$226, Schedule!$F$236:$FO$236, 0)</f>
        <v>0</v>
      </c>
      <c r="LKU188" s="214">
        <f>_xlfn.XLOOKUP(LKU172, Schedule!$F$226:$FO$226, Schedule!$F$236:$FO$236, 0)</f>
        <v>0</v>
      </c>
      <c r="LKV188" s="214">
        <f>_xlfn.XLOOKUP(LKV172, Schedule!$F$226:$FO$226, Schedule!$F$236:$FO$236, 0)</f>
        <v>0</v>
      </c>
      <c r="LKW188" s="214">
        <f>_xlfn.XLOOKUP(LKW172, Schedule!$F$226:$FO$226, Schedule!$F$236:$FO$236, 0)</f>
        <v>0</v>
      </c>
      <c r="LKX188" s="214">
        <f>_xlfn.XLOOKUP(LKX172, Schedule!$F$226:$FO$226, Schedule!$F$236:$FO$236, 0)</f>
        <v>0</v>
      </c>
      <c r="LKY188" s="214">
        <f>_xlfn.XLOOKUP(LKY172, Schedule!$F$226:$FO$226, Schedule!$F$236:$FO$236, 0)</f>
        <v>0</v>
      </c>
      <c r="LKZ188" s="214">
        <f>_xlfn.XLOOKUP(LKZ172, Schedule!$F$226:$FO$226, Schedule!$F$236:$FO$236, 0)</f>
        <v>0</v>
      </c>
      <c r="LLA188" s="214">
        <f>_xlfn.XLOOKUP(LLA172, Schedule!$F$226:$FO$226, Schedule!$F$236:$FO$236, 0)</f>
        <v>0</v>
      </c>
      <c r="LLB188" s="214">
        <f>_xlfn.XLOOKUP(LLB172, Schedule!$F$226:$FO$226, Schedule!$F$236:$FO$236, 0)</f>
        <v>0</v>
      </c>
      <c r="LLC188" s="214">
        <f>_xlfn.XLOOKUP(LLC172, Schedule!$F$226:$FO$226, Schedule!$F$236:$FO$236, 0)</f>
        <v>0</v>
      </c>
      <c r="LLD188" s="214">
        <f>_xlfn.XLOOKUP(LLD172, Schedule!$F$226:$FO$226, Schedule!$F$236:$FO$236, 0)</f>
        <v>0</v>
      </c>
      <c r="LLE188" s="214">
        <f>_xlfn.XLOOKUP(LLE172, Schedule!$F$226:$FO$226, Schedule!$F$236:$FO$236, 0)</f>
        <v>0</v>
      </c>
      <c r="LLF188" s="214">
        <f>_xlfn.XLOOKUP(LLF172, Schedule!$F$226:$FO$226, Schedule!$F$236:$FO$236, 0)</f>
        <v>0</v>
      </c>
      <c r="LLG188" s="214">
        <f>_xlfn.XLOOKUP(LLG172, Schedule!$F$226:$FO$226, Schedule!$F$236:$FO$236, 0)</f>
        <v>0</v>
      </c>
      <c r="LLH188" s="214">
        <f>_xlfn.XLOOKUP(LLH172, Schedule!$F$226:$FO$226, Schedule!$F$236:$FO$236, 0)</f>
        <v>0</v>
      </c>
      <c r="LLI188" s="214">
        <f>_xlfn.XLOOKUP(LLI172, Schedule!$F$226:$FO$226, Schedule!$F$236:$FO$236, 0)</f>
        <v>0</v>
      </c>
      <c r="LLJ188" s="214">
        <f>_xlfn.XLOOKUP(LLJ172, Schedule!$F$226:$FO$226, Schedule!$F$236:$FO$236, 0)</f>
        <v>0</v>
      </c>
      <c r="LLK188" s="214">
        <f>_xlfn.XLOOKUP(LLK172, Schedule!$F$226:$FO$226, Schedule!$F$236:$FO$236, 0)</f>
        <v>0</v>
      </c>
      <c r="LLL188" s="214">
        <f>_xlfn.XLOOKUP(LLL172, Schedule!$F$226:$FO$226, Schedule!$F$236:$FO$236, 0)</f>
        <v>0</v>
      </c>
      <c r="LLM188" s="214">
        <f>_xlfn.XLOOKUP(LLM172, Schedule!$F$226:$FO$226, Schedule!$F$236:$FO$236, 0)</f>
        <v>0</v>
      </c>
      <c r="LLN188" s="214">
        <f>_xlfn.XLOOKUP(LLN172, Schedule!$F$226:$FO$226, Schedule!$F$236:$FO$236, 0)</f>
        <v>0</v>
      </c>
      <c r="LLO188" s="214">
        <f>_xlfn.XLOOKUP(LLO172, Schedule!$F$226:$FO$226, Schedule!$F$236:$FO$236, 0)</f>
        <v>0</v>
      </c>
      <c r="LLP188" s="214">
        <f>_xlfn.XLOOKUP(LLP172, Schedule!$F$226:$FO$226, Schedule!$F$236:$FO$236, 0)</f>
        <v>0</v>
      </c>
      <c r="LLQ188" s="214">
        <f>_xlfn.XLOOKUP(LLQ172, Schedule!$F$226:$FO$226, Schedule!$F$236:$FO$236, 0)</f>
        <v>0</v>
      </c>
      <c r="LLR188" s="214">
        <f>_xlfn.XLOOKUP(LLR172, Schedule!$F$226:$FO$226, Schedule!$F$236:$FO$236, 0)</f>
        <v>0</v>
      </c>
      <c r="LLS188" s="214">
        <f>_xlfn.XLOOKUP(LLS172, Schedule!$F$226:$FO$226, Schedule!$F$236:$FO$236, 0)</f>
        <v>0</v>
      </c>
      <c r="LLT188" s="214">
        <f>_xlfn.XLOOKUP(LLT172, Schedule!$F$226:$FO$226, Schedule!$F$236:$FO$236, 0)</f>
        <v>0</v>
      </c>
      <c r="LLU188" s="214">
        <f>_xlfn.XLOOKUP(LLU172, Schedule!$F$226:$FO$226, Schedule!$F$236:$FO$236, 0)</f>
        <v>0</v>
      </c>
      <c r="LLV188" s="214">
        <f>_xlfn.XLOOKUP(LLV172, Schedule!$F$226:$FO$226, Schedule!$F$236:$FO$236, 0)</f>
        <v>0</v>
      </c>
      <c r="LLW188" s="214">
        <f>_xlfn.XLOOKUP(LLW172, Schedule!$F$226:$FO$226, Schedule!$F$236:$FO$236, 0)</f>
        <v>0</v>
      </c>
      <c r="LLX188" s="214">
        <f>_xlfn.XLOOKUP(LLX172, Schedule!$F$226:$FO$226, Schedule!$F$236:$FO$236, 0)</f>
        <v>0</v>
      </c>
      <c r="LLY188" s="214">
        <f>_xlfn.XLOOKUP(LLY172, Schedule!$F$226:$FO$226, Schedule!$F$236:$FO$236, 0)</f>
        <v>0</v>
      </c>
      <c r="LLZ188" s="214">
        <f>_xlfn.XLOOKUP(LLZ172, Schedule!$F$226:$FO$226, Schedule!$F$236:$FO$236, 0)</f>
        <v>0</v>
      </c>
      <c r="LMA188" s="214">
        <f>_xlfn.XLOOKUP(LMA172, Schedule!$F$226:$FO$226, Schedule!$F$236:$FO$236, 0)</f>
        <v>0</v>
      </c>
      <c r="LMB188" s="214">
        <f>_xlfn.XLOOKUP(LMB172, Schedule!$F$226:$FO$226, Schedule!$F$236:$FO$236, 0)</f>
        <v>0</v>
      </c>
      <c r="LMC188" s="214">
        <f>_xlfn.XLOOKUP(LMC172, Schedule!$F$226:$FO$226, Schedule!$F$236:$FO$236, 0)</f>
        <v>0</v>
      </c>
      <c r="LMD188" s="214">
        <f>_xlfn.XLOOKUP(LMD172, Schedule!$F$226:$FO$226, Schedule!$F$236:$FO$236, 0)</f>
        <v>0</v>
      </c>
      <c r="LME188" s="214">
        <f>_xlfn.XLOOKUP(LME172, Schedule!$F$226:$FO$226, Schedule!$F$236:$FO$236, 0)</f>
        <v>0</v>
      </c>
      <c r="LMF188" s="214">
        <f>_xlfn.XLOOKUP(LMF172, Schedule!$F$226:$FO$226, Schedule!$F$236:$FO$236, 0)</f>
        <v>0</v>
      </c>
      <c r="LMG188" s="214">
        <f>_xlfn.XLOOKUP(LMG172, Schedule!$F$226:$FO$226, Schedule!$F$236:$FO$236, 0)</f>
        <v>0</v>
      </c>
      <c r="LMH188" s="214">
        <f>_xlfn.XLOOKUP(LMH172, Schedule!$F$226:$FO$226, Schedule!$F$236:$FO$236, 0)</f>
        <v>0</v>
      </c>
      <c r="LMI188" s="214">
        <f>_xlfn.XLOOKUP(LMI172, Schedule!$F$226:$FO$226, Schedule!$F$236:$FO$236, 0)</f>
        <v>0</v>
      </c>
      <c r="LMJ188" s="214">
        <f>_xlfn.XLOOKUP(LMJ172, Schedule!$F$226:$FO$226, Schedule!$F$236:$FO$236, 0)</f>
        <v>0</v>
      </c>
      <c r="LMK188" s="214">
        <f>_xlfn.XLOOKUP(LMK172, Schedule!$F$226:$FO$226, Schedule!$F$236:$FO$236, 0)</f>
        <v>0</v>
      </c>
      <c r="LML188" s="214">
        <f>_xlfn.XLOOKUP(LML172, Schedule!$F$226:$FO$226, Schedule!$F$236:$FO$236, 0)</f>
        <v>0</v>
      </c>
      <c r="LMM188" s="214">
        <f>_xlfn.XLOOKUP(LMM172, Schedule!$F$226:$FO$226, Schedule!$F$236:$FO$236, 0)</f>
        <v>0</v>
      </c>
      <c r="LMN188" s="214">
        <f>_xlfn.XLOOKUP(LMN172, Schedule!$F$226:$FO$226, Schedule!$F$236:$FO$236, 0)</f>
        <v>0</v>
      </c>
      <c r="LMO188" s="214">
        <f>_xlfn.XLOOKUP(LMO172, Schedule!$F$226:$FO$226, Schedule!$F$236:$FO$236, 0)</f>
        <v>0</v>
      </c>
      <c r="LMP188" s="214">
        <f>_xlfn.XLOOKUP(LMP172, Schedule!$F$226:$FO$226, Schedule!$F$236:$FO$236, 0)</f>
        <v>0</v>
      </c>
      <c r="LMQ188" s="214">
        <f>_xlfn.XLOOKUP(LMQ172, Schedule!$F$226:$FO$226, Schedule!$F$236:$FO$236, 0)</f>
        <v>0</v>
      </c>
      <c r="LMR188" s="214">
        <f>_xlfn.XLOOKUP(LMR172, Schedule!$F$226:$FO$226, Schedule!$F$236:$FO$236, 0)</f>
        <v>0</v>
      </c>
      <c r="LMS188" s="214">
        <f>_xlfn.XLOOKUP(LMS172, Schedule!$F$226:$FO$226, Schedule!$F$236:$FO$236, 0)</f>
        <v>0</v>
      </c>
      <c r="LMT188" s="214">
        <f>_xlfn.XLOOKUP(LMT172, Schedule!$F$226:$FO$226, Schedule!$F$236:$FO$236, 0)</f>
        <v>0</v>
      </c>
      <c r="LMU188" s="214">
        <f>_xlfn.XLOOKUP(LMU172, Schedule!$F$226:$FO$226, Schedule!$F$236:$FO$236, 0)</f>
        <v>0</v>
      </c>
      <c r="LMV188" s="214">
        <f>_xlfn.XLOOKUP(LMV172, Schedule!$F$226:$FO$226, Schedule!$F$236:$FO$236, 0)</f>
        <v>0</v>
      </c>
      <c r="LMW188" s="214">
        <f>_xlfn.XLOOKUP(LMW172, Schedule!$F$226:$FO$226, Schedule!$F$236:$FO$236, 0)</f>
        <v>0</v>
      </c>
      <c r="LMX188" s="214">
        <f>_xlfn.XLOOKUP(LMX172, Schedule!$F$226:$FO$226, Schedule!$F$236:$FO$236, 0)</f>
        <v>0</v>
      </c>
      <c r="LMY188" s="214">
        <f>_xlfn.XLOOKUP(LMY172, Schedule!$F$226:$FO$226, Schedule!$F$236:$FO$236, 0)</f>
        <v>0</v>
      </c>
      <c r="LMZ188" s="214">
        <f>_xlfn.XLOOKUP(LMZ172, Schedule!$F$226:$FO$226, Schedule!$F$236:$FO$236, 0)</f>
        <v>0</v>
      </c>
      <c r="LNA188" s="214">
        <f>_xlfn.XLOOKUP(LNA172, Schedule!$F$226:$FO$226, Schedule!$F$236:$FO$236, 0)</f>
        <v>0</v>
      </c>
      <c r="LNB188" s="214">
        <f>_xlfn.XLOOKUP(LNB172, Schedule!$F$226:$FO$226, Schedule!$F$236:$FO$236, 0)</f>
        <v>0</v>
      </c>
      <c r="LNC188" s="214">
        <f>_xlfn.XLOOKUP(LNC172, Schedule!$F$226:$FO$226, Schedule!$F$236:$FO$236, 0)</f>
        <v>0</v>
      </c>
      <c r="LND188" s="214">
        <f>_xlfn.XLOOKUP(LND172, Schedule!$F$226:$FO$226, Schedule!$F$236:$FO$236, 0)</f>
        <v>0</v>
      </c>
      <c r="LNE188" s="214">
        <f>_xlfn.XLOOKUP(LNE172, Schedule!$F$226:$FO$226, Schedule!$F$236:$FO$236, 0)</f>
        <v>0</v>
      </c>
      <c r="LNF188" s="214">
        <f>_xlfn.XLOOKUP(LNF172, Schedule!$F$226:$FO$226, Schedule!$F$236:$FO$236, 0)</f>
        <v>0</v>
      </c>
      <c r="LNG188" s="214">
        <f>_xlfn.XLOOKUP(LNG172, Schedule!$F$226:$FO$226, Schedule!$F$236:$FO$236, 0)</f>
        <v>0</v>
      </c>
      <c r="LNH188" s="214">
        <f>_xlfn.XLOOKUP(LNH172, Schedule!$F$226:$FO$226, Schedule!$F$236:$FO$236, 0)</f>
        <v>0</v>
      </c>
      <c r="LNI188" s="214">
        <f>_xlfn.XLOOKUP(LNI172, Schedule!$F$226:$FO$226, Schedule!$F$236:$FO$236, 0)</f>
        <v>0</v>
      </c>
      <c r="LNJ188" s="214">
        <f>_xlfn.XLOOKUP(LNJ172, Schedule!$F$226:$FO$226, Schedule!$F$236:$FO$236, 0)</f>
        <v>0</v>
      </c>
      <c r="LNK188" s="214">
        <f>_xlfn.XLOOKUP(LNK172, Schedule!$F$226:$FO$226, Schedule!$F$236:$FO$236, 0)</f>
        <v>0</v>
      </c>
      <c r="LNL188" s="214">
        <f>_xlfn.XLOOKUP(LNL172, Schedule!$F$226:$FO$226, Schedule!$F$236:$FO$236, 0)</f>
        <v>0</v>
      </c>
      <c r="LNM188" s="214">
        <f>_xlfn.XLOOKUP(LNM172, Schedule!$F$226:$FO$226, Schedule!$F$236:$FO$236, 0)</f>
        <v>0</v>
      </c>
      <c r="LNN188" s="214">
        <f>_xlfn.XLOOKUP(LNN172, Schedule!$F$226:$FO$226, Schedule!$F$236:$FO$236, 0)</f>
        <v>0</v>
      </c>
      <c r="LNO188" s="214">
        <f>_xlfn.XLOOKUP(LNO172, Schedule!$F$226:$FO$226, Schedule!$F$236:$FO$236, 0)</f>
        <v>0</v>
      </c>
      <c r="LNP188" s="214">
        <f>_xlfn.XLOOKUP(LNP172, Schedule!$F$226:$FO$226, Schedule!$F$236:$FO$236, 0)</f>
        <v>0</v>
      </c>
      <c r="LNQ188" s="214">
        <f>_xlfn.XLOOKUP(LNQ172, Schedule!$F$226:$FO$226, Schedule!$F$236:$FO$236, 0)</f>
        <v>0</v>
      </c>
      <c r="LNR188" s="214">
        <f>_xlfn.XLOOKUP(LNR172, Schedule!$F$226:$FO$226, Schedule!$F$236:$FO$236, 0)</f>
        <v>0</v>
      </c>
      <c r="LNS188" s="214">
        <f>_xlfn.XLOOKUP(LNS172, Schedule!$F$226:$FO$226, Schedule!$F$236:$FO$236, 0)</f>
        <v>0</v>
      </c>
      <c r="LNT188" s="214">
        <f>_xlfn.XLOOKUP(LNT172, Schedule!$F$226:$FO$226, Schedule!$F$236:$FO$236, 0)</f>
        <v>0</v>
      </c>
      <c r="LNU188" s="214">
        <f>_xlfn.XLOOKUP(LNU172, Schedule!$F$226:$FO$226, Schedule!$F$236:$FO$236, 0)</f>
        <v>0</v>
      </c>
      <c r="LNV188" s="214">
        <f>_xlfn.XLOOKUP(LNV172, Schedule!$F$226:$FO$226, Schedule!$F$236:$FO$236, 0)</f>
        <v>0</v>
      </c>
      <c r="LNW188" s="214">
        <f>_xlfn.XLOOKUP(LNW172, Schedule!$F$226:$FO$226, Schedule!$F$236:$FO$236, 0)</f>
        <v>0</v>
      </c>
      <c r="LNX188" s="214">
        <f>_xlfn.XLOOKUP(LNX172, Schedule!$F$226:$FO$226, Schedule!$F$236:$FO$236, 0)</f>
        <v>0</v>
      </c>
      <c r="LNY188" s="214">
        <f>_xlfn.XLOOKUP(LNY172, Schedule!$F$226:$FO$226, Schedule!$F$236:$FO$236, 0)</f>
        <v>0</v>
      </c>
      <c r="LNZ188" s="214">
        <f>_xlfn.XLOOKUP(LNZ172, Schedule!$F$226:$FO$226, Schedule!$F$236:$FO$236, 0)</f>
        <v>0</v>
      </c>
      <c r="LOA188" s="214">
        <f>_xlfn.XLOOKUP(LOA172, Schedule!$F$226:$FO$226, Schedule!$F$236:$FO$236, 0)</f>
        <v>0</v>
      </c>
      <c r="LOB188" s="214">
        <f>_xlfn.XLOOKUP(LOB172, Schedule!$F$226:$FO$226, Schedule!$F$236:$FO$236, 0)</f>
        <v>0</v>
      </c>
      <c r="LOC188" s="214">
        <f>_xlfn.XLOOKUP(LOC172, Schedule!$F$226:$FO$226, Schedule!$F$236:$FO$236, 0)</f>
        <v>0</v>
      </c>
      <c r="LOD188" s="214">
        <f>_xlfn.XLOOKUP(LOD172, Schedule!$F$226:$FO$226, Schedule!$F$236:$FO$236, 0)</f>
        <v>0</v>
      </c>
      <c r="LOE188" s="214">
        <f>_xlfn.XLOOKUP(LOE172, Schedule!$F$226:$FO$226, Schedule!$F$236:$FO$236, 0)</f>
        <v>0</v>
      </c>
      <c r="LOF188" s="214">
        <f>_xlfn.XLOOKUP(LOF172, Schedule!$F$226:$FO$226, Schedule!$F$236:$FO$236, 0)</f>
        <v>0</v>
      </c>
      <c r="LOG188" s="214">
        <f>_xlfn.XLOOKUP(LOG172, Schedule!$F$226:$FO$226, Schedule!$F$236:$FO$236, 0)</f>
        <v>0</v>
      </c>
      <c r="LOH188" s="214">
        <f>_xlfn.XLOOKUP(LOH172, Schedule!$F$226:$FO$226, Schedule!$F$236:$FO$236, 0)</f>
        <v>0</v>
      </c>
      <c r="LOI188" s="214">
        <f>_xlfn.XLOOKUP(LOI172, Schedule!$F$226:$FO$226, Schedule!$F$236:$FO$236, 0)</f>
        <v>0</v>
      </c>
      <c r="LOJ188" s="214">
        <f>_xlfn.XLOOKUP(LOJ172, Schedule!$F$226:$FO$226, Schedule!$F$236:$FO$236, 0)</f>
        <v>0</v>
      </c>
      <c r="LOK188" s="214">
        <f>_xlfn.XLOOKUP(LOK172, Schedule!$F$226:$FO$226, Schedule!$F$236:$FO$236, 0)</f>
        <v>0</v>
      </c>
      <c r="LOL188" s="214">
        <f>_xlfn.XLOOKUP(LOL172, Schedule!$F$226:$FO$226, Schedule!$F$236:$FO$236, 0)</f>
        <v>0</v>
      </c>
      <c r="LOM188" s="214">
        <f>_xlfn.XLOOKUP(LOM172, Schedule!$F$226:$FO$226, Schedule!$F$236:$FO$236, 0)</f>
        <v>0</v>
      </c>
      <c r="LON188" s="214">
        <f>_xlfn.XLOOKUP(LON172, Schedule!$F$226:$FO$226, Schedule!$F$236:$FO$236, 0)</f>
        <v>0</v>
      </c>
      <c r="LOO188" s="214">
        <f>_xlfn.XLOOKUP(LOO172, Schedule!$F$226:$FO$226, Schedule!$F$236:$FO$236, 0)</f>
        <v>0</v>
      </c>
      <c r="LOP188" s="214">
        <f>_xlfn.XLOOKUP(LOP172, Schedule!$F$226:$FO$226, Schedule!$F$236:$FO$236, 0)</f>
        <v>0</v>
      </c>
      <c r="LOQ188" s="214">
        <f>_xlfn.XLOOKUP(LOQ172, Schedule!$F$226:$FO$226, Schedule!$F$236:$FO$236, 0)</f>
        <v>0</v>
      </c>
      <c r="LOR188" s="214">
        <f>_xlfn.XLOOKUP(LOR172, Schedule!$F$226:$FO$226, Schedule!$F$236:$FO$236, 0)</f>
        <v>0</v>
      </c>
      <c r="LOS188" s="214">
        <f>_xlfn.XLOOKUP(LOS172, Schedule!$F$226:$FO$226, Schedule!$F$236:$FO$236, 0)</f>
        <v>0</v>
      </c>
      <c r="LOT188" s="214">
        <f>_xlfn.XLOOKUP(LOT172, Schedule!$F$226:$FO$226, Schedule!$F$236:$FO$236, 0)</f>
        <v>0</v>
      </c>
      <c r="LOU188" s="214">
        <f>_xlfn.XLOOKUP(LOU172, Schedule!$F$226:$FO$226, Schedule!$F$236:$FO$236, 0)</f>
        <v>0</v>
      </c>
      <c r="LOV188" s="214">
        <f>_xlfn.XLOOKUP(LOV172, Schedule!$F$226:$FO$226, Schedule!$F$236:$FO$236, 0)</f>
        <v>0</v>
      </c>
      <c r="LOW188" s="214">
        <f>_xlfn.XLOOKUP(LOW172, Schedule!$F$226:$FO$226, Schedule!$F$236:$FO$236, 0)</f>
        <v>0</v>
      </c>
      <c r="LOX188" s="214">
        <f>_xlfn.XLOOKUP(LOX172, Schedule!$F$226:$FO$226, Schedule!$F$236:$FO$236, 0)</f>
        <v>0</v>
      </c>
      <c r="LOY188" s="214">
        <f>_xlfn.XLOOKUP(LOY172, Schedule!$F$226:$FO$226, Schedule!$F$236:$FO$236, 0)</f>
        <v>0</v>
      </c>
      <c r="LOZ188" s="214">
        <f>_xlfn.XLOOKUP(LOZ172, Schedule!$F$226:$FO$226, Schedule!$F$236:$FO$236, 0)</f>
        <v>0</v>
      </c>
      <c r="LPA188" s="214">
        <f>_xlfn.XLOOKUP(LPA172, Schedule!$F$226:$FO$226, Schedule!$F$236:$FO$236, 0)</f>
        <v>0</v>
      </c>
      <c r="LPB188" s="214">
        <f>_xlfn.XLOOKUP(LPB172, Schedule!$F$226:$FO$226, Schedule!$F$236:$FO$236, 0)</f>
        <v>0</v>
      </c>
      <c r="LPC188" s="214">
        <f>_xlfn.XLOOKUP(LPC172, Schedule!$F$226:$FO$226, Schedule!$F$236:$FO$236, 0)</f>
        <v>0</v>
      </c>
      <c r="LPD188" s="214">
        <f>_xlfn.XLOOKUP(LPD172, Schedule!$F$226:$FO$226, Schedule!$F$236:$FO$236, 0)</f>
        <v>0</v>
      </c>
      <c r="LPE188" s="214">
        <f>_xlfn.XLOOKUP(LPE172, Schedule!$F$226:$FO$226, Schedule!$F$236:$FO$236, 0)</f>
        <v>0</v>
      </c>
      <c r="LPF188" s="214">
        <f>_xlfn.XLOOKUP(LPF172, Schedule!$F$226:$FO$226, Schedule!$F$236:$FO$236, 0)</f>
        <v>0</v>
      </c>
      <c r="LPG188" s="214">
        <f>_xlfn.XLOOKUP(LPG172, Schedule!$F$226:$FO$226, Schedule!$F$236:$FO$236, 0)</f>
        <v>0</v>
      </c>
      <c r="LPH188" s="214">
        <f>_xlfn.XLOOKUP(LPH172, Schedule!$F$226:$FO$226, Schedule!$F$236:$FO$236, 0)</f>
        <v>0</v>
      </c>
      <c r="LPI188" s="214">
        <f>_xlfn.XLOOKUP(LPI172, Schedule!$F$226:$FO$226, Schedule!$F$236:$FO$236, 0)</f>
        <v>0</v>
      </c>
      <c r="LPJ188" s="214">
        <f>_xlfn.XLOOKUP(LPJ172, Schedule!$F$226:$FO$226, Schedule!$F$236:$FO$236, 0)</f>
        <v>0</v>
      </c>
      <c r="LPK188" s="214">
        <f>_xlfn.XLOOKUP(LPK172, Schedule!$F$226:$FO$226, Schedule!$F$236:$FO$236, 0)</f>
        <v>0</v>
      </c>
      <c r="LPL188" s="214">
        <f>_xlfn.XLOOKUP(LPL172, Schedule!$F$226:$FO$226, Schedule!$F$236:$FO$236, 0)</f>
        <v>0</v>
      </c>
      <c r="LPM188" s="214">
        <f>_xlfn.XLOOKUP(LPM172, Schedule!$F$226:$FO$226, Schedule!$F$236:$FO$236, 0)</f>
        <v>0</v>
      </c>
      <c r="LPN188" s="214">
        <f>_xlfn.XLOOKUP(LPN172, Schedule!$F$226:$FO$226, Schedule!$F$236:$FO$236, 0)</f>
        <v>0</v>
      </c>
      <c r="LPO188" s="214">
        <f>_xlfn.XLOOKUP(LPO172, Schedule!$F$226:$FO$226, Schedule!$F$236:$FO$236, 0)</f>
        <v>0</v>
      </c>
      <c r="LPP188" s="214">
        <f>_xlfn.XLOOKUP(LPP172, Schedule!$F$226:$FO$226, Schedule!$F$236:$FO$236, 0)</f>
        <v>0</v>
      </c>
      <c r="LPQ188" s="214">
        <f>_xlfn.XLOOKUP(LPQ172, Schedule!$F$226:$FO$226, Schedule!$F$236:$FO$236, 0)</f>
        <v>0</v>
      </c>
      <c r="LPR188" s="214">
        <f>_xlfn.XLOOKUP(LPR172, Schedule!$F$226:$FO$226, Schedule!$F$236:$FO$236, 0)</f>
        <v>0</v>
      </c>
      <c r="LPS188" s="214">
        <f>_xlfn.XLOOKUP(LPS172, Schedule!$F$226:$FO$226, Schedule!$F$236:$FO$236, 0)</f>
        <v>0</v>
      </c>
      <c r="LPT188" s="214">
        <f>_xlfn.XLOOKUP(LPT172, Schedule!$F$226:$FO$226, Schedule!$F$236:$FO$236, 0)</f>
        <v>0</v>
      </c>
      <c r="LPU188" s="214">
        <f>_xlfn.XLOOKUP(LPU172, Schedule!$F$226:$FO$226, Schedule!$F$236:$FO$236, 0)</f>
        <v>0</v>
      </c>
      <c r="LPV188" s="214">
        <f>_xlfn.XLOOKUP(LPV172, Schedule!$F$226:$FO$226, Schedule!$F$236:$FO$236, 0)</f>
        <v>0</v>
      </c>
      <c r="LPW188" s="214">
        <f>_xlfn.XLOOKUP(LPW172, Schedule!$F$226:$FO$226, Schedule!$F$236:$FO$236, 0)</f>
        <v>0</v>
      </c>
      <c r="LPX188" s="214">
        <f>_xlfn.XLOOKUP(LPX172, Schedule!$F$226:$FO$226, Schedule!$F$236:$FO$236, 0)</f>
        <v>0</v>
      </c>
      <c r="LPY188" s="214">
        <f>_xlfn.XLOOKUP(LPY172, Schedule!$F$226:$FO$226, Schedule!$F$236:$FO$236, 0)</f>
        <v>0</v>
      </c>
      <c r="LPZ188" s="214">
        <f>_xlfn.XLOOKUP(LPZ172, Schedule!$F$226:$FO$226, Schedule!$F$236:$FO$236, 0)</f>
        <v>0</v>
      </c>
      <c r="LQA188" s="214">
        <f>_xlfn.XLOOKUP(LQA172, Schedule!$F$226:$FO$226, Schedule!$F$236:$FO$236, 0)</f>
        <v>0</v>
      </c>
      <c r="LQB188" s="214">
        <f>_xlfn.XLOOKUP(LQB172, Schedule!$F$226:$FO$226, Schedule!$F$236:$FO$236, 0)</f>
        <v>0</v>
      </c>
      <c r="LQC188" s="214">
        <f>_xlfn.XLOOKUP(LQC172, Schedule!$F$226:$FO$226, Schedule!$F$236:$FO$236, 0)</f>
        <v>0</v>
      </c>
      <c r="LQD188" s="214">
        <f>_xlfn.XLOOKUP(LQD172, Schedule!$F$226:$FO$226, Schedule!$F$236:$FO$236, 0)</f>
        <v>0</v>
      </c>
      <c r="LQE188" s="214">
        <f>_xlfn.XLOOKUP(LQE172, Schedule!$F$226:$FO$226, Schedule!$F$236:$FO$236, 0)</f>
        <v>0</v>
      </c>
      <c r="LQF188" s="214">
        <f>_xlfn.XLOOKUP(LQF172, Schedule!$F$226:$FO$226, Schedule!$F$236:$FO$236, 0)</f>
        <v>0</v>
      </c>
      <c r="LQG188" s="214">
        <f>_xlfn.XLOOKUP(LQG172, Schedule!$F$226:$FO$226, Schedule!$F$236:$FO$236, 0)</f>
        <v>0</v>
      </c>
      <c r="LQH188" s="214">
        <f>_xlfn.XLOOKUP(LQH172, Schedule!$F$226:$FO$226, Schedule!$F$236:$FO$236, 0)</f>
        <v>0</v>
      </c>
      <c r="LQI188" s="214">
        <f>_xlfn.XLOOKUP(LQI172, Schedule!$F$226:$FO$226, Schedule!$F$236:$FO$236, 0)</f>
        <v>0</v>
      </c>
      <c r="LQJ188" s="214">
        <f>_xlfn.XLOOKUP(LQJ172, Schedule!$F$226:$FO$226, Schedule!$F$236:$FO$236, 0)</f>
        <v>0</v>
      </c>
      <c r="LQK188" s="214">
        <f>_xlfn.XLOOKUP(LQK172, Schedule!$F$226:$FO$226, Schedule!$F$236:$FO$236, 0)</f>
        <v>0</v>
      </c>
      <c r="LQL188" s="214">
        <f>_xlfn.XLOOKUP(LQL172, Schedule!$F$226:$FO$226, Schedule!$F$236:$FO$236, 0)</f>
        <v>0</v>
      </c>
      <c r="LQM188" s="214">
        <f>_xlfn.XLOOKUP(LQM172, Schedule!$F$226:$FO$226, Schedule!$F$236:$FO$236, 0)</f>
        <v>0</v>
      </c>
      <c r="LQN188" s="214">
        <f>_xlfn.XLOOKUP(LQN172, Schedule!$F$226:$FO$226, Schedule!$F$236:$FO$236, 0)</f>
        <v>0</v>
      </c>
      <c r="LQO188" s="214">
        <f>_xlfn.XLOOKUP(LQO172, Schedule!$F$226:$FO$226, Schedule!$F$236:$FO$236, 0)</f>
        <v>0</v>
      </c>
      <c r="LQP188" s="214">
        <f>_xlfn.XLOOKUP(LQP172, Schedule!$F$226:$FO$226, Schedule!$F$236:$FO$236, 0)</f>
        <v>0</v>
      </c>
      <c r="LQQ188" s="214">
        <f>_xlfn.XLOOKUP(LQQ172, Schedule!$F$226:$FO$226, Schedule!$F$236:$FO$236, 0)</f>
        <v>0</v>
      </c>
      <c r="LQR188" s="214">
        <f>_xlfn.XLOOKUP(LQR172, Schedule!$F$226:$FO$226, Schedule!$F$236:$FO$236, 0)</f>
        <v>0</v>
      </c>
      <c r="LQS188" s="214">
        <f>_xlfn.XLOOKUP(LQS172, Schedule!$F$226:$FO$226, Schedule!$F$236:$FO$236, 0)</f>
        <v>0</v>
      </c>
      <c r="LQT188" s="214">
        <f>_xlfn.XLOOKUP(LQT172, Schedule!$F$226:$FO$226, Schedule!$F$236:$FO$236, 0)</f>
        <v>0</v>
      </c>
      <c r="LQU188" s="214">
        <f>_xlfn.XLOOKUP(LQU172, Schedule!$F$226:$FO$226, Schedule!$F$236:$FO$236, 0)</f>
        <v>0</v>
      </c>
      <c r="LQV188" s="214">
        <f>_xlfn.XLOOKUP(LQV172, Schedule!$F$226:$FO$226, Schedule!$F$236:$FO$236, 0)</f>
        <v>0</v>
      </c>
      <c r="LQW188" s="214">
        <f>_xlfn.XLOOKUP(LQW172, Schedule!$F$226:$FO$226, Schedule!$F$236:$FO$236, 0)</f>
        <v>0</v>
      </c>
      <c r="LQX188" s="214">
        <f>_xlfn.XLOOKUP(LQX172, Schedule!$F$226:$FO$226, Schedule!$F$236:$FO$236, 0)</f>
        <v>0</v>
      </c>
      <c r="LQY188" s="214">
        <f>_xlfn.XLOOKUP(LQY172, Schedule!$F$226:$FO$226, Schedule!$F$236:$FO$236, 0)</f>
        <v>0</v>
      </c>
      <c r="LQZ188" s="214">
        <f>_xlfn.XLOOKUP(LQZ172, Schedule!$F$226:$FO$226, Schedule!$F$236:$FO$236, 0)</f>
        <v>0</v>
      </c>
      <c r="LRA188" s="214">
        <f>_xlfn.XLOOKUP(LRA172, Schedule!$F$226:$FO$226, Schedule!$F$236:$FO$236, 0)</f>
        <v>0</v>
      </c>
      <c r="LRB188" s="214">
        <f>_xlfn.XLOOKUP(LRB172, Schedule!$F$226:$FO$226, Schedule!$F$236:$FO$236, 0)</f>
        <v>0</v>
      </c>
      <c r="LRC188" s="214">
        <f>_xlfn.XLOOKUP(LRC172, Schedule!$F$226:$FO$226, Schedule!$F$236:$FO$236, 0)</f>
        <v>0</v>
      </c>
      <c r="LRD188" s="214">
        <f>_xlfn.XLOOKUP(LRD172, Schedule!$F$226:$FO$226, Schedule!$F$236:$FO$236, 0)</f>
        <v>0</v>
      </c>
      <c r="LRE188" s="214">
        <f>_xlfn.XLOOKUP(LRE172, Schedule!$F$226:$FO$226, Schedule!$F$236:$FO$236, 0)</f>
        <v>0</v>
      </c>
      <c r="LRF188" s="214">
        <f>_xlfn.XLOOKUP(LRF172, Schedule!$F$226:$FO$226, Schedule!$F$236:$FO$236, 0)</f>
        <v>0</v>
      </c>
      <c r="LRG188" s="214">
        <f>_xlfn.XLOOKUP(LRG172, Schedule!$F$226:$FO$226, Schedule!$F$236:$FO$236, 0)</f>
        <v>0</v>
      </c>
      <c r="LRH188" s="214">
        <f>_xlfn.XLOOKUP(LRH172, Schedule!$F$226:$FO$226, Schedule!$F$236:$FO$236, 0)</f>
        <v>0</v>
      </c>
      <c r="LRI188" s="214">
        <f>_xlfn.XLOOKUP(LRI172, Schedule!$F$226:$FO$226, Schedule!$F$236:$FO$236, 0)</f>
        <v>0</v>
      </c>
      <c r="LRJ188" s="214">
        <f>_xlfn.XLOOKUP(LRJ172, Schedule!$F$226:$FO$226, Schedule!$F$236:$FO$236, 0)</f>
        <v>0</v>
      </c>
      <c r="LRK188" s="214">
        <f>_xlfn.XLOOKUP(LRK172, Schedule!$F$226:$FO$226, Schedule!$F$236:$FO$236, 0)</f>
        <v>0</v>
      </c>
      <c r="LRL188" s="214">
        <f>_xlfn.XLOOKUP(LRL172, Schedule!$F$226:$FO$226, Schedule!$F$236:$FO$236, 0)</f>
        <v>0</v>
      </c>
      <c r="LRM188" s="214">
        <f>_xlfn.XLOOKUP(LRM172, Schedule!$F$226:$FO$226, Schedule!$F$236:$FO$236, 0)</f>
        <v>0</v>
      </c>
      <c r="LRN188" s="214">
        <f>_xlfn.XLOOKUP(LRN172, Schedule!$F$226:$FO$226, Schedule!$F$236:$FO$236, 0)</f>
        <v>0</v>
      </c>
      <c r="LRO188" s="214">
        <f>_xlfn.XLOOKUP(LRO172, Schedule!$F$226:$FO$226, Schedule!$F$236:$FO$236, 0)</f>
        <v>0</v>
      </c>
      <c r="LRP188" s="214">
        <f>_xlfn.XLOOKUP(LRP172, Schedule!$F$226:$FO$226, Schedule!$F$236:$FO$236, 0)</f>
        <v>0</v>
      </c>
      <c r="LRQ188" s="214">
        <f>_xlfn.XLOOKUP(LRQ172, Schedule!$F$226:$FO$226, Schedule!$F$236:$FO$236, 0)</f>
        <v>0</v>
      </c>
      <c r="LRR188" s="214">
        <f>_xlfn.XLOOKUP(LRR172, Schedule!$F$226:$FO$226, Schedule!$F$236:$FO$236, 0)</f>
        <v>0</v>
      </c>
      <c r="LRS188" s="214">
        <f>_xlfn.XLOOKUP(LRS172, Schedule!$F$226:$FO$226, Schedule!$F$236:$FO$236, 0)</f>
        <v>0</v>
      </c>
      <c r="LRT188" s="214">
        <f>_xlfn.XLOOKUP(LRT172, Schedule!$F$226:$FO$226, Schedule!$F$236:$FO$236, 0)</f>
        <v>0</v>
      </c>
      <c r="LRU188" s="214">
        <f>_xlfn.XLOOKUP(LRU172, Schedule!$F$226:$FO$226, Schedule!$F$236:$FO$236, 0)</f>
        <v>0</v>
      </c>
      <c r="LRV188" s="214">
        <f>_xlfn.XLOOKUP(LRV172, Schedule!$F$226:$FO$226, Schedule!$F$236:$FO$236, 0)</f>
        <v>0</v>
      </c>
      <c r="LRW188" s="214">
        <f>_xlfn.XLOOKUP(LRW172, Schedule!$F$226:$FO$226, Schedule!$F$236:$FO$236, 0)</f>
        <v>0</v>
      </c>
      <c r="LRX188" s="214">
        <f>_xlfn.XLOOKUP(LRX172, Schedule!$F$226:$FO$226, Schedule!$F$236:$FO$236, 0)</f>
        <v>0</v>
      </c>
      <c r="LRY188" s="214">
        <f>_xlfn.XLOOKUP(LRY172, Schedule!$F$226:$FO$226, Schedule!$F$236:$FO$236, 0)</f>
        <v>0</v>
      </c>
      <c r="LRZ188" s="214">
        <f>_xlfn.XLOOKUP(LRZ172, Schedule!$F$226:$FO$226, Schedule!$F$236:$FO$236, 0)</f>
        <v>0</v>
      </c>
      <c r="LSA188" s="214">
        <f>_xlfn.XLOOKUP(LSA172, Schedule!$F$226:$FO$226, Schedule!$F$236:$FO$236, 0)</f>
        <v>0</v>
      </c>
      <c r="LSB188" s="214">
        <f>_xlfn.XLOOKUP(LSB172, Schedule!$F$226:$FO$226, Schedule!$F$236:$FO$236, 0)</f>
        <v>0</v>
      </c>
      <c r="LSC188" s="214">
        <f>_xlfn.XLOOKUP(LSC172, Schedule!$F$226:$FO$226, Schedule!$F$236:$FO$236, 0)</f>
        <v>0</v>
      </c>
      <c r="LSD188" s="214">
        <f>_xlfn.XLOOKUP(LSD172, Schedule!$F$226:$FO$226, Schedule!$F$236:$FO$236, 0)</f>
        <v>0</v>
      </c>
      <c r="LSE188" s="214">
        <f>_xlfn.XLOOKUP(LSE172, Schedule!$F$226:$FO$226, Schedule!$F$236:$FO$236, 0)</f>
        <v>0</v>
      </c>
      <c r="LSF188" s="214">
        <f>_xlfn.XLOOKUP(LSF172, Schedule!$F$226:$FO$226, Schedule!$F$236:$FO$236, 0)</f>
        <v>0</v>
      </c>
      <c r="LSG188" s="214">
        <f>_xlfn.XLOOKUP(LSG172, Schedule!$F$226:$FO$226, Schedule!$F$236:$FO$236, 0)</f>
        <v>0</v>
      </c>
      <c r="LSH188" s="214">
        <f>_xlfn.XLOOKUP(LSH172, Schedule!$F$226:$FO$226, Schedule!$F$236:$FO$236, 0)</f>
        <v>0</v>
      </c>
      <c r="LSI188" s="214">
        <f>_xlfn.XLOOKUP(LSI172, Schedule!$F$226:$FO$226, Schedule!$F$236:$FO$236, 0)</f>
        <v>0</v>
      </c>
      <c r="LSJ188" s="214">
        <f>_xlfn.XLOOKUP(LSJ172, Schedule!$F$226:$FO$226, Schedule!$F$236:$FO$236, 0)</f>
        <v>0</v>
      </c>
      <c r="LSK188" s="214">
        <f>_xlfn.XLOOKUP(LSK172, Schedule!$F$226:$FO$226, Schedule!$F$236:$FO$236, 0)</f>
        <v>0</v>
      </c>
      <c r="LSL188" s="214">
        <f>_xlfn.XLOOKUP(LSL172, Schedule!$F$226:$FO$226, Schedule!$F$236:$FO$236, 0)</f>
        <v>0</v>
      </c>
      <c r="LSM188" s="214">
        <f>_xlfn.XLOOKUP(LSM172, Schedule!$F$226:$FO$226, Schedule!$F$236:$FO$236, 0)</f>
        <v>0</v>
      </c>
      <c r="LSN188" s="214">
        <f>_xlfn.XLOOKUP(LSN172, Schedule!$F$226:$FO$226, Schedule!$F$236:$FO$236, 0)</f>
        <v>0</v>
      </c>
      <c r="LSO188" s="214">
        <f>_xlfn.XLOOKUP(LSO172, Schedule!$F$226:$FO$226, Schedule!$F$236:$FO$236, 0)</f>
        <v>0</v>
      </c>
      <c r="LSP188" s="214">
        <f>_xlfn.XLOOKUP(LSP172, Schedule!$F$226:$FO$226, Schedule!$F$236:$FO$236, 0)</f>
        <v>0</v>
      </c>
      <c r="LSQ188" s="214">
        <f>_xlfn.XLOOKUP(LSQ172, Schedule!$F$226:$FO$226, Schedule!$F$236:$FO$236, 0)</f>
        <v>0</v>
      </c>
      <c r="LSR188" s="214">
        <f>_xlfn.XLOOKUP(LSR172, Schedule!$F$226:$FO$226, Schedule!$F$236:$FO$236, 0)</f>
        <v>0</v>
      </c>
      <c r="LSS188" s="214">
        <f>_xlfn.XLOOKUP(LSS172, Schedule!$F$226:$FO$226, Schedule!$F$236:$FO$236, 0)</f>
        <v>0</v>
      </c>
      <c r="LST188" s="214">
        <f>_xlfn.XLOOKUP(LST172, Schedule!$F$226:$FO$226, Schedule!$F$236:$FO$236, 0)</f>
        <v>0</v>
      </c>
      <c r="LSU188" s="214">
        <f>_xlfn.XLOOKUP(LSU172, Schedule!$F$226:$FO$226, Schedule!$F$236:$FO$236, 0)</f>
        <v>0</v>
      </c>
      <c r="LSV188" s="214">
        <f>_xlfn.XLOOKUP(LSV172, Schedule!$F$226:$FO$226, Schedule!$F$236:$FO$236, 0)</f>
        <v>0</v>
      </c>
      <c r="LSW188" s="214">
        <f>_xlfn.XLOOKUP(LSW172, Schedule!$F$226:$FO$226, Schedule!$F$236:$FO$236, 0)</f>
        <v>0</v>
      </c>
      <c r="LSX188" s="214">
        <f>_xlfn.XLOOKUP(LSX172, Schedule!$F$226:$FO$226, Schedule!$F$236:$FO$236, 0)</f>
        <v>0</v>
      </c>
      <c r="LSY188" s="214">
        <f>_xlfn.XLOOKUP(LSY172, Schedule!$F$226:$FO$226, Schedule!$F$236:$FO$236, 0)</f>
        <v>0</v>
      </c>
      <c r="LSZ188" s="214">
        <f>_xlfn.XLOOKUP(LSZ172, Schedule!$F$226:$FO$226, Schedule!$F$236:$FO$236, 0)</f>
        <v>0</v>
      </c>
      <c r="LTA188" s="214">
        <f>_xlfn.XLOOKUP(LTA172, Schedule!$F$226:$FO$226, Schedule!$F$236:$FO$236, 0)</f>
        <v>0</v>
      </c>
      <c r="LTB188" s="214">
        <f>_xlfn.XLOOKUP(LTB172, Schedule!$F$226:$FO$226, Schedule!$F$236:$FO$236, 0)</f>
        <v>0</v>
      </c>
      <c r="LTC188" s="214">
        <f>_xlfn.XLOOKUP(LTC172, Schedule!$F$226:$FO$226, Schedule!$F$236:$FO$236, 0)</f>
        <v>0</v>
      </c>
      <c r="LTD188" s="214">
        <f>_xlfn.XLOOKUP(LTD172, Schedule!$F$226:$FO$226, Schedule!$F$236:$FO$236, 0)</f>
        <v>0</v>
      </c>
      <c r="LTE188" s="214">
        <f>_xlfn.XLOOKUP(LTE172, Schedule!$F$226:$FO$226, Schedule!$F$236:$FO$236, 0)</f>
        <v>0</v>
      </c>
      <c r="LTF188" s="214">
        <f>_xlfn.XLOOKUP(LTF172, Schedule!$F$226:$FO$226, Schedule!$F$236:$FO$236, 0)</f>
        <v>0</v>
      </c>
      <c r="LTG188" s="214">
        <f>_xlfn.XLOOKUP(LTG172, Schedule!$F$226:$FO$226, Schedule!$F$236:$FO$236, 0)</f>
        <v>0</v>
      </c>
      <c r="LTH188" s="214">
        <f>_xlfn.XLOOKUP(LTH172, Schedule!$F$226:$FO$226, Schedule!$F$236:$FO$236, 0)</f>
        <v>0</v>
      </c>
      <c r="LTI188" s="214">
        <f>_xlfn.XLOOKUP(LTI172, Schedule!$F$226:$FO$226, Schedule!$F$236:$FO$236, 0)</f>
        <v>0</v>
      </c>
      <c r="LTJ188" s="214">
        <f>_xlfn.XLOOKUP(LTJ172, Schedule!$F$226:$FO$226, Schedule!$F$236:$FO$236, 0)</f>
        <v>0</v>
      </c>
      <c r="LTK188" s="214">
        <f>_xlfn.XLOOKUP(LTK172, Schedule!$F$226:$FO$226, Schedule!$F$236:$FO$236, 0)</f>
        <v>0</v>
      </c>
      <c r="LTL188" s="214">
        <f>_xlfn.XLOOKUP(LTL172, Schedule!$F$226:$FO$226, Schedule!$F$236:$FO$236, 0)</f>
        <v>0</v>
      </c>
      <c r="LTM188" s="214">
        <f>_xlfn.XLOOKUP(LTM172, Schedule!$F$226:$FO$226, Schedule!$F$236:$FO$236, 0)</f>
        <v>0</v>
      </c>
      <c r="LTN188" s="214">
        <f>_xlfn.XLOOKUP(LTN172, Schedule!$F$226:$FO$226, Schedule!$F$236:$FO$236, 0)</f>
        <v>0</v>
      </c>
      <c r="LTO188" s="214">
        <f>_xlfn.XLOOKUP(LTO172, Schedule!$F$226:$FO$226, Schedule!$F$236:$FO$236, 0)</f>
        <v>0</v>
      </c>
      <c r="LTP188" s="214">
        <f>_xlfn.XLOOKUP(LTP172, Schedule!$F$226:$FO$226, Schedule!$F$236:$FO$236, 0)</f>
        <v>0</v>
      </c>
      <c r="LTQ188" s="214">
        <f>_xlfn.XLOOKUP(LTQ172, Schedule!$F$226:$FO$226, Schedule!$F$236:$FO$236, 0)</f>
        <v>0</v>
      </c>
      <c r="LTR188" s="214">
        <f>_xlfn.XLOOKUP(LTR172, Schedule!$F$226:$FO$226, Schedule!$F$236:$FO$236, 0)</f>
        <v>0</v>
      </c>
      <c r="LTS188" s="214">
        <f>_xlfn.XLOOKUP(LTS172, Schedule!$F$226:$FO$226, Schedule!$F$236:$FO$236, 0)</f>
        <v>0</v>
      </c>
      <c r="LTT188" s="214">
        <f>_xlfn.XLOOKUP(LTT172, Schedule!$F$226:$FO$226, Schedule!$F$236:$FO$236, 0)</f>
        <v>0</v>
      </c>
      <c r="LTU188" s="214">
        <f>_xlfn.XLOOKUP(LTU172, Schedule!$F$226:$FO$226, Schedule!$F$236:$FO$236, 0)</f>
        <v>0</v>
      </c>
      <c r="LTV188" s="214">
        <f>_xlfn.XLOOKUP(LTV172, Schedule!$F$226:$FO$226, Schedule!$F$236:$FO$236, 0)</f>
        <v>0</v>
      </c>
      <c r="LTW188" s="214">
        <f>_xlfn.XLOOKUP(LTW172, Schedule!$F$226:$FO$226, Schedule!$F$236:$FO$236, 0)</f>
        <v>0</v>
      </c>
      <c r="LTX188" s="214">
        <f>_xlfn.XLOOKUP(LTX172, Schedule!$F$226:$FO$226, Schedule!$F$236:$FO$236, 0)</f>
        <v>0</v>
      </c>
      <c r="LTY188" s="214">
        <f>_xlfn.XLOOKUP(LTY172, Schedule!$F$226:$FO$226, Schedule!$F$236:$FO$236, 0)</f>
        <v>0</v>
      </c>
      <c r="LTZ188" s="214">
        <f>_xlfn.XLOOKUP(LTZ172, Schedule!$F$226:$FO$226, Schedule!$F$236:$FO$236, 0)</f>
        <v>0</v>
      </c>
      <c r="LUA188" s="214">
        <f>_xlfn.XLOOKUP(LUA172, Schedule!$F$226:$FO$226, Schedule!$F$236:$FO$236, 0)</f>
        <v>0</v>
      </c>
      <c r="LUB188" s="214">
        <f>_xlfn.XLOOKUP(LUB172, Schedule!$F$226:$FO$226, Schedule!$F$236:$FO$236, 0)</f>
        <v>0</v>
      </c>
      <c r="LUC188" s="214">
        <f>_xlfn.XLOOKUP(LUC172, Schedule!$F$226:$FO$226, Schedule!$F$236:$FO$236, 0)</f>
        <v>0</v>
      </c>
      <c r="LUD188" s="214">
        <f>_xlfn.XLOOKUP(LUD172, Schedule!$F$226:$FO$226, Schedule!$F$236:$FO$236, 0)</f>
        <v>0</v>
      </c>
      <c r="LUE188" s="214">
        <f>_xlfn.XLOOKUP(LUE172, Schedule!$F$226:$FO$226, Schedule!$F$236:$FO$236, 0)</f>
        <v>0</v>
      </c>
      <c r="LUF188" s="214">
        <f>_xlfn.XLOOKUP(LUF172, Schedule!$F$226:$FO$226, Schedule!$F$236:$FO$236, 0)</f>
        <v>0</v>
      </c>
      <c r="LUG188" s="214">
        <f>_xlfn.XLOOKUP(LUG172, Schedule!$F$226:$FO$226, Schedule!$F$236:$FO$236, 0)</f>
        <v>0</v>
      </c>
      <c r="LUH188" s="214">
        <f>_xlfn.XLOOKUP(LUH172, Schedule!$F$226:$FO$226, Schedule!$F$236:$FO$236, 0)</f>
        <v>0</v>
      </c>
      <c r="LUI188" s="214">
        <f>_xlfn.XLOOKUP(LUI172, Schedule!$F$226:$FO$226, Schedule!$F$236:$FO$236, 0)</f>
        <v>0</v>
      </c>
      <c r="LUJ188" s="214">
        <f>_xlfn.XLOOKUP(LUJ172, Schedule!$F$226:$FO$226, Schedule!$F$236:$FO$236, 0)</f>
        <v>0</v>
      </c>
      <c r="LUK188" s="214">
        <f>_xlfn.XLOOKUP(LUK172, Schedule!$F$226:$FO$226, Schedule!$F$236:$FO$236, 0)</f>
        <v>0</v>
      </c>
      <c r="LUL188" s="214">
        <f>_xlfn.XLOOKUP(LUL172, Schedule!$F$226:$FO$226, Schedule!$F$236:$FO$236, 0)</f>
        <v>0</v>
      </c>
      <c r="LUM188" s="214">
        <f>_xlfn.XLOOKUP(LUM172, Schedule!$F$226:$FO$226, Schedule!$F$236:$FO$236, 0)</f>
        <v>0</v>
      </c>
      <c r="LUN188" s="214">
        <f>_xlfn.XLOOKUP(LUN172, Schedule!$F$226:$FO$226, Schedule!$F$236:$FO$236, 0)</f>
        <v>0</v>
      </c>
      <c r="LUO188" s="214">
        <f>_xlfn.XLOOKUP(LUO172, Schedule!$F$226:$FO$226, Schedule!$F$236:$FO$236, 0)</f>
        <v>0</v>
      </c>
      <c r="LUP188" s="214">
        <f>_xlfn.XLOOKUP(LUP172, Schedule!$F$226:$FO$226, Schedule!$F$236:$FO$236, 0)</f>
        <v>0</v>
      </c>
      <c r="LUQ188" s="214">
        <f>_xlfn.XLOOKUP(LUQ172, Schedule!$F$226:$FO$226, Schedule!$F$236:$FO$236, 0)</f>
        <v>0</v>
      </c>
      <c r="LUR188" s="214">
        <f>_xlfn.XLOOKUP(LUR172, Schedule!$F$226:$FO$226, Schedule!$F$236:$FO$236, 0)</f>
        <v>0</v>
      </c>
      <c r="LUS188" s="214">
        <f>_xlfn.XLOOKUP(LUS172, Schedule!$F$226:$FO$226, Schedule!$F$236:$FO$236, 0)</f>
        <v>0</v>
      </c>
      <c r="LUT188" s="214">
        <f>_xlfn.XLOOKUP(LUT172, Schedule!$F$226:$FO$226, Schedule!$F$236:$FO$236, 0)</f>
        <v>0</v>
      </c>
      <c r="LUU188" s="214">
        <f>_xlfn.XLOOKUP(LUU172, Schedule!$F$226:$FO$226, Schedule!$F$236:$FO$236, 0)</f>
        <v>0</v>
      </c>
      <c r="LUV188" s="214">
        <f>_xlfn.XLOOKUP(LUV172, Schedule!$F$226:$FO$226, Schedule!$F$236:$FO$236, 0)</f>
        <v>0</v>
      </c>
      <c r="LUW188" s="214">
        <f>_xlfn.XLOOKUP(LUW172, Schedule!$F$226:$FO$226, Schedule!$F$236:$FO$236, 0)</f>
        <v>0</v>
      </c>
      <c r="LUX188" s="214">
        <f>_xlfn.XLOOKUP(LUX172, Schedule!$F$226:$FO$226, Schedule!$F$236:$FO$236, 0)</f>
        <v>0</v>
      </c>
      <c r="LUY188" s="214">
        <f>_xlfn.XLOOKUP(LUY172, Schedule!$F$226:$FO$226, Schedule!$F$236:$FO$236, 0)</f>
        <v>0</v>
      </c>
      <c r="LUZ188" s="214">
        <f>_xlfn.XLOOKUP(LUZ172, Schedule!$F$226:$FO$226, Schedule!$F$236:$FO$236, 0)</f>
        <v>0</v>
      </c>
      <c r="LVA188" s="214">
        <f>_xlfn.XLOOKUP(LVA172, Schedule!$F$226:$FO$226, Schedule!$F$236:$FO$236, 0)</f>
        <v>0</v>
      </c>
      <c r="LVB188" s="214">
        <f>_xlfn.XLOOKUP(LVB172, Schedule!$F$226:$FO$226, Schedule!$F$236:$FO$236, 0)</f>
        <v>0</v>
      </c>
      <c r="LVC188" s="214">
        <f>_xlfn.XLOOKUP(LVC172, Schedule!$F$226:$FO$226, Schedule!$F$236:$FO$236, 0)</f>
        <v>0</v>
      </c>
      <c r="LVD188" s="214">
        <f>_xlfn.XLOOKUP(LVD172, Schedule!$F$226:$FO$226, Schedule!$F$236:$FO$236, 0)</f>
        <v>0</v>
      </c>
      <c r="LVE188" s="214">
        <f>_xlfn.XLOOKUP(LVE172, Schedule!$F$226:$FO$226, Schedule!$F$236:$FO$236, 0)</f>
        <v>0</v>
      </c>
      <c r="LVF188" s="214">
        <f>_xlfn.XLOOKUP(LVF172, Schedule!$F$226:$FO$226, Schedule!$F$236:$FO$236, 0)</f>
        <v>0</v>
      </c>
      <c r="LVG188" s="214">
        <f>_xlfn.XLOOKUP(LVG172, Schedule!$F$226:$FO$226, Schedule!$F$236:$FO$236, 0)</f>
        <v>0</v>
      </c>
      <c r="LVH188" s="214">
        <f>_xlfn.XLOOKUP(LVH172, Schedule!$F$226:$FO$226, Schedule!$F$236:$FO$236, 0)</f>
        <v>0</v>
      </c>
      <c r="LVI188" s="214">
        <f>_xlfn.XLOOKUP(LVI172, Schedule!$F$226:$FO$226, Schedule!$F$236:$FO$236, 0)</f>
        <v>0</v>
      </c>
      <c r="LVJ188" s="214">
        <f>_xlfn.XLOOKUP(LVJ172, Schedule!$F$226:$FO$226, Schedule!$F$236:$FO$236, 0)</f>
        <v>0</v>
      </c>
      <c r="LVK188" s="214">
        <f>_xlfn.XLOOKUP(LVK172, Schedule!$F$226:$FO$226, Schedule!$F$236:$FO$236, 0)</f>
        <v>0</v>
      </c>
      <c r="LVL188" s="214">
        <f>_xlfn.XLOOKUP(LVL172, Schedule!$F$226:$FO$226, Schedule!$F$236:$FO$236, 0)</f>
        <v>0</v>
      </c>
      <c r="LVM188" s="214">
        <f>_xlfn.XLOOKUP(LVM172, Schedule!$F$226:$FO$226, Schedule!$F$236:$FO$236, 0)</f>
        <v>0</v>
      </c>
      <c r="LVN188" s="214">
        <f>_xlfn.XLOOKUP(LVN172, Schedule!$F$226:$FO$226, Schedule!$F$236:$FO$236, 0)</f>
        <v>0</v>
      </c>
      <c r="LVO188" s="214">
        <f>_xlfn.XLOOKUP(LVO172, Schedule!$F$226:$FO$226, Schedule!$F$236:$FO$236, 0)</f>
        <v>0</v>
      </c>
      <c r="LVP188" s="214">
        <f>_xlfn.XLOOKUP(LVP172, Schedule!$F$226:$FO$226, Schedule!$F$236:$FO$236, 0)</f>
        <v>0</v>
      </c>
      <c r="LVQ188" s="214">
        <f>_xlfn.XLOOKUP(LVQ172, Schedule!$F$226:$FO$226, Schedule!$F$236:$FO$236, 0)</f>
        <v>0</v>
      </c>
      <c r="LVR188" s="214">
        <f>_xlfn.XLOOKUP(LVR172, Schedule!$F$226:$FO$226, Schedule!$F$236:$FO$236, 0)</f>
        <v>0</v>
      </c>
      <c r="LVS188" s="214">
        <f>_xlfn.XLOOKUP(LVS172, Schedule!$F$226:$FO$226, Schedule!$F$236:$FO$236, 0)</f>
        <v>0</v>
      </c>
      <c r="LVT188" s="214">
        <f>_xlfn.XLOOKUP(LVT172, Schedule!$F$226:$FO$226, Schedule!$F$236:$FO$236, 0)</f>
        <v>0</v>
      </c>
      <c r="LVU188" s="214">
        <f>_xlfn.XLOOKUP(LVU172, Schedule!$F$226:$FO$226, Schedule!$F$236:$FO$236, 0)</f>
        <v>0</v>
      </c>
      <c r="LVV188" s="214">
        <f>_xlfn.XLOOKUP(LVV172, Schedule!$F$226:$FO$226, Schedule!$F$236:$FO$236, 0)</f>
        <v>0</v>
      </c>
      <c r="LVW188" s="214">
        <f>_xlfn.XLOOKUP(LVW172, Schedule!$F$226:$FO$226, Schedule!$F$236:$FO$236, 0)</f>
        <v>0</v>
      </c>
      <c r="LVX188" s="214">
        <f>_xlfn.XLOOKUP(LVX172, Schedule!$F$226:$FO$226, Schedule!$F$236:$FO$236, 0)</f>
        <v>0</v>
      </c>
      <c r="LVY188" s="214">
        <f>_xlfn.XLOOKUP(LVY172, Schedule!$F$226:$FO$226, Schedule!$F$236:$FO$236, 0)</f>
        <v>0</v>
      </c>
      <c r="LVZ188" s="214">
        <f>_xlfn.XLOOKUP(LVZ172, Schedule!$F$226:$FO$226, Schedule!$F$236:$FO$236, 0)</f>
        <v>0</v>
      </c>
      <c r="LWA188" s="214">
        <f>_xlfn.XLOOKUP(LWA172, Schedule!$F$226:$FO$226, Schedule!$F$236:$FO$236, 0)</f>
        <v>0</v>
      </c>
      <c r="LWB188" s="214">
        <f>_xlfn.XLOOKUP(LWB172, Schedule!$F$226:$FO$226, Schedule!$F$236:$FO$236, 0)</f>
        <v>0</v>
      </c>
      <c r="LWC188" s="214">
        <f>_xlfn.XLOOKUP(LWC172, Schedule!$F$226:$FO$226, Schedule!$F$236:$FO$236, 0)</f>
        <v>0</v>
      </c>
      <c r="LWD188" s="214">
        <f>_xlfn.XLOOKUP(LWD172, Schedule!$F$226:$FO$226, Schedule!$F$236:$FO$236, 0)</f>
        <v>0</v>
      </c>
      <c r="LWE188" s="214">
        <f>_xlfn.XLOOKUP(LWE172, Schedule!$F$226:$FO$226, Schedule!$F$236:$FO$236, 0)</f>
        <v>0</v>
      </c>
      <c r="LWF188" s="214">
        <f>_xlfn.XLOOKUP(LWF172, Schedule!$F$226:$FO$226, Schedule!$F$236:$FO$236, 0)</f>
        <v>0</v>
      </c>
      <c r="LWG188" s="214">
        <f>_xlfn.XLOOKUP(LWG172, Schedule!$F$226:$FO$226, Schedule!$F$236:$FO$236, 0)</f>
        <v>0</v>
      </c>
      <c r="LWH188" s="214">
        <f>_xlfn.XLOOKUP(LWH172, Schedule!$F$226:$FO$226, Schedule!$F$236:$FO$236, 0)</f>
        <v>0</v>
      </c>
      <c r="LWI188" s="214">
        <f>_xlfn.XLOOKUP(LWI172, Schedule!$F$226:$FO$226, Schedule!$F$236:$FO$236, 0)</f>
        <v>0</v>
      </c>
      <c r="LWJ188" s="214">
        <f>_xlfn.XLOOKUP(LWJ172, Schedule!$F$226:$FO$226, Schedule!$F$236:$FO$236, 0)</f>
        <v>0</v>
      </c>
      <c r="LWK188" s="214">
        <f>_xlfn.XLOOKUP(LWK172, Schedule!$F$226:$FO$226, Schedule!$F$236:$FO$236, 0)</f>
        <v>0</v>
      </c>
      <c r="LWL188" s="214">
        <f>_xlfn.XLOOKUP(LWL172, Schedule!$F$226:$FO$226, Schedule!$F$236:$FO$236, 0)</f>
        <v>0</v>
      </c>
      <c r="LWM188" s="214">
        <f>_xlfn.XLOOKUP(LWM172, Schedule!$F$226:$FO$226, Schedule!$F$236:$FO$236, 0)</f>
        <v>0</v>
      </c>
      <c r="LWN188" s="214">
        <f>_xlfn.XLOOKUP(LWN172, Schedule!$F$226:$FO$226, Schedule!$F$236:$FO$236, 0)</f>
        <v>0</v>
      </c>
      <c r="LWO188" s="214">
        <f>_xlfn.XLOOKUP(LWO172, Schedule!$F$226:$FO$226, Schedule!$F$236:$FO$236, 0)</f>
        <v>0</v>
      </c>
      <c r="LWP188" s="214">
        <f>_xlfn.XLOOKUP(LWP172, Schedule!$F$226:$FO$226, Schedule!$F$236:$FO$236, 0)</f>
        <v>0</v>
      </c>
      <c r="LWQ188" s="214">
        <f>_xlfn.XLOOKUP(LWQ172, Schedule!$F$226:$FO$226, Schedule!$F$236:$FO$236, 0)</f>
        <v>0</v>
      </c>
      <c r="LWR188" s="214">
        <f>_xlfn.XLOOKUP(LWR172, Schedule!$F$226:$FO$226, Schedule!$F$236:$FO$236, 0)</f>
        <v>0</v>
      </c>
      <c r="LWS188" s="214">
        <f>_xlfn.XLOOKUP(LWS172, Schedule!$F$226:$FO$226, Schedule!$F$236:$FO$236, 0)</f>
        <v>0</v>
      </c>
      <c r="LWT188" s="214">
        <f>_xlfn.XLOOKUP(LWT172, Schedule!$F$226:$FO$226, Schedule!$F$236:$FO$236, 0)</f>
        <v>0</v>
      </c>
      <c r="LWU188" s="214">
        <f>_xlfn.XLOOKUP(LWU172, Schedule!$F$226:$FO$226, Schedule!$F$236:$FO$236, 0)</f>
        <v>0</v>
      </c>
      <c r="LWV188" s="214">
        <f>_xlfn.XLOOKUP(LWV172, Schedule!$F$226:$FO$226, Schedule!$F$236:$FO$236, 0)</f>
        <v>0</v>
      </c>
      <c r="LWW188" s="214">
        <f>_xlfn.XLOOKUP(LWW172, Schedule!$F$226:$FO$226, Schedule!$F$236:$FO$236, 0)</f>
        <v>0</v>
      </c>
      <c r="LWX188" s="214">
        <f>_xlfn.XLOOKUP(LWX172, Schedule!$F$226:$FO$226, Schedule!$F$236:$FO$236, 0)</f>
        <v>0</v>
      </c>
      <c r="LWY188" s="214">
        <f>_xlfn.XLOOKUP(LWY172, Schedule!$F$226:$FO$226, Schedule!$F$236:$FO$236, 0)</f>
        <v>0</v>
      </c>
      <c r="LWZ188" s="214">
        <f>_xlfn.XLOOKUP(LWZ172, Schedule!$F$226:$FO$226, Schedule!$F$236:$FO$236, 0)</f>
        <v>0</v>
      </c>
      <c r="LXA188" s="214">
        <f>_xlfn.XLOOKUP(LXA172, Schedule!$F$226:$FO$226, Schedule!$F$236:$FO$236, 0)</f>
        <v>0</v>
      </c>
      <c r="LXB188" s="214">
        <f>_xlfn.XLOOKUP(LXB172, Schedule!$F$226:$FO$226, Schedule!$F$236:$FO$236, 0)</f>
        <v>0</v>
      </c>
      <c r="LXC188" s="214">
        <f>_xlfn.XLOOKUP(LXC172, Schedule!$F$226:$FO$226, Schedule!$F$236:$FO$236, 0)</f>
        <v>0</v>
      </c>
      <c r="LXD188" s="214">
        <f>_xlfn.XLOOKUP(LXD172, Schedule!$F$226:$FO$226, Schedule!$F$236:$FO$236, 0)</f>
        <v>0</v>
      </c>
      <c r="LXE188" s="214">
        <f>_xlfn.XLOOKUP(LXE172, Schedule!$F$226:$FO$226, Schedule!$F$236:$FO$236, 0)</f>
        <v>0</v>
      </c>
      <c r="LXF188" s="214">
        <f>_xlfn.XLOOKUP(LXF172, Schedule!$F$226:$FO$226, Schedule!$F$236:$FO$236, 0)</f>
        <v>0</v>
      </c>
      <c r="LXG188" s="214">
        <f>_xlfn.XLOOKUP(LXG172, Schedule!$F$226:$FO$226, Schedule!$F$236:$FO$236, 0)</f>
        <v>0</v>
      </c>
      <c r="LXH188" s="214">
        <f>_xlfn.XLOOKUP(LXH172, Schedule!$F$226:$FO$226, Schedule!$F$236:$FO$236, 0)</f>
        <v>0</v>
      </c>
      <c r="LXI188" s="214">
        <f>_xlfn.XLOOKUP(LXI172, Schedule!$F$226:$FO$226, Schedule!$F$236:$FO$236, 0)</f>
        <v>0</v>
      </c>
      <c r="LXJ188" s="214">
        <f>_xlfn.XLOOKUP(LXJ172, Schedule!$F$226:$FO$226, Schedule!$F$236:$FO$236, 0)</f>
        <v>0</v>
      </c>
      <c r="LXK188" s="214">
        <f>_xlfn.XLOOKUP(LXK172, Schedule!$F$226:$FO$226, Schedule!$F$236:$FO$236, 0)</f>
        <v>0</v>
      </c>
      <c r="LXL188" s="214">
        <f>_xlfn.XLOOKUP(LXL172, Schedule!$F$226:$FO$226, Schedule!$F$236:$FO$236, 0)</f>
        <v>0</v>
      </c>
      <c r="LXM188" s="214">
        <f>_xlfn.XLOOKUP(LXM172, Schedule!$F$226:$FO$226, Schedule!$F$236:$FO$236, 0)</f>
        <v>0</v>
      </c>
      <c r="LXN188" s="214">
        <f>_xlfn.XLOOKUP(LXN172, Schedule!$F$226:$FO$226, Schedule!$F$236:$FO$236, 0)</f>
        <v>0</v>
      </c>
      <c r="LXO188" s="214">
        <f>_xlfn.XLOOKUP(LXO172, Schedule!$F$226:$FO$226, Schedule!$F$236:$FO$236, 0)</f>
        <v>0</v>
      </c>
      <c r="LXP188" s="214">
        <f>_xlfn.XLOOKUP(LXP172, Schedule!$F$226:$FO$226, Schedule!$F$236:$FO$236, 0)</f>
        <v>0</v>
      </c>
      <c r="LXQ188" s="214">
        <f>_xlfn.XLOOKUP(LXQ172, Schedule!$F$226:$FO$226, Schedule!$F$236:$FO$236, 0)</f>
        <v>0</v>
      </c>
      <c r="LXR188" s="214">
        <f>_xlfn.XLOOKUP(LXR172, Schedule!$F$226:$FO$226, Schedule!$F$236:$FO$236, 0)</f>
        <v>0</v>
      </c>
      <c r="LXS188" s="214">
        <f>_xlfn.XLOOKUP(LXS172, Schedule!$F$226:$FO$226, Schedule!$F$236:$FO$236, 0)</f>
        <v>0</v>
      </c>
      <c r="LXT188" s="214">
        <f>_xlfn.XLOOKUP(LXT172, Schedule!$F$226:$FO$226, Schedule!$F$236:$FO$236, 0)</f>
        <v>0</v>
      </c>
      <c r="LXU188" s="214">
        <f>_xlfn.XLOOKUP(LXU172, Schedule!$F$226:$FO$226, Schedule!$F$236:$FO$236, 0)</f>
        <v>0</v>
      </c>
      <c r="LXV188" s="214">
        <f>_xlfn.XLOOKUP(LXV172, Schedule!$F$226:$FO$226, Schedule!$F$236:$FO$236, 0)</f>
        <v>0</v>
      </c>
      <c r="LXW188" s="214">
        <f>_xlfn.XLOOKUP(LXW172, Schedule!$F$226:$FO$226, Schedule!$F$236:$FO$236, 0)</f>
        <v>0</v>
      </c>
      <c r="LXX188" s="214">
        <f>_xlfn.XLOOKUP(LXX172, Schedule!$F$226:$FO$226, Schedule!$F$236:$FO$236, 0)</f>
        <v>0</v>
      </c>
      <c r="LXY188" s="214">
        <f>_xlfn.XLOOKUP(LXY172, Schedule!$F$226:$FO$226, Schedule!$F$236:$FO$236, 0)</f>
        <v>0</v>
      </c>
      <c r="LXZ188" s="214">
        <f>_xlfn.XLOOKUP(LXZ172, Schedule!$F$226:$FO$226, Schedule!$F$236:$FO$236, 0)</f>
        <v>0</v>
      </c>
      <c r="LYA188" s="214">
        <f>_xlfn.XLOOKUP(LYA172, Schedule!$F$226:$FO$226, Schedule!$F$236:$FO$236, 0)</f>
        <v>0</v>
      </c>
      <c r="LYB188" s="214">
        <f>_xlfn.XLOOKUP(LYB172, Schedule!$F$226:$FO$226, Schedule!$F$236:$FO$236, 0)</f>
        <v>0</v>
      </c>
      <c r="LYC188" s="214">
        <f>_xlfn.XLOOKUP(LYC172, Schedule!$F$226:$FO$226, Schedule!$F$236:$FO$236, 0)</f>
        <v>0</v>
      </c>
      <c r="LYD188" s="214">
        <f>_xlfn.XLOOKUP(LYD172, Schedule!$F$226:$FO$226, Schedule!$F$236:$FO$236, 0)</f>
        <v>0</v>
      </c>
      <c r="LYE188" s="214">
        <f>_xlfn.XLOOKUP(LYE172, Schedule!$F$226:$FO$226, Schedule!$F$236:$FO$236, 0)</f>
        <v>0</v>
      </c>
      <c r="LYF188" s="214">
        <f>_xlfn.XLOOKUP(LYF172, Schedule!$F$226:$FO$226, Schedule!$F$236:$FO$236, 0)</f>
        <v>0</v>
      </c>
      <c r="LYG188" s="214">
        <f>_xlfn.XLOOKUP(LYG172, Schedule!$F$226:$FO$226, Schedule!$F$236:$FO$236, 0)</f>
        <v>0</v>
      </c>
      <c r="LYH188" s="214">
        <f>_xlfn.XLOOKUP(LYH172, Schedule!$F$226:$FO$226, Schedule!$F$236:$FO$236, 0)</f>
        <v>0</v>
      </c>
      <c r="LYI188" s="214">
        <f>_xlfn.XLOOKUP(LYI172, Schedule!$F$226:$FO$226, Schedule!$F$236:$FO$236, 0)</f>
        <v>0</v>
      </c>
      <c r="LYJ188" s="214">
        <f>_xlfn.XLOOKUP(LYJ172, Schedule!$F$226:$FO$226, Schedule!$F$236:$FO$236, 0)</f>
        <v>0</v>
      </c>
      <c r="LYK188" s="214">
        <f>_xlfn.XLOOKUP(LYK172, Schedule!$F$226:$FO$226, Schedule!$F$236:$FO$236, 0)</f>
        <v>0</v>
      </c>
      <c r="LYL188" s="214">
        <f>_xlfn.XLOOKUP(LYL172, Schedule!$F$226:$FO$226, Schedule!$F$236:$FO$236, 0)</f>
        <v>0</v>
      </c>
      <c r="LYM188" s="214">
        <f>_xlfn.XLOOKUP(LYM172, Schedule!$F$226:$FO$226, Schedule!$F$236:$FO$236, 0)</f>
        <v>0</v>
      </c>
      <c r="LYN188" s="214">
        <f>_xlfn.XLOOKUP(LYN172, Schedule!$F$226:$FO$226, Schedule!$F$236:$FO$236, 0)</f>
        <v>0</v>
      </c>
      <c r="LYO188" s="214">
        <f>_xlfn.XLOOKUP(LYO172, Schedule!$F$226:$FO$226, Schedule!$F$236:$FO$236, 0)</f>
        <v>0</v>
      </c>
      <c r="LYP188" s="214">
        <f>_xlfn.XLOOKUP(LYP172, Schedule!$F$226:$FO$226, Schedule!$F$236:$FO$236, 0)</f>
        <v>0</v>
      </c>
      <c r="LYQ188" s="214">
        <f>_xlfn.XLOOKUP(LYQ172, Schedule!$F$226:$FO$226, Schedule!$F$236:$FO$236, 0)</f>
        <v>0</v>
      </c>
      <c r="LYR188" s="214">
        <f>_xlfn.XLOOKUP(LYR172, Schedule!$F$226:$FO$226, Schedule!$F$236:$FO$236, 0)</f>
        <v>0</v>
      </c>
      <c r="LYS188" s="214">
        <f>_xlfn.XLOOKUP(LYS172, Schedule!$F$226:$FO$226, Schedule!$F$236:$FO$236, 0)</f>
        <v>0</v>
      </c>
      <c r="LYT188" s="214">
        <f>_xlfn.XLOOKUP(LYT172, Schedule!$F$226:$FO$226, Schedule!$F$236:$FO$236, 0)</f>
        <v>0</v>
      </c>
      <c r="LYU188" s="214">
        <f>_xlfn.XLOOKUP(LYU172, Schedule!$F$226:$FO$226, Schedule!$F$236:$FO$236, 0)</f>
        <v>0</v>
      </c>
      <c r="LYV188" s="214">
        <f>_xlfn.XLOOKUP(LYV172, Schedule!$F$226:$FO$226, Schedule!$F$236:$FO$236, 0)</f>
        <v>0</v>
      </c>
      <c r="LYW188" s="214">
        <f>_xlfn.XLOOKUP(LYW172, Schedule!$F$226:$FO$226, Schedule!$F$236:$FO$236, 0)</f>
        <v>0</v>
      </c>
      <c r="LYX188" s="214">
        <f>_xlfn.XLOOKUP(LYX172, Schedule!$F$226:$FO$226, Schedule!$F$236:$FO$236, 0)</f>
        <v>0</v>
      </c>
      <c r="LYY188" s="214">
        <f>_xlfn.XLOOKUP(LYY172, Schedule!$F$226:$FO$226, Schedule!$F$236:$FO$236, 0)</f>
        <v>0</v>
      </c>
      <c r="LYZ188" s="214">
        <f>_xlfn.XLOOKUP(LYZ172, Schedule!$F$226:$FO$226, Schedule!$F$236:$FO$236, 0)</f>
        <v>0</v>
      </c>
      <c r="LZA188" s="214">
        <f>_xlfn.XLOOKUP(LZA172, Schedule!$F$226:$FO$226, Schedule!$F$236:$FO$236, 0)</f>
        <v>0</v>
      </c>
      <c r="LZB188" s="214">
        <f>_xlfn.XLOOKUP(LZB172, Schedule!$F$226:$FO$226, Schedule!$F$236:$FO$236, 0)</f>
        <v>0</v>
      </c>
      <c r="LZC188" s="214">
        <f>_xlfn.XLOOKUP(LZC172, Schedule!$F$226:$FO$226, Schedule!$F$236:$FO$236, 0)</f>
        <v>0</v>
      </c>
      <c r="LZD188" s="214">
        <f>_xlfn.XLOOKUP(LZD172, Schedule!$F$226:$FO$226, Schedule!$F$236:$FO$236, 0)</f>
        <v>0</v>
      </c>
      <c r="LZE188" s="214">
        <f>_xlfn.XLOOKUP(LZE172, Schedule!$F$226:$FO$226, Schedule!$F$236:$FO$236, 0)</f>
        <v>0</v>
      </c>
      <c r="LZF188" s="214">
        <f>_xlfn.XLOOKUP(LZF172, Schedule!$F$226:$FO$226, Schedule!$F$236:$FO$236, 0)</f>
        <v>0</v>
      </c>
      <c r="LZG188" s="214">
        <f>_xlfn.XLOOKUP(LZG172, Schedule!$F$226:$FO$226, Schedule!$F$236:$FO$236, 0)</f>
        <v>0</v>
      </c>
      <c r="LZH188" s="214">
        <f>_xlfn.XLOOKUP(LZH172, Schedule!$F$226:$FO$226, Schedule!$F$236:$FO$236, 0)</f>
        <v>0</v>
      </c>
      <c r="LZI188" s="214">
        <f>_xlfn.XLOOKUP(LZI172, Schedule!$F$226:$FO$226, Schedule!$F$236:$FO$236, 0)</f>
        <v>0</v>
      </c>
      <c r="LZJ188" s="214">
        <f>_xlfn.XLOOKUP(LZJ172, Schedule!$F$226:$FO$226, Schedule!$F$236:$FO$236, 0)</f>
        <v>0</v>
      </c>
      <c r="LZK188" s="214">
        <f>_xlfn.XLOOKUP(LZK172, Schedule!$F$226:$FO$226, Schedule!$F$236:$FO$236, 0)</f>
        <v>0</v>
      </c>
      <c r="LZL188" s="214">
        <f>_xlfn.XLOOKUP(LZL172, Schedule!$F$226:$FO$226, Schedule!$F$236:$FO$236, 0)</f>
        <v>0</v>
      </c>
      <c r="LZM188" s="214">
        <f>_xlfn.XLOOKUP(LZM172, Schedule!$F$226:$FO$226, Schedule!$F$236:$FO$236, 0)</f>
        <v>0</v>
      </c>
      <c r="LZN188" s="214">
        <f>_xlfn.XLOOKUP(LZN172, Schedule!$F$226:$FO$226, Schedule!$F$236:$FO$236, 0)</f>
        <v>0</v>
      </c>
      <c r="LZO188" s="214">
        <f>_xlfn.XLOOKUP(LZO172, Schedule!$F$226:$FO$226, Schedule!$F$236:$FO$236, 0)</f>
        <v>0</v>
      </c>
      <c r="LZP188" s="214">
        <f>_xlfn.XLOOKUP(LZP172, Schedule!$F$226:$FO$226, Schedule!$F$236:$FO$236, 0)</f>
        <v>0</v>
      </c>
      <c r="LZQ188" s="214">
        <f>_xlfn.XLOOKUP(LZQ172, Schedule!$F$226:$FO$226, Schedule!$F$236:$FO$236, 0)</f>
        <v>0</v>
      </c>
      <c r="LZR188" s="214">
        <f>_xlfn.XLOOKUP(LZR172, Schedule!$F$226:$FO$226, Schedule!$F$236:$FO$236, 0)</f>
        <v>0</v>
      </c>
      <c r="LZS188" s="214">
        <f>_xlfn.XLOOKUP(LZS172, Schedule!$F$226:$FO$226, Schedule!$F$236:$FO$236, 0)</f>
        <v>0</v>
      </c>
      <c r="LZT188" s="214">
        <f>_xlfn.XLOOKUP(LZT172, Schedule!$F$226:$FO$226, Schedule!$F$236:$FO$236, 0)</f>
        <v>0</v>
      </c>
      <c r="LZU188" s="214">
        <f>_xlfn.XLOOKUP(LZU172, Schedule!$F$226:$FO$226, Schedule!$F$236:$FO$236, 0)</f>
        <v>0</v>
      </c>
      <c r="LZV188" s="214">
        <f>_xlfn.XLOOKUP(LZV172, Schedule!$F$226:$FO$226, Schedule!$F$236:$FO$236, 0)</f>
        <v>0</v>
      </c>
      <c r="LZW188" s="214">
        <f>_xlfn.XLOOKUP(LZW172, Schedule!$F$226:$FO$226, Schedule!$F$236:$FO$236, 0)</f>
        <v>0</v>
      </c>
      <c r="LZX188" s="214">
        <f>_xlfn.XLOOKUP(LZX172, Schedule!$F$226:$FO$226, Schedule!$F$236:$FO$236, 0)</f>
        <v>0</v>
      </c>
      <c r="LZY188" s="214">
        <f>_xlfn.XLOOKUP(LZY172, Schedule!$F$226:$FO$226, Schedule!$F$236:$FO$236, 0)</f>
        <v>0</v>
      </c>
      <c r="LZZ188" s="214">
        <f>_xlfn.XLOOKUP(LZZ172, Schedule!$F$226:$FO$226, Schedule!$F$236:$FO$236, 0)</f>
        <v>0</v>
      </c>
      <c r="MAA188" s="214">
        <f>_xlfn.XLOOKUP(MAA172, Schedule!$F$226:$FO$226, Schedule!$F$236:$FO$236, 0)</f>
        <v>0</v>
      </c>
      <c r="MAB188" s="214">
        <f>_xlfn.XLOOKUP(MAB172, Schedule!$F$226:$FO$226, Schedule!$F$236:$FO$236, 0)</f>
        <v>0</v>
      </c>
      <c r="MAC188" s="214">
        <f>_xlfn.XLOOKUP(MAC172, Schedule!$F$226:$FO$226, Schedule!$F$236:$FO$236, 0)</f>
        <v>0</v>
      </c>
      <c r="MAD188" s="214">
        <f>_xlfn.XLOOKUP(MAD172, Schedule!$F$226:$FO$226, Schedule!$F$236:$FO$236, 0)</f>
        <v>0</v>
      </c>
      <c r="MAE188" s="214">
        <f>_xlfn.XLOOKUP(MAE172, Schedule!$F$226:$FO$226, Schedule!$F$236:$FO$236, 0)</f>
        <v>0</v>
      </c>
      <c r="MAF188" s="214">
        <f>_xlfn.XLOOKUP(MAF172, Schedule!$F$226:$FO$226, Schedule!$F$236:$FO$236, 0)</f>
        <v>0</v>
      </c>
      <c r="MAG188" s="214">
        <f>_xlfn.XLOOKUP(MAG172, Schedule!$F$226:$FO$226, Schedule!$F$236:$FO$236, 0)</f>
        <v>0</v>
      </c>
      <c r="MAH188" s="214">
        <f>_xlfn.XLOOKUP(MAH172, Schedule!$F$226:$FO$226, Schedule!$F$236:$FO$236, 0)</f>
        <v>0</v>
      </c>
      <c r="MAI188" s="214">
        <f>_xlfn.XLOOKUP(MAI172, Schedule!$F$226:$FO$226, Schedule!$F$236:$FO$236, 0)</f>
        <v>0</v>
      </c>
      <c r="MAJ188" s="214">
        <f>_xlfn.XLOOKUP(MAJ172, Schedule!$F$226:$FO$226, Schedule!$F$236:$FO$236, 0)</f>
        <v>0</v>
      </c>
      <c r="MAK188" s="214">
        <f>_xlfn.XLOOKUP(MAK172, Schedule!$F$226:$FO$226, Schedule!$F$236:$FO$236, 0)</f>
        <v>0</v>
      </c>
      <c r="MAL188" s="214">
        <f>_xlfn.XLOOKUP(MAL172, Schedule!$F$226:$FO$226, Schedule!$F$236:$FO$236, 0)</f>
        <v>0</v>
      </c>
      <c r="MAM188" s="214">
        <f>_xlfn.XLOOKUP(MAM172, Schedule!$F$226:$FO$226, Schedule!$F$236:$FO$236, 0)</f>
        <v>0</v>
      </c>
      <c r="MAN188" s="214">
        <f>_xlfn.XLOOKUP(MAN172, Schedule!$F$226:$FO$226, Schedule!$F$236:$FO$236, 0)</f>
        <v>0</v>
      </c>
      <c r="MAO188" s="214">
        <f>_xlfn.XLOOKUP(MAO172, Schedule!$F$226:$FO$226, Schedule!$F$236:$FO$236, 0)</f>
        <v>0</v>
      </c>
      <c r="MAP188" s="214">
        <f>_xlfn.XLOOKUP(MAP172, Schedule!$F$226:$FO$226, Schedule!$F$236:$FO$236, 0)</f>
        <v>0</v>
      </c>
      <c r="MAQ188" s="214">
        <f>_xlfn.XLOOKUP(MAQ172, Schedule!$F$226:$FO$226, Schedule!$F$236:$FO$236, 0)</f>
        <v>0</v>
      </c>
      <c r="MAR188" s="214">
        <f>_xlfn.XLOOKUP(MAR172, Schedule!$F$226:$FO$226, Schedule!$F$236:$FO$236, 0)</f>
        <v>0</v>
      </c>
      <c r="MAS188" s="214">
        <f>_xlfn.XLOOKUP(MAS172, Schedule!$F$226:$FO$226, Schedule!$F$236:$FO$236, 0)</f>
        <v>0</v>
      </c>
      <c r="MAT188" s="214">
        <f>_xlfn.XLOOKUP(MAT172, Schedule!$F$226:$FO$226, Schedule!$F$236:$FO$236, 0)</f>
        <v>0</v>
      </c>
      <c r="MAU188" s="214">
        <f>_xlfn.XLOOKUP(MAU172, Schedule!$F$226:$FO$226, Schedule!$F$236:$FO$236, 0)</f>
        <v>0</v>
      </c>
      <c r="MAV188" s="214">
        <f>_xlfn.XLOOKUP(MAV172, Schedule!$F$226:$FO$226, Schedule!$F$236:$FO$236, 0)</f>
        <v>0</v>
      </c>
      <c r="MAW188" s="214">
        <f>_xlfn.XLOOKUP(MAW172, Schedule!$F$226:$FO$226, Schedule!$F$236:$FO$236, 0)</f>
        <v>0</v>
      </c>
      <c r="MAX188" s="214">
        <f>_xlfn.XLOOKUP(MAX172, Schedule!$F$226:$FO$226, Schedule!$F$236:$FO$236, 0)</f>
        <v>0</v>
      </c>
      <c r="MAY188" s="214">
        <f>_xlfn.XLOOKUP(MAY172, Schedule!$F$226:$FO$226, Schedule!$F$236:$FO$236, 0)</f>
        <v>0</v>
      </c>
      <c r="MAZ188" s="214">
        <f>_xlfn.XLOOKUP(MAZ172, Schedule!$F$226:$FO$226, Schedule!$F$236:$FO$236, 0)</f>
        <v>0</v>
      </c>
      <c r="MBA188" s="214">
        <f>_xlfn.XLOOKUP(MBA172, Schedule!$F$226:$FO$226, Schedule!$F$236:$FO$236, 0)</f>
        <v>0</v>
      </c>
      <c r="MBB188" s="214">
        <f>_xlfn.XLOOKUP(MBB172, Schedule!$F$226:$FO$226, Schedule!$F$236:$FO$236, 0)</f>
        <v>0</v>
      </c>
      <c r="MBC188" s="214">
        <f>_xlfn.XLOOKUP(MBC172, Schedule!$F$226:$FO$226, Schedule!$F$236:$FO$236, 0)</f>
        <v>0</v>
      </c>
      <c r="MBD188" s="214">
        <f>_xlfn.XLOOKUP(MBD172, Schedule!$F$226:$FO$226, Schedule!$F$236:$FO$236, 0)</f>
        <v>0</v>
      </c>
      <c r="MBE188" s="214">
        <f>_xlfn.XLOOKUP(MBE172, Schedule!$F$226:$FO$226, Schedule!$F$236:$FO$236, 0)</f>
        <v>0</v>
      </c>
      <c r="MBF188" s="214">
        <f>_xlfn.XLOOKUP(MBF172, Schedule!$F$226:$FO$226, Schedule!$F$236:$FO$236, 0)</f>
        <v>0</v>
      </c>
      <c r="MBG188" s="214">
        <f>_xlfn.XLOOKUP(MBG172, Schedule!$F$226:$FO$226, Schedule!$F$236:$FO$236, 0)</f>
        <v>0</v>
      </c>
      <c r="MBH188" s="214">
        <f>_xlfn.XLOOKUP(MBH172, Schedule!$F$226:$FO$226, Schedule!$F$236:$FO$236, 0)</f>
        <v>0</v>
      </c>
      <c r="MBI188" s="214">
        <f>_xlfn.XLOOKUP(MBI172, Schedule!$F$226:$FO$226, Schedule!$F$236:$FO$236, 0)</f>
        <v>0</v>
      </c>
      <c r="MBJ188" s="214">
        <f>_xlfn.XLOOKUP(MBJ172, Schedule!$F$226:$FO$226, Schedule!$F$236:$FO$236, 0)</f>
        <v>0</v>
      </c>
      <c r="MBK188" s="214">
        <f>_xlfn.XLOOKUP(MBK172, Schedule!$F$226:$FO$226, Schedule!$F$236:$FO$236, 0)</f>
        <v>0</v>
      </c>
      <c r="MBL188" s="214">
        <f>_xlfn.XLOOKUP(MBL172, Schedule!$F$226:$FO$226, Schedule!$F$236:$FO$236, 0)</f>
        <v>0</v>
      </c>
      <c r="MBM188" s="214">
        <f>_xlfn.XLOOKUP(MBM172, Schedule!$F$226:$FO$226, Schedule!$F$236:$FO$236, 0)</f>
        <v>0</v>
      </c>
      <c r="MBN188" s="214">
        <f>_xlfn.XLOOKUP(MBN172, Schedule!$F$226:$FO$226, Schedule!$F$236:$FO$236, 0)</f>
        <v>0</v>
      </c>
      <c r="MBO188" s="214">
        <f>_xlfn.XLOOKUP(MBO172, Schedule!$F$226:$FO$226, Schedule!$F$236:$FO$236, 0)</f>
        <v>0</v>
      </c>
      <c r="MBP188" s="214">
        <f>_xlfn.XLOOKUP(MBP172, Schedule!$F$226:$FO$226, Schedule!$F$236:$FO$236, 0)</f>
        <v>0</v>
      </c>
      <c r="MBQ188" s="214">
        <f>_xlfn.XLOOKUP(MBQ172, Schedule!$F$226:$FO$226, Schedule!$F$236:$FO$236, 0)</f>
        <v>0</v>
      </c>
      <c r="MBR188" s="214">
        <f>_xlfn.XLOOKUP(MBR172, Schedule!$F$226:$FO$226, Schedule!$F$236:$FO$236, 0)</f>
        <v>0</v>
      </c>
      <c r="MBS188" s="214">
        <f>_xlfn.XLOOKUP(MBS172, Schedule!$F$226:$FO$226, Schedule!$F$236:$FO$236, 0)</f>
        <v>0</v>
      </c>
      <c r="MBT188" s="214">
        <f>_xlfn.XLOOKUP(MBT172, Schedule!$F$226:$FO$226, Schedule!$F$236:$FO$236, 0)</f>
        <v>0</v>
      </c>
      <c r="MBU188" s="214">
        <f>_xlfn.XLOOKUP(MBU172, Schedule!$F$226:$FO$226, Schedule!$F$236:$FO$236, 0)</f>
        <v>0</v>
      </c>
      <c r="MBV188" s="214">
        <f>_xlfn.XLOOKUP(MBV172, Schedule!$F$226:$FO$226, Schedule!$F$236:$FO$236, 0)</f>
        <v>0</v>
      </c>
      <c r="MBW188" s="214">
        <f>_xlfn.XLOOKUP(MBW172, Schedule!$F$226:$FO$226, Schedule!$F$236:$FO$236, 0)</f>
        <v>0</v>
      </c>
      <c r="MBX188" s="214">
        <f>_xlfn.XLOOKUP(MBX172, Schedule!$F$226:$FO$226, Schedule!$F$236:$FO$236, 0)</f>
        <v>0</v>
      </c>
      <c r="MBY188" s="214">
        <f>_xlfn.XLOOKUP(MBY172, Schedule!$F$226:$FO$226, Schedule!$F$236:$FO$236, 0)</f>
        <v>0</v>
      </c>
      <c r="MBZ188" s="214">
        <f>_xlfn.XLOOKUP(MBZ172, Schedule!$F$226:$FO$226, Schedule!$F$236:$FO$236, 0)</f>
        <v>0</v>
      </c>
      <c r="MCA188" s="214">
        <f>_xlfn.XLOOKUP(MCA172, Schedule!$F$226:$FO$226, Schedule!$F$236:$FO$236, 0)</f>
        <v>0</v>
      </c>
      <c r="MCB188" s="214">
        <f>_xlfn.XLOOKUP(MCB172, Schedule!$F$226:$FO$226, Schedule!$F$236:$FO$236, 0)</f>
        <v>0</v>
      </c>
      <c r="MCC188" s="214">
        <f>_xlfn.XLOOKUP(MCC172, Schedule!$F$226:$FO$226, Schedule!$F$236:$FO$236, 0)</f>
        <v>0</v>
      </c>
      <c r="MCD188" s="214">
        <f>_xlfn.XLOOKUP(MCD172, Schedule!$F$226:$FO$226, Schedule!$F$236:$FO$236, 0)</f>
        <v>0</v>
      </c>
      <c r="MCE188" s="214">
        <f>_xlfn.XLOOKUP(MCE172, Schedule!$F$226:$FO$226, Schedule!$F$236:$FO$236, 0)</f>
        <v>0</v>
      </c>
      <c r="MCF188" s="214">
        <f>_xlfn.XLOOKUP(MCF172, Schedule!$F$226:$FO$226, Schedule!$F$236:$FO$236, 0)</f>
        <v>0</v>
      </c>
      <c r="MCG188" s="214">
        <f>_xlfn.XLOOKUP(MCG172, Schedule!$F$226:$FO$226, Schedule!$F$236:$FO$236, 0)</f>
        <v>0</v>
      </c>
      <c r="MCH188" s="214">
        <f>_xlfn.XLOOKUP(MCH172, Schedule!$F$226:$FO$226, Schedule!$F$236:$FO$236, 0)</f>
        <v>0</v>
      </c>
      <c r="MCI188" s="214">
        <f>_xlfn.XLOOKUP(MCI172, Schedule!$F$226:$FO$226, Schedule!$F$236:$FO$236, 0)</f>
        <v>0</v>
      </c>
      <c r="MCJ188" s="214">
        <f>_xlfn.XLOOKUP(MCJ172, Schedule!$F$226:$FO$226, Schedule!$F$236:$FO$236, 0)</f>
        <v>0</v>
      </c>
      <c r="MCK188" s="214">
        <f>_xlfn.XLOOKUP(MCK172, Schedule!$F$226:$FO$226, Schedule!$F$236:$FO$236, 0)</f>
        <v>0</v>
      </c>
      <c r="MCL188" s="214">
        <f>_xlfn.XLOOKUP(MCL172, Schedule!$F$226:$FO$226, Schedule!$F$236:$FO$236, 0)</f>
        <v>0</v>
      </c>
      <c r="MCM188" s="214">
        <f>_xlfn.XLOOKUP(MCM172, Schedule!$F$226:$FO$226, Schedule!$F$236:$FO$236, 0)</f>
        <v>0</v>
      </c>
      <c r="MCN188" s="214">
        <f>_xlfn.XLOOKUP(MCN172, Schedule!$F$226:$FO$226, Schedule!$F$236:$FO$236, 0)</f>
        <v>0</v>
      </c>
      <c r="MCO188" s="214">
        <f>_xlfn.XLOOKUP(MCO172, Schedule!$F$226:$FO$226, Schedule!$F$236:$FO$236, 0)</f>
        <v>0</v>
      </c>
      <c r="MCP188" s="214">
        <f>_xlfn.XLOOKUP(MCP172, Schedule!$F$226:$FO$226, Schedule!$F$236:$FO$236, 0)</f>
        <v>0</v>
      </c>
      <c r="MCQ188" s="214">
        <f>_xlfn.XLOOKUP(MCQ172, Schedule!$F$226:$FO$226, Schedule!$F$236:$FO$236, 0)</f>
        <v>0</v>
      </c>
      <c r="MCR188" s="214">
        <f>_xlfn.XLOOKUP(MCR172, Schedule!$F$226:$FO$226, Schedule!$F$236:$FO$236, 0)</f>
        <v>0</v>
      </c>
      <c r="MCS188" s="214">
        <f>_xlfn.XLOOKUP(MCS172, Schedule!$F$226:$FO$226, Schedule!$F$236:$FO$236, 0)</f>
        <v>0</v>
      </c>
      <c r="MCT188" s="214">
        <f>_xlfn.XLOOKUP(MCT172, Schedule!$F$226:$FO$226, Schedule!$F$236:$FO$236, 0)</f>
        <v>0</v>
      </c>
      <c r="MCU188" s="214">
        <f>_xlfn.XLOOKUP(MCU172, Schedule!$F$226:$FO$226, Schedule!$F$236:$FO$236, 0)</f>
        <v>0</v>
      </c>
      <c r="MCV188" s="214">
        <f>_xlfn.XLOOKUP(MCV172, Schedule!$F$226:$FO$226, Schedule!$F$236:$FO$236, 0)</f>
        <v>0</v>
      </c>
      <c r="MCW188" s="214">
        <f>_xlfn.XLOOKUP(MCW172, Schedule!$F$226:$FO$226, Schedule!$F$236:$FO$236, 0)</f>
        <v>0</v>
      </c>
      <c r="MCX188" s="214">
        <f>_xlfn.XLOOKUP(MCX172, Schedule!$F$226:$FO$226, Schedule!$F$236:$FO$236, 0)</f>
        <v>0</v>
      </c>
      <c r="MCY188" s="214">
        <f>_xlfn.XLOOKUP(MCY172, Schedule!$F$226:$FO$226, Schedule!$F$236:$FO$236, 0)</f>
        <v>0</v>
      </c>
      <c r="MCZ188" s="214">
        <f>_xlfn.XLOOKUP(MCZ172, Schedule!$F$226:$FO$226, Schedule!$F$236:$FO$236, 0)</f>
        <v>0</v>
      </c>
      <c r="MDA188" s="214">
        <f>_xlfn.XLOOKUP(MDA172, Schedule!$F$226:$FO$226, Schedule!$F$236:$FO$236, 0)</f>
        <v>0</v>
      </c>
      <c r="MDB188" s="214">
        <f>_xlfn.XLOOKUP(MDB172, Schedule!$F$226:$FO$226, Schedule!$F$236:$FO$236, 0)</f>
        <v>0</v>
      </c>
      <c r="MDC188" s="214">
        <f>_xlfn.XLOOKUP(MDC172, Schedule!$F$226:$FO$226, Schedule!$F$236:$FO$236, 0)</f>
        <v>0</v>
      </c>
      <c r="MDD188" s="214">
        <f>_xlfn.XLOOKUP(MDD172, Schedule!$F$226:$FO$226, Schedule!$F$236:$FO$236, 0)</f>
        <v>0</v>
      </c>
      <c r="MDE188" s="214">
        <f>_xlfn.XLOOKUP(MDE172, Schedule!$F$226:$FO$226, Schedule!$F$236:$FO$236, 0)</f>
        <v>0</v>
      </c>
      <c r="MDF188" s="214">
        <f>_xlfn.XLOOKUP(MDF172, Schedule!$F$226:$FO$226, Schedule!$F$236:$FO$236, 0)</f>
        <v>0</v>
      </c>
      <c r="MDG188" s="214">
        <f>_xlfn.XLOOKUP(MDG172, Schedule!$F$226:$FO$226, Schedule!$F$236:$FO$236, 0)</f>
        <v>0</v>
      </c>
      <c r="MDH188" s="214">
        <f>_xlfn.XLOOKUP(MDH172, Schedule!$F$226:$FO$226, Schedule!$F$236:$FO$236, 0)</f>
        <v>0</v>
      </c>
      <c r="MDI188" s="214">
        <f>_xlfn.XLOOKUP(MDI172, Schedule!$F$226:$FO$226, Schedule!$F$236:$FO$236, 0)</f>
        <v>0</v>
      </c>
      <c r="MDJ188" s="214">
        <f>_xlfn.XLOOKUP(MDJ172, Schedule!$F$226:$FO$226, Schedule!$F$236:$FO$236, 0)</f>
        <v>0</v>
      </c>
      <c r="MDK188" s="214">
        <f>_xlfn.XLOOKUP(MDK172, Schedule!$F$226:$FO$226, Schedule!$F$236:$FO$236, 0)</f>
        <v>0</v>
      </c>
      <c r="MDL188" s="214">
        <f>_xlfn.XLOOKUP(MDL172, Schedule!$F$226:$FO$226, Schedule!$F$236:$FO$236, 0)</f>
        <v>0</v>
      </c>
      <c r="MDM188" s="214">
        <f>_xlfn.XLOOKUP(MDM172, Schedule!$F$226:$FO$226, Schedule!$F$236:$FO$236, 0)</f>
        <v>0</v>
      </c>
      <c r="MDN188" s="214">
        <f>_xlfn.XLOOKUP(MDN172, Schedule!$F$226:$FO$226, Schedule!$F$236:$FO$236, 0)</f>
        <v>0</v>
      </c>
      <c r="MDO188" s="214">
        <f>_xlfn.XLOOKUP(MDO172, Schedule!$F$226:$FO$226, Schedule!$F$236:$FO$236, 0)</f>
        <v>0</v>
      </c>
      <c r="MDP188" s="214">
        <f>_xlfn.XLOOKUP(MDP172, Schedule!$F$226:$FO$226, Schedule!$F$236:$FO$236, 0)</f>
        <v>0</v>
      </c>
      <c r="MDQ188" s="214">
        <f>_xlfn.XLOOKUP(MDQ172, Schedule!$F$226:$FO$226, Schedule!$F$236:$FO$236, 0)</f>
        <v>0</v>
      </c>
      <c r="MDR188" s="214">
        <f>_xlfn.XLOOKUP(MDR172, Schedule!$F$226:$FO$226, Schedule!$F$236:$FO$236, 0)</f>
        <v>0</v>
      </c>
      <c r="MDS188" s="214">
        <f>_xlfn.XLOOKUP(MDS172, Schedule!$F$226:$FO$226, Schedule!$F$236:$FO$236, 0)</f>
        <v>0</v>
      </c>
      <c r="MDT188" s="214">
        <f>_xlfn.XLOOKUP(MDT172, Schedule!$F$226:$FO$226, Schedule!$F$236:$FO$236, 0)</f>
        <v>0</v>
      </c>
      <c r="MDU188" s="214">
        <f>_xlfn.XLOOKUP(MDU172, Schedule!$F$226:$FO$226, Schedule!$F$236:$FO$236, 0)</f>
        <v>0</v>
      </c>
      <c r="MDV188" s="214">
        <f>_xlfn.XLOOKUP(MDV172, Schedule!$F$226:$FO$226, Schedule!$F$236:$FO$236, 0)</f>
        <v>0</v>
      </c>
      <c r="MDW188" s="214">
        <f>_xlfn.XLOOKUP(MDW172, Schedule!$F$226:$FO$226, Schedule!$F$236:$FO$236, 0)</f>
        <v>0</v>
      </c>
      <c r="MDX188" s="214">
        <f>_xlfn.XLOOKUP(MDX172, Schedule!$F$226:$FO$226, Schedule!$F$236:$FO$236, 0)</f>
        <v>0</v>
      </c>
      <c r="MDY188" s="214">
        <f>_xlfn.XLOOKUP(MDY172, Schedule!$F$226:$FO$226, Schedule!$F$236:$FO$236, 0)</f>
        <v>0</v>
      </c>
      <c r="MDZ188" s="214">
        <f>_xlfn.XLOOKUP(MDZ172, Schedule!$F$226:$FO$226, Schedule!$F$236:$FO$236, 0)</f>
        <v>0</v>
      </c>
      <c r="MEA188" s="214">
        <f>_xlfn.XLOOKUP(MEA172, Schedule!$F$226:$FO$226, Schedule!$F$236:$FO$236, 0)</f>
        <v>0</v>
      </c>
      <c r="MEB188" s="214">
        <f>_xlfn.XLOOKUP(MEB172, Schedule!$F$226:$FO$226, Schedule!$F$236:$FO$236, 0)</f>
        <v>0</v>
      </c>
      <c r="MEC188" s="214">
        <f>_xlfn.XLOOKUP(MEC172, Schedule!$F$226:$FO$226, Schedule!$F$236:$FO$236, 0)</f>
        <v>0</v>
      </c>
      <c r="MED188" s="214">
        <f>_xlfn.XLOOKUP(MED172, Schedule!$F$226:$FO$226, Schedule!$F$236:$FO$236, 0)</f>
        <v>0</v>
      </c>
      <c r="MEE188" s="214">
        <f>_xlfn.XLOOKUP(MEE172, Schedule!$F$226:$FO$226, Schedule!$F$236:$FO$236, 0)</f>
        <v>0</v>
      </c>
      <c r="MEF188" s="214">
        <f>_xlfn.XLOOKUP(MEF172, Schedule!$F$226:$FO$226, Schedule!$F$236:$FO$236, 0)</f>
        <v>0</v>
      </c>
      <c r="MEG188" s="214">
        <f>_xlfn.XLOOKUP(MEG172, Schedule!$F$226:$FO$226, Schedule!$F$236:$FO$236, 0)</f>
        <v>0</v>
      </c>
      <c r="MEH188" s="214">
        <f>_xlfn.XLOOKUP(MEH172, Schedule!$F$226:$FO$226, Schedule!$F$236:$FO$236, 0)</f>
        <v>0</v>
      </c>
      <c r="MEI188" s="214">
        <f>_xlfn.XLOOKUP(MEI172, Schedule!$F$226:$FO$226, Schedule!$F$236:$FO$236, 0)</f>
        <v>0</v>
      </c>
      <c r="MEJ188" s="214">
        <f>_xlfn.XLOOKUP(MEJ172, Schedule!$F$226:$FO$226, Schedule!$F$236:$FO$236, 0)</f>
        <v>0</v>
      </c>
      <c r="MEK188" s="214">
        <f>_xlfn.XLOOKUP(MEK172, Schedule!$F$226:$FO$226, Schedule!$F$236:$FO$236, 0)</f>
        <v>0</v>
      </c>
      <c r="MEL188" s="214">
        <f>_xlfn.XLOOKUP(MEL172, Schedule!$F$226:$FO$226, Schedule!$F$236:$FO$236, 0)</f>
        <v>0</v>
      </c>
      <c r="MEM188" s="214">
        <f>_xlfn.XLOOKUP(MEM172, Schedule!$F$226:$FO$226, Schedule!$F$236:$FO$236, 0)</f>
        <v>0</v>
      </c>
      <c r="MEN188" s="214">
        <f>_xlfn.XLOOKUP(MEN172, Schedule!$F$226:$FO$226, Schedule!$F$236:$FO$236, 0)</f>
        <v>0</v>
      </c>
      <c r="MEO188" s="214">
        <f>_xlfn.XLOOKUP(MEO172, Schedule!$F$226:$FO$226, Schedule!$F$236:$FO$236, 0)</f>
        <v>0</v>
      </c>
      <c r="MEP188" s="214">
        <f>_xlfn.XLOOKUP(MEP172, Schedule!$F$226:$FO$226, Schedule!$F$236:$FO$236, 0)</f>
        <v>0</v>
      </c>
      <c r="MEQ188" s="214">
        <f>_xlfn.XLOOKUP(MEQ172, Schedule!$F$226:$FO$226, Schedule!$F$236:$FO$236, 0)</f>
        <v>0</v>
      </c>
      <c r="MER188" s="214">
        <f>_xlfn.XLOOKUP(MER172, Schedule!$F$226:$FO$226, Schedule!$F$236:$FO$236, 0)</f>
        <v>0</v>
      </c>
      <c r="MES188" s="214">
        <f>_xlfn.XLOOKUP(MES172, Schedule!$F$226:$FO$226, Schedule!$F$236:$FO$236, 0)</f>
        <v>0</v>
      </c>
      <c r="MET188" s="214">
        <f>_xlfn.XLOOKUP(MET172, Schedule!$F$226:$FO$226, Schedule!$F$236:$FO$236, 0)</f>
        <v>0</v>
      </c>
      <c r="MEU188" s="214">
        <f>_xlfn.XLOOKUP(MEU172, Schedule!$F$226:$FO$226, Schedule!$F$236:$FO$236, 0)</f>
        <v>0</v>
      </c>
      <c r="MEV188" s="214">
        <f>_xlfn.XLOOKUP(MEV172, Schedule!$F$226:$FO$226, Schedule!$F$236:$FO$236, 0)</f>
        <v>0</v>
      </c>
      <c r="MEW188" s="214">
        <f>_xlfn.XLOOKUP(MEW172, Schedule!$F$226:$FO$226, Schedule!$F$236:$FO$236, 0)</f>
        <v>0</v>
      </c>
      <c r="MEX188" s="214">
        <f>_xlfn.XLOOKUP(MEX172, Schedule!$F$226:$FO$226, Schedule!$F$236:$FO$236, 0)</f>
        <v>0</v>
      </c>
      <c r="MEY188" s="214">
        <f>_xlfn.XLOOKUP(MEY172, Schedule!$F$226:$FO$226, Schedule!$F$236:$FO$236, 0)</f>
        <v>0</v>
      </c>
      <c r="MEZ188" s="214">
        <f>_xlfn.XLOOKUP(MEZ172, Schedule!$F$226:$FO$226, Schedule!$F$236:$FO$236, 0)</f>
        <v>0</v>
      </c>
      <c r="MFA188" s="214">
        <f>_xlfn.XLOOKUP(MFA172, Schedule!$F$226:$FO$226, Schedule!$F$236:$FO$236, 0)</f>
        <v>0</v>
      </c>
      <c r="MFB188" s="214">
        <f>_xlfn.XLOOKUP(MFB172, Schedule!$F$226:$FO$226, Schedule!$F$236:$FO$236, 0)</f>
        <v>0</v>
      </c>
      <c r="MFC188" s="214">
        <f>_xlfn.XLOOKUP(MFC172, Schedule!$F$226:$FO$226, Schedule!$F$236:$FO$236, 0)</f>
        <v>0</v>
      </c>
      <c r="MFD188" s="214">
        <f>_xlfn.XLOOKUP(MFD172, Schedule!$F$226:$FO$226, Schedule!$F$236:$FO$236, 0)</f>
        <v>0</v>
      </c>
      <c r="MFE188" s="214">
        <f>_xlfn.XLOOKUP(MFE172, Schedule!$F$226:$FO$226, Schedule!$F$236:$FO$236, 0)</f>
        <v>0</v>
      </c>
      <c r="MFF188" s="214">
        <f>_xlfn.XLOOKUP(MFF172, Schedule!$F$226:$FO$226, Schedule!$F$236:$FO$236, 0)</f>
        <v>0</v>
      </c>
      <c r="MFG188" s="214">
        <f>_xlfn.XLOOKUP(MFG172, Schedule!$F$226:$FO$226, Schedule!$F$236:$FO$236, 0)</f>
        <v>0</v>
      </c>
      <c r="MFH188" s="214">
        <f>_xlfn.XLOOKUP(MFH172, Schedule!$F$226:$FO$226, Schedule!$F$236:$FO$236, 0)</f>
        <v>0</v>
      </c>
      <c r="MFI188" s="214">
        <f>_xlfn.XLOOKUP(MFI172, Schedule!$F$226:$FO$226, Schedule!$F$236:$FO$236, 0)</f>
        <v>0</v>
      </c>
      <c r="MFJ188" s="214">
        <f>_xlfn.XLOOKUP(MFJ172, Schedule!$F$226:$FO$226, Schedule!$F$236:$FO$236, 0)</f>
        <v>0</v>
      </c>
      <c r="MFK188" s="214">
        <f>_xlfn.XLOOKUP(MFK172, Schedule!$F$226:$FO$226, Schedule!$F$236:$FO$236, 0)</f>
        <v>0</v>
      </c>
      <c r="MFL188" s="214">
        <f>_xlfn.XLOOKUP(MFL172, Schedule!$F$226:$FO$226, Schedule!$F$236:$FO$236, 0)</f>
        <v>0</v>
      </c>
      <c r="MFM188" s="214">
        <f>_xlfn.XLOOKUP(MFM172, Schedule!$F$226:$FO$226, Schedule!$F$236:$FO$236, 0)</f>
        <v>0</v>
      </c>
      <c r="MFN188" s="214">
        <f>_xlfn.XLOOKUP(MFN172, Schedule!$F$226:$FO$226, Schedule!$F$236:$FO$236, 0)</f>
        <v>0</v>
      </c>
      <c r="MFO188" s="214">
        <f>_xlfn.XLOOKUP(MFO172, Schedule!$F$226:$FO$226, Schedule!$F$236:$FO$236, 0)</f>
        <v>0</v>
      </c>
      <c r="MFP188" s="214">
        <f>_xlfn.XLOOKUP(MFP172, Schedule!$F$226:$FO$226, Schedule!$F$236:$FO$236, 0)</f>
        <v>0</v>
      </c>
      <c r="MFQ188" s="214">
        <f>_xlfn.XLOOKUP(MFQ172, Schedule!$F$226:$FO$226, Schedule!$F$236:$FO$236, 0)</f>
        <v>0</v>
      </c>
      <c r="MFR188" s="214">
        <f>_xlfn.XLOOKUP(MFR172, Schedule!$F$226:$FO$226, Schedule!$F$236:$FO$236, 0)</f>
        <v>0</v>
      </c>
      <c r="MFS188" s="214">
        <f>_xlfn.XLOOKUP(MFS172, Schedule!$F$226:$FO$226, Schedule!$F$236:$FO$236, 0)</f>
        <v>0</v>
      </c>
      <c r="MFT188" s="214">
        <f>_xlfn.XLOOKUP(MFT172, Schedule!$F$226:$FO$226, Schedule!$F$236:$FO$236, 0)</f>
        <v>0</v>
      </c>
      <c r="MFU188" s="214">
        <f>_xlfn.XLOOKUP(MFU172, Schedule!$F$226:$FO$226, Schedule!$F$236:$FO$236, 0)</f>
        <v>0</v>
      </c>
      <c r="MFV188" s="214">
        <f>_xlfn.XLOOKUP(MFV172, Schedule!$F$226:$FO$226, Schedule!$F$236:$FO$236, 0)</f>
        <v>0</v>
      </c>
      <c r="MFW188" s="214">
        <f>_xlfn.XLOOKUP(MFW172, Schedule!$F$226:$FO$226, Schedule!$F$236:$FO$236, 0)</f>
        <v>0</v>
      </c>
      <c r="MFX188" s="214">
        <f>_xlfn.XLOOKUP(MFX172, Schedule!$F$226:$FO$226, Schedule!$F$236:$FO$236, 0)</f>
        <v>0</v>
      </c>
      <c r="MFY188" s="214">
        <f>_xlfn.XLOOKUP(MFY172, Schedule!$F$226:$FO$226, Schedule!$F$236:$FO$236, 0)</f>
        <v>0</v>
      </c>
      <c r="MFZ188" s="214">
        <f>_xlfn.XLOOKUP(MFZ172, Schedule!$F$226:$FO$226, Schedule!$F$236:$FO$236, 0)</f>
        <v>0</v>
      </c>
      <c r="MGA188" s="214">
        <f>_xlfn.XLOOKUP(MGA172, Schedule!$F$226:$FO$226, Schedule!$F$236:$FO$236, 0)</f>
        <v>0</v>
      </c>
      <c r="MGB188" s="214">
        <f>_xlfn.XLOOKUP(MGB172, Schedule!$F$226:$FO$226, Schedule!$F$236:$FO$236, 0)</f>
        <v>0</v>
      </c>
      <c r="MGC188" s="214">
        <f>_xlfn.XLOOKUP(MGC172, Schedule!$F$226:$FO$226, Schedule!$F$236:$FO$236, 0)</f>
        <v>0</v>
      </c>
      <c r="MGD188" s="214">
        <f>_xlfn.XLOOKUP(MGD172, Schedule!$F$226:$FO$226, Schedule!$F$236:$FO$236, 0)</f>
        <v>0</v>
      </c>
      <c r="MGE188" s="214">
        <f>_xlfn.XLOOKUP(MGE172, Schedule!$F$226:$FO$226, Schedule!$F$236:$FO$236, 0)</f>
        <v>0</v>
      </c>
      <c r="MGF188" s="214">
        <f>_xlfn.XLOOKUP(MGF172, Schedule!$F$226:$FO$226, Schedule!$F$236:$FO$236, 0)</f>
        <v>0</v>
      </c>
      <c r="MGG188" s="214">
        <f>_xlfn.XLOOKUP(MGG172, Schedule!$F$226:$FO$226, Schedule!$F$236:$FO$236, 0)</f>
        <v>0</v>
      </c>
      <c r="MGH188" s="214">
        <f>_xlfn.XLOOKUP(MGH172, Schedule!$F$226:$FO$226, Schedule!$F$236:$FO$236, 0)</f>
        <v>0</v>
      </c>
      <c r="MGI188" s="214">
        <f>_xlfn.XLOOKUP(MGI172, Schedule!$F$226:$FO$226, Schedule!$F$236:$FO$236, 0)</f>
        <v>0</v>
      </c>
      <c r="MGJ188" s="214">
        <f>_xlfn.XLOOKUP(MGJ172, Schedule!$F$226:$FO$226, Schedule!$F$236:$FO$236, 0)</f>
        <v>0</v>
      </c>
      <c r="MGK188" s="214">
        <f>_xlfn.XLOOKUP(MGK172, Schedule!$F$226:$FO$226, Schedule!$F$236:$FO$236, 0)</f>
        <v>0</v>
      </c>
      <c r="MGL188" s="214">
        <f>_xlfn.XLOOKUP(MGL172, Schedule!$F$226:$FO$226, Schedule!$F$236:$FO$236, 0)</f>
        <v>0</v>
      </c>
      <c r="MGM188" s="214">
        <f>_xlfn.XLOOKUP(MGM172, Schedule!$F$226:$FO$226, Schedule!$F$236:$FO$236, 0)</f>
        <v>0</v>
      </c>
      <c r="MGN188" s="214">
        <f>_xlfn.XLOOKUP(MGN172, Schedule!$F$226:$FO$226, Schedule!$F$236:$FO$236, 0)</f>
        <v>0</v>
      </c>
      <c r="MGO188" s="214">
        <f>_xlfn.XLOOKUP(MGO172, Schedule!$F$226:$FO$226, Schedule!$F$236:$FO$236, 0)</f>
        <v>0</v>
      </c>
      <c r="MGP188" s="214">
        <f>_xlfn.XLOOKUP(MGP172, Schedule!$F$226:$FO$226, Schedule!$F$236:$FO$236, 0)</f>
        <v>0</v>
      </c>
      <c r="MGQ188" s="214">
        <f>_xlfn.XLOOKUP(MGQ172, Schedule!$F$226:$FO$226, Schedule!$F$236:$FO$236, 0)</f>
        <v>0</v>
      </c>
      <c r="MGR188" s="214">
        <f>_xlfn.XLOOKUP(MGR172, Schedule!$F$226:$FO$226, Schedule!$F$236:$FO$236, 0)</f>
        <v>0</v>
      </c>
      <c r="MGS188" s="214">
        <f>_xlfn.XLOOKUP(MGS172, Schedule!$F$226:$FO$226, Schedule!$F$236:$FO$236, 0)</f>
        <v>0</v>
      </c>
      <c r="MGT188" s="214">
        <f>_xlfn.XLOOKUP(MGT172, Schedule!$F$226:$FO$226, Schedule!$F$236:$FO$236, 0)</f>
        <v>0</v>
      </c>
      <c r="MGU188" s="214">
        <f>_xlfn.XLOOKUP(MGU172, Schedule!$F$226:$FO$226, Schedule!$F$236:$FO$236, 0)</f>
        <v>0</v>
      </c>
      <c r="MGV188" s="214">
        <f>_xlfn.XLOOKUP(MGV172, Schedule!$F$226:$FO$226, Schedule!$F$236:$FO$236, 0)</f>
        <v>0</v>
      </c>
      <c r="MGW188" s="214">
        <f>_xlfn.XLOOKUP(MGW172, Schedule!$F$226:$FO$226, Schedule!$F$236:$FO$236, 0)</f>
        <v>0</v>
      </c>
      <c r="MGX188" s="214">
        <f>_xlfn.XLOOKUP(MGX172, Schedule!$F$226:$FO$226, Schedule!$F$236:$FO$236, 0)</f>
        <v>0</v>
      </c>
      <c r="MGY188" s="214">
        <f>_xlfn.XLOOKUP(MGY172, Schedule!$F$226:$FO$226, Schedule!$F$236:$FO$236, 0)</f>
        <v>0</v>
      </c>
      <c r="MGZ188" s="214">
        <f>_xlfn.XLOOKUP(MGZ172, Schedule!$F$226:$FO$226, Schedule!$F$236:$FO$236, 0)</f>
        <v>0</v>
      </c>
      <c r="MHA188" s="214">
        <f>_xlfn.XLOOKUP(MHA172, Schedule!$F$226:$FO$226, Schedule!$F$236:$FO$236, 0)</f>
        <v>0</v>
      </c>
      <c r="MHB188" s="214">
        <f>_xlfn.XLOOKUP(MHB172, Schedule!$F$226:$FO$226, Schedule!$F$236:$FO$236, 0)</f>
        <v>0</v>
      </c>
      <c r="MHC188" s="214">
        <f>_xlfn.XLOOKUP(MHC172, Schedule!$F$226:$FO$226, Schedule!$F$236:$FO$236, 0)</f>
        <v>0</v>
      </c>
      <c r="MHD188" s="214">
        <f>_xlfn.XLOOKUP(MHD172, Schedule!$F$226:$FO$226, Schedule!$F$236:$FO$236, 0)</f>
        <v>0</v>
      </c>
      <c r="MHE188" s="214">
        <f>_xlfn.XLOOKUP(MHE172, Schedule!$F$226:$FO$226, Schedule!$F$236:$FO$236, 0)</f>
        <v>0</v>
      </c>
      <c r="MHF188" s="214">
        <f>_xlfn.XLOOKUP(MHF172, Schedule!$F$226:$FO$226, Schedule!$F$236:$FO$236, 0)</f>
        <v>0</v>
      </c>
      <c r="MHG188" s="214">
        <f>_xlfn.XLOOKUP(MHG172, Schedule!$F$226:$FO$226, Schedule!$F$236:$FO$236, 0)</f>
        <v>0</v>
      </c>
      <c r="MHH188" s="214">
        <f>_xlfn.XLOOKUP(MHH172, Schedule!$F$226:$FO$226, Schedule!$F$236:$FO$236, 0)</f>
        <v>0</v>
      </c>
      <c r="MHI188" s="214">
        <f>_xlfn.XLOOKUP(MHI172, Schedule!$F$226:$FO$226, Schedule!$F$236:$FO$236, 0)</f>
        <v>0</v>
      </c>
      <c r="MHJ188" s="214">
        <f>_xlfn.XLOOKUP(MHJ172, Schedule!$F$226:$FO$226, Schedule!$F$236:$FO$236, 0)</f>
        <v>0</v>
      </c>
      <c r="MHK188" s="214">
        <f>_xlfn.XLOOKUP(MHK172, Schedule!$F$226:$FO$226, Schedule!$F$236:$FO$236, 0)</f>
        <v>0</v>
      </c>
      <c r="MHL188" s="214">
        <f>_xlfn.XLOOKUP(MHL172, Schedule!$F$226:$FO$226, Schedule!$F$236:$FO$236, 0)</f>
        <v>0</v>
      </c>
      <c r="MHM188" s="214">
        <f>_xlfn.XLOOKUP(MHM172, Schedule!$F$226:$FO$226, Schedule!$F$236:$FO$236, 0)</f>
        <v>0</v>
      </c>
      <c r="MHN188" s="214">
        <f>_xlfn.XLOOKUP(MHN172, Schedule!$F$226:$FO$226, Schedule!$F$236:$FO$236, 0)</f>
        <v>0</v>
      </c>
      <c r="MHO188" s="214">
        <f>_xlfn.XLOOKUP(MHO172, Schedule!$F$226:$FO$226, Schedule!$F$236:$FO$236, 0)</f>
        <v>0</v>
      </c>
      <c r="MHP188" s="214">
        <f>_xlfn.XLOOKUP(MHP172, Schedule!$F$226:$FO$226, Schedule!$F$236:$FO$236, 0)</f>
        <v>0</v>
      </c>
      <c r="MHQ188" s="214">
        <f>_xlfn.XLOOKUP(MHQ172, Schedule!$F$226:$FO$226, Schedule!$F$236:$FO$236, 0)</f>
        <v>0</v>
      </c>
      <c r="MHR188" s="214">
        <f>_xlfn.XLOOKUP(MHR172, Schedule!$F$226:$FO$226, Schedule!$F$236:$FO$236, 0)</f>
        <v>0</v>
      </c>
      <c r="MHS188" s="214">
        <f>_xlfn.XLOOKUP(MHS172, Schedule!$F$226:$FO$226, Schedule!$F$236:$FO$236, 0)</f>
        <v>0</v>
      </c>
      <c r="MHT188" s="214">
        <f>_xlfn.XLOOKUP(MHT172, Schedule!$F$226:$FO$226, Schedule!$F$236:$FO$236, 0)</f>
        <v>0</v>
      </c>
      <c r="MHU188" s="214">
        <f>_xlfn.XLOOKUP(MHU172, Schedule!$F$226:$FO$226, Schedule!$F$236:$FO$236, 0)</f>
        <v>0</v>
      </c>
      <c r="MHV188" s="214">
        <f>_xlfn.XLOOKUP(MHV172, Schedule!$F$226:$FO$226, Schedule!$F$236:$FO$236, 0)</f>
        <v>0</v>
      </c>
      <c r="MHW188" s="214">
        <f>_xlfn.XLOOKUP(MHW172, Schedule!$F$226:$FO$226, Schedule!$F$236:$FO$236, 0)</f>
        <v>0</v>
      </c>
      <c r="MHX188" s="214">
        <f>_xlfn.XLOOKUP(MHX172, Schedule!$F$226:$FO$226, Schedule!$F$236:$FO$236, 0)</f>
        <v>0</v>
      </c>
      <c r="MHY188" s="214">
        <f>_xlfn.XLOOKUP(MHY172, Schedule!$F$226:$FO$226, Schedule!$F$236:$FO$236, 0)</f>
        <v>0</v>
      </c>
      <c r="MHZ188" s="214">
        <f>_xlfn.XLOOKUP(MHZ172, Schedule!$F$226:$FO$226, Schedule!$F$236:$FO$236, 0)</f>
        <v>0</v>
      </c>
      <c r="MIA188" s="214">
        <f>_xlfn.XLOOKUP(MIA172, Schedule!$F$226:$FO$226, Schedule!$F$236:$FO$236, 0)</f>
        <v>0</v>
      </c>
      <c r="MIB188" s="214">
        <f>_xlfn.XLOOKUP(MIB172, Schedule!$F$226:$FO$226, Schedule!$F$236:$FO$236, 0)</f>
        <v>0</v>
      </c>
      <c r="MIC188" s="214">
        <f>_xlfn.XLOOKUP(MIC172, Schedule!$F$226:$FO$226, Schedule!$F$236:$FO$236, 0)</f>
        <v>0</v>
      </c>
      <c r="MID188" s="214">
        <f>_xlfn.XLOOKUP(MID172, Schedule!$F$226:$FO$226, Schedule!$F$236:$FO$236, 0)</f>
        <v>0</v>
      </c>
      <c r="MIE188" s="214">
        <f>_xlfn.XLOOKUP(MIE172, Schedule!$F$226:$FO$226, Schedule!$F$236:$FO$236, 0)</f>
        <v>0</v>
      </c>
      <c r="MIF188" s="214">
        <f>_xlfn.XLOOKUP(MIF172, Schedule!$F$226:$FO$226, Schedule!$F$236:$FO$236, 0)</f>
        <v>0</v>
      </c>
      <c r="MIG188" s="214">
        <f>_xlfn.XLOOKUP(MIG172, Schedule!$F$226:$FO$226, Schedule!$F$236:$FO$236, 0)</f>
        <v>0</v>
      </c>
      <c r="MIH188" s="214">
        <f>_xlfn.XLOOKUP(MIH172, Schedule!$F$226:$FO$226, Schedule!$F$236:$FO$236, 0)</f>
        <v>0</v>
      </c>
      <c r="MII188" s="214">
        <f>_xlfn.XLOOKUP(MII172, Schedule!$F$226:$FO$226, Schedule!$F$236:$FO$236, 0)</f>
        <v>0</v>
      </c>
      <c r="MIJ188" s="214">
        <f>_xlfn.XLOOKUP(MIJ172, Schedule!$F$226:$FO$226, Schedule!$F$236:$FO$236, 0)</f>
        <v>0</v>
      </c>
      <c r="MIK188" s="214">
        <f>_xlfn.XLOOKUP(MIK172, Schedule!$F$226:$FO$226, Schedule!$F$236:$FO$236, 0)</f>
        <v>0</v>
      </c>
      <c r="MIL188" s="214">
        <f>_xlfn.XLOOKUP(MIL172, Schedule!$F$226:$FO$226, Schedule!$F$236:$FO$236, 0)</f>
        <v>0</v>
      </c>
      <c r="MIM188" s="214">
        <f>_xlfn.XLOOKUP(MIM172, Schedule!$F$226:$FO$226, Schedule!$F$236:$FO$236, 0)</f>
        <v>0</v>
      </c>
      <c r="MIN188" s="214">
        <f>_xlfn.XLOOKUP(MIN172, Schedule!$F$226:$FO$226, Schedule!$F$236:$FO$236, 0)</f>
        <v>0</v>
      </c>
      <c r="MIO188" s="214">
        <f>_xlfn.XLOOKUP(MIO172, Schedule!$F$226:$FO$226, Schedule!$F$236:$FO$236, 0)</f>
        <v>0</v>
      </c>
      <c r="MIP188" s="214">
        <f>_xlfn.XLOOKUP(MIP172, Schedule!$F$226:$FO$226, Schedule!$F$236:$FO$236, 0)</f>
        <v>0</v>
      </c>
      <c r="MIQ188" s="214">
        <f>_xlfn.XLOOKUP(MIQ172, Schedule!$F$226:$FO$226, Schedule!$F$236:$FO$236, 0)</f>
        <v>0</v>
      </c>
      <c r="MIR188" s="214">
        <f>_xlfn.XLOOKUP(MIR172, Schedule!$F$226:$FO$226, Schedule!$F$236:$FO$236, 0)</f>
        <v>0</v>
      </c>
      <c r="MIS188" s="214">
        <f>_xlfn.XLOOKUP(MIS172, Schedule!$F$226:$FO$226, Schedule!$F$236:$FO$236, 0)</f>
        <v>0</v>
      </c>
      <c r="MIT188" s="214">
        <f>_xlfn.XLOOKUP(MIT172, Schedule!$F$226:$FO$226, Schedule!$F$236:$FO$236, 0)</f>
        <v>0</v>
      </c>
      <c r="MIU188" s="214">
        <f>_xlfn.XLOOKUP(MIU172, Schedule!$F$226:$FO$226, Schedule!$F$236:$FO$236, 0)</f>
        <v>0</v>
      </c>
      <c r="MIV188" s="214">
        <f>_xlfn.XLOOKUP(MIV172, Schedule!$F$226:$FO$226, Schedule!$F$236:$FO$236, 0)</f>
        <v>0</v>
      </c>
      <c r="MIW188" s="214">
        <f>_xlfn.XLOOKUP(MIW172, Schedule!$F$226:$FO$226, Schedule!$F$236:$FO$236, 0)</f>
        <v>0</v>
      </c>
      <c r="MIX188" s="214">
        <f>_xlfn.XLOOKUP(MIX172, Schedule!$F$226:$FO$226, Schedule!$F$236:$FO$236, 0)</f>
        <v>0</v>
      </c>
      <c r="MIY188" s="214">
        <f>_xlfn.XLOOKUP(MIY172, Schedule!$F$226:$FO$226, Schedule!$F$236:$FO$236, 0)</f>
        <v>0</v>
      </c>
      <c r="MIZ188" s="214">
        <f>_xlfn.XLOOKUP(MIZ172, Schedule!$F$226:$FO$226, Schedule!$F$236:$FO$236, 0)</f>
        <v>0</v>
      </c>
      <c r="MJA188" s="214">
        <f>_xlfn.XLOOKUP(MJA172, Schedule!$F$226:$FO$226, Schedule!$F$236:$FO$236, 0)</f>
        <v>0</v>
      </c>
      <c r="MJB188" s="214">
        <f>_xlfn.XLOOKUP(MJB172, Schedule!$F$226:$FO$226, Schedule!$F$236:$FO$236, 0)</f>
        <v>0</v>
      </c>
      <c r="MJC188" s="214">
        <f>_xlfn.XLOOKUP(MJC172, Schedule!$F$226:$FO$226, Schedule!$F$236:$FO$236, 0)</f>
        <v>0</v>
      </c>
      <c r="MJD188" s="214">
        <f>_xlfn.XLOOKUP(MJD172, Schedule!$F$226:$FO$226, Schedule!$F$236:$FO$236, 0)</f>
        <v>0</v>
      </c>
      <c r="MJE188" s="214">
        <f>_xlfn.XLOOKUP(MJE172, Schedule!$F$226:$FO$226, Schedule!$F$236:$FO$236, 0)</f>
        <v>0</v>
      </c>
      <c r="MJF188" s="214">
        <f>_xlfn.XLOOKUP(MJF172, Schedule!$F$226:$FO$226, Schedule!$F$236:$FO$236, 0)</f>
        <v>0</v>
      </c>
      <c r="MJG188" s="214">
        <f>_xlfn.XLOOKUP(MJG172, Schedule!$F$226:$FO$226, Schedule!$F$236:$FO$236, 0)</f>
        <v>0</v>
      </c>
      <c r="MJH188" s="214">
        <f>_xlfn.XLOOKUP(MJH172, Schedule!$F$226:$FO$226, Schedule!$F$236:$FO$236, 0)</f>
        <v>0</v>
      </c>
      <c r="MJI188" s="214">
        <f>_xlfn.XLOOKUP(MJI172, Schedule!$F$226:$FO$226, Schedule!$F$236:$FO$236, 0)</f>
        <v>0</v>
      </c>
      <c r="MJJ188" s="214">
        <f>_xlfn.XLOOKUP(MJJ172, Schedule!$F$226:$FO$226, Schedule!$F$236:$FO$236, 0)</f>
        <v>0</v>
      </c>
      <c r="MJK188" s="214">
        <f>_xlfn.XLOOKUP(MJK172, Schedule!$F$226:$FO$226, Schedule!$F$236:$FO$236, 0)</f>
        <v>0</v>
      </c>
      <c r="MJL188" s="214">
        <f>_xlfn.XLOOKUP(MJL172, Schedule!$F$226:$FO$226, Schedule!$F$236:$FO$236, 0)</f>
        <v>0</v>
      </c>
      <c r="MJM188" s="214">
        <f>_xlfn.XLOOKUP(MJM172, Schedule!$F$226:$FO$226, Schedule!$F$236:$FO$236, 0)</f>
        <v>0</v>
      </c>
      <c r="MJN188" s="214">
        <f>_xlfn.XLOOKUP(MJN172, Schedule!$F$226:$FO$226, Schedule!$F$236:$FO$236, 0)</f>
        <v>0</v>
      </c>
      <c r="MJO188" s="214">
        <f>_xlfn.XLOOKUP(MJO172, Schedule!$F$226:$FO$226, Schedule!$F$236:$FO$236, 0)</f>
        <v>0</v>
      </c>
      <c r="MJP188" s="214">
        <f>_xlfn.XLOOKUP(MJP172, Schedule!$F$226:$FO$226, Schedule!$F$236:$FO$236, 0)</f>
        <v>0</v>
      </c>
      <c r="MJQ188" s="214">
        <f>_xlfn.XLOOKUP(MJQ172, Schedule!$F$226:$FO$226, Schedule!$F$236:$FO$236, 0)</f>
        <v>0</v>
      </c>
      <c r="MJR188" s="214">
        <f>_xlfn.XLOOKUP(MJR172, Schedule!$F$226:$FO$226, Schedule!$F$236:$FO$236, 0)</f>
        <v>0</v>
      </c>
      <c r="MJS188" s="214">
        <f>_xlfn.XLOOKUP(MJS172, Schedule!$F$226:$FO$226, Schedule!$F$236:$FO$236, 0)</f>
        <v>0</v>
      </c>
      <c r="MJT188" s="214">
        <f>_xlfn.XLOOKUP(MJT172, Schedule!$F$226:$FO$226, Schedule!$F$236:$FO$236, 0)</f>
        <v>0</v>
      </c>
      <c r="MJU188" s="214">
        <f>_xlfn.XLOOKUP(MJU172, Schedule!$F$226:$FO$226, Schedule!$F$236:$FO$236, 0)</f>
        <v>0</v>
      </c>
      <c r="MJV188" s="214">
        <f>_xlfn.XLOOKUP(MJV172, Schedule!$F$226:$FO$226, Schedule!$F$236:$FO$236, 0)</f>
        <v>0</v>
      </c>
      <c r="MJW188" s="214">
        <f>_xlfn.XLOOKUP(MJW172, Schedule!$F$226:$FO$226, Schedule!$F$236:$FO$236, 0)</f>
        <v>0</v>
      </c>
      <c r="MJX188" s="214">
        <f>_xlfn.XLOOKUP(MJX172, Schedule!$F$226:$FO$226, Schedule!$F$236:$FO$236, 0)</f>
        <v>0</v>
      </c>
      <c r="MJY188" s="214">
        <f>_xlfn.XLOOKUP(MJY172, Schedule!$F$226:$FO$226, Schedule!$F$236:$FO$236, 0)</f>
        <v>0</v>
      </c>
      <c r="MJZ188" s="214">
        <f>_xlfn.XLOOKUP(MJZ172, Schedule!$F$226:$FO$226, Schedule!$F$236:$FO$236, 0)</f>
        <v>0</v>
      </c>
      <c r="MKA188" s="214">
        <f>_xlfn.XLOOKUP(MKA172, Schedule!$F$226:$FO$226, Schedule!$F$236:$FO$236, 0)</f>
        <v>0</v>
      </c>
      <c r="MKB188" s="214">
        <f>_xlfn.XLOOKUP(MKB172, Schedule!$F$226:$FO$226, Schedule!$F$236:$FO$236, 0)</f>
        <v>0</v>
      </c>
      <c r="MKC188" s="214">
        <f>_xlfn.XLOOKUP(MKC172, Schedule!$F$226:$FO$226, Schedule!$F$236:$FO$236, 0)</f>
        <v>0</v>
      </c>
      <c r="MKD188" s="214">
        <f>_xlfn.XLOOKUP(MKD172, Schedule!$F$226:$FO$226, Schedule!$F$236:$FO$236, 0)</f>
        <v>0</v>
      </c>
      <c r="MKE188" s="214">
        <f>_xlfn.XLOOKUP(MKE172, Schedule!$F$226:$FO$226, Schedule!$F$236:$FO$236, 0)</f>
        <v>0</v>
      </c>
      <c r="MKF188" s="214">
        <f>_xlfn.XLOOKUP(MKF172, Schedule!$F$226:$FO$226, Schedule!$F$236:$FO$236, 0)</f>
        <v>0</v>
      </c>
      <c r="MKG188" s="214">
        <f>_xlfn.XLOOKUP(MKG172, Schedule!$F$226:$FO$226, Schedule!$F$236:$FO$236, 0)</f>
        <v>0</v>
      </c>
      <c r="MKH188" s="214">
        <f>_xlfn.XLOOKUP(MKH172, Schedule!$F$226:$FO$226, Schedule!$F$236:$FO$236, 0)</f>
        <v>0</v>
      </c>
      <c r="MKI188" s="214">
        <f>_xlfn.XLOOKUP(MKI172, Schedule!$F$226:$FO$226, Schedule!$F$236:$FO$236, 0)</f>
        <v>0</v>
      </c>
      <c r="MKJ188" s="214">
        <f>_xlfn.XLOOKUP(MKJ172, Schedule!$F$226:$FO$226, Schedule!$F$236:$FO$236, 0)</f>
        <v>0</v>
      </c>
      <c r="MKK188" s="214">
        <f>_xlfn.XLOOKUP(MKK172, Schedule!$F$226:$FO$226, Schedule!$F$236:$FO$236, 0)</f>
        <v>0</v>
      </c>
      <c r="MKL188" s="214">
        <f>_xlfn.XLOOKUP(MKL172, Schedule!$F$226:$FO$226, Schedule!$F$236:$FO$236, 0)</f>
        <v>0</v>
      </c>
      <c r="MKM188" s="214">
        <f>_xlfn.XLOOKUP(MKM172, Schedule!$F$226:$FO$226, Schedule!$F$236:$FO$236, 0)</f>
        <v>0</v>
      </c>
      <c r="MKN188" s="214">
        <f>_xlfn.XLOOKUP(MKN172, Schedule!$F$226:$FO$226, Schedule!$F$236:$FO$236, 0)</f>
        <v>0</v>
      </c>
      <c r="MKO188" s="214">
        <f>_xlfn.XLOOKUP(MKO172, Schedule!$F$226:$FO$226, Schedule!$F$236:$FO$236, 0)</f>
        <v>0</v>
      </c>
      <c r="MKP188" s="214">
        <f>_xlfn.XLOOKUP(MKP172, Schedule!$F$226:$FO$226, Schedule!$F$236:$FO$236, 0)</f>
        <v>0</v>
      </c>
      <c r="MKQ188" s="214">
        <f>_xlfn.XLOOKUP(MKQ172, Schedule!$F$226:$FO$226, Schedule!$F$236:$FO$236, 0)</f>
        <v>0</v>
      </c>
      <c r="MKR188" s="214">
        <f>_xlfn.XLOOKUP(MKR172, Schedule!$F$226:$FO$226, Schedule!$F$236:$FO$236, 0)</f>
        <v>0</v>
      </c>
      <c r="MKS188" s="214">
        <f>_xlfn.XLOOKUP(MKS172, Schedule!$F$226:$FO$226, Schedule!$F$236:$FO$236, 0)</f>
        <v>0</v>
      </c>
      <c r="MKT188" s="214">
        <f>_xlfn.XLOOKUP(MKT172, Schedule!$F$226:$FO$226, Schedule!$F$236:$FO$236, 0)</f>
        <v>0</v>
      </c>
      <c r="MKU188" s="214">
        <f>_xlfn.XLOOKUP(MKU172, Schedule!$F$226:$FO$226, Schedule!$F$236:$FO$236, 0)</f>
        <v>0</v>
      </c>
      <c r="MKV188" s="214">
        <f>_xlfn.XLOOKUP(MKV172, Schedule!$F$226:$FO$226, Schedule!$F$236:$FO$236, 0)</f>
        <v>0</v>
      </c>
      <c r="MKW188" s="214">
        <f>_xlfn.XLOOKUP(MKW172, Schedule!$F$226:$FO$226, Schedule!$F$236:$FO$236, 0)</f>
        <v>0</v>
      </c>
      <c r="MKX188" s="214">
        <f>_xlfn.XLOOKUP(MKX172, Schedule!$F$226:$FO$226, Schedule!$F$236:$FO$236, 0)</f>
        <v>0</v>
      </c>
      <c r="MKY188" s="214">
        <f>_xlfn.XLOOKUP(MKY172, Schedule!$F$226:$FO$226, Schedule!$F$236:$FO$236, 0)</f>
        <v>0</v>
      </c>
      <c r="MKZ188" s="214">
        <f>_xlfn.XLOOKUP(MKZ172, Schedule!$F$226:$FO$226, Schedule!$F$236:$FO$236, 0)</f>
        <v>0</v>
      </c>
      <c r="MLA188" s="214">
        <f>_xlfn.XLOOKUP(MLA172, Schedule!$F$226:$FO$226, Schedule!$F$236:$FO$236, 0)</f>
        <v>0</v>
      </c>
      <c r="MLB188" s="214">
        <f>_xlfn.XLOOKUP(MLB172, Schedule!$F$226:$FO$226, Schedule!$F$236:$FO$236, 0)</f>
        <v>0</v>
      </c>
      <c r="MLC188" s="214">
        <f>_xlfn.XLOOKUP(MLC172, Schedule!$F$226:$FO$226, Schedule!$F$236:$FO$236, 0)</f>
        <v>0</v>
      </c>
      <c r="MLD188" s="214">
        <f>_xlfn.XLOOKUP(MLD172, Schedule!$F$226:$FO$226, Schedule!$F$236:$FO$236, 0)</f>
        <v>0</v>
      </c>
      <c r="MLE188" s="214">
        <f>_xlfn.XLOOKUP(MLE172, Schedule!$F$226:$FO$226, Schedule!$F$236:$FO$236, 0)</f>
        <v>0</v>
      </c>
      <c r="MLF188" s="214">
        <f>_xlfn.XLOOKUP(MLF172, Schedule!$F$226:$FO$226, Schedule!$F$236:$FO$236, 0)</f>
        <v>0</v>
      </c>
      <c r="MLG188" s="214">
        <f>_xlfn.XLOOKUP(MLG172, Schedule!$F$226:$FO$226, Schedule!$F$236:$FO$236, 0)</f>
        <v>0</v>
      </c>
      <c r="MLH188" s="214">
        <f>_xlfn.XLOOKUP(MLH172, Schedule!$F$226:$FO$226, Schedule!$F$236:$FO$236, 0)</f>
        <v>0</v>
      </c>
      <c r="MLI188" s="214">
        <f>_xlfn.XLOOKUP(MLI172, Schedule!$F$226:$FO$226, Schedule!$F$236:$FO$236, 0)</f>
        <v>0</v>
      </c>
      <c r="MLJ188" s="214">
        <f>_xlfn.XLOOKUP(MLJ172, Schedule!$F$226:$FO$226, Schedule!$F$236:$FO$236, 0)</f>
        <v>0</v>
      </c>
      <c r="MLK188" s="214">
        <f>_xlfn.XLOOKUP(MLK172, Schedule!$F$226:$FO$226, Schedule!$F$236:$FO$236, 0)</f>
        <v>0</v>
      </c>
      <c r="MLL188" s="214">
        <f>_xlfn.XLOOKUP(MLL172, Schedule!$F$226:$FO$226, Schedule!$F$236:$FO$236, 0)</f>
        <v>0</v>
      </c>
      <c r="MLM188" s="214">
        <f>_xlfn.XLOOKUP(MLM172, Schedule!$F$226:$FO$226, Schedule!$F$236:$FO$236, 0)</f>
        <v>0</v>
      </c>
      <c r="MLN188" s="214">
        <f>_xlfn.XLOOKUP(MLN172, Schedule!$F$226:$FO$226, Schedule!$F$236:$FO$236, 0)</f>
        <v>0</v>
      </c>
      <c r="MLO188" s="214">
        <f>_xlfn.XLOOKUP(MLO172, Schedule!$F$226:$FO$226, Schedule!$F$236:$FO$236, 0)</f>
        <v>0</v>
      </c>
      <c r="MLP188" s="214">
        <f>_xlfn.XLOOKUP(MLP172, Schedule!$F$226:$FO$226, Schedule!$F$236:$FO$236, 0)</f>
        <v>0</v>
      </c>
      <c r="MLQ188" s="214">
        <f>_xlfn.XLOOKUP(MLQ172, Schedule!$F$226:$FO$226, Schedule!$F$236:$FO$236, 0)</f>
        <v>0</v>
      </c>
      <c r="MLR188" s="214">
        <f>_xlfn.XLOOKUP(MLR172, Schedule!$F$226:$FO$226, Schedule!$F$236:$FO$236, 0)</f>
        <v>0</v>
      </c>
      <c r="MLS188" s="214">
        <f>_xlfn.XLOOKUP(MLS172, Schedule!$F$226:$FO$226, Schedule!$F$236:$FO$236, 0)</f>
        <v>0</v>
      </c>
      <c r="MLT188" s="214">
        <f>_xlfn.XLOOKUP(MLT172, Schedule!$F$226:$FO$226, Schedule!$F$236:$FO$236, 0)</f>
        <v>0</v>
      </c>
      <c r="MLU188" s="214">
        <f>_xlfn.XLOOKUP(MLU172, Schedule!$F$226:$FO$226, Schedule!$F$236:$FO$236, 0)</f>
        <v>0</v>
      </c>
      <c r="MLV188" s="214">
        <f>_xlfn.XLOOKUP(MLV172, Schedule!$F$226:$FO$226, Schedule!$F$236:$FO$236, 0)</f>
        <v>0</v>
      </c>
      <c r="MLW188" s="214">
        <f>_xlfn.XLOOKUP(MLW172, Schedule!$F$226:$FO$226, Schedule!$F$236:$FO$236, 0)</f>
        <v>0</v>
      </c>
      <c r="MLX188" s="214">
        <f>_xlfn.XLOOKUP(MLX172, Schedule!$F$226:$FO$226, Schedule!$F$236:$FO$236, 0)</f>
        <v>0</v>
      </c>
      <c r="MLY188" s="214">
        <f>_xlfn.XLOOKUP(MLY172, Schedule!$F$226:$FO$226, Schedule!$F$236:$FO$236, 0)</f>
        <v>0</v>
      </c>
      <c r="MLZ188" s="214">
        <f>_xlfn.XLOOKUP(MLZ172, Schedule!$F$226:$FO$226, Schedule!$F$236:$FO$236, 0)</f>
        <v>0</v>
      </c>
      <c r="MMA188" s="214">
        <f>_xlfn.XLOOKUP(MMA172, Schedule!$F$226:$FO$226, Schedule!$F$236:$FO$236, 0)</f>
        <v>0</v>
      </c>
      <c r="MMB188" s="214">
        <f>_xlfn.XLOOKUP(MMB172, Schedule!$F$226:$FO$226, Schedule!$F$236:$FO$236, 0)</f>
        <v>0</v>
      </c>
      <c r="MMC188" s="214">
        <f>_xlfn.XLOOKUP(MMC172, Schedule!$F$226:$FO$226, Schedule!$F$236:$FO$236, 0)</f>
        <v>0</v>
      </c>
      <c r="MMD188" s="214">
        <f>_xlfn.XLOOKUP(MMD172, Schedule!$F$226:$FO$226, Schedule!$F$236:$FO$236, 0)</f>
        <v>0</v>
      </c>
      <c r="MME188" s="214">
        <f>_xlfn.XLOOKUP(MME172, Schedule!$F$226:$FO$226, Schedule!$F$236:$FO$236, 0)</f>
        <v>0</v>
      </c>
      <c r="MMF188" s="214">
        <f>_xlfn.XLOOKUP(MMF172, Schedule!$F$226:$FO$226, Schedule!$F$236:$FO$236, 0)</f>
        <v>0</v>
      </c>
      <c r="MMG188" s="214">
        <f>_xlfn.XLOOKUP(MMG172, Schedule!$F$226:$FO$226, Schedule!$F$236:$FO$236, 0)</f>
        <v>0</v>
      </c>
      <c r="MMH188" s="214">
        <f>_xlfn.XLOOKUP(MMH172, Schedule!$F$226:$FO$226, Schedule!$F$236:$FO$236, 0)</f>
        <v>0</v>
      </c>
      <c r="MMI188" s="214">
        <f>_xlfn.XLOOKUP(MMI172, Schedule!$F$226:$FO$226, Schedule!$F$236:$FO$236, 0)</f>
        <v>0</v>
      </c>
      <c r="MMJ188" s="214">
        <f>_xlfn.XLOOKUP(MMJ172, Schedule!$F$226:$FO$226, Schedule!$F$236:$FO$236, 0)</f>
        <v>0</v>
      </c>
      <c r="MMK188" s="214">
        <f>_xlfn.XLOOKUP(MMK172, Schedule!$F$226:$FO$226, Schedule!$F$236:$FO$236, 0)</f>
        <v>0</v>
      </c>
      <c r="MML188" s="214">
        <f>_xlfn.XLOOKUP(MML172, Schedule!$F$226:$FO$226, Schedule!$F$236:$FO$236, 0)</f>
        <v>0</v>
      </c>
      <c r="MMM188" s="214">
        <f>_xlfn.XLOOKUP(MMM172, Schedule!$F$226:$FO$226, Schedule!$F$236:$FO$236, 0)</f>
        <v>0</v>
      </c>
      <c r="MMN188" s="214">
        <f>_xlfn.XLOOKUP(MMN172, Schedule!$F$226:$FO$226, Schedule!$F$236:$FO$236, 0)</f>
        <v>0</v>
      </c>
      <c r="MMO188" s="214">
        <f>_xlfn.XLOOKUP(MMO172, Schedule!$F$226:$FO$226, Schedule!$F$236:$FO$236, 0)</f>
        <v>0</v>
      </c>
      <c r="MMP188" s="214">
        <f>_xlfn.XLOOKUP(MMP172, Schedule!$F$226:$FO$226, Schedule!$F$236:$FO$236, 0)</f>
        <v>0</v>
      </c>
      <c r="MMQ188" s="214">
        <f>_xlfn.XLOOKUP(MMQ172, Schedule!$F$226:$FO$226, Schedule!$F$236:$FO$236, 0)</f>
        <v>0</v>
      </c>
      <c r="MMR188" s="214">
        <f>_xlfn.XLOOKUP(MMR172, Schedule!$F$226:$FO$226, Schedule!$F$236:$FO$236, 0)</f>
        <v>0</v>
      </c>
      <c r="MMS188" s="214">
        <f>_xlfn.XLOOKUP(MMS172, Schedule!$F$226:$FO$226, Schedule!$F$236:$FO$236, 0)</f>
        <v>0</v>
      </c>
      <c r="MMT188" s="214">
        <f>_xlfn.XLOOKUP(MMT172, Schedule!$F$226:$FO$226, Schedule!$F$236:$FO$236, 0)</f>
        <v>0</v>
      </c>
      <c r="MMU188" s="214">
        <f>_xlfn.XLOOKUP(MMU172, Schedule!$F$226:$FO$226, Schedule!$F$236:$FO$236, 0)</f>
        <v>0</v>
      </c>
      <c r="MMV188" s="214">
        <f>_xlfn.XLOOKUP(MMV172, Schedule!$F$226:$FO$226, Schedule!$F$236:$FO$236, 0)</f>
        <v>0</v>
      </c>
      <c r="MMW188" s="214">
        <f>_xlfn.XLOOKUP(MMW172, Schedule!$F$226:$FO$226, Schedule!$F$236:$FO$236, 0)</f>
        <v>0</v>
      </c>
      <c r="MMX188" s="214">
        <f>_xlfn.XLOOKUP(MMX172, Schedule!$F$226:$FO$226, Schedule!$F$236:$FO$236, 0)</f>
        <v>0</v>
      </c>
      <c r="MMY188" s="214">
        <f>_xlfn.XLOOKUP(MMY172, Schedule!$F$226:$FO$226, Schedule!$F$236:$FO$236, 0)</f>
        <v>0</v>
      </c>
      <c r="MMZ188" s="214">
        <f>_xlfn.XLOOKUP(MMZ172, Schedule!$F$226:$FO$226, Schedule!$F$236:$FO$236, 0)</f>
        <v>0</v>
      </c>
      <c r="MNA188" s="214">
        <f>_xlfn.XLOOKUP(MNA172, Schedule!$F$226:$FO$226, Schedule!$F$236:$FO$236, 0)</f>
        <v>0</v>
      </c>
      <c r="MNB188" s="214">
        <f>_xlfn.XLOOKUP(MNB172, Schedule!$F$226:$FO$226, Schedule!$F$236:$FO$236, 0)</f>
        <v>0</v>
      </c>
      <c r="MNC188" s="214">
        <f>_xlfn.XLOOKUP(MNC172, Schedule!$F$226:$FO$226, Schedule!$F$236:$FO$236, 0)</f>
        <v>0</v>
      </c>
      <c r="MND188" s="214">
        <f>_xlfn.XLOOKUP(MND172, Schedule!$F$226:$FO$226, Schedule!$F$236:$FO$236, 0)</f>
        <v>0</v>
      </c>
      <c r="MNE188" s="214">
        <f>_xlfn.XLOOKUP(MNE172, Schedule!$F$226:$FO$226, Schedule!$F$236:$FO$236, 0)</f>
        <v>0</v>
      </c>
      <c r="MNF188" s="214">
        <f>_xlfn.XLOOKUP(MNF172, Schedule!$F$226:$FO$226, Schedule!$F$236:$FO$236, 0)</f>
        <v>0</v>
      </c>
      <c r="MNG188" s="214">
        <f>_xlfn.XLOOKUP(MNG172, Schedule!$F$226:$FO$226, Schedule!$F$236:$FO$236, 0)</f>
        <v>0</v>
      </c>
      <c r="MNH188" s="214">
        <f>_xlfn.XLOOKUP(MNH172, Schedule!$F$226:$FO$226, Schedule!$F$236:$FO$236, 0)</f>
        <v>0</v>
      </c>
      <c r="MNI188" s="214">
        <f>_xlfn.XLOOKUP(MNI172, Schedule!$F$226:$FO$226, Schedule!$F$236:$FO$236, 0)</f>
        <v>0</v>
      </c>
      <c r="MNJ188" s="214">
        <f>_xlfn.XLOOKUP(MNJ172, Schedule!$F$226:$FO$226, Schedule!$F$236:$FO$236, 0)</f>
        <v>0</v>
      </c>
      <c r="MNK188" s="214">
        <f>_xlfn.XLOOKUP(MNK172, Schedule!$F$226:$FO$226, Schedule!$F$236:$FO$236, 0)</f>
        <v>0</v>
      </c>
      <c r="MNL188" s="214">
        <f>_xlfn.XLOOKUP(MNL172, Schedule!$F$226:$FO$226, Schedule!$F$236:$FO$236, 0)</f>
        <v>0</v>
      </c>
      <c r="MNM188" s="214">
        <f>_xlfn.XLOOKUP(MNM172, Schedule!$F$226:$FO$226, Schedule!$F$236:$FO$236, 0)</f>
        <v>0</v>
      </c>
      <c r="MNN188" s="214">
        <f>_xlfn.XLOOKUP(MNN172, Schedule!$F$226:$FO$226, Schedule!$F$236:$FO$236, 0)</f>
        <v>0</v>
      </c>
      <c r="MNO188" s="214">
        <f>_xlfn.XLOOKUP(MNO172, Schedule!$F$226:$FO$226, Schedule!$F$236:$FO$236, 0)</f>
        <v>0</v>
      </c>
      <c r="MNP188" s="214">
        <f>_xlfn.XLOOKUP(MNP172, Schedule!$F$226:$FO$226, Schedule!$F$236:$FO$236, 0)</f>
        <v>0</v>
      </c>
      <c r="MNQ188" s="214">
        <f>_xlfn.XLOOKUP(MNQ172, Schedule!$F$226:$FO$226, Schedule!$F$236:$FO$236, 0)</f>
        <v>0</v>
      </c>
      <c r="MNR188" s="214">
        <f>_xlfn.XLOOKUP(MNR172, Schedule!$F$226:$FO$226, Schedule!$F$236:$FO$236, 0)</f>
        <v>0</v>
      </c>
      <c r="MNS188" s="214">
        <f>_xlfn.XLOOKUP(MNS172, Schedule!$F$226:$FO$226, Schedule!$F$236:$FO$236, 0)</f>
        <v>0</v>
      </c>
      <c r="MNT188" s="214">
        <f>_xlfn.XLOOKUP(MNT172, Schedule!$F$226:$FO$226, Schedule!$F$236:$FO$236, 0)</f>
        <v>0</v>
      </c>
      <c r="MNU188" s="214">
        <f>_xlfn.XLOOKUP(MNU172, Schedule!$F$226:$FO$226, Schedule!$F$236:$FO$236, 0)</f>
        <v>0</v>
      </c>
      <c r="MNV188" s="214">
        <f>_xlfn.XLOOKUP(MNV172, Schedule!$F$226:$FO$226, Schedule!$F$236:$FO$236, 0)</f>
        <v>0</v>
      </c>
      <c r="MNW188" s="214">
        <f>_xlfn.XLOOKUP(MNW172, Schedule!$F$226:$FO$226, Schedule!$F$236:$FO$236, 0)</f>
        <v>0</v>
      </c>
      <c r="MNX188" s="214">
        <f>_xlfn.XLOOKUP(MNX172, Schedule!$F$226:$FO$226, Schedule!$F$236:$FO$236, 0)</f>
        <v>0</v>
      </c>
      <c r="MNY188" s="214">
        <f>_xlfn.XLOOKUP(MNY172, Schedule!$F$226:$FO$226, Schedule!$F$236:$FO$236, 0)</f>
        <v>0</v>
      </c>
      <c r="MNZ188" s="214">
        <f>_xlfn.XLOOKUP(MNZ172, Schedule!$F$226:$FO$226, Schedule!$F$236:$FO$236, 0)</f>
        <v>0</v>
      </c>
      <c r="MOA188" s="214">
        <f>_xlfn.XLOOKUP(MOA172, Schedule!$F$226:$FO$226, Schedule!$F$236:$FO$236, 0)</f>
        <v>0</v>
      </c>
      <c r="MOB188" s="214">
        <f>_xlfn.XLOOKUP(MOB172, Schedule!$F$226:$FO$226, Schedule!$F$236:$FO$236, 0)</f>
        <v>0</v>
      </c>
      <c r="MOC188" s="214">
        <f>_xlfn.XLOOKUP(MOC172, Schedule!$F$226:$FO$226, Schedule!$F$236:$FO$236, 0)</f>
        <v>0</v>
      </c>
      <c r="MOD188" s="214">
        <f>_xlfn.XLOOKUP(MOD172, Schedule!$F$226:$FO$226, Schedule!$F$236:$FO$236, 0)</f>
        <v>0</v>
      </c>
      <c r="MOE188" s="214">
        <f>_xlfn.XLOOKUP(MOE172, Schedule!$F$226:$FO$226, Schedule!$F$236:$FO$236, 0)</f>
        <v>0</v>
      </c>
      <c r="MOF188" s="214">
        <f>_xlfn.XLOOKUP(MOF172, Schedule!$F$226:$FO$226, Schedule!$F$236:$FO$236, 0)</f>
        <v>0</v>
      </c>
      <c r="MOG188" s="214">
        <f>_xlfn.XLOOKUP(MOG172, Schedule!$F$226:$FO$226, Schedule!$F$236:$FO$236, 0)</f>
        <v>0</v>
      </c>
      <c r="MOH188" s="214">
        <f>_xlfn.XLOOKUP(MOH172, Schedule!$F$226:$FO$226, Schedule!$F$236:$FO$236, 0)</f>
        <v>0</v>
      </c>
      <c r="MOI188" s="214">
        <f>_xlfn.XLOOKUP(MOI172, Schedule!$F$226:$FO$226, Schedule!$F$236:$FO$236, 0)</f>
        <v>0</v>
      </c>
      <c r="MOJ188" s="214">
        <f>_xlfn.XLOOKUP(MOJ172, Schedule!$F$226:$FO$226, Schedule!$F$236:$FO$236, 0)</f>
        <v>0</v>
      </c>
      <c r="MOK188" s="214">
        <f>_xlfn.XLOOKUP(MOK172, Schedule!$F$226:$FO$226, Schedule!$F$236:$FO$236, 0)</f>
        <v>0</v>
      </c>
      <c r="MOL188" s="214">
        <f>_xlfn.XLOOKUP(MOL172, Schedule!$F$226:$FO$226, Schedule!$F$236:$FO$236, 0)</f>
        <v>0</v>
      </c>
      <c r="MOM188" s="214">
        <f>_xlfn.XLOOKUP(MOM172, Schedule!$F$226:$FO$226, Schedule!$F$236:$FO$236, 0)</f>
        <v>0</v>
      </c>
      <c r="MON188" s="214">
        <f>_xlfn.XLOOKUP(MON172, Schedule!$F$226:$FO$226, Schedule!$F$236:$FO$236, 0)</f>
        <v>0</v>
      </c>
      <c r="MOO188" s="214">
        <f>_xlfn.XLOOKUP(MOO172, Schedule!$F$226:$FO$226, Schedule!$F$236:$FO$236, 0)</f>
        <v>0</v>
      </c>
      <c r="MOP188" s="214">
        <f>_xlfn.XLOOKUP(MOP172, Schedule!$F$226:$FO$226, Schedule!$F$236:$FO$236, 0)</f>
        <v>0</v>
      </c>
      <c r="MOQ188" s="214">
        <f>_xlfn.XLOOKUP(MOQ172, Schedule!$F$226:$FO$226, Schedule!$F$236:$FO$236, 0)</f>
        <v>0</v>
      </c>
      <c r="MOR188" s="214">
        <f>_xlfn.XLOOKUP(MOR172, Schedule!$F$226:$FO$226, Schedule!$F$236:$FO$236, 0)</f>
        <v>0</v>
      </c>
      <c r="MOS188" s="214">
        <f>_xlfn.XLOOKUP(MOS172, Schedule!$F$226:$FO$226, Schedule!$F$236:$FO$236, 0)</f>
        <v>0</v>
      </c>
      <c r="MOT188" s="214">
        <f>_xlfn.XLOOKUP(MOT172, Schedule!$F$226:$FO$226, Schedule!$F$236:$FO$236, 0)</f>
        <v>0</v>
      </c>
      <c r="MOU188" s="214">
        <f>_xlfn.XLOOKUP(MOU172, Schedule!$F$226:$FO$226, Schedule!$F$236:$FO$236, 0)</f>
        <v>0</v>
      </c>
      <c r="MOV188" s="214">
        <f>_xlfn.XLOOKUP(MOV172, Schedule!$F$226:$FO$226, Schedule!$F$236:$FO$236, 0)</f>
        <v>0</v>
      </c>
      <c r="MOW188" s="214">
        <f>_xlfn.XLOOKUP(MOW172, Schedule!$F$226:$FO$226, Schedule!$F$236:$FO$236, 0)</f>
        <v>0</v>
      </c>
      <c r="MOX188" s="214">
        <f>_xlfn.XLOOKUP(MOX172, Schedule!$F$226:$FO$226, Schedule!$F$236:$FO$236, 0)</f>
        <v>0</v>
      </c>
      <c r="MOY188" s="214">
        <f>_xlfn.XLOOKUP(MOY172, Schedule!$F$226:$FO$226, Schedule!$F$236:$FO$236, 0)</f>
        <v>0</v>
      </c>
      <c r="MOZ188" s="214">
        <f>_xlfn.XLOOKUP(MOZ172, Schedule!$F$226:$FO$226, Schedule!$F$236:$FO$236, 0)</f>
        <v>0</v>
      </c>
      <c r="MPA188" s="214">
        <f>_xlfn.XLOOKUP(MPA172, Schedule!$F$226:$FO$226, Schedule!$F$236:$FO$236, 0)</f>
        <v>0</v>
      </c>
      <c r="MPB188" s="214">
        <f>_xlfn.XLOOKUP(MPB172, Schedule!$F$226:$FO$226, Schedule!$F$236:$FO$236, 0)</f>
        <v>0</v>
      </c>
      <c r="MPC188" s="214">
        <f>_xlfn.XLOOKUP(MPC172, Schedule!$F$226:$FO$226, Schedule!$F$236:$FO$236, 0)</f>
        <v>0</v>
      </c>
      <c r="MPD188" s="214">
        <f>_xlfn.XLOOKUP(MPD172, Schedule!$F$226:$FO$226, Schedule!$F$236:$FO$236, 0)</f>
        <v>0</v>
      </c>
      <c r="MPE188" s="214">
        <f>_xlfn.XLOOKUP(MPE172, Schedule!$F$226:$FO$226, Schedule!$F$236:$FO$236, 0)</f>
        <v>0</v>
      </c>
      <c r="MPF188" s="214">
        <f>_xlfn.XLOOKUP(MPF172, Schedule!$F$226:$FO$226, Schedule!$F$236:$FO$236, 0)</f>
        <v>0</v>
      </c>
      <c r="MPG188" s="214">
        <f>_xlfn.XLOOKUP(MPG172, Schedule!$F$226:$FO$226, Schedule!$F$236:$FO$236, 0)</f>
        <v>0</v>
      </c>
      <c r="MPH188" s="214">
        <f>_xlfn.XLOOKUP(MPH172, Schedule!$F$226:$FO$226, Schedule!$F$236:$FO$236, 0)</f>
        <v>0</v>
      </c>
      <c r="MPI188" s="214">
        <f>_xlfn.XLOOKUP(MPI172, Schedule!$F$226:$FO$226, Schedule!$F$236:$FO$236, 0)</f>
        <v>0</v>
      </c>
      <c r="MPJ188" s="214">
        <f>_xlfn.XLOOKUP(MPJ172, Schedule!$F$226:$FO$226, Schedule!$F$236:$FO$236, 0)</f>
        <v>0</v>
      </c>
      <c r="MPK188" s="214">
        <f>_xlfn.XLOOKUP(MPK172, Schedule!$F$226:$FO$226, Schedule!$F$236:$FO$236, 0)</f>
        <v>0</v>
      </c>
      <c r="MPL188" s="214">
        <f>_xlfn.XLOOKUP(MPL172, Schedule!$F$226:$FO$226, Schedule!$F$236:$FO$236, 0)</f>
        <v>0</v>
      </c>
      <c r="MPM188" s="214">
        <f>_xlfn.XLOOKUP(MPM172, Schedule!$F$226:$FO$226, Schedule!$F$236:$FO$236, 0)</f>
        <v>0</v>
      </c>
      <c r="MPN188" s="214">
        <f>_xlfn.XLOOKUP(MPN172, Schedule!$F$226:$FO$226, Schedule!$F$236:$FO$236, 0)</f>
        <v>0</v>
      </c>
      <c r="MPO188" s="214">
        <f>_xlfn.XLOOKUP(MPO172, Schedule!$F$226:$FO$226, Schedule!$F$236:$FO$236, 0)</f>
        <v>0</v>
      </c>
      <c r="MPP188" s="214">
        <f>_xlfn.XLOOKUP(MPP172, Schedule!$F$226:$FO$226, Schedule!$F$236:$FO$236, 0)</f>
        <v>0</v>
      </c>
      <c r="MPQ188" s="214">
        <f>_xlfn.XLOOKUP(MPQ172, Schedule!$F$226:$FO$226, Schedule!$F$236:$FO$236, 0)</f>
        <v>0</v>
      </c>
      <c r="MPR188" s="214">
        <f>_xlfn.XLOOKUP(MPR172, Schedule!$F$226:$FO$226, Schedule!$F$236:$FO$236, 0)</f>
        <v>0</v>
      </c>
      <c r="MPS188" s="214">
        <f>_xlfn.XLOOKUP(MPS172, Schedule!$F$226:$FO$226, Schedule!$F$236:$FO$236, 0)</f>
        <v>0</v>
      </c>
      <c r="MPT188" s="214">
        <f>_xlfn.XLOOKUP(MPT172, Schedule!$F$226:$FO$226, Schedule!$F$236:$FO$236, 0)</f>
        <v>0</v>
      </c>
      <c r="MPU188" s="214">
        <f>_xlfn.XLOOKUP(MPU172, Schedule!$F$226:$FO$226, Schedule!$F$236:$FO$236, 0)</f>
        <v>0</v>
      </c>
      <c r="MPV188" s="214">
        <f>_xlfn.XLOOKUP(MPV172, Schedule!$F$226:$FO$226, Schedule!$F$236:$FO$236, 0)</f>
        <v>0</v>
      </c>
      <c r="MPW188" s="214">
        <f>_xlfn.XLOOKUP(MPW172, Schedule!$F$226:$FO$226, Schedule!$F$236:$FO$236, 0)</f>
        <v>0</v>
      </c>
      <c r="MPX188" s="214">
        <f>_xlfn.XLOOKUP(MPX172, Schedule!$F$226:$FO$226, Schedule!$F$236:$FO$236, 0)</f>
        <v>0</v>
      </c>
      <c r="MPY188" s="214">
        <f>_xlfn.XLOOKUP(MPY172, Schedule!$F$226:$FO$226, Schedule!$F$236:$FO$236, 0)</f>
        <v>0</v>
      </c>
      <c r="MPZ188" s="214">
        <f>_xlfn.XLOOKUP(MPZ172, Schedule!$F$226:$FO$226, Schedule!$F$236:$FO$236, 0)</f>
        <v>0</v>
      </c>
      <c r="MQA188" s="214">
        <f>_xlfn.XLOOKUP(MQA172, Schedule!$F$226:$FO$226, Schedule!$F$236:$FO$236, 0)</f>
        <v>0</v>
      </c>
      <c r="MQB188" s="214">
        <f>_xlfn.XLOOKUP(MQB172, Schedule!$F$226:$FO$226, Schedule!$F$236:$FO$236, 0)</f>
        <v>0</v>
      </c>
      <c r="MQC188" s="214">
        <f>_xlfn.XLOOKUP(MQC172, Schedule!$F$226:$FO$226, Schedule!$F$236:$FO$236, 0)</f>
        <v>0</v>
      </c>
      <c r="MQD188" s="214">
        <f>_xlfn.XLOOKUP(MQD172, Schedule!$F$226:$FO$226, Schedule!$F$236:$FO$236, 0)</f>
        <v>0</v>
      </c>
      <c r="MQE188" s="214">
        <f>_xlfn.XLOOKUP(MQE172, Schedule!$F$226:$FO$226, Schedule!$F$236:$FO$236, 0)</f>
        <v>0</v>
      </c>
      <c r="MQF188" s="214">
        <f>_xlfn.XLOOKUP(MQF172, Schedule!$F$226:$FO$226, Schedule!$F$236:$FO$236, 0)</f>
        <v>0</v>
      </c>
      <c r="MQG188" s="214">
        <f>_xlfn.XLOOKUP(MQG172, Schedule!$F$226:$FO$226, Schedule!$F$236:$FO$236, 0)</f>
        <v>0</v>
      </c>
      <c r="MQH188" s="214">
        <f>_xlfn.XLOOKUP(MQH172, Schedule!$F$226:$FO$226, Schedule!$F$236:$FO$236, 0)</f>
        <v>0</v>
      </c>
      <c r="MQI188" s="214">
        <f>_xlfn.XLOOKUP(MQI172, Schedule!$F$226:$FO$226, Schedule!$F$236:$FO$236, 0)</f>
        <v>0</v>
      </c>
      <c r="MQJ188" s="214">
        <f>_xlfn.XLOOKUP(MQJ172, Schedule!$F$226:$FO$226, Schedule!$F$236:$FO$236, 0)</f>
        <v>0</v>
      </c>
      <c r="MQK188" s="214">
        <f>_xlfn.XLOOKUP(MQK172, Schedule!$F$226:$FO$226, Schedule!$F$236:$FO$236, 0)</f>
        <v>0</v>
      </c>
      <c r="MQL188" s="214">
        <f>_xlfn.XLOOKUP(MQL172, Schedule!$F$226:$FO$226, Schedule!$F$236:$FO$236, 0)</f>
        <v>0</v>
      </c>
      <c r="MQM188" s="214">
        <f>_xlfn.XLOOKUP(MQM172, Schedule!$F$226:$FO$226, Schedule!$F$236:$FO$236, 0)</f>
        <v>0</v>
      </c>
      <c r="MQN188" s="214">
        <f>_xlfn.XLOOKUP(MQN172, Schedule!$F$226:$FO$226, Schedule!$F$236:$FO$236, 0)</f>
        <v>0</v>
      </c>
      <c r="MQO188" s="214">
        <f>_xlfn.XLOOKUP(MQO172, Schedule!$F$226:$FO$226, Schedule!$F$236:$FO$236, 0)</f>
        <v>0</v>
      </c>
      <c r="MQP188" s="214">
        <f>_xlfn.XLOOKUP(MQP172, Schedule!$F$226:$FO$226, Schedule!$F$236:$FO$236, 0)</f>
        <v>0</v>
      </c>
      <c r="MQQ188" s="214">
        <f>_xlfn.XLOOKUP(MQQ172, Schedule!$F$226:$FO$226, Schedule!$F$236:$FO$236, 0)</f>
        <v>0</v>
      </c>
      <c r="MQR188" s="214">
        <f>_xlfn.XLOOKUP(MQR172, Schedule!$F$226:$FO$226, Schedule!$F$236:$FO$236, 0)</f>
        <v>0</v>
      </c>
      <c r="MQS188" s="214">
        <f>_xlfn.XLOOKUP(MQS172, Schedule!$F$226:$FO$226, Schedule!$F$236:$FO$236, 0)</f>
        <v>0</v>
      </c>
      <c r="MQT188" s="214">
        <f>_xlfn.XLOOKUP(MQT172, Schedule!$F$226:$FO$226, Schedule!$F$236:$FO$236, 0)</f>
        <v>0</v>
      </c>
      <c r="MQU188" s="214">
        <f>_xlfn.XLOOKUP(MQU172, Schedule!$F$226:$FO$226, Schedule!$F$236:$FO$236, 0)</f>
        <v>0</v>
      </c>
      <c r="MQV188" s="214">
        <f>_xlfn.XLOOKUP(MQV172, Schedule!$F$226:$FO$226, Schedule!$F$236:$FO$236, 0)</f>
        <v>0</v>
      </c>
      <c r="MQW188" s="214">
        <f>_xlfn.XLOOKUP(MQW172, Schedule!$F$226:$FO$226, Schedule!$F$236:$FO$236, 0)</f>
        <v>0</v>
      </c>
      <c r="MQX188" s="214">
        <f>_xlfn.XLOOKUP(MQX172, Schedule!$F$226:$FO$226, Schedule!$F$236:$FO$236, 0)</f>
        <v>0</v>
      </c>
      <c r="MQY188" s="214">
        <f>_xlfn.XLOOKUP(MQY172, Schedule!$F$226:$FO$226, Schedule!$F$236:$FO$236, 0)</f>
        <v>0</v>
      </c>
      <c r="MQZ188" s="214">
        <f>_xlfn.XLOOKUP(MQZ172, Schedule!$F$226:$FO$226, Schedule!$F$236:$FO$236, 0)</f>
        <v>0</v>
      </c>
      <c r="MRA188" s="214">
        <f>_xlfn.XLOOKUP(MRA172, Schedule!$F$226:$FO$226, Schedule!$F$236:$FO$236, 0)</f>
        <v>0</v>
      </c>
      <c r="MRB188" s="214">
        <f>_xlfn.XLOOKUP(MRB172, Schedule!$F$226:$FO$226, Schedule!$F$236:$FO$236, 0)</f>
        <v>0</v>
      </c>
      <c r="MRC188" s="214">
        <f>_xlfn.XLOOKUP(MRC172, Schedule!$F$226:$FO$226, Schedule!$F$236:$FO$236, 0)</f>
        <v>0</v>
      </c>
      <c r="MRD188" s="214">
        <f>_xlfn.XLOOKUP(MRD172, Schedule!$F$226:$FO$226, Schedule!$F$236:$FO$236, 0)</f>
        <v>0</v>
      </c>
      <c r="MRE188" s="214">
        <f>_xlfn.XLOOKUP(MRE172, Schedule!$F$226:$FO$226, Schedule!$F$236:$FO$236, 0)</f>
        <v>0</v>
      </c>
      <c r="MRF188" s="214">
        <f>_xlfn.XLOOKUP(MRF172, Schedule!$F$226:$FO$226, Schedule!$F$236:$FO$236, 0)</f>
        <v>0</v>
      </c>
      <c r="MRG188" s="214">
        <f>_xlfn.XLOOKUP(MRG172, Schedule!$F$226:$FO$226, Schedule!$F$236:$FO$236, 0)</f>
        <v>0</v>
      </c>
      <c r="MRH188" s="214">
        <f>_xlfn.XLOOKUP(MRH172, Schedule!$F$226:$FO$226, Schedule!$F$236:$FO$236, 0)</f>
        <v>0</v>
      </c>
      <c r="MRI188" s="214">
        <f>_xlfn.XLOOKUP(MRI172, Schedule!$F$226:$FO$226, Schedule!$F$236:$FO$236, 0)</f>
        <v>0</v>
      </c>
      <c r="MRJ188" s="214">
        <f>_xlfn.XLOOKUP(MRJ172, Schedule!$F$226:$FO$226, Schedule!$F$236:$FO$236, 0)</f>
        <v>0</v>
      </c>
      <c r="MRK188" s="214">
        <f>_xlfn.XLOOKUP(MRK172, Schedule!$F$226:$FO$226, Schedule!$F$236:$FO$236, 0)</f>
        <v>0</v>
      </c>
      <c r="MRL188" s="214">
        <f>_xlfn.XLOOKUP(MRL172, Schedule!$F$226:$FO$226, Schedule!$F$236:$FO$236, 0)</f>
        <v>0</v>
      </c>
      <c r="MRM188" s="214">
        <f>_xlfn.XLOOKUP(MRM172, Schedule!$F$226:$FO$226, Schedule!$F$236:$FO$236, 0)</f>
        <v>0</v>
      </c>
      <c r="MRN188" s="214">
        <f>_xlfn.XLOOKUP(MRN172, Schedule!$F$226:$FO$226, Schedule!$F$236:$FO$236, 0)</f>
        <v>0</v>
      </c>
      <c r="MRO188" s="214">
        <f>_xlfn.XLOOKUP(MRO172, Schedule!$F$226:$FO$226, Schedule!$F$236:$FO$236, 0)</f>
        <v>0</v>
      </c>
      <c r="MRP188" s="214">
        <f>_xlfn.XLOOKUP(MRP172, Schedule!$F$226:$FO$226, Schedule!$F$236:$FO$236, 0)</f>
        <v>0</v>
      </c>
      <c r="MRQ188" s="214">
        <f>_xlfn.XLOOKUP(MRQ172, Schedule!$F$226:$FO$226, Schedule!$F$236:$FO$236, 0)</f>
        <v>0</v>
      </c>
      <c r="MRR188" s="214">
        <f>_xlfn.XLOOKUP(MRR172, Schedule!$F$226:$FO$226, Schedule!$F$236:$FO$236, 0)</f>
        <v>0</v>
      </c>
      <c r="MRS188" s="214">
        <f>_xlfn.XLOOKUP(MRS172, Schedule!$F$226:$FO$226, Schedule!$F$236:$FO$236, 0)</f>
        <v>0</v>
      </c>
      <c r="MRT188" s="214">
        <f>_xlfn.XLOOKUP(MRT172, Schedule!$F$226:$FO$226, Schedule!$F$236:$FO$236, 0)</f>
        <v>0</v>
      </c>
      <c r="MRU188" s="214">
        <f>_xlfn.XLOOKUP(MRU172, Schedule!$F$226:$FO$226, Schedule!$F$236:$FO$236, 0)</f>
        <v>0</v>
      </c>
      <c r="MRV188" s="214">
        <f>_xlfn.XLOOKUP(MRV172, Schedule!$F$226:$FO$226, Schedule!$F$236:$FO$236, 0)</f>
        <v>0</v>
      </c>
      <c r="MRW188" s="214">
        <f>_xlfn.XLOOKUP(MRW172, Schedule!$F$226:$FO$226, Schedule!$F$236:$FO$236, 0)</f>
        <v>0</v>
      </c>
      <c r="MRX188" s="214">
        <f>_xlfn.XLOOKUP(MRX172, Schedule!$F$226:$FO$226, Schedule!$F$236:$FO$236, 0)</f>
        <v>0</v>
      </c>
      <c r="MRY188" s="214">
        <f>_xlfn.XLOOKUP(MRY172, Schedule!$F$226:$FO$226, Schedule!$F$236:$FO$236, 0)</f>
        <v>0</v>
      </c>
      <c r="MRZ188" s="214">
        <f>_xlfn.XLOOKUP(MRZ172, Schedule!$F$226:$FO$226, Schedule!$F$236:$FO$236, 0)</f>
        <v>0</v>
      </c>
      <c r="MSA188" s="214">
        <f>_xlfn.XLOOKUP(MSA172, Schedule!$F$226:$FO$226, Schedule!$F$236:$FO$236, 0)</f>
        <v>0</v>
      </c>
      <c r="MSB188" s="214">
        <f>_xlfn.XLOOKUP(MSB172, Schedule!$F$226:$FO$226, Schedule!$F$236:$FO$236, 0)</f>
        <v>0</v>
      </c>
      <c r="MSC188" s="214">
        <f>_xlfn.XLOOKUP(MSC172, Schedule!$F$226:$FO$226, Schedule!$F$236:$FO$236, 0)</f>
        <v>0</v>
      </c>
      <c r="MSD188" s="214">
        <f>_xlfn.XLOOKUP(MSD172, Schedule!$F$226:$FO$226, Schedule!$F$236:$FO$236, 0)</f>
        <v>0</v>
      </c>
      <c r="MSE188" s="214">
        <f>_xlfn.XLOOKUP(MSE172, Schedule!$F$226:$FO$226, Schedule!$F$236:$FO$236, 0)</f>
        <v>0</v>
      </c>
      <c r="MSF188" s="214">
        <f>_xlfn.XLOOKUP(MSF172, Schedule!$F$226:$FO$226, Schedule!$F$236:$FO$236, 0)</f>
        <v>0</v>
      </c>
      <c r="MSG188" s="214">
        <f>_xlfn.XLOOKUP(MSG172, Schedule!$F$226:$FO$226, Schedule!$F$236:$FO$236, 0)</f>
        <v>0</v>
      </c>
      <c r="MSH188" s="214">
        <f>_xlfn.XLOOKUP(MSH172, Schedule!$F$226:$FO$226, Schedule!$F$236:$FO$236, 0)</f>
        <v>0</v>
      </c>
      <c r="MSI188" s="214">
        <f>_xlfn.XLOOKUP(MSI172, Schedule!$F$226:$FO$226, Schedule!$F$236:$FO$236, 0)</f>
        <v>0</v>
      </c>
      <c r="MSJ188" s="214">
        <f>_xlfn.XLOOKUP(MSJ172, Schedule!$F$226:$FO$226, Schedule!$F$236:$FO$236, 0)</f>
        <v>0</v>
      </c>
      <c r="MSK188" s="214">
        <f>_xlfn.XLOOKUP(MSK172, Schedule!$F$226:$FO$226, Schedule!$F$236:$FO$236, 0)</f>
        <v>0</v>
      </c>
      <c r="MSL188" s="214">
        <f>_xlfn.XLOOKUP(MSL172, Schedule!$F$226:$FO$226, Schedule!$F$236:$FO$236, 0)</f>
        <v>0</v>
      </c>
      <c r="MSM188" s="214">
        <f>_xlfn.XLOOKUP(MSM172, Schedule!$F$226:$FO$226, Schedule!$F$236:$FO$236, 0)</f>
        <v>0</v>
      </c>
      <c r="MSN188" s="214">
        <f>_xlfn.XLOOKUP(MSN172, Schedule!$F$226:$FO$226, Schedule!$F$236:$FO$236, 0)</f>
        <v>0</v>
      </c>
      <c r="MSO188" s="214">
        <f>_xlfn.XLOOKUP(MSO172, Schedule!$F$226:$FO$226, Schedule!$F$236:$FO$236, 0)</f>
        <v>0</v>
      </c>
      <c r="MSP188" s="214">
        <f>_xlfn.XLOOKUP(MSP172, Schedule!$F$226:$FO$226, Schedule!$F$236:$FO$236, 0)</f>
        <v>0</v>
      </c>
      <c r="MSQ188" s="214">
        <f>_xlfn.XLOOKUP(MSQ172, Schedule!$F$226:$FO$226, Schedule!$F$236:$FO$236, 0)</f>
        <v>0</v>
      </c>
      <c r="MSR188" s="214">
        <f>_xlfn.XLOOKUP(MSR172, Schedule!$F$226:$FO$226, Schedule!$F$236:$FO$236, 0)</f>
        <v>0</v>
      </c>
      <c r="MSS188" s="214">
        <f>_xlfn.XLOOKUP(MSS172, Schedule!$F$226:$FO$226, Schedule!$F$236:$FO$236, 0)</f>
        <v>0</v>
      </c>
      <c r="MST188" s="214">
        <f>_xlfn.XLOOKUP(MST172, Schedule!$F$226:$FO$226, Schedule!$F$236:$FO$236, 0)</f>
        <v>0</v>
      </c>
      <c r="MSU188" s="214">
        <f>_xlfn.XLOOKUP(MSU172, Schedule!$F$226:$FO$226, Schedule!$F$236:$FO$236, 0)</f>
        <v>0</v>
      </c>
      <c r="MSV188" s="214">
        <f>_xlfn.XLOOKUP(MSV172, Schedule!$F$226:$FO$226, Schedule!$F$236:$FO$236, 0)</f>
        <v>0</v>
      </c>
      <c r="MSW188" s="214">
        <f>_xlfn.XLOOKUP(MSW172, Schedule!$F$226:$FO$226, Schedule!$F$236:$FO$236, 0)</f>
        <v>0</v>
      </c>
      <c r="MSX188" s="214">
        <f>_xlfn.XLOOKUP(MSX172, Schedule!$F$226:$FO$226, Schedule!$F$236:$FO$236, 0)</f>
        <v>0</v>
      </c>
      <c r="MSY188" s="214">
        <f>_xlfn.XLOOKUP(MSY172, Schedule!$F$226:$FO$226, Schedule!$F$236:$FO$236, 0)</f>
        <v>0</v>
      </c>
      <c r="MSZ188" s="214">
        <f>_xlfn.XLOOKUP(MSZ172, Schedule!$F$226:$FO$226, Schedule!$F$236:$FO$236, 0)</f>
        <v>0</v>
      </c>
      <c r="MTA188" s="214">
        <f>_xlfn.XLOOKUP(MTA172, Schedule!$F$226:$FO$226, Schedule!$F$236:$FO$236, 0)</f>
        <v>0</v>
      </c>
      <c r="MTB188" s="214">
        <f>_xlfn.XLOOKUP(MTB172, Schedule!$F$226:$FO$226, Schedule!$F$236:$FO$236, 0)</f>
        <v>0</v>
      </c>
      <c r="MTC188" s="214">
        <f>_xlfn.XLOOKUP(MTC172, Schedule!$F$226:$FO$226, Schedule!$F$236:$FO$236, 0)</f>
        <v>0</v>
      </c>
      <c r="MTD188" s="214">
        <f>_xlfn.XLOOKUP(MTD172, Schedule!$F$226:$FO$226, Schedule!$F$236:$FO$236, 0)</f>
        <v>0</v>
      </c>
      <c r="MTE188" s="214">
        <f>_xlfn.XLOOKUP(MTE172, Schedule!$F$226:$FO$226, Schedule!$F$236:$FO$236, 0)</f>
        <v>0</v>
      </c>
      <c r="MTF188" s="214">
        <f>_xlfn.XLOOKUP(MTF172, Schedule!$F$226:$FO$226, Schedule!$F$236:$FO$236, 0)</f>
        <v>0</v>
      </c>
      <c r="MTG188" s="214">
        <f>_xlfn.XLOOKUP(MTG172, Schedule!$F$226:$FO$226, Schedule!$F$236:$FO$236, 0)</f>
        <v>0</v>
      </c>
      <c r="MTH188" s="214">
        <f>_xlfn.XLOOKUP(MTH172, Schedule!$F$226:$FO$226, Schedule!$F$236:$FO$236, 0)</f>
        <v>0</v>
      </c>
      <c r="MTI188" s="214">
        <f>_xlfn.XLOOKUP(MTI172, Schedule!$F$226:$FO$226, Schedule!$F$236:$FO$236, 0)</f>
        <v>0</v>
      </c>
      <c r="MTJ188" s="214">
        <f>_xlfn.XLOOKUP(MTJ172, Schedule!$F$226:$FO$226, Schedule!$F$236:$FO$236, 0)</f>
        <v>0</v>
      </c>
      <c r="MTK188" s="214">
        <f>_xlfn.XLOOKUP(MTK172, Schedule!$F$226:$FO$226, Schedule!$F$236:$FO$236, 0)</f>
        <v>0</v>
      </c>
      <c r="MTL188" s="214">
        <f>_xlfn.XLOOKUP(MTL172, Schedule!$F$226:$FO$226, Schedule!$F$236:$FO$236, 0)</f>
        <v>0</v>
      </c>
      <c r="MTM188" s="214">
        <f>_xlfn.XLOOKUP(MTM172, Schedule!$F$226:$FO$226, Schedule!$F$236:$FO$236, 0)</f>
        <v>0</v>
      </c>
      <c r="MTN188" s="214">
        <f>_xlfn.XLOOKUP(MTN172, Schedule!$F$226:$FO$226, Schedule!$F$236:$FO$236, 0)</f>
        <v>0</v>
      </c>
      <c r="MTO188" s="214">
        <f>_xlfn.XLOOKUP(MTO172, Schedule!$F$226:$FO$226, Schedule!$F$236:$FO$236, 0)</f>
        <v>0</v>
      </c>
      <c r="MTP188" s="214">
        <f>_xlfn.XLOOKUP(MTP172, Schedule!$F$226:$FO$226, Schedule!$F$236:$FO$236, 0)</f>
        <v>0</v>
      </c>
      <c r="MTQ188" s="214">
        <f>_xlfn.XLOOKUP(MTQ172, Schedule!$F$226:$FO$226, Schedule!$F$236:$FO$236, 0)</f>
        <v>0</v>
      </c>
      <c r="MTR188" s="214">
        <f>_xlfn.XLOOKUP(MTR172, Schedule!$F$226:$FO$226, Schedule!$F$236:$FO$236, 0)</f>
        <v>0</v>
      </c>
      <c r="MTS188" s="214">
        <f>_xlfn.XLOOKUP(MTS172, Schedule!$F$226:$FO$226, Schedule!$F$236:$FO$236, 0)</f>
        <v>0</v>
      </c>
      <c r="MTT188" s="214">
        <f>_xlfn.XLOOKUP(MTT172, Schedule!$F$226:$FO$226, Schedule!$F$236:$FO$236, 0)</f>
        <v>0</v>
      </c>
      <c r="MTU188" s="214">
        <f>_xlfn.XLOOKUP(MTU172, Schedule!$F$226:$FO$226, Schedule!$F$236:$FO$236, 0)</f>
        <v>0</v>
      </c>
      <c r="MTV188" s="214">
        <f>_xlfn.XLOOKUP(MTV172, Schedule!$F$226:$FO$226, Schedule!$F$236:$FO$236, 0)</f>
        <v>0</v>
      </c>
      <c r="MTW188" s="214">
        <f>_xlfn.XLOOKUP(MTW172, Schedule!$F$226:$FO$226, Schedule!$F$236:$FO$236, 0)</f>
        <v>0</v>
      </c>
      <c r="MTX188" s="214">
        <f>_xlfn.XLOOKUP(MTX172, Schedule!$F$226:$FO$226, Schedule!$F$236:$FO$236, 0)</f>
        <v>0</v>
      </c>
      <c r="MTY188" s="214">
        <f>_xlfn.XLOOKUP(MTY172, Schedule!$F$226:$FO$226, Schedule!$F$236:$FO$236, 0)</f>
        <v>0</v>
      </c>
      <c r="MTZ188" s="214">
        <f>_xlfn.XLOOKUP(MTZ172, Schedule!$F$226:$FO$226, Schedule!$F$236:$FO$236, 0)</f>
        <v>0</v>
      </c>
      <c r="MUA188" s="214">
        <f>_xlfn.XLOOKUP(MUA172, Schedule!$F$226:$FO$226, Schedule!$F$236:$FO$236, 0)</f>
        <v>0</v>
      </c>
      <c r="MUB188" s="214">
        <f>_xlfn.XLOOKUP(MUB172, Schedule!$F$226:$FO$226, Schedule!$F$236:$FO$236, 0)</f>
        <v>0</v>
      </c>
      <c r="MUC188" s="214">
        <f>_xlfn.XLOOKUP(MUC172, Schedule!$F$226:$FO$226, Schedule!$F$236:$FO$236, 0)</f>
        <v>0</v>
      </c>
      <c r="MUD188" s="214">
        <f>_xlfn.XLOOKUP(MUD172, Schedule!$F$226:$FO$226, Schedule!$F$236:$FO$236, 0)</f>
        <v>0</v>
      </c>
      <c r="MUE188" s="214">
        <f>_xlfn.XLOOKUP(MUE172, Schedule!$F$226:$FO$226, Schedule!$F$236:$FO$236, 0)</f>
        <v>0</v>
      </c>
      <c r="MUF188" s="214">
        <f>_xlfn.XLOOKUP(MUF172, Schedule!$F$226:$FO$226, Schedule!$F$236:$FO$236, 0)</f>
        <v>0</v>
      </c>
      <c r="MUG188" s="214">
        <f>_xlfn.XLOOKUP(MUG172, Schedule!$F$226:$FO$226, Schedule!$F$236:$FO$236, 0)</f>
        <v>0</v>
      </c>
      <c r="MUH188" s="214">
        <f>_xlfn.XLOOKUP(MUH172, Schedule!$F$226:$FO$226, Schedule!$F$236:$FO$236, 0)</f>
        <v>0</v>
      </c>
      <c r="MUI188" s="214">
        <f>_xlfn.XLOOKUP(MUI172, Schedule!$F$226:$FO$226, Schedule!$F$236:$FO$236, 0)</f>
        <v>0</v>
      </c>
      <c r="MUJ188" s="214">
        <f>_xlfn.XLOOKUP(MUJ172, Schedule!$F$226:$FO$226, Schedule!$F$236:$FO$236, 0)</f>
        <v>0</v>
      </c>
      <c r="MUK188" s="214">
        <f>_xlfn.XLOOKUP(MUK172, Schedule!$F$226:$FO$226, Schedule!$F$236:$FO$236, 0)</f>
        <v>0</v>
      </c>
      <c r="MUL188" s="214">
        <f>_xlfn.XLOOKUP(MUL172, Schedule!$F$226:$FO$226, Schedule!$F$236:$FO$236, 0)</f>
        <v>0</v>
      </c>
      <c r="MUM188" s="214">
        <f>_xlfn.XLOOKUP(MUM172, Schedule!$F$226:$FO$226, Schedule!$F$236:$FO$236, 0)</f>
        <v>0</v>
      </c>
      <c r="MUN188" s="214">
        <f>_xlfn.XLOOKUP(MUN172, Schedule!$F$226:$FO$226, Schedule!$F$236:$FO$236, 0)</f>
        <v>0</v>
      </c>
      <c r="MUO188" s="214">
        <f>_xlfn.XLOOKUP(MUO172, Schedule!$F$226:$FO$226, Schedule!$F$236:$FO$236, 0)</f>
        <v>0</v>
      </c>
      <c r="MUP188" s="214">
        <f>_xlfn.XLOOKUP(MUP172, Schedule!$F$226:$FO$226, Schedule!$F$236:$FO$236, 0)</f>
        <v>0</v>
      </c>
      <c r="MUQ188" s="214">
        <f>_xlfn.XLOOKUP(MUQ172, Schedule!$F$226:$FO$226, Schedule!$F$236:$FO$236, 0)</f>
        <v>0</v>
      </c>
      <c r="MUR188" s="214">
        <f>_xlfn.XLOOKUP(MUR172, Schedule!$F$226:$FO$226, Schedule!$F$236:$FO$236, 0)</f>
        <v>0</v>
      </c>
      <c r="MUS188" s="214">
        <f>_xlfn.XLOOKUP(MUS172, Schedule!$F$226:$FO$226, Schedule!$F$236:$FO$236, 0)</f>
        <v>0</v>
      </c>
      <c r="MUT188" s="214">
        <f>_xlfn.XLOOKUP(MUT172, Schedule!$F$226:$FO$226, Schedule!$F$236:$FO$236, 0)</f>
        <v>0</v>
      </c>
      <c r="MUU188" s="214">
        <f>_xlfn.XLOOKUP(MUU172, Schedule!$F$226:$FO$226, Schedule!$F$236:$FO$236, 0)</f>
        <v>0</v>
      </c>
      <c r="MUV188" s="214">
        <f>_xlfn.XLOOKUP(MUV172, Schedule!$F$226:$FO$226, Schedule!$F$236:$FO$236, 0)</f>
        <v>0</v>
      </c>
      <c r="MUW188" s="214">
        <f>_xlfn.XLOOKUP(MUW172, Schedule!$F$226:$FO$226, Schedule!$F$236:$FO$236, 0)</f>
        <v>0</v>
      </c>
      <c r="MUX188" s="214">
        <f>_xlfn.XLOOKUP(MUX172, Schedule!$F$226:$FO$226, Schedule!$F$236:$FO$236, 0)</f>
        <v>0</v>
      </c>
      <c r="MUY188" s="214">
        <f>_xlfn.XLOOKUP(MUY172, Schedule!$F$226:$FO$226, Schedule!$F$236:$FO$236, 0)</f>
        <v>0</v>
      </c>
      <c r="MUZ188" s="214">
        <f>_xlfn.XLOOKUP(MUZ172, Schedule!$F$226:$FO$226, Schedule!$F$236:$FO$236, 0)</f>
        <v>0</v>
      </c>
      <c r="MVA188" s="214">
        <f>_xlfn.XLOOKUP(MVA172, Schedule!$F$226:$FO$226, Schedule!$F$236:$FO$236, 0)</f>
        <v>0</v>
      </c>
      <c r="MVB188" s="214">
        <f>_xlfn.XLOOKUP(MVB172, Schedule!$F$226:$FO$226, Schedule!$F$236:$FO$236, 0)</f>
        <v>0</v>
      </c>
      <c r="MVC188" s="214">
        <f>_xlfn.XLOOKUP(MVC172, Schedule!$F$226:$FO$226, Schedule!$F$236:$FO$236, 0)</f>
        <v>0</v>
      </c>
      <c r="MVD188" s="214">
        <f>_xlfn.XLOOKUP(MVD172, Schedule!$F$226:$FO$226, Schedule!$F$236:$FO$236, 0)</f>
        <v>0</v>
      </c>
      <c r="MVE188" s="214">
        <f>_xlfn.XLOOKUP(MVE172, Schedule!$F$226:$FO$226, Schedule!$F$236:$FO$236, 0)</f>
        <v>0</v>
      </c>
      <c r="MVF188" s="214">
        <f>_xlfn.XLOOKUP(MVF172, Schedule!$F$226:$FO$226, Schedule!$F$236:$FO$236, 0)</f>
        <v>0</v>
      </c>
      <c r="MVG188" s="214">
        <f>_xlfn.XLOOKUP(MVG172, Schedule!$F$226:$FO$226, Schedule!$F$236:$FO$236, 0)</f>
        <v>0</v>
      </c>
      <c r="MVH188" s="214">
        <f>_xlfn.XLOOKUP(MVH172, Schedule!$F$226:$FO$226, Schedule!$F$236:$FO$236, 0)</f>
        <v>0</v>
      </c>
      <c r="MVI188" s="214">
        <f>_xlfn.XLOOKUP(MVI172, Schedule!$F$226:$FO$226, Schedule!$F$236:$FO$236, 0)</f>
        <v>0</v>
      </c>
      <c r="MVJ188" s="214">
        <f>_xlfn.XLOOKUP(MVJ172, Schedule!$F$226:$FO$226, Schedule!$F$236:$FO$236, 0)</f>
        <v>0</v>
      </c>
      <c r="MVK188" s="214">
        <f>_xlfn.XLOOKUP(MVK172, Schedule!$F$226:$FO$226, Schedule!$F$236:$FO$236, 0)</f>
        <v>0</v>
      </c>
      <c r="MVL188" s="214">
        <f>_xlfn.XLOOKUP(MVL172, Schedule!$F$226:$FO$226, Schedule!$F$236:$FO$236, 0)</f>
        <v>0</v>
      </c>
      <c r="MVM188" s="214">
        <f>_xlfn.XLOOKUP(MVM172, Schedule!$F$226:$FO$226, Schedule!$F$236:$FO$236, 0)</f>
        <v>0</v>
      </c>
      <c r="MVN188" s="214">
        <f>_xlfn.XLOOKUP(MVN172, Schedule!$F$226:$FO$226, Schedule!$F$236:$FO$236, 0)</f>
        <v>0</v>
      </c>
      <c r="MVO188" s="214">
        <f>_xlfn.XLOOKUP(MVO172, Schedule!$F$226:$FO$226, Schedule!$F$236:$FO$236, 0)</f>
        <v>0</v>
      </c>
      <c r="MVP188" s="214">
        <f>_xlfn.XLOOKUP(MVP172, Schedule!$F$226:$FO$226, Schedule!$F$236:$FO$236, 0)</f>
        <v>0</v>
      </c>
      <c r="MVQ188" s="214">
        <f>_xlfn.XLOOKUP(MVQ172, Schedule!$F$226:$FO$226, Schedule!$F$236:$FO$236, 0)</f>
        <v>0</v>
      </c>
      <c r="MVR188" s="214">
        <f>_xlfn.XLOOKUP(MVR172, Schedule!$F$226:$FO$226, Schedule!$F$236:$FO$236, 0)</f>
        <v>0</v>
      </c>
      <c r="MVS188" s="214">
        <f>_xlfn.XLOOKUP(MVS172, Schedule!$F$226:$FO$226, Schedule!$F$236:$FO$236, 0)</f>
        <v>0</v>
      </c>
      <c r="MVT188" s="214">
        <f>_xlfn.XLOOKUP(MVT172, Schedule!$F$226:$FO$226, Schedule!$F$236:$FO$236, 0)</f>
        <v>0</v>
      </c>
      <c r="MVU188" s="214">
        <f>_xlfn.XLOOKUP(MVU172, Schedule!$F$226:$FO$226, Schedule!$F$236:$FO$236, 0)</f>
        <v>0</v>
      </c>
      <c r="MVV188" s="214">
        <f>_xlfn.XLOOKUP(MVV172, Schedule!$F$226:$FO$226, Schedule!$F$236:$FO$236, 0)</f>
        <v>0</v>
      </c>
      <c r="MVW188" s="214">
        <f>_xlfn.XLOOKUP(MVW172, Schedule!$F$226:$FO$226, Schedule!$F$236:$FO$236, 0)</f>
        <v>0</v>
      </c>
      <c r="MVX188" s="214">
        <f>_xlfn.XLOOKUP(MVX172, Schedule!$F$226:$FO$226, Schedule!$F$236:$FO$236, 0)</f>
        <v>0</v>
      </c>
      <c r="MVY188" s="214">
        <f>_xlfn.XLOOKUP(MVY172, Schedule!$F$226:$FO$226, Schedule!$F$236:$FO$236, 0)</f>
        <v>0</v>
      </c>
      <c r="MVZ188" s="214">
        <f>_xlfn.XLOOKUP(MVZ172, Schedule!$F$226:$FO$226, Schedule!$F$236:$FO$236, 0)</f>
        <v>0</v>
      </c>
      <c r="MWA188" s="214">
        <f>_xlfn.XLOOKUP(MWA172, Schedule!$F$226:$FO$226, Schedule!$F$236:$FO$236, 0)</f>
        <v>0</v>
      </c>
      <c r="MWB188" s="214">
        <f>_xlfn.XLOOKUP(MWB172, Schedule!$F$226:$FO$226, Schedule!$F$236:$FO$236, 0)</f>
        <v>0</v>
      </c>
      <c r="MWC188" s="214">
        <f>_xlfn.XLOOKUP(MWC172, Schedule!$F$226:$FO$226, Schedule!$F$236:$FO$236, 0)</f>
        <v>0</v>
      </c>
      <c r="MWD188" s="214">
        <f>_xlfn.XLOOKUP(MWD172, Schedule!$F$226:$FO$226, Schedule!$F$236:$FO$236, 0)</f>
        <v>0</v>
      </c>
      <c r="MWE188" s="214">
        <f>_xlfn.XLOOKUP(MWE172, Schedule!$F$226:$FO$226, Schedule!$F$236:$FO$236, 0)</f>
        <v>0</v>
      </c>
      <c r="MWF188" s="214">
        <f>_xlfn.XLOOKUP(MWF172, Schedule!$F$226:$FO$226, Schedule!$F$236:$FO$236, 0)</f>
        <v>0</v>
      </c>
      <c r="MWG188" s="214">
        <f>_xlfn.XLOOKUP(MWG172, Schedule!$F$226:$FO$226, Schedule!$F$236:$FO$236, 0)</f>
        <v>0</v>
      </c>
      <c r="MWH188" s="214">
        <f>_xlfn.XLOOKUP(MWH172, Schedule!$F$226:$FO$226, Schedule!$F$236:$FO$236, 0)</f>
        <v>0</v>
      </c>
      <c r="MWI188" s="214">
        <f>_xlfn.XLOOKUP(MWI172, Schedule!$F$226:$FO$226, Schedule!$F$236:$FO$236, 0)</f>
        <v>0</v>
      </c>
      <c r="MWJ188" s="214">
        <f>_xlfn.XLOOKUP(MWJ172, Schedule!$F$226:$FO$226, Schedule!$F$236:$FO$236, 0)</f>
        <v>0</v>
      </c>
      <c r="MWK188" s="214">
        <f>_xlfn.XLOOKUP(MWK172, Schedule!$F$226:$FO$226, Schedule!$F$236:$FO$236, 0)</f>
        <v>0</v>
      </c>
      <c r="MWL188" s="214">
        <f>_xlfn.XLOOKUP(MWL172, Schedule!$F$226:$FO$226, Schedule!$F$236:$FO$236, 0)</f>
        <v>0</v>
      </c>
      <c r="MWM188" s="214">
        <f>_xlfn.XLOOKUP(MWM172, Schedule!$F$226:$FO$226, Schedule!$F$236:$FO$236, 0)</f>
        <v>0</v>
      </c>
      <c r="MWN188" s="214">
        <f>_xlfn.XLOOKUP(MWN172, Schedule!$F$226:$FO$226, Schedule!$F$236:$FO$236, 0)</f>
        <v>0</v>
      </c>
      <c r="MWO188" s="214">
        <f>_xlfn.XLOOKUP(MWO172, Schedule!$F$226:$FO$226, Schedule!$F$236:$FO$236, 0)</f>
        <v>0</v>
      </c>
      <c r="MWP188" s="214">
        <f>_xlfn.XLOOKUP(MWP172, Schedule!$F$226:$FO$226, Schedule!$F$236:$FO$236, 0)</f>
        <v>0</v>
      </c>
      <c r="MWQ188" s="214">
        <f>_xlfn.XLOOKUP(MWQ172, Schedule!$F$226:$FO$226, Schedule!$F$236:$FO$236, 0)</f>
        <v>0</v>
      </c>
      <c r="MWR188" s="214">
        <f>_xlfn.XLOOKUP(MWR172, Schedule!$F$226:$FO$226, Schedule!$F$236:$FO$236, 0)</f>
        <v>0</v>
      </c>
      <c r="MWS188" s="214">
        <f>_xlfn.XLOOKUP(MWS172, Schedule!$F$226:$FO$226, Schedule!$F$236:$FO$236, 0)</f>
        <v>0</v>
      </c>
      <c r="MWT188" s="214">
        <f>_xlfn.XLOOKUP(MWT172, Schedule!$F$226:$FO$226, Schedule!$F$236:$FO$236, 0)</f>
        <v>0</v>
      </c>
      <c r="MWU188" s="214">
        <f>_xlfn.XLOOKUP(MWU172, Schedule!$F$226:$FO$226, Schedule!$F$236:$FO$236, 0)</f>
        <v>0</v>
      </c>
      <c r="MWV188" s="214">
        <f>_xlfn.XLOOKUP(MWV172, Schedule!$F$226:$FO$226, Schedule!$F$236:$FO$236, 0)</f>
        <v>0</v>
      </c>
      <c r="MWW188" s="214">
        <f>_xlfn.XLOOKUP(MWW172, Schedule!$F$226:$FO$226, Schedule!$F$236:$FO$236, 0)</f>
        <v>0</v>
      </c>
      <c r="MWX188" s="214">
        <f>_xlfn.XLOOKUP(MWX172, Schedule!$F$226:$FO$226, Schedule!$F$236:$FO$236, 0)</f>
        <v>0</v>
      </c>
      <c r="MWY188" s="214">
        <f>_xlfn.XLOOKUP(MWY172, Schedule!$F$226:$FO$226, Schedule!$F$236:$FO$236, 0)</f>
        <v>0</v>
      </c>
      <c r="MWZ188" s="214">
        <f>_xlfn.XLOOKUP(MWZ172, Schedule!$F$226:$FO$226, Schedule!$F$236:$FO$236, 0)</f>
        <v>0</v>
      </c>
      <c r="MXA188" s="214">
        <f>_xlfn.XLOOKUP(MXA172, Schedule!$F$226:$FO$226, Schedule!$F$236:$FO$236, 0)</f>
        <v>0</v>
      </c>
      <c r="MXB188" s="214">
        <f>_xlfn.XLOOKUP(MXB172, Schedule!$F$226:$FO$226, Schedule!$F$236:$FO$236, 0)</f>
        <v>0</v>
      </c>
      <c r="MXC188" s="214">
        <f>_xlfn.XLOOKUP(MXC172, Schedule!$F$226:$FO$226, Schedule!$F$236:$FO$236, 0)</f>
        <v>0</v>
      </c>
      <c r="MXD188" s="214">
        <f>_xlfn.XLOOKUP(MXD172, Schedule!$F$226:$FO$226, Schedule!$F$236:$FO$236, 0)</f>
        <v>0</v>
      </c>
      <c r="MXE188" s="214">
        <f>_xlfn.XLOOKUP(MXE172, Schedule!$F$226:$FO$226, Schedule!$F$236:$FO$236, 0)</f>
        <v>0</v>
      </c>
      <c r="MXF188" s="214">
        <f>_xlfn.XLOOKUP(MXF172, Schedule!$F$226:$FO$226, Schedule!$F$236:$FO$236, 0)</f>
        <v>0</v>
      </c>
      <c r="MXG188" s="214">
        <f>_xlfn.XLOOKUP(MXG172, Schedule!$F$226:$FO$226, Schedule!$F$236:$FO$236, 0)</f>
        <v>0</v>
      </c>
      <c r="MXH188" s="214">
        <f>_xlfn.XLOOKUP(MXH172, Schedule!$F$226:$FO$226, Schedule!$F$236:$FO$236, 0)</f>
        <v>0</v>
      </c>
      <c r="MXI188" s="214">
        <f>_xlfn.XLOOKUP(MXI172, Schedule!$F$226:$FO$226, Schedule!$F$236:$FO$236, 0)</f>
        <v>0</v>
      </c>
      <c r="MXJ188" s="214">
        <f>_xlfn.XLOOKUP(MXJ172, Schedule!$F$226:$FO$226, Schedule!$F$236:$FO$236, 0)</f>
        <v>0</v>
      </c>
      <c r="MXK188" s="214">
        <f>_xlfn.XLOOKUP(MXK172, Schedule!$F$226:$FO$226, Schedule!$F$236:$FO$236, 0)</f>
        <v>0</v>
      </c>
      <c r="MXL188" s="214">
        <f>_xlfn.XLOOKUP(MXL172, Schedule!$F$226:$FO$226, Schedule!$F$236:$FO$236, 0)</f>
        <v>0</v>
      </c>
      <c r="MXM188" s="214">
        <f>_xlfn.XLOOKUP(MXM172, Schedule!$F$226:$FO$226, Schedule!$F$236:$FO$236, 0)</f>
        <v>0</v>
      </c>
      <c r="MXN188" s="214">
        <f>_xlfn.XLOOKUP(MXN172, Schedule!$F$226:$FO$226, Schedule!$F$236:$FO$236, 0)</f>
        <v>0</v>
      </c>
      <c r="MXO188" s="214">
        <f>_xlfn.XLOOKUP(MXO172, Schedule!$F$226:$FO$226, Schedule!$F$236:$FO$236, 0)</f>
        <v>0</v>
      </c>
      <c r="MXP188" s="214">
        <f>_xlfn.XLOOKUP(MXP172, Schedule!$F$226:$FO$226, Schedule!$F$236:$FO$236, 0)</f>
        <v>0</v>
      </c>
      <c r="MXQ188" s="214">
        <f>_xlfn.XLOOKUP(MXQ172, Schedule!$F$226:$FO$226, Schedule!$F$236:$FO$236, 0)</f>
        <v>0</v>
      </c>
      <c r="MXR188" s="214">
        <f>_xlfn.XLOOKUP(MXR172, Schedule!$F$226:$FO$226, Schedule!$F$236:$FO$236, 0)</f>
        <v>0</v>
      </c>
      <c r="MXS188" s="214">
        <f>_xlfn.XLOOKUP(MXS172, Schedule!$F$226:$FO$226, Schedule!$F$236:$FO$236, 0)</f>
        <v>0</v>
      </c>
      <c r="MXT188" s="214">
        <f>_xlfn.XLOOKUP(MXT172, Schedule!$F$226:$FO$226, Schedule!$F$236:$FO$236, 0)</f>
        <v>0</v>
      </c>
      <c r="MXU188" s="214">
        <f>_xlfn.XLOOKUP(MXU172, Schedule!$F$226:$FO$226, Schedule!$F$236:$FO$236, 0)</f>
        <v>0</v>
      </c>
      <c r="MXV188" s="214">
        <f>_xlfn.XLOOKUP(MXV172, Schedule!$F$226:$FO$226, Schedule!$F$236:$FO$236, 0)</f>
        <v>0</v>
      </c>
      <c r="MXW188" s="214">
        <f>_xlfn.XLOOKUP(MXW172, Schedule!$F$226:$FO$226, Schedule!$F$236:$FO$236, 0)</f>
        <v>0</v>
      </c>
      <c r="MXX188" s="214">
        <f>_xlfn.XLOOKUP(MXX172, Schedule!$F$226:$FO$226, Schedule!$F$236:$FO$236, 0)</f>
        <v>0</v>
      </c>
      <c r="MXY188" s="214">
        <f>_xlfn.XLOOKUP(MXY172, Schedule!$F$226:$FO$226, Schedule!$F$236:$FO$236, 0)</f>
        <v>0</v>
      </c>
      <c r="MXZ188" s="214">
        <f>_xlfn.XLOOKUP(MXZ172, Schedule!$F$226:$FO$226, Schedule!$F$236:$FO$236, 0)</f>
        <v>0</v>
      </c>
      <c r="MYA188" s="214">
        <f>_xlfn.XLOOKUP(MYA172, Schedule!$F$226:$FO$226, Schedule!$F$236:$FO$236, 0)</f>
        <v>0</v>
      </c>
      <c r="MYB188" s="214">
        <f>_xlfn.XLOOKUP(MYB172, Schedule!$F$226:$FO$226, Schedule!$F$236:$FO$236, 0)</f>
        <v>0</v>
      </c>
      <c r="MYC188" s="214">
        <f>_xlfn.XLOOKUP(MYC172, Schedule!$F$226:$FO$226, Schedule!$F$236:$FO$236, 0)</f>
        <v>0</v>
      </c>
      <c r="MYD188" s="214">
        <f>_xlfn.XLOOKUP(MYD172, Schedule!$F$226:$FO$226, Schedule!$F$236:$FO$236, 0)</f>
        <v>0</v>
      </c>
      <c r="MYE188" s="214">
        <f>_xlfn.XLOOKUP(MYE172, Schedule!$F$226:$FO$226, Schedule!$F$236:$FO$236, 0)</f>
        <v>0</v>
      </c>
      <c r="MYF188" s="214">
        <f>_xlfn.XLOOKUP(MYF172, Schedule!$F$226:$FO$226, Schedule!$F$236:$FO$236, 0)</f>
        <v>0</v>
      </c>
      <c r="MYG188" s="214">
        <f>_xlfn.XLOOKUP(MYG172, Schedule!$F$226:$FO$226, Schedule!$F$236:$FO$236, 0)</f>
        <v>0</v>
      </c>
      <c r="MYH188" s="214">
        <f>_xlfn.XLOOKUP(MYH172, Schedule!$F$226:$FO$226, Schedule!$F$236:$FO$236, 0)</f>
        <v>0</v>
      </c>
      <c r="MYI188" s="214">
        <f>_xlfn.XLOOKUP(MYI172, Schedule!$F$226:$FO$226, Schedule!$F$236:$FO$236, 0)</f>
        <v>0</v>
      </c>
      <c r="MYJ188" s="214">
        <f>_xlfn.XLOOKUP(MYJ172, Schedule!$F$226:$FO$226, Schedule!$F$236:$FO$236, 0)</f>
        <v>0</v>
      </c>
      <c r="MYK188" s="214">
        <f>_xlfn.XLOOKUP(MYK172, Schedule!$F$226:$FO$226, Schedule!$F$236:$FO$236, 0)</f>
        <v>0</v>
      </c>
      <c r="MYL188" s="214">
        <f>_xlfn.XLOOKUP(MYL172, Schedule!$F$226:$FO$226, Schedule!$F$236:$FO$236, 0)</f>
        <v>0</v>
      </c>
      <c r="MYM188" s="214">
        <f>_xlfn.XLOOKUP(MYM172, Schedule!$F$226:$FO$226, Schedule!$F$236:$FO$236, 0)</f>
        <v>0</v>
      </c>
      <c r="MYN188" s="214">
        <f>_xlfn.XLOOKUP(MYN172, Schedule!$F$226:$FO$226, Schedule!$F$236:$FO$236, 0)</f>
        <v>0</v>
      </c>
      <c r="MYO188" s="214">
        <f>_xlfn.XLOOKUP(MYO172, Schedule!$F$226:$FO$226, Schedule!$F$236:$FO$236, 0)</f>
        <v>0</v>
      </c>
      <c r="MYP188" s="214">
        <f>_xlfn.XLOOKUP(MYP172, Schedule!$F$226:$FO$226, Schedule!$F$236:$FO$236, 0)</f>
        <v>0</v>
      </c>
      <c r="MYQ188" s="214">
        <f>_xlfn.XLOOKUP(MYQ172, Schedule!$F$226:$FO$226, Schedule!$F$236:$FO$236, 0)</f>
        <v>0</v>
      </c>
      <c r="MYR188" s="214">
        <f>_xlfn.XLOOKUP(MYR172, Schedule!$F$226:$FO$226, Schedule!$F$236:$FO$236, 0)</f>
        <v>0</v>
      </c>
      <c r="MYS188" s="214">
        <f>_xlfn.XLOOKUP(MYS172, Schedule!$F$226:$FO$226, Schedule!$F$236:$FO$236, 0)</f>
        <v>0</v>
      </c>
      <c r="MYT188" s="214">
        <f>_xlfn.XLOOKUP(MYT172, Schedule!$F$226:$FO$226, Schedule!$F$236:$FO$236, 0)</f>
        <v>0</v>
      </c>
      <c r="MYU188" s="214">
        <f>_xlfn.XLOOKUP(MYU172, Schedule!$F$226:$FO$226, Schedule!$F$236:$FO$236, 0)</f>
        <v>0</v>
      </c>
      <c r="MYV188" s="214">
        <f>_xlfn.XLOOKUP(MYV172, Schedule!$F$226:$FO$226, Schedule!$F$236:$FO$236, 0)</f>
        <v>0</v>
      </c>
      <c r="MYW188" s="214">
        <f>_xlfn.XLOOKUP(MYW172, Schedule!$F$226:$FO$226, Schedule!$F$236:$FO$236, 0)</f>
        <v>0</v>
      </c>
      <c r="MYX188" s="214">
        <f>_xlfn.XLOOKUP(MYX172, Schedule!$F$226:$FO$226, Schedule!$F$236:$FO$236, 0)</f>
        <v>0</v>
      </c>
      <c r="MYY188" s="214">
        <f>_xlfn.XLOOKUP(MYY172, Schedule!$F$226:$FO$226, Schedule!$F$236:$FO$236, 0)</f>
        <v>0</v>
      </c>
      <c r="MYZ188" s="214">
        <f>_xlfn.XLOOKUP(MYZ172, Schedule!$F$226:$FO$226, Schedule!$F$236:$FO$236, 0)</f>
        <v>0</v>
      </c>
      <c r="MZA188" s="214">
        <f>_xlfn.XLOOKUP(MZA172, Schedule!$F$226:$FO$226, Schedule!$F$236:$FO$236, 0)</f>
        <v>0</v>
      </c>
      <c r="MZB188" s="214">
        <f>_xlfn.XLOOKUP(MZB172, Schedule!$F$226:$FO$226, Schedule!$F$236:$FO$236, 0)</f>
        <v>0</v>
      </c>
      <c r="MZC188" s="214">
        <f>_xlfn.XLOOKUP(MZC172, Schedule!$F$226:$FO$226, Schedule!$F$236:$FO$236, 0)</f>
        <v>0</v>
      </c>
      <c r="MZD188" s="214">
        <f>_xlfn.XLOOKUP(MZD172, Schedule!$F$226:$FO$226, Schedule!$F$236:$FO$236, 0)</f>
        <v>0</v>
      </c>
      <c r="MZE188" s="214">
        <f>_xlfn.XLOOKUP(MZE172, Schedule!$F$226:$FO$226, Schedule!$F$236:$FO$236, 0)</f>
        <v>0</v>
      </c>
      <c r="MZF188" s="214">
        <f>_xlfn.XLOOKUP(MZF172, Schedule!$F$226:$FO$226, Schedule!$F$236:$FO$236, 0)</f>
        <v>0</v>
      </c>
      <c r="MZG188" s="214">
        <f>_xlfn.XLOOKUP(MZG172, Schedule!$F$226:$FO$226, Schedule!$F$236:$FO$236, 0)</f>
        <v>0</v>
      </c>
      <c r="MZH188" s="214">
        <f>_xlfn.XLOOKUP(MZH172, Schedule!$F$226:$FO$226, Schedule!$F$236:$FO$236, 0)</f>
        <v>0</v>
      </c>
      <c r="MZI188" s="214">
        <f>_xlfn.XLOOKUP(MZI172, Schedule!$F$226:$FO$226, Schedule!$F$236:$FO$236, 0)</f>
        <v>0</v>
      </c>
      <c r="MZJ188" s="214">
        <f>_xlfn.XLOOKUP(MZJ172, Schedule!$F$226:$FO$226, Schedule!$F$236:$FO$236, 0)</f>
        <v>0</v>
      </c>
      <c r="MZK188" s="214">
        <f>_xlfn.XLOOKUP(MZK172, Schedule!$F$226:$FO$226, Schedule!$F$236:$FO$236, 0)</f>
        <v>0</v>
      </c>
      <c r="MZL188" s="214">
        <f>_xlfn.XLOOKUP(MZL172, Schedule!$F$226:$FO$226, Schedule!$F$236:$FO$236, 0)</f>
        <v>0</v>
      </c>
      <c r="MZM188" s="214">
        <f>_xlfn.XLOOKUP(MZM172, Schedule!$F$226:$FO$226, Schedule!$F$236:$FO$236, 0)</f>
        <v>0</v>
      </c>
      <c r="MZN188" s="214">
        <f>_xlfn.XLOOKUP(MZN172, Schedule!$F$226:$FO$226, Schedule!$F$236:$FO$236, 0)</f>
        <v>0</v>
      </c>
      <c r="MZO188" s="214">
        <f>_xlfn.XLOOKUP(MZO172, Schedule!$F$226:$FO$226, Schedule!$F$236:$FO$236, 0)</f>
        <v>0</v>
      </c>
      <c r="MZP188" s="214">
        <f>_xlfn.XLOOKUP(MZP172, Schedule!$F$226:$FO$226, Schedule!$F$236:$FO$236, 0)</f>
        <v>0</v>
      </c>
      <c r="MZQ188" s="214">
        <f>_xlfn.XLOOKUP(MZQ172, Schedule!$F$226:$FO$226, Schedule!$F$236:$FO$236, 0)</f>
        <v>0</v>
      </c>
      <c r="MZR188" s="214">
        <f>_xlfn.XLOOKUP(MZR172, Schedule!$F$226:$FO$226, Schedule!$F$236:$FO$236, 0)</f>
        <v>0</v>
      </c>
      <c r="MZS188" s="214">
        <f>_xlfn.XLOOKUP(MZS172, Schedule!$F$226:$FO$226, Schedule!$F$236:$FO$236, 0)</f>
        <v>0</v>
      </c>
      <c r="MZT188" s="214">
        <f>_xlfn.XLOOKUP(MZT172, Schedule!$F$226:$FO$226, Schedule!$F$236:$FO$236, 0)</f>
        <v>0</v>
      </c>
      <c r="MZU188" s="214">
        <f>_xlfn.XLOOKUP(MZU172, Schedule!$F$226:$FO$226, Schedule!$F$236:$FO$236, 0)</f>
        <v>0</v>
      </c>
      <c r="MZV188" s="214">
        <f>_xlfn.XLOOKUP(MZV172, Schedule!$F$226:$FO$226, Schedule!$F$236:$FO$236, 0)</f>
        <v>0</v>
      </c>
      <c r="MZW188" s="214">
        <f>_xlfn.XLOOKUP(MZW172, Schedule!$F$226:$FO$226, Schedule!$F$236:$FO$236, 0)</f>
        <v>0</v>
      </c>
      <c r="MZX188" s="214">
        <f>_xlfn.XLOOKUP(MZX172, Schedule!$F$226:$FO$226, Schedule!$F$236:$FO$236, 0)</f>
        <v>0</v>
      </c>
      <c r="MZY188" s="214">
        <f>_xlfn.XLOOKUP(MZY172, Schedule!$F$226:$FO$226, Schedule!$F$236:$FO$236, 0)</f>
        <v>0</v>
      </c>
      <c r="MZZ188" s="214">
        <f>_xlfn.XLOOKUP(MZZ172, Schedule!$F$226:$FO$226, Schedule!$F$236:$FO$236, 0)</f>
        <v>0</v>
      </c>
      <c r="NAA188" s="214">
        <f>_xlfn.XLOOKUP(NAA172, Schedule!$F$226:$FO$226, Schedule!$F$236:$FO$236, 0)</f>
        <v>0</v>
      </c>
      <c r="NAB188" s="214">
        <f>_xlfn.XLOOKUP(NAB172, Schedule!$F$226:$FO$226, Schedule!$F$236:$FO$236, 0)</f>
        <v>0</v>
      </c>
      <c r="NAC188" s="214">
        <f>_xlfn.XLOOKUP(NAC172, Schedule!$F$226:$FO$226, Schedule!$F$236:$FO$236, 0)</f>
        <v>0</v>
      </c>
      <c r="NAD188" s="214">
        <f>_xlfn.XLOOKUP(NAD172, Schedule!$F$226:$FO$226, Schedule!$F$236:$FO$236, 0)</f>
        <v>0</v>
      </c>
      <c r="NAE188" s="214">
        <f>_xlfn.XLOOKUP(NAE172, Schedule!$F$226:$FO$226, Schedule!$F$236:$FO$236, 0)</f>
        <v>0</v>
      </c>
      <c r="NAF188" s="214">
        <f>_xlfn.XLOOKUP(NAF172, Schedule!$F$226:$FO$226, Schedule!$F$236:$FO$236, 0)</f>
        <v>0</v>
      </c>
      <c r="NAG188" s="214">
        <f>_xlfn.XLOOKUP(NAG172, Schedule!$F$226:$FO$226, Schedule!$F$236:$FO$236, 0)</f>
        <v>0</v>
      </c>
      <c r="NAH188" s="214">
        <f>_xlfn.XLOOKUP(NAH172, Schedule!$F$226:$FO$226, Schedule!$F$236:$FO$236, 0)</f>
        <v>0</v>
      </c>
      <c r="NAI188" s="214">
        <f>_xlfn.XLOOKUP(NAI172, Schedule!$F$226:$FO$226, Schedule!$F$236:$FO$236, 0)</f>
        <v>0</v>
      </c>
      <c r="NAJ188" s="214">
        <f>_xlfn.XLOOKUP(NAJ172, Schedule!$F$226:$FO$226, Schedule!$F$236:$FO$236, 0)</f>
        <v>0</v>
      </c>
      <c r="NAK188" s="214">
        <f>_xlfn.XLOOKUP(NAK172, Schedule!$F$226:$FO$226, Schedule!$F$236:$FO$236, 0)</f>
        <v>0</v>
      </c>
      <c r="NAL188" s="214">
        <f>_xlfn.XLOOKUP(NAL172, Schedule!$F$226:$FO$226, Schedule!$F$236:$FO$236, 0)</f>
        <v>0</v>
      </c>
      <c r="NAM188" s="214">
        <f>_xlfn.XLOOKUP(NAM172, Schedule!$F$226:$FO$226, Schedule!$F$236:$FO$236, 0)</f>
        <v>0</v>
      </c>
      <c r="NAN188" s="214">
        <f>_xlfn.XLOOKUP(NAN172, Schedule!$F$226:$FO$226, Schedule!$F$236:$FO$236, 0)</f>
        <v>0</v>
      </c>
      <c r="NAO188" s="214">
        <f>_xlfn.XLOOKUP(NAO172, Schedule!$F$226:$FO$226, Schedule!$F$236:$FO$236, 0)</f>
        <v>0</v>
      </c>
      <c r="NAP188" s="214">
        <f>_xlfn.XLOOKUP(NAP172, Schedule!$F$226:$FO$226, Schedule!$F$236:$FO$236, 0)</f>
        <v>0</v>
      </c>
      <c r="NAQ188" s="214">
        <f>_xlfn.XLOOKUP(NAQ172, Schedule!$F$226:$FO$226, Schedule!$F$236:$FO$236, 0)</f>
        <v>0</v>
      </c>
      <c r="NAR188" s="214">
        <f>_xlfn.XLOOKUP(NAR172, Schedule!$F$226:$FO$226, Schedule!$F$236:$FO$236, 0)</f>
        <v>0</v>
      </c>
      <c r="NAS188" s="214">
        <f>_xlfn.XLOOKUP(NAS172, Schedule!$F$226:$FO$226, Schedule!$F$236:$FO$236, 0)</f>
        <v>0</v>
      </c>
      <c r="NAT188" s="214">
        <f>_xlfn.XLOOKUP(NAT172, Schedule!$F$226:$FO$226, Schedule!$F$236:$FO$236, 0)</f>
        <v>0</v>
      </c>
      <c r="NAU188" s="214">
        <f>_xlfn.XLOOKUP(NAU172, Schedule!$F$226:$FO$226, Schedule!$F$236:$FO$236, 0)</f>
        <v>0</v>
      </c>
      <c r="NAV188" s="214">
        <f>_xlfn.XLOOKUP(NAV172, Schedule!$F$226:$FO$226, Schedule!$F$236:$FO$236, 0)</f>
        <v>0</v>
      </c>
      <c r="NAW188" s="214">
        <f>_xlfn.XLOOKUP(NAW172, Schedule!$F$226:$FO$226, Schedule!$F$236:$FO$236, 0)</f>
        <v>0</v>
      </c>
      <c r="NAX188" s="214">
        <f>_xlfn.XLOOKUP(NAX172, Schedule!$F$226:$FO$226, Schedule!$F$236:$FO$236, 0)</f>
        <v>0</v>
      </c>
      <c r="NAY188" s="214">
        <f>_xlfn.XLOOKUP(NAY172, Schedule!$F$226:$FO$226, Schedule!$F$236:$FO$236, 0)</f>
        <v>0</v>
      </c>
      <c r="NAZ188" s="214">
        <f>_xlfn.XLOOKUP(NAZ172, Schedule!$F$226:$FO$226, Schedule!$F$236:$FO$236, 0)</f>
        <v>0</v>
      </c>
      <c r="NBA188" s="214">
        <f>_xlfn.XLOOKUP(NBA172, Schedule!$F$226:$FO$226, Schedule!$F$236:$FO$236, 0)</f>
        <v>0</v>
      </c>
      <c r="NBB188" s="214">
        <f>_xlfn.XLOOKUP(NBB172, Schedule!$F$226:$FO$226, Schedule!$F$236:$FO$236, 0)</f>
        <v>0</v>
      </c>
      <c r="NBC188" s="214">
        <f>_xlfn.XLOOKUP(NBC172, Schedule!$F$226:$FO$226, Schedule!$F$236:$FO$236, 0)</f>
        <v>0</v>
      </c>
      <c r="NBD188" s="214">
        <f>_xlfn.XLOOKUP(NBD172, Schedule!$F$226:$FO$226, Schedule!$F$236:$FO$236, 0)</f>
        <v>0</v>
      </c>
      <c r="NBE188" s="214">
        <f>_xlfn.XLOOKUP(NBE172, Schedule!$F$226:$FO$226, Schedule!$F$236:$FO$236, 0)</f>
        <v>0</v>
      </c>
      <c r="NBF188" s="214">
        <f>_xlfn.XLOOKUP(NBF172, Schedule!$F$226:$FO$226, Schedule!$F$236:$FO$236, 0)</f>
        <v>0</v>
      </c>
      <c r="NBG188" s="214">
        <f>_xlfn.XLOOKUP(NBG172, Schedule!$F$226:$FO$226, Schedule!$F$236:$FO$236, 0)</f>
        <v>0</v>
      </c>
      <c r="NBH188" s="214">
        <f>_xlfn.XLOOKUP(NBH172, Schedule!$F$226:$FO$226, Schedule!$F$236:$FO$236, 0)</f>
        <v>0</v>
      </c>
      <c r="NBI188" s="214">
        <f>_xlfn.XLOOKUP(NBI172, Schedule!$F$226:$FO$226, Schedule!$F$236:$FO$236, 0)</f>
        <v>0</v>
      </c>
      <c r="NBJ188" s="214">
        <f>_xlfn.XLOOKUP(NBJ172, Schedule!$F$226:$FO$226, Schedule!$F$236:$FO$236, 0)</f>
        <v>0</v>
      </c>
      <c r="NBK188" s="214">
        <f>_xlfn.XLOOKUP(NBK172, Schedule!$F$226:$FO$226, Schedule!$F$236:$FO$236, 0)</f>
        <v>0</v>
      </c>
      <c r="NBL188" s="214">
        <f>_xlfn.XLOOKUP(NBL172, Schedule!$F$226:$FO$226, Schedule!$F$236:$FO$236, 0)</f>
        <v>0</v>
      </c>
      <c r="NBM188" s="214">
        <f>_xlfn.XLOOKUP(NBM172, Schedule!$F$226:$FO$226, Schedule!$F$236:$FO$236, 0)</f>
        <v>0</v>
      </c>
      <c r="NBN188" s="214">
        <f>_xlfn.XLOOKUP(NBN172, Schedule!$F$226:$FO$226, Schedule!$F$236:$FO$236, 0)</f>
        <v>0</v>
      </c>
      <c r="NBO188" s="214">
        <f>_xlfn.XLOOKUP(NBO172, Schedule!$F$226:$FO$226, Schedule!$F$236:$FO$236, 0)</f>
        <v>0</v>
      </c>
      <c r="NBP188" s="214">
        <f>_xlfn.XLOOKUP(NBP172, Schedule!$F$226:$FO$226, Schedule!$F$236:$FO$236, 0)</f>
        <v>0</v>
      </c>
      <c r="NBQ188" s="214">
        <f>_xlfn.XLOOKUP(NBQ172, Schedule!$F$226:$FO$226, Schedule!$F$236:$FO$236, 0)</f>
        <v>0</v>
      </c>
      <c r="NBR188" s="214">
        <f>_xlfn.XLOOKUP(NBR172, Schedule!$F$226:$FO$226, Schedule!$F$236:$FO$236, 0)</f>
        <v>0</v>
      </c>
      <c r="NBS188" s="214">
        <f>_xlfn.XLOOKUP(NBS172, Schedule!$F$226:$FO$226, Schedule!$F$236:$FO$236, 0)</f>
        <v>0</v>
      </c>
      <c r="NBT188" s="214">
        <f>_xlfn.XLOOKUP(NBT172, Schedule!$F$226:$FO$226, Schedule!$F$236:$FO$236, 0)</f>
        <v>0</v>
      </c>
      <c r="NBU188" s="214">
        <f>_xlfn.XLOOKUP(NBU172, Schedule!$F$226:$FO$226, Schedule!$F$236:$FO$236, 0)</f>
        <v>0</v>
      </c>
      <c r="NBV188" s="214">
        <f>_xlfn.XLOOKUP(NBV172, Schedule!$F$226:$FO$226, Schedule!$F$236:$FO$236, 0)</f>
        <v>0</v>
      </c>
      <c r="NBW188" s="214">
        <f>_xlfn.XLOOKUP(NBW172, Schedule!$F$226:$FO$226, Schedule!$F$236:$FO$236, 0)</f>
        <v>0</v>
      </c>
      <c r="NBX188" s="214">
        <f>_xlfn.XLOOKUP(NBX172, Schedule!$F$226:$FO$226, Schedule!$F$236:$FO$236, 0)</f>
        <v>0</v>
      </c>
      <c r="NBY188" s="214">
        <f>_xlfn.XLOOKUP(NBY172, Schedule!$F$226:$FO$226, Schedule!$F$236:$FO$236, 0)</f>
        <v>0</v>
      </c>
      <c r="NBZ188" s="214">
        <f>_xlfn.XLOOKUP(NBZ172, Schedule!$F$226:$FO$226, Schedule!$F$236:$FO$236, 0)</f>
        <v>0</v>
      </c>
      <c r="NCA188" s="214">
        <f>_xlfn.XLOOKUP(NCA172, Schedule!$F$226:$FO$226, Schedule!$F$236:$FO$236, 0)</f>
        <v>0</v>
      </c>
      <c r="NCB188" s="214">
        <f>_xlfn.XLOOKUP(NCB172, Schedule!$F$226:$FO$226, Schedule!$F$236:$FO$236, 0)</f>
        <v>0</v>
      </c>
      <c r="NCC188" s="214">
        <f>_xlfn.XLOOKUP(NCC172, Schedule!$F$226:$FO$226, Schedule!$F$236:$FO$236, 0)</f>
        <v>0</v>
      </c>
      <c r="NCD188" s="214">
        <f>_xlfn.XLOOKUP(NCD172, Schedule!$F$226:$FO$226, Schedule!$F$236:$FO$236, 0)</f>
        <v>0</v>
      </c>
      <c r="NCE188" s="214">
        <f>_xlfn.XLOOKUP(NCE172, Schedule!$F$226:$FO$226, Schedule!$F$236:$FO$236, 0)</f>
        <v>0</v>
      </c>
      <c r="NCF188" s="214">
        <f>_xlfn.XLOOKUP(NCF172, Schedule!$F$226:$FO$226, Schedule!$F$236:$FO$236, 0)</f>
        <v>0</v>
      </c>
      <c r="NCG188" s="214">
        <f>_xlfn.XLOOKUP(NCG172, Schedule!$F$226:$FO$226, Schedule!$F$236:$FO$236, 0)</f>
        <v>0</v>
      </c>
      <c r="NCH188" s="214">
        <f>_xlfn.XLOOKUP(NCH172, Schedule!$F$226:$FO$226, Schedule!$F$236:$FO$236, 0)</f>
        <v>0</v>
      </c>
      <c r="NCI188" s="214">
        <f>_xlfn.XLOOKUP(NCI172, Schedule!$F$226:$FO$226, Schedule!$F$236:$FO$236, 0)</f>
        <v>0</v>
      </c>
      <c r="NCJ188" s="214">
        <f>_xlfn.XLOOKUP(NCJ172, Schedule!$F$226:$FO$226, Schedule!$F$236:$FO$236, 0)</f>
        <v>0</v>
      </c>
      <c r="NCK188" s="214">
        <f>_xlfn.XLOOKUP(NCK172, Schedule!$F$226:$FO$226, Schedule!$F$236:$FO$236, 0)</f>
        <v>0</v>
      </c>
      <c r="NCL188" s="214">
        <f>_xlfn.XLOOKUP(NCL172, Schedule!$F$226:$FO$226, Schedule!$F$236:$FO$236, 0)</f>
        <v>0</v>
      </c>
      <c r="NCM188" s="214">
        <f>_xlfn.XLOOKUP(NCM172, Schedule!$F$226:$FO$226, Schedule!$F$236:$FO$236, 0)</f>
        <v>0</v>
      </c>
      <c r="NCN188" s="214">
        <f>_xlfn.XLOOKUP(NCN172, Schedule!$F$226:$FO$226, Schedule!$F$236:$FO$236, 0)</f>
        <v>0</v>
      </c>
      <c r="NCO188" s="214">
        <f>_xlfn.XLOOKUP(NCO172, Schedule!$F$226:$FO$226, Schedule!$F$236:$FO$236, 0)</f>
        <v>0</v>
      </c>
      <c r="NCP188" s="214">
        <f>_xlfn.XLOOKUP(NCP172, Schedule!$F$226:$FO$226, Schedule!$F$236:$FO$236, 0)</f>
        <v>0</v>
      </c>
      <c r="NCQ188" s="214">
        <f>_xlfn.XLOOKUP(NCQ172, Schedule!$F$226:$FO$226, Schedule!$F$236:$FO$236, 0)</f>
        <v>0</v>
      </c>
      <c r="NCR188" s="214">
        <f>_xlfn.XLOOKUP(NCR172, Schedule!$F$226:$FO$226, Schedule!$F$236:$FO$236, 0)</f>
        <v>0</v>
      </c>
      <c r="NCS188" s="214">
        <f>_xlfn.XLOOKUP(NCS172, Schedule!$F$226:$FO$226, Schedule!$F$236:$FO$236, 0)</f>
        <v>0</v>
      </c>
      <c r="NCT188" s="214">
        <f>_xlfn.XLOOKUP(NCT172, Schedule!$F$226:$FO$226, Schedule!$F$236:$FO$236, 0)</f>
        <v>0</v>
      </c>
      <c r="NCU188" s="214">
        <f>_xlfn.XLOOKUP(NCU172, Schedule!$F$226:$FO$226, Schedule!$F$236:$FO$236, 0)</f>
        <v>0</v>
      </c>
      <c r="NCV188" s="214">
        <f>_xlfn.XLOOKUP(NCV172, Schedule!$F$226:$FO$226, Schedule!$F$236:$FO$236, 0)</f>
        <v>0</v>
      </c>
      <c r="NCW188" s="214">
        <f>_xlfn.XLOOKUP(NCW172, Schedule!$F$226:$FO$226, Schedule!$F$236:$FO$236, 0)</f>
        <v>0</v>
      </c>
      <c r="NCX188" s="214">
        <f>_xlfn.XLOOKUP(NCX172, Schedule!$F$226:$FO$226, Schedule!$F$236:$FO$236, 0)</f>
        <v>0</v>
      </c>
      <c r="NCY188" s="214">
        <f>_xlfn.XLOOKUP(NCY172, Schedule!$F$226:$FO$226, Schedule!$F$236:$FO$236, 0)</f>
        <v>0</v>
      </c>
      <c r="NCZ188" s="214">
        <f>_xlfn.XLOOKUP(NCZ172, Schedule!$F$226:$FO$226, Schedule!$F$236:$FO$236, 0)</f>
        <v>0</v>
      </c>
      <c r="NDA188" s="214">
        <f>_xlfn.XLOOKUP(NDA172, Schedule!$F$226:$FO$226, Schedule!$F$236:$FO$236, 0)</f>
        <v>0</v>
      </c>
      <c r="NDB188" s="214">
        <f>_xlfn.XLOOKUP(NDB172, Schedule!$F$226:$FO$226, Schedule!$F$236:$FO$236, 0)</f>
        <v>0</v>
      </c>
      <c r="NDC188" s="214">
        <f>_xlfn.XLOOKUP(NDC172, Schedule!$F$226:$FO$226, Schedule!$F$236:$FO$236, 0)</f>
        <v>0</v>
      </c>
      <c r="NDD188" s="214">
        <f>_xlfn.XLOOKUP(NDD172, Schedule!$F$226:$FO$226, Schedule!$F$236:$FO$236, 0)</f>
        <v>0</v>
      </c>
      <c r="NDE188" s="214">
        <f>_xlfn.XLOOKUP(NDE172, Schedule!$F$226:$FO$226, Schedule!$F$236:$FO$236, 0)</f>
        <v>0</v>
      </c>
      <c r="NDF188" s="214">
        <f>_xlfn.XLOOKUP(NDF172, Schedule!$F$226:$FO$226, Schedule!$F$236:$FO$236, 0)</f>
        <v>0</v>
      </c>
      <c r="NDG188" s="214">
        <f>_xlfn.XLOOKUP(NDG172, Schedule!$F$226:$FO$226, Schedule!$F$236:$FO$236, 0)</f>
        <v>0</v>
      </c>
      <c r="NDH188" s="214">
        <f>_xlfn.XLOOKUP(NDH172, Schedule!$F$226:$FO$226, Schedule!$F$236:$FO$236, 0)</f>
        <v>0</v>
      </c>
      <c r="NDI188" s="214">
        <f>_xlfn.XLOOKUP(NDI172, Schedule!$F$226:$FO$226, Schedule!$F$236:$FO$236, 0)</f>
        <v>0</v>
      </c>
      <c r="NDJ188" s="214">
        <f>_xlfn.XLOOKUP(NDJ172, Schedule!$F$226:$FO$226, Schedule!$F$236:$FO$236, 0)</f>
        <v>0</v>
      </c>
      <c r="NDK188" s="214">
        <f>_xlfn.XLOOKUP(NDK172, Schedule!$F$226:$FO$226, Schedule!$F$236:$FO$236, 0)</f>
        <v>0</v>
      </c>
      <c r="NDL188" s="214">
        <f>_xlfn.XLOOKUP(NDL172, Schedule!$F$226:$FO$226, Schedule!$F$236:$FO$236, 0)</f>
        <v>0</v>
      </c>
      <c r="NDM188" s="214">
        <f>_xlfn.XLOOKUP(NDM172, Schedule!$F$226:$FO$226, Schedule!$F$236:$FO$236, 0)</f>
        <v>0</v>
      </c>
      <c r="NDN188" s="214">
        <f>_xlfn.XLOOKUP(NDN172, Schedule!$F$226:$FO$226, Schedule!$F$236:$FO$236, 0)</f>
        <v>0</v>
      </c>
      <c r="NDO188" s="214">
        <f>_xlfn.XLOOKUP(NDO172, Schedule!$F$226:$FO$226, Schedule!$F$236:$FO$236, 0)</f>
        <v>0</v>
      </c>
      <c r="NDP188" s="214">
        <f>_xlfn.XLOOKUP(NDP172, Schedule!$F$226:$FO$226, Schedule!$F$236:$FO$236, 0)</f>
        <v>0</v>
      </c>
      <c r="NDQ188" s="214">
        <f>_xlfn.XLOOKUP(NDQ172, Schedule!$F$226:$FO$226, Schedule!$F$236:$FO$236, 0)</f>
        <v>0</v>
      </c>
      <c r="NDR188" s="214">
        <f>_xlfn.XLOOKUP(NDR172, Schedule!$F$226:$FO$226, Schedule!$F$236:$FO$236, 0)</f>
        <v>0</v>
      </c>
      <c r="NDS188" s="214">
        <f>_xlfn.XLOOKUP(NDS172, Schedule!$F$226:$FO$226, Schedule!$F$236:$FO$236, 0)</f>
        <v>0</v>
      </c>
      <c r="NDT188" s="214">
        <f>_xlfn.XLOOKUP(NDT172, Schedule!$F$226:$FO$226, Schedule!$F$236:$FO$236, 0)</f>
        <v>0</v>
      </c>
      <c r="NDU188" s="214">
        <f>_xlfn.XLOOKUP(NDU172, Schedule!$F$226:$FO$226, Schedule!$F$236:$FO$236, 0)</f>
        <v>0</v>
      </c>
      <c r="NDV188" s="214">
        <f>_xlfn.XLOOKUP(NDV172, Schedule!$F$226:$FO$226, Schedule!$F$236:$FO$236, 0)</f>
        <v>0</v>
      </c>
      <c r="NDW188" s="214">
        <f>_xlfn.XLOOKUP(NDW172, Schedule!$F$226:$FO$226, Schedule!$F$236:$FO$236, 0)</f>
        <v>0</v>
      </c>
      <c r="NDX188" s="214">
        <f>_xlfn.XLOOKUP(NDX172, Schedule!$F$226:$FO$226, Schedule!$F$236:$FO$236, 0)</f>
        <v>0</v>
      </c>
      <c r="NDY188" s="214">
        <f>_xlfn.XLOOKUP(NDY172, Schedule!$F$226:$FO$226, Schedule!$F$236:$FO$236, 0)</f>
        <v>0</v>
      </c>
      <c r="NDZ188" s="214">
        <f>_xlfn.XLOOKUP(NDZ172, Schedule!$F$226:$FO$226, Schedule!$F$236:$FO$236, 0)</f>
        <v>0</v>
      </c>
      <c r="NEA188" s="214">
        <f>_xlfn.XLOOKUP(NEA172, Schedule!$F$226:$FO$226, Schedule!$F$236:$FO$236, 0)</f>
        <v>0</v>
      </c>
      <c r="NEB188" s="214">
        <f>_xlfn.XLOOKUP(NEB172, Schedule!$F$226:$FO$226, Schedule!$F$236:$FO$236, 0)</f>
        <v>0</v>
      </c>
      <c r="NEC188" s="214">
        <f>_xlfn.XLOOKUP(NEC172, Schedule!$F$226:$FO$226, Schedule!$F$236:$FO$236, 0)</f>
        <v>0</v>
      </c>
      <c r="NED188" s="214">
        <f>_xlfn.XLOOKUP(NED172, Schedule!$F$226:$FO$226, Schedule!$F$236:$FO$236, 0)</f>
        <v>0</v>
      </c>
      <c r="NEE188" s="214">
        <f>_xlfn.XLOOKUP(NEE172, Schedule!$F$226:$FO$226, Schedule!$F$236:$FO$236, 0)</f>
        <v>0</v>
      </c>
      <c r="NEF188" s="214">
        <f>_xlfn.XLOOKUP(NEF172, Schedule!$F$226:$FO$226, Schedule!$F$236:$FO$236, 0)</f>
        <v>0</v>
      </c>
      <c r="NEG188" s="214">
        <f>_xlfn.XLOOKUP(NEG172, Schedule!$F$226:$FO$226, Schedule!$F$236:$FO$236, 0)</f>
        <v>0</v>
      </c>
      <c r="NEH188" s="214">
        <f>_xlfn.XLOOKUP(NEH172, Schedule!$F$226:$FO$226, Schedule!$F$236:$FO$236, 0)</f>
        <v>0</v>
      </c>
      <c r="NEI188" s="214">
        <f>_xlfn.XLOOKUP(NEI172, Schedule!$F$226:$FO$226, Schedule!$F$236:$FO$236, 0)</f>
        <v>0</v>
      </c>
      <c r="NEJ188" s="214">
        <f>_xlfn.XLOOKUP(NEJ172, Schedule!$F$226:$FO$226, Schedule!$F$236:$FO$236, 0)</f>
        <v>0</v>
      </c>
      <c r="NEK188" s="214">
        <f>_xlfn.XLOOKUP(NEK172, Schedule!$F$226:$FO$226, Schedule!$F$236:$FO$236, 0)</f>
        <v>0</v>
      </c>
      <c r="NEL188" s="214">
        <f>_xlfn.XLOOKUP(NEL172, Schedule!$F$226:$FO$226, Schedule!$F$236:$FO$236, 0)</f>
        <v>0</v>
      </c>
      <c r="NEM188" s="214">
        <f>_xlfn.XLOOKUP(NEM172, Schedule!$F$226:$FO$226, Schedule!$F$236:$FO$236, 0)</f>
        <v>0</v>
      </c>
      <c r="NEN188" s="214">
        <f>_xlfn.XLOOKUP(NEN172, Schedule!$F$226:$FO$226, Schedule!$F$236:$FO$236, 0)</f>
        <v>0</v>
      </c>
      <c r="NEO188" s="214">
        <f>_xlfn.XLOOKUP(NEO172, Schedule!$F$226:$FO$226, Schedule!$F$236:$FO$236, 0)</f>
        <v>0</v>
      </c>
      <c r="NEP188" s="214">
        <f>_xlfn.XLOOKUP(NEP172, Schedule!$F$226:$FO$226, Schedule!$F$236:$FO$236, 0)</f>
        <v>0</v>
      </c>
      <c r="NEQ188" s="214">
        <f>_xlfn.XLOOKUP(NEQ172, Schedule!$F$226:$FO$226, Schedule!$F$236:$FO$236, 0)</f>
        <v>0</v>
      </c>
      <c r="NER188" s="214">
        <f>_xlfn.XLOOKUP(NER172, Schedule!$F$226:$FO$226, Schedule!$F$236:$FO$236, 0)</f>
        <v>0</v>
      </c>
      <c r="NES188" s="214">
        <f>_xlfn.XLOOKUP(NES172, Schedule!$F$226:$FO$226, Schedule!$F$236:$FO$236, 0)</f>
        <v>0</v>
      </c>
      <c r="NET188" s="214">
        <f>_xlfn.XLOOKUP(NET172, Schedule!$F$226:$FO$226, Schedule!$F$236:$FO$236, 0)</f>
        <v>0</v>
      </c>
      <c r="NEU188" s="214">
        <f>_xlfn.XLOOKUP(NEU172, Schedule!$F$226:$FO$226, Schedule!$F$236:$FO$236, 0)</f>
        <v>0</v>
      </c>
      <c r="NEV188" s="214">
        <f>_xlfn.XLOOKUP(NEV172, Schedule!$F$226:$FO$226, Schedule!$F$236:$FO$236, 0)</f>
        <v>0</v>
      </c>
      <c r="NEW188" s="214">
        <f>_xlfn.XLOOKUP(NEW172, Schedule!$F$226:$FO$226, Schedule!$F$236:$FO$236, 0)</f>
        <v>0</v>
      </c>
      <c r="NEX188" s="214">
        <f>_xlfn.XLOOKUP(NEX172, Schedule!$F$226:$FO$226, Schedule!$F$236:$FO$236, 0)</f>
        <v>0</v>
      </c>
      <c r="NEY188" s="214">
        <f>_xlfn.XLOOKUP(NEY172, Schedule!$F$226:$FO$226, Schedule!$F$236:$FO$236, 0)</f>
        <v>0</v>
      </c>
      <c r="NEZ188" s="214">
        <f>_xlfn.XLOOKUP(NEZ172, Schedule!$F$226:$FO$226, Schedule!$F$236:$FO$236, 0)</f>
        <v>0</v>
      </c>
      <c r="NFA188" s="214">
        <f>_xlfn.XLOOKUP(NFA172, Schedule!$F$226:$FO$226, Schedule!$F$236:$FO$236, 0)</f>
        <v>0</v>
      </c>
      <c r="NFB188" s="214">
        <f>_xlfn.XLOOKUP(NFB172, Schedule!$F$226:$FO$226, Schedule!$F$236:$FO$236, 0)</f>
        <v>0</v>
      </c>
      <c r="NFC188" s="214">
        <f>_xlfn.XLOOKUP(NFC172, Schedule!$F$226:$FO$226, Schedule!$F$236:$FO$236, 0)</f>
        <v>0</v>
      </c>
      <c r="NFD188" s="214">
        <f>_xlfn.XLOOKUP(NFD172, Schedule!$F$226:$FO$226, Schedule!$F$236:$FO$236, 0)</f>
        <v>0</v>
      </c>
      <c r="NFE188" s="214">
        <f>_xlfn.XLOOKUP(NFE172, Schedule!$F$226:$FO$226, Schedule!$F$236:$FO$236, 0)</f>
        <v>0</v>
      </c>
      <c r="NFF188" s="214">
        <f>_xlfn.XLOOKUP(NFF172, Schedule!$F$226:$FO$226, Schedule!$F$236:$FO$236, 0)</f>
        <v>0</v>
      </c>
      <c r="NFG188" s="214">
        <f>_xlfn.XLOOKUP(NFG172, Schedule!$F$226:$FO$226, Schedule!$F$236:$FO$236, 0)</f>
        <v>0</v>
      </c>
      <c r="NFH188" s="214">
        <f>_xlfn.XLOOKUP(NFH172, Schedule!$F$226:$FO$226, Schedule!$F$236:$FO$236, 0)</f>
        <v>0</v>
      </c>
      <c r="NFI188" s="214">
        <f>_xlfn.XLOOKUP(NFI172, Schedule!$F$226:$FO$226, Schedule!$F$236:$FO$236, 0)</f>
        <v>0</v>
      </c>
      <c r="NFJ188" s="214">
        <f>_xlfn.XLOOKUP(NFJ172, Schedule!$F$226:$FO$226, Schedule!$F$236:$FO$236, 0)</f>
        <v>0</v>
      </c>
      <c r="NFK188" s="214">
        <f>_xlfn.XLOOKUP(NFK172, Schedule!$F$226:$FO$226, Schedule!$F$236:$FO$236, 0)</f>
        <v>0</v>
      </c>
      <c r="NFL188" s="214">
        <f>_xlfn.XLOOKUP(NFL172, Schedule!$F$226:$FO$226, Schedule!$F$236:$FO$236, 0)</f>
        <v>0</v>
      </c>
      <c r="NFM188" s="214">
        <f>_xlfn.XLOOKUP(NFM172, Schedule!$F$226:$FO$226, Schedule!$F$236:$FO$236, 0)</f>
        <v>0</v>
      </c>
      <c r="NFN188" s="214">
        <f>_xlfn.XLOOKUP(NFN172, Schedule!$F$226:$FO$226, Schedule!$F$236:$FO$236, 0)</f>
        <v>0</v>
      </c>
      <c r="NFO188" s="214">
        <f>_xlfn.XLOOKUP(NFO172, Schedule!$F$226:$FO$226, Schedule!$F$236:$FO$236, 0)</f>
        <v>0</v>
      </c>
      <c r="NFP188" s="214">
        <f>_xlfn.XLOOKUP(NFP172, Schedule!$F$226:$FO$226, Schedule!$F$236:$FO$236, 0)</f>
        <v>0</v>
      </c>
      <c r="NFQ188" s="214">
        <f>_xlfn.XLOOKUP(NFQ172, Schedule!$F$226:$FO$226, Schedule!$F$236:$FO$236, 0)</f>
        <v>0</v>
      </c>
      <c r="NFR188" s="214">
        <f>_xlfn.XLOOKUP(NFR172, Schedule!$F$226:$FO$226, Schedule!$F$236:$FO$236, 0)</f>
        <v>0</v>
      </c>
      <c r="NFS188" s="214">
        <f>_xlfn.XLOOKUP(NFS172, Schedule!$F$226:$FO$226, Schedule!$F$236:$FO$236, 0)</f>
        <v>0</v>
      </c>
      <c r="NFT188" s="214">
        <f>_xlfn.XLOOKUP(NFT172, Schedule!$F$226:$FO$226, Schedule!$F$236:$FO$236, 0)</f>
        <v>0</v>
      </c>
      <c r="NFU188" s="214">
        <f>_xlfn.XLOOKUP(NFU172, Schedule!$F$226:$FO$226, Schedule!$F$236:$FO$236, 0)</f>
        <v>0</v>
      </c>
      <c r="NFV188" s="214">
        <f>_xlfn.XLOOKUP(NFV172, Schedule!$F$226:$FO$226, Schedule!$F$236:$FO$236, 0)</f>
        <v>0</v>
      </c>
      <c r="NFW188" s="214">
        <f>_xlfn.XLOOKUP(NFW172, Schedule!$F$226:$FO$226, Schedule!$F$236:$FO$236, 0)</f>
        <v>0</v>
      </c>
      <c r="NFX188" s="214">
        <f>_xlfn.XLOOKUP(NFX172, Schedule!$F$226:$FO$226, Schedule!$F$236:$FO$236, 0)</f>
        <v>0</v>
      </c>
      <c r="NFY188" s="214">
        <f>_xlfn.XLOOKUP(NFY172, Schedule!$F$226:$FO$226, Schedule!$F$236:$FO$236, 0)</f>
        <v>0</v>
      </c>
      <c r="NFZ188" s="214">
        <f>_xlfn.XLOOKUP(NFZ172, Schedule!$F$226:$FO$226, Schedule!$F$236:$FO$236, 0)</f>
        <v>0</v>
      </c>
      <c r="NGA188" s="214">
        <f>_xlfn.XLOOKUP(NGA172, Schedule!$F$226:$FO$226, Schedule!$F$236:$FO$236, 0)</f>
        <v>0</v>
      </c>
      <c r="NGB188" s="214">
        <f>_xlfn.XLOOKUP(NGB172, Schedule!$F$226:$FO$226, Schedule!$F$236:$FO$236, 0)</f>
        <v>0</v>
      </c>
      <c r="NGC188" s="214">
        <f>_xlfn.XLOOKUP(NGC172, Schedule!$F$226:$FO$226, Schedule!$F$236:$FO$236, 0)</f>
        <v>0</v>
      </c>
      <c r="NGD188" s="214">
        <f>_xlfn.XLOOKUP(NGD172, Schedule!$F$226:$FO$226, Schedule!$F$236:$FO$236, 0)</f>
        <v>0</v>
      </c>
      <c r="NGE188" s="214">
        <f>_xlfn.XLOOKUP(NGE172, Schedule!$F$226:$FO$226, Schedule!$F$236:$FO$236, 0)</f>
        <v>0</v>
      </c>
      <c r="NGF188" s="214">
        <f>_xlfn.XLOOKUP(NGF172, Schedule!$F$226:$FO$226, Schedule!$F$236:$FO$236, 0)</f>
        <v>0</v>
      </c>
      <c r="NGG188" s="214">
        <f>_xlfn.XLOOKUP(NGG172, Schedule!$F$226:$FO$226, Schedule!$F$236:$FO$236, 0)</f>
        <v>0</v>
      </c>
      <c r="NGH188" s="214">
        <f>_xlfn.XLOOKUP(NGH172, Schedule!$F$226:$FO$226, Schedule!$F$236:$FO$236, 0)</f>
        <v>0</v>
      </c>
      <c r="NGI188" s="214">
        <f>_xlfn.XLOOKUP(NGI172, Schedule!$F$226:$FO$226, Schedule!$F$236:$FO$236, 0)</f>
        <v>0</v>
      </c>
      <c r="NGJ188" s="214">
        <f>_xlfn.XLOOKUP(NGJ172, Schedule!$F$226:$FO$226, Schedule!$F$236:$FO$236, 0)</f>
        <v>0</v>
      </c>
      <c r="NGK188" s="214">
        <f>_xlfn.XLOOKUP(NGK172, Schedule!$F$226:$FO$226, Schedule!$F$236:$FO$236, 0)</f>
        <v>0</v>
      </c>
      <c r="NGL188" s="214">
        <f>_xlfn.XLOOKUP(NGL172, Schedule!$F$226:$FO$226, Schedule!$F$236:$FO$236, 0)</f>
        <v>0</v>
      </c>
      <c r="NGM188" s="214">
        <f>_xlfn.XLOOKUP(NGM172, Schedule!$F$226:$FO$226, Schedule!$F$236:$FO$236, 0)</f>
        <v>0</v>
      </c>
      <c r="NGN188" s="214">
        <f>_xlfn.XLOOKUP(NGN172, Schedule!$F$226:$FO$226, Schedule!$F$236:$FO$236, 0)</f>
        <v>0</v>
      </c>
      <c r="NGO188" s="214">
        <f>_xlfn.XLOOKUP(NGO172, Schedule!$F$226:$FO$226, Schedule!$F$236:$FO$236, 0)</f>
        <v>0</v>
      </c>
      <c r="NGP188" s="214">
        <f>_xlfn.XLOOKUP(NGP172, Schedule!$F$226:$FO$226, Schedule!$F$236:$FO$236, 0)</f>
        <v>0</v>
      </c>
      <c r="NGQ188" s="214">
        <f>_xlfn.XLOOKUP(NGQ172, Schedule!$F$226:$FO$226, Schedule!$F$236:$FO$236, 0)</f>
        <v>0</v>
      </c>
      <c r="NGR188" s="214">
        <f>_xlfn.XLOOKUP(NGR172, Schedule!$F$226:$FO$226, Schedule!$F$236:$FO$236, 0)</f>
        <v>0</v>
      </c>
      <c r="NGS188" s="214">
        <f>_xlfn.XLOOKUP(NGS172, Schedule!$F$226:$FO$226, Schedule!$F$236:$FO$236, 0)</f>
        <v>0</v>
      </c>
      <c r="NGT188" s="214">
        <f>_xlfn.XLOOKUP(NGT172, Schedule!$F$226:$FO$226, Schedule!$F$236:$FO$236, 0)</f>
        <v>0</v>
      </c>
      <c r="NGU188" s="214">
        <f>_xlfn.XLOOKUP(NGU172, Schedule!$F$226:$FO$226, Schedule!$F$236:$FO$236, 0)</f>
        <v>0</v>
      </c>
      <c r="NGV188" s="214">
        <f>_xlfn.XLOOKUP(NGV172, Schedule!$F$226:$FO$226, Schedule!$F$236:$FO$236, 0)</f>
        <v>0</v>
      </c>
      <c r="NGW188" s="214">
        <f>_xlfn.XLOOKUP(NGW172, Schedule!$F$226:$FO$226, Schedule!$F$236:$FO$236, 0)</f>
        <v>0</v>
      </c>
      <c r="NGX188" s="214">
        <f>_xlfn.XLOOKUP(NGX172, Schedule!$F$226:$FO$226, Schedule!$F$236:$FO$236, 0)</f>
        <v>0</v>
      </c>
      <c r="NGY188" s="214">
        <f>_xlfn.XLOOKUP(NGY172, Schedule!$F$226:$FO$226, Schedule!$F$236:$FO$236, 0)</f>
        <v>0</v>
      </c>
      <c r="NGZ188" s="214">
        <f>_xlfn.XLOOKUP(NGZ172, Schedule!$F$226:$FO$226, Schedule!$F$236:$FO$236, 0)</f>
        <v>0</v>
      </c>
      <c r="NHA188" s="214">
        <f>_xlfn.XLOOKUP(NHA172, Schedule!$F$226:$FO$226, Schedule!$F$236:$FO$236, 0)</f>
        <v>0</v>
      </c>
      <c r="NHB188" s="214">
        <f>_xlfn.XLOOKUP(NHB172, Schedule!$F$226:$FO$226, Schedule!$F$236:$FO$236, 0)</f>
        <v>0</v>
      </c>
      <c r="NHC188" s="214">
        <f>_xlfn.XLOOKUP(NHC172, Schedule!$F$226:$FO$226, Schedule!$F$236:$FO$236, 0)</f>
        <v>0</v>
      </c>
      <c r="NHD188" s="214">
        <f>_xlfn.XLOOKUP(NHD172, Schedule!$F$226:$FO$226, Schedule!$F$236:$FO$236, 0)</f>
        <v>0</v>
      </c>
      <c r="NHE188" s="214">
        <f>_xlfn.XLOOKUP(NHE172, Schedule!$F$226:$FO$226, Schedule!$F$236:$FO$236, 0)</f>
        <v>0</v>
      </c>
      <c r="NHF188" s="214">
        <f>_xlfn.XLOOKUP(NHF172, Schedule!$F$226:$FO$226, Schedule!$F$236:$FO$236, 0)</f>
        <v>0</v>
      </c>
      <c r="NHG188" s="214">
        <f>_xlfn.XLOOKUP(NHG172, Schedule!$F$226:$FO$226, Schedule!$F$236:$FO$236, 0)</f>
        <v>0</v>
      </c>
      <c r="NHH188" s="214">
        <f>_xlfn.XLOOKUP(NHH172, Schedule!$F$226:$FO$226, Schedule!$F$236:$FO$236, 0)</f>
        <v>0</v>
      </c>
      <c r="NHI188" s="214">
        <f>_xlfn.XLOOKUP(NHI172, Schedule!$F$226:$FO$226, Schedule!$F$236:$FO$236, 0)</f>
        <v>0</v>
      </c>
      <c r="NHJ188" s="214">
        <f>_xlfn.XLOOKUP(NHJ172, Schedule!$F$226:$FO$226, Schedule!$F$236:$FO$236, 0)</f>
        <v>0</v>
      </c>
      <c r="NHK188" s="214">
        <f>_xlfn.XLOOKUP(NHK172, Schedule!$F$226:$FO$226, Schedule!$F$236:$FO$236, 0)</f>
        <v>0</v>
      </c>
      <c r="NHL188" s="214">
        <f>_xlfn.XLOOKUP(NHL172, Schedule!$F$226:$FO$226, Schedule!$F$236:$FO$236, 0)</f>
        <v>0</v>
      </c>
      <c r="NHM188" s="214">
        <f>_xlfn.XLOOKUP(NHM172, Schedule!$F$226:$FO$226, Schedule!$F$236:$FO$236, 0)</f>
        <v>0</v>
      </c>
      <c r="NHN188" s="214">
        <f>_xlfn.XLOOKUP(NHN172, Schedule!$F$226:$FO$226, Schedule!$F$236:$FO$236, 0)</f>
        <v>0</v>
      </c>
      <c r="NHO188" s="214">
        <f>_xlfn.XLOOKUP(NHO172, Schedule!$F$226:$FO$226, Schedule!$F$236:$FO$236, 0)</f>
        <v>0</v>
      </c>
      <c r="NHP188" s="214">
        <f>_xlfn.XLOOKUP(NHP172, Schedule!$F$226:$FO$226, Schedule!$F$236:$FO$236, 0)</f>
        <v>0</v>
      </c>
      <c r="NHQ188" s="214">
        <f>_xlfn.XLOOKUP(NHQ172, Schedule!$F$226:$FO$226, Schedule!$F$236:$FO$236, 0)</f>
        <v>0</v>
      </c>
      <c r="NHR188" s="214">
        <f>_xlfn.XLOOKUP(NHR172, Schedule!$F$226:$FO$226, Schedule!$F$236:$FO$236, 0)</f>
        <v>0</v>
      </c>
      <c r="NHS188" s="214">
        <f>_xlfn.XLOOKUP(NHS172, Schedule!$F$226:$FO$226, Schedule!$F$236:$FO$236, 0)</f>
        <v>0</v>
      </c>
      <c r="NHT188" s="214">
        <f>_xlfn.XLOOKUP(NHT172, Schedule!$F$226:$FO$226, Schedule!$F$236:$FO$236, 0)</f>
        <v>0</v>
      </c>
      <c r="NHU188" s="214">
        <f>_xlfn.XLOOKUP(NHU172, Schedule!$F$226:$FO$226, Schedule!$F$236:$FO$236, 0)</f>
        <v>0</v>
      </c>
      <c r="NHV188" s="214">
        <f>_xlfn.XLOOKUP(NHV172, Schedule!$F$226:$FO$226, Schedule!$F$236:$FO$236, 0)</f>
        <v>0</v>
      </c>
      <c r="NHW188" s="214">
        <f>_xlfn.XLOOKUP(NHW172, Schedule!$F$226:$FO$226, Schedule!$F$236:$FO$236, 0)</f>
        <v>0</v>
      </c>
      <c r="NHX188" s="214">
        <f>_xlfn.XLOOKUP(NHX172, Schedule!$F$226:$FO$226, Schedule!$F$236:$FO$236, 0)</f>
        <v>0</v>
      </c>
      <c r="NHY188" s="214">
        <f>_xlfn.XLOOKUP(NHY172, Schedule!$F$226:$FO$226, Schedule!$F$236:$FO$236, 0)</f>
        <v>0</v>
      </c>
      <c r="NHZ188" s="214">
        <f>_xlfn.XLOOKUP(NHZ172, Schedule!$F$226:$FO$226, Schedule!$F$236:$FO$236, 0)</f>
        <v>0</v>
      </c>
      <c r="NIA188" s="214">
        <f>_xlfn.XLOOKUP(NIA172, Schedule!$F$226:$FO$226, Schedule!$F$236:$FO$236, 0)</f>
        <v>0</v>
      </c>
      <c r="NIB188" s="214">
        <f>_xlfn.XLOOKUP(NIB172, Schedule!$F$226:$FO$226, Schedule!$F$236:$FO$236, 0)</f>
        <v>0</v>
      </c>
      <c r="NIC188" s="214">
        <f>_xlfn.XLOOKUP(NIC172, Schedule!$F$226:$FO$226, Schedule!$F$236:$FO$236, 0)</f>
        <v>0</v>
      </c>
      <c r="NID188" s="214">
        <f>_xlfn.XLOOKUP(NID172, Schedule!$F$226:$FO$226, Schedule!$F$236:$FO$236, 0)</f>
        <v>0</v>
      </c>
      <c r="NIE188" s="214">
        <f>_xlfn.XLOOKUP(NIE172, Schedule!$F$226:$FO$226, Schedule!$F$236:$FO$236, 0)</f>
        <v>0</v>
      </c>
      <c r="NIF188" s="214">
        <f>_xlfn.XLOOKUP(NIF172, Schedule!$F$226:$FO$226, Schedule!$F$236:$FO$236, 0)</f>
        <v>0</v>
      </c>
      <c r="NIG188" s="214">
        <f>_xlfn.XLOOKUP(NIG172, Schedule!$F$226:$FO$226, Schedule!$F$236:$FO$236, 0)</f>
        <v>0</v>
      </c>
      <c r="NIH188" s="214">
        <f>_xlfn.XLOOKUP(NIH172, Schedule!$F$226:$FO$226, Schedule!$F$236:$FO$236, 0)</f>
        <v>0</v>
      </c>
      <c r="NII188" s="214">
        <f>_xlfn.XLOOKUP(NII172, Schedule!$F$226:$FO$226, Schedule!$F$236:$FO$236, 0)</f>
        <v>0</v>
      </c>
      <c r="NIJ188" s="214">
        <f>_xlfn.XLOOKUP(NIJ172, Schedule!$F$226:$FO$226, Schedule!$F$236:$FO$236, 0)</f>
        <v>0</v>
      </c>
      <c r="NIK188" s="214">
        <f>_xlfn.XLOOKUP(NIK172, Schedule!$F$226:$FO$226, Schedule!$F$236:$FO$236, 0)</f>
        <v>0</v>
      </c>
      <c r="NIL188" s="214">
        <f>_xlfn.XLOOKUP(NIL172, Schedule!$F$226:$FO$226, Schedule!$F$236:$FO$236, 0)</f>
        <v>0</v>
      </c>
      <c r="NIM188" s="214">
        <f>_xlfn.XLOOKUP(NIM172, Schedule!$F$226:$FO$226, Schedule!$F$236:$FO$236, 0)</f>
        <v>0</v>
      </c>
      <c r="NIN188" s="214">
        <f>_xlfn.XLOOKUP(NIN172, Schedule!$F$226:$FO$226, Schedule!$F$236:$FO$236, 0)</f>
        <v>0</v>
      </c>
      <c r="NIO188" s="214">
        <f>_xlfn.XLOOKUP(NIO172, Schedule!$F$226:$FO$226, Schedule!$F$236:$FO$236, 0)</f>
        <v>0</v>
      </c>
      <c r="NIP188" s="214">
        <f>_xlfn.XLOOKUP(NIP172, Schedule!$F$226:$FO$226, Schedule!$F$236:$FO$236, 0)</f>
        <v>0</v>
      </c>
      <c r="NIQ188" s="214">
        <f>_xlfn.XLOOKUP(NIQ172, Schedule!$F$226:$FO$226, Schedule!$F$236:$FO$236, 0)</f>
        <v>0</v>
      </c>
      <c r="NIR188" s="214">
        <f>_xlfn.XLOOKUP(NIR172, Schedule!$F$226:$FO$226, Schedule!$F$236:$FO$236, 0)</f>
        <v>0</v>
      </c>
      <c r="NIS188" s="214">
        <f>_xlfn.XLOOKUP(NIS172, Schedule!$F$226:$FO$226, Schedule!$F$236:$FO$236, 0)</f>
        <v>0</v>
      </c>
      <c r="NIT188" s="214">
        <f>_xlfn.XLOOKUP(NIT172, Schedule!$F$226:$FO$226, Schedule!$F$236:$FO$236, 0)</f>
        <v>0</v>
      </c>
      <c r="NIU188" s="214">
        <f>_xlfn.XLOOKUP(NIU172, Schedule!$F$226:$FO$226, Schedule!$F$236:$FO$236, 0)</f>
        <v>0</v>
      </c>
      <c r="NIV188" s="214">
        <f>_xlfn.XLOOKUP(NIV172, Schedule!$F$226:$FO$226, Schedule!$F$236:$FO$236, 0)</f>
        <v>0</v>
      </c>
      <c r="NIW188" s="214">
        <f>_xlfn.XLOOKUP(NIW172, Schedule!$F$226:$FO$226, Schedule!$F$236:$FO$236, 0)</f>
        <v>0</v>
      </c>
      <c r="NIX188" s="214">
        <f>_xlfn.XLOOKUP(NIX172, Schedule!$F$226:$FO$226, Schedule!$F$236:$FO$236, 0)</f>
        <v>0</v>
      </c>
      <c r="NIY188" s="214">
        <f>_xlfn.XLOOKUP(NIY172, Schedule!$F$226:$FO$226, Schedule!$F$236:$FO$236, 0)</f>
        <v>0</v>
      </c>
      <c r="NIZ188" s="214">
        <f>_xlfn.XLOOKUP(NIZ172, Schedule!$F$226:$FO$226, Schedule!$F$236:$FO$236, 0)</f>
        <v>0</v>
      </c>
      <c r="NJA188" s="214">
        <f>_xlfn.XLOOKUP(NJA172, Schedule!$F$226:$FO$226, Schedule!$F$236:$FO$236, 0)</f>
        <v>0</v>
      </c>
      <c r="NJB188" s="214">
        <f>_xlfn.XLOOKUP(NJB172, Schedule!$F$226:$FO$226, Schedule!$F$236:$FO$236, 0)</f>
        <v>0</v>
      </c>
      <c r="NJC188" s="214">
        <f>_xlfn.XLOOKUP(NJC172, Schedule!$F$226:$FO$226, Schedule!$F$236:$FO$236, 0)</f>
        <v>0</v>
      </c>
      <c r="NJD188" s="214">
        <f>_xlfn.XLOOKUP(NJD172, Schedule!$F$226:$FO$226, Schedule!$F$236:$FO$236, 0)</f>
        <v>0</v>
      </c>
      <c r="NJE188" s="214">
        <f>_xlfn.XLOOKUP(NJE172, Schedule!$F$226:$FO$226, Schedule!$F$236:$FO$236, 0)</f>
        <v>0</v>
      </c>
      <c r="NJF188" s="214">
        <f>_xlfn.XLOOKUP(NJF172, Schedule!$F$226:$FO$226, Schedule!$F$236:$FO$236, 0)</f>
        <v>0</v>
      </c>
      <c r="NJG188" s="214">
        <f>_xlfn.XLOOKUP(NJG172, Schedule!$F$226:$FO$226, Schedule!$F$236:$FO$236, 0)</f>
        <v>0</v>
      </c>
      <c r="NJH188" s="214">
        <f>_xlfn.XLOOKUP(NJH172, Schedule!$F$226:$FO$226, Schedule!$F$236:$FO$236, 0)</f>
        <v>0</v>
      </c>
      <c r="NJI188" s="214">
        <f>_xlfn.XLOOKUP(NJI172, Schedule!$F$226:$FO$226, Schedule!$F$236:$FO$236, 0)</f>
        <v>0</v>
      </c>
      <c r="NJJ188" s="214">
        <f>_xlfn.XLOOKUP(NJJ172, Schedule!$F$226:$FO$226, Schedule!$F$236:$FO$236, 0)</f>
        <v>0</v>
      </c>
      <c r="NJK188" s="214">
        <f>_xlfn.XLOOKUP(NJK172, Schedule!$F$226:$FO$226, Schedule!$F$236:$FO$236, 0)</f>
        <v>0</v>
      </c>
      <c r="NJL188" s="214">
        <f>_xlfn.XLOOKUP(NJL172, Schedule!$F$226:$FO$226, Schedule!$F$236:$FO$236, 0)</f>
        <v>0</v>
      </c>
      <c r="NJM188" s="214">
        <f>_xlfn.XLOOKUP(NJM172, Schedule!$F$226:$FO$226, Schedule!$F$236:$FO$236, 0)</f>
        <v>0</v>
      </c>
      <c r="NJN188" s="214">
        <f>_xlfn.XLOOKUP(NJN172, Schedule!$F$226:$FO$226, Schedule!$F$236:$FO$236, 0)</f>
        <v>0</v>
      </c>
      <c r="NJO188" s="214">
        <f>_xlfn.XLOOKUP(NJO172, Schedule!$F$226:$FO$226, Schedule!$F$236:$FO$236, 0)</f>
        <v>0</v>
      </c>
      <c r="NJP188" s="214">
        <f>_xlfn.XLOOKUP(NJP172, Schedule!$F$226:$FO$226, Schedule!$F$236:$FO$236, 0)</f>
        <v>0</v>
      </c>
      <c r="NJQ188" s="214">
        <f>_xlfn.XLOOKUP(NJQ172, Schedule!$F$226:$FO$226, Schedule!$F$236:$FO$236, 0)</f>
        <v>0</v>
      </c>
      <c r="NJR188" s="214">
        <f>_xlfn.XLOOKUP(NJR172, Schedule!$F$226:$FO$226, Schedule!$F$236:$FO$236, 0)</f>
        <v>0</v>
      </c>
      <c r="NJS188" s="214">
        <f>_xlfn.XLOOKUP(NJS172, Schedule!$F$226:$FO$226, Schedule!$F$236:$FO$236, 0)</f>
        <v>0</v>
      </c>
      <c r="NJT188" s="214">
        <f>_xlfn.XLOOKUP(NJT172, Schedule!$F$226:$FO$226, Schedule!$F$236:$FO$236, 0)</f>
        <v>0</v>
      </c>
      <c r="NJU188" s="214">
        <f>_xlfn.XLOOKUP(NJU172, Schedule!$F$226:$FO$226, Schedule!$F$236:$FO$236, 0)</f>
        <v>0</v>
      </c>
      <c r="NJV188" s="214">
        <f>_xlfn.XLOOKUP(NJV172, Schedule!$F$226:$FO$226, Schedule!$F$236:$FO$236, 0)</f>
        <v>0</v>
      </c>
      <c r="NJW188" s="214">
        <f>_xlfn.XLOOKUP(NJW172, Schedule!$F$226:$FO$226, Schedule!$F$236:$FO$236, 0)</f>
        <v>0</v>
      </c>
      <c r="NJX188" s="214">
        <f>_xlfn.XLOOKUP(NJX172, Schedule!$F$226:$FO$226, Schedule!$F$236:$FO$236, 0)</f>
        <v>0</v>
      </c>
      <c r="NJY188" s="214">
        <f>_xlfn.XLOOKUP(NJY172, Schedule!$F$226:$FO$226, Schedule!$F$236:$FO$236, 0)</f>
        <v>0</v>
      </c>
      <c r="NJZ188" s="214">
        <f>_xlfn.XLOOKUP(NJZ172, Schedule!$F$226:$FO$226, Schedule!$F$236:$FO$236, 0)</f>
        <v>0</v>
      </c>
      <c r="NKA188" s="214">
        <f>_xlfn.XLOOKUP(NKA172, Schedule!$F$226:$FO$226, Schedule!$F$236:$FO$236, 0)</f>
        <v>0</v>
      </c>
      <c r="NKB188" s="214">
        <f>_xlfn.XLOOKUP(NKB172, Schedule!$F$226:$FO$226, Schedule!$F$236:$FO$236, 0)</f>
        <v>0</v>
      </c>
      <c r="NKC188" s="214">
        <f>_xlfn.XLOOKUP(NKC172, Schedule!$F$226:$FO$226, Schedule!$F$236:$FO$236, 0)</f>
        <v>0</v>
      </c>
      <c r="NKD188" s="214">
        <f>_xlfn.XLOOKUP(NKD172, Schedule!$F$226:$FO$226, Schedule!$F$236:$FO$236, 0)</f>
        <v>0</v>
      </c>
      <c r="NKE188" s="214">
        <f>_xlfn.XLOOKUP(NKE172, Schedule!$F$226:$FO$226, Schedule!$F$236:$FO$236, 0)</f>
        <v>0</v>
      </c>
      <c r="NKF188" s="214">
        <f>_xlfn.XLOOKUP(NKF172, Schedule!$F$226:$FO$226, Schedule!$F$236:$FO$236, 0)</f>
        <v>0</v>
      </c>
      <c r="NKG188" s="214">
        <f>_xlfn.XLOOKUP(NKG172, Schedule!$F$226:$FO$226, Schedule!$F$236:$FO$236, 0)</f>
        <v>0</v>
      </c>
      <c r="NKH188" s="214">
        <f>_xlfn.XLOOKUP(NKH172, Schedule!$F$226:$FO$226, Schedule!$F$236:$FO$236, 0)</f>
        <v>0</v>
      </c>
      <c r="NKI188" s="214">
        <f>_xlfn.XLOOKUP(NKI172, Schedule!$F$226:$FO$226, Schedule!$F$236:$FO$236, 0)</f>
        <v>0</v>
      </c>
      <c r="NKJ188" s="214">
        <f>_xlfn.XLOOKUP(NKJ172, Schedule!$F$226:$FO$226, Schedule!$F$236:$FO$236, 0)</f>
        <v>0</v>
      </c>
      <c r="NKK188" s="214">
        <f>_xlfn.XLOOKUP(NKK172, Schedule!$F$226:$FO$226, Schedule!$F$236:$FO$236, 0)</f>
        <v>0</v>
      </c>
      <c r="NKL188" s="214">
        <f>_xlfn.XLOOKUP(NKL172, Schedule!$F$226:$FO$226, Schedule!$F$236:$FO$236, 0)</f>
        <v>0</v>
      </c>
      <c r="NKM188" s="214">
        <f>_xlfn.XLOOKUP(NKM172, Schedule!$F$226:$FO$226, Schedule!$F$236:$FO$236, 0)</f>
        <v>0</v>
      </c>
      <c r="NKN188" s="214">
        <f>_xlfn.XLOOKUP(NKN172, Schedule!$F$226:$FO$226, Schedule!$F$236:$FO$236, 0)</f>
        <v>0</v>
      </c>
      <c r="NKO188" s="214">
        <f>_xlfn.XLOOKUP(NKO172, Schedule!$F$226:$FO$226, Schedule!$F$236:$FO$236, 0)</f>
        <v>0</v>
      </c>
      <c r="NKP188" s="214">
        <f>_xlfn.XLOOKUP(NKP172, Schedule!$F$226:$FO$226, Schedule!$F$236:$FO$236, 0)</f>
        <v>0</v>
      </c>
      <c r="NKQ188" s="214">
        <f>_xlfn.XLOOKUP(NKQ172, Schedule!$F$226:$FO$226, Schedule!$F$236:$FO$236, 0)</f>
        <v>0</v>
      </c>
      <c r="NKR188" s="214">
        <f>_xlfn.XLOOKUP(NKR172, Schedule!$F$226:$FO$226, Schedule!$F$236:$FO$236, 0)</f>
        <v>0</v>
      </c>
      <c r="NKS188" s="214">
        <f>_xlfn.XLOOKUP(NKS172, Schedule!$F$226:$FO$226, Schedule!$F$236:$FO$236, 0)</f>
        <v>0</v>
      </c>
      <c r="NKT188" s="214">
        <f>_xlfn.XLOOKUP(NKT172, Schedule!$F$226:$FO$226, Schedule!$F$236:$FO$236, 0)</f>
        <v>0</v>
      </c>
      <c r="NKU188" s="214">
        <f>_xlfn.XLOOKUP(NKU172, Schedule!$F$226:$FO$226, Schedule!$F$236:$FO$236, 0)</f>
        <v>0</v>
      </c>
      <c r="NKV188" s="214">
        <f>_xlfn.XLOOKUP(NKV172, Schedule!$F$226:$FO$226, Schedule!$F$236:$FO$236, 0)</f>
        <v>0</v>
      </c>
      <c r="NKW188" s="214">
        <f>_xlfn.XLOOKUP(NKW172, Schedule!$F$226:$FO$226, Schedule!$F$236:$FO$236, 0)</f>
        <v>0</v>
      </c>
      <c r="NKX188" s="214">
        <f>_xlfn.XLOOKUP(NKX172, Schedule!$F$226:$FO$226, Schedule!$F$236:$FO$236, 0)</f>
        <v>0</v>
      </c>
      <c r="NKY188" s="214">
        <f>_xlfn.XLOOKUP(NKY172, Schedule!$F$226:$FO$226, Schedule!$F$236:$FO$236, 0)</f>
        <v>0</v>
      </c>
      <c r="NKZ188" s="214">
        <f>_xlfn.XLOOKUP(NKZ172, Schedule!$F$226:$FO$226, Schedule!$F$236:$FO$236, 0)</f>
        <v>0</v>
      </c>
      <c r="NLA188" s="214">
        <f>_xlfn.XLOOKUP(NLA172, Schedule!$F$226:$FO$226, Schedule!$F$236:$FO$236, 0)</f>
        <v>0</v>
      </c>
      <c r="NLB188" s="214">
        <f>_xlfn.XLOOKUP(NLB172, Schedule!$F$226:$FO$226, Schedule!$F$236:$FO$236, 0)</f>
        <v>0</v>
      </c>
      <c r="NLC188" s="214">
        <f>_xlfn.XLOOKUP(NLC172, Schedule!$F$226:$FO$226, Schedule!$F$236:$FO$236, 0)</f>
        <v>0</v>
      </c>
      <c r="NLD188" s="214">
        <f>_xlfn.XLOOKUP(NLD172, Schedule!$F$226:$FO$226, Schedule!$F$236:$FO$236, 0)</f>
        <v>0</v>
      </c>
      <c r="NLE188" s="214">
        <f>_xlfn.XLOOKUP(NLE172, Schedule!$F$226:$FO$226, Schedule!$F$236:$FO$236, 0)</f>
        <v>0</v>
      </c>
      <c r="NLF188" s="214">
        <f>_xlfn.XLOOKUP(NLF172, Schedule!$F$226:$FO$226, Schedule!$F$236:$FO$236, 0)</f>
        <v>0</v>
      </c>
      <c r="NLG188" s="214">
        <f>_xlfn.XLOOKUP(NLG172, Schedule!$F$226:$FO$226, Schedule!$F$236:$FO$236, 0)</f>
        <v>0</v>
      </c>
      <c r="NLH188" s="214">
        <f>_xlfn.XLOOKUP(NLH172, Schedule!$F$226:$FO$226, Schedule!$F$236:$FO$236, 0)</f>
        <v>0</v>
      </c>
      <c r="NLI188" s="214">
        <f>_xlfn.XLOOKUP(NLI172, Schedule!$F$226:$FO$226, Schedule!$F$236:$FO$236, 0)</f>
        <v>0</v>
      </c>
      <c r="NLJ188" s="214">
        <f>_xlfn.XLOOKUP(NLJ172, Schedule!$F$226:$FO$226, Schedule!$F$236:$FO$236, 0)</f>
        <v>0</v>
      </c>
      <c r="NLK188" s="214">
        <f>_xlfn.XLOOKUP(NLK172, Schedule!$F$226:$FO$226, Schedule!$F$236:$FO$236, 0)</f>
        <v>0</v>
      </c>
      <c r="NLL188" s="214">
        <f>_xlfn.XLOOKUP(NLL172, Schedule!$F$226:$FO$226, Schedule!$F$236:$FO$236, 0)</f>
        <v>0</v>
      </c>
      <c r="NLM188" s="214">
        <f>_xlfn.XLOOKUP(NLM172, Schedule!$F$226:$FO$226, Schedule!$F$236:$FO$236, 0)</f>
        <v>0</v>
      </c>
      <c r="NLN188" s="214">
        <f>_xlfn.XLOOKUP(NLN172, Schedule!$F$226:$FO$226, Schedule!$F$236:$FO$236, 0)</f>
        <v>0</v>
      </c>
      <c r="NLO188" s="214">
        <f>_xlfn.XLOOKUP(NLO172, Schedule!$F$226:$FO$226, Schedule!$F$236:$FO$236, 0)</f>
        <v>0</v>
      </c>
      <c r="NLP188" s="214">
        <f>_xlfn.XLOOKUP(NLP172, Schedule!$F$226:$FO$226, Schedule!$F$236:$FO$236, 0)</f>
        <v>0</v>
      </c>
      <c r="NLQ188" s="214">
        <f>_xlfn.XLOOKUP(NLQ172, Schedule!$F$226:$FO$226, Schedule!$F$236:$FO$236, 0)</f>
        <v>0</v>
      </c>
      <c r="NLR188" s="214">
        <f>_xlfn.XLOOKUP(NLR172, Schedule!$F$226:$FO$226, Schedule!$F$236:$FO$236, 0)</f>
        <v>0</v>
      </c>
      <c r="NLS188" s="214">
        <f>_xlfn.XLOOKUP(NLS172, Schedule!$F$226:$FO$226, Schedule!$F$236:$FO$236, 0)</f>
        <v>0</v>
      </c>
      <c r="NLT188" s="214">
        <f>_xlfn.XLOOKUP(NLT172, Schedule!$F$226:$FO$226, Schedule!$F$236:$FO$236, 0)</f>
        <v>0</v>
      </c>
      <c r="NLU188" s="214">
        <f>_xlfn.XLOOKUP(NLU172, Schedule!$F$226:$FO$226, Schedule!$F$236:$FO$236, 0)</f>
        <v>0</v>
      </c>
      <c r="NLV188" s="214">
        <f>_xlfn.XLOOKUP(NLV172, Schedule!$F$226:$FO$226, Schedule!$F$236:$FO$236, 0)</f>
        <v>0</v>
      </c>
      <c r="NLW188" s="214">
        <f>_xlfn.XLOOKUP(NLW172, Schedule!$F$226:$FO$226, Schedule!$F$236:$FO$236, 0)</f>
        <v>0</v>
      </c>
      <c r="NLX188" s="214">
        <f>_xlfn.XLOOKUP(NLX172, Schedule!$F$226:$FO$226, Schedule!$F$236:$FO$236, 0)</f>
        <v>0</v>
      </c>
      <c r="NLY188" s="214">
        <f>_xlfn.XLOOKUP(NLY172, Schedule!$F$226:$FO$226, Schedule!$F$236:$FO$236, 0)</f>
        <v>0</v>
      </c>
      <c r="NLZ188" s="214">
        <f>_xlfn.XLOOKUP(NLZ172, Schedule!$F$226:$FO$226, Schedule!$F$236:$FO$236, 0)</f>
        <v>0</v>
      </c>
      <c r="NMA188" s="214">
        <f>_xlfn.XLOOKUP(NMA172, Schedule!$F$226:$FO$226, Schedule!$F$236:$FO$236, 0)</f>
        <v>0</v>
      </c>
      <c r="NMB188" s="214">
        <f>_xlfn.XLOOKUP(NMB172, Schedule!$F$226:$FO$226, Schedule!$F$236:$FO$236, 0)</f>
        <v>0</v>
      </c>
      <c r="NMC188" s="214">
        <f>_xlfn.XLOOKUP(NMC172, Schedule!$F$226:$FO$226, Schedule!$F$236:$FO$236, 0)</f>
        <v>0</v>
      </c>
      <c r="NMD188" s="214">
        <f>_xlfn.XLOOKUP(NMD172, Schedule!$F$226:$FO$226, Schedule!$F$236:$FO$236, 0)</f>
        <v>0</v>
      </c>
      <c r="NME188" s="214">
        <f>_xlfn.XLOOKUP(NME172, Schedule!$F$226:$FO$226, Schedule!$F$236:$FO$236, 0)</f>
        <v>0</v>
      </c>
      <c r="NMF188" s="214">
        <f>_xlfn.XLOOKUP(NMF172, Schedule!$F$226:$FO$226, Schedule!$F$236:$FO$236, 0)</f>
        <v>0</v>
      </c>
      <c r="NMG188" s="214">
        <f>_xlfn.XLOOKUP(NMG172, Schedule!$F$226:$FO$226, Schedule!$F$236:$FO$236, 0)</f>
        <v>0</v>
      </c>
      <c r="NMH188" s="214">
        <f>_xlfn.XLOOKUP(NMH172, Schedule!$F$226:$FO$226, Schedule!$F$236:$FO$236, 0)</f>
        <v>0</v>
      </c>
      <c r="NMI188" s="214">
        <f>_xlfn.XLOOKUP(NMI172, Schedule!$F$226:$FO$226, Schedule!$F$236:$FO$236, 0)</f>
        <v>0</v>
      </c>
      <c r="NMJ188" s="214">
        <f>_xlfn.XLOOKUP(NMJ172, Schedule!$F$226:$FO$226, Schedule!$F$236:$FO$236, 0)</f>
        <v>0</v>
      </c>
      <c r="NMK188" s="214">
        <f>_xlfn.XLOOKUP(NMK172, Schedule!$F$226:$FO$226, Schedule!$F$236:$FO$236, 0)</f>
        <v>0</v>
      </c>
      <c r="NML188" s="214">
        <f>_xlfn.XLOOKUP(NML172, Schedule!$F$226:$FO$226, Schedule!$F$236:$FO$236, 0)</f>
        <v>0</v>
      </c>
      <c r="NMM188" s="214">
        <f>_xlfn.XLOOKUP(NMM172, Schedule!$F$226:$FO$226, Schedule!$F$236:$FO$236, 0)</f>
        <v>0</v>
      </c>
      <c r="NMN188" s="214">
        <f>_xlfn.XLOOKUP(NMN172, Schedule!$F$226:$FO$226, Schedule!$F$236:$FO$236, 0)</f>
        <v>0</v>
      </c>
      <c r="NMO188" s="214">
        <f>_xlfn.XLOOKUP(NMO172, Schedule!$F$226:$FO$226, Schedule!$F$236:$FO$236, 0)</f>
        <v>0</v>
      </c>
      <c r="NMP188" s="214">
        <f>_xlfn.XLOOKUP(NMP172, Schedule!$F$226:$FO$226, Schedule!$F$236:$FO$236, 0)</f>
        <v>0</v>
      </c>
      <c r="NMQ188" s="214">
        <f>_xlfn.XLOOKUP(NMQ172, Schedule!$F$226:$FO$226, Schedule!$F$236:$FO$236, 0)</f>
        <v>0</v>
      </c>
      <c r="NMR188" s="214">
        <f>_xlfn.XLOOKUP(NMR172, Schedule!$F$226:$FO$226, Schedule!$F$236:$FO$236, 0)</f>
        <v>0</v>
      </c>
      <c r="NMS188" s="214">
        <f>_xlfn.XLOOKUP(NMS172, Schedule!$F$226:$FO$226, Schedule!$F$236:$FO$236, 0)</f>
        <v>0</v>
      </c>
      <c r="NMT188" s="214">
        <f>_xlfn.XLOOKUP(NMT172, Schedule!$F$226:$FO$226, Schedule!$F$236:$FO$236, 0)</f>
        <v>0</v>
      </c>
      <c r="NMU188" s="214">
        <f>_xlfn.XLOOKUP(NMU172, Schedule!$F$226:$FO$226, Schedule!$F$236:$FO$236, 0)</f>
        <v>0</v>
      </c>
      <c r="NMV188" s="214">
        <f>_xlfn.XLOOKUP(NMV172, Schedule!$F$226:$FO$226, Schedule!$F$236:$FO$236, 0)</f>
        <v>0</v>
      </c>
      <c r="NMW188" s="214">
        <f>_xlfn.XLOOKUP(NMW172, Schedule!$F$226:$FO$226, Schedule!$F$236:$FO$236, 0)</f>
        <v>0</v>
      </c>
      <c r="NMX188" s="214">
        <f>_xlfn.XLOOKUP(NMX172, Schedule!$F$226:$FO$226, Schedule!$F$236:$FO$236, 0)</f>
        <v>0</v>
      </c>
      <c r="NMY188" s="214">
        <f>_xlfn.XLOOKUP(NMY172, Schedule!$F$226:$FO$226, Schedule!$F$236:$FO$236, 0)</f>
        <v>0</v>
      </c>
      <c r="NMZ188" s="214">
        <f>_xlfn.XLOOKUP(NMZ172, Schedule!$F$226:$FO$226, Schedule!$F$236:$FO$236, 0)</f>
        <v>0</v>
      </c>
      <c r="NNA188" s="214">
        <f>_xlfn.XLOOKUP(NNA172, Schedule!$F$226:$FO$226, Schedule!$F$236:$FO$236, 0)</f>
        <v>0</v>
      </c>
      <c r="NNB188" s="214">
        <f>_xlfn.XLOOKUP(NNB172, Schedule!$F$226:$FO$226, Schedule!$F$236:$FO$236, 0)</f>
        <v>0</v>
      </c>
      <c r="NNC188" s="214">
        <f>_xlfn.XLOOKUP(NNC172, Schedule!$F$226:$FO$226, Schedule!$F$236:$FO$236, 0)</f>
        <v>0</v>
      </c>
      <c r="NND188" s="214">
        <f>_xlfn.XLOOKUP(NND172, Schedule!$F$226:$FO$226, Schedule!$F$236:$FO$236, 0)</f>
        <v>0</v>
      </c>
      <c r="NNE188" s="214">
        <f>_xlfn.XLOOKUP(NNE172, Schedule!$F$226:$FO$226, Schedule!$F$236:$FO$236, 0)</f>
        <v>0</v>
      </c>
      <c r="NNF188" s="214">
        <f>_xlfn.XLOOKUP(NNF172, Schedule!$F$226:$FO$226, Schedule!$F$236:$FO$236, 0)</f>
        <v>0</v>
      </c>
      <c r="NNG188" s="214">
        <f>_xlfn.XLOOKUP(NNG172, Schedule!$F$226:$FO$226, Schedule!$F$236:$FO$236, 0)</f>
        <v>0</v>
      </c>
      <c r="NNH188" s="214">
        <f>_xlfn.XLOOKUP(NNH172, Schedule!$F$226:$FO$226, Schedule!$F$236:$FO$236, 0)</f>
        <v>0</v>
      </c>
      <c r="NNI188" s="214">
        <f>_xlfn.XLOOKUP(NNI172, Schedule!$F$226:$FO$226, Schedule!$F$236:$FO$236, 0)</f>
        <v>0</v>
      </c>
      <c r="NNJ188" s="214">
        <f>_xlfn.XLOOKUP(NNJ172, Schedule!$F$226:$FO$226, Schedule!$F$236:$FO$236, 0)</f>
        <v>0</v>
      </c>
      <c r="NNK188" s="214">
        <f>_xlfn.XLOOKUP(NNK172, Schedule!$F$226:$FO$226, Schedule!$F$236:$FO$236, 0)</f>
        <v>0</v>
      </c>
      <c r="NNL188" s="214">
        <f>_xlfn.XLOOKUP(NNL172, Schedule!$F$226:$FO$226, Schedule!$F$236:$FO$236, 0)</f>
        <v>0</v>
      </c>
      <c r="NNM188" s="214">
        <f>_xlfn.XLOOKUP(NNM172, Schedule!$F$226:$FO$226, Schedule!$F$236:$FO$236, 0)</f>
        <v>0</v>
      </c>
      <c r="NNN188" s="214">
        <f>_xlfn.XLOOKUP(NNN172, Schedule!$F$226:$FO$226, Schedule!$F$236:$FO$236, 0)</f>
        <v>0</v>
      </c>
      <c r="NNO188" s="214">
        <f>_xlfn.XLOOKUP(NNO172, Schedule!$F$226:$FO$226, Schedule!$F$236:$FO$236, 0)</f>
        <v>0</v>
      </c>
      <c r="NNP188" s="214">
        <f>_xlfn.XLOOKUP(NNP172, Schedule!$F$226:$FO$226, Schedule!$F$236:$FO$236, 0)</f>
        <v>0</v>
      </c>
      <c r="NNQ188" s="214">
        <f>_xlfn.XLOOKUP(NNQ172, Schedule!$F$226:$FO$226, Schedule!$F$236:$FO$236, 0)</f>
        <v>0</v>
      </c>
      <c r="NNR188" s="214">
        <f>_xlfn.XLOOKUP(NNR172, Schedule!$F$226:$FO$226, Schedule!$F$236:$FO$236, 0)</f>
        <v>0</v>
      </c>
      <c r="NNS188" s="214">
        <f>_xlfn.XLOOKUP(NNS172, Schedule!$F$226:$FO$226, Schedule!$F$236:$FO$236, 0)</f>
        <v>0</v>
      </c>
      <c r="NNT188" s="214">
        <f>_xlfn.XLOOKUP(NNT172, Schedule!$F$226:$FO$226, Schedule!$F$236:$FO$236, 0)</f>
        <v>0</v>
      </c>
      <c r="NNU188" s="214">
        <f>_xlfn.XLOOKUP(NNU172, Schedule!$F$226:$FO$226, Schedule!$F$236:$FO$236, 0)</f>
        <v>0</v>
      </c>
      <c r="NNV188" s="214">
        <f>_xlfn.XLOOKUP(NNV172, Schedule!$F$226:$FO$226, Schedule!$F$236:$FO$236, 0)</f>
        <v>0</v>
      </c>
      <c r="NNW188" s="214">
        <f>_xlfn.XLOOKUP(NNW172, Schedule!$F$226:$FO$226, Schedule!$F$236:$FO$236, 0)</f>
        <v>0</v>
      </c>
      <c r="NNX188" s="214">
        <f>_xlfn.XLOOKUP(NNX172, Schedule!$F$226:$FO$226, Schedule!$F$236:$FO$236, 0)</f>
        <v>0</v>
      </c>
      <c r="NNY188" s="214">
        <f>_xlfn.XLOOKUP(NNY172, Schedule!$F$226:$FO$226, Schedule!$F$236:$FO$236, 0)</f>
        <v>0</v>
      </c>
      <c r="NNZ188" s="214">
        <f>_xlfn.XLOOKUP(NNZ172, Schedule!$F$226:$FO$226, Schedule!$F$236:$FO$236, 0)</f>
        <v>0</v>
      </c>
      <c r="NOA188" s="214">
        <f>_xlfn.XLOOKUP(NOA172, Schedule!$F$226:$FO$226, Schedule!$F$236:$FO$236, 0)</f>
        <v>0</v>
      </c>
      <c r="NOB188" s="214">
        <f>_xlfn.XLOOKUP(NOB172, Schedule!$F$226:$FO$226, Schedule!$F$236:$FO$236, 0)</f>
        <v>0</v>
      </c>
      <c r="NOC188" s="214">
        <f>_xlfn.XLOOKUP(NOC172, Schedule!$F$226:$FO$226, Schedule!$F$236:$FO$236, 0)</f>
        <v>0</v>
      </c>
      <c r="NOD188" s="214">
        <f>_xlfn.XLOOKUP(NOD172, Schedule!$F$226:$FO$226, Schedule!$F$236:$FO$236, 0)</f>
        <v>0</v>
      </c>
      <c r="NOE188" s="214">
        <f>_xlfn.XLOOKUP(NOE172, Schedule!$F$226:$FO$226, Schedule!$F$236:$FO$236, 0)</f>
        <v>0</v>
      </c>
      <c r="NOF188" s="214">
        <f>_xlfn.XLOOKUP(NOF172, Schedule!$F$226:$FO$226, Schedule!$F$236:$FO$236, 0)</f>
        <v>0</v>
      </c>
      <c r="NOG188" s="214">
        <f>_xlfn.XLOOKUP(NOG172, Schedule!$F$226:$FO$226, Schedule!$F$236:$FO$236, 0)</f>
        <v>0</v>
      </c>
      <c r="NOH188" s="214">
        <f>_xlfn.XLOOKUP(NOH172, Schedule!$F$226:$FO$226, Schedule!$F$236:$FO$236, 0)</f>
        <v>0</v>
      </c>
      <c r="NOI188" s="214">
        <f>_xlfn.XLOOKUP(NOI172, Schedule!$F$226:$FO$226, Schedule!$F$236:$FO$236, 0)</f>
        <v>0</v>
      </c>
      <c r="NOJ188" s="214">
        <f>_xlfn.XLOOKUP(NOJ172, Schedule!$F$226:$FO$226, Schedule!$F$236:$FO$236, 0)</f>
        <v>0</v>
      </c>
      <c r="NOK188" s="214">
        <f>_xlfn.XLOOKUP(NOK172, Schedule!$F$226:$FO$226, Schedule!$F$236:$FO$236, 0)</f>
        <v>0</v>
      </c>
      <c r="NOL188" s="214">
        <f>_xlfn.XLOOKUP(NOL172, Schedule!$F$226:$FO$226, Schedule!$F$236:$FO$236, 0)</f>
        <v>0</v>
      </c>
      <c r="NOM188" s="214">
        <f>_xlfn.XLOOKUP(NOM172, Schedule!$F$226:$FO$226, Schedule!$F$236:$FO$236, 0)</f>
        <v>0</v>
      </c>
      <c r="NON188" s="214">
        <f>_xlfn.XLOOKUP(NON172, Schedule!$F$226:$FO$226, Schedule!$F$236:$FO$236, 0)</f>
        <v>0</v>
      </c>
      <c r="NOO188" s="214">
        <f>_xlfn.XLOOKUP(NOO172, Schedule!$F$226:$FO$226, Schedule!$F$236:$FO$236, 0)</f>
        <v>0</v>
      </c>
      <c r="NOP188" s="214">
        <f>_xlfn.XLOOKUP(NOP172, Schedule!$F$226:$FO$226, Schedule!$F$236:$FO$236, 0)</f>
        <v>0</v>
      </c>
      <c r="NOQ188" s="214">
        <f>_xlfn.XLOOKUP(NOQ172, Schedule!$F$226:$FO$226, Schedule!$F$236:$FO$236, 0)</f>
        <v>0</v>
      </c>
      <c r="NOR188" s="214">
        <f>_xlfn.XLOOKUP(NOR172, Schedule!$F$226:$FO$226, Schedule!$F$236:$FO$236, 0)</f>
        <v>0</v>
      </c>
      <c r="NOS188" s="214">
        <f>_xlfn.XLOOKUP(NOS172, Schedule!$F$226:$FO$226, Schedule!$F$236:$FO$236, 0)</f>
        <v>0</v>
      </c>
      <c r="NOT188" s="214">
        <f>_xlfn.XLOOKUP(NOT172, Schedule!$F$226:$FO$226, Schedule!$F$236:$FO$236, 0)</f>
        <v>0</v>
      </c>
      <c r="NOU188" s="214">
        <f>_xlfn.XLOOKUP(NOU172, Schedule!$F$226:$FO$226, Schedule!$F$236:$FO$236, 0)</f>
        <v>0</v>
      </c>
      <c r="NOV188" s="214">
        <f>_xlfn.XLOOKUP(NOV172, Schedule!$F$226:$FO$226, Schedule!$F$236:$FO$236, 0)</f>
        <v>0</v>
      </c>
      <c r="NOW188" s="214">
        <f>_xlfn.XLOOKUP(NOW172, Schedule!$F$226:$FO$226, Schedule!$F$236:$FO$236, 0)</f>
        <v>0</v>
      </c>
      <c r="NOX188" s="214">
        <f>_xlfn.XLOOKUP(NOX172, Schedule!$F$226:$FO$226, Schedule!$F$236:$FO$236, 0)</f>
        <v>0</v>
      </c>
      <c r="NOY188" s="214">
        <f>_xlfn.XLOOKUP(NOY172, Schedule!$F$226:$FO$226, Schedule!$F$236:$FO$236, 0)</f>
        <v>0</v>
      </c>
      <c r="NOZ188" s="214">
        <f>_xlfn.XLOOKUP(NOZ172, Schedule!$F$226:$FO$226, Schedule!$F$236:$FO$236, 0)</f>
        <v>0</v>
      </c>
      <c r="NPA188" s="214">
        <f>_xlfn.XLOOKUP(NPA172, Schedule!$F$226:$FO$226, Schedule!$F$236:$FO$236, 0)</f>
        <v>0</v>
      </c>
      <c r="NPB188" s="214">
        <f>_xlfn.XLOOKUP(NPB172, Schedule!$F$226:$FO$226, Schedule!$F$236:$FO$236, 0)</f>
        <v>0</v>
      </c>
      <c r="NPC188" s="214">
        <f>_xlfn.XLOOKUP(NPC172, Schedule!$F$226:$FO$226, Schedule!$F$236:$FO$236, 0)</f>
        <v>0</v>
      </c>
      <c r="NPD188" s="214">
        <f>_xlfn.XLOOKUP(NPD172, Schedule!$F$226:$FO$226, Schedule!$F$236:$FO$236, 0)</f>
        <v>0</v>
      </c>
      <c r="NPE188" s="214">
        <f>_xlfn.XLOOKUP(NPE172, Schedule!$F$226:$FO$226, Schedule!$F$236:$FO$236, 0)</f>
        <v>0</v>
      </c>
      <c r="NPF188" s="214">
        <f>_xlfn.XLOOKUP(NPF172, Schedule!$F$226:$FO$226, Schedule!$F$236:$FO$236, 0)</f>
        <v>0</v>
      </c>
      <c r="NPG188" s="214">
        <f>_xlfn.XLOOKUP(NPG172, Schedule!$F$226:$FO$226, Schedule!$F$236:$FO$236, 0)</f>
        <v>0</v>
      </c>
      <c r="NPH188" s="214">
        <f>_xlfn.XLOOKUP(NPH172, Schedule!$F$226:$FO$226, Schedule!$F$236:$FO$236, 0)</f>
        <v>0</v>
      </c>
      <c r="NPI188" s="214">
        <f>_xlfn.XLOOKUP(NPI172, Schedule!$F$226:$FO$226, Schedule!$F$236:$FO$236, 0)</f>
        <v>0</v>
      </c>
      <c r="NPJ188" s="214">
        <f>_xlfn.XLOOKUP(NPJ172, Schedule!$F$226:$FO$226, Schedule!$F$236:$FO$236, 0)</f>
        <v>0</v>
      </c>
      <c r="NPK188" s="214">
        <f>_xlfn.XLOOKUP(NPK172, Schedule!$F$226:$FO$226, Schedule!$F$236:$FO$236, 0)</f>
        <v>0</v>
      </c>
      <c r="NPL188" s="214">
        <f>_xlfn.XLOOKUP(NPL172, Schedule!$F$226:$FO$226, Schedule!$F$236:$FO$236, 0)</f>
        <v>0</v>
      </c>
      <c r="NPM188" s="214">
        <f>_xlfn.XLOOKUP(NPM172, Schedule!$F$226:$FO$226, Schedule!$F$236:$FO$236, 0)</f>
        <v>0</v>
      </c>
      <c r="NPN188" s="214">
        <f>_xlfn.XLOOKUP(NPN172, Schedule!$F$226:$FO$226, Schedule!$F$236:$FO$236, 0)</f>
        <v>0</v>
      </c>
      <c r="NPO188" s="214">
        <f>_xlfn.XLOOKUP(NPO172, Schedule!$F$226:$FO$226, Schedule!$F$236:$FO$236, 0)</f>
        <v>0</v>
      </c>
      <c r="NPP188" s="214">
        <f>_xlfn.XLOOKUP(NPP172, Schedule!$F$226:$FO$226, Schedule!$F$236:$FO$236, 0)</f>
        <v>0</v>
      </c>
      <c r="NPQ188" s="214">
        <f>_xlfn.XLOOKUP(NPQ172, Schedule!$F$226:$FO$226, Schedule!$F$236:$FO$236, 0)</f>
        <v>0</v>
      </c>
      <c r="NPR188" s="214">
        <f>_xlfn.XLOOKUP(NPR172, Schedule!$F$226:$FO$226, Schedule!$F$236:$FO$236, 0)</f>
        <v>0</v>
      </c>
      <c r="NPS188" s="214">
        <f>_xlfn.XLOOKUP(NPS172, Schedule!$F$226:$FO$226, Schedule!$F$236:$FO$236, 0)</f>
        <v>0</v>
      </c>
      <c r="NPT188" s="214">
        <f>_xlfn.XLOOKUP(NPT172, Schedule!$F$226:$FO$226, Schedule!$F$236:$FO$236, 0)</f>
        <v>0</v>
      </c>
      <c r="NPU188" s="214">
        <f>_xlfn.XLOOKUP(NPU172, Schedule!$F$226:$FO$226, Schedule!$F$236:$FO$236, 0)</f>
        <v>0</v>
      </c>
      <c r="NPV188" s="214">
        <f>_xlfn.XLOOKUP(NPV172, Schedule!$F$226:$FO$226, Schedule!$F$236:$FO$236, 0)</f>
        <v>0</v>
      </c>
      <c r="NPW188" s="214">
        <f>_xlfn.XLOOKUP(NPW172, Schedule!$F$226:$FO$226, Schedule!$F$236:$FO$236, 0)</f>
        <v>0</v>
      </c>
      <c r="NPX188" s="214">
        <f>_xlfn.XLOOKUP(NPX172, Schedule!$F$226:$FO$226, Schedule!$F$236:$FO$236, 0)</f>
        <v>0</v>
      </c>
      <c r="NPY188" s="214">
        <f>_xlfn.XLOOKUP(NPY172, Schedule!$F$226:$FO$226, Schedule!$F$236:$FO$236, 0)</f>
        <v>0</v>
      </c>
      <c r="NPZ188" s="214">
        <f>_xlfn.XLOOKUP(NPZ172, Schedule!$F$226:$FO$226, Schedule!$F$236:$FO$236, 0)</f>
        <v>0</v>
      </c>
      <c r="NQA188" s="214">
        <f>_xlfn.XLOOKUP(NQA172, Schedule!$F$226:$FO$226, Schedule!$F$236:$FO$236, 0)</f>
        <v>0</v>
      </c>
      <c r="NQB188" s="214">
        <f>_xlfn.XLOOKUP(NQB172, Schedule!$F$226:$FO$226, Schedule!$F$236:$FO$236, 0)</f>
        <v>0</v>
      </c>
      <c r="NQC188" s="214">
        <f>_xlfn.XLOOKUP(NQC172, Schedule!$F$226:$FO$226, Schedule!$F$236:$FO$236, 0)</f>
        <v>0</v>
      </c>
      <c r="NQD188" s="214">
        <f>_xlfn.XLOOKUP(NQD172, Schedule!$F$226:$FO$226, Schedule!$F$236:$FO$236, 0)</f>
        <v>0</v>
      </c>
      <c r="NQE188" s="214">
        <f>_xlfn.XLOOKUP(NQE172, Schedule!$F$226:$FO$226, Schedule!$F$236:$FO$236, 0)</f>
        <v>0</v>
      </c>
      <c r="NQF188" s="214">
        <f>_xlfn.XLOOKUP(NQF172, Schedule!$F$226:$FO$226, Schedule!$F$236:$FO$236, 0)</f>
        <v>0</v>
      </c>
      <c r="NQG188" s="214">
        <f>_xlfn.XLOOKUP(NQG172, Schedule!$F$226:$FO$226, Schedule!$F$236:$FO$236, 0)</f>
        <v>0</v>
      </c>
      <c r="NQH188" s="214">
        <f>_xlfn.XLOOKUP(NQH172, Schedule!$F$226:$FO$226, Schedule!$F$236:$FO$236, 0)</f>
        <v>0</v>
      </c>
      <c r="NQI188" s="214">
        <f>_xlfn.XLOOKUP(NQI172, Schedule!$F$226:$FO$226, Schedule!$F$236:$FO$236, 0)</f>
        <v>0</v>
      </c>
      <c r="NQJ188" s="214">
        <f>_xlfn.XLOOKUP(NQJ172, Schedule!$F$226:$FO$226, Schedule!$F$236:$FO$236, 0)</f>
        <v>0</v>
      </c>
      <c r="NQK188" s="214">
        <f>_xlfn.XLOOKUP(NQK172, Schedule!$F$226:$FO$226, Schedule!$F$236:$FO$236, 0)</f>
        <v>0</v>
      </c>
      <c r="NQL188" s="214">
        <f>_xlfn.XLOOKUP(NQL172, Schedule!$F$226:$FO$226, Schedule!$F$236:$FO$236, 0)</f>
        <v>0</v>
      </c>
      <c r="NQM188" s="214">
        <f>_xlfn.XLOOKUP(NQM172, Schedule!$F$226:$FO$226, Schedule!$F$236:$FO$236, 0)</f>
        <v>0</v>
      </c>
      <c r="NQN188" s="214">
        <f>_xlfn.XLOOKUP(NQN172, Schedule!$F$226:$FO$226, Schedule!$F$236:$FO$236, 0)</f>
        <v>0</v>
      </c>
      <c r="NQO188" s="214">
        <f>_xlfn.XLOOKUP(NQO172, Schedule!$F$226:$FO$226, Schedule!$F$236:$FO$236, 0)</f>
        <v>0</v>
      </c>
      <c r="NQP188" s="214">
        <f>_xlfn.XLOOKUP(NQP172, Schedule!$F$226:$FO$226, Schedule!$F$236:$FO$236, 0)</f>
        <v>0</v>
      </c>
      <c r="NQQ188" s="214">
        <f>_xlfn.XLOOKUP(NQQ172, Schedule!$F$226:$FO$226, Schedule!$F$236:$FO$236, 0)</f>
        <v>0</v>
      </c>
      <c r="NQR188" s="214">
        <f>_xlfn.XLOOKUP(NQR172, Schedule!$F$226:$FO$226, Schedule!$F$236:$FO$236, 0)</f>
        <v>0</v>
      </c>
      <c r="NQS188" s="214">
        <f>_xlfn.XLOOKUP(NQS172, Schedule!$F$226:$FO$226, Schedule!$F$236:$FO$236, 0)</f>
        <v>0</v>
      </c>
      <c r="NQT188" s="214">
        <f>_xlfn.XLOOKUP(NQT172, Schedule!$F$226:$FO$226, Schedule!$F$236:$FO$236, 0)</f>
        <v>0</v>
      </c>
      <c r="NQU188" s="214">
        <f>_xlfn.XLOOKUP(NQU172, Schedule!$F$226:$FO$226, Schedule!$F$236:$FO$236, 0)</f>
        <v>0</v>
      </c>
      <c r="NQV188" s="214">
        <f>_xlfn.XLOOKUP(NQV172, Schedule!$F$226:$FO$226, Schedule!$F$236:$FO$236, 0)</f>
        <v>0</v>
      </c>
      <c r="NQW188" s="214">
        <f>_xlfn.XLOOKUP(NQW172, Schedule!$F$226:$FO$226, Schedule!$F$236:$FO$236, 0)</f>
        <v>0</v>
      </c>
      <c r="NQX188" s="214">
        <f>_xlfn.XLOOKUP(NQX172, Schedule!$F$226:$FO$226, Schedule!$F$236:$FO$236, 0)</f>
        <v>0</v>
      </c>
      <c r="NQY188" s="214">
        <f>_xlfn.XLOOKUP(NQY172, Schedule!$F$226:$FO$226, Schedule!$F$236:$FO$236, 0)</f>
        <v>0</v>
      </c>
      <c r="NQZ188" s="214">
        <f>_xlfn.XLOOKUP(NQZ172, Schedule!$F$226:$FO$226, Schedule!$F$236:$FO$236, 0)</f>
        <v>0</v>
      </c>
      <c r="NRA188" s="214">
        <f>_xlfn.XLOOKUP(NRA172, Schedule!$F$226:$FO$226, Schedule!$F$236:$FO$236, 0)</f>
        <v>0</v>
      </c>
      <c r="NRB188" s="214">
        <f>_xlfn.XLOOKUP(NRB172, Schedule!$F$226:$FO$226, Schedule!$F$236:$FO$236, 0)</f>
        <v>0</v>
      </c>
      <c r="NRC188" s="214">
        <f>_xlfn.XLOOKUP(NRC172, Schedule!$F$226:$FO$226, Schedule!$F$236:$FO$236, 0)</f>
        <v>0</v>
      </c>
      <c r="NRD188" s="214">
        <f>_xlfn.XLOOKUP(NRD172, Schedule!$F$226:$FO$226, Schedule!$F$236:$FO$236, 0)</f>
        <v>0</v>
      </c>
      <c r="NRE188" s="214">
        <f>_xlfn.XLOOKUP(NRE172, Schedule!$F$226:$FO$226, Schedule!$F$236:$FO$236, 0)</f>
        <v>0</v>
      </c>
      <c r="NRF188" s="214">
        <f>_xlfn.XLOOKUP(NRF172, Schedule!$F$226:$FO$226, Schedule!$F$236:$FO$236, 0)</f>
        <v>0</v>
      </c>
      <c r="NRG188" s="214">
        <f>_xlfn.XLOOKUP(NRG172, Schedule!$F$226:$FO$226, Schedule!$F$236:$FO$236, 0)</f>
        <v>0</v>
      </c>
      <c r="NRH188" s="214">
        <f>_xlfn.XLOOKUP(NRH172, Schedule!$F$226:$FO$226, Schedule!$F$236:$FO$236, 0)</f>
        <v>0</v>
      </c>
      <c r="NRI188" s="214">
        <f>_xlfn.XLOOKUP(NRI172, Schedule!$F$226:$FO$226, Schedule!$F$236:$FO$236, 0)</f>
        <v>0</v>
      </c>
      <c r="NRJ188" s="214">
        <f>_xlfn.XLOOKUP(NRJ172, Schedule!$F$226:$FO$226, Schedule!$F$236:$FO$236, 0)</f>
        <v>0</v>
      </c>
      <c r="NRK188" s="214">
        <f>_xlfn.XLOOKUP(NRK172, Schedule!$F$226:$FO$226, Schedule!$F$236:$FO$236, 0)</f>
        <v>0</v>
      </c>
      <c r="NRL188" s="214">
        <f>_xlfn.XLOOKUP(NRL172, Schedule!$F$226:$FO$226, Schedule!$F$236:$FO$236, 0)</f>
        <v>0</v>
      </c>
      <c r="NRM188" s="214">
        <f>_xlfn.XLOOKUP(NRM172, Schedule!$F$226:$FO$226, Schedule!$F$236:$FO$236, 0)</f>
        <v>0</v>
      </c>
      <c r="NRN188" s="214">
        <f>_xlfn.XLOOKUP(NRN172, Schedule!$F$226:$FO$226, Schedule!$F$236:$FO$236, 0)</f>
        <v>0</v>
      </c>
      <c r="NRO188" s="214">
        <f>_xlfn.XLOOKUP(NRO172, Schedule!$F$226:$FO$226, Schedule!$F$236:$FO$236, 0)</f>
        <v>0</v>
      </c>
      <c r="NRP188" s="214">
        <f>_xlfn.XLOOKUP(NRP172, Schedule!$F$226:$FO$226, Schedule!$F$236:$FO$236, 0)</f>
        <v>0</v>
      </c>
      <c r="NRQ188" s="214">
        <f>_xlfn.XLOOKUP(NRQ172, Schedule!$F$226:$FO$226, Schedule!$F$236:$FO$236, 0)</f>
        <v>0</v>
      </c>
      <c r="NRR188" s="214">
        <f>_xlfn.XLOOKUP(NRR172, Schedule!$F$226:$FO$226, Schedule!$F$236:$FO$236, 0)</f>
        <v>0</v>
      </c>
      <c r="NRS188" s="214">
        <f>_xlfn.XLOOKUP(NRS172, Schedule!$F$226:$FO$226, Schedule!$F$236:$FO$236, 0)</f>
        <v>0</v>
      </c>
      <c r="NRT188" s="214">
        <f>_xlfn.XLOOKUP(NRT172, Schedule!$F$226:$FO$226, Schedule!$F$236:$FO$236, 0)</f>
        <v>0</v>
      </c>
      <c r="NRU188" s="214">
        <f>_xlfn.XLOOKUP(NRU172, Schedule!$F$226:$FO$226, Schedule!$F$236:$FO$236, 0)</f>
        <v>0</v>
      </c>
      <c r="NRV188" s="214">
        <f>_xlfn.XLOOKUP(NRV172, Schedule!$F$226:$FO$226, Schedule!$F$236:$FO$236, 0)</f>
        <v>0</v>
      </c>
      <c r="NRW188" s="214">
        <f>_xlfn.XLOOKUP(NRW172, Schedule!$F$226:$FO$226, Schedule!$F$236:$FO$236, 0)</f>
        <v>0</v>
      </c>
      <c r="NRX188" s="214">
        <f>_xlfn.XLOOKUP(NRX172, Schedule!$F$226:$FO$226, Schedule!$F$236:$FO$236, 0)</f>
        <v>0</v>
      </c>
      <c r="NRY188" s="214">
        <f>_xlfn.XLOOKUP(NRY172, Schedule!$F$226:$FO$226, Schedule!$F$236:$FO$236, 0)</f>
        <v>0</v>
      </c>
      <c r="NRZ188" s="214">
        <f>_xlfn.XLOOKUP(NRZ172, Schedule!$F$226:$FO$226, Schedule!$F$236:$FO$236, 0)</f>
        <v>0</v>
      </c>
      <c r="NSA188" s="214">
        <f>_xlfn.XLOOKUP(NSA172, Schedule!$F$226:$FO$226, Schedule!$F$236:$FO$236, 0)</f>
        <v>0</v>
      </c>
      <c r="NSB188" s="214">
        <f>_xlfn.XLOOKUP(NSB172, Schedule!$F$226:$FO$226, Schedule!$F$236:$FO$236, 0)</f>
        <v>0</v>
      </c>
      <c r="NSC188" s="214">
        <f>_xlfn.XLOOKUP(NSC172, Schedule!$F$226:$FO$226, Schedule!$F$236:$FO$236, 0)</f>
        <v>0</v>
      </c>
      <c r="NSD188" s="214">
        <f>_xlfn.XLOOKUP(NSD172, Schedule!$F$226:$FO$226, Schedule!$F$236:$FO$236, 0)</f>
        <v>0</v>
      </c>
      <c r="NSE188" s="214">
        <f>_xlfn.XLOOKUP(NSE172, Schedule!$F$226:$FO$226, Schedule!$F$236:$FO$236, 0)</f>
        <v>0</v>
      </c>
      <c r="NSF188" s="214">
        <f>_xlfn.XLOOKUP(NSF172, Schedule!$F$226:$FO$226, Schedule!$F$236:$FO$236, 0)</f>
        <v>0</v>
      </c>
      <c r="NSG188" s="214">
        <f>_xlfn.XLOOKUP(NSG172, Schedule!$F$226:$FO$226, Schedule!$F$236:$FO$236, 0)</f>
        <v>0</v>
      </c>
      <c r="NSH188" s="214">
        <f>_xlfn.XLOOKUP(NSH172, Schedule!$F$226:$FO$226, Schedule!$F$236:$FO$236, 0)</f>
        <v>0</v>
      </c>
      <c r="NSI188" s="214">
        <f>_xlfn.XLOOKUP(NSI172, Schedule!$F$226:$FO$226, Schedule!$F$236:$FO$236, 0)</f>
        <v>0</v>
      </c>
      <c r="NSJ188" s="214">
        <f>_xlfn.XLOOKUP(NSJ172, Schedule!$F$226:$FO$226, Schedule!$F$236:$FO$236, 0)</f>
        <v>0</v>
      </c>
      <c r="NSK188" s="214">
        <f>_xlfn.XLOOKUP(NSK172, Schedule!$F$226:$FO$226, Schedule!$F$236:$FO$236, 0)</f>
        <v>0</v>
      </c>
      <c r="NSL188" s="214">
        <f>_xlfn.XLOOKUP(NSL172, Schedule!$F$226:$FO$226, Schedule!$F$236:$FO$236, 0)</f>
        <v>0</v>
      </c>
      <c r="NSM188" s="214">
        <f>_xlfn.XLOOKUP(NSM172, Schedule!$F$226:$FO$226, Schedule!$F$236:$FO$236, 0)</f>
        <v>0</v>
      </c>
      <c r="NSN188" s="214">
        <f>_xlfn.XLOOKUP(NSN172, Schedule!$F$226:$FO$226, Schedule!$F$236:$FO$236, 0)</f>
        <v>0</v>
      </c>
      <c r="NSO188" s="214">
        <f>_xlfn.XLOOKUP(NSO172, Schedule!$F$226:$FO$226, Schedule!$F$236:$FO$236, 0)</f>
        <v>0</v>
      </c>
      <c r="NSP188" s="214">
        <f>_xlfn.XLOOKUP(NSP172, Schedule!$F$226:$FO$226, Schedule!$F$236:$FO$236, 0)</f>
        <v>0</v>
      </c>
      <c r="NSQ188" s="214">
        <f>_xlfn.XLOOKUP(NSQ172, Schedule!$F$226:$FO$226, Schedule!$F$236:$FO$236, 0)</f>
        <v>0</v>
      </c>
      <c r="NSR188" s="214">
        <f>_xlfn.XLOOKUP(NSR172, Schedule!$F$226:$FO$226, Schedule!$F$236:$FO$236, 0)</f>
        <v>0</v>
      </c>
      <c r="NSS188" s="214">
        <f>_xlfn.XLOOKUP(NSS172, Schedule!$F$226:$FO$226, Schedule!$F$236:$FO$236, 0)</f>
        <v>0</v>
      </c>
      <c r="NST188" s="214">
        <f>_xlfn.XLOOKUP(NST172, Schedule!$F$226:$FO$226, Schedule!$F$236:$FO$236, 0)</f>
        <v>0</v>
      </c>
      <c r="NSU188" s="214">
        <f>_xlfn.XLOOKUP(NSU172, Schedule!$F$226:$FO$226, Schedule!$F$236:$FO$236, 0)</f>
        <v>0</v>
      </c>
      <c r="NSV188" s="214">
        <f>_xlfn.XLOOKUP(NSV172, Schedule!$F$226:$FO$226, Schedule!$F$236:$FO$236, 0)</f>
        <v>0</v>
      </c>
      <c r="NSW188" s="214">
        <f>_xlfn.XLOOKUP(NSW172, Schedule!$F$226:$FO$226, Schedule!$F$236:$FO$236, 0)</f>
        <v>0</v>
      </c>
      <c r="NSX188" s="214">
        <f>_xlfn.XLOOKUP(NSX172, Schedule!$F$226:$FO$226, Schedule!$F$236:$FO$236, 0)</f>
        <v>0</v>
      </c>
      <c r="NSY188" s="214">
        <f>_xlfn.XLOOKUP(NSY172, Schedule!$F$226:$FO$226, Schedule!$F$236:$FO$236, 0)</f>
        <v>0</v>
      </c>
      <c r="NSZ188" s="214">
        <f>_xlfn.XLOOKUP(NSZ172, Schedule!$F$226:$FO$226, Schedule!$F$236:$FO$236, 0)</f>
        <v>0</v>
      </c>
      <c r="NTA188" s="214">
        <f>_xlfn.XLOOKUP(NTA172, Schedule!$F$226:$FO$226, Schedule!$F$236:$FO$236, 0)</f>
        <v>0</v>
      </c>
      <c r="NTB188" s="214">
        <f>_xlfn.XLOOKUP(NTB172, Schedule!$F$226:$FO$226, Schedule!$F$236:$FO$236, 0)</f>
        <v>0</v>
      </c>
      <c r="NTC188" s="214">
        <f>_xlfn.XLOOKUP(NTC172, Schedule!$F$226:$FO$226, Schedule!$F$236:$FO$236, 0)</f>
        <v>0</v>
      </c>
      <c r="NTD188" s="214">
        <f>_xlfn.XLOOKUP(NTD172, Schedule!$F$226:$FO$226, Schedule!$F$236:$FO$236, 0)</f>
        <v>0</v>
      </c>
      <c r="NTE188" s="214">
        <f>_xlfn.XLOOKUP(NTE172, Schedule!$F$226:$FO$226, Schedule!$F$236:$FO$236, 0)</f>
        <v>0</v>
      </c>
      <c r="NTF188" s="214">
        <f>_xlfn.XLOOKUP(NTF172, Schedule!$F$226:$FO$226, Schedule!$F$236:$FO$236, 0)</f>
        <v>0</v>
      </c>
      <c r="NTG188" s="214">
        <f>_xlfn.XLOOKUP(NTG172, Schedule!$F$226:$FO$226, Schedule!$F$236:$FO$236, 0)</f>
        <v>0</v>
      </c>
      <c r="NTH188" s="214">
        <f>_xlfn.XLOOKUP(NTH172, Schedule!$F$226:$FO$226, Schedule!$F$236:$FO$236, 0)</f>
        <v>0</v>
      </c>
      <c r="NTI188" s="214">
        <f>_xlfn.XLOOKUP(NTI172, Schedule!$F$226:$FO$226, Schedule!$F$236:$FO$236, 0)</f>
        <v>0</v>
      </c>
      <c r="NTJ188" s="214">
        <f>_xlfn.XLOOKUP(NTJ172, Schedule!$F$226:$FO$226, Schedule!$F$236:$FO$236, 0)</f>
        <v>0</v>
      </c>
      <c r="NTK188" s="214">
        <f>_xlfn.XLOOKUP(NTK172, Schedule!$F$226:$FO$226, Schedule!$F$236:$FO$236, 0)</f>
        <v>0</v>
      </c>
      <c r="NTL188" s="214">
        <f>_xlfn.XLOOKUP(NTL172, Schedule!$F$226:$FO$226, Schedule!$F$236:$FO$236, 0)</f>
        <v>0</v>
      </c>
      <c r="NTM188" s="214">
        <f>_xlfn.XLOOKUP(NTM172, Schedule!$F$226:$FO$226, Schedule!$F$236:$FO$236, 0)</f>
        <v>0</v>
      </c>
      <c r="NTN188" s="214">
        <f>_xlfn.XLOOKUP(NTN172, Schedule!$F$226:$FO$226, Schedule!$F$236:$FO$236, 0)</f>
        <v>0</v>
      </c>
      <c r="NTO188" s="214">
        <f>_xlfn.XLOOKUP(NTO172, Schedule!$F$226:$FO$226, Schedule!$F$236:$FO$236, 0)</f>
        <v>0</v>
      </c>
      <c r="NTP188" s="214">
        <f>_xlfn.XLOOKUP(NTP172, Schedule!$F$226:$FO$226, Schedule!$F$236:$FO$236, 0)</f>
        <v>0</v>
      </c>
      <c r="NTQ188" s="214">
        <f>_xlfn.XLOOKUP(NTQ172, Schedule!$F$226:$FO$226, Schedule!$F$236:$FO$236, 0)</f>
        <v>0</v>
      </c>
      <c r="NTR188" s="214">
        <f>_xlfn.XLOOKUP(NTR172, Schedule!$F$226:$FO$226, Schedule!$F$236:$FO$236, 0)</f>
        <v>0</v>
      </c>
      <c r="NTS188" s="214">
        <f>_xlfn.XLOOKUP(NTS172, Schedule!$F$226:$FO$226, Schedule!$F$236:$FO$236, 0)</f>
        <v>0</v>
      </c>
      <c r="NTT188" s="214">
        <f>_xlfn.XLOOKUP(NTT172, Schedule!$F$226:$FO$226, Schedule!$F$236:$FO$236, 0)</f>
        <v>0</v>
      </c>
      <c r="NTU188" s="214">
        <f>_xlfn.XLOOKUP(NTU172, Schedule!$F$226:$FO$226, Schedule!$F$236:$FO$236, 0)</f>
        <v>0</v>
      </c>
      <c r="NTV188" s="214">
        <f>_xlfn.XLOOKUP(NTV172, Schedule!$F$226:$FO$226, Schedule!$F$236:$FO$236, 0)</f>
        <v>0</v>
      </c>
      <c r="NTW188" s="214">
        <f>_xlfn.XLOOKUP(NTW172, Schedule!$F$226:$FO$226, Schedule!$F$236:$FO$236, 0)</f>
        <v>0</v>
      </c>
      <c r="NTX188" s="214">
        <f>_xlfn.XLOOKUP(NTX172, Schedule!$F$226:$FO$226, Schedule!$F$236:$FO$236, 0)</f>
        <v>0</v>
      </c>
      <c r="NTY188" s="214">
        <f>_xlfn.XLOOKUP(NTY172, Schedule!$F$226:$FO$226, Schedule!$F$236:$FO$236, 0)</f>
        <v>0</v>
      </c>
      <c r="NTZ188" s="214">
        <f>_xlfn.XLOOKUP(NTZ172, Schedule!$F$226:$FO$226, Schedule!$F$236:$FO$236, 0)</f>
        <v>0</v>
      </c>
      <c r="NUA188" s="214">
        <f>_xlfn.XLOOKUP(NUA172, Schedule!$F$226:$FO$226, Schedule!$F$236:$FO$236, 0)</f>
        <v>0</v>
      </c>
      <c r="NUB188" s="214">
        <f>_xlfn.XLOOKUP(NUB172, Schedule!$F$226:$FO$226, Schedule!$F$236:$FO$236, 0)</f>
        <v>0</v>
      </c>
      <c r="NUC188" s="214">
        <f>_xlfn.XLOOKUP(NUC172, Schedule!$F$226:$FO$226, Schedule!$F$236:$FO$236, 0)</f>
        <v>0</v>
      </c>
      <c r="NUD188" s="214">
        <f>_xlfn.XLOOKUP(NUD172, Schedule!$F$226:$FO$226, Schedule!$F$236:$FO$236, 0)</f>
        <v>0</v>
      </c>
      <c r="NUE188" s="214">
        <f>_xlfn.XLOOKUP(NUE172, Schedule!$F$226:$FO$226, Schedule!$F$236:$FO$236, 0)</f>
        <v>0</v>
      </c>
      <c r="NUF188" s="214">
        <f>_xlfn.XLOOKUP(NUF172, Schedule!$F$226:$FO$226, Schedule!$F$236:$FO$236, 0)</f>
        <v>0</v>
      </c>
      <c r="NUG188" s="214">
        <f>_xlfn.XLOOKUP(NUG172, Schedule!$F$226:$FO$226, Schedule!$F$236:$FO$236, 0)</f>
        <v>0</v>
      </c>
      <c r="NUH188" s="214">
        <f>_xlfn.XLOOKUP(NUH172, Schedule!$F$226:$FO$226, Schedule!$F$236:$FO$236, 0)</f>
        <v>0</v>
      </c>
      <c r="NUI188" s="214">
        <f>_xlfn.XLOOKUP(NUI172, Schedule!$F$226:$FO$226, Schedule!$F$236:$FO$236, 0)</f>
        <v>0</v>
      </c>
      <c r="NUJ188" s="214">
        <f>_xlfn.XLOOKUP(NUJ172, Schedule!$F$226:$FO$226, Schedule!$F$236:$FO$236, 0)</f>
        <v>0</v>
      </c>
      <c r="NUK188" s="214">
        <f>_xlfn.XLOOKUP(NUK172, Schedule!$F$226:$FO$226, Schedule!$F$236:$FO$236, 0)</f>
        <v>0</v>
      </c>
      <c r="NUL188" s="214">
        <f>_xlfn.XLOOKUP(NUL172, Schedule!$F$226:$FO$226, Schedule!$F$236:$FO$236, 0)</f>
        <v>0</v>
      </c>
      <c r="NUM188" s="214">
        <f>_xlfn.XLOOKUP(NUM172, Schedule!$F$226:$FO$226, Schedule!$F$236:$FO$236, 0)</f>
        <v>0</v>
      </c>
      <c r="NUN188" s="214">
        <f>_xlfn.XLOOKUP(NUN172, Schedule!$F$226:$FO$226, Schedule!$F$236:$FO$236, 0)</f>
        <v>0</v>
      </c>
      <c r="NUO188" s="214">
        <f>_xlfn.XLOOKUP(NUO172, Schedule!$F$226:$FO$226, Schedule!$F$236:$FO$236, 0)</f>
        <v>0</v>
      </c>
      <c r="NUP188" s="214">
        <f>_xlfn.XLOOKUP(NUP172, Schedule!$F$226:$FO$226, Schedule!$F$236:$FO$236, 0)</f>
        <v>0</v>
      </c>
      <c r="NUQ188" s="214">
        <f>_xlfn.XLOOKUP(NUQ172, Schedule!$F$226:$FO$226, Schedule!$F$236:$FO$236, 0)</f>
        <v>0</v>
      </c>
      <c r="NUR188" s="214">
        <f>_xlfn.XLOOKUP(NUR172, Schedule!$F$226:$FO$226, Schedule!$F$236:$FO$236, 0)</f>
        <v>0</v>
      </c>
      <c r="NUS188" s="214">
        <f>_xlfn.XLOOKUP(NUS172, Schedule!$F$226:$FO$226, Schedule!$F$236:$FO$236, 0)</f>
        <v>0</v>
      </c>
      <c r="NUT188" s="214">
        <f>_xlfn.XLOOKUP(NUT172, Schedule!$F$226:$FO$226, Schedule!$F$236:$FO$236, 0)</f>
        <v>0</v>
      </c>
      <c r="NUU188" s="214">
        <f>_xlfn.XLOOKUP(NUU172, Schedule!$F$226:$FO$226, Schedule!$F$236:$FO$236, 0)</f>
        <v>0</v>
      </c>
      <c r="NUV188" s="214">
        <f>_xlfn.XLOOKUP(NUV172, Schedule!$F$226:$FO$226, Schedule!$F$236:$FO$236, 0)</f>
        <v>0</v>
      </c>
      <c r="NUW188" s="214">
        <f>_xlfn.XLOOKUP(NUW172, Schedule!$F$226:$FO$226, Schedule!$F$236:$FO$236, 0)</f>
        <v>0</v>
      </c>
      <c r="NUX188" s="214">
        <f>_xlfn.XLOOKUP(NUX172, Schedule!$F$226:$FO$226, Schedule!$F$236:$FO$236, 0)</f>
        <v>0</v>
      </c>
      <c r="NUY188" s="214">
        <f>_xlfn.XLOOKUP(NUY172, Schedule!$F$226:$FO$226, Schedule!$F$236:$FO$236, 0)</f>
        <v>0</v>
      </c>
      <c r="NUZ188" s="214">
        <f>_xlfn.XLOOKUP(NUZ172, Schedule!$F$226:$FO$226, Schedule!$F$236:$FO$236, 0)</f>
        <v>0</v>
      </c>
      <c r="NVA188" s="214">
        <f>_xlfn.XLOOKUP(NVA172, Schedule!$F$226:$FO$226, Schedule!$F$236:$FO$236, 0)</f>
        <v>0</v>
      </c>
      <c r="NVB188" s="214">
        <f>_xlfn.XLOOKUP(NVB172, Schedule!$F$226:$FO$226, Schedule!$F$236:$FO$236, 0)</f>
        <v>0</v>
      </c>
      <c r="NVC188" s="214">
        <f>_xlfn.XLOOKUP(NVC172, Schedule!$F$226:$FO$226, Schedule!$F$236:$FO$236, 0)</f>
        <v>0</v>
      </c>
      <c r="NVD188" s="214">
        <f>_xlfn.XLOOKUP(NVD172, Schedule!$F$226:$FO$226, Schedule!$F$236:$FO$236, 0)</f>
        <v>0</v>
      </c>
      <c r="NVE188" s="214">
        <f>_xlfn.XLOOKUP(NVE172, Schedule!$F$226:$FO$226, Schedule!$F$236:$FO$236, 0)</f>
        <v>0</v>
      </c>
      <c r="NVF188" s="214">
        <f>_xlfn.XLOOKUP(NVF172, Schedule!$F$226:$FO$226, Schedule!$F$236:$FO$236, 0)</f>
        <v>0</v>
      </c>
      <c r="NVG188" s="214">
        <f>_xlfn.XLOOKUP(NVG172, Schedule!$F$226:$FO$226, Schedule!$F$236:$FO$236, 0)</f>
        <v>0</v>
      </c>
      <c r="NVH188" s="214">
        <f>_xlfn.XLOOKUP(NVH172, Schedule!$F$226:$FO$226, Schedule!$F$236:$FO$236, 0)</f>
        <v>0</v>
      </c>
      <c r="NVI188" s="214">
        <f>_xlfn.XLOOKUP(NVI172, Schedule!$F$226:$FO$226, Schedule!$F$236:$FO$236, 0)</f>
        <v>0</v>
      </c>
      <c r="NVJ188" s="214">
        <f>_xlfn.XLOOKUP(NVJ172, Schedule!$F$226:$FO$226, Schedule!$F$236:$FO$236, 0)</f>
        <v>0</v>
      </c>
      <c r="NVK188" s="214">
        <f>_xlfn.XLOOKUP(NVK172, Schedule!$F$226:$FO$226, Schedule!$F$236:$FO$236, 0)</f>
        <v>0</v>
      </c>
      <c r="NVL188" s="214">
        <f>_xlfn.XLOOKUP(NVL172, Schedule!$F$226:$FO$226, Schedule!$F$236:$FO$236, 0)</f>
        <v>0</v>
      </c>
      <c r="NVM188" s="214">
        <f>_xlfn.XLOOKUP(NVM172, Schedule!$F$226:$FO$226, Schedule!$F$236:$FO$236, 0)</f>
        <v>0</v>
      </c>
      <c r="NVN188" s="214">
        <f>_xlfn.XLOOKUP(NVN172, Schedule!$F$226:$FO$226, Schedule!$F$236:$FO$236, 0)</f>
        <v>0</v>
      </c>
      <c r="NVO188" s="214">
        <f>_xlfn.XLOOKUP(NVO172, Schedule!$F$226:$FO$226, Schedule!$F$236:$FO$236, 0)</f>
        <v>0</v>
      </c>
      <c r="NVP188" s="214">
        <f>_xlfn.XLOOKUP(NVP172, Schedule!$F$226:$FO$226, Schedule!$F$236:$FO$236, 0)</f>
        <v>0</v>
      </c>
      <c r="NVQ188" s="214">
        <f>_xlfn.XLOOKUP(NVQ172, Schedule!$F$226:$FO$226, Schedule!$F$236:$FO$236, 0)</f>
        <v>0</v>
      </c>
      <c r="NVR188" s="214">
        <f>_xlfn.XLOOKUP(NVR172, Schedule!$F$226:$FO$226, Schedule!$F$236:$FO$236, 0)</f>
        <v>0</v>
      </c>
      <c r="NVS188" s="214">
        <f>_xlfn.XLOOKUP(NVS172, Schedule!$F$226:$FO$226, Schedule!$F$236:$FO$236, 0)</f>
        <v>0</v>
      </c>
      <c r="NVT188" s="214">
        <f>_xlfn.XLOOKUP(NVT172, Schedule!$F$226:$FO$226, Schedule!$F$236:$FO$236, 0)</f>
        <v>0</v>
      </c>
      <c r="NVU188" s="214">
        <f>_xlfn.XLOOKUP(NVU172, Schedule!$F$226:$FO$226, Schedule!$F$236:$FO$236, 0)</f>
        <v>0</v>
      </c>
      <c r="NVV188" s="214">
        <f>_xlfn.XLOOKUP(NVV172, Schedule!$F$226:$FO$226, Schedule!$F$236:$FO$236, 0)</f>
        <v>0</v>
      </c>
      <c r="NVW188" s="214">
        <f>_xlfn.XLOOKUP(NVW172, Schedule!$F$226:$FO$226, Schedule!$F$236:$FO$236, 0)</f>
        <v>0</v>
      </c>
      <c r="NVX188" s="214">
        <f>_xlfn.XLOOKUP(NVX172, Schedule!$F$226:$FO$226, Schedule!$F$236:$FO$236, 0)</f>
        <v>0</v>
      </c>
      <c r="NVY188" s="214">
        <f>_xlfn.XLOOKUP(NVY172, Schedule!$F$226:$FO$226, Schedule!$F$236:$FO$236, 0)</f>
        <v>0</v>
      </c>
      <c r="NVZ188" s="214">
        <f>_xlfn.XLOOKUP(NVZ172, Schedule!$F$226:$FO$226, Schedule!$F$236:$FO$236, 0)</f>
        <v>0</v>
      </c>
      <c r="NWA188" s="214">
        <f>_xlfn.XLOOKUP(NWA172, Schedule!$F$226:$FO$226, Schedule!$F$236:$FO$236, 0)</f>
        <v>0</v>
      </c>
      <c r="NWB188" s="214">
        <f>_xlfn.XLOOKUP(NWB172, Schedule!$F$226:$FO$226, Schedule!$F$236:$FO$236, 0)</f>
        <v>0</v>
      </c>
      <c r="NWC188" s="214">
        <f>_xlfn.XLOOKUP(NWC172, Schedule!$F$226:$FO$226, Schedule!$F$236:$FO$236, 0)</f>
        <v>0</v>
      </c>
      <c r="NWD188" s="214">
        <f>_xlfn.XLOOKUP(NWD172, Schedule!$F$226:$FO$226, Schedule!$F$236:$FO$236, 0)</f>
        <v>0</v>
      </c>
      <c r="NWE188" s="214">
        <f>_xlfn.XLOOKUP(NWE172, Schedule!$F$226:$FO$226, Schedule!$F$236:$FO$236, 0)</f>
        <v>0</v>
      </c>
      <c r="NWF188" s="214">
        <f>_xlfn.XLOOKUP(NWF172, Schedule!$F$226:$FO$226, Schedule!$F$236:$FO$236, 0)</f>
        <v>0</v>
      </c>
      <c r="NWG188" s="214">
        <f>_xlfn.XLOOKUP(NWG172, Schedule!$F$226:$FO$226, Schedule!$F$236:$FO$236, 0)</f>
        <v>0</v>
      </c>
      <c r="NWH188" s="214">
        <f>_xlfn.XLOOKUP(NWH172, Schedule!$F$226:$FO$226, Schedule!$F$236:$FO$236, 0)</f>
        <v>0</v>
      </c>
      <c r="NWI188" s="214">
        <f>_xlfn.XLOOKUP(NWI172, Schedule!$F$226:$FO$226, Schedule!$F$236:$FO$236, 0)</f>
        <v>0</v>
      </c>
      <c r="NWJ188" s="214">
        <f>_xlfn.XLOOKUP(NWJ172, Schedule!$F$226:$FO$226, Schedule!$F$236:$FO$236, 0)</f>
        <v>0</v>
      </c>
      <c r="NWK188" s="214">
        <f>_xlfn.XLOOKUP(NWK172, Schedule!$F$226:$FO$226, Schedule!$F$236:$FO$236, 0)</f>
        <v>0</v>
      </c>
      <c r="NWL188" s="214">
        <f>_xlfn.XLOOKUP(NWL172, Schedule!$F$226:$FO$226, Schedule!$F$236:$FO$236, 0)</f>
        <v>0</v>
      </c>
      <c r="NWM188" s="214">
        <f>_xlfn.XLOOKUP(NWM172, Schedule!$F$226:$FO$226, Schedule!$F$236:$FO$236, 0)</f>
        <v>0</v>
      </c>
      <c r="NWN188" s="214">
        <f>_xlfn.XLOOKUP(NWN172, Schedule!$F$226:$FO$226, Schedule!$F$236:$FO$236, 0)</f>
        <v>0</v>
      </c>
      <c r="NWO188" s="214">
        <f>_xlfn.XLOOKUP(NWO172, Schedule!$F$226:$FO$226, Schedule!$F$236:$FO$236, 0)</f>
        <v>0</v>
      </c>
      <c r="NWP188" s="214">
        <f>_xlfn.XLOOKUP(NWP172, Schedule!$F$226:$FO$226, Schedule!$F$236:$FO$236, 0)</f>
        <v>0</v>
      </c>
      <c r="NWQ188" s="214">
        <f>_xlfn.XLOOKUP(NWQ172, Schedule!$F$226:$FO$226, Schedule!$F$236:$FO$236, 0)</f>
        <v>0</v>
      </c>
      <c r="NWR188" s="214">
        <f>_xlfn.XLOOKUP(NWR172, Schedule!$F$226:$FO$226, Schedule!$F$236:$FO$236, 0)</f>
        <v>0</v>
      </c>
      <c r="NWS188" s="214">
        <f>_xlfn.XLOOKUP(NWS172, Schedule!$F$226:$FO$226, Schedule!$F$236:$FO$236, 0)</f>
        <v>0</v>
      </c>
      <c r="NWT188" s="214">
        <f>_xlfn.XLOOKUP(NWT172, Schedule!$F$226:$FO$226, Schedule!$F$236:$FO$236, 0)</f>
        <v>0</v>
      </c>
      <c r="NWU188" s="214">
        <f>_xlfn.XLOOKUP(NWU172, Schedule!$F$226:$FO$226, Schedule!$F$236:$FO$236, 0)</f>
        <v>0</v>
      </c>
      <c r="NWV188" s="214">
        <f>_xlfn.XLOOKUP(NWV172, Schedule!$F$226:$FO$226, Schedule!$F$236:$FO$236, 0)</f>
        <v>0</v>
      </c>
      <c r="NWW188" s="214">
        <f>_xlfn.XLOOKUP(NWW172, Schedule!$F$226:$FO$226, Schedule!$F$236:$FO$236, 0)</f>
        <v>0</v>
      </c>
      <c r="NWX188" s="214">
        <f>_xlfn.XLOOKUP(NWX172, Schedule!$F$226:$FO$226, Schedule!$F$236:$FO$236, 0)</f>
        <v>0</v>
      </c>
      <c r="NWY188" s="214">
        <f>_xlfn.XLOOKUP(NWY172, Schedule!$F$226:$FO$226, Schedule!$F$236:$FO$236, 0)</f>
        <v>0</v>
      </c>
      <c r="NWZ188" s="214">
        <f>_xlfn.XLOOKUP(NWZ172, Schedule!$F$226:$FO$226, Schedule!$F$236:$FO$236, 0)</f>
        <v>0</v>
      </c>
      <c r="NXA188" s="214">
        <f>_xlfn.XLOOKUP(NXA172, Schedule!$F$226:$FO$226, Schedule!$F$236:$FO$236, 0)</f>
        <v>0</v>
      </c>
      <c r="NXB188" s="214">
        <f>_xlfn.XLOOKUP(NXB172, Schedule!$F$226:$FO$226, Schedule!$F$236:$FO$236, 0)</f>
        <v>0</v>
      </c>
      <c r="NXC188" s="214">
        <f>_xlfn.XLOOKUP(NXC172, Schedule!$F$226:$FO$226, Schedule!$F$236:$FO$236, 0)</f>
        <v>0</v>
      </c>
      <c r="NXD188" s="214">
        <f>_xlfn.XLOOKUP(NXD172, Schedule!$F$226:$FO$226, Schedule!$F$236:$FO$236, 0)</f>
        <v>0</v>
      </c>
      <c r="NXE188" s="214">
        <f>_xlfn.XLOOKUP(NXE172, Schedule!$F$226:$FO$226, Schedule!$F$236:$FO$236, 0)</f>
        <v>0</v>
      </c>
      <c r="NXF188" s="214">
        <f>_xlfn.XLOOKUP(NXF172, Schedule!$F$226:$FO$226, Schedule!$F$236:$FO$236, 0)</f>
        <v>0</v>
      </c>
      <c r="NXG188" s="214">
        <f>_xlfn.XLOOKUP(NXG172, Schedule!$F$226:$FO$226, Schedule!$F$236:$FO$236, 0)</f>
        <v>0</v>
      </c>
      <c r="NXH188" s="214">
        <f>_xlfn.XLOOKUP(NXH172, Schedule!$F$226:$FO$226, Schedule!$F$236:$FO$236, 0)</f>
        <v>0</v>
      </c>
      <c r="NXI188" s="214">
        <f>_xlfn.XLOOKUP(NXI172, Schedule!$F$226:$FO$226, Schedule!$F$236:$FO$236, 0)</f>
        <v>0</v>
      </c>
      <c r="NXJ188" s="214">
        <f>_xlfn.XLOOKUP(NXJ172, Schedule!$F$226:$FO$226, Schedule!$F$236:$FO$236, 0)</f>
        <v>0</v>
      </c>
      <c r="NXK188" s="214">
        <f>_xlfn.XLOOKUP(NXK172, Schedule!$F$226:$FO$226, Schedule!$F$236:$FO$236, 0)</f>
        <v>0</v>
      </c>
      <c r="NXL188" s="214">
        <f>_xlfn.XLOOKUP(NXL172, Schedule!$F$226:$FO$226, Schedule!$F$236:$FO$236, 0)</f>
        <v>0</v>
      </c>
      <c r="NXM188" s="214">
        <f>_xlfn.XLOOKUP(NXM172, Schedule!$F$226:$FO$226, Schedule!$F$236:$FO$236, 0)</f>
        <v>0</v>
      </c>
      <c r="NXN188" s="214">
        <f>_xlfn.XLOOKUP(NXN172, Schedule!$F$226:$FO$226, Schedule!$F$236:$FO$236, 0)</f>
        <v>0</v>
      </c>
      <c r="NXO188" s="214">
        <f>_xlfn.XLOOKUP(NXO172, Schedule!$F$226:$FO$226, Schedule!$F$236:$FO$236, 0)</f>
        <v>0</v>
      </c>
      <c r="NXP188" s="214">
        <f>_xlfn.XLOOKUP(NXP172, Schedule!$F$226:$FO$226, Schedule!$F$236:$FO$236, 0)</f>
        <v>0</v>
      </c>
      <c r="NXQ188" s="214">
        <f>_xlfn.XLOOKUP(NXQ172, Schedule!$F$226:$FO$226, Schedule!$F$236:$FO$236, 0)</f>
        <v>0</v>
      </c>
      <c r="NXR188" s="214">
        <f>_xlfn.XLOOKUP(NXR172, Schedule!$F$226:$FO$226, Schedule!$F$236:$FO$236, 0)</f>
        <v>0</v>
      </c>
      <c r="NXS188" s="214">
        <f>_xlfn.XLOOKUP(NXS172, Schedule!$F$226:$FO$226, Schedule!$F$236:$FO$236, 0)</f>
        <v>0</v>
      </c>
      <c r="NXT188" s="214">
        <f>_xlfn.XLOOKUP(NXT172, Schedule!$F$226:$FO$226, Schedule!$F$236:$FO$236, 0)</f>
        <v>0</v>
      </c>
      <c r="NXU188" s="214">
        <f>_xlfn.XLOOKUP(NXU172, Schedule!$F$226:$FO$226, Schedule!$F$236:$FO$236, 0)</f>
        <v>0</v>
      </c>
      <c r="NXV188" s="214">
        <f>_xlfn.XLOOKUP(NXV172, Schedule!$F$226:$FO$226, Schedule!$F$236:$FO$236, 0)</f>
        <v>0</v>
      </c>
      <c r="NXW188" s="214">
        <f>_xlfn.XLOOKUP(NXW172, Schedule!$F$226:$FO$226, Schedule!$F$236:$FO$236, 0)</f>
        <v>0</v>
      </c>
      <c r="NXX188" s="214">
        <f>_xlfn.XLOOKUP(NXX172, Schedule!$F$226:$FO$226, Schedule!$F$236:$FO$236, 0)</f>
        <v>0</v>
      </c>
      <c r="NXY188" s="214">
        <f>_xlfn.XLOOKUP(NXY172, Schedule!$F$226:$FO$226, Schedule!$F$236:$FO$236, 0)</f>
        <v>0</v>
      </c>
      <c r="NXZ188" s="214">
        <f>_xlfn.XLOOKUP(NXZ172, Schedule!$F$226:$FO$226, Schedule!$F$236:$FO$236, 0)</f>
        <v>0</v>
      </c>
      <c r="NYA188" s="214">
        <f>_xlfn.XLOOKUP(NYA172, Schedule!$F$226:$FO$226, Schedule!$F$236:$FO$236, 0)</f>
        <v>0</v>
      </c>
      <c r="NYB188" s="214">
        <f>_xlfn.XLOOKUP(NYB172, Schedule!$F$226:$FO$226, Schedule!$F$236:$FO$236, 0)</f>
        <v>0</v>
      </c>
      <c r="NYC188" s="214">
        <f>_xlfn.XLOOKUP(NYC172, Schedule!$F$226:$FO$226, Schedule!$F$236:$FO$236, 0)</f>
        <v>0</v>
      </c>
      <c r="NYD188" s="214">
        <f>_xlfn.XLOOKUP(NYD172, Schedule!$F$226:$FO$226, Schedule!$F$236:$FO$236, 0)</f>
        <v>0</v>
      </c>
      <c r="NYE188" s="214">
        <f>_xlfn.XLOOKUP(NYE172, Schedule!$F$226:$FO$226, Schedule!$F$236:$FO$236, 0)</f>
        <v>0</v>
      </c>
      <c r="NYF188" s="214">
        <f>_xlfn.XLOOKUP(NYF172, Schedule!$F$226:$FO$226, Schedule!$F$236:$FO$236, 0)</f>
        <v>0</v>
      </c>
      <c r="NYG188" s="214">
        <f>_xlfn.XLOOKUP(NYG172, Schedule!$F$226:$FO$226, Schedule!$F$236:$FO$236, 0)</f>
        <v>0</v>
      </c>
      <c r="NYH188" s="214">
        <f>_xlfn.XLOOKUP(NYH172, Schedule!$F$226:$FO$226, Schedule!$F$236:$FO$236, 0)</f>
        <v>0</v>
      </c>
      <c r="NYI188" s="214">
        <f>_xlfn.XLOOKUP(NYI172, Schedule!$F$226:$FO$226, Schedule!$F$236:$FO$236, 0)</f>
        <v>0</v>
      </c>
      <c r="NYJ188" s="214">
        <f>_xlfn.XLOOKUP(NYJ172, Schedule!$F$226:$FO$226, Schedule!$F$236:$FO$236, 0)</f>
        <v>0</v>
      </c>
      <c r="NYK188" s="214">
        <f>_xlfn.XLOOKUP(NYK172, Schedule!$F$226:$FO$226, Schedule!$F$236:$FO$236, 0)</f>
        <v>0</v>
      </c>
      <c r="NYL188" s="214">
        <f>_xlfn.XLOOKUP(NYL172, Schedule!$F$226:$FO$226, Schedule!$F$236:$FO$236, 0)</f>
        <v>0</v>
      </c>
      <c r="NYM188" s="214">
        <f>_xlfn.XLOOKUP(NYM172, Schedule!$F$226:$FO$226, Schedule!$F$236:$FO$236, 0)</f>
        <v>0</v>
      </c>
      <c r="NYN188" s="214">
        <f>_xlfn.XLOOKUP(NYN172, Schedule!$F$226:$FO$226, Schedule!$F$236:$FO$236, 0)</f>
        <v>0</v>
      </c>
      <c r="NYO188" s="214">
        <f>_xlfn.XLOOKUP(NYO172, Schedule!$F$226:$FO$226, Schedule!$F$236:$FO$236, 0)</f>
        <v>0</v>
      </c>
      <c r="NYP188" s="214">
        <f>_xlfn.XLOOKUP(NYP172, Schedule!$F$226:$FO$226, Schedule!$F$236:$FO$236, 0)</f>
        <v>0</v>
      </c>
      <c r="NYQ188" s="214">
        <f>_xlfn.XLOOKUP(NYQ172, Schedule!$F$226:$FO$226, Schedule!$F$236:$FO$236, 0)</f>
        <v>0</v>
      </c>
      <c r="NYR188" s="214">
        <f>_xlfn.XLOOKUP(NYR172, Schedule!$F$226:$FO$226, Schedule!$F$236:$FO$236, 0)</f>
        <v>0</v>
      </c>
      <c r="NYS188" s="214">
        <f>_xlfn.XLOOKUP(NYS172, Schedule!$F$226:$FO$226, Schedule!$F$236:$FO$236, 0)</f>
        <v>0</v>
      </c>
      <c r="NYT188" s="214">
        <f>_xlfn.XLOOKUP(NYT172, Schedule!$F$226:$FO$226, Schedule!$F$236:$FO$236, 0)</f>
        <v>0</v>
      </c>
      <c r="NYU188" s="214">
        <f>_xlfn.XLOOKUP(NYU172, Schedule!$F$226:$FO$226, Schedule!$F$236:$FO$236, 0)</f>
        <v>0</v>
      </c>
      <c r="NYV188" s="214">
        <f>_xlfn.XLOOKUP(NYV172, Schedule!$F$226:$FO$226, Schedule!$F$236:$FO$236, 0)</f>
        <v>0</v>
      </c>
      <c r="NYW188" s="214">
        <f>_xlfn.XLOOKUP(NYW172, Schedule!$F$226:$FO$226, Schedule!$F$236:$FO$236, 0)</f>
        <v>0</v>
      </c>
      <c r="NYX188" s="214">
        <f>_xlfn.XLOOKUP(NYX172, Schedule!$F$226:$FO$226, Schedule!$F$236:$FO$236, 0)</f>
        <v>0</v>
      </c>
      <c r="NYY188" s="214">
        <f>_xlfn.XLOOKUP(NYY172, Schedule!$F$226:$FO$226, Schedule!$F$236:$FO$236, 0)</f>
        <v>0</v>
      </c>
      <c r="NYZ188" s="214">
        <f>_xlfn.XLOOKUP(NYZ172, Schedule!$F$226:$FO$226, Schedule!$F$236:$FO$236, 0)</f>
        <v>0</v>
      </c>
      <c r="NZA188" s="214">
        <f>_xlfn.XLOOKUP(NZA172, Schedule!$F$226:$FO$226, Schedule!$F$236:$FO$236, 0)</f>
        <v>0</v>
      </c>
      <c r="NZB188" s="214">
        <f>_xlfn.XLOOKUP(NZB172, Schedule!$F$226:$FO$226, Schedule!$F$236:$FO$236, 0)</f>
        <v>0</v>
      </c>
      <c r="NZC188" s="214">
        <f>_xlfn.XLOOKUP(NZC172, Schedule!$F$226:$FO$226, Schedule!$F$236:$FO$236, 0)</f>
        <v>0</v>
      </c>
      <c r="NZD188" s="214">
        <f>_xlfn.XLOOKUP(NZD172, Schedule!$F$226:$FO$226, Schedule!$F$236:$FO$236, 0)</f>
        <v>0</v>
      </c>
      <c r="NZE188" s="214">
        <f>_xlfn.XLOOKUP(NZE172, Schedule!$F$226:$FO$226, Schedule!$F$236:$FO$236, 0)</f>
        <v>0</v>
      </c>
      <c r="NZF188" s="214">
        <f>_xlfn.XLOOKUP(NZF172, Schedule!$F$226:$FO$226, Schedule!$F$236:$FO$236, 0)</f>
        <v>0</v>
      </c>
      <c r="NZG188" s="214">
        <f>_xlfn.XLOOKUP(NZG172, Schedule!$F$226:$FO$226, Schedule!$F$236:$FO$236, 0)</f>
        <v>0</v>
      </c>
      <c r="NZH188" s="214">
        <f>_xlfn.XLOOKUP(NZH172, Schedule!$F$226:$FO$226, Schedule!$F$236:$FO$236, 0)</f>
        <v>0</v>
      </c>
      <c r="NZI188" s="214">
        <f>_xlfn.XLOOKUP(NZI172, Schedule!$F$226:$FO$226, Schedule!$F$236:$FO$236, 0)</f>
        <v>0</v>
      </c>
      <c r="NZJ188" s="214">
        <f>_xlfn.XLOOKUP(NZJ172, Schedule!$F$226:$FO$226, Schedule!$F$236:$FO$236, 0)</f>
        <v>0</v>
      </c>
      <c r="NZK188" s="214">
        <f>_xlfn.XLOOKUP(NZK172, Schedule!$F$226:$FO$226, Schedule!$F$236:$FO$236, 0)</f>
        <v>0</v>
      </c>
      <c r="NZL188" s="214">
        <f>_xlfn.XLOOKUP(NZL172, Schedule!$F$226:$FO$226, Schedule!$F$236:$FO$236, 0)</f>
        <v>0</v>
      </c>
      <c r="NZM188" s="214">
        <f>_xlfn.XLOOKUP(NZM172, Schedule!$F$226:$FO$226, Schedule!$F$236:$FO$236, 0)</f>
        <v>0</v>
      </c>
      <c r="NZN188" s="214">
        <f>_xlfn.XLOOKUP(NZN172, Schedule!$F$226:$FO$226, Schedule!$F$236:$FO$236, 0)</f>
        <v>0</v>
      </c>
      <c r="NZO188" s="214">
        <f>_xlfn.XLOOKUP(NZO172, Schedule!$F$226:$FO$226, Schedule!$F$236:$FO$236, 0)</f>
        <v>0</v>
      </c>
      <c r="NZP188" s="214">
        <f>_xlfn.XLOOKUP(NZP172, Schedule!$F$226:$FO$226, Schedule!$F$236:$FO$236, 0)</f>
        <v>0</v>
      </c>
      <c r="NZQ188" s="214">
        <f>_xlfn.XLOOKUP(NZQ172, Schedule!$F$226:$FO$226, Schedule!$F$236:$FO$236, 0)</f>
        <v>0</v>
      </c>
      <c r="NZR188" s="214">
        <f>_xlfn.XLOOKUP(NZR172, Schedule!$F$226:$FO$226, Schedule!$F$236:$FO$236, 0)</f>
        <v>0</v>
      </c>
      <c r="NZS188" s="214">
        <f>_xlfn.XLOOKUP(NZS172, Schedule!$F$226:$FO$226, Schedule!$F$236:$FO$236, 0)</f>
        <v>0</v>
      </c>
      <c r="NZT188" s="214">
        <f>_xlfn.XLOOKUP(NZT172, Schedule!$F$226:$FO$226, Schedule!$F$236:$FO$236, 0)</f>
        <v>0</v>
      </c>
      <c r="NZU188" s="214">
        <f>_xlfn.XLOOKUP(NZU172, Schedule!$F$226:$FO$226, Schedule!$F$236:$FO$236, 0)</f>
        <v>0</v>
      </c>
      <c r="NZV188" s="214">
        <f>_xlfn.XLOOKUP(NZV172, Schedule!$F$226:$FO$226, Schedule!$F$236:$FO$236, 0)</f>
        <v>0</v>
      </c>
      <c r="NZW188" s="214">
        <f>_xlfn.XLOOKUP(NZW172, Schedule!$F$226:$FO$226, Schedule!$F$236:$FO$236, 0)</f>
        <v>0</v>
      </c>
      <c r="NZX188" s="214">
        <f>_xlfn.XLOOKUP(NZX172, Schedule!$F$226:$FO$226, Schedule!$F$236:$FO$236, 0)</f>
        <v>0</v>
      </c>
      <c r="NZY188" s="214">
        <f>_xlfn.XLOOKUP(NZY172, Schedule!$F$226:$FO$226, Schedule!$F$236:$FO$236, 0)</f>
        <v>0</v>
      </c>
      <c r="NZZ188" s="214">
        <f>_xlfn.XLOOKUP(NZZ172, Schedule!$F$226:$FO$226, Schedule!$F$236:$FO$236, 0)</f>
        <v>0</v>
      </c>
      <c r="OAA188" s="214">
        <f>_xlfn.XLOOKUP(OAA172, Schedule!$F$226:$FO$226, Schedule!$F$236:$FO$236, 0)</f>
        <v>0</v>
      </c>
      <c r="OAB188" s="214">
        <f>_xlfn.XLOOKUP(OAB172, Schedule!$F$226:$FO$226, Schedule!$F$236:$FO$236, 0)</f>
        <v>0</v>
      </c>
      <c r="OAC188" s="214">
        <f>_xlfn.XLOOKUP(OAC172, Schedule!$F$226:$FO$226, Schedule!$F$236:$FO$236, 0)</f>
        <v>0</v>
      </c>
      <c r="OAD188" s="214">
        <f>_xlfn.XLOOKUP(OAD172, Schedule!$F$226:$FO$226, Schedule!$F$236:$FO$236, 0)</f>
        <v>0</v>
      </c>
      <c r="OAE188" s="214">
        <f>_xlfn.XLOOKUP(OAE172, Schedule!$F$226:$FO$226, Schedule!$F$236:$FO$236, 0)</f>
        <v>0</v>
      </c>
      <c r="OAF188" s="214">
        <f>_xlfn.XLOOKUP(OAF172, Schedule!$F$226:$FO$226, Schedule!$F$236:$FO$236, 0)</f>
        <v>0</v>
      </c>
      <c r="OAG188" s="214">
        <f>_xlfn.XLOOKUP(OAG172, Schedule!$F$226:$FO$226, Schedule!$F$236:$FO$236, 0)</f>
        <v>0</v>
      </c>
      <c r="OAH188" s="214">
        <f>_xlfn.XLOOKUP(OAH172, Schedule!$F$226:$FO$226, Schedule!$F$236:$FO$236, 0)</f>
        <v>0</v>
      </c>
      <c r="OAI188" s="214">
        <f>_xlfn.XLOOKUP(OAI172, Schedule!$F$226:$FO$226, Schedule!$F$236:$FO$236, 0)</f>
        <v>0</v>
      </c>
      <c r="OAJ188" s="214">
        <f>_xlfn.XLOOKUP(OAJ172, Schedule!$F$226:$FO$226, Schedule!$F$236:$FO$236, 0)</f>
        <v>0</v>
      </c>
      <c r="OAK188" s="214">
        <f>_xlfn.XLOOKUP(OAK172, Schedule!$F$226:$FO$226, Schedule!$F$236:$FO$236, 0)</f>
        <v>0</v>
      </c>
      <c r="OAL188" s="214">
        <f>_xlfn.XLOOKUP(OAL172, Schedule!$F$226:$FO$226, Schedule!$F$236:$FO$236, 0)</f>
        <v>0</v>
      </c>
      <c r="OAM188" s="214">
        <f>_xlfn.XLOOKUP(OAM172, Schedule!$F$226:$FO$226, Schedule!$F$236:$FO$236, 0)</f>
        <v>0</v>
      </c>
      <c r="OAN188" s="214">
        <f>_xlfn.XLOOKUP(OAN172, Schedule!$F$226:$FO$226, Schedule!$F$236:$FO$236, 0)</f>
        <v>0</v>
      </c>
      <c r="OAO188" s="214">
        <f>_xlfn.XLOOKUP(OAO172, Schedule!$F$226:$FO$226, Schedule!$F$236:$FO$236, 0)</f>
        <v>0</v>
      </c>
      <c r="OAP188" s="214">
        <f>_xlfn.XLOOKUP(OAP172, Schedule!$F$226:$FO$226, Schedule!$F$236:$FO$236, 0)</f>
        <v>0</v>
      </c>
      <c r="OAQ188" s="214">
        <f>_xlfn.XLOOKUP(OAQ172, Schedule!$F$226:$FO$226, Schedule!$F$236:$FO$236, 0)</f>
        <v>0</v>
      </c>
      <c r="OAR188" s="214">
        <f>_xlfn.XLOOKUP(OAR172, Schedule!$F$226:$FO$226, Schedule!$F$236:$FO$236, 0)</f>
        <v>0</v>
      </c>
      <c r="OAS188" s="214">
        <f>_xlfn.XLOOKUP(OAS172, Schedule!$F$226:$FO$226, Schedule!$F$236:$FO$236, 0)</f>
        <v>0</v>
      </c>
      <c r="OAT188" s="214">
        <f>_xlfn.XLOOKUP(OAT172, Schedule!$F$226:$FO$226, Schedule!$F$236:$FO$236, 0)</f>
        <v>0</v>
      </c>
      <c r="OAU188" s="214">
        <f>_xlfn.XLOOKUP(OAU172, Schedule!$F$226:$FO$226, Schedule!$F$236:$FO$236, 0)</f>
        <v>0</v>
      </c>
      <c r="OAV188" s="214">
        <f>_xlfn.XLOOKUP(OAV172, Schedule!$F$226:$FO$226, Schedule!$F$236:$FO$236, 0)</f>
        <v>0</v>
      </c>
      <c r="OAW188" s="214">
        <f>_xlfn.XLOOKUP(OAW172, Schedule!$F$226:$FO$226, Schedule!$F$236:$FO$236, 0)</f>
        <v>0</v>
      </c>
      <c r="OAX188" s="214">
        <f>_xlfn.XLOOKUP(OAX172, Schedule!$F$226:$FO$226, Schedule!$F$236:$FO$236, 0)</f>
        <v>0</v>
      </c>
      <c r="OAY188" s="214">
        <f>_xlfn.XLOOKUP(OAY172, Schedule!$F$226:$FO$226, Schedule!$F$236:$FO$236, 0)</f>
        <v>0</v>
      </c>
      <c r="OAZ188" s="214">
        <f>_xlfn.XLOOKUP(OAZ172, Schedule!$F$226:$FO$226, Schedule!$F$236:$FO$236, 0)</f>
        <v>0</v>
      </c>
      <c r="OBA188" s="214">
        <f>_xlfn.XLOOKUP(OBA172, Schedule!$F$226:$FO$226, Schedule!$F$236:$FO$236, 0)</f>
        <v>0</v>
      </c>
      <c r="OBB188" s="214">
        <f>_xlfn.XLOOKUP(OBB172, Schedule!$F$226:$FO$226, Schedule!$F$236:$FO$236, 0)</f>
        <v>0</v>
      </c>
      <c r="OBC188" s="214">
        <f>_xlfn.XLOOKUP(OBC172, Schedule!$F$226:$FO$226, Schedule!$F$236:$FO$236, 0)</f>
        <v>0</v>
      </c>
      <c r="OBD188" s="214">
        <f>_xlfn.XLOOKUP(OBD172, Schedule!$F$226:$FO$226, Schedule!$F$236:$FO$236, 0)</f>
        <v>0</v>
      </c>
      <c r="OBE188" s="214">
        <f>_xlfn.XLOOKUP(OBE172, Schedule!$F$226:$FO$226, Schedule!$F$236:$FO$236, 0)</f>
        <v>0</v>
      </c>
      <c r="OBF188" s="214">
        <f>_xlfn.XLOOKUP(OBF172, Schedule!$F$226:$FO$226, Schedule!$F$236:$FO$236, 0)</f>
        <v>0</v>
      </c>
      <c r="OBG188" s="214">
        <f>_xlfn.XLOOKUP(OBG172, Schedule!$F$226:$FO$226, Schedule!$F$236:$FO$236, 0)</f>
        <v>0</v>
      </c>
      <c r="OBH188" s="214">
        <f>_xlfn.XLOOKUP(OBH172, Schedule!$F$226:$FO$226, Schedule!$F$236:$FO$236, 0)</f>
        <v>0</v>
      </c>
      <c r="OBI188" s="214">
        <f>_xlfn.XLOOKUP(OBI172, Schedule!$F$226:$FO$226, Schedule!$F$236:$FO$236, 0)</f>
        <v>0</v>
      </c>
      <c r="OBJ188" s="214">
        <f>_xlfn.XLOOKUP(OBJ172, Schedule!$F$226:$FO$226, Schedule!$F$236:$FO$236, 0)</f>
        <v>0</v>
      </c>
      <c r="OBK188" s="214">
        <f>_xlfn.XLOOKUP(OBK172, Schedule!$F$226:$FO$226, Schedule!$F$236:$FO$236, 0)</f>
        <v>0</v>
      </c>
      <c r="OBL188" s="214">
        <f>_xlfn.XLOOKUP(OBL172, Schedule!$F$226:$FO$226, Schedule!$F$236:$FO$236, 0)</f>
        <v>0</v>
      </c>
      <c r="OBM188" s="214">
        <f>_xlfn.XLOOKUP(OBM172, Schedule!$F$226:$FO$226, Schedule!$F$236:$FO$236, 0)</f>
        <v>0</v>
      </c>
      <c r="OBN188" s="214">
        <f>_xlfn.XLOOKUP(OBN172, Schedule!$F$226:$FO$226, Schedule!$F$236:$FO$236, 0)</f>
        <v>0</v>
      </c>
      <c r="OBO188" s="214">
        <f>_xlfn.XLOOKUP(OBO172, Schedule!$F$226:$FO$226, Schedule!$F$236:$FO$236, 0)</f>
        <v>0</v>
      </c>
      <c r="OBP188" s="214">
        <f>_xlfn.XLOOKUP(OBP172, Schedule!$F$226:$FO$226, Schedule!$F$236:$FO$236, 0)</f>
        <v>0</v>
      </c>
      <c r="OBQ188" s="214">
        <f>_xlfn.XLOOKUP(OBQ172, Schedule!$F$226:$FO$226, Schedule!$F$236:$FO$236, 0)</f>
        <v>0</v>
      </c>
      <c r="OBR188" s="214">
        <f>_xlfn.XLOOKUP(OBR172, Schedule!$F$226:$FO$226, Schedule!$F$236:$FO$236, 0)</f>
        <v>0</v>
      </c>
      <c r="OBS188" s="214">
        <f>_xlfn.XLOOKUP(OBS172, Schedule!$F$226:$FO$226, Schedule!$F$236:$FO$236, 0)</f>
        <v>0</v>
      </c>
      <c r="OBT188" s="214">
        <f>_xlfn.XLOOKUP(OBT172, Schedule!$F$226:$FO$226, Schedule!$F$236:$FO$236, 0)</f>
        <v>0</v>
      </c>
      <c r="OBU188" s="214">
        <f>_xlfn.XLOOKUP(OBU172, Schedule!$F$226:$FO$226, Schedule!$F$236:$FO$236, 0)</f>
        <v>0</v>
      </c>
      <c r="OBV188" s="214">
        <f>_xlfn.XLOOKUP(OBV172, Schedule!$F$226:$FO$226, Schedule!$F$236:$FO$236, 0)</f>
        <v>0</v>
      </c>
      <c r="OBW188" s="214">
        <f>_xlfn.XLOOKUP(OBW172, Schedule!$F$226:$FO$226, Schedule!$F$236:$FO$236, 0)</f>
        <v>0</v>
      </c>
      <c r="OBX188" s="214">
        <f>_xlfn.XLOOKUP(OBX172, Schedule!$F$226:$FO$226, Schedule!$F$236:$FO$236, 0)</f>
        <v>0</v>
      </c>
      <c r="OBY188" s="214">
        <f>_xlfn.XLOOKUP(OBY172, Schedule!$F$226:$FO$226, Schedule!$F$236:$FO$236, 0)</f>
        <v>0</v>
      </c>
      <c r="OBZ188" s="214">
        <f>_xlfn.XLOOKUP(OBZ172, Schedule!$F$226:$FO$226, Schedule!$F$236:$FO$236, 0)</f>
        <v>0</v>
      </c>
      <c r="OCA188" s="214">
        <f>_xlfn.XLOOKUP(OCA172, Schedule!$F$226:$FO$226, Schedule!$F$236:$FO$236, 0)</f>
        <v>0</v>
      </c>
      <c r="OCB188" s="214">
        <f>_xlfn.XLOOKUP(OCB172, Schedule!$F$226:$FO$226, Schedule!$F$236:$FO$236, 0)</f>
        <v>0</v>
      </c>
      <c r="OCC188" s="214">
        <f>_xlfn.XLOOKUP(OCC172, Schedule!$F$226:$FO$226, Schedule!$F$236:$FO$236, 0)</f>
        <v>0</v>
      </c>
      <c r="OCD188" s="214">
        <f>_xlfn.XLOOKUP(OCD172, Schedule!$F$226:$FO$226, Schedule!$F$236:$FO$236, 0)</f>
        <v>0</v>
      </c>
      <c r="OCE188" s="214">
        <f>_xlfn.XLOOKUP(OCE172, Schedule!$F$226:$FO$226, Schedule!$F$236:$FO$236, 0)</f>
        <v>0</v>
      </c>
      <c r="OCF188" s="214">
        <f>_xlfn.XLOOKUP(OCF172, Schedule!$F$226:$FO$226, Schedule!$F$236:$FO$236, 0)</f>
        <v>0</v>
      </c>
      <c r="OCG188" s="214">
        <f>_xlfn.XLOOKUP(OCG172, Schedule!$F$226:$FO$226, Schedule!$F$236:$FO$236, 0)</f>
        <v>0</v>
      </c>
      <c r="OCH188" s="214">
        <f>_xlfn.XLOOKUP(OCH172, Schedule!$F$226:$FO$226, Schedule!$F$236:$FO$236, 0)</f>
        <v>0</v>
      </c>
      <c r="OCI188" s="214">
        <f>_xlfn.XLOOKUP(OCI172, Schedule!$F$226:$FO$226, Schedule!$F$236:$FO$236, 0)</f>
        <v>0</v>
      </c>
      <c r="OCJ188" s="214">
        <f>_xlfn.XLOOKUP(OCJ172, Schedule!$F$226:$FO$226, Schedule!$F$236:$FO$236, 0)</f>
        <v>0</v>
      </c>
      <c r="OCK188" s="214">
        <f>_xlfn.XLOOKUP(OCK172, Schedule!$F$226:$FO$226, Schedule!$F$236:$FO$236, 0)</f>
        <v>0</v>
      </c>
      <c r="OCL188" s="214">
        <f>_xlfn.XLOOKUP(OCL172, Schedule!$F$226:$FO$226, Schedule!$F$236:$FO$236, 0)</f>
        <v>0</v>
      </c>
      <c r="OCM188" s="214">
        <f>_xlfn.XLOOKUP(OCM172, Schedule!$F$226:$FO$226, Schedule!$F$236:$FO$236, 0)</f>
        <v>0</v>
      </c>
      <c r="OCN188" s="214">
        <f>_xlfn.XLOOKUP(OCN172, Schedule!$F$226:$FO$226, Schedule!$F$236:$FO$236, 0)</f>
        <v>0</v>
      </c>
      <c r="OCO188" s="214">
        <f>_xlfn.XLOOKUP(OCO172, Schedule!$F$226:$FO$226, Schedule!$F$236:$FO$236, 0)</f>
        <v>0</v>
      </c>
      <c r="OCP188" s="214">
        <f>_xlfn.XLOOKUP(OCP172, Schedule!$F$226:$FO$226, Schedule!$F$236:$FO$236, 0)</f>
        <v>0</v>
      </c>
      <c r="OCQ188" s="214">
        <f>_xlfn.XLOOKUP(OCQ172, Schedule!$F$226:$FO$226, Schedule!$F$236:$FO$236, 0)</f>
        <v>0</v>
      </c>
      <c r="OCR188" s="214">
        <f>_xlfn.XLOOKUP(OCR172, Schedule!$F$226:$FO$226, Schedule!$F$236:$FO$236, 0)</f>
        <v>0</v>
      </c>
      <c r="OCS188" s="214">
        <f>_xlfn.XLOOKUP(OCS172, Schedule!$F$226:$FO$226, Schedule!$F$236:$FO$236, 0)</f>
        <v>0</v>
      </c>
      <c r="OCT188" s="214">
        <f>_xlfn.XLOOKUP(OCT172, Schedule!$F$226:$FO$226, Schedule!$F$236:$FO$236, 0)</f>
        <v>0</v>
      </c>
      <c r="OCU188" s="214">
        <f>_xlfn.XLOOKUP(OCU172, Schedule!$F$226:$FO$226, Schedule!$F$236:$FO$236, 0)</f>
        <v>0</v>
      </c>
      <c r="OCV188" s="214">
        <f>_xlfn.XLOOKUP(OCV172, Schedule!$F$226:$FO$226, Schedule!$F$236:$FO$236, 0)</f>
        <v>0</v>
      </c>
      <c r="OCW188" s="214">
        <f>_xlfn.XLOOKUP(OCW172, Schedule!$F$226:$FO$226, Schedule!$F$236:$FO$236, 0)</f>
        <v>0</v>
      </c>
      <c r="OCX188" s="214">
        <f>_xlfn.XLOOKUP(OCX172, Schedule!$F$226:$FO$226, Schedule!$F$236:$FO$236, 0)</f>
        <v>0</v>
      </c>
      <c r="OCY188" s="214">
        <f>_xlfn.XLOOKUP(OCY172, Schedule!$F$226:$FO$226, Schedule!$F$236:$FO$236, 0)</f>
        <v>0</v>
      </c>
      <c r="OCZ188" s="214">
        <f>_xlfn.XLOOKUP(OCZ172, Schedule!$F$226:$FO$226, Schedule!$F$236:$FO$236, 0)</f>
        <v>0</v>
      </c>
      <c r="ODA188" s="214">
        <f>_xlfn.XLOOKUP(ODA172, Schedule!$F$226:$FO$226, Schedule!$F$236:$FO$236, 0)</f>
        <v>0</v>
      </c>
      <c r="ODB188" s="214">
        <f>_xlfn.XLOOKUP(ODB172, Schedule!$F$226:$FO$226, Schedule!$F$236:$FO$236, 0)</f>
        <v>0</v>
      </c>
      <c r="ODC188" s="214">
        <f>_xlfn.XLOOKUP(ODC172, Schedule!$F$226:$FO$226, Schedule!$F$236:$FO$236, 0)</f>
        <v>0</v>
      </c>
      <c r="ODD188" s="214">
        <f>_xlfn.XLOOKUP(ODD172, Schedule!$F$226:$FO$226, Schedule!$F$236:$FO$236, 0)</f>
        <v>0</v>
      </c>
      <c r="ODE188" s="214">
        <f>_xlfn.XLOOKUP(ODE172, Schedule!$F$226:$FO$226, Schedule!$F$236:$FO$236, 0)</f>
        <v>0</v>
      </c>
      <c r="ODF188" s="214">
        <f>_xlfn.XLOOKUP(ODF172, Schedule!$F$226:$FO$226, Schedule!$F$236:$FO$236, 0)</f>
        <v>0</v>
      </c>
      <c r="ODG188" s="214">
        <f>_xlfn.XLOOKUP(ODG172, Schedule!$F$226:$FO$226, Schedule!$F$236:$FO$236, 0)</f>
        <v>0</v>
      </c>
      <c r="ODH188" s="214">
        <f>_xlfn.XLOOKUP(ODH172, Schedule!$F$226:$FO$226, Schedule!$F$236:$FO$236, 0)</f>
        <v>0</v>
      </c>
      <c r="ODI188" s="214">
        <f>_xlfn.XLOOKUP(ODI172, Schedule!$F$226:$FO$226, Schedule!$F$236:$FO$236, 0)</f>
        <v>0</v>
      </c>
      <c r="ODJ188" s="214">
        <f>_xlfn.XLOOKUP(ODJ172, Schedule!$F$226:$FO$226, Schedule!$F$236:$FO$236, 0)</f>
        <v>0</v>
      </c>
      <c r="ODK188" s="214">
        <f>_xlfn.XLOOKUP(ODK172, Schedule!$F$226:$FO$226, Schedule!$F$236:$FO$236, 0)</f>
        <v>0</v>
      </c>
      <c r="ODL188" s="214">
        <f>_xlfn.XLOOKUP(ODL172, Schedule!$F$226:$FO$226, Schedule!$F$236:$FO$236, 0)</f>
        <v>0</v>
      </c>
      <c r="ODM188" s="214">
        <f>_xlfn.XLOOKUP(ODM172, Schedule!$F$226:$FO$226, Schedule!$F$236:$FO$236, 0)</f>
        <v>0</v>
      </c>
      <c r="ODN188" s="214">
        <f>_xlfn.XLOOKUP(ODN172, Schedule!$F$226:$FO$226, Schedule!$F$236:$FO$236, 0)</f>
        <v>0</v>
      </c>
      <c r="ODO188" s="214">
        <f>_xlfn.XLOOKUP(ODO172, Schedule!$F$226:$FO$226, Schedule!$F$236:$FO$236, 0)</f>
        <v>0</v>
      </c>
      <c r="ODP188" s="214">
        <f>_xlfn.XLOOKUP(ODP172, Schedule!$F$226:$FO$226, Schedule!$F$236:$FO$236, 0)</f>
        <v>0</v>
      </c>
      <c r="ODQ188" s="214">
        <f>_xlfn.XLOOKUP(ODQ172, Schedule!$F$226:$FO$226, Schedule!$F$236:$FO$236, 0)</f>
        <v>0</v>
      </c>
      <c r="ODR188" s="214">
        <f>_xlfn.XLOOKUP(ODR172, Schedule!$F$226:$FO$226, Schedule!$F$236:$FO$236, 0)</f>
        <v>0</v>
      </c>
      <c r="ODS188" s="214">
        <f>_xlfn.XLOOKUP(ODS172, Schedule!$F$226:$FO$226, Schedule!$F$236:$FO$236, 0)</f>
        <v>0</v>
      </c>
      <c r="ODT188" s="214">
        <f>_xlfn.XLOOKUP(ODT172, Schedule!$F$226:$FO$226, Schedule!$F$236:$FO$236, 0)</f>
        <v>0</v>
      </c>
      <c r="ODU188" s="214">
        <f>_xlfn.XLOOKUP(ODU172, Schedule!$F$226:$FO$226, Schedule!$F$236:$FO$236, 0)</f>
        <v>0</v>
      </c>
      <c r="ODV188" s="214">
        <f>_xlfn.XLOOKUP(ODV172, Schedule!$F$226:$FO$226, Schedule!$F$236:$FO$236, 0)</f>
        <v>0</v>
      </c>
      <c r="ODW188" s="214">
        <f>_xlfn.XLOOKUP(ODW172, Schedule!$F$226:$FO$226, Schedule!$F$236:$FO$236, 0)</f>
        <v>0</v>
      </c>
      <c r="ODX188" s="214">
        <f>_xlfn.XLOOKUP(ODX172, Schedule!$F$226:$FO$226, Schedule!$F$236:$FO$236, 0)</f>
        <v>0</v>
      </c>
      <c r="ODY188" s="214">
        <f>_xlfn.XLOOKUP(ODY172, Schedule!$F$226:$FO$226, Schedule!$F$236:$FO$236, 0)</f>
        <v>0</v>
      </c>
      <c r="ODZ188" s="214">
        <f>_xlfn.XLOOKUP(ODZ172, Schedule!$F$226:$FO$226, Schedule!$F$236:$FO$236, 0)</f>
        <v>0</v>
      </c>
      <c r="OEA188" s="214">
        <f>_xlfn.XLOOKUP(OEA172, Schedule!$F$226:$FO$226, Schedule!$F$236:$FO$236, 0)</f>
        <v>0</v>
      </c>
      <c r="OEB188" s="214">
        <f>_xlfn.XLOOKUP(OEB172, Schedule!$F$226:$FO$226, Schedule!$F$236:$FO$236, 0)</f>
        <v>0</v>
      </c>
      <c r="OEC188" s="214">
        <f>_xlfn.XLOOKUP(OEC172, Schedule!$F$226:$FO$226, Schedule!$F$236:$FO$236, 0)</f>
        <v>0</v>
      </c>
      <c r="OED188" s="214">
        <f>_xlfn.XLOOKUP(OED172, Schedule!$F$226:$FO$226, Schedule!$F$236:$FO$236, 0)</f>
        <v>0</v>
      </c>
      <c r="OEE188" s="214">
        <f>_xlfn.XLOOKUP(OEE172, Schedule!$F$226:$FO$226, Schedule!$F$236:$FO$236, 0)</f>
        <v>0</v>
      </c>
      <c r="OEF188" s="214">
        <f>_xlfn.XLOOKUP(OEF172, Schedule!$F$226:$FO$226, Schedule!$F$236:$FO$236, 0)</f>
        <v>0</v>
      </c>
      <c r="OEG188" s="214">
        <f>_xlfn.XLOOKUP(OEG172, Schedule!$F$226:$FO$226, Schedule!$F$236:$FO$236, 0)</f>
        <v>0</v>
      </c>
      <c r="OEH188" s="214">
        <f>_xlfn.XLOOKUP(OEH172, Schedule!$F$226:$FO$226, Schedule!$F$236:$FO$236, 0)</f>
        <v>0</v>
      </c>
      <c r="OEI188" s="214">
        <f>_xlfn.XLOOKUP(OEI172, Schedule!$F$226:$FO$226, Schedule!$F$236:$FO$236, 0)</f>
        <v>0</v>
      </c>
      <c r="OEJ188" s="214">
        <f>_xlfn.XLOOKUP(OEJ172, Schedule!$F$226:$FO$226, Schedule!$F$236:$FO$236, 0)</f>
        <v>0</v>
      </c>
      <c r="OEK188" s="214">
        <f>_xlfn.XLOOKUP(OEK172, Schedule!$F$226:$FO$226, Schedule!$F$236:$FO$236, 0)</f>
        <v>0</v>
      </c>
      <c r="OEL188" s="214">
        <f>_xlfn.XLOOKUP(OEL172, Schedule!$F$226:$FO$226, Schedule!$F$236:$FO$236, 0)</f>
        <v>0</v>
      </c>
      <c r="OEM188" s="214">
        <f>_xlfn.XLOOKUP(OEM172, Schedule!$F$226:$FO$226, Schedule!$F$236:$FO$236, 0)</f>
        <v>0</v>
      </c>
      <c r="OEN188" s="214">
        <f>_xlfn.XLOOKUP(OEN172, Schedule!$F$226:$FO$226, Schedule!$F$236:$FO$236, 0)</f>
        <v>0</v>
      </c>
      <c r="OEO188" s="214">
        <f>_xlfn.XLOOKUP(OEO172, Schedule!$F$226:$FO$226, Schedule!$F$236:$FO$236, 0)</f>
        <v>0</v>
      </c>
      <c r="OEP188" s="214">
        <f>_xlfn.XLOOKUP(OEP172, Schedule!$F$226:$FO$226, Schedule!$F$236:$FO$236, 0)</f>
        <v>0</v>
      </c>
      <c r="OEQ188" s="214">
        <f>_xlfn.XLOOKUP(OEQ172, Schedule!$F$226:$FO$226, Schedule!$F$236:$FO$236, 0)</f>
        <v>0</v>
      </c>
      <c r="OER188" s="214">
        <f>_xlfn.XLOOKUP(OER172, Schedule!$F$226:$FO$226, Schedule!$F$236:$FO$236, 0)</f>
        <v>0</v>
      </c>
      <c r="OES188" s="214">
        <f>_xlfn.XLOOKUP(OES172, Schedule!$F$226:$FO$226, Schedule!$F$236:$FO$236, 0)</f>
        <v>0</v>
      </c>
      <c r="OET188" s="214">
        <f>_xlfn.XLOOKUP(OET172, Schedule!$F$226:$FO$226, Schedule!$F$236:$FO$236, 0)</f>
        <v>0</v>
      </c>
      <c r="OEU188" s="214">
        <f>_xlfn.XLOOKUP(OEU172, Schedule!$F$226:$FO$226, Schedule!$F$236:$FO$236, 0)</f>
        <v>0</v>
      </c>
      <c r="OEV188" s="214">
        <f>_xlfn.XLOOKUP(OEV172, Schedule!$F$226:$FO$226, Schedule!$F$236:$FO$236, 0)</f>
        <v>0</v>
      </c>
      <c r="OEW188" s="214">
        <f>_xlfn.XLOOKUP(OEW172, Schedule!$F$226:$FO$226, Schedule!$F$236:$FO$236, 0)</f>
        <v>0</v>
      </c>
      <c r="OEX188" s="214">
        <f>_xlfn.XLOOKUP(OEX172, Schedule!$F$226:$FO$226, Schedule!$F$236:$FO$236, 0)</f>
        <v>0</v>
      </c>
      <c r="OEY188" s="214">
        <f>_xlfn.XLOOKUP(OEY172, Schedule!$F$226:$FO$226, Schedule!$F$236:$FO$236, 0)</f>
        <v>0</v>
      </c>
      <c r="OEZ188" s="214">
        <f>_xlfn.XLOOKUP(OEZ172, Schedule!$F$226:$FO$226, Schedule!$F$236:$FO$236, 0)</f>
        <v>0</v>
      </c>
      <c r="OFA188" s="214">
        <f>_xlfn.XLOOKUP(OFA172, Schedule!$F$226:$FO$226, Schedule!$F$236:$FO$236, 0)</f>
        <v>0</v>
      </c>
      <c r="OFB188" s="214">
        <f>_xlfn.XLOOKUP(OFB172, Schedule!$F$226:$FO$226, Schedule!$F$236:$FO$236, 0)</f>
        <v>0</v>
      </c>
      <c r="OFC188" s="214">
        <f>_xlfn.XLOOKUP(OFC172, Schedule!$F$226:$FO$226, Schedule!$F$236:$FO$236, 0)</f>
        <v>0</v>
      </c>
      <c r="OFD188" s="214">
        <f>_xlfn.XLOOKUP(OFD172, Schedule!$F$226:$FO$226, Schedule!$F$236:$FO$236, 0)</f>
        <v>0</v>
      </c>
      <c r="OFE188" s="214">
        <f>_xlfn.XLOOKUP(OFE172, Schedule!$F$226:$FO$226, Schedule!$F$236:$FO$236, 0)</f>
        <v>0</v>
      </c>
      <c r="OFF188" s="214">
        <f>_xlfn.XLOOKUP(OFF172, Schedule!$F$226:$FO$226, Schedule!$F$236:$FO$236, 0)</f>
        <v>0</v>
      </c>
      <c r="OFG188" s="214">
        <f>_xlfn.XLOOKUP(OFG172, Schedule!$F$226:$FO$226, Schedule!$F$236:$FO$236, 0)</f>
        <v>0</v>
      </c>
      <c r="OFH188" s="214">
        <f>_xlfn.XLOOKUP(OFH172, Schedule!$F$226:$FO$226, Schedule!$F$236:$FO$236, 0)</f>
        <v>0</v>
      </c>
      <c r="OFI188" s="214">
        <f>_xlfn.XLOOKUP(OFI172, Schedule!$F$226:$FO$226, Schedule!$F$236:$FO$236, 0)</f>
        <v>0</v>
      </c>
      <c r="OFJ188" s="214">
        <f>_xlfn.XLOOKUP(OFJ172, Schedule!$F$226:$FO$226, Schedule!$F$236:$FO$236, 0)</f>
        <v>0</v>
      </c>
      <c r="OFK188" s="214">
        <f>_xlfn.XLOOKUP(OFK172, Schedule!$F$226:$FO$226, Schedule!$F$236:$FO$236, 0)</f>
        <v>0</v>
      </c>
      <c r="OFL188" s="214">
        <f>_xlfn.XLOOKUP(OFL172, Schedule!$F$226:$FO$226, Schedule!$F$236:$FO$236, 0)</f>
        <v>0</v>
      </c>
      <c r="OFM188" s="214">
        <f>_xlfn.XLOOKUP(OFM172, Schedule!$F$226:$FO$226, Schedule!$F$236:$FO$236, 0)</f>
        <v>0</v>
      </c>
      <c r="OFN188" s="214">
        <f>_xlfn.XLOOKUP(OFN172, Schedule!$F$226:$FO$226, Schedule!$F$236:$FO$236, 0)</f>
        <v>0</v>
      </c>
      <c r="OFO188" s="214">
        <f>_xlfn.XLOOKUP(OFO172, Schedule!$F$226:$FO$226, Schedule!$F$236:$FO$236, 0)</f>
        <v>0</v>
      </c>
      <c r="OFP188" s="214">
        <f>_xlfn.XLOOKUP(OFP172, Schedule!$F$226:$FO$226, Schedule!$F$236:$FO$236, 0)</f>
        <v>0</v>
      </c>
      <c r="OFQ188" s="214">
        <f>_xlfn.XLOOKUP(OFQ172, Schedule!$F$226:$FO$226, Schedule!$F$236:$FO$236, 0)</f>
        <v>0</v>
      </c>
      <c r="OFR188" s="214">
        <f>_xlfn.XLOOKUP(OFR172, Schedule!$F$226:$FO$226, Schedule!$F$236:$FO$236, 0)</f>
        <v>0</v>
      </c>
      <c r="OFS188" s="214">
        <f>_xlfn.XLOOKUP(OFS172, Schedule!$F$226:$FO$226, Schedule!$F$236:$FO$236, 0)</f>
        <v>0</v>
      </c>
      <c r="OFT188" s="214">
        <f>_xlfn.XLOOKUP(OFT172, Schedule!$F$226:$FO$226, Schedule!$F$236:$FO$236, 0)</f>
        <v>0</v>
      </c>
      <c r="OFU188" s="214">
        <f>_xlfn.XLOOKUP(OFU172, Schedule!$F$226:$FO$226, Schedule!$F$236:$FO$236, 0)</f>
        <v>0</v>
      </c>
      <c r="OFV188" s="214">
        <f>_xlfn.XLOOKUP(OFV172, Schedule!$F$226:$FO$226, Schedule!$F$236:$FO$236, 0)</f>
        <v>0</v>
      </c>
      <c r="OFW188" s="214">
        <f>_xlfn.XLOOKUP(OFW172, Schedule!$F$226:$FO$226, Schedule!$F$236:$FO$236, 0)</f>
        <v>0</v>
      </c>
      <c r="OFX188" s="214">
        <f>_xlfn.XLOOKUP(OFX172, Schedule!$F$226:$FO$226, Schedule!$F$236:$FO$236, 0)</f>
        <v>0</v>
      </c>
      <c r="OFY188" s="214">
        <f>_xlfn.XLOOKUP(OFY172, Schedule!$F$226:$FO$226, Schedule!$F$236:$FO$236, 0)</f>
        <v>0</v>
      </c>
      <c r="OFZ188" s="214">
        <f>_xlfn.XLOOKUP(OFZ172, Schedule!$F$226:$FO$226, Schedule!$F$236:$FO$236, 0)</f>
        <v>0</v>
      </c>
      <c r="OGA188" s="214">
        <f>_xlfn.XLOOKUP(OGA172, Schedule!$F$226:$FO$226, Schedule!$F$236:$FO$236, 0)</f>
        <v>0</v>
      </c>
      <c r="OGB188" s="214">
        <f>_xlfn.XLOOKUP(OGB172, Schedule!$F$226:$FO$226, Schedule!$F$236:$FO$236, 0)</f>
        <v>0</v>
      </c>
      <c r="OGC188" s="214">
        <f>_xlfn.XLOOKUP(OGC172, Schedule!$F$226:$FO$226, Schedule!$F$236:$FO$236, 0)</f>
        <v>0</v>
      </c>
      <c r="OGD188" s="214">
        <f>_xlfn.XLOOKUP(OGD172, Schedule!$F$226:$FO$226, Schedule!$F$236:$FO$236, 0)</f>
        <v>0</v>
      </c>
      <c r="OGE188" s="214">
        <f>_xlfn.XLOOKUP(OGE172, Schedule!$F$226:$FO$226, Schedule!$F$236:$FO$236, 0)</f>
        <v>0</v>
      </c>
      <c r="OGF188" s="214">
        <f>_xlfn.XLOOKUP(OGF172, Schedule!$F$226:$FO$226, Schedule!$F$236:$FO$236, 0)</f>
        <v>0</v>
      </c>
      <c r="OGG188" s="214">
        <f>_xlfn.XLOOKUP(OGG172, Schedule!$F$226:$FO$226, Schedule!$F$236:$FO$236, 0)</f>
        <v>0</v>
      </c>
      <c r="OGH188" s="214">
        <f>_xlfn.XLOOKUP(OGH172, Schedule!$F$226:$FO$226, Schedule!$F$236:$FO$236, 0)</f>
        <v>0</v>
      </c>
      <c r="OGI188" s="214">
        <f>_xlfn.XLOOKUP(OGI172, Schedule!$F$226:$FO$226, Schedule!$F$236:$FO$236, 0)</f>
        <v>0</v>
      </c>
      <c r="OGJ188" s="214">
        <f>_xlfn.XLOOKUP(OGJ172, Schedule!$F$226:$FO$226, Schedule!$F$236:$FO$236, 0)</f>
        <v>0</v>
      </c>
      <c r="OGK188" s="214">
        <f>_xlfn.XLOOKUP(OGK172, Schedule!$F$226:$FO$226, Schedule!$F$236:$FO$236, 0)</f>
        <v>0</v>
      </c>
      <c r="OGL188" s="214">
        <f>_xlfn.XLOOKUP(OGL172, Schedule!$F$226:$FO$226, Schedule!$F$236:$FO$236, 0)</f>
        <v>0</v>
      </c>
      <c r="OGM188" s="214">
        <f>_xlfn.XLOOKUP(OGM172, Schedule!$F$226:$FO$226, Schedule!$F$236:$FO$236, 0)</f>
        <v>0</v>
      </c>
      <c r="OGN188" s="214">
        <f>_xlfn.XLOOKUP(OGN172, Schedule!$F$226:$FO$226, Schedule!$F$236:$FO$236, 0)</f>
        <v>0</v>
      </c>
      <c r="OGO188" s="214">
        <f>_xlfn.XLOOKUP(OGO172, Schedule!$F$226:$FO$226, Schedule!$F$236:$FO$236, 0)</f>
        <v>0</v>
      </c>
      <c r="OGP188" s="214">
        <f>_xlfn.XLOOKUP(OGP172, Schedule!$F$226:$FO$226, Schedule!$F$236:$FO$236, 0)</f>
        <v>0</v>
      </c>
      <c r="OGQ188" s="214">
        <f>_xlfn.XLOOKUP(OGQ172, Schedule!$F$226:$FO$226, Schedule!$F$236:$FO$236, 0)</f>
        <v>0</v>
      </c>
      <c r="OGR188" s="214">
        <f>_xlfn.XLOOKUP(OGR172, Schedule!$F$226:$FO$226, Schedule!$F$236:$FO$236, 0)</f>
        <v>0</v>
      </c>
      <c r="OGS188" s="214">
        <f>_xlfn.XLOOKUP(OGS172, Schedule!$F$226:$FO$226, Schedule!$F$236:$FO$236, 0)</f>
        <v>0</v>
      </c>
      <c r="OGT188" s="214">
        <f>_xlfn.XLOOKUP(OGT172, Schedule!$F$226:$FO$226, Schedule!$F$236:$FO$236, 0)</f>
        <v>0</v>
      </c>
      <c r="OGU188" s="214">
        <f>_xlfn.XLOOKUP(OGU172, Schedule!$F$226:$FO$226, Schedule!$F$236:$FO$236, 0)</f>
        <v>0</v>
      </c>
      <c r="OGV188" s="214">
        <f>_xlfn.XLOOKUP(OGV172, Schedule!$F$226:$FO$226, Schedule!$F$236:$FO$236, 0)</f>
        <v>0</v>
      </c>
      <c r="OGW188" s="214">
        <f>_xlfn.XLOOKUP(OGW172, Schedule!$F$226:$FO$226, Schedule!$F$236:$FO$236, 0)</f>
        <v>0</v>
      </c>
      <c r="OGX188" s="214">
        <f>_xlfn.XLOOKUP(OGX172, Schedule!$F$226:$FO$226, Schedule!$F$236:$FO$236, 0)</f>
        <v>0</v>
      </c>
      <c r="OGY188" s="214">
        <f>_xlfn.XLOOKUP(OGY172, Schedule!$F$226:$FO$226, Schedule!$F$236:$FO$236, 0)</f>
        <v>0</v>
      </c>
      <c r="OGZ188" s="214">
        <f>_xlfn.XLOOKUP(OGZ172, Schedule!$F$226:$FO$226, Schedule!$F$236:$FO$236, 0)</f>
        <v>0</v>
      </c>
      <c r="OHA188" s="214">
        <f>_xlfn.XLOOKUP(OHA172, Schedule!$F$226:$FO$226, Schedule!$F$236:$FO$236, 0)</f>
        <v>0</v>
      </c>
      <c r="OHB188" s="214">
        <f>_xlfn.XLOOKUP(OHB172, Schedule!$F$226:$FO$226, Schedule!$F$236:$FO$236, 0)</f>
        <v>0</v>
      </c>
      <c r="OHC188" s="214">
        <f>_xlfn.XLOOKUP(OHC172, Schedule!$F$226:$FO$226, Schedule!$F$236:$FO$236, 0)</f>
        <v>0</v>
      </c>
      <c r="OHD188" s="214">
        <f>_xlfn.XLOOKUP(OHD172, Schedule!$F$226:$FO$226, Schedule!$F$236:$FO$236, 0)</f>
        <v>0</v>
      </c>
      <c r="OHE188" s="214">
        <f>_xlfn.XLOOKUP(OHE172, Schedule!$F$226:$FO$226, Schedule!$F$236:$FO$236, 0)</f>
        <v>0</v>
      </c>
      <c r="OHF188" s="214">
        <f>_xlfn.XLOOKUP(OHF172, Schedule!$F$226:$FO$226, Schedule!$F$236:$FO$236, 0)</f>
        <v>0</v>
      </c>
      <c r="OHG188" s="214">
        <f>_xlfn.XLOOKUP(OHG172, Schedule!$F$226:$FO$226, Schedule!$F$236:$FO$236, 0)</f>
        <v>0</v>
      </c>
      <c r="OHH188" s="214">
        <f>_xlfn.XLOOKUP(OHH172, Schedule!$F$226:$FO$226, Schedule!$F$236:$FO$236, 0)</f>
        <v>0</v>
      </c>
      <c r="OHI188" s="214">
        <f>_xlfn.XLOOKUP(OHI172, Schedule!$F$226:$FO$226, Schedule!$F$236:$FO$236, 0)</f>
        <v>0</v>
      </c>
      <c r="OHJ188" s="214">
        <f>_xlfn.XLOOKUP(OHJ172, Schedule!$F$226:$FO$226, Schedule!$F$236:$FO$236, 0)</f>
        <v>0</v>
      </c>
      <c r="OHK188" s="214">
        <f>_xlfn.XLOOKUP(OHK172, Schedule!$F$226:$FO$226, Schedule!$F$236:$FO$236, 0)</f>
        <v>0</v>
      </c>
      <c r="OHL188" s="214">
        <f>_xlfn.XLOOKUP(OHL172, Schedule!$F$226:$FO$226, Schedule!$F$236:$FO$236, 0)</f>
        <v>0</v>
      </c>
      <c r="OHM188" s="214">
        <f>_xlfn.XLOOKUP(OHM172, Schedule!$F$226:$FO$226, Schedule!$F$236:$FO$236, 0)</f>
        <v>0</v>
      </c>
      <c r="OHN188" s="214">
        <f>_xlfn.XLOOKUP(OHN172, Schedule!$F$226:$FO$226, Schedule!$F$236:$FO$236, 0)</f>
        <v>0</v>
      </c>
      <c r="OHO188" s="214">
        <f>_xlfn.XLOOKUP(OHO172, Schedule!$F$226:$FO$226, Schedule!$F$236:$FO$236, 0)</f>
        <v>0</v>
      </c>
      <c r="OHP188" s="214">
        <f>_xlfn.XLOOKUP(OHP172, Schedule!$F$226:$FO$226, Schedule!$F$236:$FO$236, 0)</f>
        <v>0</v>
      </c>
      <c r="OHQ188" s="214">
        <f>_xlfn.XLOOKUP(OHQ172, Schedule!$F$226:$FO$226, Schedule!$F$236:$FO$236, 0)</f>
        <v>0</v>
      </c>
      <c r="OHR188" s="214">
        <f>_xlfn.XLOOKUP(OHR172, Schedule!$F$226:$FO$226, Schedule!$F$236:$FO$236, 0)</f>
        <v>0</v>
      </c>
      <c r="OHS188" s="214">
        <f>_xlfn.XLOOKUP(OHS172, Schedule!$F$226:$FO$226, Schedule!$F$236:$FO$236, 0)</f>
        <v>0</v>
      </c>
      <c r="OHT188" s="214">
        <f>_xlfn.XLOOKUP(OHT172, Schedule!$F$226:$FO$226, Schedule!$F$236:$FO$236, 0)</f>
        <v>0</v>
      </c>
      <c r="OHU188" s="214">
        <f>_xlfn.XLOOKUP(OHU172, Schedule!$F$226:$FO$226, Schedule!$F$236:$FO$236, 0)</f>
        <v>0</v>
      </c>
      <c r="OHV188" s="214">
        <f>_xlfn.XLOOKUP(OHV172, Schedule!$F$226:$FO$226, Schedule!$F$236:$FO$236, 0)</f>
        <v>0</v>
      </c>
      <c r="OHW188" s="214">
        <f>_xlfn.XLOOKUP(OHW172, Schedule!$F$226:$FO$226, Schedule!$F$236:$FO$236, 0)</f>
        <v>0</v>
      </c>
      <c r="OHX188" s="214">
        <f>_xlfn.XLOOKUP(OHX172, Schedule!$F$226:$FO$226, Schedule!$F$236:$FO$236, 0)</f>
        <v>0</v>
      </c>
      <c r="OHY188" s="214">
        <f>_xlfn.XLOOKUP(OHY172, Schedule!$F$226:$FO$226, Schedule!$F$236:$FO$236, 0)</f>
        <v>0</v>
      </c>
      <c r="OHZ188" s="214">
        <f>_xlfn.XLOOKUP(OHZ172, Schedule!$F$226:$FO$226, Schedule!$F$236:$FO$236, 0)</f>
        <v>0</v>
      </c>
      <c r="OIA188" s="214">
        <f>_xlfn.XLOOKUP(OIA172, Schedule!$F$226:$FO$226, Schedule!$F$236:$FO$236, 0)</f>
        <v>0</v>
      </c>
      <c r="OIB188" s="214">
        <f>_xlfn.XLOOKUP(OIB172, Schedule!$F$226:$FO$226, Schedule!$F$236:$FO$236, 0)</f>
        <v>0</v>
      </c>
      <c r="OIC188" s="214">
        <f>_xlfn.XLOOKUP(OIC172, Schedule!$F$226:$FO$226, Schedule!$F$236:$FO$236, 0)</f>
        <v>0</v>
      </c>
      <c r="OID188" s="214">
        <f>_xlfn.XLOOKUP(OID172, Schedule!$F$226:$FO$226, Schedule!$F$236:$FO$236, 0)</f>
        <v>0</v>
      </c>
      <c r="OIE188" s="214">
        <f>_xlfn.XLOOKUP(OIE172, Schedule!$F$226:$FO$226, Schedule!$F$236:$FO$236, 0)</f>
        <v>0</v>
      </c>
      <c r="OIF188" s="214">
        <f>_xlfn.XLOOKUP(OIF172, Schedule!$F$226:$FO$226, Schedule!$F$236:$FO$236, 0)</f>
        <v>0</v>
      </c>
      <c r="OIG188" s="214">
        <f>_xlfn.XLOOKUP(OIG172, Schedule!$F$226:$FO$226, Schedule!$F$236:$FO$236, 0)</f>
        <v>0</v>
      </c>
      <c r="OIH188" s="214">
        <f>_xlfn.XLOOKUP(OIH172, Schedule!$F$226:$FO$226, Schedule!$F$236:$FO$236, 0)</f>
        <v>0</v>
      </c>
      <c r="OII188" s="214">
        <f>_xlfn.XLOOKUP(OII172, Schedule!$F$226:$FO$226, Schedule!$F$236:$FO$236, 0)</f>
        <v>0</v>
      </c>
      <c r="OIJ188" s="214">
        <f>_xlfn.XLOOKUP(OIJ172, Schedule!$F$226:$FO$226, Schedule!$F$236:$FO$236, 0)</f>
        <v>0</v>
      </c>
      <c r="OIK188" s="214">
        <f>_xlfn.XLOOKUP(OIK172, Schedule!$F$226:$FO$226, Schedule!$F$236:$FO$236, 0)</f>
        <v>0</v>
      </c>
      <c r="OIL188" s="214">
        <f>_xlfn.XLOOKUP(OIL172, Schedule!$F$226:$FO$226, Schedule!$F$236:$FO$236, 0)</f>
        <v>0</v>
      </c>
      <c r="OIM188" s="214">
        <f>_xlfn.XLOOKUP(OIM172, Schedule!$F$226:$FO$226, Schedule!$F$236:$FO$236, 0)</f>
        <v>0</v>
      </c>
      <c r="OIN188" s="214">
        <f>_xlfn.XLOOKUP(OIN172, Schedule!$F$226:$FO$226, Schedule!$F$236:$FO$236, 0)</f>
        <v>0</v>
      </c>
      <c r="OIO188" s="214">
        <f>_xlfn.XLOOKUP(OIO172, Schedule!$F$226:$FO$226, Schedule!$F$236:$FO$236, 0)</f>
        <v>0</v>
      </c>
      <c r="OIP188" s="214">
        <f>_xlfn.XLOOKUP(OIP172, Schedule!$F$226:$FO$226, Schedule!$F$236:$FO$236, 0)</f>
        <v>0</v>
      </c>
      <c r="OIQ188" s="214">
        <f>_xlfn.XLOOKUP(OIQ172, Schedule!$F$226:$FO$226, Schedule!$F$236:$FO$236, 0)</f>
        <v>0</v>
      </c>
      <c r="OIR188" s="214">
        <f>_xlfn.XLOOKUP(OIR172, Schedule!$F$226:$FO$226, Schedule!$F$236:$FO$236, 0)</f>
        <v>0</v>
      </c>
      <c r="OIS188" s="214">
        <f>_xlfn.XLOOKUP(OIS172, Schedule!$F$226:$FO$226, Schedule!$F$236:$FO$236, 0)</f>
        <v>0</v>
      </c>
      <c r="OIT188" s="214">
        <f>_xlfn.XLOOKUP(OIT172, Schedule!$F$226:$FO$226, Schedule!$F$236:$FO$236, 0)</f>
        <v>0</v>
      </c>
      <c r="OIU188" s="214">
        <f>_xlfn.XLOOKUP(OIU172, Schedule!$F$226:$FO$226, Schedule!$F$236:$FO$236, 0)</f>
        <v>0</v>
      </c>
      <c r="OIV188" s="214">
        <f>_xlfn.XLOOKUP(OIV172, Schedule!$F$226:$FO$226, Schedule!$F$236:$FO$236, 0)</f>
        <v>0</v>
      </c>
      <c r="OIW188" s="214">
        <f>_xlfn.XLOOKUP(OIW172, Schedule!$F$226:$FO$226, Schedule!$F$236:$FO$236, 0)</f>
        <v>0</v>
      </c>
      <c r="OIX188" s="214">
        <f>_xlfn.XLOOKUP(OIX172, Schedule!$F$226:$FO$226, Schedule!$F$236:$FO$236, 0)</f>
        <v>0</v>
      </c>
      <c r="OIY188" s="214">
        <f>_xlfn.XLOOKUP(OIY172, Schedule!$F$226:$FO$226, Schedule!$F$236:$FO$236, 0)</f>
        <v>0</v>
      </c>
      <c r="OIZ188" s="214">
        <f>_xlfn.XLOOKUP(OIZ172, Schedule!$F$226:$FO$226, Schedule!$F$236:$FO$236, 0)</f>
        <v>0</v>
      </c>
      <c r="OJA188" s="214">
        <f>_xlfn.XLOOKUP(OJA172, Schedule!$F$226:$FO$226, Schedule!$F$236:$FO$236, 0)</f>
        <v>0</v>
      </c>
      <c r="OJB188" s="214">
        <f>_xlfn.XLOOKUP(OJB172, Schedule!$F$226:$FO$226, Schedule!$F$236:$FO$236, 0)</f>
        <v>0</v>
      </c>
      <c r="OJC188" s="214">
        <f>_xlfn.XLOOKUP(OJC172, Schedule!$F$226:$FO$226, Schedule!$F$236:$FO$236, 0)</f>
        <v>0</v>
      </c>
      <c r="OJD188" s="214">
        <f>_xlfn.XLOOKUP(OJD172, Schedule!$F$226:$FO$226, Schedule!$F$236:$FO$236, 0)</f>
        <v>0</v>
      </c>
      <c r="OJE188" s="214">
        <f>_xlfn.XLOOKUP(OJE172, Schedule!$F$226:$FO$226, Schedule!$F$236:$FO$236, 0)</f>
        <v>0</v>
      </c>
      <c r="OJF188" s="214">
        <f>_xlfn.XLOOKUP(OJF172, Schedule!$F$226:$FO$226, Schedule!$F$236:$FO$236, 0)</f>
        <v>0</v>
      </c>
      <c r="OJG188" s="214">
        <f>_xlfn.XLOOKUP(OJG172, Schedule!$F$226:$FO$226, Schedule!$F$236:$FO$236, 0)</f>
        <v>0</v>
      </c>
      <c r="OJH188" s="214">
        <f>_xlfn.XLOOKUP(OJH172, Schedule!$F$226:$FO$226, Schedule!$F$236:$FO$236, 0)</f>
        <v>0</v>
      </c>
      <c r="OJI188" s="214">
        <f>_xlfn.XLOOKUP(OJI172, Schedule!$F$226:$FO$226, Schedule!$F$236:$FO$236, 0)</f>
        <v>0</v>
      </c>
      <c r="OJJ188" s="214">
        <f>_xlfn.XLOOKUP(OJJ172, Schedule!$F$226:$FO$226, Schedule!$F$236:$FO$236, 0)</f>
        <v>0</v>
      </c>
      <c r="OJK188" s="214">
        <f>_xlfn.XLOOKUP(OJK172, Schedule!$F$226:$FO$226, Schedule!$F$236:$FO$236, 0)</f>
        <v>0</v>
      </c>
      <c r="OJL188" s="214">
        <f>_xlfn.XLOOKUP(OJL172, Schedule!$F$226:$FO$226, Schedule!$F$236:$FO$236, 0)</f>
        <v>0</v>
      </c>
      <c r="OJM188" s="214">
        <f>_xlfn.XLOOKUP(OJM172, Schedule!$F$226:$FO$226, Schedule!$F$236:$FO$236, 0)</f>
        <v>0</v>
      </c>
      <c r="OJN188" s="214">
        <f>_xlfn.XLOOKUP(OJN172, Schedule!$F$226:$FO$226, Schedule!$F$236:$FO$236, 0)</f>
        <v>0</v>
      </c>
      <c r="OJO188" s="214">
        <f>_xlfn.XLOOKUP(OJO172, Schedule!$F$226:$FO$226, Schedule!$F$236:$FO$236, 0)</f>
        <v>0</v>
      </c>
      <c r="OJP188" s="214">
        <f>_xlfn.XLOOKUP(OJP172, Schedule!$F$226:$FO$226, Schedule!$F$236:$FO$236, 0)</f>
        <v>0</v>
      </c>
      <c r="OJQ188" s="214">
        <f>_xlfn.XLOOKUP(OJQ172, Schedule!$F$226:$FO$226, Schedule!$F$236:$FO$236, 0)</f>
        <v>0</v>
      </c>
      <c r="OJR188" s="214">
        <f>_xlfn.XLOOKUP(OJR172, Schedule!$F$226:$FO$226, Schedule!$F$236:$FO$236, 0)</f>
        <v>0</v>
      </c>
      <c r="OJS188" s="214">
        <f>_xlfn.XLOOKUP(OJS172, Schedule!$F$226:$FO$226, Schedule!$F$236:$FO$236, 0)</f>
        <v>0</v>
      </c>
      <c r="OJT188" s="214">
        <f>_xlfn.XLOOKUP(OJT172, Schedule!$F$226:$FO$226, Schedule!$F$236:$FO$236, 0)</f>
        <v>0</v>
      </c>
      <c r="OJU188" s="214">
        <f>_xlfn.XLOOKUP(OJU172, Schedule!$F$226:$FO$226, Schedule!$F$236:$FO$236, 0)</f>
        <v>0</v>
      </c>
      <c r="OJV188" s="214">
        <f>_xlfn.XLOOKUP(OJV172, Schedule!$F$226:$FO$226, Schedule!$F$236:$FO$236, 0)</f>
        <v>0</v>
      </c>
      <c r="OJW188" s="214">
        <f>_xlfn.XLOOKUP(OJW172, Schedule!$F$226:$FO$226, Schedule!$F$236:$FO$236, 0)</f>
        <v>0</v>
      </c>
      <c r="OJX188" s="214">
        <f>_xlfn.XLOOKUP(OJX172, Schedule!$F$226:$FO$226, Schedule!$F$236:$FO$236, 0)</f>
        <v>0</v>
      </c>
      <c r="OJY188" s="214">
        <f>_xlfn.XLOOKUP(OJY172, Schedule!$F$226:$FO$226, Schedule!$F$236:$FO$236, 0)</f>
        <v>0</v>
      </c>
      <c r="OJZ188" s="214">
        <f>_xlfn.XLOOKUP(OJZ172, Schedule!$F$226:$FO$226, Schedule!$F$236:$FO$236, 0)</f>
        <v>0</v>
      </c>
      <c r="OKA188" s="214">
        <f>_xlfn.XLOOKUP(OKA172, Schedule!$F$226:$FO$226, Schedule!$F$236:$FO$236, 0)</f>
        <v>0</v>
      </c>
      <c r="OKB188" s="214">
        <f>_xlfn.XLOOKUP(OKB172, Schedule!$F$226:$FO$226, Schedule!$F$236:$FO$236, 0)</f>
        <v>0</v>
      </c>
      <c r="OKC188" s="214">
        <f>_xlfn.XLOOKUP(OKC172, Schedule!$F$226:$FO$226, Schedule!$F$236:$FO$236, 0)</f>
        <v>0</v>
      </c>
      <c r="OKD188" s="214">
        <f>_xlfn.XLOOKUP(OKD172, Schedule!$F$226:$FO$226, Schedule!$F$236:$FO$236, 0)</f>
        <v>0</v>
      </c>
      <c r="OKE188" s="214">
        <f>_xlfn.XLOOKUP(OKE172, Schedule!$F$226:$FO$226, Schedule!$F$236:$FO$236, 0)</f>
        <v>0</v>
      </c>
      <c r="OKF188" s="214">
        <f>_xlfn.XLOOKUP(OKF172, Schedule!$F$226:$FO$226, Schedule!$F$236:$FO$236, 0)</f>
        <v>0</v>
      </c>
      <c r="OKG188" s="214">
        <f>_xlfn.XLOOKUP(OKG172, Schedule!$F$226:$FO$226, Schedule!$F$236:$FO$236, 0)</f>
        <v>0</v>
      </c>
      <c r="OKH188" s="214">
        <f>_xlfn.XLOOKUP(OKH172, Schedule!$F$226:$FO$226, Schedule!$F$236:$FO$236, 0)</f>
        <v>0</v>
      </c>
      <c r="OKI188" s="214">
        <f>_xlfn.XLOOKUP(OKI172, Schedule!$F$226:$FO$226, Schedule!$F$236:$FO$236, 0)</f>
        <v>0</v>
      </c>
      <c r="OKJ188" s="214">
        <f>_xlfn.XLOOKUP(OKJ172, Schedule!$F$226:$FO$226, Schedule!$F$236:$FO$236, 0)</f>
        <v>0</v>
      </c>
      <c r="OKK188" s="214">
        <f>_xlfn.XLOOKUP(OKK172, Schedule!$F$226:$FO$226, Schedule!$F$236:$FO$236, 0)</f>
        <v>0</v>
      </c>
      <c r="OKL188" s="214">
        <f>_xlfn.XLOOKUP(OKL172, Schedule!$F$226:$FO$226, Schedule!$F$236:$FO$236, 0)</f>
        <v>0</v>
      </c>
      <c r="OKM188" s="214">
        <f>_xlfn.XLOOKUP(OKM172, Schedule!$F$226:$FO$226, Schedule!$F$236:$FO$236, 0)</f>
        <v>0</v>
      </c>
      <c r="OKN188" s="214">
        <f>_xlfn.XLOOKUP(OKN172, Schedule!$F$226:$FO$226, Schedule!$F$236:$FO$236, 0)</f>
        <v>0</v>
      </c>
      <c r="OKO188" s="214">
        <f>_xlfn.XLOOKUP(OKO172, Schedule!$F$226:$FO$226, Schedule!$F$236:$FO$236, 0)</f>
        <v>0</v>
      </c>
      <c r="OKP188" s="214">
        <f>_xlfn.XLOOKUP(OKP172, Schedule!$F$226:$FO$226, Schedule!$F$236:$FO$236, 0)</f>
        <v>0</v>
      </c>
      <c r="OKQ188" s="214">
        <f>_xlfn.XLOOKUP(OKQ172, Schedule!$F$226:$FO$226, Schedule!$F$236:$FO$236, 0)</f>
        <v>0</v>
      </c>
      <c r="OKR188" s="214">
        <f>_xlfn.XLOOKUP(OKR172, Schedule!$F$226:$FO$226, Schedule!$F$236:$FO$236, 0)</f>
        <v>0</v>
      </c>
      <c r="OKS188" s="214">
        <f>_xlfn.XLOOKUP(OKS172, Schedule!$F$226:$FO$226, Schedule!$F$236:$FO$236, 0)</f>
        <v>0</v>
      </c>
      <c r="OKT188" s="214">
        <f>_xlfn.XLOOKUP(OKT172, Schedule!$F$226:$FO$226, Schedule!$F$236:$FO$236, 0)</f>
        <v>0</v>
      </c>
      <c r="OKU188" s="214">
        <f>_xlfn.XLOOKUP(OKU172, Schedule!$F$226:$FO$226, Schedule!$F$236:$FO$236, 0)</f>
        <v>0</v>
      </c>
      <c r="OKV188" s="214">
        <f>_xlfn.XLOOKUP(OKV172, Schedule!$F$226:$FO$226, Schedule!$F$236:$FO$236, 0)</f>
        <v>0</v>
      </c>
      <c r="OKW188" s="214">
        <f>_xlfn.XLOOKUP(OKW172, Schedule!$F$226:$FO$226, Schedule!$F$236:$FO$236, 0)</f>
        <v>0</v>
      </c>
      <c r="OKX188" s="214">
        <f>_xlfn.XLOOKUP(OKX172, Schedule!$F$226:$FO$226, Schedule!$F$236:$FO$236, 0)</f>
        <v>0</v>
      </c>
      <c r="OKY188" s="214">
        <f>_xlfn.XLOOKUP(OKY172, Schedule!$F$226:$FO$226, Schedule!$F$236:$FO$236, 0)</f>
        <v>0</v>
      </c>
      <c r="OKZ188" s="214">
        <f>_xlfn.XLOOKUP(OKZ172, Schedule!$F$226:$FO$226, Schedule!$F$236:$FO$236, 0)</f>
        <v>0</v>
      </c>
      <c r="OLA188" s="214">
        <f>_xlfn.XLOOKUP(OLA172, Schedule!$F$226:$FO$226, Schedule!$F$236:$FO$236, 0)</f>
        <v>0</v>
      </c>
      <c r="OLB188" s="214">
        <f>_xlfn.XLOOKUP(OLB172, Schedule!$F$226:$FO$226, Schedule!$F$236:$FO$236, 0)</f>
        <v>0</v>
      </c>
      <c r="OLC188" s="214">
        <f>_xlfn.XLOOKUP(OLC172, Schedule!$F$226:$FO$226, Schedule!$F$236:$FO$236, 0)</f>
        <v>0</v>
      </c>
      <c r="OLD188" s="214">
        <f>_xlfn.XLOOKUP(OLD172, Schedule!$F$226:$FO$226, Schedule!$F$236:$FO$236, 0)</f>
        <v>0</v>
      </c>
      <c r="OLE188" s="214">
        <f>_xlfn.XLOOKUP(OLE172, Schedule!$F$226:$FO$226, Schedule!$F$236:$FO$236, 0)</f>
        <v>0</v>
      </c>
      <c r="OLF188" s="214">
        <f>_xlfn.XLOOKUP(OLF172, Schedule!$F$226:$FO$226, Schedule!$F$236:$FO$236, 0)</f>
        <v>0</v>
      </c>
      <c r="OLG188" s="214">
        <f>_xlfn.XLOOKUP(OLG172, Schedule!$F$226:$FO$226, Schedule!$F$236:$FO$236, 0)</f>
        <v>0</v>
      </c>
      <c r="OLH188" s="214">
        <f>_xlfn.XLOOKUP(OLH172, Schedule!$F$226:$FO$226, Schedule!$F$236:$FO$236, 0)</f>
        <v>0</v>
      </c>
      <c r="OLI188" s="214">
        <f>_xlfn.XLOOKUP(OLI172, Schedule!$F$226:$FO$226, Schedule!$F$236:$FO$236, 0)</f>
        <v>0</v>
      </c>
      <c r="OLJ188" s="214">
        <f>_xlfn.XLOOKUP(OLJ172, Schedule!$F$226:$FO$226, Schedule!$F$236:$FO$236, 0)</f>
        <v>0</v>
      </c>
      <c r="OLK188" s="214">
        <f>_xlfn.XLOOKUP(OLK172, Schedule!$F$226:$FO$226, Schedule!$F$236:$FO$236, 0)</f>
        <v>0</v>
      </c>
      <c r="OLL188" s="214">
        <f>_xlfn.XLOOKUP(OLL172, Schedule!$F$226:$FO$226, Schedule!$F$236:$FO$236, 0)</f>
        <v>0</v>
      </c>
      <c r="OLM188" s="214">
        <f>_xlfn.XLOOKUP(OLM172, Schedule!$F$226:$FO$226, Schedule!$F$236:$FO$236, 0)</f>
        <v>0</v>
      </c>
      <c r="OLN188" s="214">
        <f>_xlfn.XLOOKUP(OLN172, Schedule!$F$226:$FO$226, Schedule!$F$236:$FO$236, 0)</f>
        <v>0</v>
      </c>
      <c r="OLO188" s="214">
        <f>_xlfn.XLOOKUP(OLO172, Schedule!$F$226:$FO$226, Schedule!$F$236:$FO$236, 0)</f>
        <v>0</v>
      </c>
      <c r="OLP188" s="214">
        <f>_xlfn.XLOOKUP(OLP172, Schedule!$F$226:$FO$226, Schedule!$F$236:$FO$236, 0)</f>
        <v>0</v>
      </c>
      <c r="OLQ188" s="214">
        <f>_xlfn.XLOOKUP(OLQ172, Schedule!$F$226:$FO$226, Schedule!$F$236:$FO$236, 0)</f>
        <v>0</v>
      </c>
      <c r="OLR188" s="214">
        <f>_xlfn.XLOOKUP(OLR172, Schedule!$F$226:$FO$226, Schedule!$F$236:$FO$236, 0)</f>
        <v>0</v>
      </c>
      <c r="OLS188" s="214">
        <f>_xlfn.XLOOKUP(OLS172, Schedule!$F$226:$FO$226, Schedule!$F$236:$FO$236, 0)</f>
        <v>0</v>
      </c>
      <c r="OLT188" s="214">
        <f>_xlfn.XLOOKUP(OLT172, Schedule!$F$226:$FO$226, Schedule!$F$236:$FO$236, 0)</f>
        <v>0</v>
      </c>
      <c r="OLU188" s="214">
        <f>_xlfn.XLOOKUP(OLU172, Schedule!$F$226:$FO$226, Schedule!$F$236:$FO$236, 0)</f>
        <v>0</v>
      </c>
      <c r="OLV188" s="214">
        <f>_xlfn.XLOOKUP(OLV172, Schedule!$F$226:$FO$226, Schedule!$F$236:$FO$236, 0)</f>
        <v>0</v>
      </c>
      <c r="OLW188" s="214">
        <f>_xlfn.XLOOKUP(OLW172, Schedule!$F$226:$FO$226, Schedule!$F$236:$FO$236, 0)</f>
        <v>0</v>
      </c>
      <c r="OLX188" s="214">
        <f>_xlfn.XLOOKUP(OLX172, Schedule!$F$226:$FO$226, Schedule!$F$236:$FO$236, 0)</f>
        <v>0</v>
      </c>
      <c r="OLY188" s="214">
        <f>_xlfn.XLOOKUP(OLY172, Schedule!$F$226:$FO$226, Schedule!$F$236:$FO$236, 0)</f>
        <v>0</v>
      </c>
      <c r="OLZ188" s="214">
        <f>_xlfn.XLOOKUP(OLZ172, Schedule!$F$226:$FO$226, Schedule!$F$236:$FO$236, 0)</f>
        <v>0</v>
      </c>
      <c r="OMA188" s="214">
        <f>_xlfn.XLOOKUP(OMA172, Schedule!$F$226:$FO$226, Schedule!$F$236:$FO$236, 0)</f>
        <v>0</v>
      </c>
      <c r="OMB188" s="214">
        <f>_xlfn.XLOOKUP(OMB172, Schedule!$F$226:$FO$226, Schedule!$F$236:$FO$236, 0)</f>
        <v>0</v>
      </c>
      <c r="OMC188" s="214">
        <f>_xlfn.XLOOKUP(OMC172, Schedule!$F$226:$FO$226, Schedule!$F$236:$FO$236, 0)</f>
        <v>0</v>
      </c>
      <c r="OMD188" s="214">
        <f>_xlfn.XLOOKUP(OMD172, Schedule!$F$226:$FO$226, Schedule!$F$236:$FO$236, 0)</f>
        <v>0</v>
      </c>
      <c r="OME188" s="214">
        <f>_xlfn.XLOOKUP(OME172, Schedule!$F$226:$FO$226, Schedule!$F$236:$FO$236, 0)</f>
        <v>0</v>
      </c>
      <c r="OMF188" s="214">
        <f>_xlfn.XLOOKUP(OMF172, Schedule!$F$226:$FO$226, Schedule!$F$236:$FO$236, 0)</f>
        <v>0</v>
      </c>
      <c r="OMG188" s="214">
        <f>_xlfn.XLOOKUP(OMG172, Schedule!$F$226:$FO$226, Schedule!$F$236:$FO$236, 0)</f>
        <v>0</v>
      </c>
      <c r="OMH188" s="214">
        <f>_xlfn.XLOOKUP(OMH172, Schedule!$F$226:$FO$226, Schedule!$F$236:$FO$236, 0)</f>
        <v>0</v>
      </c>
      <c r="OMI188" s="214">
        <f>_xlfn.XLOOKUP(OMI172, Schedule!$F$226:$FO$226, Schedule!$F$236:$FO$236, 0)</f>
        <v>0</v>
      </c>
      <c r="OMJ188" s="214">
        <f>_xlfn.XLOOKUP(OMJ172, Schedule!$F$226:$FO$226, Schedule!$F$236:$FO$236, 0)</f>
        <v>0</v>
      </c>
      <c r="OMK188" s="214">
        <f>_xlfn.XLOOKUP(OMK172, Schedule!$F$226:$FO$226, Schedule!$F$236:$FO$236, 0)</f>
        <v>0</v>
      </c>
      <c r="OML188" s="214">
        <f>_xlfn.XLOOKUP(OML172, Schedule!$F$226:$FO$226, Schedule!$F$236:$FO$236, 0)</f>
        <v>0</v>
      </c>
      <c r="OMM188" s="214">
        <f>_xlfn.XLOOKUP(OMM172, Schedule!$F$226:$FO$226, Schedule!$F$236:$FO$236, 0)</f>
        <v>0</v>
      </c>
      <c r="OMN188" s="214">
        <f>_xlfn.XLOOKUP(OMN172, Schedule!$F$226:$FO$226, Schedule!$F$236:$FO$236, 0)</f>
        <v>0</v>
      </c>
      <c r="OMO188" s="214">
        <f>_xlfn.XLOOKUP(OMO172, Schedule!$F$226:$FO$226, Schedule!$F$236:$FO$236, 0)</f>
        <v>0</v>
      </c>
      <c r="OMP188" s="214">
        <f>_xlfn.XLOOKUP(OMP172, Schedule!$F$226:$FO$226, Schedule!$F$236:$FO$236, 0)</f>
        <v>0</v>
      </c>
      <c r="OMQ188" s="214">
        <f>_xlfn.XLOOKUP(OMQ172, Schedule!$F$226:$FO$226, Schedule!$F$236:$FO$236, 0)</f>
        <v>0</v>
      </c>
      <c r="OMR188" s="214">
        <f>_xlfn.XLOOKUP(OMR172, Schedule!$F$226:$FO$226, Schedule!$F$236:$FO$236, 0)</f>
        <v>0</v>
      </c>
      <c r="OMS188" s="214">
        <f>_xlfn.XLOOKUP(OMS172, Schedule!$F$226:$FO$226, Schedule!$F$236:$FO$236, 0)</f>
        <v>0</v>
      </c>
      <c r="OMT188" s="214">
        <f>_xlfn.XLOOKUP(OMT172, Schedule!$F$226:$FO$226, Schedule!$F$236:$FO$236, 0)</f>
        <v>0</v>
      </c>
      <c r="OMU188" s="214">
        <f>_xlfn.XLOOKUP(OMU172, Schedule!$F$226:$FO$226, Schedule!$F$236:$FO$236, 0)</f>
        <v>0</v>
      </c>
      <c r="OMV188" s="214">
        <f>_xlfn.XLOOKUP(OMV172, Schedule!$F$226:$FO$226, Schedule!$F$236:$FO$236, 0)</f>
        <v>0</v>
      </c>
      <c r="OMW188" s="214">
        <f>_xlfn.XLOOKUP(OMW172, Schedule!$F$226:$FO$226, Schedule!$F$236:$FO$236, 0)</f>
        <v>0</v>
      </c>
      <c r="OMX188" s="214">
        <f>_xlfn.XLOOKUP(OMX172, Schedule!$F$226:$FO$226, Schedule!$F$236:$FO$236, 0)</f>
        <v>0</v>
      </c>
      <c r="OMY188" s="214">
        <f>_xlfn.XLOOKUP(OMY172, Schedule!$F$226:$FO$226, Schedule!$F$236:$FO$236, 0)</f>
        <v>0</v>
      </c>
      <c r="OMZ188" s="214">
        <f>_xlfn.XLOOKUP(OMZ172, Schedule!$F$226:$FO$226, Schedule!$F$236:$FO$236, 0)</f>
        <v>0</v>
      </c>
      <c r="ONA188" s="214">
        <f>_xlfn.XLOOKUP(ONA172, Schedule!$F$226:$FO$226, Schedule!$F$236:$FO$236, 0)</f>
        <v>0</v>
      </c>
      <c r="ONB188" s="214">
        <f>_xlfn.XLOOKUP(ONB172, Schedule!$F$226:$FO$226, Schedule!$F$236:$FO$236, 0)</f>
        <v>0</v>
      </c>
      <c r="ONC188" s="214">
        <f>_xlfn.XLOOKUP(ONC172, Schedule!$F$226:$FO$226, Schedule!$F$236:$FO$236, 0)</f>
        <v>0</v>
      </c>
      <c r="OND188" s="214">
        <f>_xlfn.XLOOKUP(OND172, Schedule!$F$226:$FO$226, Schedule!$F$236:$FO$236, 0)</f>
        <v>0</v>
      </c>
      <c r="ONE188" s="214">
        <f>_xlfn.XLOOKUP(ONE172, Schedule!$F$226:$FO$226, Schedule!$F$236:$FO$236, 0)</f>
        <v>0</v>
      </c>
      <c r="ONF188" s="214">
        <f>_xlfn.XLOOKUP(ONF172, Schedule!$F$226:$FO$226, Schedule!$F$236:$FO$236, 0)</f>
        <v>0</v>
      </c>
      <c r="ONG188" s="214">
        <f>_xlfn.XLOOKUP(ONG172, Schedule!$F$226:$FO$226, Schedule!$F$236:$FO$236, 0)</f>
        <v>0</v>
      </c>
      <c r="ONH188" s="214">
        <f>_xlfn.XLOOKUP(ONH172, Schedule!$F$226:$FO$226, Schedule!$F$236:$FO$236, 0)</f>
        <v>0</v>
      </c>
      <c r="ONI188" s="214">
        <f>_xlfn.XLOOKUP(ONI172, Schedule!$F$226:$FO$226, Schedule!$F$236:$FO$236, 0)</f>
        <v>0</v>
      </c>
      <c r="ONJ188" s="214">
        <f>_xlfn.XLOOKUP(ONJ172, Schedule!$F$226:$FO$226, Schedule!$F$236:$FO$236, 0)</f>
        <v>0</v>
      </c>
      <c r="ONK188" s="214">
        <f>_xlfn.XLOOKUP(ONK172, Schedule!$F$226:$FO$226, Schedule!$F$236:$FO$236, 0)</f>
        <v>0</v>
      </c>
      <c r="ONL188" s="214">
        <f>_xlfn.XLOOKUP(ONL172, Schedule!$F$226:$FO$226, Schedule!$F$236:$FO$236, 0)</f>
        <v>0</v>
      </c>
      <c r="ONM188" s="214">
        <f>_xlfn.XLOOKUP(ONM172, Schedule!$F$226:$FO$226, Schedule!$F$236:$FO$236, 0)</f>
        <v>0</v>
      </c>
      <c r="ONN188" s="214">
        <f>_xlfn.XLOOKUP(ONN172, Schedule!$F$226:$FO$226, Schedule!$F$236:$FO$236, 0)</f>
        <v>0</v>
      </c>
      <c r="ONO188" s="214">
        <f>_xlfn.XLOOKUP(ONO172, Schedule!$F$226:$FO$226, Schedule!$F$236:$FO$236, 0)</f>
        <v>0</v>
      </c>
      <c r="ONP188" s="214">
        <f>_xlfn.XLOOKUP(ONP172, Schedule!$F$226:$FO$226, Schedule!$F$236:$FO$236, 0)</f>
        <v>0</v>
      </c>
      <c r="ONQ188" s="214">
        <f>_xlfn.XLOOKUP(ONQ172, Schedule!$F$226:$FO$226, Schedule!$F$236:$FO$236, 0)</f>
        <v>0</v>
      </c>
      <c r="ONR188" s="214">
        <f>_xlfn.XLOOKUP(ONR172, Schedule!$F$226:$FO$226, Schedule!$F$236:$FO$236, 0)</f>
        <v>0</v>
      </c>
      <c r="ONS188" s="214">
        <f>_xlfn.XLOOKUP(ONS172, Schedule!$F$226:$FO$226, Schedule!$F$236:$FO$236, 0)</f>
        <v>0</v>
      </c>
      <c r="ONT188" s="214">
        <f>_xlfn.XLOOKUP(ONT172, Schedule!$F$226:$FO$226, Schedule!$F$236:$FO$236, 0)</f>
        <v>0</v>
      </c>
      <c r="ONU188" s="214">
        <f>_xlfn.XLOOKUP(ONU172, Schedule!$F$226:$FO$226, Schedule!$F$236:$FO$236, 0)</f>
        <v>0</v>
      </c>
      <c r="ONV188" s="214">
        <f>_xlfn.XLOOKUP(ONV172, Schedule!$F$226:$FO$226, Schedule!$F$236:$FO$236, 0)</f>
        <v>0</v>
      </c>
      <c r="ONW188" s="214">
        <f>_xlfn.XLOOKUP(ONW172, Schedule!$F$226:$FO$226, Schedule!$F$236:$FO$236, 0)</f>
        <v>0</v>
      </c>
      <c r="ONX188" s="214">
        <f>_xlfn.XLOOKUP(ONX172, Schedule!$F$226:$FO$226, Schedule!$F$236:$FO$236, 0)</f>
        <v>0</v>
      </c>
      <c r="ONY188" s="214">
        <f>_xlfn.XLOOKUP(ONY172, Schedule!$F$226:$FO$226, Schedule!$F$236:$FO$236, 0)</f>
        <v>0</v>
      </c>
      <c r="ONZ188" s="214">
        <f>_xlfn.XLOOKUP(ONZ172, Schedule!$F$226:$FO$226, Schedule!$F$236:$FO$236, 0)</f>
        <v>0</v>
      </c>
      <c r="OOA188" s="214">
        <f>_xlfn.XLOOKUP(OOA172, Schedule!$F$226:$FO$226, Schedule!$F$236:$FO$236, 0)</f>
        <v>0</v>
      </c>
      <c r="OOB188" s="214">
        <f>_xlfn.XLOOKUP(OOB172, Schedule!$F$226:$FO$226, Schedule!$F$236:$FO$236, 0)</f>
        <v>0</v>
      </c>
      <c r="OOC188" s="214">
        <f>_xlfn.XLOOKUP(OOC172, Schedule!$F$226:$FO$226, Schedule!$F$236:$FO$236, 0)</f>
        <v>0</v>
      </c>
      <c r="OOD188" s="214">
        <f>_xlfn.XLOOKUP(OOD172, Schedule!$F$226:$FO$226, Schedule!$F$236:$FO$236, 0)</f>
        <v>0</v>
      </c>
      <c r="OOE188" s="214">
        <f>_xlfn.XLOOKUP(OOE172, Schedule!$F$226:$FO$226, Schedule!$F$236:$FO$236, 0)</f>
        <v>0</v>
      </c>
      <c r="OOF188" s="214">
        <f>_xlfn.XLOOKUP(OOF172, Schedule!$F$226:$FO$226, Schedule!$F$236:$FO$236, 0)</f>
        <v>0</v>
      </c>
      <c r="OOG188" s="214">
        <f>_xlfn.XLOOKUP(OOG172, Schedule!$F$226:$FO$226, Schedule!$F$236:$FO$236, 0)</f>
        <v>0</v>
      </c>
      <c r="OOH188" s="214">
        <f>_xlfn.XLOOKUP(OOH172, Schedule!$F$226:$FO$226, Schedule!$F$236:$FO$236, 0)</f>
        <v>0</v>
      </c>
      <c r="OOI188" s="214">
        <f>_xlfn.XLOOKUP(OOI172, Schedule!$F$226:$FO$226, Schedule!$F$236:$FO$236, 0)</f>
        <v>0</v>
      </c>
      <c r="OOJ188" s="214">
        <f>_xlfn.XLOOKUP(OOJ172, Schedule!$F$226:$FO$226, Schedule!$F$236:$FO$236, 0)</f>
        <v>0</v>
      </c>
      <c r="OOK188" s="214">
        <f>_xlfn.XLOOKUP(OOK172, Schedule!$F$226:$FO$226, Schedule!$F$236:$FO$236, 0)</f>
        <v>0</v>
      </c>
      <c r="OOL188" s="214">
        <f>_xlfn.XLOOKUP(OOL172, Schedule!$F$226:$FO$226, Schedule!$F$236:$FO$236, 0)</f>
        <v>0</v>
      </c>
      <c r="OOM188" s="214">
        <f>_xlfn.XLOOKUP(OOM172, Schedule!$F$226:$FO$226, Schedule!$F$236:$FO$236, 0)</f>
        <v>0</v>
      </c>
      <c r="OON188" s="214">
        <f>_xlfn.XLOOKUP(OON172, Schedule!$F$226:$FO$226, Schedule!$F$236:$FO$236, 0)</f>
        <v>0</v>
      </c>
      <c r="OOO188" s="214">
        <f>_xlfn.XLOOKUP(OOO172, Schedule!$F$226:$FO$226, Schedule!$F$236:$FO$236, 0)</f>
        <v>0</v>
      </c>
      <c r="OOP188" s="214">
        <f>_xlfn.XLOOKUP(OOP172, Schedule!$F$226:$FO$226, Schedule!$F$236:$FO$236, 0)</f>
        <v>0</v>
      </c>
      <c r="OOQ188" s="214">
        <f>_xlfn.XLOOKUP(OOQ172, Schedule!$F$226:$FO$226, Schedule!$F$236:$FO$236, 0)</f>
        <v>0</v>
      </c>
      <c r="OOR188" s="214">
        <f>_xlfn.XLOOKUP(OOR172, Schedule!$F$226:$FO$226, Schedule!$F$236:$FO$236, 0)</f>
        <v>0</v>
      </c>
      <c r="OOS188" s="214">
        <f>_xlfn.XLOOKUP(OOS172, Schedule!$F$226:$FO$226, Schedule!$F$236:$FO$236, 0)</f>
        <v>0</v>
      </c>
      <c r="OOT188" s="214">
        <f>_xlfn.XLOOKUP(OOT172, Schedule!$F$226:$FO$226, Schedule!$F$236:$FO$236, 0)</f>
        <v>0</v>
      </c>
      <c r="OOU188" s="214">
        <f>_xlfn.XLOOKUP(OOU172, Schedule!$F$226:$FO$226, Schedule!$F$236:$FO$236, 0)</f>
        <v>0</v>
      </c>
      <c r="OOV188" s="214">
        <f>_xlfn.XLOOKUP(OOV172, Schedule!$F$226:$FO$226, Schedule!$F$236:$FO$236, 0)</f>
        <v>0</v>
      </c>
      <c r="OOW188" s="214">
        <f>_xlfn.XLOOKUP(OOW172, Schedule!$F$226:$FO$226, Schedule!$F$236:$FO$236, 0)</f>
        <v>0</v>
      </c>
      <c r="OOX188" s="214">
        <f>_xlfn.XLOOKUP(OOX172, Schedule!$F$226:$FO$226, Schedule!$F$236:$FO$236, 0)</f>
        <v>0</v>
      </c>
      <c r="OOY188" s="214">
        <f>_xlfn.XLOOKUP(OOY172, Schedule!$F$226:$FO$226, Schedule!$F$236:$FO$236, 0)</f>
        <v>0</v>
      </c>
      <c r="OOZ188" s="214">
        <f>_xlfn.XLOOKUP(OOZ172, Schedule!$F$226:$FO$226, Schedule!$F$236:$FO$236, 0)</f>
        <v>0</v>
      </c>
      <c r="OPA188" s="214">
        <f>_xlfn.XLOOKUP(OPA172, Schedule!$F$226:$FO$226, Schedule!$F$236:$FO$236, 0)</f>
        <v>0</v>
      </c>
      <c r="OPB188" s="214">
        <f>_xlfn.XLOOKUP(OPB172, Schedule!$F$226:$FO$226, Schedule!$F$236:$FO$236, 0)</f>
        <v>0</v>
      </c>
      <c r="OPC188" s="214">
        <f>_xlfn.XLOOKUP(OPC172, Schedule!$F$226:$FO$226, Schedule!$F$236:$FO$236, 0)</f>
        <v>0</v>
      </c>
      <c r="OPD188" s="214">
        <f>_xlfn.XLOOKUP(OPD172, Schedule!$F$226:$FO$226, Schedule!$F$236:$FO$236, 0)</f>
        <v>0</v>
      </c>
      <c r="OPE188" s="214">
        <f>_xlfn.XLOOKUP(OPE172, Schedule!$F$226:$FO$226, Schedule!$F$236:$FO$236, 0)</f>
        <v>0</v>
      </c>
      <c r="OPF188" s="214">
        <f>_xlfn.XLOOKUP(OPF172, Schedule!$F$226:$FO$226, Schedule!$F$236:$FO$236, 0)</f>
        <v>0</v>
      </c>
      <c r="OPG188" s="214">
        <f>_xlfn.XLOOKUP(OPG172, Schedule!$F$226:$FO$226, Schedule!$F$236:$FO$236, 0)</f>
        <v>0</v>
      </c>
      <c r="OPH188" s="214">
        <f>_xlfn.XLOOKUP(OPH172, Schedule!$F$226:$FO$226, Schedule!$F$236:$FO$236, 0)</f>
        <v>0</v>
      </c>
      <c r="OPI188" s="214">
        <f>_xlfn.XLOOKUP(OPI172, Schedule!$F$226:$FO$226, Schedule!$F$236:$FO$236, 0)</f>
        <v>0</v>
      </c>
      <c r="OPJ188" s="214">
        <f>_xlfn.XLOOKUP(OPJ172, Schedule!$F$226:$FO$226, Schedule!$F$236:$FO$236, 0)</f>
        <v>0</v>
      </c>
      <c r="OPK188" s="214">
        <f>_xlfn.XLOOKUP(OPK172, Schedule!$F$226:$FO$226, Schedule!$F$236:$FO$236, 0)</f>
        <v>0</v>
      </c>
      <c r="OPL188" s="214">
        <f>_xlfn.XLOOKUP(OPL172, Schedule!$F$226:$FO$226, Schedule!$F$236:$FO$236, 0)</f>
        <v>0</v>
      </c>
      <c r="OPM188" s="214">
        <f>_xlfn.XLOOKUP(OPM172, Schedule!$F$226:$FO$226, Schedule!$F$236:$FO$236, 0)</f>
        <v>0</v>
      </c>
      <c r="OPN188" s="214">
        <f>_xlfn.XLOOKUP(OPN172, Schedule!$F$226:$FO$226, Schedule!$F$236:$FO$236, 0)</f>
        <v>0</v>
      </c>
      <c r="OPO188" s="214">
        <f>_xlfn.XLOOKUP(OPO172, Schedule!$F$226:$FO$226, Schedule!$F$236:$FO$236, 0)</f>
        <v>0</v>
      </c>
      <c r="OPP188" s="214">
        <f>_xlfn.XLOOKUP(OPP172, Schedule!$F$226:$FO$226, Schedule!$F$236:$FO$236, 0)</f>
        <v>0</v>
      </c>
      <c r="OPQ188" s="214">
        <f>_xlfn.XLOOKUP(OPQ172, Schedule!$F$226:$FO$226, Schedule!$F$236:$FO$236, 0)</f>
        <v>0</v>
      </c>
      <c r="OPR188" s="214">
        <f>_xlfn.XLOOKUP(OPR172, Schedule!$F$226:$FO$226, Schedule!$F$236:$FO$236, 0)</f>
        <v>0</v>
      </c>
      <c r="OPS188" s="214">
        <f>_xlfn.XLOOKUP(OPS172, Schedule!$F$226:$FO$226, Schedule!$F$236:$FO$236, 0)</f>
        <v>0</v>
      </c>
      <c r="OPT188" s="214">
        <f>_xlfn.XLOOKUP(OPT172, Schedule!$F$226:$FO$226, Schedule!$F$236:$FO$236, 0)</f>
        <v>0</v>
      </c>
      <c r="OPU188" s="214">
        <f>_xlfn.XLOOKUP(OPU172, Schedule!$F$226:$FO$226, Schedule!$F$236:$FO$236, 0)</f>
        <v>0</v>
      </c>
      <c r="OPV188" s="214">
        <f>_xlfn.XLOOKUP(OPV172, Schedule!$F$226:$FO$226, Schedule!$F$236:$FO$236, 0)</f>
        <v>0</v>
      </c>
      <c r="OPW188" s="214">
        <f>_xlfn.XLOOKUP(OPW172, Schedule!$F$226:$FO$226, Schedule!$F$236:$FO$236, 0)</f>
        <v>0</v>
      </c>
      <c r="OPX188" s="214">
        <f>_xlfn.XLOOKUP(OPX172, Schedule!$F$226:$FO$226, Schedule!$F$236:$FO$236, 0)</f>
        <v>0</v>
      </c>
      <c r="OPY188" s="214">
        <f>_xlfn.XLOOKUP(OPY172, Schedule!$F$226:$FO$226, Schedule!$F$236:$FO$236, 0)</f>
        <v>0</v>
      </c>
      <c r="OPZ188" s="214">
        <f>_xlfn.XLOOKUP(OPZ172, Schedule!$F$226:$FO$226, Schedule!$F$236:$FO$236, 0)</f>
        <v>0</v>
      </c>
      <c r="OQA188" s="214">
        <f>_xlfn.XLOOKUP(OQA172, Schedule!$F$226:$FO$226, Schedule!$F$236:$FO$236, 0)</f>
        <v>0</v>
      </c>
      <c r="OQB188" s="214">
        <f>_xlfn.XLOOKUP(OQB172, Schedule!$F$226:$FO$226, Schedule!$F$236:$FO$236, 0)</f>
        <v>0</v>
      </c>
      <c r="OQC188" s="214">
        <f>_xlfn.XLOOKUP(OQC172, Schedule!$F$226:$FO$226, Schedule!$F$236:$FO$236, 0)</f>
        <v>0</v>
      </c>
      <c r="OQD188" s="214">
        <f>_xlfn.XLOOKUP(OQD172, Schedule!$F$226:$FO$226, Schedule!$F$236:$FO$236, 0)</f>
        <v>0</v>
      </c>
      <c r="OQE188" s="214">
        <f>_xlfn.XLOOKUP(OQE172, Schedule!$F$226:$FO$226, Schedule!$F$236:$FO$236, 0)</f>
        <v>0</v>
      </c>
      <c r="OQF188" s="214">
        <f>_xlfn.XLOOKUP(OQF172, Schedule!$F$226:$FO$226, Schedule!$F$236:$FO$236, 0)</f>
        <v>0</v>
      </c>
      <c r="OQG188" s="214">
        <f>_xlfn.XLOOKUP(OQG172, Schedule!$F$226:$FO$226, Schedule!$F$236:$FO$236, 0)</f>
        <v>0</v>
      </c>
      <c r="OQH188" s="214">
        <f>_xlfn.XLOOKUP(OQH172, Schedule!$F$226:$FO$226, Schedule!$F$236:$FO$236, 0)</f>
        <v>0</v>
      </c>
      <c r="OQI188" s="214">
        <f>_xlfn.XLOOKUP(OQI172, Schedule!$F$226:$FO$226, Schedule!$F$236:$FO$236, 0)</f>
        <v>0</v>
      </c>
      <c r="OQJ188" s="214">
        <f>_xlfn.XLOOKUP(OQJ172, Schedule!$F$226:$FO$226, Schedule!$F$236:$FO$236, 0)</f>
        <v>0</v>
      </c>
      <c r="OQK188" s="214">
        <f>_xlfn.XLOOKUP(OQK172, Schedule!$F$226:$FO$226, Schedule!$F$236:$FO$236, 0)</f>
        <v>0</v>
      </c>
      <c r="OQL188" s="214">
        <f>_xlfn.XLOOKUP(OQL172, Schedule!$F$226:$FO$226, Schedule!$F$236:$FO$236, 0)</f>
        <v>0</v>
      </c>
      <c r="OQM188" s="214">
        <f>_xlfn.XLOOKUP(OQM172, Schedule!$F$226:$FO$226, Schedule!$F$236:$FO$236, 0)</f>
        <v>0</v>
      </c>
      <c r="OQN188" s="214">
        <f>_xlfn.XLOOKUP(OQN172, Schedule!$F$226:$FO$226, Schedule!$F$236:$FO$236, 0)</f>
        <v>0</v>
      </c>
      <c r="OQO188" s="214">
        <f>_xlfn.XLOOKUP(OQO172, Schedule!$F$226:$FO$226, Schedule!$F$236:$FO$236, 0)</f>
        <v>0</v>
      </c>
      <c r="OQP188" s="214">
        <f>_xlfn.XLOOKUP(OQP172, Schedule!$F$226:$FO$226, Schedule!$F$236:$FO$236, 0)</f>
        <v>0</v>
      </c>
      <c r="OQQ188" s="214">
        <f>_xlfn.XLOOKUP(OQQ172, Schedule!$F$226:$FO$226, Schedule!$F$236:$FO$236, 0)</f>
        <v>0</v>
      </c>
      <c r="OQR188" s="214">
        <f>_xlfn.XLOOKUP(OQR172, Schedule!$F$226:$FO$226, Schedule!$F$236:$FO$236, 0)</f>
        <v>0</v>
      </c>
      <c r="OQS188" s="214">
        <f>_xlfn.XLOOKUP(OQS172, Schedule!$F$226:$FO$226, Schedule!$F$236:$FO$236, 0)</f>
        <v>0</v>
      </c>
      <c r="OQT188" s="214">
        <f>_xlfn.XLOOKUP(OQT172, Schedule!$F$226:$FO$226, Schedule!$F$236:$FO$236, 0)</f>
        <v>0</v>
      </c>
      <c r="OQU188" s="214">
        <f>_xlfn.XLOOKUP(OQU172, Schedule!$F$226:$FO$226, Schedule!$F$236:$FO$236, 0)</f>
        <v>0</v>
      </c>
      <c r="OQV188" s="214">
        <f>_xlfn.XLOOKUP(OQV172, Schedule!$F$226:$FO$226, Schedule!$F$236:$FO$236, 0)</f>
        <v>0</v>
      </c>
      <c r="OQW188" s="214">
        <f>_xlfn.XLOOKUP(OQW172, Schedule!$F$226:$FO$226, Schedule!$F$236:$FO$236, 0)</f>
        <v>0</v>
      </c>
      <c r="OQX188" s="214">
        <f>_xlfn.XLOOKUP(OQX172, Schedule!$F$226:$FO$226, Schedule!$F$236:$FO$236, 0)</f>
        <v>0</v>
      </c>
      <c r="OQY188" s="214">
        <f>_xlfn.XLOOKUP(OQY172, Schedule!$F$226:$FO$226, Schedule!$F$236:$FO$236, 0)</f>
        <v>0</v>
      </c>
      <c r="OQZ188" s="214">
        <f>_xlfn.XLOOKUP(OQZ172, Schedule!$F$226:$FO$226, Schedule!$F$236:$FO$236, 0)</f>
        <v>0</v>
      </c>
      <c r="ORA188" s="214">
        <f>_xlfn.XLOOKUP(ORA172, Schedule!$F$226:$FO$226, Schedule!$F$236:$FO$236, 0)</f>
        <v>0</v>
      </c>
      <c r="ORB188" s="214">
        <f>_xlfn.XLOOKUP(ORB172, Schedule!$F$226:$FO$226, Schedule!$F$236:$FO$236, 0)</f>
        <v>0</v>
      </c>
      <c r="ORC188" s="214">
        <f>_xlfn.XLOOKUP(ORC172, Schedule!$F$226:$FO$226, Schedule!$F$236:$FO$236, 0)</f>
        <v>0</v>
      </c>
      <c r="ORD188" s="214">
        <f>_xlfn.XLOOKUP(ORD172, Schedule!$F$226:$FO$226, Schedule!$F$236:$FO$236, 0)</f>
        <v>0</v>
      </c>
      <c r="ORE188" s="214">
        <f>_xlfn.XLOOKUP(ORE172, Schedule!$F$226:$FO$226, Schedule!$F$236:$FO$236, 0)</f>
        <v>0</v>
      </c>
      <c r="ORF188" s="214">
        <f>_xlfn.XLOOKUP(ORF172, Schedule!$F$226:$FO$226, Schedule!$F$236:$FO$236, 0)</f>
        <v>0</v>
      </c>
      <c r="ORG188" s="214">
        <f>_xlfn.XLOOKUP(ORG172, Schedule!$F$226:$FO$226, Schedule!$F$236:$FO$236, 0)</f>
        <v>0</v>
      </c>
      <c r="ORH188" s="214">
        <f>_xlfn.XLOOKUP(ORH172, Schedule!$F$226:$FO$226, Schedule!$F$236:$FO$236, 0)</f>
        <v>0</v>
      </c>
      <c r="ORI188" s="214">
        <f>_xlfn.XLOOKUP(ORI172, Schedule!$F$226:$FO$226, Schedule!$F$236:$FO$236, 0)</f>
        <v>0</v>
      </c>
      <c r="ORJ188" s="214">
        <f>_xlfn.XLOOKUP(ORJ172, Schedule!$F$226:$FO$226, Schedule!$F$236:$FO$236, 0)</f>
        <v>0</v>
      </c>
      <c r="ORK188" s="214">
        <f>_xlfn.XLOOKUP(ORK172, Schedule!$F$226:$FO$226, Schedule!$F$236:$FO$236, 0)</f>
        <v>0</v>
      </c>
      <c r="ORL188" s="214">
        <f>_xlfn.XLOOKUP(ORL172, Schedule!$F$226:$FO$226, Schedule!$F$236:$FO$236, 0)</f>
        <v>0</v>
      </c>
      <c r="ORM188" s="214">
        <f>_xlfn.XLOOKUP(ORM172, Schedule!$F$226:$FO$226, Schedule!$F$236:$FO$236, 0)</f>
        <v>0</v>
      </c>
      <c r="ORN188" s="214">
        <f>_xlfn.XLOOKUP(ORN172, Schedule!$F$226:$FO$226, Schedule!$F$236:$FO$236, 0)</f>
        <v>0</v>
      </c>
      <c r="ORO188" s="214">
        <f>_xlfn.XLOOKUP(ORO172, Schedule!$F$226:$FO$226, Schedule!$F$236:$FO$236, 0)</f>
        <v>0</v>
      </c>
      <c r="ORP188" s="214">
        <f>_xlfn.XLOOKUP(ORP172, Schedule!$F$226:$FO$226, Schedule!$F$236:$FO$236, 0)</f>
        <v>0</v>
      </c>
      <c r="ORQ188" s="214">
        <f>_xlfn.XLOOKUP(ORQ172, Schedule!$F$226:$FO$226, Schedule!$F$236:$FO$236, 0)</f>
        <v>0</v>
      </c>
      <c r="ORR188" s="214">
        <f>_xlfn.XLOOKUP(ORR172, Schedule!$F$226:$FO$226, Schedule!$F$236:$FO$236, 0)</f>
        <v>0</v>
      </c>
      <c r="ORS188" s="214">
        <f>_xlfn.XLOOKUP(ORS172, Schedule!$F$226:$FO$226, Schedule!$F$236:$FO$236, 0)</f>
        <v>0</v>
      </c>
      <c r="ORT188" s="214">
        <f>_xlfn.XLOOKUP(ORT172, Schedule!$F$226:$FO$226, Schedule!$F$236:$FO$236, 0)</f>
        <v>0</v>
      </c>
      <c r="ORU188" s="214">
        <f>_xlfn.XLOOKUP(ORU172, Schedule!$F$226:$FO$226, Schedule!$F$236:$FO$236, 0)</f>
        <v>0</v>
      </c>
      <c r="ORV188" s="214">
        <f>_xlfn.XLOOKUP(ORV172, Schedule!$F$226:$FO$226, Schedule!$F$236:$FO$236, 0)</f>
        <v>0</v>
      </c>
      <c r="ORW188" s="214">
        <f>_xlfn.XLOOKUP(ORW172, Schedule!$F$226:$FO$226, Schedule!$F$236:$FO$236, 0)</f>
        <v>0</v>
      </c>
      <c r="ORX188" s="214">
        <f>_xlfn.XLOOKUP(ORX172, Schedule!$F$226:$FO$226, Schedule!$F$236:$FO$236, 0)</f>
        <v>0</v>
      </c>
      <c r="ORY188" s="214">
        <f>_xlfn.XLOOKUP(ORY172, Schedule!$F$226:$FO$226, Schedule!$F$236:$FO$236, 0)</f>
        <v>0</v>
      </c>
      <c r="ORZ188" s="214">
        <f>_xlfn.XLOOKUP(ORZ172, Schedule!$F$226:$FO$226, Schedule!$F$236:$FO$236, 0)</f>
        <v>0</v>
      </c>
      <c r="OSA188" s="214">
        <f>_xlfn.XLOOKUP(OSA172, Schedule!$F$226:$FO$226, Schedule!$F$236:$FO$236, 0)</f>
        <v>0</v>
      </c>
      <c r="OSB188" s="214">
        <f>_xlfn.XLOOKUP(OSB172, Schedule!$F$226:$FO$226, Schedule!$F$236:$FO$236, 0)</f>
        <v>0</v>
      </c>
      <c r="OSC188" s="214">
        <f>_xlfn.XLOOKUP(OSC172, Schedule!$F$226:$FO$226, Schedule!$F$236:$FO$236, 0)</f>
        <v>0</v>
      </c>
      <c r="OSD188" s="214">
        <f>_xlfn.XLOOKUP(OSD172, Schedule!$F$226:$FO$226, Schedule!$F$236:$FO$236, 0)</f>
        <v>0</v>
      </c>
      <c r="OSE188" s="214">
        <f>_xlfn.XLOOKUP(OSE172, Schedule!$F$226:$FO$226, Schedule!$F$236:$FO$236, 0)</f>
        <v>0</v>
      </c>
      <c r="OSF188" s="214">
        <f>_xlfn.XLOOKUP(OSF172, Schedule!$F$226:$FO$226, Schedule!$F$236:$FO$236, 0)</f>
        <v>0</v>
      </c>
      <c r="OSG188" s="214">
        <f>_xlfn.XLOOKUP(OSG172, Schedule!$F$226:$FO$226, Schedule!$F$236:$FO$236, 0)</f>
        <v>0</v>
      </c>
      <c r="OSH188" s="214">
        <f>_xlfn.XLOOKUP(OSH172, Schedule!$F$226:$FO$226, Schedule!$F$236:$FO$236, 0)</f>
        <v>0</v>
      </c>
      <c r="OSI188" s="214">
        <f>_xlfn.XLOOKUP(OSI172, Schedule!$F$226:$FO$226, Schedule!$F$236:$FO$236, 0)</f>
        <v>0</v>
      </c>
      <c r="OSJ188" s="214">
        <f>_xlfn.XLOOKUP(OSJ172, Schedule!$F$226:$FO$226, Schedule!$F$236:$FO$236, 0)</f>
        <v>0</v>
      </c>
      <c r="OSK188" s="214">
        <f>_xlfn.XLOOKUP(OSK172, Schedule!$F$226:$FO$226, Schedule!$F$236:$FO$236, 0)</f>
        <v>0</v>
      </c>
      <c r="OSL188" s="214">
        <f>_xlfn.XLOOKUP(OSL172, Schedule!$F$226:$FO$226, Schedule!$F$236:$FO$236, 0)</f>
        <v>0</v>
      </c>
      <c r="OSM188" s="214">
        <f>_xlfn.XLOOKUP(OSM172, Schedule!$F$226:$FO$226, Schedule!$F$236:$FO$236, 0)</f>
        <v>0</v>
      </c>
      <c r="OSN188" s="214">
        <f>_xlfn.XLOOKUP(OSN172, Schedule!$F$226:$FO$226, Schedule!$F$236:$FO$236, 0)</f>
        <v>0</v>
      </c>
      <c r="OSO188" s="214">
        <f>_xlfn.XLOOKUP(OSO172, Schedule!$F$226:$FO$226, Schedule!$F$236:$FO$236, 0)</f>
        <v>0</v>
      </c>
      <c r="OSP188" s="214">
        <f>_xlfn.XLOOKUP(OSP172, Schedule!$F$226:$FO$226, Schedule!$F$236:$FO$236, 0)</f>
        <v>0</v>
      </c>
      <c r="OSQ188" s="214">
        <f>_xlfn.XLOOKUP(OSQ172, Schedule!$F$226:$FO$226, Schedule!$F$236:$FO$236, 0)</f>
        <v>0</v>
      </c>
      <c r="OSR188" s="214">
        <f>_xlfn.XLOOKUP(OSR172, Schedule!$F$226:$FO$226, Schedule!$F$236:$FO$236, 0)</f>
        <v>0</v>
      </c>
      <c r="OSS188" s="214">
        <f>_xlfn.XLOOKUP(OSS172, Schedule!$F$226:$FO$226, Schedule!$F$236:$FO$236, 0)</f>
        <v>0</v>
      </c>
      <c r="OST188" s="214">
        <f>_xlfn.XLOOKUP(OST172, Schedule!$F$226:$FO$226, Schedule!$F$236:$FO$236, 0)</f>
        <v>0</v>
      </c>
      <c r="OSU188" s="214">
        <f>_xlfn.XLOOKUP(OSU172, Schedule!$F$226:$FO$226, Schedule!$F$236:$FO$236, 0)</f>
        <v>0</v>
      </c>
      <c r="OSV188" s="214">
        <f>_xlfn.XLOOKUP(OSV172, Schedule!$F$226:$FO$226, Schedule!$F$236:$FO$236, 0)</f>
        <v>0</v>
      </c>
      <c r="OSW188" s="214">
        <f>_xlfn.XLOOKUP(OSW172, Schedule!$F$226:$FO$226, Schedule!$F$236:$FO$236, 0)</f>
        <v>0</v>
      </c>
      <c r="OSX188" s="214">
        <f>_xlfn.XLOOKUP(OSX172, Schedule!$F$226:$FO$226, Schedule!$F$236:$FO$236, 0)</f>
        <v>0</v>
      </c>
      <c r="OSY188" s="214">
        <f>_xlfn.XLOOKUP(OSY172, Schedule!$F$226:$FO$226, Schedule!$F$236:$FO$236, 0)</f>
        <v>0</v>
      </c>
      <c r="OSZ188" s="214">
        <f>_xlfn.XLOOKUP(OSZ172, Schedule!$F$226:$FO$226, Schedule!$F$236:$FO$236, 0)</f>
        <v>0</v>
      </c>
      <c r="OTA188" s="214">
        <f>_xlfn.XLOOKUP(OTA172, Schedule!$F$226:$FO$226, Schedule!$F$236:$FO$236, 0)</f>
        <v>0</v>
      </c>
      <c r="OTB188" s="214">
        <f>_xlfn.XLOOKUP(OTB172, Schedule!$F$226:$FO$226, Schedule!$F$236:$FO$236, 0)</f>
        <v>0</v>
      </c>
      <c r="OTC188" s="214">
        <f>_xlfn.XLOOKUP(OTC172, Schedule!$F$226:$FO$226, Schedule!$F$236:$FO$236, 0)</f>
        <v>0</v>
      </c>
      <c r="OTD188" s="214">
        <f>_xlfn.XLOOKUP(OTD172, Schedule!$F$226:$FO$226, Schedule!$F$236:$FO$236, 0)</f>
        <v>0</v>
      </c>
      <c r="OTE188" s="214">
        <f>_xlfn.XLOOKUP(OTE172, Schedule!$F$226:$FO$226, Schedule!$F$236:$FO$236, 0)</f>
        <v>0</v>
      </c>
      <c r="OTF188" s="214">
        <f>_xlfn.XLOOKUP(OTF172, Schedule!$F$226:$FO$226, Schedule!$F$236:$FO$236, 0)</f>
        <v>0</v>
      </c>
      <c r="OTG188" s="214">
        <f>_xlfn.XLOOKUP(OTG172, Schedule!$F$226:$FO$226, Schedule!$F$236:$FO$236, 0)</f>
        <v>0</v>
      </c>
      <c r="OTH188" s="214">
        <f>_xlfn.XLOOKUP(OTH172, Schedule!$F$226:$FO$226, Schedule!$F$236:$FO$236, 0)</f>
        <v>0</v>
      </c>
      <c r="OTI188" s="214">
        <f>_xlfn.XLOOKUP(OTI172, Schedule!$F$226:$FO$226, Schedule!$F$236:$FO$236, 0)</f>
        <v>0</v>
      </c>
      <c r="OTJ188" s="214">
        <f>_xlfn.XLOOKUP(OTJ172, Schedule!$F$226:$FO$226, Schedule!$F$236:$FO$236, 0)</f>
        <v>0</v>
      </c>
      <c r="OTK188" s="214">
        <f>_xlfn.XLOOKUP(OTK172, Schedule!$F$226:$FO$226, Schedule!$F$236:$FO$236, 0)</f>
        <v>0</v>
      </c>
      <c r="OTL188" s="214">
        <f>_xlfn.XLOOKUP(OTL172, Schedule!$F$226:$FO$226, Schedule!$F$236:$FO$236, 0)</f>
        <v>0</v>
      </c>
      <c r="OTM188" s="214">
        <f>_xlfn.XLOOKUP(OTM172, Schedule!$F$226:$FO$226, Schedule!$F$236:$FO$236, 0)</f>
        <v>0</v>
      </c>
      <c r="OTN188" s="214">
        <f>_xlfn.XLOOKUP(OTN172, Schedule!$F$226:$FO$226, Schedule!$F$236:$FO$236, 0)</f>
        <v>0</v>
      </c>
      <c r="OTO188" s="214">
        <f>_xlfn.XLOOKUP(OTO172, Schedule!$F$226:$FO$226, Schedule!$F$236:$FO$236, 0)</f>
        <v>0</v>
      </c>
      <c r="OTP188" s="214">
        <f>_xlfn.XLOOKUP(OTP172, Schedule!$F$226:$FO$226, Schedule!$F$236:$FO$236, 0)</f>
        <v>0</v>
      </c>
      <c r="OTQ188" s="214">
        <f>_xlfn.XLOOKUP(OTQ172, Schedule!$F$226:$FO$226, Schedule!$F$236:$FO$236, 0)</f>
        <v>0</v>
      </c>
      <c r="OTR188" s="214">
        <f>_xlfn.XLOOKUP(OTR172, Schedule!$F$226:$FO$226, Schedule!$F$236:$FO$236, 0)</f>
        <v>0</v>
      </c>
      <c r="OTS188" s="214">
        <f>_xlfn.XLOOKUP(OTS172, Schedule!$F$226:$FO$226, Schedule!$F$236:$FO$236, 0)</f>
        <v>0</v>
      </c>
      <c r="OTT188" s="214">
        <f>_xlfn.XLOOKUP(OTT172, Schedule!$F$226:$FO$226, Schedule!$F$236:$FO$236, 0)</f>
        <v>0</v>
      </c>
      <c r="OTU188" s="214">
        <f>_xlfn.XLOOKUP(OTU172, Schedule!$F$226:$FO$226, Schedule!$F$236:$FO$236, 0)</f>
        <v>0</v>
      </c>
      <c r="OTV188" s="214">
        <f>_xlfn.XLOOKUP(OTV172, Schedule!$F$226:$FO$226, Schedule!$F$236:$FO$236, 0)</f>
        <v>0</v>
      </c>
      <c r="OTW188" s="214">
        <f>_xlfn.XLOOKUP(OTW172, Schedule!$F$226:$FO$226, Schedule!$F$236:$FO$236, 0)</f>
        <v>0</v>
      </c>
      <c r="OTX188" s="214">
        <f>_xlfn.XLOOKUP(OTX172, Schedule!$F$226:$FO$226, Schedule!$F$236:$FO$236, 0)</f>
        <v>0</v>
      </c>
      <c r="OTY188" s="214">
        <f>_xlfn.XLOOKUP(OTY172, Schedule!$F$226:$FO$226, Schedule!$F$236:$FO$236, 0)</f>
        <v>0</v>
      </c>
      <c r="OTZ188" s="214">
        <f>_xlfn.XLOOKUP(OTZ172, Schedule!$F$226:$FO$226, Schedule!$F$236:$FO$236, 0)</f>
        <v>0</v>
      </c>
      <c r="OUA188" s="214">
        <f>_xlfn.XLOOKUP(OUA172, Schedule!$F$226:$FO$226, Schedule!$F$236:$FO$236, 0)</f>
        <v>0</v>
      </c>
      <c r="OUB188" s="214">
        <f>_xlfn.XLOOKUP(OUB172, Schedule!$F$226:$FO$226, Schedule!$F$236:$FO$236, 0)</f>
        <v>0</v>
      </c>
      <c r="OUC188" s="214">
        <f>_xlfn.XLOOKUP(OUC172, Schedule!$F$226:$FO$226, Schedule!$F$236:$FO$236, 0)</f>
        <v>0</v>
      </c>
      <c r="OUD188" s="214">
        <f>_xlfn.XLOOKUP(OUD172, Schedule!$F$226:$FO$226, Schedule!$F$236:$FO$236, 0)</f>
        <v>0</v>
      </c>
      <c r="OUE188" s="214">
        <f>_xlfn.XLOOKUP(OUE172, Schedule!$F$226:$FO$226, Schedule!$F$236:$FO$236, 0)</f>
        <v>0</v>
      </c>
      <c r="OUF188" s="214">
        <f>_xlfn.XLOOKUP(OUF172, Schedule!$F$226:$FO$226, Schedule!$F$236:$FO$236, 0)</f>
        <v>0</v>
      </c>
      <c r="OUG188" s="214">
        <f>_xlfn.XLOOKUP(OUG172, Schedule!$F$226:$FO$226, Schedule!$F$236:$FO$236, 0)</f>
        <v>0</v>
      </c>
      <c r="OUH188" s="214">
        <f>_xlfn.XLOOKUP(OUH172, Schedule!$F$226:$FO$226, Schedule!$F$236:$FO$236, 0)</f>
        <v>0</v>
      </c>
      <c r="OUI188" s="214">
        <f>_xlfn.XLOOKUP(OUI172, Schedule!$F$226:$FO$226, Schedule!$F$236:$FO$236, 0)</f>
        <v>0</v>
      </c>
      <c r="OUJ188" s="214">
        <f>_xlfn.XLOOKUP(OUJ172, Schedule!$F$226:$FO$226, Schedule!$F$236:$FO$236, 0)</f>
        <v>0</v>
      </c>
      <c r="OUK188" s="214">
        <f>_xlfn.XLOOKUP(OUK172, Schedule!$F$226:$FO$226, Schedule!$F$236:$FO$236, 0)</f>
        <v>0</v>
      </c>
      <c r="OUL188" s="214">
        <f>_xlfn.XLOOKUP(OUL172, Schedule!$F$226:$FO$226, Schedule!$F$236:$FO$236, 0)</f>
        <v>0</v>
      </c>
      <c r="OUM188" s="214">
        <f>_xlfn.XLOOKUP(OUM172, Schedule!$F$226:$FO$226, Schedule!$F$236:$FO$236, 0)</f>
        <v>0</v>
      </c>
      <c r="OUN188" s="214">
        <f>_xlfn.XLOOKUP(OUN172, Schedule!$F$226:$FO$226, Schedule!$F$236:$FO$236, 0)</f>
        <v>0</v>
      </c>
      <c r="OUO188" s="214">
        <f>_xlfn.XLOOKUP(OUO172, Schedule!$F$226:$FO$226, Schedule!$F$236:$FO$236, 0)</f>
        <v>0</v>
      </c>
      <c r="OUP188" s="214">
        <f>_xlfn.XLOOKUP(OUP172, Schedule!$F$226:$FO$226, Schedule!$F$236:$FO$236, 0)</f>
        <v>0</v>
      </c>
      <c r="OUQ188" s="214">
        <f>_xlfn.XLOOKUP(OUQ172, Schedule!$F$226:$FO$226, Schedule!$F$236:$FO$236, 0)</f>
        <v>0</v>
      </c>
      <c r="OUR188" s="214">
        <f>_xlfn.XLOOKUP(OUR172, Schedule!$F$226:$FO$226, Schedule!$F$236:$FO$236, 0)</f>
        <v>0</v>
      </c>
      <c r="OUS188" s="214">
        <f>_xlfn.XLOOKUP(OUS172, Schedule!$F$226:$FO$226, Schedule!$F$236:$FO$236, 0)</f>
        <v>0</v>
      </c>
      <c r="OUT188" s="214">
        <f>_xlfn.XLOOKUP(OUT172, Schedule!$F$226:$FO$226, Schedule!$F$236:$FO$236, 0)</f>
        <v>0</v>
      </c>
      <c r="OUU188" s="214">
        <f>_xlfn.XLOOKUP(OUU172, Schedule!$F$226:$FO$226, Schedule!$F$236:$FO$236, 0)</f>
        <v>0</v>
      </c>
      <c r="OUV188" s="214">
        <f>_xlfn.XLOOKUP(OUV172, Schedule!$F$226:$FO$226, Schedule!$F$236:$FO$236, 0)</f>
        <v>0</v>
      </c>
      <c r="OUW188" s="214">
        <f>_xlfn.XLOOKUP(OUW172, Schedule!$F$226:$FO$226, Schedule!$F$236:$FO$236, 0)</f>
        <v>0</v>
      </c>
      <c r="OUX188" s="214">
        <f>_xlfn.XLOOKUP(OUX172, Schedule!$F$226:$FO$226, Schedule!$F$236:$FO$236, 0)</f>
        <v>0</v>
      </c>
      <c r="OUY188" s="214">
        <f>_xlfn.XLOOKUP(OUY172, Schedule!$F$226:$FO$226, Schedule!$F$236:$FO$236, 0)</f>
        <v>0</v>
      </c>
      <c r="OUZ188" s="214">
        <f>_xlfn.XLOOKUP(OUZ172, Schedule!$F$226:$FO$226, Schedule!$F$236:$FO$236, 0)</f>
        <v>0</v>
      </c>
      <c r="OVA188" s="214">
        <f>_xlfn.XLOOKUP(OVA172, Schedule!$F$226:$FO$226, Schedule!$F$236:$FO$236, 0)</f>
        <v>0</v>
      </c>
      <c r="OVB188" s="214">
        <f>_xlfn.XLOOKUP(OVB172, Schedule!$F$226:$FO$226, Schedule!$F$236:$FO$236, 0)</f>
        <v>0</v>
      </c>
      <c r="OVC188" s="214">
        <f>_xlfn.XLOOKUP(OVC172, Schedule!$F$226:$FO$226, Schedule!$F$236:$FO$236, 0)</f>
        <v>0</v>
      </c>
      <c r="OVD188" s="214">
        <f>_xlfn.XLOOKUP(OVD172, Schedule!$F$226:$FO$226, Schedule!$F$236:$FO$236, 0)</f>
        <v>0</v>
      </c>
      <c r="OVE188" s="214">
        <f>_xlfn.XLOOKUP(OVE172, Schedule!$F$226:$FO$226, Schedule!$F$236:$FO$236, 0)</f>
        <v>0</v>
      </c>
      <c r="OVF188" s="214">
        <f>_xlfn.XLOOKUP(OVF172, Schedule!$F$226:$FO$226, Schedule!$F$236:$FO$236, 0)</f>
        <v>0</v>
      </c>
      <c r="OVG188" s="214">
        <f>_xlfn.XLOOKUP(OVG172, Schedule!$F$226:$FO$226, Schedule!$F$236:$FO$236, 0)</f>
        <v>0</v>
      </c>
      <c r="OVH188" s="214">
        <f>_xlfn.XLOOKUP(OVH172, Schedule!$F$226:$FO$226, Schedule!$F$236:$FO$236, 0)</f>
        <v>0</v>
      </c>
      <c r="OVI188" s="214">
        <f>_xlfn.XLOOKUP(OVI172, Schedule!$F$226:$FO$226, Schedule!$F$236:$FO$236, 0)</f>
        <v>0</v>
      </c>
      <c r="OVJ188" s="214">
        <f>_xlfn.XLOOKUP(OVJ172, Schedule!$F$226:$FO$226, Schedule!$F$236:$FO$236, 0)</f>
        <v>0</v>
      </c>
      <c r="OVK188" s="214">
        <f>_xlfn.XLOOKUP(OVK172, Schedule!$F$226:$FO$226, Schedule!$F$236:$FO$236, 0)</f>
        <v>0</v>
      </c>
      <c r="OVL188" s="214">
        <f>_xlfn.XLOOKUP(OVL172, Schedule!$F$226:$FO$226, Schedule!$F$236:$FO$236, 0)</f>
        <v>0</v>
      </c>
      <c r="OVM188" s="214">
        <f>_xlfn.XLOOKUP(OVM172, Schedule!$F$226:$FO$226, Schedule!$F$236:$FO$236, 0)</f>
        <v>0</v>
      </c>
      <c r="OVN188" s="214">
        <f>_xlfn.XLOOKUP(OVN172, Schedule!$F$226:$FO$226, Schedule!$F$236:$FO$236, 0)</f>
        <v>0</v>
      </c>
      <c r="OVO188" s="214">
        <f>_xlfn.XLOOKUP(OVO172, Schedule!$F$226:$FO$226, Schedule!$F$236:$FO$236, 0)</f>
        <v>0</v>
      </c>
      <c r="OVP188" s="214">
        <f>_xlfn.XLOOKUP(OVP172, Schedule!$F$226:$FO$226, Schedule!$F$236:$FO$236, 0)</f>
        <v>0</v>
      </c>
      <c r="OVQ188" s="214">
        <f>_xlfn.XLOOKUP(OVQ172, Schedule!$F$226:$FO$226, Schedule!$F$236:$FO$236, 0)</f>
        <v>0</v>
      </c>
      <c r="OVR188" s="214">
        <f>_xlfn.XLOOKUP(OVR172, Schedule!$F$226:$FO$226, Schedule!$F$236:$FO$236, 0)</f>
        <v>0</v>
      </c>
      <c r="OVS188" s="214">
        <f>_xlfn.XLOOKUP(OVS172, Schedule!$F$226:$FO$226, Schedule!$F$236:$FO$236, 0)</f>
        <v>0</v>
      </c>
      <c r="OVT188" s="214">
        <f>_xlfn.XLOOKUP(OVT172, Schedule!$F$226:$FO$226, Schedule!$F$236:$FO$236, 0)</f>
        <v>0</v>
      </c>
      <c r="OVU188" s="214">
        <f>_xlfn.XLOOKUP(OVU172, Schedule!$F$226:$FO$226, Schedule!$F$236:$FO$236, 0)</f>
        <v>0</v>
      </c>
      <c r="OVV188" s="214">
        <f>_xlfn.XLOOKUP(OVV172, Schedule!$F$226:$FO$226, Schedule!$F$236:$FO$236, 0)</f>
        <v>0</v>
      </c>
      <c r="OVW188" s="214">
        <f>_xlfn.XLOOKUP(OVW172, Schedule!$F$226:$FO$226, Schedule!$F$236:$FO$236, 0)</f>
        <v>0</v>
      </c>
      <c r="OVX188" s="214">
        <f>_xlfn.XLOOKUP(OVX172, Schedule!$F$226:$FO$226, Schedule!$F$236:$FO$236, 0)</f>
        <v>0</v>
      </c>
      <c r="OVY188" s="214">
        <f>_xlfn.XLOOKUP(OVY172, Schedule!$F$226:$FO$226, Schedule!$F$236:$FO$236, 0)</f>
        <v>0</v>
      </c>
      <c r="OVZ188" s="214">
        <f>_xlfn.XLOOKUP(OVZ172, Schedule!$F$226:$FO$226, Schedule!$F$236:$FO$236, 0)</f>
        <v>0</v>
      </c>
      <c r="OWA188" s="214">
        <f>_xlfn.XLOOKUP(OWA172, Schedule!$F$226:$FO$226, Schedule!$F$236:$FO$236, 0)</f>
        <v>0</v>
      </c>
      <c r="OWB188" s="214">
        <f>_xlfn.XLOOKUP(OWB172, Schedule!$F$226:$FO$226, Schedule!$F$236:$FO$236, 0)</f>
        <v>0</v>
      </c>
      <c r="OWC188" s="214">
        <f>_xlfn.XLOOKUP(OWC172, Schedule!$F$226:$FO$226, Schedule!$F$236:$FO$236, 0)</f>
        <v>0</v>
      </c>
      <c r="OWD188" s="214">
        <f>_xlfn.XLOOKUP(OWD172, Schedule!$F$226:$FO$226, Schedule!$F$236:$FO$236, 0)</f>
        <v>0</v>
      </c>
      <c r="OWE188" s="214">
        <f>_xlfn.XLOOKUP(OWE172, Schedule!$F$226:$FO$226, Schedule!$F$236:$FO$236, 0)</f>
        <v>0</v>
      </c>
      <c r="OWF188" s="214">
        <f>_xlfn.XLOOKUP(OWF172, Schedule!$F$226:$FO$226, Schedule!$F$236:$FO$236, 0)</f>
        <v>0</v>
      </c>
      <c r="OWG188" s="214">
        <f>_xlfn.XLOOKUP(OWG172, Schedule!$F$226:$FO$226, Schedule!$F$236:$FO$236, 0)</f>
        <v>0</v>
      </c>
      <c r="OWH188" s="214">
        <f>_xlfn.XLOOKUP(OWH172, Schedule!$F$226:$FO$226, Schedule!$F$236:$FO$236, 0)</f>
        <v>0</v>
      </c>
      <c r="OWI188" s="214">
        <f>_xlfn.XLOOKUP(OWI172, Schedule!$F$226:$FO$226, Schedule!$F$236:$FO$236, 0)</f>
        <v>0</v>
      </c>
      <c r="OWJ188" s="214">
        <f>_xlfn.XLOOKUP(OWJ172, Schedule!$F$226:$FO$226, Schedule!$F$236:$FO$236, 0)</f>
        <v>0</v>
      </c>
      <c r="OWK188" s="214">
        <f>_xlfn.XLOOKUP(OWK172, Schedule!$F$226:$FO$226, Schedule!$F$236:$FO$236, 0)</f>
        <v>0</v>
      </c>
      <c r="OWL188" s="214">
        <f>_xlfn.XLOOKUP(OWL172, Schedule!$F$226:$FO$226, Schedule!$F$236:$FO$236, 0)</f>
        <v>0</v>
      </c>
      <c r="OWM188" s="214">
        <f>_xlfn.XLOOKUP(OWM172, Schedule!$F$226:$FO$226, Schedule!$F$236:$FO$236, 0)</f>
        <v>0</v>
      </c>
      <c r="OWN188" s="214">
        <f>_xlfn.XLOOKUP(OWN172, Schedule!$F$226:$FO$226, Schedule!$F$236:$FO$236, 0)</f>
        <v>0</v>
      </c>
      <c r="OWO188" s="214">
        <f>_xlfn.XLOOKUP(OWO172, Schedule!$F$226:$FO$226, Schedule!$F$236:$FO$236, 0)</f>
        <v>0</v>
      </c>
      <c r="OWP188" s="214">
        <f>_xlfn.XLOOKUP(OWP172, Schedule!$F$226:$FO$226, Schedule!$F$236:$FO$236, 0)</f>
        <v>0</v>
      </c>
      <c r="OWQ188" s="214">
        <f>_xlfn.XLOOKUP(OWQ172, Schedule!$F$226:$FO$226, Schedule!$F$236:$FO$236, 0)</f>
        <v>0</v>
      </c>
      <c r="OWR188" s="214">
        <f>_xlfn.XLOOKUP(OWR172, Schedule!$F$226:$FO$226, Schedule!$F$236:$FO$236, 0)</f>
        <v>0</v>
      </c>
      <c r="OWS188" s="214">
        <f>_xlfn.XLOOKUP(OWS172, Schedule!$F$226:$FO$226, Schedule!$F$236:$FO$236, 0)</f>
        <v>0</v>
      </c>
      <c r="OWT188" s="214">
        <f>_xlfn.XLOOKUP(OWT172, Schedule!$F$226:$FO$226, Schedule!$F$236:$FO$236, 0)</f>
        <v>0</v>
      </c>
      <c r="OWU188" s="214">
        <f>_xlfn.XLOOKUP(OWU172, Schedule!$F$226:$FO$226, Schedule!$F$236:$FO$236, 0)</f>
        <v>0</v>
      </c>
      <c r="OWV188" s="214">
        <f>_xlfn.XLOOKUP(OWV172, Schedule!$F$226:$FO$226, Schedule!$F$236:$FO$236, 0)</f>
        <v>0</v>
      </c>
      <c r="OWW188" s="214">
        <f>_xlfn.XLOOKUP(OWW172, Schedule!$F$226:$FO$226, Schedule!$F$236:$FO$236, 0)</f>
        <v>0</v>
      </c>
      <c r="OWX188" s="214">
        <f>_xlfn.XLOOKUP(OWX172, Schedule!$F$226:$FO$226, Schedule!$F$236:$FO$236, 0)</f>
        <v>0</v>
      </c>
      <c r="OWY188" s="214">
        <f>_xlfn.XLOOKUP(OWY172, Schedule!$F$226:$FO$226, Schedule!$F$236:$FO$236, 0)</f>
        <v>0</v>
      </c>
      <c r="OWZ188" s="214">
        <f>_xlfn.XLOOKUP(OWZ172, Schedule!$F$226:$FO$226, Schedule!$F$236:$FO$236, 0)</f>
        <v>0</v>
      </c>
      <c r="OXA188" s="214">
        <f>_xlfn.XLOOKUP(OXA172, Schedule!$F$226:$FO$226, Schedule!$F$236:$FO$236, 0)</f>
        <v>0</v>
      </c>
      <c r="OXB188" s="214">
        <f>_xlfn.XLOOKUP(OXB172, Schedule!$F$226:$FO$226, Schedule!$F$236:$FO$236, 0)</f>
        <v>0</v>
      </c>
      <c r="OXC188" s="214">
        <f>_xlfn.XLOOKUP(OXC172, Schedule!$F$226:$FO$226, Schedule!$F$236:$FO$236, 0)</f>
        <v>0</v>
      </c>
      <c r="OXD188" s="214">
        <f>_xlfn.XLOOKUP(OXD172, Schedule!$F$226:$FO$226, Schedule!$F$236:$FO$236, 0)</f>
        <v>0</v>
      </c>
      <c r="OXE188" s="214">
        <f>_xlfn.XLOOKUP(OXE172, Schedule!$F$226:$FO$226, Schedule!$F$236:$FO$236, 0)</f>
        <v>0</v>
      </c>
      <c r="OXF188" s="214">
        <f>_xlfn.XLOOKUP(OXF172, Schedule!$F$226:$FO$226, Schedule!$F$236:$FO$236, 0)</f>
        <v>0</v>
      </c>
      <c r="OXG188" s="214">
        <f>_xlfn.XLOOKUP(OXG172, Schedule!$F$226:$FO$226, Schedule!$F$236:$FO$236, 0)</f>
        <v>0</v>
      </c>
      <c r="OXH188" s="214">
        <f>_xlfn.XLOOKUP(OXH172, Schedule!$F$226:$FO$226, Schedule!$F$236:$FO$236, 0)</f>
        <v>0</v>
      </c>
      <c r="OXI188" s="214">
        <f>_xlfn.XLOOKUP(OXI172, Schedule!$F$226:$FO$226, Schedule!$F$236:$FO$236, 0)</f>
        <v>0</v>
      </c>
      <c r="OXJ188" s="214">
        <f>_xlfn.XLOOKUP(OXJ172, Schedule!$F$226:$FO$226, Schedule!$F$236:$FO$236, 0)</f>
        <v>0</v>
      </c>
      <c r="OXK188" s="214">
        <f>_xlfn.XLOOKUP(OXK172, Schedule!$F$226:$FO$226, Schedule!$F$236:$FO$236, 0)</f>
        <v>0</v>
      </c>
      <c r="OXL188" s="214">
        <f>_xlfn.XLOOKUP(OXL172, Schedule!$F$226:$FO$226, Schedule!$F$236:$FO$236, 0)</f>
        <v>0</v>
      </c>
      <c r="OXM188" s="214">
        <f>_xlfn.XLOOKUP(OXM172, Schedule!$F$226:$FO$226, Schedule!$F$236:$FO$236, 0)</f>
        <v>0</v>
      </c>
      <c r="OXN188" s="214">
        <f>_xlfn.XLOOKUP(OXN172, Schedule!$F$226:$FO$226, Schedule!$F$236:$FO$236, 0)</f>
        <v>0</v>
      </c>
      <c r="OXO188" s="214">
        <f>_xlfn.XLOOKUP(OXO172, Schedule!$F$226:$FO$226, Schedule!$F$236:$FO$236, 0)</f>
        <v>0</v>
      </c>
      <c r="OXP188" s="214">
        <f>_xlfn.XLOOKUP(OXP172, Schedule!$F$226:$FO$226, Schedule!$F$236:$FO$236, 0)</f>
        <v>0</v>
      </c>
      <c r="OXQ188" s="214">
        <f>_xlfn.XLOOKUP(OXQ172, Schedule!$F$226:$FO$226, Schedule!$F$236:$FO$236, 0)</f>
        <v>0</v>
      </c>
      <c r="OXR188" s="214">
        <f>_xlfn.XLOOKUP(OXR172, Schedule!$F$226:$FO$226, Schedule!$F$236:$FO$236, 0)</f>
        <v>0</v>
      </c>
      <c r="OXS188" s="214">
        <f>_xlfn.XLOOKUP(OXS172, Schedule!$F$226:$FO$226, Schedule!$F$236:$FO$236, 0)</f>
        <v>0</v>
      </c>
      <c r="OXT188" s="214">
        <f>_xlfn.XLOOKUP(OXT172, Schedule!$F$226:$FO$226, Schedule!$F$236:$FO$236, 0)</f>
        <v>0</v>
      </c>
      <c r="OXU188" s="214">
        <f>_xlfn.XLOOKUP(OXU172, Schedule!$F$226:$FO$226, Schedule!$F$236:$FO$236, 0)</f>
        <v>0</v>
      </c>
      <c r="OXV188" s="214">
        <f>_xlfn.XLOOKUP(OXV172, Schedule!$F$226:$FO$226, Schedule!$F$236:$FO$236, 0)</f>
        <v>0</v>
      </c>
      <c r="OXW188" s="214">
        <f>_xlfn.XLOOKUP(OXW172, Schedule!$F$226:$FO$226, Schedule!$F$236:$FO$236, 0)</f>
        <v>0</v>
      </c>
      <c r="OXX188" s="214">
        <f>_xlfn.XLOOKUP(OXX172, Schedule!$F$226:$FO$226, Schedule!$F$236:$FO$236, 0)</f>
        <v>0</v>
      </c>
      <c r="OXY188" s="214">
        <f>_xlfn.XLOOKUP(OXY172, Schedule!$F$226:$FO$226, Schedule!$F$236:$FO$236, 0)</f>
        <v>0</v>
      </c>
      <c r="OXZ188" s="214">
        <f>_xlfn.XLOOKUP(OXZ172, Schedule!$F$226:$FO$226, Schedule!$F$236:$FO$236, 0)</f>
        <v>0</v>
      </c>
      <c r="OYA188" s="214">
        <f>_xlfn.XLOOKUP(OYA172, Schedule!$F$226:$FO$226, Schedule!$F$236:$FO$236, 0)</f>
        <v>0</v>
      </c>
      <c r="OYB188" s="214">
        <f>_xlfn.XLOOKUP(OYB172, Schedule!$F$226:$FO$226, Schedule!$F$236:$FO$236, 0)</f>
        <v>0</v>
      </c>
      <c r="OYC188" s="214">
        <f>_xlfn.XLOOKUP(OYC172, Schedule!$F$226:$FO$226, Schedule!$F$236:$FO$236, 0)</f>
        <v>0</v>
      </c>
      <c r="OYD188" s="214">
        <f>_xlfn.XLOOKUP(OYD172, Schedule!$F$226:$FO$226, Schedule!$F$236:$FO$236, 0)</f>
        <v>0</v>
      </c>
      <c r="OYE188" s="214">
        <f>_xlfn.XLOOKUP(OYE172, Schedule!$F$226:$FO$226, Schedule!$F$236:$FO$236, 0)</f>
        <v>0</v>
      </c>
      <c r="OYF188" s="214">
        <f>_xlfn.XLOOKUP(OYF172, Schedule!$F$226:$FO$226, Schedule!$F$236:$FO$236, 0)</f>
        <v>0</v>
      </c>
      <c r="OYG188" s="214">
        <f>_xlfn.XLOOKUP(OYG172, Schedule!$F$226:$FO$226, Schedule!$F$236:$FO$236, 0)</f>
        <v>0</v>
      </c>
      <c r="OYH188" s="214">
        <f>_xlfn.XLOOKUP(OYH172, Schedule!$F$226:$FO$226, Schedule!$F$236:$FO$236, 0)</f>
        <v>0</v>
      </c>
      <c r="OYI188" s="214">
        <f>_xlfn.XLOOKUP(OYI172, Schedule!$F$226:$FO$226, Schedule!$F$236:$FO$236, 0)</f>
        <v>0</v>
      </c>
      <c r="OYJ188" s="214">
        <f>_xlfn.XLOOKUP(OYJ172, Schedule!$F$226:$FO$226, Schedule!$F$236:$FO$236, 0)</f>
        <v>0</v>
      </c>
      <c r="OYK188" s="214">
        <f>_xlfn.XLOOKUP(OYK172, Schedule!$F$226:$FO$226, Schedule!$F$236:$FO$236, 0)</f>
        <v>0</v>
      </c>
      <c r="OYL188" s="214">
        <f>_xlfn.XLOOKUP(OYL172, Schedule!$F$226:$FO$226, Schedule!$F$236:$FO$236, 0)</f>
        <v>0</v>
      </c>
      <c r="OYM188" s="214">
        <f>_xlfn.XLOOKUP(OYM172, Schedule!$F$226:$FO$226, Schedule!$F$236:$FO$236, 0)</f>
        <v>0</v>
      </c>
      <c r="OYN188" s="214">
        <f>_xlfn.XLOOKUP(OYN172, Schedule!$F$226:$FO$226, Schedule!$F$236:$FO$236, 0)</f>
        <v>0</v>
      </c>
      <c r="OYO188" s="214">
        <f>_xlfn.XLOOKUP(OYO172, Schedule!$F$226:$FO$226, Schedule!$F$236:$FO$236, 0)</f>
        <v>0</v>
      </c>
      <c r="OYP188" s="214">
        <f>_xlfn.XLOOKUP(OYP172, Schedule!$F$226:$FO$226, Schedule!$F$236:$FO$236, 0)</f>
        <v>0</v>
      </c>
      <c r="OYQ188" s="214">
        <f>_xlfn.XLOOKUP(OYQ172, Schedule!$F$226:$FO$226, Schedule!$F$236:$FO$236, 0)</f>
        <v>0</v>
      </c>
      <c r="OYR188" s="214">
        <f>_xlfn.XLOOKUP(OYR172, Schedule!$F$226:$FO$226, Schedule!$F$236:$FO$236, 0)</f>
        <v>0</v>
      </c>
      <c r="OYS188" s="214">
        <f>_xlfn.XLOOKUP(OYS172, Schedule!$F$226:$FO$226, Schedule!$F$236:$FO$236, 0)</f>
        <v>0</v>
      </c>
      <c r="OYT188" s="214">
        <f>_xlfn.XLOOKUP(OYT172, Schedule!$F$226:$FO$226, Schedule!$F$236:$FO$236, 0)</f>
        <v>0</v>
      </c>
      <c r="OYU188" s="214">
        <f>_xlfn.XLOOKUP(OYU172, Schedule!$F$226:$FO$226, Schedule!$F$236:$FO$236, 0)</f>
        <v>0</v>
      </c>
      <c r="OYV188" s="214">
        <f>_xlfn.XLOOKUP(OYV172, Schedule!$F$226:$FO$226, Schedule!$F$236:$FO$236, 0)</f>
        <v>0</v>
      </c>
      <c r="OYW188" s="214">
        <f>_xlfn.XLOOKUP(OYW172, Schedule!$F$226:$FO$226, Schedule!$F$236:$FO$236, 0)</f>
        <v>0</v>
      </c>
      <c r="OYX188" s="214">
        <f>_xlfn.XLOOKUP(OYX172, Schedule!$F$226:$FO$226, Schedule!$F$236:$FO$236, 0)</f>
        <v>0</v>
      </c>
      <c r="OYY188" s="214">
        <f>_xlfn.XLOOKUP(OYY172, Schedule!$F$226:$FO$226, Schedule!$F$236:$FO$236, 0)</f>
        <v>0</v>
      </c>
      <c r="OYZ188" s="214">
        <f>_xlfn.XLOOKUP(OYZ172, Schedule!$F$226:$FO$226, Schedule!$F$236:$FO$236, 0)</f>
        <v>0</v>
      </c>
      <c r="OZA188" s="214">
        <f>_xlfn.XLOOKUP(OZA172, Schedule!$F$226:$FO$226, Schedule!$F$236:$FO$236, 0)</f>
        <v>0</v>
      </c>
      <c r="OZB188" s="214">
        <f>_xlfn.XLOOKUP(OZB172, Schedule!$F$226:$FO$226, Schedule!$F$236:$FO$236, 0)</f>
        <v>0</v>
      </c>
      <c r="OZC188" s="214">
        <f>_xlfn.XLOOKUP(OZC172, Schedule!$F$226:$FO$226, Schedule!$F$236:$FO$236, 0)</f>
        <v>0</v>
      </c>
      <c r="OZD188" s="214">
        <f>_xlfn.XLOOKUP(OZD172, Schedule!$F$226:$FO$226, Schedule!$F$236:$FO$236, 0)</f>
        <v>0</v>
      </c>
      <c r="OZE188" s="214">
        <f>_xlfn.XLOOKUP(OZE172, Schedule!$F$226:$FO$226, Schedule!$F$236:$FO$236, 0)</f>
        <v>0</v>
      </c>
      <c r="OZF188" s="214">
        <f>_xlfn.XLOOKUP(OZF172, Schedule!$F$226:$FO$226, Schedule!$F$236:$FO$236, 0)</f>
        <v>0</v>
      </c>
      <c r="OZG188" s="214">
        <f>_xlfn.XLOOKUP(OZG172, Schedule!$F$226:$FO$226, Schedule!$F$236:$FO$236, 0)</f>
        <v>0</v>
      </c>
      <c r="OZH188" s="214">
        <f>_xlfn.XLOOKUP(OZH172, Schedule!$F$226:$FO$226, Schedule!$F$236:$FO$236, 0)</f>
        <v>0</v>
      </c>
      <c r="OZI188" s="214">
        <f>_xlfn.XLOOKUP(OZI172, Schedule!$F$226:$FO$226, Schedule!$F$236:$FO$236, 0)</f>
        <v>0</v>
      </c>
      <c r="OZJ188" s="214">
        <f>_xlfn.XLOOKUP(OZJ172, Schedule!$F$226:$FO$226, Schedule!$F$236:$FO$236, 0)</f>
        <v>0</v>
      </c>
      <c r="OZK188" s="214">
        <f>_xlfn.XLOOKUP(OZK172, Schedule!$F$226:$FO$226, Schedule!$F$236:$FO$236, 0)</f>
        <v>0</v>
      </c>
      <c r="OZL188" s="214">
        <f>_xlfn.XLOOKUP(OZL172, Schedule!$F$226:$FO$226, Schedule!$F$236:$FO$236, 0)</f>
        <v>0</v>
      </c>
      <c r="OZM188" s="214">
        <f>_xlfn.XLOOKUP(OZM172, Schedule!$F$226:$FO$226, Schedule!$F$236:$FO$236, 0)</f>
        <v>0</v>
      </c>
      <c r="OZN188" s="214">
        <f>_xlfn.XLOOKUP(OZN172, Schedule!$F$226:$FO$226, Schedule!$F$236:$FO$236, 0)</f>
        <v>0</v>
      </c>
      <c r="OZO188" s="214">
        <f>_xlfn.XLOOKUP(OZO172, Schedule!$F$226:$FO$226, Schedule!$F$236:$FO$236, 0)</f>
        <v>0</v>
      </c>
      <c r="OZP188" s="214">
        <f>_xlfn.XLOOKUP(OZP172, Schedule!$F$226:$FO$226, Schedule!$F$236:$FO$236, 0)</f>
        <v>0</v>
      </c>
      <c r="OZQ188" s="214">
        <f>_xlfn.XLOOKUP(OZQ172, Schedule!$F$226:$FO$226, Schedule!$F$236:$FO$236, 0)</f>
        <v>0</v>
      </c>
      <c r="OZR188" s="214">
        <f>_xlfn.XLOOKUP(OZR172, Schedule!$F$226:$FO$226, Schedule!$F$236:$FO$236, 0)</f>
        <v>0</v>
      </c>
      <c r="OZS188" s="214">
        <f>_xlfn.XLOOKUP(OZS172, Schedule!$F$226:$FO$226, Schedule!$F$236:$FO$236, 0)</f>
        <v>0</v>
      </c>
      <c r="OZT188" s="214">
        <f>_xlfn.XLOOKUP(OZT172, Schedule!$F$226:$FO$226, Schedule!$F$236:$FO$236, 0)</f>
        <v>0</v>
      </c>
      <c r="OZU188" s="214">
        <f>_xlfn.XLOOKUP(OZU172, Schedule!$F$226:$FO$226, Schedule!$F$236:$FO$236, 0)</f>
        <v>0</v>
      </c>
      <c r="OZV188" s="214">
        <f>_xlfn.XLOOKUP(OZV172, Schedule!$F$226:$FO$226, Schedule!$F$236:$FO$236, 0)</f>
        <v>0</v>
      </c>
      <c r="OZW188" s="214">
        <f>_xlfn.XLOOKUP(OZW172, Schedule!$F$226:$FO$226, Schedule!$F$236:$FO$236, 0)</f>
        <v>0</v>
      </c>
      <c r="OZX188" s="214">
        <f>_xlfn.XLOOKUP(OZX172, Schedule!$F$226:$FO$226, Schedule!$F$236:$FO$236, 0)</f>
        <v>0</v>
      </c>
      <c r="OZY188" s="214">
        <f>_xlfn.XLOOKUP(OZY172, Schedule!$F$226:$FO$226, Schedule!$F$236:$FO$236, 0)</f>
        <v>0</v>
      </c>
      <c r="OZZ188" s="214">
        <f>_xlfn.XLOOKUP(OZZ172, Schedule!$F$226:$FO$226, Schedule!$F$236:$FO$236, 0)</f>
        <v>0</v>
      </c>
      <c r="PAA188" s="214">
        <f>_xlfn.XLOOKUP(PAA172, Schedule!$F$226:$FO$226, Schedule!$F$236:$FO$236, 0)</f>
        <v>0</v>
      </c>
      <c r="PAB188" s="214">
        <f>_xlfn.XLOOKUP(PAB172, Schedule!$F$226:$FO$226, Schedule!$F$236:$FO$236, 0)</f>
        <v>0</v>
      </c>
      <c r="PAC188" s="214">
        <f>_xlfn.XLOOKUP(PAC172, Schedule!$F$226:$FO$226, Schedule!$F$236:$FO$236, 0)</f>
        <v>0</v>
      </c>
      <c r="PAD188" s="214">
        <f>_xlfn.XLOOKUP(PAD172, Schedule!$F$226:$FO$226, Schedule!$F$236:$FO$236, 0)</f>
        <v>0</v>
      </c>
      <c r="PAE188" s="214">
        <f>_xlfn.XLOOKUP(PAE172, Schedule!$F$226:$FO$226, Schedule!$F$236:$FO$236, 0)</f>
        <v>0</v>
      </c>
      <c r="PAF188" s="214">
        <f>_xlfn.XLOOKUP(PAF172, Schedule!$F$226:$FO$226, Schedule!$F$236:$FO$236, 0)</f>
        <v>0</v>
      </c>
      <c r="PAG188" s="214">
        <f>_xlfn.XLOOKUP(PAG172, Schedule!$F$226:$FO$226, Schedule!$F$236:$FO$236, 0)</f>
        <v>0</v>
      </c>
      <c r="PAH188" s="214">
        <f>_xlfn.XLOOKUP(PAH172, Schedule!$F$226:$FO$226, Schedule!$F$236:$FO$236, 0)</f>
        <v>0</v>
      </c>
      <c r="PAI188" s="214">
        <f>_xlfn.XLOOKUP(PAI172, Schedule!$F$226:$FO$226, Schedule!$F$236:$FO$236, 0)</f>
        <v>0</v>
      </c>
      <c r="PAJ188" s="214">
        <f>_xlfn.XLOOKUP(PAJ172, Schedule!$F$226:$FO$226, Schedule!$F$236:$FO$236, 0)</f>
        <v>0</v>
      </c>
      <c r="PAK188" s="214">
        <f>_xlfn.XLOOKUP(PAK172, Schedule!$F$226:$FO$226, Schedule!$F$236:$FO$236, 0)</f>
        <v>0</v>
      </c>
      <c r="PAL188" s="214">
        <f>_xlfn.XLOOKUP(PAL172, Schedule!$F$226:$FO$226, Schedule!$F$236:$FO$236, 0)</f>
        <v>0</v>
      </c>
      <c r="PAM188" s="214">
        <f>_xlfn.XLOOKUP(PAM172, Schedule!$F$226:$FO$226, Schedule!$F$236:$FO$236, 0)</f>
        <v>0</v>
      </c>
      <c r="PAN188" s="214">
        <f>_xlfn.XLOOKUP(PAN172, Schedule!$F$226:$FO$226, Schedule!$F$236:$FO$236, 0)</f>
        <v>0</v>
      </c>
      <c r="PAO188" s="214">
        <f>_xlfn.XLOOKUP(PAO172, Schedule!$F$226:$FO$226, Schedule!$F$236:$FO$236, 0)</f>
        <v>0</v>
      </c>
      <c r="PAP188" s="214">
        <f>_xlfn.XLOOKUP(PAP172, Schedule!$F$226:$FO$226, Schedule!$F$236:$FO$236, 0)</f>
        <v>0</v>
      </c>
      <c r="PAQ188" s="214">
        <f>_xlfn.XLOOKUP(PAQ172, Schedule!$F$226:$FO$226, Schedule!$F$236:$FO$236, 0)</f>
        <v>0</v>
      </c>
      <c r="PAR188" s="214">
        <f>_xlfn.XLOOKUP(PAR172, Schedule!$F$226:$FO$226, Schedule!$F$236:$FO$236, 0)</f>
        <v>0</v>
      </c>
      <c r="PAS188" s="214">
        <f>_xlfn.XLOOKUP(PAS172, Schedule!$F$226:$FO$226, Schedule!$F$236:$FO$236, 0)</f>
        <v>0</v>
      </c>
      <c r="PAT188" s="214">
        <f>_xlfn.XLOOKUP(PAT172, Schedule!$F$226:$FO$226, Schedule!$F$236:$FO$236, 0)</f>
        <v>0</v>
      </c>
      <c r="PAU188" s="214">
        <f>_xlfn.XLOOKUP(PAU172, Schedule!$F$226:$FO$226, Schedule!$F$236:$FO$236, 0)</f>
        <v>0</v>
      </c>
      <c r="PAV188" s="214">
        <f>_xlfn.XLOOKUP(PAV172, Schedule!$F$226:$FO$226, Schedule!$F$236:$FO$236, 0)</f>
        <v>0</v>
      </c>
      <c r="PAW188" s="214">
        <f>_xlfn.XLOOKUP(PAW172, Schedule!$F$226:$FO$226, Schedule!$F$236:$FO$236, 0)</f>
        <v>0</v>
      </c>
      <c r="PAX188" s="214">
        <f>_xlfn.XLOOKUP(PAX172, Schedule!$F$226:$FO$226, Schedule!$F$236:$FO$236, 0)</f>
        <v>0</v>
      </c>
      <c r="PAY188" s="214">
        <f>_xlfn.XLOOKUP(PAY172, Schedule!$F$226:$FO$226, Schedule!$F$236:$FO$236, 0)</f>
        <v>0</v>
      </c>
      <c r="PAZ188" s="214">
        <f>_xlfn.XLOOKUP(PAZ172, Schedule!$F$226:$FO$226, Schedule!$F$236:$FO$236, 0)</f>
        <v>0</v>
      </c>
      <c r="PBA188" s="214">
        <f>_xlfn.XLOOKUP(PBA172, Schedule!$F$226:$FO$226, Schedule!$F$236:$FO$236, 0)</f>
        <v>0</v>
      </c>
      <c r="PBB188" s="214">
        <f>_xlfn.XLOOKUP(PBB172, Schedule!$F$226:$FO$226, Schedule!$F$236:$FO$236, 0)</f>
        <v>0</v>
      </c>
      <c r="PBC188" s="214">
        <f>_xlfn.XLOOKUP(PBC172, Schedule!$F$226:$FO$226, Schedule!$F$236:$FO$236, 0)</f>
        <v>0</v>
      </c>
      <c r="PBD188" s="214">
        <f>_xlfn.XLOOKUP(PBD172, Schedule!$F$226:$FO$226, Schedule!$F$236:$FO$236, 0)</f>
        <v>0</v>
      </c>
      <c r="PBE188" s="214">
        <f>_xlfn.XLOOKUP(PBE172, Schedule!$F$226:$FO$226, Schedule!$F$236:$FO$236, 0)</f>
        <v>0</v>
      </c>
      <c r="PBF188" s="214">
        <f>_xlfn.XLOOKUP(PBF172, Schedule!$F$226:$FO$226, Schedule!$F$236:$FO$236, 0)</f>
        <v>0</v>
      </c>
      <c r="PBG188" s="214">
        <f>_xlfn.XLOOKUP(PBG172, Schedule!$F$226:$FO$226, Schedule!$F$236:$FO$236, 0)</f>
        <v>0</v>
      </c>
      <c r="PBH188" s="214">
        <f>_xlfn.XLOOKUP(PBH172, Schedule!$F$226:$FO$226, Schedule!$F$236:$FO$236, 0)</f>
        <v>0</v>
      </c>
      <c r="PBI188" s="214">
        <f>_xlfn.XLOOKUP(PBI172, Schedule!$F$226:$FO$226, Schedule!$F$236:$FO$236, 0)</f>
        <v>0</v>
      </c>
      <c r="PBJ188" s="214">
        <f>_xlfn.XLOOKUP(PBJ172, Schedule!$F$226:$FO$226, Schedule!$F$236:$FO$236, 0)</f>
        <v>0</v>
      </c>
      <c r="PBK188" s="214">
        <f>_xlfn.XLOOKUP(PBK172, Schedule!$F$226:$FO$226, Schedule!$F$236:$FO$236, 0)</f>
        <v>0</v>
      </c>
      <c r="PBL188" s="214">
        <f>_xlfn.XLOOKUP(PBL172, Schedule!$F$226:$FO$226, Schedule!$F$236:$FO$236, 0)</f>
        <v>0</v>
      </c>
      <c r="PBM188" s="214">
        <f>_xlfn.XLOOKUP(PBM172, Schedule!$F$226:$FO$226, Schedule!$F$236:$FO$236, 0)</f>
        <v>0</v>
      </c>
      <c r="PBN188" s="214">
        <f>_xlfn.XLOOKUP(PBN172, Schedule!$F$226:$FO$226, Schedule!$F$236:$FO$236, 0)</f>
        <v>0</v>
      </c>
      <c r="PBO188" s="214">
        <f>_xlfn.XLOOKUP(PBO172, Schedule!$F$226:$FO$226, Schedule!$F$236:$FO$236, 0)</f>
        <v>0</v>
      </c>
      <c r="PBP188" s="214">
        <f>_xlfn.XLOOKUP(PBP172, Schedule!$F$226:$FO$226, Schedule!$F$236:$FO$236, 0)</f>
        <v>0</v>
      </c>
      <c r="PBQ188" s="214">
        <f>_xlfn.XLOOKUP(PBQ172, Schedule!$F$226:$FO$226, Schedule!$F$236:$FO$236, 0)</f>
        <v>0</v>
      </c>
      <c r="PBR188" s="214">
        <f>_xlfn.XLOOKUP(PBR172, Schedule!$F$226:$FO$226, Schedule!$F$236:$FO$236, 0)</f>
        <v>0</v>
      </c>
      <c r="PBS188" s="214">
        <f>_xlfn.XLOOKUP(PBS172, Schedule!$F$226:$FO$226, Schedule!$F$236:$FO$236, 0)</f>
        <v>0</v>
      </c>
      <c r="PBT188" s="214">
        <f>_xlfn.XLOOKUP(PBT172, Schedule!$F$226:$FO$226, Schedule!$F$236:$FO$236, 0)</f>
        <v>0</v>
      </c>
      <c r="PBU188" s="214">
        <f>_xlfn.XLOOKUP(PBU172, Schedule!$F$226:$FO$226, Schedule!$F$236:$FO$236, 0)</f>
        <v>0</v>
      </c>
      <c r="PBV188" s="214">
        <f>_xlfn.XLOOKUP(PBV172, Schedule!$F$226:$FO$226, Schedule!$F$236:$FO$236, 0)</f>
        <v>0</v>
      </c>
      <c r="PBW188" s="214">
        <f>_xlfn.XLOOKUP(PBW172, Schedule!$F$226:$FO$226, Schedule!$F$236:$FO$236, 0)</f>
        <v>0</v>
      </c>
      <c r="PBX188" s="214">
        <f>_xlfn.XLOOKUP(PBX172, Schedule!$F$226:$FO$226, Schedule!$F$236:$FO$236, 0)</f>
        <v>0</v>
      </c>
      <c r="PBY188" s="214">
        <f>_xlfn.XLOOKUP(PBY172, Schedule!$F$226:$FO$226, Schedule!$F$236:$FO$236, 0)</f>
        <v>0</v>
      </c>
      <c r="PBZ188" s="214">
        <f>_xlfn.XLOOKUP(PBZ172, Schedule!$F$226:$FO$226, Schedule!$F$236:$FO$236, 0)</f>
        <v>0</v>
      </c>
      <c r="PCA188" s="214">
        <f>_xlfn.XLOOKUP(PCA172, Schedule!$F$226:$FO$226, Schedule!$F$236:$FO$236, 0)</f>
        <v>0</v>
      </c>
      <c r="PCB188" s="214">
        <f>_xlfn.XLOOKUP(PCB172, Schedule!$F$226:$FO$226, Schedule!$F$236:$FO$236, 0)</f>
        <v>0</v>
      </c>
      <c r="PCC188" s="214">
        <f>_xlfn.XLOOKUP(PCC172, Schedule!$F$226:$FO$226, Schedule!$F$236:$FO$236, 0)</f>
        <v>0</v>
      </c>
      <c r="PCD188" s="214">
        <f>_xlfn.XLOOKUP(PCD172, Schedule!$F$226:$FO$226, Schedule!$F$236:$FO$236, 0)</f>
        <v>0</v>
      </c>
      <c r="PCE188" s="214">
        <f>_xlfn.XLOOKUP(PCE172, Schedule!$F$226:$FO$226, Schedule!$F$236:$FO$236, 0)</f>
        <v>0</v>
      </c>
      <c r="PCF188" s="214">
        <f>_xlfn.XLOOKUP(PCF172, Schedule!$F$226:$FO$226, Schedule!$F$236:$FO$236, 0)</f>
        <v>0</v>
      </c>
      <c r="PCG188" s="214">
        <f>_xlfn.XLOOKUP(PCG172, Schedule!$F$226:$FO$226, Schedule!$F$236:$FO$236, 0)</f>
        <v>0</v>
      </c>
      <c r="PCH188" s="214">
        <f>_xlfn.XLOOKUP(PCH172, Schedule!$F$226:$FO$226, Schedule!$F$236:$FO$236, 0)</f>
        <v>0</v>
      </c>
      <c r="PCI188" s="214">
        <f>_xlfn.XLOOKUP(PCI172, Schedule!$F$226:$FO$226, Schedule!$F$236:$FO$236, 0)</f>
        <v>0</v>
      </c>
      <c r="PCJ188" s="214">
        <f>_xlfn.XLOOKUP(PCJ172, Schedule!$F$226:$FO$226, Schedule!$F$236:$FO$236, 0)</f>
        <v>0</v>
      </c>
      <c r="PCK188" s="214">
        <f>_xlfn.XLOOKUP(PCK172, Schedule!$F$226:$FO$226, Schedule!$F$236:$FO$236, 0)</f>
        <v>0</v>
      </c>
      <c r="PCL188" s="214">
        <f>_xlfn.XLOOKUP(PCL172, Schedule!$F$226:$FO$226, Schedule!$F$236:$FO$236, 0)</f>
        <v>0</v>
      </c>
      <c r="PCM188" s="214">
        <f>_xlfn.XLOOKUP(PCM172, Schedule!$F$226:$FO$226, Schedule!$F$236:$FO$236, 0)</f>
        <v>0</v>
      </c>
      <c r="PCN188" s="214">
        <f>_xlfn.XLOOKUP(PCN172, Schedule!$F$226:$FO$226, Schedule!$F$236:$FO$236, 0)</f>
        <v>0</v>
      </c>
      <c r="PCO188" s="214">
        <f>_xlfn.XLOOKUP(PCO172, Schedule!$F$226:$FO$226, Schedule!$F$236:$FO$236, 0)</f>
        <v>0</v>
      </c>
      <c r="PCP188" s="214">
        <f>_xlfn.XLOOKUP(PCP172, Schedule!$F$226:$FO$226, Schedule!$F$236:$FO$236, 0)</f>
        <v>0</v>
      </c>
      <c r="PCQ188" s="214">
        <f>_xlfn.XLOOKUP(PCQ172, Schedule!$F$226:$FO$226, Schedule!$F$236:$FO$236, 0)</f>
        <v>0</v>
      </c>
      <c r="PCR188" s="214">
        <f>_xlfn.XLOOKUP(PCR172, Schedule!$F$226:$FO$226, Schedule!$F$236:$FO$236, 0)</f>
        <v>0</v>
      </c>
      <c r="PCS188" s="214">
        <f>_xlfn.XLOOKUP(PCS172, Schedule!$F$226:$FO$226, Schedule!$F$236:$FO$236, 0)</f>
        <v>0</v>
      </c>
      <c r="PCT188" s="214">
        <f>_xlfn.XLOOKUP(PCT172, Schedule!$F$226:$FO$226, Schedule!$F$236:$FO$236, 0)</f>
        <v>0</v>
      </c>
      <c r="PCU188" s="214">
        <f>_xlfn.XLOOKUP(PCU172, Schedule!$F$226:$FO$226, Schedule!$F$236:$FO$236, 0)</f>
        <v>0</v>
      </c>
      <c r="PCV188" s="214">
        <f>_xlfn.XLOOKUP(PCV172, Schedule!$F$226:$FO$226, Schedule!$F$236:$FO$236, 0)</f>
        <v>0</v>
      </c>
      <c r="PCW188" s="214">
        <f>_xlfn.XLOOKUP(PCW172, Schedule!$F$226:$FO$226, Schedule!$F$236:$FO$236, 0)</f>
        <v>0</v>
      </c>
      <c r="PCX188" s="214">
        <f>_xlfn.XLOOKUP(PCX172, Schedule!$F$226:$FO$226, Schedule!$F$236:$FO$236, 0)</f>
        <v>0</v>
      </c>
      <c r="PCY188" s="214">
        <f>_xlfn.XLOOKUP(PCY172, Schedule!$F$226:$FO$226, Schedule!$F$236:$FO$236, 0)</f>
        <v>0</v>
      </c>
      <c r="PCZ188" s="214">
        <f>_xlfn.XLOOKUP(PCZ172, Schedule!$F$226:$FO$226, Schedule!$F$236:$FO$236, 0)</f>
        <v>0</v>
      </c>
      <c r="PDA188" s="214">
        <f>_xlfn.XLOOKUP(PDA172, Schedule!$F$226:$FO$226, Schedule!$F$236:$FO$236, 0)</f>
        <v>0</v>
      </c>
      <c r="PDB188" s="214">
        <f>_xlfn.XLOOKUP(PDB172, Schedule!$F$226:$FO$226, Schedule!$F$236:$FO$236, 0)</f>
        <v>0</v>
      </c>
      <c r="PDC188" s="214">
        <f>_xlfn.XLOOKUP(PDC172, Schedule!$F$226:$FO$226, Schedule!$F$236:$FO$236, 0)</f>
        <v>0</v>
      </c>
      <c r="PDD188" s="214">
        <f>_xlfn.XLOOKUP(PDD172, Schedule!$F$226:$FO$226, Schedule!$F$236:$FO$236, 0)</f>
        <v>0</v>
      </c>
      <c r="PDE188" s="214">
        <f>_xlfn.XLOOKUP(PDE172, Schedule!$F$226:$FO$226, Schedule!$F$236:$FO$236, 0)</f>
        <v>0</v>
      </c>
      <c r="PDF188" s="214">
        <f>_xlfn.XLOOKUP(PDF172, Schedule!$F$226:$FO$226, Schedule!$F$236:$FO$236, 0)</f>
        <v>0</v>
      </c>
      <c r="PDG188" s="214">
        <f>_xlfn.XLOOKUP(PDG172, Schedule!$F$226:$FO$226, Schedule!$F$236:$FO$236, 0)</f>
        <v>0</v>
      </c>
      <c r="PDH188" s="214">
        <f>_xlfn.XLOOKUP(PDH172, Schedule!$F$226:$FO$226, Schedule!$F$236:$FO$236, 0)</f>
        <v>0</v>
      </c>
      <c r="PDI188" s="214">
        <f>_xlfn.XLOOKUP(PDI172, Schedule!$F$226:$FO$226, Schedule!$F$236:$FO$236, 0)</f>
        <v>0</v>
      </c>
      <c r="PDJ188" s="214">
        <f>_xlfn.XLOOKUP(PDJ172, Schedule!$F$226:$FO$226, Schedule!$F$236:$FO$236, 0)</f>
        <v>0</v>
      </c>
      <c r="PDK188" s="214">
        <f>_xlfn.XLOOKUP(PDK172, Schedule!$F$226:$FO$226, Schedule!$F$236:$FO$236, 0)</f>
        <v>0</v>
      </c>
      <c r="PDL188" s="214">
        <f>_xlfn.XLOOKUP(PDL172, Schedule!$F$226:$FO$226, Schedule!$F$236:$FO$236, 0)</f>
        <v>0</v>
      </c>
      <c r="PDM188" s="214">
        <f>_xlfn.XLOOKUP(PDM172, Schedule!$F$226:$FO$226, Schedule!$F$236:$FO$236, 0)</f>
        <v>0</v>
      </c>
      <c r="PDN188" s="214">
        <f>_xlfn.XLOOKUP(PDN172, Schedule!$F$226:$FO$226, Schedule!$F$236:$FO$236, 0)</f>
        <v>0</v>
      </c>
      <c r="PDO188" s="214">
        <f>_xlfn.XLOOKUP(PDO172, Schedule!$F$226:$FO$226, Schedule!$F$236:$FO$236, 0)</f>
        <v>0</v>
      </c>
      <c r="PDP188" s="214">
        <f>_xlfn.XLOOKUP(PDP172, Schedule!$F$226:$FO$226, Schedule!$F$236:$FO$236, 0)</f>
        <v>0</v>
      </c>
      <c r="PDQ188" s="214">
        <f>_xlfn.XLOOKUP(PDQ172, Schedule!$F$226:$FO$226, Schedule!$F$236:$FO$236, 0)</f>
        <v>0</v>
      </c>
      <c r="PDR188" s="214">
        <f>_xlfn.XLOOKUP(PDR172, Schedule!$F$226:$FO$226, Schedule!$F$236:$FO$236, 0)</f>
        <v>0</v>
      </c>
      <c r="PDS188" s="214">
        <f>_xlfn.XLOOKUP(PDS172, Schedule!$F$226:$FO$226, Schedule!$F$236:$FO$236, 0)</f>
        <v>0</v>
      </c>
      <c r="PDT188" s="214">
        <f>_xlfn.XLOOKUP(PDT172, Schedule!$F$226:$FO$226, Schedule!$F$236:$FO$236, 0)</f>
        <v>0</v>
      </c>
      <c r="PDU188" s="214">
        <f>_xlfn.XLOOKUP(PDU172, Schedule!$F$226:$FO$226, Schedule!$F$236:$FO$236, 0)</f>
        <v>0</v>
      </c>
      <c r="PDV188" s="214">
        <f>_xlfn.XLOOKUP(PDV172, Schedule!$F$226:$FO$226, Schedule!$F$236:$FO$236, 0)</f>
        <v>0</v>
      </c>
      <c r="PDW188" s="214">
        <f>_xlfn.XLOOKUP(PDW172, Schedule!$F$226:$FO$226, Schedule!$F$236:$FO$236, 0)</f>
        <v>0</v>
      </c>
      <c r="PDX188" s="214">
        <f>_xlfn.XLOOKUP(PDX172, Schedule!$F$226:$FO$226, Schedule!$F$236:$FO$236, 0)</f>
        <v>0</v>
      </c>
      <c r="PDY188" s="214">
        <f>_xlfn.XLOOKUP(PDY172, Schedule!$F$226:$FO$226, Schedule!$F$236:$FO$236, 0)</f>
        <v>0</v>
      </c>
      <c r="PDZ188" s="214">
        <f>_xlfn.XLOOKUP(PDZ172, Schedule!$F$226:$FO$226, Schedule!$F$236:$FO$236, 0)</f>
        <v>0</v>
      </c>
      <c r="PEA188" s="214">
        <f>_xlfn.XLOOKUP(PEA172, Schedule!$F$226:$FO$226, Schedule!$F$236:$FO$236, 0)</f>
        <v>0</v>
      </c>
      <c r="PEB188" s="214">
        <f>_xlfn.XLOOKUP(PEB172, Schedule!$F$226:$FO$226, Schedule!$F$236:$FO$236, 0)</f>
        <v>0</v>
      </c>
      <c r="PEC188" s="214">
        <f>_xlfn.XLOOKUP(PEC172, Schedule!$F$226:$FO$226, Schedule!$F$236:$FO$236, 0)</f>
        <v>0</v>
      </c>
      <c r="PED188" s="214">
        <f>_xlfn.XLOOKUP(PED172, Schedule!$F$226:$FO$226, Schedule!$F$236:$FO$236, 0)</f>
        <v>0</v>
      </c>
      <c r="PEE188" s="214">
        <f>_xlfn.XLOOKUP(PEE172, Schedule!$F$226:$FO$226, Schedule!$F$236:$FO$236, 0)</f>
        <v>0</v>
      </c>
      <c r="PEF188" s="214">
        <f>_xlfn.XLOOKUP(PEF172, Schedule!$F$226:$FO$226, Schedule!$F$236:$FO$236, 0)</f>
        <v>0</v>
      </c>
      <c r="PEG188" s="214">
        <f>_xlfn.XLOOKUP(PEG172, Schedule!$F$226:$FO$226, Schedule!$F$236:$FO$236, 0)</f>
        <v>0</v>
      </c>
      <c r="PEH188" s="214">
        <f>_xlfn.XLOOKUP(PEH172, Schedule!$F$226:$FO$226, Schedule!$F$236:$FO$236, 0)</f>
        <v>0</v>
      </c>
      <c r="PEI188" s="214">
        <f>_xlfn.XLOOKUP(PEI172, Schedule!$F$226:$FO$226, Schedule!$F$236:$FO$236, 0)</f>
        <v>0</v>
      </c>
      <c r="PEJ188" s="214">
        <f>_xlfn.XLOOKUP(PEJ172, Schedule!$F$226:$FO$226, Schedule!$F$236:$FO$236, 0)</f>
        <v>0</v>
      </c>
      <c r="PEK188" s="214">
        <f>_xlfn.XLOOKUP(PEK172, Schedule!$F$226:$FO$226, Schedule!$F$236:$FO$236, 0)</f>
        <v>0</v>
      </c>
      <c r="PEL188" s="214">
        <f>_xlfn.XLOOKUP(PEL172, Schedule!$F$226:$FO$226, Schedule!$F$236:$FO$236, 0)</f>
        <v>0</v>
      </c>
      <c r="PEM188" s="214">
        <f>_xlfn.XLOOKUP(PEM172, Schedule!$F$226:$FO$226, Schedule!$F$236:$FO$236, 0)</f>
        <v>0</v>
      </c>
      <c r="PEN188" s="214">
        <f>_xlfn.XLOOKUP(PEN172, Schedule!$F$226:$FO$226, Schedule!$F$236:$FO$236, 0)</f>
        <v>0</v>
      </c>
      <c r="PEO188" s="214">
        <f>_xlfn.XLOOKUP(PEO172, Schedule!$F$226:$FO$226, Schedule!$F$236:$FO$236, 0)</f>
        <v>0</v>
      </c>
      <c r="PEP188" s="214">
        <f>_xlfn.XLOOKUP(PEP172, Schedule!$F$226:$FO$226, Schedule!$F$236:$FO$236, 0)</f>
        <v>0</v>
      </c>
      <c r="PEQ188" s="214">
        <f>_xlfn.XLOOKUP(PEQ172, Schedule!$F$226:$FO$226, Schedule!$F$236:$FO$236, 0)</f>
        <v>0</v>
      </c>
      <c r="PER188" s="214">
        <f>_xlfn.XLOOKUP(PER172, Schedule!$F$226:$FO$226, Schedule!$F$236:$FO$236, 0)</f>
        <v>0</v>
      </c>
      <c r="PES188" s="214">
        <f>_xlfn.XLOOKUP(PES172, Schedule!$F$226:$FO$226, Schedule!$F$236:$FO$236, 0)</f>
        <v>0</v>
      </c>
      <c r="PET188" s="214">
        <f>_xlfn.XLOOKUP(PET172, Schedule!$F$226:$FO$226, Schedule!$F$236:$FO$236, 0)</f>
        <v>0</v>
      </c>
      <c r="PEU188" s="214">
        <f>_xlfn.XLOOKUP(PEU172, Schedule!$F$226:$FO$226, Schedule!$F$236:$FO$236, 0)</f>
        <v>0</v>
      </c>
      <c r="PEV188" s="214">
        <f>_xlfn.XLOOKUP(PEV172, Schedule!$F$226:$FO$226, Schedule!$F$236:$FO$236, 0)</f>
        <v>0</v>
      </c>
      <c r="PEW188" s="214">
        <f>_xlfn.XLOOKUP(PEW172, Schedule!$F$226:$FO$226, Schedule!$F$236:$FO$236, 0)</f>
        <v>0</v>
      </c>
      <c r="PEX188" s="214">
        <f>_xlfn.XLOOKUP(PEX172, Schedule!$F$226:$FO$226, Schedule!$F$236:$FO$236, 0)</f>
        <v>0</v>
      </c>
      <c r="PEY188" s="214">
        <f>_xlfn.XLOOKUP(PEY172, Schedule!$F$226:$FO$226, Schedule!$F$236:$FO$236, 0)</f>
        <v>0</v>
      </c>
      <c r="PEZ188" s="214">
        <f>_xlfn.XLOOKUP(PEZ172, Schedule!$F$226:$FO$226, Schedule!$F$236:$FO$236, 0)</f>
        <v>0</v>
      </c>
      <c r="PFA188" s="214">
        <f>_xlfn.XLOOKUP(PFA172, Schedule!$F$226:$FO$226, Schedule!$F$236:$FO$236, 0)</f>
        <v>0</v>
      </c>
      <c r="PFB188" s="214">
        <f>_xlfn.XLOOKUP(PFB172, Schedule!$F$226:$FO$226, Schedule!$F$236:$FO$236, 0)</f>
        <v>0</v>
      </c>
      <c r="PFC188" s="214">
        <f>_xlfn.XLOOKUP(PFC172, Schedule!$F$226:$FO$226, Schedule!$F$236:$FO$236, 0)</f>
        <v>0</v>
      </c>
      <c r="PFD188" s="214">
        <f>_xlfn.XLOOKUP(PFD172, Schedule!$F$226:$FO$226, Schedule!$F$236:$FO$236, 0)</f>
        <v>0</v>
      </c>
      <c r="PFE188" s="214">
        <f>_xlfn.XLOOKUP(PFE172, Schedule!$F$226:$FO$226, Schedule!$F$236:$FO$236, 0)</f>
        <v>0</v>
      </c>
      <c r="PFF188" s="214">
        <f>_xlfn.XLOOKUP(PFF172, Schedule!$F$226:$FO$226, Schedule!$F$236:$FO$236, 0)</f>
        <v>0</v>
      </c>
      <c r="PFG188" s="214">
        <f>_xlfn.XLOOKUP(PFG172, Schedule!$F$226:$FO$226, Schedule!$F$236:$FO$236, 0)</f>
        <v>0</v>
      </c>
      <c r="PFH188" s="214">
        <f>_xlfn.XLOOKUP(PFH172, Schedule!$F$226:$FO$226, Schedule!$F$236:$FO$236, 0)</f>
        <v>0</v>
      </c>
      <c r="PFI188" s="214">
        <f>_xlfn.XLOOKUP(PFI172, Schedule!$F$226:$FO$226, Schedule!$F$236:$FO$236, 0)</f>
        <v>0</v>
      </c>
      <c r="PFJ188" s="214">
        <f>_xlfn.XLOOKUP(PFJ172, Schedule!$F$226:$FO$226, Schedule!$F$236:$FO$236, 0)</f>
        <v>0</v>
      </c>
      <c r="PFK188" s="214">
        <f>_xlfn.XLOOKUP(PFK172, Schedule!$F$226:$FO$226, Schedule!$F$236:$FO$236, 0)</f>
        <v>0</v>
      </c>
      <c r="PFL188" s="214">
        <f>_xlfn.XLOOKUP(PFL172, Schedule!$F$226:$FO$226, Schedule!$F$236:$FO$236, 0)</f>
        <v>0</v>
      </c>
      <c r="PFM188" s="214">
        <f>_xlfn.XLOOKUP(PFM172, Schedule!$F$226:$FO$226, Schedule!$F$236:$FO$236, 0)</f>
        <v>0</v>
      </c>
      <c r="PFN188" s="214">
        <f>_xlfn.XLOOKUP(PFN172, Schedule!$F$226:$FO$226, Schedule!$F$236:$FO$236, 0)</f>
        <v>0</v>
      </c>
      <c r="PFO188" s="214">
        <f>_xlfn.XLOOKUP(PFO172, Schedule!$F$226:$FO$226, Schedule!$F$236:$FO$236, 0)</f>
        <v>0</v>
      </c>
      <c r="PFP188" s="214">
        <f>_xlfn.XLOOKUP(PFP172, Schedule!$F$226:$FO$226, Schedule!$F$236:$FO$236, 0)</f>
        <v>0</v>
      </c>
      <c r="PFQ188" s="214">
        <f>_xlfn.XLOOKUP(PFQ172, Schedule!$F$226:$FO$226, Schedule!$F$236:$FO$236, 0)</f>
        <v>0</v>
      </c>
      <c r="PFR188" s="214">
        <f>_xlfn.XLOOKUP(PFR172, Schedule!$F$226:$FO$226, Schedule!$F$236:$FO$236, 0)</f>
        <v>0</v>
      </c>
      <c r="PFS188" s="214">
        <f>_xlfn.XLOOKUP(PFS172, Schedule!$F$226:$FO$226, Schedule!$F$236:$FO$236, 0)</f>
        <v>0</v>
      </c>
      <c r="PFT188" s="214">
        <f>_xlfn.XLOOKUP(PFT172, Schedule!$F$226:$FO$226, Schedule!$F$236:$FO$236, 0)</f>
        <v>0</v>
      </c>
      <c r="PFU188" s="214">
        <f>_xlfn.XLOOKUP(PFU172, Schedule!$F$226:$FO$226, Schedule!$F$236:$FO$236, 0)</f>
        <v>0</v>
      </c>
      <c r="PFV188" s="214">
        <f>_xlfn.XLOOKUP(PFV172, Schedule!$F$226:$FO$226, Schedule!$F$236:$FO$236, 0)</f>
        <v>0</v>
      </c>
      <c r="PFW188" s="214">
        <f>_xlfn.XLOOKUP(PFW172, Schedule!$F$226:$FO$226, Schedule!$F$236:$FO$236, 0)</f>
        <v>0</v>
      </c>
      <c r="PFX188" s="214">
        <f>_xlfn.XLOOKUP(PFX172, Schedule!$F$226:$FO$226, Schedule!$F$236:$FO$236, 0)</f>
        <v>0</v>
      </c>
      <c r="PFY188" s="214">
        <f>_xlfn.XLOOKUP(PFY172, Schedule!$F$226:$FO$226, Schedule!$F$236:$FO$236, 0)</f>
        <v>0</v>
      </c>
      <c r="PFZ188" s="214">
        <f>_xlfn.XLOOKUP(PFZ172, Schedule!$F$226:$FO$226, Schedule!$F$236:$FO$236, 0)</f>
        <v>0</v>
      </c>
      <c r="PGA188" s="214">
        <f>_xlfn.XLOOKUP(PGA172, Schedule!$F$226:$FO$226, Schedule!$F$236:$FO$236, 0)</f>
        <v>0</v>
      </c>
      <c r="PGB188" s="214">
        <f>_xlfn.XLOOKUP(PGB172, Schedule!$F$226:$FO$226, Schedule!$F$236:$FO$236, 0)</f>
        <v>0</v>
      </c>
      <c r="PGC188" s="214">
        <f>_xlfn.XLOOKUP(PGC172, Schedule!$F$226:$FO$226, Schedule!$F$236:$FO$236, 0)</f>
        <v>0</v>
      </c>
      <c r="PGD188" s="214">
        <f>_xlfn.XLOOKUP(PGD172, Schedule!$F$226:$FO$226, Schedule!$F$236:$FO$236, 0)</f>
        <v>0</v>
      </c>
      <c r="PGE188" s="214">
        <f>_xlfn.XLOOKUP(PGE172, Schedule!$F$226:$FO$226, Schedule!$F$236:$FO$236, 0)</f>
        <v>0</v>
      </c>
      <c r="PGF188" s="214">
        <f>_xlfn.XLOOKUP(PGF172, Schedule!$F$226:$FO$226, Schedule!$F$236:$FO$236, 0)</f>
        <v>0</v>
      </c>
      <c r="PGG188" s="214">
        <f>_xlfn.XLOOKUP(PGG172, Schedule!$F$226:$FO$226, Schedule!$F$236:$FO$236, 0)</f>
        <v>0</v>
      </c>
      <c r="PGH188" s="214">
        <f>_xlfn.XLOOKUP(PGH172, Schedule!$F$226:$FO$226, Schedule!$F$236:$FO$236, 0)</f>
        <v>0</v>
      </c>
      <c r="PGI188" s="214">
        <f>_xlfn.XLOOKUP(PGI172, Schedule!$F$226:$FO$226, Schedule!$F$236:$FO$236, 0)</f>
        <v>0</v>
      </c>
      <c r="PGJ188" s="214">
        <f>_xlfn.XLOOKUP(PGJ172, Schedule!$F$226:$FO$226, Schedule!$F$236:$FO$236, 0)</f>
        <v>0</v>
      </c>
      <c r="PGK188" s="214">
        <f>_xlfn.XLOOKUP(PGK172, Schedule!$F$226:$FO$226, Schedule!$F$236:$FO$236, 0)</f>
        <v>0</v>
      </c>
      <c r="PGL188" s="214">
        <f>_xlfn.XLOOKUP(PGL172, Schedule!$F$226:$FO$226, Schedule!$F$236:$FO$236, 0)</f>
        <v>0</v>
      </c>
      <c r="PGM188" s="214">
        <f>_xlfn.XLOOKUP(PGM172, Schedule!$F$226:$FO$226, Schedule!$F$236:$FO$236, 0)</f>
        <v>0</v>
      </c>
      <c r="PGN188" s="214">
        <f>_xlfn.XLOOKUP(PGN172, Schedule!$F$226:$FO$226, Schedule!$F$236:$FO$236, 0)</f>
        <v>0</v>
      </c>
      <c r="PGO188" s="214">
        <f>_xlfn.XLOOKUP(PGO172, Schedule!$F$226:$FO$226, Schedule!$F$236:$FO$236, 0)</f>
        <v>0</v>
      </c>
      <c r="PGP188" s="214">
        <f>_xlfn.XLOOKUP(PGP172, Schedule!$F$226:$FO$226, Schedule!$F$236:$FO$236, 0)</f>
        <v>0</v>
      </c>
      <c r="PGQ188" s="214">
        <f>_xlfn.XLOOKUP(PGQ172, Schedule!$F$226:$FO$226, Schedule!$F$236:$FO$236, 0)</f>
        <v>0</v>
      </c>
      <c r="PGR188" s="214">
        <f>_xlfn.XLOOKUP(PGR172, Schedule!$F$226:$FO$226, Schedule!$F$236:$FO$236, 0)</f>
        <v>0</v>
      </c>
      <c r="PGS188" s="214">
        <f>_xlfn.XLOOKUP(PGS172, Schedule!$F$226:$FO$226, Schedule!$F$236:$FO$236, 0)</f>
        <v>0</v>
      </c>
      <c r="PGT188" s="214">
        <f>_xlfn.XLOOKUP(PGT172, Schedule!$F$226:$FO$226, Schedule!$F$236:$FO$236, 0)</f>
        <v>0</v>
      </c>
      <c r="PGU188" s="214">
        <f>_xlfn.XLOOKUP(PGU172, Schedule!$F$226:$FO$226, Schedule!$F$236:$FO$236, 0)</f>
        <v>0</v>
      </c>
      <c r="PGV188" s="214">
        <f>_xlfn.XLOOKUP(PGV172, Schedule!$F$226:$FO$226, Schedule!$F$236:$FO$236, 0)</f>
        <v>0</v>
      </c>
      <c r="PGW188" s="214">
        <f>_xlfn.XLOOKUP(PGW172, Schedule!$F$226:$FO$226, Schedule!$F$236:$FO$236, 0)</f>
        <v>0</v>
      </c>
      <c r="PGX188" s="214">
        <f>_xlfn.XLOOKUP(PGX172, Schedule!$F$226:$FO$226, Schedule!$F$236:$FO$236, 0)</f>
        <v>0</v>
      </c>
      <c r="PGY188" s="214">
        <f>_xlfn.XLOOKUP(PGY172, Schedule!$F$226:$FO$226, Schedule!$F$236:$FO$236, 0)</f>
        <v>0</v>
      </c>
      <c r="PGZ188" s="214">
        <f>_xlfn.XLOOKUP(PGZ172, Schedule!$F$226:$FO$226, Schedule!$F$236:$FO$236, 0)</f>
        <v>0</v>
      </c>
      <c r="PHA188" s="214">
        <f>_xlfn.XLOOKUP(PHA172, Schedule!$F$226:$FO$226, Schedule!$F$236:$FO$236, 0)</f>
        <v>0</v>
      </c>
      <c r="PHB188" s="214">
        <f>_xlfn.XLOOKUP(PHB172, Schedule!$F$226:$FO$226, Schedule!$F$236:$FO$236, 0)</f>
        <v>0</v>
      </c>
      <c r="PHC188" s="214">
        <f>_xlfn.XLOOKUP(PHC172, Schedule!$F$226:$FO$226, Schedule!$F$236:$FO$236, 0)</f>
        <v>0</v>
      </c>
      <c r="PHD188" s="214">
        <f>_xlfn.XLOOKUP(PHD172, Schedule!$F$226:$FO$226, Schedule!$F$236:$FO$236, 0)</f>
        <v>0</v>
      </c>
      <c r="PHE188" s="214">
        <f>_xlfn.XLOOKUP(PHE172, Schedule!$F$226:$FO$226, Schedule!$F$236:$FO$236, 0)</f>
        <v>0</v>
      </c>
      <c r="PHF188" s="214">
        <f>_xlfn.XLOOKUP(PHF172, Schedule!$F$226:$FO$226, Schedule!$F$236:$FO$236, 0)</f>
        <v>0</v>
      </c>
      <c r="PHG188" s="214">
        <f>_xlfn.XLOOKUP(PHG172, Schedule!$F$226:$FO$226, Schedule!$F$236:$FO$236, 0)</f>
        <v>0</v>
      </c>
      <c r="PHH188" s="214">
        <f>_xlfn.XLOOKUP(PHH172, Schedule!$F$226:$FO$226, Schedule!$F$236:$FO$236, 0)</f>
        <v>0</v>
      </c>
      <c r="PHI188" s="214">
        <f>_xlfn.XLOOKUP(PHI172, Schedule!$F$226:$FO$226, Schedule!$F$236:$FO$236, 0)</f>
        <v>0</v>
      </c>
      <c r="PHJ188" s="214">
        <f>_xlfn.XLOOKUP(PHJ172, Schedule!$F$226:$FO$226, Schedule!$F$236:$FO$236, 0)</f>
        <v>0</v>
      </c>
      <c r="PHK188" s="214">
        <f>_xlfn.XLOOKUP(PHK172, Schedule!$F$226:$FO$226, Schedule!$F$236:$FO$236, 0)</f>
        <v>0</v>
      </c>
      <c r="PHL188" s="214">
        <f>_xlfn.XLOOKUP(PHL172, Schedule!$F$226:$FO$226, Schedule!$F$236:$FO$236, 0)</f>
        <v>0</v>
      </c>
      <c r="PHM188" s="214">
        <f>_xlfn.XLOOKUP(PHM172, Schedule!$F$226:$FO$226, Schedule!$F$236:$FO$236, 0)</f>
        <v>0</v>
      </c>
      <c r="PHN188" s="214">
        <f>_xlfn.XLOOKUP(PHN172, Schedule!$F$226:$FO$226, Schedule!$F$236:$FO$236, 0)</f>
        <v>0</v>
      </c>
      <c r="PHO188" s="214">
        <f>_xlfn.XLOOKUP(PHO172, Schedule!$F$226:$FO$226, Schedule!$F$236:$FO$236, 0)</f>
        <v>0</v>
      </c>
      <c r="PHP188" s="214">
        <f>_xlfn.XLOOKUP(PHP172, Schedule!$F$226:$FO$226, Schedule!$F$236:$FO$236, 0)</f>
        <v>0</v>
      </c>
      <c r="PHQ188" s="214">
        <f>_xlfn.XLOOKUP(PHQ172, Schedule!$F$226:$FO$226, Schedule!$F$236:$FO$236, 0)</f>
        <v>0</v>
      </c>
      <c r="PHR188" s="214">
        <f>_xlfn.XLOOKUP(PHR172, Schedule!$F$226:$FO$226, Schedule!$F$236:$FO$236, 0)</f>
        <v>0</v>
      </c>
      <c r="PHS188" s="214">
        <f>_xlfn.XLOOKUP(PHS172, Schedule!$F$226:$FO$226, Schedule!$F$236:$FO$236, 0)</f>
        <v>0</v>
      </c>
      <c r="PHT188" s="214">
        <f>_xlfn.XLOOKUP(PHT172, Schedule!$F$226:$FO$226, Schedule!$F$236:$FO$236, 0)</f>
        <v>0</v>
      </c>
      <c r="PHU188" s="214">
        <f>_xlfn.XLOOKUP(PHU172, Schedule!$F$226:$FO$226, Schedule!$F$236:$FO$236, 0)</f>
        <v>0</v>
      </c>
      <c r="PHV188" s="214">
        <f>_xlfn.XLOOKUP(PHV172, Schedule!$F$226:$FO$226, Schedule!$F$236:$FO$236, 0)</f>
        <v>0</v>
      </c>
      <c r="PHW188" s="214">
        <f>_xlfn.XLOOKUP(PHW172, Schedule!$F$226:$FO$226, Schedule!$F$236:$FO$236, 0)</f>
        <v>0</v>
      </c>
      <c r="PHX188" s="214">
        <f>_xlfn.XLOOKUP(PHX172, Schedule!$F$226:$FO$226, Schedule!$F$236:$FO$236, 0)</f>
        <v>0</v>
      </c>
      <c r="PHY188" s="214">
        <f>_xlfn.XLOOKUP(PHY172, Schedule!$F$226:$FO$226, Schedule!$F$236:$FO$236, 0)</f>
        <v>0</v>
      </c>
      <c r="PHZ188" s="214">
        <f>_xlfn.XLOOKUP(PHZ172, Schedule!$F$226:$FO$226, Schedule!$F$236:$FO$236, 0)</f>
        <v>0</v>
      </c>
      <c r="PIA188" s="214">
        <f>_xlfn.XLOOKUP(PIA172, Schedule!$F$226:$FO$226, Schedule!$F$236:$FO$236, 0)</f>
        <v>0</v>
      </c>
      <c r="PIB188" s="214">
        <f>_xlfn.XLOOKUP(PIB172, Schedule!$F$226:$FO$226, Schedule!$F$236:$FO$236, 0)</f>
        <v>0</v>
      </c>
      <c r="PIC188" s="214">
        <f>_xlfn.XLOOKUP(PIC172, Schedule!$F$226:$FO$226, Schedule!$F$236:$FO$236, 0)</f>
        <v>0</v>
      </c>
      <c r="PID188" s="214">
        <f>_xlfn.XLOOKUP(PID172, Schedule!$F$226:$FO$226, Schedule!$F$236:$FO$236, 0)</f>
        <v>0</v>
      </c>
      <c r="PIE188" s="214">
        <f>_xlfn.XLOOKUP(PIE172, Schedule!$F$226:$FO$226, Schedule!$F$236:$FO$236, 0)</f>
        <v>0</v>
      </c>
      <c r="PIF188" s="214">
        <f>_xlfn.XLOOKUP(PIF172, Schedule!$F$226:$FO$226, Schedule!$F$236:$FO$236, 0)</f>
        <v>0</v>
      </c>
      <c r="PIG188" s="214">
        <f>_xlfn.XLOOKUP(PIG172, Schedule!$F$226:$FO$226, Schedule!$F$236:$FO$236, 0)</f>
        <v>0</v>
      </c>
      <c r="PIH188" s="214">
        <f>_xlfn.XLOOKUP(PIH172, Schedule!$F$226:$FO$226, Schedule!$F$236:$FO$236, 0)</f>
        <v>0</v>
      </c>
      <c r="PII188" s="214">
        <f>_xlfn.XLOOKUP(PII172, Schedule!$F$226:$FO$226, Schedule!$F$236:$FO$236, 0)</f>
        <v>0</v>
      </c>
      <c r="PIJ188" s="214">
        <f>_xlfn.XLOOKUP(PIJ172, Schedule!$F$226:$FO$226, Schedule!$F$236:$FO$236, 0)</f>
        <v>0</v>
      </c>
      <c r="PIK188" s="214">
        <f>_xlfn.XLOOKUP(PIK172, Schedule!$F$226:$FO$226, Schedule!$F$236:$FO$236, 0)</f>
        <v>0</v>
      </c>
      <c r="PIL188" s="214">
        <f>_xlfn.XLOOKUP(PIL172, Schedule!$F$226:$FO$226, Schedule!$F$236:$FO$236, 0)</f>
        <v>0</v>
      </c>
      <c r="PIM188" s="214">
        <f>_xlfn.XLOOKUP(PIM172, Schedule!$F$226:$FO$226, Schedule!$F$236:$FO$236, 0)</f>
        <v>0</v>
      </c>
      <c r="PIN188" s="214">
        <f>_xlfn.XLOOKUP(PIN172, Schedule!$F$226:$FO$226, Schedule!$F$236:$FO$236, 0)</f>
        <v>0</v>
      </c>
      <c r="PIO188" s="214">
        <f>_xlfn.XLOOKUP(PIO172, Schedule!$F$226:$FO$226, Schedule!$F$236:$FO$236, 0)</f>
        <v>0</v>
      </c>
      <c r="PIP188" s="214">
        <f>_xlfn.XLOOKUP(PIP172, Schedule!$F$226:$FO$226, Schedule!$F$236:$FO$236, 0)</f>
        <v>0</v>
      </c>
      <c r="PIQ188" s="214">
        <f>_xlfn.XLOOKUP(PIQ172, Schedule!$F$226:$FO$226, Schedule!$F$236:$FO$236, 0)</f>
        <v>0</v>
      </c>
      <c r="PIR188" s="214">
        <f>_xlfn.XLOOKUP(PIR172, Schedule!$F$226:$FO$226, Schedule!$F$236:$FO$236, 0)</f>
        <v>0</v>
      </c>
      <c r="PIS188" s="214">
        <f>_xlfn.XLOOKUP(PIS172, Schedule!$F$226:$FO$226, Schedule!$F$236:$FO$236, 0)</f>
        <v>0</v>
      </c>
      <c r="PIT188" s="214">
        <f>_xlfn.XLOOKUP(PIT172, Schedule!$F$226:$FO$226, Schedule!$F$236:$FO$236, 0)</f>
        <v>0</v>
      </c>
      <c r="PIU188" s="214">
        <f>_xlfn.XLOOKUP(PIU172, Schedule!$F$226:$FO$226, Schedule!$F$236:$FO$236, 0)</f>
        <v>0</v>
      </c>
      <c r="PIV188" s="214">
        <f>_xlfn.XLOOKUP(PIV172, Schedule!$F$226:$FO$226, Schedule!$F$236:$FO$236, 0)</f>
        <v>0</v>
      </c>
      <c r="PIW188" s="214">
        <f>_xlfn.XLOOKUP(PIW172, Schedule!$F$226:$FO$226, Schedule!$F$236:$FO$236, 0)</f>
        <v>0</v>
      </c>
      <c r="PIX188" s="214">
        <f>_xlfn.XLOOKUP(PIX172, Schedule!$F$226:$FO$226, Schedule!$F$236:$FO$236, 0)</f>
        <v>0</v>
      </c>
      <c r="PIY188" s="214">
        <f>_xlfn.XLOOKUP(PIY172, Schedule!$F$226:$FO$226, Schedule!$F$236:$FO$236, 0)</f>
        <v>0</v>
      </c>
      <c r="PIZ188" s="214">
        <f>_xlfn.XLOOKUP(PIZ172, Schedule!$F$226:$FO$226, Schedule!$F$236:$FO$236, 0)</f>
        <v>0</v>
      </c>
      <c r="PJA188" s="214">
        <f>_xlfn.XLOOKUP(PJA172, Schedule!$F$226:$FO$226, Schedule!$F$236:$FO$236, 0)</f>
        <v>0</v>
      </c>
      <c r="PJB188" s="214">
        <f>_xlfn.XLOOKUP(PJB172, Schedule!$F$226:$FO$226, Schedule!$F$236:$FO$236, 0)</f>
        <v>0</v>
      </c>
      <c r="PJC188" s="214">
        <f>_xlfn.XLOOKUP(PJC172, Schedule!$F$226:$FO$226, Schedule!$F$236:$FO$236, 0)</f>
        <v>0</v>
      </c>
      <c r="PJD188" s="214">
        <f>_xlfn.XLOOKUP(PJD172, Schedule!$F$226:$FO$226, Schedule!$F$236:$FO$236, 0)</f>
        <v>0</v>
      </c>
      <c r="PJE188" s="214">
        <f>_xlfn.XLOOKUP(PJE172, Schedule!$F$226:$FO$226, Schedule!$F$236:$FO$236, 0)</f>
        <v>0</v>
      </c>
      <c r="PJF188" s="214">
        <f>_xlfn.XLOOKUP(PJF172, Schedule!$F$226:$FO$226, Schedule!$F$236:$FO$236, 0)</f>
        <v>0</v>
      </c>
      <c r="PJG188" s="214">
        <f>_xlfn.XLOOKUP(PJG172, Schedule!$F$226:$FO$226, Schedule!$F$236:$FO$236, 0)</f>
        <v>0</v>
      </c>
      <c r="PJH188" s="214">
        <f>_xlfn.XLOOKUP(PJH172, Schedule!$F$226:$FO$226, Schedule!$F$236:$FO$236, 0)</f>
        <v>0</v>
      </c>
      <c r="PJI188" s="214">
        <f>_xlfn.XLOOKUP(PJI172, Schedule!$F$226:$FO$226, Schedule!$F$236:$FO$236, 0)</f>
        <v>0</v>
      </c>
      <c r="PJJ188" s="214">
        <f>_xlfn.XLOOKUP(PJJ172, Schedule!$F$226:$FO$226, Schedule!$F$236:$FO$236, 0)</f>
        <v>0</v>
      </c>
      <c r="PJK188" s="214">
        <f>_xlfn.XLOOKUP(PJK172, Schedule!$F$226:$FO$226, Schedule!$F$236:$FO$236, 0)</f>
        <v>0</v>
      </c>
      <c r="PJL188" s="214">
        <f>_xlfn.XLOOKUP(PJL172, Schedule!$F$226:$FO$226, Schedule!$F$236:$FO$236, 0)</f>
        <v>0</v>
      </c>
      <c r="PJM188" s="214">
        <f>_xlfn.XLOOKUP(PJM172, Schedule!$F$226:$FO$226, Schedule!$F$236:$FO$236, 0)</f>
        <v>0</v>
      </c>
      <c r="PJN188" s="214">
        <f>_xlfn.XLOOKUP(PJN172, Schedule!$F$226:$FO$226, Schedule!$F$236:$FO$236, 0)</f>
        <v>0</v>
      </c>
      <c r="PJO188" s="214">
        <f>_xlfn.XLOOKUP(PJO172, Schedule!$F$226:$FO$226, Schedule!$F$236:$FO$236, 0)</f>
        <v>0</v>
      </c>
      <c r="PJP188" s="214">
        <f>_xlfn.XLOOKUP(PJP172, Schedule!$F$226:$FO$226, Schedule!$F$236:$FO$236, 0)</f>
        <v>0</v>
      </c>
      <c r="PJQ188" s="214">
        <f>_xlfn.XLOOKUP(PJQ172, Schedule!$F$226:$FO$226, Schedule!$F$236:$FO$236, 0)</f>
        <v>0</v>
      </c>
      <c r="PJR188" s="214">
        <f>_xlfn.XLOOKUP(PJR172, Schedule!$F$226:$FO$226, Schedule!$F$236:$FO$236, 0)</f>
        <v>0</v>
      </c>
      <c r="PJS188" s="214">
        <f>_xlfn.XLOOKUP(PJS172, Schedule!$F$226:$FO$226, Schedule!$F$236:$FO$236, 0)</f>
        <v>0</v>
      </c>
      <c r="PJT188" s="214">
        <f>_xlfn.XLOOKUP(PJT172, Schedule!$F$226:$FO$226, Schedule!$F$236:$FO$236, 0)</f>
        <v>0</v>
      </c>
      <c r="PJU188" s="214">
        <f>_xlfn.XLOOKUP(PJU172, Schedule!$F$226:$FO$226, Schedule!$F$236:$FO$236, 0)</f>
        <v>0</v>
      </c>
      <c r="PJV188" s="214">
        <f>_xlfn.XLOOKUP(PJV172, Schedule!$F$226:$FO$226, Schedule!$F$236:$FO$236, 0)</f>
        <v>0</v>
      </c>
      <c r="PJW188" s="214">
        <f>_xlfn.XLOOKUP(PJW172, Schedule!$F$226:$FO$226, Schedule!$F$236:$FO$236, 0)</f>
        <v>0</v>
      </c>
      <c r="PJX188" s="214">
        <f>_xlfn.XLOOKUP(PJX172, Schedule!$F$226:$FO$226, Schedule!$F$236:$FO$236, 0)</f>
        <v>0</v>
      </c>
      <c r="PJY188" s="214">
        <f>_xlfn.XLOOKUP(PJY172, Schedule!$F$226:$FO$226, Schedule!$F$236:$FO$236, 0)</f>
        <v>0</v>
      </c>
      <c r="PJZ188" s="214">
        <f>_xlfn.XLOOKUP(PJZ172, Schedule!$F$226:$FO$226, Schedule!$F$236:$FO$236, 0)</f>
        <v>0</v>
      </c>
      <c r="PKA188" s="214">
        <f>_xlfn.XLOOKUP(PKA172, Schedule!$F$226:$FO$226, Schedule!$F$236:$FO$236, 0)</f>
        <v>0</v>
      </c>
      <c r="PKB188" s="214">
        <f>_xlfn.XLOOKUP(PKB172, Schedule!$F$226:$FO$226, Schedule!$F$236:$FO$236, 0)</f>
        <v>0</v>
      </c>
      <c r="PKC188" s="214">
        <f>_xlfn.XLOOKUP(PKC172, Schedule!$F$226:$FO$226, Schedule!$F$236:$FO$236, 0)</f>
        <v>0</v>
      </c>
      <c r="PKD188" s="214">
        <f>_xlfn.XLOOKUP(PKD172, Schedule!$F$226:$FO$226, Schedule!$F$236:$FO$236, 0)</f>
        <v>0</v>
      </c>
      <c r="PKE188" s="214">
        <f>_xlfn.XLOOKUP(PKE172, Schedule!$F$226:$FO$226, Schedule!$F$236:$FO$236, 0)</f>
        <v>0</v>
      </c>
      <c r="PKF188" s="214">
        <f>_xlfn.XLOOKUP(PKF172, Schedule!$F$226:$FO$226, Schedule!$F$236:$FO$236, 0)</f>
        <v>0</v>
      </c>
      <c r="PKG188" s="214">
        <f>_xlfn.XLOOKUP(PKG172, Schedule!$F$226:$FO$226, Schedule!$F$236:$FO$236, 0)</f>
        <v>0</v>
      </c>
      <c r="PKH188" s="214">
        <f>_xlfn.XLOOKUP(PKH172, Schedule!$F$226:$FO$226, Schedule!$F$236:$FO$236, 0)</f>
        <v>0</v>
      </c>
      <c r="PKI188" s="214">
        <f>_xlfn.XLOOKUP(PKI172, Schedule!$F$226:$FO$226, Schedule!$F$236:$FO$236, 0)</f>
        <v>0</v>
      </c>
      <c r="PKJ188" s="214">
        <f>_xlfn.XLOOKUP(PKJ172, Schedule!$F$226:$FO$226, Schedule!$F$236:$FO$236, 0)</f>
        <v>0</v>
      </c>
      <c r="PKK188" s="214">
        <f>_xlfn.XLOOKUP(PKK172, Schedule!$F$226:$FO$226, Schedule!$F$236:$FO$236, 0)</f>
        <v>0</v>
      </c>
      <c r="PKL188" s="214">
        <f>_xlfn.XLOOKUP(PKL172, Schedule!$F$226:$FO$226, Schedule!$F$236:$FO$236, 0)</f>
        <v>0</v>
      </c>
      <c r="PKM188" s="214">
        <f>_xlfn.XLOOKUP(PKM172, Schedule!$F$226:$FO$226, Schedule!$F$236:$FO$236, 0)</f>
        <v>0</v>
      </c>
      <c r="PKN188" s="214">
        <f>_xlfn.XLOOKUP(PKN172, Schedule!$F$226:$FO$226, Schedule!$F$236:$FO$236, 0)</f>
        <v>0</v>
      </c>
      <c r="PKO188" s="214">
        <f>_xlfn.XLOOKUP(PKO172, Schedule!$F$226:$FO$226, Schedule!$F$236:$FO$236, 0)</f>
        <v>0</v>
      </c>
      <c r="PKP188" s="214">
        <f>_xlfn.XLOOKUP(PKP172, Schedule!$F$226:$FO$226, Schedule!$F$236:$FO$236, 0)</f>
        <v>0</v>
      </c>
      <c r="PKQ188" s="214">
        <f>_xlfn.XLOOKUP(PKQ172, Schedule!$F$226:$FO$226, Schedule!$F$236:$FO$236, 0)</f>
        <v>0</v>
      </c>
      <c r="PKR188" s="214">
        <f>_xlfn.XLOOKUP(PKR172, Schedule!$F$226:$FO$226, Schedule!$F$236:$FO$236, 0)</f>
        <v>0</v>
      </c>
      <c r="PKS188" s="214">
        <f>_xlfn.XLOOKUP(PKS172, Schedule!$F$226:$FO$226, Schedule!$F$236:$FO$236, 0)</f>
        <v>0</v>
      </c>
      <c r="PKT188" s="214">
        <f>_xlfn.XLOOKUP(PKT172, Schedule!$F$226:$FO$226, Schedule!$F$236:$FO$236, 0)</f>
        <v>0</v>
      </c>
      <c r="PKU188" s="214">
        <f>_xlfn.XLOOKUP(PKU172, Schedule!$F$226:$FO$226, Schedule!$F$236:$FO$236, 0)</f>
        <v>0</v>
      </c>
      <c r="PKV188" s="214">
        <f>_xlfn.XLOOKUP(PKV172, Schedule!$F$226:$FO$226, Schedule!$F$236:$FO$236, 0)</f>
        <v>0</v>
      </c>
      <c r="PKW188" s="214">
        <f>_xlfn.XLOOKUP(PKW172, Schedule!$F$226:$FO$226, Schedule!$F$236:$FO$236, 0)</f>
        <v>0</v>
      </c>
      <c r="PKX188" s="214">
        <f>_xlfn.XLOOKUP(PKX172, Schedule!$F$226:$FO$226, Schedule!$F$236:$FO$236, 0)</f>
        <v>0</v>
      </c>
      <c r="PKY188" s="214">
        <f>_xlfn.XLOOKUP(PKY172, Schedule!$F$226:$FO$226, Schedule!$F$236:$FO$236, 0)</f>
        <v>0</v>
      </c>
      <c r="PKZ188" s="214">
        <f>_xlfn.XLOOKUP(PKZ172, Schedule!$F$226:$FO$226, Schedule!$F$236:$FO$236, 0)</f>
        <v>0</v>
      </c>
      <c r="PLA188" s="214">
        <f>_xlfn.XLOOKUP(PLA172, Schedule!$F$226:$FO$226, Schedule!$F$236:$FO$236, 0)</f>
        <v>0</v>
      </c>
      <c r="PLB188" s="214">
        <f>_xlfn.XLOOKUP(PLB172, Schedule!$F$226:$FO$226, Schedule!$F$236:$FO$236, 0)</f>
        <v>0</v>
      </c>
      <c r="PLC188" s="214">
        <f>_xlfn.XLOOKUP(PLC172, Schedule!$F$226:$FO$226, Schedule!$F$236:$FO$236, 0)</f>
        <v>0</v>
      </c>
      <c r="PLD188" s="214">
        <f>_xlfn.XLOOKUP(PLD172, Schedule!$F$226:$FO$226, Schedule!$F$236:$FO$236, 0)</f>
        <v>0</v>
      </c>
      <c r="PLE188" s="214">
        <f>_xlfn.XLOOKUP(PLE172, Schedule!$F$226:$FO$226, Schedule!$F$236:$FO$236, 0)</f>
        <v>0</v>
      </c>
      <c r="PLF188" s="214">
        <f>_xlfn.XLOOKUP(PLF172, Schedule!$F$226:$FO$226, Schedule!$F$236:$FO$236, 0)</f>
        <v>0</v>
      </c>
      <c r="PLG188" s="214">
        <f>_xlfn.XLOOKUP(PLG172, Schedule!$F$226:$FO$226, Schedule!$F$236:$FO$236, 0)</f>
        <v>0</v>
      </c>
      <c r="PLH188" s="214">
        <f>_xlfn.XLOOKUP(PLH172, Schedule!$F$226:$FO$226, Schedule!$F$236:$FO$236, 0)</f>
        <v>0</v>
      </c>
      <c r="PLI188" s="214">
        <f>_xlfn.XLOOKUP(PLI172, Schedule!$F$226:$FO$226, Schedule!$F$236:$FO$236, 0)</f>
        <v>0</v>
      </c>
      <c r="PLJ188" s="214">
        <f>_xlfn.XLOOKUP(PLJ172, Schedule!$F$226:$FO$226, Schedule!$F$236:$FO$236, 0)</f>
        <v>0</v>
      </c>
      <c r="PLK188" s="214">
        <f>_xlfn.XLOOKUP(PLK172, Schedule!$F$226:$FO$226, Schedule!$F$236:$FO$236, 0)</f>
        <v>0</v>
      </c>
      <c r="PLL188" s="214">
        <f>_xlfn.XLOOKUP(PLL172, Schedule!$F$226:$FO$226, Schedule!$F$236:$FO$236, 0)</f>
        <v>0</v>
      </c>
      <c r="PLM188" s="214">
        <f>_xlfn.XLOOKUP(PLM172, Schedule!$F$226:$FO$226, Schedule!$F$236:$FO$236, 0)</f>
        <v>0</v>
      </c>
      <c r="PLN188" s="214">
        <f>_xlfn.XLOOKUP(PLN172, Schedule!$F$226:$FO$226, Schedule!$F$236:$FO$236, 0)</f>
        <v>0</v>
      </c>
      <c r="PLO188" s="214">
        <f>_xlfn.XLOOKUP(PLO172, Schedule!$F$226:$FO$226, Schedule!$F$236:$FO$236, 0)</f>
        <v>0</v>
      </c>
      <c r="PLP188" s="214">
        <f>_xlfn.XLOOKUP(PLP172, Schedule!$F$226:$FO$226, Schedule!$F$236:$FO$236, 0)</f>
        <v>0</v>
      </c>
      <c r="PLQ188" s="214">
        <f>_xlfn.XLOOKUP(PLQ172, Schedule!$F$226:$FO$226, Schedule!$F$236:$FO$236, 0)</f>
        <v>0</v>
      </c>
      <c r="PLR188" s="214">
        <f>_xlfn.XLOOKUP(PLR172, Schedule!$F$226:$FO$226, Schedule!$F$236:$FO$236, 0)</f>
        <v>0</v>
      </c>
      <c r="PLS188" s="214">
        <f>_xlfn.XLOOKUP(PLS172, Schedule!$F$226:$FO$226, Schedule!$F$236:$FO$236, 0)</f>
        <v>0</v>
      </c>
      <c r="PLT188" s="214">
        <f>_xlfn.XLOOKUP(PLT172, Schedule!$F$226:$FO$226, Schedule!$F$236:$FO$236, 0)</f>
        <v>0</v>
      </c>
      <c r="PLU188" s="214">
        <f>_xlfn.XLOOKUP(PLU172, Schedule!$F$226:$FO$226, Schedule!$F$236:$FO$236, 0)</f>
        <v>0</v>
      </c>
      <c r="PLV188" s="214">
        <f>_xlfn.XLOOKUP(PLV172, Schedule!$F$226:$FO$226, Schedule!$F$236:$FO$236, 0)</f>
        <v>0</v>
      </c>
      <c r="PLW188" s="214">
        <f>_xlfn.XLOOKUP(PLW172, Schedule!$F$226:$FO$226, Schedule!$F$236:$FO$236, 0)</f>
        <v>0</v>
      </c>
      <c r="PLX188" s="214">
        <f>_xlfn.XLOOKUP(PLX172, Schedule!$F$226:$FO$226, Schedule!$F$236:$FO$236, 0)</f>
        <v>0</v>
      </c>
      <c r="PLY188" s="214">
        <f>_xlfn.XLOOKUP(PLY172, Schedule!$F$226:$FO$226, Schedule!$F$236:$FO$236, 0)</f>
        <v>0</v>
      </c>
      <c r="PLZ188" s="214">
        <f>_xlfn.XLOOKUP(PLZ172, Schedule!$F$226:$FO$226, Schedule!$F$236:$FO$236, 0)</f>
        <v>0</v>
      </c>
      <c r="PMA188" s="214">
        <f>_xlfn.XLOOKUP(PMA172, Schedule!$F$226:$FO$226, Schedule!$F$236:$FO$236, 0)</f>
        <v>0</v>
      </c>
      <c r="PMB188" s="214">
        <f>_xlfn.XLOOKUP(PMB172, Schedule!$F$226:$FO$226, Schedule!$F$236:$FO$236, 0)</f>
        <v>0</v>
      </c>
      <c r="PMC188" s="214">
        <f>_xlfn.XLOOKUP(PMC172, Schedule!$F$226:$FO$226, Schedule!$F$236:$FO$236, 0)</f>
        <v>0</v>
      </c>
      <c r="PMD188" s="214">
        <f>_xlfn.XLOOKUP(PMD172, Schedule!$F$226:$FO$226, Schedule!$F$236:$FO$236, 0)</f>
        <v>0</v>
      </c>
      <c r="PME188" s="214">
        <f>_xlfn.XLOOKUP(PME172, Schedule!$F$226:$FO$226, Schedule!$F$236:$FO$236, 0)</f>
        <v>0</v>
      </c>
      <c r="PMF188" s="214">
        <f>_xlfn.XLOOKUP(PMF172, Schedule!$F$226:$FO$226, Schedule!$F$236:$FO$236, 0)</f>
        <v>0</v>
      </c>
      <c r="PMG188" s="214">
        <f>_xlfn.XLOOKUP(PMG172, Schedule!$F$226:$FO$226, Schedule!$F$236:$FO$236, 0)</f>
        <v>0</v>
      </c>
      <c r="PMH188" s="214">
        <f>_xlfn.XLOOKUP(PMH172, Schedule!$F$226:$FO$226, Schedule!$F$236:$FO$236, 0)</f>
        <v>0</v>
      </c>
      <c r="PMI188" s="214">
        <f>_xlfn.XLOOKUP(PMI172, Schedule!$F$226:$FO$226, Schedule!$F$236:$FO$236, 0)</f>
        <v>0</v>
      </c>
      <c r="PMJ188" s="214">
        <f>_xlfn.XLOOKUP(PMJ172, Schedule!$F$226:$FO$226, Schedule!$F$236:$FO$236, 0)</f>
        <v>0</v>
      </c>
      <c r="PMK188" s="214">
        <f>_xlfn.XLOOKUP(PMK172, Schedule!$F$226:$FO$226, Schedule!$F$236:$FO$236, 0)</f>
        <v>0</v>
      </c>
      <c r="PML188" s="214">
        <f>_xlfn.XLOOKUP(PML172, Schedule!$F$226:$FO$226, Schedule!$F$236:$FO$236, 0)</f>
        <v>0</v>
      </c>
      <c r="PMM188" s="214">
        <f>_xlfn.XLOOKUP(PMM172, Schedule!$F$226:$FO$226, Schedule!$F$236:$FO$236, 0)</f>
        <v>0</v>
      </c>
      <c r="PMN188" s="214">
        <f>_xlfn.XLOOKUP(PMN172, Schedule!$F$226:$FO$226, Schedule!$F$236:$FO$236, 0)</f>
        <v>0</v>
      </c>
      <c r="PMO188" s="214">
        <f>_xlfn.XLOOKUP(PMO172, Schedule!$F$226:$FO$226, Schedule!$F$236:$FO$236, 0)</f>
        <v>0</v>
      </c>
      <c r="PMP188" s="214">
        <f>_xlfn.XLOOKUP(PMP172, Schedule!$F$226:$FO$226, Schedule!$F$236:$FO$236, 0)</f>
        <v>0</v>
      </c>
      <c r="PMQ188" s="214">
        <f>_xlfn.XLOOKUP(PMQ172, Schedule!$F$226:$FO$226, Schedule!$F$236:$FO$236, 0)</f>
        <v>0</v>
      </c>
      <c r="PMR188" s="214">
        <f>_xlfn.XLOOKUP(PMR172, Schedule!$F$226:$FO$226, Schedule!$F$236:$FO$236, 0)</f>
        <v>0</v>
      </c>
      <c r="PMS188" s="214">
        <f>_xlfn.XLOOKUP(PMS172, Schedule!$F$226:$FO$226, Schedule!$F$236:$FO$236, 0)</f>
        <v>0</v>
      </c>
      <c r="PMT188" s="214">
        <f>_xlfn.XLOOKUP(PMT172, Schedule!$F$226:$FO$226, Schedule!$F$236:$FO$236, 0)</f>
        <v>0</v>
      </c>
      <c r="PMU188" s="214">
        <f>_xlfn.XLOOKUP(PMU172, Schedule!$F$226:$FO$226, Schedule!$F$236:$FO$236, 0)</f>
        <v>0</v>
      </c>
      <c r="PMV188" s="214">
        <f>_xlfn.XLOOKUP(PMV172, Schedule!$F$226:$FO$226, Schedule!$F$236:$FO$236, 0)</f>
        <v>0</v>
      </c>
      <c r="PMW188" s="214">
        <f>_xlfn.XLOOKUP(PMW172, Schedule!$F$226:$FO$226, Schedule!$F$236:$FO$236, 0)</f>
        <v>0</v>
      </c>
      <c r="PMX188" s="214">
        <f>_xlfn.XLOOKUP(PMX172, Schedule!$F$226:$FO$226, Schedule!$F$236:$FO$236, 0)</f>
        <v>0</v>
      </c>
      <c r="PMY188" s="214">
        <f>_xlfn.XLOOKUP(PMY172, Schedule!$F$226:$FO$226, Schedule!$F$236:$FO$236, 0)</f>
        <v>0</v>
      </c>
      <c r="PMZ188" s="214">
        <f>_xlfn.XLOOKUP(PMZ172, Schedule!$F$226:$FO$226, Schedule!$F$236:$FO$236, 0)</f>
        <v>0</v>
      </c>
      <c r="PNA188" s="214">
        <f>_xlfn.XLOOKUP(PNA172, Schedule!$F$226:$FO$226, Schedule!$F$236:$FO$236, 0)</f>
        <v>0</v>
      </c>
      <c r="PNB188" s="214">
        <f>_xlfn.XLOOKUP(PNB172, Schedule!$F$226:$FO$226, Schedule!$F$236:$FO$236, 0)</f>
        <v>0</v>
      </c>
      <c r="PNC188" s="214">
        <f>_xlfn.XLOOKUP(PNC172, Schedule!$F$226:$FO$226, Schedule!$F$236:$FO$236, 0)</f>
        <v>0</v>
      </c>
      <c r="PND188" s="214">
        <f>_xlfn.XLOOKUP(PND172, Schedule!$F$226:$FO$226, Schedule!$F$236:$FO$236, 0)</f>
        <v>0</v>
      </c>
      <c r="PNE188" s="214">
        <f>_xlfn.XLOOKUP(PNE172, Schedule!$F$226:$FO$226, Schedule!$F$236:$FO$236, 0)</f>
        <v>0</v>
      </c>
      <c r="PNF188" s="214">
        <f>_xlfn.XLOOKUP(PNF172, Schedule!$F$226:$FO$226, Schedule!$F$236:$FO$236, 0)</f>
        <v>0</v>
      </c>
      <c r="PNG188" s="214">
        <f>_xlfn.XLOOKUP(PNG172, Schedule!$F$226:$FO$226, Schedule!$F$236:$FO$236, 0)</f>
        <v>0</v>
      </c>
      <c r="PNH188" s="214">
        <f>_xlfn.XLOOKUP(PNH172, Schedule!$F$226:$FO$226, Schedule!$F$236:$FO$236, 0)</f>
        <v>0</v>
      </c>
      <c r="PNI188" s="214">
        <f>_xlfn.XLOOKUP(PNI172, Schedule!$F$226:$FO$226, Schedule!$F$236:$FO$236, 0)</f>
        <v>0</v>
      </c>
      <c r="PNJ188" s="214">
        <f>_xlfn.XLOOKUP(PNJ172, Schedule!$F$226:$FO$226, Schedule!$F$236:$FO$236, 0)</f>
        <v>0</v>
      </c>
      <c r="PNK188" s="214">
        <f>_xlfn.XLOOKUP(PNK172, Schedule!$F$226:$FO$226, Schedule!$F$236:$FO$236, 0)</f>
        <v>0</v>
      </c>
      <c r="PNL188" s="214">
        <f>_xlfn.XLOOKUP(PNL172, Schedule!$F$226:$FO$226, Schedule!$F$236:$FO$236, 0)</f>
        <v>0</v>
      </c>
      <c r="PNM188" s="214">
        <f>_xlfn.XLOOKUP(PNM172, Schedule!$F$226:$FO$226, Schedule!$F$236:$FO$236, 0)</f>
        <v>0</v>
      </c>
      <c r="PNN188" s="214">
        <f>_xlfn.XLOOKUP(PNN172, Schedule!$F$226:$FO$226, Schedule!$F$236:$FO$236, 0)</f>
        <v>0</v>
      </c>
      <c r="PNO188" s="214">
        <f>_xlfn.XLOOKUP(PNO172, Schedule!$F$226:$FO$226, Schedule!$F$236:$FO$236, 0)</f>
        <v>0</v>
      </c>
      <c r="PNP188" s="214">
        <f>_xlfn.XLOOKUP(PNP172, Schedule!$F$226:$FO$226, Schedule!$F$236:$FO$236, 0)</f>
        <v>0</v>
      </c>
      <c r="PNQ188" s="214">
        <f>_xlfn.XLOOKUP(PNQ172, Schedule!$F$226:$FO$226, Schedule!$F$236:$FO$236, 0)</f>
        <v>0</v>
      </c>
      <c r="PNR188" s="214">
        <f>_xlfn.XLOOKUP(PNR172, Schedule!$F$226:$FO$226, Schedule!$F$236:$FO$236, 0)</f>
        <v>0</v>
      </c>
      <c r="PNS188" s="214">
        <f>_xlfn.XLOOKUP(PNS172, Schedule!$F$226:$FO$226, Schedule!$F$236:$FO$236, 0)</f>
        <v>0</v>
      </c>
      <c r="PNT188" s="214">
        <f>_xlfn.XLOOKUP(PNT172, Schedule!$F$226:$FO$226, Schedule!$F$236:$FO$236, 0)</f>
        <v>0</v>
      </c>
      <c r="PNU188" s="214">
        <f>_xlfn.XLOOKUP(PNU172, Schedule!$F$226:$FO$226, Schedule!$F$236:$FO$236, 0)</f>
        <v>0</v>
      </c>
      <c r="PNV188" s="214">
        <f>_xlfn.XLOOKUP(PNV172, Schedule!$F$226:$FO$226, Schedule!$F$236:$FO$236, 0)</f>
        <v>0</v>
      </c>
      <c r="PNW188" s="214">
        <f>_xlfn.XLOOKUP(PNW172, Schedule!$F$226:$FO$226, Schedule!$F$236:$FO$236, 0)</f>
        <v>0</v>
      </c>
      <c r="PNX188" s="214">
        <f>_xlfn.XLOOKUP(PNX172, Schedule!$F$226:$FO$226, Schedule!$F$236:$FO$236, 0)</f>
        <v>0</v>
      </c>
      <c r="PNY188" s="214">
        <f>_xlfn.XLOOKUP(PNY172, Schedule!$F$226:$FO$226, Schedule!$F$236:$FO$236, 0)</f>
        <v>0</v>
      </c>
      <c r="PNZ188" s="214">
        <f>_xlfn.XLOOKUP(PNZ172, Schedule!$F$226:$FO$226, Schedule!$F$236:$FO$236, 0)</f>
        <v>0</v>
      </c>
      <c r="POA188" s="214">
        <f>_xlfn.XLOOKUP(POA172, Schedule!$F$226:$FO$226, Schedule!$F$236:$FO$236, 0)</f>
        <v>0</v>
      </c>
      <c r="POB188" s="214">
        <f>_xlfn.XLOOKUP(POB172, Schedule!$F$226:$FO$226, Schedule!$F$236:$FO$236, 0)</f>
        <v>0</v>
      </c>
      <c r="POC188" s="214">
        <f>_xlfn.XLOOKUP(POC172, Schedule!$F$226:$FO$226, Schedule!$F$236:$FO$236, 0)</f>
        <v>0</v>
      </c>
      <c r="POD188" s="214">
        <f>_xlfn.XLOOKUP(POD172, Schedule!$F$226:$FO$226, Schedule!$F$236:$FO$236, 0)</f>
        <v>0</v>
      </c>
      <c r="POE188" s="214">
        <f>_xlfn.XLOOKUP(POE172, Schedule!$F$226:$FO$226, Schedule!$F$236:$FO$236, 0)</f>
        <v>0</v>
      </c>
      <c r="POF188" s="214">
        <f>_xlfn.XLOOKUP(POF172, Schedule!$F$226:$FO$226, Schedule!$F$236:$FO$236, 0)</f>
        <v>0</v>
      </c>
      <c r="POG188" s="214">
        <f>_xlfn.XLOOKUP(POG172, Schedule!$F$226:$FO$226, Schedule!$F$236:$FO$236, 0)</f>
        <v>0</v>
      </c>
      <c r="POH188" s="214">
        <f>_xlfn.XLOOKUP(POH172, Schedule!$F$226:$FO$226, Schedule!$F$236:$FO$236, 0)</f>
        <v>0</v>
      </c>
      <c r="POI188" s="214">
        <f>_xlfn.XLOOKUP(POI172, Schedule!$F$226:$FO$226, Schedule!$F$236:$FO$236, 0)</f>
        <v>0</v>
      </c>
      <c r="POJ188" s="214">
        <f>_xlfn.XLOOKUP(POJ172, Schedule!$F$226:$FO$226, Schedule!$F$236:$FO$236, 0)</f>
        <v>0</v>
      </c>
      <c r="POK188" s="214">
        <f>_xlfn.XLOOKUP(POK172, Schedule!$F$226:$FO$226, Schedule!$F$236:$FO$236, 0)</f>
        <v>0</v>
      </c>
      <c r="POL188" s="214">
        <f>_xlfn.XLOOKUP(POL172, Schedule!$F$226:$FO$226, Schedule!$F$236:$FO$236, 0)</f>
        <v>0</v>
      </c>
      <c r="POM188" s="214">
        <f>_xlfn.XLOOKUP(POM172, Schedule!$F$226:$FO$226, Schedule!$F$236:$FO$236, 0)</f>
        <v>0</v>
      </c>
      <c r="PON188" s="214">
        <f>_xlfn.XLOOKUP(PON172, Schedule!$F$226:$FO$226, Schedule!$F$236:$FO$236, 0)</f>
        <v>0</v>
      </c>
      <c r="POO188" s="214">
        <f>_xlfn.XLOOKUP(POO172, Schedule!$F$226:$FO$226, Schedule!$F$236:$FO$236, 0)</f>
        <v>0</v>
      </c>
      <c r="POP188" s="214">
        <f>_xlfn.XLOOKUP(POP172, Schedule!$F$226:$FO$226, Schedule!$F$236:$FO$236, 0)</f>
        <v>0</v>
      </c>
      <c r="POQ188" s="214">
        <f>_xlfn.XLOOKUP(POQ172, Schedule!$F$226:$FO$226, Schedule!$F$236:$FO$236, 0)</f>
        <v>0</v>
      </c>
      <c r="POR188" s="214">
        <f>_xlfn.XLOOKUP(POR172, Schedule!$F$226:$FO$226, Schedule!$F$236:$FO$236, 0)</f>
        <v>0</v>
      </c>
      <c r="POS188" s="214">
        <f>_xlfn.XLOOKUP(POS172, Schedule!$F$226:$FO$226, Schedule!$F$236:$FO$236, 0)</f>
        <v>0</v>
      </c>
      <c r="POT188" s="214">
        <f>_xlfn.XLOOKUP(POT172, Schedule!$F$226:$FO$226, Schedule!$F$236:$FO$236, 0)</f>
        <v>0</v>
      </c>
      <c r="POU188" s="214">
        <f>_xlfn.XLOOKUP(POU172, Schedule!$F$226:$FO$226, Schedule!$F$236:$FO$236, 0)</f>
        <v>0</v>
      </c>
      <c r="POV188" s="214">
        <f>_xlfn.XLOOKUP(POV172, Schedule!$F$226:$FO$226, Schedule!$F$236:$FO$236, 0)</f>
        <v>0</v>
      </c>
      <c r="POW188" s="214">
        <f>_xlfn.XLOOKUP(POW172, Schedule!$F$226:$FO$226, Schedule!$F$236:$FO$236, 0)</f>
        <v>0</v>
      </c>
      <c r="POX188" s="214">
        <f>_xlfn.XLOOKUP(POX172, Schedule!$F$226:$FO$226, Schedule!$F$236:$FO$236, 0)</f>
        <v>0</v>
      </c>
      <c r="POY188" s="214">
        <f>_xlfn.XLOOKUP(POY172, Schedule!$F$226:$FO$226, Schedule!$F$236:$FO$236, 0)</f>
        <v>0</v>
      </c>
      <c r="POZ188" s="214">
        <f>_xlfn.XLOOKUP(POZ172, Schedule!$F$226:$FO$226, Schedule!$F$236:$FO$236, 0)</f>
        <v>0</v>
      </c>
      <c r="PPA188" s="214">
        <f>_xlfn.XLOOKUP(PPA172, Schedule!$F$226:$FO$226, Schedule!$F$236:$FO$236, 0)</f>
        <v>0</v>
      </c>
      <c r="PPB188" s="214">
        <f>_xlfn.XLOOKUP(PPB172, Schedule!$F$226:$FO$226, Schedule!$F$236:$FO$236, 0)</f>
        <v>0</v>
      </c>
      <c r="PPC188" s="214">
        <f>_xlfn.XLOOKUP(PPC172, Schedule!$F$226:$FO$226, Schedule!$F$236:$FO$236, 0)</f>
        <v>0</v>
      </c>
      <c r="PPD188" s="214">
        <f>_xlfn.XLOOKUP(PPD172, Schedule!$F$226:$FO$226, Schedule!$F$236:$FO$236, 0)</f>
        <v>0</v>
      </c>
      <c r="PPE188" s="214">
        <f>_xlfn.XLOOKUP(PPE172, Schedule!$F$226:$FO$226, Schedule!$F$236:$FO$236, 0)</f>
        <v>0</v>
      </c>
      <c r="PPF188" s="214">
        <f>_xlfn.XLOOKUP(PPF172, Schedule!$F$226:$FO$226, Schedule!$F$236:$FO$236, 0)</f>
        <v>0</v>
      </c>
      <c r="PPG188" s="214">
        <f>_xlfn.XLOOKUP(PPG172, Schedule!$F$226:$FO$226, Schedule!$F$236:$FO$236, 0)</f>
        <v>0</v>
      </c>
      <c r="PPH188" s="214">
        <f>_xlfn.XLOOKUP(PPH172, Schedule!$F$226:$FO$226, Schedule!$F$236:$FO$236, 0)</f>
        <v>0</v>
      </c>
      <c r="PPI188" s="214">
        <f>_xlfn.XLOOKUP(PPI172, Schedule!$F$226:$FO$226, Schedule!$F$236:$FO$236, 0)</f>
        <v>0</v>
      </c>
      <c r="PPJ188" s="214">
        <f>_xlfn.XLOOKUP(PPJ172, Schedule!$F$226:$FO$226, Schedule!$F$236:$FO$236, 0)</f>
        <v>0</v>
      </c>
      <c r="PPK188" s="214">
        <f>_xlfn.XLOOKUP(PPK172, Schedule!$F$226:$FO$226, Schedule!$F$236:$FO$236, 0)</f>
        <v>0</v>
      </c>
      <c r="PPL188" s="214">
        <f>_xlfn.XLOOKUP(PPL172, Schedule!$F$226:$FO$226, Schedule!$F$236:$FO$236, 0)</f>
        <v>0</v>
      </c>
      <c r="PPM188" s="214">
        <f>_xlfn.XLOOKUP(PPM172, Schedule!$F$226:$FO$226, Schedule!$F$236:$FO$236, 0)</f>
        <v>0</v>
      </c>
      <c r="PPN188" s="214">
        <f>_xlfn.XLOOKUP(PPN172, Schedule!$F$226:$FO$226, Schedule!$F$236:$FO$236, 0)</f>
        <v>0</v>
      </c>
      <c r="PPO188" s="214">
        <f>_xlfn.XLOOKUP(PPO172, Schedule!$F$226:$FO$226, Schedule!$F$236:$FO$236, 0)</f>
        <v>0</v>
      </c>
      <c r="PPP188" s="214">
        <f>_xlfn.XLOOKUP(PPP172, Schedule!$F$226:$FO$226, Schedule!$F$236:$FO$236, 0)</f>
        <v>0</v>
      </c>
      <c r="PPQ188" s="214">
        <f>_xlfn.XLOOKUP(PPQ172, Schedule!$F$226:$FO$226, Schedule!$F$236:$FO$236, 0)</f>
        <v>0</v>
      </c>
      <c r="PPR188" s="214">
        <f>_xlfn.XLOOKUP(PPR172, Schedule!$F$226:$FO$226, Schedule!$F$236:$FO$236, 0)</f>
        <v>0</v>
      </c>
      <c r="PPS188" s="214">
        <f>_xlfn.XLOOKUP(PPS172, Schedule!$F$226:$FO$226, Schedule!$F$236:$FO$236, 0)</f>
        <v>0</v>
      </c>
      <c r="PPT188" s="214">
        <f>_xlfn.XLOOKUP(PPT172, Schedule!$F$226:$FO$226, Schedule!$F$236:$FO$236, 0)</f>
        <v>0</v>
      </c>
      <c r="PPU188" s="214">
        <f>_xlfn.XLOOKUP(PPU172, Schedule!$F$226:$FO$226, Schedule!$F$236:$FO$236, 0)</f>
        <v>0</v>
      </c>
      <c r="PPV188" s="214">
        <f>_xlfn.XLOOKUP(PPV172, Schedule!$F$226:$FO$226, Schedule!$F$236:$FO$236, 0)</f>
        <v>0</v>
      </c>
      <c r="PPW188" s="214">
        <f>_xlfn.XLOOKUP(PPW172, Schedule!$F$226:$FO$226, Schedule!$F$236:$FO$236, 0)</f>
        <v>0</v>
      </c>
      <c r="PPX188" s="214">
        <f>_xlfn.XLOOKUP(PPX172, Schedule!$F$226:$FO$226, Schedule!$F$236:$FO$236, 0)</f>
        <v>0</v>
      </c>
      <c r="PPY188" s="214">
        <f>_xlfn.XLOOKUP(PPY172, Schedule!$F$226:$FO$226, Schedule!$F$236:$FO$236, 0)</f>
        <v>0</v>
      </c>
      <c r="PPZ188" s="214">
        <f>_xlfn.XLOOKUP(PPZ172, Schedule!$F$226:$FO$226, Schedule!$F$236:$FO$236, 0)</f>
        <v>0</v>
      </c>
      <c r="PQA188" s="214">
        <f>_xlfn.XLOOKUP(PQA172, Schedule!$F$226:$FO$226, Schedule!$F$236:$FO$236, 0)</f>
        <v>0</v>
      </c>
      <c r="PQB188" s="214">
        <f>_xlfn.XLOOKUP(PQB172, Schedule!$F$226:$FO$226, Schedule!$F$236:$FO$236, 0)</f>
        <v>0</v>
      </c>
      <c r="PQC188" s="214">
        <f>_xlfn.XLOOKUP(PQC172, Schedule!$F$226:$FO$226, Schedule!$F$236:$FO$236, 0)</f>
        <v>0</v>
      </c>
      <c r="PQD188" s="214">
        <f>_xlfn.XLOOKUP(PQD172, Schedule!$F$226:$FO$226, Schedule!$F$236:$FO$236, 0)</f>
        <v>0</v>
      </c>
      <c r="PQE188" s="214">
        <f>_xlfn.XLOOKUP(PQE172, Schedule!$F$226:$FO$226, Schedule!$F$236:$FO$236, 0)</f>
        <v>0</v>
      </c>
      <c r="PQF188" s="214">
        <f>_xlfn.XLOOKUP(PQF172, Schedule!$F$226:$FO$226, Schedule!$F$236:$FO$236, 0)</f>
        <v>0</v>
      </c>
      <c r="PQG188" s="214">
        <f>_xlfn.XLOOKUP(PQG172, Schedule!$F$226:$FO$226, Schedule!$F$236:$FO$236, 0)</f>
        <v>0</v>
      </c>
      <c r="PQH188" s="214">
        <f>_xlfn.XLOOKUP(PQH172, Schedule!$F$226:$FO$226, Schedule!$F$236:$FO$236, 0)</f>
        <v>0</v>
      </c>
      <c r="PQI188" s="214">
        <f>_xlfn.XLOOKUP(PQI172, Schedule!$F$226:$FO$226, Schedule!$F$236:$FO$236, 0)</f>
        <v>0</v>
      </c>
      <c r="PQJ188" s="214">
        <f>_xlfn.XLOOKUP(PQJ172, Schedule!$F$226:$FO$226, Schedule!$F$236:$FO$236, 0)</f>
        <v>0</v>
      </c>
      <c r="PQK188" s="214">
        <f>_xlfn.XLOOKUP(PQK172, Schedule!$F$226:$FO$226, Schedule!$F$236:$FO$236, 0)</f>
        <v>0</v>
      </c>
      <c r="PQL188" s="214">
        <f>_xlfn.XLOOKUP(PQL172, Schedule!$F$226:$FO$226, Schedule!$F$236:$FO$236, 0)</f>
        <v>0</v>
      </c>
      <c r="PQM188" s="214">
        <f>_xlfn.XLOOKUP(PQM172, Schedule!$F$226:$FO$226, Schedule!$F$236:$FO$236, 0)</f>
        <v>0</v>
      </c>
      <c r="PQN188" s="214">
        <f>_xlfn.XLOOKUP(PQN172, Schedule!$F$226:$FO$226, Schedule!$F$236:$FO$236, 0)</f>
        <v>0</v>
      </c>
      <c r="PQO188" s="214">
        <f>_xlfn.XLOOKUP(PQO172, Schedule!$F$226:$FO$226, Schedule!$F$236:$FO$236, 0)</f>
        <v>0</v>
      </c>
      <c r="PQP188" s="214">
        <f>_xlfn.XLOOKUP(PQP172, Schedule!$F$226:$FO$226, Schedule!$F$236:$FO$236, 0)</f>
        <v>0</v>
      </c>
      <c r="PQQ188" s="214">
        <f>_xlfn.XLOOKUP(PQQ172, Schedule!$F$226:$FO$226, Schedule!$F$236:$FO$236, 0)</f>
        <v>0</v>
      </c>
      <c r="PQR188" s="214">
        <f>_xlfn.XLOOKUP(PQR172, Schedule!$F$226:$FO$226, Schedule!$F$236:$FO$236, 0)</f>
        <v>0</v>
      </c>
      <c r="PQS188" s="214">
        <f>_xlfn.XLOOKUP(PQS172, Schedule!$F$226:$FO$226, Schedule!$F$236:$FO$236, 0)</f>
        <v>0</v>
      </c>
      <c r="PQT188" s="214">
        <f>_xlfn.XLOOKUP(PQT172, Schedule!$F$226:$FO$226, Schedule!$F$236:$FO$236, 0)</f>
        <v>0</v>
      </c>
      <c r="PQU188" s="214">
        <f>_xlfn.XLOOKUP(PQU172, Schedule!$F$226:$FO$226, Schedule!$F$236:$FO$236, 0)</f>
        <v>0</v>
      </c>
      <c r="PQV188" s="214">
        <f>_xlfn.XLOOKUP(PQV172, Schedule!$F$226:$FO$226, Schedule!$F$236:$FO$236, 0)</f>
        <v>0</v>
      </c>
      <c r="PQW188" s="214">
        <f>_xlfn.XLOOKUP(PQW172, Schedule!$F$226:$FO$226, Schedule!$F$236:$FO$236, 0)</f>
        <v>0</v>
      </c>
      <c r="PQX188" s="214">
        <f>_xlfn.XLOOKUP(PQX172, Schedule!$F$226:$FO$226, Schedule!$F$236:$FO$236, 0)</f>
        <v>0</v>
      </c>
      <c r="PQY188" s="214">
        <f>_xlfn.XLOOKUP(PQY172, Schedule!$F$226:$FO$226, Schedule!$F$236:$FO$236, 0)</f>
        <v>0</v>
      </c>
      <c r="PQZ188" s="214">
        <f>_xlfn.XLOOKUP(PQZ172, Schedule!$F$226:$FO$226, Schedule!$F$236:$FO$236, 0)</f>
        <v>0</v>
      </c>
      <c r="PRA188" s="214">
        <f>_xlfn.XLOOKUP(PRA172, Schedule!$F$226:$FO$226, Schedule!$F$236:$FO$236, 0)</f>
        <v>0</v>
      </c>
      <c r="PRB188" s="214">
        <f>_xlfn.XLOOKUP(PRB172, Schedule!$F$226:$FO$226, Schedule!$F$236:$FO$236, 0)</f>
        <v>0</v>
      </c>
      <c r="PRC188" s="214">
        <f>_xlfn.XLOOKUP(PRC172, Schedule!$F$226:$FO$226, Schedule!$F$236:$FO$236, 0)</f>
        <v>0</v>
      </c>
      <c r="PRD188" s="214">
        <f>_xlfn.XLOOKUP(PRD172, Schedule!$F$226:$FO$226, Schedule!$F$236:$FO$236, 0)</f>
        <v>0</v>
      </c>
      <c r="PRE188" s="214">
        <f>_xlfn.XLOOKUP(PRE172, Schedule!$F$226:$FO$226, Schedule!$F$236:$FO$236, 0)</f>
        <v>0</v>
      </c>
      <c r="PRF188" s="214">
        <f>_xlfn.XLOOKUP(PRF172, Schedule!$F$226:$FO$226, Schedule!$F$236:$FO$236, 0)</f>
        <v>0</v>
      </c>
      <c r="PRG188" s="214">
        <f>_xlfn.XLOOKUP(PRG172, Schedule!$F$226:$FO$226, Schedule!$F$236:$FO$236, 0)</f>
        <v>0</v>
      </c>
      <c r="PRH188" s="214">
        <f>_xlfn.XLOOKUP(PRH172, Schedule!$F$226:$FO$226, Schedule!$F$236:$FO$236, 0)</f>
        <v>0</v>
      </c>
      <c r="PRI188" s="214">
        <f>_xlfn.XLOOKUP(PRI172, Schedule!$F$226:$FO$226, Schedule!$F$236:$FO$236, 0)</f>
        <v>0</v>
      </c>
      <c r="PRJ188" s="214">
        <f>_xlfn.XLOOKUP(PRJ172, Schedule!$F$226:$FO$226, Schedule!$F$236:$FO$236, 0)</f>
        <v>0</v>
      </c>
      <c r="PRK188" s="214">
        <f>_xlfn.XLOOKUP(PRK172, Schedule!$F$226:$FO$226, Schedule!$F$236:$FO$236, 0)</f>
        <v>0</v>
      </c>
      <c r="PRL188" s="214">
        <f>_xlfn.XLOOKUP(PRL172, Schedule!$F$226:$FO$226, Schedule!$F$236:$FO$236, 0)</f>
        <v>0</v>
      </c>
      <c r="PRM188" s="214">
        <f>_xlfn.XLOOKUP(PRM172, Schedule!$F$226:$FO$226, Schedule!$F$236:$FO$236, 0)</f>
        <v>0</v>
      </c>
      <c r="PRN188" s="214">
        <f>_xlfn.XLOOKUP(PRN172, Schedule!$F$226:$FO$226, Schedule!$F$236:$FO$236, 0)</f>
        <v>0</v>
      </c>
      <c r="PRO188" s="214">
        <f>_xlfn.XLOOKUP(PRO172, Schedule!$F$226:$FO$226, Schedule!$F$236:$FO$236, 0)</f>
        <v>0</v>
      </c>
      <c r="PRP188" s="214">
        <f>_xlfn.XLOOKUP(PRP172, Schedule!$F$226:$FO$226, Schedule!$F$236:$FO$236, 0)</f>
        <v>0</v>
      </c>
      <c r="PRQ188" s="214">
        <f>_xlfn.XLOOKUP(PRQ172, Schedule!$F$226:$FO$226, Schedule!$F$236:$FO$236, 0)</f>
        <v>0</v>
      </c>
      <c r="PRR188" s="214">
        <f>_xlfn.XLOOKUP(PRR172, Schedule!$F$226:$FO$226, Schedule!$F$236:$FO$236, 0)</f>
        <v>0</v>
      </c>
      <c r="PRS188" s="214">
        <f>_xlfn.XLOOKUP(PRS172, Schedule!$F$226:$FO$226, Schedule!$F$236:$FO$236, 0)</f>
        <v>0</v>
      </c>
      <c r="PRT188" s="214">
        <f>_xlfn.XLOOKUP(PRT172, Schedule!$F$226:$FO$226, Schedule!$F$236:$FO$236, 0)</f>
        <v>0</v>
      </c>
      <c r="PRU188" s="214">
        <f>_xlfn.XLOOKUP(PRU172, Schedule!$F$226:$FO$226, Schedule!$F$236:$FO$236, 0)</f>
        <v>0</v>
      </c>
      <c r="PRV188" s="214">
        <f>_xlfn.XLOOKUP(PRV172, Schedule!$F$226:$FO$226, Schedule!$F$236:$FO$236, 0)</f>
        <v>0</v>
      </c>
      <c r="PRW188" s="214">
        <f>_xlfn.XLOOKUP(PRW172, Schedule!$F$226:$FO$226, Schedule!$F$236:$FO$236, 0)</f>
        <v>0</v>
      </c>
      <c r="PRX188" s="214">
        <f>_xlfn.XLOOKUP(PRX172, Schedule!$F$226:$FO$226, Schedule!$F$236:$FO$236, 0)</f>
        <v>0</v>
      </c>
      <c r="PRY188" s="214">
        <f>_xlfn.XLOOKUP(PRY172, Schedule!$F$226:$FO$226, Schedule!$F$236:$FO$236, 0)</f>
        <v>0</v>
      </c>
      <c r="PRZ188" s="214">
        <f>_xlfn.XLOOKUP(PRZ172, Schedule!$F$226:$FO$226, Schedule!$F$236:$FO$236, 0)</f>
        <v>0</v>
      </c>
      <c r="PSA188" s="214">
        <f>_xlfn.XLOOKUP(PSA172, Schedule!$F$226:$FO$226, Schedule!$F$236:$FO$236, 0)</f>
        <v>0</v>
      </c>
      <c r="PSB188" s="214">
        <f>_xlfn.XLOOKUP(PSB172, Schedule!$F$226:$FO$226, Schedule!$F$236:$FO$236, 0)</f>
        <v>0</v>
      </c>
      <c r="PSC188" s="214">
        <f>_xlfn.XLOOKUP(PSC172, Schedule!$F$226:$FO$226, Schedule!$F$236:$FO$236, 0)</f>
        <v>0</v>
      </c>
      <c r="PSD188" s="214">
        <f>_xlfn.XLOOKUP(PSD172, Schedule!$F$226:$FO$226, Schedule!$F$236:$FO$236, 0)</f>
        <v>0</v>
      </c>
      <c r="PSE188" s="214">
        <f>_xlfn.XLOOKUP(PSE172, Schedule!$F$226:$FO$226, Schedule!$F$236:$FO$236, 0)</f>
        <v>0</v>
      </c>
      <c r="PSF188" s="214">
        <f>_xlfn.XLOOKUP(PSF172, Schedule!$F$226:$FO$226, Schedule!$F$236:$FO$236, 0)</f>
        <v>0</v>
      </c>
      <c r="PSG188" s="214">
        <f>_xlfn.XLOOKUP(PSG172, Schedule!$F$226:$FO$226, Schedule!$F$236:$FO$236, 0)</f>
        <v>0</v>
      </c>
      <c r="PSH188" s="214">
        <f>_xlfn.XLOOKUP(PSH172, Schedule!$F$226:$FO$226, Schedule!$F$236:$FO$236, 0)</f>
        <v>0</v>
      </c>
      <c r="PSI188" s="214">
        <f>_xlfn.XLOOKUP(PSI172, Schedule!$F$226:$FO$226, Schedule!$F$236:$FO$236, 0)</f>
        <v>0</v>
      </c>
      <c r="PSJ188" s="214">
        <f>_xlfn.XLOOKUP(PSJ172, Schedule!$F$226:$FO$226, Schedule!$F$236:$FO$236, 0)</f>
        <v>0</v>
      </c>
      <c r="PSK188" s="214">
        <f>_xlfn.XLOOKUP(PSK172, Schedule!$F$226:$FO$226, Schedule!$F$236:$FO$236, 0)</f>
        <v>0</v>
      </c>
      <c r="PSL188" s="214">
        <f>_xlfn.XLOOKUP(PSL172, Schedule!$F$226:$FO$226, Schedule!$F$236:$FO$236, 0)</f>
        <v>0</v>
      </c>
      <c r="PSM188" s="214">
        <f>_xlfn.XLOOKUP(PSM172, Schedule!$F$226:$FO$226, Schedule!$F$236:$FO$236, 0)</f>
        <v>0</v>
      </c>
      <c r="PSN188" s="214">
        <f>_xlfn.XLOOKUP(PSN172, Schedule!$F$226:$FO$226, Schedule!$F$236:$FO$236, 0)</f>
        <v>0</v>
      </c>
      <c r="PSO188" s="214">
        <f>_xlfn.XLOOKUP(PSO172, Schedule!$F$226:$FO$226, Schedule!$F$236:$FO$236, 0)</f>
        <v>0</v>
      </c>
      <c r="PSP188" s="214">
        <f>_xlfn.XLOOKUP(PSP172, Schedule!$F$226:$FO$226, Schedule!$F$236:$FO$236, 0)</f>
        <v>0</v>
      </c>
      <c r="PSQ188" s="214">
        <f>_xlfn.XLOOKUP(PSQ172, Schedule!$F$226:$FO$226, Schedule!$F$236:$FO$236, 0)</f>
        <v>0</v>
      </c>
      <c r="PSR188" s="214">
        <f>_xlfn.XLOOKUP(PSR172, Schedule!$F$226:$FO$226, Schedule!$F$236:$FO$236, 0)</f>
        <v>0</v>
      </c>
      <c r="PSS188" s="214">
        <f>_xlfn.XLOOKUP(PSS172, Schedule!$F$226:$FO$226, Schedule!$F$236:$FO$236, 0)</f>
        <v>0</v>
      </c>
      <c r="PST188" s="214">
        <f>_xlfn.XLOOKUP(PST172, Schedule!$F$226:$FO$226, Schedule!$F$236:$FO$236, 0)</f>
        <v>0</v>
      </c>
      <c r="PSU188" s="214">
        <f>_xlfn.XLOOKUP(PSU172, Schedule!$F$226:$FO$226, Schedule!$F$236:$FO$236, 0)</f>
        <v>0</v>
      </c>
      <c r="PSV188" s="214">
        <f>_xlfn.XLOOKUP(PSV172, Schedule!$F$226:$FO$226, Schedule!$F$236:$FO$236, 0)</f>
        <v>0</v>
      </c>
      <c r="PSW188" s="214">
        <f>_xlfn.XLOOKUP(PSW172, Schedule!$F$226:$FO$226, Schedule!$F$236:$FO$236, 0)</f>
        <v>0</v>
      </c>
      <c r="PSX188" s="214">
        <f>_xlfn.XLOOKUP(PSX172, Schedule!$F$226:$FO$226, Schedule!$F$236:$FO$236, 0)</f>
        <v>0</v>
      </c>
      <c r="PSY188" s="214">
        <f>_xlfn.XLOOKUP(PSY172, Schedule!$F$226:$FO$226, Schedule!$F$236:$FO$236, 0)</f>
        <v>0</v>
      </c>
      <c r="PSZ188" s="214">
        <f>_xlfn.XLOOKUP(PSZ172, Schedule!$F$226:$FO$226, Schedule!$F$236:$FO$236, 0)</f>
        <v>0</v>
      </c>
      <c r="PTA188" s="214">
        <f>_xlfn.XLOOKUP(PTA172, Schedule!$F$226:$FO$226, Schedule!$F$236:$FO$236, 0)</f>
        <v>0</v>
      </c>
      <c r="PTB188" s="214">
        <f>_xlfn.XLOOKUP(PTB172, Schedule!$F$226:$FO$226, Schedule!$F$236:$FO$236, 0)</f>
        <v>0</v>
      </c>
      <c r="PTC188" s="214">
        <f>_xlfn.XLOOKUP(PTC172, Schedule!$F$226:$FO$226, Schedule!$F$236:$FO$236, 0)</f>
        <v>0</v>
      </c>
      <c r="PTD188" s="214">
        <f>_xlfn.XLOOKUP(PTD172, Schedule!$F$226:$FO$226, Schedule!$F$236:$FO$236, 0)</f>
        <v>0</v>
      </c>
      <c r="PTE188" s="214">
        <f>_xlfn.XLOOKUP(PTE172, Schedule!$F$226:$FO$226, Schedule!$F$236:$FO$236, 0)</f>
        <v>0</v>
      </c>
      <c r="PTF188" s="214">
        <f>_xlfn.XLOOKUP(PTF172, Schedule!$F$226:$FO$226, Schedule!$F$236:$FO$236, 0)</f>
        <v>0</v>
      </c>
      <c r="PTG188" s="214">
        <f>_xlfn.XLOOKUP(PTG172, Schedule!$F$226:$FO$226, Schedule!$F$236:$FO$236, 0)</f>
        <v>0</v>
      </c>
      <c r="PTH188" s="214">
        <f>_xlfn.XLOOKUP(PTH172, Schedule!$F$226:$FO$226, Schedule!$F$236:$FO$236, 0)</f>
        <v>0</v>
      </c>
      <c r="PTI188" s="214">
        <f>_xlfn.XLOOKUP(PTI172, Schedule!$F$226:$FO$226, Schedule!$F$236:$FO$236, 0)</f>
        <v>0</v>
      </c>
      <c r="PTJ188" s="214">
        <f>_xlfn.XLOOKUP(PTJ172, Schedule!$F$226:$FO$226, Schedule!$F$236:$FO$236, 0)</f>
        <v>0</v>
      </c>
      <c r="PTK188" s="214">
        <f>_xlfn.XLOOKUP(PTK172, Schedule!$F$226:$FO$226, Schedule!$F$236:$FO$236, 0)</f>
        <v>0</v>
      </c>
      <c r="PTL188" s="214">
        <f>_xlfn.XLOOKUP(PTL172, Schedule!$F$226:$FO$226, Schedule!$F$236:$FO$236, 0)</f>
        <v>0</v>
      </c>
      <c r="PTM188" s="214">
        <f>_xlfn.XLOOKUP(PTM172, Schedule!$F$226:$FO$226, Schedule!$F$236:$FO$236, 0)</f>
        <v>0</v>
      </c>
      <c r="PTN188" s="214">
        <f>_xlfn.XLOOKUP(PTN172, Schedule!$F$226:$FO$226, Schedule!$F$236:$FO$236, 0)</f>
        <v>0</v>
      </c>
      <c r="PTO188" s="214">
        <f>_xlfn.XLOOKUP(PTO172, Schedule!$F$226:$FO$226, Schedule!$F$236:$FO$236, 0)</f>
        <v>0</v>
      </c>
      <c r="PTP188" s="214">
        <f>_xlfn.XLOOKUP(PTP172, Schedule!$F$226:$FO$226, Schedule!$F$236:$FO$236, 0)</f>
        <v>0</v>
      </c>
      <c r="PTQ188" s="214">
        <f>_xlfn.XLOOKUP(PTQ172, Schedule!$F$226:$FO$226, Schedule!$F$236:$FO$236, 0)</f>
        <v>0</v>
      </c>
      <c r="PTR188" s="214">
        <f>_xlfn.XLOOKUP(PTR172, Schedule!$F$226:$FO$226, Schedule!$F$236:$FO$236, 0)</f>
        <v>0</v>
      </c>
      <c r="PTS188" s="214">
        <f>_xlfn.XLOOKUP(PTS172, Schedule!$F$226:$FO$226, Schedule!$F$236:$FO$236, 0)</f>
        <v>0</v>
      </c>
      <c r="PTT188" s="214">
        <f>_xlfn.XLOOKUP(PTT172, Schedule!$F$226:$FO$226, Schedule!$F$236:$FO$236, 0)</f>
        <v>0</v>
      </c>
      <c r="PTU188" s="214">
        <f>_xlfn.XLOOKUP(PTU172, Schedule!$F$226:$FO$226, Schedule!$F$236:$FO$236, 0)</f>
        <v>0</v>
      </c>
      <c r="PTV188" s="214">
        <f>_xlfn.XLOOKUP(PTV172, Schedule!$F$226:$FO$226, Schedule!$F$236:$FO$236, 0)</f>
        <v>0</v>
      </c>
      <c r="PTW188" s="214">
        <f>_xlfn.XLOOKUP(PTW172, Schedule!$F$226:$FO$226, Schedule!$F$236:$FO$236, 0)</f>
        <v>0</v>
      </c>
      <c r="PTX188" s="214">
        <f>_xlfn.XLOOKUP(PTX172, Schedule!$F$226:$FO$226, Schedule!$F$236:$FO$236, 0)</f>
        <v>0</v>
      </c>
      <c r="PTY188" s="214">
        <f>_xlfn.XLOOKUP(PTY172, Schedule!$F$226:$FO$226, Schedule!$F$236:$FO$236, 0)</f>
        <v>0</v>
      </c>
      <c r="PTZ188" s="214">
        <f>_xlfn.XLOOKUP(PTZ172, Schedule!$F$226:$FO$226, Schedule!$F$236:$FO$236, 0)</f>
        <v>0</v>
      </c>
      <c r="PUA188" s="214">
        <f>_xlfn.XLOOKUP(PUA172, Schedule!$F$226:$FO$226, Schedule!$F$236:$FO$236, 0)</f>
        <v>0</v>
      </c>
      <c r="PUB188" s="214">
        <f>_xlfn.XLOOKUP(PUB172, Schedule!$F$226:$FO$226, Schedule!$F$236:$FO$236, 0)</f>
        <v>0</v>
      </c>
      <c r="PUC188" s="214">
        <f>_xlfn.XLOOKUP(PUC172, Schedule!$F$226:$FO$226, Schedule!$F$236:$FO$236, 0)</f>
        <v>0</v>
      </c>
      <c r="PUD188" s="214">
        <f>_xlfn.XLOOKUP(PUD172, Schedule!$F$226:$FO$226, Schedule!$F$236:$FO$236, 0)</f>
        <v>0</v>
      </c>
      <c r="PUE188" s="214">
        <f>_xlfn.XLOOKUP(PUE172, Schedule!$F$226:$FO$226, Schedule!$F$236:$FO$236, 0)</f>
        <v>0</v>
      </c>
      <c r="PUF188" s="214">
        <f>_xlfn.XLOOKUP(PUF172, Schedule!$F$226:$FO$226, Schedule!$F$236:$FO$236, 0)</f>
        <v>0</v>
      </c>
      <c r="PUG188" s="214">
        <f>_xlfn.XLOOKUP(PUG172, Schedule!$F$226:$FO$226, Schedule!$F$236:$FO$236, 0)</f>
        <v>0</v>
      </c>
      <c r="PUH188" s="214">
        <f>_xlfn.XLOOKUP(PUH172, Schedule!$F$226:$FO$226, Schedule!$F$236:$FO$236, 0)</f>
        <v>0</v>
      </c>
      <c r="PUI188" s="214">
        <f>_xlfn.XLOOKUP(PUI172, Schedule!$F$226:$FO$226, Schedule!$F$236:$FO$236, 0)</f>
        <v>0</v>
      </c>
      <c r="PUJ188" s="214">
        <f>_xlfn.XLOOKUP(PUJ172, Schedule!$F$226:$FO$226, Schedule!$F$236:$FO$236, 0)</f>
        <v>0</v>
      </c>
      <c r="PUK188" s="214">
        <f>_xlfn.XLOOKUP(PUK172, Schedule!$F$226:$FO$226, Schedule!$F$236:$FO$236, 0)</f>
        <v>0</v>
      </c>
      <c r="PUL188" s="214">
        <f>_xlfn.XLOOKUP(PUL172, Schedule!$F$226:$FO$226, Schedule!$F$236:$FO$236, 0)</f>
        <v>0</v>
      </c>
      <c r="PUM188" s="214">
        <f>_xlfn.XLOOKUP(PUM172, Schedule!$F$226:$FO$226, Schedule!$F$236:$FO$236, 0)</f>
        <v>0</v>
      </c>
      <c r="PUN188" s="214">
        <f>_xlfn.XLOOKUP(PUN172, Schedule!$F$226:$FO$226, Schedule!$F$236:$FO$236, 0)</f>
        <v>0</v>
      </c>
      <c r="PUO188" s="214">
        <f>_xlfn.XLOOKUP(PUO172, Schedule!$F$226:$FO$226, Schedule!$F$236:$FO$236, 0)</f>
        <v>0</v>
      </c>
      <c r="PUP188" s="214">
        <f>_xlfn.XLOOKUP(PUP172, Schedule!$F$226:$FO$226, Schedule!$F$236:$FO$236, 0)</f>
        <v>0</v>
      </c>
      <c r="PUQ188" s="214">
        <f>_xlfn.XLOOKUP(PUQ172, Schedule!$F$226:$FO$226, Schedule!$F$236:$FO$236, 0)</f>
        <v>0</v>
      </c>
      <c r="PUR188" s="214">
        <f>_xlfn.XLOOKUP(PUR172, Schedule!$F$226:$FO$226, Schedule!$F$236:$FO$236, 0)</f>
        <v>0</v>
      </c>
      <c r="PUS188" s="214">
        <f>_xlfn.XLOOKUP(PUS172, Schedule!$F$226:$FO$226, Schedule!$F$236:$FO$236, 0)</f>
        <v>0</v>
      </c>
      <c r="PUT188" s="214">
        <f>_xlfn.XLOOKUP(PUT172, Schedule!$F$226:$FO$226, Schedule!$F$236:$FO$236, 0)</f>
        <v>0</v>
      </c>
      <c r="PUU188" s="214">
        <f>_xlfn.XLOOKUP(PUU172, Schedule!$F$226:$FO$226, Schedule!$F$236:$FO$236, 0)</f>
        <v>0</v>
      </c>
      <c r="PUV188" s="214">
        <f>_xlfn.XLOOKUP(PUV172, Schedule!$F$226:$FO$226, Schedule!$F$236:$FO$236, 0)</f>
        <v>0</v>
      </c>
      <c r="PUW188" s="214">
        <f>_xlfn.XLOOKUP(PUW172, Schedule!$F$226:$FO$226, Schedule!$F$236:$FO$236, 0)</f>
        <v>0</v>
      </c>
      <c r="PUX188" s="214">
        <f>_xlfn.XLOOKUP(PUX172, Schedule!$F$226:$FO$226, Schedule!$F$236:$FO$236, 0)</f>
        <v>0</v>
      </c>
      <c r="PUY188" s="214">
        <f>_xlfn.XLOOKUP(PUY172, Schedule!$F$226:$FO$226, Schedule!$F$236:$FO$236, 0)</f>
        <v>0</v>
      </c>
      <c r="PUZ188" s="214">
        <f>_xlfn.XLOOKUP(PUZ172, Schedule!$F$226:$FO$226, Schedule!$F$236:$FO$236, 0)</f>
        <v>0</v>
      </c>
      <c r="PVA188" s="214">
        <f>_xlfn.XLOOKUP(PVA172, Schedule!$F$226:$FO$226, Schedule!$F$236:$FO$236, 0)</f>
        <v>0</v>
      </c>
      <c r="PVB188" s="214">
        <f>_xlfn.XLOOKUP(PVB172, Schedule!$F$226:$FO$226, Schedule!$F$236:$FO$236, 0)</f>
        <v>0</v>
      </c>
      <c r="PVC188" s="214">
        <f>_xlfn.XLOOKUP(PVC172, Schedule!$F$226:$FO$226, Schedule!$F$236:$FO$236, 0)</f>
        <v>0</v>
      </c>
      <c r="PVD188" s="214">
        <f>_xlfn.XLOOKUP(PVD172, Schedule!$F$226:$FO$226, Schedule!$F$236:$FO$236, 0)</f>
        <v>0</v>
      </c>
      <c r="PVE188" s="214">
        <f>_xlfn.XLOOKUP(PVE172, Schedule!$F$226:$FO$226, Schedule!$F$236:$FO$236, 0)</f>
        <v>0</v>
      </c>
      <c r="PVF188" s="214">
        <f>_xlfn.XLOOKUP(PVF172, Schedule!$F$226:$FO$226, Schedule!$F$236:$FO$236, 0)</f>
        <v>0</v>
      </c>
      <c r="PVG188" s="214">
        <f>_xlfn.XLOOKUP(PVG172, Schedule!$F$226:$FO$226, Schedule!$F$236:$FO$236, 0)</f>
        <v>0</v>
      </c>
      <c r="PVH188" s="214">
        <f>_xlfn.XLOOKUP(PVH172, Schedule!$F$226:$FO$226, Schedule!$F$236:$FO$236, 0)</f>
        <v>0</v>
      </c>
      <c r="PVI188" s="214">
        <f>_xlfn.XLOOKUP(PVI172, Schedule!$F$226:$FO$226, Schedule!$F$236:$FO$236, 0)</f>
        <v>0</v>
      </c>
      <c r="PVJ188" s="214">
        <f>_xlfn.XLOOKUP(PVJ172, Schedule!$F$226:$FO$226, Schedule!$F$236:$FO$236, 0)</f>
        <v>0</v>
      </c>
      <c r="PVK188" s="214">
        <f>_xlfn.XLOOKUP(PVK172, Schedule!$F$226:$FO$226, Schedule!$F$236:$FO$236, 0)</f>
        <v>0</v>
      </c>
      <c r="PVL188" s="214">
        <f>_xlfn.XLOOKUP(PVL172, Schedule!$F$226:$FO$226, Schedule!$F$236:$FO$236, 0)</f>
        <v>0</v>
      </c>
      <c r="PVM188" s="214">
        <f>_xlfn.XLOOKUP(PVM172, Schedule!$F$226:$FO$226, Schedule!$F$236:$FO$236, 0)</f>
        <v>0</v>
      </c>
      <c r="PVN188" s="214">
        <f>_xlfn.XLOOKUP(PVN172, Schedule!$F$226:$FO$226, Schedule!$F$236:$FO$236, 0)</f>
        <v>0</v>
      </c>
      <c r="PVO188" s="214">
        <f>_xlfn.XLOOKUP(PVO172, Schedule!$F$226:$FO$226, Schedule!$F$236:$FO$236, 0)</f>
        <v>0</v>
      </c>
      <c r="PVP188" s="214">
        <f>_xlfn.XLOOKUP(PVP172, Schedule!$F$226:$FO$226, Schedule!$F$236:$FO$236, 0)</f>
        <v>0</v>
      </c>
      <c r="PVQ188" s="214">
        <f>_xlfn.XLOOKUP(PVQ172, Schedule!$F$226:$FO$226, Schedule!$F$236:$FO$236, 0)</f>
        <v>0</v>
      </c>
      <c r="PVR188" s="214">
        <f>_xlfn.XLOOKUP(PVR172, Schedule!$F$226:$FO$226, Schedule!$F$236:$FO$236, 0)</f>
        <v>0</v>
      </c>
      <c r="PVS188" s="214">
        <f>_xlfn.XLOOKUP(PVS172, Schedule!$F$226:$FO$226, Schedule!$F$236:$FO$236, 0)</f>
        <v>0</v>
      </c>
      <c r="PVT188" s="214">
        <f>_xlfn.XLOOKUP(PVT172, Schedule!$F$226:$FO$226, Schedule!$F$236:$FO$236, 0)</f>
        <v>0</v>
      </c>
      <c r="PVU188" s="214">
        <f>_xlfn.XLOOKUP(PVU172, Schedule!$F$226:$FO$226, Schedule!$F$236:$FO$236, 0)</f>
        <v>0</v>
      </c>
      <c r="PVV188" s="214">
        <f>_xlfn.XLOOKUP(PVV172, Schedule!$F$226:$FO$226, Schedule!$F$236:$FO$236, 0)</f>
        <v>0</v>
      </c>
      <c r="PVW188" s="214">
        <f>_xlfn.XLOOKUP(PVW172, Schedule!$F$226:$FO$226, Schedule!$F$236:$FO$236, 0)</f>
        <v>0</v>
      </c>
      <c r="PVX188" s="214">
        <f>_xlfn.XLOOKUP(PVX172, Schedule!$F$226:$FO$226, Schedule!$F$236:$FO$236, 0)</f>
        <v>0</v>
      </c>
      <c r="PVY188" s="214">
        <f>_xlfn.XLOOKUP(PVY172, Schedule!$F$226:$FO$226, Schedule!$F$236:$FO$236, 0)</f>
        <v>0</v>
      </c>
      <c r="PVZ188" s="214">
        <f>_xlfn.XLOOKUP(PVZ172, Schedule!$F$226:$FO$226, Schedule!$F$236:$FO$236, 0)</f>
        <v>0</v>
      </c>
      <c r="PWA188" s="214">
        <f>_xlfn.XLOOKUP(PWA172, Schedule!$F$226:$FO$226, Schedule!$F$236:$FO$236, 0)</f>
        <v>0</v>
      </c>
      <c r="PWB188" s="214">
        <f>_xlfn.XLOOKUP(PWB172, Schedule!$F$226:$FO$226, Schedule!$F$236:$FO$236, 0)</f>
        <v>0</v>
      </c>
      <c r="PWC188" s="214">
        <f>_xlfn.XLOOKUP(PWC172, Schedule!$F$226:$FO$226, Schedule!$F$236:$FO$236, 0)</f>
        <v>0</v>
      </c>
      <c r="PWD188" s="214">
        <f>_xlfn.XLOOKUP(PWD172, Schedule!$F$226:$FO$226, Schedule!$F$236:$FO$236, 0)</f>
        <v>0</v>
      </c>
      <c r="PWE188" s="214">
        <f>_xlfn.XLOOKUP(PWE172, Schedule!$F$226:$FO$226, Schedule!$F$236:$FO$236, 0)</f>
        <v>0</v>
      </c>
      <c r="PWF188" s="214">
        <f>_xlfn.XLOOKUP(PWF172, Schedule!$F$226:$FO$226, Schedule!$F$236:$FO$236, 0)</f>
        <v>0</v>
      </c>
      <c r="PWG188" s="214">
        <f>_xlfn.XLOOKUP(PWG172, Schedule!$F$226:$FO$226, Schedule!$F$236:$FO$236, 0)</f>
        <v>0</v>
      </c>
      <c r="PWH188" s="214">
        <f>_xlfn.XLOOKUP(PWH172, Schedule!$F$226:$FO$226, Schedule!$F$236:$FO$236, 0)</f>
        <v>0</v>
      </c>
      <c r="PWI188" s="214">
        <f>_xlfn.XLOOKUP(PWI172, Schedule!$F$226:$FO$226, Schedule!$F$236:$FO$236, 0)</f>
        <v>0</v>
      </c>
      <c r="PWJ188" s="214">
        <f>_xlfn.XLOOKUP(PWJ172, Schedule!$F$226:$FO$226, Schedule!$F$236:$FO$236, 0)</f>
        <v>0</v>
      </c>
      <c r="PWK188" s="214">
        <f>_xlfn.XLOOKUP(PWK172, Schedule!$F$226:$FO$226, Schedule!$F$236:$FO$236, 0)</f>
        <v>0</v>
      </c>
      <c r="PWL188" s="214">
        <f>_xlfn.XLOOKUP(PWL172, Schedule!$F$226:$FO$226, Schedule!$F$236:$FO$236, 0)</f>
        <v>0</v>
      </c>
      <c r="PWM188" s="214">
        <f>_xlfn.XLOOKUP(PWM172, Schedule!$F$226:$FO$226, Schedule!$F$236:$FO$236, 0)</f>
        <v>0</v>
      </c>
      <c r="PWN188" s="214">
        <f>_xlfn.XLOOKUP(PWN172, Schedule!$F$226:$FO$226, Schedule!$F$236:$FO$236, 0)</f>
        <v>0</v>
      </c>
      <c r="PWO188" s="214">
        <f>_xlfn.XLOOKUP(PWO172, Schedule!$F$226:$FO$226, Schedule!$F$236:$FO$236, 0)</f>
        <v>0</v>
      </c>
      <c r="PWP188" s="214">
        <f>_xlfn.XLOOKUP(PWP172, Schedule!$F$226:$FO$226, Schedule!$F$236:$FO$236, 0)</f>
        <v>0</v>
      </c>
      <c r="PWQ188" s="214">
        <f>_xlfn.XLOOKUP(PWQ172, Schedule!$F$226:$FO$226, Schedule!$F$236:$FO$236, 0)</f>
        <v>0</v>
      </c>
      <c r="PWR188" s="214">
        <f>_xlfn.XLOOKUP(PWR172, Schedule!$F$226:$FO$226, Schedule!$F$236:$FO$236, 0)</f>
        <v>0</v>
      </c>
      <c r="PWS188" s="214">
        <f>_xlfn.XLOOKUP(PWS172, Schedule!$F$226:$FO$226, Schedule!$F$236:$FO$236, 0)</f>
        <v>0</v>
      </c>
      <c r="PWT188" s="214">
        <f>_xlfn.XLOOKUP(PWT172, Schedule!$F$226:$FO$226, Schedule!$F$236:$FO$236, 0)</f>
        <v>0</v>
      </c>
      <c r="PWU188" s="214">
        <f>_xlfn.XLOOKUP(PWU172, Schedule!$F$226:$FO$226, Schedule!$F$236:$FO$236, 0)</f>
        <v>0</v>
      </c>
      <c r="PWV188" s="214">
        <f>_xlfn.XLOOKUP(PWV172, Schedule!$F$226:$FO$226, Schedule!$F$236:$FO$236, 0)</f>
        <v>0</v>
      </c>
      <c r="PWW188" s="214">
        <f>_xlfn.XLOOKUP(PWW172, Schedule!$F$226:$FO$226, Schedule!$F$236:$FO$236, 0)</f>
        <v>0</v>
      </c>
      <c r="PWX188" s="214">
        <f>_xlfn.XLOOKUP(PWX172, Schedule!$F$226:$FO$226, Schedule!$F$236:$FO$236, 0)</f>
        <v>0</v>
      </c>
      <c r="PWY188" s="214">
        <f>_xlfn.XLOOKUP(PWY172, Schedule!$F$226:$FO$226, Schedule!$F$236:$FO$236, 0)</f>
        <v>0</v>
      </c>
      <c r="PWZ188" s="214">
        <f>_xlfn.XLOOKUP(PWZ172, Schedule!$F$226:$FO$226, Schedule!$F$236:$FO$236, 0)</f>
        <v>0</v>
      </c>
      <c r="PXA188" s="214">
        <f>_xlfn.XLOOKUP(PXA172, Schedule!$F$226:$FO$226, Schedule!$F$236:$FO$236, 0)</f>
        <v>0</v>
      </c>
      <c r="PXB188" s="214">
        <f>_xlfn.XLOOKUP(PXB172, Schedule!$F$226:$FO$226, Schedule!$F$236:$FO$236, 0)</f>
        <v>0</v>
      </c>
      <c r="PXC188" s="214">
        <f>_xlfn.XLOOKUP(PXC172, Schedule!$F$226:$FO$226, Schedule!$F$236:$FO$236, 0)</f>
        <v>0</v>
      </c>
      <c r="PXD188" s="214">
        <f>_xlfn.XLOOKUP(PXD172, Schedule!$F$226:$FO$226, Schedule!$F$236:$FO$236, 0)</f>
        <v>0</v>
      </c>
      <c r="PXE188" s="214">
        <f>_xlfn.XLOOKUP(PXE172, Schedule!$F$226:$FO$226, Schedule!$F$236:$FO$236, 0)</f>
        <v>0</v>
      </c>
      <c r="PXF188" s="214">
        <f>_xlfn.XLOOKUP(PXF172, Schedule!$F$226:$FO$226, Schedule!$F$236:$FO$236, 0)</f>
        <v>0</v>
      </c>
      <c r="PXG188" s="214">
        <f>_xlfn.XLOOKUP(PXG172, Schedule!$F$226:$FO$226, Schedule!$F$236:$FO$236, 0)</f>
        <v>0</v>
      </c>
      <c r="PXH188" s="214">
        <f>_xlfn.XLOOKUP(PXH172, Schedule!$F$226:$FO$226, Schedule!$F$236:$FO$236, 0)</f>
        <v>0</v>
      </c>
      <c r="PXI188" s="214">
        <f>_xlfn.XLOOKUP(PXI172, Schedule!$F$226:$FO$226, Schedule!$F$236:$FO$236, 0)</f>
        <v>0</v>
      </c>
      <c r="PXJ188" s="214">
        <f>_xlfn.XLOOKUP(PXJ172, Schedule!$F$226:$FO$226, Schedule!$F$236:$FO$236, 0)</f>
        <v>0</v>
      </c>
      <c r="PXK188" s="214">
        <f>_xlfn.XLOOKUP(PXK172, Schedule!$F$226:$FO$226, Schedule!$F$236:$FO$236, 0)</f>
        <v>0</v>
      </c>
      <c r="PXL188" s="214">
        <f>_xlfn.XLOOKUP(PXL172, Schedule!$F$226:$FO$226, Schedule!$F$236:$FO$236, 0)</f>
        <v>0</v>
      </c>
      <c r="PXM188" s="214">
        <f>_xlfn.XLOOKUP(PXM172, Schedule!$F$226:$FO$226, Schedule!$F$236:$FO$236, 0)</f>
        <v>0</v>
      </c>
      <c r="PXN188" s="214">
        <f>_xlfn.XLOOKUP(PXN172, Schedule!$F$226:$FO$226, Schedule!$F$236:$FO$236, 0)</f>
        <v>0</v>
      </c>
      <c r="PXO188" s="214">
        <f>_xlfn.XLOOKUP(PXO172, Schedule!$F$226:$FO$226, Schedule!$F$236:$FO$236, 0)</f>
        <v>0</v>
      </c>
      <c r="PXP188" s="214">
        <f>_xlfn.XLOOKUP(PXP172, Schedule!$F$226:$FO$226, Schedule!$F$236:$FO$236, 0)</f>
        <v>0</v>
      </c>
      <c r="PXQ188" s="214">
        <f>_xlfn.XLOOKUP(PXQ172, Schedule!$F$226:$FO$226, Schedule!$F$236:$FO$236, 0)</f>
        <v>0</v>
      </c>
      <c r="PXR188" s="214">
        <f>_xlfn.XLOOKUP(PXR172, Schedule!$F$226:$FO$226, Schedule!$F$236:$FO$236, 0)</f>
        <v>0</v>
      </c>
      <c r="PXS188" s="214">
        <f>_xlfn.XLOOKUP(PXS172, Schedule!$F$226:$FO$226, Schedule!$F$236:$FO$236, 0)</f>
        <v>0</v>
      </c>
      <c r="PXT188" s="214">
        <f>_xlfn.XLOOKUP(PXT172, Schedule!$F$226:$FO$226, Schedule!$F$236:$FO$236, 0)</f>
        <v>0</v>
      </c>
      <c r="PXU188" s="214">
        <f>_xlfn.XLOOKUP(PXU172, Schedule!$F$226:$FO$226, Schedule!$F$236:$FO$236, 0)</f>
        <v>0</v>
      </c>
      <c r="PXV188" s="214">
        <f>_xlfn.XLOOKUP(PXV172, Schedule!$F$226:$FO$226, Schedule!$F$236:$FO$236, 0)</f>
        <v>0</v>
      </c>
      <c r="PXW188" s="214">
        <f>_xlfn.XLOOKUP(PXW172, Schedule!$F$226:$FO$226, Schedule!$F$236:$FO$236, 0)</f>
        <v>0</v>
      </c>
      <c r="PXX188" s="214">
        <f>_xlfn.XLOOKUP(PXX172, Schedule!$F$226:$FO$226, Schedule!$F$236:$FO$236, 0)</f>
        <v>0</v>
      </c>
      <c r="PXY188" s="214">
        <f>_xlfn.XLOOKUP(PXY172, Schedule!$F$226:$FO$226, Schedule!$F$236:$FO$236, 0)</f>
        <v>0</v>
      </c>
      <c r="PXZ188" s="214">
        <f>_xlfn.XLOOKUP(PXZ172, Schedule!$F$226:$FO$226, Schedule!$F$236:$FO$236, 0)</f>
        <v>0</v>
      </c>
      <c r="PYA188" s="214">
        <f>_xlfn.XLOOKUP(PYA172, Schedule!$F$226:$FO$226, Schedule!$F$236:$FO$236, 0)</f>
        <v>0</v>
      </c>
      <c r="PYB188" s="214">
        <f>_xlfn.XLOOKUP(PYB172, Schedule!$F$226:$FO$226, Schedule!$F$236:$FO$236, 0)</f>
        <v>0</v>
      </c>
      <c r="PYC188" s="214">
        <f>_xlfn.XLOOKUP(PYC172, Schedule!$F$226:$FO$226, Schedule!$F$236:$FO$236, 0)</f>
        <v>0</v>
      </c>
      <c r="PYD188" s="214">
        <f>_xlfn.XLOOKUP(PYD172, Schedule!$F$226:$FO$226, Schedule!$F$236:$FO$236, 0)</f>
        <v>0</v>
      </c>
      <c r="PYE188" s="214">
        <f>_xlfn.XLOOKUP(PYE172, Schedule!$F$226:$FO$226, Schedule!$F$236:$FO$236, 0)</f>
        <v>0</v>
      </c>
      <c r="PYF188" s="214">
        <f>_xlfn.XLOOKUP(PYF172, Schedule!$F$226:$FO$226, Schedule!$F$236:$FO$236, 0)</f>
        <v>0</v>
      </c>
      <c r="PYG188" s="214">
        <f>_xlfn.XLOOKUP(PYG172, Schedule!$F$226:$FO$226, Schedule!$F$236:$FO$236, 0)</f>
        <v>0</v>
      </c>
      <c r="PYH188" s="214">
        <f>_xlfn.XLOOKUP(PYH172, Schedule!$F$226:$FO$226, Schedule!$F$236:$FO$236, 0)</f>
        <v>0</v>
      </c>
      <c r="PYI188" s="214">
        <f>_xlfn.XLOOKUP(PYI172, Schedule!$F$226:$FO$226, Schedule!$F$236:$FO$236, 0)</f>
        <v>0</v>
      </c>
      <c r="PYJ188" s="214">
        <f>_xlfn.XLOOKUP(PYJ172, Schedule!$F$226:$FO$226, Schedule!$F$236:$FO$236, 0)</f>
        <v>0</v>
      </c>
      <c r="PYK188" s="214">
        <f>_xlfn.XLOOKUP(PYK172, Schedule!$F$226:$FO$226, Schedule!$F$236:$FO$236, 0)</f>
        <v>0</v>
      </c>
      <c r="PYL188" s="214">
        <f>_xlfn.XLOOKUP(PYL172, Schedule!$F$226:$FO$226, Schedule!$F$236:$FO$236, 0)</f>
        <v>0</v>
      </c>
      <c r="PYM188" s="214">
        <f>_xlfn.XLOOKUP(PYM172, Schedule!$F$226:$FO$226, Schedule!$F$236:$FO$236, 0)</f>
        <v>0</v>
      </c>
      <c r="PYN188" s="214">
        <f>_xlfn.XLOOKUP(PYN172, Schedule!$F$226:$FO$226, Schedule!$F$236:$FO$236, 0)</f>
        <v>0</v>
      </c>
      <c r="PYO188" s="214">
        <f>_xlfn.XLOOKUP(PYO172, Schedule!$F$226:$FO$226, Schedule!$F$236:$FO$236, 0)</f>
        <v>0</v>
      </c>
      <c r="PYP188" s="214">
        <f>_xlfn.XLOOKUP(PYP172, Schedule!$F$226:$FO$226, Schedule!$F$236:$FO$236, 0)</f>
        <v>0</v>
      </c>
      <c r="PYQ188" s="214">
        <f>_xlfn.XLOOKUP(PYQ172, Schedule!$F$226:$FO$226, Schedule!$F$236:$FO$236, 0)</f>
        <v>0</v>
      </c>
      <c r="PYR188" s="214">
        <f>_xlfn.XLOOKUP(PYR172, Schedule!$F$226:$FO$226, Schedule!$F$236:$FO$236, 0)</f>
        <v>0</v>
      </c>
      <c r="PYS188" s="214">
        <f>_xlfn.XLOOKUP(PYS172, Schedule!$F$226:$FO$226, Schedule!$F$236:$FO$236, 0)</f>
        <v>0</v>
      </c>
      <c r="PYT188" s="214">
        <f>_xlfn.XLOOKUP(PYT172, Schedule!$F$226:$FO$226, Schedule!$F$236:$FO$236, 0)</f>
        <v>0</v>
      </c>
      <c r="PYU188" s="214">
        <f>_xlfn.XLOOKUP(PYU172, Schedule!$F$226:$FO$226, Schedule!$F$236:$FO$236, 0)</f>
        <v>0</v>
      </c>
      <c r="PYV188" s="214">
        <f>_xlfn.XLOOKUP(PYV172, Schedule!$F$226:$FO$226, Schedule!$F$236:$FO$236, 0)</f>
        <v>0</v>
      </c>
      <c r="PYW188" s="214">
        <f>_xlfn.XLOOKUP(PYW172, Schedule!$F$226:$FO$226, Schedule!$F$236:$FO$236, 0)</f>
        <v>0</v>
      </c>
      <c r="PYX188" s="214">
        <f>_xlfn.XLOOKUP(PYX172, Schedule!$F$226:$FO$226, Schedule!$F$236:$FO$236, 0)</f>
        <v>0</v>
      </c>
      <c r="PYY188" s="214">
        <f>_xlfn.XLOOKUP(PYY172, Schedule!$F$226:$FO$226, Schedule!$F$236:$FO$236, 0)</f>
        <v>0</v>
      </c>
      <c r="PYZ188" s="214">
        <f>_xlfn.XLOOKUP(PYZ172, Schedule!$F$226:$FO$226, Schedule!$F$236:$FO$236, 0)</f>
        <v>0</v>
      </c>
      <c r="PZA188" s="214">
        <f>_xlfn.XLOOKUP(PZA172, Schedule!$F$226:$FO$226, Schedule!$F$236:$FO$236, 0)</f>
        <v>0</v>
      </c>
      <c r="PZB188" s="214">
        <f>_xlfn.XLOOKUP(PZB172, Schedule!$F$226:$FO$226, Schedule!$F$236:$FO$236, 0)</f>
        <v>0</v>
      </c>
      <c r="PZC188" s="214">
        <f>_xlfn.XLOOKUP(PZC172, Schedule!$F$226:$FO$226, Schedule!$F$236:$FO$236, 0)</f>
        <v>0</v>
      </c>
      <c r="PZD188" s="214">
        <f>_xlfn.XLOOKUP(PZD172, Schedule!$F$226:$FO$226, Schedule!$F$236:$FO$236, 0)</f>
        <v>0</v>
      </c>
      <c r="PZE188" s="214">
        <f>_xlfn.XLOOKUP(PZE172, Schedule!$F$226:$FO$226, Schedule!$F$236:$FO$236, 0)</f>
        <v>0</v>
      </c>
      <c r="PZF188" s="214">
        <f>_xlfn.XLOOKUP(PZF172, Schedule!$F$226:$FO$226, Schedule!$F$236:$FO$236, 0)</f>
        <v>0</v>
      </c>
      <c r="PZG188" s="214">
        <f>_xlfn.XLOOKUP(PZG172, Schedule!$F$226:$FO$226, Schedule!$F$236:$FO$236, 0)</f>
        <v>0</v>
      </c>
      <c r="PZH188" s="214">
        <f>_xlfn.XLOOKUP(PZH172, Schedule!$F$226:$FO$226, Schedule!$F$236:$FO$236, 0)</f>
        <v>0</v>
      </c>
      <c r="PZI188" s="214">
        <f>_xlfn.XLOOKUP(PZI172, Schedule!$F$226:$FO$226, Schedule!$F$236:$FO$236, 0)</f>
        <v>0</v>
      </c>
      <c r="PZJ188" s="214">
        <f>_xlfn.XLOOKUP(PZJ172, Schedule!$F$226:$FO$226, Schedule!$F$236:$FO$236, 0)</f>
        <v>0</v>
      </c>
      <c r="PZK188" s="214">
        <f>_xlfn.XLOOKUP(PZK172, Schedule!$F$226:$FO$226, Schedule!$F$236:$FO$236, 0)</f>
        <v>0</v>
      </c>
      <c r="PZL188" s="214">
        <f>_xlfn.XLOOKUP(PZL172, Schedule!$F$226:$FO$226, Schedule!$F$236:$FO$236, 0)</f>
        <v>0</v>
      </c>
      <c r="PZM188" s="214">
        <f>_xlfn.XLOOKUP(PZM172, Schedule!$F$226:$FO$226, Schedule!$F$236:$FO$236, 0)</f>
        <v>0</v>
      </c>
      <c r="PZN188" s="214">
        <f>_xlfn.XLOOKUP(PZN172, Schedule!$F$226:$FO$226, Schedule!$F$236:$FO$236, 0)</f>
        <v>0</v>
      </c>
      <c r="PZO188" s="214">
        <f>_xlfn.XLOOKUP(PZO172, Schedule!$F$226:$FO$226, Schedule!$F$236:$FO$236, 0)</f>
        <v>0</v>
      </c>
      <c r="PZP188" s="214">
        <f>_xlfn.XLOOKUP(PZP172, Schedule!$F$226:$FO$226, Schedule!$F$236:$FO$236, 0)</f>
        <v>0</v>
      </c>
      <c r="PZQ188" s="214">
        <f>_xlfn.XLOOKUP(PZQ172, Schedule!$F$226:$FO$226, Schedule!$F$236:$FO$236, 0)</f>
        <v>0</v>
      </c>
      <c r="PZR188" s="214">
        <f>_xlfn.XLOOKUP(PZR172, Schedule!$F$226:$FO$226, Schedule!$F$236:$FO$236, 0)</f>
        <v>0</v>
      </c>
      <c r="PZS188" s="214">
        <f>_xlfn.XLOOKUP(PZS172, Schedule!$F$226:$FO$226, Schedule!$F$236:$FO$236, 0)</f>
        <v>0</v>
      </c>
      <c r="PZT188" s="214">
        <f>_xlfn.XLOOKUP(PZT172, Schedule!$F$226:$FO$226, Schedule!$F$236:$FO$236, 0)</f>
        <v>0</v>
      </c>
      <c r="PZU188" s="214">
        <f>_xlfn.XLOOKUP(PZU172, Schedule!$F$226:$FO$226, Schedule!$F$236:$FO$236, 0)</f>
        <v>0</v>
      </c>
      <c r="PZV188" s="214">
        <f>_xlfn.XLOOKUP(PZV172, Schedule!$F$226:$FO$226, Schedule!$F$236:$FO$236, 0)</f>
        <v>0</v>
      </c>
      <c r="PZW188" s="214">
        <f>_xlfn.XLOOKUP(PZW172, Schedule!$F$226:$FO$226, Schedule!$F$236:$FO$236, 0)</f>
        <v>0</v>
      </c>
      <c r="PZX188" s="214">
        <f>_xlfn.XLOOKUP(PZX172, Schedule!$F$226:$FO$226, Schedule!$F$236:$FO$236, 0)</f>
        <v>0</v>
      </c>
      <c r="PZY188" s="214">
        <f>_xlfn.XLOOKUP(PZY172, Schedule!$F$226:$FO$226, Schedule!$F$236:$FO$236, 0)</f>
        <v>0</v>
      </c>
      <c r="PZZ188" s="214">
        <f>_xlfn.XLOOKUP(PZZ172, Schedule!$F$226:$FO$226, Schedule!$F$236:$FO$236, 0)</f>
        <v>0</v>
      </c>
      <c r="QAA188" s="214">
        <f>_xlfn.XLOOKUP(QAA172, Schedule!$F$226:$FO$226, Schedule!$F$236:$FO$236, 0)</f>
        <v>0</v>
      </c>
      <c r="QAB188" s="214">
        <f>_xlfn.XLOOKUP(QAB172, Schedule!$F$226:$FO$226, Schedule!$F$236:$FO$236, 0)</f>
        <v>0</v>
      </c>
      <c r="QAC188" s="214">
        <f>_xlfn.XLOOKUP(QAC172, Schedule!$F$226:$FO$226, Schedule!$F$236:$FO$236, 0)</f>
        <v>0</v>
      </c>
      <c r="QAD188" s="214">
        <f>_xlfn.XLOOKUP(QAD172, Schedule!$F$226:$FO$226, Schedule!$F$236:$FO$236, 0)</f>
        <v>0</v>
      </c>
      <c r="QAE188" s="214">
        <f>_xlfn.XLOOKUP(QAE172, Schedule!$F$226:$FO$226, Schedule!$F$236:$FO$236, 0)</f>
        <v>0</v>
      </c>
      <c r="QAF188" s="214">
        <f>_xlfn.XLOOKUP(QAF172, Schedule!$F$226:$FO$226, Schedule!$F$236:$FO$236, 0)</f>
        <v>0</v>
      </c>
      <c r="QAG188" s="214">
        <f>_xlfn.XLOOKUP(QAG172, Schedule!$F$226:$FO$226, Schedule!$F$236:$FO$236, 0)</f>
        <v>0</v>
      </c>
      <c r="QAH188" s="214">
        <f>_xlfn.XLOOKUP(QAH172, Schedule!$F$226:$FO$226, Schedule!$F$236:$FO$236, 0)</f>
        <v>0</v>
      </c>
      <c r="QAI188" s="214">
        <f>_xlfn.XLOOKUP(QAI172, Schedule!$F$226:$FO$226, Schedule!$F$236:$FO$236, 0)</f>
        <v>0</v>
      </c>
      <c r="QAJ188" s="214">
        <f>_xlfn.XLOOKUP(QAJ172, Schedule!$F$226:$FO$226, Schedule!$F$236:$FO$236, 0)</f>
        <v>0</v>
      </c>
      <c r="QAK188" s="214">
        <f>_xlfn.XLOOKUP(QAK172, Schedule!$F$226:$FO$226, Schedule!$F$236:$FO$236, 0)</f>
        <v>0</v>
      </c>
      <c r="QAL188" s="214">
        <f>_xlfn.XLOOKUP(QAL172, Schedule!$F$226:$FO$226, Schedule!$F$236:$FO$236, 0)</f>
        <v>0</v>
      </c>
      <c r="QAM188" s="214">
        <f>_xlfn.XLOOKUP(QAM172, Schedule!$F$226:$FO$226, Schedule!$F$236:$FO$236, 0)</f>
        <v>0</v>
      </c>
      <c r="QAN188" s="214">
        <f>_xlfn.XLOOKUP(QAN172, Schedule!$F$226:$FO$226, Schedule!$F$236:$FO$236, 0)</f>
        <v>0</v>
      </c>
      <c r="QAO188" s="214">
        <f>_xlfn.XLOOKUP(QAO172, Schedule!$F$226:$FO$226, Schedule!$F$236:$FO$236, 0)</f>
        <v>0</v>
      </c>
      <c r="QAP188" s="214">
        <f>_xlfn.XLOOKUP(QAP172, Schedule!$F$226:$FO$226, Schedule!$F$236:$FO$236, 0)</f>
        <v>0</v>
      </c>
      <c r="QAQ188" s="214">
        <f>_xlfn.XLOOKUP(QAQ172, Schedule!$F$226:$FO$226, Schedule!$F$236:$FO$236, 0)</f>
        <v>0</v>
      </c>
      <c r="QAR188" s="214">
        <f>_xlfn.XLOOKUP(QAR172, Schedule!$F$226:$FO$226, Schedule!$F$236:$FO$236, 0)</f>
        <v>0</v>
      </c>
      <c r="QAS188" s="214">
        <f>_xlfn.XLOOKUP(QAS172, Schedule!$F$226:$FO$226, Schedule!$F$236:$FO$236, 0)</f>
        <v>0</v>
      </c>
      <c r="QAT188" s="214">
        <f>_xlfn.XLOOKUP(QAT172, Schedule!$F$226:$FO$226, Schedule!$F$236:$FO$236, 0)</f>
        <v>0</v>
      </c>
      <c r="QAU188" s="214">
        <f>_xlfn.XLOOKUP(QAU172, Schedule!$F$226:$FO$226, Schedule!$F$236:$FO$236, 0)</f>
        <v>0</v>
      </c>
      <c r="QAV188" s="214">
        <f>_xlfn.XLOOKUP(QAV172, Schedule!$F$226:$FO$226, Schedule!$F$236:$FO$236, 0)</f>
        <v>0</v>
      </c>
      <c r="QAW188" s="214">
        <f>_xlfn.XLOOKUP(QAW172, Schedule!$F$226:$FO$226, Schedule!$F$236:$FO$236, 0)</f>
        <v>0</v>
      </c>
      <c r="QAX188" s="214">
        <f>_xlfn.XLOOKUP(QAX172, Schedule!$F$226:$FO$226, Schedule!$F$236:$FO$236, 0)</f>
        <v>0</v>
      </c>
      <c r="QAY188" s="214">
        <f>_xlfn.XLOOKUP(QAY172, Schedule!$F$226:$FO$226, Schedule!$F$236:$FO$236, 0)</f>
        <v>0</v>
      </c>
      <c r="QAZ188" s="214">
        <f>_xlfn.XLOOKUP(QAZ172, Schedule!$F$226:$FO$226, Schedule!$F$236:$FO$236, 0)</f>
        <v>0</v>
      </c>
      <c r="QBA188" s="214">
        <f>_xlfn.XLOOKUP(QBA172, Schedule!$F$226:$FO$226, Schedule!$F$236:$FO$236, 0)</f>
        <v>0</v>
      </c>
      <c r="QBB188" s="214">
        <f>_xlfn.XLOOKUP(QBB172, Schedule!$F$226:$FO$226, Schedule!$F$236:$FO$236, 0)</f>
        <v>0</v>
      </c>
      <c r="QBC188" s="214">
        <f>_xlfn.XLOOKUP(QBC172, Schedule!$F$226:$FO$226, Schedule!$F$236:$FO$236, 0)</f>
        <v>0</v>
      </c>
      <c r="QBD188" s="214">
        <f>_xlfn.XLOOKUP(QBD172, Schedule!$F$226:$FO$226, Schedule!$F$236:$FO$236, 0)</f>
        <v>0</v>
      </c>
      <c r="QBE188" s="214">
        <f>_xlfn.XLOOKUP(QBE172, Schedule!$F$226:$FO$226, Schedule!$F$236:$FO$236, 0)</f>
        <v>0</v>
      </c>
      <c r="QBF188" s="214">
        <f>_xlfn.XLOOKUP(QBF172, Schedule!$F$226:$FO$226, Schedule!$F$236:$FO$236, 0)</f>
        <v>0</v>
      </c>
      <c r="QBG188" s="214">
        <f>_xlfn.XLOOKUP(QBG172, Schedule!$F$226:$FO$226, Schedule!$F$236:$FO$236, 0)</f>
        <v>0</v>
      </c>
      <c r="QBH188" s="214">
        <f>_xlfn.XLOOKUP(QBH172, Schedule!$F$226:$FO$226, Schedule!$F$236:$FO$236, 0)</f>
        <v>0</v>
      </c>
      <c r="QBI188" s="214">
        <f>_xlfn.XLOOKUP(QBI172, Schedule!$F$226:$FO$226, Schedule!$F$236:$FO$236, 0)</f>
        <v>0</v>
      </c>
      <c r="QBJ188" s="214">
        <f>_xlfn.XLOOKUP(QBJ172, Schedule!$F$226:$FO$226, Schedule!$F$236:$FO$236, 0)</f>
        <v>0</v>
      </c>
      <c r="QBK188" s="214">
        <f>_xlfn.XLOOKUP(QBK172, Schedule!$F$226:$FO$226, Schedule!$F$236:$FO$236, 0)</f>
        <v>0</v>
      </c>
      <c r="QBL188" s="214">
        <f>_xlfn.XLOOKUP(QBL172, Schedule!$F$226:$FO$226, Schedule!$F$236:$FO$236, 0)</f>
        <v>0</v>
      </c>
      <c r="QBM188" s="214">
        <f>_xlfn.XLOOKUP(QBM172, Schedule!$F$226:$FO$226, Schedule!$F$236:$FO$236, 0)</f>
        <v>0</v>
      </c>
      <c r="QBN188" s="214">
        <f>_xlfn.XLOOKUP(QBN172, Schedule!$F$226:$FO$226, Schedule!$F$236:$FO$236, 0)</f>
        <v>0</v>
      </c>
      <c r="QBO188" s="214">
        <f>_xlfn.XLOOKUP(QBO172, Schedule!$F$226:$FO$226, Schedule!$F$236:$FO$236, 0)</f>
        <v>0</v>
      </c>
      <c r="QBP188" s="214">
        <f>_xlfn.XLOOKUP(QBP172, Schedule!$F$226:$FO$226, Schedule!$F$236:$FO$236, 0)</f>
        <v>0</v>
      </c>
      <c r="QBQ188" s="214">
        <f>_xlfn.XLOOKUP(QBQ172, Schedule!$F$226:$FO$226, Schedule!$F$236:$FO$236, 0)</f>
        <v>0</v>
      </c>
      <c r="QBR188" s="214">
        <f>_xlfn.XLOOKUP(QBR172, Schedule!$F$226:$FO$226, Schedule!$F$236:$FO$236, 0)</f>
        <v>0</v>
      </c>
      <c r="QBS188" s="214">
        <f>_xlfn.XLOOKUP(QBS172, Schedule!$F$226:$FO$226, Schedule!$F$236:$FO$236, 0)</f>
        <v>0</v>
      </c>
      <c r="QBT188" s="214">
        <f>_xlfn.XLOOKUP(QBT172, Schedule!$F$226:$FO$226, Schedule!$F$236:$FO$236, 0)</f>
        <v>0</v>
      </c>
      <c r="QBU188" s="214">
        <f>_xlfn.XLOOKUP(QBU172, Schedule!$F$226:$FO$226, Schedule!$F$236:$FO$236, 0)</f>
        <v>0</v>
      </c>
      <c r="QBV188" s="214">
        <f>_xlfn.XLOOKUP(QBV172, Schedule!$F$226:$FO$226, Schedule!$F$236:$FO$236, 0)</f>
        <v>0</v>
      </c>
      <c r="QBW188" s="214">
        <f>_xlfn.XLOOKUP(QBW172, Schedule!$F$226:$FO$226, Schedule!$F$236:$FO$236, 0)</f>
        <v>0</v>
      </c>
      <c r="QBX188" s="214">
        <f>_xlfn.XLOOKUP(QBX172, Schedule!$F$226:$FO$226, Schedule!$F$236:$FO$236, 0)</f>
        <v>0</v>
      </c>
      <c r="QBY188" s="214">
        <f>_xlfn.XLOOKUP(QBY172, Schedule!$F$226:$FO$226, Schedule!$F$236:$FO$236, 0)</f>
        <v>0</v>
      </c>
      <c r="QBZ188" s="214">
        <f>_xlfn.XLOOKUP(QBZ172, Schedule!$F$226:$FO$226, Schedule!$F$236:$FO$236, 0)</f>
        <v>0</v>
      </c>
      <c r="QCA188" s="214">
        <f>_xlfn.XLOOKUP(QCA172, Schedule!$F$226:$FO$226, Schedule!$F$236:$FO$236, 0)</f>
        <v>0</v>
      </c>
      <c r="QCB188" s="214">
        <f>_xlfn.XLOOKUP(QCB172, Schedule!$F$226:$FO$226, Schedule!$F$236:$FO$236, 0)</f>
        <v>0</v>
      </c>
      <c r="QCC188" s="214">
        <f>_xlfn.XLOOKUP(QCC172, Schedule!$F$226:$FO$226, Schedule!$F$236:$FO$236, 0)</f>
        <v>0</v>
      </c>
      <c r="QCD188" s="214">
        <f>_xlfn.XLOOKUP(QCD172, Schedule!$F$226:$FO$226, Schedule!$F$236:$FO$236, 0)</f>
        <v>0</v>
      </c>
      <c r="QCE188" s="214">
        <f>_xlfn.XLOOKUP(QCE172, Schedule!$F$226:$FO$226, Schedule!$F$236:$FO$236, 0)</f>
        <v>0</v>
      </c>
      <c r="QCF188" s="214">
        <f>_xlfn.XLOOKUP(QCF172, Schedule!$F$226:$FO$226, Schedule!$F$236:$FO$236, 0)</f>
        <v>0</v>
      </c>
      <c r="QCG188" s="214">
        <f>_xlfn.XLOOKUP(QCG172, Schedule!$F$226:$FO$226, Schedule!$F$236:$FO$236, 0)</f>
        <v>0</v>
      </c>
      <c r="QCH188" s="214">
        <f>_xlfn.XLOOKUP(QCH172, Schedule!$F$226:$FO$226, Schedule!$F$236:$FO$236, 0)</f>
        <v>0</v>
      </c>
      <c r="QCI188" s="214">
        <f>_xlfn.XLOOKUP(QCI172, Schedule!$F$226:$FO$226, Schedule!$F$236:$FO$236, 0)</f>
        <v>0</v>
      </c>
      <c r="QCJ188" s="214">
        <f>_xlfn.XLOOKUP(QCJ172, Schedule!$F$226:$FO$226, Schedule!$F$236:$FO$236, 0)</f>
        <v>0</v>
      </c>
      <c r="QCK188" s="214">
        <f>_xlfn.XLOOKUP(QCK172, Schedule!$F$226:$FO$226, Schedule!$F$236:$FO$236, 0)</f>
        <v>0</v>
      </c>
      <c r="QCL188" s="214">
        <f>_xlfn.XLOOKUP(QCL172, Schedule!$F$226:$FO$226, Schedule!$F$236:$FO$236, 0)</f>
        <v>0</v>
      </c>
      <c r="QCM188" s="214">
        <f>_xlfn.XLOOKUP(QCM172, Schedule!$F$226:$FO$226, Schedule!$F$236:$FO$236, 0)</f>
        <v>0</v>
      </c>
      <c r="QCN188" s="214">
        <f>_xlfn.XLOOKUP(QCN172, Schedule!$F$226:$FO$226, Schedule!$F$236:$FO$236, 0)</f>
        <v>0</v>
      </c>
      <c r="QCO188" s="214">
        <f>_xlfn.XLOOKUP(QCO172, Schedule!$F$226:$FO$226, Schedule!$F$236:$FO$236, 0)</f>
        <v>0</v>
      </c>
      <c r="QCP188" s="214">
        <f>_xlfn.XLOOKUP(QCP172, Schedule!$F$226:$FO$226, Schedule!$F$236:$FO$236, 0)</f>
        <v>0</v>
      </c>
      <c r="QCQ188" s="214">
        <f>_xlfn.XLOOKUP(QCQ172, Schedule!$F$226:$FO$226, Schedule!$F$236:$FO$236, 0)</f>
        <v>0</v>
      </c>
      <c r="QCR188" s="214">
        <f>_xlfn.XLOOKUP(QCR172, Schedule!$F$226:$FO$226, Schedule!$F$236:$FO$236, 0)</f>
        <v>0</v>
      </c>
      <c r="QCS188" s="214">
        <f>_xlfn.XLOOKUP(QCS172, Schedule!$F$226:$FO$226, Schedule!$F$236:$FO$236, 0)</f>
        <v>0</v>
      </c>
      <c r="QCT188" s="214">
        <f>_xlfn.XLOOKUP(QCT172, Schedule!$F$226:$FO$226, Schedule!$F$236:$FO$236, 0)</f>
        <v>0</v>
      </c>
      <c r="QCU188" s="214">
        <f>_xlfn.XLOOKUP(QCU172, Schedule!$F$226:$FO$226, Schedule!$F$236:$FO$236, 0)</f>
        <v>0</v>
      </c>
      <c r="QCV188" s="214">
        <f>_xlfn.XLOOKUP(QCV172, Schedule!$F$226:$FO$226, Schedule!$F$236:$FO$236, 0)</f>
        <v>0</v>
      </c>
      <c r="QCW188" s="214">
        <f>_xlfn.XLOOKUP(QCW172, Schedule!$F$226:$FO$226, Schedule!$F$236:$FO$236, 0)</f>
        <v>0</v>
      </c>
      <c r="QCX188" s="214">
        <f>_xlfn.XLOOKUP(QCX172, Schedule!$F$226:$FO$226, Schedule!$F$236:$FO$236, 0)</f>
        <v>0</v>
      </c>
      <c r="QCY188" s="214">
        <f>_xlfn.XLOOKUP(QCY172, Schedule!$F$226:$FO$226, Schedule!$F$236:$FO$236, 0)</f>
        <v>0</v>
      </c>
      <c r="QCZ188" s="214">
        <f>_xlfn.XLOOKUP(QCZ172, Schedule!$F$226:$FO$226, Schedule!$F$236:$FO$236, 0)</f>
        <v>0</v>
      </c>
      <c r="QDA188" s="214">
        <f>_xlfn.XLOOKUP(QDA172, Schedule!$F$226:$FO$226, Schedule!$F$236:$FO$236, 0)</f>
        <v>0</v>
      </c>
      <c r="QDB188" s="214">
        <f>_xlfn.XLOOKUP(QDB172, Schedule!$F$226:$FO$226, Schedule!$F$236:$FO$236, 0)</f>
        <v>0</v>
      </c>
      <c r="QDC188" s="214">
        <f>_xlfn.XLOOKUP(QDC172, Schedule!$F$226:$FO$226, Schedule!$F$236:$FO$236, 0)</f>
        <v>0</v>
      </c>
      <c r="QDD188" s="214">
        <f>_xlfn.XLOOKUP(QDD172, Schedule!$F$226:$FO$226, Schedule!$F$236:$FO$236, 0)</f>
        <v>0</v>
      </c>
      <c r="QDE188" s="214">
        <f>_xlfn.XLOOKUP(QDE172, Schedule!$F$226:$FO$226, Schedule!$F$236:$FO$236, 0)</f>
        <v>0</v>
      </c>
      <c r="QDF188" s="214">
        <f>_xlfn.XLOOKUP(QDF172, Schedule!$F$226:$FO$226, Schedule!$F$236:$FO$236, 0)</f>
        <v>0</v>
      </c>
      <c r="QDG188" s="214">
        <f>_xlfn.XLOOKUP(QDG172, Schedule!$F$226:$FO$226, Schedule!$F$236:$FO$236, 0)</f>
        <v>0</v>
      </c>
      <c r="QDH188" s="214">
        <f>_xlfn.XLOOKUP(QDH172, Schedule!$F$226:$FO$226, Schedule!$F$236:$FO$236, 0)</f>
        <v>0</v>
      </c>
      <c r="QDI188" s="214">
        <f>_xlfn.XLOOKUP(QDI172, Schedule!$F$226:$FO$226, Schedule!$F$236:$FO$236, 0)</f>
        <v>0</v>
      </c>
      <c r="QDJ188" s="214">
        <f>_xlfn.XLOOKUP(QDJ172, Schedule!$F$226:$FO$226, Schedule!$F$236:$FO$236, 0)</f>
        <v>0</v>
      </c>
      <c r="QDK188" s="214">
        <f>_xlfn.XLOOKUP(QDK172, Schedule!$F$226:$FO$226, Schedule!$F$236:$FO$236, 0)</f>
        <v>0</v>
      </c>
      <c r="QDL188" s="214">
        <f>_xlfn.XLOOKUP(QDL172, Schedule!$F$226:$FO$226, Schedule!$F$236:$FO$236, 0)</f>
        <v>0</v>
      </c>
      <c r="QDM188" s="214">
        <f>_xlfn.XLOOKUP(QDM172, Schedule!$F$226:$FO$226, Schedule!$F$236:$FO$236, 0)</f>
        <v>0</v>
      </c>
      <c r="QDN188" s="214">
        <f>_xlfn.XLOOKUP(QDN172, Schedule!$F$226:$FO$226, Schedule!$F$236:$FO$236, 0)</f>
        <v>0</v>
      </c>
      <c r="QDO188" s="214">
        <f>_xlfn.XLOOKUP(QDO172, Schedule!$F$226:$FO$226, Schedule!$F$236:$FO$236, 0)</f>
        <v>0</v>
      </c>
      <c r="QDP188" s="214">
        <f>_xlfn.XLOOKUP(QDP172, Schedule!$F$226:$FO$226, Schedule!$F$236:$FO$236, 0)</f>
        <v>0</v>
      </c>
      <c r="QDQ188" s="214">
        <f>_xlfn.XLOOKUP(QDQ172, Schedule!$F$226:$FO$226, Schedule!$F$236:$FO$236, 0)</f>
        <v>0</v>
      </c>
      <c r="QDR188" s="214">
        <f>_xlfn.XLOOKUP(QDR172, Schedule!$F$226:$FO$226, Schedule!$F$236:$FO$236, 0)</f>
        <v>0</v>
      </c>
      <c r="QDS188" s="214">
        <f>_xlfn.XLOOKUP(QDS172, Schedule!$F$226:$FO$226, Schedule!$F$236:$FO$236, 0)</f>
        <v>0</v>
      </c>
      <c r="QDT188" s="214">
        <f>_xlfn.XLOOKUP(QDT172, Schedule!$F$226:$FO$226, Schedule!$F$236:$FO$236, 0)</f>
        <v>0</v>
      </c>
      <c r="QDU188" s="214">
        <f>_xlfn.XLOOKUP(QDU172, Schedule!$F$226:$FO$226, Schedule!$F$236:$FO$236, 0)</f>
        <v>0</v>
      </c>
      <c r="QDV188" s="214">
        <f>_xlfn.XLOOKUP(QDV172, Schedule!$F$226:$FO$226, Schedule!$F$236:$FO$236, 0)</f>
        <v>0</v>
      </c>
      <c r="QDW188" s="214">
        <f>_xlfn.XLOOKUP(QDW172, Schedule!$F$226:$FO$226, Schedule!$F$236:$FO$236, 0)</f>
        <v>0</v>
      </c>
      <c r="QDX188" s="214">
        <f>_xlfn.XLOOKUP(QDX172, Schedule!$F$226:$FO$226, Schedule!$F$236:$FO$236, 0)</f>
        <v>0</v>
      </c>
      <c r="QDY188" s="214">
        <f>_xlfn.XLOOKUP(QDY172, Schedule!$F$226:$FO$226, Schedule!$F$236:$FO$236, 0)</f>
        <v>0</v>
      </c>
      <c r="QDZ188" s="214">
        <f>_xlfn.XLOOKUP(QDZ172, Schedule!$F$226:$FO$226, Schedule!$F$236:$FO$236, 0)</f>
        <v>0</v>
      </c>
      <c r="QEA188" s="214">
        <f>_xlfn.XLOOKUP(QEA172, Schedule!$F$226:$FO$226, Schedule!$F$236:$FO$236, 0)</f>
        <v>0</v>
      </c>
      <c r="QEB188" s="214">
        <f>_xlfn.XLOOKUP(QEB172, Schedule!$F$226:$FO$226, Schedule!$F$236:$FO$236, 0)</f>
        <v>0</v>
      </c>
      <c r="QEC188" s="214">
        <f>_xlfn.XLOOKUP(QEC172, Schedule!$F$226:$FO$226, Schedule!$F$236:$FO$236, 0)</f>
        <v>0</v>
      </c>
      <c r="QED188" s="214">
        <f>_xlfn.XLOOKUP(QED172, Schedule!$F$226:$FO$226, Schedule!$F$236:$FO$236, 0)</f>
        <v>0</v>
      </c>
      <c r="QEE188" s="214">
        <f>_xlfn.XLOOKUP(QEE172, Schedule!$F$226:$FO$226, Schedule!$F$236:$FO$236, 0)</f>
        <v>0</v>
      </c>
      <c r="QEF188" s="214">
        <f>_xlfn.XLOOKUP(QEF172, Schedule!$F$226:$FO$226, Schedule!$F$236:$FO$236, 0)</f>
        <v>0</v>
      </c>
      <c r="QEG188" s="214">
        <f>_xlfn.XLOOKUP(QEG172, Schedule!$F$226:$FO$226, Schedule!$F$236:$FO$236, 0)</f>
        <v>0</v>
      </c>
      <c r="QEH188" s="214">
        <f>_xlfn.XLOOKUP(QEH172, Schedule!$F$226:$FO$226, Schedule!$F$236:$FO$236, 0)</f>
        <v>0</v>
      </c>
      <c r="QEI188" s="214">
        <f>_xlfn.XLOOKUP(QEI172, Schedule!$F$226:$FO$226, Schedule!$F$236:$FO$236, 0)</f>
        <v>0</v>
      </c>
      <c r="QEJ188" s="214">
        <f>_xlfn.XLOOKUP(QEJ172, Schedule!$F$226:$FO$226, Schedule!$F$236:$FO$236, 0)</f>
        <v>0</v>
      </c>
      <c r="QEK188" s="214">
        <f>_xlfn.XLOOKUP(QEK172, Schedule!$F$226:$FO$226, Schedule!$F$236:$FO$236, 0)</f>
        <v>0</v>
      </c>
      <c r="QEL188" s="214">
        <f>_xlfn.XLOOKUP(QEL172, Schedule!$F$226:$FO$226, Schedule!$F$236:$FO$236, 0)</f>
        <v>0</v>
      </c>
      <c r="QEM188" s="214">
        <f>_xlfn.XLOOKUP(QEM172, Schedule!$F$226:$FO$226, Schedule!$F$236:$FO$236, 0)</f>
        <v>0</v>
      </c>
      <c r="QEN188" s="214">
        <f>_xlfn.XLOOKUP(QEN172, Schedule!$F$226:$FO$226, Schedule!$F$236:$FO$236, 0)</f>
        <v>0</v>
      </c>
      <c r="QEO188" s="214">
        <f>_xlfn.XLOOKUP(QEO172, Schedule!$F$226:$FO$226, Schedule!$F$236:$FO$236, 0)</f>
        <v>0</v>
      </c>
      <c r="QEP188" s="214">
        <f>_xlfn.XLOOKUP(QEP172, Schedule!$F$226:$FO$226, Schedule!$F$236:$FO$236, 0)</f>
        <v>0</v>
      </c>
      <c r="QEQ188" s="214">
        <f>_xlfn.XLOOKUP(QEQ172, Schedule!$F$226:$FO$226, Schedule!$F$236:$FO$236, 0)</f>
        <v>0</v>
      </c>
      <c r="QER188" s="214">
        <f>_xlfn.XLOOKUP(QER172, Schedule!$F$226:$FO$226, Schedule!$F$236:$FO$236, 0)</f>
        <v>0</v>
      </c>
      <c r="QES188" s="214">
        <f>_xlfn.XLOOKUP(QES172, Schedule!$F$226:$FO$226, Schedule!$F$236:$FO$236, 0)</f>
        <v>0</v>
      </c>
      <c r="QET188" s="214">
        <f>_xlfn.XLOOKUP(QET172, Schedule!$F$226:$FO$226, Schedule!$F$236:$FO$236, 0)</f>
        <v>0</v>
      </c>
      <c r="QEU188" s="214">
        <f>_xlfn.XLOOKUP(QEU172, Schedule!$F$226:$FO$226, Schedule!$F$236:$FO$236, 0)</f>
        <v>0</v>
      </c>
      <c r="QEV188" s="214">
        <f>_xlfn.XLOOKUP(QEV172, Schedule!$F$226:$FO$226, Schedule!$F$236:$FO$236, 0)</f>
        <v>0</v>
      </c>
      <c r="QEW188" s="214">
        <f>_xlfn.XLOOKUP(QEW172, Schedule!$F$226:$FO$226, Schedule!$F$236:$FO$236, 0)</f>
        <v>0</v>
      </c>
      <c r="QEX188" s="214">
        <f>_xlfn.XLOOKUP(QEX172, Schedule!$F$226:$FO$226, Schedule!$F$236:$FO$236, 0)</f>
        <v>0</v>
      </c>
      <c r="QEY188" s="214">
        <f>_xlfn.XLOOKUP(QEY172, Schedule!$F$226:$FO$226, Schedule!$F$236:$FO$236, 0)</f>
        <v>0</v>
      </c>
      <c r="QEZ188" s="214">
        <f>_xlfn.XLOOKUP(QEZ172, Schedule!$F$226:$FO$226, Schedule!$F$236:$FO$236, 0)</f>
        <v>0</v>
      </c>
      <c r="QFA188" s="214">
        <f>_xlfn.XLOOKUP(QFA172, Schedule!$F$226:$FO$226, Schedule!$F$236:$FO$236, 0)</f>
        <v>0</v>
      </c>
      <c r="QFB188" s="214">
        <f>_xlfn.XLOOKUP(QFB172, Schedule!$F$226:$FO$226, Schedule!$F$236:$FO$236, 0)</f>
        <v>0</v>
      </c>
      <c r="QFC188" s="214">
        <f>_xlfn.XLOOKUP(QFC172, Schedule!$F$226:$FO$226, Schedule!$F$236:$FO$236, 0)</f>
        <v>0</v>
      </c>
      <c r="QFD188" s="214">
        <f>_xlfn.XLOOKUP(QFD172, Schedule!$F$226:$FO$226, Schedule!$F$236:$FO$236, 0)</f>
        <v>0</v>
      </c>
      <c r="QFE188" s="214">
        <f>_xlfn.XLOOKUP(QFE172, Schedule!$F$226:$FO$226, Schedule!$F$236:$FO$236, 0)</f>
        <v>0</v>
      </c>
      <c r="QFF188" s="214">
        <f>_xlfn.XLOOKUP(QFF172, Schedule!$F$226:$FO$226, Schedule!$F$236:$FO$236, 0)</f>
        <v>0</v>
      </c>
      <c r="QFG188" s="214">
        <f>_xlfn.XLOOKUP(QFG172, Schedule!$F$226:$FO$226, Schedule!$F$236:$FO$236, 0)</f>
        <v>0</v>
      </c>
      <c r="QFH188" s="214">
        <f>_xlfn.XLOOKUP(QFH172, Schedule!$F$226:$FO$226, Schedule!$F$236:$FO$236, 0)</f>
        <v>0</v>
      </c>
      <c r="QFI188" s="214">
        <f>_xlfn.XLOOKUP(QFI172, Schedule!$F$226:$FO$226, Schedule!$F$236:$FO$236, 0)</f>
        <v>0</v>
      </c>
      <c r="QFJ188" s="214">
        <f>_xlfn.XLOOKUP(QFJ172, Schedule!$F$226:$FO$226, Schedule!$F$236:$FO$236, 0)</f>
        <v>0</v>
      </c>
      <c r="QFK188" s="214">
        <f>_xlfn.XLOOKUP(QFK172, Schedule!$F$226:$FO$226, Schedule!$F$236:$FO$236, 0)</f>
        <v>0</v>
      </c>
      <c r="QFL188" s="214">
        <f>_xlfn.XLOOKUP(QFL172, Schedule!$F$226:$FO$226, Schedule!$F$236:$FO$236, 0)</f>
        <v>0</v>
      </c>
      <c r="QFM188" s="214">
        <f>_xlfn.XLOOKUP(QFM172, Schedule!$F$226:$FO$226, Schedule!$F$236:$FO$236, 0)</f>
        <v>0</v>
      </c>
      <c r="QFN188" s="214">
        <f>_xlfn.XLOOKUP(QFN172, Schedule!$F$226:$FO$226, Schedule!$F$236:$FO$236, 0)</f>
        <v>0</v>
      </c>
      <c r="QFO188" s="214">
        <f>_xlfn.XLOOKUP(QFO172, Schedule!$F$226:$FO$226, Schedule!$F$236:$FO$236, 0)</f>
        <v>0</v>
      </c>
      <c r="QFP188" s="214">
        <f>_xlfn.XLOOKUP(QFP172, Schedule!$F$226:$FO$226, Schedule!$F$236:$FO$236, 0)</f>
        <v>0</v>
      </c>
      <c r="QFQ188" s="214">
        <f>_xlfn.XLOOKUP(QFQ172, Schedule!$F$226:$FO$226, Schedule!$F$236:$FO$236, 0)</f>
        <v>0</v>
      </c>
      <c r="QFR188" s="214">
        <f>_xlfn.XLOOKUP(QFR172, Schedule!$F$226:$FO$226, Schedule!$F$236:$FO$236, 0)</f>
        <v>0</v>
      </c>
      <c r="QFS188" s="214">
        <f>_xlfn.XLOOKUP(QFS172, Schedule!$F$226:$FO$226, Schedule!$F$236:$FO$236, 0)</f>
        <v>0</v>
      </c>
      <c r="QFT188" s="214">
        <f>_xlfn.XLOOKUP(QFT172, Schedule!$F$226:$FO$226, Schedule!$F$236:$FO$236, 0)</f>
        <v>0</v>
      </c>
      <c r="QFU188" s="214">
        <f>_xlfn.XLOOKUP(QFU172, Schedule!$F$226:$FO$226, Schedule!$F$236:$FO$236, 0)</f>
        <v>0</v>
      </c>
      <c r="QFV188" s="214">
        <f>_xlfn.XLOOKUP(QFV172, Schedule!$F$226:$FO$226, Schedule!$F$236:$FO$236, 0)</f>
        <v>0</v>
      </c>
      <c r="QFW188" s="214">
        <f>_xlfn.XLOOKUP(QFW172, Schedule!$F$226:$FO$226, Schedule!$F$236:$FO$236, 0)</f>
        <v>0</v>
      </c>
      <c r="QFX188" s="214">
        <f>_xlfn.XLOOKUP(QFX172, Schedule!$F$226:$FO$226, Schedule!$F$236:$FO$236, 0)</f>
        <v>0</v>
      </c>
      <c r="QFY188" s="214">
        <f>_xlfn.XLOOKUP(QFY172, Schedule!$F$226:$FO$226, Schedule!$F$236:$FO$236, 0)</f>
        <v>0</v>
      </c>
      <c r="QFZ188" s="214">
        <f>_xlfn.XLOOKUP(QFZ172, Schedule!$F$226:$FO$226, Schedule!$F$236:$FO$236, 0)</f>
        <v>0</v>
      </c>
      <c r="QGA188" s="214">
        <f>_xlfn.XLOOKUP(QGA172, Schedule!$F$226:$FO$226, Schedule!$F$236:$FO$236, 0)</f>
        <v>0</v>
      </c>
      <c r="QGB188" s="214">
        <f>_xlfn.XLOOKUP(QGB172, Schedule!$F$226:$FO$226, Schedule!$F$236:$FO$236, 0)</f>
        <v>0</v>
      </c>
      <c r="QGC188" s="214">
        <f>_xlfn.XLOOKUP(QGC172, Schedule!$F$226:$FO$226, Schedule!$F$236:$FO$236, 0)</f>
        <v>0</v>
      </c>
      <c r="QGD188" s="214">
        <f>_xlfn.XLOOKUP(QGD172, Schedule!$F$226:$FO$226, Schedule!$F$236:$FO$236, 0)</f>
        <v>0</v>
      </c>
      <c r="QGE188" s="214">
        <f>_xlfn.XLOOKUP(QGE172, Schedule!$F$226:$FO$226, Schedule!$F$236:$FO$236, 0)</f>
        <v>0</v>
      </c>
      <c r="QGF188" s="214">
        <f>_xlfn.XLOOKUP(QGF172, Schedule!$F$226:$FO$226, Schedule!$F$236:$FO$236, 0)</f>
        <v>0</v>
      </c>
      <c r="QGG188" s="214">
        <f>_xlfn.XLOOKUP(QGG172, Schedule!$F$226:$FO$226, Schedule!$F$236:$FO$236, 0)</f>
        <v>0</v>
      </c>
      <c r="QGH188" s="214">
        <f>_xlfn.XLOOKUP(QGH172, Schedule!$F$226:$FO$226, Schedule!$F$236:$FO$236, 0)</f>
        <v>0</v>
      </c>
      <c r="QGI188" s="214">
        <f>_xlfn.XLOOKUP(QGI172, Schedule!$F$226:$FO$226, Schedule!$F$236:$FO$236, 0)</f>
        <v>0</v>
      </c>
      <c r="QGJ188" s="214">
        <f>_xlfn.XLOOKUP(QGJ172, Schedule!$F$226:$FO$226, Schedule!$F$236:$FO$236, 0)</f>
        <v>0</v>
      </c>
      <c r="QGK188" s="214">
        <f>_xlfn.XLOOKUP(QGK172, Schedule!$F$226:$FO$226, Schedule!$F$236:$FO$236, 0)</f>
        <v>0</v>
      </c>
      <c r="QGL188" s="214">
        <f>_xlfn.XLOOKUP(QGL172, Schedule!$F$226:$FO$226, Schedule!$F$236:$FO$236, 0)</f>
        <v>0</v>
      </c>
      <c r="QGM188" s="214">
        <f>_xlfn.XLOOKUP(QGM172, Schedule!$F$226:$FO$226, Schedule!$F$236:$FO$236, 0)</f>
        <v>0</v>
      </c>
      <c r="QGN188" s="214">
        <f>_xlfn.XLOOKUP(QGN172, Schedule!$F$226:$FO$226, Schedule!$F$236:$FO$236, 0)</f>
        <v>0</v>
      </c>
      <c r="QGO188" s="214">
        <f>_xlfn.XLOOKUP(QGO172, Schedule!$F$226:$FO$226, Schedule!$F$236:$FO$236, 0)</f>
        <v>0</v>
      </c>
      <c r="QGP188" s="214">
        <f>_xlfn.XLOOKUP(QGP172, Schedule!$F$226:$FO$226, Schedule!$F$236:$FO$236, 0)</f>
        <v>0</v>
      </c>
      <c r="QGQ188" s="214">
        <f>_xlfn.XLOOKUP(QGQ172, Schedule!$F$226:$FO$226, Schedule!$F$236:$FO$236, 0)</f>
        <v>0</v>
      </c>
      <c r="QGR188" s="214">
        <f>_xlfn.XLOOKUP(QGR172, Schedule!$F$226:$FO$226, Schedule!$F$236:$FO$236, 0)</f>
        <v>0</v>
      </c>
      <c r="QGS188" s="214">
        <f>_xlfn.XLOOKUP(QGS172, Schedule!$F$226:$FO$226, Schedule!$F$236:$FO$236, 0)</f>
        <v>0</v>
      </c>
      <c r="QGT188" s="214">
        <f>_xlfn.XLOOKUP(QGT172, Schedule!$F$226:$FO$226, Schedule!$F$236:$FO$236, 0)</f>
        <v>0</v>
      </c>
      <c r="QGU188" s="214">
        <f>_xlfn.XLOOKUP(QGU172, Schedule!$F$226:$FO$226, Schedule!$F$236:$FO$236, 0)</f>
        <v>0</v>
      </c>
      <c r="QGV188" s="214">
        <f>_xlfn.XLOOKUP(QGV172, Schedule!$F$226:$FO$226, Schedule!$F$236:$FO$236, 0)</f>
        <v>0</v>
      </c>
      <c r="QGW188" s="214">
        <f>_xlfn.XLOOKUP(QGW172, Schedule!$F$226:$FO$226, Schedule!$F$236:$FO$236, 0)</f>
        <v>0</v>
      </c>
      <c r="QGX188" s="214">
        <f>_xlfn.XLOOKUP(QGX172, Schedule!$F$226:$FO$226, Schedule!$F$236:$FO$236, 0)</f>
        <v>0</v>
      </c>
      <c r="QGY188" s="214">
        <f>_xlfn.XLOOKUP(QGY172, Schedule!$F$226:$FO$226, Schedule!$F$236:$FO$236, 0)</f>
        <v>0</v>
      </c>
      <c r="QGZ188" s="214">
        <f>_xlfn.XLOOKUP(QGZ172, Schedule!$F$226:$FO$226, Schedule!$F$236:$FO$236, 0)</f>
        <v>0</v>
      </c>
      <c r="QHA188" s="214">
        <f>_xlfn.XLOOKUP(QHA172, Schedule!$F$226:$FO$226, Schedule!$F$236:$FO$236, 0)</f>
        <v>0</v>
      </c>
      <c r="QHB188" s="214">
        <f>_xlfn.XLOOKUP(QHB172, Schedule!$F$226:$FO$226, Schedule!$F$236:$FO$236, 0)</f>
        <v>0</v>
      </c>
      <c r="QHC188" s="214">
        <f>_xlfn.XLOOKUP(QHC172, Schedule!$F$226:$FO$226, Schedule!$F$236:$FO$236, 0)</f>
        <v>0</v>
      </c>
      <c r="QHD188" s="214">
        <f>_xlfn.XLOOKUP(QHD172, Schedule!$F$226:$FO$226, Schedule!$F$236:$FO$236, 0)</f>
        <v>0</v>
      </c>
      <c r="QHE188" s="214">
        <f>_xlfn.XLOOKUP(QHE172, Schedule!$F$226:$FO$226, Schedule!$F$236:$FO$236, 0)</f>
        <v>0</v>
      </c>
      <c r="QHF188" s="214">
        <f>_xlfn.XLOOKUP(QHF172, Schedule!$F$226:$FO$226, Schedule!$F$236:$FO$236, 0)</f>
        <v>0</v>
      </c>
      <c r="QHG188" s="214">
        <f>_xlfn.XLOOKUP(QHG172, Schedule!$F$226:$FO$226, Schedule!$F$236:$FO$236, 0)</f>
        <v>0</v>
      </c>
      <c r="QHH188" s="214">
        <f>_xlfn.XLOOKUP(QHH172, Schedule!$F$226:$FO$226, Schedule!$F$236:$FO$236, 0)</f>
        <v>0</v>
      </c>
      <c r="QHI188" s="214">
        <f>_xlfn.XLOOKUP(QHI172, Schedule!$F$226:$FO$226, Schedule!$F$236:$FO$236, 0)</f>
        <v>0</v>
      </c>
      <c r="QHJ188" s="214">
        <f>_xlfn.XLOOKUP(QHJ172, Schedule!$F$226:$FO$226, Schedule!$F$236:$FO$236, 0)</f>
        <v>0</v>
      </c>
      <c r="QHK188" s="214">
        <f>_xlfn.XLOOKUP(QHK172, Schedule!$F$226:$FO$226, Schedule!$F$236:$FO$236, 0)</f>
        <v>0</v>
      </c>
      <c r="QHL188" s="214">
        <f>_xlfn.XLOOKUP(QHL172, Schedule!$F$226:$FO$226, Schedule!$F$236:$FO$236, 0)</f>
        <v>0</v>
      </c>
      <c r="QHM188" s="214">
        <f>_xlfn.XLOOKUP(QHM172, Schedule!$F$226:$FO$226, Schedule!$F$236:$FO$236, 0)</f>
        <v>0</v>
      </c>
      <c r="QHN188" s="214">
        <f>_xlfn.XLOOKUP(QHN172, Schedule!$F$226:$FO$226, Schedule!$F$236:$FO$236, 0)</f>
        <v>0</v>
      </c>
      <c r="QHO188" s="214">
        <f>_xlfn.XLOOKUP(QHO172, Schedule!$F$226:$FO$226, Schedule!$F$236:$FO$236, 0)</f>
        <v>0</v>
      </c>
      <c r="QHP188" s="214">
        <f>_xlfn.XLOOKUP(QHP172, Schedule!$F$226:$FO$226, Schedule!$F$236:$FO$236, 0)</f>
        <v>0</v>
      </c>
      <c r="QHQ188" s="214">
        <f>_xlfn.XLOOKUP(QHQ172, Schedule!$F$226:$FO$226, Schedule!$F$236:$FO$236, 0)</f>
        <v>0</v>
      </c>
      <c r="QHR188" s="214">
        <f>_xlfn.XLOOKUP(QHR172, Schedule!$F$226:$FO$226, Schedule!$F$236:$FO$236, 0)</f>
        <v>0</v>
      </c>
      <c r="QHS188" s="214">
        <f>_xlfn.XLOOKUP(QHS172, Schedule!$F$226:$FO$226, Schedule!$F$236:$FO$236, 0)</f>
        <v>0</v>
      </c>
      <c r="QHT188" s="214">
        <f>_xlfn.XLOOKUP(QHT172, Schedule!$F$226:$FO$226, Schedule!$F$236:$FO$236, 0)</f>
        <v>0</v>
      </c>
      <c r="QHU188" s="214">
        <f>_xlfn.XLOOKUP(QHU172, Schedule!$F$226:$FO$226, Schedule!$F$236:$FO$236, 0)</f>
        <v>0</v>
      </c>
      <c r="QHV188" s="214">
        <f>_xlfn.XLOOKUP(QHV172, Schedule!$F$226:$FO$226, Schedule!$F$236:$FO$236, 0)</f>
        <v>0</v>
      </c>
      <c r="QHW188" s="214">
        <f>_xlfn.XLOOKUP(QHW172, Schedule!$F$226:$FO$226, Schedule!$F$236:$FO$236, 0)</f>
        <v>0</v>
      </c>
      <c r="QHX188" s="214">
        <f>_xlfn.XLOOKUP(QHX172, Schedule!$F$226:$FO$226, Schedule!$F$236:$FO$236, 0)</f>
        <v>0</v>
      </c>
      <c r="QHY188" s="214">
        <f>_xlfn.XLOOKUP(QHY172, Schedule!$F$226:$FO$226, Schedule!$F$236:$FO$236, 0)</f>
        <v>0</v>
      </c>
      <c r="QHZ188" s="214">
        <f>_xlfn.XLOOKUP(QHZ172, Schedule!$F$226:$FO$226, Schedule!$F$236:$FO$236, 0)</f>
        <v>0</v>
      </c>
      <c r="QIA188" s="214">
        <f>_xlfn.XLOOKUP(QIA172, Schedule!$F$226:$FO$226, Schedule!$F$236:$FO$236, 0)</f>
        <v>0</v>
      </c>
      <c r="QIB188" s="214">
        <f>_xlfn.XLOOKUP(QIB172, Schedule!$F$226:$FO$226, Schedule!$F$236:$FO$236, 0)</f>
        <v>0</v>
      </c>
      <c r="QIC188" s="214">
        <f>_xlfn.XLOOKUP(QIC172, Schedule!$F$226:$FO$226, Schedule!$F$236:$FO$236, 0)</f>
        <v>0</v>
      </c>
      <c r="QID188" s="214">
        <f>_xlfn.XLOOKUP(QID172, Schedule!$F$226:$FO$226, Schedule!$F$236:$FO$236, 0)</f>
        <v>0</v>
      </c>
      <c r="QIE188" s="214">
        <f>_xlfn.XLOOKUP(QIE172, Schedule!$F$226:$FO$226, Schedule!$F$236:$FO$236, 0)</f>
        <v>0</v>
      </c>
      <c r="QIF188" s="214">
        <f>_xlfn.XLOOKUP(QIF172, Schedule!$F$226:$FO$226, Schedule!$F$236:$FO$236, 0)</f>
        <v>0</v>
      </c>
      <c r="QIG188" s="214">
        <f>_xlfn.XLOOKUP(QIG172, Schedule!$F$226:$FO$226, Schedule!$F$236:$FO$236, 0)</f>
        <v>0</v>
      </c>
      <c r="QIH188" s="214">
        <f>_xlfn.XLOOKUP(QIH172, Schedule!$F$226:$FO$226, Schedule!$F$236:$FO$236, 0)</f>
        <v>0</v>
      </c>
      <c r="QII188" s="214">
        <f>_xlfn.XLOOKUP(QII172, Schedule!$F$226:$FO$226, Schedule!$F$236:$FO$236, 0)</f>
        <v>0</v>
      </c>
      <c r="QIJ188" s="214">
        <f>_xlfn.XLOOKUP(QIJ172, Schedule!$F$226:$FO$226, Schedule!$F$236:$FO$236, 0)</f>
        <v>0</v>
      </c>
      <c r="QIK188" s="214">
        <f>_xlfn.XLOOKUP(QIK172, Schedule!$F$226:$FO$226, Schedule!$F$236:$FO$236, 0)</f>
        <v>0</v>
      </c>
      <c r="QIL188" s="214">
        <f>_xlfn.XLOOKUP(QIL172, Schedule!$F$226:$FO$226, Schedule!$F$236:$FO$236, 0)</f>
        <v>0</v>
      </c>
      <c r="QIM188" s="214">
        <f>_xlfn.XLOOKUP(QIM172, Schedule!$F$226:$FO$226, Schedule!$F$236:$FO$236, 0)</f>
        <v>0</v>
      </c>
      <c r="QIN188" s="214">
        <f>_xlfn.XLOOKUP(QIN172, Schedule!$F$226:$FO$226, Schedule!$F$236:$FO$236, 0)</f>
        <v>0</v>
      </c>
      <c r="QIO188" s="214">
        <f>_xlfn.XLOOKUP(QIO172, Schedule!$F$226:$FO$226, Schedule!$F$236:$FO$236, 0)</f>
        <v>0</v>
      </c>
      <c r="QIP188" s="214">
        <f>_xlfn.XLOOKUP(QIP172, Schedule!$F$226:$FO$226, Schedule!$F$236:$FO$236, 0)</f>
        <v>0</v>
      </c>
      <c r="QIQ188" s="214">
        <f>_xlfn.XLOOKUP(QIQ172, Schedule!$F$226:$FO$226, Schedule!$F$236:$FO$236, 0)</f>
        <v>0</v>
      </c>
      <c r="QIR188" s="214">
        <f>_xlfn.XLOOKUP(QIR172, Schedule!$F$226:$FO$226, Schedule!$F$236:$FO$236, 0)</f>
        <v>0</v>
      </c>
      <c r="QIS188" s="214">
        <f>_xlfn.XLOOKUP(QIS172, Schedule!$F$226:$FO$226, Schedule!$F$236:$FO$236, 0)</f>
        <v>0</v>
      </c>
      <c r="QIT188" s="214">
        <f>_xlfn.XLOOKUP(QIT172, Schedule!$F$226:$FO$226, Schedule!$F$236:$FO$236, 0)</f>
        <v>0</v>
      </c>
      <c r="QIU188" s="214">
        <f>_xlfn.XLOOKUP(QIU172, Schedule!$F$226:$FO$226, Schedule!$F$236:$FO$236, 0)</f>
        <v>0</v>
      </c>
      <c r="QIV188" s="214">
        <f>_xlfn.XLOOKUP(QIV172, Schedule!$F$226:$FO$226, Schedule!$F$236:$FO$236, 0)</f>
        <v>0</v>
      </c>
      <c r="QIW188" s="214">
        <f>_xlfn.XLOOKUP(QIW172, Schedule!$F$226:$FO$226, Schedule!$F$236:$FO$236, 0)</f>
        <v>0</v>
      </c>
      <c r="QIX188" s="214">
        <f>_xlfn.XLOOKUP(QIX172, Schedule!$F$226:$FO$226, Schedule!$F$236:$FO$236, 0)</f>
        <v>0</v>
      </c>
      <c r="QIY188" s="214">
        <f>_xlfn.XLOOKUP(QIY172, Schedule!$F$226:$FO$226, Schedule!$F$236:$FO$236, 0)</f>
        <v>0</v>
      </c>
      <c r="QIZ188" s="214">
        <f>_xlfn.XLOOKUP(QIZ172, Schedule!$F$226:$FO$226, Schedule!$F$236:$FO$236, 0)</f>
        <v>0</v>
      </c>
      <c r="QJA188" s="214">
        <f>_xlfn.XLOOKUP(QJA172, Schedule!$F$226:$FO$226, Schedule!$F$236:$FO$236, 0)</f>
        <v>0</v>
      </c>
      <c r="QJB188" s="214">
        <f>_xlfn.XLOOKUP(QJB172, Schedule!$F$226:$FO$226, Schedule!$F$236:$FO$236, 0)</f>
        <v>0</v>
      </c>
      <c r="QJC188" s="214">
        <f>_xlfn.XLOOKUP(QJC172, Schedule!$F$226:$FO$226, Schedule!$F$236:$FO$236, 0)</f>
        <v>0</v>
      </c>
      <c r="QJD188" s="214">
        <f>_xlfn.XLOOKUP(QJD172, Schedule!$F$226:$FO$226, Schedule!$F$236:$FO$236, 0)</f>
        <v>0</v>
      </c>
      <c r="QJE188" s="214">
        <f>_xlfn.XLOOKUP(QJE172, Schedule!$F$226:$FO$226, Schedule!$F$236:$FO$236, 0)</f>
        <v>0</v>
      </c>
      <c r="QJF188" s="214">
        <f>_xlfn.XLOOKUP(QJF172, Schedule!$F$226:$FO$226, Schedule!$F$236:$FO$236, 0)</f>
        <v>0</v>
      </c>
      <c r="QJG188" s="214">
        <f>_xlfn.XLOOKUP(QJG172, Schedule!$F$226:$FO$226, Schedule!$F$236:$FO$236, 0)</f>
        <v>0</v>
      </c>
      <c r="QJH188" s="214">
        <f>_xlfn.XLOOKUP(QJH172, Schedule!$F$226:$FO$226, Schedule!$F$236:$FO$236, 0)</f>
        <v>0</v>
      </c>
      <c r="QJI188" s="214">
        <f>_xlfn.XLOOKUP(QJI172, Schedule!$F$226:$FO$226, Schedule!$F$236:$FO$236, 0)</f>
        <v>0</v>
      </c>
      <c r="QJJ188" s="214">
        <f>_xlfn.XLOOKUP(QJJ172, Schedule!$F$226:$FO$226, Schedule!$F$236:$FO$236, 0)</f>
        <v>0</v>
      </c>
      <c r="QJK188" s="214">
        <f>_xlfn.XLOOKUP(QJK172, Schedule!$F$226:$FO$226, Schedule!$F$236:$FO$236, 0)</f>
        <v>0</v>
      </c>
      <c r="QJL188" s="214">
        <f>_xlfn.XLOOKUP(QJL172, Schedule!$F$226:$FO$226, Schedule!$F$236:$FO$236, 0)</f>
        <v>0</v>
      </c>
      <c r="QJM188" s="214">
        <f>_xlfn.XLOOKUP(QJM172, Schedule!$F$226:$FO$226, Schedule!$F$236:$FO$236, 0)</f>
        <v>0</v>
      </c>
      <c r="QJN188" s="214">
        <f>_xlfn.XLOOKUP(QJN172, Schedule!$F$226:$FO$226, Schedule!$F$236:$FO$236, 0)</f>
        <v>0</v>
      </c>
      <c r="QJO188" s="214">
        <f>_xlfn.XLOOKUP(QJO172, Schedule!$F$226:$FO$226, Schedule!$F$236:$FO$236, 0)</f>
        <v>0</v>
      </c>
      <c r="QJP188" s="214">
        <f>_xlfn.XLOOKUP(QJP172, Schedule!$F$226:$FO$226, Schedule!$F$236:$FO$236, 0)</f>
        <v>0</v>
      </c>
      <c r="QJQ188" s="214">
        <f>_xlfn.XLOOKUP(QJQ172, Schedule!$F$226:$FO$226, Schedule!$F$236:$FO$236, 0)</f>
        <v>0</v>
      </c>
      <c r="QJR188" s="214">
        <f>_xlfn.XLOOKUP(QJR172, Schedule!$F$226:$FO$226, Schedule!$F$236:$FO$236, 0)</f>
        <v>0</v>
      </c>
      <c r="QJS188" s="214">
        <f>_xlfn.XLOOKUP(QJS172, Schedule!$F$226:$FO$226, Schedule!$F$236:$FO$236, 0)</f>
        <v>0</v>
      </c>
      <c r="QJT188" s="214">
        <f>_xlfn.XLOOKUP(QJT172, Schedule!$F$226:$FO$226, Schedule!$F$236:$FO$236, 0)</f>
        <v>0</v>
      </c>
      <c r="QJU188" s="214">
        <f>_xlfn.XLOOKUP(QJU172, Schedule!$F$226:$FO$226, Schedule!$F$236:$FO$236, 0)</f>
        <v>0</v>
      </c>
      <c r="QJV188" s="214">
        <f>_xlfn.XLOOKUP(QJV172, Schedule!$F$226:$FO$226, Schedule!$F$236:$FO$236, 0)</f>
        <v>0</v>
      </c>
      <c r="QJW188" s="214">
        <f>_xlfn.XLOOKUP(QJW172, Schedule!$F$226:$FO$226, Schedule!$F$236:$FO$236, 0)</f>
        <v>0</v>
      </c>
      <c r="QJX188" s="214">
        <f>_xlfn.XLOOKUP(QJX172, Schedule!$F$226:$FO$226, Schedule!$F$236:$FO$236, 0)</f>
        <v>0</v>
      </c>
      <c r="QJY188" s="214">
        <f>_xlfn.XLOOKUP(QJY172, Schedule!$F$226:$FO$226, Schedule!$F$236:$FO$236, 0)</f>
        <v>0</v>
      </c>
      <c r="QJZ188" s="214">
        <f>_xlfn.XLOOKUP(QJZ172, Schedule!$F$226:$FO$226, Schedule!$F$236:$FO$236, 0)</f>
        <v>0</v>
      </c>
      <c r="QKA188" s="214">
        <f>_xlfn.XLOOKUP(QKA172, Schedule!$F$226:$FO$226, Schedule!$F$236:$FO$236, 0)</f>
        <v>0</v>
      </c>
      <c r="QKB188" s="214">
        <f>_xlfn.XLOOKUP(QKB172, Schedule!$F$226:$FO$226, Schedule!$F$236:$FO$236, 0)</f>
        <v>0</v>
      </c>
      <c r="QKC188" s="214">
        <f>_xlfn.XLOOKUP(QKC172, Schedule!$F$226:$FO$226, Schedule!$F$236:$FO$236, 0)</f>
        <v>0</v>
      </c>
      <c r="QKD188" s="214">
        <f>_xlfn.XLOOKUP(QKD172, Schedule!$F$226:$FO$226, Schedule!$F$236:$FO$236, 0)</f>
        <v>0</v>
      </c>
      <c r="QKE188" s="214">
        <f>_xlfn.XLOOKUP(QKE172, Schedule!$F$226:$FO$226, Schedule!$F$236:$FO$236, 0)</f>
        <v>0</v>
      </c>
      <c r="QKF188" s="214">
        <f>_xlfn.XLOOKUP(QKF172, Schedule!$F$226:$FO$226, Schedule!$F$236:$FO$236, 0)</f>
        <v>0</v>
      </c>
      <c r="QKG188" s="214">
        <f>_xlfn.XLOOKUP(QKG172, Schedule!$F$226:$FO$226, Schedule!$F$236:$FO$236, 0)</f>
        <v>0</v>
      </c>
      <c r="QKH188" s="214">
        <f>_xlfn.XLOOKUP(QKH172, Schedule!$F$226:$FO$226, Schedule!$F$236:$FO$236, 0)</f>
        <v>0</v>
      </c>
      <c r="QKI188" s="214">
        <f>_xlfn.XLOOKUP(QKI172, Schedule!$F$226:$FO$226, Schedule!$F$236:$FO$236, 0)</f>
        <v>0</v>
      </c>
      <c r="QKJ188" s="214">
        <f>_xlfn.XLOOKUP(QKJ172, Schedule!$F$226:$FO$226, Schedule!$F$236:$FO$236, 0)</f>
        <v>0</v>
      </c>
      <c r="QKK188" s="214">
        <f>_xlfn.XLOOKUP(QKK172, Schedule!$F$226:$FO$226, Schedule!$F$236:$FO$236, 0)</f>
        <v>0</v>
      </c>
      <c r="QKL188" s="214">
        <f>_xlfn.XLOOKUP(QKL172, Schedule!$F$226:$FO$226, Schedule!$F$236:$FO$236, 0)</f>
        <v>0</v>
      </c>
      <c r="QKM188" s="214">
        <f>_xlfn.XLOOKUP(QKM172, Schedule!$F$226:$FO$226, Schedule!$F$236:$FO$236, 0)</f>
        <v>0</v>
      </c>
      <c r="QKN188" s="214">
        <f>_xlfn.XLOOKUP(QKN172, Schedule!$F$226:$FO$226, Schedule!$F$236:$FO$236, 0)</f>
        <v>0</v>
      </c>
      <c r="QKO188" s="214">
        <f>_xlfn.XLOOKUP(QKO172, Schedule!$F$226:$FO$226, Schedule!$F$236:$FO$236, 0)</f>
        <v>0</v>
      </c>
      <c r="QKP188" s="214">
        <f>_xlfn.XLOOKUP(QKP172, Schedule!$F$226:$FO$226, Schedule!$F$236:$FO$236, 0)</f>
        <v>0</v>
      </c>
      <c r="QKQ188" s="214">
        <f>_xlfn.XLOOKUP(QKQ172, Schedule!$F$226:$FO$226, Schedule!$F$236:$FO$236, 0)</f>
        <v>0</v>
      </c>
      <c r="QKR188" s="214">
        <f>_xlfn.XLOOKUP(QKR172, Schedule!$F$226:$FO$226, Schedule!$F$236:$FO$236, 0)</f>
        <v>0</v>
      </c>
      <c r="QKS188" s="214">
        <f>_xlfn.XLOOKUP(QKS172, Schedule!$F$226:$FO$226, Schedule!$F$236:$FO$236, 0)</f>
        <v>0</v>
      </c>
      <c r="QKT188" s="214">
        <f>_xlfn.XLOOKUP(QKT172, Schedule!$F$226:$FO$226, Schedule!$F$236:$FO$236, 0)</f>
        <v>0</v>
      </c>
      <c r="QKU188" s="214">
        <f>_xlfn.XLOOKUP(QKU172, Schedule!$F$226:$FO$226, Schedule!$F$236:$FO$236, 0)</f>
        <v>0</v>
      </c>
      <c r="QKV188" s="214">
        <f>_xlfn.XLOOKUP(QKV172, Schedule!$F$226:$FO$226, Schedule!$F$236:$FO$236, 0)</f>
        <v>0</v>
      </c>
      <c r="QKW188" s="214">
        <f>_xlfn.XLOOKUP(QKW172, Schedule!$F$226:$FO$226, Schedule!$F$236:$FO$236, 0)</f>
        <v>0</v>
      </c>
      <c r="QKX188" s="214">
        <f>_xlfn.XLOOKUP(QKX172, Schedule!$F$226:$FO$226, Schedule!$F$236:$FO$236, 0)</f>
        <v>0</v>
      </c>
      <c r="QKY188" s="214">
        <f>_xlfn.XLOOKUP(QKY172, Schedule!$F$226:$FO$226, Schedule!$F$236:$FO$236, 0)</f>
        <v>0</v>
      </c>
      <c r="QKZ188" s="214">
        <f>_xlfn.XLOOKUP(QKZ172, Schedule!$F$226:$FO$226, Schedule!$F$236:$FO$236, 0)</f>
        <v>0</v>
      </c>
      <c r="QLA188" s="214">
        <f>_xlfn.XLOOKUP(QLA172, Schedule!$F$226:$FO$226, Schedule!$F$236:$FO$236, 0)</f>
        <v>0</v>
      </c>
      <c r="QLB188" s="214">
        <f>_xlfn.XLOOKUP(QLB172, Schedule!$F$226:$FO$226, Schedule!$F$236:$FO$236, 0)</f>
        <v>0</v>
      </c>
      <c r="QLC188" s="214">
        <f>_xlfn.XLOOKUP(QLC172, Schedule!$F$226:$FO$226, Schedule!$F$236:$FO$236, 0)</f>
        <v>0</v>
      </c>
      <c r="QLD188" s="214">
        <f>_xlfn.XLOOKUP(QLD172, Schedule!$F$226:$FO$226, Schedule!$F$236:$FO$236, 0)</f>
        <v>0</v>
      </c>
      <c r="QLE188" s="214">
        <f>_xlfn.XLOOKUP(QLE172, Schedule!$F$226:$FO$226, Schedule!$F$236:$FO$236, 0)</f>
        <v>0</v>
      </c>
      <c r="QLF188" s="214">
        <f>_xlfn.XLOOKUP(QLF172, Schedule!$F$226:$FO$226, Schedule!$F$236:$FO$236, 0)</f>
        <v>0</v>
      </c>
      <c r="QLG188" s="214">
        <f>_xlfn.XLOOKUP(QLG172, Schedule!$F$226:$FO$226, Schedule!$F$236:$FO$236, 0)</f>
        <v>0</v>
      </c>
      <c r="QLH188" s="214">
        <f>_xlfn.XLOOKUP(QLH172, Schedule!$F$226:$FO$226, Schedule!$F$236:$FO$236, 0)</f>
        <v>0</v>
      </c>
      <c r="QLI188" s="214">
        <f>_xlfn.XLOOKUP(QLI172, Schedule!$F$226:$FO$226, Schedule!$F$236:$FO$236, 0)</f>
        <v>0</v>
      </c>
      <c r="QLJ188" s="214">
        <f>_xlfn.XLOOKUP(QLJ172, Schedule!$F$226:$FO$226, Schedule!$F$236:$FO$236, 0)</f>
        <v>0</v>
      </c>
      <c r="QLK188" s="214">
        <f>_xlfn.XLOOKUP(QLK172, Schedule!$F$226:$FO$226, Schedule!$F$236:$FO$236, 0)</f>
        <v>0</v>
      </c>
      <c r="QLL188" s="214">
        <f>_xlfn.XLOOKUP(QLL172, Schedule!$F$226:$FO$226, Schedule!$F$236:$FO$236, 0)</f>
        <v>0</v>
      </c>
      <c r="QLM188" s="214">
        <f>_xlfn.XLOOKUP(QLM172, Schedule!$F$226:$FO$226, Schedule!$F$236:$FO$236, 0)</f>
        <v>0</v>
      </c>
      <c r="QLN188" s="214">
        <f>_xlfn.XLOOKUP(QLN172, Schedule!$F$226:$FO$226, Schedule!$F$236:$FO$236, 0)</f>
        <v>0</v>
      </c>
      <c r="QLO188" s="214">
        <f>_xlfn.XLOOKUP(QLO172, Schedule!$F$226:$FO$226, Schedule!$F$236:$FO$236, 0)</f>
        <v>0</v>
      </c>
      <c r="QLP188" s="214">
        <f>_xlfn.XLOOKUP(QLP172, Schedule!$F$226:$FO$226, Schedule!$F$236:$FO$236, 0)</f>
        <v>0</v>
      </c>
      <c r="QLQ188" s="214">
        <f>_xlfn.XLOOKUP(QLQ172, Schedule!$F$226:$FO$226, Schedule!$F$236:$FO$236, 0)</f>
        <v>0</v>
      </c>
      <c r="QLR188" s="214">
        <f>_xlfn.XLOOKUP(QLR172, Schedule!$F$226:$FO$226, Schedule!$F$236:$FO$236, 0)</f>
        <v>0</v>
      </c>
      <c r="QLS188" s="214">
        <f>_xlfn.XLOOKUP(QLS172, Schedule!$F$226:$FO$226, Schedule!$F$236:$FO$236, 0)</f>
        <v>0</v>
      </c>
      <c r="QLT188" s="214">
        <f>_xlfn.XLOOKUP(QLT172, Schedule!$F$226:$FO$226, Schedule!$F$236:$FO$236, 0)</f>
        <v>0</v>
      </c>
      <c r="QLU188" s="214">
        <f>_xlfn.XLOOKUP(QLU172, Schedule!$F$226:$FO$226, Schedule!$F$236:$FO$236, 0)</f>
        <v>0</v>
      </c>
      <c r="QLV188" s="214">
        <f>_xlfn.XLOOKUP(QLV172, Schedule!$F$226:$FO$226, Schedule!$F$236:$FO$236, 0)</f>
        <v>0</v>
      </c>
      <c r="QLW188" s="214">
        <f>_xlfn.XLOOKUP(QLW172, Schedule!$F$226:$FO$226, Schedule!$F$236:$FO$236, 0)</f>
        <v>0</v>
      </c>
      <c r="QLX188" s="214">
        <f>_xlfn.XLOOKUP(QLX172, Schedule!$F$226:$FO$226, Schedule!$F$236:$FO$236, 0)</f>
        <v>0</v>
      </c>
      <c r="QLY188" s="214">
        <f>_xlfn.XLOOKUP(QLY172, Schedule!$F$226:$FO$226, Schedule!$F$236:$FO$236, 0)</f>
        <v>0</v>
      </c>
      <c r="QLZ188" s="214">
        <f>_xlfn.XLOOKUP(QLZ172, Schedule!$F$226:$FO$226, Schedule!$F$236:$FO$236, 0)</f>
        <v>0</v>
      </c>
      <c r="QMA188" s="214">
        <f>_xlfn.XLOOKUP(QMA172, Schedule!$F$226:$FO$226, Schedule!$F$236:$FO$236, 0)</f>
        <v>0</v>
      </c>
      <c r="QMB188" s="214">
        <f>_xlfn.XLOOKUP(QMB172, Schedule!$F$226:$FO$226, Schedule!$F$236:$FO$236, 0)</f>
        <v>0</v>
      </c>
      <c r="QMC188" s="214">
        <f>_xlfn.XLOOKUP(QMC172, Schedule!$F$226:$FO$226, Schedule!$F$236:$FO$236, 0)</f>
        <v>0</v>
      </c>
      <c r="QMD188" s="214">
        <f>_xlfn.XLOOKUP(QMD172, Schedule!$F$226:$FO$226, Schedule!$F$236:$FO$236, 0)</f>
        <v>0</v>
      </c>
      <c r="QME188" s="214">
        <f>_xlfn.XLOOKUP(QME172, Schedule!$F$226:$FO$226, Schedule!$F$236:$FO$236, 0)</f>
        <v>0</v>
      </c>
      <c r="QMF188" s="214">
        <f>_xlfn.XLOOKUP(QMF172, Schedule!$F$226:$FO$226, Schedule!$F$236:$FO$236, 0)</f>
        <v>0</v>
      </c>
      <c r="QMG188" s="214">
        <f>_xlfn.XLOOKUP(QMG172, Schedule!$F$226:$FO$226, Schedule!$F$236:$FO$236, 0)</f>
        <v>0</v>
      </c>
      <c r="QMH188" s="214">
        <f>_xlfn.XLOOKUP(QMH172, Schedule!$F$226:$FO$226, Schedule!$F$236:$FO$236, 0)</f>
        <v>0</v>
      </c>
      <c r="QMI188" s="214">
        <f>_xlfn.XLOOKUP(QMI172, Schedule!$F$226:$FO$226, Schedule!$F$236:$FO$236, 0)</f>
        <v>0</v>
      </c>
      <c r="QMJ188" s="214">
        <f>_xlfn.XLOOKUP(QMJ172, Schedule!$F$226:$FO$226, Schedule!$F$236:$FO$236, 0)</f>
        <v>0</v>
      </c>
      <c r="QMK188" s="214">
        <f>_xlfn.XLOOKUP(QMK172, Schedule!$F$226:$FO$226, Schedule!$F$236:$FO$236, 0)</f>
        <v>0</v>
      </c>
      <c r="QML188" s="214">
        <f>_xlfn.XLOOKUP(QML172, Schedule!$F$226:$FO$226, Schedule!$F$236:$FO$236, 0)</f>
        <v>0</v>
      </c>
      <c r="QMM188" s="214">
        <f>_xlfn.XLOOKUP(QMM172, Schedule!$F$226:$FO$226, Schedule!$F$236:$FO$236, 0)</f>
        <v>0</v>
      </c>
      <c r="QMN188" s="214">
        <f>_xlfn.XLOOKUP(QMN172, Schedule!$F$226:$FO$226, Schedule!$F$236:$FO$236, 0)</f>
        <v>0</v>
      </c>
      <c r="QMO188" s="214">
        <f>_xlfn.XLOOKUP(QMO172, Schedule!$F$226:$FO$226, Schedule!$F$236:$FO$236, 0)</f>
        <v>0</v>
      </c>
      <c r="QMP188" s="214">
        <f>_xlfn.XLOOKUP(QMP172, Schedule!$F$226:$FO$226, Schedule!$F$236:$FO$236, 0)</f>
        <v>0</v>
      </c>
      <c r="QMQ188" s="214">
        <f>_xlfn.XLOOKUP(QMQ172, Schedule!$F$226:$FO$226, Schedule!$F$236:$FO$236, 0)</f>
        <v>0</v>
      </c>
      <c r="QMR188" s="214">
        <f>_xlfn.XLOOKUP(QMR172, Schedule!$F$226:$FO$226, Schedule!$F$236:$FO$236, 0)</f>
        <v>0</v>
      </c>
      <c r="QMS188" s="214">
        <f>_xlfn.XLOOKUP(QMS172, Schedule!$F$226:$FO$226, Schedule!$F$236:$FO$236, 0)</f>
        <v>0</v>
      </c>
      <c r="QMT188" s="214">
        <f>_xlfn.XLOOKUP(QMT172, Schedule!$F$226:$FO$226, Schedule!$F$236:$FO$236, 0)</f>
        <v>0</v>
      </c>
      <c r="QMU188" s="214">
        <f>_xlfn.XLOOKUP(QMU172, Schedule!$F$226:$FO$226, Schedule!$F$236:$FO$236, 0)</f>
        <v>0</v>
      </c>
      <c r="QMV188" s="214">
        <f>_xlfn.XLOOKUP(QMV172, Schedule!$F$226:$FO$226, Schedule!$F$236:$FO$236, 0)</f>
        <v>0</v>
      </c>
      <c r="QMW188" s="214">
        <f>_xlfn.XLOOKUP(QMW172, Schedule!$F$226:$FO$226, Schedule!$F$236:$FO$236, 0)</f>
        <v>0</v>
      </c>
      <c r="QMX188" s="214">
        <f>_xlfn.XLOOKUP(QMX172, Schedule!$F$226:$FO$226, Schedule!$F$236:$FO$236, 0)</f>
        <v>0</v>
      </c>
      <c r="QMY188" s="214">
        <f>_xlfn.XLOOKUP(QMY172, Schedule!$F$226:$FO$226, Schedule!$F$236:$FO$236, 0)</f>
        <v>0</v>
      </c>
      <c r="QMZ188" s="214">
        <f>_xlfn.XLOOKUP(QMZ172, Schedule!$F$226:$FO$226, Schedule!$F$236:$FO$236, 0)</f>
        <v>0</v>
      </c>
      <c r="QNA188" s="214">
        <f>_xlfn.XLOOKUP(QNA172, Schedule!$F$226:$FO$226, Schedule!$F$236:$FO$236, 0)</f>
        <v>0</v>
      </c>
      <c r="QNB188" s="214">
        <f>_xlfn.XLOOKUP(QNB172, Schedule!$F$226:$FO$226, Schedule!$F$236:$FO$236, 0)</f>
        <v>0</v>
      </c>
      <c r="QNC188" s="214">
        <f>_xlfn.XLOOKUP(QNC172, Schedule!$F$226:$FO$226, Schedule!$F$236:$FO$236, 0)</f>
        <v>0</v>
      </c>
      <c r="QND188" s="214">
        <f>_xlfn.XLOOKUP(QND172, Schedule!$F$226:$FO$226, Schedule!$F$236:$FO$236, 0)</f>
        <v>0</v>
      </c>
      <c r="QNE188" s="214">
        <f>_xlfn.XLOOKUP(QNE172, Schedule!$F$226:$FO$226, Schedule!$F$236:$FO$236, 0)</f>
        <v>0</v>
      </c>
      <c r="QNF188" s="214">
        <f>_xlfn.XLOOKUP(QNF172, Schedule!$F$226:$FO$226, Schedule!$F$236:$FO$236, 0)</f>
        <v>0</v>
      </c>
      <c r="QNG188" s="214">
        <f>_xlfn.XLOOKUP(QNG172, Schedule!$F$226:$FO$226, Schedule!$F$236:$FO$236, 0)</f>
        <v>0</v>
      </c>
      <c r="QNH188" s="214">
        <f>_xlfn.XLOOKUP(QNH172, Schedule!$F$226:$FO$226, Schedule!$F$236:$FO$236, 0)</f>
        <v>0</v>
      </c>
      <c r="QNI188" s="214">
        <f>_xlfn.XLOOKUP(QNI172, Schedule!$F$226:$FO$226, Schedule!$F$236:$FO$236, 0)</f>
        <v>0</v>
      </c>
      <c r="QNJ188" s="214">
        <f>_xlfn.XLOOKUP(QNJ172, Schedule!$F$226:$FO$226, Schedule!$F$236:$FO$236, 0)</f>
        <v>0</v>
      </c>
      <c r="QNK188" s="214">
        <f>_xlfn.XLOOKUP(QNK172, Schedule!$F$226:$FO$226, Schedule!$F$236:$FO$236, 0)</f>
        <v>0</v>
      </c>
      <c r="QNL188" s="214">
        <f>_xlfn.XLOOKUP(QNL172, Schedule!$F$226:$FO$226, Schedule!$F$236:$FO$236, 0)</f>
        <v>0</v>
      </c>
      <c r="QNM188" s="214">
        <f>_xlfn.XLOOKUP(QNM172, Schedule!$F$226:$FO$226, Schedule!$F$236:$FO$236, 0)</f>
        <v>0</v>
      </c>
      <c r="QNN188" s="214">
        <f>_xlfn.XLOOKUP(QNN172, Schedule!$F$226:$FO$226, Schedule!$F$236:$FO$236, 0)</f>
        <v>0</v>
      </c>
      <c r="QNO188" s="214">
        <f>_xlfn.XLOOKUP(QNO172, Schedule!$F$226:$FO$226, Schedule!$F$236:$FO$236, 0)</f>
        <v>0</v>
      </c>
      <c r="QNP188" s="214">
        <f>_xlfn.XLOOKUP(QNP172, Schedule!$F$226:$FO$226, Schedule!$F$236:$FO$236, 0)</f>
        <v>0</v>
      </c>
      <c r="QNQ188" s="214">
        <f>_xlfn.XLOOKUP(QNQ172, Schedule!$F$226:$FO$226, Schedule!$F$236:$FO$236, 0)</f>
        <v>0</v>
      </c>
      <c r="QNR188" s="214">
        <f>_xlfn.XLOOKUP(QNR172, Schedule!$F$226:$FO$226, Schedule!$F$236:$FO$236, 0)</f>
        <v>0</v>
      </c>
      <c r="QNS188" s="214">
        <f>_xlfn.XLOOKUP(QNS172, Schedule!$F$226:$FO$226, Schedule!$F$236:$FO$236, 0)</f>
        <v>0</v>
      </c>
      <c r="QNT188" s="214">
        <f>_xlfn.XLOOKUP(QNT172, Schedule!$F$226:$FO$226, Schedule!$F$236:$FO$236, 0)</f>
        <v>0</v>
      </c>
      <c r="QNU188" s="214">
        <f>_xlfn.XLOOKUP(QNU172, Schedule!$F$226:$FO$226, Schedule!$F$236:$FO$236, 0)</f>
        <v>0</v>
      </c>
      <c r="QNV188" s="214">
        <f>_xlfn.XLOOKUP(QNV172, Schedule!$F$226:$FO$226, Schedule!$F$236:$FO$236, 0)</f>
        <v>0</v>
      </c>
      <c r="QNW188" s="214">
        <f>_xlfn.XLOOKUP(QNW172, Schedule!$F$226:$FO$226, Schedule!$F$236:$FO$236, 0)</f>
        <v>0</v>
      </c>
      <c r="QNX188" s="214">
        <f>_xlfn.XLOOKUP(QNX172, Schedule!$F$226:$FO$226, Schedule!$F$236:$FO$236, 0)</f>
        <v>0</v>
      </c>
      <c r="QNY188" s="214">
        <f>_xlfn.XLOOKUP(QNY172, Schedule!$F$226:$FO$226, Schedule!$F$236:$FO$236, 0)</f>
        <v>0</v>
      </c>
      <c r="QNZ188" s="214">
        <f>_xlfn.XLOOKUP(QNZ172, Schedule!$F$226:$FO$226, Schedule!$F$236:$FO$236, 0)</f>
        <v>0</v>
      </c>
      <c r="QOA188" s="214">
        <f>_xlfn.XLOOKUP(QOA172, Schedule!$F$226:$FO$226, Schedule!$F$236:$FO$236, 0)</f>
        <v>0</v>
      </c>
      <c r="QOB188" s="214">
        <f>_xlfn.XLOOKUP(QOB172, Schedule!$F$226:$FO$226, Schedule!$F$236:$FO$236, 0)</f>
        <v>0</v>
      </c>
      <c r="QOC188" s="214">
        <f>_xlfn.XLOOKUP(QOC172, Schedule!$F$226:$FO$226, Schedule!$F$236:$FO$236, 0)</f>
        <v>0</v>
      </c>
      <c r="QOD188" s="214">
        <f>_xlfn.XLOOKUP(QOD172, Schedule!$F$226:$FO$226, Schedule!$F$236:$FO$236, 0)</f>
        <v>0</v>
      </c>
      <c r="QOE188" s="214">
        <f>_xlfn.XLOOKUP(QOE172, Schedule!$F$226:$FO$226, Schedule!$F$236:$FO$236, 0)</f>
        <v>0</v>
      </c>
      <c r="QOF188" s="214">
        <f>_xlfn.XLOOKUP(QOF172, Schedule!$F$226:$FO$226, Schedule!$F$236:$FO$236, 0)</f>
        <v>0</v>
      </c>
      <c r="QOG188" s="214">
        <f>_xlfn.XLOOKUP(QOG172, Schedule!$F$226:$FO$226, Schedule!$F$236:$FO$236, 0)</f>
        <v>0</v>
      </c>
      <c r="QOH188" s="214">
        <f>_xlfn.XLOOKUP(QOH172, Schedule!$F$226:$FO$226, Schedule!$F$236:$FO$236, 0)</f>
        <v>0</v>
      </c>
      <c r="QOI188" s="214">
        <f>_xlfn.XLOOKUP(QOI172, Schedule!$F$226:$FO$226, Schedule!$F$236:$FO$236, 0)</f>
        <v>0</v>
      </c>
      <c r="QOJ188" s="214">
        <f>_xlfn.XLOOKUP(QOJ172, Schedule!$F$226:$FO$226, Schedule!$F$236:$FO$236, 0)</f>
        <v>0</v>
      </c>
      <c r="QOK188" s="214">
        <f>_xlfn.XLOOKUP(QOK172, Schedule!$F$226:$FO$226, Schedule!$F$236:$FO$236, 0)</f>
        <v>0</v>
      </c>
      <c r="QOL188" s="214">
        <f>_xlfn.XLOOKUP(QOL172, Schedule!$F$226:$FO$226, Schedule!$F$236:$FO$236, 0)</f>
        <v>0</v>
      </c>
      <c r="QOM188" s="214">
        <f>_xlfn.XLOOKUP(QOM172, Schedule!$F$226:$FO$226, Schedule!$F$236:$FO$236, 0)</f>
        <v>0</v>
      </c>
      <c r="QON188" s="214">
        <f>_xlfn.XLOOKUP(QON172, Schedule!$F$226:$FO$226, Schedule!$F$236:$FO$236, 0)</f>
        <v>0</v>
      </c>
      <c r="QOO188" s="214">
        <f>_xlfn.XLOOKUP(QOO172, Schedule!$F$226:$FO$226, Schedule!$F$236:$FO$236, 0)</f>
        <v>0</v>
      </c>
      <c r="QOP188" s="214">
        <f>_xlfn.XLOOKUP(QOP172, Schedule!$F$226:$FO$226, Schedule!$F$236:$FO$236, 0)</f>
        <v>0</v>
      </c>
      <c r="QOQ188" s="214">
        <f>_xlfn.XLOOKUP(QOQ172, Schedule!$F$226:$FO$226, Schedule!$F$236:$FO$236, 0)</f>
        <v>0</v>
      </c>
      <c r="QOR188" s="214">
        <f>_xlfn.XLOOKUP(QOR172, Schedule!$F$226:$FO$226, Schedule!$F$236:$FO$236, 0)</f>
        <v>0</v>
      </c>
      <c r="QOS188" s="214">
        <f>_xlfn.XLOOKUP(QOS172, Schedule!$F$226:$FO$226, Schedule!$F$236:$FO$236, 0)</f>
        <v>0</v>
      </c>
      <c r="QOT188" s="214">
        <f>_xlfn.XLOOKUP(QOT172, Schedule!$F$226:$FO$226, Schedule!$F$236:$FO$236, 0)</f>
        <v>0</v>
      </c>
      <c r="QOU188" s="214">
        <f>_xlfn.XLOOKUP(QOU172, Schedule!$F$226:$FO$226, Schedule!$F$236:$FO$236, 0)</f>
        <v>0</v>
      </c>
      <c r="QOV188" s="214">
        <f>_xlfn.XLOOKUP(QOV172, Schedule!$F$226:$FO$226, Schedule!$F$236:$FO$236, 0)</f>
        <v>0</v>
      </c>
      <c r="QOW188" s="214">
        <f>_xlfn.XLOOKUP(QOW172, Schedule!$F$226:$FO$226, Schedule!$F$236:$FO$236, 0)</f>
        <v>0</v>
      </c>
      <c r="QOX188" s="214">
        <f>_xlfn.XLOOKUP(QOX172, Schedule!$F$226:$FO$226, Schedule!$F$236:$FO$236, 0)</f>
        <v>0</v>
      </c>
      <c r="QOY188" s="214">
        <f>_xlfn.XLOOKUP(QOY172, Schedule!$F$226:$FO$226, Schedule!$F$236:$FO$236, 0)</f>
        <v>0</v>
      </c>
      <c r="QOZ188" s="214">
        <f>_xlfn.XLOOKUP(QOZ172, Schedule!$F$226:$FO$226, Schedule!$F$236:$FO$236, 0)</f>
        <v>0</v>
      </c>
      <c r="QPA188" s="214">
        <f>_xlfn.XLOOKUP(QPA172, Schedule!$F$226:$FO$226, Schedule!$F$236:$FO$236, 0)</f>
        <v>0</v>
      </c>
      <c r="QPB188" s="214">
        <f>_xlfn.XLOOKUP(QPB172, Schedule!$F$226:$FO$226, Schedule!$F$236:$FO$236, 0)</f>
        <v>0</v>
      </c>
      <c r="QPC188" s="214">
        <f>_xlfn.XLOOKUP(QPC172, Schedule!$F$226:$FO$226, Schedule!$F$236:$FO$236, 0)</f>
        <v>0</v>
      </c>
      <c r="QPD188" s="214">
        <f>_xlfn.XLOOKUP(QPD172, Schedule!$F$226:$FO$226, Schedule!$F$236:$FO$236, 0)</f>
        <v>0</v>
      </c>
      <c r="QPE188" s="214">
        <f>_xlfn.XLOOKUP(QPE172, Schedule!$F$226:$FO$226, Schedule!$F$236:$FO$236, 0)</f>
        <v>0</v>
      </c>
      <c r="QPF188" s="214">
        <f>_xlfn.XLOOKUP(QPF172, Schedule!$F$226:$FO$226, Schedule!$F$236:$FO$236, 0)</f>
        <v>0</v>
      </c>
      <c r="QPG188" s="214">
        <f>_xlfn.XLOOKUP(QPG172, Schedule!$F$226:$FO$226, Schedule!$F$236:$FO$236, 0)</f>
        <v>0</v>
      </c>
      <c r="QPH188" s="214">
        <f>_xlfn.XLOOKUP(QPH172, Schedule!$F$226:$FO$226, Schedule!$F$236:$FO$236, 0)</f>
        <v>0</v>
      </c>
      <c r="QPI188" s="214">
        <f>_xlfn.XLOOKUP(QPI172, Schedule!$F$226:$FO$226, Schedule!$F$236:$FO$236, 0)</f>
        <v>0</v>
      </c>
      <c r="QPJ188" s="214">
        <f>_xlfn.XLOOKUP(QPJ172, Schedule!$F$226:$FO$226, Schedule!$F$236:$FO$236, 0)</f>
        <v>0</v>
      </c>
      <c r="QPK188" s="214">
        <f>_xlfn.XLOOKUP(QPK172, Schedule!$F$226:$FO$226, Schedule!$F$236:$FO$236, 0)</f>
        <v>0</v>
      </c>
      <c r="QPL188" s="214">
        <f>_xlfn.XLOOKUP(QPL172, Schedule!$F$226:$FO$226, Schedule!$F$236:$FO$236, 0)</f>
        <v>0</v>
      </c>
      <c r="QPM188" s="214">
        <f>_xlfn.XLOOKUP(QPM172, Schedule!$F$226:$FO$226, Schedule!$F$236:$FO$236, 0)</f>
        <v>0</v>
      </c>
      <c r="QPN188" s="214">
        <f>_xlfn.XLOOKUP(QPN172, Schedule!$F$226:$FO$226, Schedule!$F$236:$FO$236, 0)</f>
        <v>0</v>
      </c>
      <c r="QPO188" s="214">
        <f>_xlfn.XLOOKUP(QPO172, Schedule!$F$226:$FO$226, Schedule!$F$236:$FO$236, 0)</f>
        <v>0</v>
      </c>
      <c r="QPP188" s="214">
        <f>_xlfn.XLOOKUP(QPP172, Schedule!$F$226:$FO$226, Schedule!$F$236:$FO$236, 0)</f>
        <v>0</v>
      </c>
      <c r="QPQ188" s="214">
        <f>_xlfn.XLOOKUP(QPQ172, Schedule!$F$226:$FO$226, Schedule!$F$236:$FO$236, 0)</f>
        <v>0</v>
      </c>
      <c r="QPR188" s="214">
        <f>_xlfn.XLOOKUP(QPR172, Schedule!$F$226:$FO$226, Schedule!$F$236:$FO$236, 0)</f>
        <v>0</v>
      </c>
      <c r="QPS188" s="214">
        <f>_xlfn.XLOOKUP(QPS172, Schedule!$F$226:$FO$226, Schedule!$F$236:$FO$236, 0)</f>
        <v>0</v>
      </c>
      <c r="QPT188" s="214">
        <f>_xlfn.XLOOKUP(QPT172, Schedule!$F$226:$FO$226, Schedule!$F$236:$FO$236, 0)</f>
        <v>0</v>
      </c>
      <c r="QPU188" s="214">
        <f>_xlfn.XLOOKUP(QPU172, Schedule!$F$226:$FO$226, Schedule!$F$236:$FO$236, 0)</f>
        <v>0</v>
      </c>
      <c r="QPV188" s="214">
        <f>_xlfn.XLOOKUP(QPV172, Schedule!$F$226:$FO$226, Schedule!$F$236:$FO$236, 0)</f>
        <v>0</v>
      </c>
      <c r="QPW188" s="214">
        <f>_xlfn.XLOOKUP(QPW172, Schedule!$F$226:$FO$226, Schedule!$F$236:$FO$236, 0)</f>
        <v>0</v>
      </c>
      <c r="QPX188" s="214">
        <f>_xlfn.XLOOKUP(QPX172, Schedule!$F$226:$FO$226, Schedule!$F$236:$FO$236, 0)</f>
        <v>0</v>
      </c>
      <c r="QPY188" s="214">
        <f>_xlfn.XLOOKUP(QPY172, Schedule!$F$226:$FO$226, Schedule!$F$236:$FO$236, 0)</f>
        <v>0</v>
      </c>
      <c r="QPZ188" s="214">
        <f>_xlfn.XLOOKUP(QPZ172, Schedule!$F$226:$FO$226, Schedule!$F$236:$FO$236, 0)</f>
        <v>0</v>
      </c>
      <c r="QQA188" s="214">
        <f>_xlfn.XLOOKUP(QQA172, Schedule!$F$226:$FO$226, Schedule!$F$236:$FO$236, 0)</f>
        <v>0</v>
      </c>
      <c r="QQB188" s="214">
        <f>_xlfn.XLOOKUP(QQB172, Schedule!$F$226:$FO$226, Schedule!$F$236:$FO$236, 0)</f>
        <v>0</v>
      </c>
      <c r="QQC188" s="214">
        <f>_xlfn.XLOOKUP(QQC172, Schedule!$F$226:$FO$226, Schedule!$F$236:$FO$236, 0)</f>
        <v>0</v>
      </c>
      <c r="QQD188" s="214">
        <f>_xlfn.XLOOKUP(QQD172, Schedule!$F$226:$FO$226, Schedule!$F$236:$FO$236, 0)</f>
        <v>0</v>
      </c>
      <c r="QQE188" s="214">
        <f>_xlfn.XLOOKUP(QQE172, Schedule!$F$226:$FO$226, Schedule!$F$236:$FO$236, 0)</f>
        <v>0</v>
      </c>
      <c r="QQF188" s="214">
        <f>_xlfn.XLOOKUP(QQF172, Schedule!$F$226:$FO$226, Schedule!$F$236:$FO$236, 0)</f>
        <v>0</v>
      </c>
      <c r="QQG188" s="214">
        <f>_xlfn.XLOOKUP(QQG172, Schedule!$F$226:$FO$226, Schedule!$F$236:$FO$236, 0)</f>
        <v>0</v>
      </c>
      <c r="QQH188" s="214">
        <f>_xlfn.XLOOKUP(QQH172, Schedule!$F$226:$FO$226, Schedule!$F$236:$FO$236, 0)</f>
        <v>0</v>
      </c>
      <c r="QQI188" s="214">
        <f>_xlfn.XLOOKUP(QQI172, Schedule!$F$226:$FO$226, Schedule!$F$236:$FO$236, 0)</f>
        <v>0</v>
      </c>
      <c r="QQJ188" s="214">
        <f>_xlfn.XLOOKUP(QQJ172, Schedule!$F$226:$FO$226, Schedule!$F$236:$FO$236, 0)</f>
        <v>0</v>
      </c>
      <c r="QQK188" s="214">
        <f>_xlfn.XLOOKUP(QQK172, Schedule!$F$226:$FO$226, Schedule!$F$236:$FO$236, 0)</f>
        <v>0</v>
      </c>
      <c r="QQL188" s="214">
        <f>_xlfn.XLOOKUP(QQL172, Schedule!$F$226:$FO$226, Schedule!$F$236:$FO$236, 0)</f>
        <v>0</v>
      </c>
      <c r="QQM188" s="214">
        <f>_xlfn.XLOOKUP(QQM172, Schedule!$F$226:$FO$226, Schedule!$F$236:$FO$236, 0)</f>
        <v>0</v>
      </c>
      <c r="QQN188" s="214">
        <f>_xlfn.XLOOKUP(QQN172, Schedule!$F$226:$FO$226, Schedule!$F$236:$FO$236, 0)</f>
        <v>0</v>
      </c>
      <c r="QQO188" s="214">
        <f>_xlfn.XLOOKUP(QQO172, Schedule!$F$226:$FO$226, Schedule!$F$236:$FO$236, 0)</f>
        <v>0</v>
      </c>
      <c r="QQP188" s="214">
        <f>_xlfn.XLOOKUP(QQP172, Schedule!$F$226:$FO$226, Schedule!$F$236:$FO$236, 0)</f>
        <v>0</v>
      </c>
      <c r="QQQ188" s="214">
        <f>_xlfn.XLOOKUP(QQQ172, Schedule!$F$226:$FO$226, Schedule!$F$236:$FO$236, 0)</f>
        <v>0</v>
      </c>
      <c r="QQR188" s="214">
        <f>_xlfn.XLOOKUP(QQR172, Schedule!$F$226:$FO$226, Schedule!$F$236:$FO$236, 0)</f>
        <v>0</v>
      </c>
      <c r="QQS188" s="214">
        <f>_xlfn.XLOOKUP(QQS172, Schedule!$F$226:$FO$226, Schedule!$F$236:$FO$236, 0)</f>
        <v>0</v>
      </c>
      <c r="QQT188" s="214">
        <f>_xlfn.XLOOKUP(QQT172, Schedule!$F$226:$FO$226, Schedule!$F$236:$FO$236, 0)</f>
        <v>0</v>
      </c>
      <c r="QQU188" s="214">
        <f>_xlfn.XLOOKUP(QQU172, Schedule!$F$226:$FO$226, Schedule!$F$236:$FO$236, 0)</f>
        <v>0</v>
      </c>
      <c r="QQV188" s="214">
        <f>_xlfn.XLOOKUP(QQV172, Schedule!$F$226:$FO$226, Schedule!$F$236:$FO$236, 0)</f>
        <v>0</v>
      </c>
      <c r="QQW188" s="214">
        <f>_xlfn.XLOOKUP(QQW172, Schedule!$F$226:$FO$226, Schedule!$F$236:$FO$236, 0)</f>
        <v>0</v>
      </c>
      <c r="QQX188" s="214">
        <f>_xlfn.XLOOKUP(QQX172, Schedule!$F$226:$FO$226, Schedule!$F$236:$FO$236, 0)</f>
        <v>0</v>
      </c>
      <c r="QQY188" s="214">
        <f>_xlfn.XLOOKUP(QQY172, Schedule!$F$226:$FO$226, Schedule!$F$236:$FO$236, 0)</f>
        <v>0</v>
      </c>
      <c r="QQZ188" s="214">
        <f>_xlfn.XLOOKUP(QQZ172, Schedule!$F$226:$FO$226, Schedule!$F$236:$FO$236, 0)</f>
        <v>0</v>
      </c>
      <c r="QRA188" s="214">
        <f>_xlfn.XLOOKUP(QRA172, Schedule!$F$226:$FO$226, Schedule!$F$236:$FO$236, 0)</f>
        <v>0</v>
      </c>
      <c r="QRB188" s="214">
        <f>_xlfn.XLOOKUP(QRB172, Schedule!$F$226:$FO$226, Schedule!$F$236:$FO$236, 0)</f>
        <v>0</v>
      </c>
      <c r="QRC188" s="214">
        <f>_xlfn.XLOOKUP(QRC172, Schedule!$F$226:$FO$226, Schedule!$F$236:$FO$236, 0)</f>
        <v>0</v>
      </c>
      <c r="QRD188" s="214">
        <f>_xlfn.XLOOKUP(QRD172, Schedule!$F$226:$FO$226, Schedule!$F$236:$FO$236, 0)</f>
        <v>0</v>
      </c>
      <c r="QRE188" s="214">
        <f>_xlfn.XLOOKUP(QRE172, Schedule!$F$226:$FO$226, Schedule!$F$236:$FO$236, 0)</f>
        <v>0</v>
      </c>
      <c r="QRF188" s="214">
        <f>_xlfn.XLOOKUP(QRF172, Schedule!$F$226:$FO$226, Schedule!$F$236:$FO$236, 0)</f>
        <v>0</v>
      </c>
      <c r="QRG188" s="214">
        <f>_xlfn.XLOOKUP(QRG172, Schedule!$F$226:$FO$226, Schedule!$F$236:$FO$236, 0)</f>
        <v>0</v>
      </c>
      <c r="QRH188" s="214">
        <f>_xlfn.XLOOKUP(QRH172, Schedule!$F$226:$FO$226, Schedule!$F$236:$FO$236, 0)</f>
        <v>0</v>
      </c>
      <c r="QRI188" s="214">
        <f>_xlfn.XLOOKUP(QRI172, Schedule!$F$226:$FO$226, Schedule!$F$236:$FO$236, 0)</f>
        <v>0</v>
      </c>
      <c r="QRJ188" s="214">
        <f>_xlfn.XLOOKUP(QRJ172, Schedule!$F$226:$FO$226, Schedule!$F$236:$FO$236, 0)</f>
        <v>0</v>
      </c>
      <c r="QRK188" s="214">
        <f>_xlfn.XLOOKUP(QRK172, Schedule!$F$226:$FO$226, Schedule!$F$236:$FO$236, 0)</f>
        <v>0</v>
      </c>
      <c r="QRL188" s="214">
        <f>_xlfn.XLOOKUP(QRL172, Schedule!$F$226:$FO$226, Schedule!$F$236:$FO$236, 0)</f>
        <v>0</v>
      </c>
      <c r="QRM188" s="214">
        <f>_xlfn.XLOOKUP(QRM172, Schedule!$F$226:$FO$226, Schedule!$F$236:$FO$236, 0)</f>
        <v>0</v>
      </c>
      <c r="QRN188" s="214">
        <f>_xlfn.XLOOKUP(QRN172, Schedule!$F$226:$FO$226, Schedule!$F$236:$FO$236, 0)</f>
        <v>0</v>
      </c>
      <c r="QRO188" s="214">
        <f>_xlfn.XLOOKUP(QRO172, Schedule!$F$226:$FO$226, Schedule!$F$236:$FO$236, 0)</f>
        <v>0</v>
      </c>
      <c r="QRP188" s="214">
        <f>_xlfn.XLOOKUP(QRP172, Schedule!$F$226:$FO$226, Schedule!$F$236:$FO$236, 0)</f>
        <v>0</v>
      </c>
      <c r="QRQ188" s="214">
        <f>_xlfn.XLOOKUP(QRQ172, Schedule!$F$226:$FO$226, Schedule!$F$236:$FO$236, 0)</f>
        <v>0</v>
      </c>
      <c r="QRR188" s="214">
        <f>_xlfn.XLOOKUP(QRR172, Schedule!$F$226:$FO$226, Schedule!$F$236:$FO$236, 0)</f>
        <v>0</v>
      </c>
      <c r="QRS188" s="214">
        <f>_xlfn.XLOOKUP(QRS172, Schedule!$F$226:$FO$226, Schedule!$F$236:$FO$236, 0)</f>
        <v>0</v>
      </c>
      <c r="QRT188" s="214">
        <f>_xlfn.XLOOKUP(QRT172, Schedule!$F$226:$FO$226, Schedule!$F$236:$FO$236, 0)</f>
        <v>0</v>
      </c>
      <c r="QRU188" s="214">
        <f>_xlfn.XLOOKUP(QRU172, Schedule!$F$226:$FO$226, Schedule!$F$236:$FO$236, 0)</f>
        <v>0</v>
      </c>
      <c r="QRV188" s="214">
        <f>_xlfn.XLOOKUP(QRV172, Schedule!$F$226:$FO$226, Schedule!$F$236:$FO$236, 0)</f>
        <v>0</v>
      </c>
      <c r="QRW188" s="214">
        <f>_xlfn.XLOOKUP(QRW172, Schedule!$F$226:$FO$226, Schedule!$F$236:$FO$236, 0)</f>
        <v>0</v>
      </c>
      <c r="QRX188" s="214">
        <f>_xlfn.XLOOKUP(QRX172, Schedule!$F$226:$FO$226, Schedule!$F$236:$FO$236, 0)</f>
        <v>0</v>
      </c>
      <c r="QRY188" s="214">
        <f>_xlfn.XLOOKUP(QRY172, Schedule!$F$226:$FO$226, Schedule!$F$236:$FO$236, 0)</f>
        <v>0</v>
      </c>
      <c r="QRZ188" s="214">
        <f>_xlfn.XLOOKUP(QRZ172, Schedule!$F$226:$FO$226, Schedule!$F$236:$FO$236, 0)</f>
        <v>0</v>
      </c>
      <c r="QSA188" s="214">
        <f>_xlfn.XLOOKUP(QSA172, Schedule!$F$226:$FO$226, Schedule!$F$236:$FO$236, 0)</f>
        <v>0</v>
      </c>
      <c r="QSB188" s="214">
        <f>_xlfn.XLOOKUP(QSB172, Schedule!$F$226:$FO$226, Schedule!$F$236:$FO$236, 0)</f>
        <v>0</v>
      </c>
      <c r="QSC188" s="214">
        <f>_xlfn.XLOOKUP(QSC172, Schedule!$F$226:$FO$226, Schedule!$F$236:$FO$236, 0)</f>
        <v>0</v>
      </c>
      <c r="QSD188" s="214">
        <f>_xlfn.XLOOKUP(QSD172, Schedule!$F$226:$FO$226, Schedule!$F$236:$FO$236, 0)</f>
        <v>0</v>
      </c>
      <c r="QSE188" s="214">
        <f>_xlfn.XLOOKUP(QSE172, Schedule!$F$226:$FO$226, Schedule!$F$236:$FO$236, 0)</f>
        <v>0</v>
      </c>
      <c r="QSF188" s="214">
        <f>_xlfn.XLOOKUP(QSF172, Schedule!$F$226:$FO$226, Schedule!$F$236:$FO$236, 0)</f>
        <v>0</v>
      </c>
      <c r="QSG188" s="214">
        <f>_xlfn.XLOOKUP(QSG172, Schedule!$F$226:$FO$226, Schedule!$F$236:$FO$236, 0)</f>
        <v>0</v>
      </c>
      <c r="QSH188" s="214">
        <f>_xlfn.XLOOKUP(QSH172, Schedule!$F$226:$FO$226, Schedule!$F$236:$FO$236, 0)</f>
        <v>0</v>
      </c>
      <c r="QSI188" s="214">
        <f>_xlfn.XLOOKUP(QSI172, Schedule!$F$226:$FO$226, Schedule!$F$236:$FO$236, 0)</f>
        <v>0</v>
      </c>
      <c r="QSJ188" s="214">
        <f>_xlfn.XLOOKUP(QSJ172, Schedule!$F$226:$FO$226, Schedule!$F$236:$FO$236, 0)</f>
        <v>0</v>
      </c>
      <c r="QSK188" s="214">
        <f>_xlfn.XLOOKUP(QSK172, Schedule!$F$226:$FO$226, Schedule!$F$236:$FO$236, 0)</f>
        <v>0</v>
      </c>
      <c r="QSL188" s="214">
        <f>_xlfn.XLOOKUP(QSL172, Schedule!$F$226:$FO$226, Schedule!$F$236:$FO$236, 0)</f>
        <v>0</v>
      </c>
      <c r="QSM188" s="214">
        <f>_xlfn.XLOOKUP(QSM172, Schedule!$F$226:$FO$226, Schedule!$F$236:$FO$236, 0)</f>
        <v>0</v>
      </c>
      <c r="QSN188" s="214">
        <f>_xlfn.XLOOKUP(QSN172, Schedule!$F$226:$FO$226, Schedule!$F$236:$FO$236, 0)</f>
        <v>0</v>
      </c>
      <c r="QSO188" s="214">
        <f>_xlfn.XLOOKUP(QSO172, Schedule!$F$226:$FO$226, Schedule!$F$236:$FO$236, 0)</f>
        <v>0</v>
      </c>
      <c r="QSP188" s="214">
        <f>_xlfn.XLOOKUP(QSP172, Schedule!$F$226:$FO$226, Schedule!$F$236:$FO$236, 0)</f>
        <v>0</v>
      </c>
      <c r="QSQ188" s="214">
        <f>_xlfn.XLOOKUP(QSQ172, Schedule!$F$226:$FO$226, Schedule!$F$236:$FO$236, 0)</f>
        <v>0</v>
      </c>
      <c r="QSR188" s="214">
        <f>_xlfn.XLOOKUP(QSR172, Schedule!$F$226:$FO$226, Schedule!$F$236:$FO$236, 0)</f>
        <v>0</v>
      </c>
      <c r="QSS188" s="214">
        <f>_xlfn.XLOOKUP(QSS172, Schedule!$F$226:$FO$226, Schedule!$F$236:$FO$236, 0)</f>
        <v>0</v>
      </c>
      <c r="QST188" s="214">
        <f>_xlfn.XLOOKUP(QST172, Schedule!$F$226:$FO$226, Schedule!$F$236:$FO$236, 0)</f>
        <v>0</v>
      </c>
      <c r="QSU188" s="214">
        <f>_xlfn.XLOOKUP(QSU172, Schedule!$F$226:$FO$226, Schedule!$F$236:$FO$236, 0)</f>
        <v>0</v>
      </c>
      <c r="QSV188" s="214">
        <f>_xlfn.XLOOKUP(QSV172, Schedule!$F$226:$FO$226, Schedule!$F$236:$FO$236, 0)</f>
        <v>0</v>
      </c>
      <c r="QSW188" s="214">
        <f>_xlfn.XLOOKUP(QSW172, Schedule!$F$226:$FO$226, Schedule!$F$236:$FO$236, 0)</f>
        <v>0</v>
      </c>
      <c r="QSX188" s="214">
        <f>_xlfn.XLOOKUP(QSX172, Schedule!$F$226:$FO$226, Schedule!$F$236:$FO$236, 0)</f>
        <v>0</v>
      </c>
      <c r="QSY188" s="214">
        <f>_xlfn.XLOOKUP(QSY172, Schedule!$F$226:$FO$226, Schedule!$F$236:$FO$236, 0)</f>
        <v>0</v>
      </c>
      <c r="QSZ188" s="214">
        <f>_xlfn.XLOOKUP(QSZ172, Schedule!$F$226:$FO$226, Schedule!$F$236:$FO$236, 0)</f>
        <v>0</v>
      </c>
      <c r="QTA188" s="214">
        <f>_xlfn.XLOOKUP(QTA172, Schedule!$F$226:$FO$226, Schedule!$F$236:$FO$236, 0)</f>
        <v>0</v>
      </c>
      <c r="QTB188" s="214">
        <f>_xlfn.XLOOKUP(QTB172, Schedule!$F$226:$FO$226, Schedule!$F$236:$FO$236, 0)</f>
        <v>0</v>
      </c>
      <c r="QTC188" s="214">
        <f>_xlfn.XLOOKUP(QTC172, Schedule!$F$226:$FO$226, Schedule!$F$236:$FO$236, 0)</f>
        <v>0</v>
      </c>
      <c r="QTD188" s="214">
        <f>_xlfn.XLOOKUP(QTD172, Schedule!$F$226:$FO$226, Schedule!$F$236:$FO$236, 0)</f>
        <v>0</v>
      </c>
      <c r="QTE188" s="214">
        <f>_xlfn.XLOOKUP(QTE172, Schedule!$F$226:$FO$226, Schedule!$F$236:$FO$236, 0)</f>
        <v>0</v>
      </c>
      <c r="QTF188" s="214">
        <f>_xlfn.XLOOKUP(QTF172, Schedule!$F$226:$FO$226, Schedule!$F$236:$FO$236, 0)</f>
        <v>0</v>
      </c>
      <c r="QTG188" s="214">
        <f>_xlfn.XLOOKUP(QTG172, Schedule!$F$226:$FO$226, Schedule!$F$236:$FO$236, 0)</f>
        <v>0</v>
      </c>
      <c r="QTH188" s="214">
        <f>_xlfn.XLOOKUP(QTH172, Schedule!$F$226:$FO$226, Schedule!$F$236:$FO$236, 0)</f>
        <v>0</v>
      </c>
      <c r="QTI188" s="214">
        <f>_xlfn.XLOOKUP(QTI172, Schedule!$F$226:$FO$226, Schedule!$F$236:$FO$236, 0)</f>
        <v>0</v>
      </c>
      <c r="QTJ188" s="214">
        <f>_xlfn.XLOOKUP(QTJ172, Schedule!$F$226:$FO$226, Schedule!$F$236:$FO$236, 0)</f>
        <v>0</v>
      </c>
      <c r="QTK188" s="214">
        <f>_xlfn.XLOOKUP(QTK172, Schedule!$F$226:$FO$226, Schedule!$F$236:$FO$236, 0)</f>
        <v>0</v>
      </c>
      <c r="QTL188" s="214">
        <f>_xlfn.XLOOKUP(QTL172, Schedule!$F$226:$FO$226, Schedule!$F$236:$FO$236, 0)</f>
        <v>0</v>
      </c>
      <c r="QTM188" s="214">
        <f>_xlfn.XLOOKUP(QTM172, Schedule!$F$226:$FO$226, Schedule!$F$236:$FO$236, 0)</f>
        <v>0</v>
      </c>
      <c r="QTN188" s="214">
        <f>_xlfn.XLOOKUP(QTN172, Schedule!$F$226:$FO$226, Schedule!$F$236:$FO$236, 0)</f>
        <v>0</v>
      </c>
      <c r="QTO188" s="214">
        <f>_xlfn.XLOOKUP(QTO172, Schedule!$F$226:$FO$226, Schedule!$F$236:$FO$236, 0)</f>
        <v>0</v>
      </c>
      <c r="QTP188" s="214">
        <f>_xlfn.XLOOKUP(QTP172, Schedule!$F$226:$FO$226, Schedule!$F$236:$FO$236, 0)</f>
        <v>0</v>
      </c>
      <c r="QTQ188" s="214">
        <f>_xlfn.XLOOKUP(QTQ172, Schedule!$F$226:$FO$226, Schedule!$F$236:$FO$236, 0)</f>
        <v>0</v>
      </c>
      <c r="QTR188" s="214">
        <f>_xlfn.XLOOKUP(QTR172, Schedule!$F$226:$FO$226, Schedule!$F$236:$FO$236, 0)</f>
        <v>0</v>
      </c>
      <c r="QTS188" s="214">
        <f>_xlfn.XLOOKUP(QTS172, Schedule!$F$226:$FO$226, Schedule!$F$236:$FO$236, 0)</f>
        <v>0</v>
      </c>
      <c r="QTT188" s="214">
        <f>_xlfn.XLOOKUP(QTT172, Schedule!$F$226:$FO$226, Schedule!$F$236:$FO$236, 0)</f>
        <v>0</v>
      </c>
      <c r="QTU188" s="214">
        <f>_xlfn.XLOOKUP(QTU172, Schedule!$F$226:$FO$226, Schedule!$F$236:$FO$236, 0)</f>
        <v>0</v>
      </c>
      <c r="QTV188" s="214">
        <f>_xlfn.XLOOKUP(QTV172, Schedule!$F$226:$FO$226, Schedule!$F$236:$FO$236, 0)</f>
        <v>0</v>
      </c>
      <c r="QTW188" s="214">
        <f>_xlfn.XLOOKUP(QTW172, Schedule!$F$226:$FO$226, Schedule!$F$236:$FO$236, 0)</f>
        <v>0</v>
      </c>
      <c r="QTX188" s="214">
        <f>_xlfn.XLOOKUP(QTX172, Schedule!$F$226:$FO$226, Schedule!$F$236:$FO$236, 0)</f>
        <v>0</v>
      </c>
      <c r="QTY188" s="214">
        <f>_xlfn.XLOOKUP(QTY172, Schedule!$F$226:$FO$226, Schedule!$F$236:$FO$236, 0)</f>
        <v>0</v>
      </c>
      <c r="QTZ188" s="214">
        <f>_xlfn.XLOOKUP(QTZ172, Schedule!$F$226:$FO$226, Schedule!$F$236:$FO$236, 0)</f>
        <v>0</v>
      </c>
      <c r="QUA188" s="214">
        <f>_xlfn.XLOOKUP(QUA172, Schedule!$F$226:$FO$226, Schedule!$F$236:$FO$236, 0)</f>
        <v>0</v>
      </c>
      <c r="QUB188" s="214">
        <f>_xlfn.XLOOKUP(QUB172, Schedule!$F$226:$FO$226, Schedule!$F$236:$FO$236, 0)</f>
        <v>0</v>
      </c>
      <c r="QUC188" s="214">
        <f>_xlfn.XLOOKUP(QUC172, Schedule!$F$226:$FO$226, Schedule!$F$236:$FO$236, 0)</f>
        <v>0</v>
      </c>
      <c r="QUD188" s="214">
        <f>_xlfn.XLOOKUP(QUD172, Schedule!$F$226:$FO$226, Schedule!$F$236:$FO$236, 0)</f>
        <v>0</v>
      </c>
      <c r="QUE188" s="214">
        <f>_xlfn.XLOOKUP(QUE172, Schedule!$F$226:$FO$226, Schedule!$F$236:$FO$236, 0)</f>
        <v>0</v>
      </c>
      <c r="QUF188" s="214">
        <f>_xlfn.XLOOKUP(QUF172, Schedule!$F$226:$FO$226, Schedule!$F$236:$FO$236, 0)</f>
        <v>0</v>
      </c>
      <c r="QUG188" s="214">
        <f>_xlfn.XLOOKUP(QUG172, Schedule!$F$226:$FO$226, Schedule!$F$236:$FO$236, 0)</f>
        <v>0</v>
      </c>
      <c r="QUH188" s="214">
        <f>_xlfn.XLOOKUP(QUH172, Schedule!$F$226:$FO$226, Schedule!$F$236:$FO$236, 0)</f>
        <v>0</v>
      </c>
      <c r="QUI188" s="214">
        <f>_xlfn.XLOOKUP(QUI172, Schedule!$F$226:$FO$226, Schedule!$F$236:$FO$236, 0)</f>
        <v>0</v>
      </c>
      <c r="QUJ188" s="214">
        <f>_xlfn.XLOOKUP(QUJ172, Schedule!$F$226:$FO$226, Schedule!$F$236:$FO$236, 0)</f>
        <v>0</v>
      </c>
      <c r="QUK188" s="214">
        <f>_xlfn.XLOOKUP(QUK172, Schedule!$F$226:$FO$226, Schedule!$F$236:$FO$236, 0)</f>
        <v>0</v>
      </c>
      <c r="QUL188" s="214">
        <f>_xlfn.XLOOKUP(QUL172, Schedule!$F$226:$FO$226, Schedule!$F$236:$FO$236, 0)</f>
        <v>0</v>
      </c>
      <c r="QUM188" s="214">
        <f>_xlfn.XLOOKUP(QUM172, Schedule!$F$226:$FO$226, Schedule!$F$236:$FO$236, 0)</f>
        <v>0</v>
      </c>
      <c r="QUN188" s="214">
        <f>_xlfn.XLOOKUP(QUN172, Schedule!$F$226:$FO$226, Schedule!$F$236:$FO$236, 0)</f>
        <v>0</v>
      </c>
      <c r="QUO188" s="214">
        <f>_xlfn.XLOOKUP(QUO172, Schedule!$F$226:$FO$226, Schedule!$F$236:$FO$236, 0)</f>
        <v>0</v>
      </c>
      <c r="QUP188" s="214">
        <f>_xlfn.XLOOKUP(QUP172, Schedule!$F$226:$FO$226, Schedule!$F$236:$FO$236, 0)</f>
        <v>0</v>
      </c>
      <c r="QUQ188" s="214">
        <f>_xlfn.XLOOKUP(QUQ172, Schedule!$F$226:$FO$226, Schedule!$F$236:$FO$236, 0)</f>
        <v>0</v>
      </c>
      <c r="QUR188" s="214">
        <f>_xlfn.XLOOKUP(QUR172, Schedule!$F$226:$FO$226, Schedule!$F$236:$FO$236, 0)</f>
        <v>0</v>
      </c>
      <c r="QUS188" s="214">
        <f>_xlfn.XLOOKUP(QUS172, Schedule!$F$226:$FO$226, Schedule!$F$236:$FO$236, 0)</f>
        <v>0</v>
      </c>
      <c r="QUT188" s="214">
        <f>_xlfn.XLOOKUP(QUT172, Schedule!$F$226:$FO$226, Schedule!$F$236:$FO$236, 0)</f>
        <v>0</v>
      </c>
      <c r="QUU188" s="214">
        <f>_xlfn.XLOOKUP(QUU172, Schedule!$F$226:$FO$226, Schedule!$F$236:$FO$236, 0)</f>
        <v>0</v>
      </c>
      <c r="QUV188" s="214">
        <f>_xlfn.XLOOKUP(QUV172, Schedule!$F$226:$FO$226, Schedule!$F$236:$FO$236, 0)</f>
        <v>0</v>
      </c>
      <c r="QUW188" s="214">
        <f>_xlfn.XLOOKUP(QUW172, Schedule!$F$226:$FO$226, Schedule!$F$236:$FO$236, 0)</f>
        <v>0</v>
      </c>
      <c r="QUX188" s="214">
        <f>_xlfn.XLOOKUP(QUX172, Schedule!$F$226:$FO$226, Schedule!$F$236:$FO$236, 0)</f>
        <v>0</v>
      </c>
      <c r="QUY188" s="214">
        <f>_xlfn.XLOOKUP(QUY172, Schedule!$F$226:$FO$226, Schedule!$F$236:$FO$236, 0)</f>
        <v>0</v>
      </c>
      <c r="QUZ188" s="214">
        <f>_xlfn.XLOOKUP(QUZ172, Schedule!$F$226:$FO$226, Schedule!$F$236:$FO$236, 0)</f>
        <v>0</v>
      </c>
      <c r="QVA188" s="214">
        <f>_xlfn.XLOOKUP(QVA172, Schedule!$F$226:$FO$226, Schedule!$F$236:$FO$236, 0)</f>
        <v>0</v>
      </c>
      <c r="QVB188" s="214">
        <f>_xlfn.XLOOKUP(QVB172, Schedule!$F$226:$FO$226, Schedule!$F$236:$FO$236, 0)</f>
        <v>0</v>
      </c>
      <c r="QVC188" s="214">
        <f>_xlfn.XLOOKUP(QVC172, Schedule!$F$226:$FO$226, Schedule!$F$236:$FO$236, 0)</f>
        <v>0</v>
      </c>
      <c r="QVD188" s="214">
        <f>_xlfn.XLOOKUP(QVD172, Schedule!$F$226:$FO$226, Schedule!$F$236:$FO$236, 0)</f>
        <v>0</v>
      </c>
      <c r="QVE188" s="214">
        <f>_xlfn.XLOOKUP(QVE172, Schedule!$F$226:$FO$226, Schedule!$F$236:$FO$236, 0)</f>
        <v>0</v>
      </c>
      <c r="QVF188" s="214">
        <f>_xlfn.XLOOKUP(QVF172, Schedule!$F$226:$FO$226, Schedule!$F$236:$FO$236, 0)</f>
        <v>0</v>
      </c>
      <c r="QVG188" s="214">
        <f>_xlfn.XLOOKUP(QVG172, Schedule!$F$226:$FO$226, Schedule!$F$236:$FO$236, 0)</f>
        <v>0</v>
      </c>
      <c r="QVH188" s="214">
        <f>_xlfn.XLOOKUP(QVH172, Schedule!$F$226:$FO$226, Schedule!$F$236:$FO$236, 0)</f>
        <v>0</v>
      </c>
      <c r="QVI188" s="214">
        <f>_xlfn.XLOOKUP(QVI172, Schedule!$F$226:$FO$226, Schedule!$F$236:$FO$236, 0)</f>
        <v>0</v>
      </c>
      <c r="QVJ188" s="214">
        <f>_xlfn.XLOOKUP(QVJ172, Schedule!$F$226:$FO$226, Schedule!$F$236:$FO$236, 0)</f>
        <v>0</v>
      </c>
      <c r="QVK188" s="214">
        <f>_xlfn.XLOOKUP(QVK172, Schedule!$F$226:$FO$226, Schedule!$F$236:$FO$236, 0)</f>
        <v>0</v>
      </c>
      <c r="QVL188" s="214">
        <f>_xlfn.XLOOKUP(QVL172, Schedule!$F$226:$FO$226, Schedule!$F$236:$FO$236, 0)</f>
        <v>0</v>
      </c>
      <c r="QVM188" s="214">
        <f>_xlfn.XLOOKUP(QVM172, Schedule!$F$226:$FO$226, Schedule!$F$236:$FO$236, 0)</f>
        <v>0</v>
      </c>
      <c r="QVN188" s="214">
        <f>_xlfn.XLOOKUP(QVN172, Schedule!$F$226:$FO$226, Schedule!$F$236:$FO$236, 0)</f>
        <v>0</v>
      </c>
      <c r="QVO188" s="214">
        <f>_xlfn.XLOOKUP(QVO172, Schedule!$F$226:$FO$226, Schedule!$F$236:$FO$236, 0)</f>
        <v>0</v>
      </c>
      <c r="QVP188" s="214">
        <f>_xlfn.XLOOKUP(QVP172, Schedule!$F$226:$FO$226, Schedule!$F$236:$FO$236, 0)</f>
        <v>0</v>
      </c>
      <c r="QVQ188" s="214">
        <f>_xlfn.XLOOKUP(QVQ172, Schedule!$F$226:$FO$226, Schedule!$F$236:$FO$236, 0)</f>
        <v>0</v>
      </c>
      <c r="QVR188" s="214">
        <f>_xlfn.XLOOKUP(QVR172, Schedule!$F$226:$FO$226, Schedule!$F$236:$FO$236, 0)</f>
        <v>0</v>
      </c>
      <c r="QVS188" s="214">
        <f>_xlfn.XLOOKUP(QVS172, Schedule!$F$226:$FO$226, Schedule!$F$236:$FO$236, 0)</f>
        <v>0</v>
      </c>
      <c r="QVT188" s="214">
        <f>_xlfn.XLOOKUP(QVT172, Schedule!$F$226:$FO$226, Schedule!$F$236:$FO$236, 0)</f>
        <v>0</v>
      </c>
      <c r="QVU188" s="214">
        <f>_xlfn.XLOOKUP(QVU172, Schedule!$F$226:$FO$226, Schedule!$F$236:$FO$236, 0)</f>
        <v>0</v>
      </c>
      <c r="QVV188" s="214">
        <f>_xlfn.XLOOKUP(QVV172, Schedule!$F$226:$FO$226, Schedule!$F$236:$FO$236, 0)</f>
        <v>0</v>
      </c>
      <c r="QVW188" s="214">
        <f>_xlfn.XLOOKUP(QVW172, Schedule!$F$226:$FO$226, Schedule!$F$236:$FO$236, 0)</f>
        <v>0</v>
      </c>
      <c r="QVX188" s="214">
        <f>_xlfn.XLOOKUP(QVX172, Schedule!$F$226:$FO$226, Schedule!$F$236:$FO$236, 0)</f>
        <v>0</v>
      </c>
      <c r="QVY188" s="214">
        <f>_xlfn.XLOOKUP(QVY172, Schedule!$F$226:$FO$226, Schedule!$F$236:$FO$236, 0)</f>
        <v>0</v>
      </c>
      <c r="QVZ188" s="214">
        <f>_xlfn.XLOOKUP(QVZ172, Schedule!$F$226:$FO$226, Schedule!$F$236:$FO$236, 0)</f>
        <v>0</v>
      </c>
      <c r="QWA188" s="214">
        <f>_xlfn.XLOOKUP(QWA172, Schedule!$F$226:$FO$226, Schedule!$F$236:$FO$236, 0)</f>
        <v>0</v>
      </c>
      <c r="QWB188" s="214">
        <f>_xlfn.XLOOKUP(QWB172, Schedule!$F$226:$FO$226, Schedule!$F$236:$FO$236, 0)</f>
        <v>0</v>
      </c>
      <c r="QWC188" s="214">
        <f>_xlfn.XLOOKUP(QWC172, Schedule!$F$226:$FO$226, Schedule!$F$236:$FO$236, 0)</f>
        <v>0</v>
      </c>
      <c r="QWD188" s="214">
        <f>_xlfn.XLOOKUP(QWD172, Schedule!$F$226:$FO$226, Schedule!$F$236:$FO$236, 0)</f>
        <v>0</v>
      </c>
      <c r="QWE188" s="214">
        <f>_xlfn.XLOOKUP(QWE172, Schedule!$F$226:$FO$226, Schedule!$F$236:$FO$236, 0)</f>
        <v>0</v>
      </c>
      <c r="QWF188" s="214">
        <f>_xlfn.XLOOKUP(QWF172, Schedule!$F$226:$FO$226, Schedule!$F$236:$FO$236, 0)</f>
        <v>0</v>
      </c>
      <c r="QWG188" s="214">
        <f>_xlfn.XLOOKUP(QWG172, Schedule!$F$226:$FO$226, Schedule!$F$236:$FO$236, 0)</f>
        <v>0</v>
      </c>
      <c r="QWH188" s="214">
        <f>_xlfn.XLOOKUP(QWH172, Schedule!$F$226:$FO$226, Schedule!$F$236:$FO$236, 0)</f>
        <v>0</v>
      </c>
      <c r="QWI188" s="214">
        <f>_xlfn.XLOOKUP(QWI172, Schedule!$F$226:$FO$226, Schedule!$F$236:$FO$236, 0)</f>
        <v>0</v>
      </c>
      <c r="QWJ188" s="214">
        <f>_xlfn.XLOOKUP(QWJ172, Schedule!$F$226:$FO$226, Schedule!$F$236:$FO$236, 0)</f>
        <v>0</v>
      </c>
      <c r="QWK188" s="214">
        <f>_xlfn.XLOOKUP(QWK172, Schedule!$F$226:$FO$226, Schedule!$F$236:$FO$236, 0)</f>
        <v>0</v>
      </c>
      <c r="QWL188" s="214">
        <f>_xlfn.XLOOKUP(QWL172, Schedule!$F$226:$FO$226, Schedule!$F$236:$FO$236, 0)</f>
        <v>0</v>
      </c>
      <c r="QWM188" s="214">
        <f>_xlfn.XLOOKUP(QWM172, Schedule!$F$226:$FO$226, Schedule!$F$236:$FO$236, 0)</f>
        <v>0</v>
      </c>
      <c r="QWN188" s="214">
        <f>_xlfn.XLOOKUP(QWN172, Schedule!$F$226:$FO$226, Schedule!$F$236:$FO$236, 0)</f>
        <v>0</v>
      </c>
      <c r="QWO188" s="214">
        <f>_xlfn.XLOOKUP(QWO172, Schedule!$F$226:$FO$226, Schedule!$F$236:$FO$236, 0)</f>
        <v>0</v>
      </c>
      <c r="QWP188" s="214">
        <f>_xlfn.XLOOKUP(QWP172, Schedule!$F$226:$FO$226, Schedule!$F$236:$FO$236, 0)</f>
        <v>0</v>
      </c>
      <c r="QWQ188" s="214">
        <f>_xlfn.XLOOKUP(QWQ172, Schedule!$F$226:$FO$226, Schedule!$F$236:$FO$236, 0)</f>
        <v>0</v>
      </c>
      <c r="QWR188" s="214">
        <f>_xlfn.XLOOKUP(QWR172, Schedule!$F$226:$FO$226, Schedule!$F$236:$FO$236, 0)</f>
        <v>0</v>
      </c>
      <c r="QWS188" s="214">
        <f>_xlfn.XLOOKUP(QWS172, Schedule!$F$226:$FO$226, Schedule!$F$236:$FO$236, 0)</f>
        <v>0</v>
      </c>
      <c r="QWT188" s="214">
        <f>_xlfn.XLOOKUP(QWT172, Schedule!$F$226:$FO$226, Schedule!$F$236:$FO$236, 0)</f>
        <v>0</v>
      </c>
      <c r="QWU188" s="214">
        <f>_xlfn.XLOOKUP(QWU172, Schedule!$F$226:$FO$226, Schedule!$F$236:$FO$236, 0)</f>
        <v>0</v>
      </c>
      <c r="QWV188" s="214">
        <f>_xlfn.XLOOKUP(QWV172, Schedule!$F$226:$FO$226, Schedule!$F$236:$FO$236, 0)</f>
        <v>0</v>
      </c>
      <c r="QWW188" s="214">
        <f>_xlfn.XLOOKUP(QWW172, Schedule!$F$226:$FO$226, Schedule!$F$236:$FO$236, 0)</f>
        <v>0</v>
      </c>
      <c r="QWX188" s="214">
        <f>_xlfn.XLOOKUP(QWX172, Schedule!$F$226:$FO$226, Schedule!$F$236:$FO$236, 0)</f>
        <v>0</v>
      </c>
      <c r="QWY188" s="214">
        <f>_xlfn.XLOOKUP(QWY172, Schedule!$F$226:$FO$226, Schedule!$F$236:$FO$236, 0)</f>
        <v>0</v>
      </c>
      <c r="QWZ188" s="214">
        <f>_xlfn.XLOOKUP(QWZ172, Schedule!$F$226:$FO$226, Schedule!$F$236:$FO$236, 0)</f>
        <v>0</v>
      </c>
      <c r="QXA188" s="214">
        <f>_xlfn.XLOOKUP(QXA172, Schedule!$F$226:$FO$226, Schedule!$F$236:$FO$236, 0)</f>
        <v>0</v>
      </c>
      <c r="QXB188" s="214">
        <f>_xlfn.XLOOKUP(QXB172, Schedule!$F$226:$FO$226, Schedule!$F$236:$FO$236, 0)</f>
        <v>0</v>
      </c>
      <c r="QXC188" s="214">
        <f>_xlfn.XLOOKUP(QXC172, Schedule!$F$226:$FO$226, Schedule!$F$236:$FO$236, 0)</f>
        <v>0</v>
      </c>
      <c r="QXD188" s="214">
        <f>_xlfn.XLOOKUP(QXD172, Schedule!$F$226:$FO$226, Schedule!$F$236:$FO$236, 0)</f>
        <v>0</v>
      </c>
      <c r="QXE188" s="214">
        <f>_xlfn.XLOOKUP(QXE172, Schedule!$F$226:$FO$226, Schedule!$F$236:$FO$236, 0)</f>
        <v>0</v>
      </c>
      <c r="QXF188" s="214">
        <f>_xlfn.XLOOKUP(QXF172, Schedule!$F$226:$FO$226, Schedule!$F$236:$FO$236, 0)</f>
        <v>0</v>
      </c>
      <c r="QXG188" s="214">
        <f>_xlfn.XLOOKUP(QXG172, Schedule!$F$226:$FO$226, Schedule!$F$236:$FO$236, 0)</f>
        <v>0</v>
      </c>
      <c r="QXH188" s="214">
        <f>_xlfn.XLOOKUP(QXH172, Schedule!$F$226:$FO$226, Schedule!$F$236:$FO$236, 0)</f>
        <v>0</v>
      </c>
      <c r="QXI188" s="214">
        <f>_xlfn.XLOOKUP(QXI172, Schedule!$F$226:$FO$226, Schedule!$F$236:$FO$236, 0)</f>
        <v>0</v>
      </c>
      <c r="QXJ188" s="214">
        <f>_xlfn.XLOOKUP(QXJ172, Schedule!$F$226:$FO$226, Schedule!$F$236:$FO$236, 0)</f>
        <v>0</v>
      </c>
      <c r="QXK188" s="214">
        <f>_xlfn.XLOOKUP(QXK172, Schedule!$F$226:$FO$226, Schedule!$F$236:$FO$236, 0)</f>
        <v>0</v>
      </c>
      <c r="QXL188" s="214">
        <f>_xlfn.XLOOKUP(QXL172, Schedule!$F$226:$FO$226, Schedule!$F$236:$FO$236, 0)</f>
        <v>0</v>
      </c>
      <c r="QXM188" s="214">
        <f>_xlfn.XLOOKUP(QXM172, Schedule!$F$226:$FO$226, Schedule!$F$236:$FO$236, 0)</f>
        <v>0</v>
      </c>
      <c r="QXN188" s="214">
        <f>_xlfn.XLOOKUP(QXN172, Schedule!$F$226:$FO$226, Schedule!$F$236:$FO$236, 0)</f>
        <v>0</v>
      </c>
      <c r="QXO188" s="214">
        <f>_xlfn.XLOOKUP(QXO172, Schedule!$F$226:$FO$226, Schedule!$F$236:$FO$236, 0)</f>
        <v>0</v>
      </c>
      <c r="QXP188" s="214">
        <f>_xlfn.XLOOKUP(QXP172, Schedule!$F$226:$FO$226, Schedule!$F$236:$FO$236, 0)</f>
        <v>0</v>
      </c>
      <c r="QXQ188" s="214">
        <f>_xlfn.XLOOKUP(QXQ172, Schedule!$F$226:$FO$226, Schedule!$F$236:$FO$236, 0)</f>
        <v>0</v>
      </c>
      <c r="QXR188" s="214">
        <f>_xlfn.XLOOKUP(QXR172, Schedule!$F$226:$FO$226, Schedule!$F$236:$FO$236, 0)</f>
        <v>0</v>
      </c>
      <c r="QXS188" s="214">
        <f>_xlfn.XLOOKUP(QXS172, Schedule!$F$226:$FO$226, Schedule!$F$236:$FO$236, 0)</f>
        <v>0</v>
      </c>
      <c r="QXT188" s="214">
        <f>_xlfn.XLOOKUP(QXT172, Schedule!$F$226:$FO$226, Schedule!$F$236:$FO$236, 0)</f>
        <v>0</v>
      </c>
      <c r="QXU188" s="214">
        <f>_xlfn.XLOOKUP(QXU172, Schedule!$F$226:$FO$226, Schedule!$F$236:$FO$236, 0)</f>
        <v>0</v>
      </c>
      <c r="QXV188" s="214">
        <f>_xlfn.XLOOKUP(QXV172, Schedule!$F$226:$FO$226, Schedule!$F$236:$FO$236, 0)</f>
        <v>0</v>
      </c>
      <c r="QXW188" s="214">
        <f>_xlfn.XLOOKUP(QXW172, Schedule!$F$226:$FO$226, Schedule!$F$236:$FO$236, 0)</f>
        <v>0</v>
      </c>
      <c r="QXX188" s="214">
        <f>_xlfn.XLOOKUP(QXX172, Schedule!$F$226:$FO$226, Schedule!$F$236:$FO$236, 0)</f>
        <v>0</v>
      </c>
      <c r="QXY188" s="214">
        <f>_xlfn.XLOOKUP(QXY172, Schedule!$F$226:$FO$226, Schedule!$F$236:$FO$236, 0)</f>
        <v>0</v>
      </c>
      <c r="QXZ188" s="214">
        <f>_xlfn.XLOOKUP(QXZ172, Schedule!$F$226:$FO$226, Schedule!$F$236:$FO$236, 0)</f>
        <v>0</v>
      </c>
      <c r="QYA188" s="214">
        <f>_xlfn.XLOOKUP(QYA172, Schedule!$F$226:$FO$226, Schedule!$F$236:$FO$236, 0)</f>
        <v>0</v>
      </c>
      <c r="QYB188" s="214">
        <f>_xlfn.XLOOKUP(QYB172, Schedule!$F$226:$FO$226, Schedule!$F$236:$FO$236, 0)</f>
        <v>0</v>
      </c>
      <c r="QYC188" s="214">
        <f>_xlfn.XLOOKUP(QYC172, Schedule!$F$226:$FO$226, Schedule!$F$236:$FO$236, 0)</f>
        <v>0</v>
      </c>
      <c r="QYD188" s="214">
        <f>_xlfn.XLOOKUP(QYD172, Schedule!$F$226:$FO$226, Schedule!$F$236:$FO$236, 0)</f>
        <v>0</v>
      </c>
      <c r="QYE188" s="214">
        <f>_xlfn.XLOOKUP(QYE172, Schedule!$F$226:$FO$226, Schedule!$F$236:$FO$236, 0)</f>
        <v>0</v>
      </c>
      <c r="QYF188" s="214">
        <f>_xlfn.XLOOKUP(QYF172, Schedule!$F$226:$FO$226, Schedule!$F$236:$FO$236, 0)</f>
        <v>0</v>
      </c>
      <c r="QYG188" s="214">
        <f>_xlfn.XLOOKUP(QYG172, Schedule!$F$226:$FO$226, Schedule!$F$236:$FO$236, 0)</f>
        <v>0</v>
      </c>
      <c r="QYH188" s="214">
        <f>_xlfn.XLOOKUP(QYH172, Schedule!$F$226:$FO$226, Schedule!$F$236:$FO$236, 0)</f>
        <v>0</v>
      </c>
      <c r="QYI188" s="214">
        <f>_xlfn.XLOOKUP(QYI172, Schedule!$F$226:$FO$226, Schedule!$F$236:$FO$236, 0)</f>
        <v>0</v>
      </c>
      <c r="QYJ188" s="214">
        <f>_xlfn.XLOOKUP(QYJ172, Schedule!$F$226:$FO$226, Schedule!$F$236:$FO$236, 0)</f>
        <v>0</v>
      </c>
      <c r="QYK188" s="214">
        <f>_xlfn.XLOOKUP(QYK172, Schedule!$F$226:$FO$226, Schedule!$F$236:$FO$236, 0)</f>
        <v>0</v>
      </c>
      <c r="QYL188" s="214">
        <f>_xlfn.XLOOKUP(QYL172, Schedule!$F$226:$FO$226, Schedule!$F$236:$FO$236, 0)</f>
        <v>0</v>
      </c>
      <c r="QYM188" s="214">
        <f>_xlfn.XLOOKUP(QYM172, Schedule!$F$226:$FO$226, Schedule!$F$236:$FO$236, 0)</f>
        <v>0</v>
      </c>
      <c r="QYN188" s="214">
        <f>_xlfn.XLOOKUP(QYN172, Schedule!$F$226:$FO$226, Schedule!$F$236:$FO$236, 0)</f>
        <v>0</v>
      </c>
      <c r="QYO188" s="214">
        <f>_xlfn.XLOOKUP(QYO172, Schedule!$F$226:$FO$226, Schedule!$F$236:$FO$236, 0)</f>
        <v>0</v>
      </c>
      <c r="QYP188" s="214">
        <f>_xlfn.XLOOKUP(QYP172, Schedule!$F$226:$FO$226, Schedule!$F$236:$FO$236, 0)</f>
        <v>0</v>
      </c>
      <c r="QYQ188" s="214">
        <f>_xlfn.XLOOKUP(QYQ172, Schedule!$F$226:$FO$226, Schedule!$F$236:$FO$236, 0)</f>
        <v>0</v>
      </c>
      <c r="QYR188" s="214">
        <f>_xlfn.XLOOKUP(QYR172, Schedule!$F$226:$FO$226, Schedule!$F$236:$FO$236, 0)</f>
        <v>0</v>
      </c>
      <c r="QYS188" s="214">
        <f>_xlfn.XLOOKUP(QYS172, Schedule!$F$226:$FO$226, Schedule!$F$236:$FO$236, 0)</f>
        <v>0</v>
      </c>
      <c r="QYT188" s="214">
        <f>_xlfn.XLOOKUP(QYT172, Schedule!$F$226:$FO$226, Schedule!$F$236:$FO$236, 0)</f>
        <v>0</v>
      </c>
      <c r="QYU188" s="214">
        <f>_xlfn.XLOOKUP(QYU172, Schedule!$F$226:$FO$226, Schedule!$F$236:$FO$236, 0)</f>
        <v>0</v>
      </c>
      <c r="QYV188" s="214">
        <f>_xlfn.XLOOKUP(QYV172, Schedule!$F$226:$FO$226, Schedule!$F$236:$FO$236, 0)</f>
        <v>0</v>
      </c>
      <c r="QYW188" s="214">
        <f>_xlfn.XLOOKUP(QYW172, Schedule!$F$226:$FO$226, Schedule!$F$236:$FO$236, 0)</f>
        <v>0</v>
      </c>
      <c r="QYX188" s="214">
        <f>_xlfn.XLOOKUP(QYX172, Schedule!$F$226:$FO$226, Schedule!$F$236:$FO$236, 0)</f>
        <v>0</v>
      </c>
      <c r="QYY188" s="214">
        <f>_xlfn.XLOOKUP(QYY172, Schedule!$F$226:$FO$226, Schedule!$F$236:$FO$236, 0)</f>
        <v>0</v>
      </c>
      <c r="QYZ188" s="214">
        <f>_xlfn.XLOOKUP(QYZ172, Schedule!$F$226:$FO$226, Schedule!$F$236:$FO$236, 0)</f>
        <v>0</v>
      </c>
      <c r="QZA188" s="214">
        <f>_xlfn.XLOOKUP(QZA172, Schedule!$F$226:$FO$226, Schedule!$F$236:$FO$236, 0)</f>
        <v>0</v>
      </c>
      <c r="QZB188" s="214">
        <f>_xlfn.XLOOKUP(QZB172, Schedule!$F$226:$FO$226, Schedule!$F$236:$FO$236, 0)</f>
        <v>0</v>
      </c>
      <c r="QZC188" s="214">
        <f>_xlfn.XLOOKUP(QZC172, Schedule!$F$226:$FO$226, Schedule!$F$236:$FO$236, 0)</f>
        <v>0</v>
      </c>
      <c r="QZD188" s="214">
        <f>_xlfn.XLOOKUP(QZD172, Schedule!$F$226:$FO$226, Schedule!$F$236:$FO$236, 0)</f>
        <v>0</v>
      </c>
      <c r="QZE188" s="214">
        <f>_xlfn.XLOOKUP(QZE172, Schedule!$F$226:$FO$226, Schedule!$F$236:$FO$236, 0)</f>
        <v>0</v>
      </c>
      <c r="QZF188" s="214">
        <f>_xlfn.XLOOKUP(QZF172, Schedule!$F$226:$FO$226, Schedule!$F$236:$FO$236, 0)</f>
        <v>0</v>
      </c>
      <c r="QZG188" s="214">
        <f>_xlfn.XLOOKUP(QZG172, Schedule!$F$226:$FO$226, Schedule!$F$236:$FO$236, 0)</f>
        <v>0</v>
      </c>
      <c r="QZH188" s="214">
        <f>_xlfn.XLOOKUP(QZH172, Schedule!$F$226:$FO$226, Schedule!$F$236:$FO$236, 0)</f>
        <v>0</v>
      </c>
      <c r="QZI188" s="214">
        <f>_xlfn.XLOOKUP(QZI172, Schedule!$F$226:$FO$226, Schedule!$F$236:$FO$236, 0)</f>
        <v>0</v>
      </c>
      <c r="QZJ188" s="214">
        <f>_xlfn.XLOOKUP(QZJ172, Schedule!$F$226:$FO$226, Schedule!$F$236:$FO$236, 0)</f>
        <v>0</v>
      </c>
      <c r="QZK188" s="214">
        <f>_xlfn.XLOOKUP(QZK172, Schedule!$F$226:$FO$226, Schedule!$F$236:$FO$236, 0)</f>
        <v>0</v>
      </c>
      <c r="QZL188" s="214">
        <f>_xlfn.XLOOKUP(QZL172, Schedule!$F$226:$FO$226, Schedule!$F$236:$FO$236, 0)</f>
        <v>0</v>
      </c>
      <c r="QZM188" s="214">
        <f>_xlfn.XLOOKUP(QZM172, Schedule!$F$226:$FO$226, Schedule!$F$236:$FO$236, 0)</f>
        <v>0</v>
      </c>
      <c r="QZN188" s="214">
        <f>_xlfn.XLOOKUP(QZN172, Schedule!$F$226:$FO$226, Schedule!$F$236:$FO$236, 0)</f>
        <v>0</v>
      </c>
      <c r="QZO188" s="214">
        <f>_xlfn.XLOOKUP(QZO172, Schedule!$F$226:$FO$226, Schedule!$F$236:$FO$236, 0)</f>
        <v>0</v>
      </c>
      <c r="QZP188" s="214">
        <f>_xlfn.XLOOKUP(QZP172, Schedule!$F$226:$FO$226, Schedule!$F$236:$FO$236, 0)</f>
        <v>0</v>
      </c>
      <c r="QZQ188" s="214">
        <f>_xlfn.XLOOKUP(QZQ172, Schedule!$F$226:$FO$226, Schedule!$F$236:$FO$236, 0)</f>
        <v>0</v>
      </c>
      <c r="QZR188" s="214">
        <f>_xlfn.XLOOKUP(QZR172, Schedule!$F$226:$FO$226, Schedule!$F$236:$FO$236, 0)</f>
        <v>0</v>
      </c>
      <c r="QZS188" s="214">
        <f>_xlfn.XLOOKUP(QZS172, Schedule!$F$226:$FO$226, Schedule!$F$236:$FO$236, 0)</f>
        <v>0</v>
      </c>
      <c r="QZT188" s="214">
        <f>_xlfn.XLOOKUP(QZT172, Schedule!$F$226:$FO$226, Schedule!$F$236:$FO$236, 0)</f>
        <v>0</v>
      </c>
      <c r="QZU188" s="214">
        <f>_xlfn.XLOOKUP(QZU172, Schedule!$F$226:$FO$226, Schedule!$F$236:$FO$236, 0)</f>
        <v>0</v>
      </c>
      <c r="QZV188" s="214">
        <f>_xlfn.XLOOKUP(QZV172, Schedule!$F$226:$FO$226, Schedule!$F$236:$FO$236, 0)</f>
        <v>0</v>
      </c>
      <c r="QZW188" s="214">
        <f>_xlfn.XLOOKUP(QZW172, Schedule!$F$226:$FO$226, Schedule!$F$236:$FO$236, 0)</f>
        <v>0</v>
      </c>
      <c r="QZX188" s="214">
        <f>_xlfn.XLOOKUP(QZX172, Schedule!$F$226:$FO$226, Schedule!$F$236:$FO$236, 0)</f>
        <v>0</v>
      </c>
      <c r="QZY188" s="214">
        <f>_xlfn.XLOOKUP(QZY172, Schedule!$F$226:$FO$226, Schedule!$F$236:$FO$236, 0)</f>
        <v>0</v>
      </c>
      <c r="QZZ188" s="214">
        <f>_xlfn.XLOOKUP(QZZ172, Schedule!$F$226:$FO$226, Schedule!$F$236:$FO$236, 0)</f>
        <v>0</v>
      </c>
      <c r="RAA188" s="214">
        <f>_xlfn.XLOOKUP(RAA172, Schedule!$F$226:$FO$226, Schedule!$F$236:$FO$236, 0)</f>
        <v>0</v>
      </c>
      <c r="RAB188" s="214">
        <f>_xlfn.XLOOKUP(RAB172, Schedule!$F$226:$FO$226, Schedule!$F$236:$FO$236, 0)</f>
        <v>0</v>
      </c>
      <c r="RAC188" s="214">
        <f>_xlfn.XLOOKUP(RAC172, Schedule!$F$226:$FO$226, Schedule!$F$236:$FO$236, 0)</f>
        <v>0</v>
      </c>
      <c r="RAD188" s="214">
        <f>_xlfn.XLOOKUP(RAD172, Schedule!$F$226:$FO$226, Schedule!$F$236:$FO$236, 0)</f>
        <v>0</v>
      </c>
      <c r="RAE188" s="214">
        <f>_xlfn.XLOOKUP(RAE172, Schedule!$F$226:$FO$226, Schedule!$F$236:$FO$236, 0)</f>
        <v>0</v>
      </c>
      <c r="RAF188" s="214">
        <f>_xlfn.XLOOKUP(RAF172, Schedule!$F$226:$FO$226, Schedule!$F$236:$FO$236, 0)</f>
        <v>0</v>
      </c>
      <c r="RAG188" s="214">
        <f>_xlfn.XLOOKUP(RAG172, Schedule!$F$226:$FO$226, Schedule!$F$236:$FO$236, 0)</f>
        <v>0</v>
      </c>
      <c r="RAH188" s="214">
        <f>_xlfn.XLOOKUP(RAH172, Schedule!$F$226:$FO$226, Schedule!$F$236:$FO$236, 0)</f>
        <v>0</v>
      </c>
      <c r="RAI188" s="214">
        <f>_xlfn.XLOOKUP(RAI172, Schedule!$F$226:$FO$226, Schedule!$F$236:$FO$236, 0)</f>
        <v>0</v>
      </c>
      <c r="RAJ188" s="214">
        <f>_xlfn.XLOOKUP(RAJ172, Schedule!$F$226:$FO$226, Schedule!$F$236:$FO$236, 0)</f>
        <v>0</v>
      </c>
      <c r="RAK188" s="214">
        <f>_xlfn.XLOOKUP(RAK172, Schedule!$F$226:$FO$226, Schedule!$F$236:$FO$236, 0)</f>
        <v>0</v>
      </c>
      <c r="RAL188" s="214">
        <f>_xlfn.XLOOKUP(RAL172, Schedule!$F$226:$FO$226, Schedule!$F$236:$FO$236, 0)</f>
        <v>0</v>
      </c>
      <c r="RAM188" s="214">
        <f>_xlfn.XLOOKUP(RAM172, Schedule!$F$226:$FO$226, Schedule!$F$236:$FO$236, 0)</f>
        <v>0</v>
      </c>
      <c r="RAN188" s="214">
        <f>_xlfn.XLOOKUP(RAN172, Schedule!$F$226:$FO$226, Schedule!$F$236:$FO$236, 0)</f>
        <v>0</v>
      </c>
      <c r="RAO188" s="214">
        <f>_xlfn.XLOOKUP(RAO172, Schedule!$F$226:$FO$226, Schedule!$F$236:$FO$236, 0)</f>
        <v>0</v>
      </c>
      <c r="RAP188" s="214">
        <f>_xlfn.XLOOKUP(RAP172, Schedule!$F$226:$FO$226, Schedule!$F$236:$FO$236, 0)</f>
        <v>0</v>
      </c>
      <c r="RAQ188" s="214">
        <f>_xlfn.XLOOKUP(RAQ172, Schedule!$F$226:$FO$226, Schedule!$F$236:$FO$236, 0)</f>
        <v>0</v>
      </c>
      <c r="RAR188" s="214">
        <f>_xlfn.XLOOKUP(RAR172, Schedule!$F$226:$FO$226, Schedule!$F$236:$FO$236, 0)</f>
        <v>0</v>
      </c>
      <c r="RAS188" s="214">
        <f>_xlfn.XLOOKUP(RAS172, Schedule!$F$226:$FO$226, Schedule!$F$236:$FO$236, 0)</f>
        <v>0</v>
      </c>
      <c r="RAT188" s="214">
        <f>_xlfn.XLOOKUP(RAT172, Schedule!$F$226:$FO$226, Schedule!$F$236:$FO$236, 0)</f>
        <v>0</v>
      </c>
      <c r="RAU188" s="214">
        <f>_xlfn.XLOOKUP(RAU172, Schedule!$F$226:$FO$226, Schedule!$F$236:$FO$236, 0)</f>
        <v>0</v>
      </c>
      <c r="RAV188" s="214">
        <f>_xlfn.XLOOKUP(RAV172, Schedule!$F$226:$FO$226, Schedule!$F$236:$FO$236, 0)</f>
        <v>0</v>
      </c>
      <c r="RAW188" s="214">
        <f>_xlfn.XLOOKUP(RAW172, Schedule!$F$226:$FO$226, Schedule!$F$236:$FO$236, 0)</f>
        <v>0</v>
      </c>
      <c r="RAX188" s="214">
        <f>_xlfn.XLOOKUP(RAX172, Schedule!$F$226:$FO$226, Schedule!$F$236:$FO$236, 0)</f>
        <v>0</v>
      </c>
      <c r="RAY188" s="214">
        <f>_xlfn.XLOOKUP(RAY172, Schedule!$F$226:$FO$226, Schedule!$F$236:$FO$236, 0)</f>
        <v>0</v>
      </c>
      <c r="RAZ188" s="214">
        <f>_xlfn.XLOOKUP(RAZ172, Schedule!$F$226:$FO$226, Schedule!$F$236:$FO$236, 0)</f>
        <v>0</v>
      </c>
      <c r="RBA188" s="214">
        <f>_xlfn.XLOOKUP(RBA172, Schedule!$F$226:$FO$226, Schedule!$F$236:$FO$236, 0)</f>
        <v>0</v>
      </c>
      <c r="RBB188" s="214">
        <f>_xlfn.XLOOKUP(RBB172, Schedule!$F$226:$FO$226, Schedule!$F$236:$FO$236, 0)</f>
        <v>0</v>
      </c>
      <c r="RBC188" s="214">
        <f>_xlfn.XLOOKUP(RBC172, Schedule!$F$226:$FO$226, Schedule!$F$236:$FO$236, 0)</f>
        <v>0</v>
      </c>
      <c r="RBD188" s="214">
        <f>_xlfn.XLOOKUP(RBD172, Schedule!$F$226:$FO$226, Schedule!$F$236:$FO$236, 0)</f>
        <v>0</v>
      </c>
      <c r="RBE188" s="214">
        <f>_xlfn.XLOOKUP(RBE172, Schedule!$F$226:$FO$226, Schedule!$F$236:$FO$236, 0)</f>
        <v>0</v>
      </c>
      <c r="RBF188" s="214">
        <f>_xlfn.XLOOKUP(RBF172, Schedule!$F$226:$FO$226, Schedule!$F$236:$FO$236, 0)</f>
        <v>0</v>
      </c>
      <c r="RBG188" s="214">
        <f>_xlfn.XLOOKUP(RBG172, Schedule!$F$226:$FO$226, Schedule!$F$236:$FO$236, 0)</f>
        <v>0</v>
      </c>
      <c r="RBH188" s="214">
        <f>_xlfn.XLOOKUP(RBH172, Schedule!$F$226:$FO$226, Schedule!$F$236:$FO$236, 0)</f>
        <v>0</v>
      </c>
      <c r="RBI188" s="214">
        <f>_xlfn.XLOOKUP(RBI172, Schedule!$F$226:$FO$226, Schedule!$F$236:$FO$236, 0)</f>
        <v>0</v>
      </c>
      <c r="RBJ188" s="214">
        <f>_xlfn.XLOOKUP(RBJ172, Schedule!$F$226:$FO$226, Schedule!$F$236:$FO$236, 0)</f>
        <v>0</v>
      </c>
      <c r="RBK188" s="214">
        <f>_xlfn.XLOOKUP(RBK172, Schedule!$F$226:$FO$226, Schedule!$F$236:$FO$236, 0)</f>
        <v>0</v>
      </c>
      <c r="RBL188" s="214">
        <f>_xlfn.XLOOKUP(RBL172, Schedule!$F$226:$FO$226, Schedule!$F$236:$FO$236, 0)</f>
        <v>0</v>
      </c>
      <c r="RBM188" s="214">
        <f>_xlfn.XLOOKUP(RBM172, Schedule!$F$226:$FO$226, Schedule!$F$236:$FO$236, 0)</f>
        <v>0</v>
      </c>
      <c r="RBN188" s="214">
        <f>_xlfn.XLOOKUP(RBN172, Schedule!$F$226:$FO$226, Schedule!$F$236:$FO$236, 0)</f>
        <v>0</v>
      </c>
      <c r="RBO188" s="214">
        <f>_xlfn.XLOOKUP(RBO172, Schedule!$F$226:$FO$226, Schedule!$F$236:$FO$236, 0)</f>
        <v>0</v>
      </c>
      <c r="RBP188" s="214">
        <f>_xlfn.XLOOKUP(RBP172, Schedule!$F$226:$FO$226, Schedule!$F$236:$FO$236, 0)</f>
        <v>0</v>
      </c>
      <c r="RBQ188" s="214">
        <f>_xlfn.XLOOKUP(RBQ172, Schedule!$F$226:$FO$226, Schedule!$F$236:$FO$236, 0)</f>
        <v>0</v>
      </c>
      <c r="RBR188" s="214">
        <f>_xlfn.XLOOKUP(RBR172, Schedule!$F$226:$FO$226, Schedule!$F$236:$FO$236, 0)</f>
        <v>0</v>
      </c>
      <c r="RBS188" s="214">
        <f>_xlfn.XLOOKUP(RBS172, Schedule!$F$226:$FO$226, Schedule!$F$236:$FO$236, 0)</f>
        <v>0</v>
      </c>
      <c r="RBT188" s="214">
        <f>_xlfn.XLOOKUP(RBT172, Schedule!$F$226:$FO$226, Schedule!$F$236:$FO$236, 0)</f>
        <v>0</v>
      </c>
      <c r="RBU188" s="214">
        <f>_xlfn.XLOOKUP(RBU172, Schedule!$F$226:$FO$226, Schedule!$F$236:$FO$236, 0)</f>
        <v>0</v>
      </c>
      <c r="RBV188" s="214">
        <f>_xlfn.XLOOKUP(RBV172, Schedule!$F$226:$FO$226, Schedule!$F$236:$FO$236, 0)</f>
        <v>0</v>
      </c>
      <c r="RBW188" s="214">
        <f>_xlfn.XLOOKUP(RBW172, Schedule!$F$226:$FO$226, Schedule!$F$236:$FO$236, 0)</f>
        <v>0</v>
      </c>
      <c r="RBX188" s="214">
        <f>_xlfn.XLOOKUP(RBX172, Schedule!$F$226:$FO$226, Schedule!$F$236:$FO$236, 0)</f>
        <v>0</v>
      </c>
      <c r="RBY188" s="214">
        <f>_xlfn.XLOOKUP(RBY172, Schedule!$F$226:$FO$226, Schedule!$F$236:$FO$236, 0)</f>
        <v>0</v>
      </c>
      <c r="RBZ188" s="214">
        <f>_xlfn.XLOOKUP(RBZ172, Schedule!$F$226:$FO$226, Schedule!$F$236:$FO$236, 0)</f>
        <v>0</v>
      </c>
      <c r="RCA188" s="214">
        <f>_xlfn.XLOOKUP(RCA172, Schedule!$F$226:$FO$226, Schedule!$F$236:$FO$236, 0)</f>
        <v>0</v>
      </c>
      <c r="RCB188" s="214">
        <f>_xlfn.XLOOKUP(RCB172, Schedule!$F$226:$FO$226, Schedule!$F$236:$FO$236, 0)</f>
        <v>0</v>
      </c>
      <c r="RCC188" s="214">
        <f>_xlfn.XLOOKUP(RCC172, Schedule!$F$226:$FO$226, Schedule!$F$236:$FO$236, 0)</f>
        <v>0</v>
      </c>
      <c r="RCD188" s="214">
        <f>_xlfn.XLOOKUP(RCD172, Schedule!$F$226:$FO$226, Schedule!$F$236:$FO$236, 0)</f>
        <v>0</v>
      </c>
      <c r="RCE188" s="214">
        <f>_xlfn.XLOOKUP(RCE172, Schedule!$F$226:$FO$226, Schedule!$F$236:$FO$236, 0)</f>
        <v>0</v>
      </c>
      <c r="RCF188" s="214">
        <f>_xlfn.XLOOKUP(RCF172, Schedule!$F$226:$FO$226, Schedule!$F$236:$FO$236, 0)</f>
        <v>0</v>
      </c>
      <c r="RCG188" s="214">
        <f>_xlfn.XLOOKUP(RCG172, Schedule!$F$226:$FO$226, Schedule!$F$236:$FO$236, 0)</f>
        <v>0</v>
      </c>
      <c r="RCH188" s="214">
        <f>_xlfn.XLOOKUP(RCH172, Schedule!$F$226:$FO$226, Schedule!$F$236:$FO$236, 0)</f>
        <v>0</v>
      </c>
      <c r="RCI188" s="214">
        <f>_xlfn.XLOOKUP(RCI172, Schedule!$F$226:$FO$226, Schedule!$F$236:$FO$236, 0)</f>
        <v>0</v>
      </c>
      <c r="RCJ188" s="214">
        <f>_xlfn.XLOOKUP(RCJ172, Schedule!$F$226:$FO$226, Schedule!$F$236:$FO$236, 0)</f>
        <v>0</v>
      </c>
      <c r="RCK188" s="214">
        <f>_xlfn.XLOOKUP(RCK172, Schedule!$F$226:$FO$226, Schedule!$F$236:$FO$236, 0)</f>
        <v>0</v>
      </c>
      <c r="RCL188" s="214">
        <f>_xlfn.XLOOKUP(RCL172, Schedule!$F$226:$FO$226, Schedule!$F$236:$FO$236, 0)</f>
        <v>0</v>
      </c>
      <c r="RCM188" s="214">
        <f>_xlfn.XLOOKUP(RCM172, Schedule!$F$226:$FO$226, Schedule!$F$236:$FO$236, 0)</f>
        <v>0</v>
      </c>
      <c r="RCN188" s="214">
        <f>_xlfn.XLOOKUP(RCN172, Schedule!$F$226:$FO$226, Schedule!$F$236:$FO$236, 0)</f>
        <v>0</v>
      </c>
      <c r="RCO188" s="214">
        <f>_xlfn.XLOOKUP(RCO172, Schedule!$F$226:$FO$226, Schedule!$F$236:$FO$236, 0)</f>
        <v>0</v>
      </c>
      <c r="RCP188" s="214">
        <f>_xlfn.XLOOKUP(RCP172, Schedule!$F$226:$FO$226, Schedule!$F$236:$FO$236, 0)</f>
        <v>0</v>
      </c>
      <c r="RCQ188" s="214">
        <f>_xlfn.XLOOKUP(RCQ172, Schedule!$F$226:$FO$226, Schedule!$F$236:$FO$236, 0)</f>
        <v>0</v>
      </c>
      <c r="RCR188" s="214">
        <f>_xlfn.XLOOKUP(RCR172, Schedule!$F$226:$FO$226, Schedule!$F$236:$FO$236, 0)</f>
        <v>0</v>
      </c>
      <c r="RCS188" s="214">
        <f>_xlfn.XLOOKUP(RCS172, Schedule!$F$226:$FO$226, Schedule!$F$236:$FO$236, 0)</f>
        <v>0</v>
      </c>
      <c r="RCT188" s="214">
        <f>_xlfn.XLOOKUP(RCT172, Schedule!$F$226:$FO$226, Schedule!$F$236:$FO$236, 0)</f>
        <v>0</v>
      </c>
      <c r="RCU188" s="214">
        <f>_xlfn.XLOOKUP(RCU172, Schedule!$F$226:$FO$226, Schedule!$F$236:$FO$236, 0)</f>
        <v>0</v>
      </c>
      <c r="RCV188" s="214">
        <f>_xlfn.XLOOKUP(RCV172, Schedule!$F$226:$FO$226, Schedule!$F$236:$FO$236, 0)</f>
        <v>0</v>
      </c>
      <c r="RCW188" s="214">
        <f>_xlfn.XLOOKUP(RCW172, Schedule!$F$226:$FO$226, Schedule!$F$236:$FO$236, 0)</f>
        <v>0</v>
      </c>
      <c r="RCX188" s="214">
        <f>_xlfn.XLOOKUP(RCX172, Schedule!$F$226:$FO$226, Schedule!$F$236:$FO$236, 0)</f>
        <v>0</v>
      </c>
      <c r="RCY188" s="214">
        <f>_xlfn.XLOOKUP(RCY172, Schedule!$F$226:$FO$226, Schedule!$F$236:$FO$236, 0)</f>
        <v>0</v>
      </c>
      <c r="RCZ188" s="214">
        <f>_xlfn.XLOOKUP(RCZ172, Schedule!$F$226:$FO$226, Schedule!$F$236:$FO$236, 0)</f>
        <v>0</v>
      </c>
      <c r="RDA188" s="214">
        <f>_xlfn.XLOOKUP(RDA172, Schedule!$F$226:$FO$226, Schedule!$F$236:$FO$236, 0)</f>
        <v>0</v>
      </c>
      <c r="RDB188" s="214">
        <f>_xlfn.XLOOKUP(RDB172, Schedule!$F$226:$FO$226, Schedule!$F$236:$FO$236, 0)</f>
        <v>0</v>
      </c>
      <c r="RDC188" s="214">
        <f>_xlfn.XLOOKUP(RDC172, Schedule!$F$226:$FO$226, Schedule!$F$236:$FO$236, 0)</f>
        <v>0</v>
      </c>
      <c r="RDD188" s="214">
        <f>_xlfn.XLOOKUP(RDD172, Schedule!$F$226:$FO$226, Schedule!$F$236:$FO$236, 0)</f>
        <v>0</v>
      </c>
      <c r="RDE188" s="214">
        <f>_xlfn.XLOOKUP(RDE172, Schedule!$F$226:$FO$226, Schedule!$F$236:$FO$236, 0)</f>
        <v>0</v>
      </c>
      <c r="RDF188" s="214">
        <f>_xlfn.XLOOKUP(RDF172, Schedule!$F$226:$FO$226, Schedule!$F$236:$FO$236, 0)</f>
        <v>0</v>
      </c>
      <c r="RDG188" s="214">
        <f>_xlfn.XLOOKUP(RDG172, Schedule!$F$226:$FO$226, Schedule!$F$236:$FO$236, 0)</f>
        <v>0</v>
      </c>
      <c r="RDH188" s="214">
        <f>_xlfn.XLOOKUP(RDH172, Schedule!$F$226:$FO$226, Schedule!$F$236:$FO$236, 0)</f>
        <v>0</v>
      </c>
      <c r="RDI188" s="214">
        <f>_xlfn.XLOOKUP(RDI172, Schedule!$F$226:$FO$226, Schedule!$F$236:$FO$236, 0)</f>
        <v>0</v>
      </c>
      <c r="RDJ188" s="214">
        <f>_xlfn.XLOOKUP(RDJ172, Schedule!$F$226:$FO$226, Schedule!$F$236:$FO$236, 0)</f>
        <v>0</v>
      </c>
      <c r="RDK188" s="214">
        <f>_xlfn.XLOOKUP(RDK172, Schedule!$F$226:$FO$226, Schedule!$F$236:$FO$236, 0)</f>
        <v>0</v>
      </c>
      <c r="RDL188" s="214">
        <f>_xlfn.XLOOKUP(RDL172, Schedule!$F$226:$FO$226, Schedule!$F$236:$FO$236, 0)</f>
        <v>0</v>
      </c>
      <c r="RDM188" s="214">
        <f>_xlfn.XLOOKUP(RDM172, Schedule!$F$226:$FO$226, Schedule!$F$236:$FO$236, 0)</f>
        <v>0</v>
      </c>
      <c r="RDN188" s="214">
        <f>_xlfn.XLOOKUP(RDN172, Schedule!$F$226:$FO$226, Schedule!$F$236:$FO$236, 0)</f>
        <v>0</v>
      </c>
      <c r="RDO188" s="214">
        <f>_xlfn.XLOOKUP(RDO172, Schedule!$F$226:$FO$226, Schedule!$F$236:$FO$236, 0)</f>
        <v>0</v>
      </c>
      <c r="RDP188" s="214">
        <f>_xlfn.XLOOKUP(RDP172, Schedule!$F$226:$FO$226, Schedule!$F$236:$FO$236, 0)</f>
        <v>0</v>
      </c>
      <c r="RDQ188" s="214">
        <f>_xlfn.XLOOKUP(RDQ172, Schedule!$F$226:$FO$226, Schedule!$F$236:$FO$236, 0)</f>
        <v>0</v>
      </c>
      <c r="RDR188" s="214">
        <f>_xlfn.XLOOKUP(RDR172, Schedule!$F$226:$FO$226, Schedule!$F$236:$FO$236, 0)</f>
        <v>0</v>
      </c>
      <c r="RDS188" s="214">
        <f>_xlfn.XLOOKUP(RDS172, Schedule!$F$226:$FO$226, Schedule!$F$236:$FO$236, 0)</f>
        <v>0</v>
      </c>
      <c r="RDT188" s="214">
        <f>_xlfn.XLOOKUP(RDT172, Schedule!$F$226:$FO$226, Schedule!$F$236:$FO$236, 0)</f>
        <v>0</v>
      </c>
      <c r="RDU188" s="214">
        <f>_xlfn.XLOOKUP(RDU172, Schedule!$F$226:$FO$226, Schedule!$F$236:$FO$236, 0)</f>
        <v>0</v>
      </c>
      <c r="RDV188" s="214">
        <f>_xlfn.XLOOKUP(RDV172, Schedule!$F$226:$FO$226, Schedule!$F$236:$FO$236, 0)</f>
        <v>0</v>
      </c>
      <c r="RDW188" s="214">
        <f>_xlfn.XLOOKUP(RDW172, Schedule!$F$226:$FO$226, Schedule!$F$236:$FO$236, 0)</f>
        <v>0</v>
      </c>
      <c r="RDX188" s="214">
        <f>_xlfn.XLOOKUP(RDX172, Schedule!$F$226:$FO$226, Schedule!$F$236:$FO$236, 0)</f>
        <v>0</v>
      </c>
      <c r="RDY188" s="214">
        <f>_xlfn.XLOOKUP(RDY172, Schedule!$F$226:$FO$226, Schedule!$F$236:$FO$236, 0)</f>
        <v>0</v>
      </c>
      <c r="RDZ188" s="214">
        <f>_xlfn.XLOOKUP(RDZ172, Schedule!$F$226:$FO$226, Schedule!$F$236:$FO$236, 0)</f>
        <v>0</v>
      </c>
      <c r="REA188" s="214">
        <f>_xlfn.XLOOKUP(REA172, Schedule!$F$226:$FO$226, Schedule!$F$236:$FO$236, 0)</f>
        <v>0</v>
      </c>
      <c r="REB188" s="214">
        <f>_xlfn.XLOOKUP(REB172, Schedule!$F$226:$FO$226, Schedule!$F$236:$FO$236, 0)</f>
        <v>0</v>
      </c>
      <c r="REC188" s="214">
        <f>_xlfn.XLOOKUP(REC172, Schedule!$F$226:$FO$226, Schedule!$F$236:$FO$236, 0)</f>
        <v>0</v>
      </c>
      <c r="RED188" s="214">
        <f>_xlfn.XLOOKUP(RED172, Schedule!$F$226:$FO$226, Schedule!$F$236:$FO$236, 0)</f>
        <v>0</v>
      </c>
      <c r="REE188" s="214">
        <f>_xlfn.XLOOKUP(REE172, Schedule!$F$226:$FO$226, Schedule!$F$236:$FO$236, 0)</f>
        <v>0</v>
      </c>
      <c r="REF188" s="214">
        <f>_xlfn.XLOOKUP(REF172, Schedule!$F$226:$FO$226, Schedule!$F$236:$FO$236, 0)</f>
        <v>0</v>
      </c>
      <c r="REG188" s="214">
        <f>_xlfn.XLOOKUP(REG172, Schedule!$F$226:$FO$226, Schedule!$F$236:$FO$236, 0)</f>
        <v>0</v>
      </c>
      <c r="REH188" s="214">
        <f>_xlfn.XLOOKUP(REH172, Schedule!$F$226:$FO$226, Schedule!$F$236:$FO$236, 0)</f>
        <v>0</v>
      </c>
      <c r="REI188" s="214">
        <f>_xlfn.XLOOKUP(REI172, Schedule!$F$226:$FO$226, Schedule!$F$236:$FO$236, 0)</f>
        <v>0</v>
      </c>
      <c r="REJ188" s="214">
        <f>_xlfn.XLOOKUP(REJ172, Schedule!$F$226:$FO$226, Schedule!$F$236:$FO$236, 0)</f>
        <v>0</v>
      </c>
      <c r="REK188" s="214">
        <f>_xlfn.XLOOKUP(REK172, Schedule!$F$226:$FO$226, Schedule!$F$236:$FO$236, 0)</f>
        <v>0</v>
      </c>
      <c r="REL188" s="214">
        <f>_xlfn.XLOOKUP(REL172, Schedule!$F$226:$FO$226, Schedule!$F$236:$FO$236, 0)</f>
        <v>0</v>
      </c>
      <c r="REM188" s="214">
        <f>_xlfn.XLOOKUP(REM172, Schedule!$F$226:$FO$226, Schedule!$F$236:$FO$236, 0)</f>
        <v>0</v>
      </c>
      <c r="REN188" s="214">
        <f>_xlfn.XLOOKUP(REN172, Schedule!$F$226:$FO$226, Schedule!$F$236:$FO$236, 0)</f>
        <v>0</v>
      </c>
      <c r="REO188" s="214">
        <f>_xlfn.XLOOKUP(REO172, Schedule!$F$226:$FO$226, Schedule!$F$236:$FO$236, 0)</f>
        <v>0</v>
      </c>
      <c r="REP188" s="214">
        <f>_xlfn.XLOOKUP(REP172, Schedule!$F$226:$FO$226, Schedule!$F$236:$FO$236, 0)</f>
        <v>0</v>
      </c>
      <c r="REQ188" s="214">
        <f>_xlfn.XLOOKUP(REQ172, Schedule!$F$226:$FO$226, Schedule!$F$236:$FO$236, 0)</f>
        <v>0</v>
      </c>
      <c r="RER188" s="214">
        <f>_xlfn.XLOOKUP(RER172, Schedule!$F$226:$FO$226, Schedule!$F$236:$FO$236, 0)</f>
        <v>0</v>
      </c>
      <c r="RES188" s="214">
        <f>_xlfn.XLOOKUP(RES172, Schedule!$F$226:$FO$226, Schedule!$F$236:$FO$236, 0)</f>
        <v>0</v>
      </c>
      <c r="RET188" s="214">
        <f>_xlfn.XLOOKUP(RET172, Schedule!$F$226:$FO$226, Schedule!$F$236:$FO$236, 0)</f>
        <v>0</v>
      </c>
      <c r="REU188" s="214">
        <f>_xlfn.XLOOKUP(REU172, Schedule!$F$226:$FO$226, Schedule!$F$236:$FO$236, 0)</f>
        <v>0</v>
      </c>
      <c r="REV188" s="214">
        <f>_xlfn.XLOOKUP(REV172, Schedule!$F$226:$FO$226, Schedule!$F$236:$FO$236, 0)</f>
        <v>0</v>
      </c>
      <c r="REW188" s="214">
        <f>_xlfn.XLOOKUP(REW172, Schedule!$F$226:$FO$226, Schedule!$F$236:$FO$236, 0)</f>
        <v>0</v>
      </c>
      <c r="REX188" s="214">
        <f>_xlfn.XLOOKUP(REX172, Schedule!$F$226:$FO$226, Schedule!$F$236:$FO$236, 0)</f>
        <v>0</v>
      </c>
      <c r="REY188" s="214">
        <f>_xlfn.XLOOKUP(REY172, Schedule!$F$226:$FO$226, Schedule!$F$236:$FO$236, 0)</f>
        <v>0</v>
      </c>
      <c r="REZ188" s="214">
        <f>_xlfn.XLOOKUP(REZ172, Schedule!$F$226:$FO$226, Schedule!$F$236:$FO$236, 0)</f>
        <v>0</v>
      </c>
      <c r="RFA188" s="214">
        <f>_xlfn.XLOOKUP(RFA172, Schedule!$F$226:$FO$226, Schedule!$F$236:$FO$236, 0)</f>
        <v>0</v>
      </c>
      <c r="RFB188" s="214">
        <f>_xlfn.XLOOKUP(RFB172, Schedule!$F$226:$FO$226, Schedule!$F$236:$FO$236, 0)</f>
        <v>0</v>
      </c>
      <c r="RFC188" s="214">
        <f>_xlfn.XLOOKUP(RFC172, Schedule!$F$226:$FO$226, Schedule!$F$236:$FO$236, 0)</f>
        <v>0</v>
      </c>
      <c r="RFD188" s="214">
        <f>_xlfn.XLOOKUP(RFD172, Schedule!$F$226:$FO$226, Schedule!$F$236:$FO$236, 0)</f>
        <v>0</v>
      </c>
      <c r="RFE188" s="214">
        <f>_xlfn.XLOOKUP(RFE172, Schedule!$F$226:$FO$226, Schedule!$F$236:$FO$236, 0)</f>
        <v>0</v>
      </c>
      <c r="RFF188" s="214">
        <f>_xlfn.XLOOKUP(RFF172, Schedule!$F$226:$FO$226, Schedule!$F$236:$FO$236, 0)</f>
        <v>0</v>
      </c>
      <c r="RFG188" s="214">
        <f>_xlfn.XLOOKUP(RFG172, Schedule!$F$226:$FO$226, Schedule!$F$236:$FO$236, 0)</f>
        <v>0</v>
      </c>
      <c r="RFH188" s="214">
        <f>_xlfn.XLOOKUP(RFH172, Schedule!$F$226:$FO$226, Schedule!$F$236:$FO$236, 0)</f>
        <v>0</v>
      </c>
      <c r="RFI188" s="214">
        <f>_xlfn.XLOOKUP(RFI172, Schedule!$F$226:$FO$226, Schedule!$F$236:$FO$236, 0)</f>
        <v>0</v>
      </c>
      <c r="RFJ188" s="214">
        <f>_xlfn.XLOOKUP(RFJ172, Schedule!$F$226:$FO$226, Schedule!$F$236:$FO$236, 0)</f>
        <v>0</v>
      </c>
      <c r="RFK188" s="214">
        <f>_xlfn.XLOOKUP(RFK172, Schedule!$F$226:$FO$226, Schedule!$F$236:$FO$236, 0)</f>
        <v>0</v>
      </c>
      <c r="RFL188" s="214">
        <f>_xlfn.XLOOKUP(RFL172, Schedule!$F$226:$FO$226, Schedule!$F$236:$FO$236, 0)</f>
        <v>0</v>
      </c>
      <c r="RFM188" s="214">
        <f>_xlfn.XLOOKUP(RFM172, Schedule!$F$226:$FO$226, Schedule!$F$236:$FO$236, 0)</f>
        <v>0</v>
      </c>
      <c r="RFN188" s="214">
        <f>_xlfn.XLOOKUP(RFN172, Schedule!$F$226:$FO$226, Schedule!$F$236:$FO$236, 0)</f>
        <v>0</v>
      </c>
      <c r="RFO188" s="214">
        <f>_xlfn.XLOOKUP(RFO172, Schedule!$F$226:$FO$226, Schedule!$F$236:$FO$236, 0)</f>
        <v>0</v>
      </c>
      <c r="RFP188" s="214">
        <f>_xlfn.XLOOKUP(RFP172, Schedule!$F$226:$FO$226, Schedule!$F$236:$FO$236, 0)</f>
        <v>0</v>
      </c>
      <c r="RFQ188" s="214">
        <f>_xlfn.XLOOKUP(RFQ172, Schedule!$F$226:$FO$226, Schedule!$F$236:$FO$236, 0)</f>
        <v>0</v>
      </c>
      <c r="RFR188" s="214">
        <f>_xlfn.XLOOKUP(RFR172, Schedule!$F$226:$FO$226, Schedule!$F$236:$FO$236, 0)</f>
        <v>0</v>
      </c>
      <c r="RFS188" s="214">
        <f>_xlfn.XLOOKUP(RFS172, Schedule!$F$226:$FO$226, Schedule!$F$236:$FO$236, 0)</f>
        <v>0</v>
      </c>
      <c r="RFT188" s="214">
        <f>_xlfn.XLOOKUP(RFT172, Schedule!$F$226:$FO$226, Schedule!$F$236:$FO$236, 0)</f>
        <v>0</v>
      </c>
      <c r="RFU188" s="214">
        <f>_xlfn.XLOOKUP(RFU172, Schedule!$F$226:$FO$226, Schedule!$F$236:$FO$236, 0)</f>
        <v>0</v>
      </c>
      <c r="RFV188" s="214">
        <f>_xlfn.XLOOKUP(RFV172, Schedule!$F$226:$FO$226, Schedule!$F$236:$FO$236, 0)</f>
        <v>0</v>
      </c>
      <c r="RFW188" s="214">
        <f>_xlfn.XLOOKUP(RFW172, Schedule!$F$226:$FO$226, Schedule!$F$236:$FO$236, 0)</f>
        <v>0</v>
      </c>
      <c r="RFX188" s="214">
        <f>_xlfn.XLOOKUP(RFX172, Schedule!$F$226:$FO$226, Schedule!$F$236:$FO$236, 0)</f>
        <v>0</v>
      </c>
      <c r="RFY188" s="214">
        <f>_xlfn.XLOOKUP(RFY172, Schedule!$F$226:$FO$226, Schedule!$F$236:$FO$236, 0)</f>
        <v>0</v>
      </c>
      <c r="RFZ188" s="214">
        <f>_xlfn.XLOOKUP(RFZ172, Schedule!$F$226:$FO$226, Schedule!$F$236:$FO$236, 0)</f>
        <v>0</v>
      </c>
      <c r="RGA188" s="214">
        <f>_xlfn.XLOOKUP(RGA172, Schedule!$F$226:$FO$226, Schedule!$F$236:$FO$236, 0)</f>
        <v>0</v>
      </c>
      <c r="RGB188" s="214">
        <f>_xlfn.XLOOKUP(RGB172, Schedule!$F$226:$FO$226, Schedule!$F$236:$FO$236, 0)</f>
        <v>0</v>
      </c>
      <c r="RGC188" s="214">
        <f>_xlfn.XLOOKUP(RGC172, Schedule!$F$226:$FO$226, Schedule!$F$236:$FO$236, 0)</f>
        <v>0</v>
      </c>
      <c r="RGD188" s="214">
        <f>_xlfn.XLOOKUP(RGD172, Schedule!$F$226:$FO$226, Schedule!$F$236:$FO$236, 0)</f>
        <v>0</v>
      </c>
      <c r="RGE188" s="214">
        <f>_xlfn.XLOOKUP(RGE172, Schedule!$F$226:$FO$226, Schedule!$F$236:$FO$236, 0)</f>
        <v>0</v>
      </c>
      <c r="RGF188" s="214">
        <f>_xlfn.XLOOKUP(RGF172, Schedule!$F$226:$FO$226, Schedule!$F$236:$FO$236, 0)</f>
        <v>0</v>
      </c>
      <c r="RGG188" s="214">
        <f>_xlfn.XLOOKUP(RGG172, Schedule!$F$226:$FO$226, Schedule!$F$236:$FO$236, 0)</f>
        <v>0</v>
      </c>
      <c r="RGH188" s="214">
        <f>_xlfn.XLOOKUP(RGH172, Schedule!$F$226:$FO$226, Schedule!$F$236:$FO$236, 0)</f>
        <v>0</v>
      </c>
      <c r="RGI188" s="214">
        <f>_xlfn.XLOOKUP(RGI172, Schedule!$F$226:$FO$226, Schedule!$F$236:$FO$236, 0)</f>
        <v>0</v>
      </c>
      <c r="RGJ188" s="214">
        <f>_xlfn.XLOOKUP(RGJ172, Schedule!$F$226:$FO$226, Schedule!$F$236:$FO$236, 0)</f>
        <v>0</v>
      </c>
      <c r="RGK188" s="214">
        <f>_xlfn.XLOOKUP(RGK172, Schedule!$F$226:$FO$226, Schedule!$F$236:$FO$236, 0)</f>
        <v>0</v>
      </c>
      <c r="RGL188" s="214">
        <f>_xlfn.XLOOKUP(RGL172, Schedule!$F$226:$FO$226, Schedule!$F$236:$FO$236, 0)</f>
        <v>0</v>
      </c>
      <c r="RGM188" s="214">
        <f>_xlfn.XLOOKUP(RGM172, Schedule!$F$226:$FO$226, Schedule!$F$236:$FO$236, 0)</f>
        <v>0</v>
      </c>
      <c r="RGN188" s="214">
        <f>_xlfn.XLOOKUP(RGN172, Schedule!$F$226:$FO$226, Schedule!$F$236:$FO$236, 0)</f>
        <v>0</v>
      </c>
      <c r="RGO188" s="214">
        <f>_xlfn.XLOOKUP(RGO172, Schedule!$F$226:$FO$226, Schedule!$F$236:$FO$236, 0)</f>
        <v>0</v>
      </c>
      <c r="RGP188" s="214">
        <f>_xlfn.XLOOKUP(RGP172, Schedule!$F$226:$FO$226, Schedule!$F$236:$FO$236, 0)</f>
        <v>0</v>
      </c>
      <c r="RGQ188" s="214">
        <f>_xlfn.XLOOKUP(RGQ172, Schedule!$F$226:$FO$226, Schedule!$F$236:$FO$236, 0)</f>
        <v>0</v>
      </c>
      <c r="RGR188" s="214">
        <f>_xlfn.XLOOKUP(RGR172, Schedule!$F$226:$FO$226, Schedule!$F$236:$FO$236, 0)</f>
        <v>0</v>
      </c>
      <c r="RGS188" s="214">
        <f>_xlfn.XLOOKUP(RGS172, Schedule!$F$226:$FO$226, Schedule!$F$236:$FO$236, 0)</f>
        <v>0</v>
      </c>
      <c r="RGT188" s="214">
        <f>_xlfn.XLOOKUP(RGT172, Schedule!$F$226:$FO$226, Schedule!$F$236:$FO$236, 0)</f>
        <v>0</v>
      </c>
      <c r="RGU188" s="214">
        <f>_xlfn.XLOOKUP(RGU172, Schedule!$F$226:$FO$226, Schedule!$F$236:$FO$236, 0)</f>
        <v>0</v>
      </c>
      <c r="RGV188" s="214">
        <f>_xlfn.XLOOKUP(RGV172, Schedule!$F$226:$FO$226, Schedule!$F$236:$FO$236, 0)</f>
        <v>0</v>
      </c>
      <c r="RGW188" s="214">
        <f>_xlfn.XLOOKUP(RGW172, Schedule!$F$226:$FO$226, Schedule!$F$236:$FO$236, 0)</f>
        <v>0</v>
      </c>
      <c r="RGX188" s="214">
        <f>_xlfn.XLOOKUP(RGX172, Schedule!$F$226:$FO$226, Schedule!$F$236:$FO$236, 0)</f>
        <v>0</v>
      </c>
      <c r="RGY188" s="214">
        <f>_xlfn.XLOOKUP(RGY172, Schedule!$F$226:$FO$226, Schedule!$F$236:$FO$236, 0)</f>
        <v>0</v>
      </c>
      <c r="RGZ188" s="214">
        <f>_xlfn.XLOOKUP(RGZ172, Schedule!$F$226:$FO$226, Schedule!$F$236:$FO$236, 0)</f>
        <v>0</v>
      </c>
      <c r="RHA188" s="214">
        <f>_xlfn.XLOOKUP(RHA172, Schedule!$F$226:$FO$226, Schedule!$F$236:$FO$236, 0)</f>
        <v>0</v>
      </c>
      <c r="RHB188" s="214">
        <f>_xlfn.XLOOKUP(RHB172, Schedule!$F$226:$FO$226, Schedule!$F$236:$FO$236, 0)</f>
        <v>0</v>
      </c>
      <c r="RHC188" s="214">
        <f>_xlfn.XLOOKUP(RHC172, Schedule!$F$226:$FO$226, Schedule!$F$236:$FO$236, 0)</f>
        <v>0</v>
      </c>
      <c r="RHD188" s="214">
        <f>_xlfn.XLOOKUP(RHD172, Schedule!$F$226:$FO$226, Schedule!$F$236:$FO$236, 0)</f>
        <v>0</v>
      </c>
      <c r="RHE188" s="214">
        <f>_xlfn.XLOOKUP(RHE172, Schedule!$F$226:$FO$226, Schedule!$F$236:$FO$236, 0)</f>
        <v>0</v>
      </c>
      <c r="RHF188" s="214">
        <f>_xlfn.XLOOKUP(RHF172, Schedule!$F$226:$FO$226, Schedule!$F$236:$FO$236, 0)</f>
        <v>0</v>
      </c>
      <c r="RHG188" s="214">
        <f>_xlfn.XLOOKUP(RHG172, Schedule!$F$226:$FO$226, Schedule!$F$236:$FO$236, 0)</f>
        <v>0</v>
      </c>
      <c r="RHH188" s="214">
        <f>_xlfn.XLOOKUP(RHH172, Schedule!$F$226:$FO$226, Schedule!$F$236:$FO$236, 0)</f>
        <v>0</v>
      </c>
      <c r="RHI188" s="214">
        <f>_xlfn.XLOOKUP(RHI172, Schedule!$F$226:$FO$226, Schedule!$F$236:$FO$236, 0)</f>
        <v>0</v>
      </c>
      <c r="RHJ188" s="214">
        <f>_xlfn.XLOOKUP(RHJ172, Schedule!$F$226:$FO$226, Schedule!$F$236:$FO$236, 0)</f>
        <v>0</v>
      </c>
      <c r="RHK188" s="214">
        <f>_xlfn.XLOOKUP(RHK172, Schedule!$F$226:$FO$226, Schedule!$F$236:$FO$236, 0)</f>
        <v>0</v>
      </c>
      <c r="RHL188" s="214">
        <f>_xlfn.XLOOKUP(RHL172, Schedule!$F$226:$FO$226, Schedule!$F$236:$FO$236, 0)</f>
        <v>0</v>
      </c>
      <c r="RHM188" s="214">
        <f>_xlfn.XLOOKUP(RHM172, Schedule!$F$226:$FO$226, Schedule!$F$236:$FO$236, 0)</f>
        <v>0</v>
      </c>
      <c r="RHN188" s="214">
        <f>_xlfn.XLOOKUP(RHN172, Schedule!$F$226:$FO$226, Schedule!$F$236:$FO$236, 0)</f>
        <v>0</v>
      </c>
      <c r="RHO188" s="214">
        <f>_xlfn.XLOOKUP(RHO172, Schedule!$F$226:$FO$226, Schedule!$F$236:$FO$236, 0)</f>
        <v>0</v>
      </c>
      <c r="RHP188" s="214">
        <f>_xlfn.XLOOKUP(RHP172, Schedule!$F$226:$FO$226, Schedule!$F$236:$FO$236, 0)</f>
        <v>0</v>
      </c>
      <c r="RHQ188" s="214">
        <f>_xlfn.XLOOKUP(RHQ172, Schedule!$F$226:$FO$226, Schedule!$F$236:$FO$236, 0)</f>
        <v>0</v>
      </c>
      <c r="RHR188" s="214">
        <f>_xlfn.XLOOKUP(RHR172, Schedule!$F$226:$FO$226, Schedule!$F$236:$FO$236, 0)</f>
        <v>0</v>
      </c>
      <c r="RHS188" s="214">
        <f>_xlfn.XLOOKUP(RHS172, Schedule!$F$226:$FO$226, Schedule!$F$236:$FO$236, 0)</f>
        <v>0</v>
      </c>
      <c r="RHT188" s="214">
        <f>_xlfn.XLOOKUP(RHT172, Schedule!$F$226:$FO$226, Schedule!$F$236:$FO$236, 0)</f>
        <v>0</v>
      </c>
      <c r="RHU188" s="214">
        <f>_xlfn.XLOOKUP(RHU172, Schedule!$F$226:$FO$226, Schedule!$F$236:$FO$236, 0)</f>
        <v>0</v>
      </c>
      <c r="RHV188" s="214">
        <f>_xlfn.XLOOKUP(RHV172, Schedule!$F$226:$FO$226, Schedule!$F$236:$FO$236, 0)</f>
        <v>0</v>
      </c>
      <c r="RHW188" s="214">
        <f>_xlfn.XLOOKUP(RHW172, Schedule!$F$226:$FO$226, Schedule!$F$236:$FO$236, 0)</f>
        <v>0</v>
      </c>
      <c r="RHX188" s="214">
        <f>_xlfn.XLOOKUP(RHX172, Schedule!$F$226:$FO$226, Schedule!$F$236:$FO$236, 0)</f>
        <v>0</v>
      </c>
      <c r="RHY188" s="214">
        <f>_xlfn.XLOOKUP(RHY172, Schedule!$F$226:$FO$226, Schedule!$F$236:$FO$236, 0)</f>
        <v>0</v>
      </c>
      <c r="RHZ188" s="214">
        <f>_xlfn.XLOOKUP(RHZ172, Schedule!$F$226:$FO$226, Schedule!$F$236:$FO$236, 0)</f>
        <v>0</v>
      </c>
      <c r="RIA188" s="214">
        <f>_xlfn.XLOOKUP(RIA172, Schedule!$F$226:$FO$226, Schedule!$F$236:$FO$236, 0)</f>
        <v>0</v>
      </c>
      <c r="RIB188" s="214">
        <f>_xlfn.XLOOKUP(RIB172, Schedule!$F$226:$FO$226, Schedule!$F$236:$FO$236, 0)</f>
        <v>0</v>
      </c>
      <c r="RIC188" s="214">
        <f>_xlfn.XLOOKUP(RIC172, Schedule!$F$226:$FO$226, Schedule!$F$236:$FO$236, 0)</f>
        <v>0</v>
      </c>
      <c r="RID188" s="214">
        <f>_xlfn.XLOOKUP(RID172, Schedule!$F$226:$FO$226, Schedule!$F$236:$FO$236, 0)</f>
        <v>0</v>
      </c>
      <c r="RIE188" s="214">
        <f>_xlfn.XLOOKUP(RIE172, Schedule!$F$226:$FO$226, Schedule!$F$236:$FO$236, 0)</f>
        <v>0</v>
      </c>
      <c r="RIF188" s="214">
        <f>_xlfn.XLOOKUP(RIF172, Schedule!$F$226:$FO$226, Schedule!$F$236:$FO$236, 0)</f>
        <v>0</v>
      </c>
      <c r="RIG188" s="214">
        <f>_xlfn.XLOOKUP(RIG172, Schedule!$F$226:$FO$226, Schedule!$F$236:$FO$236, 0)</f>
        <v>0</v>
      </c>
      <c r="RIH188" s="214">
        <f>_xlfn.XLOOKUP(RIH172, Schedule!$F$226:$FO$226, Schedule!$F$236:$FO$236, 0)</f>
        <v>0</v>
      </c>
      <c r="RII188" s="214">
        <f>_xlfn.XLOOKUP(RII172, Schedule!$F$226:$FO$226, Schedule!$F$236:$FO$236, 0)</f>
        <v>0</v>
      </c>
      <c r="RIJ188" s="214">
        <f>_xlfn.XLOOKUP(RIJ172, Schedule!$F$226:$FO$226, Schedule!$F$236:$FO$236, 0)</f>
        <v>0</v>
      </c>
      <c r="RIK188" s="214">
        <f>_xlfn.XLOOKUP(RIK172, Schedule!$F$226:$FO$226, Schedule!$F$236:$FO$236, 0)</f>
        <v>0</v>
      </c>
      <c r="RIL188" s="214">
        <f>_xlfn.XLOOKUP(RIL172, Schedule!$F$226:$FO$226, Schedule!$F$236:$FO$236, 0)</f>
        <v>0</v>
      </c>
      <c r="RIM188" s="214">
        <f>_xlfn.XLOOKUP(RIM172, Schedule!$F$226:$FO$226, Schedule!$F$236:$FO$236, 0)</f>
        <v>0</v>
      </c>
      <c r="RIN188" s="214">
        <f>_xlfn.XLOOKUP(RIN172, Schedule!$F$226:$FO$226, Schedule!$F$236:$FO$236, 0)</f>
        <v>0</v>
      </c>
      <c r="RIO188" s="214">
        <f>_xlfn.XLOOKUP(RIO172, Schedule!$F$226:$FO$226, Schedule!$F$236:$FO$236, 0)</f>
        <v>0</v>
      </c>
      <c r="RIP188" s="214">
        <f>_xlfn.XLOOKUP(RIP172, Schedule!$F$226:$FO$226, Schedule!$F$236:$FO$236, 0)</f>
        <v>0</v>
      </c>
      <c r="RIQ188" s="214">
        <f>_xlfn.XLOOKUP(RIQ172, Schedule!$F$226:$FO$226, Schedule!$F$236:$FO$236, 0)</f>
        <v>0</v>
      </c>
      <c r="RIR188" s="214">
        <f>_xlfn.XLOOKUP(RIR172, Schedule!$F$226:$FO$226, Schedule!$F$236:$FO$236, 0)</f>
        <v>0</v>
      </c>
      <c r="RIS188" s="214">
        <f>_xlfn.XLOOKUP(RIS172, Schedule!$F$226:$FO$226, Schedule!$F$236:$FO$236, 0)</f>
        <v>0</v>
      </c>
      <c r="RIT188" s="214">
        <f>_xlfn.XLOOKUP(RIT172, Schedule!$F$226:$FO$226, Schedule!$F$236:$FO$236, 0)</f>
        <v>0</v>
      </c>
      <c r="RIU188" s="214">
        <f>_xlfn.XLOOKUP(RIU172, Schedule!$F$226:$FO$226, Schedule!$F$236:$FO$236, 0)</f>
        <v>0</v>
      </c>
      <c r="RIV188" s="214">
        <f>_xlfn.XLOOKUP(RIV172, Schedule!$F$226:$FO$226, Schedule!$F$236:$FO$236, 0)</f>
        <v>0</v>
      </c>
      <c r="RIW188" s="214">
        <f>_xlfn.XLOOKUP(RIW172, Schedule!$F$226:$FO$226, Schedule!$F$236:$FO$236, 0)</f>
        <v>0</v>
      </c>
      <c r="RIX188" s="214">
        <f>_xlfn.XLOOKUP(RIX172, Schedule!$F$226:$FO$226, Schedule!$F$236:$FO$236, 0)</f>
        <v>0</v>
      </c>
      <c r="RIY188" s="214">
        <f>_xlfn.XLOOKUP(RIY172, Schedule!$F$226:$FO$226, Schedule!$F$236:$FO$236, 0)</f>
        <v>0</v>
      </c>
      <c r="RIZ188" s="214">
        <f>_xlfn.XLOOKUP(RIZ172, Schedule!$F$226:$FO$226, Schedule!$F$236:$FO$236, 0)</f>
        <v>0</v>
      </c>
      <c r="RJA188" s="214">
        <f>_xlfn.XLOOKUP(RJA172, Schedule!$F$226:$FO$226, Schedule!$F$236:$FO$236, 0)</f>
        <v>0</v>
      </c>
      <c r="RJB188" s="214">
        <f>_xlfn.XLOOKUP(RJB172, Schedule!$F$226:$FO$226, Schedule!$F$236:$FO$236, 0)</f>
        <v>0</v>
      </c>
      <c r="RJC188" s="214">
        <f>_xlfn.XLOOKUP(RJC172, Schedule!$F$226:$FO$226, Schedule!$F$236:$FO$236, 0)</f>
        <v>0</v>
      </c>
      <c r="RJD188" s="214">
        <f>_xlfn.XLOOKUP(RJD172, Schedule!$F$226:$FO$226, Schedule!$F$236:$FO$236, 0)</f>
        <v>0</v>
      </c>
      <c r="RJE188" s="214">
        <f>_xlfn.XLOOKUP(RJE172, Schedule!$F$226:$FO$226, Schedule!$F$236:$FO$236, 0)</f>
        <v>0</v>
      </c>
      <c r="RJF188" s="214">
        <f>_xlfn.XLOOKUP(RJF172, Schedule!$F$226:$FO$226, Schedule!$F$236:$FO$236, 0)</f>
        <v>0</v>
      </c>
      <c r="RJG188" s="214">
        <f>_xlfn.XLOOKUP(RJG172, Schedule!$F$226:$FO$226, Schedule!$F$236:$FO$236, 0)</f>
        <v>0</v>
      </c>
      <c r="RJH188" s="214">
        <f>_xlfn.XLOOKUP(RJH172, Schedule!$F$226:$FO$226, Schedule!$F$236:$FO$236, 0)</f>
        <v>0</v>
      </c>
      <c r="RJI188" s="214">
        <f>_xlfn.XLOOKUP(RJI172, Schedule!$F$226:$FO$226, Schedule!$F$236:$FO$236, 0)</f>
        <v>0</v>
      </c>
      <c r="RJJ188" s="214">
        <f>_xlfn.XLOOKUP(RJJ172, Schedule!$F$226:$FO$226, Schedule!$F$236:$FO$236, 0)</f>
        <v>0</v>
      </c>
      <c r="RJK188" s="214">
        <f>_xlfn.XLOOKUP(RJK172, Schedule!$F$226:$FO$226, Schedule!$F$236:$FO$236, 0)</f>
        <v>0</v>
      </c>
      <c r="RJL188" s="214">
        <f>_xlfn.XLOOKUP(RJL172, Schedule!$F$226:$FO$226, Schedule!$F$236:$FO$236, 0)</f>
        <v>0</v>
      </c>
      <c r="RJM188" s="214">
        <f>_xlfn.XLOOKUP(RJM172, Schedule!$F$226:$FO$226, Schedule!$F$236:$FO$236, 0)</f>
        <v>0</v>
      </c>
      <c r="RJN188" s="214">
        <f>_xlfn.XLOOKUP(RJN172, Schedule!$F$226:$FO$226, Schedule!$F$236:$FO$236, 0)</f>
        <v>0</v>
      </c>
      <c r="RJO188" s="214">
        <f>_xlfn.XLOOKUP(RJO172, Schedule!$F$226:$FO$226, Schedule!$F$236:$FO$236, 0)</f>
        <v>0</v>
      </c>
      <c r="RJP188" s="214">
        <f>_xlfn.XLOOKUP(RJP172, Schedule!$F$226:$FO$226, Schedule!$F$236:$FO$236, 0)</f>
        <v>0</v>
      </c>
      <c r="RJQ188" s="214">
        <f>_xlfn.XLOOKUP(RJQ172, Schedule!$F$226:$FO$226, Schedule!$F$236:$FO$236, 0)</f>
        <v>0</v>
      </c>
      <c r="RJR188" s="214">
        <f>_xlfn.XLOOKUP(RJR172, Schedule!$F$226:$FO$226, Schedule!$F$236:$FO$236, 0)</f>
        <v>0</v>
      </c>
      <c r="RJS188" s="214">
        <f>_xlfn.XLOOKUP(RJS172, Schedule!$F$226:$FO$226, Schedule!$F$236:$FO$236, 0)</f>
        <v>0</v>
      </c>
      <c r="RJT188" s="214">
        <f>_xlfn.XLOOKUP(RJT172, Schedule!$F$226:$FO$226, Schedule!$F$236:$FO$236, 0)</f>
        <v>0</v>
      </c>
      <c r="RJU188" s="214">
        <f>_xlfn.XLOOKUP(RJU172, Schedule!$F$226:$FO$226, Schedule!$F$236:$FO$236, 0)</f>
        <v>0</v>
      </c>
      <c r="RJV188" s="214">
        <f>_xlfn.XLOOKUP(RJV172, Schedule!$F$226:$FO$226, Schedule!$F$236:$FO$236, 0)</f>
        <v>0</v>
      </c>
      <c r="RJW188" s="214">
        <f>_xlfn.XLOOKUP(RJW172, Schedule!$F$226:$FO$226, Schedule!$F$236:$FO$236, 0)</f>
        <v>0</v>
      </c>
      <c r="RJX188" s="214">
        <f>_xlfn.XLOOKUP(RJX172, Schedule!$F$226:$FO$226, Schedule!$F$236:$FO$236, 0)</f>
        <v>0</v>
      </c>
      <c r="RJY188" s="214">
        <f>_xlfn.XLOOKUP(RJY172, Schedule!$F$226:$FO$226, Schedule!$F$236:$FO$236, 0)</f>
        <v>0</v>
      </c>
      <c r="RJZ188" s="214">
        <f>_xlfn.XLOOKUP(RJZ172, Schedule!$F$226:$FO$226, Schedule!$F$236:$FO$236, 0)</f>
        <v>0</v>
      </c>
      <c r="RKA188" s="214">
        <f>_xlfn.XLOOKUP(RKA172, Schedule!$F$226:$FO$226, Schedule!$F$236:$FO$236, 0)</f>
        <v>0</v>
      </c>
      <c r="RKB188" s="214">
        <f>_xlfn.XLOOKUP(RKB172, Schedule!$F$226:$FO$226, Schedule!$F$236:$FO$236, 0)</f>
        <v>0</v>
      </c>
      <c r="RKC188" s="214">
        <f>_xlfn.XLOOKUP(RKC172, Schedule!$F$226:$FO$226, Schedule!$F$236:$FO$236, 0)</f>
        <v>0</v>
      </c>
      <c r="RKD188" s="214">
        <f>_xlfn.XLOOKUP(RKD172, Schedule!$F$226:$FO$226, Schedule!$F$236:$FO$236, 0)</f>
        <v>0</v>
      </c>
      <c r="RKE188" s="214">
        <f>_xlfn.XLOOKUP(RKE172, Schedule!$F$226:$FO$226, Schedule!$F$236:$FO$236, 0)</f>
        <v>0</v>
      </c>
      <c r="RKF188" s="214">
        <f>_xlfn.XLOOKUP(RKF172, Schedule!$F$226:$FO$226, Schedule!$F$236:$FO$236, 0)</f>
        <v>0</v>
      </c>
      <c r="RKG188" s="214">
        <f>_xlfn.XLOOKUP(RKG172, Schedule!$F$226:$FO$226, Schedule!$F$236:$FO$236, 0)</f>
        <v>0</v>
      </c>
      <c r="RKH188" s="214">
        <f>_xlfn.XLOOKUP(RKH172, Schedule!$F$226:$FO$226, Schedule!$F$236:$FO$236, 0)</f>
        <v>0</v>
      </c>
      <c r="RKI188" s="214">
        <f>_xlfn.XLOOKUP(RKI172, Schedule!$F$226:$FO$226, Schedule!$F$236:$FO$236, 0)</f>
        <v>0</v>
      </c>
      <c r="RKJ188" s="214">
        <f>_xlfn.XLOOKUP(RKJ172, Schedule!$F$226:$FO$226, Schedule!$F$236:$FO$236, 0)</f>
        <v>0</v>
      </c>
      <c r="RKK188" s="214">
        <f>_xlfn.XLOOKUP(RKK172, Schedule!$F$226:$FO$226, Schedule!$F$236:$FO$236, 0)</f>
        <v>0</v>
      </c>
      <c r="RKL188" s="214">
        <f>_xlfn.XLOOKUP(RKL172, Schedule!$F$226:$FO$226, Schedule!$F$236:$FO$236, 0)</f>
        <v>0</v>
      </c>
      <c r="RKM188" s="214">
        <f>_xlfn.XLOOKUP(RKM172, Schedule!$F$226:$FO$226, Schedule!$F$236:$FO$236, 0)</f>
        <v>0</v>
      </c>
      <c r="RKN188" s="214">
        <f>_xlfn.XLOOKUP(RKN172, Schedule!$F$226:$FO$226, Schedule!$F$236:$FO$236, 0)</f>
        <v>0</v>
      </c>
      <c r="RKO188" s="214">
        <f>_xlfn.XLOOKUP(RKO172, Schedule!$F$226:$FO$226, Schedule!$F$236:$FO$236, 0)</f>
        <v>0</v>
      </c>
      <c r="RKP188" s="214">
        <f>_xlfn.XLOOKUP(RKP172, Schedule!$F$226:$FO$226, Schedule!$F$236:$FO$236, 0)</f>
        <v>0</v>
      </c>
      <c r="RKQ188" s="214">
        <f>_xlfn.XLOOKUP(RKQ172, Schedule!$F$226:$FO$226, Schedule!$F$236:$FO$236, 0)</f>
        <v>0</v>
      </c>
      <c r="RKR188" s="214">
        <f>_xlfn.XLOOKUP(RKR172, Schedule!$F$226:$FO$226, Schedule!$F$236:$FO$236, 0)</f>
        <v>0</v>
      </c>
      <c r="RKS188" s="214">
        <f>_xlfn.XLOOKUP(RKS172, Schedule!$F$226:$FO$226, Schedule!$F$236:$FO$236, 0)</f>
        <v>0</v>
      </c>
      <c r="RKT188" s="214">
        <f>_xlfn.XLOOKUP(RKT172, Schedule!$F$226:$FO$226, Schedule!$F$236:$FO$236, 0)</f>
        <v>0</v>
      </c>
      <c r="RKU188" s="214">
        <f>_xlfn.XLOOKUP(RKU172, Schedule!$F$226:$FO$226, Schedule!$F$236:$FO$236, 0)</f>
        <v>0</v>
      </c>
      <c r="RKV188" s="214">
        <f>_xlfn.XLOOKUP(RKV172, Schedule!$F$226:$FO$226, Schedule!$F$236:$FO$236, 0)</f>
        <v>0</v>
      </c>
      <c r="RKW188" s="214">
        <f>_xlfn.XLOOKUP(RKW172, Schedule!$F$226:$FO$226, Schedule!$F$236:$FO$236, 0)</f>
        <v>0</v>
      </c>
      <c r="RKX188" s="214">
        <f>_xlfn.XLOOKUP(RKX172, Schedule!$F$226:$FO$226, Schedule!$F$236:$FO$236, 0)</f>
        <v>0</v>
      </c>
      <c r="RKY188" s="214">
        <f>_xlfn.XLOOKUP(RKY172, Schedule!$F$226:$FO$226, Schedule!$F$236:$FO$236, 0)</f>
        <v>0</v>
      </c>
      <c r="RKZ188" s="214">
        <f>_xlfn.XLOOKUP(RKZ172, Schedule!$F$226:$FO$226, Schedule!$F$236:$FO$236, 0)</f>
        <v>0</v>
      </c>
      <c r="RLA188" s="214">
        <f>_xlfn.XLOOKUP(RLA172, Schedule!$F$226:$FO$226, Schedule!$F$236:$FO$236, 0)</f>
        <v>0</v>
      </c>
      <c r="RLB188" s="214">
        <f>_xlfn.XLOOKUP(RLB172, Schedule!$F$226:$FO$226, Schedule!$F$236:$FO$236, 0)</f>
        <v>0</v>
      </c>
      <c r="RLC188" s="214">
        <f>_xlfn.XLOOKUP(RLC172, Schedule!$F$226:$FO$226, Schedule!$F$236:$FO$236, 0)</f>
        <v>0</v>
      </c>
      <c r="RLD188" s="214">
        <f>_xlfn.XLOOKUP(RLD172, Schedule!$F$226:$FO$226, Schedule!$F$236:$FO$236, 0)</f>
        <v>0</v>
      </c>
      <c r="RLE188" s="214">
        <f>_xlfn.XLOOKUP(RLE172, Schedule!$F$226:$FO$226, Schedule!$F$236:$FO$236, 0)</f>
        <v>0</v>
      </c>
      <c r="RLF188" s="214">
        <f>_xlfn.XLOOKUP(RLF172, Schedule!$F$226:$FO$226, Schedule!$F$236:$FO$236, 0)</f>
        <v>0</v>
      </c>
      <c r="RLG188" s="214">
        <f>_xlfn.XLOOKUP(RLG172, Schedule!$F$226:$FO$226, Schedule!$F$236:$FO$236, 0)</f>
        <v>0</v>
      </c>
      <c r="RLH188" s="214">
        <f>_xlfn.XLOOKUP(RLH172, Schedule!$F$226:$FO$226, Schedule!$F$236:$FO$236, 0)</f>
        <v>0</v>
      </c>
      <c r="RLI188" s="214">
        <f>_xlfn.XLOOKUP(RLI172, Schedule!$F$226:$FO$226, Schedule!$F$236:$FO$236, 0)</f>
        <v>0</v>
      </c>
      <c r="RLJ188" s="214">
        <f>_xlfn.XLOOKUP(RLJ172, Schedule!$F$226:$FO$226, Schedule!$F$236:$FO$236, 0)</f>
        <v>0</v>
      </c>
      <c r="RLK188" s="214">
        <f>_xlfn.XLOOKUP(RLK172, Schedule!$F$226:$FO$226, Schedule!$F$236:$FO$236, 0)</f>
        <v>0</v>
      </c>
      <c r="RLL188" s="214">
        <f>_xlfn.XLOOKUP(RLL172, Schedule!$F$226:$FO$226, Schedule!$F$236:$FO$236, 0)</f>
        <v>0</v>
      </c>
      <c r="RLM188" s="214">
        <f>_xlfn.XLOOKUP(RLM172, Schedule!$F$226:$FO$226, Schedule!$F$236:$FO$236, 0)</f>
        <v>0</v>
      </c>
      <c r="RLN188" s="214">
        <f>_xlfn.XLOOKUP(RLN172, Schedule!$F$226:$FO$226, Schedule!$F$236:$FO$236, 0)</f>
        <v>0</v>
      </c>
      <c r="RLO188" s="214">
        <f>_xlfn.XLOOKUP(RLO172, Schedule!$F$226:$FO$226, Schedule!$F$236:$FO$236, 0)</f>
        <v>0</v>
      </c>
      <c r="RLP188" s="214">
        <f>_xlfn.XLOOKUP(RLP172, Schedule!$F$226:$FO$226, Schedule!$F$236:$FO$236, 0)</f>
        <v>0</v>
      </c>
      <c r="RLQ188" s="214">
        <f>_xlfn.XLOOKUP(RLQ172, Schedule!$F$226:$FO$226, Schedule!$F$236:$FO$236, 0)</f>
        <v>0</v>
      </c>
      <c r="RLR188" s="214">
        <f>_xlfn.XLOOKUP(RLR172, Schedule!$F$226:$FO$226, Schedule!$F$236:$FO$236, 0)</f>
        <v>0</v>
      </c>
      <c r="RLS188" s="214">
        <f>_xlfn.XLOOKUP(RLS172, Schedule!$F$226:$FO$226, Schedule!$F$236:$FO$236, 0)</f>
        <v>0</v>
      </c>
      <c r="RLT188" s="214">
        <f>_xlfn.XLOOKUP(RLT172, Schedule!$F$226:$FO$226, Schedule!$F$236:$FO$236, 0)</f>
        <v>0</v>
      </c>
      <c r="RLU188" s="214">
        <f>_xlfn.XLOOKUP(RLU172, Schedule!$F$226:$FO$226, Schedule!$F$236:$FO$236, 0)</f>
        <v>0</v>
      </c>
      <c r="RLV188" s="214">
        <f>_xlfn.XLOOKUP(RLV172, Schedule!$F$226:$FO$226, Schedule!$F$236:$FO$236, 0)</f>
        <v>0</v>
      </c>
      <c r="RLW188" s="214">
        <f>_xlfn.XLOOKUP(RLW172, Schedule!$F$226:$FO$226, Schedule!$F$236:$FO$236, 0)</f>
        <v>0</v>
      </c>
      <c r="RLX188" s="214">
        <f>_xlfn.XLOOKUP(RLX172, Schedule!$F$226:$FO$226, Schedule!$F$236:$FO$236, 0)</f>
        <v>0</v>
      </c>
      <c r="RLY188" s="214">
        <f>_xlfn.XLOOKUP(RLY172, Schedule!$F$226:$FO$226, Schedule!$F$236:$FO$236, 0)</f>
        <v>0</v>
      </c>
      <c r="RLZ188" s="214">
        <f>_xlfn.XLOOKUP(RLZ172, Schedule!$F$226:$FO$226, Schedule!$F$236:$FO$236, 0)</f>
        <v>0</v>
      </c>
      <c r="RMA188" s="214">
        <f>_xlfn.XLOOKUP(RMA172, Schedule!$F$226:$FO$226, Schedule!$F$236:$FO$236, 0)</f>
        <v>0</v>
      </c>
      <c r="RMB188" s="214">
        <f>_xlfn.XLOOKUP(RMB172, Schedule!$F$226:$FO$226, Schedule!$F$236:$FO$236, 0)</f>
        <v>0</v>
      </c>
      <c r="RMC188" s="214">
        <f>_xlfn.XLOOKUP(RMC172, Schedule!$F$226:$FO$226, Schedule!$F$236:$FO$236, 0)</f>
        <v>0</v>
      </c>
      <c r="RMD188" s="214">
        <f>_xlfn.XLOOKUP(RMD172, Schedule!$F$226:$FO$226, Schedule!$F$236:$FO$236, 0)</f>
        <v>0</v>
      </c>
      <c r="RME188" s="214">
        <f>_xlfn.XLOOKUP(RME172, Schedule!$F$226:$FO$226, Schedule!$F$236:$FO$236, 0)</f>
        <v>0</v>
      </c>
      <c r="RMF188" s="214">
        <f>_xlfn.XLOOKUP(RMF172, Schedule!$F$226:$FO$226, Schedule!$F$236:$FO$236, 0)</f>
        <v>0</v>
      </c>
      <c r="RMG188" s="214">
        <f>_xlfn.XLOOKUP(RMG172, Schedule!$F$226:$FO$226, Schedule!$F$236:$FO$236, 0)</f>
        <v>0</v>
      </c>
      <c r="RMH188" s="214">
        <f>_xlfn.XLOOKUP(RMH172, Schedule!$F$226:$FO$226, Schedule!$F$236:$FO$236, 0)</f>
        <v>0</v>
      </c>
      <c r="RMI188" s="214">
        <f>_xlfn.XLOOKUP(RMI172, Schedule!$F$226:$FO$226, Schedule!$F$236:$FO$236, 0)</f>
        <v>0</v>
      </c>
      <c r="RMJ188" s="214">
        <f>_xlfn.XLOOKUP(RMJ172, Schedule!$F$226:$FO$226, Schedule!$F$236:$FO$236, 0)</f>
        <v>0</v>
      </c>
      <c r="RMK188" s="214">
        <f>_xlfn.XLOOKUP(RMK172, Schedule!$F$226:$FO$226, Schedule!$F$236:$FO$236, 0)</f>
        <v>0</v>
      </c>
      <c r="RML188" s="214">
        <f>_xlfn.XLOOKUP(RML172, Schedule!$F$226:$FO$226, Schedule!$F$236:$FO$236, 0)</f>
        <v>0</v>
      </c>
      <c r="RMM188" s="214">
        <f>_xlfn.XLOOKUP(RMM172, Schedule!$F$226:$FO$226, Schedule!$F$236:$FO$236, 0)</f>
        <v>0</v>
      </c>
      <c r="RMN188" s="214">
        <f>_xlfn.XLOOKUP(RMN172, Schedule!$F$226:$FO$226, Schedule!$F$236:$FO$236, 0)</f>
        <v>0</v>
      </c>
      <c r="RMO188" s="214">
        <f>_xlfn.XLOOKUP(RMO172, Schedule!$F$226:$FO$226, Schedule!$F$236:$FO$236, 0)</f>
        <v>0</v>
      </c>
      <c r="RMP188" s="214">
        <f>_xlfn.XLOOKUP(RMP172, Schedule!$F$226:$FO$226, Schedule!$F$236:$FO$236, 0)</f>
        <v>0</v>
      </c>
      <c r="RMQ188" s="214">
        <f>_xlfn.XLOOKUP(RMQ172, Schedule!$F$226:$FO$226, Schedule!$F$236:$FO$236, 0)</f>
        <v>0</v>
      </c>
      <c r="RMR188" s="214">
        <f>_xlfn.XLOOKUP(RMR172, Schedule!$F$226:$FO$226, Schedule!$F$236:$FO$236, 0)</f>
        <v>0</v>
      </c>
      <c r="RMS188" s="214">
        <f>_xlfn.XLOOKUP(RMS172, Schedule!$F$226:$FO$226, Schedule!$F$236:$FO$236, 0)</f>
        <v>0</v>
      </c>
      <c r="RMT188" s="214">
        <f>_xlfn.XLOOKUP(RMT172, Schedule!$F$226:$FO$226, Schedule!$F$236:$FO$236, 0)</f>
        <v>0</v>
      </c>
      <c r="RMU188" s="214">
        <f>_xlfn.XLOOKUP(RMU172, Schedule!$F$226:$FO$226, Schedule!$F$236:$FO$236, 0)</f>
        <v>0</v>
      </c>
      <c r="RMV188" s="214">
        <f>_xlfn.XLOOKUP(RMV172, Schedule!$F$226:$FO$226, Schedule!$F$236:$FO$236, 0)</f>
        <v>0</v>
      </c>
      <c r="RMW188" s="214">
        <f>_xlfn.XLOOKUP(RMW172, Schedule!$F$226:$FO$226, Schedule!$F$236:$FO$236, 0)</f>
        <v>0</v>
      </c>
      <c r="RMX188" s="214">
        <f>_xlfn.XLOOKUP(RMX172, Schedule!$F$226:$FO$226, Schedule!$F$236:$FO$236, 0)</f>
        <v>0</v>
      </c>
      <c r="RMY188" s="214">
        <f>_xlfn.XLOOKUP(RMY172, Schedule!$F$226:$FO$226, Schedule!$F$236:$FO$236, 0)</f>
        <v>0</v>
      </c>
      <c r="RMZ188" s="214">
        <f>_xlfn.XLOOKUP(RMZ172, Schedule!$F$226:$FO$226, Schedule!$F$236:$FO$236, 0)</f>
        <v>0</v>
      </c>
      <c r="RNA188" s="214">
        <f>_xlfn.XLOOKUP(RNA172, Schedule!$F$226:$FO$226, Schedule!$F$236:$FO$236, 0)</f>
        <v>0</v>
      </c>
      <c r="RNB188" s="214">
        <f>_xlfn.XLOOKUP(RNB172, Schedule!$F$226:$FO$226, Schedule!$F$236:$FO$236, 0)</f>
        <v>0</v>
      </c>
      <c r="RNC188" s="214">
        <f>_xlfn.XLOOKUP(RNC172, Schedule!$F$226:$FO$226, Schedule!$F$236:$FO$236, 0)</f>
        <v>0</v>
      </c>
      <c r="RND188" s="214">
        <f>_xlfn.XLOOKUP(RND172, Schedule!$F$226:$FO$226, Schedule!$F$236:$FO$236, 0)</f>
        <v>0</v>
      </c>
      <c r="RNE188" s="214">
        <f>_xlfn.XLOOKUP(RNE172, Schedule!$F$226:$FO$226, Schedule!$F$236:$FO$236, 0)</f>
        <v>0</v>
      </c>
      <c r="RNF188" s="214">
        <f>_xlfn.XLOOKUP(RNF172, Schedule!$F$226:$FO$226, Schedule!$F$236:$FO$236, 0)</f>
        <v>0</v>
      </c>
      <c r="RNG188" s="214">
        <f>_xlfn.XLOOKUP(RNG172, Schedule!$F$226:$FO$226, Schedule!$F$236:$FO$236, 0)</f>
        <v>0</v>
      </c>
      <c r="RNH188" s="214">
        <f>_xlfn.XLOOKUP(RNH172, Schedule!$F$226:$FO$226, Schedule!$F$236:$FO$236, 0)</f>
        <v>0</v>
      </c>
      <c r="RNI188" s="214">
        <f>_xlfn.XLOOKUP(RNI172, Schedule!$F$226:$FO$226, Schedule!$F$236:$FO$236, 0)</f>
        <v>0</v>
      </c>
      <c r="RNJ188" s="214">
        <f>_xlfn.XLOOKUP(RNJ172, Schedule!$F$226:$FO$226, Schedule!$F$236:$FO$236, 0)</f>
        <v>0</v>
      </c>
      <c r="RNK188" s="214">
        <f>_xlfn.XLOOKUP(RNK172, Schedule!$F$226:$FO$226, Schedule!$F$236:$FO$236, 0)</f>
        <v>0</v>
      </c>
      <c r="RNL188" s="214">
        <f>_xlfn.XLOOKUP(RNL172, Schedule!$F$226:$FO$226, Schedule!$F$236:$FO$236, 0)</f>
        <v>0</v>
      </c>
      <c r="RNM188" s="214">
        <f>_xlfn.XLOOKUP(RNM172, Schedule!$F$226:$FO$226, Schedule!$F$236:$FO$236, 0)</f>
        <v>0</v>
      </c>
      <c r="RNN188" s="214">
        <f>_xlfn.XLOOKUP(RNN172, Schedule!$F$226:$FO$226, Schedule!$F$236:$FO$236, 0)</f>
        <v>0</v>
      </c>
      <c r="RNO188" s="214">
        <f>_xlfn.XLOOKUP(RNO172, Schedule!$F$226:$FO$226, Schedule!$F$236:$FO$236, 0)</f>
        <v>0</v>
      </c>
      <c r="RNP188" s="214">
        <f>_xlfn.XLOOKUP(RNP172, Schedule!$F$226:$FO$226, Schedule!$F$236:$FO$236, 0)</f>
        <v>0</v>
      </c>
      <c r="RNQ188" s="214">
        <f>_xlfn.XLOOKUP(RNQ172, Schedule!$F$226:$FO$226, Schedule!$F$236:$FO$236, 0)</f>
        <v>0</v>
      </c>
      <c r="RNR188" s="214">
        <f>_xlfn.XLOOKUP(RNR172, Schedule!$F$226:$FO$226, Schedule!$F$236:$FO$236, 0)</f>
        <v>0</v>
      </c>
      <c r="RNS188" s="214">
        <f>_xlfn.XLOOKUP(RNS172, Schedule!$F$226:$FO$226, Schedule!$F$236:$FO$236, 0)</f>
        <v>0</v>
      </c>
      <c r="RNT188" s="214">
        <f>_xlfn.XLOOKUP(RNT172, Schedule!$F$226:$FO$226, Schedule!$F$236:$FO$236, 0)</f>
        <v>0</v>
      </c>
      <c r="RNU188" s="214">
        <f>_xlfn.XLOOKUP(RNU172, Schedule!$F$226:$FO$226, Schedule!$F$236:$FO$236, 0)</f>
        <v>0</v>
      </c>
      <c r="RNV188" s="214">
        <f>_xlfn.XLOOKUP(RNV172, Schedule!$F$226:$FO$226, Schedule!$F$236:$FO$236, 0)</f>
        <v>0</v>
      </c>
      <c r="RNW188" s="214">
        <f>_xlfn.XLOOKUP(RNW172, Schedule!$F$226:$FO$226, Schedule!$F$236:$FO$236, 0)</f>
        <v>0</v>
      </c>
      <c r="RNX188" s="214">
        <f>_xlfn.XLOOKUP(RNX172, Schedule!$F$226:$FO$226, Schedule!$F$236:$FO$236, 0)</f>
        <v>0</v>
      </c>
      <c r="RNY188" s="214">
        <f>_xlfn.XLOOKUP(RNY172, Schedule!$F$226:$FO$226, Schedule!$F$236:$FO$236, 0)</f>
        <v>0</v>
      </c>
      <c r="RNZ188" s="214">
        <f>_xlfn.XLOOKUP(RNZ172, Schedule!$F$226:$FO$226, Schedule!$F$236:$FO$236, 0)</f>
        <v>0</v>
      </c>
      <c r="ROA188" s="214">
        <f>_xlfn.XLOOKUP(ROA172, Schedule!$F$226:$FO$226, Schedule!$F$236:$FO$236, 0)</f>
        <v>0</v>
      </c>
      <c r="ROB188" s="214">
        <f>_xlfn.XLOOKUP(ROB172, Schedule!$F$226:$FO$226, Schedule!$F$236:$FO$236, 0)</f>
        <v>0</v>
      </c>
      <c r="ROC188" s="214">
        <f>_xlfn.XLOOKUP(ROC172, Schedule!$F$226:$FO$226, Schedule!$F$236:$FO$236, 0)</f>
        <v>0</v>
      </c>
      <c r="ROD188" s="214">
        <f>_xlfn.XLOOKUP(ROD172, Schedule!$F$226:$FO$226, Schedule!$F$236:$FO$236, 0)</f>
        <v>0</v>
      </c>
      <c r="ROE188" s="214">
        <f>_xlfn.XLOOKUP(ROE172, Schedule!$F$226:$FO$226, Schedule!$F$236:$FO$236, 0)</f>
        <v>0</v>
      </c>
      <c r="ROF188" s="214">
        <f>_xlfn.XLOOKUP(ROF172, Schedule!$F$226:$FO$226, Schedule!$F$236:$FO$236, 0)</f>
        <v>0</v>
      </c>
      <c r="ROG188" s="214">
        <f>_xlfn.XLOOKUP(ROG172, Schedule!$F$226:$FO$226, Schedule!$F$236:$FO$236, 0)</f>
        <v>0</v>
      </c>
      <c r="ROH188" s="214">
        <f>_xlfn.XLOOKUP(ROH172, Schedule!$F$226:$FO$226, Schedule!$F$236:$FO$236, 0)</f>
        <v>0</v>
      </c>
      <c r="ROI188" s="214">
        <f>_xlfn.XLOOKUP(ROI172, Schedule!$F$226:$FO$226, Schedule!$F$236:$FO$236, 0)</f>
        <v>0</v>
      </c>
      <c r="ROJ188" s="214">
        <f>_xlfn.XLOOKUP(ROJ172, Schedule!$F$226:$FO$226, Schedule!$F$236:$FO$236, 0)</f>
        <v>0</v>
      </c>
      <c r="ROK188" s="214">
        <f>_xlfn.XLOOKUP(ROK172, Schedule!$F$226:$FO$226, Schedule!$F$236:$FO$236, 0)</f>
        <v>0</v>
      </c>
      <c r="ROL188" s="214">
        <f>_xlfn.XLOOKUP(ROL172, Schedule!$F$226:$FO$226, Schedule!$F$236:$FO$236, 0)</f>
        <v>0</v>
      </c>
      <c r="ROM188" s="214">
        <f>_xlfn.XLOOKUP(ROM172, Schedule!$F$226:$FO$226, Schedule!$F$236:$FO$236, 0)</f>
        <v>0</v>
      </c>
      <c r="RON188" s="214">
        <f>_xlfn.XLOOKUP(RON172, Schedule!$F$226:$FO$226, Schedule!$F$236:$FO$236, 0)</f>
        <v>0</v>
      </c>
      <c r="ROO188" s="214">
        <f>_xlfn.XLOOKUP(ROO172, Schedule!$F$226:$FO$226, Schedule!$F$236:$FO$236, 0)</f>
        <v>0</v>
      </c>
      <c r="ROP188" s="214">
        <f>_xlfn.XLOOKUP(ROP172, Schedule!$F$226:$FO$226, Schedule!$F$236:$FO$236, 0)</f>
        <v>0</v>
      </c>
      <c r="ROQ188" s="214">
        <f>_xlfn.XLOOKUP(ROQ172, Schedule!$F$226:$FO$226, Schedule!$F$236:$FO$236, 0)</f>
        <v>0</v>
      </c>
      <c r="ROR188" s="214">
        <f>_xlfn.XLOOKUP(ROR172, Schedule!$F$226:$FO$226, Schedule!$F$236:$FO$236, 0)</f>
        <v>0</v>
      </c>
      <c r="ROS188" s="214">
        <f>_xlfn.XLOOKUP(ROS172, Schedule!$F$226:$FO$226, Schedule!$F$236:$FO$236, 0)</f>
        <v>0</v>
      </c>
      <c r="ROT188" s="214">
        <f>_xlfn.XLOOKUP(ROT172, Schedule!$F$226:$FO$226, Schedule!$F$236:$FO$236, 0)</f>
        <v>0</v>
      </c>
      <c r="ROU188" s="214">
        <f>_xlfn.XLOOKUP(ROU172, Schedule!$F$226:$FO$226, Schedule!$F$236:$FO$236, 0)</f>
        <v>0</v>
      </c>
      <c r="ROV188" s="214">
        <f>_xlfn.XLOOKUP(ROV172, Schedule!$F$226:$FO$226, Schedule!$F$236:$FO$236, 0)</f>
        <v>0</v>
      </c>
      <c r="ROW188" s="214">
        <f>_xlfn.XLOOKUP(ROW172, Schedule!$F$226:$FO$226, Schedule!$F$236:$FO$236, 0)</f>
        <v>0</v>
      </c>
      <c r="ROX188" s="214">
        <f>_xlfn.XLOOKUP(ROX172, Schedule!$F$226:$FO$226, Schedule!$F$236:$FO$236, 0)</f>
        <v>0</v>
      </c>
      <c r="ROY188" s="214">
        <f>_xlfn.XLOOKUP(ROY172, Schedule!$F$226:$FO$226, Schedule!$F$236:$FO$236, 0)</f>
        <v>0</v>
      </c>
      <c r="ROZ188" s="214">
        <f>_xlfn.XLOOKUP(ROZ172, Schedule!$F$226:$FO$226, Schedule!$F$236:$FO$236, 0)</f>
        <v>0</v>
      </c>
      <c r="RPA188" s="214">
        <f>_xlfn.XLOOKUP(RPA172, Schedule!$F$226:$FO$226, Schedule!$F$236:$FO$236, 0)</f>
        <v>0</v>
      </c>
      <c r="RPB188" s="214">
        <f>_xlfn.XLOOKUP(RPB172, Schedule!$F$226:$FO$226, Schedule!$F$236:$FO$236, 0)</f>
        <v>0</v>
      </c>
      <c r="RPC188" s="214">
        <f>_xlfn.XLOOKUP(RPC172, Schedule!$F$226:$FO$226, Schedule!$F$236:$FO$236, 0)</f>
        <v>0</v>
      </c>
      <c r="RPD188" s="214">
        <f>_xlfn.XLOOKUP(RPD172, Schedule!$F$226:$FO$226, Schedule!$F$236:$FO$236, 0)</f>
        <v>0</v>
      </c>
      <c r="RPE188" s="214">
        <f>_xlfn.XLOOKUP(RPE172, Schedule!$F$226:$FO$226, Schedule!$F$236:$FO$236, 0)</f>
        <v>0</v>
      </c>
      <c r="RPF188" s="214">
        <f>_xlfn.XLOOKUP(RPF172, Schedule!$F$226:$FO$226, Schedule!$F$236:$FO$236, 0)</f>
        <v>0</v>
      </c>
      <c r="RPG188" s="214">
        <f>_xlfn.XLOOKUP(RPG172, Schedule!$F$226:$FO$226, Schedule!$F$236:$FO$236, 0)</f>
        <v>0</v>
      </c>
      <c r="RPH188" s="214">
        <f>_xlfn.XLOOKUP(RPH172, Schedule!$F$226:$FO$226, Schedule!$F$236:$FO$236, 0)</f>
        <v>0</v>
      </c>
      <c r="RPI188" s="214">
        <f>_xlfn.XLOOKUP(RPI172, Schedule!$F$226:$FO$226, Schedule!$F$236:$FO$236, 0)</f>
        <v>0</v>
      </c>
      <c r="RPJ188" s="214">
        <f>_xlfn.XLOOKUP(RPJ172, Schedule!$F$226:$FO$226, Schedule!$F$236:$FO$236, 0)</f>
        <v>0</v>
      </c>
      <c r="RPK188" s="214">
        <f>_xlfn.XLOOKUP(RPK172, Schedule!$F$226:$FO$226, Schedule!$F$236:$FO$236, 0)</f>
        <v>0</v>
      </c>
      <c r="RPL188" s="214">
        <f>_xlfn.XLOOKUP(RPL172, Schedule!$F$226:$FO$226, Schedule!$F$236:$FO$236, 0)</f>
        <v>0</v>
      </c>
      <c r="RPM188" s="214">
        <f>_xlfn.XLOOKUP(RPM172, Schedule!$F$226:$FO$226, Schedule!$F$236:$FO$236, 0)</f>
        <v>0</v>
      </c>
      <c r="RPN188" s="214">
        <f>_xlfn.XLOOKUP(RPN172, Schedule!$F$226:$FO$226, Schedule!$F$236:$FO$236, 0)</f>
        <v>0</v>
      </c>
      <c r="RPO188" s="214">
        <f>_xlfn.XLOOKUP(RPO172, Schedule!$F$226:$FO$226, Schedule!$F$236:$FO$236, 0)</f>
        <v>0</v>
      </c>
      <c r="RPP188" s="214">
        <f>_xlfn.XLOOKUP(RPP172, Schedule!$F$226:$FO$226, Schedule!$F$236:$FO$236, 0)</f>
        <v>0</v>
      </c>
      <c r="RPQ188" s="214">
        <f>_xlfn.XLOOKUP(RPQ172, Schedule!$F$226:$FO$226, Schedule!$F$236:$FO$236, 0)</f>
        <v>0</v>
      </c>
      <c r="RPR188" s="214">
        <f>_xlfn.XLOOKUP(RPR172, Schedule!$F$226:$FO$226, Schedule!$F$236:$FO$236, 0)</f>
        <v>0</v>
      </c>
      <c r="RPS188" s="214">
        <f>_xlfn.XLOOKUP(RPS172, Schedule!$F$226:$FO$226, Schedule!$F$236:$FO$236, 0)</f>
        <v>0</v>
      </c>
      <c r="RPT188" s="214">
        <f>_xlfn.XLOOKUP(RPT172, Schedule!$F$226:$FO$226, Schedule!$F$236:$FO$236, 0)</f>
        <v>0</v>
      </c>
      <c r="RPU188" s="214">
        <f>_xlfn.XLOOKUP(RPU172, Schedule!$F$226:$FO$226, Schedule!$F$236:$FO$236, 0)</f>
        <v>0</v>
      </c>
      <c r="RPV188" s="214">
        <f>_xlfn.XLOOKUP(RPV172, Schedule!$F$226:$FO$226, Schedule!$F$236:$FO$236, 0)</f>
        <v>0</v>
      </c>
      <c r="RPW188" s="214">
        <f>_xlfn.XLOOKUP(RPW172, Schedule!$F$226:$FO$226, Schedule!$F$236:$FO$236, 0)</f>
        <v>0</v>
      </c>
      <c r="RPX188" s="214">
        <f>_xlfn.XLOOKUP(RPX172, Schedule!$F$226:$FO$226, Schedule!$F$236:$FO$236, 0)</f>
        <v>0</v>
      </c>
      <c r="RPY188" s="214">
        <f>_xlfn.XLOOKUP(RPY172, Schedule!$F$226:$FO$226, Schedule!$F$236:$FO$236, 0)</f>
        <v>0</v>
      </c>
      <c r="RPZ188" s="214">
        <f>_xlfn.XLOOKUP(RPZ172, Schedule!$F$226:$FO$226, Schedule!$F$236:$FO$236, 0)</f>
        <v>0</v>
      </c>
      <c r="RQA188" s="214">
        <f>_xlfn.XLOOKUP(RQA172, Schedule!$F$226:$FO$226, Schedule!$F$236:$FO$236, 0)</f>
        <v>0</v>
      </c>
      <c r="RQB188" s="214">
        <f>_xlfn.XLOOKUP(RQB172, Schedule!$F$226:$FO$226, Schedule!$F$236:$FO$236, 0)</f>
        <v>0</v>
      </c>
      <c r="RQC188" s="214">
        <f>_xlfn.XLOOKUP(RQC172, Schedule!$F$226:$FO$226, Schedule!$F$236:$FO$236, 0)</f>
        <v>0</v>
      </c>
      <c r="RQD188" s="214">
        <f>_xlfn.XLOOKUP(RQD172, Schedule!$F$226:$FO$226, Schedule!$F$236:$FO$236, 0)</f>
        <v>0</v>
      </c>
      <c r="RQE188" s="214">
        <f>_xlfn.XLOOKUP(RQE172, Schedule!$F$226:$FO$226, Schedule!$F$236:$FO$236, 0)</f>
        <v>0</v>
      </c>
      <c r="RQF188" s="214">
        <f>_xlfn.XLOOKUP(RQF172, Schedule!$F$226:$FO$226, Schedule!$F$236:$FO$236, 0)</f>
        <v>0</v>
      </c>
      <c r="RQG188" s="214">
        <f>_xlfn.XLOOKUP(RQG172, Schedule!$F$226:$FO$226, Schedule!$F$236:$FO$236, 0)</f>
        <v>0</v>
      </c>
      <c r="RQH188" s="214">
        <f>_xlfn.XLOOKUP(RQH172, Schedule!$F$226:$FO$226, Schedule!$F$236:$FO$236, 0)</f>
        <v>0</v>
      </c>
      <c r="RQI188" s="214">
        <f>_xlfn.XLOOKUP(RQI172, Schedule!$F$226:$FO$226, Schedule!$F$236:$FO$236, 0)</f>
        <v>0</v>
      </c>
      <c r="RQJ188" s="214">
        <f>_xlfn.XLOOKUP(RQJ172, Schedule!$F$226:$FO$226, Schedule!$F$236:$FO$236, 0)</f>
        <v>0</v>
      </c>
      <c r="RQK188" s="214">
        <f>_xlfn.XLOOKUP(RQK172, Schedule!$F$226:$FO$226, Schedule!$F$236:$FO$236, 0)</f>
        <v>0</v>
      </c>
      <c r="RQL188" s="214">
        <f>_xlfn.XLOOKUP(RQL172, Schedule!$F$226:$FO$226, Schedule!$F$236:$FO$236, 0)</f>
        <v>0</v>
      </c>
      <c r="RQM188" s="214">
        <f>_xlfn.XLOOKUP(RQM172, Schedule!$F$226:$FO$226, Schedule!$F$236:$FO$236, 0)</f>
        <v>0</v>
      </c>
      <c r="RQN188" s="214">
        <f>_xlfn.XLOOKUP(RQN172, Schedule!$F$226:$FO$226, Schedule!$F$236:$FO$236, 0)</f>
        <v>0</v>
      </c>
      <c r="RQO188" s="214">
        <f>_xlfn.XLOOKUP(RQO172, Schedule!$F$226:$FO$226, Schedule!$F$236:$FO$236, 0)</f>
        <v>0</v>
      </c>
      <c r="RQP188" s="214">
        <f>_xlfn.XLOOKUP(RQP172, Schedule!$F$226:$FO$226, Schedule!$F$236:$FO$236, 0)</f>
        <v>0</v>
      </c>
      <c r="RQQ188" s="214">
        <f>_xlfn.XLOOKUP(RQQ172, Schedule!$F$226:$FO$226, Schedule!$F$236:$FO$236, 0)</f>
        <v>0</v>
      </c>
      <c r="RQR188" s="214">
        <f>_xlfn.XLOOKUP(RQR172, Schedule!$F$226:$FO$226, Schedule!$F$236:$FO$236, 0)</f>
        <v>0</v>
      </c>
      <c r="RQS188" s="214">
        <f>_xlfn.XLOOKUP(RQS172, Schedule!$F$226:$FO$226, Schedule!$F$236:$FO$236, 0)</f>
        <v>0</v>
      </c>
      <c r="RQT188" s="214">
        <f>_xlfn.XLOOKUP(RQT172, Schedule!$F$226:$FO$226, Schedule!$F$236:$FO$236, 0)</f>
        <v>0</v>
      </c>
      <c r="RQU188" s="214">
        <f>_xlfn.XLOOKUP(RQU172, Schedule!$F$226:$FO$226, Schedule!$F$236:$FO$236, 0)</f>
        <v>0</v>
      </c>
      <c r="RQV188" s="214">
        <f>_xlfn.XLOOKUP(RQV172, Schedule!$F$226:$FO$226, Schedule!$F$236:$FO$236, 0)</f>
        <v>0</v>
      </c>
      <c r="RQW188" s="214">
        <f>_xlfn.XLOOKUP(RQW172, Schedule!$F$226:$FO$226, Schedule!$F$236:$FO$236, 0)</f>
        <v>0</v>
      </c>
      <c r="RQX188" s="214">
        <f>_xlfn.XLOOKUP(RQX172, Schedule!$F$226:$FO$226, Schedule!$F$236:$FO$236, 0)</f>
        <v>0</v>
      </c>
      <c r="RQY188" s="214">
        <f>_xlfn.XLOOKUP(RQY172, Schedule!$F$226:$FO$226, Schedule!$F$236:$FO$236, 0)</f>
        <v>0</v>
      </c>
      <c r="RQZ188" s="214">
        <f>_xlfn.XLOOKUP(RQZ172, Schedule!$F$226:$FO$226, Schedule!$F$236:$FO$236, 0)</f>
        <v>0</v>
      </c>
      <c r="RRA188" s="214">
        <f>_xlfn.XLOOKUP(RRA172, Schedule!$F$226:$FO$226, Schedule!$F$236:$FO$236, 0)</f>
        <v>0</v>
      </c>
      <c r="RRB188" s="214">
        <f>_xlfn.XLOOKUP(RRB172, Schedule!$F$226:$FO$226, Schedule!$F$236:$FO$236, 0)</f>
        <v>0</v>
      </c>
      <c r="RRC188" s="214">
        <f>_xlfn.XLOOKUP(RRC172, Schedule!$F$226:$FO$226, Schedule!$F$236:$FO$236, 0)</f>
        <v>0</v>
      </c>
      <c r="RRD188" s="214">
        <f>_xlfn.XLOOKUP(RRD172, Schedule!$F$226:$FO$226, Schedule!$F$236:$FO$236, 0)</f>
        <v>0</v>
      </c>
      <c r="RRE188" s="214">
        <f>_xlfn.XLOOKUP(RRE172, Schedule!$F$226:$FO$226, Schedule!$F$236:$FO$236, 0)</f>
        <v>0</v>
      </c>
      <c r="RRF188" s="214">
        <f>_xlfn.XLOOKUP(RRF172, Schedule!$F$226:$FO$226, Schedule!$F$236:$FO$236, 0)</f>
        <v>0</v>
      </c>
      <c r="RRG188" s="214">
        <f>_xlfn.XLOOKUP(RRG172, Schedule!$F$226:$FO$226, Schedule!$F$236:$FO$236, 0)</f>
        <v>0</v>
      </c>
      <c r="RRH188" s="214">
        <f>_xlfn.XLOOKUP(RRH172, Schedule!$F$226:$FO$226, Schedule!$F$236:$FO$236, 0)</f>
        <v>0</v>
      </c>
      <c r="RRI188" s="214">
        <f>_xlfn.XLOOKUP(RRI172, Schedule!$F$226:$FO$226, Schedule!$F$236:$FO$236, 0)</f>
        <v>0</v>
      </c>
      <c r="RRJ188" s="214">
        <f>_xlfn.XLOOKUP(RRJ172, Schedule!$F$226:$FO$226, Schedule!$F$236:$FO$236, 0)</f>
        <v>0</v>
      </c>
      <c r="RRK188" s="214">
        <f>_xlfn.XLOOKUP(RRK172, Schedule!$F$226:$FO$226, Schedule!$F$236:$FO$236, 0)</f>
        <v>0</v>
      </c>
      <c r="RRL188" s="214">
        <f>_xlfn.XLOOKUP(RRL172, Schedule!$F$226:$FO$226, Schedule!$F$236:$FO$236, 0)</f>
        <v>0</v>
      </c>
      <c r="RRM188" s="214">
        <f>_xlfn.XLOOKUP(RRM172, Schedule!$F$226:$FO$226, Schedule!$F$236:$FO$236, 0)</f>
        <v>0</v>
      </c>
      <c r="RRN188" s="214">
        <f>_xlfn.XLOOKUP(RRN172, Schedule!$F$226:$FO$226, Schedule!$F$236:$FO$236, 0)</f>
        <v>0</v>
      </c>
      <c r="RRO188" s="214">
        <f>_xlfn.XLOOKUP(RRO172, Schedule!$F$226:$FO$226, Schedule!$F$236:$FO$236, 0)</f>
        <v>0</v>
      </c>
      <c r="RRP188" s="214">
        <f>_xlfn.XLOOKUP(RRP172, Schedule!$F$226:$FO$226, Schedule!$F$236:$FO$236, 0)</f>
        <v>0</v>
      </c>
      <c r="RRQ188" s="214">
        <f>_xlfn.XLOOKUP(RRQ172, Schedule!$F$226:$FO$226, Schedule!$F$236:$FO$236, 0)</f>
        <v>0</v>
      </c>
      <c r="RRR188" s="214">
        <f>_xlfn.XLOOKUP(RRR172, Schedule!$F$226:$FO$226, Schedule!$F$236:$FO$236, 0)</f>
        <v>0</v>
      </c>
      <c r="RRS188" s="214">
        <f>_xlfn.XLOOKUP(RRS172, Schedule!$F$226:$FO$226, Schedule!$F$236:$FO$236, 0)</f>
        <v>0</v>
      </c>
      <c r="RRT188" s="214">
        <f>_xlfn.XLOOKUP(RRT172, Schedule!$F$226:$FO$226, Schedule!$F$236:$FO$236, 0)</f>
        <v>0</v>
      </c>
      <c r="RRU188" s="214">
        <f>_xlfn.XLOOKUP(RRU172, Schedule!$F$226:$FO$226, Schedule!$F$236:$FO$236, 0)</f>
        <v>0</v>
      </c>
      <c r="RRV188" s="214">
        <f>_xlfn.XLOOKUP(RRV172, Schedule!$F$226:$FO$226, Schedule!$F$236:$FO$236, 0)</f>
        <v>0</v>
      </c>
      <c r="RRW188" s="214">
        <f>_xlfn.XLOOKUP(RRW172, Schedule!$F$226:$FO$226, Schedule!$F$236:$FO$236, 0)</f>
        <v>0</v>
      </c>
      <c r="RRX188" s="214">
        <f>_xlfn.XLOOKUP(RRX172, Schedule!$F$226:$FO$226, Schedule!$F$236:$FO$236, 0)</f>
        <v>0</v>
      </c>
      <c r="RRY188" s="214">
        <f>_xlfn.XLOOKUP(RRY172, Schedule!$F$226:$FO$226, Schedule!$F$236:$FO$236, 0)</f>
        <v>0</v>
      </c>
      <c r="RRZ188" s="214">
        <f>_xlfn.XLOOKUP(RRZ172, Schedule!$F$226:$FO$226, Schedule!$F$236:$FO$236, 0)</f>
        <v>0</v>
      </c>
      <c r="RSA188" s="214">
        <f>_xlfn.XLOOKUP(RSA172, Schedule!$F$226:$FO$226, Schedule!$F$236:$FO$236, 0)</f>
        <v>0</v>
      </c>
      <c r="RSB188" s="214">
        <f>_xlfn.XLOOKUP(RSB172, Schedule!$F$226:$FO$226, Schedule!$F$236:$FO$236, 0)</f>
        <v>0</v>
      </c>
      <c r="RSC188" s="214">
        <f>_xlfn.XLOOKUP(RSC172, Schedule!$F$226:$FO$226, Schedule!$F$236:$FO$236, 0)</f>
        <v>0</v>
      </c>
      <c r="RSD188" s="214">
        <f>_xlfn.XLOOKUP(RSD172, Schedule!$F$226:$FO$226, Schedule!$F$236:$FO$236, 0)</f>
        <v>0</v>
      </c>
      <c r="RSE188" s="214">
        <f>_xlfn.XLOOKUP(RSE172, Schedule!$F$226:$FO$226, Schedule!$F$236:$FO$236, 0)</f>
        <v>0</v>
      </c>
      <c r="RSF188" s="214">
        <f>_xlfn.XLOOKUP(RSF172, Schedule!$F$226:$FO$226, Schedule!$F$236:$FO$236, 0)</f>
        <v>0</v>
      </c>
      <c r="RSG188" s="214">
        <f>_xlfn.XLOOKUP(RSG172, Schedule!$F$226:$FO$226, Schedule!$F$236:$FO$236, 0)</f>
        <v>0</v>
      </c>
      <c r="RSH188" s="214">
        <f>_xlfn.XLOOKUP(RSH172, Schedule!$F$226:$FO$226, Schedule!$F$236:$FO$236, 0)</f>
        <v>0</v>
      </c>
      <c r="RSI188" s="214">
        <f>_xlfn.XLOOKUP(RSI172, Schedule!$F$226:$FO$226, Schedule!$F$236:$FO$236, 0)</f>
        <v>0</v>
      </c>
      <c r="RSJ188" s="214">
        <f>_xlfn.XLOOKUP(RSJ172, Schedule!$F$226:$FO$226, Schedule!$F$236:$FO$236, 0)</f>
        <v>0</v>
      </c>
      <c r="RSK188" s="214">
        <f>_xlfn.XLOOKUP(RSK172, Schedule!$F$226:$FO$226, Schedule!$F$236:$FO$236, 0)</f>
        <v>0</v>
      </c>
      <c r="RSL188" s="214">
        <f>_xlfn.XLOOKUP(RSL172, Schedule!$F$226:$FO$226, Schedule!$F$236:$FO$236, 0)</f>
        <v>0</v>
      </c>
      <c r="RSM188" s="214">
        <f>_xlfn.XLOOKUP(RSM172, Schedule!$F$226:$FO$226, Schedule!$F$236:$FO$236, 0)</f>
        <v>0</v>
      </c>
      <c r="RSN188" s="214">
        <f>_xlfn.XLOOKUP(RSN172, Schedule!$F$226:$FO$226, Schedule!$F$236:$FO$236, 0)</f>
        <v>0</v>
      </c>
      <c r="RSO188" s="214">
        <f>_xlfn.XLOOKUP(RSO172, Schedule!$F$226:$FO$226, Schedule!$F$236:$FO$236, 0)</f>
        <v>0</v>
      </c>
      <c r="RSP188" s="214">
        <f>_xlfn.XLOOKUP(RSP172, Schedule!$F$226:$FO$226, Schedule!$F$236:$FO$236, 0)</f>
        <v>0</v>
      </c>
      <c r="RSQ188" s="214">
        <f>_xlfn.XLOOKUP(RSQ172, Schedule!$F$226:$FO$226, Schedule!$F$236:$FO$236, 0)</f>
        <v>0</v>
      </c>
      <c r="RSR188" s="214">
        <f>_xlfn.XLOOKUP(RSR172, Schedule!$F$226:$FO$226, Schedule!$F$236:$FO$236, 0)</f>
        <v>0</v>
      </c>
      <c r="RSS188" s="214">
        <f>_xlfn.XLOOKUP(RSS172, Schedule!$F$226:$FO$226, Schedule!$F$236:$FO$236, 0)</f>
        <v>0</v>
      </c>
      <c r="RST188" s="214">
        <f>_xlfn.XLOOKUP(RST172, Schedule!$F$226:$FO$226, Schedule!$F$236:$FO$236, 0)</f>
        <v>0</v>
      </c>
      <c r="RSU188" s="214">
        <f>_xlfn.XLOOKUP(RSU172, Schedule!$F$226:$FO$226, Schedule!$F$236:$FO$236, 0)</f>
        <v>0</v>
      </c>
      <c r="RSV188" s="214">
        <f>_xlfn.XLOOKUP(RSV172, Schedule!$F$226:$FO$226, Schedule!$F$236:$FO$236, 0)</f>
        <v>0</v>
      </c>
      <c r="RSW188" s="214">
        <f>_xlfn.XLOOKUP(RSW172, Schedule!$F$226:$FO$226, Schedule!$F$236:$FO$236, 0)</f>
        <v>0</v>
      </c>
      <c r="RSX188" s="214">
        <f>_xlfn.XLOOKUP(RSX172, Schedule!$F$226:$FO$226, Schedule!$F$236:$FO$236, 0)</f>
        <v>0</v>
      </c>
      <c r="RSY188" s="214">
        <f>_xlfn.XLOOKUP(RSY172, Schedule!$F$226:$FO$226, Schedule!$F$236:$FO$236, 0)</f>
        <v>0</v>
      </c>
      <c r="RSZ188" s="214">
        <f>_xlfn.XLOOKUP(RSZ172, Schedule!$F$226:$FO$226, Schedule!$F$236:$FO$236, 0)</f>
        <v>0</v>
      </c>
      <c r="RTA188" s="214">
        <f>_xlfn.XLOOKUP(RTA172, Schedule!$F$226:$FO$226, Schedule!$F$236:$FO$236, 0)</f>
        <v>0</v>
      </c>
      <c r="RTB188" s="214">
        <f>_xlfn.XLOOKUP(RTB172, Schedule!$F$226:$FO$226, Schedule!$F$236:$FO$236, 0)</f>
        <v>0</v>
      </c>
      <c r="RTC188" s="214">
        <f>_xlfn.XLOOKUP(RTC172, Schedule!$F$226:$FO$226, Schedule!$F$236:$FO$236, 0)</f>
        <v>0</v>
      </c>
      <c r="RTD188" s="214">
        <f>_xlfn.XLOOKUP(RTD172, Schedule!$F$226:$FO$226, Schedule!$F$236:$FO$236, 0)</f>
        <v>0</v>
      </c>
      <c r="RTE188" s="214">
        <f>_xlfn.XLOOKUP(RTE172, Schedule!$F$226:$FO$226, Schedule!$F$236:$FO$236, 0)</f>
        <v>0</v>
      </c>
      <c r="RTF188" s="214">
        <f>_xlfn.XLOOKUP(RTF172, Schedule!$F$226:$FO$226, Schedule!$F$236:$FO$236, 0)</f>
        <v>0</v>
      </c>
      <c r="RTG188" s="214">
        <f>_xlfn.XLOOKUP(RTG172, Schedule!$F$226:$FO$226, Schedule!$F$236:$FO$236, 0)</f>
        <v>0</v>
      </c>
      <c r="RTH188" s="214">
        <f>_xlfn.XLOOKUP(RTH172, Schedule!$F$226:$FO$226, Schedule!$F$236:$FO$236, 0)</f>
        <v>0</v>
      </c>
      <c r="RTI188" s="214">
        <f>_xlfn.XLOOKUP(RTI172, Schedule!$F$226:$FO$226, Schedule!$F$236:$FO$236, 0)</f>
        <v>0</v>
      </c>
      <c r="RTJ188" s="214">
        <f>_xlfn.XLOOKUP(RTJ172, Schedule!$F$226:$FO$226, Schedule!$F$236:$FO$236, 0)</f>
        <v>0</v>
      </c>
      <c r="RTK188" s="214">
        <f>_xlfn.XLOOKUP(RTK172, Schedule!$F$226:$FO$226, Schedule!$F$236:$FO$236, 0)</f>
        <v>0</v>
      </c>
      <c r="RTL188" s="214">
        <f>_xlfn.XLOOKUP(RTL172, Schedule!$F$226:$FO$226, Schedule!$F$236:$FO$236, 0)</f>
        <v>0</v>
      </c>
      <c r="RTM188" s="214">
        <f>_xlfn.XLOOKUP(RTM172, Schedule!$F$226:$FO$226, Schedule!$F$236:$FO$236, 0)</f>
        <v>0</v>
      </c>
      <c r="RTN188" s="214">
        <f>_xlfn.XLOOKUP(RTN172, Schedule!$F$226:$FO$226, Schedule!$F$236:$FO$236, 0)</f>
        <v>0</v>
      </c>
      <c r="RTO188" s="214">
        <f>_xlfn.XLOOKUP(RTO172, Schedule!$F$226:$FO$226, Schedule!$F$236:$FO$236, 0)</f>
        <v>0</v>
      </c>
      <c r="RTP188" s="214">
        <f>_xlfn.XLOOKUP(RTP172, Schedule!$F$226:$FO$226, Schedule!$F$236:$FO$236, 0)</f>
        <v>0</v>
      </c>
      <c r="RTQ188" s="214">
        <f>_xlfn.XLOOKUP(RTQ172, Schedule!$F$226:$FO$226, Schedule!$F$236:$FO$236, 0)</f>
        <v>0</v>
      </c>
      <c r="RTR188" s="214">
        <f>_xlfn.XLOOKUP(RTR172, Schedule!$F$226:$FO$226, Schedule!$F$236:$FO$236, 0)</f>
        <v>0</v>
      </c>
      <c r="RTS188" s="214">
        <f>_xlfn.XLOOKUP(RTS172, Schedule!$F$226:$FO$226, Schedule!$F$236:$FO$236, 0)</f>
        <v>0</v>
      </c>
      <c r="RTT188" s="214">
        <f>_xlfn.XLOOKUP(RTT172, Schedule!$F$226:$FO$226, Schedule!$F$236:$FO$236, 0)</f>
        <v>0</v>
      </c>
      <c r="RTU188" s="214">
        <f>_xlfn.XLOOKUP(RTU172, Schedule!$F$226:$FO$226, Schedule!$F$236:$FO$236, 0)</f>
        <v>0</v>
      </c>
      <c r="RTV188" s="214">
        <f>_xlfn.XLOOKUP(RTV172, Schedule!$F$226:$FO$226, Schedule!$F$236:$FO$236, 0)</f>
        <v>0</v>
      </c>
      <c r="RTW188" s="214">
        <f>_xlfn.XLOOKUP(RTW172, Schedule!$F$226:$FO$226, Schedule!$F$236:$FO$236, 0)</f>
        <v>0</v>
      </c>
      <c r="RTX188" s="214">
        <f>_xlfn.XLOOKUP(RTX172, Schedule!$F$226:$FO$226, Schedule!$F$236:$FO$236, 0)</f>
        <v>0</v>
      </c>
      <c r="RTY188" s="214">
        <f>_xlfn.XLOOKUP(RTY172, Schedule!$F$226:$FO$226, Schedule!$F$236:$FO$236, 0)</f>
        <v>0</v>
      </c>
      <c r="RTZ188" s="214">
        <f>_xlfn.XLOOKUP(RTZ172, Schedule!$F$226:$FO$226, Schedule!$F$236:$FO$236, 0)</f>
        <v>0</v>
      </c>
      <c r="RUA188" s="214">
        <f>_xlfn.XLOOKUP(RUA172, Schedule!$F$226:$FO$226, Schedule!$F$236:$FO$236, 0)</f>
        <v>0</v>
      </c>
      <c r="RUB188" s="214">
        <f>_xlfn.XLOOKUP(RUB172, Schedule!$F$226:$FO$226, Schedule!$F$236:$FO$236, 0)</f>
        <v>0</v>
      </c>
      <c r="RUC188" s="214">
        <f>_xlfn.XLOOKUP(RUC172, Schedule!$F$226:$FO$226, Schedule!$F$236:$FO$236, 0)</f>
        <v>0</v>
      </c>
      <c r="RUD188" s="214">
        <f>_xlfn.XLOOKUP(RUD172, Schedule!$F$226:$FO$226, Schedule!$F$236:$FO$236, 0)</f>
        <v>0</v>
      </c>
      <c r="RUE188" s="214">
        <f>_xlfn.XLOOKUP(RUE172, Schedule!$F$226:$FO$226, Schedule!$F$236:$FO$236, 0)</f>
        <v>0</v>
      </c>
      <c r="RUF188" s="214">
        <f>_xlfn.XLOOKUP(RUF172, Schedule!$F$226:$FO$226, Schedule!$F$236:$FO$236, 0)</f>
        <v>0</v>
      </c>
      <c r="RUG188" s="214">
        <f>_xlfn.XLOOKUP(RUG172, Schedule!$F$226:$FO$226, Schedule!$F$236:$FO$236, 0)</f>
        <v>0</v>
      </c>
      <c r="RUH188" s="214">
        <f>_xlfn.XLOOKUP(RUH172, Schedule!$F$226:$FO$226, Schedule!$F$236:$FO$236, 0)</f>
        <v>0</v>
      </c>
      <c r="RUI188" s="214">
        <f>_xlfn.XLOOKUP(RUI172, Schedule!$F$226:$FO$226, Schedule!$F$236:$FO$236, 0)</f>
        <v>0</v>
      </c>
      <c r="RUJ188" s="214">
        <f>_xlfn.XLOOKUP(RUJ172, Schedule!$F$226:$FO$226, Schedule!$F$236:$FO$236, 0)</f>
        <v>0</v>
      </c>
      <c r="RUK188" s="214">
        <f>_xlfn.XLOOKUP(RUK172, Schedule!$F$226:$FO$226, Schedule!$F$236:$FO$236, 0)</f>
        <v>0</v>
      </c>
      <c r="RUL188" s="214">
        <f>_xlfn.XLOOKUP(RUL172, Schedule!$F$226:$FO$226, Schedule!$F$236:$FO$236, 0)</f>
        <v>0</v>
      </c>
      <c r="RUM188" s="214">
        <f>_xlfn.XLOOKUP(RUM172, Schedule!$F$226:$FO$226, Schedule!$F$236:$FO$236, 0)</f>
        <v>0</v>
      </c>
      <c r="RUN188" s="214">
        <f>_xlfn.XLOOKUP(RUN172, Schedule!$F$226:$FO$226, Schedule!$F$236:$FO$236, 0)</f>
        <v>0</v>
      </c>
      <c r="RUO188" s="214">
        <f>_xlfn.XLOOKUP(RUO172, Schedule!$F$226:$FO$226, Schedule!$F$236:$FO$236, 0)</f>
        <v>0</v>
      </c>
      <c r="RUP188" s="214">
        <f>_xlfn.XLOOKUP(RUP172, Schedule!$F$226:$FO$226, Schedule!$F$236:$FO$236, 0)</f>
        <v>0</v>
      </c>
      <c r="RUQ188" s="214">
        <f>_xlfn.XLOOKUP(RUQ172, Schedule!$F$226:$FO$226, Schedule!$F$236:$FO$236, 0)</f>
        <v>0</v>
      </c>
      <c r="RUR188" s="214">
        <f>_xlfn.XLOOKUP(RUR172, Schedule!$F$226:$FO$226, Schedule!$F$236:$FO$236, 0)</f>
        <v>0</v>
      </c>
      <c r="RUS188" s="214">
        <f>_xlfn.XLOOKUP(RUS172, Schedule!$F$226:$FO$226, Schedule!$F$236:$FO$236, 0)</f>
        <v>0</v>
      </c>
      <c r="RUT188" s="214">
        <f>_xlfn.XLOOKUP(RUT172, Schedule!$F$226:$FO$226, Schedule!$F$236:$FO$236, 0)</f>
        <v>0</v>
      </c>
      <c r="RUU188" s="214">
        <f>_xlfn.XLOOKUP(RUU172, Schedule!$F$226:$FO$226, Schedule!$F$236:$FO$236, 0)</f>
        <v>0</v>
      </c>
      <c r="RUV188" s="214">
        <f>_xlfn.XLOOKUP(RUV172, Schedule!$F$226:$FO$226, Schedule!$F$236:$FO$236, 0)</f>
        <v>0</v>
      </c>
      <c r="RUW188" s="214">
        <f>_xlfn.XLOOKUP(RUW172, Schedule!$F$226:$FO$226, Schedule!$F$236:$FO$236, 0)</f>
        <v>0</v>
      </c>
      <c r="RUX188" s="214">
        <f>_xlfn.XLOOKUP(RUX172, Schedule!$F$226:$FO$226, Schedule!$F$236:$FO$236, 0)</f>
        <v>0</v>
      </c>
      <c r="RUY188" s="214">
        <f>_xlfn.XLOOKUP(RUY172, Schedule!$F$226:$FO$226, Schedule!$F$236:$FO$236, 0)</f>
        <v>0</v>
      </c>
      <c r="RUZ188" s="214">
        <f>_xlfn.XLOOKUP(RUZ172, Schedule!$F$226:$FO$226, Schedule!$F$236:$FO$236, 0)</f>
        <v>0</v>
      </c>
      <c r="RVA188" s="214">
        <f>_xlfn.XLOOKUP(RVA172, Schedule!$F$226:$FO$226, Schedule!$F$236:$FO$236, 0)</f>
        <v>0</v>
      </c>
      <c r="RVB188" s="214">
        <f>_xlfn.XLOOKUP(RVB172, Schedule!$F$226:$FO$226, Schedule!$F$236:$FO$236, 0)</f>
        <v>0</v>
      </c>
      <c r="RVC188" s="214">
        <f>_xlfn.XLOOKUP(RVC172, Schedule!$F$226:$FO$226, Schedule!$F$236:$FO$236, 0)</f>
        <v>0</v>
      </c>
      <c r="RVD188" s="214">
        <f>_xlfn.XLOOKUP(RVD172, Schedule!$F$226:$FO$226, Schedule!$F$236:$FO$236, 0)</f>
        <v>0</v>
      </c>
      <c r="RVE188" s="214">
        <f>_xlfn.XLOOKUP(RVE172, Schedule!$F$226:$FO$226, Schedule!$F$236:$FO$236, 0)</f>
        <v>0</v>
      </c>
      <c r="RVF188" s="214">
        <f>_xlfn.XLOOKUP(RVF172, Schedule!$F$226:$FO$226, Schedule!$F$236:$FO$236, 0)</f>
        <v>0</v>
      </c>
      <c r="RVG188" s="214">
        <f>_xlfn.XLOOKUP(RVG172, Schedule!$F$226:$FO$226, Schedule!$F$236:$FO$236, 0)</f>
        <v>0</v>
      </c>
      <c r="RVH188" s="214">
        <f>_xlfn.XLOOKUP(RVH172, Schedule!$F$226:$FO$226, Schedule!$F$236:$FO$236, 0)</f>
        <v>0</v>
      </c>
      <c r="RVI188" s="214">
        <f>_xlfn.XLOOKUP(RVI172, Schedule!$F$226:$FO$226, Schedule!$F$236:$FO$236, 0)</f>
        <v>0</v>
      </c>
      <c r="RVJ188" s="214">
        <f>_xlfn.XLOOKUP(RVJ172, Schedule!$F$226:$FO$226, Schedule!$F$236:$FO$236, 0)</f>
        <v>0</v>
      </c>
      <c r="RVK188" s="214">
        <f>_xlfn.XLOOKUP(RVK172, Schedule!$F$226:$FO$226, Schedule!$F$236:$FO$236, 0)</f>
        <v>0</v>
      </c>
      <c r="RVL188" s="214">
        <f>_xlfn.XLOOKUP(RVL172, Schedule!$F$226:$FO$226, Schedule!$F$236:$FO$236, 0)</f>
        <v>0</v>
      </c>
      <c r="RVM188" s="214">
        <f>_xlfn.XLOOKUP(RVM172, Schedule!$F$226:$FO$226, Schedule!$F$236:$FO$236, 0)</f>
        <v>0</v>
      </c>
      <c r="RVN188" s="214">
        <f>_xlfn.XLOOKUP(RVN172, Schedule!$F$226:$FO$226, Schedule!$F$236:$FO$236, 0)</f>
        <v>0</v>
      </c>
      <c r="RVO188" s="214">
        <f>_xlfn.XLOOKUP(RVO172, Schedule!$F$226:$FO$226, Schedule!$F$236:$FO$236, 0)</f>
        <v>0</v>
      </c>
      <c r="RVP188" s="214">
        <f>_xlfn.XLOOKUP(RVP172, Schedule!$F$226:$FO$226, Schedule!$F$236:$FO$236, 0)</f>
        <v>0</v>
      </c>
      <c r="RVQ188" s="214">
        <f>_xlfn.XLOOKUP(RVQ172, Schedule!$F$226:$FO$226, Schedule!$F$236:$FO$236, 0)</f>
        <v>0</v>
      </c>
      <c r="RVR188" s="214">
        <f>_xlfn.XLOOKUP(RVR172, Schedule!$F$226:$FO$226, Schedule!$F$236:$FO$236, 0)</f>
        <v>0</v>
      </c>
      <c r="RVS188" s="214">
        <f>_xlfn.XLOOKUP(RVS172, Schedule!$F$226:$FO$226, Schedule!$F$236:$FO$236, 0)</f>
        <v>0</v>
      </c>
      <c r="RVT188" s="214">
        <f>_xlfn.XLOOKUP(RVT172, Schedule!$F$226:$FO$226, Schedule!$F$236:$FO$236, 0)</f>
        <v>0</v>
      </c>
      <c r="RVU188" s="214">
        <f>_xlfn.XLOOKUP(RVU172, Schedule!$F$226:$FO$226, Schedule!$F$236:$FO$236, 0)</f>
        <v>0</v>
      </c>
      <c r="RVV188" s="214">
        <f>_xlfn.XLOOKUP(RVV172, Schedule!$F$226:$FO$226, Schedule!$F$236:$FO$236, 0)</f>
        <v>0</v>
      </c>
      <c r="RVW188" s="214">
        <f>_xlfn.XLOOKUP(RVW172, Schedule!$F$226:$FO$226, Schedule!$F$236:$FO$236, 0)</f>
        <v>0</v>
      </c>
      <c r="RVX188" s="214">
        <f>_xlfn.XLOOKUP(RVX172, Schedule!$F$226:$FO$226, Schedule!$F$236:$FO$236, 0)</f>
        <v>0</v>
      </c>
      <c r="RVY188" s="214">
        <f>_xlfn.XLOOKUP(RVY172, Schedule!$F$226:$FO$226, Schedule!$F$236:$FO$236, 0)</f>
        <v>0</v>
      </c>
      <c r="RVZ188" s="214">
        <f>_xlfn.XLOOKUP(RVZ172, Schedule!$F$226:$FO$226, Schedule!$F$236:$FO$236, 0)</f>
        <v>0</v>
      </c>
      <c r="RWA188" s="214">
        <f>_xlfn.XLOOKUP(RWA172, Schedule!$F$226:$FO$226, Schedule!$F$236:$FO$236, 0)</f>
        <v>0</v>
      </c>
      <c r="RWB188" s="214">
        <f>_xlfn.XLOOKUP(RWB172, Schedule!$F$226:$FO$226, Schedule!$F$236:$FO$236, 0)</f>
        <v>0</v>
      </c>
      <c r="RWC188" s="214">
        <f>_xlfn.XLOOKUP(RWC172, Schedule!$F$226:$FO$226, Schedule!$F$236:$FO$236, 0)</f>
        <v>0</v>
      </c>
      <c r="RWD188" s="214">
        <f>_xlfn.XLOOKUP(RWD172, Schedule!$F$226:$FO$226, Schedule!$F$236:$FO$236, 0)</f>
        <v>0</v>
      </c>
      <c r="RWE188" s="214">
        <f>_xlfn.XLOOKUP(RWE172, Schedule!$F$226:$FO$226, Schedule!$F$236:$FO$236, 0)</f>
        <v>0</v>
      </c>
      <c r="RWF188" s="214">
        <f>_xlfn.XLOOKUP(RWF172, Schedule!$F$226:$FO$226, Schedule!$F$236:$FO$236, 0)</f>
        <v>0</v>
      </c>
      <c r="RWG188" s="214">
        <f>_xlfn.XLOOKUP(RWG172, Schedule!$F$226:$FO$226, Schedule!$F$236:$FO$236, 0)</f>
        <v>0</v>
      </c>
      <c r="RWH188" s="214">
        <f>_xlfn.XLOOKUP(RWH172, Schedule!$F$226:$FO$226, Schedule!$F$236:$FO$236, 0)</f>
        <v>0</v>
      </c>
      <c r="RWI188" s="214">
        <f>_xlfn.XLOOKUP(RWI172, Schedule!$F$226:$FO$226, Schedule!$F$236:$FO$236, 0)</f>
        <v>0</v>
      </c>
      <c r="RWJ188" s="214">
        <f>_xlfn.XLOOKUP(RWJ172, Schedule!$F$226:$FO$226, Schedule!$F$236:$FO$236, 0)</f>
        <v>0</v>
      </c>
      <c r="RWK188" s="214">
        <f>_xlfn.XLOOKUP(RWK172, Schedule!$F$226:$FO$226, Schedule!$F$236:$FO$236, 0)</f>
        <v>0</v>
      </c>
      <c r="RWL188" s="214">
        <f>_xlfn.XLOOKUP(RWL172, Schedule!$F$226:$FO$226, Schedule!$F$236:$FO$236, 0)</f>
        <v>0</v>
      </c>
      <c r="RWM188" s="214">
        <f>_xlfn.XLOOKUP(RWM172, Schedule!$F$226:$FO$226, Schedule!$F$236:$FO$236, 0)</f>
        <v>0</v>
      </c>
      <c r="RWN188" s="214">
        <f>_xlfn.XLOOKUP(RWN172, Schedule!$F$226:$FO$226, Schedule!$F$236:$FO$236, 0)</f>
        <v>0</v>
      </c>
      <c r="RWO188" s="214">
        <f>_xlfn.XLOOKUP(RWO172, Schedule!$F$226:$FO$226, Schedule!$F$236:$FO$236, 0)</f>
        <v>0</v>
      </c>
      <c r="RWP188" s="214">
        <f>_xlfn.XLOOKUP(RWP172, Schedule!$F$226:$FO$226, Schedule!$F$236:$FO$236, 0)</f>
        <v>0</v>
      </c>
      <c r="RWQ188" s="214">
        <f>_xlfn.XLOOKUP(RWQ172, Schedule!$F$226:$FO$226, Schedule!$F$236:$FO$236, 0)</f>
        <v>0</v>
      </c>
      <c r="RWR188" s="214">
        <f>_xlfn.XLOOKUP(RWR172, Schedule!$F$226:$FO$226, Schedule!$F$236:$FO$236, 0)</f>
        <v>0</v>
      </c>
      <c r="RWS188" s="214">
        <f>_xlfn.XLOOKUP(RWS172, Schedule!$F$226:$FO$226, Schedule!$F$236:$FO$236, 0)</f>
        <v>0</v>
      </c>
      <c r="RWT188" s="214">
        <f>_xlfn.XLOOKUP(RWT172, Schedule!$F$226:$FO$226, Schedule!$F$236:$FO$236, 0)</f>
        <v>0</v>
      </c>
      <c r="RWU188" s="214">
        <f>_xlfn.XLOOKUP(RWU172, Schedule!$F$226:$FO$226, Schedule!$F$236:$FO$236, 0)</f>
        <v>0</v>
      </c>
      <c r="RWV188" s="214">
        <f>_xlfn.XLOOKUP(RWV172, Schedule!$F$226:$FO$226, Schedule!$F$236:$FO$236, 0)</f>
        <v>0</v>
      </c>
      <c r="RWW188" s="214">
        <f>_xlfn.XLOOKUP(RWW172, Schedule!$F$226:$FO$226, Schedule!$F$236:$FO$236, 0)</f>
        <v>0</v>
      </c>
      <c r="RWX188" s="214">
        <f>_xlfn.XLOOKUP(RWX172, Schedule!$F$226:$FO$226, Schedule!$F$236:$FO$236, 0)</f>
        <v>0</v>
      </c>
      <c r="RWY188" s="214">
        <f>_xlfn.XLOOKUP(RWY172, Schedule!$F$226:$FO$226, Schedule!$F$236:$FO$236, 0)</f>
        <v>0</v>
      </c>
      <c r="RWZ188" s="214">
        <f>_xlfn.XLOOKUP(RWZ172, Schedule!$F$226:$FO$226, Schedule!$F$236:$FO$236, 0)</f>
        <v>0</v>
      </c>
      <c r="RXA188" s="214">
        <f>_xlfn.XLOOKUP(RXA172, Schedule!$F$226:$FO$226, Schedule!$F$236:$FO$236, 0)</f>
        <v>0</v>
      </c>
      <c r="RXB188" s="214">
        <f>_xlfn.XLOOKUP(RXB172, Schedule!$F$226:$FO$226, Schedule!$F$236:$FO$236, 0)</f>
        <v>0</v>
      </c>
      <c r="RXC188" s="214">
        <f>_xlfn.XLOOKUP(RXC172, Schedule!$F$226:$FO$226, Schedule!$F$236:$FO$236, 0)</f>
        <v>0</v>
      </c>
      <c r="RXD188" s="214">
        <f>_xlfn.XLOOKUP(RXD172, Schedule!$F$226:$FO$226, Schedule!$F$236:$FO$236, 0)</f>
        <v>0</v>
      </c>
      <c r="RXE188" s="214">
        <f>_xlfn.XLOOKUP(RXE172, Schedule!$F$226:$FO$226, Schedule!$F$236:$FO$236, 0)</f>
        <v>0</v>
      </c>
      <c r="RXF188" s="214">
        <f>_xlfn.XLOOKUP(RXF172, Schedule!$F$226:$FO$226, Schedule!$F$236:$FO$236, 0)</f>
        <v>0</v>
      </c>
      <c r="RXG188" s="214">
        <f>_xlfn.XLOOKUP(RXG172, Schedule!$F$226:$FO$226, Schedule!$F$236:$FO$236, 0)</f>
        <v>0</v>
      </c>
      <c r="RXH188" s="214">
        <f>_xlfn.XLOOKUP(RXH172, Schedule!$F$226:$FO$226, Schedule!$F$236:$FO$236, 0)</f>
        <v>0</v>
      </c>
      <c r="RXI188" s="214">
        <f>_xlfn.XLOOKUP(RXI172, Schedule!$F$226:$FO$226, Schedule!$F$236:$FO$236, 0)</f>
        <v>0</v>
      </c>
      <c r="RXJ188" s="214">
        <f>_xlfn.XLOOKUP(RXJ172, Schedule!$F$226:$FO$226, Schedule!$F$236:$FO$236, 0)</f>
        <v>0</v>
      </c>
      <c r="RXK188" s="214">
        <f>_xlfn.XLOOKUP(RXK172, Schedule!$F$226:$FO$226, Schedule!$F$236:$FO$236, 0)</f>
        <v>0</v>
      </c>
      <c r="RXL188" s="214">
        <f>_xlfn.XLOOKUP(RXL172, Schedule!$F$226:$FO$226, Schedule!$F$236:$FO$236, 0)</f>
        <v>0</v>
      </c>
      <c r="RXM188" s="214">
        <f>_xlfn.XLOOKUP(RXM172, Schedule!$F$226:$FO$226, Schedule!$F$236:$FO$236, 0)</f>
        <v>0</v>
      </c>
      <c r="RXN188" s="214">
        <f>_xlfn.XLOOKUP(RXN172, Schedule!$F$226:$FO$226, Schedule!$F$236:$FO$236, 0)</f>
        <v>0</v>
      </c>
      <c r="RXO188" s="214">
        <f>_xlfn.XLOOKUP(RXO172, Schedule!$F$226:$FO$226, Schedule!$F$236:$FO$236, 0)</f>
        <v>0</v>
      </c>
      <c r="RXP188" s="214">
        <f>_xlfn.XLOOKUP(RXP172, Schedule!$F$226:$FO$226, Schedule!$F$236:$FO$236, 0)</f>
        <v>0</v>
      </c>
      <c r="RXQ188" s="214">
        <f>_xlfn.XLOOKUP(RXQ172, Schedule!$F$226:$FO$226, Schedule!$F$236:$FO$236, 0)</f>
        <v>0</v>
      </c>
      <c r="RXR188" s="214">
        <f>_xlfn.XLOOKUP(RXR172, Schedule!$F$226:$FO$226, Schedule!$F$236:$FO$236, 0)</f>
        <v>0</v>
      </c>
      <c r="RXS188" s="214">
        <f>_xlfn.XLOOKUP(RXS172, Schedule!$F$226:$FO$226, Schedule!$F$236:$FO$236, 0)</f>
        <v>0</v>
      </c>
      <c r="RXT188" s="214">
        <f>_xlfn.XLOOKUP(RXT172, Schedule!$F$226:$FO$226, Schedule!$F$236:$FO$236, 0)</f>
        <v>0</v>
      </c>
      <c r="RXU188" s="214">
        <f>_xlfn.XLOOKUP(RXU172, Schedule!$F$226:$FO$226, Schedule!$F$236:$FO$236, 0)</f>
        <v>0</v>
      </c>
      <c r="RXV188" s="214">
        <f>_xlfn.XLOOKUP(RXV172, Schedule!$F$226:$FO$226, Schedule!$F$236:$FO$236, 0)</f>
        <v>0</v>
      </c>
      <c r="RXW188" s="214">
        <f>_xlfn.XLOOKUP(RXW172, Schedule!$F$226:$FO$226, Schedule!$F$236:$FO$236, 0)</f>
        <v>0</v>
      </c>
      <c r="RXX188" s="214">
        <f>_xlfn.XLOOKUP(RXX172, Schedule!$F$226:$FO$226, Schedule!$F$236:$FO$236, 0)</f>
        <v>0</v>
      </c>
      <c r="RXY188" s="214">
        <f>_xlfn.XLOOKUP(RXY172, Schedule!$F$226:$FO$226, Schedule!$F$236:$FO$236, 0)</f>
        <v>0</v>
      </c>
      <c r="RXZ188" s="214">
        <f>_xlfn.XLOOKUP(RXZ172, Schedule!$F$226:$FO$226, Schedule!$F$236:$FO$236, 0)</f>
        <v>0</v>
      </c>
      <c r="RYA188" s="214">
        <f>_xlfn.XLOOKUP(RYA172, Schedule!$F$226:$FO$226, Schedule!$F$236:$FO$236, 0)</f>
        <v>0</v>
      </c>
      <c r="RYB188" s="214">
        <f>_xlfn.XLOOKUP(RYB172, Schedule!$F$226:$FO$226, Schedule!$F$236:$FO$236, 0)</f>
        <v>0</v>
      </c>
      <c r="RYC188" s="214">
        <f>_xlfn.XLOOKUP(RYC172, Schedule!$F$226:$FO$226, Schedule!$F$236:$FO$236, 0)</f>
        <v>0</v>
      </c>
      <c r="RYD188" s="214">
        <f>_xlfn.XLOOKUP(RYD172, Schedule!$F$226:$FO$226, Schedule!$F$236:$FO$236, 0)</f>
        <v>0</v>
      </c>
      <c r="RYE188" s="214">
        <f>_xlfn.XLOOKUP(RYE172, Schedule!$F$226:$FO$226, Schedule!$F$236:$FO$236, 0)</f>
        <v>0</v>
      </c>
      <c r="RYF188" s="214">
        <f>_xlfn.XLOOKUP(RYF172, Schedule!$F$226:$FO$226, Schedule!$F$236:$FO$236, 0)</f>
        <v>0</v>
      </c>
      <c r="RYG188" s="214">
        <f>_xlfn.XLOOKUP(RYG172, Schedule!$F$226:$FO$226, Schedule!$F$236:$FO$236, 0)</f>
        <v>0</v>
      </c>
      <c r="RYH188" s="214">
        <f>_xlfn.XLOOKUP(RYH172, Schedule!$F$226:$FO$226, Schedule!$F$236:$FO$236, 0)</f>
        <v>0</v>
      </c>
      <c r="RYI188" s="214">
        <f>_xlfn.XLOOKUP(RYI172, Schedule!$F$226:$FO$226, Schedule!$F$236:$FO$236, 0)</f>
        <v>0</v>
      </c>
      <c r="RYJ188" s="214">
        <f>_xlfn.XLOOKUP(RYJ172, Schedule!$F$226:$FO$226, Schedule!$F$236:$FO$236, 0)</f>
        <v>0</v>
      </c>
      <c r="RYK188" s="214">
        <f>_xlfn.XLOOKUP(RYK172, Schedule!$F$226:$FO$226, Schedule!$F$236:$FO$236, 0)</f>
        <v>0</v>
      </c>
      <c r="RYL188" s="214">
        <f>_xlfn.XLOOKUP(RYL172, Schedule!$F$226:$FO$226, Schedule!$F$236:$FO$236, 0)</f>
        <v>0</v>
      </c>
      <c r="RYM188" s="214">
        <f>_xlfn.XLOOKUP(RYM172, Schedule!$F$226:$FO$226, Schedule!$F$236:$FO$236, 0)</f>
        <v>0</v>
      </c>
      <c r="RYN188" s="214">
        <f>_xlfn.XLOOKUP(RYN172, Schedule!$F$226:$FO$226, Schedule!$F$236:$FO$236, 0)</f>
        <v>0</v>
      </c>
      <c r="RYO188" s="214">
        <f>_xlfn.XLOOKUP(RYO172, Schedule!$F$226:$FO$226, Schedule!$F$236:$FO$236, 0)</f>
        <v>0</v>
      </c>
      <c r="RYP188" s="214">
        <f>_xlfn.XLOOKUP(RYP172, Schedule!$F$226:$FO$226, Schedule!$F$236:$FO$236, 0)</f>
        <v>0</v>
      </c>
      <c r="RYQ188" s="214">
        <f>_xlfn.XLOOKUP(RYQ172, Schedule!$F$226:$FO$226, Schedule!$F$236:$FO$236, 0)</f>
        <v>0</v>
      </c>
      <c r="RYR188" s="214">
        <f>_xlfn.XLOOKUP(RYR172, Schedule!$F$226:$FO$226, Schedule!$F$236:$FO$236, 0)</f>
        <v>0</v>
      </c>
      <c r="RYS188" s="214">
        <f>_xlfn.XLOOKUP(RYS172, Schedule!$F$226:$FO$226, Schedule!$F$236:$FO$236, 0)</f>
        <v>0</v>
      </c>
      <c r="RYT188" s="214">
        <f>_xlfn.XLOOKUP(RYT172, Schedule!$F$226:$FO$226, Schedule!$F$236:$FO$236, 0)</f>
        <v>0</v>
      </c>
      <c r="RYU188" s="214">
        <f>_xlfn.XLOOKUP(RYU172, Schedule!$F$226:$FO$226, Schedule!$F$236:$FO$236, 0)</f>
        <v>0</v>
      </c>
      <c r="RYV188" s="214">
        <f>_xlfn.XLOOKUP(RYV172, Schedule!$F$226:$FO$226, Schedule!$F$236:$FO$236, 0)</f>
        <v>0</v>
      </c>
      <c r="RYW188" s="214">
        <f>_xlfn.XLOOKUP(RYW172, Schedule!$F$226:$FO$226, Schedule!$F$236:$FO$236, 0)</f>
        <v>0</v>
      </c>
      <c r="RYX188" s="214">
        <f>_xlfn.XLOOKUP(RYX172, Schedule!$F$226:$FO$226, Schedule!$F$236:$FO$236, 0)</f>
        <v>0</v>
      </c>
      <c r="RYY188" s="214">
        <f>_xlfn.XLOOKUP(RYY172, Schedule!$F$226:$FO$226, Schedule!$F$236:$FO$236, 0)</f>
        <v>0</v>
      </c>
      <c r="RYZ188" s="214">
        <f>_xlfn.XLOOKUP(RYZ172, Schedule!$F$226:$FO$226, Schedule!$F$236:$FO$236, 0)</f>
        <v>0</v>
      </c>
      <c r="RZA188" s="214">
        <f>_xlfn.XLOOKUP(RZA172, Schedule!$F$226:$FO$226, Schedule!$F$236:$FO$236, 0)</f>
        <v>0</v>
      </c>
      <c r="RZB188" s="214">
        <f>_xlfn.XLOOKUP(RZB172, Schedule!$F$226:$FO$226, Schedule!$F$236:$FO$236, 0)</f>
        <v>0</v>
      </c>
      <c r="RZC188" s="214">
        <f>_xlfn.XLOOKUP(RZC172, Schedule!$F$226:$FO$226, Schedule!$F$236:$FO$236, 0)</f>
        <v>0</v>
      </c>
      <c r="RZD188" s="214">
        <f>_xlfn.XLOOKUP(RZD172, Schedule!$F$226:$FO$226, Schedule!$F$236:$FO$236, 0)</f>
        <v>0</v>
      </c>
      <c r="RZE188" s="214">
        <f>_xlfn.XLOOKUP(RZE172, Schedule!$F$226:$FO$226, Schedule!$F$236:$FO$236, 0)</f>
        <v>0</v>
      </c>
      <c r="RZF188" s="214">
        <f>_xlfn.XLOOKUP(RZF172, Schedule!$F$226:$FO$226, Schedule!$F$236:$FO$236, 0)</f>
        <v>0</v>
      </c>
      <c r="RZG188" s="214">
        <f>_xlfn.XLOOKUP(RZG172, Schedule!$F$226:$FO$226, Schedule!$F$236:$FO$236, 0)</f>
        <v>0</v>
      </c>
      <c r="RZH188" s="214">
        <f>_xlfn.XLOOKUP(RZH172, Schedule!$F$226:$FO$226, Schedule!$F$236:$FO$236, 0)</f>
        <v>0</v>
      </c>
      <c r="RZI188" s="214">
        <f>_xlfn.XLOOKUP(RZI172, Schedule!$F$226:$FO$226, Schedule!$F$236:$FO$236, 0)</f>
        <v>0</v>
      </c>
      <c r="RZJ188" s="214">
        <f>_xlfn.XLOOKUP(RZJ172, Schedule!$F$226:$FO$226, Schedule!$F$236:$FO$236, 0)</f>
        <v>0</v>
      </c>
      <c r="RZK188" s="214">
        <f>_xlfn.XLOOKUP(RZK172, Schedule!$F$226:$FO$226, Schedule!$F$236:$FO$236, 0)</f>
        <v>0</v>
      </c>
      <c r="RZL188" s="214">
        <f>_xlfn.XLOOKUP(RZL172, Schedule!$F$226:$FO$226, Schedule!$F$236:$FO$236, 0)</f>
        <v>0</v>
      </c>
      <c r="RZM188" s="214">
        <f>_xlfn.XLOOKUP(RZM172, Schedule!$F$226:$FO$226, Schedule!$F$236:$FO$236, 0)</f>
        <v>0</v>
      </c>
      <c r="RZN188" s="214">
        <f>_xlfn.XLOOKUP(RZN172, Schedule!$F$226:$FO$226, Schedule!$F$236:$FO$236, 0)</f>
        <v>0</v>
      </c>
      <c r="RZO188" s="214">
        <f>_xlfn.XLOOKUP(RZO172, Schedule!$F$226:$FO$226, Schedule!$F$236:$FO$236, 0)</f>
        <v>0</v>
      </c>
      <c r="RZP188" s="214">
        <f>_xlfn.XLOOKUP(RZP172, Schedule!$F$226:$FO$226, Schedule!$F$236:$FO$236, 0)</f>
        <v>0</v>
      </c>
      <c r="RZQ188" s="214">
        <f>_xlfn.XLOOKUP(RZQ172, Schedule!$F$226:$FO$226, Schedule!$F$236:$FO$236, 0)</f>
        <v>0</v>
      </c>
      <c r="RZR188" s="214">
        <f>_xlfn.XLOOKUP(RZR172, Schedule!$F$226:$FO$226, Schedule!$F$236:$FO$236, 0)</f>
        <v>0</v>
      </c>
      <c r="RZS188" s="214">
        <f>_xlfn.XLOOKUP(RZS172, Schedule!$F$226:$FO$226, Schedule!$F$236:$FO$236, 0)</f>
        <v>0</v>
      </c>
      <c r="RZT188" s="214">
        <f>_xlfn.XLOOKUP(RZT172, Schedule!$F$226:$FO$226, Schedule!$F$236:$FO$236, 0)</f>
        <v>0</v>
      </c>
      <c r="RZU188" s="214">
        <f>_xlfn.XLOOKUP(RZU172, Schedule!$F$226:$FO$226, Schedule!$F$236:$FO$236, 0)</f>
        <v>0</v>
      </c>
      <c r="RZV188" s="214">
        <f>_xlfn.XLOOKUP(RZV172, Schedule!$F$226:$FO$226, Schedule!$F$236:$FO$236, 0)</f>
        <v>0</v>
      </c>
      <c r="RZW188" s="214">
        <f>_xlfn.XLOOKUP(RZW172, Schedule!$F$226:$FO$226, Schedule!$F$236:$FO$236, 0)</f>
        <v>0</v>
      </c>
      <c r="RZX188" s="214">
        <f>_xlfn.XLOOKUP(RZX172, Schedule!$F$226:$FO$226, Schedule!$F$236:$FO$236, 0)</f>
        <v>0</v>
      </c>
      <c r="RZY188" s="214">
        <f>_xlfn.XLOOKUP(RZY172, Schedule!$F$226:$FO$226, Schedule!$F$236:$FO$236, 0)</f>
        <v>0</v>
      </c>
      <c r="RZZ188" s="214">
        <f>_xlfn.XLOOKUP(RZZ172, Schedule!$F$226:$FO$226, Schedule!$F$236:$FO$236, 0)</f>
        <v>0</v>
      </c>
      <c r="SAA188" s="214">
        <f>_xlfn.XLOOKUP(SAA172, Schedule!$F$226:$FO$226, Schedule!$F$236:$FO$236, 0)</f>
        <v>0</v>
      </c>
      <c r="SAB188" s="214">
        <f>_xlfn.XLOOKUP(SAB172, Schedule!$F$226:$FO$226, Schedule!$F$236:$FO$236, 0)</f>
        <v>0</v>
      </c>
      <c r="SAC188" s="214">
        <f>_xlfn.XLOOKUP(SAC172, Schedule!$F$226:$FO$226, Schedule!$F$236:$FO$236, 0)</f>
        <v>0</v>
      </c>
      <c r="SAD188" s="214">
        <f>_xlfn.XLOOKUP(SAD172, Schedule!$F$226:$FO$226, Schedule!$F$236:$FO$236, 0)</f>
        <v>0</v>
      </c>
      <c r="SAE188" s="214">
        <f>_xlfn.XLOOKUP(SAE172, Schedule!$F$226:$FO$226, Schedule!$F$236:$FO$236, 0)</f>
        <v>0</v>
      </c>
      <c r="SAF188" s="214">
        <f>_xlfn.XLOOKUP(SAF172, Schedule!$F$226:$FO$226, Schedule!$F$236:$FO$236, 0)</f>
        <v>0</v>
      </c>
      <c r="SAG188" s="214">
        <f>_xlfn.XLOOKUP(SAG172, Schedule!$F$226:$FO$226, Schedule!$F$236:$FO$236, 0)</f>
        <v>0</v>
      </c>
      <c r="SAH188" s="214">
        <f>_xlfn.XLOOKUP(SAH172, Schedule!$F$226:$FO$226, Schedule!$F$236:$FO$236, 0)</f>
        <v>0</v>
      </c>
      <c r="SAI188" s="214">
        <f>_xlfn.XLOOKUP(SAI172, Schedule!$F$226:$FO$226, Schedule!$F$236:$FO$236, 0)</f>
        <v>0</v>
      </c>
      <c r="SAJ188" s="214">
        <f>_xlfn.XLOOKUP(SAJ172, Schedule!$F$226:$FO$226, Schedule!$F$236:$FO$236, 0)</f>
        <v>0</v>
      </c>
      <c r="SAK188" s="214">
        <f>_xlfn.XLOOKUP(SAK172, Schedule!$F$226:$FO$226, Schedule!$F$236:$FO$236, 0)</f>
        <v>0</v>
      </c>
      <c r="SAL188" s="214">
        <f>_xlfn.XLOOKUP(SAL172, Schedule!$F$226:$FO$226, Schedule!$F$236:$FO$236, 0)</f>
        <v>0</v>
      </c>
      <c r="SAM188" s="214">
        <f>_xlfn.XLOOKUP(SAM172, Schedule!$F$226:$FO$226, Schedule!$F$236:$FO$236, 0)</f>
        <v>0</v>
      </c>
      <c r="SAN188" s="214">
        <f>_xlfn.XLOOKUP(SAN172, Schedule!$F$226:$FO$226, Schedule!$F$236:$FO$236, 0)</f>
        <v>0</v>
      </c>
      <c r="SAO188" s="214">
        <f>_xlfn.XLOOKUP(SAO172, Schedule!$F$226:$FO$226, Schedule!$F$236:$FO$236, 0)</f>
        <v>0</v>
      </c>
      <c r="SAP188" s="214">
        <f>_xlfn.XLOOKUP(SAP172, Schedule!$F$226:$FO$226, Schedule!$F$236:$FO$236, 0)</f>
        <v>0</v>
      </c>
      <c r="SAQ188" s="214">
        <f>_xlfn.XLOOKUP(SAQ172, Schedule!$F$226:$FO$226, Schedule!$F$236:$FO$236, 0)</f>
        <v>0</v>
      </c>
      <c r="SAR188" s="214">
        <f>_xlfn.XLOOKUP(SAR172, Schedule!$F$226:$FO$226, Schedule!$F$236:$FO$236, 0)</f>
        <v>0</v>
      </c>
      <c r="SAS188" s="214">
        <f>_xlfn.XLOOKUP(SAS172, Schedule!$F$226:$FO$226, Schedule!$F$236:$FO$236, 0)</f>
        <v>0</v>
      </c>
      <c r="SAT188" s="214">
        <f>_xlfn.XLOOKUP(SAT172, Schedule!$F$226:$FO$226, Schedule!$F$236:$FO$236, 0)</f>
        <v>0</v>
      </c>
      <c r="SAU188" s="214">
        <f>_xlfn.XLOOKUP(SAU172, Schedule!$F$226:$FO$226, Schedule!$F$236:$FO$236, 0)</f>
        <v>0</v>
      </c>
      <c r="SAV188" s="214">
        <f>_xlfn.XLOOKUP(SAV172, Schedule!$F$226:$FO$226, Schedule!$F$236:$FO$236, 0)</f>
        <v>0</v>
      </c>
      <c r="SAW188" s="214">
        <f>_xlfn.XLOOKUP(SAW172, Schedule!$F$226:$FO$226, Schedule!$F$236:$FO$236, 0)</f>
        <v>0</v>
      </c>
      <c r="SAX188" s="214">
        <f>_xlfn.XLOOKUP(SAX172, Schedule!$F$226:$FO$226, Schedule!$F$236:$FO$236, 0)</f>
        <v>0</v>
      </c>
      <c r="SAY188" s="214">
        <f>_xlfn.XLOOKUP(SAY172, Schedule!$F$226:$FO$226, Schedule!$F$236:$FO$236, 0)</f>
        <v>0</v>
      </c>
      <c r="SAZ188" s="214">
        <f>_xlfn.XLOOKUP(SAZ172, Schedule!$F$226:$FO$226, Schedule!$F$236:$FO$236, 0)</f>
        <v>0</v>
      </c>
      <c r="SBA188" s="214">
        <f>_xlfn.XLOOKUP(SBA172, Schedule!$F$226:$FO$226, Schedule!$F$236:$FO$236, 0)</f>
        <v>0</v>
      </c>
      <c r="SBB188" s="214">
        <f>_xlfn.XLOOKUP(SBB172, Schedule!$F$226:$FO$226, Schedule!$F$236:$FO$236, 0)</f>
        <v>0</v>
      </c>
      <c r="SBC188" s="214">
        <f>_xlfn.XLOOKUP(SBC172, Schedule!$F$226:$FO$226, Schedule!$F$236:$FO$236, 0)</f>
        <v>0</v>
      </c>
      <c r="SBD188" s="214">
        <f>_xlfn.XLOOKUP(SBD172, Schedule!$F$226:$FO$226, Schedule!$F$236:$FO$236, 0)</f>
        <v>0</v>
      </c>
      <c r="SBE188" s="214">
        <f>_xlfn.XLOOKUP(SBE172, Schedule!$F$226:$FO$226, Schedule!$F$236:$FO$236, 0)</f>
        <v>0</v>
      </c>
      <c r="SBF188" s="214">
        <f>_xlfn.XLOOKUP(SBF172, Schedule!$F$226:$FO$226, Schedule!$F$236:$FO$236, 0)</f>
        <v>0</v>
      </c>
      <c r="SBG188" s="214">
        <f>_xlfn.XLOOKUP(SBG172, Schedule!$F$226:$FO$226, Schedule!$F$236:$FO$236, 0)</f>
        <v>0</v>
      </c>
      <c r="SBH188" s="214">
        <f>_xlfn.XLOOKUP(SBH172, Schedule!$F$226:$FO$226, Schedule!$F$236:$FO$236, 0)</f>
        <v>0</v>
      </c>
      <c r="SBI188" s="214">
        <f>_xlfn.XLOOKUP(SBI172, Schedule!$F$226:$FO$226, Schedule!$F$236:$FO$236, 0)</f>
        <v>0</v>
      </c>
      <c r="SBJ188" s="214">
        <f>_xlfn.XLOOKUP(SBJ172, Schedule!$F$226:$FO$226, Schedule!$F$236:$FO$236, 0)</f>
        <v>0</v>
      </c>
      <c r="SBK188" s="214">
        <f>_xlfn.XLOOKUP(SBK172, Schedule!$F$226:$FO$226, Schedule!$F$236:$FO$236, 0)</f>
        <v>0</v>
      </c>
      <c r="SBL188" s="214">
        <f>_xlfn.XLOOKUP(SBL172, Schedule!$F$226:$FO$226, Schedule!$F$236:$FO$236, 0)</f>
        <v>0</v>
      </c>
      <c r="SBM188" s="214">
        <f>_xlfn.XLOOKUP(SBM172, Schedule!$F$226:$FO$226, Schedule!$F$236:$FO$236, 0)</f>
        <v>0</v>
      </c>
      <c r="SBN188" s="214">
        <f>_xlfn.XLOOKUP(SBN172, Schedule!$F$226:$FO$226, Schedule!$F$236:$FO$236, 0)</f>
        <v>0</v>
      </c>
      <c r="SBO188" s="214">
        <f>_xlfn.XLOOKUP(SBO172, Schedule!$F$226:$FO$226, Schedule!$F$236:$FO$236, 0)</f>
        <v>0</v>
      </c>
      <c r="SBP188" s="214">
        <f>_xlfn.XLOOKUP(SBP172, Schedule!$F$226:$FO$226, Schedule!$F$236:$FO$236, 0)</f>
        <v>0</v>
      </c>
      <c r="SBQ188" s="214">
        <f>_xlfn.XLOOKUP(SBQ172, Schedule!$F$226:$FO$226, Schedule!$F$236:$FO$236, 0)</f>
        <v>0</v>
      </c>
      <c r="SBR188" s="214">
        <f>_xlfn.XLOOKUP(SBR172, Schedule!$F$226:$FO$226, Schedule!$F$236:$FO$236, 0)</f>
        <v>0</v>
      </c>
      <c r="SBS188" s="214">
        <f>_xlfn.XLOOKUP(SBS172, Schedule!$F$226:$FO$226, Schedule!$F$236:$FO$236, 0)</f>
        <v>0</v>
      </c>
      <c r="SBT188" s="214">
        <f>_xlfn.XLOOKUP(SBT172, Schedule!$F$226:$FO$226, Schedule!$F$236:$FO$236, 0)</f>
        <v>0</v>
      </c>
      <c r="SBU188" s="214">
        <f>_xlfn.XLOOKUP(SBU172, Schedule!$F$226:$FO$226, Schedule!$F$236:$FO$236, 0)</f>
        <v>0</v>
      </c>
      <c r="SBV188" s="214">
        <f>_xlfn.XLOOKUP(SBV172, Schedule!$F$226:$FO$226, Schedule!$F$236:$FO$236, 0)</f>
        <v>0</v>
      </c>
      <c r="SBW188" s="214">
        <f>_xlfn.XLOOKUP(SBW172, Schedule!$F$226:$FO$226, Schedule!$F$236:$FO$236, 0)</f>
        <v>0</v>
      </c>
      <c r="SBX188" s="214">
        <f>_xlfn.XLOOKUP(SBX172, Schedule!$F$226:$FO$226, Schedule!$F$236:$FO$236, 0)</f>
        <v>0</v>
      </c>
      <c r="SBY188" s="214">
        <f>_xlfn.XLOOKUP(SBY172, Schedule!$F$226:$FO$226, Schedule!$F$236:$FO$236, 0)</f>
        <v>0</v>
      </c>
      <c r="SBZ188" s="214">
        <f>_xlfn.XLOOKUP(SBZ172, Schedule!$F$226:$FO$226, Schedule!$F$236:$FO$236, 0)</f>
        <v>0</v>
      </c>
      <c r="SCA188" s="214">
        <f>_xlfn.XLOOKUP(SCA172, Schedule!$F$226:$FO$226, Schedule!$F$236:$FO$236, 0)</f>
        <v>0</v>
      </c>
      <c r="SCB188" s="214">
        <f>_xlfn.XLOOKUP(SCB172, Schedule!$F$226:$FO$226, Schedule!$F$236:$FO$236, 0)</f>
        <v>0</v>
      </c>
      <c r="SCC188" s="214">
        <f>_xlfn.XLOOKUP(SCC172, Schedule!$F$226:$FO$226, Schedule!$F$236:$FO$236, 0)</f>
        <v>0</v>
      </c>
      <c r="SCD188" s="214">
        <f>_xlfn.XLOOKUP(SCD172, Schedule!$F$226:$FO$226, Schedule!$F$236:$FO$236, 0)</f>
        <v>0</v>
      </c>
      <c r="SCE188" s="214">
        <f>_xlfn.XLOOKUP(SCE172, Schedule!$F$226:$FO$226, Schedule!$F$236:$FO$236, 0)</f>
        <v>0</v>
      </c>
      <c r="SCF188" s="214">
        <f>_xlfn.XLOOKUP(SCF172, Schedule!$F$226:$FO$226, Schedule!$F$236:$FO$236, 0)</f>
        <v>0</v>
      </c>
      <c r="SCG188" s="214">
        <f>_xlfn.XLOOKUP(SCG172, Schedule!$F$226:$FO$226, Schedule!$F$236:$FO$236, 0)</f>
        <v>0</v>
      </c>
      <c r="SCH188" s="214">
        <f>_xlfn.XLOOKUP(SCH172, Schedule!$F$226:$FO$226, Schedule!$F$236:$FO$236, 0)</f>
        <v>0</v>
      </c>
      <c r="SCI188" s="214">
        <f>_xlfn.XLOOKUP(SCI172, Schedule!$F$226:$FO$226, Schedule!$F$236:$FO$236, 0)</f>
        <v>0</v>
      </c>
      <c r="SCJ188" s="214">
        <f>_xlfn.XLOOKUP(SCJ172, Schedule!$F$226:$FO$226, Schedule!$F$236:$FO$236, 0)</f>
        <v>0</v>
      </c>
      <c r="SCK188" s="214">
        <f>_xlfn.XLOOKUP(SCK172, Schedule!$F$226:$FO$226, Schedule!$F$236:$FO$236, 0)</f>
        <v>0</v>
      </c>
      <c r="SCL188" s="214">
        <f>_xlfn.XLOOKUP(SCL172, Schedule!$F$226:$FO$226, Schedule!$F$236:$FO$236, 0)</f>
        <v>0</v>
      </c>
      <c r="SCM188" s="214">
        <f>_xlfn.XLOOKUP(SCM172, Schedule!$F$226:$FO$226, Schedule!$F$236:$FO$236, 0)</f>
        <v>0</v>
      </c>
      <c r="SCN188" s="214">
        <f>_xlfn.XLOOKUP(SCN172, Schedule!$F$226:$FO$226, Schedule!$F$236:$FO$236, 0)</f>
        <v>0</v>
      </c>
      <c r="SCO188" s="214">
        <f>_xlfn.XLOOKUP(SCO172, Schedule!$F$226:$FO$226, Schedule!$F$236:$FO$236, 0)</f>
        <v>0</v>
      </c>
      <c r="SCP188" s="214">
        <f>_xlfn.XLOOKUP(SCP172, Schedule!$F$226:$FO$226, Schedule!$F$236:$FO$236, 0)</f>
        <v>0</v>
      </c>
      <c r="SCQ188" s="214">
        <f>_xlfn.XLOOKUP(SCQ172, Schedule!$F$226:$FO$226, Schedule!$F$236:$FO$236, 0)</f>
        <v>0</v>
      </c>
      <c r="SCR188" s="214">
        <f>_xlfn.XLOOKUP(SCR172, Schedule!$F$226:$FO$226, Schedule!$F$236:$FO$236, 0)</f>
        <v>0</v>
      </c>
      <c r="SCS188" s="214">
        <f>_xlfn.XLOOKUP(SCS172, Schedule!$F$226:$FO$226, Schedule!$F$236:$FO$236, 0)</f>
        <v>0</v>
      </c>
      <c r="SCT188" s="214">
        <f>_xlfn.XLOOKUP(SCT172, Schedule!$F$226:$FO$226, Schedule!$F$236:$FO$236, 0)</f>
        <v>0</v>
      </c>
      <c r="SCU188" s="214">
        <f>_xlfn.XLOOKUP(SCU172, Schedule!$F$226:$FO$226, Schedule!$F$236:$FO$236, 0)</f>
        <v>0</v>
      </c>
      <c r="SCV188" s="214">
        <f>_xlfn.XLOOKUP(SCV172, Schedule!$F$226:$FO$226, Schedule!$F$236:$FO$236, 0)</f>
        <v>0</v>
      </c>
      <c r="SCW188" s="214">
        <f>_xlfn.XLOOKUP(SCW172, Schedule!$F$226:$FO$226, Schedule!$F$236:$FO$236, 0)</f>
        <v>0</v>
      </c>
      <c r="SCX188" s="214">
        <f>_xlfn.XLOOKUP(SCX172, Schedule!$F$226:$FO$226, Schedule!$F$236:$FO$236, 0)</f>
        <v>0</v>
      </c>
      <c r="SCY188" s="214">
        <f>_xlfn.XLOOKUP(SCY172, Schedule!$F$226:$FO$226, Schedule!$F$236:$FO$236, 0)</f>
        <v>0</v>
      </c>
      <c r="SCZ188" s="214">
        <f>_xlfn.XLOOKUP(SCZ172, Schedule!$F$226:$FO$226, Schedule!$F$236:$FO$236, 0)</f>
        <v>0</v>
      </c>
      <c r="SDA188" s="214">
        <f>_xlfn.XLOOKUP(SDA172, Schedule!$F$226:$FO$226, Schedule!$F$236:$FO$236, 0)</f>
        <v>0</v>
      </c>
      <c r="SDB188" s="214">
        <f>_xlfn.XLOOKUP(SDB172, Schedule!$F$226:$FO$226, Schedule!$F$236:$FO$236, 0)</f>
        <v>0</v>
      </c>
      <c r="SDC188" s="214">
        <f>_xlfn.XLOOKUP(SDC172, Schedule!$F$226:$FO$226, Schedule!$F$236:$FO$236, 0)</f>
        <v>0</v>
      </c>
      <c r="SDD188" s="214">
        <f>_xlfn.XLOOKUP(SDD172, Schedule!$F$226:$FO$226, Schedule!$F$236:$FO$236, 0)</f>
        <v>0</v>
      </c>
      <c r="SDE188" s="214">
        <f>_xlfn.XLOOKUP(SDE172, Schedule!$F$226:$FO$226, Schedule!$F$236:$FO$236, 0)</f>
        <v>0</v>
      </c>
      <c r="SDF188" s="214">
        <f>_xlfn.XLOOKUP(SDF172, Schedule!$F$226:$FO$226, Schedule!$F$236:$FO$236, 0)</f>
        <v>0</v>
      </c>
      <c r="SDG188" s="214">
        <f>_xlfn.XLOOKUP(SDG172, Schedule!$F$226:$FO$226, Schedule!$F$236:$FO$236, 0)</f>
        <v>0</v>
      </c>
      <c r="SDH188" s="214">
        <f>_xlfn.XLOOKUP(SDH172, Schedule!$F$226:$FO$226, Schedule!$F$236:$FO$236, 0)</f>
        <v>0</v>
      </c>
      <c r="SDI188" s="214">
        <f>_xlfn.XLOOKUP(SDI172, Schedule!$F$226:$FO$226, Schedule!$F$236:$FO$236, 0)</f>
        <v>0</v>
      </c>
      <c r="SDJ188" s="214">
        <f>_xlfn.XLOOKUP(SDJ172, Schedule!$F$226:$FO$226, Schedule!$F$236:$FO$236, 0)</f>
        <v>0</v>
      </c>
      <c r="SDK188" s="214">
        <f>_xlfn.XLOOKUP(SDK172, Schedule!$F$226:$FO$226, Schedule!$F$236:$FO$236, 0)</f>
        <v>0</v>
      </c>
      <c r="SDL188" s="214">
        <f>_xlfn.XLOOKUP(SDL172, Schedule!$F$226:$FO$226, Schedule!$F$236:$FO$236, 0)</f>
        <v>0</v>
      </c>
      <c r="SDM188" s="214">
        <f>_xlfn.XLOOKUP(SDM172, Schedule!$F$226:$FO$226, Schedule!$F$236:$FO$236, 0)</f>
        <v>0</v>
      </c>
      <c r="SDN188" s="214">
        <f>_xlfn.XLOOKUP(SDN172, Schedule!$F$226:$FO$226, Schedule!$F$236:$FO$236, 0)</f>
        <v>0</v>
      </c>
      <c r="SDO188" s="214">
        <f>_xlfn.XLOOKUP(SDO172, Schedule!$F$226:$FO$226, Schedule!$F$236:$FO$236, 0)</f>
        <v>0</v>
      </c>
      <c r="SDP188" s="214">
        <f>_xlfn.XLOOKUP(SDP172, Schedule!$F$226:$FO$226, Schedule!$F$236:$FO$236, 0)</f>
        <v>0</v>
      </c>
      <c r="SDQ188" s="214">
        <f>_xlfn.XLOOKUP(SDQ172, Schedule!$F$226:$FO$226, Schedule!$F$236:$FO$236, 0)</f>
        <v>0</v>
      </c>
      <c r="SDR188" s="214">
        <f>_xlfn.XLOOKUP(SDR172, Schedule!$F$226:$FO$226, Schedule!$F$236:$FO$236, 0)</f>
        <v>0</v>
      </c>
      <c r="SDS188" s="214">
        <f>_xlfn.XLOOKUP(SDS172, Schedule!$F$226:$FO$226, Schedule!$F$236:$FO$236, 0)</f>
        <v>0</v>
      </c>
      <c r="SDT188" s="214">
        <f>_xlfn.XLOOKUP(SDT172, Schedule!$F$226:$FO$226, Schedule!$F$236:$FO$236, 0)</f>
        <v>0</v>
      </c>
      <c r="SDU188" s="214">
        <f>_xlfn.XLOOKUP(SDU172, Schedule!$F$226:$FO$226, Schedule!$F$236:$FO$236, 0)</f>
        <v>0</v>
      </c>
      <c r="SDV188" s="214">
        <f>_xlfn.XLOOKUP(SDV172, Schedule!$F$226:$FO$226, Schedule!$F$236:$FO$236, 0)</f>
        <v>0</v>
      </c>
      <c r="SDW188" s="214">
        <f>_xlfn.XLOOKUP(SDW172, Schedule!$F$226:$FO$226, Schedule!$F$236:$FO$236, 0)</f>
        <v>0</v>
      </c>
      <c r="SDX188" s="214">
        <f>_xlfn.XLOOKUP(SDX172, Schedule!$F$226:$FO$226, Schedule!$F$236:$FO$236, 0)</f>
        <v>0</v>
      </c>
      <c r="SDY188" s="214">
        <f>_xlfn.XLOOKUP(SDY172, Schedule!$F$226:$FO$226, Schedule!$F$236:$FO$236, 0)</f>
        <v>0</v>
      </c>
      <c r="SDZ188" s="214">
        <f>_xlfn.XLOOKUP(SDZ172, Schedule!$F$226:$FO$226, Schedule!$F$236:$FO$236, 0)</f>
        <v>0</v>
      </c>
      <c r="SEA188" s="214">
        <f>_xlfn.XLOOKUP(SEA172, Schedule!$F$226:$FO$226, Schedule!$F$236:$FO$236, 0)</f>
        <v>0</v>
      </c>
      <c r="SEB188" s="214">
        <f>_xlfn.XLOOKUP(SEB172, Schedule!$F$226:$FO$226, Schedule!$F$236:$FO$236, 0)</f>
        <v>0</v>
      </c>
      <c r="SEC188" s="214">
        <f>_xlfn.XLOOKUP(SEC172, Schedule!$F$226:$FO$226, Schedule!$F$236:$FO$236, 0)</f>
        <v>0</v>
      </c>
      <c r="SED188" s="214">
        <f>_xlfn.XLOOKUP(SED172, Schedule!$F$226:$FO$226, Schedule!$F$236:$FO$236, 0)</f>
        <v>0</v>
      </c>
      <c r="SEE188" s="214">
        <f>_xlfn.XLOOKUP(SEE172, Schedule!$F$226:$FO$226, Schedule!$F$236:$FO$236, 0)</f>
        <v>0</v>
      </c>
      <c r="SEF188" s="214">
        <f>_xlfn.XLOOKUP(SEF172, Schedule!$F$226:$FO$226, Schedule!$F$236:$FO$236, 0)</f>
        <v>0</v>
      </c>
      <c r="SEG188" s="214">
        <f>_xlfn.XLOOKUP(SEG172, Schedule!$F$226:$FO$226, Schedule!$F$236:$FO$236, 0)</f>
        <v>0</v>
      </c>
      <c r="SEH188" s="214">
        <f>_xlfn.XLOOKUP(SEH172, Schedule!$F$226:$FO$226, Schedule!$F$236:$FO$236, 0)</f>
        <v>0</v>
      </c>
      <c r="SEI188" s="214">
        <f>_xlfn.XLOOKUP(SEI172, Schedule!$F$226:$FO$226, Schedule!$F$236:$FO$236, 0)</f>
        <v>0</v>
      </c>
      <c r="SEJ188" s="214">
        <f>_xlfn.XLOOKUP(SEJ172, Schedule!$F$226:$FO$226, Schedule!$F$236:$FO$236, 0)</f>
        <v>0</v>
      </c>
      <c r="SEK188" s="214">
        <f>_xlfn.XLOOKUP(SEK172, Schedule!$F$226:$FO$226, Schedule!$F$236:$FO$236, 0)</f>
        <v>0</v>
      </c>
      <c r="SEL188" s="214">
        <f>_xlfn.XLOOKUP(SEL172, Schedule!$F$226:$FO$226, Schedule!$F$236:$FO$236, 0)</f>
        <v>0</v>
      </c>
      <c r="SEM188" s="214">
        <f>_xlfn.XLOOKUP(SEM172, Schedule!$F$226:$FO$226, Schedule!$F$236:$FO$236, 0)</f>
        <v>0</v>
      </c>
      <c r="SEN188" s="214">
        <f>_xlfn.XLOOKUP(SEN172, Schedule!$F$226:$FO$226, Schedule!$F$236:$FO$236, 0)</f>
        <v>0</v>
      </c>
      <c r="SEO188" s="214">
        <f>_xlfn.XLOOKUP(SEO172, Schedule!$F$226:$FO$226, Schedule!$F$236:$FO$236, 0)</f>
        <v>0</v>
      </c>
      <c r="SEP188" s="214">
        <f>_xlfn.XLOOKUP(SEP172, Schedule!$F$226:$FO$226, Schedule!$F$236:$FO$236, 0)</f>
        <v>0</v>
      </c>
      <c r="SEQ188" s="214">
        <f>_xlfn.XLOOKUP(SEQ172, Schedule!$F$226:$FO$226, Schedule!$F$236:$FO$236, 0)</f>
        <v>0</v>
      </c>
      <c r="SER188" s="214">
        <f>_xlfn.XLOOKUP(SER172, Schedule!$F$226:$FO$226, Schedule!$F$236:$FO$236, 0)</f>
        <v>0</v>
      </c>
      <c r="SES188" s="214">
        <f>_xlfn.XLOOKUP(SES172, Schedule!$F$226:$FO$226, Schedule!$F$236:$FO$236, 0)</f>
        <v>0</v>
      </c>
      <c r="SET188" s="214">
        <f>_xlfn.XLOOKUP(SET172, Schedule!$F$226:$FO$226, Schedule!$F$236:$FO$236, 0)</f>
        <v>0</v>
      </c>
      <c r="SEU188" s="214">
        <f>_xlfn.XLOOKUP(SEU172, Schedule!$F$226:$FO$226, Schedule!$F$236:$FO$236, 0)</f>
        <v>0</v>
      </c>
      <c r="SEV188" s="214">
        <f>_xlfn.XLOOKUP(SEV172, Schedule!$F$226:$FO$226, Schedule!$F$236:$FO$236, 0)</f>
        <v>0</v>
      </c>
      <c r="SEW188" s="214">
        <f>_xlfn.XLOOKUP(SEW172, Schedule!$F$226:$FO$226, Schedule!$F$236:$FO$236, 0)</f>
        <v>0</v>
      </c>
      <c r="SEX188" s="214">
        <f>_xlfn.XLOOKUP(SEX172, Schedule!$F$226:$FO$226, Schedule!$F$236:$FO$236, 0)</f>
        <v>0</v>
      </c>
      <c r="SEY188" s="214">
        <f>_xlfn.XLOOKUP(SEY172, Schedule!$F$226:$FO$226, Schedule!$F$236:$FO$236, 0)</f>
        <v>0</v>
      </c>
      <c r="SEZ188" s="214">
        <f>_xlfn.XLOOKUP(SEZ172, Schedule!$F$226:$FO$226, Schedule!$F$236:$FO$236, 0)</f>
        <v>0</v>
      </c>
      <c r="SFA188" s="214">
        <f>_xlfn.XLOOKUP(SFA172, Schedule!$F$226:$FO$226, Schedule!$F$236:$FO$236, 0)</f>
        <v>0</v>
      </c>
      <c r="SFB188" s="214">
        <f>_xlfn.XLOOKUP(SFB172, Schedule!$F$226:$FO$226, Schedule!$F$236:$FO$236, 0)</f>
        <v>0</v>
      </c>
      <c r="SFC188" s="214">
        <f>_xlfn.XLOOKUP(SFC172, Schedule!$F$226:$FO$226, Schedule!$F$236:$FO$236, 0)</f>
        <v>0</v>
      </c>
      <c r="SFD188" s="214">
        <f>_xlfn.XLOOKUP(SFD172, Schedule!$F$226:$FO$226, Schedule!$F$236:$FO$236, 0)</f>
        <v>0</v>
      </c>
      <c r="SFE188" s="214">
        <f>_xlfn.XLOOKUP(SFE172, Schedule!$F$226:$FO$226, Schedule!$F$236:$FO$236, 0)</f>
        <v>0</v>
      </c>
      <c r="SFF188" s="214">
        <f>_xlfn.XLOOKUP(SFF172, Schedule!$F$226:$FO$226, Schedule!$F$236:$FO$236, 0)</f>
        <v>0</v>
      </c>
      <c r="SFG188" s="214">
        <f>_xlfn.XLOOKUP(SFG172, Schedule!$F$226:$FO$226, Schedule!$F$236:$FO$236, 0)</f>
        <v>0</v>
      </c>
      <c r="SFH188" s="214">
        <f>_xlfn.XLOOKUP(SFH172, Schedule!$F$226:$FO$226, Schedule!$F$236:$FO$236, 0)</f>
        <v>0</v>
      </c>
      <c r="SFI188" s="214">
        <f>_xlfn.XLOOKUP(SFI172, Schedule!$F$226:$FO$226, Schedule!$F$236:$FO$236, 0)</f>
        <v>0</v>
      </c>
      <c r="SFJ188" s="214">
        <f>_xlfn.XLOOKUP(SFJ172, Schedule!$F$226:$FO$226, Schedule!$F$236:$FO$236, 0)</f>
        <v>0</v>
      </c>
      <c r="SFK188" s="214">
        <f>_xlfn.XLOOKUP(SFK172, Schedule!$F$226:$FO$226, Schedule!$F$236:$FO$236, 0)</f>
        <v>0</v>
      </c>
      <c r="SFL188" s="214">
        <f>_xlfn.XLOOKUP(SFL172, Schedule!$F$226:$FO$226, Schedule!$F$236:$FO$236, 0)</f>
        <v>0</v>
      </c>
      <c r="SFM188" s="214">
        <f>_xlfn.XLOOKUP(SFM172, Schedule!$F$226:$FO$226, Schedule!$F$236:$FO$236, 0)</f>
        <v>0</v>
      </c>
      <c r="SFN188" s="214">
        <f>_xlfn.XLOOKUP(SFN172, Schedule!$F$226:$FO$226, Schedule!$F$236:$FO$236, 0)</f>
        <v>0</v>
      </c>
      <c r="SFO188" s="214">
        <f>_xlfn.XLOOKUP(SFO172, Schedule!$F$226:$FO$226, Schedule!$F$236:$FO$236, 0)</f>
        <v>0</v>
      </c>
      <c r="SFP188" s="214">
        <f>_xlfn.XLOOKUP(SFP172, Schedule!$F$226:$FO$226, Schedule!$F$236:$FO$236, 0)</f>
        <v>0</v>
      </c>
      <c r="SFQ188" s="214">
        <f>_xlfn.XLOOKUP(SFQ172, Schedule!$F$226:$FO$226, Schedule!$F$236:$FO$236, 0)</f>
        <v>0</v>
      </c>
      <c r="SFR188" s="214">
        <f>_xlfn.XLOOKUP(SFR172, Schedule!$F$226:$FO$226, Schedule!$F$236:$FO$236, 0)</f>
        <v>0</v>
      </c>
      <c r="SFS188" s="214">
        <f>_xlfn.XLOOKUP(SFS172, Schedule!$F$226:$FO$226, Schedule!$F$236:$FO$236, 0)</f>
        <v>0</v>
      </c>
      <c r="SFT188" s="214">
        <f>_xlfn.XLOOKUP(SFT172, Schedule!$F$226:$FO$226, Schedule!$F$236:$FO$236, 0)</f>
        <v>0</v>
      </c>
      <c r="SFU188" s="214">
        <f>_xlfn.XLOOKUP(SFU172, Schedule!$F$226:$FO$226, Schedule!$F$236:$FO$236, 0)</f>
        <v>0</v>
      </c>
      <c r="SFV188" s="214">
        <f>_xlfn.XLOOKUP(SFV172, Schedule!$F$226:$FO$226, Schedule!$F$236:$FO$236, 0)</f>
        <v>0</v>
      </c>
      <c r="SFW188" s="214">
        <f>_xlfn.XLOOKUP(SFW172, Schedule!$F$226:$FO$226, Schedule!$F$236:$FO$236, 0)</f>
        <v>0</v>
      </c>
      <c r="SFX188" s="214">
        <f>_xlfn.XLOOKUP(SFX172, Schedule!$F$226:$FO$226, Schedule!$F$236:$FO$236, 0)</f>
        <v>0</v>
      </c>
      <c r="SFY188" s="214">
        <f>_xlfn.XLOOKUP(SFY172, Schedule!$F$226:$FO$226, Schedule!$F$236:$FO$236, 0)</f>
        <v>0</v>
      </c>
      <c r="SFZ188" s="214">
        <f>_xlfn.XLOOKUP(SFZ172, Schedule!$F$226:$FO$226, Schedule!$F$236:$FO$236, 0)</f>
        <v>0</v>
      </c>
      <c r="SGA188" s="214">
        <f>_xlfn.XLOOKUP(SGA172, Schedule!$F$226:$FO$226, Schedule!$F$236:$FO$236, 0)</f>
        <v>0</v>
      </c>
      <c r="SGB188" s="214">
        <f>_xlfn.XLOOKUP(SGB172, Schedule!$F$226:$FO$226, Schedule!$F$236:$FO$236, 0)</f>
        <v>0</v>
      </c>
      <c r="SGC188" s="214">
        <f>_xlfn.XLOOKUP(SGC172, Schedule!$F$226:$FO$226, Schedule!$F$236:$FO$236, 0)</f>
        <v>0</v>
      </c>
      <c r="SGD188" s="214">
        <f>_xlfn.XLOOKUP(SGD172, Schedule!$F$226:$FO$226, Schedule!$F$236:$FO$236, 0)</f>
        <v>0</v>
      </c>
      <c r="SGE188" s="214">
        <f>_xlfn.XLOOKUP(SGE172, Schedule!$F$226:$FO$226, Schedule!$F$236:$FO$236, 0)</f>
        <v>0</v>
      </c>
      <c r="SGF188" s="214">
        <f>_xlfn.XLOOKUP(SGF172, Schedule!$F$226:$FO$226, Schedule!$F$236:$FO$236, 0)</f>
        <v>0</v>
      </c>
      <c r="SGG188" s="214">
        <f>_xlfn.XLOOKUP(SGG172, Schedule!$F$226:$FO$226, Schedule!$F$236:$FO$236, 0)</f>
        <v>0</v>
      </c>
      <c r="SGH188" s="214">
        <f>_xlfn.XLOOKUP(SGH172, Schedule!$F$226:$FO$226, Schedule!$F$236:$FO$236, 0)</f>
        <v>0</v>
      </c>
      <c r="SGI188" s="214">
        <f>_xlfn.XLOOKUP(SGI172, Schedule!$F$226:$FO$226, Schedule!$F$236:$FO$236, 0)</f>
        <v>0</v>
      </c>
      <c r="SGJ188" s="214">
        <f>_xlfn.XLOOKUP(SGJ172, Schedule!$F$226:$FO$226, Schedule!$F$236:$FO$236, 0)</f>
        <v>0</v>
      </c>
      <c r="SGK188" s="214">
        <f>_xlfn.XLOOKUP(SGK172, Schedule!$F$226:$FO$226, Schedule!$F$236:$FO$236, 0)</f>
        <v>0</v>
      </c>
      <c r="SGL188" s="214">
        <f>_xlfn.XLOOKUP(SGL172, Schedule!$F$226:$FO$226, Schedule!$F$236:$FO$236, 0)</f>
        <v>0</v>
      </c>
      <c r="SGM188" s="214">
        <f>_xlfn.XLOOKUP(SGM172, Schedule!$F$226:$FO$226, Schedule!$F$236:$FO$236, 0)</f>
        <v>0</v>
      </c>
      <c r="SGN188" s="214">
        <f>_xlfn.XLOOKUP(SGN172, Schedule!$F$226:$FO$226, Schedule!$F$236:$FO$236, 0)</f>
        <v>0</v>
      </c>
      <c r="SGO188" s="214">
        <f>_xlfn.XLOOKUP(SGO172, Schedule!$F$226:$FO$226, Schedule!$F$236:$FO$236, 0)</f>
        <v>0</v>
      </c>
      <c r="SGP188" s="214">
        <f>_xlfn.XLOOKUP(SGP172, Schedule!$F$226:$FO$226, Schedule!$F$236:$FO$236, 0)</f>
        <v>0</v>
      </c>
      <c r="SGQ188" s="214">
        <f>_xlfn.XLOOKUP(SGQ172, Schedule!$F$226:$FO$226, Schedule!$F$236:$FO$236, 0)</f>
        <v>0</v>
      </c>
      <c r="SGR188" s="214">
        <f>_xlfn.XLOOKUP(SGR172, Schedule!$F$226:$FO$226, Schedule!$F$236:$FO$236, 0)</f>
        <v>0</v>
      </c>
      <c r="SGS188" s="214">
        <f>_xlfn.XLOOKUP(SGS172, Schedule!$F$226:$FO$226, Schedule!$F$236:$FO$236, 0)</f>
        <v>0</v>
      </c>
      <c r="SGT188" s="214">
        <f>_xlfn.XLOOKUP(SGT172, Schedule!$F$226:$FO$226, Schedule!$F$236:$FO$236, 0)</f>
        <v>0</v>
      </c>
      <c r="SGU188" s="214">
        <f>_xlfn.XLOOKUP(SGU172, Schedule!$F$226:$FO$226, Schedule!$F$236:$FO$236, 0)</f>
        <v>0</v>
      </c>
      <c r="SGV188" s="214">
        <f>_xlfn.XLOOKUP(SGV172, Schedule!$F$226:$FO$226, Schedule!$F$236:$FO$236, 0)</f>
        <v>0</v>
      </c>
      <c r="SGW188" s="214">
        <f>_xlfn.XLOOKUP(SGW172, Schedule!$F$226:$FO$226, Schedule!$F$236:$FO$236, 0)</f>
        <v>0</v>
      </c>
      <c r="SGX188" s="214">
        <f>_xlfn.XLOOKUP(SGX172, Schedule!$F$226:$FO$226, Schedule!$F$236:$FO$236, 0)</f>
        <v>0</v>
      </c>
      <c r="SGY188" s="214">
        <f>_xlfn.XLOOKUP(SGY172, Schedule!$F$226:$FO$226, Schedule!$F$236:$FO$236, 0)</f>
        <v>0</v>
      </c>
      <c r="SGZ188" s="214">
        <f>_xlfn.XLOOKUP(SGZ172, Schedule!$F$226:$FO$226, Schedule!$F$236:$FO$236, 0)</f>
        <v>0</v>
      </c>
      <c r="SHA188" s="214">
        <f>_xlfn.XLOOKUP(SHA172, Schedule!$F$226:$FO$226, Schedule!$F$236:$FO$236, 0)</f>
        <v>0</v>
      </c>
      <c r="SHB188" s="214">
        <f>_xlfn.XLOOKUP(SHB172, Schedule!$F$226:$FO$226, Schedule!$F$236:$FO$236, 0)</f>
        <v>0</v>
      </c>
      <c r="SHC188" s="214">
        <f>_xlfn.XLOOKUP(SHC172, Schedule!$F$226:$FO$226, Schedule!$F$236:$FO$236, 0)</f>
        <v>0</v>
      </c>
      <c r="SHD188" s="214">
        <f>_xlfn.XLOOKUP(SHD172, Schedule!$F$226:$FO$226, Schedule!$F$236:$FO$236, 0)</f>
        <v>0</v>
      </c>
      <c r="SHE188" s="214">
        <f>_xlfn.XLOOKUP(SHE172, Schedule!$F$226:$FO$226, Schedule!$F$236:$FO$236, 0)</f>
        <v>0</v>
      </c>
      <c r="SHF188" s="214">
        <f>_xlfn.XLOOKUP(SHF172, Schedule!$F$226:$FO$226, Schedule!$F$236:$FO$236, 0)</f>
        <v>0</v>
      </c>
      <c r="SHG188" s="214">
        <f>_xlfn.XLOOKUP(SHG172, Schedule!$F$226:$FO$226, Schedule!$F$236:$FO$236, 0)</f>
        <v>0</v>
      </c>
      <c r="SHH188" s="214">
        <f>_xlfn.XLOOKUP(SHH172, Schedule!$F$226:$FO$226, Schedule!$F$236:$FO$236, 0)</f>
        <v>0</v>
      </c>
      <c r="SHI188" s="214">
        <f>_xlfn.XLOOKUP(SHI172, Schedule!$F$226:$FO$226, Schedule!$F$236:$FO$236, 0)</f>
        <v>0</v>
      </c>
      <c r="SHJ188" s="214">
        <f>_xlfn.XLOOKUP(SHJ172, Schedule!$F$226:$FO$226, Schedule!$F$236:$FO$236, 0)</f>
        <v>0</v>
      </c>
      <c r="SHK188" s="214">
        <f>_xlfn.XLOOKUP(SHK172, Schedule!$F$226:$FO$226, Schedule!$F$236:$FO$236, 0)</f>
        <v>0</v>
      </c>
      <c r="SHL188" s="214">
        <f>_xlfn.XLOOKUP(SHL172, Schedule!$F$226:$FO$226, Schedule!$F$236:$FO$236, 0)</f>
        <v>0</v>
      </c>
      <c r="SHM188" s="214">
        <f>_xlfn.XLOOKUP(SHM172, Schedule!$F$226:$FO$226, Schedule!$F$236:$FO$236, 0)</f>
        <v>0</v>
      </c>
      <c r="SHN188" s="214">
        <f>_xlfn.XLOOKUP(SHN172, Schedule!$F$226:$FO$226, Schedule!$F$236:$FO$236, 0)</f>
        <v>0</v>
      </c>
      <c r="SHO188" s="214">
        <f>_xlfn.XLOOKUP(SHO172, Schedule!$F$226:$FO$226, Schedule!$F$236:$FO$236, 0)</f>
        <v>0</v>
      </c>
      <c r="SHP188" s="214">
        <f>_xlfn.XLOOKUP(SHP172, Schedule!$F$226:$FO$226, Schedule!$F$236:$FO$236, 0)</f>
        <v>0</v>
      </c>
      <c r="SHQ188" s="214">
        <f>_xlfn.XLOOKUP(SHQ172, Schedule!$F$226:$FO$226, Schedule!$F$236:$FO$236, 0)</f>
        <v>0</v>
      </c>
      <c r="SHR188" s="214">
        <f>_xlfn.XLOOKUP(SHR172, Schedule!$F$226:$FO$226, Schedule!$F$236:$FO$236, 0)</f>
        <v>0</v>
      </c>
      <c r="SHS188" s="214">
        <f>_xlfn.XLOOKUP(SHS172, Schedule!$F$226:$FO$226, Schedule!$F$236:$FO$236, 0)</f>
        <v>0</v>
      </c>
      <c r="SHT188" s="214">
        <f>_xlfn.XLOOKUP(SHT172, Schedule!$F$226:$FO$226, Schedule!$F$236:$FO$236, 0)</f>
        <v>0</v>
      </c>
      <c r="SHU188" s="214">
        <f>_xlfn.XLOOKUP(SHU172, Schedule!$F$226:$FO$226, Schedule!$F$236:$FO$236, 0)</f>
        <v>0</v>
      </c>
      <c r="SHV188" s="214">
        <f>_xlfn.XLOOKUP(SHV172, Schedule!$F$226:$FO$226, Schedule!$F$236:$FO$236, 0)</f>
        <v>0</v>
      </c>
      <c r="SHW188" s="214">
        <f>_xlfn.XLOOKUP(SHW172, Schedule!$F$226:$FO$226, Schedule!$F$236:$FO$236, 0)</f>
        <v>0</v>
      </c>
      <c r="SHX188" s="214">
        <f>_xlfn.XLOOKUP(SHX172, Schedule!$F$226:$FO$226, Schedule!$F$236:$FO$236, 0)</f>
        <v>0</v>
      </c>
      <c r="SHY188" s="214">
        <f>_xlfn.XLOOKUP(SHY172, Schedule!$F$226:$FO$226, Schedule!$F$236:$FO$236, 0)</f>
        <v>0</v>
      </c>
      <c r="SHZ188" s="214">
        <f>_xlfn.XLOOKUP(SHZ172, Schedule!$F$226:$FO$226, Schedule!$F$236:$FO$236, 0)</f>
        <v>0</v>
      </c>
      <c r="SIA188" s="214">
        <f>_xlfn.XLOOKUP(SIA172, Schedule!$F$226:$FO$226, Schedule!$F$236:$FO$236, 0)</f>
        <v>0</v>
      </c>
      <c r="SIB188" s="214">
        <f>_xlfn.XLOOKUP(SIB172, Schedule!$F$226:$FO$226, Schedule!$F$236:$FO$236, 0)</f>
        <v>0</v>
      </c>
      <c r="SIC188" s="214">
        <f>_xlfn.XLOOKUP(SIC172, Schedule!$F$226:$FO$226, Schedule!$F$236:$FO$236, 0)</f>
        <v>0</v>
      </c>
      <c r="SID188" s="214">
        <f>_xlfn.XLOOKUP(SID172, Schedule!$F$226:$FO$226, Schedule!$F$236:$FO$236, 0)</f>
        <v>0</v>
      </c>
      <c r="SIE188" s="214">
        <f>_xlfn.XLOOKUP(SIE172, Schedule!$F$226:$FO$226, Schedule!$F$236:$FO$236, 0)</f>
        <v>0</v>
      </c>
      <c r="SIF188" s="214">
        <f>_xlfn.XLOOKUP(SIF172, Schedule!$F$226:$FO$226, Schedule!$F$236:$FO$236, 0)</f>
        <v>0</v>
      </c>
      <c r="SIG188" s="214">
        <f>_xlfn.XLOOKUP(SIG172, Schedule!$F$226:$FO$226, Schedule!$F$236:$FO$236, 0)</f>
        <v>0</v>
      </c>
      <c r="SIH188" s="214">
        <f>_xlfn.XLOOKUP(SIH172, Schedule!$F$226:$FO$226, Schedule!$F$236:$FO$236, 0)</f>
        <v>0</v>
      </c>
      <c r="SII188" s="214">
        <f>_xlfn.XLOOKUP(SII172, Schedule!$F$226:$FO$226, Schedule!$F$236:$FO$236, 0)</f>
        <v>0</v>
      </c>
      <c r="SIJ188" s="214">
        <f>_xlfn.XLOOKUP(SIJ172, Schedule!$F$226:$FO$226, Schedule!$F$236:$FO$236, 0)</f>
        <v>0</v>
      </c>
      <c r="SIK188" s="214">
        <f>_xlfn.XLOOKUP(SIK172, Schedule!$F$226:$FO$226, Schedule!$F$236:$FO$236, 0)</f>
        <v>0</v>
      </c>
      <c r="SIL188" s="214">
        <f>_xlfn.XLOOKUP(SIL172, Schedule!$F$226:$FO$226, Schedule!$F$236:$FO$236, 0)</f>
        <v>0</v>
      </c>
      <c r="SIM188" s="214">
        <f>_xlfn.XLOOKUP(SIM172, Schedule!$F$226:$FO$226, Schedule!$F$236:$FO$236, 0)</f>
        <v>0</v>
      </c>
      <c r="SIN188" s="214">
        <f>_xlfn.XLOOKUP(SIN172, Schedule!$F$226:$FO$226, Schedule!$F$236:$FO$236, 0)</f>
        <v>0</v>
      </c>
      <c r="SIO188" s="214">
        <f>_xlfn.XLOOKUP(SIO172, Schedule!$F$226:$FO$226, Schedule!$F$236:$FO$236, 0)</f>
        <v>0</v>
      </c>
      <c r="SIP188" s="214">
        <f>_xlfn.XLOOKUP(SIP172, Schedule!$F$226:$FO$226, Schedule!$F$236:$FO$236, 0)</f>
        <v>0</v>
      </c>
      <c r="SIQ188" s="214">
        <f>_xlfn.XLOOKUP(SIQ172, Schedule!$F$226:$FO$226, Schedule!$F$236:$FO$236, 0)</f>
        <v>0</v>
      </c>
      <c r="SIR188" s="214">
        <f>_xlfn.XLOOKUP(SIR172, Schedule!$F$226:$FO$226, Schedule!$F$236:$FO$236, 0)</f>
        <v>0</v>
      </c>
      <c r="SIS188" s="214">
        <f>_xlfn.XLOOKUP(SIS172, Schedule!$F$226:$FO$226, Schedule!$F$236:$FO$236, 0)</f>
        <v>0</v>
      </c>
      <c r="SIT188" s="214">
        <f>_xlfn.XLOOKUP(SIT172, Schedule!$F$226:$FO$226, Schedule!$F$236:$FO$236, 0)</f>
        <v>0</v>
      </c>
      <c r="SIU188" s="214">
        <f>_xlfn.XLOOKUP(SIU172, Schedule!$F$226:$FO$226, Schedule!$F$236:$FO$236, 0)</f>
        <v>0</v>
      </c>
      <c r="SIV188" s="214">
        <f>_xlfn.XLOOKUP(SIV172, Schedule!$F$226:$FO$226, Schedule!$F$236:$FO$236, 0)</f>
        <v>0</v>
      </c>
      <c r="SIW188" s="214">
        <f>_xlfn.XLOOKUP(SIW172, Schedule!$F$226:$FO$226, Schedule!$F$236:$FO$236, 0)</f>
        <v>0</v>
      </c>
      <c r="SIX188" s="214">
        <f>_xlfn.XLOOKUP(SIX172, Schedule!$F$226:$FO$226, Schedule!$F$236:$FO$236, 0)</f>
        <v>0</v>
      </c>
      <c r="SIY188" s="214">
        <f>_xlfn.XLOOKUP(SIY172, Schedule!$F$226:$FO$226, Schedule!$F$236:$FO$236, 0)</f>
        <v>0</v>
      </c>
      <c r="SIZ188" s="214">
        <f>_xlfn.XLOOKUP(SIZ172, Schedule!$F$226:$FO$226, Schedule!$F$236:$FO$236, 0)</f>
        <v>0</v>
      </c>
      <c r="SJA188" s="214">
        <f>_xlfn.XLOOKUP(SJA172, Schedule!$F$226:$FO$226, Schedule!$F$236:$FO$236, 0)</f>
        <v>0</v>
      </c>
      <c r="SJB188" s="214">
        <f>_xlfn.XLOOKUP(SJB172, Schedule!$F$226:$FO$226, Schedule!$F$236:$FO$236, 0)</f>
        <v>0</v>
      </c>
      <c r="SJC188" s="214">
        <f>_xlfn.XLOOKUP(SJC172, Schedule!$F$226:$FO$226, Schedule!$F$236:$FO$236, 0)</f>
        <v>0</v>
      </c>
      <c r="SJD188" s="214">
        <f>_xlfn.XLOOKUP(SJD172, Schedule!$F$226:$FO$226, Schedule!$F$236:$FO$236, 0)</f>
        <v>0</v>
      </c>
      <c r="SJE188" s="214">
        <f>_xlfn.XLOOKUP(SJE172, Schedule!$F$226:$FO$226, Schedule!$F$236:$FO$236, 0)</f>
        <v>0</v>
      </c>
      <c r="SJF188" s="214">
        <f>_xlfn.XLOOKUP(SJF172, Schedule!$F$226:$FO$226, Schedule!$F$236:$FO$236, 0)</f>
        <v>0</v>
      </c>
      <c r="SJG188" s="214">
        <f>_xlfn.XLOOKUP(SJG172, Schedule!$F$226:$FO$226, Schedule!$F$236:$FO$236, 0)</f>
        <v>0</v>
      </c>
      <c r="SJH188" s="214">
        <f>_xlfn.XLOOKUP(SJH172, Schedule!$F$226:$FO$226, Schedule!$F$236:$FO$236, 0)</f>
        <v>0</v>
      </c>
      <c r="SJI188" s="214">
        <f>_xlfn.XLOOKUP(SJI172, Schedule!$F$226:$FO$226, Schedule!$F$236:$FO$236, 0)</f>
        <v>0</v>
      </c>
      <c r="SJJ188" s="214">
        <f>_xlfn.XLOOKUP(SJJ172, Schedule!$F$226:$FO$226, Schedule!$F$236:$FO$236, 0)</f>
        <v>0</v>
      </c>
      <c r="SJK188" s="214">
        <f>_xlfn.XLOOKUP(SJK172, Schedule!$F$226:$FO$226, Schedule!$F$236:$FO$236, 0)</f>
        <v>0</v>
      </c>
      <c r="SJL188" s="214">
        <f>_xlfn.XLOOKUP(SJL172, Schedule!$F$226:$FO$226, Schedule!$F$236:$FO$236, 0)</f>
        <v>0</v>
      </c>
      <c r="SJM188" s="214">
        <f>_xlfn.XLOOKUP(SJM172, Schedule!$F$226:$FO$226, Schedule!$F$236:$FO$236, 0)</f>
        <v>0</v>
      </c>
      <c r="SJN188" s="214">
        <f>_xlfn.XLOOKUP(SJN172, Schedule!$F$226:$FO$226, Schedule!$F$236:$FO$236, 0)</f>
        <v>0</v>
      </c>
      <c r="SJO188" s="214">
        <f>_xlfn.XLOOKUP(SJO172, Schedule!$F$226:$FO$226, Schedule!$F$236:$FO$236, 0)</f>
        <v>0</v>
      </c>
      <c r="SJP188" s="214">
        <f>_xlfn.XLOOKUP(SJP172, Schedule!$F$226:$FO$226, Schedule!$F$236:$FO$236, 0)</f>
        <v>0</v>
      </c>
      <c r="SJQ188" s="214">
        <f>_xlfn.XLOOKUP(SJQ172, Schedule!$F$226:$FO$226, Schedule!$F$236:$FO$236, 0)</f>
        <v>0</v>
      </c>
      <c r="SJR188" s="214">
        <f>_xlfn.XLOOKUP(SJR172, Schedule!$F$226:$FO$226, Schedule!$F$236:$FO$236, 0)</f>
        <v>0</v>
      </c>
      <c r="SJS188" s="214">
        <f>_xlfn.XLOOKUP(SJS172, Schedule!$F$226:$FO$226, Schedule!$F$236:$FO$236, 0)</f>
        <v>0</v>
      </c>
      <c r="SJT188" s="214">
        <f>_xlfn.XLOOKUP(SJT172, Schedule!$F$226:$FO$226, Schedule!$F$236:$FO$236, 0)</f>
        <v>0</v>
      </c>
      <c r="SJU188" s="214">
        <f>_xlfn.XLOOKUP(SJU172, Schedule!$F$226:$FO$226, Schedule!$F$236:$FO$236, 0)</f>
        <v>0</v>
      </c>
      <c r="SJV188" s="214">
        <f>_xlfn.XLOOKUP(SJV172, Schedule!$F$226:$FO$226, Schedule!$F$236:$FO$236, 0)</f>
        <v>0</v>
      </c>
      <c r="SJW188" s="214">
        <f>_xlfn.XLOOKUP(SJW172, Schedule!$F$226:$FO$226, Schedule!$F$236:$FO$236, 0)</f>
        <v>0</v>
      </c>
      <c r="SJX188" s="214">
        <f>_xlfn.XLOOKUP(SJX172, Schedule!$F$226:$FO$226, Schedule!$F$236:$FO$236, 0)</f>
        <v>0</v>
      </c>
      <c r="SJY188" s="214">
        <f>_xlfn.XLOOKUP(SJY172, Schedule!$F$226:$FO$226, Schedule!$F$236:$FO$236, 0)</f>
        <v>0</v>
      </c>
      <c r="SJZ188" s="214">
        <f>_xlfn.XLOOKUP(SJZ172, Schedule!$F$226:$FO$226, Schedule!$F$236:$FO$236, 0)</f>
        <v>0</v>
      </c>
      <c r="SKA188" s="214">
        <f>_xlfn.XLOOKUP(SKA172, Schedule!$F$226:$FO$226, Schedule!$F$236:$FO$236, 0)</f>
        <v>0</v>
      </c>
      <c r="SKB188" s="214">
        <f>_xlfn.XLOOKUP(SKB172, Schedule!$F$226:$FO$226, Schedule!$F$236:$FO$236, 0)</f>
        <v>0</v>
      </c>
      <c r="SKC188" s="214">
        <f>_xlfn.XLOOKUP(SKC172, Schedule!$F$226:$FO$226, Schedule!$F$236:$FO$236, 0)</f>
        <v>0</v>
      </c>
      <c r="SKD188" s="214">
        <f>_xlfn.XLOOKUP(SKD172, Schedule!$F$226:$FO$226, Schedule!$F$236:$FO$236, 0)</f>
        <v>0</v>
      </c>
      <c r="SKE188" s="214">
        <f>_xlfn.XLOOKUP(SKE172, Schedule!$F$226:$FO$226, Schedule!$F$236:$FO$236, 0)</f>
        <v>0</v>
      </c>
      <c r="SKF188" s="214">
        <f>_xlfn.XLOOKUP(SKF172, Schedule!$F$226:$FO$226, Schedule!$F$236:$FO$236, 0)</f>
        <v>0</v>
      </c>
      <c r="SKG188" s="214">
        <f>_xlfn.XLOOKUP(SKG172, Schedule!$F$226:$FO$226, Schedule!$F$236:$FO$236, 0)</f>
        <v>0</v>
      </c>
      <c r="SKH188" s="214">
        <f>_xlfn.XLOOKUP(SKH172, Schedule!$F$226:$FO$226, Schedule!$F$236:$FO$236, 0)</f>
        <v>0</v>
      </c>
      <c r="SKI188" s="214">
        <f>_xlfn.XLOOKUP(SKI172, Schedule!$F$226:$FO$226, Schedule!$F$236:$FO$236, 0)</f>
        <v>0</v>
      </c>
      <c r="SKJ188" s="214">
        <f>_xlfn.XLOOKUP(SKJ172, Schedule!$F$226:$FO$226, Schedule!$F$236:$FO$236, 0)</f>
        <v>0</v>
      </c>
      <c r="SKK188" s="214">
        <f>_xlfn.XLOOKUP(SKK172, Schedule!$F$226:$FO$226, Schedule!$F$236:$FO$236, 0)</f>
        <v>0</v>
      </c>
      <c r="SKL188" s="214">
        <f>_xlfn.XLOOKUP(SKL172, Schedule!$F$226:$FO$226, Schedule!$F$236:$FO$236, 0)</f>
        <v>0</v>
      </c>
      <c r="SKM188" s="214">
        <f>_xlfn.XLOOKUP(SKM172, Schedule!$F$226:$FO$226, Schedule!$F$236:$FO$236, 0)</f>
        <v>0</v>
      </c>
      <c r="SKN188" s="214">
        <f>_xlfn.XLOOKUP(SKN172, Schedule!$F$226:$FO$226, Schedule!$F$236:$FO$236, 0)</f>
        <v>0</v>
      </c>
      <c r="SKO188" s="214">
        <f>_xlfn.XLOOKUP(SKO172, Schedule!$F$226:$FO$226, Schedule!$F$236:$FO$236, 0)</f>
        <v>0</v>
      </c>
      <c r="SKP188" s="214">
        <f>_xlfn.XLOOKUP(SKP172, Schedule!$F$226:$FO$226, Schedule!$F$236:$FO$236, 0)</f>
        <v>0</v>
      </c>
      <c r="SKQ188" s="214">
        <f>_xlfn.XLOOKUP(SKQ172, Schedule!$F$226:$FO$226, Schedule!$F$236:$FO$236, 0)</f>
        <v>0</v>
      </c>
      <c r="SKR188" s="214">
        <f>_xlfn.XLOOKUP(SKR172, Schedule!$F$226:$FO$226, Schedule!$F$236:$FO$236, 0)</f>
        <v>0</v>
      </c>
      <c r="SKS188" s="214">
        <f>_xlfn.XLOOKUP(SKS172, Schedule!$F$226:$FO$226, Schedule!$F$236:$FO$236, 0)</f>
        <v>0</v>
      </c>
      <c r="SKT188" s="214">
        <f>_xlfn.XLOOKUP(SKT172, Schedule!$F$226:$FO$226, Schedule!$F$236:$FO$236, 0)</f>
        <v>0</v>
      </c>
      <c r="SKU188" s="214">
        <f>_xlfn.XLOOKUP(SKU172, Schedule!$F$226:$FO$226, Schedule!$F$236:$FO$236, 0)</f>
        <v>0</v>
      </c>
      <c r="SKV188" s="214">
        <f>_xlfn.XLOOKUP(SKV172, Schedule!$F$226:$FO$226, Schedule!$F$236:$FO$236, 0)</f>
        <v>0</v>
      </c>
      <c r="SKW188" s="214">
        <f>_xlfn.XLOOKUP(SKW172, Schedule!$F$226:$FO$226, Schedule!$F$236:$FO$236, 0)</f>
        <v>0</v>
      </c>
      <c r="SKX188" s="214">
        <f>_xlfn.XLOOKUP(SKX172, Schedule!$F$226:$FO$226, Schedule!$F$236:$FO$236, 0)</f>
        <v>0</v>
      </c>
      <c r="SKY188" s="214">
        <f>_xlfn.XLOOKUP(SKY172, Schedule!$F$226:$FO$226, Schedule!$F$236:$FO$236, 0)</f>
        <v>0</v>
      </c>
      <c r="SKZ188" s="214">
        <f>_xlfn.XLOOKUP(SKZ172, Schedule!$F$226:$FO$226, Schedule!$F$236:$FO$236, 0)</f>
        <v>0</v>
      </c>
      <c r="SLA188" s="214">
        <f>_xlfn.XLOOKUP(SLA172, Schedule!$F$226:$FO$226, Schedule!$F$236:$FO$236, 0)</f>
        <v>0</v>
      </c>
      <c r="SLB188" s="214">
        <f>_xlfn.XLOOKUP(SLB172, Schedule!$F$226:$FO$226, Schedule!$F$236:$FO$236, 0)</f>
        <v>0</v>
      </c>
      <c r="SLC188" s="214">
        <f>_xlfn.XLOOKUP(SLC172, Schedule!$F$226:$FO$226, Schedule!$F$236:$FO$236, 0)</f>
        <v>0</v>
      </c>
      <c r="SLD188" s="214">
        <f>_xlfn.XLOOKUP(SLD172, Schedule!$F$226:$FO$226, Schedule!$F$236:$FO$236, 0)</f>
        <v>0</v>
      </c>
      <c r="SLE188" s="214">
        <f>_xlfn.XLOOKUP(SLE172, Schedule!$F$226:$FO$226, Schedule!$F$236:$FO$236, 0)</f>
        <v>0</v>
      </c>
      <c r="SLF188" s="214">
        <f>_xlfn.XLOOKUP(SLF172, Schedule!$F$226:$FO$226, Schedule!$F$236:$FO$236, 0)</f>
        <v>0</v>
      </c>
      <c r="SLG188" s="214">
        <f>_xlfn.XLOOKUP(SLG172, Schedule!$F$226:$FO$226, Schedule!$F$236:$FO$236, 0)</f>
        <v>0</v>
      </c>
      <c r="SLH188" s="214">
        <f>_xlfn.XLOOKUP(SLH172, Schedule!$F$226:$FO$226, Schedule!$F$236:$FO$236, 0)</f>
        <v>0</v>
      </c>
      <c r="SLI188" s="214">
        <f>_xlfn.XLOOKUP(SLI172, Schedule!$F$226:$FO$226, Schedule!$F$236:$FO$236, 0)</f>
        <v>0</v>
      </c>
      <c r="SLJ188" s="214">
        <f>_xlfn.XLOOKUP(SLJ172, Schedule!$F$226:$FO$226, Schedule!$F$236:$FO$236, 0)</f>
        <v>0</v>
      </c>
      <c r="SLK188" s="214">
        <f>_xlfn.XLOOKUP(SLK172, Schedule!$F$226:$FO$226, Schedule!$F$236:$FO$236, 0)</f>
        <v>0</v>
      </c>
      <c r="SLL188" s="214">
        <f>_xlfn.XLOOKUP(SLL172, Schedule!$F$226:$FO$226, Schedule!$F$236:$FO$236, 0)</f>
        <v>0</v>
      </c>
      <c r="SLM188" s="214">
        <f>_xlfn.XLOOKUP(SLM172, Schedule!$F$226:$FO$226, Schedule!$F$236:$FO$236, 0)</f>
        <v>0</v>
      </c>
      <c r="SLN188" s="214">
        <f>_xlfn.XLOOKUP(SLN172, Schedule!$F$226:$FO$226, Schedule!$F$236:$FO$236, 0)</f>
        <v>0</v>
      </c>
      <c r="SLO188" s="214">
        <f>_xlfn.XLOOKUP(SLO172, Schedule!$F$226:$FO$226, Schedule!$F$236:$FO$236, 0)</f>
        <v>0</v>
      </c>
      <c r="SLP188" s="214">
        <f>_xlfn.XLOOKUP(SLP172, Schedule!$F$226:$FO$226, Schedule!$F$236:$FO$236, 0)</f>
        <v>0</v>
      </c>
      <c r="SLQ188" s="214">
        <f>_xlfn.XLOOKUP(SLQ172, Schedule!$F$226:$FO$226, Schedule!$F$236:$FO$236, 0)</f>
        <v>0</v>
      </c>
      <c r="SLR188" s="214">
        <f>_xlfn.XLOOKUP(SLR172, Schedule!$F$226:$FO$226, Schedule!$F$236:$FO$236, 0)</f>
        <v>0</v>
      </c>
      <c r="SLS188" s="214">
        <f>_xlfn.XLOOKUP(SLS172, Schedule!$F$226:$FO$226, Schedule!$F$236:$FO$236, 0)</f>
        <v>0</v>
      </c>
      <c r="SLT188" s="214">
        <f>_xlfn.XLOOKUP(SLT172, Schedule!$F$226:$FO$226, Schedule!$F$236:$FO$236, 0)</f>
        <v>0</v>
      </c>
      <c r="SLU188" s="214">
        <f>_xlfn.XLOOKUP(SLU172, Schedule!$F$226:$FO$226, Schedule!$F$236:$FO$236, 0)</f>
        <v>0</v>
      </c>
      <c r="SLV188" s="214">
        <f>_xlfn.XLOOKUP(SLV172, Schedule!$F$226:$FO$226, Schedule!$F$236:$FO$236, 0)</f>
        <v>0</v>
      </c>
      <c r="SLW188" s="214">
        <f>_xlfn.XLOOKUP(SLW172, Schedule!$F$226:$FO$226, Schedule!$F$236:$FO$236, 0)</f>
        <v>0</v>
      </c>
      <c r="SLX188" s="214">
        <f>_xlfn.XLOOKUP(SLX172, Schedule!$F$226:$FO$226, Schedule!$F$236:$FO$236, 0)</f>
        <v>0</v>
      </c>
      <c r="SLY188" s="214">
        <f>_xlfn.XLOOKUP(SLY172, Schedule!$F$226:$FO$226, Schedule!$F$236:$FO$236, 0)</f>
        <v>0</v>
      </c>
      <c r="SLZ188" s="214">
        <f>_xlfn.XLOOKUP(SLZ172, Schedule!$F$226:$FO$226, Schedule!$F$236:$FO$236, 0)</f>
        <v>0</v>
      </c>
      <c r="SMA188" s="214">
        <f>_xlfn.XLOOKUP(SMA172, Schedule!$F$226:$FO$226, Schedule!$F$236:$FO$236, 0)</f>
        <v>0</v>
      </c>
      <c r="SMB188" s="214">
        <f>_xlfn.XLOOKUP(SMB172, Schedule!$F$226:$FO$226, Schedule!$F$236:$FO$236, 0)</f>
        <v>0</v>
      </c>
      <c r="SMC188" s="214">
        <f>_xlfn.XLOOKUP(SMC172, Schedule!$F$226:$FO$226, Schedule!$F$236:$FO$236, 0)</f>
        <v>0</v>
      </c>
      <c r="SMD188" s="214">
        <f>_xlfn.XLOOKUP(SMD172, Schedule!$F$226:$FO$226, Schedule!$F$236:$FO$236, 0)</f>
        <v>0</v>
      </c>
      <c r="SME188" s="214">
        <f>_xlfn.XLOOKUP(SME172, Schedule!$F$226:$FO$226, Schedule!$F$236:$FO$236, 0)</f>
        <v>0</v>
      </c>
      <c r="SMF188" s="214">
        <f>_xlfn.XLOOKUP(SMF172, Schedule!$F$226:$FO$226, Schedule!$F$236:$FO$236, 0)</f>
        <v>0</v>
      </c>
      <c r="SMG188" s="214">
        <f>_xlfn.XLOOKUP(SMG172, Schedule!$F$226:$FO$226, Schedule!$F$236:$FO$236, 0)</f>
        <v>0</v>
      </c>
      <c r="SMH188" s="214">
        <f>_xlfn.XLOOKUP(SMH172, Schedule!$F$226:$FO$226, Schedule!$F$236:$FO$236, 0)</f>
        <v>0</v>
      </c>
      <c r="SMI188" s="214">
        <f>_xlfn.XLOOKUP(SMI172, Schedule!$F$226:$FO$226, Schedule!$F$236:$FO$236, 0)</f>
        <v>0</v>
      </c>
      <c r="SMJ188" s="214">
        <f>_xlfn.XLOOKUP(SMJ172, Schedule!$F$226:$FO$226, Schedule!$F$236:$FO$236, 0)</f>
        <v>0</v>
      </c>
      <c r="SMK188" s="214">
        <f>_xlfn.XLOOKUP(SMK172, Schedule!$F$226:$FO$226, Schedule!$F$236:$FO$236, 0)</f>
        <v>0</v>
      </c>
      <c r="SML188" s="214">
        <f>_xlfn.XLOOKUP(SML172, Schedule!$F$226:$FO$226, Schedule!$F$236:$FO$236, 0)</f>
        <v>0</v>
      </c>
      <c r="SMM188" s="214">
        <f>_xlfn.XLOOKUP(SMM172, Schedule!$F$226:$FO$226, Schedule!$F$236:$FO$236, 0)</f>
        <v>0</v>
      </c>
      <c r="SMN188" s="214">
        <f>_xlfn.XLOOKUP(SMN172, Schedule!$F$226:$FO$226, Schedule!$F$236:$FO$236, 0)</f>
        <v>0</v>
      </c>
      <c r="SMO188" s="214">
        <f>_xlfn.XLOOKUP(SMO172, Schedule!$F$226:$FO$226, Schedule!$F$236:$FO$236, 0)</f>
        <v>0</v>
      </c>
      <c r="SMP188" s="214">
        <f>_xlfn.XLOOKUP(SMP172, Schedule!$F$226:$FO$226, Schedule!$F$236:$FO$236, 0)</f>
        <v>0</v>
      </c>
      <c r="SMQ188" s="214">
        <f>_xlfn.XLOOKUP(SMQ172, Schedule!$F$226:$FO$226, Schedule!$F$236:$FO$236, 0)</f>
        <v>0</v>
      </c>
      <c r="SMR188" s="214">
        <f>_xlfn.XLOOKUP(SMR172, Schedule!$F$226:$FO$226, Schedule!$F$236:$FO$236, 0)</f>
        <v>0</v>
      </c>
      <c r="SMS188" s="214">
        <f>_xlfn.XLOOKUP(SMS172, Schedule!$F$226:$FO$226, Schedule!$F$236:$FO$236, 0)</f>
        <v>0</v>
      </c>
      <c r="SMT188" s="214">
        <f>_xlfn.XLOOKUP(SMT172, Schedule!$F$226:$FO$226, Schedule!$F$236:$FO$236, 0)</f>
        <v>0</v>
      </c>
      <c r="SMU188" s="214">
        <f>_xlfn.XLOOKUP(SMU172, Schedule!$F$226:$FO$226, Schedule!$F$236:$FO$236, 0)</f>
        <v>0</v>
      </c>
      <c r="SMV188" s="214">
        <f>_xlfn.XLOOKUP(SMV172, Schedule!$F$226:$FO$226, Schedule!$F$236:$FO$236, 0)</f>
        <v>0</v>
      </c>
      <c r="SMW188" s="214">
        <f>_xlfn.XLOOKUP(SMW172, Schedule!$F$226:$FO$226, Schedule!$F$236:$FO$236, 0)</f>
        <v>0</v>
      </c>
      <c r="SMX188" s="214">
        <f>_xlfn.XLOOKUP(SMX172, Schedule!$F$226:$FO$226, Schedule!$F$236:$FO$236, 0)</f>
        <v>0</v>
      </c>
      <c r="SMY188" s="214">
        <f>_xlfn.XLOOKUP(SMY172, Schedule!$F$226:$FO$226, Schedule!$F$236:$FO$236, 0)</f>
        <v>0</v>
      </c>
      <c r="SMZ188" s="214">
        <f>_xlfn.XLOOKUP(SMZ172, Schedule!$F$226:$FO$226, Schedule!$F$236:$FO$236, 0)</f>
        <v>0</v>
      </c>
      <c r="SNA188" s="214">
        <f>_xlfn.XLOOKUP(SNA172, Schedule!$F$226:$FO$226, Schedule!$F$236:$FO$236, 0)</f>
        <v>0</v>
      </c>
      <c r="SNB188" s="214">
        <f>_xlfn.XLOOKUP(SNB172, Schedule!$F$226:$FO$226, Schedule!$F$236:$FO$236, 0)</f>
        <v>0</v>
      </c>
      <c r="SNC188" s="214">
        <f>_xlfn.XLOOKUP(SNC172, Schedule!$F$226:$FO$226, Schedule!$F$236:$FO$236, 0)</f>
        <v>0</v>
      </c>
      <c r="SND188" s="214">
        <f>_xlfn.XLOOKUP(SND172, Schedule!$F$226:$FO$226, Schedule!$F$236:$FO$236, 0)</f>
        <v>0</v>
      </c>
      <c r="SNE188" s="214">
        <f>_xlfn.XLOOKUP(SNE172, Schedule!$F$226:$FO$226, Schedule!$F$236:$FO$236, 0)</f>
        <v>0</v>
      </c>
      <c r="SNF188" s="214">
        <f>_xlfn.XLOOKUP(SNF172, Schedule!$F$226:$FO$226, Schedule!$F$236:$FO$236, 0)</f>
        <v>0</v>
      </c>
      <c r="SNG188" s="214">
        <f>_xlfn.XLOOKUP(SNG172, Schedule!$F$226:$FO$226, Schedule!$F$236:$FO$236, 0)</f>
        <v>0</v>
      </c>
      <c r="SNH188" s="214">
        <f>_xlfn.XLOOKUP(SNH172, Schedule!$F$226:$FO$226, Schedule!$F$236:$FO$236, 0)</f>
        <v>0</v>
      </c>
      <c r="SNI188" s="214">
        <f>_xlfn.XLOOKUP(SNI172, Schedule!$F$226:$FO$226, Schedule!$F$236:$FO$236, 0)</f>
        <v>0</v>
      </c>
      <c r="SNJ188" s="214">
        <f>_xlfn.XLOOKUP(SNJ172, Schedule!$F$226:$FO$226, Schedule!$F$236:$FO$236, 0)</f>
        <v>0</v>
      </c>
      <c r="SNK188" s="214">
        <f>_xlfn.XLOOKUP(SNK172, Schedule!$F$226:$FO$226, Schedule!$F$236:$FO$236, 0)</f>
        <v>0</v>
      </c>
      <c r="SNL188" s="214">
        <f>_xlfn.XLOOKUP(SNL172, Schedule!$F$226:$FO$226, Schedule!$F$236:$FO$236, 0)</f>
        <v>0</v>
      </c>
      <c r="SNM188" s="214">
        <f>_xlfn.XLOOKUP(SNM172, Schedule!$F$226:$FO$226, Schedule!$F$236:$FO$236, 0)</f>
        <v>0</v>
      </c>
      <c r="SNN188" s="214">
        <f>_xlfn.XLOOKUP(SNN172, Schedule!$F$226:$FO$226, Schedule!$F$236:$FO$236, 0)</f>
        <v>0</v>
      </c>
      <c r="SNO188" s="214">
        <f>_xlfn.XLOOKUP(SNO172, Schedule!$F$226:$FO$226, Schedule!$F$236:$FO$236, 0)</f>
        <v>0</v>
      </c>
      <c r="SNP188" s="214">
        <f>_xlfn.XLOOKUP(SNP172, Schedule!$F$226:$FO$226, Schedule!$F$236:$FO$236, 0)</f>
        <v>0</v>
      </c>
      <c r="SNQ188" s="214">
        <f>_xlfn.XLOOKUP(SNQ172, Schedule!$F$226:$FO$226, Schedule!$F$236:$FO$236, 0)</f>
        <v>0</v>
      </c>
      <c r="SNR188" s="214">
        <f>_xlfn.XLOOKUP(SNR172, Schedule!$F$226:$FO$226, Schedule!$F$236:$FO$236, 0)</f>
        <v>0</v>
      </c>
      <c r="SNS188" s="214">
        <f>_xlfn.XLOOKUP(SNS172, Schedule!$F$226:$FO$226, Schedule!$F$236:$FO$236, 0)</f>
        <v>0</v>
      </c>
      <c r="SNT188" s="214">
        <f>_xlfn.XLOOKUP(SNT172, Schedule!$F$226:$FO$226, Schedule!$F$236:$FO$236, 0)</f>
        <v>0</v>
      </c>
      <c r="SNU188" s="214">
        <f>_xlfn.XLOOKUP(SNU172, Schedule!$F$226:$FO$226, Schedule!$F$236:$FO$236, 0)</f>
        <v>0</v>
      </c>
      <c r="SNV188" s="214">
        <f>_xlfn.XLOOKUP(SNV172, Schedule!$F$226:$FO$226, Schedule!$F$236:$FO$236, 0)</f>
        <v>0</v>
      </c>
      <c r="SNW188" s="214">
        <f>_xlfn.XLOOKUP(SNW172, Schedule!$F$226:$FO$226, Schedule!$F$236:$FO$236, 0)</f>
        <v>0</v>
      </c>
      <c r="SNX188" s="214">
        <f>_xlfn.XLOOKUP(SNX172, Schedule!$F$226:$FO$226, Schedule!$F$236:$FO$236, 0)</f>
        <v>0</v>
      </c>
      <c r="SNY188" s="214">
        <f>_xlfn.XLOOKUP(SNY172, Schedule!$F$226:$FO$226, Schedule!$F$236:$FO$236, 0)</f>
        <v>0</v>
      </c>
      <c r="SNZ188" s="214">
        <f>_xlfn.XLOOKUP(SNZ172, Schedule!$F$226:$FO$226, Schedule!$F$236:$FO$236, 0)</f>
        <v>0</v>
      </c>
      <c r="SOA188" s="214">
        <f>_xlfn.XLOOKUP(SOA172, Schedule!$F$226:$FO$226, Schedule!$F$236:$FO$236, 0)</f>
        <v>0</v>
      </c>
      <c r="SOB188" s="214">
        <f>_xlfn.XLOOKUP(SOB172, Schedule!$F$226:$FO$226, Schedule!$F$236:$FO$236, 0)</f>
        <v>0</v>
      </c>
      <c r="SOC188" s="214">
        <f>_xlfn.XLOOKUP(SOC172, Schedule!$F$226:$FO$226, Schedule!$F$236:$FO$236, 0)</f>
        <v>0</v>
      </c>
      <c r="SOD188" s="214">
        <f>_xlfn.XLOOKUP(SOD172, Schedule!$F$226:$FO$226, Schedule!$F$236:$FO$236, 0)</f>
        <v>0</v>
      </c>
      <c r="SOE188" s="214">
        <f>_xlfn.XLOOKUP(SOE172, Schedule!$F$226:$FO$226, Schedule!$F$236:$FO$236, 0)</f>
        <v>0</v>
      </c>
      <c r="SOF188" s="214">
        <f>_xlfn.XLOOKUP(SOF172, Schedule!$F$226:$FO$226, Schedule!$F$236:$FO$236, 0)</f>
        <v>0</v>
      </c>
      <c r="SOG188" s="214">
        <f>_xlfn.XLOOKUP(SOG172, Schedule!$F$226:$FO$226, Schedule!$F$236:$FO$236, 0)</f>
        <v>0</v>
      </c>
      <c r="SOH188" s="214">
        <f>_xlfn.XLOOKUP(SOH172, Schedule!$F$226:$FO$226, Schedule!$F$236:$FO$236, 0)</f>
        <v>0</v>
      </c>
      <c r="SOI188" s="214">
        <f>_xlfn.XLOOKUP(SOI172, Schedule!$F$226:$FO$226, Schedule!$F$236:$FO$236, 0)</f>
        <v>0</v>
      </c>
      <c r="SOJ188" s="214">
        <f>_xlfn.XLOOKUP(SOJ172, Schedule!$F$226:$FO$226, Schedule!$F$236:$FO$236, 0)</f>
        <v>0</v>
      </c>
      <c r="SOK188" s="214">
        <f>_xlfn.XLOOKUP(SOK172, Schedule!$F$226:$FO$226, Schedule!$F$236:$FO$236, 0)</f>
        <v>0</v>
      </c>
      <c r="SOL188" s="214">
        <f>_xlfn.XLOOKUP(SOL172, Schedule!$F$226:$FO$226, Schedule!$F$236:$FO$236, 0)</f>
        <v>0</v>
      </c>
      <c r="SOM188" s="214">
        <f>_xlfn.XLOOKUP(SOM172, Schedule!$F$226:$FO$226, Schedule!$F$236:$FO$236, 0)</f>
        <v>0</v>
      </c>
      <c r="SON188" s="214">
        <f>_xlfn.XLOOKUP(SON172, Schedule!$F$226:$FO$226, Schedule!$F$236:$FO$236, 0)</f>
        <v>0</v>
      </c>
      <c r="SOO188" s="214">
        <f>_xlfn.XLOOKUP(SOO172, Schedule!$F$226:$FO$226, Schedule!$F$236:$FO$236, 0)</f>
        <v>0</v>
      </c>
      <c r="SOP188" s="214">
        <f>_xlfn.XLOOKUP(SOP172, Schedule!$F$226:$FO$226, Schedule!$F$236:$FO$236, 0)</f>
        <v>0</v>
      </c>
      <c r="SOQ188" s="214">
        <f>_xlfn.XLOOKUP(SOQ172, Schedule!$F$226:$FO$226, Schedule!$F$236:$FO$236, 0)</f>
        <v>0</v>
      </c>
      <c r="SOR188" s="214">
        <f>_xlfn.XLOOKUP(SOR172, Schedule!$F$226:$FO$226, Schedule!$F$236:$FO$236, 0)</f>
        <v>0</v>
      </c>
      <c r="SOS188" s="214">
        <f>_xlfn.XLOOKUP(SOS172, Schedule!$F$226:$FO$226, Schedule!$F$236:$FO$236, 0)</f>
        <v>0</v>
      </c>
      <c r="SOT188" s="214">
        <f>_xlfn.XLOOKUP(SOT172, Schedule!$F$226:$FO$226, Schedule!$F$236:$FO$236, 0)</f>
        <v>0</v>
      </c>
      <c r="SOU188" s="214">
        <f>_xlfn.XLOOKUP(SOU172, Schedule!$F$226:$FO$226, Schedule!$F$236:$FO$236, 0)</f>
        <v>0</v>
      </c>
      <c r="SOV188" s="214">
        <f>_xlfn.XLOOKUP(SOV172, Schedule!$F$226:$FO$226, Schedule!$F$236:$FO$236, 0)</f>
        <v>0</v>
      </c>
      <c r="SOW188" s="214">
        <f>_xlfn.XLOOKUP(SOW172, Schedule!$F$226:$FO$226, Schedule!$F$236:$FO$236, 0)</f>
        <v>0</v>
      </c>
      <c r="SOX188" s="214">
        <f>_xlfn.XLOOKUP(SOX172, Schedule!$F$226:$FO$226, Schedule!$F$236:$FO$236, 0)</f>
        <v>0</v>
      </c>
      <c r="SOY188" s="214">
        <f>_xlfn.XLOOKUP(SOY172, Schedule!$F$226:$FO$226, Schedule!$F$236:$FO$236, 0)</f>
        <v>0</v>
      </c>
      <c r="SOZ188" s="214">
        <f>_xlfn.XLOOKUP(SOZ172, Schedule!$F$226:$FO$226, Schedule!$F$236:$FO$236, 0)</f>
        <v>0</v>
      </c>
      <c r="SPA188" s="214">
        <f>_xlfn.XLOOKUP(SPA172, Schedule!$F$226:$FO$226, Schedule!$F$236:$FO$236, 0)</f>
        <v>0</v>
      </c>
      <c r="SPB188" s="214">
        <f>_xlfn.XLOOKUP(SPB172, Schedule!$F$226:$FO$226, Schedule!$F$236:$FO$236, 0)</f>
        <v>0</v>
      </c>
      <c r="SPC188" s="214">
        <f>_xlfn.XLOOKUP(SPC172, Schedule!$F$226:$FO$226, Schedule!$F$236:$FO$236, 0)</f>
        <v>0</v>
      </c>
      <c r="SPD188" s="214">
        <f>_xlfn.XLOOKUP(SPD172, Schedule!$F$226:$FO$226, Schedule!$F$236:$FO$236, 0)</f>
        <v>0</v>
      </c>
      <c r="SPE188" s="214">
        <f>_xlfn.XLOOKUP(SPE172, Schedule!$F$226:$FO$226, Schedule!$F$236:$FO$236, 0)</f>
        <v>0</v>
      </c>
      <c r="SPF188" s="214">
        <f>_xlfn.XLOOKUP(SPF172, Schedule!$F$226:$FO$226, Schedule!$F$236:$FO$236, 0)</f>
        <v>0</v>
      </c>
      <c r="SPG188" s="214">
        <f>_xlfn.XLOOKUP(SPG172, Schedule!$F$226:$FO$226, Schedule!$F$236:$FO$236, 0)</f>
        <v>0</v>
      </c>
      <c r="SPH188" s="214">
        <f>_xlfn.XLOOKUP(SPH172, Schedule!$F$226:$FO$226, Schedule!$F$236:$FO$236, 0)</f>
        <v>0</v>
      </c>
      <c r="SPI188" s="214">
        <f>_xlfn.XLOOKUP(SPI172, Schedule!$F$226:$FO$226, Schedule!$F$236:$FO$236, 0)</f>
        <v>0</v>
      </c>
      <c r="SPJ188" s="214">
        <f>_xlfn.XLOOKUP(SPJ172, Schedule!$F$226:$FO$226, Schedule!$F$236:$FO$236, 0)</f>
        <v>0</v>
      </c>
      <c r="SPK188" s="214">
        <f>_xlfn.XLOOKUP(SPK172, Schedule!$F$226:$FO$226, Schedule!$F$236:$FO$236, 0)</f>
        <v>0</v>
      </c>
      <c r="SPL188" s="214">
        <f>_xlfn.XLOOKUP(SPL172, Schedule!$F$226:$FO$226, Schedule!$F$236:$FO$236, 0)</f>
        <v>0</v>
      </c>
      <c r="SPM188" s="214">
        <f>_xlfn.XLOOKUP(SPM172, Schedule!$F$226:$FO$226, Schedule!$F$236:$FO$236, 0)</f>
        <v>0</v>
      </c>
      <c r="SPN188" s="214">
        <f>_xlfn.XLOOKUP(SPN172, Schedule!$F$226:$FO$226, Schedule!$F$236:$FO$236, 0)</f>
        <v>0</v>
      </c>
      <c r="SPO188" s="214">
        <f>_xlfn.XLOOKUP(SPO172, Schedule!$F$226:$FO$226, Schedule!$F$236:$FO$236, 0)</f>
        <v>0</v>
      </c>
      <c r="SPP188" s="214">
        <f>_xlfn.XLOOKUP(SPP172, Schedule!$F$226:$FO$226, Schedule!$F$236:$FO$236, 0)</f>
        <v>0</v>
      </c>
      <c r="SPQ188" s="214">
        <f>_xlfn.XLOOKUP(SPQ172, Schedule!$F$226:$FO$226, Schedule!$F$236:$FO$236, 0)</f>
        <v>0</v>
      </c>
      <c r="SPR188" s="214">
        <f>_xlfn.XLOOKUP(SPR172, Schedule!$F$226:$FO$226, Schedule!$F$236:$FO$236, 0)</f>
        <v>0</v>
      </c>
      <c r="SPS188" s="214">
        <f>_xlfn.XLOOKUP(SPS172, Schedule!$F$226:$FO$226, Schedule!$F$236:$FO$236, 0)</f>
        <v>0</v>
      </c>
      <c r="SPT188" s="214">
        <f>_xlfn.XLOOKUP(SPT172, Schedule!$F$226:$FO$226, Schedule!$F$236:$FO$236, 0)</f>
        <v>0</v>
      </c>
      <c r="SPU188" s="214">
        <f>_xlfn.XLOOKUP(SPU172, Schedule!$F$226:$FO$226, Schedule!$F$236:$FO$236, 0)</f>
        <v>0</v>
      </c>
      <c r="SPV188" s="214">
        <f>_xlfn.XLOOKUP(SPV172, Schedule!$F$226:$FO$226, Schedule!$F$236:$FO$236, 0)</f>
        <v>0</v>
      </c>
      <c r="SPW188" s="214">
        <f>_xlfn.XLOOKUP(SPW172, Schedule!$F$226:$FO$226, Schedule!$F$236:$FO$236, 0)</f>
        <v>0</v>
      </c>
      <c r="SPX188" s="214">
        <f>_xlfn.XLOOKUP(SPX172, Schedule!$F$226:$FO$226, Schedule!$F$236:$FO$236, 0)</f>
        <v>0</v>
      </c>
      <c r="SPY188" s="214">
        <f>_xlfn.XLOOKUP(SPY172, Schedule!$F$226:$FO$226, Schedule!$F$236:$FO$236, 0)</f>
        <v>0</v>
      </c>
      <c r="SPZ188" s="214">
        <f>_xlfn.XLOOKUP(SPZ172, Schedule!$F$226:$FO$226, Schedule!$F$236:$FO$236, 0)</f>
        <v>0</v>
      </c>
      <c r="SQA188" s="214">
        <f>_xlfn.XLOOKUP(SQA172, Schedule!$F$226:$FO$226, Schedule!$F$236:$FO$236, 0)</f>
        <v>0</v>
      </c>
      <c r="SQB188" s="214">
        <f>_xlfn.XLOOKUP(SQB172, Schedule!$F$226:$FO$226, Schedule!$F$236:$FO$236, 0)</f>
        <v>0</v>
      </c>
      <c r="SQC188" s="214">
        <f>_xlfn.XLOOKUP(SQC172, Schedule!$F$226:$FO$226, Schedule!$F$236:$FO$236, 0)</f>
        <v>0</v>
      </c>
      <c r="SQD188" s="214">
        <f>_xlfn.XLOOKUP(SQD172, Schedule!$F$226:$FO$226, Schedule!$F$236:$FO$236, 0)</f>
        <v>0</v>
      </c>
      <c r="SQE188" s="214">
        <f>_xlfn.XLOOKUP(SQE172, Schedule!$F$226:$FO$226, Schedule!$F$236:$FO$236, 0)</f>
        <v>0</v>
      </c>
      <c r="SQF188" s="214">
        <f>_xlfn.XLOOKUP(SQF172, Schedule!$F$226:$FO$226, Schedule!$F$236:$FO$236, 0)</f>
        <v>0</v>
      </c>
      <c r="SQG188" s="214">
        <f>_xlfn.XLOOKUP(SQG172, Schedule!$F$226:$FO$226, Schedule!$F$236:$FO$236, 0)</f>
        <v>0</v>
      </c>
      <c r="SQH188" s="214">
        <f>_xlfn.XLOOKUP(SQH172, Schedule!$F$226:$FO$226, Schedule!$F$236:$FO$236, 0)</f>
        <v>0</v>
      </c>
      <c r="SQI188" s="214">
        <f>_xlfn.XLOOKUP(SQI172, Schedule!$F$226:$FO$226, Schedule!$F$236:$FO$236, 0)</f>
        <v>0</v>
      </c>
      <c r="SQJ188" s="214">
        <f>_xlfn.XLOOKUP(SQJ172, Schedule!$F$226:$FO$226, Schedule!$F$236:$FO$236, 0)</f>
        <v>0</v>
      </c>
      <c r="SQK188" s="214">
        <f>_xlfn.XLOOKUP(SQK172, Schedule!$F$226:$FO$226, Schedule!$F$236:$FO$236, 0)</f>
        <v>0</v>
      </c>
      <c r="SQL188" s="214">
        <f>_xlfn.XLOOKUP(SQL172, Schedule!$F$226:$FO$226, Schedule!$F$236:$FO$236, 0)</f>
        <v>0</v>
      </c>
      <c r="SQM188" s="214">
        <f>_xlfn.XLOOKUP(SQM172, Schedule!$F$226:$FO$226, Schedule!$F$236:$FO$236, 0)</f>
        <v>0</v>
      </c>
      <c r="SQN188" s="214">
        <f>_xlfn.XLOOKUP(SQN172, Schedule!$F$226:$FO$226, Schedule!$F$236:$FO$236, 0)</f>
        <v>0</v>
      </c>
      <c r="SQO188" s="214">
        <f>_xlfn.XLOOKUP(SQO172, Schedule!$F$226:$FO$226, Schedule!$F$236:$FO$236, 0)</f>
        <v>0</v>
      </c>
      <c r="SQP188" s="214">
        <f>_xlfn.XLOOKUP(SQP172, Schedule!$F$226:$FO$226, Schedule!$F$236:$FO$236, 0)</f>
        <v>0</v>
      </c>
      <c r="SQQ188" s="214">
        <f>_xlfn.XLOOKUP(SQQ172, Schedule!$F$226:$FO$226, Schedule!$F$236:$FO$236, 0)</f>
        <v>0</v>
      </c>
      <c r="SQR188" s="214">
        <f>_xlfn.XLOOKUP(SQR172, Schedule!$F$226:$FO$226, Schedule!$F$236:$FO$236, 0)</f>
        <v>0</v>
      </c>
      <c r="SQS188" s="214">
        <f>_xlfn.XLOOKUP(SQS172, Schedule!$F$226:$FO$226, Schedule!$F$236:$FO$236, 0)</f>
        <v>0</v>
      </c>
      <c r="SQT188" s="214">
        <f>_xlfn.XLOOKUP(SQT172, Schedule!$F$226:$FO$226, Schedule!$F$236:$FO$236, 0)</f>
        <v>0</v>
      </c>
      <c r="SQU188" s="214">
        <f>_xlfn.XLOOKUP(SQU172, Schedule!$F$226:$FO$226, Schedule!$F$236:$FO$236, 0)</f>
        <v>0</v>
      </c>
      <c r="SQV188" s="214">
        <f>_xlfn.XLOOKUP(SQV172, Schedule!$F$226:$FO$226, Schedule!$F$236:$FO$236, 0)</f>
        <v>0</v>
      </c>
      <c r="SQW188" s="214">
        <f>_xlfn.XLOOKUP(SQW172, Schedule!$F$226:$FO$226, Schedule!$F$236:$FO$236, 0)</f>
        <v>0</v>
      </c>
      <c r="SQX188" s="214">
        <f>_xlfn.XLOOKUP(SQX172, Schedule!$F$226:$FO$226, Schedule!$F$236:$FO$236, 0)</f>
        <v>0</v>
      </c>
      <c r="SQY188" s="214">
        <f>_xlfn.XLOOKUP(SQY172, Schedule!$F$226:$FO$226, Schedule!$F$236:$FO$236, 0)</f>
        <v>0</v>
      </c>
      <c r="SQZ188" s="214">
        <f>_xlfn.XLOOKUP(SQZ172, Schedule!$F$226:$FO$226, Schedule!$F$236:$FO$236, 0)</f>
        <v>0</v>
      </c>
      <c r="SRA188" s="214">
        <f>_xlfn.XLOOKUP(SRA172, Schedule!$F$226:$FO$226, Schedule!$F$236:$FO$236, 0)</f>
        <v>0</v>
      </c>
      <c r="SRB188" s="214">
        <f>_xlfn.XLOOKUP(SRB172, Schedule!$F$226:$FO$226, Schedule!$F$236:$FO$236, 0)</f>
        <v>0</v>
      </c>
      <c r="SRC188" s="214">
        <f>_xlfn.XLOOKUP(SRC172, Schedule!$F$226:$FO$226, Schedule!$F$236:$FO$236, 0)</f>
        <v>0</v>
      </c>
      <c r="SRD188" s="214">
        <f>_xlfn.XLOOKUP(SRD172, Schedule!$F$226:$FO$226, Schedule!$F$236:$FO$236, 0)</f>
        <v>0</v>
      </c>
      <c r="SRE188" s="214">
        <f>_xlfn.XLOOKUP(SRE172, Schedule!$F$226:$FO$226, Schedule!$F$236:$FO$236, 0)</f>
        <v>0</v>
      </c>
      <c r="SRF188" s="214">
        <f>_xlfn.XLOOKUP(SRF172, Schedule!$F$226:$FO$226, Schedule!$F$236:$FO$236, 0)</f>
        <v>0</v>
      </c>
      <c r="SRG188" s="214">
        <f>_xlfn.XLOOKUP(SRG172, Schedule!$F$226:$FO$226, Schedule!$F$236:$FO$236, 0)</f>
        <v>0</v>
      </c>
      <c r="SRH188" s="214">
        <f>_xlfn.XLOOKUP(SRH172, Schedule!$F$226:$FO$226, Schedule!$F$236:$FO$236, 0)</f>
        <v>0</v>
      </c>
      <c r="SRI188" s="214">
        <f>_xlfn.XLOOKUP(SRI172, Schedule!$F$226:$FO$226, Schedule!$F$236:$FO$236, 0)</f>
        <v>0</v>
      </c>
      <c r="SRJ188" s="214">
        <f>_xlfn.XLOOKUP(SRJ172, Schedule!$F$226:$FO$226, Schedule!$F$236:$FO$236, 0)</f>
        <v>0</v>
      </c>
      <c r="SRK188" s="214">
        <f>_xlfn.XLOOKUP(SRK172, Schedule!$F$226:$FO$226, Schedule!$F$236:$FO$236, 0)</f>
        <v>0</v>
      </c>
      <c r="SRL188" s="214">
        <f>_xlfn.XLOOKUP(SRL172, Schedule!$F$226:$FO$226, Schedule!$F$236:$FO$236, 0)</f>
        <v>0</v>
      </c>
      <c r="SRM188" s="214">
        <f>_xlfn.XLOOKUP(SRM172, Schedule!$F$226:$FO$226, Schedule!$F$236:$FO$236, 0)</f>
        <v>0</v>
      </c>
      <c r="SRN188" s="214">
        <f>_xlfn.XLOOKUP(SRN172, Schedule!$F$226:$FO$226, Schedule!$F$236:$FO$236, 0)</f>
        <v>0</v>
      </c>
      <c r="SRO188" s="214">
        <f>_xlfn.XLOOKUP(SRO172, Schedule!$F$226:$FO$226, Schedule!$F$236:$FO$236, 0)</f>
        <v>0</v>
      </c>
      <c r="SRP188" s="214">
        <f>_xlfn.XLOOKUP(SRP172, Schedule!$F$226:$FO$226, Schedule!$F$236:$FO$236, 0)</f>
        <v>0</v>
      </c>
      <c r="SRQ188" s="214">
        <f>_xlfn.XLOOKUP(SRQ172, Schedule!$F$226:$FO$226, Schedule!$F$236:$FO$236, 0)</f>
        <v>0</v>
      </c>
      <c r="SRR188" s="214">
        <f>_xlfn.XLOOKUP(SRR172, Schedule!$F$226:$FO$226, Schedule!$F$236:$FO$236, 0)</f>
        <v>0</v>
      </c>
      <c r="SRS188" s="214">
        <f>_xlfn.XLOOKUP(SRS172, Schedule!$F$226:$FO$226, Schedule!$F$236:$FO$236, 0)</f>
        <v>0</v>
      </c>
      <c r="SRT188" s="214">
        <f>_xlfn.XLOOKUP(SRT172, Schedule!$F$226:$FO$226, Schedule!$F$236:$FO$236, 0)</f>
        <v>0</v>
      </c>
      <c r="SRU188" s="214">
        <f>_xlfn.XLOOKUP(SRU172, Schedule!$F$226:$FO$226, Schedule!$F$236:$FO$236, 0)</f>
        <v>0</v>
      </c>
      <c r="SRV188" s="214">
        <f>_xlfn.XLOOKUP(SRV172, Schedule!$F$226:$FO$226, Schedule!$F$236:$FO$236, 0)</f>
        <v>0</v>
      </c>
      <c r="SRW188" s="214">
        <f>_xlfn.XLOOKUP(SRW172, Schedule!$F$226:$FO$226, Schedule!$F$236:$FO$236, 0)</f>
        <v>0</v>
      </c>
      <c r="SRX188" s="214">
        <f>_xlfn.XLOOKUP(SRX172, Schedule!$F$226:$FO$226, Schedule!$F$236:$FO$236, 0)</f>
        <v>0</v>
      </c>
      <c r="SRY188" s="214">
        <f>_xlfn.XLOOKUP(SRY172, Schedule!$F$226:$FO$226, Schedule!$F$236:$FO$236, 0)</f>
        <v>0</v>
      </c>
      <c r="SRZ188" s="214">
        <f>_xlfn.XLOOKUP(SRZ172, Schedule!$F$226:$FO$226, Schedule!$F$236:$FO$236, 0)</f>
        <v>0</v>
      </c>
      <c r="SSA188" s="214">
        <f>_xlfn.XLOOKUP(SSA172, Schedule!$F$226:$FO$226, Schedule!$F$236:$FO$236, 0)</f>
        <v>0</v>
      </c>
      <c r="SSB188" s="214">
        <f>_xlfn.XLOOKUP(SSB172, Schedule!$F$226:$FO$226, Schedule!$F$236:$FO$236, 0)</f>
        <v>0</v>
      </c>
      <c r="SSC188" s="214">
        <f>_xlfn.XLOOKUP(SSC172, Schedule!$F$226:$FO$226, Schedule!$F$236:$FO$236, 0)</f>
        <v>0</v>
      </c>
      <c r="SSD188" s="214">
        <f>_xlfn.XLOOKUP(SSD172, Schedule!$F$226:$FO$226, Schedule!$F$236:$FO$236, 0)</f>
        <v>0</v>
      </c>
      <c r="SSE188" s="214">
        <f>_xlfn.XLOOKUP(SSE172, Schedule!$F$226:$FO$226, Schedule!$F$236:$FO$236, 0)</f>
        <v>0</v>
      </c>
      <c r="SSF188" s="214">
        <f>_xlfn.XLOOKUP(SSF172, Schedule!$F$226:$FO$226, Schedule!$F$236:$FO$236, 0)</f>
        <v>0</v>
      </c>
      <c r="SSG188" s="214">
        <f>_xlfn.XLOOKUP(SSG172, Schedule!$F$226:$FO$226, Schedule!$F$236:$FO$236, 0)</f>
        <v>0</v>
      </c>
      <c r="SSH188" s="214">
        <f>_xlfn.XLOOKUP(SSH172, Schedule!$F$226:$FO$226, Schedule!$F$236:$FO$236, 0)</f>
        <v>0</v>
      </c>
      <c r="SSI188" s="214">
        <f>_xlfn.XLOOKUP(SSI172, Schedule!$F$226:$FO$226, Schedule!$F$236:$FO$236, 0)</f>
        <v>0</v>
      </c>
      <c r="SSJ188" s="214">
        <f>_xlfn.XLOOKUP(SSJ172, Schedule!$F$226:$FO$226, Schedule!$F$236:$FO$236, 0)</f>
        <v>0</v>
      </c>
      <c r="SSK188" s="214">
        <f>_xlfn.XLOOKUP(SSK172, Schedule!$F$226:$FO$226, Schedule!$F$236:$FO$236, 0)</f>
        <v>0</v>
      </c>
      <c r="SSL188" s="214">
        <f>_xlfn.XLOOKUP(SSL172, Schedule!$F$226:$FO$226, Schedule!$F$236:$FO$236, 0)</f>
        <v>0</v>
      </c>
      <c r="SSM188" s="214">
        <f>_xlfn.XLOOKUP(SSM172, Schedule!$F$226:$FO$226, Schedule!$F$236:$FO$236, 0)</f>
        <v>0</v>
      </c>
      <c r="SSN188" s="214">
        <f>_xlfn.XLOOKUP(SSN172, Schedule!$F$226:$FO$226, Schedule!$F$236:$FO$236, 0)</f>
        <v>0</v>
      </c>
      <c r="SSO188" s="214">
        <f>_xlfn.XLOOKUP(SSO172, Schedule!$F$226:$FO$226, Schedule!$F$236:$FO$236, 0)</f>
        <v>0</v>
      </c>
      <c r="SSP188" s="214">
        <f>_xlfn.XLOOKUP(SSP172, Schedule!$F$226:$FO$226, Schedule!$F$236:$FO$236, 0)</f>
        <v>0</v>
      </c>
      <c r="SSQ188" s="214">
        <f>_xlfn.XLOOKUP(SSQ172, Schedule!$F$226:$FO$226, Schedule!$F$236:$FO$236, 0)</f>
        <v>0</v>
      </c>
      <c r="SSR188" s="214">
        <f>_xlfn.XLOOKUP(SSR172, Schedule!$F$226:$FO$226, Schedule!$F$236:$FO$236, 0)</f>
        <v>0</v>
      </c>
      <c r="SSS188" s="214">
        <f>_xlfn.XLOOKUP(SSS172, Schedule!$F$226:$FO$226, Schedule!$F$236:$FO$236, 0)</f>
        <v>0</v>
      </c>
      <c r="SST188" s="214">
        <f>_xlfn.XLOOKUP(SST172, Schedule!$F$226:$FO$226, Schedule!$F$236:$FO$236, 0)</f>
        <v>0</v>
      </c>
      <c r="SSU188" s="214">
        <f>_xlfn.XLOOKUP(SSU172, Schedule!$F$226:$FO$226, Schedule!$F$236:$FO$236, 0)</f>
        <v>0</v>
      </c>
      <c r="SSV188" s="214">
        <f>_xlfn.XLOOKUP(SSV172, Schedule!$F$226:$FO$226, Schedule!$F$236:$FO$236, 0)</f>
        <v>0</v>
      </c>
      <c r="SSW188" s="214">
        <f>_xlfn.XLOOKUP(SSW172, Schedule!$F$226:$FO$226, Schedule!$F$236:$FO$236, 0)</f>
        <v>0</v>
      </c>
      <c r="SSX188" s="214">
        <f>_xlfn.XLOOKUP(SSX172, Schedule!$F$226:$FO$226, Schedule!$F$236:$FO$236, 0)</f>
        <v>0</v>
      </c>
      <c r="SSY188" s="214">
        <f>_xlfn.XLOOKUP(SSY172, Schedule!$F$226:$FO$226, Schedule!$F$236:$FO$236, 0)</f>
        <v>0</v>
      </c>
      <c r="SSZ188" s="214">
        <f>_xlfn.XLOOKUP(SSZ172, Schedule!$F$226:$FO$226, Schedule!$F$236:$FO$236, 0)</f>
        <v>0</v>
      </c>
      <c r="STA188" s="214">
        <f>_xlfn.XLOOKUP(STA172, Schedule!$F$226:$FO$226, Schedule!$F$236:$FO$236, 0)</f>
        <v>0</v>
      </c>
      <c r="STB188" s="214">
        <f>_xlfn.XLOOKUP(STB172, Schedule!$F$226:$FO$226, Schedule!$F$236:$FO$236, 0)</f>
        <v>0</v>
      </c>
      <c r="STC188" s="214">
        <f>_xlfn.XLOOKUP(STC172, Schedule!$F$226:$FO$226, Schedule!$F$236:$FO$236, 0)</f>
        <v>0</v>
      </c>
      <c r="STD188" s="214">
        <f>_xlfn.XLOOKUP(STD172, Schedule!$F$226:$FO$226, Schedule!$F$236:$FO$236, 0)</f>
        <v>0</v>
      </c>
      <c r="STE188" s="214">
        <f>_xlfn.XLOOKUP(STE172, Schedule!$F$226:$FO$226, Schedule!$F$236:$FO$236, 0)</f>
        <v>0</v>
      </c>
      <c r="STF188" s="214">
        <f>_xlfn.XLOOKUP(STF172, Schedule!$F$226:$FO$226, Schedule!$F$236:$FO$236, 0)</f>
        <v>0</v>
      </c>
      <c r="STG188" s="214">
        <f>_xlfn.XLOOKUP(STG172, Schedule!$F$226:$FO$226, Schedule!$F$236:$FO$236, 0)</f>
        <v>0</v>
      </c>
      <c r="STH188" s="214">
        <f>_xlfn.XLOOKUP(STH172, Schedule!$F$226:$FO$226, Schedule!$F$236:$FO$236, 0)</f>
        <v>0</v>
      </c>
      <c r="STI188" s="214">
        <f>_xlfn.XLOOKUP(STI172, Schedule!$F$226:$FO$226, Schedule!$F$236:$FO$236, 0)</f>
        <v>0</v>
      </c>
      <c r="STJ188" s="214">
        <f>_xlfn.XLOOKUP(STJ172, Schedule!$F$226:$FO$226, Schedule!$F$236:$FO$236, 0)</f>
        <v>0</v>
      </c>
      <c r="STK188" s="214">
        <f>_xlfn.XLOOKUP(STK172, Schedule!$F$226:$FO$226, Schedule!$F$236:$FO$236, 0)</f>
        <v>0</v>
      </c>
      <c r="STL188" s="214">
        <f>_xlfn.XLOOKUP(STL172, Schedule!$F$226:$FO$226, Schedule!$F$236:$FO$236, 0)</f>
        <v>0</v>
      </c>
      <c r="STM188" s="214">
        <f>_xlfn.XLOOKUP(STM172, Schedule!$F$226:$FO$226, Schedule!$F$236:$FO$236, 0)</f>
        <v>0</v>
      </c>
      <c r="STN188" s="214">
        <f>_xlfn.XLOOKUP(STN172, Schedule!$F$226:$FO$226, Schedule!$F$236:$FO$236, 0)</f>
        <v>0</v>
      </c>
      <c r="STO188" s="214">
        <f>_xlfn.XLOOKUP(STO172, Schedule!$F$226:$FO$226, Schedule!$F$236:$FO$236, 0)</f>
        <v>0</v>
      </c>
      <c r="STP188" s="214">
        <f>_xlfn.XLOOKUP(STP172, Schedule!$F$226:$FO$226, Schedule!$F$236:$FO$236, 0)</f>
        <v>0</v>
      </c>
      <c r="STQ188" s="214">
        <f>_xlfn.XLOOKUP(STQ172, Schedule!$F$226:$FO$226, Schedule!$F$236:$FO$236, 0)</f>
        <v>0</v>
      </c>
      <c r="STR188" s="214">
        <f>_xlfn.XLOOKUP(STR172, Schedule!$F$226:$FO$226, Schedule!$F$236:$FO$236, 0)</f>
        <v>0</v>
      </c>
      <c r="STS188" s="214">
        <f>_xlfn.XLOOKUP(STS172, Schedule!$F$226:$FO$226, Schedule!$F$236:$FO$236, 0)</f>
        <v>0</v>
      </c>
      <c r="STT188" s="214">
        <f>_xlfn.XLOOKUP(STT172, Schedule!$F$226:$FO$226, Schedule!$F$236:$FO$236, 0)</f>
        <v>0</v>
      </c>
      <c r="STU188" s="214">
        <f>_xlfn.XLOOKUP(STU172, Schedule!$F$226:$FO$226, Schedule!$F$236:$FO$236, 0)</f>
        <v>0</v>
      </c>
      <c r="STV188" s="214">
        <f>_xlfn.XLOOKUP(STV172, Schedule!$F$226:$FO$226, Schedule!$F$236:$FO$236, 0)</f>
        <v>0</v>
      </c>
      <c r="STW188" s="214">
        <f>_xlfn.XLOOKUP(STW172, Schedule!$F$226:$FO$226, Schedule!$F$236:$FO$236, 0)</f>
        <v>0</v>
      </c>
      <c r="STX188" s="214">
        <f>_xlfn.XLOOKUP(STX172, Schedule!$F$226:$FO$226, Schedule!$F$236:$FO$236, 0)</f>
        <v>0</v>
      </c>
      <c r="STY188" s="214">
        <f>_xlfn.XLOOKUP(STY172, Schedule!$F$226:$FO$226, Schedule!$F$236:$FO$236, 0)</f>
        <v>0</v>
      </c>
      <c r="STZ188" s="214">
        <f>_xlfn.XLOOKUP(STZ172, Schedule!$F$226:$FO$226, Schedule!$F$236:$FO$236, 0)</f>
        <v>0</v>
      </c>
      <c r="SUA188" s="214">
        <f>_xlfn.XLOOKUP(SUA172, Schedule!$F$226:$FO$226, Schedule!$F$236:$FO$236, 0)</f>
        <v>0</v>
      </c>
      <c r="SUB188" s="214">
        <f>_xlfn.XLOOKUP(SUB172, Schedule!$F$226:$FO$226, Schedule!$F$236:$FO$236, 0)</f>
        <v>0</v>
      </c>
      <c r="SUC188" s="214">
        <f>_xlfn.XLOOKUP(SUC172, Schedule!$F$226:$FO$226, Schedule!$F$236:$FO$236, 0)</f>
        <v>0</v>
      </c>
      <c r="SUD188" s="214">
        <f>_xlfn.XLOOKUP(SUD172, Schedule!$F$226:$FO$226, Schedule!$F$236:$FO$236, 0)</f>
        <v>0</v>
      </c>
      <c r="SUE188" s="214">
        <f>_xlfn.XLOOKUP(SUE172, Schedule!$F$226:$FO$226, Schedule!$F$236:$FO$236, 0)</f>
        <v>0</v>
      </c>
      <c r="SUF188" s="214">
        <f>_xlfn.XLOOKUP(SUF172, Schedule!$F$226:$FO$226, Schedule!$F$236:$FO$236, 0)</f>
        <v>0</v>
      </c>
      <c r="SUG188" s="214">
        <f>_xlfn.XLOOKUP(SUG172, Schedule!$F$226:$FO$226, Schedule!$F$236:$FO$236, 0)</f>
        <v>0</v>
      </c>
      <c r="SUH188" s="214">
        <f>_xlfn.XLOOKUP(SUH172, Schedule!$F$226:$FO$226, Schedule!$F$236:$FO$236, 0)</f>
        <v>0</v>
      </c>
      <c r="SUI188" s="214">
        <f>_xlfn.XLOOKUP(SUI172, Schedule!$F$226:$FO$226, Schedule!$F$236:$FO$236, 0)</f>
        <v>0</v>
      </c>
      <c r="SUJ188" s="214">
        <f>_xlfn.XLOOKUP(SUJ172, Schedule!$F$226:$FO$226, Schedule!$F$236:$FO$236, 0)</f>
        <v>0</v>
      </c>
      <c r="SUK188" s="214">
        <f>_xlfn.XLOOKUP(SUK172, Schedule!$F$226:$FO$226, Schedule!$F$236:$FO$236, 0)</f>
        <v>0</v>
      </c>
      <c r="SUL188" s="214">
        <f>_xlfn.XLOOKUP(SUL172, Schedule!$F$226:$FO$226, Schedule!$F$236:$FO$236, 0)</f>
        <v>0</v>
      </c>
      <c r="SUM188" s="214">
        <f>_xlfn.XLOOKUP(SUM172, Schedule!$F$226:$FO$226, Schedule!$F$236:$FO$236, 0)</f>
        <v>0</v>
      </c>
      <c r="SUN188" s="214">
        <f>_xlfn.XLOOKUP(SUN172, Schedule!$F$226:$FO$226, Schedule!$F$236:$FO$236, 0)</f>
        <v>0</v>
      </c>
      <c r="SUO188" s="214">
        <f>_xlfn.XLOOKUP(SUO172, Schedule!$F$226:$FO$226, Schedule!$F$236:$FO$236, 0)</f>
        <v>0</v>
      </c>
      <c r="SUP188" s="214">
        <f>_xlfn.XLOOKUP(SUP172, Schedule!$F$226:$FO$226, Schedule!$F$236:$FO$236, 0)</f>
        <v>0</v>
      </c>
      <c r="SUQ188" s="214">
        <f>_xlfn.XLOOKUP(SUQ172, Schedule!$F$226:$FO$226, Schedule!$F$236:$FO$236, 0)</f>
        <v>0</v>
      </c>
      <c r="SUR188" s="214">
        <f>_xlfn.XLOOKUP(SUR172, Schedule!$F$226:$FO$226, Schedule!$F$236:$FO$236, 0)</f>
        <v>0</v>
      </c>
      <c r="SUS188" s="214">
        <f>_xlfn.XLOOKUP(SUS172, Schedule!$F$226:$FO$226, Schedule!$F$236:$FO$236, 0)</f>
        <v>0</v>
      </c>
      <c r="SUT188" s="214">
        <f>_xlfn.XLOOKUP(SUT172, Schedule!$F$226:$FO$226, Schedule!$F$236:$FO$236, 0)</f>
        <v>0</v>
      </c>
      <c r="SUU188" s="214">
        <f>_xlfn.XLOOKUP(SUU172, Schedule!$F$226:$FO$226, Schedule!$F$236:$FO$236, 0)</f>
        <v>0</v>
      </c>
      <c r="SUV188" s="214">
        <f>_xlfn.XLOOKUP(SUV172, Schedule!$F$226:$FO$226, Schedule!$F$236:$FO$236, 0)</f>
        <v>0</v>
      </c>
      <c r="SUW188" s="214">
        <f>_xlfn.XLOOKUP(SUW172, Schedule!$F$226:$FO$226, Schedule!$F$236:$FO$236, 0)</f>
        <v>0</v>
      </c>
      <c r="SUX188" s="214">
        <f>_xlfn.XLOOKUP(SUX172, Schedule!$F$226:$FO$226, Schedule!$F$236:$FO$236, 0)</f>
        <v>0</v>
      </c>
      <c r="SUY188" s="214">
        <f>_xlfn.XLOOKUP(SUY172, Schedule!$F$226:$FO$226, Schedule!$F$236:$FO$236, 0)</f>
        <v>0</v>
      </c>
      <c r="SUZ188" s="214">
        <f>_xlfn.XLOOKUP(SUZ172, Schedule!$F$226:$FO$226, Schedule!$F$236:$FO$236, 0)</f>
        <v>0</v>
      </c>
      <c r="SVA188" s="214">
        <f>_xlfn.XLOOKUP(SVA172, Schedule!$F$226:$FO$226, Schedule!$F$236:$FO$236, 0)</f>
        <v>0</v>
      </c>
      <c r="SVB188" s="214">
        <f>_xlfn.XLOOKUP(SVB172, Schedule!$F$226:$FO$226, Schedule!$F$236:$FO$236, 0)</f>
        <v>0</v>
      </c>
      <c r="SVC188" s="214">
        <f>_xlfn.XLOOKUP(SVC172, Schedule!$F$226:$FO$226, Schedule!$F$236:$FO$236, 0)</f>
        <v>0</v>
      </c>
      <c r="SVD188" s="214">
        <f>_xlfn.XLOOKUP(SVD172, Schedule!$F$226:$FO$226, Schedule!$F$236:$FO$236, 0)</f>
        <v>0</v>
      </c>
      <c r="SVE188" s="214">
        <f>_xlfn.XLOOKUP(SVE172, Schedule!$F$226:$FO$226, Schedule!$F$236:$FO$236, 0)</f>
        <v>0</v>
      </c>
      <c r="SVF188" s="214">
        <f>_xlfn.XLOOKUP(SVF172, Schedule!$F$226:$FO$226, Schedule!$F$236:$FO$236, 0)</f>
        <v>0</v>
      </c>
      <c r="SVG188" s="214">
        <f>_xlfn.XLOOKUP(SVG172, Schedule!$F$226:$FO$226, Schedule!$F$236:$FO$236, 0)</f>
        <v>0</v>
      </c>
      <c r="SVH188" s="214">
        <f>_xlfn.XLOOKUP(SVH172, Schedule!$F$226:$FO$226, Schedule!$F$236:$FO$236, 0)</f>
        <v>0</v>
      </c>
      <c r="SVI188" s="214">
        <f>_xlfn.XLOOKUP(SVI172, Schedule!$F$226:$FO$226, Schedule!$F$236:$FO$236, 0)</f>
        <v>0</v>
      </c>
      <c r="SVJ188" s="214">
        <f>_xlfn.XLOOKUP(SVJ172, Schedule!$F$226:$FO$226, Schedule!$F$236:$FO$236, 0)</f>
        <v>0</v>
      </c>
      <c r="SVK188" s="214">
        <f>_xlfn.XLOOKUP(SVK172, Schedule!$F$226:$FO$226, Schedule!$F$236:$FO$236, 0)</f>
        <v>0</v>
      </c>
      <c r="SVL188" s="214">
        <f>_xlfn.XLOOKUP(SVL172, Schedule!$F$226:$FO$226, Schedule!$F$236:$FO$236, 0)</f>
        <v>0</v>
      </c>
      <c r="SVM188" s="214">
        <f>_xlfn.XLOOKUP(SVM172, Schedule!$F$226:$FO$226, Schedule!$F$236:$FO$236, 0)</f>
        <v>0</v>
      </c>
      <c r="SVN188" s="214">
        <f>_xlfn.XLOOKUP(SVN172, Schedule!$F$226:$FO$226, Schedule!$F$236:$FO$236, 0)</f>
        <v>0</v>
      </c>
      <c r="SVO188" s="214">
        <f>_xlfn.XLOOKUP(SVO172, Schedule!$F$226:$FO$226, Schedule!$F$236:$FO$236, 0)</f>
        <v>0</v>
      </c>
      <c r="SVP188" s="214">
        <f>_xlfn.XLOOKUP(SVP172, Schedule!$F$226:$FO$226, Schedule!$F$236:$FO$236, 0)</f>
        <v>0</v>
      </c>
      <c r="SVQ188" s="214">
        <f>_xlfn.XLOOKUP(SVQ172, Schedule!$F$226:$FO$226, Schedule!$F$236:$FO$236, 0)</f>
        <v>0</v>
      </c>
      <c r="SVR188" s="214">
        <f>_xlfn.XLOOKUP(SVR172, Schedule!$F$226:$FO$226, Schedule!$F$236:$FO$236, 0)</f>
        <v>0</v>
      </c>
      <c r="SVS188" s="214">
        <f>_xlfn.XLOOKUP(SVS172, Schedule!$F$226:$FO$226, Schedule!$F$236:$FO$236, 0)</f>
        <v>0</v>
      </c>
      <c r="SVT188" s="214">
        <f>_xlfn.XLOOKUP(SVT172, Schedule!$F$226:$FO$226, Schedule!$F$236:$FO$236, 0)</f>
        <v>0</v>
      </c>
      <c r="SVU188" s="214">
        <f>_xlfn.XLOOKUP(SVU172, Schedule!$F$226:$FO$226, Schedule!$F$236:$FO$236, 0)</f>
        <v>0</v>
      </c>
      <c r="SVV188" s="214">
        <f>_xlfn.XLOOKUP(SVV172, Schedule!$F$226:$FO$226, Schedule!$F$236:$FO$236, 0)</f>
        <v>0</v>
      </c>
      <c r="SVW188" s="214">
        <f>_xlfn.XLOOKUP(SVW172, Schedule!$F$226:$FO$226, Schedule!$F$236:$FO$236, 0)</f>
        <v>0</v>
      </c>
      <c r="SVX188" s="214">
        <f>_xlfn.XLOOKUP(SVX172, Schedule!$F$226:$FO$226, Schedule!$F$236:$FO$236, 0)</f>
        <v>0</v>
      </c>
      <c r="SVY188" s="214">
        <f>_xlfn.XLOOKUP(SVY172, Schedule!$F$226:$FO$226, Schedule!$F$236:$FO$236, 0)</f>
        <v>0</v>
      </c>
      <c r="SVZ188" s="214">
        <f>_xlfn.XLOOKUP(SVZ172, Schedule!$F$226:$FO$226, Schedule!$F$236:$FO$236, 0)</f>
        <v>0</v>
      </c>
      <c r="SWA188" s="214">
        <f>_xlfn.XLOOKUP(SWA172, Schedule!$F$226:$FO$226, Schedule!$F$236:$FO$236, 0)</f>
        <v>0</v>
      </c>
      <c r="SWB188" s="214">
        <f>_xlfn.XLOOKUP(SWB172, Schedule!$F$226:$FO$226, Schedule!$F$236:$FO$236, 0)</f>
        <v>0</v>
      </c>
      <c r="SWC188" s="214">
        <f>_xlfn.XLOOKUP(SWC172, Schedule!$F$226:$FO$226, Schedule!$F$236:$FO$236, 0)</f>
        <v>0</v>
      </c>
      <c r="SWD188" s="214">
        <f>_xlfn.XLOOKUP(SWD172, Schedule!$F$226:$FO$226, Schedule!$F$236:$FO$236, 0)</f>
        <v>0</v>
      </c>
      <c r="SWE188" s="214">
        <f>_xlfn.XLOOKUP(SWE172, Schedule!$F$226:$FO$226, Schedule!$F$236:$FO$236, 0)</f>
        <v>0</v>
      </c>
      <c r="SWF188" s="214">
        <f>_xlfn.XLOOKUP(SWF172, Schedule!$F$226:$FO$226, Schedule!$F$236:$FO$236, 0)</f>
        <v>0</v>
      </c>
      <c r="SWG188" s="214">
        <f>_xlfn.XLOOKUP(SWG172, Schedule!$F$226:$FO$226, Schedule!$F$236:$FO$236, 0)</f>
        <v>0</v>
      </c>
      <c r="SWH188" s="214">
        <f>_xlfn.XLOOKUP(SWH172, Schedule!$F$226:$FO$226, Schedule!$F$236:$FO$236, 0)</f>
        <v>0</v>
      </c>
      <c r="SWI188" s="214">
        <f>_xlfn.XLOOKUP(SWI172, Schedule!$F$226:$FO$226, Schedule!$F$236:$FO$236, 0)</f>
        <v>0</v>
      </c>
      <c r="SWJ188" s="214">
        <f>_xlfn.XLOOKUP(SWJ172, Schedule!$F$226:$FO$226, Schedule!$F$236:$FO$236, 0)</f>
        <v>0</v>
      </c>
      <c r="SWK188" s="214">
        <f>_xlfn.XLOOKUP(SWK172, Schedule!$F$226:$FO$226, Schedule!$F$236:$FO$236, 0)</f>
        <v>0</v>
      </c>
      <c r="SWL188" s="214">
        <f>_xlfn.XLOOKUP(SWL172, Schedule!$F$226:$FO$226, Schedule!$F$236:$FO$236, 0)</f>
        <v>0</v>
      </c>
      <c r="SWM188" s="214">
        <f>_xlfn.XLOOKUP(SWM172, Schedule!$F$226:$FO$226, Schedule!$F$236:$FO$236, 0)</f>
        <v>0</v>
      </c>
      <c r="SWN188" s="214">
        <f>_xlfn.XLOOKUP(SWN172, Schedule!$F$226:$FO$226, Schedule!$F$236:$FO$236, 0)</f>
        <v>0</v>
      </c>
      <c r="SWO188" s="214">
        <f>_xlfn.XLOOKUP(SWO172, Schedule!$F$226:$FO$226, Schedule!$F$236:$FO$236, 0)</f>
        <v>0</v>
      </c>
      <c r="SWP188" s="214">
        <f>_xlfn.XLOOKUP(SWP172, Schedule!$F$226:$FO$226, Schedule!$F$236:$FO$236, 0)</f>
        <v>0</v>
      </c>
      <c r="SWQ188" s="214">
        <f>_xlfn.XLOOKUP(SWQ172, Schedule!$F$226:$FO$226, Schedule!$F$236:$FO$236, 0)</f>
        <v>0</v>
      </c>
      <c r="SWR188" s="214">
        <f>_xlfn.XLOOKUP(SWR172, Schedule!$F$226:$FO$226, Schedule!$F$236:$FO$236, 0)</f>
        <v>0</v>
      </c>
      <c r="SWS188" s="214">
        <f>_xlfn.XLOOKUP(SWS172, Schedule!$F$226:$FO$226, Schedule!$F$236:$FO$236, 0)</f>
        <v>0</v>
      </c>
      <c r="SWT188" s="214">
        <f>_xlfn.XLOOKUP(SWT172, Schedule!$F$226:$FO$226, Schedule!$F$236:$FO$236, 0)</f>
        <v>0</v>
      </c>
      <c r="SWU188" s="214">
        <f>_xlfn.XLOOKUP(SWU172, Schedule!$F$226:$FO$226, Schedule!$F$236:$FO$236, 0)</f>
        <v>0</v>
      </c>
      <c r="SWV188" s="214">
        <f>_xlfn.XLOOKUP(SWV172, Schedule!$F$226:$FO$226, Schedule!$F$236:$FO$236, 0)</f>
        <v>0</v>
      </c>
      <c r="SWW188" s="214">
        <f>_xlfn.XLOOKUP(SWW172, Schedule!$F$226:$FO$226, Schedule!$F$236:$FO$236, 0)</f>
        <v>0</v>
      </c>
      <c r="SWX188" s="214">
        <f>_xlfn.XLOOKUP(SWX172, Schedule!$F$226:$FO$226, Schedule!$F$236:$FO$236, 0)</f>
        <v>0</v>
      </c>
      <c r="SWY188" s="214">
        <f>_xlfn.XLOOKUP(SWY172, Schedule!$F$226:$FO$226, Schedule!$F$236:$FO$236, 0)</f>
        <v>0</v>
      </c>
      <c r="SWZ188" s="214">
        <f>_xlfn.XLOOKUP(SWZ172, Schedule!$F$226:$FO$226, Schedule!$F$236:$FO$236, 0)</f>
        <v>0</v>
      </c>
      <c r="SXA188" s="214">
        <f>_xlfn.XLOOKUP(SXA172, Schedule!$F$226:$FO$226, Schedule!$F$236:$FO$236, 0)</f>
        <v>0</v>
      </c>
      <c r="SXB188" s="214">
        <f>_xlfn.XLOOKUP(SXB172, Schedule!$F$226:$FO$226, Schedule!$F$236:$FO$236, 0)</f>
        <v>0</v>
      </c>
      <c r="SXC188" s="214">
        <f>_xlfn.XLOOKUP(SXC172, Schedule!$F$226:$FO$226, Schedule!$F$236:$FO$236, 0)</f>
        <v>0</v>
      </c>
      <c r="SXD188" s="214">
        <f>_xlfn.XLOOKUP(SXD172, Schedule!$F$226:$FO$226, Schedule!$F$236:$FO$236, 0)</f>
        <v>0</v>
      </c>
      <c r="SXE188" s="214">
        <f>_xlfn.XLOOKUP(SXE172, Schedule!$F$226:$FO$226, Schedule!$F$236:$FO$236, 0)</f>
        <v>0</v>
      </c>
      <c r="SXF188" s="214">
        <f>_xlfn.XLOOKUP(SXF172, Schedule!$F$226:$FO$226, Schedule!$F$236:$FO$236, 0)</f>
        <v>0</v>
      </c>
      <c r="SXG188" s="214">
        <f>_xlfn.XLOOKUP(SXG172, Schedule!$F$226:$FO$226, Schedule!$F$236:$FO$236, 0)</f>
        <v>0</v>
      </c>
      <c r="SXH188" s="214">
        <f>_xlfn.XLOOKUP(SXH172, Schedule!$F$226:$FO$226, Schedule!$F$236:$FO$236, 0)</f>
        <v>0</v>
      </c>
      <c r="SXI188" s="214">
        <f>_xlfn.XLOOKUP(SXI172, Schedule!$F$226:$FO$226, Schedule!$F$236:$FO$236, 0)</f>
        <v>0</v>
      </c>
      <c r="SXJ188" s="214">
        <f>_xlfn.XLOOKUP(SXJ172, Schedule!$F$226:$FO$226, Schedule!$F$236:$FO$236, 0)</f>
        <v>0</v>
      </c>
      <c r="SXK188" s="214">
        <f>_xlfn.XLOOKUP(SXK172, Schedule!$F$226:$FO$226, Schedule!$F$236:$FO$236, 0)</f>
        <v>0</v>
      </c>
      <c r="SXL188" s="214">
        <f>_xlfn.XLOOKUP(SXL172, Schedule!$F$226:$FO$226, Schedule!$F$236:$FO$236, 0)</f>
        <v>0</v>
      </c>
      <c r="SXM188" s="214">
        <f>_xlfn.XLOOKUP(SXM172, Schedule!$F$226:$FO$226, Schedule!$F$236:$FO$236, 0)</f>
        <v>0</v>
      </c>
      <c r="SXN188" s="214">
        <f>_xlfn.XLOOKUP(SXN172, Schedule!$F$226:$FO$226, Schedule!$F$236:$FO$236, 0)</f>
        <v>0</v>
      </c>
      <c r="SXO188" s="214">
        <f>_xlfn.XLOOKUP(SXO172, Schedule!$F$226:$FO$226, Schedule!$F$236:$FO$236, 0)</f>
        <v>0</v>
      </c>
      <c r="SXP188" s="214">
        <f>_xlfn.XLOOKUP(SXP172, Schedule!$F$226:$FO$226, Schedule!$F$236:$FO$236, 0)</f>
        <v>0</v>
      </c>
      <c r="SXQ188" s="214">
        <f>_xlfn.XLOOKUP(SXQ172, Schedule!$F$226:$FO$226, Schedule!$F$236:$FO$236, 0)</f>
        <v>0</v>
      </c>
      <c r="SXR188" s="214">
        <f>_xlfn.XLOOKUP(SXR172, Schedule!$F$226:$FO$226, Schedule!$F$236:$FO$236, 0)</f>
        <v>0</v>
      </c>
      <c r="SXS188" s="214">
        <f>_xlfn.XLOOKUP(SXS172, Schedule!$F$226:$FO$226, Schedule!$F$236:$FO$236, 0)</f>
        <v>0</v>
      </c>
      <c r="SXT188" s="214">
        <f>_xlfn.XLOOKUP(SXT172, Schedule!$F$226:$FO$226, Schedule!$F$236:$FO$236, 0)</f>
        <v>0</v>
      </c>
      <c r="SXU188" s="214">
        <f>_xlfn.XLOOKUP(SXU172, Schedule!$F$226:$FO$226, Schedule!$F$236:$FO$236, 0)</f>
        <v>0</v>
      </c>
      <c r="SXV188" s="214">
        <f>_xlfn.XLOOKUP(SXV172, Schedule!$F$226:$FO$226, Schedule!$F$236:$FO$236, 0)</f>
        <v>0</v>
      </c>
      <c r="SXW188" s="214">
        <f>_xlfn.XLOOKUP(SXW172, Schedule!$F$226:$FO$226, Schedule!$F$236:$FO$236, 0)</f>
        <v>0</v>
      </c>
      <c r="SXX188" s="214">
        <f>_xlfn.XLOOKUP(SXX172, Schedule!$F$226:$FO$226, Schedule!$F$236:$FO$236, 0)</f>
        <v>0</v>
      </c>
      <c r="SXY188" s="214">
        <f>_xlfn.XLOOKUP(SXY172, Schedule!$F$226:$FO$226, Schedule!$F$236:$FO$236, 0)</f>
        <v>0</v>
      </c>
      <c r="SXZ188" s="214">
        <f>_xlfn.XLOOKUP(SXZ172, Schedule!$F$226:$FO$226, Schedule!$F$236:$FO$236, 0)</f>
        <v>0</v>
      </c>
      <c r="SYA188" s="214">
        <f>_xlfn.XLOOKUP(SYA172, Schedule!$F$226:$FO$226, Schedule!$F$236:$FO$236, 0)</f>
        <v>0</v>
      </c>
      <c r="SYB188" s="214">
        <f>_xlfn.XLOOKUP(SYB172, Schedule!$F$226:$FO$226, Schedule!$F$236:$FO$236, 0)</f>
        <v>0</v>
      </c>
      <c r="SYC188" s="214">
        <f>_xlfn.XLOOKUP(SYC172, Schedule!$F$226:$FO$226, Schedule!$F$236:$FO$236, 0)</f>
        <v>0</v>
      </c>
      <c r="SYD188" s="214">
        <f>_xlfn.XLOOKUP(SYD172, Schedule!$F$226:$FO$226, Schedule!$F$236:$FO$236, 0)</f>
        <v>0</v>
      </c>
      <c r="SYE188" s="214">
        <f>_xlfn.XLOOKUP(SYE172, Schedule!$F$226:$FO$226, Schedule!$F$236:$FO$236, 0)</f>
        <v>0</v>
      </c>
      <c r="SYF188" s="214">
        <f>_xlfn.XLOOKUP(SYF172, Schedule!$F$226:$FO$226, Schedule!$F$236:$FO$236, 0)</f>
        <v>0</v>
      </c>
      <c r="SYG188" s="214">
        <f>_xlfn.XLOOKUP(SYG172, Schedule!$F$226:$FO$226, Schedule!$F$236:$FO$236, 0)</f>
        <v>0</v>
      </c>
      <c r="SYH188" s="214">
        <f>_xlfn.XLOOKUP(SYH172, Schedule!$F$226:$FO$226, Schedule!$F$236:$FO$236, 0)</f>
        <v>0</v>
      </c>
      <c r="SYI188" s="214">
        <f>_xlfn.XLOOKUP(SYI172, Schedule!$F$226:$FO$226, Schedule!$F$236:$FO$236, 0)</f>
        <v>0</v>
      </c>
      <c r="SYJ188" s="214">
        <f>_xlfn.XLOOKUP(SYJ172, Schedule!$F$226:$FO$226, Schedule!$F$236:$FO$236, 0)</f>
        <v>0</v>
      </c>
      <c r="SYK188" s="214">
        <f>_xlfn.XLOOKUP(SYK172, Schedule!$F$226:$FO$226, Schedule!$F$236:$FO$236, 0)</f>
        <v>0</v>
      </c>
      <c r="SYL188" s="214">
        <f>_xlfn.XLOOKUP(SYL172, Schedule!$F$226:$FO$226, Schedule!$F$236:$FO$236, 0)</f>
        <v>0</v>
      </c>
      <c r="SYM188" s="214">
        <f>_xlfn.XLOOKUP(SYM172, Schedule!$F$226:$FO$226, Schedule!$F$236:$FO$236, 0)</f>
        <v>0</v>
      </c>
      <c r="SYN188" s="214">
        <f>_xlfn.XLOOKUP(SYN172, Schedule!$F$226:$FO$226, Schedule!$F$236:$FO$236, 0)</f>
        <v>0</v>
      </c>
      <c r="SYO188" s="214">
        <f>_xlfn.XLOOKUP(SYO172, Schedule!$F$226:$FO$226, Schedule!$F$236:$FO$236, 0)</f>
        <v>0</v>
      </c>
      <c r="SYP188" s="214">
        <f>_xlfn.XLOOKUP(SYP172, Schedule!$F$226:$FO$226, Schedule!$F$236:$FO$236, 0)</f>
        <v>0</v>
      </c>
      <c r="SYQ188" s="214">
        <f>_xlfn.XLOOKUP(SYQ172, Schedule!$F$226:$FO$226, Schedule!$F$236:$FO$236, 0)</f>
        <v>0</v>
      </c>
      <c r="SYR188" s="214">
        <f>_xlfn.XLOOKUP(SYR172, Schedule!$F$226:$FO$226, Schedule!$F$236:$FO$236, 0)</f>
        <v>0</v>
      </c>
      <c r="SYS188" s="214">
        <f>_xlfn.XLOOKUP(SYS172, Schedule!$F$226:$FO$226, Schedule!$F$236:$FO$236, 0)</f>
        <v>0</v>
      </c>
      <c r="SYT188" s="214">
        <f>_xlfn.XLOOKUP(SYT172, Schedule!$F$226:$FO$226, Schedule!$F$236:$FO$236, 0)</f>
        <v>0</v>
      </c>
      <c r="SYU188" s="214">
        <f>_xlfn.XLOOKUP(SYU172, Schedule!$F$226:$FO$226, Schedule!$F$236:$FO$236, 0)</f>
        <v>0</v>
      </c>
      <c r="SYV188" s="214">
        <f>_xlfn.XLOOKUP(SYV172, Schedule!$F$226:$FO$226, Schedule!$F$236:$FO$236, 0)</f>
        <v>0</v>
      </c>
      <c r="SYW188" s="214">
        <f>_xlfn.XLOOKUP(SYW172, Schedule!$F$226:$FO$226, Schedule!$F$236:$FO$236, 0)</f>
        <v>0</v>
      </c>
      <c r="SYX188" s="214">
        <f>_xlfn.XLOOKUP(SYX172, Schedule!$F$226:$FO$226, Schedule!$F$236:$FO$236, 0)</f>
        <v>0</v>
      </c>
      <c r="SYY188" s="214">
        <f>_xlfn.XLOOKUP(SYY172, Schedule!$F$226:$FO$226, Schedule!$F$236:$FO$236, 0)</f>
        <v>0</v>
      </c>
      <c r="SYZ188" s="214">
        <f>_xlfn.XLOOKUP(SYZ172, Schedule!$F$226:$FO$226, Schedule!$F$236:$FO$236, 0)</f>
        <v>0</v>
      </c>
      <c r="SZA188" s="214">
        <f>_xlfn.XLOOKUP(SZA172, Schedule!$F$226:$FO$226, Schedule!$F$236:$FO$236, 0)</f>
        <v>0</v>
      </c>
      <c r="SZB188" s="214">
        <f>_xlfn.XLOOKUP(SZB172, Schedule!$F$226:$FO$226, Schedule!$F$236:$FO$236, 0)</f>
        <v>0</v>
      </c>
      <c r="SZC188" s="214">
        <f>_xlfn.XLOOKUP(SZC172, Schedule!$F$226:$FO$226, Schedule!$F$236:$FO$236, 0)</f>
        <v>0</v>
      </c>
      <c r="SZD188" s="214">
        <f>_xlfn.XLOOKUP(SZD172, Schedule!$F$226:$FO$226, Schedule!$F$236:$FO$236, 0)</f>
        <v>0</v>
      </c>
      <c r="SZE188" s="214">
        <f>_xlfn.XLOOKUP(SZE172, Schedule!$F$226:$FO$226, Schedule!$F$236:$FO$236, 0)</f>
        <v>0</v>
      </c>
      <c r="SZF188" s="214">
        <f>_xlfn.XLOOKUP(SZF172, Schedule!$F$226:$FO$226, Schedule!$F$236:$FO$236, 0)</f>
        <v>0</v>
      </c>
      <c r="SZG188" s="214">
        <f>_xlfn.XLOOKUP(SZG172, Schedule!$F$226:$FO$226, Schedule!$F$236:$FO$236, 0)</f>
        <v>0</v>
      </c>
      <c r="SZH188" s="214">
        <f>_xlfn.XLOOKUP(SZH172, Schedule!$F$226:$FO$226, Schedule!$F$236:$FO$236, 0)</f>
        <v>0</v>
      </c>
      <c r="SZI188" s="214">
        <f>_xlfn.XLOOKUP(SZI172, Schedule!$F$226:$FO$226, Schedule!$F$236:$FO$236, 0)</f>
        <v>0</v>
      </c>
      <c r="SZJ188" s="214">
        <f>_xlfn.XLOOKUP(SZJ172, Schedule!$F$226:$FO$226, Schedule!$F$236:$FO$236, 0)</f>
        <v>0</v>
      </c>
      <c r="SZK188" s="214">
        <f>_xlfn.XLOOKUP(SZK172, Schedule!$F$226:$FO$226, Schedule!$F$236:$FO$236, 0)</f>
        <v>0</v>
      </c>
      <c r="SZL188" s="214">
        <f>_xlfn.XLOOKUP(SZL172, Schedule!$F$226:$FO$226, Schedule!$F$236:$FO$236, 0)</f>
        <v>0</v>
      </c>
      <c r="SZM188" s="214">
        <f>_xlfn.XLOOKUP(SZM172, Schedule!$F$226:$FO$226, Schedule!$F$236:$FO$236, 0)</f>
        <v>0</v>
      </c>
      <c r="SZN188" s="214">
        <f>_xlfn.XLOOKUP(SZN172, Schedule!$F$226:$FO$226, Schedule!$F$236:$FO$236, 0)</f>
        <v>0</v>
      </c>
      <c r="SZO188" s="214">
        <f>_xlfn.XLOOKUP(SZO172, Schedule!$F$226:$FO$226, Schedule!$F$236:$FO$236, 0)</f>
        <v>0</v>
      </c>
      <c r="SZP188" s="214">
        <f>_xlfn.XLOOKUP(SZP172, Schedule!$F$226:$FO$226, Schedule!$F$236:$FO$236, 0)</f>
        <v>0</v>
      </c>
      <c r="SZQ188" s="214">
        <f>_xlfn.XLOOKUP(SZQ172, Schedule!$F$226:$FO$226, Schedule!$F$236:$FO$236, 0)</f>
        <v>0</v>
      </c>
      <c r="SZR188" s="214">
        <f>_xlfn.XLOOKUP(SZR172, Schedule!$F$226:$FO$226, Schedule!$F$236:$FO$236, 0)</f>
        <v>0</v>
      </c>
      <c r="SZS188" s="214">
        <f>_xlfn.XLOOKUP(SZS172, Schedule!$F$226:$FO$226, Schedule!$F$236:$FO$236, 0)</f>
        <v>0</v>
      </c>
      <c r="SZT188" s="214">
        <f>_xlfn.XLOOKUP(SZT172, Schedule!$F$226:$FO$226, Schedule!$F$236:$FO$236, 0)</f>
        <v>0</v>
      </c>
      <c r="SZU188" s="214">
        <f>_xlfn.XLOOKUP(SZU172, Schedule!$F$226:$FO$226, Schedule!$F$236:$FO$236, 0)</f>
        <v>0</v>
      </c>
      <c r="SZV188" s="214">
        <f>_xlfn.XLOOKUP(SZV172, Schedule!$F$226:$FO$226, Schedule!$F$236:$FO$236, 0)</f>
        <v>0</v>
      </c>
      <c r="SZW188" s="214">
        <f>_xlfn.XLOOKUP(SZW172, Schedule!$F$226:$FO$226, Schedule!$F$236:$FO$236, 0)</f>
        <v>0</v>
      </c>
      <c r="SZX188" s="214">
        <f>_xlfn.XLOOKUP(SZX172, Schedule!$F$226:$FO$226, Schedule!$F$236:$FO$236, 0)</f>
        <v>0</v>
      </c>
      <c r="SZY188" s="214">
        <f>_xlfn.XLOOKUP(SZY172, Schedule!$F$226:$FO$226, Schedule!$F$236:$FO$236, 0)</f>
        <v>0</v>
      </c>
      <c r="SZZ188" s="214">
        <f>_xlfn.XLOOKUP(SZZ172, Schedule!$F$226:$FO$226, Schedule!$F$236:$FO$236, 0)</f>
        <v>0</v>
      </c>
      <c r="TAA188" s="214">
        <f>_xlfn.XLOOKUP(TAA172, Schedule!$F$226:$FO$226, Schedule!$F$236:$FO$236, 0)</f>
        <v>0</v>
      </c>
      <c r="TAB188" s="214">
        <f>_xlfn.XLOOKUP(TAB172, Schedule!$F$226:$FO$226, Schedule!$F$236:$FO$236, 0)</f>
        <v>0</v>
      </c>
      <c r="TAC188" s="214">
        <f>_xlfn.XLOOKUP(TAC172, Schedule!$F$226:$FO$226, Schedule!$F$236:$FO$236, 0)</f>
        <v>0</v>
      </c>
      <c r="TAD188" s="214">
        <f>_xlfn.XLOOKUP(TAD172, Schedule!$F$226:$FO$226, Schedule!$F$236:$FO$236, 0)</f>
        <v>0</v>
      </c>
      <c r="TAE188" s="214">
        <f>_xlfn.XLOOKUP(TAE172, Schedule!$F$226:$FO$226, Schedule!$F$236:$FO$236, 0)</f>
        <v>0</v>
      </c>
      <c r="TAF188" s="214">
        <f>_xlfn.XLOOKUP(TAF172, Schedule!$F$226:$FO$226, Schedule!$F$236:$FO$236, 0)</f>
        <v>0</v>
      </c>
      <c r="TAG188" s="214">
        <f>_xlfn.XLOOKUP(TAG172, Schedule!$F$226:$FO$226, Schedule!$F$236:$FO$236, 0)</f>
        <v>0</v>
      </c>
      <c r="TAH188" s="214">
        <f>_xlfn.XLOOKUP(TAH172, Schedule!$F$226:$FO$226, Schedule!$F$236:$FO$236, 0)</f>
        <v>0</v>
      </c>
      <c r="TAI188" s="214">
        <f>_xlfn.XLOOKUP(TAI172, Schedule!$F$226:$FO$226, Schedule!$F$236:$FO$236, 0)</f>
        <v>0</v>
      </c>
      <c r="TAJ188" s="214">
        <f>_xlfn.XLOOKUP(TAJ172, Schedule!$F$226:$FO$226, Schedule!$F$236:$FO$236, 0)</f>
        <v>0</v>
      </c>
      <c r="TAK188" s="214">
        <f>_xlfn.XLOOKUP(TAK172, Schedule!$F$226:$FO$226, Schedule!$F$236:$FO$236, 0)</f>
        <v>0</v>
      </c>
      <c r="TAL188" s="214">
        <f>_xlfn.XLOOKUP(TAL172, Schedule!$F$226:$FO$226, Schedule!$F$236:$FO$236, 0)</f>
        <v>0</v>
      </c>
      <c r="TAM188" s="214">
        <f>_xlfn.XLOOKUP(TAM172, Schedule!$F$226:$FO$226, Schedule!$F$236:$FO$236, 0)</f>
        <v>0</v>
      </c>
      <c r="TAN188" s="214">
        <f>_xlfn.XLOOKUP(TAN172, Schedule!$F$226:$FO$226, Schedule!$F$236:$FO$236, 0)</f>
        <v>0</v>
      </c>
      <c r="TAO188" s="214">
        <f>_xlfn.XLOOKUP(TAO172, Schedule!$F$226:$FO$226, Schedule!$F$236:$FO$236, 0)</f>
        <v>0</v>
      </c>
      <c r="TAP188" s="214">
        <f>_xlfn.XLOOKUP(TAP172, Schedule!$F$226:$FO$226, Schedule!$F$236:$FO$236, 0)</f>
        <v>0</v>
      </c>
      <c r="TAQ188" s="214">
        <f>_xlfn.XLOOKUP(TAQ172, Schedule!$F$226:$FO$226, Schedule!$F$236:$FO$236, 0)</f>
        <v>0</v>
      </c>
      <c r="TAR188" s="214">
        <f>_xlfn.XLOOKUP(TAR172, Schedule!$F$226:$FO$226, Schedule!$F$236:$FO$236, 0)</f>
        <v>0</v>
      </c>
      <c r="TAS188" s="214">
        <f>_xlfn.XLOOKUP(TAS172, Schedule!$F$226:$FO$226, Schedule!$F$236:$FO$236, 0)</f>
        <v>0</v>
      </c>
      <c r="TAT188" s="214">
        <f>_xlfn.XLOOKUP(TAT172, Schedule!$F$226:$FO$226, Schedule!$F$236:$FO$236, 0)</f>
        <v>0</v>
      </c>
      <c r="TAU188" s="214">
        <f>_xlfn.XLOOKUP(TAU172, Schedule!$F$226:$FO$226, Schedule!$F$236:$FO$236, 0)</f>
        <v>0</v>
      </c>
      <c r="TAV188" s="214">
        <f>_xlfn.XLOOKUP(TAV172, Schedule!$F$226:$FO$226, Schedule!$F$236:$FO$236, 0)</f>
        <v>0</v>
      </c>
      <c r="TAW188" s="214">
        <f>_xlfn.XLOOKUP(TAW172, Schedule!$F$226:$FO$226, Schedule!$F$236:$FO$236, 0)</f>
        <v>0</v>
      </c>
      <c r="TAX188" s="214">
        <f>_xlfn.XLOOKUP(TAX172, Schedule!$F$226:$FO$226, Schedule!$F$236:$FO$236, 0)</f>
        <v>0</v>
      </c>
      <c r="TAY188" s="214">
        <f>_xlfn.XLOOKUP(TAY172, Schedule!$F$226:$FO$226, Schedule!$F$236:$FO$236, 0)</f>
        <v>0</v>
      </c>
      <c r="TAZ188" s="214">
        <f>_xlfn.XLOOKUP(TAZ172, Schedule!$F$226:$FO$226, Schedule!$F$236:$FO$236, 0)</f>
        <v>0</v>
      </c>
      <c r="TBA188" s="214">
        <f>_xlfn.XLOOKUP(TBA172, Schedule!$F$226:$FO$226, Schedule!$F$236:$FO$236, 0)</f>
        <v>0</v>
      </c>
      <c r="TBB188" s="214">
        <f>_xlfn.XLOOKUP(TBB172, Schedule!$F$226:$FO$226, Schedule!$F$236:$FO$236, 0)</f>
        <v>0</v>
      </c>
      <c r="TBC188" s="214">
        <f>_xlfn.XLOOKUP(TBC172, Schedule!$F$226:$FO$226, Schedule!$F$236:$FO$236, 0)</f>
        <v>0</v>
      </c>
      <c r="TBD188" s="214">
        <f>_xlfn.XLOOKUP(TBD172, Schedule!$F$226:$FO$226, Schedule!$F$236:$FO$236, 0)</f>
        <v>0</v>
      </c>
      <c r="TBE188" s="214">
        <f>_xlfn.XLOOKUP(TBE172, Schedule!$F$226:$FO$226, Schedule!$F$236:$FO$236, 0)</f>
        <v>0</v>
      </c>
      <c r="TBF188" s="214">
        <f>_xlfn.XLOOKUP(TBF172, Schedule!$F$226:$FO$226, Schedule!$F$236:$FO$236, 0)</f>
        <v>0</v>
      </c>
      <c r="TBG188" s="214">
        <f>_xlfn.XLOOKUP(TBG172, Schedule!$F$226:$FO$226, Schedule!$F$236:$FO$236, 0)</f>
        <v>0</v>
      </c>
      <c r="TBH188" s="214">
        <f>_xlfn.XLOOKUP(TBH172, Schedule!$F$226:$FO$226, Schedule!$F$236:$FO$236, 0)</f>
        <v>0</v>
      </c>
      <c r="TBI188" s="214">
        <f>_xlfn.XLOOKUP(TBI172, Schedule!$F$226:$FO$226, Schedule!$F$236:$FO$236, 0)</f>
        <v>0</v>
      </c>
      <c r="TBJ188" s="214">
        <f>_xlfn.XLOOKUP(TBJ172, Schedule!$F$226:$FO$226, Schedule!$F$236:$FO$236, 0)</f>
        <v>0</v>
      </c>
      <c r="TBK188" s="214">
        <f>_xlfn.XLOOKUP(TBK172, Schedule!$F$226:$FO$226, Schedule!$F$236:$FO$236, 0)</f>
        <v>0</v>
      </c>
      <c r="TBL188" s="214">
        <f>_xlfn.XLOOKUP(TBL172, Schedule!$F$226:$FO$226, Schedule!$F$236:$FO$236, 0)</f>
        <v>0</v>
      </c>
      <c r="TBM188" s="214">
        <f>_xlfn.XLOOKUP(TBM172, Schedule!$F$226:$FO$226, Schedule!$F$236:$FO$236, 0)</f>
        <v>0</v>
      </c>
      <c r="TBN188" s="214">
        <f>_xlfn.XLOOKUP(TBN172, Schedule!$F$226:$FO$226, Schedule!$F$236:$FO$236, 0)</f>
        <v>0</v>
      </c>
      <c r="TBO188" s="214">
        <f>_xlfn.XLOOKUP(TBO172, Schedule!$F$226:$FO$226, Schedule!$F$236:$FO$236, 0)</f>
        <v>0</v>
      </c>
      <c r="TBP188" s="214">
        <f>_xlfn.XLOOKUP(TBP172, Schedule!$F$226:$FO$226, Schedule!$F$236:$FO$236, 0)</f>
        <v>0</v>
      </c>
      <c r="TBQ188" s="214">
        <f>_xlfn.XLOOKUP(TBQ172, Schedule!$F$226:$FO$226, Schedule!$F$236:$FO$236, 0)</f>
        <v>0</v>
      </c>
      <c r="TBR188" s="214">
        <f>_xlfn.XLOOKUP(TBR172, Schedule!$F$226:$FO$226, Schedule!$F$236:$FO$236, 0)</f>
        <v>0</v>
      </c>
      <c r="TBS188" s="214">
        <f>_xlfn.XLOOKUP(TBS172, Schedule!$F$226:$FO$226, Schedule!$F$236:$FO$236, 0)</f>
        <v>0</v>
      </c>
      <c r="TBT188" s="214">
        <f>_xlfn.XLOOKUP(TBT172, Schedule!$F$226:$FO$226, Schedule!$F$236:$FO$236, 0)</f>
        <v>0</v>
      </c>
      <c r="TBU188" s="214">
        <f>_xlfn.XLOOKUP(TBU172, Schedule!$F$226:$FO$226, Schedule!$F$236:$FO$236, 0)</f>
        <v>0</v>
      </c>
      <c r="TBV188" s="214">
        <f>_xlfn.XLOOKUP(TBV172, Schedule!$F$226:$FO$226, Schedule!$F$236:$FO$236, 0)</f>
        <v>0</v>
      </c>
      <c r="TBW188" s="214">
        <f>_xlfn.XLOOKUP(TBW172, Schedule!$F$226:$FO$226, Schedule!$F$236:$FO$236, 0)</f>
        <v>0</v>
      </c>
      <c r="TBX188" s="214">
        <f>_xlfn.XLOOKUP(TBX172, Schedule!$F$226:$FO$226, Schedule!$F$236:$FO$236, 0)</f>
        <v>0</v>
      </c>
      <c r="TBY188" s="214">
        <f>_xlfn.XLOOKUP(TBY172, Schedule!$F$226:$FO$226, Schedule!$F$236:$FO$236, 0)</f>
        <v>0</v>
      </c>
      <c r="TBZ188" s="214">
        <f>_xlfn.XLOOKUP(TBZ172, Schedule!$F$226:$FO$226, Schedule!$F$236:$FO$236, 0)</f>
        <v>0</v>
      </c>
      <c r="TCA188" s="214">
        <f>_xlfn.XLOOKUP(TCA172, Schedule!$F$226:$FO$226, Schedule!$F$236:$FO$236, 0)</f>
        <v>0</v>
      </c>
      <c r="TCB188" s="214">
        <f>_xlfn.XLOOKUP(TCB172, Schedule!$F$226:$FO$226, Schedule!$F$236:$FO$236, 0)</f>
        <v>0</v>
      </c>
      <c r="TCC188" s="214">
        <f>_xlfn.XLOOKUP(TCC172, Schedule!$F$226:$FO$226, Schedule!$F$236:$FO$236, 0)</f>
        <v>0</v>
      </c>
      <c r="TCD188" s="214">
        <f>_xlfn.XLOOKUP(TCD172, Schedule!$F$226:$FO$226, Schedule!$F$236:$FO$236, 0)</f>
        <v>0</v>
      </c>
      <c r="TCE188" s="214">
        <f>_xlfn.XLOOKUP(TCE172, Schedule!$F$226:$FO$226, Schedule!$F$236:$FO$236, 0)</f>
        <v>0</v>
      </c>
      <c r="TCF188" s="214">
        <f>_xlfn.XLOOKUP(TCF172, Schedule!$F$226:$FO$226, Schedule!$F$236:$FO$236, 0)</f>
        <v>0</v>
      </c>
      <c r="TCG188" s="214">
        <f>_xlfn.XLOOKUP(TCG172, Schedule!$F$226:$FO$226, Schedule!$F$236:$FO$236, 0)</f>
        <v>0</v>
      </c>
      <c r="TCH188" s="214">
        <f>_xlfn.XLOOKUP(TCH172, Schedule!$F$226:$FO$226, Schedule!$F$236:$FO$236, 0)</f>
        <v>0</v>
      </c>
      <c r="TCI188" s="214">
        <f>_xlfn.XLOOKUP(TCI172, Schedule!$F$226:$FO$226, Schedule!$F$236:$FO$236, 0)</f>
        <v>0</v>
      </c>
      <c r="TCJ188" s="214">
        <f>_xlfn.XLOOKUP(TCJ172, Schedule!$F$226:$FO$226, Schedule!$F$236:$FO$236, 0)</f>
        <v>0</v>
      </c>
      <c r="TCK188" s="214">
        <f>_xlfn.XLOOKUP(TCK172, Schedule!$F$226:$FO$226, Schedule!$F$236:$FO$236, 0)</f>
        <v>0</v>
      </c>
      <c r="TCL188" s="214">
        <f>_xlfn.XLOOKUP(TCL172, Schedule!$F$226:$FO$226, Schedule!$F$236:$FO$236, 0)</f>
        <v>0</v>
      </c>
      <c r="TCM188" s="214">
        <f>_xlfn.XLOOKUP(TCM172, Schedule!$F$226:$FO$226, Schedule!$F$236:$FO$236, 0)</f>
        <v>0</v>
      </c>
      <c r="TCN188" s="214">
        <f>_xlfn.XLOOKUP(TCN172, Schedule!$F$226:$FO$226, Schedule!$F$236:$FO$236, 0)</f>
        <v>0</v>
      </c>
      <c r="TCO188" s="214">
        <f>_xlfn.XLOOKUP(TCO172, Schedule!$F$226:$FO$226, Schedule!$F$236:$FO$236, 0)</f>
        <v>0</v>
      </c>
      <c r="TCP188" s="214">
        <f>_xlfn.XLOOKUP(TCP172, Schedule!$F$226:$FO$226, Schedule!$F$236:$FO$236, 0)</f>
        <v>0</v>
      </c>
      <c r="TCQ188" s="214">
        <f>_xlfn.XLOOKUP(TCQ172, Schedule!$F$226:$FO$226, Schedule!$F$236:$FO$236, 0)</f>
        <v>0</v>
      </c>
      <c r="TCR188" s="214">
        <f>_xlfn.XLOOKUP(TCR172, Schedule!$F$226:$FO$226, Schedule!$F$236:$FO$236, 0)</f>
        <v>0</v>
      </c>
      <c r="TCS188" s="214">
        <f>_xlfn.XLOOKUP(TCS172, Schedule!$F$226:$FO$226, Schedule!$F$236:$FO$236, 0)</f>
        <v>0</v>
      </c>
      <c r="TCT188" s="214">
        <f>_xlfn.XLOOKUP(TCT172, Schedule!$F$226:$FO$226, Schedule!$F$236:$FO$236, 0)</f>
        <v>0</v>
      </c>
      <c r="TCU188" s="214">
        <f>_xlfn.XLOOKUP(TCU172, Schedule!$F$226:$FO$226, Schedule!$F$236:$FO$236, 0)</f>
        <v>0</v>
      </c>
      <c r="TCV188" s="214">
        <f>_xlfn.XLOOKUP(TCV172, Schedule!$F$226:$FO$226, Schedule!$F$236:$FO$236, 0)</f>
        <v>0</v>
      </c>
      <c r="TCW188" s="214">
        <f>_xlfn.XLOOKUP(TCW172, Schedule!$F$226:$FO$226, Schedule!$F$236:$FO$236, 0)</f>
        <v>0</v>
      </c>
      <c r="TCX188" s="214">
        <f>_xlfn.XLOOKUP(TCX172, Schedule!$F$226:$FO$226, Schedule!$F$236:$FO$236, 0)</f>
        <v>0</v>
      </c>
      <c r="TCY188" s="214">
        <f>_xlfn.XLOOKUP(TCY172, Schedule!$F$226:$FO$226, Schedule!$F$236:$FO$236, 0)</f>
        <v>0</v>
      </c>
      <c r="TCZ188" s="214">
        <f>_xlfn.XLOOKUP(TCZ172, Schedule!$F$226:$FO$226, Schedule!$F$236:$FO$236, 0)</f>
        <v>0</v>
      </c>
      <c r="TDA188" s="214">
        <f>_xlfn.XLOOKUP(TDA172, Schedule!$F$226:$FO$226, Schedule!$F$236:$FO$236, 0)</f>
        <v>0</v>
      </c>
      <c r="TDB188" s="214">
        <f>_xlfn.XLOOKUP(TDB172, Schedule!$F$226:$FO$226, Schedule!$F$236:$FO$236, 0)</f>
        <v>0</v>
      </c>
      <c r="TDC188" s="214">
        <f>_xlfn.XLOOKUP(TDC172, Schedule!$F$226:$FO$226, Schedule!$F$236:$FO$236, 0)</f>
        <v>0</v>
      </c>
      <c r="TDD188" s="214">
        <f>_xlfn.XLOOKUP(TDD172, Schedule!$F$226:$FO$226, Schedule!$F$236:$FO$236, 0)</f>
        <v>0</v>
      </c>
      <c r="TDE188" s="214">
        <f>_xlfn.XLOOKUP(TDE172, Schedule!$F$226:$FO$226, Schedule!$F$236:$FO$236, 0)</f>
        <v>0</v>
      </c>
      <c r="TDF188" s="214">
        <f>_xlfn.XLOOKUP(TDF172, Schedule!$F$226:$FO$226, Schedule!$F$236:$FO$236, 0)</f>
        <v>0</v>
      </c>
      <c r="TDG188" s="214">
        <f>_xlfn.XLOOKUP(TDG172, Schedule!$F$226:$FO$226, Schedule!$F$236:$FO$236, 0)</f>
        <v>0</v>
      </c>
      <c r="TDH188" s="214">
        <f>_xlfn.XLOOKUP(TDH172, Schedule!$F$226:$FO$226, Schedule!$F$236:$FO$236, 0)</f>
        <v>0</v>
      </c>
      <c r="TDI188" s="214">
        <f>_xlfn.XLOOKUP(TDI172, Schedule!$F$226:$FO$226, Schedule!$F$236:$FO$236, 0)</f>
        <v>0</v>
      </c>
      <c r="TDJ188" s="214">
        <f>_xlfn.XLOOKUP(TDJ172, Schedule!$F$226:$FO$226, Schedule!$F$236:$FO$236, 0)</f>
        <v>0</v>
      </c>
      <c r="TDK188" s="214">
        <f>_xlfn.XLOOKUP(TDK172, Schedule!$F$226:$FO$226, Schedule!$F$236:$FO$236, 0)</f>
        <v>0</v>
      </c>
      <c r="TDL188" s="214">
        <f>_xlfn.XLOOKUP(TDL172, Schedule!$F$226:$FO$226, Schedule!$F$236:$FO$236, 0)</f>
        <v>0</v>
      </c>
      <c r="TDM188" s="214">
        <f>_xlfn.XLOOKUP(TDM172, Schedule!$F$226:$FO$226, Schedule!$F$236:$FO$236, 0)</f>
        <v>0</v>
      </c>
      <c r="TDN188" s="214">
        <f>_xlfn.XLOOKUP(TDN172, Schedule!$F$226:$FO$226, Schedule!$F$236:$FO$236, 0)</f>
        <v>0</v>
      </c>
      <c r="TDO188" s="214">
        <f>_xlfn.XLOOKUP(TDO172, Schedule!$F$226:$FO$226, Schedule!$F$236:$FO$236, 0)</f>
        <v>0</v>
      </c>
      <c r="TDP188" s="214">
        <f>_xlfn.XLOOKUP(TDP172, Schedule!$F$226:$FO$226, Schedule!$F$236:$FO$236, 0)</f>
        <v>0</v>
      </c>
      <c r="TDQ188" s="214">
        <f>_xlfn.XLOOKUP(TDQ172, Schedule!$F$226:$FO$226, Schedule!$F$236:$FO$236, 0)</f>
        <v>0</v>
      </c>
      <c r="TDR188" s="214">
        <f>_xlfn.XLOOKUP(TDR172, Schedule!$F$226:$FO$226, Schedule!$F$236:$FO$236, 0)</f>
        <v>0</v>
      </c>
      <c r="TDS188" s="214">
        <f>_xlfn.XLOOKUP(TDS172, Schedule!$F$226:$FO$226, Schedule!$F$236:$FO$236, 0)</f>
        <v>0</v>
      </c>
      <c r="TDT188" s="214">
        <f>_xlfn.XLOOKUP(TDT172, Schedule!$F$226:$FO$226, Schedule!$F$236:$FO$236, 0)</f>
        <v>0</v>
      </c>
      <c r="TDU188" s="214">
        <f>_xlfn.XLOOKUP(TDU172, Schedule!$F$226:$FO$226, Schedule!$F$236:$FO$236, 0)</f>
        <v>0</v>
      </c>
      <c r="TDV188" s="214">
        <f>_xlfn.XLOOKUP(TDV172, Schedule!$F$226:$FO$226, Schedule!$F$236:$FO$236, 0)</f>
        <v>0</v>
      </c>
      <c r="TDW188" s="214">
        <f>_xlfn.XLOOKUP(TDW172, Schedule!$F$226:$FO$226, Schedule!$F$236:$FO$236, 0)</f>
        <v>0</v>
      </c>
      <c r="TDX188" s="214">
        <f>_xlfn.XLOOKUP(TDX172, Schedule!$F$226:$FO$226, Schedule!$F$236:$FO$236, 0)</f>
        <v>0</v>
      </c>
      <c r="TDY188" s="214">
        <f>_xlfn.XLOOKUP(TDY172, Schedule!$F$226:$FO$226, Schedule!$F$236:$FO$236, 0)</f>
        <v>0</v>
      </c>
      <c r="TDZ188" s="214">
        <f>_xlfn.XLOOKUP(TDZ172, Schedule!$F$226:$FO$226, Schedule!$F$236:$FO$236, 0)</f>
        <v>0</v>
      </c>
      <c r="TEA188" s="214">
        <f>_xlfn.XLOOKUP(TEA172, Schedule!$F$226:$FO$226, Schedule!$F$236:$FO$236, 0)</f>
        <v>0</v>
      </c>
      <c r="TEB188" s="214">
        <f>_xlfn.XLOOKUP(TEB172, Schedule!$F$226:$FO$226, Schedule!$F$236:$FO$236, 0)</f>
        <v>0</v>
      </c>
      <c r="TEC188" s="214">
        <f>_xlfn.XLOOKUP(TEC172, Schedule!$F$226:$FO$226, Schedule!$F$236:$FO$236, 0)</f>
        <v>0</v>
      </c>
      <c r="TED188" s="214">
        <f>_xlfn.XLOOKUP(TED172, Schedule!$F$226:$FO$226, Schedule!$F$236:$FO$236, 0)</f>
        <v>0</v>
      </c>
      <c r="TEE188" s="214">
        <f>_xlfn.XLOOKUP(TEE172, Schedule!$F$226:$FO$226, Schedule!$F$236:$FO$236, 0)</f>
        <v>0</v>
      </c>
      <c r="TEF188" s="214">
        <f>_xlfn.XLOOKUP(TEF172, Schedule!$F$226:$FO$226, Schedule!$F$236:$FO$236, 0)</f>
        <v>0</v>
      </c>
      <c r="TEG188" s="214">
        <f>_xlfn.XLOOKUP(TEG172, Schedule!$F$226:$FO$226, Schedule!$F$236:$FO$236, 0)</f>
        <v>0</v>
      </c>
      <c r="TEH188" s="214">
        <f>_xlfn.XLOOKUP(TEH172, Schedule!$F$226:$FO$226, Schedule!$F$236:$FO$236, 0)</f>
        <v>0</v>
      </c>
      <c r="TEI188" s="214">
        <f>_xlfn.XLOOKUP(TEI172, Schedule!$F$226:$FO$226, Schedule!$F$236:$FO$236, 0)</f>
        <v>0</v>
      </c>
      <c r="TEJ188" s="214">
        <f>_xlfn.XLOOKUP(TEJ172, Schedule!$F$226:$FO$226, Schedule!$F$236:$FO$236, 0)</f>
        <v>0</v>
      </c>
      <c r="TEK188" s="214">
        <f>_xlfn.XLOOKUP(TEK172, Schedule!$F$226:$FO$226, Schedule!$F$236:$FO$236, 0)</f>
        <v>0</v>
      </c>
      <c r="TEL188" s="214">
        <f>_xlfn.XLOOKUP(TEL172, Schedule!$F$226:$FO$226, Schedule!$F$236:$FO$236, 0)</f>
        <v>0</v>
      </c>
      <c r="TEM188" s="214">
        <f>_xlfn.XLOOKUP(TEM172, Schedule!$F$226:$FO$226, Schedule!$F$236:$FO$236, 0)</f>
        <v>0</v>
      </c>
      <c r="TEN188" s="214">
        <f>_xlfn.XLOOKUP(TEN172, Schedule!$F$226:$FO$226, Schedule!$F$236:$FO$236, 0)</f>
        <v>0</v>
      </c>
      <c r="TEO188" s="214">
        <f>_xlfn.XLOOKUP(TEO172, Schedule!$F$226:$FO$226, Schedule!$F$236:$FO$236, 0)</f>
        <v>0</v>
      </c>
      <c r="TEP188" s="214">
        <f>_xlfn.XLOOKUP(TEP172, Schedule!$F$226:$FO$226, Schedule!$F$236:$FO$236, 0)</f>
        <v>0</v>
      </c>
      <c r="TEQ188" s="214">
        <f>_xlfn.XLOOKUP(TEQ172, Schedule!$F$226:$FO$226, Schedule!$F$236:$FO$236, 0)</f>
        <v>0</v>
      </c>
      <c r="TER188" s="214">
        <f>_xlfn.XLOOKUP(TER172, Schedule!$F$226:$FO$226, Schedule!$F$236:$FO$236, 0)</f>
        <v>0</v>
      </c>
      <c r="TES188" s="214">
        <f>_xlfn.XLOOKUP(TES172, Schedule!$F$226:$FO$226, Schedule!$F$236:$FO$236, 0)</f>
        <v>0</v>
      </c>
      <c r="TET188" s="214">
        <f>_xlfn.XLOOKUP(TET172, Schedule!$F$226:$FO$226, Schedule!$F$236:$FO$236, 0)</f>
        <v>0</v>
      </c>
      <c r="TEU188" s="214">
        <f>_xlfn.XLOOKUP(TEU172, Schedule!$F$226:$FO$226, Schedule!$F$236:$FO$236, 0)</f>
        <v>0</v>
      </c>
      <c r="TEV188" s="214">
        <f>_xlfn.XLOOKUP(TEV172, Schedule!$F$226:$FO$226, Schedule!$F$236:$FO$236, 0)</f>
        <v>0</v>
      </c>
      <c r="TEW188" s="214">
        <f>_xlfn.XLOOKUP(TEW172, Schedule!$F$226:$FO$226, Schedule!$F$236:$FO$236, 0)</f>
        <v>0</v>
      </c>
      <c r="TEX188" s="214">
        <f>_xlfn.XLOOKUP(TEX172, Schedule!$F$226:$FO$226, Schedule!$F$236:$FO$236, 0)</f>
        <v>0</v>
      </c>
      <c r="TEY188" s="214">
        <f>_xlfn.XLOOKUP(TEY172, Schedule!$F$226:$FO$226, Schedule!$F$236:$FO$236, 0)</f>
        <v>0</v>
      </c>
      <c r="TEZ188" s="214">
        <f>_xlfn.XLOOKUP(TEZ172, Schedule!$F$226:$FO$226, Schedule!$F$236:$FO$236, 0)</f>
        <v>0</v>
      </c>
      <c r="TFA188" s="214">
        <f>_xlfn.XLOOKUP(TFA172, Schedule!$F$226:$FO$226, Schedule!$F$236:$FO$236, 0)</f>
        <v>0</v>
      </c>
      <c r="TFB188" s="214">
        <f>_xlfn.XLOOKUP(TFB172, Schedule!$F$226:$FO$226, Schedule!$F$236:$FO$236, 0)</f>
        <v>0</v>
      </c>
      <c r="TFC188" s="214">
        <f>_xlfn.XLOOKUP(TFC172, Schedule!$F$226:$FO$226, Schedule!$F$236:$FO$236, 0)</f>
        <v>0</v>
      </c>
      <c r="TFD188" s="214">
        <f>_xlfn.XLOOKUP(TFD172, Schedule!$F$226:$FO$226, Schedule!$F$236:$FO$236, 0)</f>
        <v>0</v>
      </c>
      <c r="TFE188" s="214">
        <f>_xlfn.XLOOKUP(TFE172, Schedule!$F$226:$FO$226, Schedule!$F$236:$FO$236, 0)</f>
        <v>0</v>
      </c>
      <c r="TFF188" s="214">
        <f>_xlfn.XLOOKUP(TFF172, Schedule!$F$226:$FO$226, Schedule!$F$236:$FO$236, 0)</f>
        <v>0</v>
      </c>
      <c r="TFG188" s="214">
        <f>_xlfn.XLOOKUP(TFG172, Schedule!$F$226:$FO$226, Schedule!$F$236:$FO$236, 0)</f>
        <v>0</v>
      </c>
      <c r="TFH188" s="214">
        <f>_xlfn.XLOOKUP(TFH172, Schedule!$F$226:$FO$226, Schedule!$F$236:$FO$236, 0)</f>
        <v>0</v>
      </c>
      <c r="TFI188" s="214">
        <f>_xlfn.XLOOKUP(TFI172, Schedule!$F$226:$FO$226, Schedule!$F$236:$FO$236, 0)</f>
        <v>0</v>
      </c>
      <c r="TFJ188" s="214">
        <f>_xlfn.XLOOKUP(TFJ172, Schedule!$F$226:$FO$226, Schedule!$F$236:$FO$236, 0)</f>
        <v>0</v>
      </c>
      <c r="TFK188" s="214">
        <f>_xlfn.XLOOKUP(TFK172, Schedule!$F$226:$FO$226, Schedule!$F$236:$FO$236, 0)</f>
        <v>0</v>
      </c>
      <c r="TFL188" s="214">
        <f>_xlfn.XLOOKUP(TFL172, Schedule!$F$226:$FO$226, Schedule!$F$236:$FO$236, 0)</f>
        <v>0</v>
      </c>
      <c r="TFM188" s="214">
        <f>_xlfn.XLOOKUP(TFM172, Schedule!$F$226:$FO$226, Schedule!$F$236:$FO$236, 0)</f>
        <v>0</v>
      </c>
      <c r="TFN188" s="214">
        <f>_xlfn.XLOOKUP(TFN172, Schedule!$F$226:$FO$226, Schedule!$F$236:$FO$236, 0)</f>
        <v>0</v>
      </c>
      <c r="TFO188" s="214">
        <f>_xlfn.XLOOKUP(TFO172, Schedule!$F$226:$FO$226, Schedule!$F$236:$FO$236, 0)</f>
        <v>0</v>
      </c>
      <c r="TFP188" s="214">
        <f>_xlfn.XLOOKUP(TFP172, Schedule!$F$226:$FO$226, Schedule!$F$236:$FO$236, 0)</f>
        <v>0</v>
      </c>
      <c r="TFQ188" s="214">
        <f>_xlfn.XLOOKUP(TFQ172, Schedule!$F$226:$FO$226, Schedule!$F$236:$FO$236, 0)</f>
        <v>0</v>
      </c>
      <c r="TFR188" s="214">
        <f>_xlfn.XLOOKUP(TFR172, Schedule!$F$226:$FO$226, Schedule!$F$236:$FO$236, 0)</f>
        <v>0</v>
      </c>
      <c r="TFS188" s="214">
        <f>_xlfn.XLOOKUP(TFS172, Schedule!$F$226:$FO$226, Schedule!$F$236:$FO$236, 0)</f>
        <v>0</v>
      </c>
      <c r="TFT188" s="214">
        <f>_xlfn.XLOOKUP(TFT172, Schedule!$F$226:$FO$226, Schedule!$F$236:$FO$236, 0)</f>
        <v>0</v>
      </c>
      <c r="TFU188" s="214">
        <f>_xlfn.XLOOKUP(TFU172, Schedule!$F$226:$FO$226, Schedule!$F$236:$FO$236, 0)</f>
        <v>0</v>
      </c>
      <c r="TFV188" s="214">
        <f>_xlfn.XLOOKUP(TFV172, Schedule!$F$226:$FO$226, Schedule!$F$236:$FO$236, 0)</f>
        <v>0</v>
      </c>
      <c r="TFW188" s="214">
        <f>_xlfn.XLOOKUP(TFW172, Schedule!$F$226:$FO$226, Schedule!$F$236:$FO$236, 0)</f>
        <v>0</v>
      </c>
      <c r="TFX188" s="214">
        <f>_xlfn.XLOOKUP(TFX172, Schedule!$F$226:$FO$226, Schedule!$F$236:$FO$236, 0)</f>
        <v>0</v>
      </c>
      <c r="TFY188" s="214">
        <f>_xlfn.XLOOKUP(TFY172, Schedule!$F$226:$FO$226, Schedule!$F$236:$FO$236, 0)</f>
        <v>0</v>
      </c>
      <c r="TFZ188" s="214">
        <f>_xlfn.XLOOKUP(TFZ172, Schedule!$F$226:$FO$226, Schedule!$F$236:$FO$236, 0)</f>
        <v>0</v>
      </c>
      <c r="TGA188" s="214">
        <f>_xlfn.XLOOKUP(TGA172, Schedule!$F$226:$FO$226, Schedule!$F$236:$FO$236, 0)</f>
        <v>0</v>
      </c>
      <c r="TGB188" s="214">
        <f>_xlfn.XLOOKUP(TGB172, Schedule!$F$226:$FO$226, Schedule!$F$236:$FO$236, 0)</f>
        <v>0</v>
      </c>
      <c r="TGC188" s="214">
        <f>_xlfn.XLOOKUP(TGC172, Schedule!$F$226:$FO$226, Schedule!$F$236:$FO$236, 0)</f>
        <v>0</v>
      </c>
      <c r="TGD188" s="214">
        <f>_xlfn.XLOOKUP(TGD172, Schedule!$F$226:$FO$226, Schedule!$F$236:$FO$236, 0)</f>
        <v>0</v>
      </c>
      <c r="TGE188" s="214">
        <f>_xlfn.XLOOKUP(TGE172, Schedule!$F$226:$FO$226, Schedule!$F$236:$FO$236, 0)</f>
        <v>0</v>
      </c>
      <c r="TGF188" s="214">
        <f>_xlfn.XLOOKUP(TGF172, Schedule!$F$226:$FO$226, Schedule!$F$236:$FO$236, 0)</f>
        <v>0</v>
      </c>
      <c r="TGG188" s="214">
        <f>_xlfn.XLOOKUP(TGG172, Schedule!$F$226:$FO$226, Schedule!$F$236:$FO$236, 0)</f>
        <v>0</v>
      </c>
      <c r="TGH188" s="214">
        <f>_xlfn.XLOOKUP(TGH172, Schedule!$F$226:$FO$226, Schedule!$F$236:$FO$236, 0)</f>
        <v>0</v>
      </c>
      <c r="TGI188" s="214">
        <f>_xlfn.XLOOKUP(TGI172, Schedule!$F$226:$FO$226, Schedule!$F$236:$FO$236, 0)</f>
        <v>0</v>
      </c>
      <c r="TGJ188" s="214">
        <f>_xlfn.XLOOKUP(TGJ172, Schedule!$F$226:$FO$226, Schedule!$F$236:$FO$236, 0)</f>
        <v>0</v>
      </c>
      <c r="TGK188" s="214">
        <f>_xlfn.XLOOKUP(TGK172, Schedule!$F$226:$FO$226, Schedule!$F$236:$FO$236, 0)</f>
        <v>0</v>
      </c>
      <c r="TGL188" s="214">
        <f>_xlfn.XLOOKUP(TGL172, Schedule!$F$226:$FO$226, Schedule!$F$236:$FO$236, 0)</f>
        <v>0</v>
      </c>
      <c r="TGM188" s="214">
        <f>_xlfn.XLOOKUP(TGM172, Schedule!$F$226:$FO$226, Schedule!$F$236:$FO$236, 0)</f>
        <v>0</v>
      </c>
      <c r="TGN188" s="214">
        <f>_xlfn.XLOOKUP(TGN172, Schedule!$F$226:$FO$226, Schedule!$F$236:$FO$236, 0)</f>
        <v>0</v>
      </c>
      <c r="TGO188" s="214">
        <f>_xlfn.XLOOKUP(TGO172, Schedule!$F$226:$FO$226, Schedule!$F$236:$FO$236, 0)</f>
        <v>0</v>
      </c>
      <c r="TGP188" s="214">
        <f>_xlfn.XLOOKUP(TGP172, Schedule!$F$226:$FO$226, Schedule!$F$236:$FO$236, 0)</f>
        <v>0</v>
      </c>
      <c r="TGQ188" s="214">
        <f>_xlfn.XLOOKUP(TGQ172, Schedule!$F$226:$FO$226, Schedule!$F$236:$FO$236, 0)</f>
        <v>0</v>
      </c>
      <c r="TGR188" s="214">
        <f>_xlfn.XLOOKUP(TGR172, Schedule!$F$226:$FO$226, Schedule!$F$236:$FO$236, 0)</f>
        <v>0</v>
      </c>
      <c r="TGS188" s="214">
        <f>_xlfn.XLOOKUP(TGS172, Schedule!$F$226:$FO$226, Schedule!$F$236:$FO$236, 0)</f>
        <v>0</v>
      </c>
      <c r="TGT188" s="214">
        <f>_xlfn.XLOOKUP(TGT172, Schedule!$F$226:$FO$226, Schedule!$F$236:$FO$236, 0)</f>
        <v>0</v>
      </c>
      <c r="TGU188" s="214">
        <f>_xlfn.XLOOKUP(TGU172, Schedule!$F$226:$FO$226, Schedule!$F$236:$FO$236, 0)</f>
        <v>0</v>
      </c>
      <c r="TGV188" s="214">
        <f>_xlfn.XLOOKUP(TGV172, Schedule!$F$226:$FO$226, Schedule!$F$236:$FO$236, 0)</f>
        <v>0</v>
      </c>
      <c r="TGW188" s="214">
        <f>_xlfn.XLOOKUP(TGW172, Schedule!$F$226:$FO$226, Schedule!$F$236:$FO$236, 0)</f>
        <v>0</v>
      </c>
      <c r="TGX188" s="214">
        <f>_xlfn.XLOOKUP(TGX172, Schedule!$F$226:$FO$226, Schedule!$F$236:$FO$236, 0)</f>
        <v>0</v>
      </c>
      <c r="TGY188" s="214">
        <f>_xlfn.XLOOKUP(TGY172, Schedule!$F$226:$FO$226, Schedule!$F$236:$FO$236, 0)</f>
        <v>0</v>
      </c>
      <c r="TGZ188" s="214">
        <f>_xlfn.XLOOKUP(TGZ172, Schedule!$F$226:$FO$226, Schedule!$F$236:$FO$236, 0)</f>
        <v>0</v>
      </c>
      <c r="THA188" s="214">
        <f>_xlfn.XLOOKUP(THA172, Schedule!$F$226:$FO$226, Schedule!$F$236:$FO$236, 0)</f>
        <v>0</v>
      </c>
      <c r="THB188" s="214">
        <f>_xlfn.XLOOKUP(THB172, Schedule!$F$226:$FO$226, Schedule!$F$236:$FO$236, 0)</f>
        <v>0</v>
      </c>
      <c r="THC188" s="214">
        <f>_xlfn.XLOOKUP(THC172, Schedule!$F$226:$FO$226, Schedule!$F$236:$FO$236, 0)</f>
        <v>0</v>
      </c>
      <c r="THD188" s="214">
        <f>_xlfn.XLOOKUP(THD172, Schedule!$F$226:$FO$226, Schedule!$F$236:$FO$236, 0)</f>
        <v>0</v>
      </c>
      <c r="THE188" s="214">
        <f>_xlfn.XLOOKUP(THE172, Schedule!$F$226:$FO$226, Schedule!$F$236:$FO$236, 0)</f>
        <v>0</v>
      </c>
      <c r="THF188" s="214">
        <f>_xlfn.XLOOKUP(THF172, Schedule!$F$226:$FO$226, Schedule!$F$236:$FO$236, 0)</f>
        <v>0</v>
      </c>
      <c r="THG188" s="214">
        <f>_xlfn.XLOOKUP(THG172, Schedule!$F$226:$FO$226, Schedule!$F$236:$FO$236, 0)</f>
        <v>0</v>
      </c>
      <c r="THH188" s="214">
        <f>_xlfn.XLOOKUP(THH172, Schedule!$F$226:$FO$226, Schedule!$F$236:$FO$236, 0)</f>
        <v>0</v>
      </c>
      <c r="THI188" s="214">
        <f>_xlfn.XLOOKUP(THI172, Schedule!$F$226:$FO$226, Schedule!$F$236:$FO$236, 0)</f>
        <v>0</v>
      </c>
      <c r="THJ188" s="214">
        <f>_xlfn.XLOOKUP(THJ172, Schedule!$F$226:$FO$226, Schedule!$F$236:$FO$236, 0)</f>
        <v>0</v>
      </c>
      <c r="THK188" s="214">
        <f>_xlfn.XLOOKUP(THK172, Schedule!$F$226:$FO$226, Schedule!$F$236:$FO$236, 0)</f>
        <v>0</v>
      </c>
      <c r="THL188" s="214">
        <f>_xlfn.XLOOKUP(THL172, Schedule!$F$226:$FO$226, Schedule!$F$236:$FO$236, 0)</f>
        <v>0</v>
      </c>
      <c r="THM188" s="214">
        <f>_xlfn.XLOOKUP(THM172, Schedule!$F$226:$FO$226, Schedule!$F$236:$FO$236, 0)</f>
        <v>0</v>
      </c>
      <c r="THN188" s="214">
        <f>_xlfn.XLOOKUP(THN172, Schedule!$F$226:$FO$226, Schedule!$F$236:$FO$236, 0)</f>
        <v>0</v>
      </c>
      <c r="THO188" s="214">
        <f>_xlfn.XLOOKUP(THO172, Schedule!$F$226:$FO$226, Schedule!$F$236:$FO$236, 0)</f>
        <v>0</v>
      </c>
      <c r="THP188" s="214">
        <f>_xlfn.XLOOKUP(THP172, Schedule!$F$226:$FO$226, Schedule!$F$236:$FO$236, 0)</f>
        <v>0</v>
      </c>
      <c r="THQ188" s="214">
        <f>_xlfn.XLOOKUP(THQ172, Schedule!$F$226:$FO$226, Schedule!$F$236:$FO$236, 0)</f>
        <v>0</v>
      </c>
      <c r="THR188" s="214">
        <f>_xlfn.XLOOKUP(THR172, Schedule!$F$226:$FO$226, Schedule!$F$236:$FO$236, 0)</f>
        <v>0</v>
      </c>
      <c r="THS188" s="214">
        <f>_xlfn.XLOOKUP(THS172, Schedule!$F$226:$FO$226, Schedule!$F$236:$FO$236, 0)</f>
        <v>0</v>
      </c>
      <c r="THT188" s="214">
        <f>_xlfn.XLOOKUP(THT172, Schedule!$F$226:$FO$226, Schedule!$F$236:$FO$236, 0)</f>
        <v>0</v>
      </c>
      <c r="THU188" s="214">
        <f>_xlfn.XLOOKUP(THU172, Schedule!$F$226:$FO$226, Schedule!$F$236:$FO$236, 0)</f>
        <v>0</v>
      </c>
      <c r="THV188" s="214">
        <f>_xlfn.XLOOKUP(THV172, Schedule!$F$226:$FO$226, Schedule!$F$236:$FO$236, 0)</f>
        <v>0</v>
      </c>
      <c r="THW188" s="214">
        <f>_xlfn.XLOOKUP(THW172, Schedule!$F$226:$FO$226, Schedule!$F$236:$FO$236, 0)</f>
        <v>0</v>
      </c>
      <c r="THX188" s="214">
        <f>_xlfn.XLOOKUP(THX172, Schedule!$F$226:$FO$226, Schedule!$F$236:$FO$236, 0)</f>
        <v>0</v>
      </c>
      <c r="THY188" s="214">
        <f>_xlfn.XLOOKUP(THY172, Schedule!$F$226:$FO$226, Schedule!$F$236:$FO$236, 0)</f>
        <v>0</v>
      </c>
      <c r="THZ188" s="214">
        <f>_xlfn.XLOOKUP(THZ172, Schedule!$F$226:$FO$226, Schedule!$F$236:$FO$236, 0)</f>
        <v>0</v>
      </c>
      <c r="TIA188" s="214">
        <f>_xlfn.XLOOKUP(TIA172, Schedule!$F$226:$FO$226, Schedule!$F$236:$FO$236, 0)</f>
        <v>0</v>
      </c>
      <c r="TIB188" s="214">
        <f>_xlfn.XLOOKUP(TIB172, Schedule!$F$226:$FO$226, Schedule!$F$236:$FO$236, 0)</f>
        <v>0</v>
      </c>
      <c r="TIC188" s="214">
        <f>_xlfn.XLOOKUP(TIC172, Schedule!$F$226:$FO$226, Schedule!$F$236:$FO$236, 0)</f>
        <v>0</v>
      </c>
      <c r="TID188" s="214">
        <f>_xlfn.XLOOKUP(TID172, Schedule!$F$226:$FO$226, Schedule!$F$236:$FO$236, 0)</f>
        <v>0</v>
      </c>
      <c r="TIE188" s="214">
        <f>_xlfn.XLOOKUP(TIE172, Schedule!$F$226:$FO$226, Schedule!$F$236:$FO$236, 0)</f>
        <v>0</v>
      </c>
      <c r="TIF188" s="214">
        <f>_xlfn.XLOOKUP(TIF172, Schedule!$F$226:$FO$226, Schedule!$F$236:$FO$236, 0)</f>
        <v>0</v>
      </c>
      <c r="TIG188" s="214">
        <f>_xlfn.XLOOKUP(TIG172, Schedule!$F$226:$FO$226, Schedule!$F$236:$FO$236, 0)</f>
        <v>0</v>
      </c>
      <c r="TIH188" s="214">
        <f>_xlfn.XLOOKUP(TIH172, Schedule!$F$226:$FO$226, Schedule!$F$236:$FO$236, 0)</f>
        <v>0</v>
      </c>
      <c r="TII188" s="214">
        <f>_xlfn.XLOOKUP(TII172, Schedule!$F$226:$FO$226, Schedule!$F$236:$FO$236, 0)</f>
        <v>0</v>
      </c>
      <c r="TIJ188" s="214">
        <f>_xlfn.XLOOKUP(TIJ172, Schedule!$F$226:$FO$226, Schedule!$F$236:$FO$236, 0)</f>
        <v>0</v>
      </c>
      <c r="TIK188" s="214">
        <f>_xlfn.XLOOKUP(TIK172, Schedule!$F$226:$FO$226, Schedule!$F$236:$FO$236, 0)</f>
        <v>0</v>
      </c>
      <c r="TIL188" s="214">
        <f>_xlfn.XLOOKUP(TIL172, Schedule!$F$226:$FO$226, Schedule!$F$236:$FO$236, 0)</f>
        <v>0</v>
      </c>
      <c r="TIM188" s="214">
        <f>_xlfn.XLOOKUP(TIM172, Schedule!$F$226:$FO$226, Schedule!$F$236:$FO$236, 0)</f>
        <v>0</v>
      </c>
      <c r="TIN188" s="214">
        <f>_xlfn.XLOOKUP(TIN172, Schedule!$F$226:$FO$226, Schedule!$F$236:$FO$236, 0)</f>
        <v>0</v>
      </c>
      <c r="TIO188" s="214">
        <f>_xlfn.XLOOKUP(TIO172, Schedule!$F$226:$FO$226, Schedule!$F$236:$FO$236, 0)</f>
        <v>0</v>
      </c>
      <c r="TIP188" s="214">
        <f>_xlfn.XLOOKUP(TIP172, Schedule!$F$226:$FO$226, Schedule!$F$236:$FO$236, 0)</f>
        <v>0</v>
      </c>
      <c r="TIQ188" s="214">
        <f>_xlfn.XLOOKUP(TIQ172, Schedule!$F$226:$FO$226, Schedule!$F$236:$FO$236, 0)</f>
        <v>0</v>
      </c>
      <c r="TIR188" s="214">
        <f>_xlfn.XLOOKUP(TIR172, Schedule!$F$226:$FO$226, Schedule!$F$236:$FO$236, 0)</f>
        <v>0</v>
      </c>
      <c r="TIS188" s="214">
        <f>_xlfn.XLOOKUP(TIS172, Schedule!$F$226:$FO$226, Schedule!$F$236:$FO$236, 0)</f>
        <v>0</v>
      </c>
      <c r="TIT188" s="214">
        <f>_xlfn.XLOOKUP(TIT172, Schedule!$F$226:$FO$226, Schedule!$F$236:$FO$236, 0)</f>
        <v>0</v>
      </c>
      <c r="TIU188" s="214">
        <f>_xlfn.XLOOKUP(TIU172, Schedule!$F$226:$FO$226, Schedule!$F$236:$FO$236, 0)</f>
        <v>0</v>
      </c>
      <c r="TIV188" s="214">
        <f>_xlfn.XLOOKUP(TIV172, Schedule!$F$226:$FO$226, Schedule!$F$236:$FO$236, 0)</f>
        <v>0</v>
      </c>
      <c r="TIW188" s="214">
        <f>_xlfn.XLOOKUP(TIW172, Schedule!$F$226:$FO$226, Schedule!$F$236:$FO$236, 0)</f>
        <v>0</v>
      </c>
      <c r="TIX188" s="214">
        <f>_xlfn.XLOOKUP(TIX172, Schedule!$F$226:$FO$226, Schedule!$F$236:$FO$236, 0)</f>
        <v>0</v>
      </c>
      <c r="TIY188" s="214">
        <f>_xlfn.XLOOKUP(TIY172, Schedule!$F$226:$FO$226, Schedule!$F$236:$FO$236, 0)</f>
        <v>0</v>
      </c>
      <c r="TIZ188" s="214">
        <f>_xlfn.XLOOKUP(TIZ172, Schedule!$F$226:$FO$226, Schedule!$F$236:$FO$236, 0)</f>
        <v>0</v>
      </c>
      <c r="TJA188" s="214">
        <f>_xlfn.XLOOKUP(TJA172, Schedule!$F$226:$FO$226, Schedule!$F$236:$FO$236, 0)</f>
        <v>0</v>
      </c>
      <c r="TJB188" s="214">
        <f>_xlfn.XLOOKUP(TJB172, Schedule!$F$226:$FO$226, Schedule!$F$236:$FO$236, 0)</f>
        <v>0</v>
      </c>
      <c r="TJC188" s="214">
        <f>_xlfn.XLOOKUP(TJC172, Schedule!$F$226:$FO$226, Schedule!$F$236:$FO$236, 0)</f>
        <v>0</v>
      </c>
      <c r="TJD188" s="214">
        <f>_xlfn.XLOOKUP(TJD172, Schedule!$F$226:$FO$226, Schedule!$F$236:$FO$236, 0)</f>
        <v>0</v>
      </c>
      <c r="TJE188" s="214">
        <f>_xlfn.XLOOKUP(TJE172, Schedule!$F$226:$FO$226, Schedule!$F$236:$FO$236, 0)</f>
        <v>0</v>
      </c>
      <c r="TJF188" s="214">
        <f>_xlfn.XLOOKUP(TJF172, Schedule!$F$226:$FO$226, Schedule!$F$236:$FO$236, 0)</f>
        <v>0</v>
      </c>
      <c r="TJG188" s="214">
        <f>_xlfn.XLOOKUP(TJG172, Schedule!$F$226:$FO$226, Schedule!$F$236:$FO$236, 0)</f>
        <v>0</v>
      </c>
      <c r="TJH188" s="214">
        <f>_xlfn.XLOOKUP(TJH172, Schedule!$F$226:$FO$226, Schedule!$F$236:$FO$236, 0)</f>
        <v>0</v>
      </c>
      <c r="TJI188" s="214">
        <f>_xlfn.XLOOKUP(TJI172, Schedule!$F$226:$FO$226, Schedule!$F$236:$FO$236, 0)</f>
        <v>0</v>
      </c>
      <c r="TJJ188" s="214">
        <f>_xlfn.XLOOKUP(TJJ172, Schedule!$F$226:$FO$226, Schedule!$F$236:$FO$236, 0)</f>
        <v>0</v>
      </c>
      <c r="TJK188" s="214">
        <f>_xlfn.XLOOKUP(TJK172, Schedule!$F$226:$FO$226, Schedule!$F$236:$FO$236, 0)</f>
        <v>0</v>
      </c>
      <c r="TJL188" s="214">
        <f>_xlfn.XLOOKUP(TJL172, Schedule!$F$226:$FO$226, Schedule!$F$236:$FO$236, 0)</f>
        <v>0</v>
      </c>
      <c r="TJM188" s="214">
        <f>_xlfn.XLOOKUP(TJM172, Schedule!$F$226:$FO$226, Schedule!$F$236:$FO$236, 0)</f>
        <v>0</v>
      </c>
      <c r="TJN188" s="214">
        <f>_xlfn.XLOOKUP(TJN172, Schedule!$F$226:$FO$226, Schedule!$F$236:$FO$236, 0)</f>
        <v>0</v>
      </c>
      <c r="TJO188" s="214">
        <f>_xlfn.XLOOKUP(TJO172, Schedule!$F$226:$FO$226, Schedule!$F$236:$FO$236, 0)</f>
        <v>0</v>
      </c>
      <c r="TJP188" s="214">
        <f>_xlfn.XLOOKUP(TJP172, Schedule!$F$226:$FO$226, Schedule!$F$236:$FO$236, 0)</f>
        <v>0</v>
      </c>
      <c r="TJQ188" s="214">
        <f>_xlfn.XLOOKUP(TJQ172, Schedule!$F$226:$FO$226, Schedule!$F$236:$FO$236, 0)</f>
        <v>0</v>
      </c>
      <c r="TJR188" s="214">
        <f>_xlfn.XLOOKUP(TJR172, Schedule!$F$226:$FO$226, Schedule!$F$236:$FO$236, 0)</f>
        <v>0</v>
      </c>
      <c r="TJS188" s="214">
        <f>_xlfn.XLOOKUP(TJS172, Schedule!$F$226:$FO$226, Schedule!$F$236:$FO$236, 0)</f>
        <v>0</v>
      </c>
      <c r="TJT188" s="214">
        <f>_xlfn.XLOOKUP(TJT172, Schedule!$F$226:$FO$226, Schedule!$F$236:$FO$236, 0)</f>
        <v>0</v>
      </c>
      <c r="TJU188" s="214">
        <f>_xlfn.XLOOKUP(TJU172, Schedule!$F$226:$FO$226, Schedule!$F$236:$FO$236, 0)</f>
        <v>0</v>
      </c>
      <c r="TJV188" s="214">
        <f>_xlfn.XLOOKUP(TJV172, Schedule!$F$226:$FO$226, Schedule!$F$236:$FO$236, 0)</f>
        <v>0</v>
      </c>
      <c r="TJW188" s="214">
        <f>_xlfn.XLOOKUP(TJW172, Schedule!$F$226:$FO$226, Schedule!$F$236:$FO$236, 0)</f>
        <v>0</v>
      </c>
      <c r="TJX188" s="214">
        <f>_xlfn.XLOOKUP(TJX172, Schedule!$F$226:$FO$226, Schedule!$F$236:$FO$236, 0)</f>
        <v>0</v>
      </c>
      <c r="TJY188" s="214">
        <f>_xlfn.XLOOKUP(TJY172, Schedule!$F$226:$FO$226, Schedule!$F$236:$FO$236, 0)</f>
        <v>0</v>
      </c>
      <c r="TJZ188" s="214">
        <f>_xlfn.XLOOKUP(TJZ172, Schedule!$F$226:$FO$226, Schedule!$F$236:$FO$236, 0)</f>
        <v>0</v>
      </c>
      <c r="TKA188" s="214">
        <f>_xlfn.XLOOKUP(TKA172, Schedule!$F$226:$FO$226, Schedule!$F$236:$FO$236, 0)</f>
        <v>0</v>
      </c>
      <c r="TKB188" s="214">
        <f>_xlfn.XLOOKUP(TKB172, Schedule!$F$226:$FO$226, Schedule!$F$236:$FO$236, 0)</f>
        <v>0</v>
      </c>
      <c r="TKC188" s="214">
        <f>_xlfn.XLOOKUP(TKC172, Schedule!$F$226:$FO$226, Schedule!$F$236:$FO$236, 0)</f>
        <v>0</v>
      </c>
      <c r="TKD188" s="214">
        <f>_xlfn.XLOOKUP(TKD172, Schedule!$F$226:$FO$226, Schedule!$F$236:$FO$236, 0)</f>
        <v>0</v>
      </c>
      <c r="TKE188" s="214">
        <f>_xlfn.XLOOKUP(TKE172, Schedule!$F$226:$FO$226, Schedule!$F$236:$FO$236, 0)</f>
        <v>0</v>
      </c>
      <c r="TKF188" s="214">
        <f>_xlfn.XLOOKUP(TKF172, Schedule!$F$226:$FO$226, Schedule!$F$236:$FO$236, 0)</f>
        <v>0</v>
      </c>
      <c r="TKG188" s="214">
        <f>_xlfn.XLOOKUP(TKG172, Schedule!$F$226:$FO$226, Schedule!$F$236:$FO$236, 0)</f>
        <v>0</v>
      </c>
      <c r="TKH188" s="214">
        <f>_xlfn.XLOOKUP(TKH172, Schedule!$F$226:$FO$226, Schedule!$F$236:$FO$236, 0)</f>
        <v>0</v>
      </c>
      <c r="TKI188" s="214">
        <f>_xlfn.XLOOKUP(TKI172, Schedule!$F$226:$FO$226, Schedule!$F$236:$FO$236, 0)</f>
        <v>0</v>
      </c>
      <c r="TKJ188" s="214">
        <f>_xlfn.XLOOKUP(TKJ172, Schedule!$F$226:$FO$226, Schedule!$F$236:$FO$236, 0)</f>
        <v>0</v>
      </c>
      <c r="TKK188" s="214">
        <f>_xlfn.XLOOKUP(TKK172, Schedule!$F$226:$FO$226, Schedule!$F$236:$FO$236, 0)</f>
        <v>0</v>
      </c>
      <c r="TKL188" s="214">
        <f>_xlfn.XLOOKUP(TKL172, Schedule!$F$226:$FO$226, Schedule!$F$236:$FO$236, 0)</f>
        <v>0</v>
      </c>
      <c r="TKM188" s="214">
        <f>_xlfn.XLOOKUP(TKM172, Schedule!$F$226:$FO$226, Schedule!$F$236:$FO$236, 0)</f>
        <v>0</v>
      </c>
      <c r="TKN188" s="214">
        <f>_xlfn.XLOOKUP(TKN172, Schedule!$F$226:$FO$226, Schedule!$F$236:$FO$236, 0)</f>
        <v>0</v>
      </c>
      <c r="TKO188" s="214">
        <f>_xlfn.XLOOKUP(TKO172, Schedule!$F$226:$FO$226, Schedule!$F$236:$FO$236, 0)</f>
        <v>0</v>
      </c>
      <c r="TKP188" s="214">
        <f>_xlfn.XLOOKUP(TKP172, Schedule!$F$226:$FO$226, Schedule!$F$236:$FO$236, 0)</f>
        <v>0</v>
      </c>
      <c r="TKQ188" s="214">
        <f>_xlfn.XLOOKUP(TKQ172, Schedule!$F$226:$FO$226, Schedule!$F$236:$FO$236, 0)</f>
        <v>0</v>
      </c>
      <c r="TKR188" s="214">
        <f>_xlfn.XLOOKUP(TKR172, Schedule!$F$226:$FO$226, Schedule!$F$236:$FO$236, 0)</f>
        <v>0</v>
      </c>
      <c r="TKS188" s="214">
        <f>_xlfn.XLOOKUP(TKS172, Schedule!$F$226:$FO$226, Schedule!$F$236:$FO$236, 0)</f>
        <v>0</v>
      </c>
      <c r="TKT188" s="214">
        <f>_xlfn.XLOOKUP(TKT172, Schedule!$F$226:$FO$226, Schedule!$F$236:$FO$236, 0)</f>
        <v>0</v>
      </c>
      <c r="TKU188" s="214">
        <f>_xlfn.XLOOKUP(TKU172, Schedule!$F$226:$FO$226, Schedule!$F$236:$FO$236, 0)</f>
        <v>0</v>
      </c>
      <c r="TKV188" s="214">
        <f>_xlfn.XLOOKUP(TKV172, Schedule!$F$226:$FO$226, Schedule!$F$236:$FO$236, 0)</f>
        <v>0</v>
      </c>
      <c r="TKW188" s="214">
        <f>_xlfn.XLOOKUP(TKW172, Schedule!$F$226:$FO$226, Schedule!$F$236:$FO$236, 0)</f>
        <v>0</v>
      </c>
      <c r="TKX188" s="214">
        <f>_xlfn.XLOOKUP(TKX172, Schedule!$F$226:$FO$226, Schedule!$F$236:$FO$236, 0)</f>
        <v>0</v>
      </c>
      <c r="TKY188" s="214">
        <f>_xlfn.XLOOKUP(TKY172, Schedule!$F$226:$FO$226, Schedule!$F$236:$FO$236, 0)</f>
        <v>0</v>
      </c>
      <c r="TKZ188" s="214">
        <f>_xlfn.XLOOKUP(TKZ172, Schedule!$F$226:$FO$226, Schedule!$F$236:$FO$236, 0)</f>
        <v>0</v>
      </c>
      <c r="TLA188" s="214">
        <f>_xlfn.XLOOKUP(TLA172, Schedule!$F$226:$FO$226, Schedule!$F$236:$FO$236, 0)</f>
        <v>0</v>
      </c>
      <c r="TLB188" s="214">
        <f>_xlfn.XLOOKUP(TLB172, Schedule!$F$226:$FO$226, Schedule!$F$236:$FO$236, 0)</f>
        <v>0</v>
      </c>
      <c r="TLC188" s="214">
        <f>_xlfn.XLOOKUP(TLC172, Schedule!$F$226:$FO$226, Schedule!$F$236:$FO$236, 0)</f>
        <v>0</v>
      </c>
      <c r="TLD188" s="214">
        <f>_xlfn.XLOOKUP(TLD172, Schedule!$F$226:$FO$226, Schedule!$F$236:$FO$236, 0)</f>
        <v>0</v>
      </c>
      <c r="TLE188" s="214">
        <f>_xlfn.XLOOKUP(TLE172, Schedule!$F$226:$FO$226, Schedule!$F$236:$FO$236, 0)</f>
        <v>0</v>
      </c>
      <c r="TLF188" s="214">
        <f>_xlfn.XLOOKUP(TLF172, Schedule!$F$226:$FO$226, Schedule!$F$236:$FO$236, 0)</f>
        <v>0</v>
      </c>
      <c r="TLG188" s="214">
        <f>_xlfn.XLOOKUP(TLG172, Schedule!$F$226:$FO$226, Schedule!$F$236:$FO$236, 0)</f>
        <v>0</v>
      </c>
      <c r="TLH188" s="214">
        <f>_xlfn.XLOOKUP(TLH172, Schedule!$F$226:$FO$226, Schedule!$F$236:$FO$236, 0)</f>
        <v>0</v>
      </c>
      <c r="TLI188" s="214">
        <f>_xlfn.XLOOKUP(TLI172, Schedule!$F$226:$FO$226, Schedule!$F$236:$FO$236, 0)</f>
        <v>0</v>
      </c>
      <c r="TLJ188" s="214">
        <f>_xlfn.XLOOKUP(TLJ172, Schedule!$F$226:$FO$226, Schedule!$F$236:$FO$236, 0)</f>
        <v>0</v>
      </c>
      <c r="TLK188" s="214">
        <f>_xlfn.XLOOKUP(TLK172, Schedule!$F$226:$FO$226, Schedule!$F$236:$FO$236, 0)</f>
        <v>0</v>
      </c>
      <c r="TLL188" s="214">
        <f>_xlfn.XLOOKUP(TLL172, Schedule!$F$226:$FO$226, Schedule!$F$236:$FO$236, 0)</f>
        <v>0</v>
      </c>
      <c r="TLM188" s="214">
        <f>_xlfn.XLOOKUP(TLM172, Schedule!$F$226:$FO$226, Schedule!$F$236:$FO$236, 0)</f>
        <v>0</v>
      </c>
      <c r="TLN188" s="214">
        <f>_xlfn.XLOOKUP(TLN172, Schedule!$F$226:$FO$226, Schedule!$F$236:$FO$236, 0)</f>
        <v>0</v>
      </c>
      <c r="TLO188" s="214">
        <f>_xlfn.XLOOKUP(TLO172, Schedule!$F$226:$FO$226, Schedule!$F$236:$FO$236, 0)</f>
        <v>0</v>
      </c>
      <c r="TLP188" s="214">
        <f>_xlfn.XLOOKUP(TLP172, Schedule!$F$226:$FO$226, Schedule!$F$236:$FO$236, 0)</f>
        <v>0</v>
      </c>
      <c r="TLQ188" s="214">
        <f>_xlfn.XLOOKUP(TLQ172, Schedule!$F$226:$FO$226, Schedule!$F$236:$FO$236, 0)</f>
        <v>0</v>
      </c>
      <c r="TLR188" s="214">
        <f>_xlfn.XLOOKUP(TLR172, Schedule!$F$226:$FO$226, Schedule!$F$236:$FO$236, 0)</f>
        <v>0</v>
      </c>
      <c r="TLS188" s="214">
        <f>_xlfn.XLOOKUP(TLS172, Schedule!$F$226:$FO$226, Schedule!$F$236:$FO$236, 0)</f>
        <v>0</v>
      </c>
      <c r="TLT188" s="214">
        <f>_xlfn.XLOOKUP(TLT172, Schedule!$F$226:$FO$226, Schedule!$F$236:$FO$236, 0)</f>
        <v>0</v>
      </c>
      <c r="TLU188" s="214">
        <f>_xlfn.XLOOKUP(TLU172, Schedule!$F$226:$FO$226, Schedule!$F$236:$FO$236, 0)</f>
        <v>0</v>
      </c>
      <c r="TLV188" s="214">
        <f>_xlfn.XLOOKUP(TLV172, Schedule!$F$226:$FO$226, Schedule!$F$236:$FO$236, 0)</f>
        <v>0</v>
      </c>
      <c r="TLW188" s="214">
        <f>_xlfn.XLOOKUP(TLW172, Schedule!$F$226:$FO$226, Schedule!$F$236:$FO$236, 0)</f>
        <v>0</v>
      </c>
      <c r="TLX188" s="214">
        <f>_xlfn.XLOOKUP(TLX172, Schedule!$F$226:$FO$226, Schedule!$F$236:$FO$236, 0)</f>
        <v>0</v>
      </c>
      <c r="TLY188" s="214">
        <f>_xlfn.XLOOKUP(TLY172, Schedule!$F$226:$FO$226, Schedule!$F$236:$FO$236, 0)</f>
        <v>0</v>
      </c>
      <c r="TLZ188" s="214">
        <f>_xlfn.XLOOKUP(TLZ172, Schedule!$F$226:$FO$226, Schedule!$F$236:$FO$236, 0)</f>
        <v>0</v>
      </c>
      <c r="TMA188" s="214">
        <f>_xlfn.XLOOKUP(TMA172, Schedule!$F$226:$FO$226, Schedule!$F$236:$FO$236, 0)</f>
        <v>0</v>
      </c>
      <c r="TMB188" s="214">
        <f>_xlfn.XLOOKUP(TMB172, Schedule!$F$226:$FO$226, Schedule!$F$236:$FO$236, 0)</f>
        <v>0</v>
      </c>
      <c r="TMC188" s="214">
        <f>_xlfn.XLOOKUP(TMC172, Schedule!$F$226:$FO$226, Schedule!$F$236:$FO$236, 0)</f>
        <v>0</v>
      </c>
      <c r="TMD188" s="214">
        <f>_xlfn.XLOOKUP(TMD172, Schedule!$F$226:$FO$226, Schedule!$F$236:$FO$236, 0)</f>
        <v>0</v>
      </c>
      <c r="TME188" s="214">
        <f>_xlfn.XLOOKUP(TME172, Schedule!$F$226:$FO$226, Schedule!$F$236:$FO$236, 0)</f>
        <v>0</v>
      </c>
      <c r="TMF188" s="214">
        <f>_xlfn.XLOOKUP(TMF172, Schedule!$F$226:$FO$226, Schedule!$F$236:$FO$236, 0)</f>
        <v>0</v>
      </c>
      <c r="TMG188" s="214">
        <f>_xlfn.XLOOKUP(TMG172, Schedule!$F$226:$FO$226, Schedule!$F$236:$FO$236, 0)</f>
        <v>0</v>
      </c>
      <c r="TMH188" s="214">
        <f>_xlfn.XLOOKUP(TMH172, Schedule!$F$226:$FO$226, Schedule!$F$236:$FO$236, 0)</f>
        <v>0</v>
      </c>
      <c r="TMI188" s="214">
        <f>_xlfn.XLOOKUP(TMI172, Schedule!$F$226:$FO$226, Schedule!$F$236:$FO$236, 0)</f>
        <v>0</v>
      </c>
      <c r="TMJ188" s="214">
        <f>_xlfn.XLOOKUP(TMJ172, Schedule!$F$226:$FO$226, Schedule!$F$236:$FO$236, 0)</f>
        <v>0</v>
      </c>
      <c r="TMK188" s="214">
        <f>_xlfn.XLOOKUP(TMK172, Schedule!$F$226:$FO$226, Schedule!$F$236:$FO$236, 0)</f>
        <v>0</v>
      </c>
      <c r="TML188" s="214">
        <f>_xlfn.XLOOKUP(TML172, Schedule!$F$226:$FO$226, Schedule!$F$236:$FO$236, 0)</f>
        <v>0</v>
      </c>
      <c r="TMM188" s="214">
        <f>_xlfn.XLOOKUP(TMM172, Schedule!$F$226:$FO$226, Schedule!$F$236:$FO$236, 0)</f>
        <v>0</v>
      </c>
      <c r="TMN188" s="214">
        <f>_xlfn.XLOOKUP(TMN172, Schedule!$F$226:$FO$226, Schedule!$F$236:$FO$236, 0)</f>
        <v>0</v>
      </c>
      <c r="TMO188" s="214">
        <f>_xlfn.XLOOKUP(TMO172, Schedule!$F$226:$FO$226, Schedule!$F$236:$FO$236, 0)</f>
        <v>0</v>
      </c>
      <c r="TMP188" s="214">
        <f>_xlfn.XLOOKUP(TMP172, Schedule!$F$226:$FO$226, Schedule!$F$236:$FO$236, 0)</f>
        <v>0</v>
      </c>
      <c r="TMQ188" s="214">
        <f>_xlfn.XLOOKUP(TMQ172, Schedule!$F$226:$FO$226, Schedule!$F$236:$FO$236, 0)</f>
        <v>0</v>
      </c>
      <c r="TMR188" s="214">
        <f>_xlfn.XLOOKUP(TMR172, Schedule!$F$226:$FO$226, Schedule!$F$236:$FO$236, 0)</f>
        <v>0</v>
      </c>
      <c r="TMS188" s="214">
        <f>_xlfn.XLOOKUP(TMS172, Schedule!$F$226:$FO$226, Schedule!$F$236:$FO$236, 0)</f>
        <v>0</v>
      </c>
      <c r="TMT188" s="214">
        <f>_xlfn.XLOOKUP(TMT172, Schedule!$F$226:$FO$226, Schedule!$F$236:$FO$236, 0)</f>
        <v>0</v>
      </c>
      <c r="TMU188" s="214">
        <f>_xlfn.XLOOKUP(TMU172, Schedule!$F$226:$FO$226, Schedule!$F$236:$FO$236, 0)</f>
        <v>0</v>
      </c>
      <c r="TMV188" s="214">
        <f>_xlfn.XLOOKUP(TMV172, Schedule!$F$226:$FO$226, Schedule!$F$236:$FO$236, 0)</f>
        <v>0</v>
      </c>
      <c r="TMW188" s="214">
        <f>_xlfn.XLOOKUP(TMW172, Schedule!$F$226:$FO$226, Schedule!$F$236:$FO$236, 0)</f>
        <v>0</v>
      </c>
      <c r="TMX188" s="214">
        <f>_xlfn.XLOOKUP(TMX172, Schedule!$F$226:$FO$226, Schedule!$F$236:$FO$236, 0)</f>
        <v>0</v>
      </c>
      <c r="TMY188" s="214">
        <f>_xlfn.XLOOKUP(TMY172, Schedule!$F$226:$FO$226, Schedule!$F$236:$FO$236, 0)</f>
        <v>0</v>
      </c>
      <c r="TMZ188" s="214">
        <f>_xlfn.XLOOKUP(TMZ172, Schedule!$F$226:$FO$226, Schedule!$F$236:$FO$236, 0)</f>
        <v>0</v>
      </c>
      <c r="TNA188" s="214">
        <f>_xlfn.XLOOKUP(TNA172, Schedule!$F$226:$FO$226, Schedule!$F$236:$FO$236, 0)</f>
        <v>0</v>
      </c>
      <c r="TNB188" s="214">
        <f>_xlfn.XLOOKUP(TNB172, Schedule!$F$226:$FO$226, Schedule!$F$236:$FO$236, 0)</f>
        <v>0</v>
      </c>
      <c r="TNC188" s="214">
        <f>_xlfn.XLOOKUP(TNC172, Schedule!$F$226:$FO$226, Schedule!$F$236:$FO$236, 0)</f>
        <v>0</v>
      </c>
      <c r="TND188" s="214">
        <f>_xlfn.XLOOKUP(TND172, Schedule!$F$226:$FO$226, Schedule!$F$236:$FO$236, 0)</f>
        <v>0</v>
      </c>
      <c r="TNE188" s="214">
        <f>_xlfn.XLOOKUP(TNE172, Schedule!$F$226:$FO$226, Schedule!$F$236:$FO$236, 0)</f>
        <v>0</v>
      </c>
      <c r="TNF188" s="214">
        <f>_xlfn.XLOOKUP(TNF172, Schedule!$F$226:$FO$226, Schedule!$F$236:$FO$236, 0)</f>
        <v>0</v>
      </c>
      <c r="TNG188" s="214">
        <f>_xlfn.XLOOKUP(TNG172, Schedule!$F$226:$FO$226, Schedule!$F$236:$FO$236, 0)</f>
        <v>0</v>
      </c>
      <c r="TNH188" s="214">
        <f>_xlfn.XLOOKUP(TNH172, Schedule!$F$226:$FO$226, Schedule!$F$236:$FO$236, 0)</f>
        <v>0</v>
      </c>
      <c r="TNI188" s="214">
        <f>_xlfn.XLOOKUP(TNI172, Schedule!$F$226:$FO$226, Schedule!$F$236:$FO$236, 0)</f>
        <v>0</v>
      </c>
      <c r="TNJ188" s="214">
        <f>_xlfn.XLOOKUP(TNJ172, Schedule!$F$226:$FO$226, Schedule!$F$236:$FO$236, 0)</f>
        <v>0</v>
      </c>
      <c r="TNK188" s="214">
        <f>_xlfn.XLOOKUP(TNK172, Schedule!$F$226:$FO$226, Schedule!$F$236:$FO$236, 0)</f>
        <v>0</v>
      </c>
      <c r="TNL188" s="214">
        <f>_xlfn.XLOOKUP(TNL172, Schedule!$F$226:$FO$226, Schedule!$F$236:$FO$236, 0)</f>
        <v>0</v>
      </c>
      <c r="TNM188" s="214">
        <f>_xlfn.XLOOKUP(TNM172, Schedule!$F$226:$FO$226, Schedule!$F$236:$FO$236, 0)</f>
        <v>0</v>
      </c>
      <c r="TNN188" s="214">
        <f>_xlfn.XLOOKUP(TNN172, Schedule!$F$226:$FO$226, Schedule!$F$236:$FO$236, 0)</f>
        <v>0</v>
      </c>
      <c r="TNO188" s="214">
        <f>_xlfn.XLOOKUP(TNO172, Schedule!$F$226:$FO$226, Schedule!$F$236:$FO$236, 0)</f>
        <v>0</v>
      </c>
      <c r="TNP188" s="214">
        <f>_xlfn.XLOOKUP(TNP172, Schedule!$F$226:$FO$226, Schedule!$F$236:$FO$236, 0)</f>
        <v>0</v>
      </c>
      <c r="TNQ188" s="214">
        <f>_xlfn.XLOOKUP(TNQ172, Schedule!$F$226:$FO$226, Schedule!$F$236:$FO$236, 0)</f>
        <v>0</v>
      </c>
      <c r="TNR188" s="214">
        <f>_xlfn.XLOOKUP(TNR172, Schedule!$F$226:$FO$226, Schedule!$F$236:$FO$236, 0)</f>
        <v>0</v>
      </c>
      <c r="TNS188" s="214">
        <f>_xlfn.XLOOKUP(TNS172, Schedule!$F$226:$FO$226, Schedule!$F$236:$FO$236, 0)</f>
        <v>0</v>
      </c>
      <c r="TNT188" s="214">
        <f>_xlfn.XLOOKUP(TNT172, Schedule!$F$226:$FO$226, Schedule!$F$236:$FO$236, 0)</f>
        <v>0</v>
      </c>
      <c r="TNU188" s="214">
        <f>_xlfn.XLOOKUP(TNU172, Schedule!$F$226:$FO$226, Schedule!$F$236:$FO$236, 0)</f>
        <v>0</v>
      </c>
      <c r="TNV188" s="214">
        <f>_xlfn.XLOOKUP(TNV172, Schedule!$F$226:$FO$226, Schedule!$F$236:$FO$236, 0)</f>
        <v>0</v>
      </c>
      <c r="TNW188" s="214">
        <f>_xlfn.XLOOKUP(TNW172, Schedule!$F$226:$FO$226, Schedule!$F$236:$FO$236, 0)</f>
        <v>0</v>
      </c>
      <c r="TNX188" s="214">
        <f>_xlfn.XLOOKUP(TNX172, Schedule!$F$226:$FO$226, Schedule!$F$236:$FO$236, 0)</f>
        <v>0</v>
      </c>
      <c r="TNY188" s="214">
        <f>_xlfn.XLOOKUP(TNY172, Schedule!$F$226:$FO$226, Schedule!$F$236:$FO$236, 0)</f>
        <v>0</v>
      </c>
      <c r="TNZ188" s="214">
        <f>_xlfn.XLOOKUP(TNZ172, Schedule!$F$226:$FO$226, Schedule!$F$236:$FO$236, 0)</f>
        <v>0</v>
      </c>
      <c r="TOA188" s="214">
        <f>_xlfn.XLOOKUP(TOA172, Schedule!$F$226:$FO$226, Schedule!$F$236:$FO$236, 0)</f>
        <v>0</v>
      </c>
      <c r="TOB188" s="214">
        <f>_xlfn.XLOOKUP(TOB172, Schedule!$F$226:$FO$226, Schedule!$F$236:$FO$236, 0)</f>
        <v>0</v>
      </c>
      <c r="TOC188" s="214">
        <f>_xlfn.XLOOKUP(TOC172, Schedule!$F$226:$FO$226, Schedule!$F$236:$FO$236, 0)</f>
        <v>0</v>
      </c>
      <c r="TOD188" s="214">
        <f>_xlfn.XLOOKUP(TOD172, Schedule!$F$226:$FO$226, Schedule!$F$236:$FO$236, 0)</f>
        <v>0</v>
      </c>
      <c r="TOE188" s="214">
        <f>_xlfn.XLOOKUP(TOE172, Schedule!$F$226:$FO$226, Schedule!$F$236:$FO$236, 0)</f>
        <v>0</v>
      </c>
      <c r="TOF188" s="214">
        <f>_xlfn.XLOOKUP(TOF172, Schedule!$F$226:$FO$226, Schedule!$F$236:$FO$236, 0)</f>
        <v>0</v>
      </c>
      <c r="TOG188" s="214">
        <f>_xlfn.XLOOKUP(TOG172, Schedule!$F$226:$FO$226, Schedule!$F$236:$FO$236, 0)</f>
        <v>0</v>
      </c>
      <c r="TOH188" s="214">
        <f>_xlfn.XLOOKUP(TOH172, Schedule!$F$226:$FO$226, Schedule!$F$236:$FO$236, 0)</f>
        <v>0</v>
      </c>
      <c r="TOI188" s="214">
        <f>_xlfn.XLOOKUP(TOI172, Schedule!$F$226:$FO$226, Schedule!$F$236:$FO$236, 0)</f>
        <v>0</v>
      </c>
      <c r="TOJ188" s="214">
        <f>_xlfn.XLOOKUP(TOJ172, Schedule!$F$226:$FO$226, Schedule!$F$236:$FO$236, 0)</f>
        <v>0</v>
      </c>
      <c r="TOK188" s="214">
        <f>_xlfn.XLOOKUP(TOK172, Schedule!$F$226:$FO$226, Schedule!$F$236:$FO$236, 0)</f>
        <v>0</v>
      </c>
      <c r="TOL188" s="214">
        <f>_xlfn.XLOOKUP(TOL172, Schedule!$F$226:$FO$226, Schedule!$F$236:$FO$236, 0)</f>
        <v>0</v>
      </c>
      <c r="TOM188" s="214">
        <f>_xlfn.XLOOKUP(TOM172, Schedule!$F$226:$FO$226, Schedule!$F$236:$FO$236, 0)</f>
        <v>0</v>
      </c>
      <c r="TON188" s="214">
        <f>_xlfn.XLOOKUP(TON172, Schedule!$F$226:$FO$226, Schedule!$F$236:$FO$236, 0)</f>
        <v>0</v>
      </c>
      <c r="TOO188" s="214">
        <f>_xlfn.XLOOKUP(TOO172, Schedule!$F$226:$FO$226, Schedule!$F$236:$FO$236, 0)</f>
        <v>0</v>
      </c>
      <c r="TOP188" s="214">
        <f>_xlfn.XLOOKUP(TOP172, Schedule!$F$226:$FO$226, Schedule!$F$236:$FO$236, 0)</f>
        <v>0</v>
      </c>
      <c r="TOQ188" s="214">
        <f>_xlfn.XLOOKUP(TOQ172, Schedule!$F$226:$FO$226, Schedule!$F$236:$FO$236, 0)</f>
        <v>0</v>
      </c>
      <c r="TOR188" s="214">
        <f>_xlfn.XLOOKUP(TOR172, Schedule!$F$226:$FO$226, Schedule!$F$236:$FO$236, 0)</f>
        <v>0</v>
      </c>
      <c r="TOS188" s="214">
        <f>_xlfn.XLOOKUP(TOS172, Schedule!$F$226:$FO$226, Schedule!$F$236:$FO$236, 0)</f>
        <v>0</v>
      </c>
      <c r="TOT188" s="214">
        <f>_xlfn.XLOOKUP(TOT172, Schedule!$F$226:$FO$226, Schedule!$F$236:$FO$236, 0)</f>
        <v>0</v>
      </c>
      <c r="TOU188" s="214">
        <f>_xlfn.XLOOKUP(TOU172, Schedule!$F$226:$FO$226, Schedule!$F$236:$FO$236, 0)</f>
        <v>0</v>
      </c>
      <c r="TOV188" s="214">
        <f>_xlfn.XLOOKUP(TOV172, Schedule!$F$226:$FO$226, Schedule!$F$236:$FO$236, 0)</f>
        <v>0</v>
      </c>
      <c r="TOW188" s="214">
        <f>_xlfn.XLOOKUP(TOW172, Schedule!$F$226:$FO$226, Schedule!$F$236:$FO$236, 0)</f>
        <v>0</v>
      </c>
      <c r="TOX188" s="214">
        <f>_xlfn.XLOOKUP(TOX172, Schedule!$F$226:$FO$226, Schedule!$F$236:$FO$236, 0)</f>
        <v>0</v>
      </c>
      <c r="TOY188" s="214">
        <f>_xlfn.XLOOKUP(TOY172, Schedule!$F$226:$FO$226, Schedule!$F$236:$FO$236, 0)</f>
        <v>0</v>
      </c>
      <c r="TOZ188" s="214">
        <f>_xlfn.XLOOKUP(TOZ172, Schedule!$F$226:$FO$226, Schedule!$F$236:$FO$236, 0)</f>
        <v>0</v>
      </c>
      <c r="TPA188" s="214">
        <f>_xlfn.XLOOKUP(TPA172, Schedule!$F$226:$FO$226, Schedule!$F$236:$FO$236, 0)</f>
        <v>0</v>
      </c>
      <c r="TPB188" s="214">
        <f>_xlfn.XLOOKUP(TPB172, Schedule!$F$226:$FO$226, Schedule!$F$236:$FO$236, 0)</f>
        <v>0</v>
      </c>
      <c r="TPC188" s="214">
        <f>_xlfn.XLOOKUP(TPC172, Schedule!$F$226:$FO$226, Schedule!$F$236:$FO$236, 0)</f>
        <v>0</v>
      </c>
      <c r="TPD188" s="214">
        <f>_xlfn.XLOOKUP(TPD172, Schedule!$F$226:$FO$226, Schedule!$F$236:$FO$236, 0)</f>
        <v>0</v>
      </c>
      <c r="TPE188" s="214">
        <f>_xlfn.XLOOKUP(TPE172, Schedule!$F$226:$FO$226, Schedule!$F$236:$FO$236, 0)</f>
        <v>0</v>
      </c>
      <c r="TPF188" s="214">
        <f>_xlfn.XLOOKUP(TPF172, Schedule!$F$226:$FO$226, Schedule!$F$236:$FO$236, 0)</f>
        <v>0</v>
      </c>
      <c r="TPG188" s="214">
        <f>_xlfn.XLOOKUP(TPG172, Schedule!$F$226:$FO$226, Schedule!$F$236:$FO$236, 0)</f>
        <v>0</v>
      </c>
      <c r="TPH188" s="214">
        <f>_xlfn.XLOOKUP(TPH172, Schedule!$F$226:$FO$226, Schedule!$F$236:$FO$236, 0)</f>
        <v>0</v>
      </c>
      <c r="TPI188" s="214">
        <f>_xlfn.XLOOKUP(TPI172, Schedule!$F$226:$FO$226, Schedule!$F$236:$FO$236, 0)</f>
        <v>0</v>
      </c>
      <c r="TPJ188" s="214">
        <f>_xlfn.XLOOKUP(TPJ172, Schedule!$F$226:$FO$226, Schedule!$F$236:$FO$236, 0)</f>
        <v>0</v>
      </c>
      <c r="TPK188" s="214">
        <f>_xlfn.XLOOKUP(TPK172, Schedule!$F$226:$FO$226, Schedule!$F$236:$FO$236, 0)</f>
        <v>0</v>
      </c>
      <c r="TPL188" s="214">
        <f>_xlfn.XLOOKUP(TPL172, Schedule!$F$226:$FO$226, Schedule!$F$236:$FO$236, 0)</f>
        <v>0</v>
      </c>
      <c r="TPM188" s="214">
        <f>_xlfn.XLOOKUP(TPM172, Schedule!$F$226:$FO$226, Schedule!$F$236:$FO$236, 0)</f>
        <v>0</v>
      </c>
      <c r="TPN188" s="214">
        <f>_xlfn.XLOOKUP(TPN172, Schedule!$F$226:$FO$226, Schedule!$F$236:$FO$236, 0)</f>
        <v>0</v>
      </c>
      <c r="TPO188" s="214">
        <f>_xlfn.XLOOKUP(TPO172, Schedule!$F$226:$FO$226, Schedule!$F$236:$FO$236, 0)</f>
        <v>0</v>
      </c>
      <c r="TPP188" s="214">
        <f>_xlfn.XLOOKUP(TPP172, Schedule!$F$226:$FO$226, Schedule!$F$236:$FO$236, 0)</f>
        <v>0</v>
      </c>
      <c r="TPQ188" s="214">
        <f>_xlfn.XLOOKUP(TPQ172, Schedule!$F$226:$FO$226, Schedule!$F$236:$FO$236, 0)</f>
        <v>0</v>
      </c>
      <c r="TPR188" s="214">
        <f>_xlfn.XLOOKUP(TPR172, Schedule!$F$226:$FO$226, Schedule!$F$236:$FO$236, 0)</f>
        <v>0</v>
      </c>
      <c r="TPS188" s="214">
        <f>_xlfn.XLOOKUP(TPS172, Schedule!$F$226:$FO$226, Schedule!$F$236:$FO$236, 0)</f>
        <v>0</v>
      </c>
      <c r="TPT188" s="214">
        <f>_xlfn.XLOOKUP(TPT172, Schedule!$F$226:$FO$226, Schedule!$F$236:$FO$236, 0)</f>
        <v>0</v>
      </c>
      <c r="TPU188" s="214">
        <f>_xlfn.XLOOKUP(TPU172, Schedule!$F$226:$FO$226, Schedule!$F$236:$FO$236, 0)</f>
        <v>0</v>
      </c>
      <c r="TPV188" s="214">
        <f>_xlfn.XLOOKUP(TPV172, Schedule!$F$226:$FO$226, Schedule!$F$236:$FO$236, 0)</f>
        <v>0</v>
      </c>
      <c r="TPW188" s="214">
        <f>_xlfn.XLOOKUP(TPW172, Schedule!$F$226:$FO$226, Schedule!$F$236:$FO$236, 0)</f>
        <v>0</v>
      </c>
      <c r="TPX188" s="214">
        <f>_xlfn.XLOOKUP(TPX172, Schedule!$F$226:$FO$226, Schedule!$F$236:$FO$236, 0)</f>
        <v>0</v>
      </c>
      <c r="TPY188" s="214">
        <f>_xlfn.XLOOKUP(TPY172, Schedule!$F$226:$FO$226, Schedule!$F$236:$FO$236, 0)</f>
        <v>0</v>
      </c>
      <c r="TPZ188" s="214">
        <f>_xlfn.XLOOKUP(TPZ172, Schedule!$F$226:$FO$226, Schedule!$F$236:$FO$236, 0)</f>
        <v>0</v>
      </c>
      <c r="TQA188" s="214">
        <f>_xlfn.XLOOKUP(TQA172, Schedule!$F$226:$FO$226, Schedule!$F$236:$FO$236, 0)</f>
        <v>0</v>
      </c>
      <c r="TQB188" s="214">
        <f>_xlfn.XLOOKUP(TQB172, Schedule!$F$226:$FO$226, Schedule!$F$236:$FO$236, 0)</f>
        <v>0</v>
      </c>
      <c r="TQC188" s="214">
        <f>_xlfn.XLOOKUP(TQC172, Schedule!$F$226:$FO$226, Schedule!$F$236:$FO$236, 0)</f>
        <v>0</v>
      </c>
      <c r="TQD188" s="214">
        <f>_xlfn.XLOOKUP(TQD172, Schedule!$F$226:$FO$226, Schedule!$F$236:$FO$236, 0)</f>
        <v>0</v>
      </c>
      <c r="TQE188" s="214">
        <f>_xlfn.XLOOKUP(TQE172, Schedule!$F$226:$FO$226, Schedule!$F$236:$FO$236, 0)</f>
        <v>0</v>
      </c>
      <c r="TQF188" s="214">
        <f>_xlfn.XLOOKUP(TQF172, Schedule!$F$226:$FO$226, Schedule!$F$236:$FO$236, 0)</f>
        <v>0</v>
      </c>
      <c r="TQG188" s="214">
        <f>_xlfn.XLOOKUP(TQG172, Schedule!$F$226:$FO$226, Schedule!$F$236:$FO$236, 0)</f>
        <v>0</v>
      </c>
      <c r="TQH188" s="214">
        <f>_xlfn.XLOOKUP(TQH172, Schedule!$F$226:$FO$226, Schedule!$F$236:$FO$236, 0)</f>
        <v>0</v>
      </c>
      <c r="TQI188" s="214">
        <f>_xlfn.XLOOKUP(TQI172, Schedule!$F$226:$FO$226, Schedule!$F$236:$FO$236, 0)</f>
        <v>0</v>
      </c>
      <c r="TQJ188" s="214">
        <f>_xlfn.XLOOKUP(TQJ172, Schedule!$F$226:$FO$226, Schedule!$F$236:$FO$236, 0)</f>
        <v>0</v>
      </c>
      <c r="TQK188" s="214">
        <f>_xlfn.XLOOKUP(TQK172, Schedule!$F$226:$FO$226, Schedule!$F$236:$FO$236, 0)</f>
        <v>0</v>
      </c>
      <c r="TQL188" s="214">
        <f>_xlfn.XLOOKUP(TQL172, Schedule!$F$226:$FO$226, Schedule!$F$236:$FO$236, 0)</f>
        <v>0</v>
      </c>
      <c r="TQM188" s="214">
        <f>_xlfn.XLOOKUP(TQM172, Schedule!$F$226:$FO$226, Schedule!$F$236:$FO$236, 0)</f>
        <v>0</v>
      </c>
      <c r="TQN188" s="214">
        <f>_xlfn.XLOOKUP(TQN172, Schedule!$F$226:$FO$226, Schedule!$F$236:$FO$236, 0)</f>
        <v>0</v>
      </c>
      <c r="TQO188" s="214">
        <f>_xlfn.XLOOKUP(TQO172, Schedule!$F$226:$FO$226, Schedule!$F$236:$FO$236, 0)</f>
        <v>0</v>
      </c>
      <c r="TQP188" s="214">
        <f>_xlfn.XLOOKUP(TQP172, Schedule!$F$226:$FO$226, Schedule!$F$236:$FO$236, 0)</f>
        <v>0</v>
      </c>
      <c r="TQQ188" s="214">
        <f>_xlfn.XLOOKUP(TQQ172, Schedule!$F$226:$FO$226, Schedule!$F$236:$FO$236, 0)</f>
        <v>0</v>
      </c>
      <c r="TQR188" s="214">
        <f>_xlfn.XLOOKUP(TQR172, Schedule!$F$226:$FO$226, Schedule!$F$236:$FO$236, 0)</f>
        <v>0</v>
      </c>
      <c r="TQS188" s="214">
        <f>_xlfn.XLOOKUP(TQS172, Schedule!$F$226:$FO$226, Schedule!$F$236:$FO$236, 0)</f>
        <v>0</v>
      </c>
      <c r="TQT188" s="214">
        <f>_xlfn.XLOOKUP(TQT172, Schedule!$F$226:$FO$226, Schedule!$F$236:$FO$236, 0)</f>
        <v>0</v>
      </c>
      <c r="TQU188" s="214">
        <f>_xlfn.XLOOKUP(TQU172, Schedule!$F$226:$FO$226, Schedule!$F$236:$FO$236, 0)</f>
        <v>0</v>
      </c>
      <c r="TQV188" s="214">
        <f>_xlfn.XLOOKUP(TQV172, Schedule!$F$226:$FO$226, Schedule!$F$236:$FO$236, 0)</f>
        <v>0</v>
      </c>
      <c r="TQW188" s="214">
        <f>_xlfn.XLOOKUP(TQW172, Schedule!$F$226:$FO$226, Schedule!$F$236:$FO$236, 0)</f>
        <v>0</v>
      </c>
      <c r="TQX188" s="214">
        <f>_xlfn.XLOOKUP(TQX172, Schedule!$F$226:$FO$226, Schedule!$F$236:$FO$236, 0)</f>
        <v>0</v>
      </c>
      <c r="TQY188" s="214">
        <f>_xlfn.XLOOKUP(TQY172, Schedule!$F$226:$FO$226, Schedule!$F$236:$FO$236, 0)</f>
        <v>0</v>
      </c>
      <c r="TQZ188" s="214">
        <f>_xlfn.XLOOKUP(TQZ172, Schedule!$F$226:$FO$226, Schedule!$F$236:$FO$236, 0)</f>
        <v>0</v>
      </c>
      <c r="TRA188" s="214">
        <f>_xlfn.XLOOKUP(TRA172, Schedule!$F$226:$FO$226, Schedule!$F$236:$FO$236, 0)</f>
        <v>0</v>
      </c>
      <c r="TRB188" s="214">
        <f>_xlfn.XLOOKUP(TRB172, Schedule!$F$226:$FO$226, Schedule!$F$236:$FO$236, 0)</f>
        <v>0</v>
      </c>
      <c r="TRC188" s="214">
        <f>_xlfn.XLOOKUP(TRC172, Schedule!$F$226:$FO$226, Schedule!$F$236:$FO$236, 0)</f>
        <v>0</v>
      </c>
      <c r="TRD188" s="214">
        <f>_xlfn.XLOOKUP(TRD172, Schedule!$F$226:$FO$226, Schedule!$F$236:$FO$236, 0)</f>
        <v>0</v>
      </c>
      <c r="TRE188" s="214">
        <f>_xlfn.XLOOKUP(TRE172, Schedule!$F$226:$FO$226, Schedule!$F$236:$FO$236, 0)</f>
        <v>0</v>
      </c>
      <c r="TRF188" s="214">
        <f>_xlfn.XLOOKUP(TRF172, Schedule!$F$226:$FO$226, Schedule!$F$236:$FO$236, 0)</f>
        <v>0</v>
      </c>
      <c r="TRG188" s="214">
        <f>_xlfn.XLOOKUP(TRG172, Schedule!$F$226:$FO$226, Schedule!$F$236:$FO$236, 0)</f>
        <v>0</v>
      </c>
      <c r="TRH188" s="214">
        <f>_xlfn.XLOOKUP(TRH172, Schedule!$F$226:$FO$226, Schedule!$F$236:$FO$236, 0)</f>
        <v>0</v>
      </c>
      <c r="TRI188" s="214">
        <f>_xlfn.XLOOKUP(TRI172, Schedule!$F$226:$FO$226, Schedule!$F$236:$FO$236, 0)</f>
        <v>0</v>
      </c>
      <c r="TRJ188" s="214">
        <f>_xlfn.XLOOKUP(TRJ172, Schedule!$F$226:$FO$226, Schedule!$F$236:$FO$236, 0)</f>
        <v>0</v>
      </c>
      <c r="TRK188" s="214">
        <f>_xlfn.XLOOKUP(TRK172, Schedule!$F$226:$FO$226, Schedule!$F$236:$FO$236, 0)</f>
        <v>0</v>
      </c>
      <c r="TRL188" s="214">
        <f>_xlfn.XLOOKUP(TRL172, Schedule!$F$226:$FO$226, Schedule!$F$236:$FO$236, 0)</f>
        <v>0</v>
      </c>
      <c r="TRM188" s="214">
        <f>_xlfn.XLOOKUP(TRM172, Schedule!$F$226:$FO$226, Schedule!$F$236:$FO$236, 0)</f>
        <v>0</v>
      </c>
      <c r="TRN188" s="214">
        <f>_xlfn.XLOOKUP(TRN172, Schedule!$F$226:$FO$226, Schedule!$F$236:$FO$236, 0)</f>
        <v>0</v>
      </c>
      <c r="TRO188" s="214">
        <f>_xlfn.XLOOKUP(TRO172, Schedule!$F$226:$FO$226, Schedule!$F$236:$FO$236, 0)</f>
        <v>0</v>
      </c>
      <c r="TRP188" s="214">
        <f>_xlfn.XLOOKUP(TRP172, Schedule!$F$226:$FO$226, Schedule!$F$236:$FO$236, 0)</f>
        <v>0</v>
      </c>
      <c r="TRQ188" s="214">
        <f>_xlfn.XLOOKUP(TRQ172, Schedule!$F$226:$FO$226, Schedule!$F$236:$FO$236, 0)</f>
        <v>0</v>
      </c>
      <c r="TRR188" s="214">
        <f>_xlfn.XLOOKUP(TRR172, Schedule!$F$226:$FO$226, Schedule!$F$236:$FO$236, 0)</f>
        <v>0</v>
      </c>
      <c r="TRS188" s="214">
        <f>_xlfn.XLOOKUP(TRS172, Schedule!$F$226:$FO$226, Schedule!$F$236:$FO$236, 0)</f>
        <v>0</v>
      </c>
      <c r="TRT188" s="214">
        <f>_xlfn.XLOOKUP(TRT172, Schedule!$F$226:$FO$226, Schedule!$F$236:$FO$236, 0)</f>
        <v>0</v>
      </c>
      <c r="TRU188" s="214">
        <f>_xlfn.XLOOKUP(TRU172, Schedule!$F$226:$FO$226, Schedule!$F$236:$FO$236, 0)</f>
        <v>0</v>
      </c>
      <c r="TRV188" s="214">
        <f>_xlfn.XLOOKUP(TRV172, Schedule!$F$226:$FO$226, Schedule!$F$236:$FO$236, 0)</f>
        <v>0</v>
      </c>
      <c r="TRW188" s="214">
        <f>_xlfn.XLOOKUP(TRW172, Schedule!$F$226:$FO$226, Schedule!$F$236:$FO$236, 0)</f>
        <v>0</v>
      </c>
      <c r="TRX188" s="214">
        <f>_xlfn.XLOOKUP(TRX172, Schedule!$F$226:$FO$226, Schedule!$F$236:$FO$236, 0)</f>
        <v>0</v>
      </c>
      <c r="TRY188" s="214">
        <f>_xlfn.XLOOKUP(TRY172, Schedule!$F$226:$FO$226, Schedule!$F$236:$FO$236, 0)</f>
        <v>0</v>
      </c>
      <c r="TRZ188" s="214">
        <f>_xlfn.XLOOKUP(TRZ172, Schedule!$F$226:$FO$226, Schedule!$F$236:$FO$236, 0)</f>
        <v>0</v>
      </c>
      <c r="TSA188" s="214">
        <f>_xlfn.XLOOKUP(TSA172, Schedule!$F$226:$FO$226, Schedule!$F$236:$FO$236, 0)</f>
        <v>0</v>
      </c>
      <c r="TSB188" s="214">
        <f>_xlfn.XLOOKUP(TSB172, Schedule!$F$226:$FO$226, Schedule!$F$236:$FO$236, 0)</f>
        <v>0</v>
      </c>
      <c r="TSC188" s="214">
        <f>_xlfn.XLOOKUP(TSC172, Schedule!$F$226:$FO$226, Schedule!$F$236:$FO$236, 0)</f>
        <v>0</v>
      </c>
      <c r="TSD188" s="214">
        <f>_xlfn.XLOOKUP(TSD172, Schedule!$F$226:$FO$226, Schedule!$F$236:$FO$236, 0)</f>
        <v>0</v>
      </c>
      <c r="TSE188" s="214">
        <f>_xlfn.XLOOKUP(TSE172, Schedule!$F$226:$FO$226, Schedule!$F$236:$FO$236, 0)</f>
        <v>0</v>
      </c>
      <c r="TSF188" s="214">
        <f>_xlfn.XLOOKUP(TSF172, Schedule!$F$226:$FO$226, Schedule!$F$236:$FO$236, 0)</f>
        <v>0</v>
      </c>
      <c r="TSG188" s="214">
        <f>_xlfn.XLOOKUP(TSG172, Schedule!$F$226:$FO$226, Schedule!$F$236:$FO$236, 0)</f>
        <v>0</v>
      </c>
      <c r="TSH188" s="214">
        <f>_xlfn.XLOOKUP(TSH172, Schedule!$F$226:$FO$226, Schedule!$F$236:$FO$236, 0)</f>
        <v>0</v>
      </c>
      <c r="TSI188" s="214">
        <f>_xlfn.XLOOKUP(TSI172, Schedule!$F$226:$FO$226, Schedule!$F$236:$FO$236, 0)</f>
        <v>0</v>
      </c>
      <c r="TSJ188" s="214">
        <f>_xlfn.XLOOKUP(TSJ172, Schedule!$F$226:$FO$226, Schedule!$F$236:$FO$236, 0)</f>
        <v>0</v>
      </c>
      <c r="TSK188" s="214">
        <f>_xlfn.XLOOKUP(TSK172, Schedule!$F$226:$FO$226, Schedule!$F$236:$FO$236, 0)</f>
        <v>0</v>
      </c>
      <c r="TSL188" s="214">
        <f>_xlfn.XLOOKUP(TSL172, Schedule!$F$226:$FO$226, Schedule!$F$236:$FO$236, 0)</f>
        <v>0</v>
      </c>
      <c r="TSM188" s="214">
        <f>_xlfn.XLOOKUP(TSM172, Schedule!$F$226:$FO$226, Schedule!$F$236:$FO$236, 0)</f>
        <v>0</v>
      </c>
      <c r="TSN188" s="214">
        <f>_xlfn.XLOOKUP(TSN172, Schedule!$F$226:$FO$226, Schedule!$F$236:$FO$236, 0)</f>
        <v>0</v>
      </c>
      <c r="TSO188" s="214">
        <f>_xlfn.XLOOKUP(TSO172, Schedule!$F$226:$FO$226, Schedule!$F$236:$FO$236, 0)</f>
        <v>0</v>
      </c>
      <c r="TSP188" s="214">
        <f>_xlfn.XLOOKUP(TSP172, Schedule!$F$226:$FO$226, Schedule!$F$236:$FO$236, 0)</f>
        <v>0</v>
      </c>
      <c r="TSQ188" s="214">
        <f>_xlfn.XLOOKUP(TSQ172, Schedule!$F$226:$FO$226, Schedule!$F$236:$FO$236, 0)</f>
        <v>0</v>
      </c>
      <c r="TSR188" s="214">
        <f>_xlfn.XLOOKUP(TSR172, Schedule!$F$226:$FO$226, Schedule!$F$236:$FO$236, 0)</f>
        <v>0</v>
      </c>
      <c r="TSS188" s="214">
        <f>_xlfn.XLOOKUP(TSS172, Schedule!$F$226:$FO$226, Schedule!$F$236:$FO$236, 0)</f>
        <v>0</v>
      </c>
      <c r="TST188" s="214">
        <f>_xlfn.XLOOKUP(TST172, Schedule!$F$226:$FO$226, Schedule!$F$236:$FO$236, 0)</f>
        <v>0</v>
      </c>
      <c r="TSU188" s="214">
        <f>_xlfn.XLOOKUP(TSU172, Schedule!$F$226:$FO$226, Schedule!$F$236:$FO$236, 0)</f>
        <v>0</v>
      </c>
      <c r="TSV188" s="214">
        <f>_xlfn.XLOOKUP(TSV172, Schedule!$F$226:$FO$226, Schedule!$F$236:$FO$236, 0)</f>
        <v>0</v>
      </c>
      <c r="TSW188" s="214">
        <f>_xlfn.XLOOKUP(TSW172, Schedule!$F$226:$FO$226, Schedule!$F$236:$FO$236, 0)</f>
        <v>0</v>
      </c>
      <c r="TSX188" s="214">
        <f>_xlfn.XLOOKUP(TSX172, Schedule!$F$226:$FO$226, Schedule!$F$236:$FO$236, 0)</f>
        <v>0</v>
      </c>
      <c r="TSY188" s="214">
        <f>_xlfn.XLOOKUP(TSY172, Schedule!$F$226:$FO$226, Schedule!$F$236:$FO$236, 0)</f>
        <v>0</v>
      </c>
      <c r="TSZ188" s="214">
        <f>_xlfn.XLOOKUP(TSZ172, Schedule!$F$226:$FO$226, Schedule!$F$236:$FO$236, 0)</f>
        <v>0</v>
      </c>
      <c r="TTA188" s="214">
        <f>_xlfn.XLOOKUP(TTA172, Schedule!$F$226:$FO$226, Schedule!$F$236:$FO$236, 0)</f>
        <v>0</v>
      </c>
      <c r="TTB188" s="214">
        <f>_xlfn.XLOOKUP(TTB172, Schedule!$F$226:$FO$226, Schedule!$F$236:$FO$236, 0)</f>
        <v>0</v>
      </c>
      <c r="TTC188" s="214">
        <f>_xlfn.XLOOKUP(TTC172, Schedule!$F$226:$FO$226, Schedule!$F$236:$FO$236, 0)</f>
        <v>0</v>
      </c>
      <c r="TTD188" s="214">
        <f>_xlfn.XLOOKUP(TTD172, Schedule!$F$226:$FO$226, Schedule!$F$236:$FO$236, 0)</f>
        <v>0</v>
      </c>
      <c r="TTE188" s="214">
        <f>_xlfn.XLOOKUP(TTE172, Schedule!$F$226:$FO$226, Schedule!$F$236:$FO$236, 0)</f>
        <v>0</v>
      </c>
      <c r="TTF188" s="214">
        <f>_xlfn.XLOOKUP(TTF172, Schedule!$F$226:$FO$226, Schedule!$F$236:$FO$236, 0)</f>
        <v>0</v>
      </c>
      <c r="TTG188" s="214">
        <f>_xlfn.XLOOKUP(TTG172, Schedule!$F$226:$FO$226, Schedule!$F$236:$FO$236, 0)</f>
        <v>0</v>
      </c>
      <c r="TTH188" s="214">
        <f>_xlfn.XLOOKUP(TTH172, Schedule!$F$226:$FO$226, Schedule!$F$236:$FO$236, 0)</f>
        <v>0</v>
      </c>
      <c r="TTI188" s="214">
        <f>_xlfn.XLOOKUP(TTI172, Schedule!$F$226:$FO$226, Schedule!$F$236:$FO$236, 0)</f>
        <v>0</v>
      </c>
      <c r="TTJ188" s="214">
        <f>_xlfn.XLOOKUP(TTJ172, Schedule!$F$226:$FO$226, Schedule!$F$236:$FO$236, 0)</f>
        <v>0</v>
      </c>
      <c r="TTK188" s="214">
        <f>_xlfn.XLOOKUP(TTK172, Schedule!$F$226:$FO$226, Schedule!$F$236:$FO$236, 0)</f>
        <v>0</v>
      </c>
      <c r="TTL188" s="214">
        <f>_xlfn.XLOOKUP(TTL172, Schedule!$F$226:$FO$226, Schedule!$F$236:$FO$236, 0)</f>
        <v>0</v>
      </c>
      <c r="TTM188" s="214">
        <f>_xlfn.XLOOKUP(TTM172, Schedule!$F$226:$FO$226, Schedule!$F$236:$FO$236, 0)</f>
        <v>0</v>
      </c>
      <c r="TTN188" s="214">
        <f>_xlfn.XLOOKUP(TTN172, Schedule!$F$226:$FO$226, Schedule!$F$236:$FO$236, 0)</f>
        <v>0</v>
      </c>
      <c r="TTO188" s="214">
        <f>_xlfn.XLOOKUP(TTO172, Schedule!$F$226:$FO$226, Schedule!$F$236:$FO$236, 0)</f>
        <v>0</v>
      </c>
      <c r="TTP188" s="214">
        <f>_xlfn.XLOOKUP(TTP172, Schedule!$F$226:$FO$226, Schedule!$F$236:$FO$236, 0)</f>
        <v>0</v>
      </c>
      <c r="TTQ188" s="214">
        <f>_xlfn.XLOOKUP(TTQ172, Schedule!$F$226:$FO$226, Schedule!$F$236:$FO$236, 0)</f>
        <v>0</v>
      </c>
      <c r="TTR188" s="214">
        <f>_xlfn.XLOOKUP(TTR172, Schedule!$F$226:$FO$226, Schedule!$F$236:$FO$236, 0)</f>
        <v>0</v>
      </c>
      <c r="TTS188" s="214">
        <f>_xlfn.XLOOKUP(TTS172, Schedule!$F$226:$FO$226, Schedule!$F$236:$FO$236, 0)</f>
        <v>0</v>
      </c>
      <c r="TTT188" s="214">
        <f>_xlfn.XLOOKUP(TTT172, Schedule!$F$226:$FO$226, Schedule!$F$236:$FO$236, 0)</f>
        <v>0</v>
      </c>
      <c r="TTU188" s="214">
        <f>_xlfn.XLOOKUP(TTU172, Schedule!$F$226:$FO$226, Schedule!$F$236:$FO$236, 0)</f>
        <v>0</v>
      </c>
      <c r="TTV188" s="214">
        <f>_xlfn.XLOOKUP(TTV172, Schedule!$F$226:$FO$226, Schedule!$F$236:$FO$236, 0)</f>
        <v>0</v>
      </c>
      <c r="TTW188" s="214">
        <f>_xlfn.XLOOKUP(TTW172, Schedule!$F$226:$FO$226, Schedule!$F$236:$FO$236, 0)</f>
        <v>0</v>
      </c>
      <c r="TTX188" s="214">
        <f>_xlfn.XLOOKUP(TTX172, Schedule!$F$226:$FO$226, Schedule!$F$236:$FO$236, 0)</f>
        <v>0</v>
      </c>
      <c r="TTY188" s="214">
        <f>_xlfn.XLOOKUP(TTY172, Schedule!$F$226:$FO$226, Schedule!$F$236:$FO$236, 0)</f>
        <v>0</v>
      </c>
      <c r="TTZ188" s="214">
        <f>_xlfn.XLOOKUP(TTZ172, Schedule!$F$226:$FO$226, Schedule!$F$236:$FO$236, 0)</f>
        <v>0</v>
      </c>
      <c r="TUA188" s="214">
        <f>_xlfn.XLOOKUP(TUA172, Schedule!$F$226:$FO$226, Schedule!$F$236:$FO$236, 0)</f>
        <v>0</v>
      </c>
      <c r="TUB188" s="214">
        <f>_xlfn.XLOOKUP(TUB172, Schedule!$F$226:$FO$226, Schedule!$F$236:$FO$236, 0)</f>
        <v>0</v>
      </c>
      <c r="TUC188" s="214">
        <f>_xlfn.XLOOKUP(TUC172, Schedule!$F$226:$FO$226, Schedule!$F$236:$FO$236, 0)</f>
        <v>0</v>
      </c>
      <c r="TUD188" s="214">
        <f>_xlfn.XLOOKUP(TUD172, Schedule!$F$226:$FO$226, Schedule!$F$236:$FO$236, 0)</f>
        <v>0</v>
      </c>
      <c r="TUE188" s="214">
        <f>_xlfn.XLOOKUP(TUE172, Schedule!$F$226:$FO$226, Schedule!$F$236:$FO$236, 0)</f>
        <v>0</v>
      </c>
      <c r="TUF188" s="214">
        <f>_xlfn.XLOOKUP(TUF172, Schedule!$F$226:$FO$226, Schedule!$F$236:$FO$236, 0)</f>
        <v>0</v>
      </c>
      <c r="TUG188" s="214">
        <f>_xlfn.XLOOKUP(TUG172, Schedule!$F$226:$FO$226, Schedule!$F$236:$FO$236, 0)</f>
        <v>0</v>
      </c>
      <c r="TUH188" s="214">
        <f>_xlfn.XLOOKUP(TUH172, Schedule!$F$226:$FO$226, Schedule!$F$236:$FO$236, 0)</f>
        <v>0</v>
      </c>
      <c r="TUI188" s="214">
        <f>_xlfn.XLOOKUP(TUI172, Schedule!$F$226:$FO$226, Schedule!$F$236:$FO$236, 0)</f>
        <v>0</v>
      </c>
      <c r="TUJ188" s="214">
        <f>_xlfn.XLOOKUP(TUJ172, Schedule!$F$226:$FO$226, Schedule!$F$236:$FO$236, 0)</f>
        <v>0</v>
      </c>
      <c r="TUK188" s="214">
        <f>_xlfn.XLOOKUP(TUK172, Schedule!$F$226:$FO$226, Schedule!$F$236:$FO$236, 0)</f>
        <v>0</v>
      </c>
      <c r="TUL188" s="214">
        <f>_xlfn.XLOOKUP(TUL172, Schedule!$F$226:$FO$226, Schedule!$F$236:$FO$236, 0)</f>
        <v>0</v>
      </c>
      <c r="TUM188" s="214">
        <f>_xlfn.XLOOKUP(TUM172, Schedule!$F$226:$FO$226, Schedule!$F$236:$FO$236, 0)</f>
        <v>0</v>
      </c>
      <c r="TUN188" s="214">
        <f>_xlfn.XLOOKUP(TUN172, Schedule!$F$226:$FO$226, Schedule!$F$236:$FO$236, 0)</f>
        <v>0</v>
      </c>
      <c r="TUO188" s="214">
        <f>_xlfn.XLOOKUP(TUO172, Schedule!$F$226:$FO$226, Schedule!$F$236:$FO$236, 0)</f>
        <v>0</v>
      </c>
      <c r="TUP188" s="214">
        <f>_xlfn.XLOOKUP(TUP172, Schedule!$F$226:$FO$226, Schedule!$F$236:$FO$236, 0)</f>
        <v>0</v>
      </c>
      <c r="TUQ188" s="214">
        <f>_xlfn.XLOOKUP(TUQ172, Schedule!$F$226:$FO$226, Schedule!$F$236:$FO$236, 0)</f>
        <v>0</v>
      </c>
      <c r="TUR188" s="214">
        <f>_xlfn.XLOOKUP(TUR172, Schedule!$F$226:$FO$226, Schedule!$F$236:$FO$236, 0)</f>
        <v>0</v>
      </c>
      <c r="TUS188" s="214">
        <f>_xlfn.XLOOKUP(TUS172, Schedule!$F$226:$FO$226, Schedule!$F$236:$FO$236, 0)</f>
        <v>0</v>
      </c>
      <c r="TUT188" s="214">
        <f>_xlfn.XLOOKUP(TUT172, Schedule!$F$226:$FO$226, Schedule!$F$236:$FO$236, 0)</f>
        <v>0</v>
      </c>
      <c r="TUU188" s="214">
        <f>_xlfn.XLOOKUP(TUU172, Schedule!$F$226:$FO$226, Schedule!$F$236:$FO$236, 0)</f>
        <v>0</v>
      </c>
      <c r="TUV188" s="214">
        <f>_xlfn.XLOOKUP(TUV172, Schedule!$F$226:$FO$226, Schedule!$F$236:$FO$236, 0)</f>
        <v>0</v>
      </c>
      <c r="TUW188" s="214">
        <f>_xlfn.XLOOKUP(TUW172, Schedule!$F$226:$FO$226, Schedule!$F$236:$FO$236, 0)</f>
        <v>0</v>
      </c>
      <c r="TUX188" s="214">
        <f>_xlfn.XLOOKUP(TUX172, Schedule!$F$226:$FO$226, Schedule!$F$236:$FO$236, 0)</f>
        <v>0</v>
      </c>
      <c r="TUY188" s="214">
        <f>_xlfn.XLOOKUP(TUY172, Schedule!$F$226:$FO$226, Schedule!$F$236:$FO$236, 0)</f>
        <v>0</v>
      </c>
      <c r="TUZ188" s="214">
        <f>_xlfn.XLOOKUP(TUZ172, Schedule!$F$226:$FO$226, Schedule!$F$236:$FO$236, 0)</f>
        <v>0</v>
      </c>
      <c r="TVA188" s="214">
        <f>_xlfn.XLOOKUP(TVA172, Schedule!$F$226:$FO$226, Schedule!$F$236:$FO$236, 0)</f>
        <v>0</v>
      </c>
      <c r="TVB188" s="214">
        <f>_xlfn.XLOOKUP(TVB172, Schedule!$F$226:$FO$226, Schedule!$F$236:$FO$236, 0)</f>
        <v>0</v>
      </c>
      <c r="TVC188" s="214">
        <f>_xlfn.XLOOKUP(TVC172, Schedule!$F$226:$FO$226, Schedule!$F$236:$FO$236, 0)</f>
        <v>0</v>
      </c>
      <c r="TVD188" s="214">
        <f>_xlfn.XLOOKUP(TVD172, Schedule!$F$226:$FO$226, Schedule!$F$236:$FO$236, 0)</f>
        <v>0</v>
      </c>
      <c r="TVE188" s="214">
        <f>_xlfn.XLOOKUP(TVE172, Schedule!$F$226:$FO$226, Schedule!$F$236:$FO$236, 0)</f>
        <v>0</v>
      </c>
      <c r="TVF188" s="214">
        <f>_xlfn.XLOOKUP(TVF172, Schedule!$F$226:$FO$226, Schedule!$F$236:$FO$236, 0)</f>
        <v>0</v>
      </c>
      <c r="TVG188" s="214">
        <f>_xlfn.XLOOKUP(TVG172, Schedule!$F$226:$FO$226, Schedule!$F$236:$FO$236, 0)</f>
        <v>0</v>
      </c>
      <c r="TVH188" s="214">
        <f>_xlfn.XLOOKUP(TVH172, Schedule!$F$226:$FO$226, Schedule!$F$236:$FO$236, 0)</f>
        <v>0</v>
      </c>
      <c r="TVI188" s="214">
        <f>_xlfn.XLOOKUP(TVI172, Schedule!$F$226:$FO$226, Schedule!$F$236:$FO$236, 0)</f>
        <v>0</v>
      </c>
      <c r="TVJ188" s="214">
        <f>_xlfn.XLOOKUP(TVJ172, Schedule!$F$226:$FO$226, Schedule!$F$236:$FO$236, 0)</f>
        <v>0</v>
      </c>
      <c r="TVK188" s="214">
        <f>_xlfn.XLOOKUP(TVK172, Schedule!$F$226:$FO$226, Schedule!$F$236:$FO$236, 0)</f>
        <v>0</v>
      </c>
      <c r="TVL188" s="214">
        <f>_xlfn.XLOOKUP(TVL172, Schedule!$F$226:$FO$226, Schedule!$F$236:$FO$236, 0)</f>
        <v>0</v>
      </c>
      <c r="TVM188" s="214">
        <f>_xlfn.XLOOKUP(TVM172, Schedule!$F$226:$FO$226, Schedule!$F$236:$FO$236, 0)</f>
        <v>0</v>
      </c>
      <c r="TVN188" s="214">
        <f>_xlfn.XLOOKUP(TVN172, Schedule!$F$226:$FO$226, Schedule!$F$236:$FO$236, 0)</f>
        <v>0</v>
      </c>
      <c r="TVO188" s="214">
        <f>_xlfn.XLOOKUP(TVO172, Schedule!$F$226:$FO$226, Schedule!$F$236:$FO$236, 0)</f>
        <v>0</v>
      </c>
      <c r="TVP188" s="214">
        <f>_xlfn.XLOOKUP(TVP172, Schedule!$F$226:$FO$226, Schedule!$F$236:$FO$236, 0)</f>
        <v>0</v>
      </c>
      <c r="TVQ188" s="214">
        <f>_xlfn.XLOOKUP(TVQ172, Schedule!$F$226:$FO$226, Schedule!$F$236:$FO$236, 0)</f>
        <v>0</v>
      </c>
      <c r="TVR188" s="214">
        <f>_xlfn.XLOOKUP(TVR172, Schedule!$F$226:$FO$226, Schedule!$F$236:$FO$236, 0)</f>
        <v>0</v>
      </c>
      <c r="TVS188" s="214">
        <f>_xlfn.XLOOKUP(TVS172, Schedule!$F$226:$FO$226, Schedule!$F$236:$FO$236, 0)</f>
        <v>0</v>
      </c>
      <c r="TVT188" s="214">
        <f>_xlfn.XLOOKUP(TVT172, Schedule!$F$226:$FO$226, Schedule!$F$236:$FO$236, 0)</f>
        <v>0</v>
      </c>
      <c r="TVU188" s="214">
        <f>_xlfn.XLOOKUP(TVU172, Schedule!$F$226:$FO$226, Schedule!$F$236:$FO$236, 0)</f>
        <v>0</v>
      </c>
      <c r="TVV188" s="214">
        <f>_xlfn.XLOOKUP(TVV172, Schedule!$F$226:$FO$226, Schedule!$F$236:$FO$236, 0)</f>
        <v>0</v>
      </c>
      <c r="TVW188" s="214">
        <f>_xlfn.XLOOKUP(TVW172, Schedule!$F$226:$FO$226, Schedule!$F$236:$FO$236, 0)</f>
        <v>0</v>
      </c>
      <c r="TVX188" s="214">
        <f>_xlfn.XLOOKUP(TVX172, Schedule!$F$226:$FO$226, Schedule!$F$236:$FO$236, 0)</f>
        <v>0</v>
      </c>
      <c r="TVY188" s="214">
        <f>_xlfn.XLOOKUP(TVY172, Schedule!$F$226:$FO$226, Schedule!$F$236:$FO$236, 0)</f>
        <v>0</v>
      </c>
      <c r="TVZ188" s="214">
        <f>_xlfn.XLOOKUP(TVZ172, Schedule!$F$226:$FO$226, Schedule!$F$236:$FO$236, 0)</f>
        <v>0</v>
      </c>
      <c r="TWA188" s="214">
        <f>_xlfn.XLOOKUP(TWA172, Schedule!$F$226:$FO$226, Schedule!$F$236:$FO$236, 0)</f>
        <v>0</v>
      </c>
      <c r="TWB188" s="214">
        <f>_xlfn.XLOOKUP(TWB172, Schedule!$F$226:$FO$226, Schedule!$F$236:$FO$236, 0)</f>
        <v>0</v>
      </c>
      <c r="TWC188" s="214">
        <f>_xlfn.XLOOKUP(TWC172, Schedule!$F$226:$FO$226, Schedule!$F$236:$FO$236, 0)</f>
        <v>0</v>
      </c>
      <c r="TWD188" s="214">
        <f>_xlfn.XLOOKUP(TWD172, Schedule!$F$226:$FO$226, Schedule!$F$236:$FO$236, 0)</f>
        <v>0</v>
      </c>
      <c r="TWE188" s="214">
        <f>_xlfn.XLOOKUP(TWE172, Schedule!$F$226:$FO$226, Schedule!$F$236:$FO$236, 0)</f>
        <v>0</v>
      </c>
      <c r="TWF188" s="214">
        <f>_xlfn.XLOOKUP(TWF172, Schedule!$F$226:$FO$226, Schedule!$F$236:$FO$236, 0)</f>
        <v>0</v>
      </c>
      <c r="TWG188" s="214">
        <f>_xlfn.XLOOKUP(TWG172, Schedule!$F$226:$FO$226, Schedule!$F$236:$FO$236, 0)</f>
        <v>0</v>
      </c>
      <c r="TWH188" s="214">
        <f>_xlfn.XLOOKUP(TWH172, Schedule!$F$226:$FO$226, Schedule!$F$236:$FO$236, 0)</f>
        <v>0</v>
      </c>
      <c r="TWI188" s="214">
        <f>_xlfn.XLOOKUP(TWI172, Schedule!$F$226:$FO$226, Schedule!$F$236:$FO$236, 0)</f>
        <v>0</v>
      </c>
      <c r="TWJ188" s="214">
        <f>_xlfn.XLOOKUP(TWJ172, Schedule!$F$226:$FO$226, Schedule!$F$236:$FO$236, 0)</f>
        <v>0</v>
      </c>
      <c r="TWK188" s="214">
        <f>_xlfn.XLOOKUP(TWK172, Schedule!$F$226:$FO$226, Schedule!$F$236:$FO$236, 0)</f>
        <v>0</v>
      </c>
      <c r="TWL188" s="214">
        <f>_xlfn.XLOOKUP(TWL172, Schedule!$F$226:$FO$226, Schedule!$F$236:$FO$236, 0)</f>
        <v>0</v>
      </c>
      <c r="TWM188" s="214">
        <f>_xlfn.XLOOKUP(TWM172, Schedule!$F$226:$FO$226, Schedule!$F$236:$FO$236, 0)</f>
        <v>0</v>
      </c>
      <c r="TWN188" s="214">
        <f>_xlfn.XLOOKUP(TWN172, Schedule!$F$226:$FO$226, Schedule!$F$236:$FO$236, 0)</f>
        <v>0</v>
      </c>
      <c r="TWO188" s="214">
        <f>_xlfn.XLOOKUP(TWO172, Schedule!$F$226:$FO$226, Schedule!$F$236:$FO$236, 0)</f>
        <v>0</v>
      </c>
      <c r="TWP188" s="214">
        <f>_xlfn.XLOOKUP(TWP172, Schedule!$F$226:$FO$226, Schedule!$F$236:$FO$236, 0)</f>
        <v>0</v>
      </c>
      <c r="TWQ188" s="214">
        <f>_xlfn.XLOOKUP(TWQ172, Schedule!$F$226:$FO$226, Schedule!$F$236:$FO$236, 0)</f>
        <v>0</v>
      </c>
      <c r="TWR188" s="214">
        <f>_xlfn.XLOOKUP(TWR172, Schedule!$F$226:$FO$226, Schedule!$F$236:$FO$236, 0)</f>
        <v>0</v>
      </c>
      <c r="TWS188" s="214">
        <f>_xlfn.XLOOKUP(TWS172, Schedule!$F$226:$FO$226, Schedule!$F$236:$FO$236, 0)</f>
        <v>0</v>
      </c>
      <c r="TWT188" s="214">
        <f>_xlfn.XLOOKUP(TWT172, Schedule!$F$226:$FO$226, Schedule!$F$236:$FO$236, 0)</f>
        <v>0</v>
      </c>
      <c r="TWU188" s="214">
        <f>_xlfn.XLOOKUP(TWU172, Schedule!$F$226:$FO$226, Schedule!$F$236:$FO$236, 0)</f>
        <v>0</v>
      </c>
      <c r="TWV188" s="214">
        <f>_xlfn.XLOOKUP(TWV172, Schedule!$F$226:$FO$226, Schedule!$F$236:$FO$236, 0)</f>
        <v>0</v>
      </c>
      <c r="TWW188" s="214">
        <f>_xlfn.XLOOKUP(TWW172, Schedule!$F$226:$FO$226, Schedule!$F$236:$FO$236, 0)</f>
        <v>0</v>
      </c>
      <c r="TWX188" s="214">
        <f>_xlfn.XLOOKUP(TWX172, Schedule!$F$226:$FO$226, Schedule!$F$236:$FO$236, 0)</f>
        <v>0</v>
      </c>
      <c r="TWY188" s="214">
        <f>_xlfn.XLOOKUP(TWY172, Schedule!$F$226:$FO$226, Schedule!$F$236:$FO$236, 0)</f>
        <v>0</v>
      </c>
      <c r="TWZ188" s="214">
        <f>_xlfn.XLOOKUP(TWZ172, Schedule!$F$226:$FO$226, Schedule!$F$236:$FO$236, 0)</f>
        <v>0</v>
      </c>
      <c r="TXA188" s="214">
        <f>_xlfn.XLOOKUP(TXA172, Schedule!$F$226:$FO$226, Schedule!$F$236:$FO$236, 0)</f>
        <v>0</v>
      </c>
      <c r="TXB188" s="214">
        <f>_xlfn.XLOOKUP(TXB172, Schedule!$F$226:$FO$226, Schedule!$F$236:$FO$236, 0)</f>
        <v>0</v>
      </c>
      <c r="TXC188" s="214">
        <f>_xlfn.XLOOKUP(TXC172, Schedule!$F$226:$FO$226, Schedule!$F$236:$FO$236, 0)</f>
        <v>0</v>
      </c>
      <c r="TXD188" s="214">
        <f>_xlfn.XLOOKUP(TXD172, Schedule!$F$226:$FO$226, Schedule!$F$236:$FO$236, 0)</f>
        <v>0</v>
      </c>
      <c r="TXE188" s="214">
        <f>_xlfn.XLOOKUP(TXE172, Schedule!$F$226:$FO$226, Schedule!$F$236:$FO$236, 0)</f>
        <v>0</v>
      </c>
      <c r="TXF188" s="214">
        <f>_xlfn.XLOOKUP(TXF172, Schedule!$F$226:$FO$226, Schedule!$F$236:$FO$236, 0)</f>
        <v>0</v>
      </c>
      <c r="TXG188" s="214">
        <f>_xlfn.XLOOKUP(TXG172, Schedule!$F$226:$FO$226, Schedule!$F$236:$FO$236, 0)</f>
        <v>0</v>
      </c>
      <c r="TXH188" s="214">
        <f>_xlfn.XLOOKUP(TXH172, Schedule!$F$226:$FO$226, Schedule!$F$236:$FO$236, 0)</f>
        <v>0</v>
      </c>
      <c r="TXI188" s="214">
        <f>_xlfn.XLOOKUP(TXI172, Schedule!$F$226:$FO$226, Schedule!$F$236:$FO$236, 0)</f>
        <v>0</v>
      </c>
      <c r="TXJ188" s="214">
        <f>_xlfn.XLOOKUP(TXJ172, Schedule!$F$226:$FO$226, Schedule!$F$236:$FO$236, 0)</f>
        <v>0</v>
      </c>
      <c r="TXK188" s="214">
        <f>_xlfn.XLOOKUP(TXK172, Schedule!$F$226:$FO$226, Schedule!$F$236:$FO$236, 0)</f>
        <v>0</v>
      </c>
      <c r="TXL188" s="214">
        <f>_xlfn.XLOOKUP(TXL172, Schedule!$F$226:$FO$226, Schedule!$F$236:$FO$236, 0)</f>
        <v>0</v>
      </c>
      <c r="TXM188" s="214">
        <f>_xlfn.XLOOKUP(TXM172, Schedule!$F$226:$FO$226, Schedule!$F$236:$FO$236, 0)</f>
        <v>0</v>
      </c>
      <c r="TXN188" s="214">
        <f>_xlfn.XLOOKUP(TXN172, Schedule!$F$226:$FO$226, Schedule!$F$236:$FO$236, 0)</f>
        <v>0</v>
      </c>
      <c r="TXO188" s="214">
        <f>_xlfn.XLOOKUP(TXO172, Schedule!$F$226:$FO$226, Schedule!$F$236:$FO$236, 0)</f>
        <v>0</v>
      </c>
      <c r="TXP188" s="214">
        <f>_xlfn.XLOOKUP(TXP172, Schedule!$F$226:$FO$226, Schedule!$F$236:$FO$236, 0)</f>
        <v>0</v>
      </c>
      <c r="TXQ188" s="214">
        <f>_xlfn.XLOOKUP(TXQ172, Schedule!$F$226:$FO$226, Schedule!$F$236:$FO$236, 0)</f>
        <v>0</v>
      </c>
      <c r="TXR188" s="214">
        <f>_xlfn.XLOOKUP(TXR172, Schedule!$F$226:$FO$226, Schedule!$F$236:$FO$236, 0)</f>
        <v>0</v>
      </c>
      <c r="TXS188" s="214">
        <f>_xlfn.XLOOKUP(TXS172, Schedule!$F$226:$FO$226, Schedule!$F$236:$FO$236, 0)</f>
        <v>0</v>
      </c>
      <c r="TXT188" s="214">
        <f>_xlfn.XLOOKUP(TXT172, Schedule!$F$226:$FO$226, Schedule!$F$236:$FO$236, 0)</f>
        <v>0</v>
      </c>
      <c r="TXU188" s="214">
        <f>_xlfn.XLOOKUP(TXU172, Schedule!$F$226:$FO$226, Schedule!$F$236:$FO$236, 0)</f>
        <v>0</v>
      </c>
      <c r="TXV188" s="214">
        <f>_xlfn.XLOOKUP(TXV172, Schedule!$F$226:$FO$226, Schedule!$F$236:$FO$236, 0)</f>
        <v>0</v>
      </c>
      <c r="TXW188" s="214">
        <f>_xlfn.XLOOKUP(TXW172, Schedule!$F$226:$FO$226, Schedule!$F$236:$FO$236, 0)</f>
        <v>0</v>
      </c>
      <c r="TXX188" s="214">
        <f>_xlfn.XLOOKUP(TXX172, Schedule!$F$226:$FO$226, Schedule!$F$236:$FO$236, 0)</f>
        <v>0</v>
      </c>
      <c r="TXY188" s="214">
        <f>_xlfn.XLOOKUP(TXY172, Schedule!$F$226:$FO$226, Schedule!$F$236:$FO$236, 0)</f>
        <v>0</v>
      </c>
      <c r="TXZ188" s="214">
        <f>_xlfn.XLOOKUP(TXZ172, Schedule!$F$226:$FO$226, Schedule!$F$236:$FO$236, 0)</f>
        <v>0</v>
      </c>
      <c r="TYA188" s="214">
        <f>_xlfn.XLOOKUP(TYA172, Schedule!$F$226:$FO$226, Schedule!$F$236:$FO$236, 0)</f>
        <v>0</v>
      </c>
      <c r="TYB188" s="214">
        <f>_xlfn.XLOOKUP(TYB172, Schedule!$F$226:$FO$226, Schedule!$F$236:$FO$236, 0)</f>
        <v>0</v>
      </c>
      <c r="TYC188" s="214">
        <f>_xlfn.XLOOKUP(TYC172, Schedule!$F$226:$FO$226, Schedule!$F$236:$FO$236, 0)</f>
        <v>0</v>
      </c>
      <c r="TYD188" s="214">
        <f>_xlfn.XLOOKUP(TYD172, Schedule!$F$226:$FO$226, Schedule!$F$236:$FO$236, 0)</f>
        <v>0</v>
      </c>
      <c r="TYE188" s="214">
        <f>_xlfn.XLOOKUP(TYE172, Schedule!$F$226:$FO$226, Schedule!$F$236:$FO$236, 0)</f>
        <v>0</v>
      </c>
      <c r="TYF188" s="214">
        <f>_xlfn.XLOOKUP(TYF172, Schedule!$F$226:$FO$226, Schedule!$F$236:$FO$236, 0)</f>
        <v>0</v>
      </c>
      <c r="TYG188" s="214">
        <f>_xlfn.XLOOKUP(TYG172, Schedule!$F$226:$FO$226, Schedule!$F$236:$FO$236, 0)</f>
        <v>0</v>
      </c>
      <c r="TYH188" s="214">
        <f>_xlfn.XLOOKUP(TYH172, Schedule!$F$226:$FO$226, Schedule!$F$236:$FO$236, 0)</f>
        <v>0</v>
      </c>
      <c r="TYI188" s="214">
        <f>_xlfn.XLOOKUP(TYI172, Schedule!$F$226:$FO$226, Schedule!$F$236:$FO$236, 0)</f>
        <v>0</v>
      </c>
      <c r="TYJ188" s="214">
        <f>_xlfn.XLOOKUP(TYJ172, Schedule!$F$226:$FO$226, Schedule!$F$236:$FO$236, 0)</f>
        <v>0</v>
      </c>
      <c r="TYK188" s="214">
        <f>_xlfn.XLOOKUP(TYK172, Schedule!$F$226:$FO$226, Schedule!$F$236:$FO$236, 0)</f>
        <v>0</v>
      </c>
      <c r="TYL188" s="214">
        <f>_xlfn.XLOOKUP(TYL172, Schedule!$F$226:$FO$226, Schedule!$F$236:$FO$236, 0)</f>
        <v>0</v>
      </c>
      <c r="TYM188" s="214">
        <f>_xlfn.XLOOKUP(TYM172, Schedule!$F$226:$FO$226, Schedule!$F$236:$FO$236, 0)</f>
        <v>0</v>
      </c>
      <c r="TYN188" s="214">
        <f>_xlfn.XLOOKUP(TYN172, Schedule!$F$226:$FO$226, Schedule!$F$236:$FO$236, 0)</f>
        <v>0</v>
      </c>
      <c r="TYO188" s="214">
        <f>_xlfn.XLOOKUP(TYO172, Schedule!$F$226:$FO$226, Schedule!$F$236:$FO$236, 0)</f>
        <v>0</v>
      </c>
      <c r="TYP188" s="214">
        <f>_xlfn.XLOOKUP(TYP172, Schedule!$F$226:$FO$226, Schedule!$F$236:$FO$236, 0)</f>
        <v>0</v>
      </c>
      <c r="TYQ188" s="214">
        <f>_xlfn.XLOOKUP(TYQ172, Schedule!$F$226:$FO$226, Schedule!$F$236:$FO$236, 0)</f>
        <v>0</v>
      </c>
      <c r="TYR188" s="214">
        <f>_xlfn.XLOOKUP(TYR172, Schedule!$F$226:$FO$226, Schedule!$F$236:$FO$236, 0)</f>
        <v>0</v>
      </c>
      <c r="TYS188" s="214">
        <f>_xlfn.XLOOKUP(TYS172, Schedule!$F$226:$FO$226, Schedule!$F$236:$FO$236, 0)</f>
        <v>0</v>
      </c>
      <c r="TYT188" s="214">
        <f>_xlfn.XLOOKUP(TYT172, Schedule!$F$226:$FO$226, Schedule!$F$236:$FO$236, 0)</f>
        <v>0</v>
      </c>
      <c r="TYU188" s="214">
        <f>_xlfn.XLOOKUP(TYU172, Schedule!$F$226:$FO$226, Schedule!$F$236:$FO$236, 0)</f>
        <v>0</v>
      </c>
      <c r="TYV188" s="214">
        <f>_xlfn.XLOOKUP(TYV172, Schedule!$F$226:$FO$226, Schedule!$F$236:$FO$236, 0)</f>
        <v>0</v>
      </c>
      <c r="TYW188" s="214">
        <f>_xlfn.XLOOKUP(TYW172, Schedule!$F$226:$FO$226, Schedule!$F$236:$FO$236, 0)</f>
        <v>0</v>
      </c>
      <c r="TYX188" s="214">
        <f>_xlfn.XLOOKUP(TYX172, Schedule!$F$226:$FO$226, Schedule!$F$236:$FO$236, 0)</f>
        <v>0</v>
      </c>
      <c r="TYY188" s="214">
        <f>_xlfn.XLOOKUP(TYY172, Schedule!$F$226:$FO$226, Schedule!$F$236:$FO$236, 0)</f>
        <v>0</v>
      </c>
      <c r="TYZ188" s="214">
        <f>_xlfn.XLOOKUP(TYZ172, Schedule!$F$226:$FO$226, Schedule!$F$236:$FO$236, 0)</f>
        <v>0</v>
      </c>
      <c r="TZA188" s="214">
        <f>_xlfn.XLOOKUP(TZA172, Schedule!$F$226:$FO$226, Schedule!$F$236:$FO$236, 0)</f>
        <v>0</v>
      </c>
      <c r="TZB188" s="214">
        <f>_xlfn.XLOOKUP(TZB172, Schedule!$F$226:$FO$226, Schedule!$F$236:$FO$236, 0)</f>
        <v>0</v>
      </c>
      <c r="TZC188" s="214">
        <f>_xlfn.XLOOKUP(TZC172, Schedule!$F$226:$FO$226, Schedule!$F$236:$FO$236, 0)</f>
        <v>0</v>
      </c>
      <c r="TZD188" s="214">
        <f>_xlfn.XLOOKUP(TZD172, Schedule!$F$226:$FO$226, Schedule!$F$236:$FO$236, 0)</f>
        <v>0</v>
      </c>
      <c r="TZE188" s="214">
        <f>_xlfn.XLOOKUP(TZE172, Schedule!$F$226:$FO$226, Schedule!$F$236:$FO$236, 0)</f>
        <v>0</v>
      </c>
      <c r="TZF188" s="214">
        <f>_xlfn.XLOOKUP(TZF172, Schedule!$F$226:$FO$226, Schedule!$F$236:$FO$236, 0)</f>
        <v>0</v>
      </c>
      <c r="TZG188" s="214">
        <f>_xlfn.XLOOKUP(TZG172, Schedule!$F$226:$FO$226, Schedule!$F$236:$FO$236, 0)</f>
        <v>0</v>
      </c>
      <c r="TZH188" s="214">
        <f>_xlfn.XLOOKUP(TZH172, Schedule!$F$226:$FO$226, Schedule!$F$236:$FO$236, 0)</f>
        <v>0</v>
      </c>
      <c r="TZI188" s="214">
        <f>_xlfn.XLOOKUP(TZI172, Schedule!$F$226:$FO$226, Schedule!$F$236:$FO$236, 0)</f>
        <v>0</v>
      </c>
      <c r="TZJ188" s="214">
        <f>_xlfn.XLOOKUP(TZJ172, Schedule!$F$226:$FO$226, Schedule!$F$236:$FO$236, 0)</f>
        <v>0</v>
      </c>
      <c r="TZK188" s="214">
        <f>_xlfn.XLOOKUP(TZK172, Schedule!$F$226:$FO$226, Schedule!$F$236:$FO$236, 0)</f>
        <v>0</v>
      </c>
      <c r="TZL188" s="214">
        <f>_xlfn.XLOOKUP(TZL172, Schedule!$F$226:$FO$226, Schedule!$F$236:$FO$236, 0)</f>
        <v>0</v>
      </c>
      <c r="TZM188" s="214">
        <f>_xlfn.XLOOKUP(TZM172, Schedule!$F$226:$FO$226, Schedule!$F$236:$FO$236, 0)</f>
        <v>0</v>
      </c>
      <c r="TZN188" s="214">
        <f>_xlfn.XLOOKUP(TZN172, Schedule!$F$226:$FO$226, Schedule!$F$236:$FO$236, 0)</f>
        <v>0</v>
      </c>
      <c r="TZO188" s="214">
        <f>_xlfn.XLOOKUP(TZO172, Schedule!$F$226:$FO$226, Schedule!$F$236:$FO$236, 0)</f>
        <v>0</v>
      </c>
      <c r="TZP188" s="214">
        <f>_xlfn.XLOOKUP(TZP172, Schedule!$F$226:$FO$226, Schedule!$F$236:$FO$236, 0)</f>
        <v>0</v>
      </c>
      <c r="TZQ188" s="214">
        <f>_xlfn.XLOOKUP(TZQ172, Schedule!$F$226:$FO$226, Schedule!$F$236:$FO$236, 0)</f>
        <v>0</v>
      </c>
      <c r="TZR188" s="214">
        <f>_xlfn.XLOOKUP(TZR172, Schedule!$F$226:$FO$226, Schedule!$F$236:$FO$236, 0)</f>
        <v>0</v>
      </c>
      <c r="TZS188" s="214">
        <f>_xlfn.XLOOKUP(TZS172, Schedule!$F$226:$FO$226, Schedule!$F$236:$FO$236, 0)</f>
        <v>0</v>
      </c>
      <c r="TZT188" s="214">
        <f>_xlfn.XLOOKUP(TZT172, Schedule!$F$226:$FO$226, Schedule!$F$236:$FO$236, 0)</f>
        <v>0</v>
      </c>
      <c r="TZU188" s="214">
        <f>_xlfn.XLOOKUP(TZU172, Schedule!$F$226:$FO$226, Schedule!$F$236:$FO$236, 0)</f>
        <v>0</v>
      </c>
      <c r="TZV188" s="214">
        <f>_xlfn.XLOOKUP(TZV172, Schedule!$F$226:$FO$226, Schedule!$F$236:$FO$236, 0)</f>
        <v>0</v>
      </c>
      <c r="TZW188" s="214">
        <f>_xlfn.XLOOKUP(TZW172, Schedule!$F$226:$FO$226, Schedule!$F$236:$FO$236, 0)</f>
        <v>0</v>
      </c>
      <c r="TZX188" s="214">
        <f>_xlfn.XLOOKUP(TZX172, Schedule!$F$226:$FO$226, Schedule!$F$236:$FO$236, 0)</f>
        <v>0</v>
      </c>
      <c r="TZY188" s="214">
        <f>_xlfn.XLOOKUP(TZY172, Schedule!$F$226:$FO$226, Schedule!$F$236:$FO$236, 0)</f>
        <v>0</v>
      </c>
      <c r="TZZ188" s="214">
        <f>_xlfn.XLOOKUP(TZZ172, Schedule!$F$226:$FO$226, Schedule!$F$236:$FO$236, 0)</f>
        <v>0</v>
      </c>
      <c r="UAA188" s="214">
        <f>_xlfn.XLOOKUP(UAA172, Schedule!$F$226:$FO$226, Schedule!$F$236:$FO$236, 0)</f>
        <v>0</v>
      </c>
      <c r="UAB188" s="214">
        <f>_xlfn.XLOOKUP(UAB172, Schedule!$F$226:$FO$226, Schedule!$F$236:$FO$236, 0)</f>
        <v>0</v>
      </c>
      <c r="UAC188" s="214">
        <f>_xlfn.XLOOKUP(UAC172, Schedule!$F$226:$FO$226, Schedule!$F$236:$FO$236, 0)</f>
        <v>0</v>
      </c>
      <c r="UAD188" s="214">
        <f>_xlfn.XLOOKUP(UAD172, Schedule!$F$226:$FO$226, Schedule!$F$236:$FO$236, 0)</f>
        <v>0</v>
      </c>
      <c r="UAE188" s="214">
        <f>_xlfn.XLOOKUP(UAE172, Schedule!$F$226:$FO$226, Schedule!$F$236:$FO$236, 0)</f>
        <v>0</v>
      </c>
      <c r="UAF188" s="214">
        <f>_xlfn.XLOOKUP(UAF172, Schedule!$F$226:$FO$226, Schedule!$F$236:$FO$236, 0)</f>
        <v>0</v>
      </c>
      <c r="UAG188" s="214">
        <f>_xlfn.XLOOKUP(UAG172, Schedule!$F$226:$FO$226, Schedule!$F$236:$FO$236, 0)</f>
        <v>0</v>
      </c>
      <c r="UAH188" s="214">
        <f>_xlfn.XLOOKUP(UAH172, Schedule!$F$226:$FO$226, Schedule!$F$236:$FO$236, 0)</f>
        <v>0</v>
      </c>
      <c r="UAI188" s="214">
        <f>_xlfn.XLOOKUP(UAI172, Schedule!$F$226:$FO$226, Schedule!$F$236:$FO$236, 0)</f>
        <v>0</v>
      </c>
      <c r="UAJ188" s="214">
        <f>_xlfn.XLOOKUP(UAJ172, Schedule!$F$226:$FO$226, Schedule!$F$236:$FO$236, 0)</f>
        <v>0</v>
      </c>
      <c r="UAK188" s="214">
        <f>_xlfn.XLOOKUP(UAK172, Schedule!$F$226:$FO$226, Schedule!$F$236:$FO$236, 0)</f>
        <v>0</v>
      </c>
      <c r="UAL188" s="214">
        <f>_xlfn.XLOOKUP(UAL172, Schedule!$F$226:$FO$226, Schedule!$F$236:$FO$236, 0)</f>
        <v>0</v>
      </c>
      <c r="UAM188" s="214">
        <f>_xlfn.XLOOKUP(UAM172, Schedule!$F$226:$FO$226, Schedule!$F$236:$FO$236, 0)</f>
        <v>0</v>
      </c>
      <c r="UAN188" s="214">
        <f>_xlfn.XLOOKUP(UAN172, Schedule!$F$226:$FO$226, Schedule!$F$236:$FO$236, 0)</f>
        <v>0</v>
      </c>
      <c r="UAO188" s="214">
        <f>_xlfn.XLOOKUP(UAO172, Schedule!$F$226:$FO$226, Schedule!$F$236:$FO$236, 0)</f>
        <v>0</v>
      </c>
      <c r="UAP188" s="214">
        <f>_xlfn.XLOOKUP(UAP172, Schedule!$F$226:$FO$226, Schedule!$F$236:$FO$236, 0)</f>
        <v>0</v>
      </c>
      <c r="UAQ188" s="214">
        <f>_xlfn.XLOOKUP(UAQ172, Schedule!$F$226:$FO$226, Schedule!$F$236:$FO$236, 0)</f>
        <v>0</v>
      </c>
      <c r="UAR188" s="214">
        <f>_xlfn.XLOOKUP(UAR172, Schedule!$F$226:$FO$226, Schedule!$F$236:$FO$236, 0)</f>
        <v>0</v>
      </c>
      <c r="UAS188" s="214">
        <f>_xlfn.XLOOKUP(UAS172, Schedule!$F$226:$FO$226, Schedule!$F$236:$FO$236, 0)</f>
        <v>0</v>
      </c>
      <c r="UAT188" s="214">
        <f>_xlfn.XLOOKUP(UAT172, Schedule!$F$226:$FO$226, Schedule!$F$236:$FO$236, 0)</f>
        <v>0</v>
      </c>
      <c r="UAU188" s="214">
        <f>_xlfn.XLOOKUP(UAU172, Schedule!$F$226:$FO$226, Schedule!$F$236:$FO$236, 0)</f>
        <v>0</v>
      </c>
      <c r="UAV188" s="214">
        <f>_xlfn.XLOOKUP(UAV172, Schedule!$F$226:$FO$226, Schedule!$F$236:$FO$236, 0)</f>
        <v>0</v>
      </c>
      <c r="UAW188" s="214">
        <f>_xlfn.XLOOKUP(UAW172, Schedule!$F$226:$FO$226, Schedule!$F$236:$FO$236, 0)</f>
        <v>0</v>
      </c>
      <c r="UAX188" s="214">
        <f>_xlfn.XLOOKUP(UAX172, Schedule!$F$226:$FO$226, Schedule!$F$236:$FO$236, 0)</f>
        <v>0</v>
      </c>
      <c r="UAY188" s="214">
        <f>_xlfn.XLOOKUP(UAY172, Schedule!$F$226:$FO$226, Schedule!$F$236:$FO$236, 0)</f>
        <v>0</v>
      </c>
      <c r="UAZ188" s="214">
        <f>_xlfn.XLOOKUP(UAZ172, Schedule!$F$226:$FO$226, Schedule!$F$236:$FO$236, 0)</f>
        <v>0</v>
      </c>
      <c r="UBA188" s="214">
        <f>_xlfn.XLOOKUP(UBA172, Schedule!$F$226:$FO$226, Schedule!$F$236:$FO$236, 0)</f>
        <v>0</v>
      </c>
      <c r="UBB188" s="214">
        <f>_xlfn.XLOOKUP(UBB172, Schedule!$F$226:$FO$226, Schedule!$F$236:$FO$236, 0)</f>
        <v>0</v>
      </c>
      <c r="UBC188" s="214">
        <f>_xlfn.XLOOKUP(UBC172, Schedule!$F$226:$FO$226, Schedule!$F$236:$FO$236, 0)</f>
        <v>0</v>
      </c>
      <c r="UBD188" s="214">
        <f>_xlfn.XLOOKUP(UBD172, Schedule!$F$226:$FO$226, Schedule!$F$236:$FO$236, 0)</f>
        <v>0</v>
      </c>
      <c r="UBE188" s="214">
        <f>_xlfn.XLOOKUP(UBE172, Schedule!$F$226:$FO$226, Schedule!$F$236:$FO$236, 0)</f>
        <v>0</v>
      </c>
      <c r="UBF188" s="214">
        <f>_xlfn.XLOOKUP(UBF172, Schedule!$F$226:$FO$226, Schedule!$F$236:$FO$236, 0)</f>
        <v>0</v>
      </c>
      <c r="UBG188" s="214">
        <f>_xlfn.XLOOKUP(UBG172, Schedule!$F$226:$FO$226, Schedule!$F$236:$FO$236, 0)</f>
        <v>0</v>
      </c>
      <c r="UBH188" s="214">
        <f>_xlfn.XLOOKUP(UBH172, Schedule!$F$226:$FO$226, Schedule!$F$236:$FO$236, 0)</f>
        <v>0</v>
      </c>
      <c r="UBI188" s="214">
        <f>_xlfn.XLOOKUP(UBI172, Schedule!$F$226:$FO$226, Schedule!$F$236:$FO$236, 0)</f>
        <v>0</v>
      </c>
      <c r="UBJ188" s="214">
        <f>_xlfn.XLOOKUP(UBJ172, Schedule!$F$226:$FO$226, Schedule!$F$236:$FO$236, 0)</f>
        <v>0</v>
      </c>
      <c r="UBK188" s="214">
        <f>_xlfn.XLOOKUP(UBK172, Schedule!$F$226:$FO$226, Schedule!$F$236:$FO$236, 0)</f>
        <v>0</v>
      </c>
      <c r="UBL188" s="214">
        <f>_xlfn.XLOOKUP(UBL172, Schedule!$F$226:$FO$226, Schedule!$F$236:$FO$236, 0)</f>
        <v>0</v>
      </c>
      <c r="UBM188" s="214">
        <f>_xlfn.XLOOKUP(UBM172, Schedule!$F$226:$FO$226, Schedule!$F$236:$FO$236, 0)</f>
        <v>0</v>
      </c>
      <c r="UBN188" s="214">
        <f>_xlfn.XLOOKUP(UBN172, Schedule!$F$226:$FO$226, Schedule!$F$236:$FO$236, 0)</f>
        <v>0</v>
      </c>
      <c r="UBO188" s="214">
        <f>_xlfn.XLOOKUP(UBO172, Schedule!$F$226:$FO$226, Schedule!$F$236:$FO$236, 0)</f>
        <v>0</v>
      </c>
      <c r="UBP188" s="214">
        <f>_xlfn.XLOOKUP(UBP172, Schedule!$F$226:$FO$226, Schedule!$F$236:$FO$236, 0)</f>
        <v>0</v>
      </c>
      <c r="UBQ188" s="214">
        <f>_xlfn.XLOOKUP(UBQ172, Schedule!$F$226:$FO$226, Schedule!$F$236:$FO$236, 0)</f>
        <v>0</v>
      </c>
      <c r="UBR188" s="214">
        <f>_xlfn.XLOOKUP(UBR172, Schedule!$F$226:$FO$226, Schedule!$F$236:$FO$236, 0)</f>
        <v>0</v>
      </c>
      <c r="UBS188" s="214">
        <f>_xlfn.XLOOKUP(UBS172, Schedule!$F$226:$FO$226, Schedule!$F$236:$FO$236, 0)</f>
        <v>0</v>
      </c>
      <c r="UBT188" s="214">
        <f>_xlfn.XLOOKUP(UBT172, Schedule!$F$226:$FO$226, Schedule!$F$236:$FO$236, 0)</f>
        <v>0</v>
      </c>
      <c r="UBU188" s="214">
        <f>_xlfn.XLOOKUP(UBU172, Schedule!$F$226:$FO$226, Schedule!$F$236:$FO$236, 0)</f>
        <v>0</v>
      </c>
      <c r="UBV188" s="214">
        <f>_xlfn.XLOOKUP(UBV172, Schedule!$F$226:$FO$226, Schedule!$F$236:$FO$236, 0)</f>
        <v>0</v>
      </c>
      <c r="UBW188" s="214">
        <f>_xlfn.XLOOKUP(UBW172, Schedule!$F$226:$FO$226, Schedule!$F$236:$FO$236, 0)</f>
        <v>0</v>
      </c>
      <c r="UBX188" s="214">
        <f>_xlfn.XLOOKUP(UBX172, Schedule!$F$226:$FO$226, Schedule!$F$236:$FO$236, 0)</f>
        <v>0</v>
      </c>
      <c r="UBY188" s="214">
        <f>_xlfn.XLOOKUP(UBY172, Schedule!$F$226:$FO$226, Schedule!$F$236:$FO$236, 0)</f>
        <v>0</v>
      </c>
      <c r="UBZ188" s="214">
        <f>_xlfn.XLOOKUP(UBZ172, Schedule!$F$226:$FO$226, Schedule!$F$236:$FO$236, 0)</f>
        <v>0</v>
      </c>
      <c r="UCA188" s="214">
        <f>_xlfn.XLOOKUP(UCA172, Schedule!$F$226:$FO$226, Schedule!$F$236:$FO$236, 0)</f>
        <v>0</v>
      </c>
      <c r="UCB188" s="214">
        <f>_xlfn.XLOOKUP(UCB172, Schedule!$F$226:$FO$226, Schedule!$F$236:$FO$236, 0)</f>
        <v>0</v>
      </c>
      <c r="UCC188" s="214">
        <f>_xlfn.XLOOKUP(UCC172, Schedule!$F$226:$FO$226, Schedule!$F$236:$FO$236, 0)</f>
        <v>0</v>
      </c>
      <c r="UCD188" s="214">
        <f>_xlfn.XLOOKUP(UCD172, Schedule!$F$226:$FO$226, Schedule!$F$236:$FO$236, 0)</f>
        <v>0</v>
      </c>
      <c r="UCE188" s="214">
        <f>_xlfn.XLOOKUP(UCE172, Schedule!$F$226:$FO$226, Schedule!$F$236:$FO$236, 0)</f>
        <v>0</v>
      </c>
      <c r="UCF188" s="214">
        <f>_xlfn.XLOOKUP(UCF172, Schedule!$F$226:$FO$226, Schedule!$F$236:$FO$236, 0)</f>
        <v>0</v>
      </c>
      <c r="UCG188" s="214">
        <f>_xlfn.XLOOKUP(UCG172, Schedule!$F$226:$FO$226, Schedule!$F$236:$FO$236, 0)</f>
        <v>0</v>
      </c>
      <c r="UCH188" s="214">
        <f>_xlfn.XLOOKUP(UCH172, Schedule!$F$226:$FO$226, Schedule!$F$236:$FO$236, 0)</f>
        <v>0</v>
      </c>
      <c r="UCI188" s="214">
        <f>_xlfn.XLOOKUP(UCI172, Schedule!$F$226:$FO$226, Schedule!$F$236:$FO$236, 0)</f>
        <v>0</v>
      </c>
      <c r="UCJ188" s="214">
        <f>_xlfn.XLOOKUP(UCJ172, Schedule!$F$226:$FO$226, Schedule!$F$236:$FO$236, 0)</f>
        <v>0</v>
      </c>
      <c r="UCK188" s="214">
        <f>_xlfn.XLOOKUP(UCK172, Schedule!$F$226:$FO$226, Schedule!$F$236:$FO$236, 0)</f>
        <v>0</v>
      </c>
      <c r="UCL188" s="214">
        <f>_xlfn.XLOOKUP(UCL172, Schedule!$F$226:$FO$226, Schedule!$F$236:$FO$236, 0)</f>
        <v>0</v>
      </c>
      <c r="UCM188" s="214">
        <f>_xlfn.XLOOKUP(UCM172, Schedule!$F$226:$FO$226, Schedule!$F$236:$FO$236, 0)</f>
        <v>0</v>
      </c>
      <c r="UCN188" s="214">
        <f>_xlfn.XLOOKUP(UCN172, Schedule!$F$226:$FO$226, Schedule!$F$236:$FO$236, 0)</f>
        <v>0</v>
      </c>
      <c r="UCO188" s="214">
        <f>_xlfn.XLOOKUP(UCO172, Schedule!$F$226:$FO$226, Schedule!$F$236:$FO$236, 0)</f>
        <v>0</v>
      </c>
      <c r="UCP188" s="214">
        <f>_xlfn.XLOOKUP(UCP172, Schedule!$F$226:$FO$226, Schedule!$F$236:$FO$236, 0)</f>
        <v>0</v>
      </c>
      <c r="UCQ188" s="214">
        <f>_xlfn.XLOOKUP(UCQ172, Schedule!$F$226:$FO$226, Schedule!$F$236:$FO$236, 0)</f>
        <v>0</v>
      </c>
      <c r="UCR188" s="214">
        <f>_xlfn.XLOOKUP(UCR172, Schedule!$F$226:$FO$226, Schedule!$F$236:$FO$236, 0)</f>
        <v>0</v>
      </c>
      <c r="UCS188" s="214">
        <f>_xlfn.XLOOKUP(UCS172, Schedule!$F$226:$FO$226, Schedule!$F$236:$FO$236, 0)</f>
        <v>0</v>
      </c>
      <c r="UCT188" s="214">
        <f>_xlfn.XLOOKUP(UCT172, Schedule!$F$226:$FO$226, Schedule!$F$236:$FO$236, 0)</f>
        <v>0</v>
      </c>
      <c r="UCU188" s="214">
        <f>_xlfn.XLOOKUP(UCU172, Schedule!$F$226:$FO$226, Schedule!$F$236:$FO$236, 0)</f>
        <v>0</v>
      </c>
      <c r="UCV188" s="214">
        <f>_xlfn.XLOOKUP(UCV172, Schedule!$F$226:$FO$226, Schedule!$F$236:$FO$236, 0)</f>
        <v>0</v>
      </c>
      <c r="UCW188" s="214">
        <f>_xlfn.XLOOKUP(UCW172, Schedule!$F$226:$FO$226, Schedule!$F$236:$FO$236, 0)</f>
        <v>0</v>
      </c>
      <c r="UCX188" s="214">
        <f>_xlfn.XLOOKUP(UCX172, Schedule!$F$226:$FO$226, Schedule!$F$236:$FO$236, 0)</f>
        <v>0</v>
      </c>
      <c r="UCY188" s="214">
        <f>_xlfn.XLOOKUP(UCY172, Schedule!$F$226:$FO$226, Schedule!$F$236:$FO$236, 0)</f>
        <v>0</v>
      </c>
      <c r="UCZ188" s="214">
        <f>_xlfn.XLOOKUP(UCZ172, Schedule!$F$226:$FO$226, Schedule!$F$236:$FO$236, 0)</f>
        <v>0</v>
      </c>
      <c r="UDA188" s="214">
        <f>_xlfn.XLOOKUP(UDA172, Schedule!$F$226:$FO$226, Schedule!$F$236:$FO$236, 0)</f>
        <v>0</v>
      </c>
      <c r="UDB188" s="214">
        <f>_xlfn.XLOOKUP(UDB172, Schedule!$F$226:$FO$226, Schedule!$F$236:$FO$236, 0)</f>
        <v>0</v>
      </c>
      <c r="UDC188" s="214">
        <f>_xlfn.XLOOKUP(UDC172, Schedule!$F$226:$FO$226, Schedule!$F$236:$FO$236, 0)</f>
        <v>0</v>
      </c>
      <c r="UDD188" s="214">
        <f>_xlfn.XLOOKUP(UDD172, Schedule!$F$226:$FO$226, Schedule!$F$236:$FO$236, 0)</f>
        <v>0</v>
      </c>
      <c r="UDE188" s="214">
        <f>_xlfn.XLOOKUP(UDE172, Schedule!$F$226:$FO$226, Schedule!$F$236:$FO$236, 0)</f>
        <v>0</v>
      </c>
      <c r="UDF188" s="214">
        <f>_xlfn.XLOOKUP(UDF172, Schedule!$F$226:$FO$226, Schedule!$F$236:$FO$236, 0)</f>
        <v>0</v>
      </c>
      <c r="UDG188" s="214">
        <f>_xlfn.XLOOKUP(UDG172, Schedule!$F$226:$FO$226, Schedule!$F$236:$FO$236, 0)</f>
        <v>0</v>
      </c>
      <c r="UDH188" s="214">
        <f>_xlfn.XLOOKUP(UDH172, Schedule!$F$226:$FO$226, Schedule!$F$236:$FO$236, 0)</f>
        <v>0</v>
      </c>
      <c r="UDI188" s="214">
        <f>_xlfn.XLOOKUP(UDI172, Schedule!$F$226:$FO$226, Schedule!$F$236:$FO$236, 0)</f>
        <v>0</v>
      </c>
      <c r="UDJ188" s="214">
        <f>_xlfn.XLOOKUP(UDJ172, Schedule!$F$226:$FO$226, Schedule!$F$236:$FO$236, 0)</f>
        <v>0</v>
      </c>
      <c r="UDK188" s="214">
        <f>_xlfn.XLOOKUP(UDK172, Schedule!$F$226:$FO$226, Schedule!$F$236:$FO$236, 0)</f>
        <v>0</v>
      </c>
      <c r="UDL188" s="214">
        <f>_xlfn.XLOOKUP(UDL172, Schedule!$F$226:$FO$226, Schedule!$F$236:$FO$236, 0)</f>
        <v>0</v>
      </c>
      <c r="UDM188" s="214">
        <f>_xlfn.XLOOKUP(UDM172, Schedule!$F$226:$FO$226, Schedule!$F$236:$FO$236, 0)</f>
        <v>0</v>
      </c>
      <c r="UDN188" s="214">
        <f>_xlfn.XLOOKUP(UDN172, Schedule!$F$226:$FO$226, Schedule!$F$236:$FO$236, 0)</f>
        <v>0</v>
      </c>
      <c r="UDO188" s="214">
        <f>_xlfn.XLOOKUP(UDO172, Schedule!$F$226:$FO$226, Schedule!$F$236:$FO$236, 0)</f>
        <v>0</v>
      </c>
      <c r="UDP188" s="214">
        <f>_xlfn.XLOOKUP(UDP172, Schedule!$F$226:$FO$226, Schedule!$F$236:$FO$236, 0)</f>
        <v>0</v>
      </c>
      <c r="UDQ188" s="214">
        <f>_xlfn.XLOOKUP(UDQ172, Schedule!$F$226:$FO$226, Schedule!$F$236:$FO$236, 0)</f>
        <v>0</v>
      </c>
      <c r="UDR188" s="214">
        <f>_xlfn.XLOOKUP(UDR172, Schedule!$F$226:$FO$226, Schedule!$F$236:$FO$236, 0)</f>
        <v>0</v>
      </c>
      <c r="UDS188" s="214">
        <f>_xlfn.XLOOKUP(UDS172, Schedule!$F$226:$FO$226, Schedule!$F$236:$FO$236, 0)</f>
        <v>0</v>
      </c>
      <c r="UDT188" s="214">
        <f>_xlfn.XLOOKUP(UDT172, Schedule!$F$226:$FO$226, Schedule!$F$236:$FO$236, 0)</f>
        <v>0</v>
      </c>
      <c r="UDU188" s="214">
        <f>_xlfn.XLOOKUP(UDU172, Schedule!$F$226:$FO$226, Schedule!$F$236:$FO$236, 0)</f>
        <v>0</v>
      </c>
      <c r="UDV188" s="214">
        <f>_xlfn.XLOOKUP(UDV172, Schedule!$F$226:$FO$226, Schedule!$F$236:$FO$236, 0)</f>
        <v>0</v>
      </c>
      <c r="UDW188" s="214">
        <f>_xlfn.XLOOKUP(UDW172, Schedule!$F$226:$FO$226, Schedule!$F$236:$FO$236, 0)</f>
        <v>0</v>
      </c>
      <c r="UDX188" s="214">
        <f>_xlfn.XLOOKUP(UDX172, Schedule!$F$226:$FO$226, Schedule!$F$236:$FO$236, 0)</f>
        <v>0</v>
      </c>
      <c r="UDY188" s="214">
        <f>_xlfn.XLOOKUP(UDY172, Schedule!$F$226:$FO$226, Schedule!$F$236:$FO$236, 0)</f>
        <v>0</v>
      </c>
      <c r="UDZ188" s="214">
        <f>_xlfn.XLOOKUP(UDZ172, Schedule!$F$226:$FO$226, Schedule!$F$236:$FO$236, 0)</f>
        <v>0</v>
      </c>
      <c r="UEA188" s="214">
        <f>_xlfn.XLOOKUP(UEA172, Schedule!$F$226:$FO$226, Schedule!$F$236:$FO$236, 0)</f>
        <v>0</v>
      </c>
      <c r="UEB188" s="214">
        <f>_xlfn.XLOOKUP(UEB172, Schedule!$F$226:$FO$226, Schedule!$F$236:$FO$236, 0)</f>
        <v>0</v>
      </c>
      <c r="UEC188" s="214">
        <f>_xlfn.XLOOKUP(UEC172, Schedule!$F$226:$FO$226, Schedule!$F$236:$FO$236, 0)</f>
        <v>0</v>
      </c>
      <c r="UED188" s="214">
        <f>_xlfn.XLOOKUP(UED172, Schedule!$F$226:$FO$226, Schedule!$F$236:$FO$236, 0)</f>
        <v>0</v>
      </c>
      <c r="UEE188" s="214">
        <f>_xlfn.XLOOKUP(UEE172, Schedule!$F$226:$FO$226, Schedule!$F$236:$FO$236, 0)</f>
        <v>0</v>
      </c>
      <c r="UEF188" s="214">
        <f>_xlfn.XLOOKUP(UEF172, Schedule!$F$226:$FO$226, Schedule!$F$236:$FO$236, 0)</f>
        <v>0</v>
      </c>
      <c r="UEG188" s="214">
        <f>_xlfn.XLOOKUP(UEG172, Schedule!$F$226:$FO$226, Schedule!$F$236:$FO$236, 0)</f>
        <v>0</v>
      </c>
      <c r="UEH188" s="214">
        <f>_xlfn.XLOOKUP(UEH172, Schedule!$F$226:$FO$226, Schedule!$F$236:$FO$236, 0)</f>
        <v>0</v>
      </c>
      <c r="UEI188" s="214">
        <f>_xlfn.XLOOKUP(UEI172, Schedule!$F$226:$FO$226, Schedule!$F$236:$FO$236, 0)</f>
        <v>0</v>
      </c>
      <c r="UEJ188" s="214">
        <f>_xlfn.XLOOKUP(UEJ172, Schedule!$F$226:$FO$226, Schedule!$F$236:$FO$236, 0)</f>
        <v>0</v>
      </c>
      <c r="UEK188" s="214">
        <f>_xlfn.XLOOKUP(UEK172, Schedule!$F$226:$FO$226, Schedule!$F$236:$FO$236, 0)</f>
        <v>0</v>
      </c>
      <c r="UEL188" s="214">
        <f>_xlfn.XLOOKUP(UEL172, Schedule!$F$226:$FO$226, Schedule!$F$236:$FO$236, 0)</f>
        <v>0</v>
      </c>
      <c r="UEM188" s="214">
        <f>_xlfn.XLOOKUP(UEM172, Schedule!$F$226:$FO$226, Schedule!$F$236:$FO$236, 0)</f>
        <v>0</v>
      </c>
      <c r="UEN188" s="214">
        <f>_xlfn.XLOOKUP(UEN172, Schedule!$F$226:$FO$226, Schedule!$F$236:$FO$236, 0)</f>
        <v>0</v>
      </c>
      <c r="UEO188" s="214">
        <f>_xlfn.XLOOKUP(UEO172, Schedule!$F$226:$FO$226, Schedule!$F$236:$FO$236, 0)</f>
        <v>0</v>
      </c>
      <c r="UEP188" s="214">
        <f>_xlfn.XLOOKUP(UEP172, Schedule!$F$226:$FO$226, Schedule!$F$236:$FO$236, 0)</f>
        <v>0</v>
      </c>
      <c r="UEQ188" s="214">
        <f>_xlfn.XLOOKUP(UEQ172, Schedule!$F$226:$FO$226, Schedule!$F$236:$FO$236, 0)</f>
        <v>0</v>
      </c>
      <c r="UER188" s="214">
        <f>_xlfn.XLOOKUP(UER172, Schedule!$F$226:$FO$226, Schedule!$F$236:$FO$236, 0)</f>
        <v>0</v>
      </c>
      <c r="UES188" s="214">
        <f>_xlfn.XLOOKUP(UES172, Schedule!$F$226:$FO$226, Schedule!$F$236:$FO$236, 0)</f>
        <v>0</v>
      </c>
      <c r="UET188" s="214">
        <f>_xlfn.XLOOKUP(UET172, Schedule!$F$226:$FO$226, Schedule!$F$236:$FO$236, 0)</f>
        <v>0</v>
      </c>
      <c r="UEU188" s="214">
        <f>_xlfn.XLOOKUP(UEU172, Schedule!$F$226:$FO$226, Schedule!$F$236:$FO$236, 0)</f>
        <v>0</v>
      </c>
      <c r="UEV188" s="214">
        <f>_xlfn.XLOOKUP(UEV172, Schedule!$F$226:$FO$226, Schedule!$F$236:$FO$236, 0)</f>
        <v>0</v>
      </c>
      <c r="UEW188" s="214">
        <f>_xlfn.XLOOKUP(UEW172, Schedule!$F$226:$FO$226, Schedule!$F$236:$FO$236, 0)</f>
        <v>0</v>
      </c>
      <c r="UEX188" s="214">
        <f>_xlfn.XLOOKUP(UEX172, Schedule!$F$226:$FO$226, Schedule!$F$236:$FO$236, 0)</f>
        <v>0</v>
      </c>
      <c r="UEY188" s="214">
        <f>_xlfn.XLOOKUP(UEY172, Schedule!$F$226:$FO$226, Schedule!$F$236:$FO$236, 0)</f>
        <v>0</v>
      </c>
      <c r="UEZ188" s="214">
        <f>_xlfn.XLOOKUP(UEZ172, Schedule!$F$226:$FO$226, Schedule!$F$236:$FO$236, 0)</f>
        <v>0</v>
      </c>
      <c r="UFA188" s="214">
        <f>_xlfn.XLOOKUP(UFA172, Schedule!$F$226:$FO$226, Schedule!$F$236:$FO$236, 0)</f>
        <v>0</v>
      </c>
      <c r="UFB188" s="214">
        <f>_xlfn.XLOOKUP(UFB172, Schedule!$F$226:$FO$226, Schedule!$F$236:$FO$236, 0)</f>
        <v>0</v>
      </c>
      <c r="UFC188" s="214">
        <f>_xlfn.XLOOKUP(UFC172, Schedule!$F$226:$FO$226, Schedule!$F$236:$FO$236, 0)</f>
        <v>0</v>
      </c>
      <c r="UFD188" s="214">
        <f>_xlfn.XLOOKUP(UFD172, Schedule!$F$226:$FO$226, Schedule!$F$236:$FO$236, 0)</f>
        <v>0</v>
      </c>
      <c r="UFE188" s="214">
        <f>_xlfn.XLOOKUP(UFE172, Schedule!$F$226:$FO$226, Schedule!$F$236:$FO$236, 0)</f>
        <v>0</v>
      </c>
      <c r="UFF188" s="214">
        <f>_xlfn.XLOOKUP(UFF172, Schedule!$F$226:$FO$226, Schedule!$F$236:$FO$236, 0)</f>
        <v>0</v>
      </c>
      <c r="UFG188" s="214">
        <f>_xlfn.XLOOKUP(UFG172, Schedule!$F$226:$FO$226, Schedule!$F$236:$FO$236, 0)</f>
        <v>0</v>
      </c>
      <c r="UFH188" s="214">
        <f>_xlfn.XLOOKUP(UFH172, Schedule!$F$226:$FO$226, Schedule!$F$236:$FO$236, 0)</f>
        <v>0</v>
      </c>
      <c r="UFI188" s="214">
        <f>_xlfn.XLOOKUP(UFI172, Schedule!$F$226:$FO$226, Schedule!$F$236:$FO$236, 0)</f>
        <v>0</v>
      </c>
      <c r="UFJ188" s="214">
        <f>_xlfn.XLOOKUP(UFJ172, Schedule!$F$226:$FO$226, Schedule!$F$236:$FO$236, 0)</f>
        <v>0</v>
      </c>
      <c r="UFK188" s="214">
        <f>_xlfn.XLOOKUP(UFK172, Schedule!$F$226:$FO$226, Schedule!$F$236:$FO$236, 0)</f>
        <v>0</v>
      </c>
      <c r="UFL188" s="214">
        <f>_xlfn.XLOOKUP(UFL172, Schedule!$F$226:$FO$226, Schedule!$F$236:$FO$236, 0)</f>
        <v>0</v>
      </c>
      <c r="UFM188" s="214">
        <f>_xlfn.XLOOKUP(UFM172, Schedule!$F$226:$FO$226, Schedule!$F$236:$FO$236, 0)</f>
        <v>0</v>
      </c>
      <c r="UFN188" s="214">
        <f>_xlfn.XLOOKUP(UFN172, Schedule!$F$226:$FO$226, Schedule!$F$236:$FO$236, 0)</f>
        <v>0</v>
      </c>
      <c r="UFO188" s="214">
        <f>_xlfn.XLOOKUP(UFO172, Schedule!$F$226:$FO$226, Schedule!$F$236:$FO$236, 0)</f>
        <v>0</v>
      </c>
      <c r="UFP188" s="214">
        <f>_xlfn.XLOOKUP(UFP172, Schedule!$F$226:$FO$226, Schedule!$F$236:$FO$236, 0)</f>
        <v>0</v>
      </c>
      <c r="UFQ188" s="214">
        <f>_xlfn.XLOOKUP(UFQ172, Schedule!$F$226:$FO$226, Schedule!$F$236:$FO$236, 0)</f>
        <v>0</v>
      </c>
      <c r="UFR188" s="214">
        <f>_xlfn.XLOOKUP(UFR172, Schedule!$F$226:$FO$226, Schedule!$F$236:$FO$236, 0)</f>
        <v>0</v>
      </c>
      <c r="UFS188" s="214">
        <f>_xlfn.XLOOKUP(UFS172, Schedule!$F$226:$FO$226, Schedule!$F$236:$FO$236, 0)</f>
        <v>0</v>
      </c>
      <c r="UFT188" s="214">
        <f>_xlfn.XLOOKUP(UFT172, Schedule!$F$226:$FO$226, Schedule!$F$236:$FO$236, 0)</f>
        <v>0</v>
      </c>
      <c r="UFU188" s="214">
        <f>_xlfn.XLOOKUP(UFU172, Schedule!$F$226:$FO$226, Schedule!$F$236:$FO$236, 0)</f>
        <v>0</v>
      </c>
      <c r="UFV188" s="214">
        <f>_xlfn.XLOOKUP(UFV172, Schedule!$F$226:$FO$226, Schedule!$F$236:$FO$236, 0)</f>
        <v>0</v>
      </c>
      <c r="UFW188" s="214">
        <f>_xlfn.XLOOKUP(UFW172, Schedule!$F$226:$FO$226, Schedule!$F$236:$FO$236, 0)</f>
        <v>0</v>
      </c>
      <c r="UFX188" s="214">
        <f>_xlfn.XLOOKUP(UFX172, Schedule!$F$226:$FO$226, Schedule!$F$236:$FO$236, 0)</f>
        <v>0</v>
      </c>
      <c r="UFY188" s="214">
        <f>_xlfn.XLOOKUP(UFY172, Schedule!$F$226:$FO$226, Schedule!$F$236:$FO$236, 0)</f>
        <v>0</v>
      </c>
      <c r="UFZ188" s="214">
        <f>_xlfn.XLOOKUP(UFZ172, Schedule!$F$226:$FO$226, Schedule!$F$236:$FO$236, 0)</f>
        <v>0</v>
      </c>
      <c r="UGA188" s="214">
        <f>_xlfn.XLOOKUP(UGA172, Schedule!$F$226:$FO$226, Schedule!$F$236:$FO$236, 0)</f>
        <v>0</v>
      </c>
      <c r="UGB188" s="214">
        <f>_xlfn.XLOOKUP(UGB172, Schedule!$F$226:$FO$226, Schedule!$F$236:$FO$236, 0)</f>
        <v>0</v>
      </c>
      <c r="UGC188" s="214">
        <f>_xlfn.XLOOKUP(UGC172, Schedule!$F$226:$FO$226, Schedule!$F$236:$FO$236, 0)</f>
        <v>0</v>
      </c>
      <c r="UGD188" s="214">
        <f>_xlfn.XLOOKUP(UGD172, Schedule!$F$226:$FO$226, Schedule!$F$236:$FO$236, 0)</f>
        <v>0</v>
      </c>
      <c r="UGE188" s="214">
        <f>_xlfn.XLOOKUP(UGE172, Schedule!$F$226:$FO$226, Schedule!$F$236:$FO$236, 0)</f>
        <v>0</v>
      </c>
      <c r="UGF188" s="214">
        <f>_xlfn.XLOOKUP(UGF172, Schedule!$F$226:$FO$226, Schedule!$F$236:$FO$236, 0)</f>
        <v>0</v>
      </c>
      <c r="UGG188" s="214">
        <f>_xlfn.XLOOKUP(UGG172, Schedule!$F$226:$FO$226, Schedule!$F$236:$FO$236, 0)</f>
        <v>0</v>
      </c>
      <c r="UGH188" s="214">
        <f>_xlfn.XLOOKUP(UGH172, Schedule!$F$226:$FO$226, Schedule!$F$236:$FO$236, 0)</f>
        <v>0</v>
      </c>
      <c r="UGI188" s="214">
        <f>_xlfn.XLOOKUP(UGI172, Schedule!$F$226:$FO$226, Schedule!$F$236:$FO$236, 0)</f>
        <v>0</v>
      </c>
      <c r="UGJ188" s="214">
        <f>_xlfn.XLOOKUP(UGJ172, Schedule!$F$226:$FO$226, Schedule!$F$236:$FO$236, 0)</f>
        <v>0</v>
      </c>
      <c r="UGK188" s="214">
        <f>_xlfn.XLOOKUP(UGK172, Schedule!$F$226:$FO$226, Schedule!$F$236:$FO$236, 0)</f>
        <v>0</v>
      </c>
      <c r="UGL188" s="214">
        <f>_xlfn.XLOOKUP(UGL172, Schedule!$F$226:$FO$226, Schedule!$F$236:$FO$236, 0)</f>
        <v>0</v>
      </c>
      <c r="UGM188" s="214">
        <f>_xlfn.XLOOKUP(UGM172, Schedule!$F$226:$FO$226, Schedule!$F$236:$FO$236, 0)</f>
        <v>0</v>
      </c>
      <c r="UGN188" s="214">
        <f>_xlfn.XLOOKUP(UGN172, Schedule!$F$226:$FO$226, Schedule!$F$236:$FO$236, 0)</f>
        <v>0</v>
      </c>
      <c r="UGO188" s="214">
        <f>_xlfn.XLOOKUP(UGO172, Schedule!$F$226:$FO$226, Schedule!$F$236:$FO$236, 0)</f>
        <v>0</v>
      </c>
      <c r="UGP188" s="214">
        <f>_xlfn.XLOOKUP(UGP172, Schedule!$F$226:$FO$226, Schedule!$F$236:$FO$236, 0)</f>
        <v>0</v>
      </c>
      <c r="UGQ188" s="214">
        <f>_xlfn.XLOOKUP(UGQ172, Schedule!$F$226:$FO$226, Schedule!$F$236:$FO$236, 0)</f>
        <v>0</v>
      </c>
      <c r="UGR188" s="214">
        <f>_xlfn.XLOOKUP(UGR172, Schedule!$F$226:$FO$226, Schedule!$F$236:$FO$236, 0)</f>
        <v>0</v>
      </c>
      <c r="UGS188" s="214">
        <f>_xlfn.XLOOKUP(UGS172, Schedule!$F$226:$FO$226, Schedule!$F$236:$FO$236, 0)</f>
        <v>0</v>
      </c>
      <c r="UGT188" s="214">
        <f>_xlfn.XLOOKUP(UGT172, Schedule!$F$226:$FO$226, Schedule!$F$236:$FO$236, 0)</f>
        <v>0</v>
      </c>
      <c r="UGU188" s="214">
        <f>_xlfn.XLOOKUP(UGU172, Schedule!$F$226:$FO$226, Schedule!$F$236:$FO$236, 0)</f>
        <v>0</v>
      </c>
      <c r="UGV188" s="214">
        <f>_xlfn.XLOOKUP(UGV172, Schedule!$F$226:$FO$226, Schedule!$F$236:$FO$236, 0)</f>
        <v>0</v>
      </c>
      <c r="UGW188" s="214">
        <f>_xlfn.XLOOKUP(UGW172, Schedule!$F$226:$FO$226, Schedule!$F$236:$FO$236, 0)</f>
        <v>0</v>
      </c>
      <c r="UGX188" s="214">
        <f>_xlfn.XLOOKUP(UGX172, Schedule!$F$226:$FO$226, Schedule!$F$236:$FO$236, 0)</f>
        <v>0</v>
      </c>
      <c r="UGY188" s="214">
        <f>_xlfn.XLOOKUP(UGY172, Schedule!$F$226:$FO$226, Schedule!$F$236:$FO$236, 0)</f>
        <v>0</v>
      </c>
      <c r="UGZ188" s="214">
        <f>_xlfn.XLOOKUP(UGZ172, Schedule!$F$226:$FO$226, Schedule!$F$236:$FO$236, 0)</f>
        <v>0</v>
      </c>
      <c r="UHA188" s="214">
        <f>_xlfn.XLOOKUP(UHA172, Schedule!$F$226:$FO$226, Schedule!$F$236:$FO$236, 0)</f>
        <v>0</v>
      </c>
      <c r="UHB188" s="214">
        <f>_xlfn.XLOOKUP(UHB172, Schedule!$F$226:$FO$226, Schedule!$F$236:$FO$236, 0)</f>
        <v>0</v>
      </c>
      <c r="UHC188" s="214">
        <f>_xlfn.XLOOKUP(UHC172, Schedule!$F$226:$FO$226, Schedule!$F$236:$FO$236, 0)</f>
        <v>0</v>
      </c>
      <c r="UHD188" s="214">
        <f>_xlfn.XLOOKUP(UHD172, Schedule!$F$226:$FO$226, Schedule!$F$236:$FO$236, 0)</f>
        <v>0</v>
      </c>
      <c r="UHE188" s="214">
        <f>_xlfn.XLOOKUP(UHE172, Schedule!$F$226:$FO$226, Schedule!$F$236:$FO$236, 0)</f>
        <v>0</v>
      </c>
      <c r="UHF188" s="214">
        <f>_xlfn.XLOOKUP(UHF172, Schedule!$F$226:$FO$226, Schedule!$F$236:$FO$236, 0)</f>
        <v>0</v>
      </c>
      <c r="UHG188" s="214">
        <f>_xlfn.XLOOKUP(UHG172, Schedule!$F$226:$FO$226, Schedule!$F$236:$FO$236, 0)</f>
        <v>0</v>
      </c>
      <c r="UHH188" s="214">
        <f>_xlfn.XLOOKUP(UHH172, Schedule!$F$226:$FO$226, Schedule!$F$236:$FO$236, 0)</f>
        <v>0</v>
      </c>
      <c r="UHI188" s="214">
        <f>_xlfn.XLOOKUP(UHI172, Schedule!$F$226:$FO$226, Schedule!$F$236:$FO$236, 0)</f>
        <v>0</v>
      </c>
      <c r="UHJ188" s="214">
        <f>_xlfn.XLOOKUP(UHJ172, Schedule!$F$226:$FO$226, Schedule!$F$236:$FO$236, 0)</f>
        <v>0</v>
      </c>
      <c r="UHK188" s="214">
        <f>_xlfn.XLOOKUP(UHK172, Schedule!$F$226:$FO$226, Schedule!$F$236:$FO$236, 0)</f>
        <v>0</v>
      </c>
      <c r="UHL188" s="214">
        <f>_xlfn.XLOOKUP(UHL172, Schedule!$F$226:$FO$226, Schedule!$F$236:$FO$236, 0)</f>
        <v>0</v>
      </c>
      <c r="UHM188" s="214">
        <f>_xlfn.XLOOKUP(UHM172, Schedule!$F$226:$FO$226, Schedule!$F$236:$FO$236, 0)</f>
        <v>0</v>
      </c>
      <c r="UHN188" s="214">
        <f>_xlfn.XLOOKUP(UHN172, Schedule!$F$226:$FO$226, Schedule!$F$236:$FO$236, 0)</f>
        <v>0</v>
      </c>
      <c r="UHO188" s="214">
        <f>_xlfn.XLOOKUP(UHO172, Schedule!$F$226:$FO$226, Schedule!$F$236:$FO$236, 0)</f>
        <v>0</v>
      </c>
      <c r="UHP188" s="214">
        <f>_xlfn.XLOOKUP(UHP172, Schedule!$F$226:$FO$226, Schedule!$F$236:$FO$236, 0)</f>
        <v>0</v>
      </c>
      <c r="UHQ188" s="214">
        <f>_xlfn.XLOOKUP(UHQ172, Schedule!$F$226:$FO$226, Schedule!$F$236:$FO$236, 0)</f>
        <v>0</v>
      </c>
      <c r="UHR188" s="214">
        <f>_xlfn.XLOOKUP(UHR172, Schedule!$F$226:$FO$226, Schedule!$F$236:$FO$236, 0)</f>
        <v>0</v>
      </c>
      <c r="UHS188" s="214">
        <f>_xlfn.XLOOKUP(UHS172, Schedule!$F$226:$FO$226, Schedule!$F$236:$FO$236, 0)</f>
        <v>0</v>
      </c>
      <c r="UHT188" s="214">
        <f>_xlfn.XLOOKUP(UHT172, Schedule!$F$226:$FO$226, Schedule!$F$236:$FO$236, 0)</f>
        <v>0</v>
      </c>
      <c r="UHU188" s="214">
        <f>_xlfn.XLOOKUP(UHU172, Schedule!$F$226:$FO$226, Schedule!$F$236:$FO$236, 0)</f>
        <v>0</v>
      </c>
      <c r="UHV188" s="214">
        <f>_xlfn.XLOOKUP(UHV172, Schedule!$F$226:$FO$226, Schedule!$F$236:$FO$236, 0)</f>
        <v>0</v>
      </c>
      <c r="UHW188" s="214">
        <f>_xlfn.XLOOKUP(UHW172, Schedule!$F$226:$FO$226, Schedule!$F$236:$FO$236, 0)</f>
        <v>0</v>
      </c>
      <c r="UHX188" s="214">
        <f>_xlfn.XLOOKUP(UHX172, Schedule!$F$226:$FO$226, Schedule!$F$236:$FO$236, 0)</f>
        <v>0</v>
      </c>
      <c r="UHY188" s="214">
        <f>_xlfn.XLOOKUP(UHY172, Schedule!$F$226:$FO$226, Schedule!$F$236:$FO$236, 0)</f>
        <v>0</v>
      </c>
      <c r="UHZ188" s="214">
        <f>_xlfn.XLOOKUP(UHZ172, Schedule!$F$226:$FO$226, Schedule!$F$236:$FO$236, 0)</f>
        <v>0</v>
      </c>
      <c r="UIA188" s="214">
        <f>_xlfn.XLOOKUP(UIA172, Schedule!$F$226:$FO$226, Schedule!$F$236:$FO$236, 0)</f>
        <v>0</v>
      </c>
      <c r="UIB188" s="214">
        <f>_xlfn.XLOOKUP(UIB172, Schedule!$F$226:$FO$226, Schedule!$F$236:$FO$236, 0)</f>
        <v>0</v>
      </c>
      <c r="UIC188" s="214">
        <f>_xlfn.XLOOKUP(UIC172, Schedule!$F$226:$FO$226, Schedule!$F$236:$FO$236, 0)</f>
        <v>0</v>
      </c>
      <c r="UID188" s="214">
        <f>_xlfn.XLOOKUP(UID172, Schedule!$F$226:$FO$226, Schedule!$F$236:$FO$236, 0)</f>
        <v>0</v>
      </c>
      <c r="UIE188" s="214">
        <f>_xlfn.XLOOKUP(UIE172, Schedule!$F$226:$FO$226, Schedule!$F$236:$FO$236, 0)</f>
        <v>0</v>
      </c>
      <c r="UIF188" s="214">
        <f>_xlfn.XLOOKUP(UIF172, Schedule!$F$226:$FO$226, Schedule!$F$236:$FO$236, 0)</f>
        <v>0</v>
      </c>
      <c r="UIG188" s="214">
        <f>_xlfn.XLOOKUP(UIG172, Schedule!$F$226:$FO$226, Schedule!$F$236:$FO$236, 0)</f>
        <v>0</v>
      </c>
      <c r="UIH188" s="214">
        <f>_xlfn.XLOOKUP(UIH172, Schedule!$F$226:$FO$226, Schedule!$F$236:$FO$236, 0)</f>
        <v>0</v>
      </c>
      <c r="UII188" s="214">
        <f>_xlfn.XLOOKUP(UII172, Schedule!$F$226:$FO$226, Schedule!$F$236:$FO$236, 0)</f>
        <v>0</v>
      </c>
      <c r="UIJ188" s="214">
        <f>_xlfn.XLOOKUP(UIJ172, Schedule!$F$226:$FO$226, Schedule!$F$236:$FO$236, 0)</f>
        <v>0</v>
      </c>
      <c r="UIK188" s="214">
        <f>_xlfn.XLOOKUP(UIK172, Schedule!$F$226:$FO$226, Schedule!$F$236:$FO$236, 0)</f>
        <v>0</v>
      </c>
      <c r="UIL188" s="214">
        <f>_xlfn.XLOOKUP(UIL172, Schedule!$F$226:$FO$226, Schedule!$F$236:$FO$236, 0)</f>
        <v>0</v>
      </c>
      <c r="UIM188" s="214">
        <f>_xlfn.XLOOKUP(UIM172, Schedule!$F$226:$FO$226, Schedule!$F$236:$FO$236, 0)</f>
        <v>0</v>
      </c>
      <c r="UIN188" s="214">
        <f>_xlfn.XLOOKUP(UIN172, Schedule!$F$226:$FO$226, Schedule!$F$236:$FO$236, 0)</f>
        <v>0</v>
      </c>
      <c r="UIO188" s="214">
        <f>_xlfn.XLOOKUP(UIO172, Schedule!$F$226:$FO$226, Schedule!$F$236:$FO$236, 0)</f>
        <v>0</v>
      </c>
      <c r="UIP188" s="214">
        <f>_xlfn.XLOOKUP(UIP172, Schedule!$F$226:$FO$226, Schedule!$F$236:$FO$236, 0)</f>
        <v>0</v>
      </c>
      <c r="UIQ188" s="214">
        <f>_xlfn.XLOOKUP(UIQ172, Schedule!$F$226:$FO$226, Schedule!$F$236:$FO$236, 0)</f>
        <v>0</v>
      </c>
      <c r="UIR188" s="214">
        <f>_xlfn.XLOOKUP(UIR172, Schedule!$F$226:$FO$226, Schedule!$F$236:$FO$236, 0)</f>
        <v>0</v>
      </c>
      <c r="UIS188" s="214">
        <f>_xlfn.XLOOKUP(UIS172, Schedule!$F$226:$FO$226, Schedule!$F$236:$FO$236, 0)</f>
        <v>0</v>
      </c>
      <c r="UIT188" s="214">
        <f>_xlfn.XLOOKUP(UIT172, Schedule!$F$226:$FO$226, Schedule!$F$236:$FO$236, 0)</f>
        <v>0</v>
      </c>
      <c r="UIU188" s="214">
        <f>_xlfn.XLOOKUP(UIU172, Schedule!$F$226:$FO$226, Schedule!$F$236:$FO$236, 0)</f>
        <v>0</v>
      </c>
      <c r="UIV188" s="214">
        <f>_xlfn.XLOOKUP(UIV172, Schedule!$F$226:$FO$226, Schedule!$F$236:$FO$236, 0)</f>
        <v>0</v>
      </c>
      <c r="UIW188" s="214">
        <f>_xlfn.XLOOKUP(UIW172, Schedule!$F$226:$FO$226, Schedule!$F$236:$FO$236, 0)</f>
        <v>0</v>
      </c>
      <c r="UIX188" s="214">
        <f>_xlfn.XLOOKUP(UIX172, Schedule!$F$226:$FO$226, Schedule!$F$236:$FO$236, 0)</f>
        <v>0</v>
      </c>
      <c r="UIY188" s="214">
        <f>_xlfn.XLOOKUP(UIY172, Schedule!$F$226:$FO$226, Schedule!$F$236:$FO$236, 0)</f>
        <v>0</v>
      </c>
      <c r="UIZ188" s="214">
        <f>_xlfn.XLOOKUP(UIZ172, Schedule!$F$226:$FO$226, Schedule!$F$236:$FO$236, 0)</f>
        <v>0</v>
      </c>
      <c r="UJA188" s="214">
        <f>_xlfn.XLOOKUP(UJA172, Schedule!$F$226:$FO$226, Schedule!$F$236:$FO$236, 0)</f>
        <v>0</v>
      </c>
      <c r="UJB188" s="214">
        <f>_xlfn.XLOOKUP(UJB172, Schedule!$F$226:$FO$226, Schedule!$F$236:$FO$236, 0)</f>
        <v>0</v>
      </c>
      <c r="UJC188" s="214">
        <f>_xlfn.XLOOKUP(UJC172, Schedule!$F$226:$FO$226, Schedule!$F$236:$FO$236, 0)</f>
        <v>0</v>
      </c>
      <c r="UJD188" s="214">
        <f>_xlfn.XLOOKUP(UJD172, Schedule!$F$226:$FO$226, Schedule!$F$236:$FO$236, 0)</f>
        <v>0</v>
      </c>
      <c r="UJE188" s="214">
        <f>_xlfn.XLOOKUP(UJE172, Schedule!$F$226:$FO$226, Schedule!$F$236:$FO$236, 0)</f>
        <v>0</v>
      </c>
      <c r="UJF188" s="214">
        <f>_xlfn.XLOOKUP(UJF172, Schedule!$F$226:$FO$226, Schedule!$F$236:$FO$236, 0)</f>
        <v>0</v>
      </c>
      <c r="UJG188" s="214">
        <f>_xlfn.XLOOKUP(UJG172, Schedule!$F$226:$FO$226, Schedule!$F$236:$FO$236, 0)</f>
        <v>0</v>
      </c>
      <c r="UJH188" s="214">
        <f>_xlfn.XLOOKUP(UJH172, Schedule!$F$226:$FO$226, Schedule!$F$236:$FO$236, 0)</f>
        <v>0</v>
      </c>
      <c r="UJI188" s="214">
        <f>_xlfn.XLOOKUP(UJI172, Schedule!$F$226:$FO$226, Schedule!$F$236:$FO$236, 0)</f>
        <v>0</v>
      </c>
      <c r="UJJ188" s="214">
        <f>_xlfn.XLOOKUP(UJJ172, Schedule!$F$226:$FO$226, Schedule!$F$236:$FO$236, 0)</f>
        <v>0</v>
      </c>
      <c r="UJK188" s="214">
        <f>_xlfn.XLOOKUP(UJK172, Schedule!$F$226:$FO$226, Schedule!$F$236:$FO$236, 0)</f>
        <v>0</v>
      </c>
      <c r="UJL188" s="214">
        <f>_xlfn.XLOOKUP(UJL172, Schedule!$F$226:$FO$226, Schedule!$F$236:$FO$236, 0)</f>
        <v>0</v>
      </c>
      <c r="UJM188" s="214">
        <f>_xlfn.XLOOKUP(UJM172, Schedule!$F$226:$FO$226, Schedule!$F$236:$FO$236, 0)</f>
        <v>0</v>
      </c>
      <c r="UJN188" s="214">
        <f>_xlfn.XLOOKUP(UJN172, Schedule!$F$226:$FO$226, Schedule!$F$236:$FO$236, 0)</f>
        <v>0</v>
      </c>
      <c r="UJO188" s="214">
        <f>_xlfn.XLOOKUP(UJO172, Schedule!$F$226:$FO$226, Schedule!$F$236:$FO$236, 0)</f>
        <v>0</v>
      </c>
      <c r="UJP188" s="214">
        <f>_xlfn.XLOOKUP(UJP172, Schedule!$F$226:$FO$226, Schedule!$F$236:$FO$236, 0)</f>
        <v>0</v>
      </c>
      <c r="UJQ188" s="214">
        <f>_xlfn.XLOOKUP(UJQ172, Schedule!$F$226:$FO$226, Schedule!$F$236:$FO$236, 0)</f>
        <v>0</v>
      </c>
      <c r="UJR188" s="214">
        <f>_xlfn.XLOOKUP(UJR172, Schedule!$F$226:$FO$226, Schedule!$F$236:$FO$236, 0)</f>
        <v>0</v>
      </c>
      <c r="UJS188" s="214">
        <f>_xlfn.XLOOKUP(UJS172, Schedule!$F$226:$FO$226, Schedule!$F$236:$FO$236, 0)</f>
        <v>0</v>
      </c>
      <c r="UJT188" s="214">
        <f>_xlfn.XLOOKUP(UJT172, Schedule!$F$226:$FO$226, Schedule!$F$236:$FO$236, 0)</f>
        <v>0</v>
      </c>
      <c r="UJU188" s="214">
        <f>_xlfn.XLOOKUP(UJU172, Schedule!$F$226:$FO$226, Schedule!$F$236:$FO$236, 0)</f>
        <v>0</v>
      </c>
      <c r="UJV188" s="214">
        <f>_xlfn.XLOOKUP(UJV172, Schedule!$F$226:$FO$226, Schedule!$F$236:$FO$236, 0)</f>
        <v>0</v>
      </c>
      <c r="UJW188" s="214">
        <f>_xlfn.XLOOKUP(UJW172, Schedule!$F$226:$FO$226, Schedule!$F$236:$FO$236, 0)</f>
        <v>0</v>
      </c>
      <c r="UJX188" s="214">
        <f>_xlfn.XLOOKUP(UJX172, Schedule!$F$226:$FO$226, Schedule!$F$236:$FO$236, 0)</f>
        <v>0</v>
      </c>
      <c r="UJY188" s="214">
        <f>_xlfn.XLOOKUP(UJY172, Schedule!$F$226:$FO$226, Schedule!$F$236:$FO$236, 0)</f>
        <v>0</v>
      </c>
      <c r="UJZ188" s="214">
        <f>_xlfn.XLOOKUP(UJZ172, Schedule!$F$226:$FO$226, Schedule!$F$236:$FO$236, 0)</f>
        <v>0</v>
      </c>
      <c r="UKA188" s="214">
        <f>_xlfn.XLOOKUP(UKA172, Schedule!$F$226:$FO$226, Schedule!$F$236:$FO$236, 0)</f>
        <v>0</v>
      </c>
      <c r="UKB188" s="214">
        <f>_xlfn.XLOOKUP(UKB172, Schedule!$F$226:$FO$226, Schedule!$F$236:$FO$236, 0)</f>
        <v>0</v>
      </c>
      <c r="UKC188" s="214">
        <f>_xlfn.XLOOKUP(UKC172, Schedule!$F$226:$FO$226, Schedule!$F$236:$FO$236, 0)</f>
        <v>0</v>
      </c>
      <c r="UKD188" s="214">
        <f>_xlfn.XLOOKUP(UKD172, Schedule!$F$226:$FO$226, Schedule!$F$236:$FO$236, 0)</f>
        <v>0</v>
      </c>
      <c r="UKE188" s="214">
        <f>_xlfn.XLOOKUP(UKE172, Schedule!$F$226:$FO$226, Schedule!$F$236:$FO$236, 0)</f>
        <v>0</v>
      </c>
      <c r="UKF188" s="214">
        <f>_xlfn.XLOOKUP(UKF172, Schedule!$F$226:$FO$226, Schedule!$F$236:$FO$236, 0)</f>
        <v>0</v>
      </c>
      <c r="UKG188" s="214">
        <f>_xlfn.XLOOKUP(UKG172, Schedule!$F$226:$FO$226, Schedule!$F$236:$FO$236, 0)</f>
        <v>0</v>
      </c>
      <c r="UKH188" s="214">
        <f>_xlfn.XLOOKUP(UKH172, Schedule!$F$226:$FO$226, Schedule!$F$236:$FO$236, 0)</f>
        <v>0</v>
      </c>
      <c r="UKI188" s="214">
        <f>_xlfn.XLOOKUP(UKI172, Schedule!$F$226:$FO$226, Schedule!$F$236:$FO$236, 0)</f>
        <v>0</v>
      </c>
      <c r="UKJ188" s="214">
        <f>_xlfn.XLOOKUP(UKJ172, Schedule!$F$226:$FO$226, Schedule!$F$236:$FO$236, 0)</f>
        <v>0</v>
      </c>
      <c r="UKK188" s="214">
        <f>_xlfn.XLOOKUP(UKK172, Schedule!$F$226:$FO$226, Schedule!$F$236:$FO$236, 0)</f>
        <v>0</v>
      </c>
      <c r="UKL188" s="214">
        <f>_xlfn.XLOOKUP(UKL172, Schedule!$F$226:$FO$226, Schedule!$F$236:$FO$236, 0)</f>
        <v>0</v>
      </c>
      <c r="UKM188" s="214">
        <f>_xlfn.XLOOKUP(UKM172, Schedule!$F$226:$FO$226, Schedule!$F$236:$FO$236, 0)</f>
        <v>0</v>
      </c>
      <c r="UKN188" s="214">
        <f>_xlfn.XLOOKUP(UKN172, Schedule!$F$226:$FO$226, Schedule!$F$236:$FO$236, 0)</f>
        <v>0</v>
      </c>
      <c r="UKO188" s="214">
        <f>_xlfn.XLOOKUP(UKO172, Schedule!$F$226:$FO$226, Schedule!$F$236:$FO$236, 0)</f>
        <v>0</v>
      </c>
      <c r="UKP188" s="214">
        <f>_xlfn.XLOOKUP(UKP172, Schedule!$F$226:$FO$226, Schedule!$F$236:$FO$236, 0)</f>
        <v>0</v>
      </c>
      <c r="UKQ188" s="214">
        <f>_xlfn.XLOOKUP(UKQ172, Schedule!$F$226:$FO$226, Schedule!$F$236:$FO$236, 0)</f>
        <v>0</v>
      </c>
      <c r="UKR188" s="214">
        <f>_xlfn.XLOOKUP(UKR172, Schedule!$F$226:$FO$226, Schedule!$F$236:$FO$236, 0)</f>
        <v>0</v>
      </c>
      <c r="UKS188" s="214">
        <f>_xlfn.XLOOKUP(UKS172, Schedule!$F$226:$FO$226, Schedule!$F$236:$FO$236, 0)</f>
        <v>0</v>
      </c>
      <c r="UKT188" s="214">
        <f>_xlfn.XLOOKUP(UKT172, Schedule!$F$226:$FO$226, Schedule!$F$236:$FO$236, 0)</f>
        <v>0</v>
      </c>
      <c r="UKU188" s="214">
        <f>_xlfn.XLOOKUP(UKU172, Schedule!$F$226:$FO$226, Schedule!$F$236:$FO$236, 0)</f>
        <v>0</v>
      </c>
      <c r="UKV188" s="214">
        <f>_xlfn.XLOOKUP(UKV172, Schedule!$F$226:$FO$226, Schedule!$F$236:$FO$236, 0)</f>
        <v>0</v>
      </c>
      <c r="UKW188" s="214">
        <f>_xlfn.XLOOKUP(UKW172, Schedule!$F$226:$FO$226, Schedule!$F$236:$FO$236, 0)</f>
        <v>0</v>
      </c>
      <c r="UKX188" s="214">
        <f>_xlfn.XLOOKUP(UKX172, Schedule!$F$226:$FO$226, Schedule!$F$236:$FO$236, 0)</f>
        <v>0</v>
      </c>
      <c r="UKY188" s="214">
        <f>_xlfn.XLOOKUP(UKY172, Schedule!$F$226:$FO$226, Schedule!$F$236:$FO$236, 0)</f>
        <v>0</v>
      </c>
      <c r="UKZ188" s="214">
        <f>_xlfn.XLOOKUP(UKZ172, Schedule!$F$226:$FO$226, Schedule!$F$236:$FO$236, 0)</f>
        <v>0</v>
      </c>
      <c r="ULA188" s="214">
        <f>_xlfn.XLOOKUP(ULA172, Schedule!$F$226:$FO$226, Schedule!$F$236:$FO$236, 0)</f>
        <v>0</v>
      </c>
      <c r="ULB188" s="214">
        <f>_xlfn.XLOOKUP(ULB172, Schedule!$F$226:$FO$226, Schedule!$F$236:$FO$236, 0)</f>
        <v>0</v>
      </c>
      <c r="ULC188" s="214">
        <f>_xlfn.XLOOKUP(ULC172, Schedule!$F$226:$FO$226, Schedule!$F$236:$FO$236, 0)</f>
        <v>0</v>
      </c>
      <c r="ULD188" s="214">
        <f>_xlfn.XLOOKUP(ULD172, Schedule!$F$226:$FO$226, Schedule!$F$236:$FO$236, 0)</f>
        <v>0</v>
      </c>
      <c r="ULE188" s="214">
        <f>_xlfn.XLOOKUP(ULE172, Schedule!$F$226:$FO$226, Schedule!$F$236:$FO$236, 0)</f>
        <v>0</v>
      </c>
      <c r="ULF188" s="214">
        <f>_xlfn.XLOOKUP(ULF172, Schedule!$F$226:$FO$226, Schedule!$F$236:$FO$236, 0)</f>
        <v>0</v>
      </c>
      <c r="ULG188" s="214">
        <f>_xlfn.XLOOKUP(ULG172, Schedule!$F$226:$FO$226, Schedule!$F$236:$FO$236, 0)</f>
        <v>0</v>
      </c>
      <c r="ULH188" s="214">
        <f>_xlfn.XLOOKUP(ULH172, Schedule!$F$226:$FO$226, Schedule!$F$236:$FO$236, 0)</f>
        <v>0</v>
      </c>
      <c r="ULI188" s="214">
        <f>_xlfn.XLOOKUP(ULI172, Schedule!$F$226:$FO$226, Schedule!$F$236:$FO$236, 0)</f>
        <v>0</v>
      </c>
      <c r="ULJ188" s="214">
        <f>_xlfn.XLOOKUP(ULJ172, Schedule!$F$226:$FO$226, Schedule!$F$236:$FO$236, 0)</f>
        <v>0</v>
      </c>
      <c r="ULK188" s="214">
        <f>_xlfn.XLOOKUP(ULK172, Schedule!$F$226:$FO$226, Schedule!$F$236:$FO$236, 0)</f>
        <v>0</v>
      </c>
      <c r="ULL188" s="214">
        <f>_xlfn.XLOOKUP(ULL172, Schedule!$F$226:$FO$226, Schedule!$F$236:$FO$236, 0)</f>
        <v>0</v>
      </c>
      <c r="ULM188" s="214">
        <f>_xlfn.XLOOKUP(ULM172, Schedule!$F$226:$FO$226, Schedule!$F$236:$FO$236, 0)</f>
        <v>0</v>
      </c>
      <c r="ULN188" s="214">
        <f>_xlfn.XLOOKUP(ULN172, Schedule!$F$226:$FO$226, Schedule!$F$236:$FO$236, 0)</f>
        <v>0</v>
      </c>
      <c r="ULO188" s="214">
        <f>_xlfn.XLOOKUP(ULO172, Schedule!$F$226:$FO$226, Schedule!$F$236:$FO$236, 0)</f>
        <v>0</v>
      </c>
      <c r="ULP188" s="214">
        <f>_xlfn.XLOOKUP(ULP172, Schedule!$F$226:$FO$226, Schedule!$F$236:$FO$236, 0)</f>
        <v>0</v>
      </c>
      <c r="ULQ188" s="214">
        <f>_xlfn.XLOOKUP(ULQ172, Schedule!$F$226:$FO$226, Schedule!$F$236:$FO$236, 0)</f>
        <v>0</v>
      </c>
      <c r="ULR188" s="214">
        <f>_xlfn.XLOOKUP(ULR172, Schedule!$F$226:$FO$226, Schedule!$F$236:$FO$236, 0)</f>
        <v>0</v>
      </c>
      <c r="ULS188" s="214">
        <f>_xlfn.XLOOKUP(ULS172, Schedule!$F$226:$FO$226, Schedule!$F$236:$FO$236, 0)</f>
        <v>0</v>
      </c>
      <c r="ULT188" s="214">
        <f>_xlfn.XLOOKUP(ULT172, Schedule!$F$226:$FO$226, Schedule!$F$236:$FO$236, 0)</f>
        <v>0</v>
      </c>
      <c r="ULU188" s="214">
        <f>_xlfn.XLOOKUP(ULU172, Schedule!$F$226:$FO$226, Schedule!$F$236:$FO$236, 0)</f>
        <v>0</v>
      </c>
      <c r="ULV188" s="214">
        <f>_xlfn.XLOOKUP(ULV172, Schedule!$F$226:$FO$226, Schedule!$F$236:$FO$236, 0)</f>
        <v>0</v>
      </c>
      <c r="ULW188" s="214">
        <f>_xlfn.XLOOKUP(ULW172, Schedule!$F$226:$FO$226, Schedule!$F$236:$FO$236, 0)</f>
        <v>0</v>
      </c>
      <c r="ULX188" s="214">
        <f>_xlfn.XLOOKUP(ULX172, Schedule!$F$226:$FO$226, Schedule!$F$236:$FO$236, 0)</f>
        <v>0</v>
      </c>
      <c r="ULY188" s="214">
        <f>_xlfn.XLOOKUP(ULY172, Schedule!$F$226:$FO$226, Schedule!$F$236:$FO$236, 0)</f>
        <v>0</v>
      </c>
      <c r="ULZ188" s="214">
        <f>_xlfn.XLOOKUP(ULZ172, Schedule!$F$226:$FO$226, Schedule!$F$236:$FO$236, 0)</f>
        <v>0</v>
      </c>
      <c r="UMA188" s="214">
        <f>_xlfn.XLOOKUP(UMA172, Schedule!$F$226:$FO$226, Schedule!$F$236:$FO$236, 0)</f>
        <v>0</v>
      </c>
      <c r="UMB188" s="214">
        <f>_xlfn.XLOOKUP(UMB172, Schedule!$F$226:$FO$226, Schedule!$F$236:$FO$236, 0)</f>
        <v>0</v>
      </c>
      <c r="UMC188" s="214">
        <f>_xlfn.XLOOKUP(UMC172, Schedule!$F$226:$FO$226, Schedule!$F$236:$FO$236, 0)</f>
        <v>0</v>
      </c>
      <c r="UMD188" s="214">
        <f>_xlfn.XLOOKUP(UMD172, Schedule!$F$226:$FO$226, Schedule!$F$236:$FO$236, 0)</f>
        <v>0</v>
      </c>
      <c r="UME188" s="214">
        <f>_xlfn.XLOOKUP(UME172, Schedule!$F$226:$FO$226, Schedule!$F$236:$FO$236, 0)</f>
        <v>0</v>
      </c>
      <c r="UMF188" s="214">
        <f>_xlfn.XLOOKUP(UMF172, Schedule!$F$226:$FO$226, Schedule!$F$236:$FO$236, 0)</f>
        <v>0</v>
      </c>
      <c r="UMG188" s="214">
        <f>_xlfn.XLOOKUP(UMG172, Schedule!$F$226:$FO$226, Schedule!$F$236:$FO$236, 0)</f>
        <v>0</v>
      </c>
      <c r="UMH188" s="214">
        <f>_xlfn.XLOOKUP(UMH172, Schedule!$F$226:$FO$226, Schedule!$F$236:$FO$236, 0)</f>
        <v>0</v>
      </c>
      <c r="UMI188" s="214">
        <f>_xlfn.XLOOKUP(UMI172, Schedule!$F$226:$FO$226, Schedule!$F$236:$FO$236, 0)</f>
        <v>0</v>
      </c>
      <c r="UMJ188" s="214">
        <f>_xlfn.XLOOKUP(UMJ172, Schedule!$F$226:$FO$226, Schedule!$F$236:$FO$236, 0)</f>
        <v>0</v>
      </c>
      <c r="UMK188" s="214">
        <f>_xlfn.XLOOKUP(UMK172, Schedule!$F$226:$FO$226, Schedule!$F$236:$FO$236, 0)</f>
        <v>0</v>
      </c>
      <c r="UML188" s="214">
        <f>_xlfn.XLOOKUP(UML172, Schedule!$F$226:$FO$226, Schedule!$F$236:$FO$236, 0)</f>
        <v>0</v>
      </c>
      <c r="UMM188" s="214">
        <f>_xlfn.XLOOKUP(UMM172, Schedule!$F$226:$FO$226, Schedule!$F$236:$FO$236, 0)</f>
        <v>0</v>
      </c>
      <c r="UMN188" s="214">
        <f>_xlfn.XLOOKUP(UMN172, Schedule!$F$226:$FO$226, Schedule!$F$236:$FO$236, 0)</f>
        <v>0</v>
      </c>
      <c r="UMO188" s="214">
        <f>_xlfn.XLOOKUP(UMO172, Schedule!$F$226:$FO$226, Schedule!$F$236:$FO$236, 0)</f>
        <v>0</v>
      </c>
      <c r="UMP188" s="214">
        <f>_xlfn.XLOOKUP(UMP172, Schedule!$F$226:$FO$226, Schedule!$F$236:$FO$236, 0)</f>
        <v>0</v>
      </c>
      <c r="UMQ188" s="214">
        <f>_xlfn.XLOOKUP(UMQ172, Schedule!$F$226:$FO$226, Schedule!$F$236:$FO$236, 0)</f>
        <v>0</v>
      </c>
      <c r="UMR188" s="214">
        <f>_xlfn.XLOOKUP(UMR172, Schedule!$F$226:$FO$226, Schedule!$F$236:$FO$236, 0)</f>
        <v>0</v>
      </c>
      <c r="UMS188" s="214">
        <f>_xlfn.XLOOKUP(UMS172, Schedule!$F$226:$FO$226, Schedule!$F$236:$FO$236, 0)</f>
        <v>0</v>
      </c>
      <c r="UMT188" s="214">
        <f>_xlfn.XLOOKUP(UMT172, Schedule!$F$226:$FO$226, Schedule!$F$236:$FO$236, 0)</f>
        <v>0</v>
      </c>
      <c r="UMU188" s="214">
        <f>_xlfn.XLOOKUP(UMU172, Schedule!$F$226:$FO$226, Schedule!$F$236:$FO$236, 0)</f>
        <v>0</v>
      </c>
      <c r="UMV188" s="214">
        <f>_xlfn.XLOOKUP(UMV172, Schedule!$F$226:$FO$226, Schedule!$F$236:$FO$236, 0)</f>
        <v>0</v>
      </c>
      <c r="UMW188" s="214">
        <f>_xlfn.XLOOKUP(UMW172, Schedule!$F$226:$FO$226, Schedule!$F$236:$FO$236, 0)</f>
        <v>0</v>
      </c>
      <c r="UMX188" s="214">
        <f>_xlfn.XLOOKUP(UMX172, Schedule!$F$226:$FO$226, Schedule!$F$236:$FO$236, 0)</f>
        <v>0</v>
      </c>
      <c r="UMY188" s="214">
        <f>_xlfn.XLOOKUP(UMY172, Schedule!$F$226:$FO$226, Schedule!$F$236:$FO$236, 0)</f>
        <v>0</v>
      </c>
      <c r="UMZ188" s="214">
        <f>_xlfn.XLOOKUP(UMZ172, Schedule!$F$226:$FO$226, Schedule!$F$236:$FO$236, 0)</f>
        <v>0</v>
      </c>
      <c r="UNA188" s="214">
        <f>_xlfn.XLOOKUP(UNA172, Schedule!$F$226:$FO$226, Schedule!$F$236:$FO$236, 0)</f>
        <v>0</v>
      </c>
      <c r="UNB188" s="214">
        <f>_xlfn.XLOOKUP(UNB172, Schedule!$F$226:$FO$226, Schedule!$F$236:$FO$236, 0)</f>
        <v>0</v>
      </c>
      <c r="UNC188" s="214">
        <f>_xlfn.XLOOKUP(UNC172, Schedule!$F$226:$FO$226, Schedule!$F$236:$FO$236, 0)</f>
        <v>0</v>
      </c>
      <c r="UND188" s="214">
        <f>_xlfn.XLOOKUP(UND172, Schedule!$F$226:$FO$226, Schedule!$F$236:$FO$236, 0)</f>
        <v>0</v>
      </c>
      <c r="UNE188" s="214">
        <f>_xlfn.XLOOKUP(UNE172, Schedule!$F$226:$FO$226, Schedule!$F$236:$FO$236, 0)</f>
        <v>0</v>
      </c>
      <c r="UNF188" s="214">
        <f>_xlfn.XLOOKUP(UNF172, Schedule!$F$226:$FO$226, Schedule!$F$236:$FO$236, 0)</f>
        <v>0</v>
      </c>
      <c r="UNG188" s="214">
        <f>_xlfn.XLOOKUP(UNG172, Schedule!$F$226:$FO$226, Schedule!$F$236:$FO$236, 0)</f>
        <v>0</v>
      </c>
      <c r="UNH188" s="214">
        <f>_xlfn.XLOOKUP(UNH172, Schedule!$F$226:$FO$226, Schedule!$F$236:$FO$236, 0)</f>
        <v>0</v>
      </c>
      <c r="UNI188" s="214">
        <f>_xlfn.XLOOKUP(UNI172, Schedule!$F$226:$FO$226, Schedule!$F$236:$FO$236, 0)</f>
        <v>0</v>
      </c>
      <c r="UNJ188" s="214">
        <f>_xlfn.XLOOKUP(UNJ172, Schedule!$F$226:$FO$226, Schedule!$F$236:$FO$236, 0)</f>
        <v>0</v>
      </c>
      <c r="UNK188" s="214">
        <f>_xlfn.XLOOKUP(UNK172, Schedule!$F$226:$FO$226, Schedule!$F$236:$FO$236, 0)</f>
        <v>0</v>
      </c>
      <c r="UNL188" s="214">
        <f>_xlfn.XLOOKUP(UNL172, Schedule!$F$226:$FO$226, Schedule!$F$236:$FO$236, 0)</f>
        <v>0</v>
      </c>
      <c r="UNM188" s="214">
        <f>_xlfn.XLOOKUP(UNM172, Schedule!$F$226:$FO$226, Schedule!$F$236:$FO$236, 0)</f>
        <v>0</v>
      </c>
      <c r="UNN188" s="214">
        <f>_xlfn.XLOOKUP(UNN172, Schedule!$F$226:$FO$226, Schedule!$F$236:$FO$236, 0)</f>
        <v>0</v>
      </c>
      <c r="UNO188" s="214">
        <f>_xlfn.XLOOKUP(UNO172, Schedule!$F$226:$FO$226, Schedule!$F$236:$FO$236, 0)</f>
        <v>0</v>
      </c>
      <c r="UNP188" s="214">
        <f>_xlfn.XLOOKUP(UNP172, Schedule!$F$226:$FO$226, Schedule!$F$236:$FO$236, 0)</f>
        <v>0</v>
      </c>
      <c r="UNQ188" s="214">
        <f>_xlfn.XLOOKUP(UNQ172, Schedule!$F$226:$FO$226, Schedule!$F$236:$FO$236, 0)</f>
        <v>0</v>
      </c>
      <c r="UNR188" s="214">
        <f>_xlfn.XLOOKUP(UNR172, Schedule!$F$226:$FO$226, Schedule!$F$236:$FO$236, 0)</f>
        <v>0</v>
      </c>
      <c r="UNS188" s="214">
        <f>_xlfn.XLOOKUP(UNS172, Schedule!$F$226:$FO$226, Schedule!$F$236:$FO$236, 0)</f>
        <v>0</v>
      </c>
      <c r="UNT188" s="214">
        <f>_xlfn.XLOOKUP(UNT172, Schedule!$F$226:$FO$226, Schedule!$F$236:$FO$236, 0)</f>
        <v>0</v>
      </c>
      <c r="UNU188" s="214">
        <f>_xlfn.XLOOKUP(UNU172, Schedule!$F$226:$FO$226, Schedule!$F$236:$FO$236, 0)</f>
        <v>0</v>
      </c>
      <c r="UNV188" s="214">
        <f>_xlfn.XLOOKUP(UNV172, Schedule!$F$226:$FO$226, Schedule!$F$236:$FO$236, 0)</f>
        <v>0</v>
      </c>
      <c r="UNW188" s="214">
        <f>_xlfn.XLOOKUP(UNW172, Schedule!$F$226:$FO$226, Schedule!$F$236:$FO$236, 0)</f>
        <v>0</v>
      </c>
      <c r="UNX188" s="214">
        <f>_xlfn.XLOOKUP(UNX172, Schedule!$F$226:$FO$226, Schedule!$F$236:$FO$236, 0)</f>
        <v>0</v>
      </c>
      <c r="UNY188" s="214">
        <f>_xlfn.XLOOKUP(UNY172, Schedule!$F$226:$FO$226, Schedule!$F$236:$FO$236, 0)</f>
        <v>0</v>
      </c>
      <c r="UNZ188" s="214">
        <f>_xlfn.XLOOKUP(UNZ172, Schedule!$F$226:$FO$226, Schedule!$F$236:$FO$236, 0)</f>
        <v>0</v>
      </c>
      <c r="UOA188" s="214">
        <f>_xlfn.XLOOKUP(UOA172, Schedule!$F$226:$FO$226, Schedule!$F$236:$FO$236, 0)</f>
        <v>0</v>
      </c>
      <c r="UOB188" s="214">
        <f>_xlfn.XLOOKUP(UOB172, Schedule!$F$226:$FO$226, Schedule!$F$236:$FO$236, 0)</f>
        <v>0</v>
      </c>
      <c r="UOC188" s="214">
        <f>_xlfn.XLOOKUP(UOC172, Schedule!$F$226:$FO$226, Schedule!$F$236:$FO$236, 0)</f>
        <v>0</v>
      </c>
      <c r="UOD188" s="214">
        <f>_xlfn.XLOOKUP(UOD172, Schedule!$F$226:$FO$226, Schedule!$F$236:$FO$236, 0)</f>
        <v>0</v>
      </c>
      <c r="UOE188" s="214">
        <f>_xlfn.XLOOKUP(UOE172, Schedule!$F$226:$FO$226, Schedule!$F$236:$FO$236, 0)</f>
        <v>0</v>
      </c>
      <c r="UOF188" s="214">
        <f>_xlfn.XLOOKUP(UOF172, Schedule!$F$226:$FO$226, Schedule!$F$236:$FO$236, 0)</f>
        <v>0</v>
      </c>
      <c r="UOG188" s="214">
        <f>_xlfn.XLOOKUP(UOG172, Schedule!$F$226:$FO$226, Schedule!$F$236:$FO$236, 0)</f>
        <v>0</v>
      </c>
      <c r="UOH188" s="214">
        <f>_xlfn.XLOOKUP(UOH172, Schedule!$F$226:$FO$226, Schedule!$F$236:$FO$236, 0)</f>
        <v>0</v>
      </c>
      <c r="UOI188" s="214">
        <f>_xlfn.XLOOKUP(UOI172, Schedule!$F$226:$FO$226, Schedule!$F$236:$FO$236, 0)</f>
        <v>0</v>
      </c>
      <c r="UOJ188" s="214">
        <f>_xlfn.XLOOKUP(UOJ172, Schedule!$F$226:$FO$226, Schedule!$F$236:$FO$236, 0)</f>
        <v>0</v>
      </c>
      <c r="UOK188" s="214">
        <f>_xlfn.XLOOKUP(UOK172, Schedule!$F$226:$FO$226, Schedule!$F$236:$FO$236, 0)</f>
        <v>0</v>
      </c>
      <c r="UOL188" s="214">
        <f>_xlfn.XLOOKUP(UOL172, Schedule!$F$226:$FO$226, Schedule!$F$236:$FO$236, 0)</f>
        <v>0</v>
      </c>
      <c r="UOM188" s="214">
        <f>_xlfn.XLOOKUP(UOM172, Schedule!$F$226:$FO$226, Schedule!$F$236:$FO$236, 0)</f>
        <v>0</v>
      </c>
      <c r="UON188" s="214">
        <f>_xlfn.XLOOKUP(UON172, Schedule!$F$226:$FO$226, Schedule!$F$236:$FO$236, 0)</f>
        <v>0</v>
      </c>
      <c r="UOO188" s="214">
        <f>_xlfn.XLOOKUP(UOO172, Schedule!$F$226:$FO$226, Schedule!$F$236:$FO$236, 0)</f>
        <v>0</v>
      </c>
      <c r="UOP188" s="214">
        <f>_xlfn.XLOOKUP(UOP172, Schedule!$F$226:$FO$226, Schedule!$F$236:$FO$236, 0)</f>
        <v>0</v>
      </c>
      <c r="UOQ188" s="214">
        <f>_xlfn.XLOOKUP(UOQ172, Schedule!$F$226:$FO$226, Schedule!$F$236:$FO$236, 0)</f>
        <v>0</v>
      </c>
      <c r="UOR188" s="214">
        <f>_xlfn.XLOOKUP(UOR172, Schedule!$F$226:$FO$226, Schedule!$F$236:$FO$236, 0)</f>
        <v>0</v>
      </c>
      <c r="UOS188" s="214">
        <f>_xlfn.XLOOKUP(UOS172, Schedule!$F$226:$FO$226, Schedule!$F$236:$FO$236, 0)</f>
        <v>0</v>
      </c>
      <c r="UOT188" s="214">
        <f>_xlfn.XLOOKUP(UOT172, Schedule!$F$226:$FO$226, Schedule!$F$236:$FO$236, 0)</f>
        <v>0</v>
      </c>
      <c r="UOU188" s="214">
        <f>_xlfn.XLOOKUP(UOU172, Schedule!$F$226:$FO$226, Schedule!$F$236:$FO$236, 0)</f>
        <v>0</v>
      </c>
      <c r="UOV188" s="214">
        <f>_xlfn.XLOOKUP(UOV172, Schedule!$F$226:$FO$226, Schedule!$F$236:$FO$236, 0)</f>
        <v>0</v>
      </c>
      <c r="UOW188" s="214">
        <f>_xlfn.XLOOKUP(UOW172, Schedule!$F$226:$FO$226, Schedule!$F$236:$FO$236, 0)</f>
        <v>0</v>
      </c>
      <c r="UOX188" s="214">
        <f>_xlfn.XLOOKUP(UOX172, Schedule!$F$226:$FO$226, Schedule!$F$236:$FO$236, 0)</f>
        <v>0</v>
      </c>
      <c r="UOY188" s="214">
        <f>_xlfn.XLOOKUP(UOY172, Schedule!$F$226:$FO$226, Schedule!$F$236:$FO$236, 0)</f>
        <v>0</v>
      </c>
      <c r="UOZ188" s="214">
        <f>_xlfn.XLOOKUP(UOZ172, Schedule!$F$226:$FO$226, Schedule!$F$236:$FO$236, 0)</f>
        <v>0</v>
      </c>
      <c r="UPA188" s="214">
        <f>_xlfn.XLOOKUP(UPA172, Schedule!$F$226:$FO$226, Schedule!$F$236:$FO$236, 0)</f>
        <v>0</v>
      </c>
      <c r="UPB188" s="214">
        <f>_xlfn.XLOOKUP(UPB172, Schedule!$F$226:$FO$226, Schedule!$F$236:$FO$236, 0)</f>
        <v>0</v>
      </c>
      <c r="UPC188" s="214">
        <f>_xlfn.XLOOKUP(UPC172, Schedule!$F$226:$FO$226, Schedule!$F$236:$FO$236, 0)</f>
        <v>0</v>
      </c>
      <c r="UPD188" s="214">
        <f>_xlfn.XLOOKUP(UPD172, Schedule!$F$226:$FO$226, Schedule!$F$236:$FO$236, 0)</f>
        <v>0</v>
      </c>
      <c r="UPE188" s="214">
        <f>_xlfn.XLOOKUP(UPE172, Schedule!$F$226:$FO$226, Schedule!$F$236:$FO$236, 0)</f>
        <v>0</v>
      </c>
      <c r="UPF188" s="214">
        <f>_xlfn.XLOOKUP(UPF172, Schedule!$F$226:$FO$226, Schedule!$F$236:$FO$236, 0)</f>
        <v>0</v>
      </c>
      <c r="UPG188" s="214">
        <f>_xlfn.XLOOKUP(UPG172, Schedule!$F$226:$FO$226, Schedule!$F$236:$FO$236, 0)</f>
        <v>0</v>
      </c>
      <c r="UPH188" s="214">
        <f>_xlfn.XLOOKUP(UPH172, Schedule!$F$226:$FO$226, Schedule!$F$236:$FO$236, 0)</f>
        <v>0</v>
      </c>
      <c r="UPI188" s="214">
        <f>_xlfn.XLOOKUP(UPI172, Schedule!$F$226:$FO$226, Schedule!$F$236:$FO$236, 0)</f>
        <v>0</v>
      </c>
      <c r="UPJ188" s="214">
        <f>_xlfn.XLOOKUP(UPJ172, Schedule!$F$226:$FO$226, Schedule!$F$236:$FO$236, 0)</f>
        <v>0</v>
      </c>
      <c r="UPK188" s="214">
        <f>_xlfn.XLOOKUP(UPK172, Schedule!$F$226:$FO$226, Schedule!$F$236:$FO$236, 0)</f>
        <v>0</v>
      </c>
      <c r="UPL188" s="214">
        <f>_xlfn.XLOOKUP(UPL172, Schedule!$F$226:$FO$226, Schedule!$F$236:$FO$236, 0)</f>
        <v>0</v>
      </c>
      <c r="UPM188" s="214">
        <f>_xlfn.XLOOKUP(UPM172, Schedule!$F$226:$FO$226, Schedule!$F$236:$FO$236, 0)</f>
        <v>0</v>
      </c>
      <c r="UPN188" s="214">
        <f>_xlfn.XLOOKUP(UPN172, Schedule!$F$226:$FO$226, Schedule!$F$236:$FO$236, 0)</f>
        <v>0</v>
      </c>
      <c r="UPO188" s="214">
        <f>_xlfn.XLOOKUP(UPO172, Schedule!$F$226:$FO$226, Schedule!$F$236:$FO$236, 0)</f>
        <v>0</v>
      </c>
      <c r="UPP188" s="214">
        <f>_xlfn.XLOOKUP(UPP172, Schedule!$F$226:$FO$226, Schedule!$F$236:$FO$236, 0)</f>
        <v>0</v>
      </c>
      <c r="UPQ188" s="214">
        <f>_xlfn.XLOOKUP(UPQ172, Schedule!$F$226:$FO$226, Schedule!$F$236:$FO$236, 0)</f>
        <v>0</v>
      </c>
      <c r="UPR188" s="214">
        <f>_xlfn.XLOOKUP(UPR172, Schedule!$F$226:$FO$226, Schedule!$F$236:$FO$236, 0)</f>
        <v>0</v>
      </c>
      <c r="UPS188" s="214">
        <f>_xlfn.XLOOKUP(UPS172, Schedule!$F$226:$FO$226, Schedule!$F$236:$FO$236, 0)</f>
        <v>0</v>
      </c>
      <c r="UPT188" s="214">
        <f>_xlfn.XLOOKUP(UPT172, Schedule!$F$226:$FO$226, Schedule!$F$236:$FO$236, 0)</f>
        <v>0</v>
      </c>
      <c r="UPU188" s="214">
        <f>_xlfn.XLOOKUP(UPU172, Schedule!$F$226:$FO$226, Schedule!$F$236:$FO$236, 0)</f>
        <v>0</v>
      </c>
      <c r="UPV188" s="214">
        <f>_xlfn.XLOOKUP(UPV172, Schedule!$F$226:$FO$226, Schedule!$F$236:$FO$236, 0)</f>
        <v>0</v>
      </c>
      <c r="UPW188" s="214">
        <f>_xlfn.XLOOKUP(UPW172, Schedule!$F$226:$FO$226, Schedule!$F$236:$FO$236, 0)</f>
        <v>0</v>
      </c>
      <c r="UPX188" s="214">
        <f>_xlfn.XLOOKUP(UPX172, Schedule!$F$226:$FO$226, Schedule!$F$236:$FO$236, 0)</f>
        <v>0</v>
      </c>
      <c r="UPY188" s="214">
        <f>_xlfn.XLOOKUP(UPY172, Schedule!$F$226:$FO$226, Schedule!$F$236:$FO$236, 0)</f>
        <v>0</v>
      </c>
      <c r="UPZ188" s="214">
        <f>_xlfn.XLOOKUP(UPZ172, Schedule!$F$226:$FO$226, Schedule!$F$236:$FO$236, 0)</f>
        <v>0</v>
      </c>
      <c r="UQA188" s="214">
        <f>_xlfn.XLOOKUP(UQA172, Schedule!$F$226:$FO$226, Schedule!$F$236:$FO$236, 0)</f>
        <v>0</v>
      </c>
      <c r="UQB188" s="214">
        <f>_xlfn.XLOOKUP(UQB172, Schedule!$F$226:$FO$226, Schedule!$F$236:$FO$236, 0)</f>
        <v>0</v>
      </c>
      <c r="UQC188" s="214">
        <f>_xlfn.XLOOKUP(UQC172, Schedule!$F$226:$FO$226, Schedule!$F$236:$FO$236, 0)</f>
        <v>0</v>
      </c>
      <c r="UQD188" s="214">
        <f>_xlfn.XLOOKUP(UQD172, Schedule!$F$226:$FO$226, Schedule!$F$236:$FO$236, 0)</f>
        <v>0</v>
      </c>
      <c r="UQE188" s="214">
        <f>_xlfn.XLOOKUP(UQE172, Schedule!$F$226:$FO$226, Schedule!$F$236:$FO$236, 0)</f>
        <v>0</v>
      </c>
      <c r="UQF188" s="214">
        <f>_xlfn.XLOOKUP(UQF172, Schedule!$F$226:$FO$226, Schedule!$F$236:$FO$236, 0)</f>
        <v>0</v>
      </c>
      <c r="UQG188" s="214">
        <f>_xlfn.XLOOKUP(UQG172, Schedule!$F$226:$FO$226, Schedule!$F$236:$FO$236, 0)</f>
        <v>0</v>
      </c>
      <c r="UQH188" s="214">
        <f>_xlfn.XLOOKUP(UQH172, Schedule!$F$226:$FO$226, Schedule!$F$236:$FO$236, 0)</f>
        <v>0</v>
      </c>
      <c r="UQI188" s="214">
        <f>_xlfn.XLOOKUP(UQI172, Schedule!$F$226:$FO$226, Schedule!$F$236:$FO$236, 0)</f>
        <v>0</v>
      </c>
      <c r="UQJ188" s="214">
        <f>_xlfn.XLOOKUP(UQJ172, Schedule!$F$226:$FO$226, Schedule!$F$236:$FO$236, 0)</f>
        <v>0</v>
      </c>
      <c r="UQK188" s="214">
        <f>_xlfn.XLOOKUP(UQK172, Schedule!$F$226:$FO$226, Schedule!$F$236:$FO$236, 0)</f>
        <v>0</v>
      </c>
      <c r="UQL188" s="214">
        <f>_xlfn.XLOOKUP(UQL172, Schedule!$F$226:$FO$226, Schedule!$F$236:$FO$236, 0)</f>
        <v>0</v>
      </c>
      <c r="UQM188" s="214">
        <f>_xlfn.XLOOKUP(UQM172, Schedule!$F$226:$FO$226, Schedule!$F$236:$FO$236, 0)</f>
        <v>0</v>
      </c>
      <c r="UQN188" s="214">
        <f>_xlfn.XLOOKUP(UQN172, Schedule!$F$226:$FO$226, Schedule!$F$236:$FO$236, 0)</f>
        <v>0</v>
      </c>
      <c r="UQO188" s="214">
        <f>_xlfn.XLOOKUP(UQO172, Schedule!$F$226:$FO$226, Schedule!$F$236:$FO$236, 0)</f>
        <v>0</v>
      </c>
      <c r="UQP188" s="214">
        <f>_xlfn.XLOOKUP(UQP172, Schedule!$F$226:$FO$226, Schedule!$F$236:$FO$236, 0)</f>
        <v>0</v>
      </c>
      <c r="UQQ188" s="214">
        <f>_xlfn.XLOOKUP(UQQ172, Schedule!$F$226:$FO$226, Schedule!$F$236:$FO$236, 0)</f>
        <v>0</v>
      </c>
      <c r="UQR188" s="214">
        <f>_xlfn.XLOOKUP(UQR172, Schedule!$F$226:$FO$226, Schedule!$F$236:$FO$236, 0)</f>
        <v>0</v>
      </c>
      <c r="UQS188" s="214">
        <f>_xlfn.XLOOKUP(UQS172, Schedule!$F$226:$FO$226, Schedule!$F$236:$FO$236, 0)</f>
        <v>0</v>
      </c>
      <c r="UQT188" s="214">
        <f>_xlfn.XLOOKUP(UQT172, Schedule!$F$226:$FO$226, Schedule!$F$236:$FO$236, 0)</f>
        <v>0</v>
      </c>
      <c r="UQU188" s="214">
        <f>_xlfn.XLOOKUP(UQU172, Schedule!$F$226:$FO$226, Schedule!$F$236:$FO$236, 0)</f>
        <v>0</v>
      </c>
      <c r="UQV188" s="214">
        <f>_xlfn.XLOOKUP(UQV172, Schedule!$F$226:$FO$226, Schedule!$F$236:$FO$236, 0)</f>
        <v>0</v>
      </c>
      <c r="UQW188" s="214">
        <f>_xlfn.XLOOKUP(UQW172, Schedule!$F$226:$FO$226, Schedule!$F$236:$FO$236, 0)</f>
        <v>0</v>
      </c>
      <c r="UQX188" s="214">
        <f>_xlfn.XLOOKUP(UQX172, Schedule!$F$226:$FO$226, Schedule!$F$236:$FO$236, 0)</f>
        <v>0</v>
      </c>
      <c r="UQY188" s="214">
        <f>_xlfn.XLOOKUP(UQY172, Schedule!$F$226:$FO$226, Schedule!$F$236:$FO$236, 0)</f>
        <v>0</v>
      </c>
      <c r="UQZ188" s="214">
        <f>_xlfn.XLOOKUP(UQZ172, Schedule!$F$226:$FO$226, Schedule!$F$236:$FO$236, 0)</f>
        <v>0</v>
      </c>
      <c r="URA188" s="214">
        <f>_xlfn.XLOOKUP(URA172, Schedule!$F$226:$FO$226, Schedule!$F$236:$FO$236, 0)</f>
        <v>0</v>
      </c>
      <c r="URB188" s="214">
        <f>_xlfn.XLOOKUP(URB172, Schedule!$F$226:$FO$226, Schedule!$F$236:$FO$236, 0)</f>
        <v>0</v>
      </c>
      <c r="URC188" s="214">
        <f>_xlfn.XLOOKUP(URC172, Schedule!$F$226:$FO$226, Schedule!$F$236:$FO$236, 0)</f>
        <v>0</v>
      </c>
      <c r="URD188" s="214">
        <f>_xlfn.XLOOKUP(URD172, Schedule!$F$226:$FO$226, Schedule!$F$236:$FO$236, 0)</f>
        <v>0</v>
      </c>
      <c r="URE188" s="214">
        <f>_xlfn.XLOOKUP(URE172, Schedule!$F$226:$FO$226, Schedule!$F$236:$FO$236, 0)</f>
        <v>0</v>
      </c>
      <c r="URF188" s="214">
        <f>_xlfn.XLOOKUP(URF172, Schedule!$F$226:$FO$226, Schedule!$F$236:$FO$236, 0)</f>
        <v>0</v>
      </c>
      <c r="URG188" s="214">
        <f>_xlfn.XLOOKUP(URG172, Schedule!$F$226:$FO$226, Schedule!$F$236:$FO$236, 0)</f>
        <v>0</v>
      </c>
      <c r="URH188" s="214">
        <f>_xlfn.XLOOKUP(URH172, Schedule!$F$226:$FO$226, Schedule!$F$236:$FO$236, 0)</f>
        <v>0</v>
      </c>
      <c r="URI188" s="214">
        <f>_xlfn.XLOOKUP(URI172, Schedule!$F$226:$FO$226, Schedule!$F$236:$FO$236, 0)</f>
        <v>0</v>
      </c>
      <c r="URJ188" s="214">
        <f>_xlfn.XLOOKUP(URJ172, Schedule!$F$226:$FO$226, Schedule!$F$236:$FO$236, 0)</f>
        <v>0</v>
      </c>
      <c r="URK188" s="214">
        <f>_xlfn.XLOOKUP(URK172, Schedule!$F$226:$FO$226, Schedule!$F$236:$FO$236, 0)</f>
        <v>0</v>
      </c>
      <c r="URL188" s="214">
        <f>_xlfn.XLOOKUP(URL172, Schedule!$F$226:$FO$226, Schedule!$F$236:$FO$236, 0)</f>
        <v>0</v>
      </c>
      <c r="URM188" s="214">
        <f>_xlfn.XLOOKUP(URM172, Schedule!$F$226:$FO$226, Schedule!$F$236:$FO$236, 0)</f>
        <v>0</v>
      </c>
      <c r="URN188" s="214">
        <f>_xlfn.XLOOKUP(URN172, Schedule!$F$226:$FO$226, Schedule!$F$236:$FO$236, 0)</f>
        <v>0</v>
      </c>
      <c r="URO188" s="214">
        <f>_xlfn.XLOOKUP(URO172, Schedule!$F$226:$FO$226, Schedule!$F$236:$FO$236, 0)</f>
        <v>0</v>
      </c>
      <c r="URP188" s="214">
        <f>_xlfn.XLOOKUP(URP172, Schedule!$F$226:$FO$226, Schedule!$F$236:$FO$236, 0)</f>
        <v>0</v>
      </c>
      <c r="URQ188" s="214">
        <f>_xlfn.XLOOKUP(URQ172, Schedule!$F$226:$FO$226, Schedule!$F$236:$FO$236, 0)</f>
        <v>0</v>
      </c>
      <c r="URR188" s="214">
        <f>_xlfn.XLOOKUP(URR172, Schedule!$F$226:$FO$226, Schedule!$F$236:$FO$236, 0)</f>
        <v>0</v>
      </c>
      <c r="URS188" s="214">
        <f>_xlfn.XLOOKUP(URS172, Schedule!$F$226:$FO$226, Schedule!$F$236:$FO$236, 0)</f>
        <v>0</v>
      </c>
      <c r="URT188" s="214">
        <f>_xlfn.XLOOKUP(URT172, Schedule!$F$226:$FO$226, Schedule!$F$236:$FO$236, 0)</f>
        <v>0</v>
      </c>
      <c r="URU188" s="214">
        <f>_xlfn.XLOOKUP(URU172, Schedule!$F$226:$FO$226, Schedule!$F$236:$FO$236, 0)</f>
        <v>0</v>
      </c>
      <c r="URV188" s="214">
        <f>_xlfn.XLOOKUP(URV172, Schedule!$F$226:$FO$226, Schedule!$F$236:$FO$236, 0)</f>
        <v>0</v>
      </c>
      <c r="URW188" s="214">
        <f>_xlfn.XLOOKUP(URW172, Schedule!$F$226:$FO$226, Schedule!$F$236:$FO$236, 0)</f>
        <v>0</v>
      </c>
      <c r="URX188" s="214">
        <f>_xlfn.XLOOKUP(URX172, Schedule!$F$226:$FO$226, Schedule!$F$236:$FO$236, 0)</f>
        <v>0</v>
      </c>
      <c r="URY188" s="214">
        <f>_xlfn.XLOOKUP(URY172, Schedule!$F$226:$FO$226, Schedule!$F$236:$FO$236, 0)</f>
        <v>0</v>
      </c>
      <c r="URZ188" s="214">
        <f>_xlfn.XLOOKUP(URZ172, Schedule!$F$226:$FO$226, Schedule!$F$236:$FO$236, 0)</f>
        <v>0</v>
      </c>
      <c r="USA188" s="214">
        <f>_xlfn.XLOOKUP(USA172, Schedule!$F$226:$FO$226, Schedule!$F$236:$FO$236, 0)</f>
        <v>0</v>
      </c>
      <c r="USB188" s="214">
        <f>_xlfn.XLOOKUP(USB172, Schedule!$F$226:$FO$226, Schedule!$F$236:$FO$236, 0)</f>
        <v>0</v>
      </c>
      <c r="USC188" s="214">
        <f>_xlfn.XLOOKUP(USC172, Schedule!$F$226:$FO$226, Schedule!$F$236:$FO$236, 0)</f>
        <v>0</v>
      </c>
      <c r="USD188" s="214">
        <f>_xlfn.XLOOKUP(USD172, Schedule!$F$226:$FO$226, Schedule!$F$236:$FO$236, 0)</f>
        <v>0</v>
      </c>
      <c r="USE188" s="214">
        <f>_xlfn.XLOOKUP(USE172, Schedule!$F$226:$FO$226, Schedule!$F$236:$FO$236, 0)</f>
        <v>0</v>
      </c>
      <c r="USF188" s="214">
        <f>_xlfn.XLOOKUP(USF172, Schedule!$F$226:$FO$226, Schedule!$F$236:$FO$236, 0)</f>
        <v>0</v>
      </c>
      <c r="USG188" s="214">
        <f>_xlfn.XLOOKUP(USG172, Schedule!$F$226:$FO$226, Schedule!$F$236:$FO$236, 0)</f>
        <v>0</v>
      </c>
      <c r="USH188" s="214">
        <f>_xlfn.XLOOKUP(USH172, Schedule!$F$226:$FO$226, Schedule!$F$236:$FO$236, 0)</f>
        <v>0</v>
      </c>
      <c r="USI188" s="214">
        <f>_xlfn.XLOOKUP(USI172, Schedule!$F$226:$FO$226, Schedule!$F$236:$FO$236, 0)</f>
        <v>0</v>
      </c>
      <c r="USJ188" s="214">
        <f>_xlfn.XLOOKUP(USJ172, Schedule!$F$226:$FO$226, Schedule!$F$236:$FO$236, 0)</f>
        <v>0</v>
      </c>
      <c r="USK188" s="214">
        <f>_xlfn.XLOOKUP(USK172, Schedule!$F$226:$FO$226, Schedule!$F$236:$FO$236, 0)</f>
        <v>0</v>
      </c>
      <c r="USL188" s="214">
        <f>_xlfn.XLOOKUP(USL172, Schedule!$F$226:$FO$226, Schedule!$F$236:$FO$236, 0)</f>
        <v>0</v>
      </c>
      <c r="USM188" s="214">
        <f>_xlfn.XLOOKUP(USM172, Schedule!$F$226:$FO$226, Schedule!$F$236:$FO$236, 0)</f>
        <v>0</v>
      </c>
      <c r="USN188" s="214">
        <f>_xlfn.XLOOKUP(USN172, Schedule!$F$226:$FO$226, Schedule!$F$236:$FO$236, 0)</f>
        <v>0</v>
      </c>
      <c r="USO188" s="214">
        <f>_xlfn.XLOOKUP(USO172, Schedule!$F$226:$FO$226, Schedule!$F$236:$FO$236, 0)</f>
        <v>0</v>
      </c>
      <c r="USP188" s="214">
        <f>_xlfn.XLOOKUP(USP172, Schedule!$F$226:$FO$226, Schedule!$F$236:$FO$236, 0)</f>
        <v>0</v>
      </c>
      <c r="USQ188" s="214">
        <f>_xlfn.XLOOKUP(USQ172, Schedule!$F$226:$FO$226, Schedule!$F$236:$FO$236, 0)</f>
        <v>0</v>
      </c>
      <c r="USR188" s="214">
        <f>_xlfn.XLOOKUP(USR172, Schedule!$F$226:$FO$226, Schedule!$F$236:$FO$236, 0)</f>
        <v>0</v>
      </c>
      <c r="USS188" s="214">
        <f>_xlfn.XLOOKUP(USS172, Schedule!$F$226:$FO$226, Schedule!$F$236:$FO$236, 0)</f>
        <v>0</v>
      </c>
      <c r="UST188" s="214">
        <f>_xlfn.XLOOKUP(UST172, Schedule!$F$226:$FO$226, Schedule!$F$236:$FO$236, 0)</f>
        <v>0</v>
      </c>
      <c r="USU188" s="214">
        <f>_xlfn.XLOOKUP(USU172, Schedule!$F$226:$FO$226, Schedule!$F$236:$FO$236, 0)</f>
        <v>0</v>
      </c>
      <c r="USV188" s="214">
        <f>_xlfn.XLOOKUP(USV172, Schedule!$F$226:$FO$226, Schedule!$F$236:$FO$236, 0)</f>
        <v>0</v>
      </c>
      <c r="USW188" s="214">
        <f>_xlfn.XLOOKUP(USW172, Schedule!$F$226:$FO$226, Schedule!$F$236:$FO$236, 0)</f>
        <v>0</v>
      </c>
      <c r="USX188" s="214">
        <f>_xlfn.XLOOKUP(USX172, Schedule!$F$226:$FO$226, Schedule!$F$236:$FO$236, 0)</f>
        <v>0</v>
      </c>
      <c r="USY188" s="214">
        <f>_xlfn.XLOOKUP(USY172, Schedule!$F$226:$FO$226, Schedule!$F$236:$FO$236, 0)</f>
        <v>0</v>
      </c>
      <c r="USZ188" s="214">
        <f>_xlfn.XLOOKUP(USZ172, Schedule!$F$226:$FO$226, Schedule!$F$236:$FO$236, 0)</f>
        <v>0</v>
      </c>
      <c r="UTA188" s="214">
        <f>_xlfn.XLOOKUP(UTA172, Schedule!$F$226:$FO$226, Schedule!$F$236:$FO$236, 0)</f>
        <v>0</v>
      </c>
      <c r="UTB188" s="214">
        <f>_xlfn.XLOOKUP(UTB172, Schedule!$F$226:$FO$226, Schedule!$F$236:$FO$236, 0)</f>
        <v>0</v>
      </c>
      <c r="UTC188" s="214">
        <f>_xlfn.XLOOKUP(UTC172, Schedule!$F$226:$FO$226, Schedule!$F$236:$FO$236, 0)</f>
        <v>0</v>
      </c>
      <c r="UTD188" s="214">
        <f>_xlfn.XLOOKUP(UTD172, Schedule!$F$226:$FO$226, Schedule!$F$236:$FO$236, 0)</f>
        <v>0</v>
      </c>
      <c r="UTE188" s="214">
        <f>_xlfn.XLOOKUP(UTE172, Schedule!$F$226:$FO$226, Schedule!$F$236:$FO$236, 0)</f>
        <v>0</v>
      </c>
      <c r="UTF188" s="214">
        <f>_xlfn.XLOOKUP(UTF172, Schedule!$F$226:$FO$226, Schedule!$F$236:$FO$236, 0)</f>
        <v>0</v>
      </c>
      <c r="UTG188" s="214">
        <f>_xlfn.XLOOKUP(UTG172, Schedule!$F$226:$FO$226, Schedule!$F$236:$FO$236, 0)</f>
        <v>0</v>
      </c>
      <c r="UTH188" s="214">
        <f>_xlfn.XLOOKUP(UTH172, Schedule!$F$226:$FO$226, Schedule!$F$236:$FO$236, 0)</f>
        <v>0</v>
      </c>
      <c r="UTI188" s="214">
        <f>_xlfn.XLOOKUP(UTI172, Schedule!$F$226:$FO$226, Schedule!$F$236:$FO$236, 0)</f>
        <v>0</v>
      </c>
      <c r="UTJ188" s="214">
        <f>_xlfn.XLOOKUP(UTJ172, Schedule!$F$226:$FO$226, Schedule!$F$236:$FO$236, 0)</f>
        <v>0</v>
      </c>
      <c r="UTK188" s="214">
        <f>_xlfn.XLOOKUP(UTK172, Schedule!$F$226:$FO$226, Schedule!$F$236:$FO$236, 0)</f>
        <v>0</v>
      </c>
      <c r="UTL188" s="214">
        <f>_xlfn.XLOOKUP(UTL172, Schedule!$F$226:$FO$226, Schedule!$F$236:$FO$236, 0)</f>
        <v>0</v>
      </c>
      <c r="UTM188" s="214">
        <f>_xlfn.XLOOKUP(UTM172, Schedule!$F$226:$FO$226, Schedule!$F$236:$FO$236, 0)</f>
        <v>0</v>
      </c>
      <c r="UTN188" s="214">
        <f>_xlfn.XLOOKUP(UTN172, Schedule!$F$226:$FO$226, Schedule!$F$236:$FO$236, 0)</f>
        <v>0</v>
      </c>
      <c r="UTO188" s="214">
        <f>_xlfn.XLOOKUP(UTO172, Schedule!$F$226:$FO$226, Schedule!$F$236:$FO$236, 0)</f>
        <v>0</v>
      </c>
      <c r="UTP188" s="214">
        <f>_xlfn.XLOOKUP(UTP172, Schedule!$F$226:$FO$226, Schedule!$F$236:$FO$236, 0)</f>
        <v>0</v>
      </c>
      <c r="UTQ188" s="214">
        <f>_xlfn.XLOOKUP(UTQ172, Schedule!$F$226:$FO$226, Schedule!$F$236:$FO$236, 0)</f>
        <v>0</v>
      </c>
      <c r="UTR188" s="214">
        <f>_xlfn.XLOOKUP(UTR172, Schedule!$F$226:$FO$226, Schedule!$F$236:$FO$236, 0)</f>
        <v>0</v>
      </c>
      <c r="UTS188" s="214">
        <f>_xlfn.XLOOKUP(UTS172, Schedule!$F$226:$FO$226, Schedule!$F$236:$FO$236, 0)</f>
        <v>0</v>
      </c>
      <c r="UTT188" s="214">
        <f>_xlfn.XLOOKUP(UTT172, Schedule!$F$226:$FO$226, Schedule!$F$236:$FO$236, 0)</f>
        <v>0</v>
      </c>
      <c r="UTU188" s="214">
        <f>_xlfn.XLOOKUP(UTU172, Schedule!$F$226:$FO$226, Schedule!$F$236:$FO$236, 0)</f>
        <v>0</v>
      </c>
      <c r="UTV188" s="214">
        <f>_xlfn.XLOOKUP(UTV172, Schedule!$F$226:$FO$226, Schedule!$F$236:$FO$236, 0)</f>
        <v>0</v>
      </c>
      <c r="UTW188" s="214">
        <f>_xlfn.XLOOKUP(UTW172, Schedule!$F$226:$FO$226, Schedule!$F$236:$FO$236, 0)</f>
        <v>0</v>
      </c>
      <c r="UTX188" s="214">
        <f>_xlfn.XLOOKUP(UTX172, Schedule!$F$226:$FO$226, Schedule!$F$236:$FO$236, 0)</f>
        <v>0</v>
      </c>
      <c r="UTY188" s="214">
        <f>_xlfn.XLOOKUP(UTY172, Schedule!$F$226:$FO$226, Schedule!$F$236:$FO$236, 0)</f>
        <v>0</v>
      </c>
      <c r="UTZ188" s="214">
        <f>_xlfn.XLOOKUP(UTZ172, Schedule!$F$226:$FO$226, Schedule!$F$236:$FO$236, 0)</f>
        <v>0</v>
      </c>
      <c r="UUA188" s="214">
        <f>_xlfn.XLOOKUP(UUA172, Schedule!$F$226:$FO$226, Schedule!$F$236:$FO$236, 0)</f>
        <v>0</v>
      </c>
      <c r="UUB188" s="214">
        <f>_xlfn.XLOOKUP(UUB172, Schedule!$F$226:$FO$226, Schedule!$F$236:$FO$236, 0)</f>
        <v>0</v>
      </c>
      <c r="UUC188" s="214">
        <f>_xlfn.XLOOKUP(UUC172, Schedule!$F$226:$FO$226, Schedule!$F$236:$FO$236, 0)</f>
        <v>0</v>
      </c>
      <c r="UUD188" s="214">
        <f>_xlfn.XLOOKUP(UUD172, Schedule!$F$226:$FO$226, Schedule!$F$236:$FO$236, 0)</f>
        <v>0</v>
      </c>
      <c r="UUE188" s="214">
        <f>_xlfn.XLOOKUP(UUE172, Schedule!$F$226:$FO$226, Schedule!$F$236:$FO$236, 0)</f>
        <v>0</v>
      </c>
      <c r="UUF188" s="214">
        <f>_xlfn.XLOOKUP(UUF172, Schedule!$F$226:$FO$226, Schedule!$F$236:$FO$236, 0)</f>
        <v>0</v>
      </c>
      <c r="UUG188" s="214">
        <f>_xlfn.XLOOKUP(UUG172, Schedule!$F$226:$FO$226, Schedule!$F$236:$FO$236, 0)</f>
        <v>0</v>
      </c>
      <c r="UUH188" s="214">
        <f>_xlfn.XLOOKUP(UUH172, Schedule!$F$226:$FO$226, Schedule!$F$236:$FO$236, 0)</f>
        <v>0</v>
      </c>
      <c r="UUI188" s="214">
        <f>_xlfn.XLOOKUP(UUI172, Schedule!$F$226:$FO$226, Schedule!$F$236:$FO$236, 0)</f>
        <v>0</v>
      </c>
      <c r="UUJ188" s="214">
        <f>_xlfn.XLOOKUP(UUJ172, Schedule!$F$226:$FO$226, Schedule!$F$236:$FO$236, 0)</f>
        <v>0</v>
      </c>
      <c r="UUK188" s="214">
        <f>_xlfn.XLOOKUP(UUK172, Schedule!$F$226:$FO$226, Schedule!$F$236:$FO$236, 0)</f>
        <v>0</v>
      </c>
      <c r="UUL188" s="214">
        <f>_xlfn.XLOOKUP(UUL172, Schedule!$F$226:$FO$226, Schedule!$F$236:$FO$236, 0)</f>
        <v>0</v>
      </c>
      <c r="UUM188" s="214">
        <f>_xlfn.XLOOKUP(UUM172, Schedule!$F$226:$FO$226, Schedule!$F$236:$FO$236, 0)</f>
        <v>0</v>
      </c>
      <c r="UUN188" s="214">
        <f>_xlfn.XLOOKUP(UUN172, Schedule!$F$226:$FO$226, Schedule!$F$236:$FO$236, 0)</f>
        <v>0</v>
      </c>
      <c r="UUO188" s="214">
        <f>_xlfn.XLOOKUP(UUO172, Schedule!$F$226:$FO$226, Schedule!$F$236:$FO$236, 0)</f>
        <v>0</v>
      </c>
      <c r="UUP188" s="214">
        <f>_xlfn.XLOOKUP(UUP172, Schedule!$F$226:$FO$226, Schedule!$F$236:$FO$236, 0)</f>
        <v>0</v>
      </c>
      <c r="UUQ188" s="214">
        <f>_xlfn.XLOOKUP(UUQ172, Schedule!$F$226:$FO$226, Schedule!$F$236:$FO$236, 0)</f>
        <v>0</v>
      </c>
      <c r="UUR188" s="214">
        <f>_xlfn.XLOOKUP(UUR172, Schedule!$F$226:$FO$226, Schedule!$F$236:$FO$236, 0)</f>
        <v>0</v>
      </c>
      <c r="UUS188" s="214">
        <f>_xlfn.XLOOKUP(UUS172, Schedule!$F$226:$FO$226, Schedule!$F$236:$FO$236, 0)</f>
        <v>0</v>
      </c>
      <c r="UUT188" s="214">
        <f>_xlfn.XLOOKUP(UUT172, Schedule!$F$226:$FO$226, Schedule!$F$236:$FO$236, 0)</f>
        <v>0</v>
      </c>
      <c r="UUU188" s="214">
        <f>_xlfn.XLOOKUP(UUU172, Schedule!$F$226:$FO$226, Schedule!$F$236:$FO$236, 0)</f>
        <v>0</v>
      </c>
      <c r="UUV188" s="214">
        <f>_xlfn.XLOOKUP(UUV172, Schedule!$F$226:$FO$226, Schedule!$F$236:$FO$236, 0)</f>
        <v>0</v>
      </c>
      <c r="UUW188" s="214">
        <f>_xlfn.XLOOKUP(UUW172, Schedule!$F$226:$FO$226, Schedule!$F$236:$FO$236, 0)</f>
        <v>0</v>
      </c>
      <c r="UUX188" s="214">
        <f>_xlfn.XLOOKUP(UUX172, Schedule!$F$226:$FO$226, Schedule!$F$236:$FO$236, 0)</f>
        <v>0</v>
      </c>
      <c r="UUY188" s="214">
        <f>_xlfn.XLOOKUP(UUY172, Schedule!$F$226:$FO$226, Schedule!$F$236:$FO$236, 0)</f>
        <v>0</v>
      </c>
      <c r="UUZ188" s="214">
        <f>_xlfn.XLOOKUP(UUZ172, Schedule!$F$226:$FO$226, Schedule!$F$236:$FO$236, 0)</f>
        <v>0</v>
      </c>
      <c r="UVA188" s="214">
        <f>_xlfn.XLOOKUP(UVA172, Schedule!$F$226:$FO$226, Schedule!$F$236:$FO$236, 0)</f>
        <v>0</v>
      </c>
      <c r="UVB188" s="214">
        <f>_xlfn.XLOOKUP(UVB172, Schedule!$F$226:$FO$226, Schedule!$F$236:$FO$236, 0)</f>
        <v>0</v>
      </c>
      <c r="UVC188" s="214">
        <f>_xlfn.XLOOKUP(UVC172, Schedule!$F$226:$FO$226, Schedule!$F$236:$FO$236, 0)</f>
        <v>0</v>
      </c>
      <c r="UVD188" s="214">
        <f>_xlfn.XLOOKUP(UVD172, Schedule!$F$226:$FO$226, Schedule!$F$236:$FO$236, 0)</f>
        <v>0</v>
      </c>
      <c r="UVE188" s="214">
        <f>_xlfn.XLOOKUP(UVE172, Schedule!$F$226:$FO$226, Schedule!$F$236:$FO$236, 0)</f>
        <v>0</v>
      </c>
      <c r="UVF188" s="214">
        <f>_xlfn.XLOOKUP(UVF172, Schedule!$F$226:$FO$226, Schedule!$F$236:$FO$236, 0)</f>
        <v>0</v>
      </c>
      <c r="UVG188" s="214">
        <f>_xlfn.XLOOKUP(UVG172, Schedule!$F$226:$FO$226, Schedule!$F$236:$FO$236, 0)</f>
        <v>0</v>
      </c>
      <c r="UVH188" s="214">
        <f>_xlfn.XLOOKUP(UVH172, Schedule!$F$226:$FO$226, Schedule!$F$236:$FO$236, 0)</f>
        <v>0</v>
      </c>
      <c r="UVI188" s="214">
        <f>_xlfn.XLOOKUP(UVI172, Schedule!$F$226:$FO$226, Schedule!$F$236:$FO$236, 0)</f>
        <v>0</v>
      </c>
      <c r="UVJ188" s="214">
        <f>_xlfn.XLOOKUP(UVJ172, Schedule!$F$226:$FO$226, Schedule!$F$236:$FO$236, 0)</f>
        <v>0</v>
      </c>
      <c r="UVK188" s="214">
        <f>_xlfn.XLOOKUP(UVK172, Schedule!$F$226:$FO$226, Schedule!$F$236:$FO$236, 0)</f>
        <v>0</v>
      </c>
      <c r="UVL188" s="214">
        <f>_xlfn.XLOOKUP(UVL172, Schedule!$F$226:$FO$226, Schedule!$F$236:$FO$236, 0)</f>
        <v>0</v>
      </c>
      <c r="UVM188" s="214">
        <f>_xlfn.XLOOKUP(UVM172, Schedule!$F$226:$FO$226, Schedule!$F$236:$FO$236, 0)</f>
        <v>0</v>
      </c>
      <c r="UVN188" s="214">
        <f>_xlfn.XLOOKUP(UVN172, Schedule!$F$226:$FO$226, Schedule!$F$236:$FO$236, 0)</f>
        <v>0</v>
      </c>
      <c r="UVO188" s="214">
        <f>_xlfn.XLOOKUP(UVO172, Schedule!$F$226:$FO$226, Schedule!$F$236:$FO$236, 0)</f>
        <v>0</v>
      </c>
      <c r="UVP188" s="214">
        <f>_xlfn.XLOOKUP(UVP172, Schedule!$F$226:$FO$226, Schedule!$F$236:$FO$236, 0)</f>
        <v>0</v>
      </c>
      <c r="UVQ188" s="214">
        <f>_xlfn.XLOOKUP(UVQ172, Schedule!$F$226:$FO$226, Schedule!$F$236:$FO$236, 0)</f>
        <v>0</v>
      </c>
      <c r="UVR188" s="214">
        <f>_xlfn.XLOOKUP(UVR172, Schedule!$F$226:$FO$226, Schedule!$F$236:$FO$236, 0)</f>
        <v>0</v>
      </c>
      <c r="UVS188" s="214">
        <f>_xlfn.XLOOKUP(UVS172, Schedule!$F$226:$FO$226, Schedule!$F$236:$FO$236, 0)</f>
        <v>0</v>
      </c>
      <c r="UVT188" s="214">
        <f>_xlfn.XLOOKUP(UVT172, Schedule!$F$226:$FO$226, Schedule!$F$236:$FO$236, 0)</f>
        <v>0</v>
      </c>
      <c r="UVU188" s="214">
        <f>_xlfn.XLOOKUP(UVU172, Schedule!$F$226:$FO$226, Schedule!$F$236:$FO$236, 0)</f>
        <v>0</v>
      </c>
      <c r="UVV188" s="214">
        <f>_xlfn.XLOOKUP(UVV172, Schedule!$F$226:$FO$226, Schedule!$F$236:$FO$236, 0)</f>
        <v>0</v>
      </c>
      <c r="UVW188" s="214">
        <f>_xlfn.XLOOKUP(UVW172, Schedule!$F$226:$FO$226, Schedule!$F$236:$FO$236, 0)</f>
        <v>0</v>
      </c>
      <c r="UVX188" s="214">
        <f>_xlfn.XLOOKUP(UVX172, Schedule!$F$226:$FO$226, Schedule!$F$236:$FO$236, 0)</f>
        <v>0</v>
      </c>
      <c r="UVY188" s="214">
        <f>_xlfn.XLOOKUP(UVY172, Schedule!$F$226:$FO$226, Schedule!$F$236:$FO$236, 0)</f>
        <v>0</v>
      </c>
      <c r="UVZ188" s="214">
        <f>_xlfn.XLOOKUP(UVZ172, Schedule!$F$226:$FO$226, Schedule!$F$236:$FO$236, 0)</f>
        <v>0</v>
      </c>
      <c r="UWA188" s="214">
        <f>_xlfn.XLOOKUP(UWA172, Schedule!$F$226:$FO$226, Schedule!$F$236:$FO$236, 0)</f>
        <v>0</v>
      </c>
      <c r="UWB188" s="214">
        <f>_xlfn.XLOOKUP(UWB172, Schedule!$F$226:$FO$226, Schedule!$F$236:$FO$236, 0)</f>
        <v>0</v>
      </c>
      <c r="UWC188" s="214">
        <f>_xlfn.XLOOKUP(UWC172, Schedule!$F$226:$FO$226, Schedule!$F$236:$FO$236, 0)</f>
        <v>0</v>
      </c>
      <c r="UWD188" s="214">
        <f>_xlfn.XLOOKUP(UWD172, Schedule!$F$226:$FO$226, Schedule!$F$236:$FO$236, 0)</f>
        <v>0</v>
      </c>
      <c r="UWE188" s="214">
        <f>_xlfn.XLOOKUP(UWE172, Schedule!$F$226:$FO$226, Schedule!$F$236:$FO$236, 0)</f>
        <v>0</v>
      </c>
      <c r="UWF188" s="214">
        <f>_xlfn.XLOOKUP(UWF172, Schedule!$F$226:$FO$226, Schedule!$F$236:$FO$236, 0)</f>
        <v>0</v>
      </c>
      <c r="UWG188" s="214">
        <f>_xlfn.XLOOKUP(UWG172, Schedule!$F$226:$FO$226, Schedule!$F$236:$FO$236, 0)</f>
        <v>0</v>
      </c>
      <c r="UWH188" s="214">
        <f>_xlfn.XLOOKUP(UWH172, Schedule!$F$226:$FO$226, Schedule!$F$236:$FO$236, 0)</f>
        <v>0</v>
      </c>
      <c r="UWI188" s="214">
        <f>_xlfn.XLOOKUP(UWI172, Schedule!$F$226:$FO$226, Schedule!$F$236:$FO$236, 0)</f>
        <v>0</v>
      </c>
      <c r="UWJ188" s="214">
        <f>_xlfn.XLOOKUP(UWJ172, Schedule!$F$226:$FO$226, Schedule!$F$236:$FO$236, 0)</f>
        <v>0</v>
      </c>
      <c r="UWK188" s="214">
        <f>_xlfn.XLOOKUP(UWK172, Schedule!$F$226:$FO$226, Schedule!$F$236:$FO$236, 0)</f>
        <v>0</v>
      </c>
      <c r="UWL188" s="214">
        <f>_xlfn.XLOOKUP(UWL172, Schedule!$F$226:$FO$226, Schedule!$F$236:$FO$236, 0)</f>
        <v>0</v>
      </c>
      <c r="UWM188" s="214">
        <f>_xlfn.XLOOKUP(UWM172, Schedule!$F$226:$FO$226, Schedule!$F$236:$FO$236, 0)</f>
        <v>0</v>
      </c>
      <c r="UWN188" s="214">
        <f>_xlfn.XLOOKUP(UWN172, Schedule!$F$226:$FO$226, Schedule!$F$236:$FO$236, 0)</f>
        <v>0</v>
      </c>
      <c r="UWO188" s="214">
        <f>_xlfn.XLOOKUP(UWO172, Schedule!$F$226:$FO$226, Schedule!$F$236:$FO$236, 0)</f>
        <v>0</v>
      </c>
      <c r="UWP188" s="214">
        <f>_xlfn.XLOOKUP(UWP172, Schedule!$F$226:$FO$226, Schedule!$F$236:$FO$236, 0)</f>
        <v>0</v>
      </c>
      <c r="UWQ188" s="214">
        <f>_xlfn.XLOOKUP(UWQ172, Schedule!$F$226:$FO$226, Schedule!$F$236:$FO$236, 0)</f>
        <v>0</v>
      </c>
      <c r="UWR188" s="214">
        <f>_xlfn.XLOOKUP(UWR172, Schedule!$F$226:$FO$226, Schedule!$F$236:$FO$236, 0)</f>
        <v>0</v>
      </c>
      <c r="UWS188" s="214">
        <f>_xlfn.XLOOKUP(UWS172, Schedule!$F$226:$FO$226, Schedule!$F$236:$FO$236, 0)</f>
        <v>0</v>
      </c>
      <c r="UWT188" s="214">
        <f>_xlfn.XLOOKUP(UWT172, Schedule!$F$226:$FO$226, Schedule!$F$236:$FO$236, 0)</f>
        <v>0</v>
      </c>
      <c r="UWU188" s="214">
        <f>_xlfn.XLOOKUP(UWU172, Schedule!$F$226:$FO$226, Schedule!$F$236:$FO$236, 0)</f>
        <v>0</v>
      </c>
      <c r="UWV188" s="214">
        <f>_xlfn.XLOOKUP(UWV172, Schedule!$F$226:$FO$226, Schedule!$F$236:$FO$236, 0)</f>
        <v>0</v>
      </c>
      <c r="UWW188" s="214">
        <f>_xlfn.XLOOKUP(UWW172, Schedule!$F$226:$FO$226, Schedule!$F$236:$FO$236, 0)</f>
        <v>0</v>
      </c>
      <c r="UWX188" s="214">
        <f>_xlfn.XLOOKUP(UWX172, Schedule!$F$226:$FO$226, Schedule!$F$236:$FO$236, 0)</f>
        <v>0</v>
      </c>
      <c r="UWY188" s="214">
        <f>_xlfn.XLOOKUP(UWY172, Schedule!$F$226:$FO$226, Schedule!$F$236:$FO$236, 0)</f>
        <v>0</v>
      </c>
      <c r="UWZ188" s="214">
        <f>_xlfn.XLOOKUP(UWZ172, Schedule!$F$226:$FO$226, Schedule!$F$236:$FO$236, 0)</f>
        <v>0</v>
      </c>
      <c r="UXA188" s="214">
        <f>_xlfn.XLOOKUP(UXA172, Schedule!$F$226:$FO$226, Schedule!$F$236:$FO$236, 0)</f>
        <v>0</v>
      </c>
      <c r="UXB188" s="214">
        <f>_xlfn.XLOOKUP(UXB172, Schedule!$F$226:$FO$226, Schedule!$F$236:$FO$236, 0)</f>
        <v>0</v>
      </c>
      <c r="UXC188" s="214">
        <f>_xlfn.XLOOKUP(UXC172, Schedule!$F$226:$FO$226, Schedule!$F$236:$FO$236, 0)</f>
        <v>0</v>
      </c>
      <c r="UXD188" s="214">
        <f>_xlfn.XLOOKUP(UXD172, Schedule!$F$226:$FO$226, Schedule!$F$236:$FO$236, 0)</f>
        <v>0</v>
      </c>
      <c r="UXE188" s="214">
        <f>_xlfn.XLOOKUP(UXE172, Schedule!$F$226:$FO$226, Schedule!$F$236:$FO$236, 0)</f>
        <v>0</v>
      </c>
      <c r="UXF188" s="214">
        <f>_xlfn.XLOOKUP(UXF172, Schedule!$F$226:$FO$226, Schedule!$F$236:$FO$236, 0)</f>
        <v>0</v>
      </c>
      <c r="UXG188" s="214">
        <f>_xlfn.XLOOKUP(UXG172, Schedule!$F$226:$FO$226, Schedule!$F$236:$FO$236, 0)</f>
        <v>0</v>
      </c>
      <c r="UXH188" s="214">
        <f>_xlfn.XLOOKUP(UXH172, Schedule!$F$226:$FO$226, Schedule!$F$236:$FO$236, 0)</f>
        <v>0</v>
      </c>
      <c r="UXI188" s="214">
        <f>_xlfn.XLOOKUP(UXI172, Schedule!$F$226:$FO$226, Schedule!$F$236:$FO$236, 0)</f>
        <v>0</v>
      </c>
      <c r="UXJ188" s="214">
        <f>_xlfn.XLOOKUP(UXJ172, Schedule!$F$226:$FO$226, Schedule!$F$236:$FO$236, 0)</f>
        <v>0</v>
      </c>
      <c r="UXK188" s="214">
        <f>_xlfn.XLOOKUP(UXK172, Schedule!$F$226:$FO$226, Schedule!$F$236:$FO$236, 0)</f>
        <v>0</v>
      </c>
      <c r="UXL188" s="214">
        <f>_xlfn.XLOOKUP(UXL172, Schedule!$F$226:$FO$226, Schedule!$F$236:$FO$236, 0)</f>
        <v>0</v>
      </c>
      <c r="UXM188" s="214">
        <f>_xlfn.XLOOKUP(UXM172, Schedule!$F$226:$FO$226, Schedule!$F$236:$FO$236, 0)</f>
        <v>0</v>
      </c>
      <c r="UXN188" s="214">
        <f>_xlfn.XLOOKUP(UXN172, Schedule!$F$226:$FO$226, Schedule!$F$236:$FO$236, 0)</f>
        <v>0</v>
      </c>
      <c r="UXO188" s="214">
        <f>_xlfn.XLOOKUP(UXO172, Schedule!$F$226:$FO$226, Schedule!$F$236:$FO$236, 0)</f>
        <v>0</v>
      </c>
      <c r="UXP188" s="214">
        <f>_xlfn.XLOOKUP(UXP172, Schedule!$F$226:$FO$226, Schedule!$F$236:$FO$236, 0)</f>
        <v>0</v>
      </c>
      <c r="UXQ188" s="214">
        <f>_xlfn.XLOOKUP(UXQ172, Schedule!$F$226:$FO$226, Schedule!$F$236:$FO$236, 0)</f>
        <v>0</v>
      </c>
      <c r="UXR188" s="214">
        <f>_xlfn.XLOOKUP(UXR172, Schedule!$F$226:$FO$226, Schedule!$F$236:$FO$236, 0)</f>
        <v>0</v>
      </c>
      <c r="UXS188" s="214">
        <f>_xlfn.XLOOKUP(UXS172, Schedule!$F$226:$FO$226, Schedule!$F$236:$FO$236, 0)</f>
        <v>0</v>
      </c>
      <c r="UXT188" s="214">
        <f>_xlfn.XLOOKUP(UXT172, Schedule!$F$226:$FO$226, Schedule!$F$236:$FO$236, 0)</f>
        <v>0</v>
      </c>
      <c r="UXU188" s="214">
        <f>_xlfn.XLOOKUP(UXU172, Schedule!$F$226:$FO$226, Schedule!$F$236:$FO$236, 0)</f>
        <v>0</v>
      </c>
      <c r="UXV188" s="214">
        <f>_xlfn.XLOOKUP(UXV172, Schedule!$F$226:$FO$226, Schedule!$F$236:$FO$236, 0)</f>
        <v>0</v>
      </c>
      <c r="UXW188" s="214">
        <f>_xlfn.XLOOKUP(UXW172, Schedule!$F$226:$FO$226, Schedule!$F$236:$FO$236, 0)</f>
        <v>0</v>
      </c>
      <c r="UXX188" s="214">
        <f>_xlfn.XLOOKUP(UXX172, Schedule!$F$226:$FO$226, Schedule!$F$236:$FO$236, 0)</f>
        <v>0</v>
      </c>
      <c r="UXY188" s="214">
        <f>_xlfn.XLOOKUP(UXY172, Schedule!$F$226:$FO$226, Schedule!$F$236:$FO$236, 0)</f>
        <v>0</v>
      </c>
      <c r="UXZ188" s="214">
        <f>_xlfn.XLOOKUP(UXZ172, Schedule!$F$226:$FO$226, Schedule!$F$236:$FO$236, 0)</f>
        <v>0</v>
      </c>
      <c r="UYA188" s="214">
        <f>_xlfn.XLOOKUP(UYA172, Schedule!$F$226:$FO$226, Schedule!$F$236:$FO$236, 0)</f>
        <v>0</v>
      </c>
      <c r="UYB188" s="214">
        <f>_xlfn.XLOOKUP(UYB172, Schedule!$F$226:$FO$226, Schedule!$F$236:$FO$236, 0)</f>
        <v>0</v>
      </c>
      <c r="UYC188" s="214">
        <f>_xlfn.XLOOKUP(UYC172, Schedule!$F$226:$FO$226, Schedule!$F$236:$FO$236, 0)</f>
        <v>0</v>
      </c>
      <c r="UYD188" s="214">
        <f>_xlfn.XLOOKUP(UYD172, Schedule!$F$226:$FO$226, Schedule!$F$236:$FO$236, 0)</f>
        <v>0</v>
      </c>
      <c r="UYE188" s="214">
        <f>_xlfn.XLOOKUP(UYE172, Schedule!$F$226:$FO$226, Schedule!$F$236:$FO$236, 0)</f>
        <v>0</v>
      </c>
      <c r="UYF188" s="214">
        <f>_xlfn.XLOOKUP(UYF172, Schedule!$F$226:$FO$226, Schedule!$F$236:$FO$236, 0)</f>
        <v>0</v>
      </c>
      <c r="UYG188" s="214">
        <f>_xlfn.XLOOKUP(UYG172, Schedule!$F$226:$FO$226, Schedule!$F$236:$FO$236, 0)</f>
        <v>0</v>
      </c>
      <c r="UYH188" s="214">
        <f>_xlfn.XLOOKUP(UYH172, Schedule!$F$226:$FO$226, Schedule!$F$236:$FO$236, 0)</f>
        <v>0</v>
      </c>
      <c r="UYI188" s="214">
        <f>_xlfn.XLOOKUP(UYI172, Schedule!$F$226:$FO$226, Schedule!$F$236:$FO$236, 0)</f>
        <v>0</v>
      </c>
      <c r="UYJ188" s="214">
        <f>_xlfn.XLOOKUP(UYJ172, Schedule!$F$226:$FO$226, Schedule!$F$236:$FO$236, 0)</f>
        <v>0</v>
      </c>
      <c r="UYK188" s="214">
        <f>_xlfn.XLOOKUP(UYK172, Schedule!$F$226:$FO$226, Schedule!$F$236:$FO$236, 0)</f>
        <v>0</v>
      </c>
      <c r="UYL188" s="214">
        <f>_xlfn.XLOOKUP(UYL172, Schedule!$F$226:$FO$226, Schedule!$F$236:$FO$236, 0)</f>
        <v>0</v>
      </c>
      <c r="UYM188" s="214">
        <f>_xlfn.XLOOKUP(UYM172, Schedule!$F$226:$FO$226, Schedule!$F$236:$FO$236, 0)</f>
        <v>0</v>
      </c>
      <c r="UYN188" s="214">
        <f>_xlfn.XLOOKUP(UYN172, Schedule!$F$226:$FO$226, Schedule!$F$236:$FO$236, 0)</f>
        <v>0</v>
      </c>
      <c r="UYO188" s="214">
        <f>_xlfn.XLOOKUP(UYO172, Schedule!$F$226:$FO$226, Schedule!$F$236:$FO$236, 0)</f>
        <v>0</v>
      </c>
      <c r="UYP188" s="214">
        <f>_xlfn.XLOOKUP(UYP172, Schedule!$F$226:$FO$226, Schedule!$F$236:$FO$236, 0)</f>
        <v>0</v>
      </c>
      <c r="UYQ188" s="214">
        <f>_xlfn.XLOOKUP(UYQ172, Schedule!$F$226:$FO$226, Schedule!$F$236:$FO$236, 0)</f>
        <v>0</v>
      </c>
      <c r="UYR188" s="214">
        <f>_xlfn.XLOOKUP(UYR172, Schedule!$F$226:$FO$226, Schedule!$F$236:$FO$236, 0)</f>
        <v>0</v>
      </c>
      <c r="UYS188" s="214">
        <f>_xlfn.XLOOKUP(UYS172, Schedule!$F$226:$FO$226, Schedule!$F$236:$FO$236, 0)</f>
        <v>0</v>
      </c>
      <c r="UYT188" s="214">
        <f>_xlfn.XLOOKUP(UYT172, Schedule!$F$226:$FO$226, Schedule!$F$236:$FO$236, 0)</f>
        <v>0</v>
      </c>
      <c r="UYU188" s="214">
        <f>_xlfn.XLOOKUP(UYU172, Schedule!$F$226:$FO$226, Schedule!$F$236:$FO$236, 0)</f>
        <v>0</v>
      </c>
      <c r="UYV188" s="214">
        <f>_xlfn.XLOOKUP(UYV172, Schedule!$F$226:$FO$226, Schedule!$F$236:$FO$236, 0)</f>
        <v>0</v>
      </c>
      <c r="UYW188" s="214">
        <f>_xlfn.XLOOKUP(UYW172, Schedule!$F$226:$FO$226, Schedule!$F$236:$FO$236, 0)</f>
        <v>0</v>
      </c>
      <c r="UYX188" s="214">
        <f>_xlfn.XLOOKUP(UYX172, Schedule!$F$226:$FO$226, Schedule!$F$236:$FO$236, 0)</f>
        <v>0</v>
      </c>
      <c r="UYY188" s="214">
        <f>_xlfn.XLOOKUP(UYY172, Schedule!$F$226:$FO$226, Schedule!$F$236:$FO$236, 0)</f>
        <v>0</v>
      </c>
      <c r="UYZ188" s="214">
        <f>_xlfn.XLOOKUP(UYZ172, Schedule!$F$226:$FO$226, Schedule!$F$236:$FO$236, 0)</f>
        <v>0</v>
      </c>
      <c r="UZA188" s="214">
        <f>_xlfn.XLOOKUP(UZA172, Schedule!$F$226:$FO$226, Schedule!$F$236:$FO$236, 0)</f>
        <v>0</v>
      </c>
      <c r="UZB188" s="214">
        <f>_xlfn.XLOOKUP(UZB172, Schedule!$F$226:$FO$226, Schedule!$F$236:$FO$236, 0)</f>
        <v>0</v>
      </c>
      <c r="UZC188" s="214">
        <f>_xlfn.XLOOKUP(UZC172, Schedule!$F$226:$FO$226, Schedule!$F$236:$FO$236, 0)</f>
        <v>0</v>
      </c>
      <c r="UZD188" s="214">
        <f>_xlfn.XLOOKUP(UZD172, Schedule!$F$226:$FO$226, Schedule!$F$236:$FO$236, 0)</f>
        <v>0</v>
      </c>
      <c r="UZE188" s="214">
        <f>_xlfn.XLOOKUP(UZE172, Schedule!$F$226:$FO$226, Schedule!$F$236:$FO$236, 0)</f>
        <v>0</v>
      </c>
      <c r="UZF188" s="214">
        <f>_xlfn.XLOOKUP(UZF172, Schedule!$F$226:$FO$226, Schedule!$F$236:$FO$236, 0)</f>
        <v>0</v>
      </c>
      <c r="UZG188" s="214">
        <f>_xlfn.XLOOKUP(UZG172, Schedule!$F$226:$FO$226, Schedule!$F$236:$FO$236, 0)</f>
        <v>0</v>
      </c>
      <c r="UZH188" s="214">
        <f>_xlfn.XLOOKUP(UZH172, Schedule!$F$226:$FO$226, Schedule!$F$236:$FO$236, 0)</f>
        <v>0</v>
      </c>
      <c r="UZI188" s="214">
        <f>_xlfn.XLOOKUP(UZI172, Schedule!$F$226:$FO$226, Schedule!$F$236:$FO$236, 0)</f>
        <v>0</v>
      </c>
      <c r="UZJ188" s="214">
        <f>_xlfn.XLOOKUP(UZJ172, Schedule!$F$226:$FO$226, Schedule!$F$236:$FO$236, 0)</f>
        <v>0</v>
      </c>
      <c r="UZK188" s="214">
        <f>_xlfn.XLOOKUP(UZK172, Schedule!$F$226:$FO$226, Schedule!$F$236:$FO$236, 0)</f>
        <v>0</v>
      </c>
      <c r="UZL188" s="214">
        <f>_xlfn.XLOOKUP(UZL172, Schedule!$F$226:$FO$226, Schedule!$F$236:$FO$236, 0)</f>
        <v>0</v>
      </c>
      <c r="UZM188" s="214">
        <f>_xlfn.XLOOKUP(UZM172, Schedule!$F$226:$FO$226, Schedule!$F$236:$FO$236, 0)</f>
        <v>0</v>
      </c>
      <c r="UZN188" s="214">
        <f>_xlfn.XLOOKUP(UZN172, Schedule!$F$226:$FO$226, Schedule!$F$236:$FO$236, 0)</f>
        <v>0</v>
      </c>
      <c r="UZO188" s="214">
        <f>_xlfn.XLOOKUP(UZO172, Schedule!$F$226:$FO$226, Schedule!$F$236:$FO$236, 0)</f>
        <v>0</v>
      </c>
      <c r="UZP188" s="214">
        <f>_xlfn.XLOOKUP(UZP172, Schedule!$F$226:$FO$226, Schedule!$F$236:$FO$236, 0)</f>
        <v>0</v>
      </c>
      <c r="UZQ188" s="214">
        <f>_xlfn.XLOOKUP(UZQ172, Schedule!$F$226:$FO$226, Schedule!$F$236:$FO$236, 0)</f>
        <v>0</v>
      </c>
      <c r="UZR188" s="214">
        <f>_xlfn.XLOOKUP(UZR172, Schedule!$F$226:$FO$226, Schedule!$F$236:$FO$236, 0)</f>
        <v>0</v>
      </c>
      <c r="UZS188" s="214">
        <f>_xlfn.XLOOKUP(UZS172, Schedule!$F$226:$FO$226, Schedule!$F$236:$FO$236, 0)</f>
        <v>0</v>
      </c>
      <c r="UZT188" s="214">
        <f>_xlfn.XLOOKUP(UZT172, Schedule!$F$226:$FO$226, Schedule!$F$236:$FO$236, 0)</f>
        <v>0</v>
      </c>
      <c r="UZU188" s="214">
        <f>_xlfn.XLOOKUP(UZU172, Schedule!$F$226:$FO$226, Schedule!$F$236:$FO$236, 0)</f>
        <v>0</v>
      </c>
      <c r="UZV188" s="214">
        <f>_xlfn.XLOOKUP(UZV172, Schedule!$F$226:$FO$226, Schedule!$F$236:$FO$236, 0)</f>
        <v>0</v>
      </c>
      <c r="UZW188" s="214">
        <f>_xlfn.XLOOKUP(UZW172, Schedule!$F$226:$FO$226, Schedule!$F$236:$FO$236, 0)</f>
        <v>0</v>
      </c>
      <c r="UZX188" s="214">
        <f>_xlfn.XLOOKUP(UZX172, Schedule!$F$226:$FO$226, Schedule!$F$236:$FO$236, 0)</f>
        <v>0</v>
      </c>
      <c r="UZY188" s="214">
        <f>_xlfn.XLOOKUP(UZY172, Schedule!$F$226:$FO$226, Schedule!$F$236:$FO$236, 0)</f>
        <v>0</v>
      </c>
      <c r="UZZ188" s="214">
        <f>_xlfn.XLOOKUP(UZZ172, Schedule!$F$226:$FO$226, Schedule!$F$236:$FO$236, 0)</f>
        <v>0</v>
      </c>
      <c r="VAA188" s="214">
        <f>_xlfn.XLOOKUP(VAA172, Schedule!$F$226:$FO$226, Schedule!$F$236:$FO$236, 0)</f>
        <v>0</v>
      </c>
      <c r="VAB188" s="214">
        <f>_xlfn.XLOOKUP(VAB172, Schedule!$F$226:$FO$226, Schedule!$F$236:$FO$236, 0)</f>
        <v>0</v>
      </c>
      <c r="VAC188" s="214">
        <f>_xlfn.XLOOKUP(VAC172, Schedule!$F$226:$FO$226, Schedule!$F$236:$FO$236, 0)</f>
        <v>0</v>
      </c>
      <c r="VAD188" s="214">
        <f>_xlfn.XLOOKUP(VAD172, Schedule!$F$226:$FO$226, Schedule!$F$236:$FO$236, 0)</f>
        <v>0</v>
      </c>
      <c r="VAE188" s="214">
        <f>_xlfn.XLOOKUP(VAE172, Schedule!$F$226:$FO$226, Schedule!$F$236:$FO$236, 0)</f>
        <v>0</v>
      </c>
      <c r="VAF188" s="214">
        <f>_xlfn.XLOOKUP(VAF172, Schedule!$F$226:$FO$226, Schedule!$F$236:$FO$236, 0)</f>
        <v>0</v>
      </c>
      <c r="VAG188" s="214">
        <f>_xlfn.XLOOKUP(VAG172, Schedule!$F$226:$FO$226, Schedule!$F$236:$FO$236, 0)</f>
        <v>0</v>
      </c>
      <c r="VAH188" s="214">
        <f>_xlfn.XLOOKUP(VAH172, Schedule!$F$226:$FO$226, Schedule!$F$236:$FO$236, 0)</f>
        <v>0</v>
      </c>
      <c r="VAI188" s="214">
        <f>_xlfn.XLOOKUP(VAI172, Schedule!$F$226:$FO$226, Schedule!$F$236:$FO$236, 0)</f>
        <v>0</v>
      </c>
      <c r="VAJ188" s="214">
        <f>_xlfn.XLOOKUP(VAJ172, Schedule!$F$226:$FO$226, Schedule!$F$236:$FO$236, 0)</f>
        <v>0</v>
      </c>
      <c r="VAK188" s="214">
        <f>_xlfn.XLOOKUP(VAK172, Schedule!$F$226:$FO$226, Schedule!$F$236:$FO$236, 0)</f>
        <v>0</v>
      </c>
      <c r="VAL188" s="214">
        <f>_xlfn.XLOOKUP(VAL172, Schedule!$F$226:$FO$226, Schedule!$F$236:$FO$236, 0)</f>
        <v>0</v>
      </c>
      <c r="VAM188" s="214">
        <f>_xlfn.XLOOKUP(VAM172, Schedule!$F$226:$FO$226, Schedule!$F$236:$FO$236, 0)</f>
        <v>0</v>
      </c>
      <c r="VAN188" s="214">
        <f>_xlfn.XLOOKUP(VAN172, Schedule!$F$226:$FO$226, Schedule!$F$236:$FO$236, 0)</f>
        <v>0</v>
      </c>
      <c r="VAO188" s="214">
        <f>_xlfn.XLOOKUP(VAO172, Schedule!$F$226:$FO$226, Schedule!$F$236:$FO$236, 0)</f>
        <v>0</v>
      </c>
      <c r="VAP188" s="214">
        <f>_xlfn.XLOOKUP(VAP172, Schedule!$F$226:$FO$226, Schedule!$F$236:$FO$236, 0)</f>
        <v>0</v>
      </c>
      <c r="VAQ188" s="214">
        <f>_xlfn.XLOOKUP(VAQ172, Schedule!$F$226:$FO$226, Schedule!$F$236:$FO$236, 0)</f>
        <v>0</v>
      </c>
      <c r="VAR188" s="214">
        <f>_xlfn.XLOOKUP(VAR172, Schedule!$F$226:$FO$226, Schedule!$F$236:$FO$236, 0)</f>
        <v>0</v>
      </c>
      <c r="VAS188" s="214">
        <f>_xlfn.XLOOKUP(VAS172, Schedule!$F$226:$FO$226, Schedule!$F$236:$FO$236, 0)</f>
        <v>0</v>
      </c>
      <c r="VAT188" s="214">
        <f>_xlfn.XLOOKUP(VAT172, Schedule!$F$226:$FO$226, Schedule!$F$236:$FO$236, 0)</f>
        <v>0</v>
      </c>
      <c r="VAU188" s="214">
        <f>_xlfn.XLOOKUP(VAU172, Schedule!$F$226:$FO$226, Schedule!$F$236:$FO$236, 0)</f>
        <v>0</v>
      </c>
      <c r="VAV188" s="214">
        <f>_xlfn.XLOOKUP(VAV172, Schedule!$F$226:$FO$226, Schedule!$F$236:$FO$236, 0)</f>
        <v>0</v>
      </c>
      <c r="VAW188" s="214">
        <f>_xlfn.XLOOKUP(VAW172, Schedule!$F$226:$FO$226, Schedule!$F$236:$FO$236, 0)</f>
        <v>0</v>
      </c>
      <c r="VAX188" s="214">
        <f>_xlfn.XLOOKUP(VAX172, Schedule!$F$226:$FO$226, Schedule!$F$236:$FO$236, 0)</f>
        <v>0</v>
      </c>
      <c r="VAY188" s="214">
        <f>_xlfn.XLOOKUP(VAY172, Schedule!$F$226:$FO$226, Schedule!$F$236:$FO$236, 0)</f>
        <v>0</v>
      </c>
      <c r="VAZ188" s="214">
        <f>_xlfn.XLOOKUP(VAZ172, Schedule!$F$226:$FO$226, Schedule!$F$236:$FO$236, 0)</f>
        <v>0</v>
      </c>
      <c r="VBA188" s="214">
        <f>_xlfn.XLOOKUP(VBA172, Schedule!$F$226:$FO$226, Schedule!$F$236:$FO$236, 0)</f>
        <v>0</v>
      </c>
      <c r="VBB188" s="214">
        <f>_xlfn.XLOOKUP(VBB172, Schedule!$F$226:$FO$226, Schedule!$F$236:$FO$236, 0)</f>
        <v>0</v>
      </c>
      <c r="VBC188" s="214">
        <f>_xlfn.XLOOKUP(VBC172, Schedule!$F$226:$FO$226, Schedule!$F$236:$FO$236, 0)</f>
        <v>0</v>
      </c>
      <c r="VBD188" s="214">
        <f>_xlfn.XLOOKUP(VBD172, Schedule!$F$226:$FO$226, Schedule!$F$236:$FO$236, 0)</f>
        <v>0</v>
      </c>
      <c r="VBE188" s="214">
        <f>_xlfn.XLOOKUP(VBE172, Schedule!$F$226:$FO$226, Schedule!$F$236:$FO$236, 0)</f>
        <v>0</v>
      </c>
      <c r="VBF188" s="214">
        <f>_xlfn.XLOOKUP(VBF172, Schedule!$F$226:$FO$226, Schedule!$F$236:$FO$236, 0)</f>
        <v>0</v>
      </c>
      <c r="VBG188" s="214">
        <f>_xlfn.XLOOKUP(VBG172, Schedule!$F$226:$FO$226, Schedule!$F$236:$FO$236, 0)</f>
        <v>0</v>
      </c>
      <c r="VBH188" s="214">
        <f>_xlfn.XLOOKUP(VBH172, Schedule!$F$226:$FO$226, Schedule!$F$236:$FO$236, 0)</f>
        <v>0</v>
      </c>
      <c r="VBI188" s="214">
        <f>_xlfn.XLOOKUP(VBI172, Schedule!$F$226:$FO$226, Schedule!$F$236:$FO$236, 0)</f>
        <v>0</v>
      </c>
      <c r="VBJ188" s="214">
        <f>_xlfn.XLOOKUP(VBJ172, Schedule!$F$226:$FO$226, Schedule!$F$236:$FO$236, 0)</f>
        <v>0</v>
      </c>
      <c r="VBK188" s="214">
        <f>_xlfn.XLOOKUP(VBK172, Schedule!$F$226:$FO$226, Schedule!$F$236:$FO$236, 0)</f>
        <v>0</v>
      </c>
      <c r="VBL188" s="214">
        <f>_xlfn.XLOOKUP(VBL172, Schedule!$F$226:$FO$226, Schedule!$F$236:$FO$236, 0)</f>
        <v>0</v>
      </c>
      <c r="VBM188" s="214">
        <f>_xlfn.XLOOKUP(VBM172, Schedule!$F$226:$FO$226, Schedule!$F$236:$FO$236, 0)</f>
        <v>0</v>
      </c>
      <c r="VBN188" s="214">
        <f>_xlfn.XLOOKUP(VBN172, Schedule!$F$226:$FO$226, Schedule!$F$236:$FO$236, 0)</f>
        <v>0</v>
      </c>
      <c r="VBO188" s="214">
        <f>_xlfn.XLOOKUP(VBO172, Schedule!$F$226:$FO$226, Schedule!$F$236:$FO$236, 0)</f>
        <v>0</v>
      </c>
      <c r="VBP188" s="214">
        <f>_xlfn.XLOOKUP(VBP172, Schedule!$F$226:$FO$226, Schedule!$F$236:$FO$236, 0)</f>
        <v>0</v>
      </c>
      <c r="VBQ188" s="214">
        <f>_xlfn.XLOOKUP(VBQ172, Schedule!$F$226:$FO$226, Schedule!$F$236:$FO$236, 0)</f>
        <v>0</v>
      </c>
      <c r="VBR188" s="214">
        <f>_xlfn.XLOOKUP(VBR172, Schedule!$F$226:$FO$226, Schedule!$F$236:$FO$236, 0)</f>
        <v>0</v>
      </c>
      <c r="VBS188" s="214">
        <f>_xlfn.XLOOKUP(VBS172, Schedule!$F$226:$FO$226, Schedule!$F$236:$FO$236, 0)</f>
        <v>0</v>
      </c>
      <c r="VBT188" s="214">
        <f>_xlfn.XLOOKUP(VBT172, Schedule!$F$226:$FO$226, Schedule!$F$236:$FO$236, 0)</f>
        <v>0</v>
      </c>
      <c r="VBU188" s="214">
        <f>_xlfn.XLOOKUP(VBU172, Schedule!$F$226:$FO$226, Schedule!$F$236:$FO$236, 0)</f>
        <v>0</v>
      </c>
      <c r="VBV188" s="214">
        <f>_xlfn.XLOOKUP(VBV172, Schedule!$F$226:$FO$226, Schedule!$F$236:$FO$236, 0)</f>
        <v>0</v>
      </c>
      <c r="VBW188" s="214">
        <f>_xlfn.XLOOKUP(VBW172, Schedule!$F$226:$FO$226, Schedule!$F$236:$FO$236, 0)</f>
        <v>0</v>
      </c>
      <c r="VBX188" s="214">
        <f>_xlfn.XLOOKUP(VBX172, Schedule!$F$226:$FO$226, Schedule!$F$236:$FO$236, 0)</f>
        <v>0</v>
      </c>
      <c r="VBY188" s="214">
        <f>_xlfn.XLOOKUP(VBY172, Schedule!$F$226:$FO$226, Schedule!$F$236:$FO$236, 0)</f>
        <v>0</v>
      </c>
      <c r="VBZ188" s="214">
        <f>_xlfn.XLOOKUP(VBZ172, Schedule!$F$226:$FO$226, Schedule!$F$236:$FO$236, 0)</f>
        <v>0</v>
      </c>
      <c r="VCA188" s="214">
        <f>_xlfn.XLOOKUP(VCA172, Schedule!$F$226:$FO$226, Schedule!$F$236:$FO$236, 0)</f>
        <v>0</v>
      </c>
      <c r="VCB188" s="214">
        <f>_xlfn.XLOOKUP(VCB172, Schedule!$F$226:$FO$226, Schedule!$F$236:$FO$236, 0)</f>
        <v>0</v>
      </c>
      <c r="VCC188" s="214">
        <f>_xlfn.XLOOKUP(VCC172, Schedule!$F$226:$FO$226, Schedule!$F$236:$FO$236, 0)</f>
        <v>0</v>
      </c>
      <c r="VCD188" s="214">
        <f>_xlfn.XLOOKUP(VCD172, Schedule!$F$226:$FO$226, Schedule!$F$236:$FO$236, 0)</f>
        <v>0</v>
      </c>
      <c r="VCE188" s="214">
        <f>_xlfn.XLOOKUP(VCE172, Schedule!$F$226:$FO$226, Schedule!$F$236:$FO$236, 0)</f>
        <v>0</v>
      </c>
      <c r="VCF188" s="214">
        <f>_xlfn.XLOOKUP(VCF172, Schedule!$F$226:$FO$226, Schedule!$F$236:$FO$236, 0)</f>
        <v>0</v>
      </c>
      <c r="VCG188" s="214">
        <f>_xlfn.XLOOKUP(VCG172, Schedule!$F$226:$FO$226, Schedule!$F$236:$FO$236, 0)</f>
        <v>0</v>
      </c>
      <c r="VCH188" s="214">
        <f>_xlfn.XLOOKUP(VCH172, Schedule!$F$226:$FO$226, Schedule!$F$236:$FO$236, 0)</f>
        <v>0</v>
      </c>
      <c r="VCI188" s="214">
        <f>_xlfn.XLOOKUP(VCI172, Schedule!$F$226:$FO$226, Schedule!$F$236:$FO$236, 0)</f>
        <v>0</v>
      </c>
      <c r="VCJ188" s="214">
        <f>_xlfn.XLOOKUP(VCJ172, Schedule!$F$226:$FO$226, Schedule!$F$236:$FO$236, 0)</f>
        <v>0</v>
      </c>
      <c r="VCK188" s="214">
        <f>_xlfn.XLOOKUP(VCK172, Schedule!$F$226:$FO$226, Schedule!$F$236:$FO$236, 0)</f>
        <v>0</v>
      </c>
      <c r="VCL188" s="214">
        <f>_xlfn.XLOOKUP(VCL172, Schedule!$F$226:$FO$226, Schedule!$F$236:$FO$236, 0)</f>
        <v>0</v>
      </c>
      <c r="VCM188" s="214">
        <f>_xlfn.XLOOKUP(VCM172, Schedule!$F$226:$FO$226, Schedule!$F$236:$FO$236, 0)</f>
        <v>0</v>
      </c>
      <c r="VCN188" s="214">
        <f>_xlfn.XLOOKUP(VCN172, Schedule!$F$226:$FO$226, Schedule!$F$236:$FO$236, 0)</f>
        <v>0</v>
      </c>
      <c r="VCO188" s="214">
        <f>_xlfn.XLOOKUP(VCO172, Schedule!$F$226:$FO$226, Schedule!$F$236:$FO$236, 0)</f>
        <v>0</v>
      </c>
      <c r="VCP188" s="214">
        <f>_xlfn.XLOOKUP(VCP172, Schedule!$F$226:$FO$226, Schedule!$F$236:$FO$236, 0)</f>
        <v>0</v>
      </c>
      <c r="VCQ188" s="214">
        <f>_xlfn.XLOOKUP(VCQ172, Schedule!$F$226:$FO$226, Schedule!$F$236:$FO$236, 0)</f>
        <v>0</v>
      </c>
      <c r="VCR188" s="214">
        <f>_xlfn.XLOOKUP(VCR172, Schedule!$F$226:$FO$226, Schedule!$F$236:$FO$236, 0)</f>
        <v>0</v>
      </c>
      <c r="VCS188" s="214">
        <f>_xlfn.XLOOKUP(VCS172, Schedule!$F$226:$FO$226, Schedule!$F$236:$FO$236, 0)</f>
        <v>0</v>
      </c>
      <c r="VCT188" s="214">
        <f>_xlfn.XLOOKUP(VCT172, Schedule!$F$226:$FO$226, Schedule!$F$236:$FO$236, 0)</f>
        <v>0</v>
      </c>
      <c r="VCU188" s="214">
        <f>_xlfn.XLOOKUP(VCU172, Schedule!$F$226:$FO$226, Schedule!$F$236:$FO$236, 0)</f>
        <v>0</v>
      </c>
      <c r="VCV188" s="214">
        <f>_xlfn.XLOOKUP(VCV172, Schedule!$F$226:$FO$226, Schedule!$F$236:$FO$236, 0)</f>
        <v>0</v>
      </c>
      <c r="VCW188" s="214">
        <f>_xlfn.XLOOKUP(VCW172, Schedule!$F$226:$FO$226, Schedule!$F$236:$FO$236, 0)</f>
        <v>0</v>
      </c>
      <c r="VCX188" s="214">
        <f>_xlfn.XLOOKUP(VCX172, Schedule!$F$226:$FO$226, Schedule!$F$236:$FO$236, 0)</f>
        <v>0</v>
      </c>
      <c r="VCY188" s="214">
        <f>_xlfn.XLOOKUP(VCY172, Schedule!$F$226:$FO$226, Schedule!$F$236:$FO$236, 0)</f>
        <v>0</v>
      </c>
      <c r="VCZ188" s="214">
        <f>_xlfn.XLOOKUP(VCZ172, Schedule!$F$226:$FO$226, Schedule!$F$236:$FO$236, 0)</f>
        <v>0</v>
      </c>
      <c r="VDA188" s="214">
        <f>_xlfn.XLOOKUP(VDA172, Schedule!$F$226:$FO$226, Schedule!$F$236:$FO$236, 0)</f>
        <v>0</v>
      </c>
      <c r="VDB188" s="214">
        <f>_xlfn.XLOOKUP(VDB172, Schedule!$F$226:$FO$226, Schedule!$F$236:$FO$236, 0)</f>
        <v>0</v>
      </c>
      <c r="VDC188" s="214">
        <f>_xlfn.XLOOKUP(VDC172, Schedule!$F$226:$FO$226, Schedule!$F$236:$FO$236, 0)</f>
        <v>0</v>
      </c>
      <c r="VDD188" s="214">
        <f>_xlfn.XLOOKUP(VDD172, Schedule!$F$226:$FO$226, Schedule!$F$236:$FO$236, 0)</f>
        <v>0</v>
      </c>
      <c r="VDE188" s="214">
        <f>_xlfn.XLOOKUP(VDE172, Schedule!$F$226:$FO$226, Schedule!$F$236:$FO$236, 0)</f>
        <v>0</v>
      </c>
      <c r="VDF188" s="214">
        <f>_xlfn.XLOOKUP(VDF172, Schedule!$F$226:$FO$226, Schedule!$F$236:$FO$236, 0)</f>
        <v>0</v>
      </c>
      <c r="VDG188" s="214">
        <f>_xlfn.XLOOKUP(VDG172, Schedule!$F$226:$FO$226, Schedule!$F$236:$FO$236, 0)</f>
        <v>0</v>
      </c>
      <c r="VDH188" s="214">
        <f>_xlfn.XLOOKUP(VDH172, Schedule!$F$226:$FO$226, Schedule!$F$236:$FO$236, 0)</f>
        <v>0</v>
      </c>
      <c r="VDI188" s="214">
        <f>_xlfn.XLOOKUP(VDI172, Schedule!$F$226:$FO$226, Schedule!$F$236:$FO$236, 0)</f>
        <v>0</v>
      </c>
      <c r="VDJ188" s="214">
        <f>_xlfn.XLOOKUP(VDJ172, Schedule!$F$226:$FO$226, Schedule!$F$236:$FO$236, 0)</f>
        <v>0</v>
      </c>
      <c r="VDK188" s="214">
        <f>_xlfn.XLOOKUP(VDK172, Schedule!$F$226:$FO$226, Schedule!$F$236:$FO$236, 0)</f>
        <v>0</v>
      </c>
      <c r="VDL188" s="214">
        <f>_xlfn.XLOOKUP(VDL172, Schedule!$F$226:$FO$226, Schedule!$F$236:$FO$236, 0)</f>
        <v>0</v>
      </c>
      <c r="VDM188" s="214">
        <f>_xlfn.XLOOKUP(VDM172, Schedule!$F$226:$FO$226, Schedule!$F$236:$FO$236, 0)</f>
        <v>0</v>
      </c>
      <c r="VDN188" s="214">
        <f>_xlfn.XLOOKUP(VDN172, Schedule!$F$226:$FO$226, Schedule!$F$236:$FO$236, 0)</f>
        <v>0</v>
      </c>
      <c r="VDO188" s="214">
        <f>_xlfn.XLOOKUP(VDO172, Schedule!$F$226:$FO$226, Schedule!$F$236:$FO$236, 0)</f>
        <v>0</v>
      </c>
      <c r="VDP188" s="214">
        <f>_xlfn.XLOOKUP(VDP172, Schedule!$F$226:$FO$226, Schedule!$F$236:$FO$236, 0)</f>
        <v>0</v>
      </c>
      <c r="VDQ188" s="214">
        <f>_xlfn.XLOOKUP(VDQ172, Schedule!$F$226:$FO$226, Schedule!$F$236:$FO$236, 0)</f>
        <v>0</v>
      </c>
      <c r="VDR188" s="214">
        <f>_xlfn.XLOOKUP(VDR172, Schedule!$F$226:$FO$226, Schedule!$F$236:$FO$236, 0)</f>
        <v>0</v>
      </c>
      <c r="VDS188" s="214">
        <f>_xlfn.XLOOKUP(VDS172, Schedule!$F$226:$FO$226, Schedule!$F$236:$FO$236, 0)</f>
        <v>0</v>
      </c>
      <c r="VDT188" s="214">
        <f>_xlfn.XLOOKUP(VDT172, Schedule!$F$226:$FO$226, Schedule!$F$236:$FO$236, 0)</f>
        <v>0</v>
      </c>
      <c r="VDU188" s="214">
        <f>_xlfn.XLOOKUP(VDU172, Schedule!$F$226:$FO$226, Schedule!$F$236:$FO$236, 0)</f>
        <v>0</v>
      </c>
      <c r="VDV188" s="214">
        <f>_xlfn.XLOOKUP(VDV172, Schedule!$F$226:$FO$226, Schedule!$F$236:$FO$236, 0)</f>
        <v>0</v>
      </c>
      <c r="VDW188" s="214">
        <f>_xlfn.XLOOKUP(VDW172, Schedule!$F$226:$FO$226, Schedule!$F$236:$FO$236, 0)</f>
        <v>0</v>
      </c>
      <c r="VDX188" s="214">
        <f>_xlfn.XLOOKUP(VDX172, Schedule!$F$226:$FO$226, Schedule!$F$236:$FO$236, 0)</f>
        <v>0</v>
      </c>
      <c r="VDY188" s="214">
        <f>_xlfn.XLOOKUP(VDY172, Schedule!$F$226:$FO$226, Schedule!$F$236:$FO$236, 0)</f>
        <v>0</v>
      </c>
      <c r="VDZ188" s="214">
        <f>_xlfn.XLOOKUP(VDZ172, Schedule!$F$226:$FO$226, Schedule!$F$236:$FO$236, 0)</f>
        <v>0</v>
      </c>
      <c r="VEA188" s="214">
        <f>_xlfn.XLOOKUP(VEA172, Schedule!$F$226:$FO$226, Schedule!$F$236:$FO$236, 0)</f>
        <v>0</v>
      </c>
      <c r="VEB188" s="214">
        <f>_xlfn.XLOOKUP(VEB172, Schedule!$F$226:$FO$226, Schedule!$F$236:$FO$236, 0)</f>
        <v>0</v>
      </c>
      <c r="VEC188" s="214">
        <f>_xlfn.XLOOKUP(VEC172, Schedule!$F$226:$FO$226, Schedule!$F$236:$FO$236, 0)</f>
        <v>0</v>
      </c>
      <c r="VED188" s="214">
        <f>_xlfn.XLOOKUP(VED172, Schedule!$F$226:$FO$226, Schedule!$F$236:$FO$236, 0)</f>
        <v>0</v>
      </c>
      <c r="VEE188" s="214">
        <f>_xlfn.XLOOKUP(VEE172, Schedule!$F$226:$FO$226, Schedule!$F$236:$FO$236, 0)</f>
        <v>0</v>
      </c>
      <c r="VEF188" s="214">
        <f>_xlfn.XLOOKUP(VEF172, Schedule!$F$226:$FO$226, Schedule!$F$236:$FO$236, 0)</f>
        <v>0</v>
      </c>
      <c r="VEG188" s="214">
        <f>_xlfn.XLOOKUP(VEG172, Schedule!$F$226:$FO$226, Schedule!$F$236:$FO$236, 0)</f>
        <v>0</v>
      </c>
      <c r="VEH188" s="214">
        <f>_xlfn.XLOOKUP(VEH172, Schedule!$F$226:$FO$226, Schedule!$F$236:$FO$236, 0)</f>
        <v>0</v>
      </c>
      <c r="VEI188" s="214">
        <f>_xlfn.XLOOKUP(VEI172, Schedule!$F$226:$FO$226, Schedule!$F$236:$FO$236, 0)</f>
        <v>0</v>
      </c>
      <c r="VEJ188" s="214">
        <f>_xlfn.XLOOKUP(VEJ172, Schedule!$F$226:$FO$226, Schedule!$F$236:$FO$236, 0)</f>
        <v>0</v>
      </c>
      <c r="VEK188" s="214">
        <f>_xlfn.XLOOKUP(VEK172, Schedule!$F$226:$FO$226, Schedule!$F$236:$FO$236, 0)</f>
        <v>0</v>
      </c>
      <c r="VEL188" s="214">
        <f>_xlfn.XLOOKUP(VEL172, Schedule!$F$226:$FO$226, Schedule!$F$236:$FO$236, 0)</f>
        <v>0</v>
      </c>
      <c r="VEM188" s="214">
        <f>_xlfn.XLOOKUP(VEM172, Schedule!$F$226:$FO$226, Schedule!$F$236:$FO$236, 0)</f>
        <v>0</v>
      </c>
      <c r="VEN188" s="214">
        <f>_xlfn.XLOOKUP(VEN172, Schedule!$F$226:$FO$226, Schedule!$F$236:$FO$236, 0)</f>
        <v>0</v>
      </c>
      <c r="VEO188" s="214">
        <f>_xlfn.XLOOKUP(VEO172, Schedule!$F$226:$FO$226, Schedule!$F$236:$FO$236, 0)</f>
        <v>0</v>
      </c>
      <c r="VEP188" s="214">
        <f>_xlfn.XLOOKUP(VEP172, Schedule!$F$226:$FO$226, Schedule!$F$236:$FO$236, 0)</f>
        <v>0</v>
      </c>
      <c r="VEQ188" s="214">
        <f>_xlfn.XLOOKUP(VEQ172, Schedule!$F$226:$FO$226, Schedule!$F$236:$FO$236, 0)</f>
        <v>0</v>
      </c>
      <c r="VER188" s="214">
        <f>_xlfn.XLOOKUP(VER172, Schedule!$F$226:$FO$226, Schedule!$F$236:$FO$236, 0)</f>
        <v>0</v>
      </c>
      <c r="VES188" s="214">
        <f>_xlfn.XLOOKUP(VES172, Schedule!$F$226:$FO$226, Schedule!$F$236:$FO$236, 0)</f>
        <v>0</v>
      </c>
      <c r="VET188" s="214">
        <f>_xlfn.XLOOKUP(VET172, Schedule!$F$226:$FO$226, Schedule!$F$236:$FO$236, 0)</f>
        <v>0</v>
      </c>
      <c r="VEU188" s="214">
        <f>_xlfn.XLOOKUP(VEU172, Schedule!$F$226:$FO$226, Schedule!$F$236:$FO$236, 0)</f>
        <v>0</v>
      </c>
      <c r="VEV188" s="214">
        <f>_xlfn.XLOOKUP(VEV172, Schedule!$F$226:$FO$226, Schedule!$F$236:$FO$236, 0)</f>
        <v>0</v>
      </c>
      <c r="VEW188" s="214">
        <f>_xlfn.XLOOKUP(VEW172, Schedule!$F$226:$FO$226, Schedule!$F$236:$FO$236, 0)</f>
        <v>0</v>
      </c>
      <c r="VEX188" s="214">
        <f>_xlfn.XLOOKUP(VEX172, Schedule!$F$226:$FO$226, Schedule!$F$236:$FO$236, 0)</f>
        <v>0</v>
      </c>
      <c r="VEY188" s="214">
        <f>_xlfn.XLOOKUP(VEY172, Schedule!$F$226:$FO$226, Schedule!$F$236:$FO$236, 0)</f>
        <v>0</v>
      </c>
      <c r="VEZ188" s="214">
        <f>_xlfn.XLOOKUP(VEZ172, Schedule!$F$226:$FO$226, Schedule!$F$236:$FO$236, 0)</f>
        <v>0</v>
      </c>
      <c r="VFA188" s="214">
        <f>_xlfn.XLOOKUP(VFA172, Schedule!$F$226:$FO$226, Schedule!$F$236:$FO$236, 0)</f>
        <v>0</v>
      </c>
      <c r="VFB188" s="214">
        <f>_xlfn.XLOOKUP(VFB172, Schedule!$F$226:$FO$226, Schedule!$F$236:$FO$236, 0)</f>
        <v>0</v>
      </c>
      <c r="VFC188" s="214">
        <f>_xlfn.XLOOKUP(VFC172, Schedule!$F$226:$FO$226, Schedule!$F$236:$FO$236, 0)</f>
        <v>0</v>
      </c>
      <c r="VFD188" s="214">
        <f>_xlfn.XLOOKUP(VFD172, Schedule!$F$226:$FO$226, Schedule!$F$236:$FO$236, 0)</f>
        <v>0</v>
      </c>
      <c r="VFE188" s="214">
        <f>_xlfn.XLOOKUP(VFE172, Schedule!$F$226:$FO$226, Schedule!$F$236:$FO$236, 0)</f>
        <v>0</v>
      </c>
      <c r="VFF188" s="214">
        <f>_xlfn.XLOOKUP(VFF172, Schedule!$F$226:$FO$226, Schedule!$F$236:$FO$236, 0)</f>
        <v>0</v>
      </c>
      <c r="VFG188" s="214">
        <f>_xlfn.XLOOKUP(VFG172, Schedule!$F$226:$FO$226, Schedule!$F$236:$FO$236, 0)</f>
        <v>0</v>
      </c>
      <c r="VFH188" s="214">
        <f>_xlfn.XLOOKUP(VFH172, Schedule!$F$226:$FO$226, Schedule!$F$236:$FO$236, 0)</f>
        <v>0</v>
      </c>
      <c r="VFI188" s="214">
        <f>_xlfn.XLOOKUP(VFI172, Schedule!$F$226:$FO$226, Schedule!$F$236:$FO$236, 0)</f>
        <v>0</v>
      </c>
      <c r="VFJ188" s="214">
        <f>_xlfn.XLOOKUP(VFJ172, Schedule!$F$226:$FO$226, Schedule!$F$236:$FO$236, 0)</f>
        <v>0</v>
      </c>
      <c r="VFK188" s="214">
        <f>_xlfn.XLOOKUP(VFK172, Schedule!$F$226:$FO$226, Schedule!$F$236:$FO$236, 0)</f>
        <v>0</v>
      </c>
      <c r="VFL188" s="214">
        <f>_xlfn.XLOOKUP(VFL172, Schedule!$F$226:$FO$226, Schedule!$F$236:$FO$236, 0)</f>
        <v>0</v>
      </c>
      <c r="VFM188" s="214">
        <f>_xlfn.XLOOKUP(VFM172, Schedule!$F$226:$FO$226, Schedule!$F$236:$FO$236, 0)</f>
        <v>0</v>
      </c>
      <c r="VFN188" s="214">
        <f>_xlfn.XLOOKUP(VFN172, Schedule!$F$226:$FO$226, Schedule!$F$236:$FO$236, 0)</f>
        <v>0</v>
      </c>
      <c r="VFO188" s="214">
        <f>_xlfn.XLOOKUP(VFO172, Schedule!$F$226:$FO$226, Schedule!$F$236:$FO$236, 0)</f>
        <v>0</v>
      </c>
      <c r="VFP188" s="214">
        <f>_xlfn.XLOOKUP(VFP172, Schedule!$F$226:$FO$226, Schedule!$F$236:$FO$236, 0)</f>
        <v>0</v>
      </c>
      <c r="VFQ188" s="214">
        <f>_xlfn.XLOOKUP(VFQ172, Schedule!$F$226:$FO$226, Schedule!$F$236:$FO$236, 0)</f>
        <v>0</v>
      </c>
      <c r="VFR188" s="214">
        <f>_xlfn.XLOOKUP(VFR172, Schedule!$F$226:$FO$226, Schedule!$F$236:$FO$236, 0)</f>
        <v>0</v>
      </c>
      <c r="VFS188" s="214">
        <f>_xlfn.XLOOKUP(VFS172, Schedule!$F$226:$FO$226, Schedule!$F$236:$FO$236, 0)</f>
        <v>0</v>
      </c>
      <c r="VFT188" s="214">
        <f>_xlfn.XLOOKUP(VFT172, Schedule!$F$226:$FO$226, Schedule!$F$236:$FO$236, 0)</f>
        <v>0</v>
      </c>
      <c r="VFU188" s="214">
        <f>_xlfn.XLOOKUP(VFU172, Schedule!$F$226:$FO$226, Schedule!$F$236:$FO$236, 0)</f>
        <v>0</v>
      </c>
      <c r="VFV188" s="214">
        <f>_xlfn.XLOOKUP(VFV172, Schedule!$F$226:$FO$226, Schedule!$F$236:$FO$236, 0)</f>
        <v>0</v>
      </c>
      <c r="VFW188" s="214">
        <f>_xlfn.XLOOKUP(VFW172, Schedule!$F$226:$FO$226, Schedule!$F$236:$FO$236, 0)</f>
        <v>0</v>
      </c>
      <c r="VFX188" s="214">
        <f>_xlfn.XLOOKUP(VFX172, Schedule!$F$226:$FO$226, Schedule!$F$236:$FO$236, 0)</f>
        <v>0</v>
      </c>
      <c r="VFY188" s="214">
        <f>_xlfn.XLOOKUP(VFY172, Schedule!$F$226:$FO$226, Schedule!$F$236:$FO$236, 0)</f>
        <v>0</v>
      </c>
      <c r="VFZ188" s="214">
        <f>_xlfn.XLOOKUP(VFZ172, Schedule!$F$226:$FO$226, Schedule!$F$236:$FO$236, 0)</f>
        <v>0</v>
      </c>
      <c r="VGA188" s="214">
        <f>_xlfn.XLOOKUP(VGA172, Schedule!$F$226:$FO$226, Schedule!$F$236:$FO$236, 0)</f>
        <v>0</v>
      </c>
      <c r="VGB188" s="214">
        <f>_xlfn.XLOOKUP(VGB172, Schedule!$F$226:$FO$226, Schedule!$F$236:$FO$236, 0)</f>
        <v>0</v>
      </c>
      <c r="VGC188" s="214">
        <f>_xlfn.XLOOKUP(VGC172, Schedule!$F$226:$FO$226, Schedule!$F$236:$FO$236, 0)</f>
        <v>0</v>
      </c>
      <c r="VGD188" s="214">
        <f>_xlfn.XLOOKUP(VGD172, Schedule!$F$226:$FO$226, Schedule!$F$236:$FO$236, 0)</f>
        <v>0</v>
      </c>
      <c r="VGE188" s="214">
        <f>_xlfn.XLOOKUP(VGE172, Schedule!$F$226:$FO$226, Schedule!$F$236:$FO$236, 0)</f>
        <v>0</v>
      </c>
      <c r="VGF188" s="214">
        <f>_xlfn.XLOOKUP(VGF172, Schedule!$F$226:$FO$226, Schedule!$F$236:$FO$236, 0)</f>
        <v>0</v>
      </c>
      <c r="VGG188" s="214">
        <f>_xlfn.XLOOKUP(VGG172, Schedule!$F$226:$FO$226, Schedule!$F$236:$FO$236, 0)</f>
        <v>0</v>
      </c>
      <c r="VGH188" s="214">
        <f>_xlfn.XLOOKUP(VGH172, Schedule!$F$226:$FO$226, Schedule!$F$236:$FO$236, 0)</f>
        <v>0</v>
      </c>
      <c r="VGI188" s="214">
        <f>_xlfn.XLOOKUP(VGI172, Schedule!$F$226:$FO$226, Schedule!$F$236:$FO$236, 0)</f>
        <v>0</v>
      </c>
      <c r="VGJ188" s="214">
        <f>_xlfn.XLOOKUP(VGJ172, Schedule!$F$226:$FO$226, Schedule!$F$236:$FO$236, 0)</f>
        <v>0</v>
      </c>
      <c r="VGK188" s="214">
        <f>_xlfn.XLOOKUP(VGK172, Schedule!$F$226:$FO$226, Schedule!$F$236:$FO$236, 0)</f>
        <v>0</v>
      </c>
      <c r="VGL188" s="214">
        <f>_xlfn.XLOOKUP(VGL172, Schedule!$F$226:$FO$226, Schedule!$F$236:$FO$236, 0)</f>
        <v>0</v>
      </c>
      <c r="VGM188" s="214">
        <f>_xlfn.XLOOKUP(VGM172, Schedule!$F$226:$FO$226, Schedule!$F$236:$FO$236, 0)</f>
        <v>0</v>
      </c>
      <c r="VGN188" s="214">
        <f>_xlfn.XLOOKUP(VGN172, Schedule!$F$226:$FO$226, Schedule!$F$236:$FO$236, 0)</f>
        <v>0</v>
      </c>
      <c r="VGO188" s="214">
        <f>_xlfn.XLOOKUP(VGO172, Schedule!$F$226:$FO$226, Schedule!$F$236:$FO$236, 0)</f>
        <v>0</v>
      </c>
      <c r="VGP188" s="214">
        <f>_xlfn.XLOOKUP(VGP172, Schedule!$F$226:$FO$226, Schedule!$F$236:$FO$236, 0)</f>
        <v>0</v>
      </c>
      <c r="VGQ188" s="214">
        <f>_xlfn.XLOOKUP(VGQ172, Schedule!$F$226:$FO$226, Schedule!$F$236:$FO$236, 0)</f>
        <v>0</v>
      </c>
      <c r="VGR188" s="214">
        <f>_xlfn.XLOOKUP(VGR172, Schedule!$F$226:$FO$226, Schedule!$F$236:$FO$236, 0)</f>
        <v>0</v>
      </c>
      <c r="VGS188" s="214">
        <f>_xlfn.XLOOKUP(VGS172, Schedule!$F$226:$FO$226, Schedule!$F$236:$FO$236, 0)</f>
        <v>0</v>
      </c>
      <c r="VGT188" s="214">
        <f>_xlfn.XLOOKUP(VGT172, Schedule!$F$226:$FO$226, Schedule!$F$236:$FO$236, 0)</f>
        <v>0</v>
      </c>
      <c r="VGU188" s="214">
        <f>_xlfn.XLOOKUP(VGU172, Schedule!$F$226:$FO$226, Schedule!$F$236:$FO$236, 0)</f>
        <v>0</v>
      </c>
      <c r="VGV188" s="214">
        <f>_xlfn.XLOOKUP(VGV172, Schedule!$F$226:$FO$226, Schedule!$F$236:$FO$236, 0)</f>
        <v>0</v>
      </c>
      <c r="VGW188" s="214">
        <f>_xlfn.XLOOKUP(VGW172, Schedule!$F$226:$FO$226, Schedule!$F$236:$FO$236, 0)</f>
        <v>0</v>
      </c>
      <c r="VGX188" s="214">
        <f>_xlfn.XLOOKUP(VGX172, Schedule!$F$226:$FO$226, Schedule!$F$236:$FO$236, 0)</f>
        <v>0</v>
      </c>
      <c r="VGY188" s="214">
        <f>_xlfn.XLOOKUP(VGY172, Schedule!$F$226:$FO$226, Schedule!$F$236:$FO$236, 0)</f>
        <v>0</v>
      </c>
      <c r="VGZ188" s="214">
        <f>_xlfn.XLOOKUP(VGZ172, Schedule!$F$226:$FO$226, Schedule!$F$236:$FO$236, 0)</f>
        <v>0</v>
      </c>
      <c r="VHA188" s="214">
        <f>_xlfn.XLOOKUP(VHA172, Schedule!$F$226:$FO$226, Schedule!$F$236:$FO$236, 0)</f>
        <v>0</v>
      </c>
      <c r="VHB188" s="214">
        <f>_xlfn.XLOOKUP(VHB172, Schedule!$F$226:$FO$226, Schedule!$F$236:$FO$236, 0)</f>
        <v>0</v>
      </c>
      <c r="VHC188" s="214">
        <f>_xlfn.XLOOKUP(VHC172, Schedule!$F$226:$FO$226, Schedule!$F$236:$FO$236, 0)</f>
        <v>0</v>
      </c>
      <c r="VHD188" s="214">
        <f>_xlfn.XLOOKUP(VHD172, Schedule!$F$226:$FO$226, Schedule!$F$236:$FO$236, 0)</f>
        <v>0</v>
      </c>
      <c r="VHE188" s="214">
        <f>_xlfn.XLOOKUP(VHE172, Schedule!$F$226:$FO$226, Schedule!$F$236:$FO$236, 0)</f>
        <v>0</v>
      </c>
      <c r="VHF188" s="214">
        <f>_xlfn.XLOOKUP(VHF172, Schedule!$F$226:$FO$226, Schedule!$F$236:$FO$236, 0)</f>
        <v>0</v>
      </c>
      <c r="VHG188" s="214">
        <f>_xlfn.XLOOKUP(VHG172, Schedule!$F$226:$FO$226, Schedule!$F$236:$FO$236, 0)</f>
        <v>0</v>
      </c>
      <c r="VHH188" s="214">
        <f>_xlfn.XLOOKUP(VHH172, Schedule!$F$226:$FO$226, Schedule!$F$236:$FO$236, 0)</f>
        <v>0</v>
      </c>
      <c r="VHI188" s="214">
        <f>_xlfn.XLOOKUP(VHI172, Schedule!$F$226:$FO$226, Schedule!$F$236:$FO$236, 0)</f>
        <v>0</v>
      </c>
      <c r="VHJ188" s="214">
        <f>_xlfn.XLOOKUP(VHJ172, Schedule!$F$226:$FO$226, Schedule!$F$236:$FO$236, 0)</f>
        <v>0</v>
      </c>
      <c r="VHK188" s="214">
        <f>_xlfn.XLOOKUP(VHK172, Schedule!$F$226:$FO$226, Schedule!$F$236:$FO$236, 0)</f>
        <v>0</v>
      </c>
      <c r="VHL188" s="214">
        <f>_xlfn.XLOOKUP(VHL172, Schedule!$F$226:$FO$226, Schedule!$F$236:$FO$236, 0)</f>
        <v>0</v>
      </c>
      <c r="VHM188" s="214">
        <f>_xlfn.XLOOKUP(VHM172, Schedule!$F$226:$FO$226, Schedule!$F$236:$FO$236, 0)</f>
        <v>0</v>
      </c>
      <c r="VHN188" s="214">
        <f>_xlfn.XLOOKUP(VHN172, Schedule!$F$226:$FO$226, Schedule!$F$236:$FO$236, 0)</f>
        <v>0</v>
      </c>
      <c r="VHO188" s="214">
        <f>_xlfn.XLOOKUP(VHO172, Schedule!$F$226:$FO$226, Schedule!$F$236:$FO$236, 0)</f>
        <v>0</v>
      </c>
      <c r="VHP188" s="214">
        <f>_xlfn.XLOOKUP(VHP172, Schedule!$F$226:$FO$226, Schedule!$F$236:$FO$236, 0)</f>
        <v>0</v>
      </c>
      <c r="VHQ188" s="214">
        <f>_xlfn.XLOOKUP(VHQ172, Schedule!$F$226:$FO$226, Schedule!$F$236:$FO$236, 0)</f>
        <v>0</v>
      </c>
      <c r="VHR188" s="214">
        <f>_xlfn.XLOOKUP(VHR172, Schedule!$F$226:$FO$226, Schedule!$F$236:$FO$236, 0)</f>
        <v>0</v>
      </c>
      <c r="VHS188" s="214">
        <f>_xlfn.XLOOKUP(VHS172, Schedule!$F$226:$FO$226, Schedule!$F$236:$FO$236, 0)</f>
        <v>0</v>
      </c>
      <c r="VHT188" s="214">
        <f>_xlfn.XLOOKUP(VHT172, Schedule!$F$226:$FO$226, Schedule!$F$236:$FO$236, 0)</f>
        <v>0</v>
      </c>
      <c r="VHU188" s="214">
        <f>_xlfn.XLOOKUP(VHU172, Schedule!$F$226:$FO$226, Schedule!$F$236:$FO$236, 0)</f>
        <v>0</v>
      </c>
      <c r="VHV188" s="214">
        <f>_xlfn.XLOOKUP(VHV172, Schedule!$F$226:$FO$226, Schedule!$F$236:$FO$236, 0)</f>
        <v>0</v>
      </c>
      <c r="VHW188" s="214">
        <f>_xlfn.XLOOKUP(VHW172, Schedule!$F$226:$FO$226, Schedule!$F$236:$FO$236, 0)</f>
        <v>0</v>
      </c>
      <c r="VHX188" s="214">
        <f>_xlfn.XLOOKUP(VHX172, Schedule!$F$226:$FO$226, Schedule!$F$236:$FO$236, 0)</f>
        <v>0</v>
      </c>
      <c r="VHY188" s="214">
        <f>_xlfn.XLOOKUP(VHY172, Schedule!$F$226:$FO$226, Schedule!$F$236:$FO$236, 0)</f>
        <v>0</v>
      </c>
      <c r="VHZ188" s="214">
        <f>_xlfn.XLOOKUP(VHZ172, Schedule!$F$226:$FO$226, Schedule!$F$236:$FO$236, 0)</f>
        <v>0</v>
      </c>
      <c r="VIA188" s="214">
        <f>_xlfn.XLOOKUP(VIA172, Schedule!$F$226:$FO$226, Schedule!$F$236:$FO$236, 0)</f>
        <v>0</v>
      </c>
      <c r="VIB188" s="214">
        <f>_xlfn.XLOOKUP(VIB172, Schedule!$F$226:$FO$226, Schedule!$F$236:$FO$236, 0)</f>
        <v>0</v>
      </c>
      <c r="VIC188" s="214">
        <f>_xlfn.XLOOKUP(VIC172, Schedule!$F$226:$FO$226, Schedule!$F$236:$FO$236, 0)</f>
        <v>0</v>
      </c>
      <c r="VID188" s="214">
        <f>_xlfn.XLOOKUP(VID172, Schedule!$F$226:$FO$226, Schedule!$F$236:$FO$236, 0)</f>
        <v>0</v>
      </c>
      <c r="VIE188" s="214">
        <f>_xlfn.XLOOKUP(VIE172, Schedule!$F$226:$FO$226, Schedule!$F$236:$FO$236, 0)</f>
        <v>0</v>
      </c>
      <c r="VIF188" s="214">
        <f>_xlfn.XLOOKUP(VIF172, Schedule!$F$226:$FO$226, Schedule!$F$236:$FO$236, 0)</f>
        <v>0</v>
      </c>
      <c r="VIG188" s="214">
        <f>_xlfn.XLOOKUP(VIG172, Schedule!$F$226:$FO$226, Schedule!$F$236:$FO$236, 0)</f>
        <v>0</v>
      </c>
      <c r="VIH188" s="214">
        <f>_xlfn.XLOOKUP(VIH172, Schedule!$F$226:$FO$226, Schedule!$F$236:$FO$236, 0)</f>
        <v>0</v>
      </c>
      <c r="VII188" s="214">
        <f>_xlfn.XLOOKUP(VII172, Schedule!$F$226:$FO$226, Schedule!$F$236:$FO$236, 0)</f>
        <v>0</v>
      </c>
      <c r="VIJ188" s="214">
        <f>_xlfn.XLOOKUP(VIJ172, Schedule!$F$226:$FO$226, Schedule!$F$236:$FO$236, 0)</f>
        <v>0</v>
      </c>
      <c r="VIK188" s="214">
        <f>_xlfn.XLOOKUP(VIK172, Schedule!$F$226:$FO$226, Schedule!$F$236:$FO$236, 0)</f>
        <v>0</v>
      </c>
      <c r="VIL188" s="214">
        <f>_xlfn.XLOOKUP(VIL172, Schedule!$F$226:$FO$226, Schedule!$F$236:$FO$236, 0)</f>
        <v>0</v>
      </c>
      <c r="VIM188" s="214">
        <f>_xlfn.XLOOKUP(VIM172, Schedule!$F$226:$FO$226, Schedule!$F$236:$FO$236, 0)</f>
        <v>0</v>
      </c>
      <c r="VIN188" s="214">
        <f>_xlfn.XLOOKUP(VIN172, Schedule!$F$226:$FO$226, Schedule!$F$236:$FO$236, 0)</f>
        <v>0</v>
      </c>
      <c r="VIO188" s="214">
        <f>_xlfn.XLOOKUP(VIO172, Schedule!$F$226:$FO$226, Schedule!$F$236:$FO$236, 0)</f>
        <v>0</v>
      </c>
      <c r="VIP188" s="214">
        <f>_xlfn.XLOOKUP(VIP172, Schedule!$F$226:$FO$226, Schedule!$F$236:$FO$236, 0)</f>
        <v>0</v>
      </c>
      <c r="VIQ188" s="214">
        <f>_xlfn.XLOOKUP(VIQ172, Schedule!$F$226:$FO$226, Schedule!$F$236:$FO$236, 0)</f>
        <v>0</v>
      </c>
      <c r="VIR188" s="214">
        <f>_xlfn.XLOOKUP(VIR172, Schedule!$F$226:$FO$226, Schedule!$F$236:$FO$236, 0)</f>
        <v>0</v>
      </c>
      <c r="VIS188" s="214">
        <f>_xlfn.XLOOKUP(VIS172, Schedule!$F$226:$FO$226, Schedule!$F$236:$FO$236, 0)</f>
        <v>0</v>
      </c>
      <c r="VIT188" s="214">
        <f>_xlfn.XLOOKUP(VIT172, Schedule!$F$226:$FO$226, Schedule!$F$236:$FO$236, 0)</f>
        <v>0</v>
      </c>
      <c r="VIU188" s="214">
        <f>_xlfn.XLOOKUP(VIU172, Schedule!$F$226:$FO$226, Schedule!$F$236:$FO$236, 0)</f>
        <v>0</v>
      </c>
      <c r="VIV188" s="214">
        <f>_xlfn.XLOOKUP(VIV172, Schedule!$F$226:$FO$226, Schedule!$F$236:$FO$236, 0)</f>
        <v>0</v>
      </c>
      <c r="VIW188" s="214">
        <f>_xlfn.XLOOKUP(VIW172, Schedule!$F$226:$FO$226, Schedule!$F$236:$FO$236, 0)</f>
        <v>0</v>
      </c>
      <c r="VIX188" s="214">
        <f>_xlfn.XLOOKUP(VIX172, Schedule!$F$226:$FO$226, Schedule!$F$236:$FO$236, 0)</f>
        <v>0</v>
      </c>
      <c r="VIY188" s="214">
        <f>_xlfn.XLOOKUP(VIY172, Schedule!$F$226:$FO$226, Schedule!$F$236:$FO$236, 0)</f>
        <v>0</v>
      </c>
      <c r="VIZ188" s="214">
        <f>_xlfn.XLOOKUP(VIZ172, Schedule!$F$226:$FO$226, Schedule!$F$236:$FO$236, 0)</f>
        <v>0</v>
      </c>
      <c r="VJA188" s="214">
        <f>_xlfn.XLOOKUP(VJA172, Schedule!$F$226:$FO$226, Schedule!$F$236:$FO$236, 0)</f>
        <v>0</v>
      </c>
      <c r="VJB188" s="214">
        <f>_xlfn.XLOOKUP(VJB172, Schedule!$F$226:$FO$226, Schedule!$F$236:$FO$236, 0)</f>
        <v>0</v>
      </c>
      <c r="VJC188" s="214">
        <f>_xlfn.XLOOKUP(VJC172, Schedule!$F$226:$FO$226, Schedule!$F$236:$FO$236, 0)</f>
        <v>0</v>
      </c>
      <c r="VJD188" s="214">
        <f>_xlfn.XLOOKUP(VJD172, Schedule!$F$226:$FO$226, Schedule!$F$236:$FO$236, 0)</f>
        <v>0</v>
      </c>
      <c r="VJE188" s="214">
        <f>_xlfn.XLOOKUP(VJE172, Schedule!$F$226:$FO$226, Schedule!$F$236:$FO$236, 0)</f>
        <v>0</v>
      </c>
      <c r="VJF188" s="214">
        <f>_xlfn.XLOOKUP(VJF172, Schedule!$F$226:$FO$226, Schedule!$F$236:$FO$236, 0)</f>
        <v>0</v>
      </c>
      <c r="VJG188" s="214">
        <f>_xlfn.XLOOKUP(VJG172, Schedule!$F$226:$FO$226, Schedule!$F$236:$FO$236, 0)</f>
        <v>0</v>
      </c>
      <c r="VJH188" s="214">
        <f>_xlfn.XLOOKUP(VJH172, Schedule!$F$226:$FO$226, Schedule!$F$236:$FO$236, 0)</f>
        <v>0</v>
      </c>
      <c r="VJI188" s="214">
        <f>_xlfn.XLOOKUP(VJI172, Schedule!$F$226:$FO$226, Schedule!$F$236:$FO$236, 0)</f>
        <v>0</v>
      </c>
      <c r="VJJ188" s="214">
        <f>_xlfn.XLOOKUP(VJJ172, Schedule!$F$226:$FO$226, Schedule!$F$236:$FO$236, 0)</f>
        <v>0</v>
      </c>
      <c r="VJK188" s="214">
        <f>_xlfn.XLOOKUP(VJK172, Schedule!$F$226:$FO$226, Schedule!$F$236:$FO$236, 0)</f>
        <v>0</v>
      </c>
      <c r="VJL188" s="214">
        <f>_xlfn.XLOOKUP(VJL172, Schedule!$F$226:$FO$226, Schedule!$F$236:$FO$236, 0)</f>
        <v>0</v>
      </c>
      <c r="VJM188" s="214">
        <f>_xlfn.XLOOKUP(VJM172, Schedule!$F$226:$FO$226, Schedule!$F$236:$FO$236, 0)</f>
        <v>0</v>
      </c>
      <c r="VJN188" s="214">
        <f>_xlfn.XLOOKUP(VJN172, Schedule!$F$226:$FO$226, Schedule!$F$236:$FO$236, 0)</f>
        <v>0</v>
      </c>
      <c r="VJO188" s="214">
        <f>_xlfn.XLOOKUP(VJO172, Schedule!$F$226:$FO$226, Schedule!$F$236:$FO$236, 0)</f>
        <v>0</v>
      </c>
      <c r="VJP188" s="214">
        <f>_xlfn.XLOOKUP(VJP172, Schedule!$F$226:$FO$226, Schedule!$F$236:$FO$236, 0)</f>
        <v>0</v>
      </c>
      <c r="VJQ188" s="214">
        <f>_xlfn.XLOOKUP(VJQ172, Schedule!$F$226:$FO$226, Schedule!$F$236:$FO$236, 0)</f>
        <v>0</v>
      </c>
      <c r="VJR188" s="214">
        <f>_xlfn.XLOOKUP(VJR172, Schedule!$F$226:$FO$226, Schedule!$F$236:$FO$236, 0)</f>
        <v>0</v>
      </c>
      <c r="VJS188" s="214">
        <f>_xlfn.XLOOKUP(VJS172, Schedule!$F$226:$FO$226, Schedule!$F$236:$FO$236, 0)</f>
        <v>0</v>
      </c>
      <c r="VJT188" s="214">
        <f>_xlfn.XLOOKUP(VJT172, Schedule!$F$226:$FO$226, Schedule!$F$236:$FO$236, 0)</f>
        <v>0</v>
      </c>
      <c r="VJU188" s="214">
        <f>_xlfn.XLOOKUP(VJU172, Schedule!$F$226:$FO$226, Schedule!$F$236:$FO$236, 0)</f>
        <v>0</v>
      </c>
      <c r="VJV188" s="214">
        <f>_xlfn.XLOOKUP(VJV172, Schedule!$F$226:$FO$226, Schedule!$F$236:$FO$236, 0)</f>
        <v>0</v>
      </c>
      <c r="VJW188" s="214">
        <f>_xlfn.XLOOKUP(VJW172, Schedule!$F$226:$FO$226, Schedule!$F$236:$FO$236, 0)</f>
        <v>0</v>
      </c>
      <c r="VJX188" s="214">
        <f>_xlfn.XLOOKUP(VJX172, Schedule!$F$226:$FO$226, Schedule!$F$236:$FO$236, 0)</f>
        <v>0</v>
      </c>
      <c r="VJY188" s="214">
        <f>_xlfn.XLOOKUP(VJY172, Schedule!$F$226:$FO$226, Schedule!$F$236:$FO$236, 0)</f>
        <v>0</v>
      </c>
      <c r="VJZ188" s="214">
        <f>_xlfn.XLOOKUP(VJZ172, Schedule!$F$226:$FO$226, Schedule!$F$236:$FO$236, 0)</f>
        <v>0</v>
      </c>
      <c r="VKA188" s="214">
        <f>_xlfn.XLOOKUP(VKA172, Schedule!$F$226:$FO$226, Schedule!$F$236:$FO$236, 0)</f>
        <v>0</v>
      </c>
      <c r="VKB188" s="214">
        <f>_xlfn.XLOOKUP(VKB172, Schedule!$F$226:$FO$226, Schedule!$F$236:$FO$236, 0)</f>
        <v>0</v>
      </c>
      <c r="VKC188" s="214">
        <f>_xlfn.XLOOKUP(VKC172, Schedule!$F$226:$FO$226, Schedule!$F$236:$FO$236, 0)</f>
        <v>0</v>
      </c>
      <c r="VKD188" s="214">
        <f>_xlfn.XLOOKUP(VKD172, Schedule!$F$226:$FO$226, Schedule!$F$236:$FO$236, 0)</f>
        <v>0</v>
      </c>
      <c r="VKE188" s="214">
        <f>_xlfn.XLOOKUP(VKE172, Schedule!$F$226:$FO$226, Schedule!$F$236:$FO$236, 0)</f>
        <v>0</v>
      </c>
      <c r="VKF188" s="214">
        <f>_xlfn.XLOOKUP(VKF172, Schedule!$F$226:$FO$226, Schedule!$F$236:$FO$236, 0)</f>
        <v>0</v>
      </c>
      <c r="VKG188" s="214">
        <f>_xlfn.XLOOKUP(VKG172, Schedule!$F$226:$FO$226, Schedule!$F$236:$FO$236, 0)</f>
        <v>0</v>
      </c>
      <c r="VKH188" s="214">
        <f>_xlfn.XLOOKUP(VKH172, Schedule!$F$226:$FO$226, Schedule!$F$236:$FO$236, 0)</f>
        <v>0</v>
      </c>
      <c r="VKI188" s="214">
        <f>_xlfn.XLOOKUP(VKI172, Schedule!$F$226:$FO$226, Schedule!$F$236:$FO$236, 0)</f>
        <v>0</v>
      </c>
      <c r="VKJ188" s="214">
        <f>_xlfn.XLOOKUP(VKJ172, Schedule!$F$226:$FO$226, Schedule!$F$236:$FO$236, 0)</f>
        <v>0</v>
      </c>
      <c r="VKK188" s="214">
        <f>_xlfn.XLOOKUP(VKK172, Schedule!$F$226:$FO$226, Schedule!$F$236:$FO$236, 0)</f>
        <v>0</v>
      </c>
      <c r="VKL188" s="214">
        <f>_xlfn.XLOOKUP(VKL172, Schedule!$F$226:$FO$226, Schedule!$F$236:$FO$236, 0)</f>
        <v>0</v>
      </c>
      <c r="VKM188" s="214">
        <f>_xlfn.XLOOKUP(VKM172, Schedule!$F$226:$FO$226, Schedule!$F$236:$FO$236, 0)</f>
        <v>0</v>
      </c>
      <c r="VKN188" s="214">
        <f>_xlfn.XLOOKUP(VKN172, Schedule!$F$226:$FO$226, Schedule!$F$236:$FO$236, 0)</f>
        <v>0</v>
      </c>
      <c r="VKO188" s="214">
        <f>_xlfn.XLOOKUP(VKO172, Schedule!$F$226:$FO$226, Schedule!$F$236:$FO$236, 0)</f>
        <v>0</v>
      </c>
      <c r="VKP188" s="214">
        <f>_xlfn.XLOOKUP(VKP172, Schedule!$F$226:$FO$226, Schedule!$F$236:$FO$236, 0)</f>
        <v>0</v>
      </c>
      <c r="VKQ188" s="214">
        <f>_xlfn.XLOOKUP(VKQ172, Schedule!$F$226:$FO$226, Schedule!$F$236:$FO$236, 0)</f>
        <v>0</v>
      </c>
      <c r="VKR188" s="214">
        <f>_xlfn.XLOOKUP(VKR172, Schedule!$F$226:$FO$226, Schedule!$F$236:$FO$236, 0)</f>
        <v>0</v>
      </c>
      <c r="VKS188" s="214">
        <f>_xlfn.XLOOKUP(VKS172, Schedule!$F$226:$FO$226, Schedule!$F$236:$FO$236, 0)</f>
        <v>0</v>
      </c>
      <c r="VKT188" s="214">
        <f>_xlfn.XLOOKUP(VKT172, Schedule!$F$226:$FO$226, Schedule!$F$236:$FO$236, 0)</f>
        <v>0</v>
      </c>
      <c r="VKU188" s="214">
        <f>_xlfn.XLOOKUP(VKU172, Schedule!$F$226:$FO$226, Schedule!$F$236:$FO$236, 0)</f>
        <v>0</v>
      </c>
      <c r="VKV188" s="214">
        <f>_xlfn.XLOOKUP(VKV172, Schedule!$F$226:$FO$226, Schedule!$F$236:$FO$236, 0)</f>
        <v>0</v>
      </c>
      <c r="VKW188" s="214">
        <f>_xlfn.XLOOKUP(VKW172, Schedule!$F$226:$FO$226, Schedule!$F$236:$FO$236, 0)</f>
        <v>0</v>
      </c>
      <c r="VKX188" s="214">
        <f>_xlfn.XLOOKUP(VKX172, Schedule!$F$226:$FO$226, Schedule!$F$236:$FO$236, 0)</f>
        <v>0</v>
      </c>
      <c r="VKY188" s="214">
        <f>_xlfn.XLOOKUP(VKY172, Schedule!$F$226:$FO$226, Schedule!$F$236:$FO$236, 0)</f>
        <v>0</v>
      </c>
      <c r="VKZ188" s="214">
        <f>_xlfn.XLOOKUP(VKZ172, Schedule!$F$226:$FO$226, Schedule!$F$236:$FO$236, 0)</f>
        <v>0</v>
      </c>
      <c r="VLA188" s="214">
        <f>_xlfn.XLOOKUP(VLA172, Schedule!$F$226:$FO$226, Schedule!$F$236:$FO$236, 0)</f>
        <v>0</v>
      </c>
      <c r="VLB188" s="214">
        <f>_xlfn.XLOOKUP(VLB172, Schedule!$F$226:$FO$226, Schedule!$F$236:$FO$236, 0)</f>
        <v>0</v>
      </c>
      <c r="VLC188" s="214">
        <f>_xlfn.XLOOKUP(VLC172, Schedule!$F$226:$FO$226, Schedule!$F$236:$FO$236, 0)</f>
        <v>0</v>
      </c>
      <c r="VLD188" s="214">
        <f>_xlfn.XLOOKUP(VLD172, Schedule!$F$226:$FO$226, Schedule!$F$236:$FO$236, 0)</f>
        <v>0</v>
      </c>
      <c r="VLE188" s="214">
        <f>_xlfn.XLOOKUP(VLE172, Schedule!$F$226:$FO$226, Schedule!$F$236:$FO$236, 0)</f>
        <v>0</v>
      </c>
      <c r="VLF188" s="214">
        <f>_xlfn.XLOOKUP(VLF172, Schedule!$F$226:$FO$226, Schedule!$F$236:$FO$236, 0)</f>
        <v>0</v>
      </c>
      <c r="VLG188" s="214">
        <f>_xlfn.XLOOKUP(VLG172, Schedule!$F$226:$FO$226, Schedule!$F$236:$FO$236, 0)</f>
        <v>0</v>
      </c>
      <c r="VLH188" s="214">
        <f>_xlfn.XLOOKUP(VLH172, Schedule!$F$226:$FO$226, Schedule!$F$236:$FO$236, 0)</f>
        <v>0</v>
      </c>
      <c r="VLI188" s="214">
        <f>_xlfn.XLOOKUP(VLI172, Schedule!$F$226:$FO$226, Schedule!$F$236:$FO$236, 0)</f>
        <v>0</v>
      </c>
      <c r="VLJ188" s="214">
        <f>_xlfn.XLOOKUP(VLJ172, Schedule!$F$226:$FO$226, Schedule!$F$236:$FO$236, 0)</f>
        <v>0</v>
      </c>
      <c r="VLK188" s="214">
        <f>_xlfn.XLOOKUP(VLK172, Schedule!$F$226:$FO$226, Schedule!$F$236:$FO$236, 0)</f>
        <v>0</v>
      </c>
      <c r="VLL188" s="214">
        <f>_xlfn.XLOOKUP(VLL172, Schedule!$F$226:$FO$226, Schedule!$F$236:$FO$236, 0)</f>
        <v>0</v>
      </c>
      <c r="VLM188" s="214">
        <f>_xlfn.XLOOKUP(VLM172, Schedule!$F$226:$FO$226, Schedule!$F$236:$FO$236, 0)</f>
        <v>0</v>
      </c>
      <c r="VLN188" s="214">
        <f>_xlfn.XLOOKUP(VLN172, Schedule!$F$226:$FO$226, Schedule!$F$236:$FO$236, 0)</f>
        <v>0</v>
      </c>
      <c r="VLO188" s="214">
        <f>_xlfn.XLOOKUP(VLO172, Schedule!$F$226:$FO$226, Schedule!$F$236:$FO$236, 0)</f>
        <v>0</v>
      </c>
      <c r="VLP188" s="214">
        <f>_xlfn.XLOOKUP(VLP172, Schedule!$F$226:$FO$226, Schedule!$F$236:$FO$236, 0)</f>
        <v>0</v>
      </c>
      <c r="VLQ188" s="214">
        <f>_xlfn.XLOOKUP(VLQ172, Schedule!$F$226:$FO$226, Schedule!$F$236:$FO$236, 0)</f>
        <v>0</v>
      </c>
      <c r="VLR188" s="214">
        <f>_xlfn.XLOOKUP(VLR172, Schedule!$F$226:$FO$226, Schedule!$F$236:$FO$236, 0)</f>
        <v>0</v>
      </c>
      <c r="VLS188" s="214">
        <f>_xlfn.XLOOKUP(VLS172, Schedule!$F$226:$FO$226, Schedule!$F$236:$FO$236, 0)</f>
        <v>0</v>
      </c>
      <c r="VLT188" s="214">
        <f>_xlfn.XLOOKUP(VLT172, Schedule!$F$226:$FO$226, Schedule!$F$236:$FO$236, 0)</f>
        <v>0</v>
      </c>
      <c r="VLU188" s="214">
        <f>_xlfn.XLOOKUP(VLU172, Schedule!$F$226:$FO$226, Schedule!$F$236:$FO$236, 0)</f>
        <v>0</v>
      </c>
      <c r="VLV188" s="214">
        <f>_xlfn.XLOOKUP(VLV172, Schedule!$F$226:$FO$226, Schedule!$F$236:$FO$236, 0)</f>
        <v>0</v>
      </c>
      <c r="VLW188" s="214">
        <f>_xlfn.XLOOKUP(VLW172, Schedule!$F$226:$FO$226, Schedule!$F$236:$FO$236, 0)</f>
        <v>0</v>
      </c>
      <c r="VLX188" s="214">
        <f>_xlfn.XLOOKUP(VLX172, Schedule!$F$226:$FO$226, Schedule!$F$236:$FO$236, 0)</f>
        <v>0</v>
      </c>
      <c r="VLY188" s="214">
        <f>_xlfn.XLOOKUP(VLY172, Schedule!$F$226:$FO$226, Schedule!$F$236:$FO$236, 0)</f>
        <v>0</v>
      </c>
      <c r="VLZ188" s="214">
        <f>_xlfn.XLOOKUP(VLZ172, Schedule!$F$226:$FO$226, Schedule!$F$236:$FO$236, 0)</f>
        <v>0</v>
      </c>
      <c r="VMA188" s="214">
        <f>_xlfn.XLOOKUP(VMA172, Schedule!$F$226:$FO$226, Schedule!$F$236:$FO$236, 0)</f>
        <v>0</v>
      </c>
      <c r="VMB188" s="214">
        <f>_xlfn.XLOOKUP(VMB172, Schedule!$F$226:$FO$226, Schedule!$F$236:$FO$236, 0)</f>
        <v>0</v>
      </c>
      <c r="VMC188" s="214">
        <f>_xlfn.XLOOKUP(VMC172, Schedule!$F$226:$FO$226, Schedule!$F$236:$FO$236, 0)</f>
        <v>0</v>
      </c>
      <c r="VMD188" s="214">
        <f>_xlfn.XLOOKUP(VMD172, Schedule!$F$226:$FO$226, Schedule!$F$236:$FO$236, 0)</f>
        <v>0</v>
      </c>
      <c r="VME188" s="214">
        <f>_xlfn.XLOOKUP(VME172, Schedule!$F$226:$FO$226, Schedule!$F$236:$FO$236, 0)</f>
        <v>0</v>
      </c>
      <c r="VMF188" s="214">
        <f>_xlfn.XLOOKUP(VMF172, Schedule!$F$226:$FO$226, Schedule!$F$236:$FO$236, 0)</f>
        <v>0</v>
      </c>
      <c r="VMG188" s="214">
        <f>_xlfn.XLOOKUP(VMG172, Schedule!$F$226:$FO$226, Schedule!$F$236:$FO$236, 0)</f>
        <v>0</v>
      </c>
      <c r="VMH188" s="214">
        <f>_xlfn.XLOOKUP(VMH172, Schedule!$F$226:$FO$226, Schedule!$F$236:$FO$236, 0)</f>
        <v>0</v>
      </c>
      <c r="VMI188" s="214">
        <f>_xlfn.XLOOKUP(VMI172, Schedule!$F$226:$FO$226, Schedule!$F$236:$FO$236, 0)</f>
        <v>0</v>
      </c>
      <c r="VMJ188" s="214">
        <f>_xlfn.XLOOKUP(VMJ172, Schedule!$F$226:$FO$226, Schedule!$F$236:$FO$236, 0)</f>
        <v>0</v>
      </c>
      <c r="VMK188" s="214">
        <f>_xlfn.XLOOKUP(VMK172, Schedule!$F$226:$FO$226, Schedule!$F$236:$FO$236, 0)</f>
        <v>0</v>
      </c>
      <c r="VML188" s="214">
        <f>_xlfn.XLOOKUP(VML172, Schedule!$F$226:$FO$226, Schedule!$F$236:$FO$236, 0)</f>
        <v>0</v>
      </c>
      <c r="VMM188" s="214">
        <f>_xlfn.XLOOKUP(VMM172, Schedule!$F$226:$FO$226, Schedule!$F$236:$FO$236, 0)</f>
        <v>0</v>
      </c>
      <c r="VMN188" s="214">
        <f>_xlfn.XLOOKUP(VMN172, Schedule!$F$226:$FO$226, Schedule!$F$236:$FO$236, 0)</f>
        <v>0</v>
      </c>
      <c r="VMO188" s="214">
        <f>_xlfn.XLOOKUP(VMO172, Schedule!$F$226:$FO$226, Schedule!$F$236:$FO$236, 0)</f>
        <v>0</v>
      </c>
      <c r="VMP188" s="214">
        <f>_xlfn.XLOOKUP(VMP172, Schedule!$F$226:$FO$226, Schedule!$F$236:$FO$236, 0)</f>
        <v>0</v>
      </c>
      <c r="VMQ188" s="214">
        <f>_xlfn.XLOOKUP(VMQ172, Schedule!$F$226:$FO$226, Schedule!$F$236:$FO$236, 0)</f>
        <v>0</v>
      </c>
      <c r="VMR188" s="214">
        <f>_xlfn.XLOOKUP(VMR172, Schedule!$F$226:$FO$226, Schedule!$F$236:$FO$236, 0)</f>
        <v>0</v>
      </c>
      <c r="VMS188" s="214">
        <f>_xlfn.XLOOKUP(VMS172, Schedule!$F$226:$FO$226, Schedule!$F$236:$FO$236, 0)</f>
        <v>0</v>
      </c>
      <c r="VMT188" s="214">
        <f>_xlfn.XLOOKUP(VMT172, Schedule!$F$226:$FO$226, Schedule!$F$236:$FO$236, 0)</f>
        <v>0</v>
      </c>
      <c r="VMU188" s="214">
        <f>_xlfn.XLOOKUP(VMU172, Schedule!$F$226:$FO$226, Schedule!$F$236:$FO$236, 0)</f>
        <v>0</v>
      </c>
      <c r="VMV188" s="214">
        <f>_xlfn.XLOOKUP(VMV172, Schedule!$F$226:$FO$226, Schedule!$F$236:$FO$236, 0)</f>
        <v>0</v>
      </c>
      <c r="VMW188" s="214">
        <f>_xlfn.XLOOKUP(VMW172, Schedule!$F$226:$FO$226, Schedule!$F$236:$FO$236, 0)</f>
        <v>0</v>
      </c>
      <c r="VMX188" s="214">
        <f>_xlfn.XLOOKUP(VMX172, Schedule!$F$226:$FO$226, Schedule!$F$236:$FO$236, 0)</f>
        <v>0</v>
      </c>
      <c r="VMY188" s="214">
        <f>_xlfn.XLOOKUP(VMY172, Schedule!$F$226:$FO$226, Schedule!$F$236:$FO$236, 0)</f>
        <v>0</v>
      </c>
      <c r="VMZ188" s="214">
        <f>_xlfn.XLOOKUP(VMZ172, Schedule!$F$226:$FO$226, Schedule!$F$236:$FO$236, 0)</f>
        <v>0</v>
      </c>
      <c r="VNA188" s="214">
        <f>_xlfn.XLOOKUP(VNA172, Schedule!$F$226:$FO$226, Schedule!$F$236:$FO$236, 0)</f>
        <v>0</v>
      </c>
      <c r="VNB188" s="214">
        <f>_xlfn.XLOOKUP(VNB172, Schedule!$F$226:$FO$226, Schedule!$F$236:$FO$236, 0)</f>
        <v>0</v>
      </c>
      <c r="VNC188" s="214">
        <f>_xlfn.XLOOKUP(VNC172, Schedule!$F$226:$FO$226, Schedule!$F$236:$FO$236, 0)</f>
        <v>0</v>
      </c>
      <c r="VND188" s="214">
        <f>_xlfn.XLOOKUP(VND172, Schedule!$F$226:$FO$226, Schedule!$F$236:$FO$236, 0)</f>
        <v>0</v>
      </c>
      <c r="VNE188" s="214">
        <f>_xlfn.XLOOKUP(VNE172, Schedule!$F$226:$FO$226, Schedule!$F$236:$FO$236, 0)</f>
        <v>0</v>
      </c>
      <c r="VNF188" s="214">
        <f>_xlfn.XLOOKUP(VNF172, Schedule!$F$226:$FO$226, Schedule!$F$236:$FO$236, 0)</f>
        <v>0</v>
      </c>
      <c r="VNG188" s="214">
        <f>_xlfn.XLOOKUP(VNG172, Schedule!$F$226:$FO$226, Schedule!$F$236:$FO$236, 0)</f>
        <v>0</v>
      </c>
      <c r="VNH188" s="214">
        <f>_xlfn.XLOOKUP(VNH172, Schedule!$F$226:$FO$226, Schedule!$F$236:$FO$236, 0)</f>
        <v>0</v>
      </c>
      <c r="VNI188" s="214">
        <f>_xlfn.XLOOKUP(VNI172, Schedule!$F$226:$FO$226, Schedule!$F$236:$FO$236, 0)</f>
        <v>0</v>
      </c>
      <c r="VNJ188" s="214">
        <f>_xlfn.XLOOKUP(VNJ172, Schedule!$F$226:$FO$226, Schedule!$F$236:$FO$236, 0)</f>
        <v>0</v>
      </c>
      <c r="VNK188" s="214">
        <f>_xlfn.XLOOKUP(VNK172, Schedule!$F$226:$FO$226, Schedule!$F$236:$FO$236, 0)</f>
        <v>0</v>
      </c>
      <c r="VNL188" s="214">
        <f>_xlfn.XLOOKUP(VNL172, Schedule!$F$226:$FO$226, Schedule!$F$236:$FO$236, 0)</f>
        <v>0</v>
      </c>
      <c r="VNM188" s="214">
        <f>_xlfn.XLOOKUP(VNM172, Schedule!$F$226:$FO$226, Schedule!$F$236:$FO$236, 0)</f>
        <v>0</v>
      </c>
      <c r="VNN188" s="214">
        <f>_xlfn.XLOOKUP(VNN172, Schedule!$F$226:$FO$226, Schedule!$F$236:$FO$236, 0)</f>
        <v>0</v>
      </c>
      <c r="VNO188" s="214">
        <f>_xlfn.XLOOKUP(VNO172, Schedule!$F$226:$FO$226, Schedule!$F$236:$FO$236, 0)</f>
        <v>0</v>
      </c>
      <c r="VNP188" s="214">
        <f>_xlfn.XLOOKUP(VNP172, Schedule!$F$226:$FO$226, Schedule!$F$236:$FO$236, 0)</f>
        <v>0</v>
      </c>
      <c r="VNQ188" s="214">
        <f>_xlfn.XLOOKUP(VNQ172, Schedule!$F$226:$FO$226, Schedule!$F$236:$FO$236, 0)</f>
        <v>0</v>
      </c>
      <c r="VNR188" s="214">
        <f>_xlfn.XLOOKUP(VNR172, Schedule!$F$226:$FO$226, Schedule!$F$236:$FO$236, 0)</f>
        <v>0</v>
      </c>
      <c r="VNS188" s="214">
        <f>_xlfn.XLOOKUP(VNS172, Schedule!$F$226:$FO$226, Schedule!$F$236:$FO$236, 0)</f>
        <v>0</v>
      </c>
      <c r="VNT188" s="214">
        <f>_xlfn.XLOOKUP(VNT172, Schedule!$F$226:$FO$226, Schedule!$F$236:$FO$236, 0)</f>
        <v>0</v>
      </c>
      <c r="VNU188" s="214">
        <f>_xlfn.XLOOKUP(VNU172, Schedule!$F$226:$FO$226, Schedule!$F$236:$FO$236, 0)</f>
        <v>0</v>
      </c>
      <c r="VNV188" s="214">
        <f>_xlfn.XLOOKUP(VNV172, Schedule!$F$226:$FO$226, Schedule!$F$236:$FO$236, 0)</f>
        <v>0</v>
      </c>
      <c r="VNW188" s="214">
        <f>_xlfn.XLOOKUP(VNW172, Schedule!$F$226:$FO$226, Schedule!$F$236:$FO$236, 0)</f>
        <v>0</v>
      </c>
      <c r="VNX188" s="214">
        <f>_xlfn.XLOOKUP(VNX172, Schedule!$F$226:$FO$226, Schedule!$F$236:$FO$236, 0)</f>
        <v>0</v>
      </c>
      <c r="VNY188" s="214">
        <f>_xlfn.XLOOKUP(VNY172, Schedule!$F$226:$FO$226, Schedule!$F$236:$FO$236, 0)</f>
        <v>0</v>
      </c>
      <c r="VNZ188" s="214">
        <f>_xlfn.XLOOKUP(VNZ172, Schedule!$F$226:$FO$226, Schedule!$F$236:$FO$236, 0)</f>
        <v>0</v>
      </c>
      <c r="VOA188" s="214">
        <f>_xlfn.XLOOKUP(VOA172, Schedule!$F$226:$FO$226, Schedule!$F$236:$FO$236, 0)</f>
        <v>0</v>
      </c>
      <c r="VOB188" s="214">
        <f>_xlfn.XLOOKUP(VOB172, Schedule!$F$226:$FO$226, Schedule!$F$236:$FO$236, 0)</f>
        <v>0</v>
      </c>
      <c r="VOC188" s="214">
        <f>_xlfn.XLOOKUP(VOC172, Schedule!$F$226:$FO$226, Schedule!$F$236:$FO$236, 0)</f>
        <v>0</v>
      </c>
      <c r="VOD188" s="214">
        <f>_xlfn.XLOOKUP(VOD172, Schedule!$F$226:$FO$226, Schedule!$F$236:$FO$236, 0)</f>
        <v>0</v>
      </c>
      <c r="VOE188" s="214">
        <f>_xlfn.XLOOKUP(VOE172, Schedule!$F$226:$FO$226, Schedule!$F$236:$FO$236, 0)</f>
        <v>0</v>
      </c>
      <c r="VOF188" s="214">
        <f>_xlfn.XLOOKUP(VOF172, Schedule!$F$226:$FO$226, Schedule!$F$236:$FO$236, 0)</f>
        <v>0</v>
      </c>
      <c r="VOG188" s="214">
        <f>_xlfn.XLOOKUP(VOG172, Schedule!$F$226:$FO$226, Schedule!$F$236:$FO$236, 0)</f>
        <v>0</v>
      </c>
      <c r="VOH188" s="214">
        <f>_xlfn.XLOOKUP(VOH172, Schedule!$F$226:$FO$226, Schedule!$F$236:$FO$236, 0)</f>
        <v>0</v>
      </c>
      <c r="VOI188" s="214">
        <f>_xlfn.XLOOKUP(VOI172, Schedule!$F$226:$FO$226, Schedule!$F$236:$FO$236, 0)</f>
        <v>0</v>
      </c>
      <c r="VOJ188" s="214">
        <f>_xlfn.XLOOKUP(VOJ172, Schedule!$F$226:$FO$226, Schedule!$F$236:$FO$236, 0)</f>
        <v>0</v>
      </c>
      <c r="VOK188" s="214">
        <f>_xlfn.XLOOKUP(VOK172, Schedule!$F$226:$FO$226, Schedule!$F$236:$FO$236, 0)</f>
        <v>0</v>
      </c>
      <c r="VOL188" s="214">
        <f>_xlfn.XLOOKUP(VOL172, Schedule!$F$226:$FO$226, Schedule!$F$236:$FO$236, 0)</f>
        <v>0</v>
      </c>
      <c r="VOM188" s="214">
        <f>_xlfn.XLOOKUP(VOM172, Schedule!$F$226:$FO$226, Schedule!$F$236:$FO$236, 0)</f>
        <v>0</v>
      </c>
      <c r="VON188" s="214">
        <f>_xlfn.XLOOKUP(VON172, Schedule!$F$226:$FO$226, Schedule!$F$236:$FO$236, 0)</f>
        <v>0</v>
      </c>
      <c r="VOO188" s="214">
        <f>_xlfn.XLOOKUP(VOO172, Schedule!$F$226:$FO$226, Schedule!$F$236:$FO$236, 0)</f>
        <v>0</v>
      </c>
      <c r="VOP188" s="214">
        <f>_xlfn.XLOOKUP(VOP172, Schedule!$F$226:$FO$226, Schedule!$F$236:$FO$236, 0)</f>
        <v>0</v>
      </c>
      <c r="VOQ188" s="214">
        <f>_xlfn.XLOOKUP(VOQ172, Schedule!$F$226:$FO$226, Schedule!$F$236:$FO$236, 0)</f>
        <v>0</v>
      </c>
      <c r="VOR188" s="214">
        <f>_xlfn.XLOOKUP(VOR172, Schedule!$F$226:$FO$226, Schedule!$F$236:$FO$236, 0)</f>
        <v>0</v>
      </c>
      <c r="VOS188" s="214">
        <f>_xlfn.XLOOKUP(VOS172, Schedule!$F$226:$FO$226, Schedule!$F$236:$FO$236, 0)</f>
        <v>0</v>
      </c>
      <c r="VOT188" s="214">
        <f>_xlfn.XLOOKUP(VOT172, Schedule!$F$226:$FO$226, Schedule!$F$236:$FO$236, 0)</f>
        <v>0</v>
      </c>
      <c r="VOU188" s="214">
        <f>_xlfn.XLOOKUP(VOU172, Schedule!$F$226:$FO$226, Schedule!$F$236:$FO$236, 0)</f>
        <v>0</v>
      </c>
      <c r="VOV188" s="214">
        <f>_xlfn.XLOOKUP(VOV172, Schedule!$F$226:$FO$226, Schedule!$F$236:$FO$236, 0)</f>
        <v>0</v>
      </c>
      <c r="VOW188" s="214">
        <f>_xlfn.XLOOKUP(VOW172, Schedule!$F$226:$FO$226, Schedule!$F$236:$FO$236, 0)</f>
        <v>0</v>
      </c>
      <c r="VOX188" s="214">
        <f>_xlfn.XLOOKUP(VOX172, Schedule!$F$226:$FO$226, Schedule!$F$236:$FO$236, 0)</f>
        <v>0</v>
      </c>
      <c r="VOY188" s="214">
        <f>_xlfn.XLOOKUP(VOY172, Schedule!$F$226:$FO$226, Schedule!$F$236:$FO$236, 0)</f>
        <v>0</v>
      </c>
      <c r="VOZ188" s="214">
        <f>_xlfn.XLOOKUP(VOZ172, Schedule!$F$226:$FO$226, Schedule!$F$236:$FO$236, 0)</f>
        <v>0</v>
      </c>
      <c r="VPA188" s="214">
        <f>_xlfn.XLOOKUP(VPA172, Schedule!$F$226:$FO$226, Schedule!$F$236:$FO$236, 0)</f>
        <v>0</v>
      </c>
      <c r="VPB188" s="214">
        <f>_xlfn.XLOOKUP(VPB172, Schedule!$F$226:$FO$226, Schedule!$F$236:$FO$236, 0)</f>
        <v>0</v>
      </c>
      <c r="VPC188" s="214">
        <f>_xlfn.XLOOKUP(VPC172, Schedule!$F$226:$FO$226, Schedule!$F$236:$FO$236, 0)</f>
        <v>0</v>
      </c>
      <c r="VPD188" s="214">
        <f>_xlfn.XLOOKUP(VPD172, Schedule!$F$226:$FO$226, Schedule!$F$236:$FO$236, 0)</f>
        <v>0</v>
      </c>
      <c r="VPE188" s="214">
        <f>_xlfn.XLOOKUP(VPE172, Schedule!$F$226:$FO$226, Schedule!$F$236:$FO$236, 0)</f>
        <v>0</v>
      </c>
      <c r="VPF188" s="214">
        <f>_xlfn.XLOOKUP(VPF172, Schedule!$F$226:$FO$226, Schedule!$F$236:$FO$236, 0)</f>
        <v>0</v>
      </c>
      <c r="VPG188" s="214">
        <f>_xlfn.XLOOKUP(VPG172, Schedule!$F$226:$FO$226, Schedule!$F$236:$FO$236, 0)</f>
        <v>0</v>
      </c>
      <c r="VPH188" s="214">
        <f>_xlfn.XLOOKUP(VPH172, Schedule!$F$226:$FO$226, Schedule!$F$236:$FO$236, 0)</f>
        <v>0</v>
      </c>
      <c r="VPI188" s="214">
        <f>_xlfn.XLOOKUP(VPI172, Schedule!$F$226:$FO$226, Schedule!$F$236:$FO$236, 0)</f>
        <v>0</v>
      </c>
      <c r="VPJ188" s="214">
        <f>_xlfn.XLOOKUP(VPJ172, Schedule!$F$226:$FO$226, Schedule!$F$236:$FO$236, 0)</f>
        <v>0</v>
      </c>
      <c r="VPK188" s="214">
        <f>_xlfn.XLOOKUP(VPK172, Schedule!$F$226:$FO$226, Schedule!$F$236:$FO$236, 0)</f>
        <v>0</v>
      </c>
      <c r="VPL188" s="214">
        <f>_xlfn.XLOOKUP(VPL172, Schedule!$F$226:$FO$226, Schedule!$F$236:$FO$236, 0)</f>
        <v>0</v>
      </c>
      <c r="VPM188" s="214">
        <f>_xlfn.XLOOKUP(VPM172, Schedule!$F$226:$FO$226, Schedule!$F$236:$FO$236, 0)</f>
        <v>0</v>
      </c>
      <c r="VPN188" s="214">
        <f>_xlfn.XLOOKUP(VPN172, Schedule!$F$226:$FO$226, Schedule!$F$236:$FO$236, 0)</f>
        <v>0</v>
      </c>
      <c r="VPO188" s="214">
        <f>_xlfn.XLOOKUP(VPO172, Schedule!$F$226:$FO$226, Schedule!$F$236:$FO$236, 0)</f>
        <v>0</v>
      </c>
      <c r="VPP188" s="214">
        <f>_xlfn.XLOOKUP(VPP172, Schedule!$F$226:$FO$226, Schedule!$F$236:$FO$236, 0)</f>
        <v>0</v>
      </c>
      <c r="VPQ188" s="214">
        <f>_xlfn.XLOOKUP(VPQ172, Schedule!$F$226:$FO$226, Schedule!$F$236:$FO$236, 0)</f>
        <v>0</v>
      </c>
      <c r="VPR188" s="214">
        <f>_xlfn.XLOOKUP(VPR172, Schedule!$F$226:$FO$226, Schedule!$F$236:$FO$236, 0)</f>
        <v>0</v>
      </c>
      <c r="VPS188" s="214">
        <f>_xlfn.XLOOKUP(VPS172, Schedule!$F$226:$FO$226, Schedule!$F$236:$FO$236, 0)</f>
        <v>0</v>
      </c>
      <c r="VPT188" s="214">
        <f>_xlfn.XLOOKUP(VPT172, Schedule!$F$226:$FO$226, Schedule!$F$236:$FO$236, 0)</f>
        <v>0</v>
      </c>
      <c r="VPU188" s="214">
        <f>_xlfn.XLOOKUP(VPU172, Schedule!$F$226:$FO$226, Schedule!$F$236:$FO$236, 0)</f>
        <v>0</v>
      </c>
      <c r="VPV188" s="214">
        <f>_xlfn.XLOOKUP(VPV172, Schedule!$F$226:$FO$226, Schedule!$F$236:$FO$236, 0)</f>
        <v>0</v>
      </c>
      <c r="VPW188" s="214">
        <f>_xlfn.XLOOKUP(VPW172, Schedule!$F$226:$FO$226, Schedule!$F$236:$FO$236, 0)</f>
        <v>0</v>
      </c>
      <c r="VPX188" s="214">
        <f>_xlfn.XLOOKUP(VPX172, Schedule!$F$226:$FO$226, Schedule!$F$236:$FO$236, 0)</f>
        <v>0</v>
      </c>
      <c r="VPY188" s="214">
        <f>_xlfn.XLOOKUP(VPY172, Schedule!$F$226:$FO$226, Schedule!$F$236:$FO$236, 0)</f>
        <v>0</v>
      </c>
      <c r="VPZ188" s="214">
        <f>_xlfn.XLOOKUP(VPZ172, Schedule!$F$226:$FO$226, Schedule!$F$236:$FO$236, 0)</f>
        <v>0</v>
      </c>
      <c r="VQA188" s="214">
        <f>_xlfn.XLOOKUP(VQA172, Schedule!$F$226:$FO$226, Schedule!$F$236:$FO$236, 0)</f>
        <v>0</v>
      </c>
      <c r="VQB188" s="214">
        <f>_xlfn.XLOOKUP(VQB172, Schedule!$F$226:$FO$226, Schedule!$F$236:$FO$236, 0)</f>
        <v>0</v>
      </c>
      <c r="VQC188" s="214">
        <f>_xlfn.XLOOKUP(VQC172, Schedule!$F$226:$FO$226, Schedule!$F$236:$FO$236, 0)</f>
        <v>0</v>
      </c>
      <c r="VQD188" s="214">
        <f>_xlfn.XLOOKUP(VQD172, Schedule!$F$226:$FO$226, Schedule!$F$236:$FO$236, 0)</f>
        <v>0</v>
      </c>
      <c r="VQE188" s="214">
        <f>_xlfn.XLOOKUP(VQE172, Schedule!$F$226:$FO$226, Schedule!$F$236:$FO$236, 0)</f>
        <v>0</v>
      </c>
      <c r="VQF188" s="214">
        <f>_xlfn.XLOOKUP(VQF172, Schedule!$F$226:$FO$226, Schedule!$F$236:$FO$236, 0)</f>
        <v>0</v>
      </c>
      <c r="VQG188" s="214">
        <f>_xlfn.XLOOKUP(VQG172, Schedule!$F$226:$FO$226, Schedule!$F$236:$FO$236, 0)</f>
        <v>0</v>
      </c>
      <c r="VQH188" s="214">
        <f>_xlfn.XLOOKUP(VQH172, Schedule!$F$226:$FO$226, Schedule!$F$236:$FO$236, 0)</f>
        <v>0</v>
      </c>
      <c r="VQI188" s="214">
        <f>_xlfn.XLOOKUP(VQI172, Schedule!$F$226:$FO$226, Schedule!$F$236:$FO$236, 0)</f>
        <v>0</v>
      </c>
      <c r="VQJ188" s="214">
        <f>_xlfn.XLOOKUP(VQJ172, Schedule!$F$226:$FO$226, Schedule!$F$236:$FO$236, 0)</f>
        <v>0</v>
      </c>
      <c r="VQK188" s="214">
        <f>_xlfn.XLOOKUP(VQK172, Schedule!$F$226:$FO$226, Schedule!$F$236:$FO$236, 0)</f>
        <v>0</v>
      </c>
      <c r="VQL188" s="214">
        <f>_xlfn.XLOOKUP(VQL172, Schedule!$F$226:$FO$226, Schedule!$F$236:$FO$236, 0)</f>
        <v>0</v>
      </c>
      <c r="VQM188" s="214">
        <f>_xlfn.XLOOKUP(VQM172, Schedule!$F$226:$FO$226, Schedule!$F$236:$FO$236, 0)</f>
        <v>0</v>
      </c>
      <c r="VQN188" s="214">
        <f>_xlfn.XLOOKUP(VQN172, Schedule!$F$226:$FO$226, Schedule!$F$236:$FO$236, 0)</f>
        <v>0</v>
      </c>
      <c r="VQO188" s="214">
        <f>_xlfn.XLOOKUP(VQO172, Schedule!$F$226:$FO$226, Schedule!$F$236:$FO$236, 0)</f>
        <v>0</v>
      </c>
      <c r="VQP188" s="214">
        <f>_xlfn.XLOOKUP(VQP172, Schedule!$F$226:$FO$226, Schedule!$F$236:$FO$236, 0)</f>
        <v>0</v>
      </c>
      <c r="VQQ188" s="214">
        <f>_xlfn.XLOOKUP(VQQ172, Schedule!$F$226:$FO$226, Schedule!$F$236:$FO$236, 0)</f>
        <v>0</v>
      </c>
      <c r="VQR188" s="214">
        <f>_xlfn.XLOOKUP(VQR172, Schedule!$F$226:$FO$226, Schedule!$F$236:$FO$236, 0)</f>
        <v>0</v>
      </c>
      <c r="VQS188" s="214">
        <f>_xlfn.XLOOKUP(VQS172, Schedule!$F$226:$FO$226, Schedule!$F$236:$FO$236, 0)</f>
        <v>0</v>
      </c>
      <c r="VQT188" s="214">
        <f>_xlfn.XLOOKUP(VQT172, Schedule!$F$226:$FO$226, Schedule!$F$236:$FO$236, 0)</f>
        <v>0</v>
      </c>
      <c r="VQU188" s="214">
        <f>_xlfn.XLOOKUP(VQU172, Schedule!$F$226:$FO$226, Schedule!$F$236:$FO$236, 0)</f>
        <v>0</v>
      </c>
      <c r="VQV188" s="214">
        <f>_xlfn.XLOOKUP(VQV172, Schedule!$F$226:$FO$226, Schedule!$F$236:$FO$236, 0)</f>
        <v>0</v>
      </c>
      <c r="VQW188" s="214">
        <f>_xlfn.XLOOKUP(VQW172, Schedule!$F$226:$FO$226, Schedule!$F$236:$FO$236, 0)</f>
        <v>0</v>
      </c>
      <c r="VQX188" s="214">
        <f>_xlfn.XLOOKUP(VQX172, Schedule!$F$226:$FO$226, Schedule!$F$236:$FO$236, 0)</f>
        <v>0</v>
      </c>
      <c r="VQY188" s="214">
        <f>_xlfn.XLOOKUP(VQY172, Schedule!$F$226:$FO$226, Schedule!$F$236:$FO$236, 0)</f>
        <v>0</v>
      </c>
      <c r="VQZ188" s="214">
        <f>_xlfn.XLOOKUP(VQZ172, Schedule!$F$226:$FO$226, Schedule!$F$236:$FO$236, 0)</f>
        <v>0</v>
      </c>
      <c r="VRA188" s="214">
        <f>_xlfn.XLOOKUP(VRA172, Schedule!$F$226:$FO$226, Schedule!$F$236:$FO$236, 0)</f>
        <v>0</v>
      </c>
      <c r="VRB188" s="214">
        <f>_xlfn.XLOOKUP(VRB172, Schedule!$F$226:$FO$226, Schedule!$F$236:$FO$236, 0)</f>
        <v>0</v>
      </c>
      <c r="VRC188" s="214">
        <f>_xlfn.XLOOKUP(VRC172, Schedule!$F$226:$FO$226, Schedule!$F$236:$FO$236, 0)</f>
        <v>0</v>
      </c>
      <c r="VRD188" s="214">
        <f>_xlfn.XLOOKUP(VRD172, Schedule!$F$226:$FO$226, Schedule!$F$236:$FO$236, 0)</f>
        <v>0</v>
      </c>
      <c r="VRE188" s="214">
        <f>_xlfn.XLOOKUP(VRE172, Schedule!$F$226:$FO$226, Schedule!$F$236:$FO$236, 0)</f>
        <v>0</v>
      </c>
      <c r="VRF188" s="214">
        <f>_xlfn.XLOOKUP(VRF172, Schedule!$F$226:$FO$226, Schedule!$F$236:$FO$236, 0)</f>
        <v>0</v>
      </c>
      <c r="VRG188" s="214">
        <f>_xlfn.XLOOKUP(VRG172, Schedule!$F$226:$FO$226, Schedule!$F$236:$FO$236, 0)</f>
        <v>0</v>
      </c>
      <c r="VRH188" s="214">
        <f>_xlfn.XLOOKUP(VRH172, Schedule!$F$226:$FO$226, Schedule!$F$236:$FO$236, 0)</f>
        <v>0</v>
      </c>
      <c r="VRI188" s="214">
        <f>_xlfn.XLOOKUP(VRI172, Schedule!$F$226:$FO$226, Schedule!$F$236:$FO$236, 0)</f>
        <v>0</v>
      </c>
      <c r="VRJ188" s="214">
        <f>_xlfn.XLOOKUP(VRJ172, Schedule!$F$226:$FO$226, Schedule!$F$236:$FO$236, 0)</f>
        <v>0</v>
      </c>
      <c r="VRK188" s="214">
        <f>_xlfn.XLOOKUP(VRK172, Schedule!$F$226:$FO$226, Schedule!$F$236:$FO$236, 0)</f>
        <v>0</v>
      </c>
      <c r="VRL188" s="214">
        <f>_xlfn.XLOOKUP(VRL172, Schedule!$F$226:$FO$226, Schedule!$F$236:$FO$236, 0)</f>
        <v>0</v>
      </c>
      <c r="VRM188" s="214">
        <f>_xlfn.XLOOKUP(VRM172, Schedule!$F$226:$FO$226, Schedule!$F$236:$FO$236, 0)</f>
        <v>0</v>
      </c>
      <c r="VRN188" s="214">
        <f>_xlfn.XLOOKUP(VRN172, Schedule!$F$226:$FO$226, Schedule!$F$236:$FO$236, 0)</f>
        <v>0</v>
      </c>
      <c r="VRO188" s="214">
        <f>_xlfn.XLOOKUP(VRO172, Schedule!$F$226:$FO$226, Schedule!$F$236:$FO$236, 0)</f>
        <v>0</v>
      </c>
      <c r="VRP188" s="214">
        <f>_xlfn.XLOOKUP(VRP172, Schedule!$F$226:$FO$226, Schedule!$F$236:$FO$236, 0)</f>
        <v>0</v>
      </c>
      <c r="VRQ188" s="214">
        <f>_xlfn.XLOOKUP(VRQ172, Schedule!$F$226:$FO$226, Schedule!$F$236:$FO$236, 0)</f>
        <v>0</v>
      </c>
      <c r="VRR188" s="214">
        <f>_xlfn.XLOOKUP(VRR172, Schedule!$F$226:$FO$226, Schedule!$F$236:$FO$236, 0)</f>
        <v>0</v>
      </c>
      <c r="VRS188" s="214">
        <f>_xlfn.XLOOKUP(VRS172, Schedule!$F$226:$FO$226, Schedule!$F$236:$FO$236, 0)</f>
        <v>0</v>
      </c>
      <c r="VRT188" s="214">
        <f>_xlfn.XLOOKUP(VRT172, Schedule!$F$226:$FO$226, Schedule!$F$236:$FO$236, 0)</f>
        <v>0</v>
      </c>
      <c r="VRU188" s="214">
        <f>_xlfn.XLOOKUP(VRU172, Schedule!$F$226:$FO$226, Schedule!$F$236:$FO$236, 0)</f>
        <v>0</v>
      </c>
      <c r="VRV188" s="214">
        <f>_xlfn.XLOOKUP(VRV172, Schedule!$F$226:$FO$226, Schedule!$F$236:$FO$236, 0)</f>
        <v>0</v>
      </c>
      <c r="VRW188" s="214">
        <f>_xlfn.XLOOKUP(VRW172, Schedule!$F$226:$FO$226, Schedule!$F$236:$FO$236, 0)</f>
        <v>0</v>
      </c>
      <c r="VRX188" s="214">
        <f>_xlfn.XLOOKUP(VRX172, Schedule!$F$226:$FO$226, Schedule!$F$236:$FO$236, 0)</f>
        <v>0</v>
      </c>
      <c r="VRY188" s="214">
        <f>_xlfn.XLOOKUP(VRY172, Schedule!$F$226:$FO$226, Schedule!$F$236:$FO$236, 0)</f>
        <v>0</v>
      </c>
      <c r="VRZ188" s="214">
        <f>_xlfn.XLOOKUP(VRZ172, Schedule!$F$226:$FO$226, Schedule!$F$236:$FO$236, 0)</f>
        <v>0</v>
      </c>
      <c r="VSA188" s="214">
        <f>_xlfn.XLOOKUP(VSA172, Schedule!$F$226:$FO$226, Schedule!$F$236:$FO$236, 0)</f>
        <v>0</v>
      </c>
      <c r="VSB188" s="214">
        <f>_xlfn.XLOOKUP(VSB172, Schedule!$F$226:$FO$226, Schedule!$F$236:$FO$236, 0)</f>
        <v>0</v>
      </c>
      <c r="VSC188" s="214">
        <f>_xlfn.XLOOKUP(VSC172, Schedule!$F$226:$FO$226, Schedule!$F$236:$FO$236, 0)</f>
        <v>0</v>
      </c>
      <c r="VSD188" s="214">
        <f>_xlfn.XLOOKUP(VSD172, Schedule!$F$226:$FO$226, Schedule!$F$236:$FO$236, 0)</f>
        <v>0</v>
      </c>
      <c r="VSE188" s="214">
        <f>_xlfn.XLOOKUP(VSE172, Schedule!$F$226:$FO$226, Schedule!$F$236:$FO$236, 0)</f>
        <v>0</v>
      </c>
      <c r="VSF188" s="214">
        <f>_xlfn.XLOOKUP(VSF172, Schedule!$F$226:$FO$226, Schedule!$F$236:$FO$236, 0)</f>
        <v>0</v>
      </c>
      <c r="VSG188" s="214">
        <f>_xlfn.XLOOKUP(VSG172, Schedule!$F$226:$FO$226, Schedule!$F$236:$FO$236, 0)</f>
        <v>0</v>
      </c>
      <c r="VSH188" s="214">
        <f>_xlfn.XLOOKUP(VSH172, Schedule!$F$226:$FO$226, Schedule!$F$236:$FO$236, 0)</f>
        <v>0</v>
      </c>
      <c r="VSI188" s="214">
        <f>_xlfn.XLOOKUP(VSI172, Schedule!$F$226:$FO$226, Schedule!$F$236:$FO$236, 0)</f>
        <v>0</v>
      </c>
      <c r="VSJ188" s="214">
        <f>_xlfn.XLOOKUP(VSJ172, Schedule!$F$226:$FO$226, Schedule!$F$236:$FO$236, 0)</f>
        <v>0</v>
      </c>
      <c r="VSK188" s="214">
        <f>_xlfn.XLOOKUP(VSK172, Schedule!$F$226:$FO$226, Schedule!$F$236:$FO$236, 0)</f>
        <v>0</v>
      </c>
      <c r="VSL188" s="214">
        <f>_xlfn.XLOOKUP(VSL172, Schedule!$F$226:$FO$226, Schedule!$F$236:$FO$236, 0)</f>
        <v>0</v>
      </c>
      <c r="VSM188" s="214">
        <f>_xlfn.XLOOKUP(VSM172, Schedule!$F$226:$FO$226, Schedule!$F$236:$FO$236, 0)</f>
        <v>0</v>
      </c>
      <c r="VSN188" s="214">
        <f>_xlfn.XLOOKUP(VSN172, Schedule!$F$226:$FO$226, Schedule!$F$236:$FO$236, 0)</f>
        <v>0</v>
      </c>
      <c r="VSO188" s="214">
        <f>_xlfn.XLOOKUP(VSO172, Schedule!$F$226:$FO$226, Schedule!$F$236:$FO$236, 0)</f>
        <v>0</v>
      </c>
      <c r="VSP188" s="214">
        <f>_xlfn.XLOOKUP(VSP172, Schedule!$F$226:$FO$226, Schedule!$F$236:$FO$236, 0)</f>
        <v>0</v>
      </c>
      <c r="VSQ188" s="214">
        <f>_xlfn.XLOOKUP(VSQ172, Schedule!$F$226:$FO$226, Schedule!$F$236:$FO$236, 0)</f>
        <v>0</v>
      </c>
      <c r="VSR188" s="214">
        <f>_xlfn.XLOOKUP(VSR172, Schedule!$F$226:$FO$226, Schedule!$F$236:$FO$236, 0)</f>
        <v>0</v>
      </c>
      <c r="VSS188" s="214">
        <f>_xlfn.XLOOKUP(VSS172, Schedule!$F$226:$FO$226, Schedule!$F$236:$FO$236, 0)</f>
        <v>0</v>
      </c>
      <c r="VST188" s="214">
        <f>_xlfn.XLOOKUP(VST172, Schedule!$F$226:$FO$226, Schedule!$F$236:$FO$236, 0)</f>
        <v>0</v>
      </c>
      <c r="VSU188" s="214">
        <f>_xlfn.XLOOKUP(VSU172, Schedule!$F$226:$FO$226, Schedule!$F$236:$FO$236, 0)</f>
        <v>0</v>
      </c>
      <c r="VSV188" s="214">
        <f>_xlfn.XLOOKUP(VSV172, Schedule!$F$226:$FO$226, Schedule!$F$236:$FO$236, 0)</f>
        <v>0</v>
      </c>
      <c r="VSW188" s="214">
        <f>_xlfn.XLOOKUP(VSW172, Schedule!$F$226:$FO$226, Schedule!$F$236:$FO$236, 0)</f>
        <v>0</v>
      </c>
      <c r="VSX188" s="214">
        <f>_xlfn.XLOOKUP(VSX172, Schedule!$F$226:$FO$226, Schedule!$F$236:$FO$236, 0)</f>
        <v>0</v>
      </c>
      <c r="VSY188" s="214">
        <f>_xlfn.XLOOKUP(VSY172, Schedule!$F$226:$FO$226, Schedule!$F$236:$FO$236, 0)</f>
        <v>0</v>
      </c>
      <c r="VSZ188" s="214">
        <f>_xlfn.XLOOKUP(VSZ172, Schedule!$F$226:$FO$226, Schedule!$F$236:$FO$236, 0)</f>
        <v>0</v>
      </c>
      <c r="VTA188" s="214">
        <f>_xlfn.XLOOKUP(VTA172, Schedule!$F$226:$FO$226, Schedule!$F$236:$FO$236, 0)</f>
        <v>0</v>
      </c>
      <c r="VTB188" s="214">
        <f>_xlfn.XLOOKUP(VTB172, Schedule!$F$226:$FO$226, Schedule!$F$236:$FO$236, 0)</f>
        <v>0</v>
      </c>
      <c r="VTC188" s="214">
        <f>_xlfn.XLOOKUP(VTC172, Schedule!$F$226:$FO$226, Schedule!$F$236:$FO$236, 0)</f>
        <v>0</v>
      </c>
      <c r="VTD188" s="214">
        <f>_xlfn.XLOOKUP(VTD172, Schedule!$F$226:$FO$226, Schedule!$F$236:$FO$236, 0)</f>
        <v>0</v>
      </c>
      <c r="VTE188" s="214">
        <f>_xlfn.XLOOKUP(VTE172, Schedule!$F$226:$FO$226, Schedule!$F$236:$FO$236, 0)</f>
        <v>0</v>
      </c>
      <c r="VTF188" s="214">
        <f>_xlfn.XLOOKUP(VTF172, Schedule!$F$226:$FO$226, Schedule!$F$236:$FO$236, 0)</f>
        <v>0</v>
      </c>
      <c r="VTG188" s="214">
        <f>_xlfn.XLOOKUP(VTG172, Schedule!$F$226:$FO$226, Schedule!$F$236:$FO$236, 0)</f>
        <v>0</v>
      </c>
      <c r="VTH188" s="214">
        <f>_xlfn.XLOOKUP(VTH172, Schedule!$F$226:$FO$226, Schedule!$F$236:$FO$236, 0)</f>
        <v>0</v>
      </c>
      <c r="VTI188" s="214">
        <f>_xlfn.XLOOKUP(VTI172, Schedule!$F$226:$FO$226, Schedule!$F$236:$FO$236, 0)</f>
        <v>0</v>
      </c>
      <c r="VTJ188" s="214">
        <f>_xlfn.XLOOKUP(VTJ172, Schedule!$F$226:$FO$226, Schedule!$F$236:$FO$236, 0)</f>
        <v>0</v>
      </c>
      <c r="VTK188" s="214">
        <f>_xlfn.XLOOKUP(VTK172, Schedule!$F$226:$FO$226, Schedule!$F$236:$FO$236, 0)</f>
        <v>0</v>
      </c>
      <c r="VTL188" s="214">
        <f>_xlfn.XLOOKUP(VTL172, Schedule!$F$226:$FO$226, Schedule!$F$236:$FO$236, 0)</f>
        <v>0</v>
      </c>
      <c r="VTM188" s="214">
        <f>_xlfn.XLOOKUP(VTM172, Schedule!$F$226:$FO$226, Schedule!$F$236:$FO$236, 0)</f>
        <v>0</v>
      </c>
      <c r="VTN188" s="214">
        <f>_xlfn.XLOOKUP(VTN172, Schedule!$F$226:$FO$226, Schedule!$F$236:$FO$236, 0)</f>
        <v>0</v>
      </c>
      <c r="VTO188" s="214">
        <f>_xlfn.XLOOKUP(VTO172, Schedule!$F$226:$FO$226, Schedule!$F$236:$FO$236, 0)</f>
        <v>0</v>
      </c>
      <c r="VTP188" s="214">
        <f>_xlfn.XLOOKUP(VTP172, Schedule!$F$226:$FO$226, Schedule!$F$236:$FO$236, 0)</f>
        <v>0</v>
      </c>
      <c r="VTQ188" s="214">
        <f>_xlfn.XLOOKUP(VTQ172, Schedule!$F$226:$FO$226, Schedule!$F$236:$FO$236, 0)</f>
        <v>0</v>
      </c>
      <c r="VTR188" s="214">
        <f>_xlfn.XLOOKUP(VTR172, Schedule!$F$226:$FO$226, Schedule!$F$236:$FO$236, 0)</f>
        <v>0</v>
      </c>
      <c r="VTS188" s="214">
        <f>_xlfn.XLOOKUP(VTS172, Schedule!$F$226:$FO$226, Schedule!$F$236:$FO$236, 0)</f>
        <v>0</v>
      </c>
      <c r="VTT188" s="214">
        <f>_xlfn.XLOOKUP(VTT172, Schedule!$F$226:$FO$226, Schedule!$F$236:$FO$236, 0)</f>
        <v>0</v>
      </c>
      <c r="VTU188" s="214">
        <f>_xlfn.XLOOKUP(VTU172, Schedule!$F$226:$FO$226, Schedule!$F$236:$FO$236, 0)</f>
        <v>0</v>
      </c>
      <c r="VTV188" s="214">
        <f>_xlfn.XLOOKUP(VTV172, Schedule!$F$226:$FO$226, Schedule!$F$236:$FO$236, 0)</f>
        <v>0</v>
      </c>
      <c r="VTW188" s="214">
        <f>_xlfn.XLOOKUP(VTW172, Schedule!$F$226:$FO$226, Schedule!$F$236:$FO$236, 0)</f>
        <v>0</v>
      </c>
      <c r="VTX188" s="214">
        <f>_xlfn.XLOOKUP(VTX172, Schedule!$F$226:$FO$226, Schedule!$F$236:$FO$236, 0)</f>
        <v>0</v>
      </c>
      <c r="VTY188" s="214">
        <f>_xlfn.XLOOKUP(VTY172, Schedule!$F$226:$FO$226, Schedule!$F$236:$FO$236, 0)</f>
        <v>0</v>
      </c>
      <c r="VTZ188" s="214">
        <f>_xlfn.XLOOKUP(VTZ172, Schedule!$F$226:$FO$226, Schedule!$F$236:$FO$236, 0)</f>
        <v>0</v>
      </c>
      <c r="VUA188" s="214">
        <f>_xlfn.XLOOKUP(VUA172, Schedule!$F$226:$FO$226, Schedule!$F$236:$FO$236, 0)</f>
        <v>0</v>
      </c>
      <c r="VUB188" s="214">
        <f>_xlfn.XLOOKUP(VUB172, Schedule!$F$226:$FO$226, Schedule!$F$236:$FO$236, 0)</f>
        <v>0</v>
      </c>
      <c r="VUC188" s="214">
        <f>_xlfn.XLOOKUP(VUC172, Schedule!$F$226:$FO$226, Schedule!$F$236:$FO$236, 0)</f>
        <v>0</v>
      </c>
      <c r="VUD188" s="214">
        <f>_xlfn.XLOOKUP(VUD172, Schedule!$F$226:$FO$226, Schedule!$F$236:$FO$236, 0)</f>
        <v>0</v>
      </c>
      <c r="VUE188" s="214">
        <f>_xlfn.XLOOKUP(VUE172, Schedule!$F$226:$FO$226, Schedule!$F$236:$FO$236, 0)</f>
        <v>0</v>
      </c>
      <c r="VUF188" s="214">
        <f>_xlfn.XLOOKUP(VUF172, Schedule!$F$226:$FO$226, Schedule!$F$236:$FO$236, 0)</f>
        <v>0</v>
      </c>
      <c r="VUG188" s="214">
        <f>_xlfn.XLOOKUP(VUG172, Schedule!$F$226:$FO$226, Schedule!$F$236:$FO$236, 0)</f>
        <v>0</v>
      </c>
      <c r="VUH188" s="214">
        <f>_xlfn.XLOOKUP(VUH172, Schedule!$F$226:$FO$226, Schedule!$F$236:$FO$236, 0)</f>
        <v>0</v>
      </c>
      <c r="VUI188" s="214">
        <f>_xlfn.XLOOKUP(VUI172, Schedule!$F$226:$FO$226, Schedule!$F$236:$FO$236, 0)</f>
        <v>0</v>
      </c>
      <c r="VUJ188" s="214">
        <f>_xlfn.XLOOKUP(VUJ172, Schedule!$F$226:$FO$226, Schedule!$F$236:$FO$236, 0)</f>
        <v>0</v>
      </c>
      <c r="VUK188" s="214">
        <f>_xlfn.XLOOKUP(VUK172, Schedule!$F$226:$FO$226, Schedule!$F$236:$FO$236, 0)</f>
        <v>0</v>
      </c>
      <c r="VUL188" s="214">
        <f>_xlfn.XLOOKUP(VUL172, Schedule!$F$226:$FO$226, Schedule!$F$236:$FO$236, 0)</f>
        <v>0</v>
      </c>
      <c r="VUM188" s="214">
        <f>_xlfn.XLOOKUP(VUM172, Schedule!$F$226:$FO$226, Schedule!$F$236:$FO$236, 0)</f>
        <v>0</v>
      </c>
      <c r="VUN188" s="214">
        <f>_xlfn.XLOOKUP(VUN172, Schedule!$F$226:$FO$226, Schedule!$F$236:$FO$236, 0)</f>
        <v>0</v>
      </c>
      <c r="VUO188" s="214">
        <f>_xlfn.XLOOKUP(VUO172, Schedule!$F$226:$FO$226, Schedule!$F$236:$FO$236, 0)</f>
        <v>0</v>
      </c>
      <c r="VUP188" s="214">
        <f>_xlfn.XLOOKUP(VUP172, Schedule!$F$226:$FO$226, Schedule!$F$236:$FO$236, 0)</f>
        <v>0</v>
      </c>
      <c r="VUQ188" s="214">
        <f>_xlfn.XLOOKUP(VUQ172, Schedule!$F$226:$FO$226, Schedule!$F$236:$FO$236, 0)</f>
        <v>0</v>
      </c>
      <c r="VUR188" s="214">
        <f>_xlfn.XLOOKUP(VUR172, Schedule!$F$226:$FO$226, Schedule!$F$236:$FO$236, 0)</f>
        <v>0</v>
      </c>
      <c r="VUS188" s="214">
        <f>_xlfn.XLOOKUP(VUS172, Schedule!$F$226:$FO$226, Schedule!$F$236:$FO$236, 0)</f>
        <v>0</v>
      </c>
      <c r="VUT188" s="214">
        <f>_xlfn.XLOOKUP(VUT172, Schedule!$F$226:$FO$226, Schedule!$F$236:$FO$236, 0)</f>
        <v>0</v>
      </c>
      <c r="VUU188" s="214">
        <f>_xlfn.XLOOKUP(VUU172, Schedule!$F$226:$FO$226, Schedule!$F$236:$FO$236, 0)</f>
        <v>0</v>
      </c>
      <c r="VUV188" s="214">
        <f>_xlfn.XLOOKUP(VUV172, Schedule!$F$226:$FO$226, Schedule!$F$236:$FO$236, 0)</f>
        <v>0</v>
      </c>
      <c r="VUW188" s="214">
        <f>_xlfn.XLOOKUP(VUW172, Schedule!$F$226:$FO$226, Schedule!$F$236:$FO$236, 0)</f>
        <v>0</v>
      </c>
      <c r="VUX188" s="214">
        <f>_xlfn.XLOOKUP(VUX172, Schedule!$F$226:$FO$226, Schedule!$F$236:$FO$236, 0)</f>
        <v>0</v>
      </c>
      <c r="VUY188" s="214">
        <f>_xlfn.XLOOKUP(VUY172, Schedule!$F$226:$FO$226, Schedule!$F$236:$FO$236, 0)</f>
        <v>0</v>
      </c>
      <c r="VUZ188" s="214">
        <f>_xlfn.XLOOKUP(VUZ172, Schedule!$F$226:$FO$226, Schedule!$F$236:$FO$236, 0)</f>
        <v>0</v>
      </c>
      <c r="VVA188" s="214">
        <f>_xlfn.XLOOKUP(VVA172, Schedule!$F$226:$FO$226, Schedule!$F$236:$FO$236, 0)</f>
        <v>0</v>
      </c>
      <c r="VVB188" s="214">
        <f>_xlfn.XLOOKUP(VVB172, Schedule!$F$226:$FO$226, Schedule!$F$236:$FO$236, 0)</f>
        <v>0</v>
      </c>
      <c r="VVC188" s="214">
        <f>_xlfn.XLOOKUP(VVC172, Schedule!$F$226:$FO$226, Schedule!$F$236:$FO$236, 0)</f>
        <v>0</v>
      </c>
      <c r="VVD188" s="214">
        <f>_xlfn.XLOOKUP(VVD172, Schedule!$F$226:$FO$226, Schedule!$F$236:$FO$236, 0)</f>
        <v>0</v>
      </c>
      <c r="VVE188" s="214">
        <f>_xlfn.XLOOKUP(VVE172, Schedule!$F$226:$FO$226, Schedule!$F$236:$FO$236, 0)</f>
        <v>0</v>
      </c>
      <c r="VVF188" s="214">
        <f>_xlfn.XLOOKUP(VVF172, Schedule!$F$226:$FO$226, Schedule!$F$236:$FO$236, 0)</f>
        <v>0</v>
      </c>
      <c r="VVG188" s="214">
        <f>_xlfn.XLOOKUP(VVG172, Schedule!$F$226:$FO$226, Schedule!$F$236:$FO$236, 0)</f>
        <v>0</v>
      </c>
      <c r="VVH188" s="214">
        <f>_xlfn.XLOOKUP(VVH172, Schedule!$F$226:$FO$226, Schedule!$F$236:$FO$236, 0)</f>
        <v>0</v>
      </c>
      <c r="VVI188" s="214">
        <f>_xlfn.XLOOKUP(VVI172, Schedule!$F$226:$FO$226, Schedule!$F$236:$FO$236, 0)</f>
        <v>0</v>
      </c>
      <c r="VVJ188" s="214">
        <f>_xlfn.XLOOKUP(VVJ172, Schedule!$F$226:$FO$226, Schedule!$F$236:$FO$236, 0)</f>
        <v>0</v>
      </c>
      <c r="VVK188" s="214">
        <f>_xlfn.XLOOKUP(VVK172, Schedule!$F$226:$FO$226, Schedule!$F$236:$FO$236, 0)</f>
        <v>0</v>
      </c>
      <c r="VVL188" s="214">
        <f>_xlfn.XLOOKUP(VVL172, Schedule!$F$226:$FO$226, Schedule!$F$236:$FO$236, 0)</f>
        <v>0</v>
      </c>
      <c r="VVM188" s="214">
        <f>_xlfn.XLOOKUP(VVM172, Schedule!$F$226:$FO$226, Schedule!$F$236:$FO$236, 0)</f>
        <v>0</v>
      </c>
      <c r="VVN188" s="214">
        <f>_xlfn.XLOOKUP(VVN172, Schedule!$F$226:$FO$226, Schedule!$F$236:$FO$236, 0)</f>
        <v>0</v>
      </c>
      <c r="VVO188" s="214">
        <f>_xlfn.XLOOKUP(VVO172, Schedule!$F$226:$FO$226, Schedule!$F$236:$FO$236, 0)</f>
        <v>0</v>
      </c>
      <c r="VVP188" s="214">
        <f>_xlfn.XLOOKUP(VVP172, Schedule!$F$226:$FO$226, Schedule!$F$236:$FO$236, 0)</f>
        <v>0</v>
      </c>
      <c r="VVQ188" s="214">
        <f>_xlfn.XLOOKUP(VVQ172, Schedule!$F$226:$FO$226, Schedule!$F$236:$FO$236, 0)</f>
        <v>0</v>
      </c>
      <c r="VVR188" s="214">
        <f>_xlfn.XLOOKUP(VVR172, Schedule!$F$226:$FO$226, Schedule!$F$236:$FO$236, 0)</f>
        <v>0</v>
      </c>
      <c r="VVS188" s="214">
        <f>_xlfn.XLOOKUP(VVS172, Schedule!$F$226:$FO$226, Schedule!$F$236:$FO$236, 0)</f>
        <v>0</v>
      </c>
      <c r="VVT188" s="214">
        <f>_xlfn.XLOOKUP(VVT172, Schedule!$F$226:$FO$226, Schedule!$F$236:$FO$236, 0)</f>
        <v>0</v>
      </c>
      <c r="VVU188" s="214">
        <f>_xlfn.XLOOKUP(VVU172, Schedule!$F$226:$FO$226, Schedule!$F$236:$FO$236, 0)</f>
        <v>0</v>
      </c>
      <c r="VVV188" s="214">
        <f>_xlfn.XLOOKUP(VVV172, Schedule!$F$226:$FO$226, Schedule!$F$236:$FO$236, 0)</f>
        <v>0</v>
      </c>
      <c r="VVW188" s="214">
        <f>_xlfn.XLOOKUP(VVW172, Schedule!$F$226:$FO$226, Schedule!$F$236:$FO$236, 0)</f>
        <v>0</v>
      </c>
      <c r="VVX188" s="214">
        <f>_xlfn.XLOOKUP(VVX172, Schedule!$F$226:$FO$226, Schedule!$F$236:$FO$236, 0)</f>
        <v>0</v>
      </c>
      <c r="VVY188" s="214">
        <f>_xlfn.XLOOKUP(VVY172, Schedule!$F$226:$FO$226, Schedule!$F$236:$FO$236, 0)</f>
        <v>0</v>
      </c>
      <c r="VVZ188" s="214">
        <f>_xlfn.XLOOKUP(VVZ172, Schedule!$F$226:$FO$226, Schedule!$F$236:$FO$236, 0)</f>
        <v>0</v>
      </c>
      <c r="VWA188" s="214">
        <f>_xlfn.XLOOKUP(VWA172, Schedule!$F$226:$FO$226, Schedule!$F$236:$FO$236, 0)</f>
        <v>0</v>
      </c>
      <c r="VWB188" s="214">
        <f>_xlfn.XLOOKUP(VWB172, Schedule!$F$226:$FO$226, Schedule!$F$236:$FO$236, 0)</f>
        <v>0</v>
      </c>
      <c r="VWC188" s="214">
        <f>_xlfn.XLOOKUP(VWC172, Schedule!$F$226:$FO$226, Schedule!$F$236:$FO$236, 0)</f>
        <v>0</v>
      </c>
      <c r="VWD188" s="214">
        <f>_xlfn.XLOOKUP(VWD172, Schedule!$F$226:$FO$226, Schedule!$F$236:$FO$236, 0)</f>
        <v>0</v>
      </c>
      <c r="VWE188" s="214">
        <f>_xlfn.XLOOKUP(VWE172, Schedule!$F$226:$FO$226, Schedule!$F$236:$FO$236, 0)</f>
        <v>0</v>
      </c>
      <c r="VWF188" s="214">
        <f>_xlfn.XLOOKUP(VWF172, Schedule!$F$226:$FO$226, Schedule!$F$236:$FO$236, 0)</f>
        <v>0</v>
      </c>
      <c r="VWG188" s="214">
        <f>_xlfn.XLOOKUP(VWG172, Schedule!$F$226:$FO$226, Schedule!$F$236:$FO$236, 0)</f>
        <v>0</v>
      </c>
      <c r="VWH188" s="214">
        <f>_xlfn.XLOOKUP(VWH172, Schedule!$F$226:$FO$226, Schedule!$F$236:$FO$236, 0)</f>
        <v>0</v>
      </c>
      <c r="VWI188" s="214">
        <f>_xlfn.XLOOKUP(VWI172, Schedule!$F$226:$FO$226, Schedule!$F$236:$FO$236, 0)</f>
        <v>0</v>
      </c>
      <c r="VWJ188" s="214">
        <f>_xlfn.XLOOKUP(VWJ172, Schedule!$F$226:$FO$226, Schedule!$F$236:$FO$236, 0)</f>
        <v>0</v>
      </c>
      <c r="VWK188" s="214">
        <f>_xlfn.XLOOKUP(VWK172, Schedule!$F$226:$FO$226, Schedule!$F$236:$FO$236, 0)</f>
        <v>0</v>
      </c>
      <c r="VWL188" s="214">
        <f>_xlfn.XLOOKUP(VWL172, Schedule!$F$226:$FO$226, Schedule!$F$236:$FO$236, 0)</f>
        <v>0</v>
      </c>
      <c r="VWM188" s="214">
        <f>_xlfn.XLOOKUP(VWM172, Schedule!$F$226:$FO$226, Schedule!$F$236:$FO$236, 0)</f>
        <v>0</v>
      </c>
      <c r="VWN188" s="214">
        <f>_xlfn.XLOOKUP(VWN172, Schedule!$F$226:$FO$226, Schedule!$F$236:$FO$236, 0)</f>
        <v>0</v>
      </c>
      <c r="VWO188" s="214">
        <f>_xlfn.XLOOKUP(VWO172, Schedule!$F$226:$FO$226, Schedule!$F$236:$FO$236, 0)</f>
        <v>0</v>
      </c>
      <c r="VWP188" s="214">
        <f>_xlfn.XLOOKUP(VWP172, Schedule!$F$226:$FO$226, Schedule!$F$236:$FO$236, 0)</f>
        <v>0</v>
      </c>
      <c r="VWQ188" s="214">
        <f>_xlfn.XLOOKUP(VWQ172, Schedule!$F$226:$FO$226, Schedule!$F$236:$FO$236, 0)</f>
        <v>0</v>
      </c>
      <c r="VWR188" s="214">
        <f>_xlfn.XLOOKUP(VWR172, Schedule!$F$226:$FO$226, Schedule!$F$236:$FO$236, 0)</f>
        <v>0</v>
      </c>
      <c r="VWS188" s="214">
        <f>_xlfn.XLOOKUP(VWS172, Schedule!$F$226:$FO$226, Schedule!$F$236:$FO$236, 0)</f>
        <v>0</v>
      </c>
      <c r="VWT188" s="214">
        <f>_xlfn.XLOOKUP(VWT172, Schedule!$F$226:$FO$226, Schedule!$F$236:$FO$236, 0)</f>
        <v>0</v>
      </c>
      <c r="VWU188" s="214">
        <f>_xlfn.XLOOKUP(VWU172, Schedule!$F$226:$FO$226, Schedule!$F$236:$FO$236, 0)</f>
        <v>0</v>
      </c>
      <c r="VWV188" s="214">
        <f>_xlfn.XLOOKUP(VWV172, Schedule!$F$226:$FO$226, Schedule!$F$236:$FO$236, 0)</f>
        <v>0</v>
      </c>
      <c r="VWW188" s="214">
        <f>_xlfn.XLOOKUP(VWW172, Schedule!$F$226:$FO$226, Schedule!$F$236:$FO$236, 0)</f>
        <v>0</v>
      </c>
      <c r="VWX188" s="214">
        <f>_xlfn.XLOOKUP(VWX172, Schedule!$F$226:$FO$226, Schedule!$F$236:$FO$236, 0)</f>
        <v>0</v>
      </c>
      <c r="VWY188" s="214">
        <f>_xlfn.XLOOKUP(VWY172, Schedule!$F$226:$FO$226, Schedule!$F$236:$FO$236, 0)</f>
        <v>0</v>
      </c>
      <c r="VWZ188" s="214">
        <f>_xlfn.XLOOKUP(VWZ172, Schedule!$F$226:$FO$226, Schedule!$F$236:$FO$236, 0)</f>
        <v>0</v>
      </c>
      <c r="VXA188" s="214">
        <f>_xlfn.XLOOKUP(VXA172, Schedule!$F$226:$FO$226, Schedule!$F$236:$FO$236, 0)</f>
        <v>0</v>
      </c>
      <c r="VXB188" s="214">
        <f>_xlfn.XLOOKUP(VXB172, Schedule!$F$226:$FO$226, Schedule!$F$236:$FO$236, 0)</f>
        <v>0</v>
      </c>
      <c r="VXC188" s="214">
        <f>_xlfn.XLOOKUP(VXC172, Schedule!$F$226:$FO$226, Schedule!$F$236:$FO$236, 0)</f>
        <v>0</v>
      </c>
      <c r="VXD188" s="214">
        <f>_xlfn.XLOOKUP(VXD172, Schedule!$F$226:$FO$226, Schedule!$F$236:$FO$236, 0)</f>
        <v>0</v>
      </c>
      <c r="VXE188" s="214">
        <f>_xlfn.XLOOKUP(VXE172, Schedule!$F$226:$FO$226, Schedule!$F$236:$FO$236, 0)</f>
        <v>0</v>
      </c>
      <c r="VXF188" s="214">
        <f>_xlfn.XLOOKUP(VXF172, Schedule!$F$226:$FO$226, Schedule!$F$236:$FO$236, 0)</f>
        <v>0</v>
      </c>
      <c r="VXG188" s="214">
        <f>_xlfn.XLOOKUP(VXG172, Schedule!$F$226:$FO$226, Schedule!$F$236:$FO$236, 0)</f>
        <v>0</v>
      </c>
      <c r="VXH188" s="214">
        <f>_xlfn.XLOOKUP(VXH172, Schedule!$F$226:$FO$226, Schedule!$F$236:$FO$236, 0)</f>
        <v>0</v>
      </c>
      <c r="VXI188" s="214">
        <f>_xlfn.XLOOKUP(VXI172, Schedule!$F$226:$FO$226, Schedule!$F$236:$FO$236, 0)</f>
        <v>0</v>
      </c>
      <c r="VXJ188" s="214">
        <f>_xlfn.XLOOKUP(VXJ172, Schedule!$F$226:$FO$226, Schedule!$F$236:$FO$236, 0)</f>
        <v>0</v>
      </c>
      <c r="VXK188" s="214">
        <f>_xlfn.XLOOKUP(VXK172, Schedule!$F$226:$FO$226, Schedule!$F$236:$FO$236, 0)</f>
        <v>0</v>
      </c>
      <c r="VXL188" s="214">
        <f>_xlfn.XLOOKUP(VXL172, Schedule!$F$226:$FO$226, Schedule!$F$236:$FO$236, 0)</f>
        <v>0</v>
      </c>
      <c r="VXM188" s="214">
        <f>_xlfn.XLOOKUP(VXM172, Schedule!$F$226:$FO$226, Schedule!$F$236:$FO$236, 0)</f>
        <v>0</v>
      </c>
      <c r="VXN188" s="214">
        <f>_xlfn.XLOOKUP(VXN172, Schedule!$F$226:$FO$226, Schedule!$F$236:$FO$236, 0)</f>
        <v>0</v>
      </c>
      <c r="VXO188" s="214">
        <f>_xlfn.XLOOKUP(VXO172, Schedule!$F$226:$FO$226, Schedule!$F$236:$FO$236, 0)</f>
        <v>0</v>
      </c>
      <c r="VXP188" s="214">
        <f>_xlfn.XLOOKUP(VXP172, Schedule!$F$226:$FO$226, Schedule!$F$236:$FO$236, 0)</f>
        <v>0</v>
      </c>
      <c r="VXQ188" s="214">
        <f>_xlfn.XLOOKUP(VXQ172, Schedule!$F$226:$FO$226, Schedule!$F$236:$FO$236, 0)</f>
        <v>0</v>
      </c>
      <c r="VXR188" s="214">
        <f>_xlfn.XLOOKUP(VXR172, Schedule!$F$226:$FO$226, Schedule!$F$236:$FO$236, 0)</f>
        <v>0</v>
      </c>
      <c r="VXS188" s="214">
        <f>_xlfn.XLOOKUP(VXS172, Schedule!$F$226:$FO$226, Schedule!$F$236:$FO$236, 0)</f>
        <v>0</v>
      </c>
      <c r="VXT188" s="214">
        <f>_xlfn.XLOOKUP(VXT172, Schedule!$F$226:$FO$226, Schedule!$F$236:$FO$236, 0)</f>
        <v>0</v>
      </c>
      <c r="VXU188" s="214">
        <f>_xlfn.XLOOKUP(VXU172, Schedule!$F$226:$FO$226, Schedule!$F$236:$FO$236, 0)</f>
        <v>0</v>
      </c>
      <c r="VXV188" s="214">
        <f>_xlfn.XLOOKUP(VXV172, Schedule!$F$226:$FO$226, Schedule!$F$236:$FO$236, 0)</f>
        <v>0</v>
      </c>
      <c r="VXW188" s="214">
        <f>_xlfn.XLOOKUP(VXW172, Schedule!$F$226:$FO$226, Schedule!$F$236:$FO$236, 0)</f>
        <v>0</v>
      </c>
      <c r="VXX188" s="214">
        <f>_xlfn.XLOOKUP(VXX172, Schedule!$F$226:$FO$226, Schedule!$F$236:$FO$236, 0)</f>
        <v>0</v>
      </c>
      <c r="VXY188" s="214">
        <f>_xlfn.XLOOKUP(VXY172, Schedule!$F$226:$FO$226, Schedule!$F$236:$FO$236, 0)</f>
        <v>0</v>
      </c>
      <c r="VXZ188" s="214">
        <f>_xlfn.XLOOKUP(VXZ172, Schedule!$F$226:$FO$226, Schedule!$F$236:$FO$236, 0)</f>
        <v>0</v>
      </c>
      <c r="VYA188" s="214">
        <f>_xlfn.XLOOKUP(VYA172, Schedule!$F$226:$FO$226, Schedule!$F$236:$FO$236, 0)</f>
        <v>0</v>
      </c>
      <c r="VYB188" s="214">
        <f>_xlfn.XLOOKUP(VYB172, Schedule!$F$226:$FO$226, Schedule!$F$236:$FO$236, 0)</f>
        <v>0</v>
      </c>
      <c r="VYC188" s="214">
        <f>_xlfn.XLOOKUP(VYC172, Schedule!$F$226:$FO$226, Schedule!$F$236:$FO$236, 0)</f>
        <v>0</v>
      </c>
      <c r="VYD188" s="214">
        <f>_xlfn.XLOOKUP(VYD172, Schedule!$F$226:$FO$226, Schedule!$F$236:$FO$236, 0)</f>
        <v>0</v>
      </c>
      <c r="VYE188" s="214">
        <f>_xlfn.XLOOKUP(VYE172, Schedule!$F$226:$FO$226, Schedule!$F$236:$FO$236, 0)</f>
        <v>0</v>
      </c>
      <c r="VYF188" s="214">
        <f>_xlfn.XLOOKUP(VYF172, Schedule!$F$226:$FO$226, Schedule!$F$236:$FO$236, 0)</f>
        <v>0</v>
      </c>
      <c r="VYG188" s="214">
        <f>_xlfn.XLOOKUP(VYG172, Schedule!$F$226:$FO$226, Schedule!$F$236:$FO$236, 0)</f>
        <v>0</v>
      </c>
      <c r="VYH188" s="214">
        <f>_xlfn.XLOOKUP(VYH172, Schedule!$F$226:$FO$226, Schedule!$F$236:$FO$236, 0)</f>
        <v>0</v>
      </c>
      <c r="VYI188" s="214">
        <f>_xlfn.XLOOKUP(VYI172, Schedule!$F$226:$FO$226, Schedule!$F$236:$FO$236, 0)</f>
        <v>0</v>
      </c>
      <c r="VYJ188" s="214">
        <f>_xlfn.XLOOKUP(VYJ172, Schedule!$F$226:$FO$226, Schedule!$F$236:$FO$236, 0)</f>
        <v>0</v>
      </c>
      <c r="VYK188" s="214">
        <f>_xlfn.XLOOKUP(VYK172, Schedule!$F$226:$FO$226, Schedule!$F$236:$FO$236, 0)</f>
        <v>0</v>
      </c>
      <c r="VYL188" s="214">
        <f>_xlfn.XLOOKUP(VYL172, Schedule!$F$226:$FO$226, Schedule!$F$236:$FO$236, 0)</f>
        <v>0</v>
      </c>
      <c r="VYM188" s="214">
        <f>_xlfn.XLOOKUP(VYM172, Schedule!$F$226:$FO$226, Schedule!$F$236:$FO$236, 0)</f>
        <v>0</v>
      </c>
      <c r="VYN188" s="214">
        <f>_xlfn.XLOOKUP(VYN172, Schedule!$F$226:$FO$226, Schedule!$F$236:$FO$236, 0)</f>
        <v>0</v>
      </c>
      <c r="VYO188" s="214">
        <f>_xlfn.XLOOKUP(VYO172, Schedule!$F$226:$FO$226, Schedule!$F$236:$FO$236, 0)</f>
        <v>0</v>
      </c>
      <c r="VYP188" s="214">
        <f>_xlfn.XLOOKUP(VYP172, Schedule!$F$226:$FO$226, Schedule!$F$236:$FO$236, 0)</f>
        <v>0</v>
      </c>
      <c r="VYQ188" s="214">
        <f>_xlfn.XLOOKUP(VYQ172, Schedule!$F$226:$FO$226, Schedule!$F$236:$FO$236, 0)</f>
        <v>0</v>
      </c>
      <c r="VYR188" s="214">
        <f>_xlfn.XLOOKUP(VYR172, Schedule!$F$226:$FO$226, Schedule!$F$236:$FO$236, 0)</f>
        <v>0</v>
      </c>
      <c r="VYS188" s="214">
        <f>_xlfn.XLOOKUP(VYS172, Schedule!$F$226:$FO$226, Schedule!$F$236:$FO$236, 0)</f>
        <v>0</v>
      </c>
      <c r="VYT188" s="214">
        <f>_xlfn.XLOOKUP(VYT172, Schedule!$F$226:$FO$226, Schedule!$F$236:$FO$236, 0)</f>
        <v>0</v>
      </c>
      <c r="VYU188" s="214">
        <f>_xlfn.XLOOKUP(VYU172, Schedule!$F$226:$FO$226, Schedule!$F$236:$FO$236, 0)</f>
        <v>0</v>
      </c>
      <c r="VYV188" s="214">
        <f>_xlfn.XLOOKUP(VYV172, Schedule!$F$226:$FO$226, Schedule!$F$236:$FO$236, 0)</f>
        <v>0</v>
      </c>
      <c r="VYW188" s="214">
        <f>_xlfn.XLOOKUP(VYW172, Schedule!$F$226:$FO$226, Schedule!$F$236:$FO$236, 0)</f>
        <v>0</v>
      </c>
      <c r="VYX188" s="214">
        <f>_xlfn.XLOOKUP(VYX172, Schedule!$F$226:$FO$226, Schedule!$F$236:$FO$236, 0)</f>
        <v>0</v>
      </c>
      <c r="VYY188" s="214">
        <f>_xlfn.XLOOKUP(VYY172, Schedule!$F$226:$FO$226, Schedule!$F$236:$FO$236, 0)</f>
        <v>0</v>
      </c>
      <c r="VYZ188" s="214">
        <f>_xlfn.XLOOKUP(VYZ172, Schedule!$F$226:$FO$226, Schedule!$F$236:$FO$236, 0)</f>
        <v>0</v>
      </c>
      <c r="VZA188" s="214">
        <f>_xlfn.XLOOKUP(VZA172, Schedule!$F$226:$FO$226, Schedule!$F$236:$FO$236, 0)</f>
        <v>0</v>
      </c>
      <c r="VZB188" s="214">
        <f>_xlfn.XLOOKUP(VZB172, Schedule!$F$226:$FO$226, Schedule!$F$236:$FO$236, 0)</f>
        <v>0</v>
      </c>
      <c r="VZC188" s="214">
        <f>_xlfn.XLOOKUP(VZC172, Schedule!$F$226:$FO$226, Schedule!$F$236:$FO$236, 0)</f>
        <v>0</v>
      </c>
      <c r="VZD188" s="214">
        <f>_xlfn.XLOOKUP(VZD172, Schedule!$F$226:$FO$226, Schedule!$F$236:$FO$236, 0)</f>
        <v>0</v>
      </c>
      <c r="VZE188" s="214">
        <f>_xlfn.XLOOKUP(VZE172, Schedule!$F$226:$FO$226, Schedule!$F$236:$FO$236, 0)</f>
        <v>0</v>
      </c>
      <c r="VZF188" s="214">
        <f>_xlfn.XLOOKUP(VZF172, Schedule!$F$226:$FO$226, Schedule!$F$236:$FO$236, 0)</f>
        <v>0</v>
      </c>
      <c r="VZG188" s="214">
        <f>_xlfn.XLOOKUP(VZG172, Schedule!$F$226:$FO$226, Schedule!$F$236:$FO$236, 0)</f>
        <v>0</v>
      </c>
      <c r="VZH188" s="214">
        <f>_xlfn.XLOOKUP(VZH172, Schedule!$F$226:$FO$226, Schedule!$F$236:$FO$236, 0)</f>
        <v>0</v>
      </c>
      <c r="VZI188" s="214">
        <f>_xlfn.XLOOKUP(VZI172, Schedule!$F$226:$FO$226, Schedule!$F$236:$FO$236, 0)</f>
        <v>0</v>
      </c>
      <c r="VZJ188" s="214">
        <f>_xlfn.XLOOKUP(VZJ172, Schedule!$F$226:$FO$226, Schedule!$F$236:$FO$236, 0)</f>
        <v>0</v>
      </c>
      <c r="VZK188" s="214">
        <f>_xlfn.XLOOKUP(VZK172, Schedule!$F$226:$FO$226, Schedule!$F$236:$FO$236, 0)</f>
        <v>0</v>
      </c>
      <c r="VZL188" s="214">
        <f>_xlfn.XLOOKUP(VZL172, Schedule!$F$226:$FO$226, Schedule!$F$236:$FO$236, 0)</f>
        <v>0</v>
      </c>
      <c r="VZM188" s="214">
        <f>_xlfn.XLOOKUP(VZM172, Schedule!$F$226:$FO$226, Schedule!$F$236:$FO$236, 0)</f>
        <v>0</v>
      </c>
      <c r="VZN188" s="214">
        <f>_xlfn.XLOOKUP(VZN172, Schedule!$F$226:$FO$226, Schedule!$F$236:$FO$236, 0)</f>
        <v>0</v>
      </c>
      <c r="VZO188" s="214">
        <f>_xlfn.XLOOKUP(VZO172, Schedule!$F$226:$FO$226, Schedule!$F$236:$FO$236, 0)</f>
        <v>0</v>
      </c>
      <c r="VZP188" s="214">
        <f>_xlfn.XLOOKUP(VZP172, Schedule!$F$226:$FO$226, Schedule!$F$236:$FO$236, 0)</f>
        <v>0</v>
      </c>
      <c r="VZQ188" s="214">
        <f>_xlfn.XLOOKUP(VZQ172, Schedule!$F$226:$FO$226, Schedule!$F$236:$FO$236, 0)</f>
        <v>0</v>
      </c>
      <c r="VZR188" s="214">
        <f>_xlfn.XLOOKUP(VZR172, Schedule!$F$226:$FO$226, Schedule!$F$236:$FO$236, 0)</f>
        <v>0</v>
      </c>
      <c r="VZS188" s="214">
        <f>_xlfn.XLOOKUP(VZS172, Schedule!$F$226:$FO$226, Schedule!$F$236:$FO$236, 0)</f>
        <v>0</v>
      </c>
      <c r="VZT188" s="214">
        <f>_xlfn.XLOOKUP(VZT172, Schedule!$F$226:$FO$226, Schedule!$F$236:$FO$236, 0)</f>
        <v>0</v>
      </c>
      <c r="VZU188" s="214">
        <f>_xlfn.XLOOKUP(VZU172, Schedule!$F$226:$FO$226, Schedule!$F$236:$FO$236, 0)</f>
        <v>0</v>
      </c>
      <c r="VZV188" s="214">
        <f>_xlfn.XLOOKUP(VZV172, Schedule!$F$226:$FO$226, Schedule!$F$236:$FO$236, 0)</f>
        <v>0</v>
      </c>
      <c r="VZW188" s="214">
        <f>_xlfn.XLOOKUP(VZW172, Schedule!$F$226:$FO$226, Schedule!$F$236:$FO$236, 0)</f>
        <v>0</v>
      </c>
      <c r="VZX188" s="214">
        <f>_xlfn.XLOOKUP(VZX172, Schedule!$F$226:$FO$226, Schedule!$F$236:$FO$236, 0)</f>
        <v>0</v>
      </c>
      <c r="VZY188" s="214">
        <f>_xlfn.XLOOKUP(VZY172, Schedule!$F$226:$FO$226, Schedule!$F$236:$FO$236, 0)</f>
        <v>0</v>
      </c>
      <c r="VZZ188" s="214">
        <f>_xlfn.XLOOKUP(VZZ172, Schedule!$F$226:$FO$226, Schedule!$F$236:$FO$236, 0)</f>
        <v>0</v>
      </c>
      <c r="WAA188" s="214">
        <f>_xlfn.XLOOKUP(WAA172, Schedule!$F$226:$FO$226, Schedule!$F$236:$FO$236, 0)</f>
        <v>0</v>
      </c>
      <c r="WAB188" s="214">
        <f>_xlfn.XLOOKUP(WAB172, Schedule!$F$226:$FO$226, Schedule!$F$236:$FO$236, 0)</f>
        <v>0</v>
      </c>
      <c r="WAC188" s="214">
        <f>_xlfn.XLOOKUP(WAC172, Schedule!$F$226:$FO$226, Schedule!$F$236:$FO$236, 0)</f>
        <v>0</v>
      </c>
      <c r="WAD188" s="214">
        <f>_xlfn.XLOOKUP(WAD172, Schedule!$F$226:$FO$226, Schedule!$F$236:$FO$236, 0)</f>
        <v>0</v>
      </c>
      <c r="WAE188" s="214">
        <f>_xlfn.XLOOKUP(WAE172, Schedule!$F$226:$FO$226, Schedule!$F$236:$FO$236, 0)</f>
        <v>0</v>
      </c>
      <c r="WAF188" s="214">
        <f>_xlfn.XLOOKUP(WAF172, Schedule!$F$226:$FO$226, Schedule!$F$236:$FO$236, 0)</f>
        <v>0</v>
      </c>
      <c r="WAG188" s="214">
        <f>_xlfn.XLOOKUP(WAG172, Schedule!$F$226:$FO$226, Schedule!$F$236:$FO$236, 0)</f>
        <v>0</v>
      </c>
      <c r="WAH188" s="214">
        <f>_xlfn.XLOOKUP(WAH172, Schedule!$F$226:$FO$226, Schedule!$F$236:$FO$236, 0)</f>
        <v>0</v>
      </c>
      <c r="WAI188" s="214">
        <f>_xlfn.XLOOKUP(WAI172, Schedule!$F$226:$FO$226, Schedule!$F$236:$FO$236, 0)</f>
        <v>0</v>
      </c>
      <c r="WAJ188" s="214">
        <f>_xlfn.XLOOKUP(WAJ172, Schedule!$F$226:$FO$226, Schedule!$F$236:$FO$236, 0)</f>
        <v>0</v>
      </c>
      <c r="WAK188" s="214">
        <f>_xlfn.XLOOKUP(WAK172, Schedule!$F$226:$FO$226, Schedule!$F$236:$FO$236, 0)</f>
        <v>0</v>
      </c>
      <c r="WAL188" s="214">
        <f>_xlfn.XLOOKUP(WAL172, Schedule!$F$226:$FO$226, Schedule!$F$236:$FO$236, 0)</f>
        <v>0</v>
      </c>
      <c r="WAM188" s="214">
        <f>_xlfn.XLOOKUP(WAM172, Schedule!$F$226:$FO$226, Schedule!$F$236:$FO$236, 0)</f>
        <v>0</v>
      </c>
      <c r="WAN188" s="214">
        <f>_xlfn.XLOOKUP(WAN172, Schedule!$F$226:$FO$226, Schedule!$F$236:$FO$236, 0)</f>
        <v>0</v>
      </c>
      <c r="WAO188" s="214">
        <f>_xlfn.XLOOKUP(WAO172, Schedule!$F$226:$FO$226, Schedule!$F$236:$FO$236, 0)</f>
        <v>0</v>
      </c>
      <c r="WAP188" s="214">
        <f>_xlfn.XLOOKUP(WAP172, Schedule!$F$226:$FO$226, Schedule!$F$236:$FO$236, 0)</f>
        <v>0</v>
      </c>
      <c r="WAQ188" s="214">
        <f>_xlfn.XLOOKUP(WAQ172, Schedule!$F$226:$FO$226, Schedule!$F$236:$FO$236, 0)</f>
        <v>0</v>
      </c>
      <c r="WAR188" s="214">
        <f>_xlfn.XLOOKUP(WAR172, Schedule!$F$226:$FO$226, Schedule!$F$236:$FO$236, 0)</f>
        <v>0</v>
      </c>
      <c r="WAS188" s="214">
        <f>_xlfn.XLOOKUP(WAS172, Schedule!$F$226:$FO$226, Schedule!$F$236:$FO$236, 0)</f>
        <v>0</v>
      </c>
      <c r="WAT188" s="214">
        <f>_xlfn.XLOOKUP(WAT172, Schedule!$F$226:$FO$226, Schedule!$F$236:$FO$236, 0)</f>
        <v>0</v>
      </c>
      <c r="WAU188" s="214">
        <f>_xlfn.XLOOKUP(WAU172, Schedule!$F$226:$FO$226, Schedule!$F$236:$FO$236, 0)</f>
        <v>0</v>
      </c>
      <c r="WAV188" s="214">
        <f>_xlfn.XLOOKUP(WAV172, Schedule!$F$226:$FO$226, Schedule!$F$236:$FO$236, 0)</f>
        <v>0</v>
      </c>
      <c r="WAW188" s="214">
        <f>_xlfn.XLOOKUP(WAW172, Schedule!$F$226:$FO$226, Schedule!$F$236:$FO$236, 0)</f>
        <v>0</v>
      </c>
      <c r="WAX188" s="214">
        <f>_xlfn.XLOOKUP(WAX172, Schedule!$F$226:$FO$226, Schedule!$F$236:$FO$236, 0)</f>
        <v>0</v>
      </c>
      <c r="WAY188" s="214">
        <f>_xlfn.XLOOKUP(WAY172, Schedule!$F$226:$FO$226, Schedule!$F$236:$FO$236, 0)</f>
        <v>0</v>
      </c>
      <c r="WAZ188" s="214">
        <f>_xlfn.XLOOKUP(WAZ172, Schedule!$F$226:$FO$226, Schedule!$F$236:$FO$236, 0)</f>
        <v>0</v>
      </c>
      <c r="WBA188" s="214">
        <f>_xlfn.XLOOKUP(WBA172, Schedule!$F$226:$FO$226, Schedule!$F$236:$FO$236, 0)</f>
        <v>0</v>
      </c>
      <c r="WBB188" s="214">
        <f>_xlfn.XLOOKUP(WBB172, Schedule!$F$226:$FO$226, Schedule!$F$236:$FO$236, 0)</f>
        <v>0</v>
      </c>
      <c r="WBC188" s="214">
        <f>_xlfn.XLOOKUP(WBC172, Schedule!$F$226:$FO$226, Schedule!$F$236:$FO$236, 0)</f>
        <v>0</v>
      </c>
      <c r="WBD188" s="214">
        <f>_xlfn.XLOOKUP(WBD172, Schedule!$F$226:$FO$226, Schedule!$F$236:$FO$236, 0)</f>
        <v>0</v>
      </c>
      <c r="WBE188" s="214">
        <f>_xlfn.XLOOKUP(WBE172, Schedule!$F$226:$FO$226, Schedule!$F$236:$FO$236, 0)</f>
        <v>0</v>
      </c>
      <c r="WBF188" s="214">
        <f>_xlfn.XLOOKUP(WBF172, Schedule!$F$226:$FO$226, Schedule!$F$236:$FO$236, 0)</f>
        <v>0</v>
      </c>
      <c r="WBG188" s="214">
        <f>_xlfn.XLOOKUP(WBG172, Schedule!$F$226:$FO$226, Schedule!$F$236:$FO$236, 0)</f>
        <v>0</v>
      </c>
      <c r="WBH188" s="214">
        <f>_xlfn.XLOOKUP(WBH172, Schedule!$F$226:$FO$226, Schedule!$F$236:$FO$236, 0)</f>
        <v>0</v>
      </c>
      <c r="WBI188" s="214">
        <f>_xlfn.XLOOKUP(WBI172, Schedule!$F$226:$FO$226, Schedule!$F$236:$FO$236, 0)</f>
        <v>0</v>
      </c>
      <c r="WBJ188" s="214">
        <f>_xlfn.XLOOKUP(WBJ172, Schedule!$F$226:$FO$226, Schedule!$F$236:$FO$236, 0)</f>
        <v>0</v>
      </c>
      <c r="WBK188" s="214">
        <f>_xlfn.XLOOKUP(WBK172, Schedule!$F$226:$FO$226, Schedule!$F$236:$FO$236, 0)</f>
        <v>0</v>
      </c>
      <c r="WBL188" s="214">
        <f>_xlfn.XLOOKUP(WBL172, Schedule!$F$226:$FO$226, Schedule!$F$236:$FO$236, 0)</f>
        <v>0</v>
      </c>
      <c r="WBM188" s="214">
        <f>_xlfn.XLOOKUP(WBM172, Schedule!$F$226:$FO$226, Schedule!$F$236:$FO$236, 0)</f>
        <v>0</v>
      </c>
      <c r="WBN188" s="214">
        <f>_xlfn.XLOOKUP(WBN172, Schedule!$F$226:$FO$226, Schedule!$F$236:$FO$236, 0)</f>
        <v>0</v>
      </c>
      <c r="WBO188" s="214">
        <f>_xlfn.XLOOKUP(WBO172, Schedule!$F$226:$FO$226, Schedule!$F$236:$FO$236, 0)</f>
        <v>0</v>
      </c>
      <c r="WBP188" s="214">
        <f>_xlfn.XLOOKUP(WBP172, Schedule!$F$226:$FO$226, Schedule!$F$236:$FO$236, 0)</f>
        <v>0</v>
      </c>
      <c r="WBQ188" s="214">
        <f>_xlfn.XLOOKUP(WBQ172, Schedule!$F$226:$FO$226, Schedule!$F$236:$FO$236, 0)</f>
        <v>0</v>
      </c>
      <c r="WBR188" s="214">
        <f>_xlfn.XLOOKUP(WBR172, Schedule!$F$226:$FO$226, Schedule!$F$236:$FO$236, 0)</f>
        <v>0</v>
      </c>
      <c r="WBS188" s="214">
        <f>_xlfn.XLOOKUP(WBS172, Schedule!$F$226:$FO$226, Schedule!$F$236:$FO$236, 0)</f>
        <v>0</v>
      </c>
      <c r="WBT188" s="214">
        <f>_xlfn.XLOOKUP(WBT172, Schedule!$F$226:$FO$226, Schedule!$F$236:$FO$236, 0)</f>
        <v>0</v>
      </c>
      <c r="WBU188" s="214">
        <f>_xlfn.XLOOKUP(WBU172, Schedule!$F$226:$FO$226, Schedule!$F$236:$FO$236, 0)</f>
        <v>0</v>
      </c>
      <c r="WBV188" s="214">
        <f>_xlfn.XLOOKUP(WBV172, Schedule!$F$226:$FO$226, Schedule!$F$236:$FO$236, 0)</f>
        <v>0</v>
      </c>
      <c r="WBW188" s="214">
        <f>_xlfn.XLOOKUP(WBW172, Schedule!$F$226:$FO$226, Schedule!$F$236:$FO$236, 0)</f>
        <v>0</v>
      </c>
      <c r="WBX188" s="214">
        <f>_xlfn.XLOOKUP(WBX172, Schedule!$F$226:$FO$226, Schedule!$F$236:$FO$236, 0)</f>
        <v>0</v>
      </c>
      <c r="WBY188" s="214">
        <f>_xlfn.XLOOKUP(WBY172, Schedule!$F$226:$FO$226, Schedule!$F$236:$FO$236, 0)</f>
        <v>0</v>
      </c>
      <c r="WBZ188" s="214">
        <f>_xlfn.XLOOKUP(WBZ172, Schedule!$F$226:$FO$226, Schedule!$F$236:$FO$236, 0)</f>
        <v>0</v>
      </c>
      <c r="WCA188" s="214">
        <f>_xlfn.XLOOKUP(WCA172, Schedule!$F$226:$FO$226, Schedule!$F$236:$FO$236, 0)</f>
        <v>0</v>
      </c>
      <c r="WCB188" s="214">
        <f>_xlfn.XLOOKUP(WCB172, Schedule!$F$226:$FO$226, Schedule!$F$236:$FO$236, 0)</f>
        <v>0</v>
      </c>
      <c r="WCC188" s="214">
        <f>_xlfn.XLOOKUP(WCC172, Schedule!$F$226:$FO$226, Schedule!$F$236:$FO$236, 0)</f>
        <v>0</v>
      </c>
      <c r="WCD188" s="214">
        <f>_xlfn.XLOOKUP(WCD172, Schedule!$F$226:$FO$226, Schedule!$F$236:$FO$236, 0)</f>
        <v>0</v>
      </c>
      <c r="WCE188" s="214">
        <f>_xlfn.XLOOKUP(WCE172, Schedule!$F$226:$FO$226, Schedule!$F$236:$FO$236, 0)</f>
        <v>0</v>
      </c>
      <c r="WCF188" s="214">
        <f>_xlfn.XLOOKUP(WCF172, Schedule!$F$226:$FO$226, Schedule!$F$236:$FO$236, 0)</f>
        <v>0</v>
      </c>
      <c r="WCG188" s="214">
        <f>_xlfn.XLOOKUP(WCG172, Schedule!$F$226:$FO$226, Schedule!$F$236:$FO$236, 0)</f>
        <v>0</v>
      </c>
      <c r="WCH188" s="214">
        <f>_xlfn.XLOOKUP(WCH172, Schedule!$F$226:$FO$226, Schedule!$F$236:$FO$236, 0)</f>
        <v>0</v>
      </c>
      <c r="WCI188" s="214">
        <f>_xlfn.XLOOKUP(WCI172, Schedule!$F$226:$FO$226, Schedule!$F$236:$FO$236, 0)</f>
        <v>0</v>
      </c>
      <c r="WCJ188" s="214">
        <f>_xlfn.XLOOKUP(WCJ172, Schedule!$F$226:$FO$226, Schedule!$F$236:$FO$236, 0)</f>
        <v>0</v>
      </c>
      <c r="WCK188" s="214">
        <f>_xlfn.XLOOKUP(WCK172, Schedule!$F$226:$FO$226, Schedule!$F$236:$FO$236, 0)</f>
        <v>0</v>
      </c>
      <c r="WCL188" s="214">
        <f>_xlfn.XLOOKUP(WCL172, Schedule!$F$226:$FO$226, Schedule!$F$236:$FO$236, 0)</f>
        <v>0</v>
      </c>
      <c r="WCM188" s="214">
        <f>_xlfn.XLOOKUP(WCM172, Schedule!$F$226:$FO$226, Schedule!$F$236:$FO$236, 0)</f>
        <v>0</v>
      </c>
      <c r="WCN188" s="214">
        <f>_xlfn.XLOOKUP(WCN172, Schedule!$F$226:$FO$226, Schedule!$F$236:$FO$236, 0)</f>
        <v>0</v>
      </c>
      <c r="WCO188" s="214">
        <f>_xlfn.XLOOKUP(WCO172, Schedule!$F$226:$FO$226, Schedule!$F$236:$FO$236, 0)</f>
        <v>0</v>
      </c>
      <c r="WCP188" s="214">
        <f>_xlfn.XLOOKUP(WCP172, Schedule!$F$226:$FO$226, Schedule!$F$236:$FO$236, 0)</f>
        <v>0</v>
      </c>
      <c r="WCQ188" s="214">
        <f>_xlfn.XLOOKUP(WCQ172, Schedule!$F$226:$FO$226, Schedule!$F$236:$FO$236, 0)</f>
        <v>0</v>
      </c>
      <c r="WCR188" s="214">
        <f>_xlfn.XLOOKUP(WCR172, Schedule!$F$226:$FO$226, Schedule!$F$236:$FO$236, 0)</f>
        <v>0</v>
      </c>
      <c r="WCS188" s="214">
        <f>_xlfn.XLOOKUP(WCS172, Schedule!$F$226:$FO$226, Schedule!$F$236:$FO$236, 0)</f>
        <v>0</v>
      </c>
      <c r="WCT188" s="214">
        <f>_xlfn.XLOOKUP(WCT172, Schedule!$F$226:$FO$226, Schedule!$F$236:$FO$236, 0)</f>
        <v>0</v>
      </c>
      <c r="WCU188" s="214">
        <f>_xlfn.XLOOKUP(WCU172, Schedule!$F$226:$FO$226, Schedule!$F$236:$FO$236, 0)</f>
        <v>0</v>
      </c>
      <c r="WCV188" s="214">
        <f>_xlfn.XLOOKUP(WCV172, Schedule!$F$226:$FO$226, Schedule!$F$236:$FO$236, 0)</f>
        <v>0</v>
      </c>
      <c r="WCW188" s="214">
        <f>_xlfn.XLOOKUP(WCW172, Schedule!$F$226:$FO$226, Schedule!$F$236:$FO$236, 0)</f>
        <v>0</v>
      </c>
      <c r="WCX188" s="214">
        <f>_xlfn.XLOOKUP(WCX172, Schedule!$F$226:$FO$226, Schedule!$F$236:$FO$236, 0)</f>
        <v>0</v>
      </c>
      <c r="WCY188" s="214">
        <f>_xlfn.XLOOKUP(WCY172, Schedule!$F$226:$FO$226, Schedule!$F$236:$FO$236, 0)</f>
        <v>0</v>
      </c>
      <c r="WCZ188" s="214">
        <f>_xlfn.XLOOKUP(WCZ172, Schedule!$F$226:$FO$226, Schedule!$F$236:$FO$236, 0)</f>
        <v>0</v>
      </c>
      <c r="WDA188" s="214">
        <f>_xlfn.XLOOKUP(WDA172, Schedule!$F$226:$FO$226, Schedule!$F$236:$FO$236, 0)</f>
        <v>0</v>
      </c>
      <c r="WDB188" s="214">
        <f>_xlfn.XLOOKUP(WDB172, Schedule!$F$226:$FO$226, Schedule!$F$236:$FO$236, 0)</f>
        <v>0</v>
      </c>
      <c r="WDC188" s="214">
        <f>_xlfn.XLOOKUP(WDC172, Schedule!$F$226:$FO$226, Schedule!$F$236:$FO$236, 0)</f>
        <v>0</v>
      </c>
      <c r="WDD188" s="214">
        <f>_xlfn.XLOOKUP(WDD172, Schedule!$F$226:$FO$226, Schedule!$F$236:$FO$236, 0)</f>
        <v>0</v>
      </c>
      <c r="WDE188" s="214">
        <f>_xlfn.XLOOKUP(WDE172, Schedule!$F$226:$FO$226, Schedule!$F$236:$FO$236, 0)</f>
        <v>0</v>
      </c>
      <c r="WDF188" s="214">
        <f>_xlfn.XLOOKUP(WDF172, Schedule!$F$226:$FO$226, Schedule!$F$236:$FO$236, 0)</f>
        <v>0</v>
      </c>
      <c r="WDG188" s="214">
        <f>_xlfn.XLOOKUP(WDG172, Schedule!$F$226:$FO$226, Schedule!$F$236:$FO$236, 0)</f>
        <v>0</v>
      </c>
      <c r="WDH188" s="214">
        <f>_xlfn.XLOOKUP(WDH172, Schedule!$F$226:$FO$226, Schedule!$F$236:$FO$236, 0)</f>
        <v>0</v>
      </c>
      <c r="WDI188" s="214">
        <f>_xlfn.XLOOKUP(WDI172, Schedule!$F$226:$FO$226, Schedule!$F$236:$FO$236, 0)</f>
        <v>0</v>
      </c>
      <c r="WDJ188" s="214">
        <f>_xlfn.XLOOKUP(WDJ172, Schedule!$F$226:$FO$226, Schedule!$F$236:$FO$236, 0)</f>
        <v>0</v>
      </c>
      <c r="WDK188" s="214">
        <f>_xlfn.XLOOKUP(WDK172, Schedule!$F$226:$FO$226, Schedule!$F$236:$FO$236, 0)</f>
        <v>0</v>
      </c>
      <c r="WDL188" s="214">
        <f>_xlfn.XLOOKUP(WDL172, Schedule!$F$226:$FO$226, Schedule!$F$236:$FO$236, 0)</f>
        <v>0</v>
      </c>
      <c r="WDM188" s="214">
        <f>_xlfn.XLOOKUP(WDM172, Schedule!$F$226:$FO$226, Schedule!$F$236:$FO$236, 0)</f>
        <v>0</v>
      </c>
      <c r="WDN188" s="214">
        <f>_xlfn.XLOOKUP(WDN172, Schedule!$F$226:$FO$226, Schedule!$F$236:$FO$236, 0)</f>
        <v>0</v>
      </c>
      <c r="WDO188" s="214">
        <f>_xlfn.XLOOKUP(WDO172, Schedule!$F$226:$FO$226, Schedule!$F$236:$FO$236, 0)</f>
        <v>0</v>
      </c>
      <c r="WDP188" s="214">
        <f>_xlfn.XLOOKUP(WDP172, Schedule!$F$226:$FO$226, Schedule!$F$236:$FO$236, 0)</f>
        <v>0</v>
      </c>
      <c r="WDQ188" s="214">
        <f>_xlfn.XLOOKUP(WDQ172, Schedule!$F$226:$FO$226, Schedule!$F$236:$FO$236, 0)</f>
        <v>0</v>
      </c>
      <c r="WDR188" s="214">
        <f>_xlfn.XLOOKUP(WDR172, Schedule!$F$226:$FO$226, Schedule!$F$236:$FO$236, 0)</f>
        <v>0</v>
      </c>
      <c r="WDS188" s="214">
        <f>_xlfn.XLOOKUP(WDS172, Schedule!$F$226:$FO$226, Schedule!$F$236:$FO$236, 0)</f>
        <v>0</v>
      </c>
      <c r="WDT188" s="214">
        <f>_xlfn.XLOOKUP(WDT172, Schedule!$F$226:$FO$226, Schedule!$F$236:$FO$236, 0)</f>
        <v>0</v>
      </c>
      <c r="WDU188" s="214">
        <f>_xlfn.XLOOKUP(WDU172, Schedule!$F$226:$FO$226, Schedule!$F$236:$FO$236, 0)</f>
        <v>0</v>
      </c>
      <c r="WDV188" s="214">
        <f>_xlfn.XLOOKUP(WDV172, Schedule!$F$226:$FO$226, Schedule!$F$236:$FO$236, 0)</f>
        <v>0</v>
      </c>
      <c r="WDW188" s="214">
        <f>_xlfn.XLOOKUP(WDW172, Schedule!$F$226:$FO$226, Schedule!$F$236:$FO$236, 0)</f>
        <v>0</v>
      </c>
      <c r="WDX188" s="214">
        <f>_xlfn.XLOOKUP(WDX172, Schedule!$F$226:$FO$226, Schedule!$F$236:$FO$236, 0)</f>
        <v>0</v>
      </c>
      <c r="WDY188" s="214">
        <f>_xlfn.XLOOKUP(WDY172, Schedule!$F$226:$FO$226, Schedule!$F$236:$FO$236, 0)</f>
        <v>0</v>
      </c>
      <c r="WDZ188" s="214">
        <f>_xlfn.XLOOKUP(WDZ172, Schedule!$F$226:$FO$226, Schedule!$F$236:$FO$236, 0)</f>
        <v>0</v>
      </c>
      <c r="WEA188" s="214">
        <f>_xlfn.XLOOKUP(WEA172, Schedule!$F$226:$FO$226, Schedule!$F$236:$FO$236, 0)</f>
        <v>0</v>
      </c>
      <c r="WEB188" s="214">
        <f>_xlfn.XLOOKUP(WEB172, Schedule!$F$226:$FO$226, Schedule!$F$236:$FO$236, 0)</f>
        <v>0</v>
      </c>
      <c r="WEC188" s="214">
        <f>_xlfn.XLOOKUP(WEC172, Schedule!$F$226:$FO$226, Schedule!$F$236:$FO$236, 0)</f>
        <v>0</v>
      </c>
      <c r="WED188" s="214">
        <f>_xlfn.XLOOKUP(WED172, Schedule!$F$226:$FO$226, Schedule!$F$236:$FO$236, 0)</f>
        <v>0</v>
      </c>
      <c r="WEE188" s="214">
        <f>_xlfn.XLOOKUP(WEE172, Schedule!$F$226:$FO$226, Schedule!$F$236:$FO$236, 0)</f>
        <v>0</v>
      </c>
      <c r="WEF188" s="214">
        <f>_xlfn.XLOOKUP(WEF172, Schedule!$F$226:$FO$226, Schedule!$F$236:$FO$236, 0)</f>
        <v>0</v>
      </c>
      <c r="WEG188" s="214">
        <f>_xlfn.XLOOKUP(WEG172, Schedule!$F$226:$FO$226, Schedule!$F$236:$FO$236, 0)</f>
        <v>0</v>
      </c>
      <c r="WEH188" s="214">
        <f>_xlfn.XLOOKUP(WEH172, Schedule!$F$226:$FO$226, Schedule!$F$236:$FO$236, 0)</f>
        <v>0</v>
      </c>
      <c r="WEI188" s="214">
        <f>_xlfn.XLOOKUP(WEI172, Schedule!$F$226:$FO$226, Schedule!$F$236:$FO$236, 0)</f>
        <v>0</v>
      </c>
      <c r="WEJ188" s="214">
        <f>_xlfn.XLOOKUP(WEJ172, Schedule!$F$226:$FO$226, Schedule!$F$236:$FO$236, 0)</f>
        <v>0</v>
      </c>
      <c r="WEK188" s="214">
        <f>_xlfn.XLOOKUP(WEK172, Schedule!$F$226:$FO$226, Schedule!$F$236:$FO$236, 0)</f>
        <v>0</v>
      </c>
      <c r="WEL188" s="214">
        <f>_xlfn.XLOOKUP(WEL172, Schedule!$F$226:$FO$226, Schedule!$F$236:$FO$236, 0)</f>
        <v>0</v>
      </c>
      <c r="WEM188" s="214">
        <f>_xlfn.XLOOKUP(WEM172, Schedule!$F$226:$FO$226, Schedule!$F$236:$FO$236, 0)</f>
        <v>0</v>
      </c>
      <c r="WEN188" s="214">
        <f>_xlfn.XLOOKUP(WEN172, Schedule!$F$226:$FO$226, Schedule!$F$236:$FO$236, 0)</f>
        <v>0</v>
      </c>
      <c r="WEO188" s="214">
        <f>_xlfn.XLOOKUP(WEO172, Schedule!$F$226:$FO$226, Schedule!$F$236:$FO$236, 0)</f>
        <v>0</v>
      </c>
      <c r="WEP188" s="214">
        <f>_xlfn.XLOOKUP(WEP172, Schedule!$F$226:$FO$226, Schedule!$F$236:$FO$236, 0)</f>
        <v>0</v>
      </c>
      <c r="WEQ188" s="214">
        <f>_xlfn.XLOOKUP(WEQ172, Schedule!$F$226:$FO$226, Schedule!$F$236:$FO$236, 0)</f>
        <v>0</v>
      </c>
      <c r="WER188" s="214">
        <f>_xlfn.XLOOKUP(WER172, Schedule!$F$226:$FO$226, Schedule!$F$236:$FO$236, 0)</f>
        <v>0</v>
      </c>
      <c r="WES188" s="214">
        <f>_xlfn.XLOOKUP(WES172, Schedule!$F$226:$FO$226, Schedule!$F$236:$FO$236, 0)</f>
        <v>0</v>
      </c>
      <c r="WET188" s="214">
        <f>_xlfn.XLOOKUP(WET172, Schedule!$F$226:$FO$226, Schedule!$F$236:$FO$236, 0)</f>
        <v>0</v>
      </c>
      <c r="WEU188" s="214">
        <f>_xlfn.XLOOKUP(WEU172, Schedule!$F$226:$FO$226, Schedule!$F$236:$FO$236, 0)</f>
        <v>0</v>
      </c>
      <c r="WEV188" s="214">
        <f>_xlfn.XLOOKUP(WEV172, Schedule!$F$226:$FO$226, Schedule!$F$236:$FO$236, 0)</f>
        <v>0</v>
      </c>
      <c r="WEW188" s="214">
        <f>_xlfn.XLOOKUP(WEW172, Schedule!$F$226:$FO$226, Schedule!$F$236:$FO$236, 0)</f>
        <v>0</v>
      </c>
      <c r="WEX188" s="214">
        <f>_xlfn.XLOOKUP(WEX172, Schedule!$F$226:$FO$226, Schedule!$F$236:$FO$236, 0)</f>
        <v>0</v>
      </c>
      <c r="WEY188" s="214">
        <f>_xlfn.XLOOKUP(WEY172, Schedule!$F$226:$FO$226, Schedule!$F$236:$FO$236, 0)</f>
        <v>0</v>
      </c>
      <c r="WEZ188" s="214">
        <f>_xlfn.XLOOKUP(WEZ172, Schedule!$F$226:$FO$226, Schedule!$F$236:$FO$236, 0)</f>
        <v>0</v>
      </c>
      <c r="WFA188" s="214">
        <f>_xlfn.XLOOKUP(WFA172, Schedule!$F$226:$FO$226, Schedule!$F$236:$FO$236, 0)</f>
        <v>0</v>
      </c>
      <c r="WFB188" s="214">
        <f>_xlfn.XLOOKUP(WFB172, Schedule!$F$226:$FO$226, Schedule!$F$236:$FO$236, 0)</f>
        <v>0</v>
      </c>
      <c r="WFC188" s="214">
        <f>_xlfn.XLOOKUP(WFC172, Schedule!$F$226:$FO$226, Schedule!$F$236:$FO$236, 0)</f>
        <v>0</v>
      </c>
      <c r="WFD188" s="214">
        <f>_xlfn.XLOOKUP(WFD172, Schedule!$F$226:$FO$226, Schedule!$F$236:$FO$236, 0)</f>
        <v>0</v>
      </c>
      <c r="WFE188" s="214">
        <f>_xlfn.XLOOKUP(WFE172, Schedule!$F$226:$FO$226, Schedule!$F$236:$FO$236, 0)</f>
        <v>0</v>
      </c>
      <c r="WFF188" s="214">
        <f>_xlfn.XLOOKUP(WFF172, Schedule!$F$226:$FO$226, Schedule!$F$236:$FO$236, 0)</f>
        <v>0</v>
      </c>
      <c r="WFG188" s="214">
        <f>_xlfn.XLOOKUP(WFG172, Schedule!$F$226:$FO$226, Schedule!$F$236:$FO$236, 0)</f>
        <v>0</v>
      </c>
      <c r="WFH188" s="214">
        <f>_xlfn.XLOOKUP(WFH172, Schedule!$F$226:$FO$226, Schedule!$F$236:$FO$236, 0)</f>
        <v>0</v>
      </c>
      <c r="WFI188" s="214">
        <f>_xlfn.XLOOKUP(WFI172, Schedule!$F$226:$FO$226, Schedule!$F$236:$FO$236, 0)</f>
        <v>0</v>
      </c>
      <c r="WFJ188" s="214">
        <f>_xlfn.XLOOKUP(WFJ172, Schedule!$F$226:$FO$226, Schedule!$F$236:$FO$236, 0)</f>
        <v>0</v>
      </c>
      <c r="WFK188" s="214">
        <f>_xlfn.XLOOKUP(WFK172, Schedule!$F$226:$FO$226, Schedule!$F$236:$FO$236, 0)</f>
        <v>0</v>
      </c>
      <c r="WFL188" s="214">
        <f>_xlfn.XLOOKUP(WFL172, Schedule!$F$226:$FO$226, Schedule!$F$236:$FO$236, 0)</f>
        <v>0</v>
      </c>
      <c r="WFM188" s="214">
        <f>_xlfn.XLOOKUP(WFM172, Schedule!$F$226:$FO$226, Schedule!$F$236:$FO$236, 0)</f>
        <v>0</v>
      </c>
      <c r="WFN188" s="214">
        <f>_xlfn.XLOOKUP(WFN172, Schedule!$F$226:$FO$226, Schedule!$F$236:$FO$236, 0)</f>
        <v>0</v>
      </c>
      <c r="WFO188" s="214">
        <f>_xlfn.XLOOKUP(WFO172, Schedule!$F$226:$FO$226, Schedule!$F$236:$FO$236, 0)</f>
        <v>0</v>
      </c>
      <c r="WFP188" s="214">
        <f>_xlfn.XLOOKUP(WFP172, Schedule!$F$226:$FO$226, Schedule!$F$236:$FO$236, 0)</f>
        <v>0</v>
      </c>
      <c r="WFQ188" s="214">
        <f>_xlfn.XLOOKUP(WFQ172, Schedule!$F$226:$FO$226, Schedule!$F$236:$FO$236, 0)</f>
        <v>0</v>
      </c>
      <c r="WFR188" s="214">
        <f>_xlfn.XLOOKUP(WFR172, Schedule!$F$226:$FO$226, Schedule!$F$236:$FO$236, 0)</f>
        <v>0</v>
      </c>
      <c r="WFS188" s="214">
        <f>_xlfn.XLOOKUP(WFS172, Schedule!$F$226:$FO$226, Schedule!$F$236:$FO$236, 0)</f>
        <v>0</v>
      </c>
      <c r="WFT188" s="214">
        <f>_xlfn.XLOOKUP(WFT172, Schedule!$F$226:$FO$226, Schedule!$F$236:$FO$236, 0)</f>
        <v>0</v>
      </c>
      <c r="WFU188" s="214">
        <f>_xlfn.XLOOKUP(WFU172, Schedule!$F$226:$FO$226, Schedule!$F$236:$FO$236, 0)</f>
        <v>0</v>
      </c>
      <c r="WFV188" s="214">
        <f>_xlfn.XLOOKUP(WFV172, Schedule!$F$226:$FO$226, Schedule!$F$236:$FO$236, 0)</f>
        <v>0</v>
      </c>
      <c r="WFW188" s="214">
        <f>_xlfn.XLOOKUP(WFW172, Schedule!$F$226:$FO$226, Schedule!$F$236:$FO$236, 0)</f>
        <v>0</v>
      </c>
      <c r="WFX188" s="214">
        <f>_xlfn.XLOOKUP(WFX172, Schedule!$F$226:$FO$226, Schedule!$F$236:$FO$236, 0)</f>
        <v>0</v>
      </c>
      <c r="WFY188" s="214">
        <f>_xlfn.XLOOKUP(WFY172, Schedule!$F$226:$FO$226, Schedule!$F$236:$FO$236, 0)</f>
        <v>0</v>
      </c>
      <c r="WFZ188" s="214">
        <f>_xlfn.XLOOKUP(WFZ172, Schedule!$F$226:$FO$226, Schedule!$F$236:$FO$236, 0)</f>
        <v>0</v>
      </c>
      <c r="WGA188" s="214">
        <f>_xlfn.XLOOKUP(WGA172, Schedule!$F$226:$FO$226, Schedule!$F$236:$FO$236, 0)</f>
        <v>0</v>
      </c>
      <c r="WGB188" s="214">
        <f>_xlfn.XLOOKUP(WGB172, Schedule!$F$226:$FO$226, Schedule!$F$236:$FO$236, 0)</f>
        <v>0</v>
      </c>
      <c r="WGC188" s="214">
        <f>_xlfn.XLOOKUP(WGC172, Schedule!$F$226:$FO$226, Schedule!$F$236:$FO$236, 0)</f>
        <v>0</v>
      </c>
      <c r="WGD188" s="214">
        <f>_xlfn.XLOOKUP(WGD172, Schedule!$F$226:$FO$226, Schedule!$F$236:$FO$236, 0)</f>
        <v>0</v>
      </c>
      <c r="WGE188" s="214">
        <f>_xlfn.XLOOKUP(WGE172, Schedule!$F$226:$FO$226, Schedule!$F$236:$FO$236, 0)</f>
        <v>0</v>
      </c>
      <c r="WGF188" s="214">
        <f>_xlfn.XLOOKUP(WGF172, Schedule!$F$226:$FO$226, Schedule!$F$236:$FO$236, 0)</f>
        <v>0</v>
      </c>
      <c r="WGG188" s="214">
        <f>_xlfn.XLOOKUP(WGG172, Schedule!$F$226:$FO$226, Schedule!$F$236:$FO$236, 0)</f>
        <v>0</v>
      </c>
      <c r="WGH188" s="214">
        <f>_xlfn.XLOOKUP(WGH172, Schedule!$F$226:$FO$226, Schedule!$F$236:$FO$236, 0)</f>
        <v>0</v>
      </c>
      <c r="WGI188" s="214">
        <f>_xlfn.XLOOKUP(WGI172, Schedule!$F$226:$FO$226, Schedule!$F$236:$FO$236, 0)</f>
        <v>0</v>
      </c>
      <c r="WGJ188" s="214">
        <f>_xlfn.XLOOKUP(WGJ172, Schedule!$F$226:$FO$226, Schedule!$F$236:$FO$236, 0)</f>
        <v>0</v>
      </c>
      <c r="WGK188" s="214">
        <f>_xlfn.XLOOKUP(WGK172, Schedule!$F$226:$FO$226, Schedule!$F$236:$FO$236, 0)</f>
        <v>0</v>
      </c>
      <c r="WGL188" s="214">
        <f>_xlfn.XLOOKUP(WGL172, Schedule!$F$226:$FO$226, Schedule!$F$236:$FO$236, 0)</f>
        <v>0</v>
      </c>
      <c r="WGM188" s="214">
        <f>_xlfn.XLOOKUP(WGM172, Schedule!$F$226:$FO$226, Schedule!$F$236:$FO$236, 0)</f>
        <v>0</v>
      </c>
      <c r="WGN188" s="214">
        <f>_xlfn.XLOOKUP(WGN172, Schedule!$F$226:$FO$226, Schedule!$F$236:$FO$236, 0)</f>
        <v>0</v>
      </c>
      <c r="WGO188" s="214">
        <f>_xlfn.XLOOKUP(WGO172, Schedule!$F$226:$FO$226, Schedule!$F$236:$FO$236, 0)</f>
        <v>0</v>
      </c>
      <c r="WGP188" s="214">
        <f>_xlfn.XLOOKUP(WGP172, Schedule!$F$226:$FO$226, Schedule!$F$236:$FO$236, 0)</f>
        <v>0</v>
      </c>
      <c r="WGQ188" s="214">
        <f>_xlfn.XLOOKUP(WGQ172, Schedule!$F$226:$FO$226, Schedule!$F$236:$FO$236, 0)</f>
        <v>0</v>
      </c>
      <c r="WGR188" s="214">
        <f>_xlfn.XLOOKUP(WGR172, Schedule!$F$226:$FO$226, Schedule!$F$236:$FO$236, 0)</f>
        <v>0</v>
      </c>
      <c r="WGS188" s="214">
        <f>_xlfn.XLOOKUP(WGS172, Schedule!$F$226:$FO$226, Schedule!$F$236:$FO$236, 0)</f>
        <v>0</v>
      </c>
      <c r="WGT188" s="214">
        <f>_xlfn.XLOOKUP(WGT172, Schedule!$F$226:$FO$226, Schedule!$F$236:$FO$236, 0)</f>
        <v>0</v>
      </c>
      <c r="WGU188" s="214">
        <f>_xlfn.XLOOKUP(WGU172, Schedule!$F$226:$FO$226, Schedule!$F$236:$FO$236, 0)</f>
        <v>0</v>
      </c>
      <c r="WGV188" s="214">
        <f>_xlfn.XLOOKUP(WGV172, Schedule!$F$226:$FO$226, Schedule!$F$236:$FO$236, 0)</f>
        <v>0</v>
      </c>
      <c r="WGW188" s="214">
        <f>_xlfn.XLOOKUP(WGW172, Schedule!$F$226:$FO$226, Schedule!$F$236:$FO$236, 0)</f>
        <v>0</v>
      </c>
      <c r="WGX188" s="214">
        <f>_xlfn.XLOOKUP(WGX172, Schedule!$F$226:$FO$226, Schedule!$F$236:$FO$236, 0)</f>
        <v>0</v>
      </c>
      <c r="WGY188" s="214">
        <f>_xlfn.XLOOKUP(WGY172, Schedule!$F$226:$FO$226, Schedule!$F$236:$FO$236, 0)</f>
        <v>0</v>
      </c>
      <c r="WGZ188" s="214">
        <f>_xlfn.XLOOKUP(WGZ172, Schedule!$F$226:$FO$226, Schedule!$F$236:$FO$236, 0)</f>
        <v>0</v>
      </c>
      <c r="WHA188" s="214">
        <f>_xlfn.XLOOKUP(WHA172, Schedule!$F$226:$FO$226, Schedule!$F$236:$FO$236, 0)</f>
        <v>0</v>
      </c>
      <c r="WHB188" s="214">
        <f>_xlfn.XLOOKUP(WHB172, Schedule!$F$226:$FO$226, Schedule!$F$236:$FO$236, 0)</f>
        <v>0</v>
      </c>
      <c r="WHC188" s="214">
        <f>_xlfn.XLOOKUP(WHC172, Schedule!$F$226:$FO$226, Schedule!$F$236:$FO$236, 0)</f>
        <v>0</v>
      </c>
      <c r="WHD188" s="214">
        <f>_xlfn.XLOOKUP(WHD172, Schedule!$F$226:$FO$226, Schedule!$F$236:$FO$236, 0)</f>
        <v>0</v>
      </c>
      <c r="WHE188" s="214">
        <f>_xlfn.XLOOKUP(WHE172, Schedule!$F$226:$FO$226, Schedule!$F$236:$FO$236, 0)</f>
        <v>0</v>
      </c>
      <c r="WHF188" s="214">
        <f>_xlfn.XLOOKUP(WHF172, Schedule!$F$226:$FO$226, Schedule!$F$236:$FO$236, 0)</f>
        <v>0</v>
      </c>
      <c r="WHG188" s="214">
        <f>_xlfn.XLOOKUP(WHG172, Schedule!$F$226:$FO$226, Schedule!$F$236:$FO$236, 0)</f>
        <v>0</v>
      </c>
      <c r="WHH188" s="214">
        <f>_xlfn.XLOOKUP(WHH172, Schedule!$F$226:$FO$226, Schedule!$F$236:$FO$236, 0)</f>
        <v>0</v>
      </c>
      <c r="WHI188" s="214">
        <f>_xlfn.XLOOKUP(WHI172, Schedule!$F$226:$FO$226, Schedule!$F$236:$FO$236, 0)</f>
        <v>0</v>
      </c>
      <c r="WHJ188" s="214">
        <f>_xlfn.XLOOKUP(WHJ172, Schedule!$F$226:$FO$226, Schedule!$F$236:$FO$236, 0)</f>
        <v>0</v>
      </c>
      <c r="WHK188" s="214">
        <f>_xlfn.XLOOKUP(WHK172, Schedule!$F$226:$FO$226, Schedule!$F$236:$FO$236, 0)</f>
        <v>0</v>
      </c>
      <c r="WHL188" s="214">
        <f>_xlfn.XLOOKUP(WHL172, Schedule!$F$226:$FO$226, Schedule!$F$236:$FO$236, 0)</f>
        <v>0</v>
      </c>
      <c r="WHM188" s="214">
        <f>_xlfn.XLOOKUP(WHM172, Schedule!$F$226:$FO$226, Schedule!$F$236:$FO$236, 0)</f>
        <v>0</v>
      </c>
      <c r="WHN188" s="214">
        <f>_xlfn.XLOOKUP(WHN172, Schedule!$F$226:$FO$226, Schedule!$F$236:$FO$236, 0)</f>
        <v>0</v>
      </c>
      <c r="WHO188" s="214">
        <f>_xlfn.XLOOKUP(WHO172, Schedule!$F$226:$FO$226, Schedule!$F$236:$FO$236, 0)</f>
        <v>0</v>
      </c>
      <c r="WHP188" s="214">
        <f>_xlfn.XLOOKUP(WHP172, Schedule!$F$226:$FO$226, Schedule!$F$236:$FO$236, 0)</f>
        <v>0</v>
      </c>
      <c r="WHQ188" s="214">
        <f>_xlfn.XLOOKUP(WHQ172, Schedule!$F$226:$FO$226, Schedule!$F$236:$FO$236, 0)</f>
        <v>0</v>
      </c>
      <c r="WHR188" s="214">
        <f>_xlfn.XLOOKUP(WHR172, Schedule!$F$226:$FO$226, Schedule!$F$236:$FO$236, 0)</f>
        <v>0</v>
      </c>
      <c r="WHS188" s="214">
        <f>_xlfn.XLOOKUP(WHS172, Schedule!$F$226:$FO$226, Schedule!$F$236:$FO$236, 0)</f>
        <v>0</v>
      </c>
      <c r="WHT188" s="214">
        <f>_xlfn.XLOOKUP(WHT172, Schedule!$F$226:$FO$226, Schedule!$F$236:$FO$236, 0)</f>
        <v>0</v>
      </c>
      <c r="WHU188" s="214">
        <f>_xlfn.XLOOKUP(WHU172, Schedule!$F$226:$FO$226, Schedule!$F$236:$FO$236, 0)</f>
        <v>0</v>
      </c>
      <c r="WHV188" s="214">
        <f>_xlfn.XLOOKUP(WHV172, Schedule!$F$226:$FO$226, Schedule!$F$236:$FO$236, 0)</f>
        <v>0</v>
      </c>
      <c r="WHW188" s="214">
        <f>_xlfn.XLOOKUP(WHW172, Schedule!$F$226:$FO$226, Schedule!$F$236:$FO$236, 0)</f>
        <v>0</v>
      </c>
      <c r="WHX188" s="214">
        <f>_xlfn.XLOOKUP(WHX172, Schedule!$F$226:$FO$226, Schedule!$F$236:$FO$236, 0)</f>
        <v>0</v>
      </c>
      <c r="WHY188" s="214">
        <f>_xlfn.XLOOKUP(WHY172, Schedule!$F$226:$FO$226, Schedule!$F$236:$FO$236, 0)</f>
        <v>0</v>
      </c>
      <c r="WHZ188" s="214">
        <f>_xlfn.XLOOKUP(WHZ172, Schedule!$F$226:$FO$226, Schedule!$F$236:$FO$236, 0)</f>
        <v>0</v>
      </c>
      <c r="WIA188" s="214">
        <f>_xlfn.XLOOKUP(WIA172, Schedule!$F$226:$FO$226, Schedule!$F$236:$FO$236, 0)</f>
        <v>0</v>
      </c>
      <c r="WIB188" s="214">
        <f>_xlfn.XLOOKUP(WIB172, Schedule!$F$226:$FO$226, Schedule!$F$236:$FO$236, 0)</f>
        <v>0</v>
      </c>
      <c r="WIC188" s="214">
        <f>_xlfn.XLOOKUP(WIC172, Schedule!$F$226:$FO$226, Schedule!$F$236:$FO$236, 0)</f>
        <v>0</v>
      </c>
      <c r="WID188" s="214">
        <f>_xlfn.XLOOKUP(WID172, Schedule!$F$226:$FO$226, Schedule!$F$236:$FO$236, 0)</f>
        <v>0</v>
      </c>
      <c r="WIE188" s="214">
        <f>_xlfn.XLOOKUP(WIE172, Schedule!$F$226:$FO$226, Schedule!$F$236:$FO$236, 0)</f>
        <v>0</v>
      </c>
      <c r="WIF188" s="214">
        <f>_xlfn.XLOOKUP(WIF172, Schedule!$F$226:$FO$226, Schedule!$F$236:$FO$236, 0)</f>
        <v>0</v>
      </c>
      <c r="WIG188" s="214">
        <f>_xlfn.XLOOKUP(WIG172, Schedule!$F$226:$FO$226, Schedule!$F$236:$FO$236, 0)</f>
        <v>0</v>
      </c>
      <c r="WIH188" s="214">
        <f>_xlfn.XLOOKUP(WIH172, Schedule!$F$226:$FO$226, Schedule!$F$236:$FO$236, 0)</f>
        <v>0</v>
      </c>
      <c r="WII188" s="214">
        <f>_xlfn.XLOOKUP(WII172, Schedule!$F$226:$FO$226, Schedule!$F$236:$FO$236, 0)</f>
        <v>0</v>
      </c>
      <c r="WIJ188" s="214">
        <f>_xlfn.XLOOKUP(WIJ172, Schedule!$F$226:$FO$226, Schedule!$F$236:$FO$236, 0)</f>
        <v>0</v>
      </c>
      <c r="WIK188" s="214">
        <f>_xlfn.XLOOKUP(WIK172, Schedule!$F$226:$FO$226, Schedule!$F$236:$FO$236, 0)</f>
        <v>0</v>
      </c>
      <c r="WIL188" s="214">
        <f>_xlfn.XLOOKUP(WIL172, Schedule!$F$226:$FO$226, Schedule!$F$236:$FO$236, 0)</f>
        <v>0</v>
      </c>
      <c r="WIM188" s="214">
        <f>_xlfn.XLOOKUP(WIM172, Schedule!$F$226:$FO$226, Schedule!$F$236:$FO$236, 0)</f>
        <v>0</v>
      </c>
      <c r="WIN188" s="214">
        <f>_xlfn.XLOOKUP(WIN172, Schedule!$F$226:$FO$226, Schedule!$F$236:$FO$236, 0)</f>
        <v>0</v>
      </c>
      <c r="WIO188" s="214">
        <f>_xlfn.XLOOKUP(WIO172, Schedule!$F$226:$FO$226, Schedule!$F$236:$FO$236, 0)</f>
        <v>0</v>
      </c>
      <c r="WIP188" s="214">
        <f>_xlfn.XLOOKUP(WIP172, Schedule!$F$226:$FO$226, Schedule!$F$236:$FO$236, 0)</f>
        <v>0</v>
      </c>
      <c r="WIQ188" s="214">
        <f>_xlfn.XLOOKUP(WIQ172, Schedule!$F$226:$FO$226, Schedule!$F$236:$FO$236, 0)</f>
        <v>0</v>
      </c>
      <c r="WIR188" s="214">
        <f>_xlfn.XLOOKUP(WIR172, Schedule!$F$226:$FO$226, Schedule!$F$236:$FO$236, 0)</f>
        <v>0</v>
      </c>
      <c r="WIS188" s="214">
        <f>_xlfn.XLOOKUP(WIS172, Schedule!$F$226:$FO$226, Schedule!$F$236:$FO$236, 0)</f>
        <v>0</v>
      </c>
      <c r="WIT188" s="214">
        <f>_xlfn.XLOOKUP(WIT172, Schedule!$F$226:$FO$226, Schedule!$F$236:$FO$236, 0)</f>
        <v>0</v>
      </c>
      <c r="WIU188" s="214">
        <f>_xlfn.XLOOKUP(WIU172, Schedule!$F$226:$FO$226, Schedule!$F$236:$FO$236, 0)</f>
        <v>0</v>
      </c>
      <c r="WIV188" s="214">
        <f>_xlfn.XLOOKUP(WIV172, Schedule!$F$226:$FO$226, Schedule!$F$236:$FO$236, 0)</f>
        <v>0</v>
      </c>
      <c r="WIW188" s="214">
        <f>_xlfn.XLOOKUP(WIW172, Schedule!$F$226:$FO$226, Schedule!$F$236:$FO$236, 0)</f>
        <v>0</v>
      </c>
      <c r="WIX188" s="214">
        <f>_xlfn.XLOOKUP(WIX172, Schedule!$F$226:$FO$226, Schedule!$F$236:$FO$236, 0)</f>
        <v>0</v>
      </c>
      <c r="WIY188" s="214">
        <f>_xlfn.XLOOKUP(WIY172, Schedule!$F$226:$FO$226, Schedule!$F$236:$FO$236, 0)</f>
        <v>0</v>
      </c>
      <c r="WIZ188" s="214">
        <f>_xlfn.XLOOKUP(WIZ172, Schedule!$F$226:$FO$226, Schedule!$F$236:$FO$236, 0)</f>
        <v>0</v>
      </c>
      <c r="WJA188" s="214">
        <f>_xlfn.XLOOKUP(WJA172, Schedule!$F$226:$FO$226, Schedule!$F$236:$FO$236, 0)</f>
        <v>0</v>
      </c>
      <c r="WJB188" s="214">
        <f>_xlfn.XLOOKUP(WJB172, Schedule!$F$226:$FO$226, Schedule!$F$236:$FO$236, 0)</f>
        <v>0</v>
      </c>
      <c r="WJC188" s="214">
        <f>_xlfn.XLOOKUP(WJC172, Schedule!$F$226:$FO$226, Schedule!$F$236:$FO$236, 0)</f>
        <v>0</v>
      </c>
      <c r="WJD188" s="214">
        <f>_xlfn.XLOOKUP(WJD172, Schedule!$F$226:$FO$226, Schedule!$F$236:$FO$236, 0)</f>
        <v>0</v>
      </c>
      <c r="WJE188" s="214">
        <f>_xlfn.XLOOKUP(WJE172, Schedule!$F$226:$FO$226, Schedule!$F$236:$FO$236, 0)</f>
        <v>0</v>
      </c>
      <c r="WJF188" s="214">
        <f>_xlfn.XLOOKUP(WJF172, Schedule!$F$226:$FO$226, Schedule!$F$236:$FO$236, 0)</f>
        <v>0</v>
      </c>
      <c r="WJG188" s="214">
        <f>_xlfn.XLOOKUP(WJG172, Schedule!$F$226:$FO$226, Schedule!$F$236:$FO$236, 0)</f>
        <v>0</v>
      </c>
      <c r="WJH188" s="214">
        <f>_xlfn.XLOOKUP(WJH172, Schedule!$F$226:$FO$226, Schedule!$F$236:$FO$236, 0)</f>
        <v>0</v>
      </c>
      <c r="WJI188" s="214">
        <f>_xlfn.XLOOKUP(WJI172, Schedule!$F$226:$FO$226, Schedule!$F$236:$FO$236, 0)</f>
        <v>0</v>
      </c>
      <c r="WJJ188" s="214">
        <f>_xlfn.XLOOKUP(WJJ172, Schedule!$F$226:$FO$226, Schedule!$F$236:$FO$236, 0)</f>
        <v>0</v>
      </c>
      <c r="WJK188" s="214">
        <f>_xlfn.XLOOKUP(WJK172, Schedule!$F$226:$FO$226, Schedule!$F$236:$FO$236, 0)</f>
        <v>0</v>
      </c>
      <c r="WJL188" s="214">
        <f>_xlfn.XLOOKUP(WJL172, Schedule!$F$226:$FO$226, Schedule!$F$236:$FO$236, 0)</f>
        <v>0</v>
      </c>
      <c r="WJM188" s="214">
        <f>_xlfn.XLOOKUP(WJM172, Schedule!$F$226:$FO$226, Schedule!$F$236:$FO$236, 0)</f>
        <v>0</v>
      </c>
      <c r="WJN188" s="214">
        <f>_xlfn.XLOOKUP(WJN172, Schedule!$F$226:$FO$226, Schedule!$F$236:$FO$236, 0)</f>
        <v>0</v>
      </c>
      <c r="WJO188" s="214">
        <f>_xlfn.XLOOKUP(WJO172, Schedule!$F$226:$FO$226, Schedule!$F$236:$FO$236, 0)</f>
        <v>0</v>
      </c>
      <c r="WJP188" s="214">
        <f>_xlfn.XLOOKUP(WJP172, Schedule!$F$226:$FO$226, Schedule!$F$236:$FO$236, 0)</f>
        <v>0</v>
      </c>
      <c r="WJQ188" s="214">
        <f>_xlfn.XLOOKUP(WJQ172, Schedule!$F$226:$FO$226, Schedule!$F$236:$FO$236, 0)</f>
        <v>0</v>
      </c>
      <c r="WJR188" s="214">
        <f>_xlfn.XLOOKUP(WJR172, Schedule!$F$226:$FO$226, Schedule!$F$236:$FO$236, 0)</f>
        <v>0</v>
      </c>
      <c r="WJS188" s="214">
        <f>_xlfn.XLOOKUP(WJS172, Schedule!$F$226:$FO$226, Schedule!$F$236:$FO$236, 0)</f>
        <v>0</v>
      </c>
      <c r="WJT188" s="214">
        <f>_xlfn.XLOOKUP(WJT172, Schedule!$F$226:$FO$226, Schedule!$F$236:$FO$236, 0)</f>
        <v>0</v>
      </c>
      <c r="WJU188" s="214">
        <f>_xlfn.XLOOKUP(WJU172, Schedule!$F$226:$FO$226, Schedule!$F$236:$FO$236, 0)</f>
        <v>0</v>
      </c>
      <c r="WJV188" s="214">
        <f>_xlfn.XLOOKUP(WJV172, Schedule!$F$226:$FO$226, Schedule!$F$236:$FO$236, 0)</f>
        <v>0</v>
      </c>
      <c r="WJW188" s="214">
        <f>_xlfn.XLOOKUP(WJW172, Schedule!$F$226:$FO$226, Schedule!$F$236:$FO$236, 0)</f>
        <v>0</v>
      </c>
      <c r="WJX188" s="214">
        <f>_xlfn.XLOOKUP(WJX172, Schedule!$F$226:$FO$226, Schedule!$F$236:$FO$236, 0)</f>
        <v>0</v>
      </c>
      <c r="WJY188" s="214">
        <f>_xlfn.XLOOKUP(WJY172, Schedule!$F$226:$FO$226, Schedule!$F$236:$FO$236, 0)</f>
        <v>0</v>
      </c>
      <c r="WJZ188" s="214">
        <f>_xlfn.XLOOKUP(WJZ172, Schedule!$F$226:$FO$226, Schedule!$F$236:$FO$236, 0)</f>
        <v>0</v>
      </c>
      <c r="WKA188" s="214">
        <f>_xlfn.XLOOKUP(WKA172, Schedule!$F$226:$FO$226, Schedule!$F$236:$FO$236, 0)</f>
        <v>0</v>
      </c>
      <c r="WKB188" s="214">
        <f>_xlfn.XLOOKUP(WKB172, Schedule!$F$226:$FO$226, Schedule!$F$236:$FO$236, 0)</f>
        <v>0</v>
      </c>
      <c r="WKC188" s="214">
        <f>_xlfn.XLOOKUP(WKC172, Schedule!$F$226:$FO$226, Schedule!$F$236:$FO$236, 0)</f>
        <v>0</v>
      </c>
      <c r="WKD188" s="214">
        <f>_xlfn.XLOOKUP(WKD172, Schedule!$F$226:$FO$226, Schedule!$F$236:$FO$236, 0)</f>
        <v>0</v>
      </c>
      <c r="WKE188" s="214">
        <f>_xlfn.XLOOKUP(WKE172, Schedule!$F$226:$FO$226, Schedule!$F$236:$FO$236, 0)</f>
        <v>0</v>
      </c>
      <c r="WKF188" s="214">
        <f>_xlfn.XLOOKUP(WKF172, Schedule!$F$226:$FO$226, Schedule!$F$236:$FO$236, 0)</f>
        <v>0</v>
      </c>
      <c r="WKG188" s="214">
        <f>_xlfn.XLOOKUP(WKG172, Schedule!$F$226:$FO$226, Schedule!$F$236:$FO$236, 0)</f>
        <v>0</v>
      </c>
      <c r="WKH188" s="214">
        <f>_xlfn.XLOOKUP(WKH172, Schedule!$F$226:$FO$226, Schedule!$F$236:$FO$236, 0)</f>
        <v>0</v>
      </c>
      <c r="WKI188" s="214">
        <f>_xlfn.XLOOKUP(WKI172, Schedule!$F$226:$FO$226, Schedule!$F$236:$FO$236, 0)</f>
        <v>0</v>
      </c>
      <c r="WKJ188" s="214">
        <f>_xlfn.XLOOKUP(WKJ172, Schedule!$F$226:$FO$226, Schedule!$F$236:$FO$236, 0)</f>
        <v>0</v>
      </c>
      <c r="WKK188" s="214">
        <f>_xlfn.XLOOKUP(WKK172, Schedule!$F$226:$FO$226, Schedule!$F$236:$FO$236, 0)</f>
        <v>0</v>
      </c>
      <c r="WKL188" s="214">
        <f>_xlfn.XLOOKUP(WKL172, Schedule!$F$226:$FO$226, Schedule!$F$236:$FO$236, 0)</f>
        <v>0</v>
      </c>
      <c r="WKM188" s="214">
        <f>_xlfn.XLOOKUP(WKM172, Schedule!$F$226:$FO$226, Schedule!$F$236:$FO$236, 0)</f>
        <v>0</v>
      </c>
      <c r="WKN188" s="214">
        <f>_xlfn.XLOOKUP(WKN172, Schedule!$F$226:$FO$226, Schedule!$F$236:$FO$236, 0)</f>
        <v>0</v>
      </c>
      <c r="WKO188" s="214">
        <f>_xlfn.XLOOKUP(WKO172, Schedule!$F$226:$FO$226, Schedule!$F$236:$FO$236, 0)</f>
        <v>0</v>
      </c>
      <c r="WKP188" s="214">
        <f>_xlfn.XLOOKUP(WKP172, Schedule!$F$226:$FO$226, Schedule!$F$236:$FO$236, 0)</f>
        <v>0</v>
      </c>
      <c r="WKQ188" s="214">
        <f>_xlfn.XLOOKUP(WKQ172, Schedule!$F$226:$FO$226, Schedule!$F$236:$FO$236, 0)</f>
        <v>0</v>
      </c>
      <c r="WKR188" s="214">
        <f>_xlfn.XLOOKUP(WKR172, Schedule!$F$226:$FO$226, Schedule!$F$236:$FO$236, 0)</f>
        <v>0</v>
      </c>
      <c r="WKS188" s="214">
        <f>_xlfn.XLOOKUP(WKS172, Schedule!$F$226:$FO$226, Schedule!$F$236:$FO$236, 0)</f>
        <v>0</v>
      </c>
      <c r="WKT188" s="214">
        <f>_xlfn.XLOOKUP(WKT172, Schedule!$F$226:$FO$226, Schedule!$F$236:$FO$236, 0)</f>
        <v>0</v>
      </c>
      <c r="WKU188" s="214">
        <f>_xlfn.XLOOKUP(WKU172, Schedule!$F$226:$FO$226, Schedule!$F$236:$FO$236, 0)</f>
        <v>0</v>
      </c>
      <c r="WKV188" s="214">
        <f>_xlfn.XLOOKUP(WKV172, Schedule!$F$226:$FO$226, Schedule!$F$236:$FO$236, 0)</f>
        <v>0</v>
      </c>
      <c r="WKW188" s="214">
        <f>_xlfn.XLOOKUP(WKW172, Schedule!$F$226:$FO$226, Schedule!$F$236:$FO$236, 0)</f>
        <v>0</v>
      </c>
      <c r="WKX188" s="214">
        <f>_xlfn.XLOOKUP(WKX172, Schedule!$F$226:$FO$226, Schedule!$F$236:$FO$236, 0)</f>
        <v>0</v>
      </c>
      <c r="WKY188" s="214">
        <f>_xlfn.XLOOKUP(WKY172, Schedule!$F$226:$FO$226, Schedule!$F$236:$FO$236, 0)</f>
        <v>0</v>
      </c>
      <c r="WKZ188" s="214">
        <f>_xlfn.XLOOKUP(WKZ172, Schedule!$F$226:$FO$226, Schedule!$F$236:$FO$236, 0)</f>
        <v>0</v>
      </c>
      <c r="WLA188" s="214">
        <f>_xlfn.XLOOKUP(WLA172, Schedule!$F$226:$FO$226, Schedule!$F$236:$FO$236, 0)</f>
        <v>0</v>
      </c>
      <c r="WLB188" s="214">
        <f>_xlfn.XLOOKUP(WLB172, Schedule!$F$226:$FO$226, Schedule!$F$236:$FO$236, 0)</f>
        <v>0</v>
      </c>
      <c r="WLC188" s="214">
        <f>_xlfn.XLOOKUP(WLC172, Schedule!$F$226:$FO$226, Schedule!$F$236:$FO$236, 0)</f>
        <v>0</v>
      </c>
      <c r="WLD188" s="214">
        <f>_xlfn.XLOOKUP(WLD172, Schedule!$F$226:$FO$226, Schedule!$F$236:$FO$236, 0)</f>
        <v>0</v>
      </c>
      <c r="WLE188" s="214">
        <f>_xlfn.XLOOKUP(WLE172, Schedule!$F$226:$FO$226, Schedule!$F$236:$FO$236, 0)</f>
        <v>0</v>
      </c>
      <c r="WLF188" s="214">
        <f>_xlfn.XLOOKUP(WLF172, Schedule!$F$226:$FO$226, Schedule!$F$236:$FO$236, 0)</f>
        <v>0</v>
      </c>
      <c r="WLG188" s="214">
        <f>_xlfn.XLOOKUP(WLG172, Schedule!$F$226:$FO$226, Schedule!$F$236:$FO$236, 0)</f>
        <v>0</v>
      </c>
      <c r="WLH188" s="214">
        <f>_xlfn.XLOOKUP(WLH172, Schedule!$F$226:$FO$226, Schedule!$F$236:$FO$236, 0)</f>
        <v>0</v>
      </c>
      <c r="WLI188" s="214">
        <f>_xlfn.XLOOKUP(WLI172, Schedule!$F$226:$FO$226, Schedule!$F$236:$FO$236, 0)</f>
        <v>0</v>
      </c>
      <c r="WLJ188" s="214">
        <f>_xlfn.XLOOKUP(WLJ172, Schedule!$F$226:$FO$226, Schedule!$F$236:$FO$236, 0)</f>
        <v>0</v>
      </c>
      <c r="WLK188" s="214">
        <f>_xlfn.XLOOKUP(WLK172, Schedule!$F$226:$FO$226, Schedule!$F$236:$FO$236, 0)</f>
        <v>0</v>
      </c>
      <c r="WLL188" s="214">
        <f>_xlfn.XLOOKUP(WLL172, Schedule!$F$226:$FO$226, Schedule!$F$236:$FO$236, 0)</f>
        <v>0</v>
      </c>
      <c r="WLM188" s="214">
        <f>_xlfn.XLOOKUP(WLM172, Schedule!$F$226:$FO$226, Schedule!$F$236:$FO$236, 0)</f>
        <v>0</v>
      </c>
      <c r="WLN188" s="214">
        <f>_xlfn.XLOOKUP(WLN172, Schedule!$F$226:$FO$226, Schedule!$F$236:$FO$236, 0)</f>
        <v>0</v>
      </c>
      <c r="WLO188" s="214">
        <f>_xlfn.XLOOKUP(WLO172, Schedule!$F$226:$FO$226, Schedule!$F$236:$FO$236, 0)</f>
        <v>0</v>
      </c>
      <c r="WLP188" s="214">
        <f>_xlfn.XLOOKUP(WLP172, Schedule!$F$226:$FO$226, Schedule!$F$236:$FO$236, 0)</f>
        <v>0</v>
      </c>
      <c r="WLQ188" s="214">
        <f>_xlfn.XLOOKUP(WLQ172, Schedule!$F$226:$FO$226, Schedule!$F$236:$FO$236, 0)</f>
        <v>0</v>
      </c>
      <c r="WLR188" s="214">
        <f>_xlfn.XLOOKUP(WLR172, Schedule!$F$226:$FO$226, Schedule!$F$236:$FO$236, 0)</f>
        <v>0</v>
      </c>
      <c r="WLS188" s="214">
        <f>_xlfn.XLOOKUP(WLS172, Schedule!$F$226:$FO$226, Schedule!$F$236:$FO$236, 0)</f>
        <v>0</v>
      </c>
      <c r="WLT188" s="214">
        <f>_xlfn.XLOOKUP(WLT172, Schedule!$F$226:$FO$226, Schedule!$F$236:$FO$236, 0)</f>
        <v>0</v>
      </c>
      <c r="WLU188" s="214">
        <f>_xlfn.XLOOKUP(WLU172, Schedule!$F$226:$FO$226, Schedule!$F$236:$FO$236, 0)</f>
        <v>0</v>
      </c>
      <c r="WLV188" s="214">
        <f>_xlfn.XLOOKUP(WLV172, Schedule!$F$226:$FO$226, Schedule!$F$236:$FO$236, 0)</f>
        <v>0</v>
      </c>
      <c r="WLW188" s="214">
        <f>_xlfn.XLOOKUP(WLW172, Schedule!$F$226:$FO$226, Schedule!$F$236:$FO$236, 0)</f>
        <v>0</v>
      </c>
      <c r="WLX188" s="214">
        <f>_xlfn.XLOOKUP(WLX172, Schedule!$F$226:$FO$226, Schedule!$F$236:$FO$236, 0)</f>
        <v>0</v>
      </c>
      <c r="WLY188" s="214">
        <f>_xlfn.XLOOKUP(WLY172, Schedule!$F$226:$FO$226, Schedule!$F$236:$FO$236, 0)</f>
        <v>0</v>
      </c>
      <c r="WLZ188" s="214">
        <f>_xlfn.XLOOKUP(WLZ172, Schedule!$F$226:$FO$226, Schedule!$F$236:$FO$236, 0)</f>
        <v>0</v>
      </c>
      <c r="WMA188" s="214">
        <f>_xlfn.XLOOKUP(WMA172, Schedule!$F$226:$FO$226, Schedule!$F$236:$FO$236, 0)</f>
        <v>0</v>
      </c>
      <c r="WMB188" s="214">
        <f>_xlfn.XLOOKUP(WMB172, Schedule!$F$226:$FO$226, Schedule!$F$236:$FO$236, 0)</f>
        <v>0</v>
      </c>
      <c r="WMC188" s="214">
        <f>_xlfn.XLOOKUP(WMC172, Schedule!$F$226:$FO$226, Schedule!$F$236:$FO$236, 0)</f>
        <v>0</v>
      </c>
      <c r="WMD188" s="214">
        <f>_xlfn.XLOOKUP(WMD172, Schedule!$F$226:$FO$226, Schedule!$F$236:$FO$236, 0)</f>
        <v>0</v>
      </c>
      <c r="WME188" s="214">
        <f>_xlfn.XLOOKUP(WME172, Schedule!$F$226:$FO$226, Schedule!$F$236:$FO$236, 0)</f>
        <v>0</v>
      </c>
      <c r="WMF188" s="214">
        <f>_xlfn.XLOOKUP(WMF172, Schedule!$F$226:$FO$226, Schedule!$F$236:$FO$236, 0)</f>
        <v>0</v>
      </c>
      <c r="WMG188" s="214">
        <f>_xlfn.XLOOKUP(WMG172, Schedule!$F$226:$FO$226, Schedule!$F$236:$FO$236, 0)</f>
        <v>0</v>
      </c>
      <c r="WMH188" s="214">
        <f>_xlfn.XLOOKUP(WMH172, Schedule!$F$226:$FO$226, Schedule!$F$236:$FO$236, 0)</f>
        <v>0</v>
      </c>
      <c r="WMI188" s="214">
        <f>_xlfn.XLOOKUP(WMI172, Schedule!$F$226:$FO$226, Schedule!$F$236:$FO$236, 0)</f>
        <v>0</v>
      </c>
      <c r="WMJ188" s="214">
        <f>_xlfn.XLOOKUP(WMJ172, Schedule!$F$226:$FO$226, Schedule!$F$236:$FO$236, 0)</f>
        <v>0</v>
      </c>
      <c r="WMK188" s="214">
        <f>_xlfn.XLOOKUP(WMK172, Schedule!$F$226:$FO$226, Schedule!$F$236:$FO$236, 0)</f>
        <v>0</v>
      </c>
      <c r="WML188" s="214">
        <f>_xlfn.XLOOKUP(WML172, Schedule!$F$226:$FO$226, Schedule!$F$236:$FO$236, 0)</f>
        <v>0</v>
      </c>
      <c r="WMM188" s="214">
        <f>_xlfn.XLOOKUP(WMM172, Schedule!$F$226:$FO$226, Schedule!$F$236:$FO$236, 0)</f>
        <v>0</v>
      </c>
      <c r="WMN188" s="214">
        <f>_xlfn.XLOOKUP(WMN172, Schedule!$F$226:$FO$226, Schedule!$F$236:$FO$236, 0)</f>
        <v>0</v>
      </c>
      <c r="WMO188" s="214">
        <f>_xlfn.XLOOKUP(WMO172, Schedule!$F$226:$FO$226, Schedule!$F$236:$FO$236, 0)</f>
        <v>0</v>
      </c>
      <c r="WMP188" s="214">
        <f>_xlfn.XLOOKUP(WMP172, Schedule!$F$226:$FO$226, Schedule!$F$236:$FO$236, 0)</f>
        <v>0</v>
      </c>
      <c r="WMQ188" s="214">
        <f>_xlfn.XLOOKUP(WMQ172, Schedule!$F$226:$FO$226, Schedule!$F$236:$FO$236, 0)</f>
        <v>0</v>
      </c>
      <c r="WMR188" s="214">
        <f>_xlfn.XLOOKUP(WMR172, Schedule!$F$226:$FO$226, Schedule!$F$236:$FO$236, 0)</f>
        <v>0</v>
      </c>
      <c r="WMS188" s="214">
        <f>_xlfn.XLOOKUP(WMS172, Schedule!$F$226:$FO$226, Schedule!$F$236:$FO$236, 0)</f>
        <v>0</v>
      </c>
      <c r="WMT188" s="214">
        <f>_xlfn.XLOOKUP(WMT172, Schedule!$F$226:$FO$226, Schedule!$F$236:$FO$236, 0)</f>
        <v>0</v>
      </c>
      <c r="WMU188" s="214">
        <f>_xlfn.XLOOKUP(WMU172, Schedule!$F$226:$FO$226, Schedule!$F$236:$FO$236, 0)</f>
        <v>0</v>
      </c>
      <c r="WMV188" s="214">
        <f>_xlfn.XLOOKUP(WMV172, Schedule!$F$226:$FO$226, Schedule!$F$236:$FO$236, 0)</f>
        <v>0</v>
      </c>
      <c r="WMW188" s="214">
        <f>_xlfn.XLOOKUP(WMW172, Schedule!$F$226:$FO$226, Schedule!$F$236:$FO$236, 0)</f>
        <v>0</v>
      </c>
      <c r="WMX188" s="214">
        <f>_xlfn.XLOOKUP(WMX172, Schedule!$F$226:$FO$226, Schedule!$F$236:$FO$236, 0)</f>
        <v>0</v>
      </c>
      <c r="WMY188" s="214">
        <f>_xlfn.XLOOKUP(WMY172, Schedule!$F$226:$FO$226, Schedule!$F$236:$FO$236, 0)</f>
        <v>0</v>
      </c>
      <c r="WMZ188" s="214">
        <f>_xlfn.XLOOKUP(WMZ172, Schedule!$F$226:$FO$226, Schedule!$F$236:$FO$236, 0)</f>
        <v>0</v>
      </c>
      <c r="WNA188" s="214">
        <f>_xlfn.XLOOKUP(WNA172, Schedule!$F$226:$FO$226, Schedule!$F$236:$FO$236, 0)</f>
        <v>0</v>
      </c>
      <c r="WNB188" s="214">
        <f>_xlfn.XLOOKUP(WNB172, Schedule!$F$226:$FO$226, Schedule!$F$236:$FO$236, 0)</f>
        <v>0</v>
      </c>
      <c r="WNC188" s="214">
        <f>_xlfn.XLOOKUP(WNC172, Schedule!$F$226:$FO$226, Schedule!$F$236:$FO$236, 0)</f>
        <v>0</v>
      </c>
      <c r="WND188" s="214">
        <f>_xlfn.XLOOKUP(WND172, Schedule!$F$226:$FO$226, Schedule!$F$236:$FO$236, 0)</f>
        <v>0</v>
      </c>
      <c r="WNE188" s="214">
        <f>_xlfn.XLOOKUP(WNE172, Schedule!$F$226:$FO$226, Schedule!$F$236:$FO$236, 0)</f>
        <v>0</v>
      </c>
      <c r="WNF188" s="214">
        <f>_xlfn.XLOOKUP(WNF172, Schedule!$F$226:$FO$226, Schedule!$F$236:$FO$236, 0)</f>
        <v>0</v>
      </c>
      <c r="WNG188" s="214">
        <f>_xlfn.XLOOKUP(WNG172, Schedule!$F$226:$FO$226, Schedule!$F$236:$FO$236, 0)</f>
        <v>0</v>
      </c>
      <c r="WNH188" s="214">
        <f>_xlfn.XLOOKUP(WNH172, Schedule!$F$226:$FO$226, Schedule!$F$236:$FO$236, 0)</f>
        <v>0</v>
      </c>
      <c r="WNI188" s="214">
        <f>_xlfn.XLOOKUP(WNI172, Schedule!$F$226:$FO$226, Schedule!$F$236:$FO$236, 0)</f>
        <v>0</v>
      </c>
      <c r="WNJ188" s="214">
        <f>_xlfn.XLOOKUP(WNJ172, Schedule!$F$226:$FO$226, Schedule!$F$236:$FO$236, 0)</f>
        <v>0</v>
      </c>
      <c r="WNK188" s="214">
        <f>_xlfn.XLOOKUP(WNK172, Schedule!$F$226:$FO$226, Schedule!$F$236:$FO$236, 0)</f>
        <v>0</v>
      </c>
      <c r="WNL188" s="214">
        <f>_xlfn.XLOOKUP(WNL172, Schedule!$F$226:$FO$226, Schedule!$F$236:$FO$236, 0)</f>
        <v>0</v>
      </c>
      <c r="WNM188" s="214">
        <f>_xlfn.XLOOKUP(WNM172, Schedule!$F$226:$FO$226, Schedule!$F$236:$FO$236, 0)</f>
        <v>0</v>
      </c>
      <c r="WNN188" s="214">
        <f>_xlfn.XLOOKUP(WNN172, Schedule!$F$226:$FO$226, Schedule!$F$236:$FO$236, 0)</f>
        <v>0</v>
      </c>
      <c r="WNO188" s="214">
        <f>_xlfn.XLOOKUP(WNO172, Schedule!$F$226:$FO$226, Schedule!$F$236:$FO$236, 0)</f>
        <v>0</v>
      </c>
      <c r="WNP188" s="214">
        <f>_xlfn.XLOOKUP(WNP172, Schedule!$F$226:$FO$226, Schedule!$F$236:$FO$236, 0)</f>
        <v>0</v>
      </c>
      <c r="WNQ188" s="214">
        <f>_xlfn.XLOOKUP(WNQ172, Schedule!$F$226:$FO$226, Schedule!$F$236:$FO$236, 0)</f>
        <v>0</v>
      </c>
      <c r="WNR188" s="214">
        <f>_xlfn.XLOOKUP(WNR172, Schedule!$F$226:$FO$226, Schedule!$F$236:$FO$236, 0)</f>
        <v>0</v>
      </c>
      <c r="WNS188" s="214">
        <f>_xlfn.XLOOKUP(WNS172, Schedule!$F$226:$FO$226, Schedule!$F$236:$FO$236, 0)</f>
        <v>0</v>
      </c>
      <c r="WNT188" s="214">
        <f>_xlfn.XLOOKUP(WNT172, Schedule!$F$226:$FO$226, Schedule!$F$236:$FO$236, 0)</f>
        <v>0</v>
      </c>
      <c r="WNU188" s="214">
        <f>_xlfn.XLOOKUP(WNU172, Schedule!$F$226:$FO$226, Schedule!$F$236:$FO$236, 0)</f>
        <v>0</v>
      </c>
      <c r="WNV188" s="214">
        <f>_xlfn.XLOOKUP(WNV172, Schedule!$F$226:$FO$226, Schedule!$F$236:$FO$236, 0)</f>
        <v>0</v>
      </c>
      <c r="WNW188" s="214">
        <f>_xlfn.XLOOKUP(WNW172, Schedule!$F$226:$FO$226, Schedule!$F$236:$FO$236, 0)</f>
        <v>0</v>
      </c>
      <c r="WNX188" s="214">
        <f>_xlfn.XLOOKUP(WNX172, Schedule!$F$226:$FO$226, Schedule!$F$236:$FO$236, 0)</f>
        <v>0</v>
      </c>
      <c r="WNY188" s="214">
        <f>_xlfn.XLOOKUP(WNY172, Schedule!$F$226:$FO$226, Schedule!$F$236:$FO$236, 0)</f>
        <v>0</v>
      </c>
      <c r="WNZ188" s="214">
        <f>_xlfn.XLOOKUP(WNZ172, Schedule!$F$226:$FO$226, Schedule!$F$236:$FO$236, 0)</f>
        <v>0</v>
      </c>
      <c r="WOA188" s="214">
        <f>_xlfn.XLOOKUP(WOA172, Schedule!$F$226:$FO$226, Schedule!$F$236:$FO$236, 0)</f>
        <v>0</v>
      </c>
      <c r="WOB188" s="214">
        <f>_xlfn.XLOOKUP(WOB172, Schedule!$F$226:$FO$226, Schedule!$F$236:$FO$236, 0)</f>
        <v>0</v>
      </c>
      <c r="WOC188" s="214">
        <f>_xlfn.XLOOKUP(WOC172, Schedule!$F$226:$FO$226, Schedule!$F$236:$FO$236, 0)</f>
        <v>0</v>
      </c>
      <c r="WOD188" s="214">
        <f>_xlfn.XLOOKUP(WOD172, Schedule!$F$226:$FO$226, Schedule!$F$236:$FO$236, 0)</f>
        <v>0</v>
      </c>
      <c r="WOE188" s="214">
        <f>_xlfn.XLOOKUP(WOE172, Schedule!$F$226:$FO$226, Schedule!$F$236:$FO$236, 0)</f>
        <v>0</v>
      </c>
      <c r="WOF188" s="214">
        <f>_xlfn.XLOOKUP(WOF172, Schedule!$F$226:$FO$226, Schedule!$F$236:$FO$236, 0)</f>
        <v>0</v>
      </c>
      <c r="WOG188" s="214">
        <f>_xlfn.XLOOKUP(WOG172, Schedule!$F$226:$FO$226, Schedule!$F$236:$FO$236, 0)</f>
        <v>0</v>
      </c>
      <c r="WOH188" s="214">
        <f>_xlfn.XLOOKUP(WOH172, Schedule!$F$226:$FO$226, Schedule!$F$236:$FO$236, 0)</f>
        <v>0</v>
      </c>
      <c r="WOI188" s="214">
        <f>_xlfn.XLOOKUP(WOI172, Schedule!$F$226:$FO$226, Schedule!$F$236:$FO$236, 0)</f>
        <v>0</v>
      </c>
      <c r="WOJ188" s="214">
        <f>_xlfn.XLOOKUP(WOJ172, Schedule!$F$226:$FO$226, Schedule!$F$236:$FO$236, 0)</f>
        <v>0</v>
      </c>
      <c r="WOK188" s="214">
        <f>_xlfn.XLOOKUP(WOK172, Schedule!$F$226:$FO$226, Schedule!$F$236:$FO$236, 0)</f>
        <v>0</v>
      </c>
      <c r="WOL188" s="214">
        <f>_xlfn.XLOOKUP(WOL172, Schedule!$F$226:$FO$226, Schedule!$F$236:$FO$236, 0)</f>
        <v>0</v>
      </c>
      <c r="WOM188" s="214">
        <f>_xlfn.XLOOKUP(WOM172, Schedule!$F$226:$FO$226, Schedule!$F$236:$FO$236, 0)</f>
        <v>0</v>
      </c>
      <c r="WON188" s="214">
        <f>_xlfn.XLOOKUP(WON172, Schedule!$F$226:$FO$226, Schedule!$F$236:$FO$236, 0)</f>
        <v>0</v>
      </c>
      <c r="WOO188" s="214">
        <f>_xlfn.XLOOKUP(WOO172, Schedule!$F$226:$FO$226, Schedule!$F$236:$FO$236, 0)</f>
        <v>0</v>
      </c>
      <c r="WOP188" s="214">
        <f>_xlfn.XLOOKUP(WOP172, Schedule!$F$226:$FO$226, Schedule!$F$236:$FO$236, 0)</f>
        <v>0</v>
      </c>
      <c r="WOQ188" s="214">
        <f>_xlfn.XLOOKUP(WOQ172, Schedule!$F$226:$FO$226, Schedule!$F$236:$FO$236, 0)</f>
        <v>0</v>
      </c>
      <c r="WOR188" s="214">
        <f>_xlfn.XLOOKUP(WOR172, Schedule!$F$226:$FO$226, Schedule!$F$236:$FO$236, 0)</f>
        <v>0</v>
      </c>
      <c r="WOS188" s="214">
        <f>_xlfn.XLOOKUP(WOS172, Schedule!$F$226:$FO$226, Schedule!$F$236:$FO$236, 0)</f>
        <v>0</v>
      </c>
      <c r="WOT188" s="214">
        <f>_xlfn.XLOOKUP(WOT172, Schedule!$F$226:$FO$226, Schedule!$F$236:$FO$236, 0)</f>
        <v>0</v>
      </c>
      <c r="WOU188" s="214">
        <f>_xlfn.XLOOKUP(WOU172, Schedule!$F$226:$FO$226, Schedule!$F$236:$FO$236, 0)</f>
        <v>0</v>
      </c>
      <c r="WOV188" s="214">
        <f>_xlfn.XLOOKUP(WOV172, Schedule!$F$226:$FO$226, Schedule!$F$236:$FO$236, 0)</f>
        <v>0</v>
      </c>
      <c r="WOW188" s="214">
        <f>_xlfn.XLOOKUP(WOW172, Schedule!$F$226:$FO$226, Schedule!$F$236:$FO$236, 0)</f>
        <v>0</v>
      </c>
      <c r="WOX188" s="214">
        <f>_xlfn.XLOOKUP(WOX172, Schedule!$F$226:$FO$226, Schedule!$F$236:$FO$236, 0)</f>
        <v>0</v>
      </c>
      <c r="WOY188" s="214">
        <f>_xlfn.XLOOKUP(WOY172, Schedule!$F$226:$FO$226, Schedule!$F$236:$FO$236, 0)</f>
        <v>0</v>
      </c>
      <c r="WOZ188" s="214">
        <f>_xlfn.XLOOKUP(WOZ172, Schedule!$F$226:$FO$226, Schedule!$F$236:$FO$236, 0)</f>
        <v>0</v>
      </c>
      <c r="WPA188" s="214">
        <f>_xlfn.XLOOKUP(WPA172, Schedule!$F$226:$FO$226, Schedule!$F$236:$FO$236, 0)</f>
        <v>0</v>
      </c>
      <c r="WPB188" s="214">
        <f>_xlfn.XLOOKUP(WPB172, Schedule!$F$226:$FO$226, Schedule!$F$236:$FO$236, 0)</f>
        <v>0</v>
      </c>
      <c r="WPC188" s="214">
        <f>_xlfn.XLOOKUP(WPC172, Schedule!$F$226:$FO$226, Schedule!$F$236:$FO$236, 0)</f>
        <v>0</v>
      </c>
      <c r="WPD188" s="214">
        <f>_xlfn.XLOOKUP(WPD172, Schedule!$F$226:$FO$226, Schedule!$F$236:$FO$236, 0)</f>
        <v>0</v>
      </c>
      <c r="WPE188" s="214">
        <f>_xlfn.XLOOKUP(WPE172, Schedule!$F$226:$FO$226, Schedule!$F$236:$FO$236, 0)</f>
        <v>0</v>
      </c>
      <c r="WPF188" s="214">
        <f>_xlfn.XLOOKUP(WPF172, Schedule!$F$226:$FO$226, Schedule!$F$236:$FO$236, 0)</f>
        <v>0</v>
      </c>
      <c r="WPG188" s="214">
        <f>_xlfn.XLOOKUP(WPG172, Schedule!$F$226:$FO$226, Schedule!$F$236:$FO$236, 0)</f>
        <v>0</v>
      </c>
      <c r="WPH188" s="214">
        <f>_xlfn.XLOOKUP(WPH172, Schedule!$F$226:$FO$226, Schedule!$F$236:$FO$236, 0)</f>
        <v>0</v>
      </c>
      <c r="WPI188" s="214">
        <f>_xlfn.XLOOKUP(WPI172, Schedule!$F$226:$FO$226, Schedule!$F$236:$FO$236, 0)</f>
        <v>0</v>
      </c>
      <c r="WPJ188" s="214">
        <f>_xlfn.XLOOKUP(WPJ172, Schedule!$F$226:$FO$226, Schedule!$F$236:$FO$236, 0)</f>
        <v>0</v>
      </c>
      <c r="WPK188" s="214">
        <f>_xlfn.XLOOKUP(WPK172, Schedule!$F$226:$FO$226, Schedule!$F$236:$FO$236, 0)</f>
        <v>0</v>
      </c>
      <c r="WPL188" s="214">
        <f>_xlfn.XLOOKUP(WPL172, Schedule!$F$226:$FO$226, Schedule!$F$236:$FO$236, 0)</f>
        <v>0</v>
      </c>
      <c r="WPM188" s="214">
        <f>_xlfn.XLOOKUP(WPM172, Schedule!$F$226:$FO$226, Schedule!$F$236:$FO$236, 0)</f>
        <v>0</v>
      </c>
      <c r="WPN188" s="214">
        <f>_xlfn.XLOOKUP(WPN172, Schedule!$F$226:$FO$226, Schedule!$F$236:$FO$236, 0)</f>
        <v>0</v>
      </c>
      <c r="WPO188" s="214">
        <f>_xlfn.XLOOKUP(WPO172, Schedule!$F$226:$FO$226, Schedule!$F$236:$FO$236, 0)</f>
        <v>0</v>
      </c>
      <c r="WPP188" s="214">
        <f>_xlfn.XLOOKUP(WPP172, Schedule!$F$226:$FO$226, Schedule!$F$236:$FO$236, 0)</f>
        <v>0</v>
      </c>
      <c r="WPQ188" s="214">
        <f>_xlfn.XLOOKUP(WPQ172, Schedule!$F$226:$FO$226, Schedule!$F$236:$FO$236, 0)</f>
        <v>0</v>
      </c>
      <c r="WPR188" s="214">
        <f>_xlfn.XLOOKUP(WPR172, Schedule!$F$226:$FO$226, Schedule!$F$236:$FO$236, 0)</f>
        <v>0</v>
      </c>
      <c r="WPS188" s="214">
        <f>_xlfn.XLOOKUP(WPS172, Schedule!$F$226:$FO$226, Schedule!$F$236:$FO$236, 0)</f>
        <v>0</v>
      </c>
      <c r="WPT188" s="214">
        <f>_xlfn.XLOOKUP(WPT172, Schedule!$F$226:$FO$226, Schedule!$F$236:$FO$236, 0)</f>
        <v>0</v>
      </c>
      <c r="WPU188" s="214">
        <f>_xlfn.XLOOKUP(WPU172, Schedule!$F$226:$FO$226, Schedule!$F$236:$FO$236, 0)</f>
        <v>0</v>
      </c>
      <c r="WPV188" s="214">
        <f>_xlfn.XLOOKUP(WPV172, Schedule!$F$226:$FO$226, Schedule!$F$236:$FO$236, 0)</f>
        <v>0</v>
      </c>
      <c r="WPW188" s="214">
        <f>_xlfn.XLOOKUP(WPW172, Schedule!$F$226:$FO$226, Schedule!$F$236:$FO$236, 0)</f>
        <v>0</v>
      </c>
      <c r="WPX188" s="214">
        <f>_xlfn.XLOOKUP(WPX172, Schedule!$F$226:$FO$226, Schedule!$F$236:$FO$236, 0)</f>
        <v>0</v>
      </c>
      <c r="WPY188" s="214">
        <f>_xlfn.XLOOKUP(WPY172, Schedule!$F$226:$FO$226, Schedule!$F$236:$FO$236, 0)</f>
        <v>0</v>
      </c>
      <c r="WPZ188" s="214">
        <f>_xlfn.XLOOKUP(WPZ172, Schedule!$F$226:$FO$226, Schedule!$F$236:$FO$236, 0)</f>
        <v>0</v>
      </c>
      <c r="WQA188" s="214">
        <f>_xlfn.XLOOKUP(WQA172, Schedule!$F$226:$FO$226, Schedule!$F$236:$FO$236, 0)</f>
        <v>0</v>
      </c>
      <c r="WQB188" s="214">
        <f>_xlfn.XLOOKUP(WQB172, Schedule!$F$226:$FO$226, Schedule!$F$236:$FO$236, 0)</f>
        <v>0</v>
      </c>
      <c r="WQC188" s="214">
        <f>_xlfn.XLOOKUP(WQC172, Schedule!$F$226:$FO$226, Schedule!$F$236:$FO$236, 0)</f>
        <v>0</v>
      </c>
      <c r="WQD188" s="214">
        <f>_xlfn.XLOOKUP(WQD172, Schedule!$F$226:$FO$226, Schedule!$F$236:$FO$236, 0)</f>
        <v>0</v>
      </c>
      <c r="WQE188" s="214">
        <f>_xlfn.XLOOKUP(WQE172, Schedule!$F$226:$FO$226, Schedule!$F$236:$FO$236, 0)</f>
        <v>0</v>
      </c>
      <c r="WQF188" s="214">
        <f>_xlfn.XLOOKUP(WQF172, Schedule!$F$226:$FO$226, Schedule!$F$236:$FO$236, 0)</f>
        <v>0</v>
      </c>
      <c r="WQG188" s="214">
        <f>_xlfn.XLOOKUP(WQG172, Schedule!$F$226:$FO$226, Schedule!$F$236:$FO$236, 0)</f>
        <v>0</v>
      </c>
      <c r="WQH188" s="214">
        <f>_xlfn.XLOOKUP(WQH172, Schedule!$F$226:$FO$226, Schedule!$F$236:$FO$236, 0)</f>
        <v>0</v>
      </c>
      <c r="WQI188" s="214">
        <f>_xlfn.XLOOKUP(WQI172, Schedule!$F$226:$FO$226, Schedule!$F$236:$FO$236, 0)</f>
        <v>0</v>
      </c>
      <c r="WQJ188" s="214">
        <f>_xlfn.XLOOKUP(WQJ172, Schedule!$F$226:$FO$226, Schedule!$F$236:$FO$236, 0)</f>
        <v>0</v>
      </c>
      <c r="WQK188" s="214">
        <f>_xlfn.XLOOKUP(WQK172, Schedule!$F$226:$FO$226, Schedule!$F$236:$FO$236, 0)</f>
        <v>0</v>
      </c>
      <c r="WQL188" s="214">
        <f>_xlfn.XLOOKUP(WQL172, Schedule!$F$226:$FO$226, Schedule!$F$236:$FO$236, 0)</f>
        <v>0</v>
      </c>
      <c r="WQM188" s="214">
        <f>_xlfn.XLOOKUP(WQM172, Schedule!$F$226:$FO$226, Schedule!$F$236:$FO$236, 0)</f>
        <v>0</v>
      </c>
      <c r="WQN188" s="214">
        <f>_xlfn.XLOOKUP(WQN172, Schedule!$F$226:$FO$226, Schedule!$F$236:$FO$236, 0)</f>
        <v>0</v>
      </c>
      <c r="WQO188" s="214">
        <f>_xlfn.XLOOKUP(WQO172, Schedule!$F$226:$FO$226, Schedule!$F$236:$FO$236, 0)</f>
        <v>0</v>
      </c>
      <c r="WQP188" s="214">
        <f>_xlfn.XLOOKUP(WQP172, Schedule!$F$226:$FO$226, Schedule!$F$236:$FO$236, 0)</f>
        <v>0</v>
      </c>
      <c r="WQQ188" s="214">
        <f>_xlfn.XLOOKUP(WQQ172, Schedule!$F$226:$FO$226, Schedule!$F$236:$FO$236, 0)</f>
        <v>0</v>
      </c>
      <c r="WQR188" s="214">
        <f>_xlfn.XLOOKUP(WQR172, Schedule!$F$226:$FO$226, Schedule!$F$236:$FO$236, 0)</f>
        <v>0</v>
      </c>
      <c r="WQS188" s="214">
        <f>_xlfn.XLOOKUP(WQS172, Schedule!$F$226:$FO$226, Schedule!$F$236:$FO$236, 0)</f>
        <v>0</v>
      </c>
      <c r="WQT188" s="214">
        <f>_xlfn.XLOOKUP(WQT172, Schedule!$F$226:$FO$226, Schedule!$F$236:$FO$236, 0)</f>
        <v>0</v>
      </c>
      <c r="WQU188" s="214">
        <f>_xlfn.XLOOKUP(WQU172, Schedule!$F$226:$FO$226, Schedule!$F$236:$FO$236, 0)</f>
        <v>0</v>
      </c>
      <c r="WQV188" s="214">
        <f>_xlfn.XLOOKUP(WQV172, Schedule!$F$226:$FO$226, Schedule!$F$236:$FO$236, 0)</f>
        <v>0</v>
      </c>
      <c r="WQW188" s="214">
        <f>_xlfn.XLOOKUP(WQW172, Schedule!$F$226:$FO$226, Schedule!$F$236:$FO$236, 0)</f>
        <v>0</v>
      </c>
      <c r="WQX188" s="214">
        <f>_xlfn.XLOOKUP(WQX172, Schedule!$F$226:$FO$226, Schedule!$F$236:$FO$236, 0)</f>
        <v>0</v>
      </c>
      <c r="WQY188" s="214">
        <f>_xlfn.XLOOKUP(WQY172, Schedule!$F$226:$FO$226, Schedule!$F$236:$FO$236, 0)</f>
        <v>0</v>
      </c>
      <c r="WQZ188" s="214">
        <f>_xlfn.XLOOKUP(WQZ172, Schedule!$F$226:$FO$226, Schedule!$F$236:$FO$236, 0)</f>
        <v>0</v>
      </c>
      <c r="WRA188" s="214">
        <f>_xlfn.XLOOKUP(WRA172, Schedule!$F$226:$FO$226, Schedule!$F$236:$FO$236, 0)</f>
        <v>0</v>
      </c>
      <c r="WRB188" s="214">
        <f>_xlfn.XLOOKUP(WRB172, Schedule!$F$226:$FO$226, Schedule!$F$236:$FO$236, 0)</f>
        <v>0</v>
      </c>
      <c r="WRC188" s="214">
        <f>_xlfn.XLOOKUP(WRC172, Schedule!$F$226:$FO$226, Schedule!$F$236:$FO$236, 0)</f>
        <v>0</v>
      </c>
      <c r="WRD188" s="214">
        <f>_xlfn.XLOOKUP(WRD172, Schedule!$F$226:$FO$226, Schedule!$F$236:$FO$236, 0)</f>
        <v>0</v>
      </c>
      <c r="WRE188" s="214">
        <f>_xlfn.XLOOKUP(WRE172, Schedule!$F$226:$FO$226, Schedule!$F$236:$FO$236, 0)</f>
        <v>0</v>
      </c>
      <c r="WRF188" s="214">
        <f>_xlfn.XLOOKUP(WRF172, Schedule!$F$226:$FO$226, Schedule!$F$236:$FO$236, 0)</f>
        <v>0</v>
      </c>
      <c r="WRG188" s="214">
        <f>_xlfn.XLOOKUP(WRG172, Schedule!$F$226:$FO$226, Schedule!$F$236:$FO$236, 0)</f>
        <v>0</v>
      </c>
      <c r="WRH188" s="214">
        <f>_xlfn.XLOOKUP(WRH172, Schedule!$F$226:$FO$226, Schedule!$F$236:$FO$236, 0)</f>
        <v>0</v>
      </c>
      <c r="WRI188" s="214">
        <f>_xlfn.XLOOKUP(WRI172, Schedule!$F$226:$FO$226, Schedule!$F$236:$FO$236, 0)</f>
        <v>0</v>
      </c>
      <c r="WRJ188" s="214">
        <f>_xlfn.XLOOKUP(WRJ172, Schedule!$F$226:$FO$226, Schedule!$F$236:$FO$236, 0)</f>
        <v>0</v>
      </c>
      <c r="WRK188" s="214">
        <f>_xlfn.XLOOKUP(WRK172, Schedule!$F$226:$FO$226, Schedule!$F$236:$FO$236, 0)</f>
        <v>0</v>
      </c>
      <c r="WRL188" s="214">
        <f>_xlfn.XLOOKUP(WRL172, Schedule!$F$226:$FO$226, Schedule!$F$236:$FO$236, 0)</f>
        <v>0</v>
      </c>
      <c r="WRM188" s="214">
        <f>_xlfn.XLOOKUP(WRM172, Schedule!$F$226:$FO$226, Schedule!$F$236:$FO$236, 0)</f>
        <v>0</v>
      </c>
      <c r="WRN188" s="214">
        <f>_xlfn.XLOOKUP(WRN172, Schedule!$F$226:$FO$226, Schedule!$F$236:$FO$236, 0)</f>
        <v>0</v>
      </c>
      <c r="WRO188" s="214">
        <f>_xlfn.XLOOKUP(WRO172, Schedule!$F$226:$FO$226, Schedule!$F$236:$FO$236, 0)</f>
        <v>0</v>
      </c>
      <c r="WRP188" s="214">
        <f>_xlfn.XLOOKUP(WRP172, Schedule!$F$226:$FO$226, Schedule!$F$236:$FO$236, 0)</f>
        <v>0</v>
      </c>
      <c r="WRQ188" s="214">
        <f>_xlfn.XLOOKUP(WRQ172, Schedule!$F$226:$FO$226, Schedule!$F$236:$FO$236, 0)</f>
        <v>0</v>
      </c>
      <c r="WRR188" s="214">
        <f>_xlfn.XLOOKUP(WRR172, Schedule!$F$226:$FO$226, Schedule!$F$236:$FO$236, 0)</f>
        <v>0</v>
      </c>
      <c r="WRS188" s="214">
        <f>_xlfn.XLOOKUP(WRS172, Schedule!$F$226:$FO$226, Schedule!$F$236:$FO$236, 0)</f>
        <v>0</v>
      </c>
      <c r="WRT188" s="214">
        <f>_xlfn.XLOOKUP(WRT172, Schedule!$F$226:$FO$226, Schedule!$F$236:$FO$236, 0)</f>
        <v>0</v>
      </c>
      <c r="WRU188" s="214">
        <f>_xlfn.XLOOKUP(WRU172, Schedule!$F$226:$FO$226, Schedule!$F$236:$FO$236, 0)</f>
        <v>0</v>
      </c>
      <c r="WRV188" s="214">
        <f>_xlfn.XLOOKUP(WRV172, Schedule!$F$226:$FO$226, Schedule!$F$236:$FO$236, 0)</f>
        <v>0</v>
      </c>
      <c r="WRW188" s="214">
        <f>_xlfn.XLOOKUP(WRW172, Schedule!$F$226:$FO$226, Schedule!$F$236:$FO$236, 0)</f>
        <v>0</v>
      </c>
      <c r="WRX188" s="214">
        <f>_xlfn.XLOOKUP(WRX172, Schedule!$F$226:$FO$226, Schedule!$F$236:$FO$236, 0)</f>
        <v>0</v>
      </c>
      <c r="WRY188" s="214">
        <f>_xlfn.XLOOKUP(WRY172, Schedule!$F$226:$FO$226, Schedule!$F$236:$FO$236, 0)</f>
        <v>0</v>
      </c>
      <c r="WRZ188" s="214">
        <f>_xlfn.XLOOKUP(WRZ172, Schedule!$F$226:$FO$226, Schedule!$F$236:$FO$236, 0)</f>
        <v>0</v>
      </c>
      <c r="WSA188" s="214">
        <f>_xlfn.XLOOKUP(WSA172, Schedule!$F$226:$FO$226, Schedule!$F$236:$FO$236, 0)</f>
        <v>0</v>
      </c>
      <c r="WSB188" s="214">
        <f>_xlfn.XLOOKUP(WSB172, Schedule!$F$226:$FO$226, Schedule!$F$236:$FO$236, 0)</f>
        <v>0</v>
      </c>
      <c r="WSC188" s="214">
        <f>_xlfn.XLOOKUP(WSC172, Schedule!$F$226:$FO$226, Schedule!$F$236:$FO$236, 0)</f>
        <v>0</v>
      </c>
      <c r="WSD188" s="214">
        <f>_xlfn.XLOOKUP(WSD172, Schedule!$F$226:$FO$226, Schedule!$F$236:$FO$236, 0)</f>
        <v>0</v>
      </c>
      <c r="WSE188" s="214">
        <f>_xlfn.XLOOKUP(WSE172, Schedule!$F$226:$FO$226, Schedule!$F$236:$FO$236, 0)</f>
        <v>0</v>
      </c>
      <c r="WSF188" s="214">
        <f>_xlfn.XLOOKUP(WSF172, Schedule!$F$226:$FO$226, Schedule!$F$236:$FO$236, 0)</f>
        <v>0</v>
      </c>
      <c r="WSG188" s="214">
        <f>_xlfn.XLOOKUP(WSG172, Schedule!$F$226:$FO$226, Schedule!$F$236:$FO$236, 0)</f>
        <v>0</v>
      </c>
      <c r="WSH188" s="214">
        <f>_xlfn.XLOOKUP(WSH172, Schedule!$F$226:$FO$226, Schedule!$F$236:$FO$236, 0)</f>
        <v>0</v>
      </c>
      <c r="WSI188" s="214">
        <f>_xlfn.XLOOKUP(WSI172, Schedule!$F$226:$FO$226, Schedule!$F$236:$FO$236, 0)</f>
        <v>0</v>
      </c>
      <c r="WSJ188" s="214">
        <f>_xlfn.XLOOKUP(WSJ172, Schedule!$F$226:$FO$226, Schedule!$F$236:$FO$236, 0)</f>
        <v>0</v>
      </c>
      <c r="WSK188" s="214">
        <f>_xlfn.XLOOKUP(WSK172, Schedule!$F$226:$FO$226, Schedule!$F$236:$FO$236, 0)</f>
        <v>0</v>
      </c>
      <c r="WSL188" s="214">
        <f>_xlfn.XLOOKUP(WSL172, Schedule!$F$226:$FO$226, Schedule!$F$236:$FO$236, 0)</f>
        <v>0</v>
      </c>
      <c r="WSM188" s="214">
        <f>_xlfn.XLOOKUP(WSM172, Schedule!$F$226:$FO$226, Schedule!$F$236:$FO$236, 0)</f>
        <v>0</v>
      </c>
      <c r="WSN188" s="214">
        <f>_xlfn.XLOOKUP(WSN172, Schedule!$F$226:$FO$226, Schedule!$F$236:$FO$236, 0)</f>
        <v>0</v>
      </c>
      <c r="WSO188" s="214">
        <f>_xlfn.XLOOKUP(WSO172, Schedule!$F$226:$FO$226, Schedule!$F$236:$FO$236, 0)</f>
        <v>0</v>
      </c>
      <c r="WSP188" s="214">
        <f>_xlfn.XLOOKUP(WSP172, Schedule!$F$226:$FO$226, Schedule!$F$236:$FO$236, 0)</f>
        <v>0</v>
      </c>
      <c r="WSQ188" s="214">
        <f>_xlfn.XLOOKUP(WSQ172, Schedule!$F$226:$FO$226, Schedule!$F$236:$FO$236, 0)</f>
        <v>0</v>
      </c>
      <c r="WSR188" s="214">
        <f>_xlfn.XLOOKUP(WSR172, Schedule!$F$226:$FO$226, Schedule!$F$236:$FO$236, 0)</f>
        <v>0</v>
      </c>
      <c r="WSS188" s="214">
        <f>_xlfn.XLOOKUP(WSS172, Schedule!$F$226:$FO$226, Schedule!$F$236:$FO$236, 0)</f>
        <v>0</v>
      </c>
      <c r="WST188" s="214">
        <f>_xlfn.XLOOKUP(WST172, Schedule!$F$226:$FO$226, Schedule!$F$236:$FO$236, 0)</f>
        <v>0</v>
      </c>
      <c r="WSU188" s="214">
        <f>_xlfn.XLOOKUP(WSU172, Schedule!$F$226:$FO$226, Schedule!$F$236:$FO$236, 0)</f>
        <v>0</v>
      </c>
      <c r="WSV188" s="214">
        <f>_xlfn.XLOOKUP(WSV172, Schedule!$F$226:$FO$226, Schedule!$F$236:$FO$236, 0)</f>
        <v>0</v>
      </c>
      <c r="WSW188" s="214">
        <f>_xlfn.XLOOKUP(WSW172, Schedule!$F$226:$FO$226, Schedule!$F$236:$FO$236, 0)</f>
        <v>0</v>
      </c>
      <c r="WSX188" s="214">
        <f>_xlfn.XLOOKUP(WSX172, Schedule!$F$226:$FO$226, Schedule!$F$236:$FO$236, 0)</f>
        <v>0</v>
      </c>
      <c r="WSY188" s="214">
        <f>_xlfn.XLOOKUP(WSY172, Schedule!$F$226:$FO$226, Schedule!$F$236:$FO$236, 0)</f>
        <v>0</v>
      </c>
      <c r="WSZ188" s="214">
        <f>_xlfn.XLOOKUP(WSZ172, Schedule!$F$226:$FO$226, Schedule!$F$236:$FO$236, 0)</f>
        <v>0</v>
      </c>
      <c r="WTA188" s="214">
        <f>_xlfn.XLOOKUP(WTA172, Schedule!$F$226:$FO$226, Schedule!$F$236:$FO$236, 0)</f>
        <v>0</v>
      </c>
      <c r="WTB188" s="214">
        <f>_xlfn.XLOOKUP(WTB172, Schedule!$F$226:$FO$226, Schedule!$F$236:$FO$236, 0)</f>
        <v>0</v>
      </c>
      <c r="WTC188" s="214">
        <f>_xlfn.XLOOKUP(WTC172, Schedule!$F$226:$FO$226, Schedule!$F$236:$FO$236, 0)</f>
        <v>0</v>
      </c>
      <c r="WTD188" s="214">
        <f>_xlfn.XLOOKUP(WTD172, Schedule!$F$226:$FO$226, Schedule!$F$236:$FO$236, 0)</f>
        <v>0</v>
      </c>
      <c r="WTE188" s="214">
        <f>_xlfn.XLOOKUP(WTE172, Schedule!$F$226:$FO$226, Schedule!$F$236:$FO$236, 0)</f>
        <v>0</v>
      </c>
      <c r="WTF188" s="214">
        <f>_xlfn.XLOOKUP(WTF172, Schedule!$F$226:$FO$226, Schedule!$F$236:$FO$236, 0)</f>
        <v>0</v>
      </c>
      <c r="WTG188" s="214">
        <f>_xlfn.XLOOKUP(WTG172, Schedule!$F$226:$FO$226, Schedule!$F$236:$FO$236, 0)</f>
        <v>0</v>
      </c>
      <c r="WTH188" s="214">
        <f>_xlfn.XLOOKUP(WTH172, Schedule!$F$226:$FO$226, Schedule!$F$236:$FO$236, 0)</f>
        <v>0</v>
      </c>
      <c r="WTI188" s="214">
        <f>_xlfn.XLOOKUP(WTI172, Schedule!$F$226:$FO$226, Schedule!$F$236:$FO$236, 0)</f>
        <v>0</v>
      </c>
      <c r="WTJ188" s="214">
        <f>_xlfn.XLOOKUP(WTJ172, Schedule!$F$226:$FO$226, Schedule!$F$236:$FO$236, 0)</f>
        <v>0</v>
      </c>
      <c r="WTK188" s="214">
        <f>_xlfn.XLOOKUP(WTK172, Schedule!$F$226:$FO$226, Schedule!$F$236:$FO$236, 0)</f>
        <v>0</v>
      </c>
      <c r="WTL188" s="214">
        <f>_xlfn.XLOOKUP(WTL172, Schedule!$F$226:$FO$226, Schedule!$F$236:$FO$236, 0)</f>
        <v>0</v>
      </c>
      <c r="WTM188" s="214">
        <f>_xlfn.XLOOKUP(WTM172, Schedule!$F$226:$FO$226, Schedule!$F$236:$FO$236, 0)</f>
        <v>0</v>
      </c>
      <c r="WTN188" s="214">
        <f>_xlfn.XLOOKUP(WTN172, Schedule!$F$226:$FO$226, Schedule!$F$236:$FO$236, 0)</f>
        <v>0</v>
      </c>
      <c r="WTO188" s="214">
        <f>_xlfn.XLOOKUP(WTO172, Schedule!$F$226:$FO$226, Schedule!$F$236:$FO$236, 0)</f>
        <v>0</v>
      </c>
      <c r="WTP188" s="214">
        <f>_xlfn.XLOOKUP(WTP172, Schedule!$F$226:$FO$226, Schedule!$F$236:$FO$236, 0)</f>
        <v>0</v>
      </c>
      <c r="WTQ188" s="214">
        <f>_xlfn.XLOOKUP(WTQ172, Schedule!$F$226:$FO$226, Schedule!$F$236:$FO$236, 0)</f>
        <v>0</v>
      </c>
      <c r="WTR188" s="214">
        <f>_xlfn.XLOOKUP(WTR172, Schedule!$F$226:$FO$226, Schedule!$F$236:$FO$236, 0)</f>
        <v>0</v>
      </c>
      <c r="WTS188" s="214">
        <f>_xlfn.XLOOKUP(WTS172, Schedule!$F$226:$FO$226, Schedule!$F$236:$FO$236, 0)</f>
        <v>0</v>
      </c>
      <c r="WTT188" s="214">
        <f>_xlfn.XLOOKUP(WTT172, Schedule!$F$226:$FO$226, Schedule!$F$236:$FO$236, 0)</f>
        <v>0</v>
      </c>
      <c r="WTU188" s="214">
        <f>_xlfn.XLOOKUP(WTU172, Schedule!$F$226:$FO$226, Schedule!$F$236:$FO$236, 0)</f>
        <v>0</v>
      </c>
      <c r="WTV188" s="214">
        <f>_xlfn.XLOOKUP(WTV172, Schedule!$F$226:$FO$226, Schedule!$F$236:$FO$236, 0)</f>
        <v>0</v>
      </c>
      <c r="WTW188" s="214">
        <f>_xlfn.XLOOKUP(WTW172, Schedule!$F$226:$FO$226, Schedule!$F$236:$FO$236, 0)</f>
        <v>0</v>
      </c>
      <c r="WTX188" s="214">
        <f>_xlfn.XLOOKUP(WTX172, Schedule!$F$226:$FO$226, Schedule!$F$236:$FO$236, 0)</f>
        <v>0</v>
      </c>
      <c r="WTY188" s="214">
        <f>_xlfn.XLOOKUP(WTY172, Schedule!$F$226:$FO$226, Schedule!$F$236:$FO$236, 0)</f>
        <v>0</v>
      </c>
      <c r="WTZ188" s="214">
        <f>_xlfn.XLOOKUP(WTZ172, Schedule!$F$226:$FO$226, Schedule!$F$236:$FO$236, 0)</f>
        <v>0</v>
      </c>
      <c r="WUA188" s="214">
        <f>_xlfn.XLOOKUP(WUA172, Schedule!$F$226:$FO$226, Schedule!$F$236:$FO$236, 0)</f>
        <v>0</v>
      </c>
      <c r="WUB188" s="214">
        <f>_xlfn.XLOOKUP(WUB172, Schedule!$F$226:$FO$226, Schedule!$F$236:$FO$236, 0)</f>
        <v>0</v>
      </c>
      <c r="WUC188" s="214">
        <f>_xlfn.XLOOKUP(WUC172, Schedule!$F$226:$FO$226, Schedule!$F$236:$FO$236, 0)</f>
        <v>0</v>
      </c>
      <c r="WUD188" s="214">
        <f>_xlfn.XLOOKUP(WUD172, Schedule!$F$226:$FO$226, Schedule!$F$236:$FO$236, 0)</f>
        <v>0</v>
      </c>
      <c r="WUE188" s="214">
        <f>_xlfn.XLOOKUP(WUE172, Schedule!$F$226:$FO$226, Schedule!$F$236:$FO$236, 0)</f>
        <v>0</v>
      </c>
      <c r="WUF188" s="214">
        <f>_xlfn.XLOOKUP(WUF172, Schedule!$F$226:$FO$226, Schedule!$F$236:$FO$236, 0)</f>
        <v>0</v>
      </c>
      <c r="WUG188" s="214">
        <f>_xlfn.XLOOKUP(WUG172, Schedule!$F$226:$FO$226, Schedule!$F$236:$FO$236, 0)</f>
        <v>0</v>
      </c>
      <c r="WUH188" s="214">
        <f>_xlfn.XLOOKUP(WUH172, Schedule!$F$226:$FO$226, Schedule!$F$236:$FO$236, 0)</f>
        <v>0</v>
      </c>
      <c r="WUI188" s="214">
        <f>_xlfn.XLOOKUP(WUI172, Schedule!$F$226:$FO$226, Schedule!$F$236:$FO$236, 0)</f>
        <v>0</v>
      </c>
      <c r="WUJ188" s="214">
        <f>_xlfn.XLOOKUP(WUJ172, Schedule!$F$226:$FO$226, Schedule!$F$236:$FO$236, 0)</f>
        <v>0</v>
      </c>
      <c r="WUK188" s="214">
        <f>_xlfn.XLOOKUP(WUK172, Schedule!$F$226:$FO$226, Schedule!$F$236:$FO$236, 0)</f>
        <v>0</v>
      </c>
      <c r="WUL188" s="214">
        <f>_xlfn.XLOOKUP(WUL172, Schedule!$F$226:$FO$226, Schedule!$F$236:$FO$236, 0)</f>
        <v>0</v>
      </c>
      <c r="WUM188" s="214">
        <f>_xlfn.XLOOKUP(WUM172, Schedule!$F$226:$FO$226, Schedule!$F$236:$FO$236, 0)</f>
        <v>0</v>
      </c>
      <c r="WUN188" s="214">
        <f>_xlfn.XLOOKUP(WUN172, Schedule!$F$226:$FO$226, Schedule!$F$236:$FO$236, 0)</f>
        <v>0</v>
      </c>
      <c r="WUO188" s="214">
        <f>_xlfn.XLOOKUP(WUO172, Schedule!$F$226:$FO$226, Schedule!$F$236:$FO$236, 0)</f>
        <v>0</v>
      </c>
      <c r="WUP188" s="214">
        <f>_xlfn.XLOOKUP(WUP172, Schedule!$F$226:$FO$226, Schedule!$F$236:$FO$236, 0)</f>
        <v>0</v>
      </c>
      <c r="WUQ188" s="214">
        <f>_xlfn.XLOOKUP(WUQ172, Schedule!$F$226:$FO$226, Schedule!$F$236:$FO$236, 0)</f>
        <v>0</v>
      </c>
      <c r="WUR188" s="214">
        <f>_xlfn.XLOOKUP(WUR172, Schedule!$F$226:$FO$226, Schedule!$F$236:$FO$236, 0)</f>
        <v>0</v>
      </c>
      <c r="WUS188" s="214">
        <f>_xlfn.XLOOKUP(WUS172, Schedule!$F$226:$FO$226, Schedule!$F$236:$FO$236, 0)</f>
        <v>0</v>
      </c>
      <c r="WUT188" s="214">
        <f>_xlfn.XLOOKUP(WUT172, Schedule!$F$226:$FO$226, Schedule!$F$236:$FO$236, 0)</f>
        <v>0</v>
      </c>
      <c r="WUU188" s="214">
        <f>_xlfn.XLOOKUP(WUU172, Schedule!$F$226:$FO$226, Schedule!$F$236:$FO$236, 0)</f>
        <v>0</v>
      </c>
      <c r="WUV188" s="214">
        <f>_xlfn.XLOOKUP(WUV172, Schedule!$F$226:$FO$226, Schedule!$F$236:$FO$236, 0)</f>
        <v>0</v>
      </c>
      <c r="WUW188" s="214">
        <f>_xlfn.XLOOKUP(WUW172, Schedule!$F$226:$FO$226, Schedule!$F$236:$FO$236, 0)</f>
        <v>0</v>
      </c>
      <c r="WUX188" s="214">
        <f>_xlfn.XLOOKUP(WUX172, Schedule!$F$226:$FO$226, Schedule!$F$236:$FO$236, 0)</f>
        <v>0</v>
      </c>
      <c r="WUY188" s="214">
        <f>_xlfn.XLOOKUP(WUY172, Schedule!$F$226:$FO$226, Schedule!$F$236:$FO$236, 0)</f>
        <v>0</v>
      </c>
      <c r="WUZ188" s="214">
        <f>_xlfn.XLOOKUP(WUZ172, Schedule!$F$226:$FO$226, Schedule!$F$236:$FO$236, 0)</f>
        <v>0</v>
      </c>
      <c r="WVA188" s="214">
        <f>_xlfn.XLOOKUP(WVA172, Schedule!$F$226:$FO$226, Schedule!$F$236:$FO$236, 0)</f>
        <v>0</v>
      </c>
      <c r="WVB188" s="214">
        <f>_xlfn.XLOOKUP(WVB172, Schedule!$F$226:$FO$226, Schedule!$F$236:$FO$236, 0)</f>
        <v>0</v>
      </c>
      <c r="WVC188" s="214">
        <f>_xlfn.XLOOKUP(WVC172, Schedule!$F$226:$FO$226, Schedule!$F$236:$FO$236, 0)</f>
        <v>0</v>
      </c>
      <c r="WVD188" s="214">
        <f>_xlfn.XLOOKUP(WVD172, Schedule!$F$226:$FO$226, Schedule!$F$236:$FO$236, 0)</f>
        <v>0</v>
      </c>
      <c r="WVE188" s="214">
        <f>_xlfn.XLOOKUP(WVE172, Schedule!$F$226:$FO$226, Schedule!$F$236:$FO$236, 0)</f>
        <v>0</v>
      </c>
      <c r="WVF188" s="214">
        <f>_xlfn.XLOOKUP(WVF172, Schedule!$F$226:$FO$226, Schedule!$F$236:$FO$236, 0)</f>
        <v>0</v>
      </c>
      <c r="WVG188" s="214">
        <f>_xlfn.XLOOKUP(WVG172, Schedule!$F$226:$FO$226, Schedule!$F$236:$FO$236, 0)</f>
        <v>0</v>
      </c>
      <c r="WVH188" s="214">
        <f>_xlfn.XLOOKUP(WVH172, Schedule!$F$226:$FO$226, Schedule!$F$236:$FO$236, 0)</f>
        <v>0</v>
      </c>
      <c r="WVI188" s="214">
        <f>_xlfn.XLOOKUP(WVI172, Schedule!$F$226:$FO$226, Schedule!$F$236:$FO$236, 0)</f>
        <v>0</v>
      </c>
      <c r="WVJ188" s="214">
        <f>_xlfn.XLOOKUP(WVJ172, Schedule!$F$226:$FO$226, Schedule!$F$236:$FO$236, 0)</f>
        <v>0</v>
      </c>
      <c r="WVK188" s="214">
        <f>_xlfn.XLOOKUP(WVK172, Schedule!$F$226:$FO$226, Schedule!$F$236:$FO$236, 0)</f>
        <v>0</v>
      </c>
      <c r="WVL188" s="214">
        <f>_xlfn.XLOOKUP(WVL172, Schedule!$F$226:$FO$226, Schedule!$F$236:$FO$236, 0)</f>
        <v>0</v>
      </c>
      <c r="WVM188" s="214">
        <f>_xlfn.XLOOKUP(WVM172, Schedule!$F$226:$FO$226, Schedule!$F$236:$FO$236, 0)</f>
        <v>0</v>
      </c>
      <c r="WVN188" s="214">
        <f>_xlfn.XLOOKUP(WVN172, Schedule!$F$226:$FO$226, Schedule!$F$236:$FO$236, 0)</f>
        <v>0</v>
      </c>
      <c r="WVO188" s="214">
        <f>_xlfn.XLOOKUP(WVO172, Schedule!$F$226:$FO$226, Schedule!$F$236:$FO$236, 0)</f>
        <v>0</v>
      </c>
      <c r="WVP188" s="214">
        <f>_xlfn.XLOOKUP(WVP172, Schedule!$F$226:$FO$226, Schedule!$F$236:$FO$236, 0)</f>
        <v>0</v>
      </c>
      <c r="WVQ188" s="214">
        <f>_xlfn.XLOOKUP(WVQ172, Schedule!$F$226:$FO$226, Schedule!$F$236:$FO$236, 0)</f>
        <v>0</v>
      </c>
      <c r="WVR188" s="214">
        <f>_xlfn.XLOOKUP(WVR172, Schedule!$F$226:$FO$226, Schedule!$F$236:$FO$236, 0)</f>
        <v>0</v>
      </c>
      <c r="WVS188" s="214">
        <f>_xlfn.XLOOKUP(WVS172, Schedule!$F$226:$FO$226, Schedule!$F$236:$FO$236, 0)</f>
        <v>0</v>
      </c>
      <c r="WVT188" s="214">
        <f>_xlfn.XLOOKUP(WVT172, Schedule!$F$226:$FO$226, Schedule!$F$236:$FO$236, 0)</f>
        <v>0</v>
      </c>
      <c r="WVU188" s="214">
        <f>_xlfn.XLOOKUP(WVU172, Schedule!$F$226:$FO$226, Schedule!$F$236:$FO$236, 0)</f>
        <v>0</v>
      </c>
      <c r="WVV188" s="214">
        <f>_xlfn.XLOOKUP(WVV172, Schedule!$F$226:$FO$226, Schedule!$F$236:$FO$236, 0)</f>
        <v>0</v>
      </c>
      <c r="WVW188" s="214">
        <f>_xlfn.XLOOKUP(WVW172, Schedule!$F$226:$FO$226, Schedule!$F$236:$FO$236, 0)</f>
        <v>0</v>
      </c>
      <c r="WVX188" s="214">
        <f>_xlfn.XLOOKUP(WVX172, Schedule!$F$226:$FO$226, Schedule!$F$236:$FO$236, 0)</f>
        <v>0</v>
      </c>
      <c r="WVY188" s="214">
        <f>_xlfn.XLOOKUP(WVY172, Schedule!$F$226:$FO$226, Schedule!$F$236:$FO$236, 0)</f>
        <v>0</v>
      </c>
      <c r="WVZ188" s="214">
        <f>_xlfn.XLOOKUP(WVZ172, Schedule!$F$226:$FO$226, Schedule!$F$236:$FO$236, 0)</f>
        <v>0</v>
      </c>
      <c r="WWA188" s="214">
        <f>_xlfn.XLOOKUP(WWA172, Schedule!$F$226:$FO$226, Schedule!$F$236:$FO$236, 0)</f>
        <v>0</v>
      </c>
      <c r="WWB188" s="214">
        <f>_xlfn.XLOOKUP(WWB172, Schedule!$F$226:$FO$226, Schedule!$F$236:$FO$236, 0)</f>
        <v>0</v>
      </c>
      <c r="WWC188" s="214">
        <f>_xlfn.XLOOKUP(WWC172, Schedule!$F$226:$FO$226, Schedule!$F$236:$FO$236, 0)</f>
        <v>0</v>
      </c>
      <c r="WWD188" s="214">
        <f>_xlfn.XLOOKUP(WWD172, Schedule!$F$226:$FO$226, Schedule!$F$236:$FO$236, 0)</f>
        <v>0</v>
      </c>
      <c r="WWE188" s="214">
        <f>_xlfn.XLOOKUP(WWE172, Schedule!$F$226:$FO$226, Schedule!$F$236:$FO$236, 0)</f>
        <v>0</v>
      </c>
      <c r="WWF188" s="214">
        <f>_xlfn.XLOOKUP(WWF172, Schedule!$F$226:$FO$226, Schedule!$F$236:$FO$236, 0)</f>
        <v>0</v>
      </c>
      <c r="WWG188" s="214">
        <f>_xlfn.XLOOKUP(WWG172, Schedule!$F$226:$FO$226, Schedule!$F$236:$FO$236, 0)</f>
        <v>0</v>
      </c>
      <c r="WWH188" s="214">
        <f>_xlfn.XLOOKUP(WWH172, Schedule!$F$226:$FO$226, Schedule!$F$236:$FO$236, 0)</f>
        <v>0</v>
      </c>
      <c r="WWI188" s="214">
        <f>_xlfn.XLOOKUP(WWI172, Schedule!$F$226:$FO$226, Schedule!$F$236:$FO$236, 0)</f>
        <v>0</v>
      </c>
      <c r="WWJ188" s="214">
        <f>_xlfn.XLOOKUP(WWJ172, Schedule!$F$226:$FO$226, Schedule!$F$236:$FO$236, 0)</f>
        <v>0</v>
      </c>
      <c r="WWK188" s="214">
        <f>_xlfn.XLOOKUP(WWK172, Schedule!$F$226:$FO$226, Schedule!$F$236:$FO$236, 0)</f>
        <v>0</v>
      </c>
      <c r="WWL188" s="214">
        <f>_xlfn.XLOOKUP(WWL172, Schedule!$F$226:$FO$226, Schedule!$F$236:$FO$236, 0)</f>
        <v>0</v>
      </c>
      <c r="WWM188" s="214">
        <f>_xlfn.XLOOKUP(WWM172, Schedule!$F$226:$FO$226, Schedule!$F$236:$FO$236, 0)</f>
        <v>0</v>
      </c>
      <c r="WWN188" s="214">
        <f>_xlfn.XLOOKUP(WWN172, Schedule!$F$226:$FO$226, Schedule!$F$236:$FO$236, 0)</f>
        <v>0</v>
      </c>
      <c r="WWO188" s="214">
        <f>_xlfn.XLOOKUP(WWO172, Schedule!$F$226:$FO$226, Schedule!$F$236:$FO$236, 0)</f>
        <v>0</v>
      </c>
      <c r="WWP188" s="214">
        <f>_xlfn.XLOOKUP(WWP172, Schedule!$F$226:$FO$226, Schedule!$F$236:$FO$236, 0)</f>
        <v>0</v>
      </c>
      <c r="WWQ188" s="214">
        <f>_xlfn.XLOOKUP(WWQ172, Schedule!$F$226:$FO$226, Schedule!$F$236:$FO$236, 0)</f>
        <v>0</v>
      </c>
      <c r="WWR188" s="214">
        <f>_xlfn.XLOOKUP(WWR172, Schedule!$F$226:$FO$226, Schedule!$F$236:$FO$236, 0)</f>
        <v>0</v>
      </c>
      <c r="WWS188" s="214">
        <f>_xlfn.XLOOKUP(WWS172, Schedule!$F$226:$FO$226, Schedule!$F$236:$FO$236, 0)</f>
        <v>0</v>
      </c>
      <c r="WWT188" s="214">
        <f>_xlfn.XLOOKUP(WWT172, Schedule!$F$226:$FO$226, Schedule!$F$236:$FO$236, 0)</f>
        <v>0</v>
      </c>
      <c r="WWU188" s="214">
        <f>_xlfn.XLOOKUP(WWU172, Schedule!$F$226:$FO$226, Schedule!$F$236:$FO$236, 0)</f>
        <v>0</v>
      </c>
      <c r="WWV188" s="214">
        <f>_xlfn.XLOOKUP(WWV172, Schedule!$F$226:$FO$226, Schedule!$F$236:$FO$236, 0)</f>
        <v>0</v>
      </c>
      <c r="WWW188" s="214">
        <f>_xlfn.XLOOKUP(WWW172, Schedule!$F$226:$FO$226, Schedule!$F$236:$FO$236, 0)</f>
        <v>0</v>
      </c>
      <c r="WWX188" s="214">
        <f>_xlfn.XLOOKUP(WWX172, Schedule!$F$226:$FO$226, Schedule!$F$236:$FO$236, 0)</f>
        <v>0</v>
      </c>
      <c r="WWY188" s="214">
        <f>_xlfn.XLOOKUP(WWY172, Schedule!$F$226:$FO$226, Schedule!$F$236:$FO$236, 0)</f>
        <v>0</v>
      </c>
      <c r="WWZ188" s="214">
        <f>_xlfn.XLOOKUP(WWZ172, Schedule!$F$226:$FO$226, Schedule!$F$236:$FO$236, 0)</f>
        <v>0</v>
      </c>
      <c r="WXA188" s="214">
        <f>_xlfn.XLOOKUP(WXA172, Schedule!$F$226:$FO$226, Schedule!$F$236:$FO$236, 0)</f>
        <v>0</v>
      </c>
      <c r="WXB188" s="214">
        <f>_xlfn.XLOOKUP(WXB172, Schedule!$F$226:$FO$226, Schedule!$F$236:$FO$236, 0)</f>
        <v>0</v>
      </c>
      <c r="WXC188" s="214">
        <f>_xlfn.XLOOKUP(WXC172, Schedule!$F$226:$FO$226, Schedule!$F$236:$FO$236, 0)</f>
        <v>0</v>
      </c>
      <c r="WXD188" s="214">
        <f>_xlfn.XLOOKUP(WXD172, Schedule!$F$226:$FO$226, Schedule!$F$236:$FO$236, 0)</f>
        <v>0</v>
      </c>
      <c r="WXE188" s="214">
        <f>_xlfn.XLOOKUP(WXE172, Schedule!$F$226:$FO$226, Schedule!$F$236:$FO$236, 0)</f>
        <v>0</v>
      </c>
      <c r="WXF188" s="214">
        <f>_xlfn.XLOOKUP(WXF172, Schedule!$F$226:$FO$226, Schedule!$F$236:$FO$236, 0)</f>
        <v>0</v>
      </c>
      <c r="WXG188" s="214">
        <f>_xlfn.XLOOKUP(WXG172, Schedule!$F$226:$FO$226, Schedule!$F$236:$FO$236, 0)</f>
        <v>0</v>
      </c>
      <c r="WXH188" s="214">
        <f>_xlfn.XLOOKUP(WXH172, Schedule!$F$226:$FO$226, Schedule!$F$236:$FO$236, 0)</f>
        <v>0</v>
      </c>
      <c r="WXI188" s="214">
        <f>_xlfn.XLOOKUP(WXI172, Schedule!$F$226:$FO$226, Schedule!$F$236:$FO$236, 0)</f>
        <v>0</v>
      </c>
      <c r="WXJ188" s="214">
        <f>_xlfn.XLOOKUP(WXJ172, Schedule!$F$226:$FO$226, Schedule!$F$236:$FO$236, 0)</f>
        <v>0</v>
      </c>
      <c r="WXK188" s="214">
        <f>_xlfn.XLOOKUP(WXK172, Schedule!$F$226:$FO$226, Schedule!$F$236:$FO$236, 0)</f>
        <v>0</v>
      </c>
      <c r="WXL188" s="214">
        <f>_xlfn.XLOOKUP(WXL172, Schedule!$F$226:$FO$226, Schedule!$F$236:$FO$236, 0)</f>
        <v>0</v>
      </c>
      <c r="WXM188" s="214">
        <f>_xlfn.XLOOKUP(WXM172, Schedule!$F$226:$FO$226, Schedule!$F$236:$FO$236, 0)</f>
        <v>0</v>
      </c>
      <c r="WXN188" s="214">
        <f>_xlfn.XLOOKUP(WXN172, Schedule!$F$226:$FO$226, Schedule!$F$236:$FO$236, 0)</f>
        <v>0</v>
      </c>
      <c r="WXO188" s="214">
        <f>_xlfn.XLOOKUP(WXO172, Schedule!$F$226:$FO$226, Schedule!$F$236:$FO$236, 0)</f>
        <v>0</v>
      </c>
      <c r="WXP188" s="214">
        <f>_xlfn.XLOOKUP(WXP172, Schedule!$F$226:$FO$226, Schedule!$F$236:$FO$236, 0)</f>
        <v>0</v>
      </c>
      <c r="WXQ188" s="214">
        <f>_xlfn.XLOOKUP(WXQ172, Schedule!$F$226:$FO$226, Schedule!$F$236:$FO$236, 0)</f>
        <v>0</v>
      </c>
      <c r="WXR188" s="214">
        <f>_xlfn.XLOOKUP(WXR172, Schedule!$F$226:$FO$226, Schedule!$F$236:$FO$236, 0)</f>
        <v>0</v>
      </c>
      <c r="WXS188" s="214">
        <f>_xlfn.XLOOKUP(WXS172, Schedule!$F$226:$FO$226, Schedule!$F$236:$FO$236, 0)</f>
        <v>0</v>
      </c>
      <c r="WXT188" s="214">
        <f>_xlfn.XLOOKUP(WXT172, Schedule!$F$226:$FO$226, Schedule!$F$236:$FO$236, 0)</f>
        <v>0</v>
      </c>
      <c r="WXU188" s="214">
        <f>_xlfn.XLOOKUP(WXU172, Schedule!$F$226:$FO$226, Schedule!$F$236:$FO$236, 0)</f>
        <v>0</v>
      </c>
      <c r="WXV188" s="214">
        <f>_xlfn.XLOOKUP(WXV172, Schedule!$F$226:$FO$226, Schedule!$F$236:$FO$236, 0)</f>
        <v>0</v>
      </c>
      <c r="WXW188" s="214">
        <f>_xlfn.XLOOKUP(WXW172, Schedule!$F$226:$FO$226, Schedule!$F$236:$FO$236, 0)</f>
        <v>0</v>
      </c>
      <c r="WXX188" s="214">
        <f>_xlfn.XLOOKUP(WXX172, Schedule!$F$226:$FO$226, Schedule!$F$236:$FO$236, 0)</f>
        <v>0</v>
      </c>
      <c r="WXY188" s="214">
        <f>_xlfn.XLOOKUP(WXY172, Schedule!$F$226:$FO$226, Schedule!$F$236:$FO$236, 0)</f>
        <v>0</v>
      </c>
      <c r="WXZ188" s="214">
        <f>_xlfn.XLOOKUP(WXZ172, Schedule!$F$226:$FO$226, Schedule!$F$236:$FO$236, 0)</f>
        <v>0</v>
      </c>
      <c r="WYA188" s="214">
        <f>_xlfn.XLOOKUP(WYA172, Schedule!$F$226:$FO$226, Schedule!$F$236:$FO$236, 0)</f>
        <v>0</v>
      </c>
      <c r="WYB188" s="214">
        <f>_xlfn.XLOOKUP(WYB172, Schedule!$F$226:$FO$226, Schedule!$F$236:$FO$236, 0)</f>
        <v>0</v>
      </c>
      <c r="WYC188" s="214">
        <f>_xlfn.XLOOKUP(WYC172, Schedule!$F$226:$FO$226, Schedule!$F$236:$FO$236, 0)</f>
        <v>0</v>
      </c>
      <c r="WYD188" s="214">
        <f>_xlfn.XLOOKUP(WYD172, Schedule!$F$226:$FO$226, Schedule!$F$236:$FO$236, 0)</f>
        <v>0</v>
      </c>
      <c r="WYE188" s="214">
        <f>_xlfn.XLOOKUP(WYE172, Schedule!$F$226:$FO$226, Schedule!$F$236:$FO$236, 0)</f>
        <v>0</v>
      </c>
      <c r="WYF188" s="214">
        <f>_xlfn.XLOOKUP(WYF172, Schedule!$F$226:$FO$226, Schedule!$F$236:$FO$236, 0)</f>
        <v>0</v>
      </c>
      <c r="WYG188" s="214">
        <f>_xlfn.XLOOKUP(WYG172, Schedule!$F$226:$FO$226, Schedule!$F$236:$FO$236, 0)</f>
        <v>0</v>
      </c>
      <c r="WYH188" s="214">
        <f>_xlfn.XLOOKUP(WYH172, Schedule!$F$226:$FO$226, Schedule!$F$236:$FO$236, 0)</f>
        <v>0</v>
      </c>
      <c r="WYI188" s="214">
        <f>_xlfn.XLOOKUP(WYI172, Schedule!$F$226:$FO$226, Schedule!$F$236:$FO$236, 0)</f>
        <v>0</v>
      </c>
      <c r="WYJ188" s="214">
        <f>_xlfn.XLOOKUP(WYJ172, Schedule!$F$226:$FO$226, Schedule!$F$236:$FO$236, 0)</f>
        <v>0</v>
      </c>
      <c r="WYK188" s="214">
        <f>_xlfn.XLOOKUP(WYK172, Schedule!$F$226:$FO$226, Schedule!$F$236:$FO$236, 0)</f>
        <v>0</v>
      </c>
      <c r="WYL188" s="214">
        <f>_xlfn.XLOOKUP(WYL172, Schedule!$F$226:$FO$226, Schedule!$F$236:$FO$236, 0)</f>
        <v>0</v>
      </c>
      <c r="WYM188" s="214">
        <f>_xlfn.XLOOKUP(WYM172, Schedule!$F$226:$FO$226, Schedule!$F$236:$FO$236, 0)</f>
        <v>0</v>
      </c>
      <c r="WYN188" s="214">
        <f>_xlfn.XLOOKUP(WYN172, Schedule!$F$226:$FO$226, Schedule!$F$236:$FO$236, 0)</f>
        <v>0</v>
      </c>
      <c r="WYO188" s="214">
        <f>_xlfn.XLOOKUP(WYO172, Schedule!$F$226:$FO$226, Schedule!$F$236:$FO$236, 0)</f>
        <v>0</v>
      </c>
      <c r="WYP188" s="214">
        <f>_xlfn.XLOOKUP(WYP172, Schedule!$F$226:$FO$226, Schedule!$F$236:$FO$236, 0)</f>
        <v>0</v>
      </c>
      <c r="WYQ188" s="214">
        <f>_xlfn.XLOOKUP(WYQ172, Schedule!$F$226:$FO$226, Schedule!$F$236:$FO$236, 0)</f>
        <v>0</v>
      </c>
      <c r="WYR188" s="214">
        <f>_xlfn.XLOOKUP(WYR172, Schedule!$F$226:$FO$226, Schedule!$F$236:$FO$236, 0)</f>
        <v>0</v>
      </c>
      <c r="WYS188" s="214">
        <f>_xlfn.XLOOKUP(WYS172, Schedule!$F$226:$FO$226, Schedule!$F$236:$FO$236, 0)</f>
        <v>0</v>
      </c>
      <c r="WYT188" s="214">
        <f>_xlfn.XLOOKUP(WYT172, Schedule!$F$226:$FO$226, Schedule!$F$236:$FO$236, 0)</f>
        <v>0</v>
      </c>
      <c r="WYU188" s="214">
        <f>_xlfn.XLOOKUP(WYU172, Schedule!$F$226:$FO$226, Schedule!$F$236:$FO$236, 0)</f>
        <v>0</v>
      </c>
      <c r="WYV188" s="214">
        <f>_xlfn.XLOOKUP(WYV172, Schedule!$F$226:$FO$226, Schedule!$F$236:$FO$236, 0)</f>
        <v>0</v>
      </c>
      <c r="WYW188" s="214">
        <f>_xlfn.XLOOKUP(WYW172, Schedule!$F$226:$FO$226, Schedule!$F$236:$FO$236, 0)</f>
        <v>0</v>
      </c>
      <c r="WYX188" s="214">
        <f>_xlfn.XLOOKUP(WYX172, Schedule!$F$226:$FO$226, Schedule!$F$236:$FO$236, 0)</f>
        <v>0</v>
      </c>
      <c r="WYY188" s="214">
        <f>_xlfn.XLOOKUP(WYY172, Schedule!$F$226:$FO$226, Schedule!$F$236:$FO$236, 0)</f>
        <v>0</v>
      </c>
      <c r="WYZ188" s="214">
        <f>_xlfn.XLOOKUP(WYZ172, Schedule!$F$226:$FO$226, Schedule!$F$236:$FO$236, 0)</f>
        <v>0</v>
      </c>
      <c r="WZA188" s="214">
        <f>_xlfn.XLOOKUP(WZA172, Schedule!$F$226:$FO$226, Schedule!$F$236:$FO$236, 0)</f>
        <v>0</v>
      </c>
      <c r="WZB188" s="214">
        <f>_xlfn.XLOOKUP(WZB172, Schedule!$F$226:$FO$226, Schedule!$F$236:$FO$236, 0)</f>
        <v>0</v>
      </c>
      <c r="WZC188" s="214">
        <f>_xlfn.XLOOKUP(WZC172, Schedule!$F$226:$FO$226, Schedule!$F$236:$FO$236, 0)</f>
        <v>0</v>
      </c>
      <c r="WZD188" s="214">
        <f>_xlfn.XLOOKUP(WZD172, Schedule!$F$226:$FO$226, Schedule!$F$236:$FO$236, 0)</f>
        <v>0</v>
      </c>
      <c r="WZE188" s="214">
        <f>_xlfn.XLOOKUP(WZE172, Schedule!$F$226:$FO$226, Schedule!$F$236:$FO$236, 0)</f>
        <v>0</v>
      </c>
      <c r="WZF188" s="214">
        <f>_xlfn.XLOOKUP(WZF172, Schedule!$F$226:$FO$226, Schedule!$F$236:$FO$236, 0)</f>
        <v>0</v>
      </c>
      <c r="WZG188" s="214">
        <f>_xlfn.XLOOKUP(WZG172, Schedule!$F$226:$FO$226, Schedule!$F$236:$FO$236, 0)</f>
        <v>0</v>
      </c>
      <c r="WZH188" s="214">
        <f>_xlfn.XLOOKUP(WZH172, Schedule!$F$226:$FO$226, Schedule!$F$236:$FO$236, 0)</f>
        <v>0</v>
      </c>
      <c r="WZI188" s="214">
        <f>_xlfn.XLOOKUP(WZI172, Schedule!$F$226:$FO$226, Schedule!$F$236:$FO$236, 0)</f>
        <v>0</v>
      </c>
      <c r="WZJ188" s="214">
        <f>_xlfn.XLOOKUP(WZJ172, Schedule!$F$226:$FO$226, Schedule!$F$236:$FO$236, 0)</f>
        <v>0</v>
      </c>
      <c r="WZK188" s="214">
        <f>_xlfn.XLOOKUP(WZK172, Schedule!$F$226:$FO$226, Schedule!$F$236:$FO$236, 0)</f>
        <v>0</v>
      </c>
      <c r="WZL188" s="214">
        <f>_xlfn.XLOOKUP(WZL172, Schedule!$F$226:$FO$226, Schedule!$F$236:$FO$236, 0)</f>
        <v>0</v>
      </c>
      <c r="WZM188" s="214">
        <f>_xlfn.XLOOKUP(WZM172, Schedule!$F$226:$FO$226, Schedule!$F$236:$FO$236, 0)</f>
        <v>0</v>
      </c>
      <c r="WZN188" s="214">
        <f>_xlfn.XLOOKUP(WZN172, Schedule!$F$226:$FO$226, Schedule!$F$236:$FO$236, 0)</f>
        <v>0</v>
      </c>
      <c r="WZO188" s="214">
        <f>_xlfn.XLOOKUP(WZO172, Schedule!$F$226:$FO$226, Schedule!$F$236:$FO$236, 0)</f>
        <v>0</v>
      </c>
      <c r="WZP188" s="214">
        <f>_xlfn.XLOOKUP(WZP172, Schedule!$F$226:$FO$226, Schedule!$F$236:$FO$236, 0)</f>
        <v>0</v>
      </c>
      <c r="WZQ188" s="214">
        <f>_xlfn.XLOOKUP(WZQ172, Schedule!$F$226:$FO$226, Schedule!$F$236:$FO$236, 0)</f>
        <v>0</v>
      </c>
      <c r="WZR188" s="214">
        <f>_xlfn.XLOOKUP(WZR172, Schedule!$F$226:$FO$226, Schedule!$F$236:$FO$236, 0)</f>
        <v>0</v>
      </c>
      <c r="WZS188" s="214">
        <f>_xlfn.XLOOKUP(WZS172, Schedule!$F$226:$FO$226, Schedule!$F$236:$FO$236, 0)</f>
        <v>0</v>
      </c>
      <c r="WZT188" s="214">
        <f>_xlfn.XLOOKUP(WZT172, Schedule!$F$226:$FO$226, Schedule!$F$236:$FO$236, 0)</f>
        <v>0</v>
      </c>
      <c r="WZU188" s="214">
        <f>_xlfn.XLOOKUP(WZU172, Schedule!$F$226:$FO$226, Schedule!$F$236:$FO$236, 0)</f>
        <v>0</v>
      </c>
      <c r="WZV188" s="214">
        <f>_xlfn.XLOOKUP(WZV172, Schedule!$F$226:$FO$226, Schedule!$F$236:$FO$236, 0)</f>
        <v>0</v>
      </c>
      <c r="WZW188" s="214">
        <f>_xlfn.XLOOKUP(WZW172, Schedule!$F$226:$FO$226, Schedule!$F$236:$FO$236, 0)</f>
        <v>0</v>
      </c>
      <c r="WZX188" s="214">
        <f>_xlfn.XLOOKUP(WZX172, Schedule!$F$226:$FO$226, Schedule!$F$236:$FO$236, 0)</f>
        <v>0</v>
      </c>
      <c r="WZY188" s="214">
        <f>_xlfn.XLOOKUP(WZY172, Schedule!$F$226:$FO$226, Schedule!$F$236:$FO$236, 0)</f>
        <v>0</v>
      </c>
      <c r="WZZ188" s="214">
        <f>_xlfn.XLOOKUP(WZZ172, Schedule!$F$226:$FO$226, Schedule!$F$236:$FO$236, 0)</f>
        <v>0</v>
      </c>
      <c r="XAA188" s="214">
        <f>_xlfn.XLOOKUP(XAA172, Schedule!$F$226:$FO$226, Schedule!$F$236:$FO$236, 0)</f>
        <v>0</v>
      </c>
      <c r="XAB188" s="214">
        <f>_xlfn.XLOOKUP(XAB172, Schedule!$F$226:$FO$226, Schedule!$F$236:$FO$236, 0)</f>
        <v>0</v>
      </c>
      <c r="XAC188" s="214">
        <f>_xlfn.XLOOKUP(XAC172, Schedule!$F$226:$FO$226, Schedule!$F$236:$FO$236, 0)</f>
        <v>0</v>
      </c>
      <c r="XAD188" s="214">
        <f>_xlfn.XLOOKUP(XAD172, Schedule!$F$226:$FO$226, Schedule!$F$236:$FO$236, 0)</f>
        <v>0</v>
      </c>
      <c r="XAE188" s="214">
        <f>_xlfn.XLOOKUP(XAE172, Schedule!$F$226:$FO$226, Schedule!$F$236:$FO$236, 0)</f>
        <v>0</v>
      </c>
      <c r="XAF188" s="214">
        <f>_xlfn.XLOOKUP(XAF172, Schedule!$F$226:$FO$226, Schedule!$F$236:$FO$236, 0)</f>
        <v>0</v>
      </c>
      <c r="XAG188" s="214">
        <f>_xlfn.XLOOKUP(XAG172, Schedule!$F$226:$FO$226, Schedule!$F$236:$FO$236, 0)</f>
        <v>0</v>
      </c>
      <c r="XAH188" s="214">
        <f>_xlfn.XLOOKUP(XAH172, Schedule!$F$226:$FO$226, Schedule!$F$236:$FO$236, 0)</f>
        <v>0</v>
      </c>
      <c r="XAI188" s="214">
        <f>_xlfn.XLOOKUP(XAI172, Schedule!$F$226:$FO$226, Schedule!$F$236:$FO$236, 0)</f>
        <v>0</v>
      </c>
      <c r="XAJ188" s="214">
        <f>_xlfn.XLOOKUP(XAJ172, Schedule!$F$226:$FO$226, Schedule!$F$236:$FO$236, 0)</f>
        <v>0</v>
      </c>
      <c r="XAK188" s="214">
        <f>_xlfn.XLOOKUP(XAK172, Schedule!$F$226:$FO$226, Schedule!$F$236:$FO$236, 0)</f>
        <v>0</v>
      </c>
      <c r="XAL188" s="214">
        <f>_xlfn.XLOOKUP(XAL172, Schedule!$F$226:$FO$226, Schedule!$F$236:$FO$236, 0)</f>
        <v>0</v>
      </c>
      <c r="XAM188" s="214">
        <f>_xlfn.XLOOKUP(XAM172, Schedule!$F$226:$FO$226, Schedule!$F$236:$FO$236, 0)</f>
        <v>0</v>
      </c>
      <c r="XAN188" s="214">
        <f>_xlfn.XLOOKUP(XAN172, Schedule!$F$226:$FO$226, Schedule!$F$236:$FO$236, 0)</f>
        <v>0</v>
      </c>
      <c r="XAO188" s="214">
        <f>_xlfn.XLOOKUP(XAO172, Schedule!$F$226:$FO$226, Schedule!$F$236:$FO$236, 0)</f>
        <v>0</v>
      </c>
      <c r="XAP188" s="214">
        <f>_xlfn.XLOOKUP(XAP172, Schedule!$F$226:$FO$226, Schedule!$F$236:$FO$236, 0)</f>
        <v>0</v>
      </c>
      <c r="XAQ188" s="214">
        <f>_xlfn.XLOOKUP(XAQ172, Schedule!$F$226:$FO$226, Schedule!$F$236:$FO$236, 0)</f>
        <v>0</v>
      </c>
      <c r="XAR188" s="214">
        <f>_xlfn.XLOOKUP(XAR172, Schedule!$F$226:$FO$226, Schedule!$F$236:$FO$236, 0)</f>
        <v>0</v>
      </c>
      <c r="XAS188" s="214">
        <f>_xlfn.XLOOKUP(XAS172, Schedule!$F$226:$FO$226, Schedule!$F$236:$FO$236, 0)</f>
        <v>0</v>
      </c>
      <c r="XAT188" s="214">
        <f>_xlfn.XLOOKUP(XAT172, Schedule!$F$226:$FO$226, Schedule!$F$236:$FO$236, 0)</f>
        <v>0</v>
      </c>
      <c r="XAU188" s="214">
        <f>_xlfn.XLOOKUP(XAU172, Schedule!$F$226:$FO$226, Schedule!$F$236:$FO$236, 0)</f>
        <v>0</v>
      </c>
      <c r="XAV188" s="214">
        <f>_xlfn.XLOOKUP(XAV172, Schedule!$F$226:$FO$226, Schedule!$F$236:$FO$236, 0)</f>
        <v>0</v>
      </c>
      <c r="XAW188" s="214">
        <f>_xlfn.XLOOKUP(XAW172, Schedule!$F$226:$FO$226, Schedule!$F$236:$FO$236, 0)</f>
        <v>0</v>
      </c>
      <c r="XAX188" s="214">
        <f>_xlfn.XLOOKUP(XAX172, Schedule!$F$226:$FO$226, Schedule!$F$236:$FO$236, 0)</f>
        <v>0</v>
      </c>
      <c r="XAY188" s="214">
        <f>_xlfn.XLOOKUP(XAY172, Schedule!$F$226:$FO$226, Schedule!$F$236:$FO$236, 0)</f>
        <v>0</v>
      </c>
      <c r="XAZ188" s="214">
        <f>_xlfn.XLOOKUP(XAZ172, Schedule!$F$226:$FO$226, Schedule!$F$236:$FO$236, 0)</f>
        <v>0</v>
      </c>
      <c r="XBA188" s="214">
        <f>_xlfn.XLOOKUP(XBA172, Schedule!$F$226:$FO$226, Schedule!$F$236:$FO$236, 0)</f>
        <v>0</v>
      </c>
      <c r="XBB188" s="214">
        <f>_xlfn.XLOOKUP(XBB172, Schedule!$F$226:$FO$226, Schedule!$F$236:$FO$236, 0)</f>
        <v>0</v>
      </c>
      <c r="XBC188" s="214">
        <f>_xlfn.XLOOKUP(XBC172, Schedule!$F$226:$FO$226, Schedule!$F$236:$FO$236, 0)</f>
        <v>0</v>
      </c>
      <c r="XBD188" s="214">
        <f>_xlfn.XLOOKUP(XBD172, Schedule!$F$226:$FO$226, Schedule!$F$236:$FO$236, 0)</f>
        <v>0</v>
      </c>
      <c r="XBE188" s="214">
        <f>_xlfn.XLOOKUP(XBE172, Schedule!$F$226:$FO$226, Schedule!$F$236:$FO$236, 0)</f>
        <v>0</v>
      </c>
      <c r="XBF188" s="214">
        <f>_xlfn.XLOOKUP(XBF172, Schedule!$F$226:$FO$226, Schedule!$F$236:$FO$236, 0)</f>
        <v>0</v>
      </c>
      <c r="XBG188" s="214">
        <f>_xlfn.XLOOKUP(XBG172, Schedule!$F$226:$FO$226, Schedule!$F$236:$FO$236, 0)</f>
        <v>0</v>
      </c>
      <c r="XBH188" s="214">
        <f>_xlfn.XLOOKUP(XBH172, Schedule!$F$226:$FO$226, Schedule!$F$236:$FO$236, 0)</f>
        <v>0</v>
      </c>
      <c r="XBI188" s="214">
        <f>_xlfn.XLOOKUP(XBI172, Schedule!$F$226:$FO$226, Schedule!$F$236:$FO$236, 0)</f>
        <v>0</v>
      </c>
      <c r="XBJ188" s="214">
        <f>_xlfn.XLOOKUP(XBJ172, Schedule!$F$226:$FO$226, Schedule!$F$236:$FO$236, 0)</f>
        <v>0</v>
      </c>
      <c r="XBK188" s="214">
        <f>_xlfn.XLOOKUP(XBK172, Schedule!$F$226:$FO$226, Schedule!$F$236:$FO$236, 0)</f>
        <v>0</v>
      </c>
      <c r="XBL188" s="214">
        <f>_xlfn.XLOOKUP(XBL172, Schedule!$F$226:$FO$226, Schedule!$F$236:$FO$236, 0)</f>
        <v>0</v>
      </c>
      <c r="XBM188" s="214">
        <f>_xlfn.XLOOKUP(XBM172, Schedule!$F$226:$FO$226, Schedule!$F$236:$FO$236, 0)</f>
        <v>0</v>
      </c>
      <c r="XBN188" s="214">
        <f>_xlfn.XLOOKUP(XBN172, Schedule!$F$226:$FO$226, Schedule!$F$236:$FO$236, 0)</f>
        <v>0</v>
      </c>
      <c r="XBO188" s="214">
        <f>_xlfn.XLOOKUP(XBO172, Schedule!$F$226:$FO$226, Schedule!$F$236:$FO$236, 0)</f>
        <v>0</v>
      </c>
      <c r="XBP188" s="214">
        <f>_xlfn.XLOOKUP(XBP172, Schedule!$F$226:$FO$226, Schedule!$F$236:$FO$236, 0)</f>
        <v>0</v>
      </c>
      <c r="XBQ188" s="214">
        <f>_xlfn.XLOOKUP(XBQ172, Schedule!$F$226:$FO$226, Schedule!$F$236:$FO$236, 0)</f>
        <v>0</v>
      </c>
      <c r="XBR188" s="214">
        <f>_xlfn.XLOOKUP(XBR172, Schedule!$F$226:$FO$226, Schedule!$F$236:$FO$236, 0)</f>
        <v>0</v>
      </c>
      <c r="XBS188" s="214">
        <f>_xlfn.XLOOKUP(XBS172, Schedule!$F$226:$FO$226, Schedule!$F$236:$FO$236, 0)</f>
        <v>0</v>
      </c>
      <c r="XBT188" s="214">
        <f>_xlfn.XLOOKUP(XBT172, Schedule!$F$226:$FO$226, Schedule!$F$236:$FO$236, 0)</f>
        <v>0</v>
      </c>
      <c r="XBU188" s="214">
        <f>_xlfn.XLOOKUP(XBU172, Schedule!$F$226:$FO$226, Schedule!$F$236:$FO$236, 0)</f>
        <v>0</v>
      </c>
      <c r="XBV188" s="214">
        <f>_xlfn.XLOOKUP(XBV172, Schedule!$F$226:$FO$226, Schedule!$F$236:$FO$236, 0)</f>
        <v>0</v>
      </c>
      <c r="XBW188" s="214">
        <f>_xlfn.XLOOKUP(XBW172, Schedule!$F$226:$FO$226, Schedule!$F$236:$FO$236, 0)</f>
        <v>0</v>
      </c>
      <c r="XBX188" s="214">
        <f>_xlfn.XLOOKUP(XBX172, Schedule!$F$226:$FO$226, Schedule!$F$236:$FO$236, 0)</f>
        <v>0</v>
      </c>
      <c r="XBY188" s="214">
        <f>_xlfn.XLOOKUP(XBY172, Schedule!$F$226:$FO$226, Schedule!$F$236:$FO$236, 0)</f>
        <v>0</v>
      </c>
      <c r="XBZ188" s="214">
        <f>_xlfn.XLOOKUP(XBZ172, Schedule!$F$226:$FO$226, Schedule!$F$236:$FO$236, 0)</f>
        <v>0</v>
      </c>
      <c r="XCA188" s="214">
        <f>_xlfn.XLOOKUP(XCA172, Schedule!$F$226:$FO$226, Schedule!$F$236:$FO$236, 0)</f>
        <v>0</v>
      </c>
      <c r="XCB188" s="214">
        <f>_xlfn.XLOOKUP(XCB172, Schedule!$F$226:$FO$226, Schedule!$F$236:$FO$236, 0)</f>
        <v>0</v>
      </c>
      <c r="XCC188" s="214">
        <f>_xlfn.XLOOKUP(XCC172, Schedule!$F$226:$FO$226, Schedule!$F$236:$FO$236, 0)</f>
        <v>0</v>
      </c>
      <c r="XCD188" s="214">
        <f>_xlfn.XLOOKUP(XCD172, Schedule!$F$226:$FO$226, Schedule!$F$236:$FO$236, 0)</f>
        <v>0</v>
      </c>
      <c r="XCE188" s="214">
        <f>_xlfn.XLOOKUP(XCE172, Schedule!$F$226:$FO$226, Schedule!$F$236:$FO$236, 0)</f>
        <v>0</v>
      </c>
      <c r="XCF188" s="214">
        <f>_xlfn.XLOOKUP(XCF172, Schedule!$F$226:$FO$226, Schedule!$F$236:$FO$236, 0)</f>
        <v>0</v>
      </c>
      <c r="XCG188" s="214">
        <f>_xlfn.XLOOKUP(XCG172, Schedule!$F$226:$FO$226, Schedule!$F$236:$FO$236, 0)</f>
        <v>0</v>
      </c>
      <c r="XCH188" s="214">
        <f>_xlfn.XLOOKUP(XCH172, Schedule!$F$226:$FO$226, Schedule!$F$236:$FO$236, 0)</f>
        <v>0</v>
      </c>
      <c r="XCI188" s="214">
        <f>_xlfn.XLOOKUP(XCI172, Schedule!$F$226:$FO$226, Schedule!$F$236:$FO$236, 0)</f>
        <v>0</v>
      </c>
      <c r="XCJ188" s="214">
        <f>_xlfn.XLOOKUP(XCJ172, Schedule!$F$226:$FO$226, Schedule!$F$236:$FO$236, 0)</f>
        <v>0</v>
      </c>
      <c r="XCK188" s="214">
        <f>_xlfn.XLOOKUP(XCK172, Schedule!$F$226:$FO$226, Schedule!$F$236:$FO$236, 0)</f>
        <v>0</v>
      </c>
      <c r="XCL188" s="214">
        <f>_xlfn.XLOOKUP(XCL172, Schedule!$F$226:$FO$226, Schedule!$F$236:$FO$236, 0)</f>
        <v>0</v>
      </c>
      <c r="XCM188" s="214">
        <f>_xlfn.XLOOKUP(XCM172, Schedule!$F$226:$FO$226, Schedule!$F$236:$FO$236, 0)</f>
        <v>0</v>
      </c>
      <c r="XCN188" s="214">
        <f>_xlfn.XLOOKUP(XCN172, Schedule!$F$226:$FO$226, Schedule!$F$236:$FO$236, 0)</f>
        <v>0</v>
      </c>
      <c r="XCO188" s="214">
        <f>_xlfn.XLOOKUP(XCO172, Schedule!$F$226:$FO$226, Schedule!$F$236:$FO$236, 0)</f>
        <v>0</v>
      </c>
      <c r="XCP188" s="214">
        <f>_xlfn.XLOOKUP(XCP172, Schedule!$F$226:$FO$226, Schedule!$F$236:$FO$236, 0)</f>
        <v>0</v>
      </c>
      <c r="XCQ188" s="214">
        <f>_xlfn.XLOOKUP(XCQ172, Schedule!$F$226:$FO$226, Schedule!$F$236:$FO$236, 0)</f>
        <v>0</v>
      </c>
      <c r="XCR188" s="214">
        <f>_xlfn.XLOOKUP(XCR172, Schedule!$F$226:$FO$226, Schedule!$F$236:$FO$236, 0)</f>
        <v>0</v>
      </c>
      <c r="XCS188" s="214">
        <f>_xlfn.XLOOKUP(XCS172, Schedule!$F$226:$FO$226, Schedule!$F$236:$FO$236, 0)</f>
        <v>0</v>
      </c>
      <c r="XCT188" s="214">
        <f>_xlfn.XLOOKUP(XCT172, Schedule!$F$226:$FO$226, Schedule!$F$236:$FO$236, 0)</f>
        <v>0</v>
      </c>
      <c r="XCU188" s="214">
        <f>_xlfn.XLOOKUP(XCU172, Schedule!$F$226:$FO$226, Schedule!$F$236:$FO$236, 0)</f>
        <v>0</v>
      </c>
      <c r="XCV188" s="214">
        <f>_xlfn.XLOOKUP(XCV172, Schedule!$F$226:$FO$226, Schedule!$F$236:$FO$236, 0)</f>
        <v>0</v>
      </c>
      <c r="XCW188" s="214">
        <f>_xlfn.XLOOKUP(XCW172, Schedule!$F$226:$FO$226, Schedule!$F$236:$FO$236, 0)</f>
        <v>0</v>
      </c>
      <c r="XCX188" s="214">
        <f>_xlfn.XLOOKUP(XCX172, Schedule!$F$226:$FO$226, Schedule!$F$236:$FO$236, 0)</f>
        <v>0</v>
      </c>
      <c r="XCY188" s="214">
        <f>_xlfn.XLOOKUP(XCY172, Schedule!$F$226:$FO$226, Schedule!$F$236:$FO$236, 0)</f>
        <v>0</v>
      </c>
      <c r="XCZ188" s="214">
        <f>_xlfn.XLOOKUP(XCZ172, Schedule!$F$226:$FO$226, Schedule!$F$236:$FO$236, 0)</f>
        <v>0</v>
      </c>
      <c r="XDA188" s="214">
        <f>_xlfn.XLOOKUP(XDA172, Schedule!$F$226:$FO$226, Schedule!$F$236:$FO$236, 0)</f>
        <v>0</v>
      </c>
      <c r="XDB188" s="214">
        <f>_xlfn.XLOOKUP(XDB172, Schedule!$F$226:$FO$226, Schedule!$F$236:$FO$236, 0)</f>
        <v>0</v>
      </c>
      <c r="XDC188" s="214">
        <f>_xlfn.XLOOKUP(XDC172, Schedule!$F$226:$FO$226, Schedule!$F$236:$FO$236, 0)</f>
        <v>0</v>
      </c>
      <c r="XDD188" s="214">
        <f>_xlfn.XLOOKUP(XDD172, Schedule!$F$226:$FO$226, Schedule!$F$236:$FO$236, 0)</f>
        <v>0</v>
      </c>
      <c r="XDE188" s="214">
        <f>_xlfn.XLOOKUP(XDE172, Schedule!$F$226:$FO$226, Schedule!$F$236:$FO$236, 0)</f>
        <v>0</v>
      </c>
      <c r="XDF188" s="214">
        <f>_xlfn.XLOOKUP(XDF172, Schedule!$F$226:$FO$226, Schedule!$F$236:$FO$236, 0)</f>
        <v>0</v>
      </c>
      <c r="XDG188" s="214">
        <f>_xlfn.XLOOKUP(XDG172, Schedule!$F$226:$FO$226, Schedule!$F$236:$FO$236, 0)</f>
        <v>0</v>
      </c>
      <c r="XDH188" s="214">
        <f>_xlfn.XLOOKUP(XDH172, Schedule!$F$226:$FO$226, Schedule!$F$236:$FO$236, 0)</f>
        <v>0</v>
      </c>
      <c r="XDI188" s="214">
        <f>_xlfn.XLOOKUP(XDI172, Schedule!$F$226:$FO$226, Schedule!$F$236:$FO$236, 0)</f>
        <v>0</v>
      </c>
      <c r="XDJ188" s="214">
        <f>_xlfn.XLOOKUP(XDJ172, Schedule!$F$226:$FO$226, Schedule!$F$236:$FO$236, 0)</f>
        <v>0</v>
      </c>
      <c r="XDK188" s="214">
        <f>_xlfn.XLOOKUP(XDK172, Schedule!$F$226:$FO$226, Schedule!$F$236:$FO$236, 0)</f>
        <v>0</v>
      </c>
      <c r="XDL188" s="214">
        <f>_xlfn.XLOOKUP(XDL172, Schedule!$F$226:$FO$226, Schedule!$F$236:$FO$236, 0)</f>
        <v>0</v>
      </c>
      <c r="XDM188" s="214">
        <f>_xlfn.XLOOKUP(XDM172, Schedule!$F$226:$FO$226, Schedule!$F$236:$FO$236, 0)</f>
        <v>0</v>
      </c>
      <c r="XDN188" s="214">
        <f>_xlfn.XLOOKUP(XDN172, Schedule!$F$226:$FO$226, Schedule!$F$236:$FO$236, 0)</f>
        <v>0</v>
      </c>
      <c r="XDO188" s="214">
        <f>_xlfn.XLOOKUP(XDO172, Schedule!$F$226:$FO$226, Schedule!$F$236:$FO$236, 0)</f>
        <v>0</v>
      </c>
      <c r="XDP188" s="214">
        <f>_xlfn.XLOOKUP(XDP172, Schedule!$F$226:$FO$226, Schedule!$F$236:$FO$236, 0)</f>
        <v>0</v>
      </c>
      <c r="XDQ188" s="214">
        <f>_xlfn.XLOOKUP(XDQ172, Schedule!$F$226:$FO$226, Schedule!$F$236:$FO$236, 0)</f>
        <v>0</v>
      </c>
      <c r="XDR188" s="214">
        <f>_xlfn.XLOOKUP(XDR172, Schedule!$F$226:$FO$226, Schedule!$F$236:$FO$236, 0)</f>
        <v>0</v>
      </c>
      <c r="XDS188" s="214">
        <f>_xlfn.XLOOKUP(XDS172, Schedule!$F$226:$FO$226, Schedule!$F$236:$FO$236, 0)</f>
        <v>0</v>
      </c>
      <c r="XDT188" s="214">
        <f>_xlfn.XLOOKUP(XDT172, Schedule!$F$226:$FO$226, Schedule!$F$236:$FO$236, 0)</f>
        <v>0</v>
      </c>
      <c r="XDU188" s="214">
        <f>_xlfn.XLOOKUP(XDU172, Schedule!$F$226:$FO$226, Schedule!$F$236:$FO$236, 0)</f>
        <v>0</v>
      </c>
      <c r="XDV188" s="214">
        <f>_xlfn.XLOOKUP(XDV172, Schedule!$F$226:$FO$226, Schedule!$F$236:$FO$236, 0)</f>
        <v>0</v>
      </c>
      <c r="XDW188" s="214">
        <f>_xlfn.XLOOKUP(XDW172, Schedule!$F$226:$FO$226, Schedule!$F$236:$FO$236, 0)</f>
        <v>0</v>
      </c>
      <c r="XDX188" s="214">
        <f>_xlfn.XLOOKUP(XDX172, Schedule!$F$226:$FO$226, Schedule!$F$236:$FO$236, 0)</f>
        <v>0</v>
      </c>
      <c r="XDY188" s="214">
        <f>_xlfn.XLOOKUP(XDY172, Schedule!$F$226:$FO$226, Schedule!$F$236:$FO$236, 0)</f>
        <v>0</v>
      </c>
      <c r="XDZ188" s="214">
        <f>_xlfn.XLOOKUP(XDZ172, Schedule!$F$226:$FO$226, Schedule!$F$236:$FO$236, 0)</f>
        <v>0</v>
      </c>
      <c r="XEA188" s="214">
        <f>_xlfn.XLOOKUP(XEA172, Schedule!$F$226:$FO$226, Schedule!$F$236:$FO$236, 0)</f>
        <v>0</v>
      </c>
      <c r="XEB188" s="214">
        <f>_xlfn.XLOOKUP(XEB172, Schedule!$F$226:$FO$226, Schedule!$F$236:$FO$236, 0)</f>
        <v>0</v>
      </c>
      <c r="XEC188" s="214">
        <f>_xlfn.XLOOKUP(XEC172, Schedule!$F$226:$FO$226, Schedule!$F$236:$FO$236, 0)</f>
        <v>0</v>
      </c>
      <c r="XED188" s="214">
        <f>_xlfn.XLOOKUP(XED172, Schedule!$F$226:$FO$226, Schedule!$F$236:$FO$236, 0)</f>
        <v>0</v>
      </c>
      <c r="XEE188" s="214">
        <f>_xlfn.XLOOKUP(XEE172, Schedule!$F$226:$FO$226, Schedule!$F$236:$FO$236, 0)</f>
        <v>0</v>
      </c>
      <c r="XEF188" s="214">
        <f>_xlfn.XLOOKUP(XEF172, Schedule!$F$226:$FO$226, Schedule!$F$236:$FO$236, 0)</f>
        <v>0</v>
      </c>
      <c r="XEG188" s="214">
        <f>_xlfn.XLOOKUP(XEG172, Schedule!$F$226:$FO$226, Schedule!$F$236:$FO$236, 0)</f>
        <v>0</v>
      </c>
      <c r="XEH188" s="214">
        <f>_xlfn.XLOOKUP(XEH172, Schedule!$F$226:$FO$226, Schedule!$F$236:$FO$236, 0)</f>
        <v>0</v>
      </c>
      <c r="XEI188" s="214">
        <f>_xlfn.XLOOKUP(XEI172, Schedule!$F$226:$FO$226, Schedule!$F$236:$FO$236, 0)</f>
        <v>0</v>
      </c>
      <c r="XEJ188" s="214">
        <f>_xlfn.XLOOKUP(XEJ172, Schedule!$F$226:$FO$226, Schedule!$F$236:$FO$236, 0)</f>
        <v>0</v>
      </c>
      <c r="XEK188" s="214">
        <f>_xlfn.XLOOKUP(XEK172, Schedule!$F$226:$FO$226, Schedule!$F$236:$FO$236, 0)</f>
        <v>0</v>
      </c>
      <c r="XEL188" s="214">
        <f>_xlfn.XLOOKUP(XEL172, Schedule!$F$226:$FO$226, Schedule!$F$236:$FO$236, 0)</f>
        <v>0</v>
      </c>
      <c r="XEM188" s="214">
        <f>_xlfn.XLOOKUP(XEM172, Schedule!$F$226:$FO$226, Schedule!$F$236:$FO$236, 0)</f>
        <v>0</v>
      </c>
      <c r="XEN188" s="214">
        <f>_xlfn.XLOOKUP(XEN172, Schedule!$F$226:$FO$226, Schedule!$F$236:$FO$236, 0)</f>
        <v>0</v>
      </c>
      <c r="XEO188" s="214">
        <f>_xlfn.XLOOKUP(XEO172, Schedule!$F$226:$FO$226, Schedule!$F$236:$FO$236, 0)</f>
        <v>0</v>
      </c>
      <c r="XEP188" s="214">
        <f>_xlfn.XLOOKUP(XEP172, Schedule!$F$226:$FO$226, Schedule!$F$236:$FO$236, 0)</f>
        <v>0</v>
      </c>
      <c r="XEQ188" s="214">
        <f>_xlfn.XLOOKUP(XEQ172, Schedule!$F$226:$FO$226, Schedule!$F$236:$FO$236, 0)</f>
        <v>0</v>
      </c>
      <c r="XER188" s="214">
        <f>_xlfn.XLOOKUP(XER172, Schedule!$F$226:$FO$226, Schedule!$F$236:$FO$236, 0)</f>
        <v>0</v>
      </c>
      <c r="XES188" s="214">
        <f>_xlfn.XLOOKUP(XES172, Schedule!$F$226:$FO$226, Schedule!$F$236:$FO$236, 0)</f>
        <v>0</v>
      </c>
      <c r="XET188" s="214">
        <f>_xlfn.XLOOKUP(XET172, Schedule!$F$226:$FO$226, Schedule!$F$236:$FO$236, 0)</f>
        <v>0</v>
      </c>
      <c r="XEU188" s="214">
        <f>_xlfn.XLOOKUP(XEU172, Schedule!$F$226:$FO$226, Schedule!$F$236:$FO$236, 0)</f>
        <v>0</v>
      </c>
      <c r="XEV188" s="214">
        <f>_xlfn.XLOOKUP(XEV172, Schedule!$F$226:$FO$226, Schedule!$F$236:$FO$236, 0)</f>
        <v>0</v>
      </c>
      <c r="XEW188" s="214">
        <f>_xlfn.XLOOKUP(XEW172, Schedule!$F$226:$FO$226, Schedule!$F$236:$FO$236, 0)</f>
        <v>0</v>
      </c>
      <c r="XEX188" s="214">
        <f>_xlfn.XLOOKUP(XEX172, Schedule!$F$226:$FO$226, Schedule!$F$236:$FO$236, 0)</f>
        <v>0</v>
      </c>
      <c r="XEY188" s="214">
        <f>_xlfn.XLOOKUP(XEY172, Schedule!$F$226:$FO$226, Schedule!$F$236:$FO$236, 0)</f>
        <v>0</v>
      </c>
      <c r="XEZ188" s="214">
        <f>_xlfn.XLOOKUP(XEZ172, Schedule!$F$226:$FO$226, Schedule!$F$236:$FO$236, 0)</f>
        <v>0</v>
      </c>
      <c r="XFA188" s="214">
        <f>_xlfn.XLOOKUP(XFA172, Schedule!$F$226:$FO$226, Schedule!$F$236:$FO$236, 0)</f>
        <v>0</v>
      </c>
      <c r="XFB188" s="214">
        <f>_xlfn.XLOOKUP(XFB172, Schedule!$F$226:$FO$226, Schedule!$F$236:$FO$236, 0)</f>
        <v>0</v>
      </c>
      <c r="XFC188" s="214">
        <f>_xlfn.XLOOKUP(XFC172, Schedule!$F$226:$FO$226, Schedule!$F$236:$FO$236, 0)</f>
        <v>0</v>
      </c>
      <c r="XFD188" s="214">
        <f>_xlfn.XLOOKUP(XFD172, Schedule!$F$226:$FO$226, Schedule!$F$236:$FO$236, 0)</f>
        <v>0</v>
      </c>
    </row>
    <row r="189" spans="2:16384" x14ac:dyDescent="0.3">
      <c r="B189" s="201" t="s">
        <v>231</v>
      </c>
      <c r="D189" s="212">
        <f t="shared" si="1765"/>
        <v>25.193547924022937</v>
      </c>
      <c r="G189" s="214">
        <f>_xlfn.XLOOKUP(G172, Schedule!$F$226:$FO$226, Schedule!$F$229:$FO$229, 0)</f>
        <v>0</v>
      </c>
      <c r="H189" s="214">
        <f>_xlfn.XLOOKUP(H172, Schedule!$F$226:$FO$226, Schedule!$F$229:$FO$229, 0)</f>
        <v>0</v>
      </c>
      <c r="I189" s="214">
        <f>_xlfn.XLOOKUP(I172, Schedule!$F$226:$FO$226, Schedule!$F$229:$FO$229, 0)</f>
        <v>10.077419169609154</v>
      </c>
      <c r="J189" s="214">
        <f>_xlfn.XLOOKUP(J172, Schedule!$F$226:$FO$226, Schedule!$F$229:$FO$229, 0)</f>
        <v>0.26519524130550404</v>
      </c>
      <c r="K189" s="214">
        <f>_xlfn.XLOOKUP(K172, Schedule!$F$226:$FO$226, Schedule!$F$229:$FO$229, 0)</f>
        <v>0.26519524130550404</v>
      </c>
      <c r="L189" s="214">
        <f>_xlfn.XLOOKUP(L172, Schedule!$F$226:$FO$226, Schedule!$F$229:$FO$229, 0)</f>
        <v>0.26519524130550404</v>
      </c>
      <c r="M189" s="214">
        <f>_xlfn.XLOOKUP(M172, Schedule!$F$226:$FO$226, Schedule!$F$229:$FO$229, 0)</f>
        <v>0.26519524130550404</v>
      </c>
      <c r="N189" s="214">
        <f>_xlfn.XLOOKUP(N172, Schedule!$F$226:$FO$226, Schedule!$F$229:$FO$229, 0)</f>
        <v>0.26519524130550404</v>
      </c>
      <c r="O189" s="214">
        <f>_xlfn.XLOOKUP(O172, Schedule!$F$226:$FO$226, Schedule!$F$229:$FO$229, 0)</f>
        <v>0.26519524130550404</v>
      </c>
      <c r="P189" s="214">
        <f>_xlfn.XLOOKUP(P172, Schedule!$F$226:$FO$226, Schedule!$F$229:$FO$229, 0)</f>
        <v>0.26519524130550404</v>
      </c>
      <c r="Q189" s="214">
        <f>_xlfn.XLOOKUP(Q172, Schedule!$F$226:$FO$226, Schedule!$F$229:$FO$229, 0)</f>
        <v>0.26519524130550404</v>
      </c>
      <c r="R189" s="214">
        <f>_xlfn.XLOOKUP(R172, Schedule!$F$226:$FO$226, Schedule!$F$229:$FO$229, 0)</f>
        <v>0.26519524130550404</v>
      </c>
      <c r="S189" s="214">
        <f>_xlfn.XLOOKUP(S172, Schedule!$F$226:$FO$226, Schedule!$F$229:$FO$229, 0)</f>
        <v>0.26519524130550404</v>
      </c>
      <c r="T189" s="214">
        <f>_xlfn.XLOOKUP(T172, Schedule!$F$226:$FO$226, Schedule!$F$229:$FO$229, 0)</f>
        <v>0.26519524130550404</v>
      </c>
      <c r="U189" s="214">
        <f>_xlfn.XLOOKUP(U172, Schedule!$F$226:$FO$226, Schedule!$F$229:$FO$229, 0)</f>
        <v>0.26519524130550404</v>
      </c>
      <c r="V189" s="214">
        <f>_xlfn.XLOOKUP(V172, Schedule!$F$226:$FO$226, Schedule!$F$229:$FO$229, 0)</f>
        <v>0.26519524130550404</v>
      </c>
      <c r="W189" s="214">
        <f>_xlfn.XLOOKUP(W172, Schedule!$F$226:$FO$226, Schedule!$F$229:$FO$229, 0)</f>
        <v>0.26519524130550404</v>
      </c>
      <c r="X189" s="214">
        <f>_xlfn.XLOOKUP(X172, Schedule!$F$226:$FO$226, Schedule!$F$229:$FO$229, 0)</f>
        <v>0.26519524130550404</v>
      </c>
      <c r="Y189" s="214">
        <f>_xlfn.XLOOKUP(Y172, Schedule!$F$226:$FO$226, Schedule!$F$229:$FO$229, 0)</f>
        <v>0.26519524130550404</v>
      </c>
      <c r="Z189" s="214">
        <f>_xlfn.XLOOKUP(Z172, Schedule!$F$226:$FO$226, Schedule!$F$229:$FO$229, 0)</f>
        <v>0.26519524130550404</v>
      </c>
      <c r="AA189" s="214">
        <f>_xlfn.XLOOKUP(AA172, Schedule!$F$226:$FO$226, Schedule!$F$229:$FO$229, 0)</f>
        <v>0.26519524130550404</v>
      </c>
      <c r="AB189" s="214">
        <f>_xlfn.XLOOKUP(AB172, Schedule!$F$226:$FO$226, Schedule!$F$229:$FO$229, 0)</f>
        <v>0.26519524130550404</v>
      </c>
      <c r="AC189" s="214">
        <f>_xlfn.XLOOKUP(AC172, Schedule!$F$226:$FO$226, Schedule!$F$229:$FO$229, 0)</f>
        <v>0.26519524130550404</v>
      </c>
      <c r="AD189" s="214">
        <f>_xlfn.XLOOKUP(AD172, Schedule!$F$226:$FO$226, Schedule!$F$229:$FO$229, 0)</f>
        <v>0.26519524130550404</v>
      </c>
      <c r="AE189" s="214">
        <f>_xlfn.XLOOKUP(AE172, Schedule!$F$226:$FO$226, Schedule!$F$229:$FO$229, 0)</f>
        <v>0.26519524130550404</v>
      </c>
      <c r="AF189" s="214">
        <f>_xlfn.XLOOKUP(AF172, Schedule!$F$226:$FO$226, Schedule!$F$229:$FO$229, 0)</f>
        <v>0.26519524130550404</v>
      </c>
      <c r="AG189" s="214">
        <f>_xlfn.XLOOKUP(AG172, Schedule!$F$226:$FO$226, Schedule!$F$229:$FO$229, 0)</f>
        <v>0.26519524130550404</v>
      </c>
      <c r="AH189" s="214">
        <f>_xlfn.XLOOKUP(AH172, Schedule!$F$226:$FO$226, Schedule!$F$229:$FO$229, 0)</f>
        <v>0.26519524130550404</v>
      </c>
      <c r="AI189" s="214">
        <f>_xlfn.XLOOKUP(AI172, Schedule!$F$226:$FO$226, Schedule!$F$229:$FO$229, 0)</f>
        <v>0.26519524130550404</v>
      </c>
      <c r="AJ189" s="214">
        <f>_xlfn.XLOOKUP(AJ172, Schedule!$F$226:$FO$226, Schedule!$F$229:$FO$229, 0)</f>
        <v>0.26519524130550404</v>
      </c>
      <c r="AK189" s="214">
        <f>_xlfn.XLOOKUP(AK172, Schedule!$F$226:$FO$226, Schedule!$F$229:$FO$229, 0)</f>
        <v>0.26519524130550404</v>
      </c>
      <c r="AL189" s="214">
        <f>_xlfn.XLOOKUP(AL172, Schedule!$F$226:$FO$226, Schedule!$F$229:$FO$229, 0)</f>
        <v>0.26519524130550404</v>
      </c>
      <c r="AM189" s="214">
        <f>_xlfn.XLOOKUP(AM172, Schedule!$F$226:$FO$226, Schedule!$F$229:$FO$229, 0)</f>
        <v>0.26519524130550404</v>
      </c>
      <c r="AN189" s="214">
        <f>_xlfn.XLOOKUP(AN172, Schedule!$F$226:$FO$226, Schedule!$F$229:$FO$229, 0)</f>
        <v>0.26519524130550404</v>
      </c>
      <c r="AO189" s="214">
        <f>_xlfn.XLOOKUP(AO172, Schedule!$F$226:$FO$226, Schedule!$F$229:$FO$229, 0)</f>
        <v>0.26519524130550404</v>
      </c>
      <c r="AP189" s="214">
        <f>_xlfn.XLOOKUP(AP172, Schedule!$F$226:$FO$226, Schedule!$F$229:$FO$229, 0)</f>
        <v>0.26519524130550404</v>
      </c>
      <c r="AQ189" s="214">
        <f>_xlfn.XLOOKUP(AQ172, Schedule!$F$226:$FO$226, Schedule!$F$229:$FO$229, 0)</f>
        <v>0.26519524130550404</v>
      </c>
      <c r="AR189" s="214">
        <f>_xlfn.XLOOKUP(AR172, Schedule!$F$226:$FO$226, Schedule!$F$229:$FO$229, 0)</f>
        <v>0.26519524130550404</v>
      </c>
      <c r="AS189" s="214">
        <f>_xlfn.XLOOKUP(AS172, Schedule!$F$226:$FO$226, Schedule!$F$229:$FO$229, 0)</f>
        <v>0.26519524130550404</v>
      </c>
      <c r="AT189" s="214">
        <f>_xlfn.XLOOKUP(AT172, Schedule!$F$226:$FO$226, Schedule!$F$229:$FO$229, 0)</f>
        <v>0.26519524130550404</v>
      </c>
      <c r="AU189" s="214">
        <f>_xlfn.XLOOKUP(AU172, Schedule!$F$226:$FO$226, Schedule!$F$229:$FO$229, 0)</f>
        <v>0.26519524130550404</v>
      </c>
      <c r="AV189" s="214">
        <f>_xlfn.XLOOKUP(AV172, Schedule!$F$226:$FO$226, Schedule!$F$229:$FO$229, 0)</f>
        <v>0.26519524130550404</v>
      </c>
      <c r="AW189" s="214">
        <f>_xlfn.XLOOKUP(AW172, Schedule!$F$226:$FO$226, Schedule!$F$229:$FO$229, 0)</f>
        <v>0.26519524130550404</v>
      </c>
      <c r="AX189" s="214">
        <f>_xlfn.XLOOKUP(AX172, Schedule!$F$226:$FO$226, Schedule!$F$229:$FO$229, 0)</f>
        <v>0.26519524130550404</v>
      </c>
      <c r="AY189" s="214">
        <f>_xlfn.XLOOKUP(AY172, Schedule!$F$226:$FO$226, Schedule!$F$229:$FO$229, 0)</f>
        <v>0.26519524130550404</v>
      </c>
      <c r="AZ189" s="214">
        <f>_xlfn.XLOOKUP(AZ172, Schedule!$F$226:$FO$226, Schedule!$F$229:$FO$229, 0)</f>
        <v>0.26519524130550404</v>
      </c>
      <c r="BA189" s="214">
        <f>_xlfn.XLOOKUP(BA172, Schedule!$F$226:$FO$226, Schedule!$F$229:$FO$229, 0)</f>
        <v>0.26519524130550404</v>
      </c>
      <c r="BB189" s="214">
        <f>_xlfn.XLOOKUP(BB172, Schedule!$F$226:$FO$226, Schedule!$F$229:$FO$229, 0)</f>
        <v>0.26519524130550404</v>
      </c>
      <c r="BC189" s="214">
        <f>_xlfn.XLOOKUP(BC172, Schedule!$F$226:$FO$226, Schedule!$F$229:$FO$229, 0)</f>
        <v>0.26519524130550404</v>
      </c>
      <c r="BD189" s="214">
        <f>_xlfn.XLOOKUP(BD172, Schedule!$F$226:$FO$226, Schedule!$F$229:$FO$229, 0)</f>
        <v>0.26519524130550404</v>
      </c>
      <c r="BE189" s="214">
        <f>_xlfn.XLOOKUP(BE172, Schedule!$F$226:$FO$226, Schedule!$F$229:$FO$229, 0)</f>
        <v>0.26519524130550404</v>
      </c>
      <c r="BF189" s="214">
        <f>_xlfn.XLOOKUP(BF172, Schedule!$F$226:$FO$226, Schedule!$F$229:$FO$229, 0)</f>
        <v>0.26519524130550404</v>
      </c>
      <c r="BG189" s="214">
        <f>_xlfn.XLOOKUP(BG172, Schedule!$F$226:$FO$226, Schedule!$F$229:$FO$229, 0)</f>
        <v>0.26519524130550404</v>
      </c>
      <c r="BH189" s="214">
        <f>_xlfn.XLOOKUP(BH172, Schedule!$F$226:$FO$226, Schedule!$F$229:$FO$229, 0)</f>
        <v>0.26519524130550404</v>
      </c>
      <c r="BI189" s="214">
        <f>_xlfn.XLOOKUP(BI172, Schedule!$F$226:$FO$226, Schedule!$F$229:$FO$229, 0)</f>
        <v>0.26519524130550404</v>
      </c>
      <c r="BJ189" s="214">
        <f>_xlfn.XLOOKUP(BJ172, Schedule!$F$226:$FO$226, Schedule!$F$229:$FO$229, 0)</f>
        <v>0.26519524130550404</v>
      </c>
      <c r="BK189" s="214">
        <f>_xlfn.XLOOKUP(BK172, Schedule!$F$226:$FO$226, Schedule!$F$229:$FO$229, 0)</f>
        <v>0.26519524130550404</v>
      </c>
      <c r="BL189" s="214">
        <f>_xlfn.XLOOKUP(BL172, Schedule!$F$226:$FO$226, Schedule!$F$229:$FO$229, 0)</f>
        <v>0.26519524130550404</v>
      </c>
      <c r="BM189" s="214">
        <f>_xlfn.XLOOKUP(BM172, Schedule!$F$226:$FO$226, Schedule!$F$229:$FO$229, 0)</f>
        <v>0.26519524130550404</v>
      </c>
      <c r="BN189" s="214">
        <f>_xlfn.XLOOKUP(BN172, Schedule!$F$226:$FO$226, Schedule!$F$229:$FO$229, 0)</f>
        <v>0.26519524130550404</v>
      </c>
      <c r="BO189" s="214">
        <f>_xlfn.XLOOKUP(BO172, Schedule!$F$226:$FO$226, Schedule!$F$229:$FO$229, 0)</f>
        <v>0</v>
      </c>
      <c r="BP189" s="214">
        <f>_xlfn.XLOOKUP(BP172, Schedule!$F$226:$FO$226, Schedule!$F$229:$FO$229, 0)</f>
        <v>0</v>
      </c>
      <c r="BQ189" s="214">
        <f>_xlfn.XLOOKUP(BQ172, Schedule!$F$226:$FO$226, Schedule!$F$229:$FO$229, 0)</f>
        <v>0</v>
      </c>
      <c r="BR189" s="214">
        <f>_xlfn.XLOOKUP(BR172, Schedule!$F$226:$FO$226, Schedule!$F$229:$FO$229, 0)</f>
        <v>0</v>
      </c>
      <c r="BS189" s="214">
        <f>_xlfn.XLOOKUP(BS172, Schedule!$F$226:$FO$226, Schedule!$F$229:$FO$229, 0)</f>
        <v>0</v>
      </c>
      <c r="BT189" s="214">
        <f>_xlfn.XLOOKUP(BT172, Schedule!$F$226:$FO$226, Schedule!$F$229:$FO$229, 0)</f>
        <v>0</v>
      </c>
      <c r="BU189" s="214">
        <f>_xlfn.XLOOKUP(BU172, Schedule!$F$226:$FO$226, Schedule!$F$229:$FO$229, 0)</f>
        <v>0</v>
      </c>
      <c r="BV189" s="214">
        <f>_xlfn.XLOOKUP(BV172, Schedule!$F$226:$FO$226, Schedule!$F$229:$FO$229, 0)</f>
        <v>0</v>
      </c>
      <c r="BW189" s="214">
        <f>_xlfn.XLOOKUP(BW172, Schedule!$F$226:$FO$226, Schedule!$F$229:$FO$229, 0)</f>
        <v>0</v>
      </c>
      <c r="BX189" s="214">
        <f>_xlfn.XLOOKUP(BX172, Schedule!$F$226:$FO$226, Schedule!$F$229:$FO$229, 0)</f>
        <v>0</v>
      </c>
      <c r="BY189" s="214">
        <f>_xlfn.XLOOKUP(BY172, Schedule!$F$226:$FO$226, Schedule!$F$229:$FO$229, 0)</f>
        <v>0</v>
      </c>
      <c r="BZ189" s="214">
        <f>_xlfn.XLOOKUP(BZ172, Schedule!$F$226:$FO$226, Schedule!$F$229:$FO$229, 0)</f>
        <v>0</v>
      </c>
      <c r="CA189" s="214">
        <f>_xlfn.XLOOKUP(CA172, Schedule!$F$226:$FO$226, Schedule!$F$229:$FO$229, 0)</f>
        <v>0</v>
      </c>
      <c r="CB189" s="214">
        <f>_xlfn.XLOOKUP(CB172, Schedule!$F$226:$FO$226, Schedule!$F$229:$FO$229, 0)</f>
        <v>0</v>
      </c>
      <c r="CC189" s="214">
        <f>_xlfn.XLOOKUP(CC172, Schedule!$F$226:$FO$226, Schedule!$F$229:$FO$229, 0)</f>
        <v>0</v>
      </c>
      <c r="CD189" s="214">
        <f>_xlfn.XLOOKUP(CD172, Schedule!$F$226:$FO$226, Schedule!$F$229:$FO$229, 0)</f>
        <v>0</v>
      </c>
      <c r="CE189" s="214">
        <f>_xlfn.XLOOKUP(CE172, Schedule!$F$226:$FO$226, Schedule!$F$229:$FO$229, 0)</f>
        <v>0</v>
      </c>
      <c r="CF189" s="214">
        <f>_xlfn.XLOOKUP(CF172, Schedule!$F$226:$FO$226, Schedule!$F$229:$FO$229, 0)</f>
        <v>0</v>
      </c>
      <c r="CG189" s="214">
        <f>_xlfn.XLOOKUP(CG172, Schedule!$F$226:$FO$226, Schedule!$F$229:$FO$229, 0)</f>
        <v>0</v>
      </c>
      <c r="CH189" s="214">
        <f>_xlfn.XLOOKUP(CH172, Schedule!$F$226:$FO$226, Schedule!$F$229:$FO$229, 0)</f>
        <v>0</v>
      </c>
      <c r="CI189" s="214">
        <f>_xlfn.XLOOKUP(CI172, Schedule!$F$226:$FO$226, Schedule!$F$229:$FO$229, 0)</f>
        <v>0</v>
      </c>
      <c r="CJ189" s="214">
        <f>_xlfn.XLOOKUP(CJ172, Schedule!$F$226:$FO$226, Schedule!$F$229:$FO$229, 0)</f>
        <v>0</v>
      </c>
      <c r="CK189" s="214">
        <f>_xlfn.XLOOKUP(CK172, Schedule!$F$226:$FO$226, Schedule!$F$229:$FO$229, 0)</f>
        <v>0</v>
      </c>
      <c r="CL189" s="214">
        <f>_xlfn.XLOOKUP(CL172, Schedule!$F$226:$FO$226, Schedule!$F$229:$FO$229, 0)</f>
        <v>0</v>
      </c>
      <c r="CM189" s="214">
        <f>_xlfn.XLOOKUP(CM172, Schedule!$F$226:$FO$226, Schedule!$F$229:$FO$229, 0)</f>
        <v>0</v>
      </c>
      <c r="CN189" s="214">
        <f>_xlfn.XLOOKUP(CN172, Schedule!$F$226:$FO$226, Schedule!$F$229:$FO$229, 0)</f>
        <v>0</v>
      </c>
      <c r="CO189" s="214">
        <f>_xlfn.XLOOKUP(CO172, Schedule!$F$226:$FO$226, Schedule!$F$229:$FO$229, 0)</f>
        <v>0</v>
      </c>
      <c r="CP189" s="214">
        <f>_xlfn.XLOOKUP(CP172, Schedule!$F$226:$FO$226, Schedule!$F$229:$FO$229, 0)</f>
        <v>0</v>
      </c>
      <c r="CQ189" s="214">
        <f>_xlfn.XLOOKUP(CQ172, Schedule!$F$226:$FO$226, Schedule!$F$229:$FO$229, 0)</f>
        <v>0</v>
      </c>
      <c r="CR189" s="214">
        <f>_xlfn.XLOOKUP(CR172, Schedule!$F$226:$FO$226, Schedule!$F$229:$FO$229, 0)</f>
        <v>0</v>
      </c>
      <c r="CS189" s="214">
        <f>_xlfn.XLOOKUP(CS172, Schedule!$F$226:$FO$226, Schedule!$F$229:$FO$229, 0)</f>
        <v>0</v>
      </c>
      <c r="CT189" s="214">
        <f>_xlfn.XLOOKUP(CT172, Schedule!$F$226:$FO$226, Schedule!$F$229:$FO$229, 0)</f>
        <v>0</v>
      </c>
      <c r="CU189" s="214">
        <f>_xlfn.XLOOKUP(CU172, Schedule!$F$226:$FO$226, Schedule!$F$229:$FO$229, 0)</f>
        <v>0</v>
      </c>
      <c r="CV189" s="214">
        <f>_xlfn.XLOOKUP(CV172, Schedule!$F$226:$FO$226, Schedule!$F$229:$FO$229, 0)</f>
        <v>0</v>
      </c>
      <c r="CW189" s="214">
        <f>_xlfn.XLOOKUP(CW172, Schedule!$F$226:$FO$226, Schedule!$F$229:$FO$229, 0)</f>
        <v>0</v>
      </c>
      <c r="CX189" s="214">
        <f>_xlfn.XLOOKUP(CX172, Schedule!$F$226:$FO$226, Schedule!$F$229:$FO$229, 0)</f>
        <v>0</v>
      </c>
      <c r="CY189" s="214">
        <f>_xlfn.XLOOKUP(CY172, Schedule!$F$226:$FO$226, Schedule!$F$229:$FO$229, 0)</f>
        <v>0</v>
      </c>
      <c r="CZ189" s="214">
        <f>_xlfn.XLOOKUP(CZ172, Schedule!$F$226:$FO$226, Schedule!$F$229:$FO$229, 0)</f>
        <v>0</v>
      </c>
      <c r="DA189" s="214">
        <f>_xlfn.XLOOKUP(DA172, Schedule!$F$226:$FO$226, Schedule!$F$229:$FO$229, 0)</f>
        <v>0</v>
      </c>
      <c r="DB189" s="214">
        <f>_xlfn.XLOOKUP(DB172, Schedule!$F$226:$FO$226, Schedule!$F$229:$FO$229, 0)</f>
        <v>0</v>
      </c>
      <c r="DC189" s="214">
        <f>_xlfn.XLOOKUP(DC172, Schedule!$F$226:$FO$226, Schedule!$F$229:$FO$229, 0)</f>
        <v>0</v>
      </c>
      <c r="DD189" s="214">
        <f>_xlfn.XLOOKUP(DD172, Schedule!$F$226:$FO$226, Schedule!$F$229:$FO$229, 0)</f>
        <v>0</v>
      </c>
      <c r="DE189" s="214">
        <f>_xlfn.XLOOKUP(DE172, Schedule!$F$226:$FO$226, Schedule!$F$229:$FO$229, 0)</f>
        <v>0</v>
      </c>
      <c r="DF189" s="214">
        <f>_xlfn.XLOOKUP(DF172, Schedule!$F$226:$FO$226, Schedule!$F$229:$FO$229, 0)</f>
        <v>0</v>
      </c>
      <c r="DG189" s="214">
        <f>_xlfn.XLOOKUP(DG172, Schedule!$F$226:$FO$226, Schedule!$F$229:$FO$229, 0)</f>
        <v>0</v>
      </c>
      <c r="DH189" s="214">
        <f>_xlfn.XLOOKUP(DH172, Schedule!$F$226:$FO$226, Schedule!$F$229:$FO$229, 0)</f>
        <v>0</v>
      </c>
      <c r="DI189" s="214">
        <f>_xlfn.XLOOKUP(DI172, Schedule!$F$226:$FO$226, Schedule!$F$229:$FO$229, 0)</f>
        <v>0</v>
      </c>
      <c r="DJ189" s="214">
        <f>_xlfn.XLOOKUP(DJ172, Schedule!$F$226:$FO$226, Schedule!$F$229:$FO$229, 0)</f>
        <v>0</v>
      </c>
      <c r="DK189" s="214">
        <f>_xlfn.XLOOKUP(DK172, Schedule!$F$226:$FO$226, Schedule!$F$229:$FO$229, 0)</f>
        <v>0</v>
      </c>
      <c r="DL189" s="214">
        <f>_xlfn.XLOOKUP(DL172, Schedule!$F$226:$FO$226, Schedule!$F$229:$FO$229, 0)</f>
        <v>0</v>
      </c>
      <c r="DM189" s="214">
        <f>_xlfn.XLOOKUP(DM172, Schedule!$F$226:$FO$226, Schedule!$F$229:$FO$229, 0)</f>
        <v>0</v>
      </c>
      <c r="DN189" s="214">
        <f>_xlfn.XLOOKUP(DN172, Schedule!$F$226:$FO$226, Schedule!$F$229:$FO$229, 0)</f>
        <v>0</v>
      </c>
      <c r="DO189" s="214">
        <f>_xlfn.XLOOKUP(DO172, Schedule!$F$226:$FO$226, Schedule!$F$229:$FO$229, 0)</f>
        <v>0</v>
      </c>
      <c r="DP189" s="214">
        <f>_xlfn.XLOOKUP(DP172, Schedule!$F$226:$FO$226, Schedule!$F$229:$FO$229, 0)</f>
        <v>0</v>
      </c>
      <c r="DQ189" s="214">
        <f>_xlfn.XLOOKUP(DQ172, Schedule!$F$226:$FO$226, Schedule!$F$229:$FO$229, 0)</f>
        <v>0</v>
      </c>
      <c r="DR189" s="214">
        <f>_xlfn.XLOOKUP(DR172, Schedule!$F$226:$FO$226, Schedule!$F$229:$FO$229, 0)</f>
        <v>0</v>
      </c>
      <c r="DS189" s="214">
        <f>_xlfn.XLOOKUP(DS172, Schedule!$F$226:$FO$226, Schedule!$F$229:$FO$229, 0)</f>
        <v>0</v>
      </c>
      <c r="DT189" s="214">
        <f>_xlfn.XLOOKUP(DT172, Schedule!$F$226:$FO$226, Schedule!$F$229:$FO$229, 0)</f>
        <v>0</v>
      </c>
      <c r="DU189" s="214">
        <f>_xlfn.XLOOKUP(DU172, Schedule!$F$226:$FO$226, Schedule!$F$229:$FO$229, 0)</f>
        <v>0</v>
      </c>
      <c r="DV189" s="214">
        <f>_xlfn.XLOOKUP(DV172, Schedule!$F$226:$FO$226, Schedule!$F$229:$FO$229, 0)</f>
        <v>0</v>
      </c>
      <c r="DW189" s="214">
        <f>_xlfn.XLOOKUP(DW172, Schedule!$F$226:$FO$226, Schedule!$F$229:$FO$229, 0)</f>
        <v>0</v>
      </c>
      <c r="DX189" s="214">
        <f>_xlfn.XLOOKUP(DX172, Schedule!$F$226:$FO$226, Schedule!$F$229:$FO$229, 0)</f>
        <v>0</v>
      </c>
      <c r="DY189" s="214">
        <f>_xlfn.XLOOKUP(DY172, Schedule!$F$226:$FO$226, Schedule!$F$229:$FO$229, 0)</f>
        <v>0</v>
      </c>
      <c r="DZ189" s="214">
        <f>_xlfn.XLOOKUP(DZ172, Schedule!$F$226:$FO$226, Schedule!$F$229:$FO$229, 0)</f>
        <v>0</v>
      </c>
      <c r="EA189" s="214">
        <f>_xlfn.XLOOKUP(EA172, Schedule!$F$226:$FO$226, Schedule!$F$229:$FO$229, 0)</f>
        <v>0</v>
      </c>
      <c r="EB189" s="214">
        <f>_xlfn.XLOOKUP(EB172, Schedule!$F$226:$FO$226, Schedule!$F$229:$FO$229, 0)</f>
        <v>0</v>
      </c>
      <c r="EC189" s="214">
        <f>_xlfn.XLOOKUP(EC172, Schedule!$F$226:$FO$226, Schedule!$F$229:$FO$229, 0)</f>
        <v>0</v>
      </c>
      <c r="ED189" s="214">
        <f>_xlfn.XLOOKUP(ED172, Schedule!$F$226:$FO$226, Schedule!$F$229:$FO$229, 0)</f>
        <v>0</v>
      </c>
      <c r="EE189" s="214">
        <f>_xlfn.XLOOKUP(EE172, Schedule!$F$226:$FO$226, Schedule!$F$229:$FO$229, 0)</f>
        <v>0</v>
      </c>
      <c r="EF189" s="214">
        <f>_xlfn.XLOOKUP(EF172, Schedule!$F$226:$FO$226, Schedule!$F$229:$FO$229, 0)</f>
        <v>0</v>
      </c>
      <c r="EG189" s="214">
        <f>_xlfn.XLOOKUP(EG172, Schedule!$F$226:$FO$226, Schedule!$F$229:$FO$229, 0)</f>
        <v>0</v>
      </c>
      <c r="EH189" s="214">
        <f>_xlfn.XLOOKUP(EH172, Schedule!$F$226:$FO$226, Schedule!$F$229:$FO$229, 0)</f>
        <v>0</v>
      </c>
      <c r="EI189" s="214">
        <f>_xlfn.XLOOKUP(EI172, Schedule!$F$226:$FO$226, Schedule!$F$229:$FO$229, 0)</f>
        <v>0</v>
      </c>
      <c r="EJ189" s="214">
        <f>_xlfn.XLOOKUP(EJ172, Schedule!$F$226:$FO$226, Schedule!$F$229:$FO$229, 0)</f>
        <v>0</v>
      </c>
      <c r="EK189" s="214">
        <f>_xlfn.XLOOKUP(EK172, Schedule!$F$226:$FO$226, Schedule!$F$229:$FO$229, 0)</f>
        <v>0</v>
      </c>
      <c r="EL189" s="214">
        <f>_xlfn.XLOOKUP(EL172, Schedule!$F$226:$FO$226, Schedule!$F$229:$FO$229, 0)</f>
        <v>0</v>
      </c>
      <c r="EM189" s="214">
        <f>_xlfn.XLOOKUP(EM172, Schedule!$F$226:$FO$226, Schedule!$F$229:$FO$229, 0)</f>
        <v>0</v>
      </c>
      <c r="EN189" s="214">
        <f>_xlfn.XLOOKUP(EN172, Schedule!$F$226:$FO$226, Schedule!$F$229:$FO$229, 0)</f>
        <v>0</v>
      </c>
      <c r="EO189" s="214">
        <f>_xlfn.XLOOKUP(EO172, Schedule!$F$226:$FO$226, Schedule!$F$229:$FO$229, 0)</f>
        <v>0</v>
      </c>
      <c r="EP189" s="214">
        <f>_xlfn.XLOOKUP(EP172, Schedule!$F$226:$FO$226, Schedule!$F$229:$FO$229, 0)</f>
        <v>0</v>
      </c>
      <c r="EQ189" s="214">
        <f>_xlfn.XLOOKUP(EQ172, Schedule!$F$226:$FO$226, Schedule!$F$229:$FO$229, 0)</f>
        <v>0</v>
      </c>
      <c r="ER189" s="214">
        <f>_xlfn.XLOOKUP(ER172, Schedule!$F$226:$FO$226, Schedule!$F$229:$FO$229, 0)</f>
        <v>0</v>
      </c>
      <c r="ES189" s="214">
        <f>_xlfn.XLOOKUP(ES172, Schedule!$F$226:$FO$226, Schedule!$F$229:$FO$229, 0)</f>
        <v>0</v>
      </c>
      <c r="ET189" s="214">
        <f>_xlfn.XLOOKUP(ET172, Schedule!$F$226:$FO$226, Schedule!$F$229:$FO$229, 0)</f>
        <v>0</v>
      </c>
      <c r="EU189" s="214">
        <f>_xlfn.XLOOKUP(EU172, Schedule!$F$226:$FO$226, Schedule!$F$229:$FO$229, 0)</f>
        <v>0</v>
      </c>
      <c r="EV189" s="214">
        <f>_xlfn.XLOOKUP(EV172, Schedule!$F$226:$FO$226, Schedule!$F$229:$FO$229, 0)</f>
        <v>0</v>
      </c>
      <c r="EW189" s="214">
        <f>_xlfn.XLOOKUP(EW172, Schedule!$F$226:$FO$226, Schedule!$F$229:$FO$229, 0)</f>
        <v>0</v>
      </c>
      <c r="EX189" s="214">
        <f>_xlfn.XLOOKUP(EX172, Schedule!$F$226:$FO$226, Schedule!$F$229:$FO$229, 0)</f>
        <v>0</v>
      </c>
      <c r="EY189" s="214">
        <f>_xlfn.XLOOKUP(EY172, Schedule!$F$226:$FO$226, Schedule!$F$229:$FO$229, 0)</f>
        <v>0</v>
      </c>
      <c r="EZ189" s="214">
        <f>_xlfn.XLOOKUP(EZ172, Schedule!$F$226:$FO$226, Schedule!$F$229:$FO$229, 0)</f>
        <v>0</v>
      </c>
      <c r="FA189" s="214">
        <f>_xlfn.XLOOKUP(FA172, Schedule!$F$226:$FO$226, Schedule!$F$229:$FO$229, 0)</f>
        <v>0</v>
      </c>
      <c r="FB189" s="214">
        <f>_xlfn.XLOOKUP(FB172, Schedule!$F$226:$FO$226, Schedule!$F$229:$FO$229, 0)</f>
        <v>0</v>
      </c>
      <c r="FC189" s="214">
        <f>_xlfn.XLOOKUP(FC172, Schedule!$F$226:$FO$226, Schedule!$F$229:$FO$229, 0)</f>
        <v>0</v>
      </c>
      <c r="FD189" s="214">
        <f>_xlfn.XLOOKUP(FD172, Schedule!$F$226:$FO$226, Schedule!$F$229:$FO$229, 0)</f>
        <v>0</v>
      </c>
      <c r="FE189" s="214">
        <f>_xlfn.XLOOKUP(FE172, Schedule!$F$226:$FO$226, Schedule!$F$229:$FO$229, 0)</f>
        <v>0</v>
      </c>
      <c r="FF189" s="214">
        <f>_xlfn.XLOOKUP(FF172, Schedule!$F$226:$FO$226, Schedule!$F$229:$FO$229, 0)</f>
        <v>0</v>
      </c>
      <c r="FG189" s="214">
        <f>_xlfn.XLOOKUP(FG172, Schedule!$F$226:$FO$226, Schedule!$F$229:$FO$229, 0)</f>
        <v>0</v>
      </c>
      <c r="FH189" s="214">
        <f>_xlfn.XLOOKUP(FH172, Schedule!$F$226:$FO$226, Schedule!$F$229:$FO$229, 0)</f>
        <v>0</v>
      </c>
      <c r="FI189" s="214">
        <f>_xlfn.XLOOKUP(FI172, Schedule!$F$226:$FO$226, Schedule!$F$229:$FO$229, 0)</f>
        <v>0</v>
      </c>
      <c r="FJ189" s="214">
        <f>_xlfn.XLOOKUP(FJ172, Schedule!$F$226:$FO$226, Schedule!$F$229:$FO$229, 0)</f>
        <v>0</v>
      </c>
      <c r="FK189" s="214">
        <f>_xlfn.XLOOKUP(FK172, Schedule!$F$226:$FO$226, Schedule!$F$229:$FO$229, 0)</f>
        <v>0</v>
      </c>
      <c r="FL189" s="214">
        <f>_xlfn.XLOOKUP(FL172, Schedule!$F$226:$FO$226, Schedule!$F$229:$FO$229, 0)</f>
        <v>0</v>
      </c>
      <c r="FM189" s="214">
        <f>_xlfn.XLOOKUP(FM172, Schedule!$F$226:$FO$226, Schedule!$F$229:$FO$229, 0)</f>
        <v>0</v>
      </c>
      <c r="FN189" s="214">
        <f>_xlfn.XLOOKUP(FN172, Schedule!$F$226:$FO$226, Schedule!$F$229:$FO$229, 0)</f>
        <v>0</v>
      </c>
      <c r="FO189" s="214">
        <f>_xlfn.XLOOKUP(FO172, Schedule!$F$226:$FO$226, Schedule!$F$229:$FO$229, 0)</f>
        <v>0</v>
      </c>
    </row>
    <row r="190" spans="2:16384" x14ac:dyDescent="0.3">
      <c r="B190" s="201" t="s">
        <v>72</v>
      </c>
      <c r="D190" s="212">
        <f t="shared" si="1765"/>
        <v>0.86579420400000062</v>
      </c>
      <c r="G190" s="214">
        <f>_xlfn.XLOOKUP(G172, Schedule!$F$226:$FO$226, Schedule!$F$230:$FO$230, 0)</f>
        <v>1.5189372E-2</v>
      </c>
      <c r="H190" s="214">
        <f>_xlfn.XLOOKUP(H172, Schedule!$F$226:$FO$226, Schedule!$F$230:$FO$230, 0)</f>
        <v>1.5189372E-2</v>
      </c>
      <c r="I190" s="214">
        <f>_xlfn.XLOOKUP(I172, Schedule!$F$226:$FO$226, Schedule!$F$230:$FO$230, 0)</f>
        <v>1.5189372E-2</v>
      </c>
      <c r="J190" s="214">
        <f>_xlfn.XLOOKUP(J172, Schedule!$F$226:$FO$226, Schedule!$F$230:$FO$230, 0)</f>
        <v>1.5189372E-2</v>
      </c>
      <c r="K190" s="214">
        <f>_xlfn.XLOOKUP(K172, Schedule!$F$226:$FO$226, Schedule!$F$230:$FO$230, 0)</f>
        <v>1.5189372E-2</v>
      </c>
      <c r="L190" s="214">
        <f>_xlfn.XLOOKUP(L172, Schedule!$F$226:$FO$226, Schedule!$F$230:$FO$230, 0)</f>
        <v>1.5189372E-2</v>
      </c>
      <c r="M190" s="214">
        <f>_xlfn.XLOOKUP(M172, Schedule!$F$226:$FO$226, Schedule!$F$230:$FO$230, 0)</f>
        <v>1.5189372E-2</v>
      </c>
      <c r="N190" s="214">
        <f>_xlfn.XLOOKUP(N172, Schedule!$F$226:$FO$226, Schedule!$F$230:$FO$230, 0)</f>
        <v>1.5189372E-2</v>
      </c>
      <c r="O190" s="214">
        <f>_xlfn.XLOOKUP(O172, Schedule!$F$226:$FO$226, Schedule!$F$230:$FO$230, 0)</f>
        <v>1.5189372E-2</v>
      </c>
      <c r="P190" s="214">
        <f>_xlfn.XLOOKUP(P172, Schedule!$F$226:$FO$226, Schedule!$F$230:$FO$230, 0)</f>
        <v>1.5189372E-2</v>
      </c>
      <c r="Q190" s="214">
        <f>_xlfn.XLOOKUP(Q172, Schedule!$F$226:$FO$226, Schedule!$F$230:$FO$230, 0)</f>
        <v>1.5189372E-2</v>
      </c>
      <c r="R190" s="214">
        <f>_xlfn.XLOOKUP(R172, Schedule!$F$226:$FO$226, Schedule!$F$230:$FO$230, 0)</f>
        <v>1.5189372E-2</v>
      </c>
      <c r="S190" s="214">
        <f>_xlfn.XLOOKUP(S172, Schedule!$F$226:$FO$226, Schedule!$F$230:$FO$230, 0)</f>
        <v>1.5189372E-2</v>
      </c>
      <c r="T190" s="214">
        <f>_xlfn.XLOOKUP(T172, Schedule!$F$226:$FO$226, Schedule!$F$230:$FO$230, 0)</f>
        <v>1.5189372E-2</v>
      </c>
      <c r="U190" s="214">
        <f>_xlfn.XLOOKUP(U172, Schedule!$F$226:$FO$226, Schedule!$F$230:$FO$230, 0)</f>
        <v>1.5189372E-2</v>
      </c>
      <c r="V190" s="214">
        <f>_xlfn.XLOOKUP(V172, Schedule!$F$226:$FO$226, Schedule!$F$230:$FO$230, 0)</f>
        <v>1.5189372E-2</v>
      </c>
      <c r="W190" s="214">
        <f>_xlfn.XLOOKUP(W172, Schedule!$F$226:$FO$226, Schedule!$F$230:$FO$230, 0)</f>
        <v>1.5189372E-2</v>
      </c>
      <c r="X190" s="214">
        <f>_xlfn.XLOOKUP(X172, Schedule!$F$226:$FO$226, Schedule!$F$230:$FO$230, 0)</f>
        <v>1.5189372E-2</v>
      </c>
      <c r="Y190" s="214">
        <f>_xlfn.XLOOKUP(Y172, Schedule!$F$226:$FO$226, Schedule!$F$230:$FO$230, 0)</f>
        <v>1.5189372E-2</v>
      </c>
      <c r="Z190" s="214">
        <f>_xlfn.XLOOKUP(Z172, Schedule!$F$226:$FO$226, Schedule!$F$230:$FO$230, 0)</f>
        <v>1.5189372E-2</v>
      </c>
      <c r="AA190" s="214">
        <f>_xlfn.XLOOKUP(AA172, Schedule!$F$226:$FO$226, Schedule!$F$230:$FO$230, 0)</f>
        <v>1.5189372E-2</v>
      </c>
      <c r="AB190" s="214">
        <f>_xlfn.XLOOKUP(AB172, Schedule!$F$226:$FO$226, Schedule!$F$230:$FO$230, 0)</f>
        <v>1.5189372E-2</v>
      </c>
      <c r="AC190" s="214">
        <f>_xlfn.XLOOKUP(AC172, Schedule!$F$226:$FO$226, Schedule!$F$230:$FO$230, 0)</f>
        <v>1.5189372E-2</v>
      </c>
      <c r="AD190" s="214">
        <f>_xlfn.XLOOKUP(AD172, Schedule!$F$226:$FO$226, Schedule!$F$230:$FO$230, 0)</f>
        <v>1.5189372E-2</v>
      </c>
      <c r="AE190" s="214">
        <f>_xlfn.XLOOKUP(AE172, Schedule!$F$226:$FO$226, Schedule!$F$230:$FO$230, 0)</f>
        <v>1.5189372E-2</v>
      </c>
      <c r="AF190" s="214">
        <f>_xlfn.XLOOKUP(AF172, Schedule!$F$226:$FO$226, Schedule!$F$230:$FO$230, 0)</f>
        <v>1.5189372E-2</v>
      </c>
      <c r="AG190" s="214">
        <f>_xlfn.XLOOKUP(AG172, Schedule!$F$226:$FO$226, Schedule!$F$230:$FO$230, 0)</f>
        <v>1.5189372E-2</v>
      </c>
      <c r="AH190" s="214">
        <f>_xlfn.XLOOKUP(AH172, Schedule!$F$226:$FO$226, Schedule!$F$230:$FO$230, 0)</f>
        <v>1.5189372E-2</v>
      </c>
      <c r="AI190" s="214">
        <f>_xlfn.XLOOKUP(AI172, Schedule!$F$226:$FO$226, Schedule!$F$230:$FO$230, 0)</f>
        <v>1.5189372E-2</v>
      </c>
      <c r="AJ190" s="214">
        <f>_xlfn.XLOOKUP(AJ172, Schedule!$F$226:$FO$226, Schedule!$F$230:$FO$230, 0)</f>
        <v>1.5189372E-2</v>
      </c>
      <c r="AK190" s="214">
        <f>_xlfn.XLOOKUP(AK172, Schedule!$F$226:$FO$226, Schedule!$F$230:$FO$230, 0)</f>
        <v>1.5189372E-2</v>
      </c>
      <c r="AL190" s="214">
        <f>_xlfn.XLOOKUP(AL172, Schedule!$F$226:$FO$226, Schedule!$F$230:$FO$230, 0)</f>
        <v>1.5189372E-2</v>
      </c>
      <c r="AM190" s="214">
        <f>_xlfn.XLOOKUP(AM172, Schedule!$F$226:$FO$226, Schedule!$F$230:$FO$230, 0)</f>
        <v>1.5189372E-2</v>
      </c>
      <c r="AN190" s="214">
        <f>_xlfn.XLOOKUP(AN172, Schedule!$F$226:$FO$226, Schedule!$F$230:$FO$230, 0)</f>
        <v>1.5189372E-2</v>
      </c>
      <c r="AO190" s="214">
        <f>_xlfn.XLOOKUP(AO172, Schedule!$F$226:$FO$226, Schedule!$F$230:$FO$230, 0)</f>
        <v>1.5189372E-2</v>
      </c>
      <c r="AP190" s="214">
        <f>_xlfn.XLOOKUP(AP172, Schedule!$F$226:$FO$226, Schedule!$F$230:$FO$230, 0)</f>
        <v>1.5189372E-2</v>
      </c>
      <c r="AQ190" s="214">
        <f>_xlfn.XLOOKUP(AQ172, Schedule!$F$226:$FO$226, Schedule!$F$230:$FO$230, 0)</f>
        <v>1.5189372E-2</v>
      </c>
      <c r="AR190" s="214">
        <f>_xlfn.XLOOKUP(AR172, Schedule!$F$226:$FO$226, Schedule!$F$230:$FO$230, 0)</f>
        <v>1.5189372E-2</v>
      </c>
      <c r="AS190" s="214">
        <f>_xlfn.XLOOKUP(AS172, Schedule!$F$226:$FO$226, Schedule!$F$230:$FO$230, 0)</f>
        <v>1.5189372E-2</v>
      </c>
      <c r="AT190" s="214">
        <f>_xlfn.XLOOKUP(AT172, Schedule!$F$226:$FO$226, Schedule!$F$230:$FO$230, 0)</f>
        <v>1.5189372E-2</v>
      </c>
      <c r="AU190" s="214">
        <f>_xlfn.XLOOKUP(AU172, Schedule!$F$226:$FO$226, Schedule!$F$230:$FO$230, 0)</f>
        <v>1.5189372E-2</v>
      </c>
      <c r="AV190" s="214">
        <f>_xlfn.XLOOKUP(AV172, Schedule!$F$226:$FO$226, Schedule!$F$230:$FO$230, 0)</f>
        <v>1.5189372E-2</v>
      </c>
      <c r="AW190" s="214">
        <f>_xlfn.XLOOKUP(AW172, Schedule!$F$226:$FO$226, Schedule!$F$230:$FO$230, 0)</f>
        <v>1.5189372E-2</v>
      </c>
      <c r="AX190" s="214">
        <f>_xlfn.XLOOKUP(AX172, Schedule!$F$226:$FO$226, Schedule!$F$230:$FO$230, 0)</f>
        <v>1.5189372E-2</v>
      </c>
      <c r="AY190" s="214">
        <f>_xlfn.XLOOKUP(AY172, Schedule!$F$226:$FO$226, Schedule!$F$230:$FO$230, 0)</f>
        <v>1.5189372E-2</v>
      </c>
      <c r="AZ190" s="214">
        <f>_xlfn.XLOOKUP(AZ172, Schedule!$F$226:$FO$226, Schedule!$F$230:$FO$230, 0)</f>
        <v>1.5189372E-2</v>
      </c>
      <c r="BA190" s="214">
        <f>_xlfn.XLOOKUP(BA172, Schedule!$F$226:$FO$226, Schedule!$F$230:$FO$230, 0)</f>
        <v>1.5189372E-2</v>
      </c>
      <c r="BB190" s="214">
        <f>_xlfn.XLOOKUP(BB172, Schedule!$F$226:$FO$226, Schedule!$F$230:$FO$230, 0)</f>
        <v>1.5189372E-2</v>
      </c>
      <c r="BC190" s="214">
        <f>_xlfn.XLOOKUP(BC172, Schedule!$F$226:$FO$226, Schedule!$F$230:$FO$230, 0)</f>
        <v>1.5189372E-2</v>
      </c>
      <c r="BD190" s="214">
        <f>_xlfn.XLOOKUP(BD172, Schedule!$F$226:$FO$226, Schedule!$F$230:$FO$230, 0)</f>
        <v>1.5189372E-2</v>
      </c>
      <c r="BE190" s="214">
        <f>_xlfn.XLOOKUP(BE172, Schedule!$F$226:$FO$226, Schedule!$F$230:$FO$230, 0)</f>
        <v>1.5189372E-2</v>
      </c>
      <c r="BF190" s="214">
        <f>_xlfn.XLOOKUP(BF172, Schedule!$F$226:$FO$226, Schedule!$F$230:$FO$230, 0)</f>
        <v>1.5189372E-2</v>
      </c>
      <c r="BG190" s="214">
        <f>_xlfn.XLOOKUP(BG172, Schedule!$F$226:$FO$226, Schedule!$F$230:$FO$230, 0)</f>
        <v>1.5189372E-2</v>
      </c>
      <c r="BH190" s="214">
        <f>_xlfn.XLOOKUP(BH172, Schedule!$F$226:$FO$226, Schedule!$F$230:$FO$230, 0)</f>
        <v>1.5189372E-2</v>
      </c>
      <c r="BI190" s="214">
        <f>_xlfn.XLOOKUP(BI172, Schedule!$F$226:$FO$226, Schedule!$F$230:$FO$230, 0)</f>
        <v>1.5189372E-2</v>
      </c>
      <c r="BJ190" s="214">
        <f>_xlfn.XLOOKUP(BJ172, Schedule!$F$226:$FO$226, Schedule!$F$230:$FO$230, 0)</f>
        <v>1.5189372E-2</v>
      </c>
      <c r="BK190" s="214">
        <f>_xlfn.XLOOKUP(BK172, Schedule!$F$226:$FO$226, Schedule!$F$230:$FO$230, 0)</f>
        <v>1.5189372E-2</v>
      </c>
      <c r="BL190" s="214">
        <f>_xlfn.XLOOKUP(BL172, Schedule!$F$226:$FO$226, Schedule!$F$230:$FO$230, 0)</f>
        <v>0</v>
      </c>
      <c r="BM190" s="214">
        <f>_xlfn.XLOOKUP(BM172, Schedule!$F$226:$FO$226, Schedule!$F$230:$FO$230, 0)</f>
        <v>0</v>
      </c>
      <c r="BN190" s="214">
        <f>_xlfn.XLOOKUP(BN172, Schedule!$F$226:$FO$226, Schedule!$F$230:$FO$230, 0)</f>
        <v>0</v>
      </c>
      <c r="BO190" s="214">
        <f>_xlfn.XLOOKUP(BO172, Schedule!$F$226:$FO$226, Schedule!$F$230:$FO$230, 0)</f>
        <v>0</v>
      </c>
      <c r="BP190" s="214">
        <f>_xlfn.XLOOKUP(BP172, Schedule!$F$226:$FO$226, Schedule!$F$230:$FO$230, 0)</f>
        <v>0</v>
      </c>
      <c r="BQ190" s="214">
        <f>_xlfn.XLOOKUP(BQ172, Schedule!$F$226:$FO$226, Schedule!$F$230:$FO$230, 0)</f>
        <v>0</v>
      </c>
      <c r="BR190" s="214">
        <f>_xlfn.XLOOKUP(BR172, Schedule!$F$226:$FO$226, Schedule!$F$230:$FO$230, 0)</f>
        <v>0</v>
      </c>
      <c r="BS190" s="214">
        <f>_xlfn.XLOOKUP(BS172, Schedule!$F$226:$FO$226, Schedule!$F$230:$FO$230, 0)</f>
        <v>0</v>
      </c>
      <c r="BT190" s="214">
        <f>_xlfn.XLOOKUP(BT172, Schedule!$F$226:$FO$226, Schedule!$F$230:$FO$230, 0)</f>
        <v>0</v>
      </c>
      <c r="BU190" s="214">
        <f>_xlfn.XLOOKUP(BU172, Schedule!$F$226:$FO$226, Schedule!$F$230:$FO$230, 0)</f>
        <v>0</v>
      </c>
      <c r="BV190" s="214">
        <f>_xlfn.XLOOKUP(BV172, Schedule!$F$226:$FO$226, Schedule!$F$230:$FO$230, 0)</f>
        <v>0</v>
      </c>
      <c r="BW190" s="214">
        <f>_xlfn.XLOOKUP(BW172, Schedule!$F$226:$FO$226, Schedule!$F$230:$FO$230, 0)</f>
        <v>0</v>
      </c>
      <c r="BX190" s="214">
        <f>_xlfn.XLOOKUP(BX172, Schedule!$F$226:$FO$226, Schedule!$F$230:$FO$230, 0)</f>
        <v>0</v>
      </c>
      <c r="BY190" s="214">
        <f>_xlfn.XLOOKUP(BY172, Schedule!$F$226:$FO$226, Schedule!$F$230:$FO$230, 0)</f>
        <v>0</v>
      </c>
      <c r="BZ190" s="214">
        <f>_xlfn.XLOOKUP(BZ172, Schedule!$F$226:$FO$226, Schedule!$F$230:$FO$230, 0)</f>
        <v>0</v>
      </c>
      <c r="CA190" s="214">
        <f>_xlfn.XLOOKUP(CA172, Schedule!$F$226:$FO$226, Schedule!$F$230:$FO$230, 0)</f>
        <v>0</v>
      </c>
      <c r="CB190" s="214">
        <f>_xlfn.XLOOKUP(CB172, Schedule!$F$226:$FO$226, Schedule!$F$230:$FO$230, 0)</f>
        <v>0</v>
      </c>
      <c r="CC190" s="214">
        <f>_xlfn.XLOOKUP(CC172, Schedule!$F$226:$FO$226, Schedule!$F$230:$FO$230, 0)</f>
        <v>0</v>
      </c>
      <c r="CD190" s="214">
        <f>_xlfn.XLOOKUP(CD172, Schedule!$F$226:$FO$226, Schedule!$F$230:$FO$230, 0)</f>
        <v>0</v>
      </c>
      <c r="CE190" s="214">
        <f>_xlfn.XLOOKUP(CE172, Schedule!$F$226:$FO$226, Schedule!$F$230:$FO$230, 0)</f>
        <v>0</v>
      </c>
      <c r="CF190" s="214">
        <f>_xlfn.XLOOKUP(CF172, Schedule!$F$226:$FO$226, Schedule!$F$230:$FO$230, 0)</f>
        <v>0</v>
      </c>
      <c r="CG190" s="214">
        <f>_xlfn.XLOOKUP(CG172, Schedule!$F$226:$FO$226, Schedule!$F$230:$FO$230, 0)</f>
        <v>0</v>
      </c>
      <c r="CH190" s="214">
        <f>_xlfn.XLOOKUP(CH172, Schedule!$F$226:$FO$226, Schedule!$F$230:$FO$230, 0)</f>
        <v>0</v>
      </c>
      <c r="CI190" s="214">
        <f>_xlfn.XLOOKUP(CI172, Schedule!$F$226:$FO$226, Schedule!$F$230:$FO$230, 0)</f>
        <v>0</v>
      </c>
      <c r="CJ190" s="214">
        <f>_xlfn.XLOOKUP(CJ172, Schedule!$F$226:$FO$226, Schedule!$F$230:$FO$230, 0)</f>
        <v>0</v>
      </c>
      <c r="CK190" s="214">
        <f>_xlfn.XLOOKUP(CK172, Schedule!$F$226:$FO$226, Schedule!$F$230:$FO$230, 0)</f>
        <v>0</v>
      </c>
      <c r="CL190" s="214">
        <f>_xlfn.XLOOKUP(CL172, Schedule!$F$226:$FO$226, Schedule!$F$230:$FO$230, 0)</f>
        <v>0</v>
      </c>
      <c r="CM190" s="214">
        <f>_xlfn.XLOOKUP(CM172, Schedule!$F$226:$FO$226, Schedule!$F$230:$FO$230, 0)</f>
        <v>0</v>
      </c>
      <c r="CN190" s="214">
        <f>_xlfn.XLOOKUP(CN172, Schedule!$F$226:$FO$226, Schedule!$F$230:$FO$230, 0)</f>
        <v>0</v>
      </c>
      <c r="CO190" s="214">
        <f>_xlfn.XLOOKUP(CO172, Schedule!$F$226:$FO$226, Schedule!$F$230:$FO$230, 0)</f>
        <v>0</v>
      </c>
      <c r="CP190" s="214">
        <f>_xlfn.XLOOKUP(CP172, Schedule!$F$226:$FO$226, Schedule!$F$230:$FO$230, 0)</f>
        <v>0</v>
      </c>
      <c r="CQ190" s="214">
        <f>_xlfn.XLOOKUP(CQ172, Schedule!$F$226:$FO$226, Schedule!$F$230:$FO$230, 0)</f>
        <v>0</v>
      </c>
      <c r="CR190" s="214">
        <f>_xlfn.XLOOKUP(CR172, Schedule!$F$226:$FO$226, Schedule!$F$230:$FO$230, 0)</f>
        <v>0</v>
      </c>
      <c r="CS190" s="214">
        <f>_xlfn.XLOOKUP(CS172, Schedule!$F$226:$FO$226, Schedule!$F$230:$FO$230, 0)</f>
        <v>0</v>
      </c>
      <c r="CT190" s="214">
        <f>_xlfn.XLOOKUP(CT172, Schedule!$F$226:$FO$226, Schedule!$F$230:$FO$230, 0)</f>
        <v>0</v>
      </c>
      <c r="CU190" s="214">
        <f>_xlfn.XLOOKUP(CU172, Schedule!$F$226:$FO$226, Schedule!$F$230:$FO$230, 0)</f>
        <v>0</v>
      </c>
      <c r="CV190" s="214">
        <f>_xlfn.XLOOKUP(CV172, Schedule!$F$226:$FO$226, Schedule!$F$230:$FO$230, 0)</f>
        <v>0</v>
      </c>
      <c r="CW190" s="214">
        <f>_xlfn.XLOOKUP(CW172, Schedule!$F$226:$FO$226, Schedule!$F$230:$FO$230, 0)</f>
        <v>0</v>
      </c>
      <c r="CX190" s="214">
        <f>_xlfn.XLOOKUP(CX172, Schedule!$F$226:$FO$226, Schedule!$F$230:$FO$230, 0)</f>
        <v>0</v>
      </c>
      <c r="CY190" s="214">
        <f>_xlfn.XLOOKUP(CY172, Schedule!$F$226:$FO$226, Schedule!$F$230:$FO$230, 0)</f>
        <v>0</v>
      </c>
      <c r="CZ190" s="214">
        <f>_xlfn.XLOOKUP(CZ172, Schedule!$F$226:$FO$226, Schedule!$F$230:$FO$230, 0)</f>
        <v>0</v>
      </c>
      <c r="DA190" s="214">
        <f>_xlfn.XLOOKUP(DA172, Schedule!$F$226:$FO$226, Schedule!$F$230:$FO$230, 0)</f>
        <v>0</v>
      </c>
      <c r="DB190" s="214">
        <f>_xlfn.XLOOKUP(DB172, Schedule!$F$226:$FO$226, Schedule!$F$230:$FO$230, 0)</f>
        <v>0</v>
      </c>
      <c r="DC190" s="214">
        <f>_xlfn.XLOOKUP(DC172, Schedule!$F$226:$FO$226, Schedule!$F$230:$FO$230, 0)</f>
        <v>0</v>
      </c>
      <c r="DD190" s="214">
        <f>_xlfn.XLOOKUP(DD172, Schedule!$F$226:$FO$226, Schedule!$F$230:$FO$230, 0)</f>
        <v>0</v>
      </c>
      <c r="DE190" s="214">
        <f>_xlfn.XLOOKUP(DE172, Schedule!$F$226:$FO$226, Schedule!$F$230:$FO$230, 0)</f>
        <v>0</v>
      </c>
      <c r="DF190" s="214">
        <f>_xlfn.XLOOKUP(DF172, Schedule!$F$226:$FO$226, Schedule!$F$230:$FO$230, 0)</f>
        <v>0</v>
      </c>
      <c r="DG190" s="214">
        <f>_xlfn.XLOOKUP(DG172, Schedule!$F$226:$FO$226, Schedule!$F$230:$FO$230, 0)</f>
        <v>0</v>
      </c>
      <c r="DH190" s="214">
        <f>_xlfn.XLOOKUP(DH172, Schedule!$F$226:$FO$226, Schedule!$F$230:$FO$230, 0)</f>
        <v>0</v>
      </c>
      <c r="DI190" s="214">
        <f>_xlfn.XLOOKUP(DI172, Schedule!$F$226:$FO$226, Schedule!$F$230:$FO$230, 0)</f>
        <v>0</v>
      </c>
      <c r="DJ190" s="214">
        <f>_xlfn.XLOOKUP(DJ172, Schedule!$F$226:$FO$226, Schedule!$F$230:$FO$230, 0)</f>
        <v>0</v>
      </c>
      <c r="DK190" s="214">
        <f>_xlfn.XLOOKUP(DK172, Schedule!$F$226:$FO$226, Schedule!$F$230:$FO$230, 0)</f>
        <v>0</v>
      </c>
      <c r="DL190" s="214">
        <f>_xlfn.XLOOKUP(DL172, Schedule!$F$226:$FO$226, Schedule!$F$230:$FO$230, 0)</f>
        <v>0</v>
      </c>
      <c r="DM190" s="214">
        <f>_xlfn.XLOOKUP(DM172, Schedule!$F$226:$FO$226, Schedule!$F$230:$FO$230, 0)</f>
        <v>0</v>
      </c>
      <c r="DN190" s="214">
        <f>_xlfn.XLOOKUP(DN172, Schedule!$F$226:$FO$226, Schedule!$F$230:$FO$230, 0)</f>
        <v>0</v>
      </c>
      <c r="DO190" s="214">
        <f>_xlfn.XLOOKUP(DO172, Schedule!$F$226:$FO$226, Schedule!$F$230:$FO$230, 0)</f>
        <v>0</v>
      </c>
      <c r="DP190" s="214">
        <f>_xlfn.XLOOKUP(DP172, Schedule!$F$226:$FO$226, Schedule!$F$230:$FO$230, 0)</f>
        <v>0</v>
      </c>
      <c r="DQ190" s="214">
        <f>_xlfn.XLOOKUP(DQ172, Schedule!$F$226:$FO$226, Schedule!$F$230:$FO$230, 0)</f>
        <v>0</v>
      </c>
      <c r="DR190" s="214">
        <f>_xlfn.XLOOKUP(DR172, Schedule!$F$226:$FO$226, Schedule!$F$230:$FO$230, 0)</f>
        <v>0</v>
      </c>
      <c r="DS190" s="214">
        <f>_xlfn.XLOOKUP(DS172, Schedule!$F$226:$FO$226, Schedule!$F$230:$FO$230, 0)</f>
        <v>0</v>
      </c>
      <c r="DT190" s="214">
        <f>_xlfn.XLOOKUP(DT172, Schedule!$F$226:$FO$226, Schedule!$F$230:$FO$230, 0)</f>
        <v>0</v>
      </c>
      <c r="DU190" s="214">
        <f>_xlfn.XLOOKUP(DU172, Schedule!$F$226:$FO$226, Schedule!$F$230:$FO$230, 0)</f>
        <v>0</v>
      </c>
      <c r="DV190" s="214">
        <f>_xlfn.XLOOKUP(DV172, Schedule!$F$226:$FO$226, Schedule!$F$230:$FO$230, 0)</f>
        <v>0</v>
      </c>
      <c r="DW190" s="214">
        <f>_xlfn.XLOOKUP(DW172, Schedule!$F$226:$FO$226, Schedule!$F$230:$FO$230, 0)</f>
        <v>0</v>
      </c>
      <c r="DX190" s="214">
        <f>_xlfn.XLOOKUP(DX172, Schedule!$F$226:$FO$226, Schedule!$F$230:$FO$230, 0)</f>
        <v>0</v>
      </c>
      <c r="DY190" s="214">
        <f>_xlfn.XLOOKUP(DY172, Schedule!$F$226:$FO$226, Schedule!$F$230:$FO$230, 0)</f>
        <v>0</v>
      </c>
      <c r="DZ190" s="214">
        <f>_xlfn.XLOOKUP(DZ172, Schedule!$F$226:$FO$226, Schedule!$F$230:$FO$230, 0)</f>
        <v>0</v>
      </c>
      <c r="EA190" s="214">
        <f>_xlfn.XLOOKUP(EA172, Schedule!$F$226:$FO$226, Schedule!$F$230:$FO$230, 0)</f>
        <v>0</v>
      </c>
      <c r="EB190" s="214">
        <f>_xlfn.XLOOKUP(EB172, Schedule!$F$226:$FO$226, Schedule!$F$230:$FO$230, 0)</f>
        <v>0</v>
      </c>
      <c r="EC190" s="214">
        <f>_xlfn.XLOOKUP(EC172, Schedule!$F$226:$FO$226, Schedule!$F$230:$FO$230, 0)</f>
        <v>0</v>
      </c>
      <c r="ED190" s="214">
        <f>_xlfn.XLOOKUP(ED172, Schedule!$F$226:$FO$226, Schedule!$F$230:$FO$230, 0)</f>
        <v>0</v>
      </c>
      <c r="EE190" s="214">
        <f>_xlfn.XLOOKUP(EE172, Schedule!$F$226:$FO$226, Schedule!$F$230:$FO$230, 0)</f>
        <v>0</v>
      </c>
      <c r="EF190" s="214">
        <f>_xlfn.XLOOKUP(EF172, Schedule!$F$226:$FO$226, Schedule!$F$230:$FO$230, 0)</f>
        <v>0</v>
      </c>
      <c r="EG190" s="214">
        <f>_xlfn.XLOOKUP(EG172, Schedule!$F$226:$FO$226, Schedule!$F$230:$FO$230, 0)</f>
        <v>0</v>
      </c>
      <c r="EH190" s="214">
        <f>_xlfn.XLOOKUP(EH172, Schedule!$F$226:$FO$226, Schedule!$F$230:$FO$230, 0)</f>
        <v>0</v>
      </c>
      <c r="EI190" s="214">
        <f>_xlfn.XLOOKUP(EI172, Schedule!$F$226:$FO$226, Schedule!$F$230:$FO$230, 0)</f>
        <v>0</v>
      </c>
      <c r="EJ190" s="214">
        <f>_xlfn.XLOOKUP(EJ172, Schedule!$F$226:$FO$226, Schedule!$F$230:$FO$230, 0)</f>
        <v>0</v>
      </c>
      <c r="EK190" s="214">
        <f>_xlfn.XLOOKUP(EK172, Schedule!$F$226:$FO$226, Schedule!$F$230:$FO$230, 0)</f>
        <v>0</v>
      </c>
      <c r="EL190" s="214">
        <f>_xlfn.XLOOKUP(EL172, Schedule!$F$226:$FO$226, Schedule!$F$230:$FO$230, 0)</f>
        <v>0</v>
      </c>
      <c r="EM190" s="214">
        <f>_xlfn.XLOOKUP(EM172, Schedule!$F$226:$FO$226, Schedule!$F$230:$FO$230, 0)</f>
        <v>0</v>
      </c>
      <c r="EN190" s="214">
        <f>_xlfn.XLOOKUP(EN172, Schedule!$F$226:$FO$226, Schedule!$F$230:$FO$230, 0)</f>
        <v>0</v>
      </c>
      <c r="EO190" s="214">
        <f>_xlfn.XLOOKUP(EO172, Schedule!$F$226:$FO$226, Schedule!$F$230:$FO$230, 0)</f>
        <v>0</v>
      </c>
      <c r="EP190" s="214">
        <f>_xlfn.XLOOKUP(EP172, Schedule!$F$226:$FO$226, Schedule!$F$230:$FO$230, 0)</f>
        <v>0</v>
      </c>
      <c r="EQ190" s="214">
        <f>_xlfn.XLOOKUP(EQ172, Schedule!$F$226:$FO$226, Schedule!$F$230:$FO$230, 0)</f>
        <v>0</v>
      </c>
      <c r="ER190" s="214">
        <f>_xlfn.XLOOKUP(ER172, Schedule!$F$226:$FO$226, Schedule!$F$230:$FO$230, 0)</f>
        <v>0</v>
      </c>
      <c r="ES190" s="214">
        <f>_xlfn.XLOOKUP(ES172, Schedule!$F$226:$FO$226, Schedule!$F$230:$FO$230, 0)</f>
        <v>0</v>
      </c>
      <c r="ET190" s="214">
        <f>_xlfn.XLOOKUP(ET172, Schedule!$F$226:$FO$226, Schedule!$F$230:$FO$230, 0)</f>
        <v>0</v>
      </c>
      <c r="EU190" s="214">
        <f>_xlfn.XLOOKUP(EU172, Schedule!$F$226:$FO$226, Schedule!$F$230:$FO$230, 0)</f>
        <v>0</v>
      </c>
      <c r="EV190" s="214">
        <f>_xlfn.XLOOKUP(EV172, Schedule!$F$226:$FO$226, Schedule!$F$230:$FO$230, 0)</f>
        <v>0</v>
      </c>
      <c r="EW190" s="214">
        <f>_xlfn.XLOOKUP(EW172, Schedule!$F$226:$FO$226, Schedule!$F$230:$FO$230, 0)</f>
        <v>0</v>
      </c>
      <c r="EX190" s="214">
        <f>_xlfn.XLOOKUP(EX172, Schedule!$F$226:$FO$226, Schedule!$F$230:$FO$230, 0)</f>
        <v>0</v>
      </c>
      <c r="EY190" s="214">
        <f>_xlfn.XLOOKUP(EY172, Schedule!$F$226:$FO$226, Schedule!$F$230:$FO$230, 0)</f>
        <v>0</v>
      </c>
      <c r="EZ190" s="214">
        <f>_xlfn.XLOOKUP(EZ172, Schedule!$F$226:$FO$226, Schedule!$F$230:$FO$230, 0)</f>
        <v>0</v>
      </c>
      <c r="FA190" s="214">
        <f>_xlfn.XLOOKUP(FA172, Schedule!$F$226:$FO$226, Schedule!$F$230:$FO$230, 0)</f>
        <v>0</v>
      </c>
      <c r="FB190" s="214">
        <f>_xlfn.XLOOKUP(FB172, Schedule!$F$226:$FO$226, Schedule!$F$230:$FO$230, 0)</f>
        <v>0</v>
      </c>
      <c r="FC190" s="214">
        <f>_xlfn.XLOOKUP(FC172, Schedule!$F$226:$FO$226, Schedule!$F$230:$FO$230, 0)</f>
        <v>0</v>
      </c>
      <c r="FD190" s="214">
        <f>_xlfn.XLOOKUP(FD172, Schedule!$F$226:$FO$226, Schedule!$F$230:$FO$230, 0)</f>
        <v>0</v>
      </c>
      <c r="FE190" s="214">
        <f>_xlfn.XLOOKUP(FE172, Schedule!$F$226:$FO$226, Schedule!$F$230:$FO$230, 0)</f>
        <v>0</v>
      </c>
      <c r="FF190" s="214">
        <f>_xlfn.XLOOKUP(FF172, Schedule!$F$226:$FO$226, Schedule!$F$230:$FO$230, 0)</f>
        <v>0</v>
      </c>
      <c r="FG190" s="214">
        <f>_xlfn.XLOOKUP(FG172, Schedule!$F$226:$FO$226, Schedule!$F$230:$FO$230, 0)</f>
        <v>0</v>
      </c>
      <c r="FH190" s="214">
        <f>_xlfn.XLOOKUP(FH172, Schedule!$F$226:$FO$226, Schedule!$F$230:$FO$230, 0)</f>
        <v>0</v>
      </c>
      <c r="FI190" s="214">
        <f>_xlfn.XLOOKUP(FI172, Schedule!$F$226:$FO$226, Schedule!$F$230:$FO$230, 0)</f>
        <v>0</v>
      </c>
      <c r="FJ190" s="214">
        <f>_xlfn.XLOOKUP(FJ172, Schedule!$F$226:$FO$226, Schedule!$F$230:$FO$230, 0)</f>
        <v>0</v>
      </c>
      <c r="FK190" s="214">
        <f>_xlfn.XLOOKUP(FK172, Schedule!$F$226:$FO$226, Schedule!$F$230:$FO$230, 0)</f>
        <v>0</v>
      </c>
      <c r="FL190" s="214">
        <f>_xlfn.XLOOKUP(FL172, Schedule!$F$226:$FO$226, Schedule!$F$230:$FO$230, 0)</f>
        <v>0</v>
      </c>
      <c r="FM190" s="214">
        <f>_xlfn.XLOOKUP(FM172, Schedule!$F$226:$FO$226, Schedule!$F$230:$FO$230, 0)</f>
        <v>0</v>
      </c>
      <c r="FN190" s="214">
        <f>_xlfn.XLOOKUP(FN172, Schedule!$F$226:$FO$226, Schedule!$F$230:$FO$230, 0)</f>
        <v>0</v>
      </c>
      <c r="FO190" s="214">
        <f>_xlfn.XLOOKUP(FO172, Schedule!$F$226:$FO$226, Schedule!$F$230:$FO$230, 0)</f>
        <v>0</v>
      </c>
    </row>
    <row r="191" spans="2:16384" x14ac:dyDescent="0.3">
      <c r="B191" s="201" t="s">
        <v>189</v>
      </c>
      <c r="D191" s="212">
        <f t="shared" si="1765"/>
        <v>8.1879030753074389</v>
      </c>
      <c r="G191" s="214">
        <f>_xlfn.XLOOKUP(G172, Schedule!$F$226:$FO$226, Schedule!$F$234:$FO$234, 0)</f>
        <v>0.1436474223738147</v>
      </c>
      <c r="H191" s="214">
        <f>_xlfn.XLOOKUP(H172, Schedule!$F$226:$FO$226, Schedule!$F$234:$FO$234, 0)</f>
        <v>0.1436474223738147</v>
      </c>
      <c r="I191" s="214">
        <f>_xlfn.XLOOKUP(I172, Schedule!$F$226:$FO$226, Schedule!$F$234:$FO$234, 0)</f>
        <v>0.1436474223738147</v>
      </c>
      <c r="J191" s="214">
        <f>_xlfn.XLOOKUP(J172, Schedule!$F$226:$FO$226, Schedule!$F$234:$FO$234, 0)</f>
        <v>0.1436474223738147</v>
      </c>
      <c r="K191" s="214">
        <f>_xlfn.XLOOKUP(K172, Schedule!$F$226:$FO$226, Schedule!$F$234:$FO$234, 0)</f>
        <v>0.1436474223738147</v>
      </c>
      <c r="L191" s="214">
        <f>_xlfn.XLOOKUP(L172, Schedule!$F$226:$FO$226, Schedule!$F$234:$FO$234, 0)</f>
        <v>0.1436474223738147</v>
      </c>
      <c r="M191" s="214">
        <f>_xlfn.XLOOKUP(M172, Schedule!$F$226:$FO$226, Schedule!$F$234:$FO$234, 0)</f>
        <v>0.1436474223738147</v>
      </c>
      <c r="N191" s="214">
        <f>_xlfn.XLOOKUP(N172, Schedule!$F$226:$FO$226, Schedule!$F$234:$FO$234, 0)</f>
        <v>0.1436474223738147</v>
      </c>
      <c r="O191" s="214">
        <f>_xlfn.XLOOKUP(O172, Schedule!$F$226:$FO$226, Schedule!$F$234:$FO$234, 0)</f>
        <v>0.1436474223738147</v>
      </c>
      <c r="P191" s="214">
        <f>_xlfn.XLOOKUP(P172, Schedule!$F$226:$FO$226, Schedule!$F$234:$FO$234, 0)</f>
        <v>0.1436474223738147</v>
      </c>
      <c r="Q191" s="214">
        <f>_xlfn.XLOOKUP(Q172, Schedule!$F$226:$FO$226, Schedule!$F$234:$FO$234, 0)</f>
        <v>0.1436474223738147</v>
      </c>
      <c r="R191" s="214">
        <f>_xlfn.XLOOKUP(R172, Schedule!$F$226:$FO$226, Schedule!$F$234:$FO$234, 0)</f>
        <v>0.1436474223738147</v>
      </c>
      <c r="S191" s="214">
        <f>_xlfn.XLOOKUP(S172, Schedule!$F$226:$FO$226, Schedule!$F$234:$FO$234, 0)</f>
        <v>0.1436474223738147</v>
      </c>
      <c r="T191" s="214">
        <f>_xlfn.XLOOKUP(T172, Schedule!$F$226:$FO$226, Schedule!$F$234:$FO$234, 0)</f>
        <v>0.1436474223738147</v>
      </c>
      <c r="U191" s="214">
        <f>_xlfn.XLOOKUP(U172, Schedule!$F$226:$FO$226, Schedule!$F$234:$FO$234, 0)</f>
        <v>0.1436474223738147</v>
      </c>
      <c r="V191" s="214">
        <f>_xlfn.XLOOKUP(V172, Schedule!$F$226:$FO$226, Schedule!$F$234:$FO$234, 0)</f>
        <v>0.1436474223738147</v>
      </c>
      <c r="W191" s="214">
        <f>_xlfn.XLOOKUP(W172, Schedule!$F$226:$FO$226, Schedule!$F$234:$FO$234, 0)</f>
        <v>0.1436474223738147</v>
      </c>
      <c r="X191" s="214">
        <f>_xlfn.XLOOKUP(X172, Schedule!$F$226:$FO$226, Schedule!$F$234:$FO$234, 0)</f>
        <v>0.1436474223738147</v>
      </c>
      <c r="Y191" s="214">
        <f>_xlfn.XLOOKUP(Y172, Schedule!$F$226:$FO$226, Schedule!$F$234:$FO$234, 0)</f>
        <v>0.1436474223738147</v>
      </c>
      <c r="Z191" s="214">
        <f>_xlfn.XLOOKUP(Z172, Schedule!$F$226:$FO$226, Schedule!$F$234:$FO$234, 0)</f>
        <v>0.1436474223738147</v>
      </c>
      <c r="AA191" s="214">
        <f>_xlfn.XLOOKUP(AA172, Schedule!$F$226:$FO$226, Schedule!$F$234:$FO$234, 0)</f>
        <v>0.1436474223738147</v>
      </c>
      <c r="AB191" s="214">
        <f>_xlfn.XLOOKUP(AB172, Schedule!$F$226:$FO$226, Schedule!$F$234:$FO$234, 0)</f>
        <v>0.1436474223738147</v>
      </c>
      <c r="AC191" s="214">
        <f>_xlfn.XLOOKUP(AC172, Schedule!$F$226:$FO$226, Schedule!$F$234:$FO$234, 0)</f>
        <v>0.1436474223738147</v>
      </c>
      <c r="AD191" s="214">
        <f>_xlfn.XLOOKUP(AD172, Schedule!$F$226:$FO$226, Schedule!$F$234:$FO$234, 0)</f>
        <v>0.1436474223738147</v>
      </c>
      <c r="AE191" s="214">
        <f>_xlfn.XLOOKUP(AE172, Schedule!$F$226:$FO$226, Schedule!$F$234:$FO$234, 0)</f>
        <v>0.1436474223738147</v>
      </c>
      <c r="AF191" s="214">
        <f>_xlfn.XLOOKUP(AF172, Schedule!$F$226:$FO$226, Schedule!$F$234:$FO$234, 0)</f>
        <v>0.1436474223738147</v>
      </c>
      <c r="AG191" s="214">
        <f>_xlfn.XLOOKUP(AG172, Schedule!$F$226:$FO$226, Schedule!$F$234:$FO$234, 0)</f>
        <v>0.1436474223738147</v>
      </c>
      <c r="AH191" s="214">
        <f>_xlfn.XLOOKUP(AH172, Schedule!$F$226:$FO$226, Schedule!$F$234:$FO$234, 0)</f>
        <v>0.1436474223738147</v>
      </c>
      <c r="AI191" s="214">
        <f>_xlfn.XLOOKUP(AI172, Schedule!$F$226:$FO$226, Schedule!$F$234:$FO$234, 0)</f>
        <v>0.1436474223738147</v>
      </c>
      <c r="AJ191" s="214">
        <f>_xlfn.XLOOKUP(AJ172, Schedule!$F$226:$FO$226, Schedule!$F$234:$FO$234, 0)</f>
        <v>0.1436474223738147</v>
      </c>
      <c r="AK191" s="214">
        <f>_xlfn.XLOOKUP(AK172, Schedule!$F$226:$FO$226, Schedule!$F$234:$FO$234, 0)</f>
        <v>0.1436474223738147</v>
      </c>
      <c r="AL191" s="214">
        <f>_xlfn.XLOOKUP(AL172, Schedule!$F$226:$FO$226, Schedule!$F$234:$FO$234, 0)</f>
        <v>0.1436474223738147</v>
      </c>
      <c r="AM191" s="214">
        <f>_xlfn.XLOOKUP(AM172, Schedule!$F$226:$FO$226, Schedule!$F$234:$FO$234, 0)</f>
        <v>0.1436474223738147</v>
      </c>
      <c r="AN191" s="214">
        <f>_xlfn.XLOOKUP(AN172, Schedule!$F$226:$FO$226, Schedule!$F$234:$FO$234, 0)</f>
        <v>0.1436474223738147</v>
      </c>
      <c r="AO191" s="214">
        <f>_xlfn.XLOOKUP(AO172, Schedule!$F$226:$FO$226, Schedule!$F$234:$FO$234, 0)</f>
        <v>0.1436474223738147</v>
      </c>
      <c r="AP191" s="214">
        <f>_xlfn.XLOOKUP(AP172, Schedule!$F$226:$FO$226, Schedule!$F$234:$FO$234, 0)</f>
        <v>0.1436474223738147</v>
      </c>
      <c r="AQ191" s="214">
        <f>_xlfn.XLOOKUP(AQ172, Schedule!$F$226:$FO$226, Schedule!$F$234:$FO$234, 0)</f>
        <v>0.1436474223738147</v>
      </c>
      <c r="AR191" s="214">
        <f>_xlfn.XLOOKUP(AR172, Schedule!$F$226:$FO$226, Schedule!$F$234:$FO$234, 0)</f>
        <v>0.1436474223738147</v>
      </c>
      <c r="AS191" s="214">
        <f>_xlfn.XLOOKUP(AS172, Schedule!$F$226:$FO$226, Schedule!$F$234:$FO$234, 0)</f>
        <v>0.1436474223738147</v>
      </c>
      <c r="AT191" s="214">
        <f>_xlfn.XLOOKUP(AT172, Schedule!$F$226:$FO$226, Schedule!$F$234:$FO$234, 0)</f>
        <v>0.1436474223738147</v>
      </c>
      <c r="AU191" s="214">
        <f>_xlfn.XLOOKUP(AU172, Schedule!$F$226:$FO$226, Schedule!$F$234:$FO$234, 0)</f>
        <v>0.1436474223738147</v>
      </c>
      <c r="AV191" s="214">
        <f>_xlfn.XLOOKUP(AV172, Schedule!$F$226:$FO$226, Schedule!$F$234:$FO$234, 0)</f>
        <v>0.1436474223738147</v>
      </c>
      <c r="AW191" s="214">
        <f>_xlfn.XLOOKUP(AW172, Schedule!$F$226:$FO$226, Schedule!$F$234:$FO$234, 0)</f>
        <v>0.1436474223738147</v>
      </c>
      <c r="AX191" s="214">
        <f>_xlfn.XLOOKUP(AX172, Schedule!$F$226:$FO$226, Schedule!$F$234:$FO$234, 0)</f>
        <v>0.1436474223738147</v>
      </c>
      <c r="AY191" s="214">
        <f>_xlfn.XLOOKUP(AY172, Schedule!$F$226:$FO$226, Schedule!$F$234:$FO$234, 0)</f>
        <v>0.1436474223738147</v>
      </c>
      <c r="AZ191" s="214">
        <f>_xlfn.XLOOKUP(AZ172, Schedule!$F$226:$FO$226, Schedule!$F$234:$FO$234, 0)</f>
        <v>0.1436474223738147</v>
      </c>
      <c r="BA191" s="214">
        <f>_xlfn.XLOOKUP(BA172, Schedule!$F$226:$FO$226, Schedule!$F$234:$FO$234, 0)</f>
        <v>0.1436474223738147</v>
      </c>
      <c r="BB191" s="214">
        <f>_xlfn.XLOOKUP(BB172, Schedule!$F$226:$FO$226, Schedule!$F$234:$FO$234, 0)</f>
        <v>0.1436474223738147</v>
      </c>
      <c r="BC191" s="214">
        <f>_xlfn.XLOOKUP(BC172, Schedule!$F$226:$FO$226, Schedule!$F$234:$FO$234, 0)</f>
        <v>0.1436474223738147</v>
      </c>
      <c r="BD191" s="214">
        <f>_xlfn.XLOOKUP(BD172, Schedule!$F$226:$FO$226, Schedule!$F$234:$FO$234, 0)</f>
        <v>0.1436474223738147</v>
      </c>
      <c r="BE191" s="214">
        <f>_xlfn.XLOOKUP(BE172, Schedule!$F$226:$FO$226, Schedule!$F$234:$FO$234, 0)</f>
        <v>0.1436474223738147</v>
      </c>
      <c r="BF191" s="214">
        <f>_xlfn.XLOOKUP(BF172, Schedule!$F$226:$FO$226, Schedule!$F$234:$FO$234, 0)</f>
        <v>0.1436474223738147</v>
      </c>
      <c r="BG191" s="214">
        <f>_xlfn.XLOOKUP(BG172, Schedule!$F$226:$FO$226, Schedule!$F$234:$FO$234, 0)</f>
        <v>0.1436474223738147</v>
      </c>
      <c r="BH191" s="214">
        <f>_xlfn.XLOOKUP(BH172, Schedule!$F$226:$FO$226, Schedule!$F$234:$FO$234, 0)</f>
        <v>0.1436474223738147</v>
      </c>
      <c r="BI191" s="214">
        <f>_xlfn.XLOOKUP(BI172, Schedule!$F$226:$FO$226, Schedule!$F$234:$FO$234, 0)</f>
        <v>0.1436474223738147</v>
      </c>
      <c r="BJ191" s="214">
        <f>_xlfn.XLOOKUP(BJ172, Schedule!$F$226:$FO$226, Schedule!$F$234:$FO$234, 0)</f>
        <v>0.1436474223738147</v>
      </c>
      <c r="BK191" s="214">
        <f>_xlfn.XLOOKUP(BK172, Schedule!$F$226:$FO$226, Schedule!$F$234:$FO$234, 0)</f>
        <v>0.1436474223738147</v>
      </c>
      <c r="BL191" s="214">
        <f>_xlfn.XLOOKUP(BL172, Schedule!$F$226:$FO$226, Schedule!$F$234:$FO$234, 0)</f>
        <v>0</v>
      </c>
      <c r="BM191" s="214">
        <f>_xlfn.XLOOKUP(BM172, Schedule!$F$226:$FO$226, Schedule!$F$234:$FO$234, 0)</f>
        <v>0</v>
      </c>
      <c r="BN191" s="214">
        <f>_xlfn.XLOOKUP(BN172, Schedule!$F$226:$FO$226, Schedule!$F$234:$FO$234, 0)</f>
        <v>0</v>
      </c>
      <c r="BO191" s="214">
        <f>_xlfn.XLOOKUP(BO172, Schedule!$F$226:$FO$226, Schedule!$F$234:$FO$234, 0)</f>
        <v>0</v>
      </c>
      <c r="BP191" s="214">
        <f>_xlfn.XLOOKUP(BP172, Schedule!$F$226:$FO$226, Schedule!$F$234:$FO$234, 0)</f>
        <v>0</v>
      </c>
      <c r="BQ191" s="214">
        <f>_xlfn.XLOOKUP(BQ172, Schedule!$F$226:$FO$226, Schedule!$F$234:$FO$234, 0)</f>
        <v>0</v>
      </c>
      <c r="BR191" s="214">
        <f>_xlfn.XLOOKUP(BR172, Schedule!$F$226:$FO$226, Schedule!$F$234:$FO$234, 0)</f>
        <v>0</v>
      </c>
      <c r="BS191" s="214">
        <f>_xlfn.XLOOKUP(BS172, Schedule!$F$226:$FO$226, Schedule!$F$234:$FO$234, 0)</f>
        <v>0</v>
      </c>
      <c r="BT191" s="214">
        <f>_xlfn.XLOOKUP(BT172, Schedule!$F$226:$FO$226, Schedule!$F$234:$FO$234, 0)</f>
        <v>0</v>
      </c>
      <c r="BU191" s="214">
        <f>_xlfn.XLOOKUP(BU172, Schedule!$F$226:$FO$226, Schedule!$F$234:$FO$234, 0)</f>
        <v>0</v>
      </c>
      <c r="BV191" s="214">
        <f>_xlfn.XLOOKUP(BV172, Schedule!$F$226:$FO$226, Schedule!$F$234:$FO$234, 0)</f>
        <v>0</v>
      </c>
      <c r="BW191" s="214">
        <f>_xlfn.XLOOKUP(BW172, Schedule!$F$226:$FO$226, Schedule!$F$234:$FO$234, 0)</f>
        <v>0</v>
      </c>
      <c r="BX191" s="214">
        <f>_xlfn.XLOOKUP(BX172, Schedule!$F$226:$FO$226, Schedule!$F$234:$FO$234, 0)</f>
        <v>0</v>
      </c>
      <c r="BY191" s="214">
        <f>_xlfn.XLOOKUP(BY172, Schedule!$F$226:$FO$226, Schedule!$F$234:$FO$234, 0)</f>
        <v>0</v>
      </c>
      <c r="BZ191" s="214">
        <f>_xlfn.XLOOKUP(BZ172, Schedule!$F$226:$FO$226, Schedule!$F$234:$FO$234, 0)</f>
        <v>0</v>
      </c>
      <c r="CA191" s="214">
        <f>_xlfn.XLOOKUP(CA172, Schedule!$F$226:$FO$226, Schedule!$F$234:$FO$234, 0)</f>
        <v>0</v>
      </c>
      <c r="CB191" s="214">
        <f>_xlfn.XLOOKUP(CB172, Schedule!$F$226:$FO$226, Schedule!$F$234:$FO$234, 0)</f>
        <v>0</v>
      </c>
      <c r="CC191" s="214">
        <f>_xlfn.XLOOKUP(CC172, Schedule!$F$226:$FO$226, Schedule!$F$234:$FO$234, 0)</f>
        <v>0</v>
      </c>
      <c r="CD191" s="214">
        <f>_xlfn.XLOOKUP(CD172, Schedule!$F$226:$FO$226, Schedule!$F$234:$FO$234, 0)</f>
        <v>0</v>
      </c>
      <c r="CE191" s="214">
        <f>_xlfn.XLOOKUP(CE172, Schedule!$F$226:$FO$226, Schedule!$F$234:$FO$234, 0)</f>
        <v>0</v>
      </c>
      <c r="CF191" s="214">
        <f>_xlfn.XLOOKUP(CF172, Schedule!$F$226:$FO$226, Schedule!$F$234:$FO$234, 0)</f>
        <v>0</v>
      </c>
      <c r="CG191" s="214">
        <f>_xlfn.XLOOKUP(CG172, Schedule!$F$226:$FO$226, Schedule!$F$234:$FO$234, 0)</f>
        <v>0</v>
      </c>
      <c r="CH191" s="214">
        <f>_xlfn.XLOOKUP(CH172, Schedule!$F$226:$FO$226, Schedule!$F$234:$FO$234, 0)</f>
        <v>0</v>
      </c>
      <c r="CI191" s="214">
        <f>_xlfn.XLOOKUP(CI172, Schedule!$F$226:$FO$226, Schedule!$F$234:$FO$234, 0)</f>
        <v>0</v>
      </c>
      <c r="CJ191" s="214">
        <f>_xlfn.XLOOKUP(CJ172, Schedule!$F$226:$FO$226, Schedule!$F$234:$FO$234, 0)</f>
        <v>0</v>
      </c>
      <c r="CK191" s="214">
        <f>_xlfn.XLOOKUP(CK172, Schedule!$F$226:$FO$226, Schedule!$F$234:$FO$234, 0)</f>
        <v>0</v>
      </c>
      <c r="CL191" s="214">
        <f>_xlfn.XLOOKUP(CL172, Schedule!$F$226:$FO$226, Schedule!$F$234:$FO$234, 0)</f>
        <v>0</v>
      </c>
      <c r="CM191" s="214">
        <f>_xlfn.XLOOKUP(CM172, Schedule!$F$226:$FO$226, Schedule!$F$234:$FO$234, 0)</f>
        <v>0</v>
      </c>
      <c r="CN191" s="214">
        <f>_xlfn.XLOOKUP(CN172, Schedule!$F$226:$FO$226, Schedule!$F$234:$FO$234, 0)</f>
        <v>0</v>
      </c>
      <c r="CO191" s="214">
        <f>_xlfn.XLOOKUP(CO172, Schedule!$F$226:$FO$226, Schedule!$F$234:$FO$234, 0)</f>
        <v>0</v>
      </c>
      <c r="CP191" s="214">
        <f>_xlfn.XLOOKUP(CP172, Schedule!$F$226:$FO$226, Schedule!$F$234:$FO$234, 0)</f>
        <v>0</v>
      </c>
      <c r="CQ191" s="214">
        <f>_xlfn.XLOOKUP(CQ172, Schedule!$F$226:$FO$226, Schedule!$F$234:$FO$234, 0)</f>
        <v>0</v>
      </c>
      <c r="CR191" s="214">
        <f>_xlfn.XLOOKUP(CR172, Schedule!$F$226:$FO$226, Schedule!$F$234:$FO$234, 0)</f>
        <v>0</v>
      </c>
      <c r="CS191" s="214">
        <f>_xlfn.XLOOKUP(CS172, Schedule!$F$226:$FO$226, Schedule!$F$234:$FO$234, 0)</f>
        <v>0</v>
      </c>
      <c r="CT191" s="214">
        <f>_xlfn.XLOOKUP(CT172, Schedule!$F$226:$FO$226, Schedule!$F$234:$FO$234, 0)</f>
        <v>0</v>
      </c>
      <c r="CU191" s="214">
        <f>_xlfn.XLOOKUP(CU172, Schedule!$F$226:$FO$226, Schedule!$F$234:$FO$234, 0)</f>
        <v>0</v>
      </c>
      <c r="CV191" s="214">
        <f>_xlfn.XLOOKUP(CV172, Schedule!$F$226:$FO$226, Schedule!$F$234:$FO$234, 0)</f>
        <v>0</v>
      </c>
      <c r="CW191" s="214">
        <f>_xlfn.XLOOKUP(CW172, Schedule!$F$226:$FO$226, Schedule!$F$234:$FO$234, 0)</f>
        <v>0</v>
      </c>
      <c r="CX191" s="214">
        <f>_xlfn.XLOOKUP(CX172, Schedule!$F$226:$FO$226, Schedule!$F$234:$FO$234, 0)</f>
        <v>0</v>
      </c>
      <c r="CY191" s="214">
        <f>_xlfn.XLOOKUP(CY172, Schedule!$F$226:$FO$226, Schedule!$F$234:$FO$234, 0)</f>
        <v>0</v>
      </c>
      <c r="CZ191" s="214">
        <f>_xlfn.XLOOKUP(CZ172, Schedule!$F$226:$FO$226, Schedule!$F$234:$FO$234, 0)</f>
        <v>0</v>
      </c>
      <c r="DA191" s="214">
        <f>_xlfn.XLOOKUP(DA172, Schedule!$F$226:$FO$226, Schedule!$F$234:$FO$234, 0)</f>
        <v>0</v>
      </c>
      <c r="DB191" s="214">
        <f>_xlfn.XLOOKUP(DB172, Schedule!$F$226:$FO$226, Schedule!$F$234:$FO$234, 0)</f>
        <v>0</v>
      </c>
      <c r="DC191" s="214">
        <f>_xlfn.XLOOKUP(DC172, Schedule!$F$226:$FO$226, Schedule!$F$234:$FO$234, 0)</f>
        <v>0</v>
      </c>
      <c r="DD191" s="214">
        <f>_xlfn.XLOOKUP(DD172, Schedule!$F$226:$FO$226, Schedule!$F$234:$FO$234, 0)</f>
        <v>0</v>
      </c>
      <c r="DE191" s="214">
        <f>_xlfn.XLOOKUP(DE172, Schedule!$F$226:$FO$226, Schedule!$F$234:$FO$234, 0)</f>
        <v>0</v>
      </c>
      <c r="DF191" s="214">
        <f>_xlfn.XLOOKUP(DF172, Schedule!$F$226:$FO$226, Schedule!$F$234:$FO$234, 0)</f>
        <v>0</v>
      </c>
      <c r="DG191" s="214">
        <f>_xlfn.XLOOKUP(DG172, Schedule!$F$226:$FO$226, Schedule!$F$234:$FO$234, 0)</f>
        <v>0</v>
      </c>
      <c r="DH191" s="214">
        <f>_xlfn.XLOOKUP(DH172, Schedule!$F$226:$FO$226, Schedule!$F$234:$FO$234, 0)</f>
        <v>0</v>
      </c>
      <c r="DI191" s="214">
        <f>_xlfn.XLOOKUP(DI172, Schedule!$F$226:$FO$226, Schedule!$F$234:$FO$234, 0)</f>
        <v>0</v>
      </c>
      <c r="DJ191" s="214">
        <f>_xlfn.XLOOKUP(DJ172, Schedule!$F$226:$FO$226, Schedule!$F$234:$FO$234, 0)</f>
        <v>0</v>
      </c>
      <c r="DK191" s="214">
        <f>_xlfn.XLOOKUP(DK172, Schedule!$F$226:$FO$226, Schedule!$F$234:$FO$234, 0)</f>
        <v>0</v>
      </c>
      <c r="DL191" s="214">
        <f>_xlfn.XLOOKUP(DL172, Schedule!$F$226:$FO$226, Schedule!$F$234:$FO$234, 0)</f>
        <v>0</v>
      </c>
      <c r="DM191" s="214">
        <f>_xlfn.XLOOKUP(DM172, Schedule!$F$226:$FO$226, Schedule!$F$234:$FO$234, 0)</f>
        <v>0</v>
      </c>
      <c r="DN191" s="214">
        <f>_xlfn.XLOOKUP(DN172, Schedule!$F$226:$FO$226, Schedule!$F$234:$FO$234, 0)</f>
        <v>0</v>
      </c>
      <c r="DO191" s="214">
        <f>_xlfn.XLOOKUP(DO172, Schedule!$F$226:$FO$226, Schedule!$F$234:$FO$234, 0)</f>
        <v>0</v>
      </c>
      <c r="DP191" s="214">
        <f>_xlfn.XLOOKUP(DP172, Schedule!$F$226:$FO$226, Schedule!$F$234:$FO$234, 0)</f>
        <v>0</v>
      </c>
      <c r="DQ191" s="214">
        <f>_xlfn.XLOOKUP(DQ172, Schedule!$F$226:$FO$226, Schedule!$F$234:$FO$234, 0)</f>
        <v>0</v>
      </c>
      <c r="DR191" s="214">
        <f>_xlfn.XLOOKUP(DR172, Schedule!$F$226:$FO$226, Schedule!$F$234:$FO$234, 0)</f>
        <v>0</v>
      </c>
      <c r="DS191" s="214">
        <f>_xlfn.XLOOKUP(DS172, Schedule!$F$226:$FO$226, Schedule!$F$234:$FO$234, 0)</f>
        <v>0</v>
      </c>
      <c r="DT191" s="214">
        <f>_xlfn.XLOOKUP(DT172, Schedule!$F$226:$FO$226, Schedule!$F$234:$FO$234, 0)</f>
        <v>0</v>
      </c>
      <c r="DU191" s="214">
        <f>_xlfn.XLOOKUP(DU172, Schedule!$F$226:$FO$226, Schedule!$F$234:$FO$234, 0)</f>
        <v>0</v>
      </c>
      <c r="DV191" s="214">
        <f>_xlfn.XLOOKUP(DV172, Schedule!$F$226:$FO$226, Schedule!$F$234:$FO$234, 0)</f>
        <v>0</v>
      </c>
      <c r="DW191" s="214">
        <f>_xlfn.XLOOKUP(DW172, Schedule!$F$226:$FO$226, Schedule!$F$234:$FO$234, 0)</f>
        <v>0</v>
      </c>
      <c r="DX191" s="214">
        <f>_xlfn.XLOOKUP(DX172, Schedule!$F$226:$FO$226, Schedule!$F$234:$FO$234, 0)</f>
        <v>0</v>
      </c>
      <c r="DY191" s="214">
        <f>_xlfn.XLOOKUP(DY172, Schedule!$F$226:$FO$226, Schedule!$F$234:$FO$234, 0)</f>
        <v>0</v>
      </c>
      <c r="DZ191" s="214">
        <f>_xlfn.XLOOKUP(DZ172, Schedule!$F$226:$FO$226, Schedule!$F$234:$FO$234, 0)</f>
        <v>0</v>
      </c>
      <c r="EA191" s="214">
        <f>_xlfn.XLOOKUP(EA172, Schedule!$F$226:$FO$226, Schedule!$F$234:$FO$234, 0)</f>
        <v>0</v>
      </c>
      <c r="EB191" s="214">
        <f>_xlfn.XLOOKUP(EB172, Schedule!$F$226:$FO$226, Schedule!$F$234:$FO$234, 0)</f>
        <v>0</v>
      </c>
      <c r="EC191" s="214">
        <f>_xlfn.XLOOKUP(EC172, Schedule!$F$226:$FO$226, Schedule!$F$234:$FO$234, 0)</f>
        <v>0</v>
      </c>
      <c r="ED191" s="214">
        <f>_xlfn.XLOOKUP(ED172, Schedule!$F$226:$FO$226, Schedule!$F$234:$FO$234, 0)</f>
        <v>0</v>
      </c>
      <c r="EE191" s="214">
        <f>_xlfn.XLOOKUP(EE172, Schedule!$F$226:$FO$226, Schedule!$F$234:$FO$234, 0)</f>
        <v>0</v>
      </c>
      <c r="EF191" s="214">
        <f>_xlfn.XLOOKUP(EF172, Schedule!$F$226:$FO$226, Schedule!$F$234:$FO$234, 0)</f>
        <v>0</v>
      </c>
      <c r="EG191" s="214">
        <f>_xlfn.XLOOKUP(EG172, Schedule!$F$226:$FO$226, Schedule!$F$234:$FO$234, 0)</f>
        <v>0</v>
      </c>
      <c r="EH191" s="214">
        <f>_xlfn.XLOOKUP(EH172, Schedule!$F$226:$FO$226, Schedule!$F$234:$FO$234, 0)</f>
        <v>0</v>
      </c>
      <c r="EI191" s="214">
        <f>_xlfn.XLOOKUP(EI172, Schedule!$F$226:$FO$226, Schedule!$F$234:$FO$234, 0)</f>
        <v>0</v>
      </c>
      <c r="EJ191" s="214">
        <f>_xlfn.XLOOKUP(EJ172, Schedule!$F$226:$FO$226, Schedule!$F$234:$FO$234, 0)</f>
        <v>0</v>
      </c>
      <c r="EK191" s="214">
        <f>_xlfn.XLOOKUP(EK172, Schedule!$F$226:$FO$226, Schedule!$F$234:$FO$234, 0)</f>
        <v>0</v>
      </c>
      <c r="EL191" s="214">
        <f>_xlfn.XLOOKUP(EL172, Schedule!$F$226:$FO$226, Schedule!$F$234:$FO$234, 0)</f>
        <v>0</v>
      </c>
      <c r="EM191" s="214">
        <f>_xlfn.XLOOKUP(EM172, Schedule!$F$226:$FO$226, Schedule!$F$234:$FO$234, 0)</f>
        <v>0</v>
      </c>
      <c r="EN191" s="214">
        <f>_xlfn.XLOOKUP(EN172, Schedule!$F$226:$FO$226, Schedule!$F$234:$FO$234, 0)</f>
        <v>0</v>
      </c>
      <c r="EO191" s="214">
        <f>_xlfn.XLOOKUP(EO172, Schedule!$F$226:$FO$226, Schedule!$F$234:$FO$234, 0)</f>
        <v>0</v>
      </c>
      <c r="EP191" s="214">
        <f>_xlfn.XLOOKUP(EP172, Schedule!$F$226:$FO$226, Schedule!$F$234:$FO$234, 0)</f>
        <v>0</v>
      </c>
      <c r="EQ191" s="214">
        <f>_xlfn.XLOOKUP(EQ172, Schedule!$F$226:$FO$226, Schedule!$F$234:$FO$234, 0)</f>
        <v>0</v>
      </c>
      <c r="ER191" s="214">
        <f>_xlfn.XLOOKUP(ER172, Schedule!$F$226:$FO$226, Schedule!$F$234:$FO$234, 0)</f>
        <v>0</v>
      </c>
      <c r="ES191" s="214">
        <f>_xlfn.XLOOKUP(ES172, Schedule!$F$226:$FO$226, Schedule!$F$234:$FO$234, 0)</f>
        <v>0</v>
      </c>
      <c r="ET191" s="214">
        <f>_xlfn.XLOOKUP(ET172, Schedule!$F$226:$FO$226, Schedule!$F$234:$FO$234, 0)</f>
        <v>0</v>
      </c>
      <c r="EU191" s="214">
        <f>_xlfn.XLOOKUP(EU172, Schedule!$F$226:$FO$226, Schedule!$F$234:$FO$234, 0)</f>
        <v>0</v>
      </c>
      <c r="EV191" s="214">
        <f>_xlfn.XLOOKUP(EV172, Schedule!$F$226:$FO$226, Schedule!$F$234:$FO$234, 0)</f>
        <v>0</v>
      </c>
      <c r="EW191" s="214">
        <f>_xlfn.XLOOKUP(EW172, Schedule!$F$226:$FO$226, Schedule!$F$234:$FO$234, 0)</f>
        <v>0</v>
      </c>
      <c r="EX191" s="214">
        <f>_xlfn.XLOOKUP(EX172, Schedule!$F$226:$FO$226, Schedule!$F$234:$FO$234, 0)</f>
        <v>0</v>
      </c>
      <c r="EY191" s="214">
        <f>_xlfn.XLOOKUP(EY172, Schedule!$F$226:$FO$226, Schedule!$F$234:$FO$234, 0)</f>
        <v>0</v>
      </c>
      <c r="EZ191" s="214">
        <f>_xlfn.XLOOKUP(EZ172, Schedule!$F$226:$FO$226, Schedule!$F$234:$FO$234, 0)</f>
        <v>0</v>
      </c>
      <c r="FA191" s="214">
        <f>_xlfn.XLOOKUP(FA172, Schedule!$F$226:$FO$226, Schedule!$F$234:$FO$234, 0)</f>
        <v>0</v>
      </c>
      <c r="FB191" s="214">
        <f>_xlfn.XLOOKUP(FB172, Schedule!$F$226:$FO$226, Schedule!$F$234:$FO$234, 0)</f>
        <v>0</v>
      </c>
      <c r="FC191" s="214">
        <f>_xlfn.XLOOKUP(FC172, Schedule!$F$226:$FO$226, Schedule!$F$234:$FO$234, 0)</f>
        <v>0</v>
      </c>
      <c r="FD191" s="214">
        <f>_xlfn.XLOOKUP(FD172, Schedule!$F$226:$FO$226, Schedule!$F$234:$FO$234, 0)</f>
        <v>0</v>
      </c>
      <c r="FE191" s="214">
        <f>_xlfn.XLOOKUP(FE172, Schedule!$F$226:$FO$226, Schedule!$F$234:$FO$234, 0)</f>
        <v>0</v>
      </c>
      <c r="FF191" s="214">
        <f>_xlfn.XLOOKUP(FF172, Schedule!$F$226:$FO$226, Schedule!$F$234:$FO$234, 0)</f>
        <v>0</v>
      </c>
      <c r="FG191" s="214">
        <f>_xlfn.XLOOKUP(FG172, Schedule!$F$226:$FO$226, Schedule!$F$234:$FO$234, 0)</f>
        <v>0</v>
      </c>
      <c r="FH191" s="214">
        <f>_xlfn.XLOOKUP(FH172, Schedule!$F$226:$FO$226, Schedule!$F$234:$FO$234, 0)</f>
        <v>0</v>
      </c>
      <c r="FI191" s="214">
        <f>_xlfn.XLOOKUP(FI172, Schedule!$F$226:$FO$226, Schedule!$F$234:$FO$234, 0)</f>
        <v>0</v>
      </c>
      <c r="FJ191" s="214">
        <f>_xlfn.XLOOKUP(FJ172, Schedule!$F$226:$FO$226, Schedule!$F$234:$FO$234, 0)</f>
        <v>0</v>
      </c>
      <c r="FK191" s="214">
        <f>_xlfn.XLOOKUP(FK172, Schedule!$F$226:$FO$226, Schedule!$F$234:$FO$234, 0)</f>
        <v>0</v>
      </c>
      <c r="FL191" s="214">
        <f>_xlfn.XLOOKUP(FL172, Schedule!$F$226:$FO$226, Schedule!$F$234:$FO$234, 0)</f>
        <v>0</v>
      </c>
      <c r="FM191" s="214">
        <f>_xlfn.XLOOKUP(FM172, Schedule!$F$226:$FO$226, Schedule!$F$234:$FO$234, 0)</f>
        <v>0</v>
      </c>
      <c r="FN191" s="214">
        <f>_xlfn.XLOOKUP(FN172, Schedule!$F$226:$FO$226, Schedule!$F$234:$FO$234, 0)</f>
        <v>0</v>
      </c>
      <c r="FO191" s="214">
        <f>_xlfn.XLOOKUP(FO170, Schedule!$F$226:$FO$226, Schedule!$F$235:$FO$235, 0)</f>
        <v>0</v>
      </c>
    </row>
    <row r="192" spans="2:16384" x14ac:dyDescent="0.3">
      <c r="B192" s="201" t="s">
        <v>233</v>
      </c>
      <c r="D192" s="212">
        <f t="shared" si="1765"/>
        <v>2.1414515735419437</v>
      </c>
      <c r="G192" s="214">
        <f>_xlfn.XLOOKUP(G172, Schedule!$F$226:$FO$226, Schedule!$F$232:$FO$232, 0)</f>
        <v>3.7569325851613072E-2</v>
      </c>
      <c r="H192" s="214">
        <f>_xlfn.XLOOKUP(H172, Schedule!$F$226:$FO$226, Schedule!$F$232:$FO$232, 0)</f>
        <v>3.7569325851613072E-2</v>
      </c>
      <c r="I192" s="214">
        <f>_xlfn.XLOOKUP(I172, Schedule!$F$226:$FO$226, Schedule!$F$232:$FO$232, 0)</f>
        <v>3.7569325851613072E-2</v>
      </c>
      <c r="J192" s="214">
        <f>_xlfn.XLOOKUP(J172, Schedule!$F$226:$FO$226, Schedule!$F$232:$FO$232, 0)</f>
        <v>3.7569325851613072E-2</v>
      </c>
      <c r="K192" s="214">
        <f>_xlfn.XLOOKUP(K172, Schedule!$F$226:$FO$226, Schedule!$F$232:$FO$232, 0)</f>
        <v>3.7569325851613072E-2</v>
      </c>
      <c r="L192" s="214">
        <f>_xlfn.XLOOKUP(L172, Schedule!$F$226:$FO$226, Schedule!$F$232:$FO$232, 0)</f>
        <v>3.7569325851613072E-2</v>
      </c>
      <c r="M192" s="214">
        <f>_xlfn.XLOOKUP(M172, Schedule!$F$226:$FO$226, Schedule!$F$232:$FO$232, 0)</f>
        <v>3.7569325851613072E-2</v>
      </c>
      <c r="N192" s="214">
        <f>_xlfn.XLOOKUP(N172, Schedule!$F$226:$FO$226, Schedule!$F$232:$FO$232, 0)</f>
        <v>3.7569325851613072E-2</v>
      </c>
      <c r="O192" s="214">
        <f>_xlfn.XLOOKUP(O172, Schedule!$F$226:$FO$226, Schedule!$F$232:$FO$232, 0)</f>
        <v>3.7569325851613072E-2</v>
      </c>
      <c r="P192" s="214">
        <f>_xlfn.XLOOKUP(P172, Schedule!$F$226:$FO$226, Schedule!$F$232:$FO$232, 0)</f>
        <v>3.7569325851613072E-2</v>
      </c>
      <c r="Q192" s="214">
        <f>_xlfn.XLOOKUP(Q172, Schedule!$F$226:$FO$226, Schedule!$F$232:$FO$232, 0)</f>
        <v>3.7569325851613072E-2</v>
      </c>
      <c r="R192" s="214">
        <f>_xlfn.XLOOKUP(R172, Schedule!$F$226:$FO$226, Schedule!$F$232:$FO$232, 0)</f>
        <v>3.7569325851613072E-2</v>
      </c>
      <c r="S192" s="214">
        <f>_xlfn.XLOOKUP(S172, Schedule!$F$226:$FO$226, Schedule!$F$232:$FO$232, 0)</f>
        <v>3.7569325851613072E-2</v>
      </c>
      <c r="T192" s="214">
        <f>_xlfn.XLOOKUP(T172, Schedule!$F$226:$FO$226, Schedule!$F$232:$FO$232, 0)</f>
        <v>3.7569325851613072E-2</v>
      </c>
      <c r="U192" s="214">
        <f>_xlfn.XLOOKUP(U172, Schedule!$F$226:$FO$226, Schedule!$F$232:$FO$232, 0)</f>
        <v>3.7569325851613072E-2</v>
      </c>
      <c r="V192" s="214">
        <f>_xlfn.XLOOKUP(V172, Schedule!$F$226:$FO$226, Schedule!$F$232:$FO$232, 0)</f>
        <v>3.7569325851613072E-2</v>
      </c>
      <c r="W192" s="214">
        <f>_xlfn.XLOOKUP(W172, Schedule!$F$226:$FO$226, Schedule!$F$232:$FO$232, 0)</f>
        <v>3.7569325851613072E-2</v>
      </c>
      <c r="X192" s="214">
        <f>_xlfn.XLOOKUP(X172, Schedule!$F$226:$FO$226, Schedule!$F$232:$FO$232, 0)</f>
        <v>3.7569325851613072E-2</v>
      </c>
      <c r="Y192" s="214">
        <f>_xlfn.XLOOKUP(Y172, Schedule!$F$226:$FO$226, Schedule!$F$232:$FO$232, 0)</f>
        <v>3.7569325851613072E-2</v>
      </c>
      <c r="Z192" s="214">
        <f>_xlfn.XLOOKUP(Z172, Schedule!$F$226:$FO$226, Schedule!$F$232:$FO$232, 0)</f>
        <v>3.7569325851613072E-2</v>
      </c>
      <c r="AA192" s="214">
        <f>_xlfn.XLOOKUP(AA172, Schedule!$F$226:$FO$226, Schedule!$F$232:$FO$232, 0)</f>
        <v>3.7569325851613072E-2</v>
      </c>
      <c r="AB192" s="214">
        <f>_xlfn.XLOOKUP(AB172, Schedule!$F$226:$FO$226, Schedule!$F$232:$FO$232, 0)</f>
        <v>3.7569325851613072E-2</v>
      </c>
      <c r="AC192" s="214">
        <f>_xlfn.XLOOKUP(AC172, Schedule!$F$226:$FO$226, Schedule!$F$232:$FO$232, 0)</f>
        <v>3.7569325851613072E-2</v>
      </c>
      <c r="AD192" s="214">
        <f>_xlfn.XLOOKUP(AD172, Schedule!$F$226:$FO$226, Schedule!$F$232:$FO$232, 0)</f>
        <v>3.7569325851613072E-2</v>
      </c>
      <c r="AE192" s="214">
        <f>_xlfn.XLOOKUP(AE172, Schedule!$F$226:$FO$226, Schedule!$F$232:$FO$232, 0)</f>
        <v>3.7569325851613072E-2</v>
      </c>
      <c r="AF192" s="214">
        <f>_xlfn.XLOOKUP(AF172, Schedule!$F$226:$FO$226, Schedule!$F$232:$FO$232, 0)</f>
        <v>3.7569325851613072E-2</v>
      </c>
      <c r="AG192" s="214">
        <f>_xlfn.XLOOKUP(AG172, Schedule!$F$226:$FO$226, Schedule!$F$232:$FO$232, 0)</f>
        <v>3.7569325851613072E-2</v>
      </c>
      <c r="AH192" s="214">
        <f>_xlfn.XLOOKUP(AH172, Schedule!$F$226:$FO$226, Schedule!$F$232:$FO$232, 0)</f>
        <v>3.7569325851613072E-2</v>
      </c>
      <c r="AI192" s="214">
        <f>_xlfn.XLOOKUP(AI172, Schedule!$F$226:$FO$226, Schedule!$F$232:$FO$232, 0)</f>
        <v>3.7569325851613072E-2</v>
      </c>
      <c r="AJ192" s="214">
        <f>_xlfn.XLOOKUP(AJ172, Schedule!$F$226:$FO$226, Schedule!$F$232:$FO$232, 0)</f>
        <v>3.7569325851613072E-2</v>
      </c>
      <c r="AK192" s="214">
        <f>_xlfn.XLOOKUP(AK172, Schedule!$F$226:$FO$226, Schedule!$F$232:$FO$232, 0)</f>
        <v>3.7569325851613072E-2</v>
      </c>
      <c r="AL192" s="214">
        <f>_xlfn.XLOOKUP(AL172, Schedule!$F$226:$FO$226, Schedule!$F$232:$FO$232, 0)</f>
        <v>3.7569325851613072E-2</v>
      </c>
      <c r="AM192" s="214">
        <f>_xlfn.XLOOKUP(AM172, Schedule!$F$226:$FO$226, Schedule!$F$232:$FO$232, 0)</f>
        <v>3.7569325851613072E-2</v>
      </c>
      <c r="AN192" s="214">
        <f>_xlfn.XLOOKUP(AN172, Schedule!$F$226:$FO$226, Schedule!$F$232:$FO$232, 0)</f>
        <v>3.7569325851613072E-2</v>
      </c>
      <c r="AO192" s="214">
        <f>_xlfn.XLOOKUP(AO172, Schedule!$F$226:$FO$226, Schedule!$F$232:$FO$232, 0)</f>
        <v>3.7569325851613072E-2</v>
      </c>
      <c r="AP192" s="214">
        <f>_xlfn.XLOOKUP(AP172, Schedule!$F$226:$FO$226, Schedule!$F$232:$FO$232, 0)</f>
        <v>3.7569325851613072E-2</v>
      </c>
      <c r="AQ192" s="214">
        <f>_xlfn.XLOOKUP(AQ172, Schedule!$F$226:$FO$226, Schedule!$F$232:$FO$232, 0)</f>
        <v>3.7569325851613072E-2</v>
      </c>
      <c r="AR192" s="214">
        <f>_xlfn.XLOOKUP(AR172, Schedule!$F$226:$FO$226, Schedule!$F$232:$FO$232, 0)</f>
        <v>3.7569325851613072E-2</v>
      </c>
      <c r="AS192" s="214">
        <f>_xlfn.XLOOKUP(AS172, Schedule!$F$226:$FO$226, Schedule!$F$232:$FO$232, 0)</f>
        <v>3.7569325851613072E-2</v>
      </c>
      <c r="AT192" s="214">
        <f>_xlfn.XLOOKUP(AT172, Schedule!$F$226:$FO$226, Schedule!$F$232:$FO$232, 0)</f>
        <v>3.7569325851613072E-2</v>
      </c>
      <c r="AU192" s="214">
        <f>_xlfn.XLOOKUP(AU172, Schedule!$F$226:$FO$226, Schedule!$F$232:$FO$232, 0)</f>
        <v>3.7569325851613072E-2</v>
      </c>
      <c r="AV192" s="214">
        <f>_xlfn.XLOOKUP(AV172, Schedule!$F$226:$FO$226, Schedule!$F$232:$FO$232, 0)</f>
        <v>3.7569325851613072E-2</v>
      </c>
      <c r="AW192" s="214">
        <f>_xlfn.XLOOKUP(AW172, Schedule!$F$226:$FO$226, Schedule!$F$232:$FO$232, 0)</f>
        <v>3.7569325851613072E-2</v>
      </c>
      <c r="AX192" s="214">
        <f>_xlfn.XLOOKUP(AX172, Schedule!$F$226:$FO$226, Schedule!$F$232:$FO$232, 0)</f>
        <v>3.7569325851613072E-2</v>
      </c>
      <c r="AY192" s="214">
        <f>_xlfn.XLOOKUP(AY172, Schedule!$F$226:$FO$226, Schedule!$F$232:$FO$232, 0)</f>
        <v>3.7569325851613072E-2</v>
      </c>
      <c r="AZ192" s="214">
        <f>_xlfn.XLOOKUP(AZ172, Schedule!$F$226:$FO$226, Schedule!$F$232:$FO$232, 0)</f>
        <v>3.7569325851613072E-2</v>
      </c>
      <c r="BA192" s="214">
        <f>_xlfn.XLOOKUP(BA172, Schedule!$F$226:$FO$226, Schedule!$F$232:$FO$232, 0)</f>
        <v>3.7569325851613072E-2</v>
      </c>
      <c r="BB192" s="214">
        <f>_xlfn.XLOOKUP(BB172, Schedule!$F$226:$FO$226, Schedule!$F$232:$FO$232, 0)</f>
        <v>3.7569325851613072E-2</v>
      </c>
      <c r="BC192" s="214">
        <f>_xlfn.XLOOKUP(BC172, Schedule!$F$226:$FO$226, Schedule!$F$232:$FO$232, 0)</f>
        <v>3.7569325851613072E-2</v>
      </c>
      <c r="BD192" s="214">
        <f>_xlfn.XLOOKUP(BD172, Schedule!$F$226:$FO$226, Schedule!$F$232:$FO$232, 0)</f>
        <v>3.7569325851613072E-2</v>
      </c>
      <c r="BE192" s="214">
        <f>_xlfn.XLOOKUP(BE172, Schedule!$F$226:$FO$226, Schedule!$F$232:$FO$232, 0)</f>
        <v>3.7569325851613072E-2</v>
      </c>
      <c r="BF192" s="214">
        <f>_xlfn.XLOOKUP(BF172, Schedule!$F$226:$FO$226, Schedule!$F$232:$FO$232, 0)</f>
        <v>3.7569325851613072E-2</v>
      </c>
      <c r="BG192" s="214">
        <f>_xlfn.XLOOKUP(BG172, Schedule!$F$226:$FO$226, Schedule!$F$232:$FO$232, 0)</f>
        <v>3.7569325851613072E-2</v>
      </c>
      <c r="BH192" s="214">
        <f>_xlfn.XLOOKUP(BH172, Schedule!$F$226:$FO$226, Schedule!$F$232:$FO$232, 0)</f>
        <v>3.7569325851613072E-2</v>
      </c>
      <c r="BI192" s="214">
        <f>_xlfn.XLOOKUP(BI172, Schedule!$F$226:$FO$226, Schedule!$F$232:$FO$232, 0)</f>
        <v>3.7569325851613072E-2</v>
      </c>
      <c r="BJ192" s="214">
        <f>_xlfn.XLOOKUP(BJ172, Schedule!$F$226:$FO$226, Schedule!$F$232:$FO$232, 0)</f>
        <v>3.7569325851613072E-2</v>
      </c>
      <c r="BK192" s="214">
        <f>_xlfn.XLOOKUP(BK172, Schedule!$F$226:$FO$226, Schedule!$F$232:$FO$232, 0)</f>
        <v>3.7569325851613072E-2</v>
      </c>
      <c r="BL192" s="214">
        <f>_xlfn.XLOOKUP(BL172, Schedule!$F$226:$FO$226, Schedule!$F$232:$FO$232, 0)</f>
        <v>0</v>
      </c>
      <c r="BM192" s="214">
        <f>_xlfn.XLOOKUP(BM172, Schedule!$F$226:$FO$226, Schedule!$F$232:$FO$232, 0)</f>
        <v>0</v>
      </c>
      <c r="BN192" s="214">
        <f>_xlfn.XLOOKUP(BN172, Schedule!$F$226:$FO$226, Schedule!$F$232:$FO$232, 0)</f>
        <v>0</v>
      </c>
      <c r="BO192" s="214">
        <f>_xlfn.XLOOKUP(BO172, Schedule!$F$226:$FO$226, Schedule!$F$232:$FO$232, 0)</f>
        <v>0</v>
      </c>
      <c r="BP192" s="214">
        <f>_xlfn.XLOOKUP(BP172, Schedule!$F$226:$FO$226, Schedule!$F$232:$FO$232, 0)</f>
        <v>0</v>
      </c>
      <c r="BQ192" s="214">
        <f>_xlfn.XLOOKUP(BQ172, Schedule!$F$226:$FO$226, Schedule!$F$232:$FO$232, 0)</f>
        <v>0</v>
      </c>
      <c r="BR192" s="214">
        <f>_xlfn.XLOOKUP(BR172, Schedule!$F$226:$FO$226, Schedule!$F$232:$FO$232, 0)</f>
        <v>0</v>
      </c>
      <c r="BS192" s="214">
        <f>_xlfn.XLOOKUP(BS172, Schedule!$F$226:$FO$226, Schedule!$F$232:$FO$232, 0)</f>
        <v>0</v>
      </c>
      <c r="BT192" s="214">
        <f>_xlfn.XLOOKUP(BT172, Schedule!$F$226:$FO$226, Schedule!$F$232:$FO$232, 0)</f>
        <v>0</v>
      </c>
      <c r="BU192" s="214">
        <f>_xlfn.XLOOKUP(BU172, Schedule!$F$226:$FO$226, Schedule!$F$232:$FO$232, 0)</f>
        <v>0</v>
      </c>
      <c r="BV192" s="214">
        <f>_xlfn.XLOOKUP(BV172, Schedule!$F$226:$FO$226, Schedule!$F$232:$FO$232, 0)</f>
        <v>0</v>
      </c>
      <c r="BW192" s="214">
        <f>_xlfn.XLOOKUP(BW172, Schedule!$F$226:$FO$226, Schedule!$F$232:$FO$232, 0)</f>
        <v>0</v>
      </c>
      <c r="BX192" s="214">
        <f>_xlfn.XLOOKUP(BX172, Schedule!$F$226:$FO$226, Schedule!$F$232:$FO$232, 0)</f>
        <v>0</v>
      </c>
      <c r="BY192" s="214">
        <f>_xlfn.XLOOKUP(BY172, Schedule!$F$226:$FO$226, Schedule!$F$232:$FO$232, 0)</f>
        <v>0</v>
      </c>
      <c r="BZ192" s="214">
        <f>_xlfn.XLOOKUP(BZ172, Schedule!$F$226:$FO$226, Schedule!$F$232:$FO$232, 0)</f>
        <v>0</v>
      </c>
      <c r="CA192" s="214">
        <f>_xlfn.XLOOKUP(CA172, Schedule!$F$226:$FO$226, Schedule!$F$232:$FO$232, 0)</f>
        <v>0</v>
      </c>
      <c r="CB192" s="214">
        <f>_xlfn.XLOOKUP(CB172, Schedule!$F$226:$FO$226, Schedule!$F$232:$FO$232, 0)</f>
        <v>0</v>
      </c>
      <c r="CC192" s="214">
        <f>_xlfn.XLOOKUP(CC172, Schedule!$F$226:$FO$226, Schedule!$F$232:$FO$232, 0)</f>
        <v>0</v>
      </c>
      <c r="CD192" s="214">
        <f>_xlfn.XLOOKUP(CD172, Schedule!$F$226:$FO$226, Schedule!$F$232:$FO$232, 0)</f>
        <v>0</v>
      </c>
      <c r="CE192" s="214">
        <f>_xlfn.XLOOKUP(CE172, Schedule!$F$226:$FO$226, Schedule!$F$232:$FO$232, 0)</f>
        <v>0</v>
      </c>
      <c r="CF192" s="214">
        <f>_xlfn.XLOOKUP(CF172, Schedule!$F$226:$FO$226, Schedule!$F$232:$FO$232, 0)</f>
        <v>0</v>
      </c>
      <c r="CG192" s="214">
        <f>_xlfn.XLOOKUP(CG172, Schedule!$F$226:$FO$226, Schedule!$F$232:$FO$232, 0)</f>
        <v>0</v>
      </c>
      <c r="CH192" s="214">
        <f>_xlfn.XLOOKUP(CH172, Schedule!$F$226:$FO$226, Schedule!$F$232:$FO$232, 0)</f>
        <v>0</v>
      </c>
      <c r="CI192" s="214">
        <f>_xlfn.XLOOKUP(CI172, Schedule!$F$226:$FO$226, Schedule!$F$232:$FO$232, 0)</f>
        <v>0</v>
      </c>
      <c r="CJ192" s="214">
        <f>_xlfn.XLOOKUP(CJ172, Schedule!$F$226:$FO$226, Schedule!$F$232:$FO$232, 0)</f>
        <v>0</v>
      </c>
      <c r="CK192" s="214">
        <f>_xlfn.XLOOKUP(CK172, Schedule!$F$226:$FO$226, Schedule!$F$232:$FO$232, 0)</f>
        <v>0</v>
      </c>
      <c r="CL192" s="214">
        <f>_xlfn.XLOOKUP(CL172, Schedule!$F$226:$FO$226, Schedule!$F$232:$FO$232, 0)</f>
        <v>0</v>
      </c>
      <c r="CM192" s="214">
        <f>_xlfn.XLOOKUP(CM172, Schedule!$F$226:$FO$226, Schedule!$F$232:$FO$232, 0)</f>
        <v>0</v>
      </c>
      <c r="CN192" s="214">
        <f>_xlfn.XLOOKUP(CN172, Schedule!$F$226:$FO$226, Schedule!$F$232:$FO$232, 0)</f>
        <v>0</v>
      </c>
      <c r="CO192" s="214">
        <f>_xlfn.XLOOKUP(CO172, Schedule!$F$226:$FO$226, Schedule!$F$232:$FO$232, 0)</f>
        <v>0</v>
      </c>
      <c r="CP192" s="214">
        <f>_xlfn.XLOOKUP(CP172, Schedule!$F$226:$FO$226, Schedule!$F$232:$FO$232, 0)</f>
        <v>0</v>
      </c>
      <c r="CQ192" s="214">
        <f>_xlfn.XLOOKUP(CQ172, Schedule!$F$226:$FO$226, Schedule!$F$232:$FO$232, 0)</f>
        <v>0</v>
      </c>
      <c r="CR192" s="214">
        <f>_xlfn.XLOOKUP(CR172, Schedule!$F$226:$FO$226, Schedule!$F$232:$FO$232, 0)</f>
        <v>0</v>
      </c>
      <c r="CS192" s="214">
        <f>_xlfn.XLOOKUP(CS172, Schedule!$F$226:$FO$226, Schedule!$F$232:$FO$232, 0)</f>
        <v>0</v>
      </c>
      <c r="CT192" s="214">
        <f>_xlfn.XLOOKUP(CT172, Schedule!$F$226:$FO$226, Schedule!$F$232:$FO$232, 0)</f>
        <v>0</v>
      </c>
      <c r="CU192" s="214">
        <f>_xlfn.XLOOKUP(CU172, Schedule!$F$226:$FO$226, Schedule!$F$232:$FO$232, 0)</f>
        <v>0</v>
      </c>
      <c r="CV192" s="214">
        <f>_xlfn.XLOOKUP(CV172, Schedule!$F$226:$FO$226, Schedule!$F$232:$FO$232, 0)</f>
        <v>0</v>
      </c>
      <c r="CW192" s="214">
        <f>_xlfn.XLOOKUP(CW172, Schedule!$F$226:$FO$226, Schedule!$F$232:$FO$232, 0)</f>
        <v>0</v>
      </c>
      <c r="CX192" s="214">
        <f>_xlfn.XLOOKUP(CX172, Schedule!$F$226:$FO$226, Schedule!$F$232:$FO$232, 0)</f>
        <v>0</v>
      </c>
      <c r="CY192" s="214">
        <f>_xlfn.XLOOKUP(CY172, Schedule!$F$226:$FO$226, Schedule!$F$232:$FO$232, 0)</f>
        <v>0</v>
      </c>
      <c r="CZ192" s="214">
        <f>_xlfn.XLOOKUP(CZ172, Schedule!$F$226:$FO$226, Schedule!$F$232:$FO$232, 0)</f>
        <v>0</v>
      </c>
      <c r="DA192" s="214">
        <f>_xlfn.XLOOKUP(DA172, Schedule!$F$226:$FO$226, Schedule!$F$232:$FO$232, 0)</f>
        <v>0</v>
      </c>
      <c r="DB192" s="214">
        <f>_xlfn.XLOOKUP(DB172, Schedule!$F$226:$FO$226, Schedule!$F$232:$FO$232, 0)</f>
        <v>0</v>
      </c>
      <c r="DC192" s="214">
        <f>_xlfn.XLOOKUP(DC172, Schedule!$F$226:$FO$226, Schedule!$F$232:$FO$232, 0)</f>
        <v>0</v>
      </c>
      <c r="DD192" s="214">
        <f>_xlfn.XLOOKUP(DD172, Schedule!$F$226:$FO$226, Schedule!$F$232:$FO$232, 0)</f>
        <v>0</v>
      </c>
      <c r="DE192" s="214">
        <f>_xlfn.XLOOKUP(DE172, Schedule!$F$226:$FO$226, Schedule!$F$232:$FO$232, 0)</f>
        <v>0</v>
      </c>
      <c r="DF192" s="214">
        <f>_xlfn.XLOOKUP(DF172, Schedule!$F$226:$FO$226, Schedule!$F$232:$FO$232, 0)</f>
        <v>0</v>
      </c>
      <c r="DG192" s="214">
        <f>_xlfn.XLOOKUP(DG172, Schedule!$F$226:$FO$226, Schedule!$F$232:$FO$232, 0)</f>
        <v>0</v>
      </c>
      <c r="DH192" s="214">
        <f>_xlfn.XLOOKUP(DH172, Schedule!$F$226:$FO$226, Schedule!$F$232:$FO$232, 0)</f>
        <v>0</v>
      </c>
      <c r="DI192" s="214">
        <f>_xlfn.XLOOKUP(DI172, Schedule!$F$226:$FO$226, Schedule!$F$232:$FO$232, 0)</f>
        <v>0</v>
      </c>
      <c r="DJ192" s="214">
        <f>_xlfn.XLOOKUP(DJ172, Schedule!$F$226:$FO$226, Schedule!$F$232:$FO$232, 0)</f>
        <v>0</v>
      </c>
      <c r="DK192" s="214">
        <f>_xlfn.XLOOKUP(DK172, Schedule!$F$226:$FO$226, Schedule!$F$232:$FO$232, 0)</f>
        <v>0</v>
      </c>
      <c r="DL192" s="214">
        <f>_xlfn.XLOOKUP(DL172, Schedule!$F$226:$FO$226, Schedule!$F$232:$FO$232, 0)</f>
        <v>0</v>
      </c>
      <c r="DM192" s="214">
        <f>_xlfn.XLOOKUP(DM172, Schedule!$F$226:$FO$226, Schedule!$F$232:$FO$232, 0)</f>
        <v>0</v>
      </c>
      <c r="DN192" s="214">
        <f>_xlfn.XLOOKUP(DN172, Schedule!$F$226:$FO$226, Schedule!$F$232:$FO$232, 0)</f>
        <v>0</v>
      </c>
      <c r="DO192" s="214">
        <f>_xlfn.XLOOKUP(DO172, Schedule!$F$226:$FO$226, Schedule!$F$232:$FO$232, 0)</f>
        <v>0</v>
      </c>
      <c r="DP192" s="214">
        <f>_xlfn.XLOOKUP(DP172, Schedule!$F$226:$FO$226, Schedule!$F$232:$FO$232, 0)</f>
        <v>0</v>
      </c>
      <c r="DQ192" s="214">
        <f>_xlfn.XLOOKUP(DQ172, Schedule!$F$226:$FO$226, Schedule!$F$232:$FO$232, 0)</f>
        <v>0</v>
      </c>
      <c r="DR192" s="214">
        <f>_xlfn.XLOOKUP(DR172, Schedule!$F$226:$FO$226, Schedule!$F$232:$FO$232, 0)</f>
        <v>0</v>
      </c>
      <c r="DS192" s="214">
        <f>_xlfn.XLOOKUP(DS172, Schedule!$F$226:$FO$226, Schedule!$F$232:$FO$232, 0)</f>
        <v>0</v>
      </c>
      <c r="DT192" s="214">
        <f>_xlfn.XLOOKUP(DT172, Schedule!$F$226:$FO$226, Schedule!$F$232:$FO$232, 0)</f>
        <v>0</v>
      </c>
      <c r="DU192" s="214">
        <f>_xlfn.XLOOKUP(DU172, Schedule!$F$226:$FO$226, Schedule!$F$232:$FO$232, 0)</f>
        <v>0</v>
      </c>
      <c r="DV192" s="214">
        <f>_xlfn.XLOOKUP(DV172, Schedule!$F$226:$FO$226, Schedule!$F$232:$FO$232, 0)</f>
        <v>0</v>
      </c>
      <c r="DW192" s="214">
        <f>_xlfn.XLOOKUP(DW172, Schedule!$F$226:$FO$226, Schedule!$F$232:$FO$232, 0)</f>
        <v>0</v>
      </c>
      <c r="DX192" s="214">
        <f>_xlfn.XLOOKUP(DX172, Schedule!$F$226:$FO$226, Schedule!$F$232:$FO$232, 0)</f>
        <v>0</v>
      </c>
      <c r="DY192" s="214">
        <f>_xlfn.XLOOKUP(DY172, Schedule!$F$226:$FO$226, Schedule!$F$232:$FO$232, 0)</f>
        <v>0</v>
      </c>
      <c r="DZ192" s="214">
        <f>_xlfn.XLOOKUP(DZ172, Schedule!$F$226:$FO$226, Schedule!$F$232:$FO$232, 0)</f>
        <v>0</v>
      </c>
      <c r="EA192" s="214">
        <f>_xlfn.XLOOKUP(EA172, Schedule!$F$226:$FO$226, Schedule!$F$232:$FO$232, 0)</f>
        <v>0</v>
      </c>
      <c r="EB192" s="214">
        <f>_xlfn.XLOOKUP(EB172, Schedule!$F$226:$FO$226, Schedule!$F$232:$FO$232, 0)</f>
        <v>0</v>
      </c>
      <c r="EC192" s="214">
        <f>_xlfn.XLOOKUP(EC172, Schedule!$F$226:$FO$226, Schedule!$F$232:$FO$232, 0)</f>
        <v>0</v>
      </c>
      <c r="ED192" s="214">
        <f>_xlfn.XLOOKUP(ED172, Schedule!$F$226:$FO$226, Schedule!$F$232:$FO$232, 0)</f>
        <v>0</v>
      </c>
      <c r="EE192" s="214">
        <f>_xlfn.XLOOKUP(EE172, Schedule!$F$226:$FO$226, Schedule!$F$232:$FO$232, 0)</f>
        <v>0</v>
      </c>
      <c r="EF192" s="214">
        <f>_xlfn.XLOOKUP(EF172, Schedule!$F$226:$FO$226, Schedule!$F$232:$FO$232, 0)</f>
        <v>0</v>
      </c>
      <c r="EG192" s="214">
        <f>_xlfn.XLOOKUP(EG172, Schedule!$F$226:$FO$226, Schedule!$F$232:$FO$232, 0)</f>
        <v>0</v>
      </c>
      <c r="EH192" s="214">
        <f>_xlfn.XLOOKUP(EH172, Schedule!$F$226:$FO$226, Schedule!$F$232:$FO$232, 0)</f>
        <v>0</v>
      </c>
      <c r="EI192" s="214">
        <f>_xlfn.XLOOKUP(EI172, Schedule!$F$226:$FO$226, Schedule!$F$232:$FO$232, 0)</f>
        <v>0</v>
      </c>
      <c r="EJ192" s="214">
        <f>_xlfn.XLOOKUP(EJ172, Schedule!$F$226:$FO$226, Schedule!$F$232:$FO$232, 0)</f>
        <v>0</v>
      </c>
      <c r="EK192" s="214">
        <f>_xlfn.XLOOKUP(EK172, Schedule!$F$226:$FO$226, Schedule!$F$232:$FO$232, 0)</f>
        <v>0</v>
      </c>
      <c r="EL192" s="214">
        <f>_xlfn.XLOOKUP(EL172, Schedule!$F$226:$FO$226, Schedule!$F$232:$FO$232, 0)</f>
        <v>0</v>
      </c>
      <c r="EM192" s="214">
        <f>_xlfn.XLOOKUP(EM172, Schedule!$F$226:$FO$226, Schedule!$F$232:$FO$232, 0)</f>
        <v>0</v>
      </c>
      <c r="EN192" s="214">
        <f>_xlfn.XLOOKUP(EN172, Schedule!$F$226:$FO$226, Schedule!$F$232:$FO$232, 0)</f>
        <v>0</v>
      </c>
      <c r="EO192" s="214">
        <f>_xlfn.XLOOKUP(EO172, Schedule!$F$226:$FO$226, Schedule!$F$232:$FO$232, 0)</f>
        <v>0</v>
      </c>
      <c r="EP192" s="214">
        <f>_xlfn.XLOOKUP(EP172, Schedule!$F$226:$FO$226, Schedule!$F$232:$FO$232, 0)</f>
        <v>0</v>
      </c>
      <c r="EQ192" s="214">
        <f>_xlfn.XLOOKUP(EQ172, Schedule!$F$226:$FO$226, Schedule!$F$232:$FO$232, 0)</f>
        <v>0</v>
      </c>
      <c r="ER192" s="214">
        <f>_xlfn.XLOOKUP(ER172, Schedule!$F$226:$FO$226, Schedule!$F$232:$FO$232, 0)</f>
        <v>0</v>
      </c>
      <c r="ES192" s="214">
        <f>_xlfn.XLOOKUP(ES172, Schedule!$F$226:$FO$226, Schedule!$F$232:$FO$232, 0)</f>
        <v>0</v>
      </c>
      <c r="ET192" s="214">
        <f>_xlfn.XLOOKUP(ET172, Schedule!$F$226:$FO$226, Schedule!$F$232:$FO$232, 0)</f>
        <v>0</v>
      </c>
      <c r="EU192" s="214">
        <f>_xlfn.XLOOKUP(EU172, Schedule!$F$226:$FO$226, Schedule!$F$232:$FO$232, 0)</f>
        <v>0</v>
      </c>
      <c r="EV192" s="214">
        <f>_xlfn.XLOOKUP(EV172, Schedule!$F$226:$FO$226, Schedule!$F$232:$FO$232, 0)</f>
        <v>0</v>
      </c>
      <c r="EW192" s="214">
        <f>_xlfn.XLOOKUP(EW172, Schedule!$F$226:$FO$226, Schedule!$F$232:$FO$232, 0)</f>
        <v>0</v>
      </c>
      <c r="EX192" s="214">
        <f>_xlfn.XLOOKUP(EX172, Schedule!$F$226:$FO$226, Schedule!$F$232:$FO$232, 0)</f>
        <v>0</v>
      </c>
      <c r="EY192" s="214">
        <f>_xlfn.XLOOKUP(EY172, Schedule!$F$226:$FO$226, Schedule!$F$232:$FO$232, 0)</f>
        <v>0</v>
      </c>
      <c r="EZ192" s="214">
        <f>_xlfn.XLOOKUP(EZ172, Schedule!$F$226:$FO$226, Schedule!$F$232:$FO$232, 0)</f>
        <v>0</v>
      </c>
      <c r="FA192" s="214">
        <f>_xlfn.XLOOKUP(FA172, Schedule!$F$226:$FO$226, Schedule!$F$232:$FO$232, 0)</f>
        <v>0</v>
      </c>
      <c r="FB192" s="214">
        <f>_xlfn.XLOOKUP(FB172, Schedule!$F$226:$FO$226, Schedule!$F$232:$FO$232, 0)</f>
        <v>0</v>
      </c>
      <c r="FC192" s="214">
        <f>_xlfn.XLOOKUP(FC172, Schedule!$F$226:$FO$226, Schedule!$F$232:$FO$232, 0)</f>
        <v>0</v>
      </c>
      <c r="FD192" s="214">
        <f>_xlfn.XLOOKUP(FD172, Schedule!$F$226:$FO$226, Schedule!$F$232:$FO$232, 0)</f>
        <v>0</v>
      </c>
      <c r="FE192" s="214">
        <f>_xlfn.XLOOKUP(FE172, Schedule!$F$226:$FO$226, Schedule!$F$232:$FO$232, 0)</f>
        <v>0</v>
      </c>
      <c r="FF192" s="214">
        <f>_xlfn.XLOOKUP(FF172, Schedule!$F$226:$FO$226, Schedule!$F$232:$FO$232, 0)</f>
        <v>0</v>
      </c>
      <c r="FG192" s="214">
        <f>_xlfn.XLOOKUP(FG172, Schedule!$F$226:$FO$226, Schedule!$F$232:$FO$232, 0)</f>
        <v>0</v>
      </c>
      <c r="FH192" s="214">
        <f>_xlfn.XLOOKUP(FH172, Schedule!$F$226:$FO$226, Schedule!$F$232:$FO$232, 0)</f>
        <v>0</v>
      </c>
      <c r="FI192" s="214">
        <f>_xlfn.XLOOKUP(FI172, Schedule!$F$226:$FO$226, Schedule!$F$232:$FO$232, 0)</f>
        <v>0</v>
      </c>
      <c r="FJ192" s="214">
        <f>_xlfn.XLOOKUP(FJ172, Schedule!$F$226:$FO$226, Schedule!$F$232:$FO$232, 0)</f>
        <v>0</v>
      </c>
      <c r="FK192" s="214">
        <f>_xlfn.XLOOKUP(FK172, Schedule!$F$226:$FO$226, Schedule!$F$232:$FO$232, 0)</f>
        <v>0</v>
      </c>
      <c r="FL192" s="214">
        <f>_xlfn.XLOOKUP(FL172, Schedule!$F$226:$FO$226, Schedule!$F$232:$FO$232, 0)</f>
        <v>0</v>
      </c>
      <c r="FM192" s="214">
        <f>_xlfn.XLOOKUP(FM172, Schedule!$F$226:$FO$226, Schedule!$F$232:$FO$232, 0)</f>
        <v>0</v>
      </c>
      <c r="FN192" s="214">
        <f>_xlfn.XLOOKUP(FN172, Schedule!$F$226:$FO$226, Schedule!$F$232:$FO$232, 0)</f>
        <v>0</v>
      </c>
      <c r="FO192" s="214">
        <f>_xlfn.XLOOKUP(FO172, Schedule!$F$226:$FO$226, Schedule!$F$232:$FO$232, 0)</f>
        <v>0</v>
      </c>
    </row>
    <row r="193" spans="2:171" x14ac:dyDescent="0.3">
      <c r="B193" s="201" t="s">
        <v>234</v>
      </c>
      <c r="D193" s="212">
        <f t="shared" si="1765"/>
        <v>31.491934905028582</v>
      </c>
      <c r="G193" s="214">
        <f>_xlfn.XLOOKUP(G172, Schedule!$F$226:$FO$226, Schedule!$F$233:$FO$233, 0)</f>
        <v>0</v>
      </c>
      <c r="H193" s="214">
        <f>_xlfn.XLOOKUP(H172, Schedule!$F$226:$FO$226, Schedule!$F$233:$FO$233, 0)</f>
        <v>0</v>
      </c>
      <c r="I193" s="214">
        <f>_xlfn.XLOOKUP(I172, Schedule!$F$226:$FO$226, Schedule!$F$233:$FO$233, 0)</f>
        <v>0</v>
      </c>
      <c r="J193" s="214">
        <f>_xlfn.XLOOKUP(J172, Schedule!$F$226:$FO$226, Schedule!$F$233:$FO$233, 0)</f>
        <v>0</v>
      </c>
      <c r="K193" s="214">
        <f>_xlfn.XLOOKUP(K172, Schedule!$F$226:$FO$226, Schedule!$F$233:$FO$233, 0)</f>
        <v>0</v>
      </c>
      <c r="L193" s="214">
        <f>_xlfn.XLOOKUP(L172, Schedule!$F$226:$FO$226, Schedule!$F$233:$FO$233, 0)</f>
        <v>0</v>
      </c>
      <c r="M193" s="214">
        <f>_xlfn.XLOOKUP(M172, Schedule!$F$226:$FO$226, Schedule!$F$233:$FO$233, 0)</f>
        <v>0</v>
      </c>
      <c r="N193" s="214">
        <f>_xlfn.XLOOKUP(N172, Schedule!$F$226:$FO$226, Schedule!$F$233:$FO$233, 0)</f>
        <v>0</v>
      </c>
      <c r="O193" s="214">
        <f>_xlfn.XLOOKUP(O172, Schedule!$F$226:$FO$226, Schedule!$F$233:$FO$233, 0)</f>
        <v>0.60561413278901166</v>
      </c>
      <c r="P193" s="214">
        <f>_xlfn.XLOOKUP(P172, Schedule!$F$226:$FO$226, Schedule!$F$233:$FO$233, 0)</f>
        <v>0.60561413278901166</v>
      </c>
      <c r="Q193" s="214">
        <f>_xlfn.XLOOKUP(Q172, Schedule!$F$226:$FO$226, Schedule!$F$233:$FO$233, 0)</f>
        <v>0.60561413278901166</v>
      </c>
      <c r="R193" s="214">
        <f>_xlfn.XLOOKUP(R172, Schedule!$F$226:$FO$226, Schedule!$F$233:$FO$233, 0)</f>
        <v>0.60561413278901166</v>
      </c>
      <c r="S193" s="214">
        <f>_xlfn.XLOOKUP(S172, Schedule!$F$226:$FO$226, Schedule!$F$233:$FO$233, 0)</f>
        <v>0.60561413278901166</v>
      </c>
      <c r="T193" s="214">
        <f>_xlfn.XLOOKUP(T172, Schedule!$F$226:$FO$226, Schedule!$F$233:$FO$233, 0)</f>
        <v>0.60561413278901166</v>
      </c>
      <c r="U193" s="214">
        <f>_xlfn.XLOOKUP(U172, Schedule!$F$226:$FO$226, Schedule!$F$233:$FO$233, 0)</f>
        <v>0.60561413278901166</v>
      </c>
      <c r="V193" s="214">
        <f>_xlfn.XLOOKUP(V172, Schedule!$F$226:$FO$226, Schedule!$F$233:$FO$233, 0)</f>
        <v>0.60561413278901166</v>
      </c>
      <c r="W193" s="214">
        <f>_xlfn.XLOOKUP(W172, Schedule!$F$226:$FO$226, Schedule!$F$233:$FO$233, 0)</f>
        <v>0.60561413278901166</v>
      </c>
      <c r="X193" s="214">
        <f>_xlfn.XLOOKUP(X172, Schedule!$F$226:$FO$226, Schedule!$F$233:$FO$233, 0)</f>
        <v>0.60561413278901166</v>
      </c>
      <c r="Y193" s="214">
        <f>_xlfn.XLOOKUP(Y172, Schedule!$F$226:$FO$226, Schedule!$F$233:$FO$233, 0)</f>
        <v>0.60561413278901166</v>
      </c>
      <c r="Z193" s="214">
        <f>_xlfn.XLOOKUP(Z172, Schedule!$F$226:$FO$226, Schedule!$F$233:$FO$233, 0)</f>
        <v>0.60561413278901166</v>
      </c>
      <c r="AA193" s="214">
        <f>_xlfn.XLOOKUP(AA172, Schedule!$F$226:$FO$226, Schedule!$F$233:$FO$233, 0)</f>
        <v>0.60561413278901166</v>
      </c>
      <c r="AB193" s="214">
        <f>_xlfn.XLOOKUP(AB172, Schedule!$F$226:$FO$226, Schedule!$F$233:$FO$233, 0)</f>
        <v>0.60561413278901166</v>
      </c>
      <c r="AC193" s="214">
        <f>_xlfn.XLOOKUP(AC172, Schedule!$F$226:$FO$226, Schedule!$F$233:$FO$233, 0)</f>
        <v>0.60561413278901166</v>
      </c>
      <c r="AD193" s="214">
        <f>_xlfn.XLOOKUP(AD172, Schedule!$F$226:$FO$226, Schedule!$F$233:$FO$233, 0)</f>
        <v>0.60561413278901166</v>
      </c>
      <c r="AE193" s="214">
        <f>_xlfn.XLOOKUP(AE172, Schedule!$F$226:$FO$226, Schedule!$F$233:$FO$233, 0)</f>
        <v>0.60561413278901166</v>
      </c>
      <c r="AF193" s="214">
        <f>_xlfn.XLOOKUP(AF172, Schedule!$F$226:$FO$226, Schedule!$F$233:$FO$233, 0)</f>
        <v>0.60561413278901166</v>
      </c>
      <c r="AG193" s="214">
        <f>_xlfn.XLOOKUP(AG172, Schedule!$F$226:$FO$226, Schedule!$F$233:$FO$233, 0)</f>
        <v>0.60561413278901166</v>
      </c>
      <c r="AH193" s="214">
        <f>_xlfn.XLOOKUP(AH172, Schedule!$F$226:$FO$226, Schedule!$F$233:$FO$233, 0)</f>
        <v>0.60561413278901166</v>
      </c>
      <c r="AI193" s="214">
        <f>_xlfn.XLOOKUP(AI172, Schedule!$F$226:$FO$226, Schedule!$F$233:$FO$233, 0)</f>
        <v>0.60561413278901166</v>
      </c>
      <c r="AJ193" s="214">
        <f>_xlfn.XLOOKUP(AJ172, Schedule!$F$226:$FO$226, Schedule!$F$233:$FO$233, 0)</f>
        <v>0.60561413278901166</v>
      </c>
      <c r="AK193" s="214">
        <f>_xlfn.XLOOKUP(AK172, Schedule!$F$226:$FO$226, Schedule!$F$233:$FO$233, 0)</f>
        <v>0.60561413278901166</v>
      </c>
      <c r="AL193" s="214">
        <f>_xlfn.XLOOKUP(AL172, Schedule!$F$226:$FO$226, Schedule!$F$233:$FO$233, 0)</f>
        <v>0.60561413278901166</v>
      </c>
      <c r="AM193" s="214">
        <f>_xlfn.XLOOKUP(AM172, Schedule!$F$226:$FO$226, Schedule!$F$233:$FO$233, 0)</f>
        <v>0.60561413278901166</v>
      </c>
      <c r="AN193" s="214">
        <f>_xlfn.XLOOKUP(AN172, Schedule!$F$226:$FO$226, Schedule!$F$233:$FO$233, 0)</f>
        <v>0.60561413278901166</v>
      </c>
      <c r="AO193" s="214">
        <f>_xlfn.XLOOKUP(AO172, Schedule!$F$226:$FO$226, Schedule!$F$233:$FO$233, 0)</f>
        <v>0.60561413278901166</v>
      </c>
      <c r="AP193" s="214">
        <f>_xlfn.XLOOKUP(AP172, Schedule!$F$226:$FO$226, Schedule!$F$233:$FO$233, 0)</f>
        <v>0.60561413278901166</v>
      </c>
      <c r="AQ193" s="214">
        <f>_xlfn.XLOOKUP(AQ172, Schedule!$F$226:$FO$226, Schedule!$F$233:$FO$233, 0)</f>
        <v>0.60561413278901166</v>
      </c>
      <c r="AR193" s="214">
        <f>_xlfn.XLOOKUP(AR172, Schedule!$F$226:$FO$226, Schedule!$F$233:$FO$233, 0)</f>
        <v>0.60561413278901166</v>
      </c>
      <c r="AS193" s="214">
        <f>_xlfn.XLOOKUP(AS172, Schedule!$F$226:$FO$226, Schedule!$F$233:$FO$233, 0)</f>
        <v>0.60561413278901166</v>
      </c>
      <c r="AT193" s="214">
        <f>_xlfn.XLOOKUP(AT172, Schedule!$F$226:$FO$226, Schedule!$F$233:$FO$233, 0)</f>
        <v>0.60561413278901166</v>
      </c>
      <c r="AU193" s="214">
        <f>_xlfn.XLOOKUP(AU172, Schedule!$F$226:$FO$226, Schedule!$F$233:$FO$233, 0)</f>
        <v>0.60561413278901166</v>
      </c>
      <c r="AV193" s="214">
        <f>_xlfn.XLOOKUP(AV172, Schedule!$F$226:$FO$226, Schedule!$F$233:$FO$233, 0)</f>
        <v>0.60561413278901166</v>
      </c>
      <c r="AW193" s="214">
        <f>_xlfn.XLOOKUP(AW172, Schedule!$F$226:$FO$226, Schedule!$F$233:$FO$233, 0)</f>
        <v>0.60561413278901166</v>
      </c>
      <c r="AX193" s="214">
        <f>_xlfn.XLOOKUP(AX172, Schedule!$F$226:$FO$226, Schedule!$F$233:$FO$233, 0)</f>
        <v>0.60561413278901166</v>
      </c>
      <c r="AY193" s="214">
        <f>_xlfn.XLOOKUP(AY172, Schedule!$F$226:$FO$226, Schedule!$F$233:$FO$233, 0)</f>
        <v>0.60561413278901166</v>
      </c>
      <c r="AZ193" s="214">
        <f>_xlfn.XLOOKUP(AZ172, Schedule!$F$226:$FO$226, Schedule!$F$233:$FO$233, 0)</f>
        <v>0.60561413278901166</v>
      </c>
      <c r="BA193" s="214">
        <f>_xlfn.XLOOKUP(BA172, Schedule!$F$226:$FO$226, Schedule!$F$233:$FO$233, 0)</f>
        <v>0.60561413278901166</v>
      </c>
      <c r="BB193" s="214">
        <f>_xlfn.XLOOKUP(BB172, Schedule!$F$226:$FO$226, Schedule!$F$233:$FO$233, 0)</f>
        <v>0.60561413278901166</v>
      </c>
      <c r="BC193" s="214">
        <f>_xlfn.XLOOKUP(BC172, Schedule!$F$226:$FO$226, Schedule!$F$233:$FO$233, 0)</f>
        <v>0.60561413278901166</v>
      </c>
      <c r="BD193" s="214">
        <f>_xlfn.XLOOKUP(BD172, Schedule!$F$226:$FO$226, Schedule!$F$233:$FO$233, 0)</f>
        <v>0.60561413278901166</v>
      </c>
      <c r="BE193" s="214">
        <f>_xlfn.XLOOKUP(BE172, Schedule!$F$226:$FO$226, Schedule!$F$233:$FO$233, 0)</f>
        <v>0.60561413278901166</v>
      </c>
      <c r="BF193" s="214">
        <f>_xlfn.XLOOKUP(BF172, Schedule!$F$226:$FO$226, Schedule!$F$233:$FO$233, 0)</f>
        <v>0.60561413278901166</v>
      </c>
      <c r="BG193" s="214">
        <f>_xlfn.XLOOKUP(BG172, Schedule!$F$226:$FO$226, Schedule!$F$233:$FO$233, 0)</f>
        <v>0.60561413278901166</v>
      </c>
      <c r="BH193" s="214">
        <f>_xlfn.XLOOKUP(BH172, Schedule!$F$226:$FO$226, Schedule!$F$233:$FO$233, 0)</f>
        <v>0.60561413278901166</v>
      </c>
      <c r="BI193" s="214">
        <f>_xlfn.XLOOKUP(BI172, Schedule!$F$226:$FO$226, Schedule!$F$233:$FO$233, 0)</f>
        <v>0.60561413278901166</v>
      </c>
      <c r="BJ193" s="214">
        <f>_xlfn.XLOOKUP(BJ172, Schedule!$F$226:$FO$226, Schedule!$F$233:$FO$233, 0)</f>
        <v>0.60561413278901166</v>
      </c>
      <c r="BK193" s="214">
        <f>_xlfn.XLOOKUP(BK172, Schedule!$F$226:$FO$226, Schedule!$F$233:$FO$233, 0)</f>
        <v>0.60561413278901166</v>
      </c>
      <c r="BL193" s="214">
        <f>_xlfn.XLOOKUP(BL172, Schedule!$F$226:$FO$226, Schedule!$F$233:$FO$233, 0)</f>
        <v>0.60561413278901166</v>
      </c>
      <c r="BM193" s="214">
        <f>_xlfn.XLOOKUP(BM172, Schedule!$F$226:$FO$226, Schedule!$F$233:$FO$233, 0)</f>
        <v>0.60561413278901166</v>
      </c>
      <c r="BN193" s="214">
        <f>_xlfn.XLOOKUP(BN172, Schedule!$F$226:$FO$226, Schedule!$F$233:$FO$233, 0)</f>
        <v>0.60561413278901166</v>
      </c>
      <c r="BO193" s="214">
        <f>_xlfn.XLOOKUP(BO172, Schedule!$F$226:$FO$226, Schedule!$F$233:$FO$233, 0)</f>
        <v>0</v>
      </c>
      <c r="BP193" s="214">
        <f>_xlfn.XLOOKUP(BP172, Schedule!$F$226:$FO$226, Schedule!$F$233:$FO$233, 0)</f>
        <v>0</v>
      </c>
      <c r="BQ193" s="214">
        <f>_xlfn.XLOOKUP(BQ172, Schedule!$F$226:$FO$226, Schedule!$F$233:$FO$233, 0)</f>
        <v>0</v>
      </c>
      <c r="BR193" s="214">
        <f>_xlfn.XLOOKUP(BR172, Schedule!$F$226:$FO$226, Schedule!$F$233:$FO$233, 0)</f>
        <v>0</v>
      </c>
      <c r="BS193" s="214">
        <f>_xlfn.XLOOKUP(BS172, Schedule!$F$226:$FO$226, Schedule!$F$233:$FO$233, 0)</f>
        <v>0</v>
      </c>
      <c r="BT193" s="214">
        <f>_xlfn.XLOOKUP(BT172, Schedule!$F$226:$FO$226, Schedule!$F$233:$FO$233, 0)</f>
        <v>0</v>
      </c>
      <c r="BU193" s="214">
        <f>_xlfn.XLOOKUP(BU172, Schedule!$F$226:$FO$226, Schedule!$F$233:$FO$233, 0)</f>
        <v>0</v>
      </c>
      <c r="BV193" s="214">
        <f>_xlfn.XLOOKUP(BV172, Schedule!$F$226:$FO$226, Schedule!$F$233:$FO$233, 0)</f>
        <v>0</v>
      </c>
      <c r="BW193" s="214">
        <f>_xlfn.XLOOKUP(BW172, Schedule!$F$226:$FO$226, Schedule!$F$233:$FO$233, 0)</f>
        <v>0</v>
      </c>
      <c r="BX193" s="214">
        <f>_xlfn.XLOOKUP(BX172, Schedule!$F$226:$FO$226, Schedule!$F$233:$FO$233, 0)</f>
        <v>0</v>
      </c>
      <c r="BY193" s="214">
        <f>_xlfn.XLOOKUP(BY172, Schedule!$F$226:$FO$226, Schedule!$F$233:$FO$233, 0)</f>
        <v>0</v>
      </c>
      <c r="BZ193" s="214">
        <f>_xlfn.XLOOKUP(BZ172, Schedule!$F$226:$FO$226, Schedule!$F$233:$FO$233, 0)</f>
        <v>0</v>
      </c>
      <c r="CA193" s="214">
        <f>_xlfn.XLOOKUP(CA172, Schedule!$F$226:$FO$226, Schedule!$F$233:$FO$233, 0)</f>
        <v>0</v>
      </c>
      <c r="CB193" s="214">
        <f>_xlfn.XLOOKUP(CB172, Schedule!$F$226:$FO$226, Schedule!$F$233:$FO$233, 0)</f>
        <v>0</v>
      </c>
      <c r="CC193" s="214">
        <f>_xlfn.XLOOKUP(CC172, Schedule!$F$226:$FO$226, Schedule!$F$233:$FO$233, 0)</f>
        <v>0</v>
      </c>
      <c r="CD193" s="214">
        <f>_xlfn.XLOOKUP(CD172, Schedule!$F$226:$FO$226, Schedule!$F$233:$FO$233, 0)</f>
        <v>0</v>
      </c>
      <c r="CE193" s="214">
        <f>_xlfn.XLOOKUP(CE172, Schedule!$F$226:$FO$226, Schedule!$F$233:$FO$233, 0)</f>
        <v>0</v>
      </c>
      <c r="CF193" s="214">
        <f>_xlfn.XLOOKUP(CF172, Schedule!$F$226:$FO$226, Schedule!$F$233:$FO$233, 0)</f>
        <v>0</v>
      </c>
      <c r="CG193" s="214">
        <f>_xlfn.XLOOKUP(CG172, Schedule!$F$226:$FO$226, Schedule!$F$233:$FO$233, 0)</f>
        <v>0</v>
      </c>
      <c r="CH193" s="214">
        <f>_xlfn.XLOOKUP(CH172, Schedule!$F$226:$FO$226, Schedule!$F$233:$FO$233, 0)</f>
        <v>0</v>
      </c>
      <c r="CI193" s="214">
        <f>_xlfn.XLOOKUP(CI172, Schedule!$F$226:$FO$226, Schedule!$F$233:$FO$233, 0)</f>
        <v>0</v>
      </c>
      <c r="CJ193" s="214">
        <f>_xlfn.XLOOKUP(CJ172, Schedule!$F$226:$FO$226, Schedule!$F$233:$FO$233, 0)</f>
        <v>0</v>
      </c>
      <c r="CK193" s="214">
        <f>_xlfn.XLOOKUP(CK172, Schedule!$F$226:$FO$226, Schedule!$F$233:$FO$233, 0)</f>
        <v>0</v>
      </c>
      <c r="CL193" s="214">
        <f>_xlfn.XLOOKUP(CL172, Schedule!$F$226:$FO$226, Schedule!$F$233:$FO$233, 0)</f>
        <v>0</v>
      </c>
      <c r="CM193" s="214">
        <f>_xlfn.XLOOKUP(CM172, Schedule!$F$226:$FO$226, Schedule!$F$233:$FO$233, 0)</f>
        <v>0</v>
      </c>
      <c r="CN193" s="214">
        <f>_xlfn.XLOOKUP(CN172, Schedule!$F$226:$FO$226, Schedule!$F$233:$FO$233, 0)</f>
        <v>0</v>
      </c>
      <c r="CO193" s="214">
        <f>_xlfn.XLOOKUP(CO172, Schedule!$F$226:$FO$226, Schedule!$F$233:$FO$233, 0)</f>
        <v>0</v>
      </c>
      <c r="CP193" s="214">
        <f>_xlfn.XLOOKUP(CP172, Schedule!$F$226:$FO$226, Schedule!$F$233:$FO$233, 0)</f>
        <v>0</v>
      </c>
      <c r="CQ193" s="214">
        <f>_xlfn.XLOOKUP(CQ172, Schedule!$F$226:$FO$226, Schedule!$F$233:$FO$233, 0)</f>
        <v>0</v>
      </c>
      <c r="CR193" s="214">
        <f>_xlfn.XLOOKUP(CR172, Schedule!$F$226:$FO$226, Schedule!$F$233:$FO$233, 0)</f>
        <v>0</v>
      </c>
      <c r="CS193" s="214">
        <f>_xlfn.XLOOKUP(CS172, Schedule!$F$226:$FO$226, Schedule!$F$233:$FO$233, 0)</f>
        <v>0</v>
      </c>
      <c r="CT193" s="214">
        <f>_xlfn.XLOOKUP(CT172, Schedule!$F$226:$FO$226, Schedule!$F$233:$FO$233, 0)</f>
        <v>0</v>
      </c>
      <c r="CU193" s="214">
        <f>_xlfn.XLOOKUP(CU172, Schedule!$F$226:$FO$226, Schedule!$F$233:$FO$233, 0)</f>
        <v>0</v>
      </c>
      <c r="CV193" s="214">
        <f>_xlfn.XLOOKUP(CV172, Schedule!$F$226:$FO$226, Schedule!$F$233:$FO$233, 0)</f>
        <v>0</v>
      </c>
      <c r="CW193" s="214">
        <f>_xlfn.XLOOKUP(CW172, Schedule!$F$226:$FO$226, Schedule!$F$233:$FO$233, 0)</f>
        <v>0</v>
      </c>
      <c r="CX193" s="214">
        <f>_xlfn.XLOOKUP(CX172, Schedule!$F$226:$FO$226, Schedule!$F$233:$FO$233, 0)</f>
        <v>0</v>
      </c>
      <c r="CY193" s="214">
        <f>_xlfn.XLOOKUP(CY172, Schedule!$F$226:$FO$226, Schedule!$F$233:$FO$233, 0)</f>
        <v>0</v>
      </c>
      <c r="CZ193" s="214">
        <f>_xlfn.XLOOKUP(CZ172, Schedule!$F$226:$FO$226, Schedule!$F$233:$FO$233, 0)</f>
        <v>0</v>
      </c>
      <c r="DA193" s="214">
        <f>_xlfn.XLOOKUP(DA172, Schedule!$F$226:$FO$226, Schedule!$F$233:$FO$233, 0)</f>
        <v>0</v>
      </c>
      <c r="DB193" s="214">
        <f>_xlfn.XLOOKUP(DB172, Schedule!$F$226:$FO$226, Schedule!$F$233:$FO$233, 0)</f>
        <v>0</v>
      </c>
      <c r="DC193" s="214">
        <f>_xlfn.XLOOKUP(DC172, Schedule!$F$226:$FO$226, Schedule!$F$233:$FO$233, 0)</f>
        <v>0</v>
      </c>
      <c r="DD193" s="214">
        <f>_xlfn.XLOOKUP(DD172, Schedule!$F$226:$FO$226, Schedule!$F$233:$FO$233, 0)</f>
        <v>0</v>
      </c>
      <c r="DE193" s="214">
        <f>_xlfn.XLOOKUP(DE172, Schedule!$F$226:$FO$226, Schedule!$F$233:$FO$233, 0)</f>
        <v>0</v>
      </c>
      <c r="DF193" s="214">
        <f>_xlfn.XLOOKUP(DF172, Schedule!$F$226:$FO$226, Schedule!$F$233:$FO$233, 0)</f>
        <v>0</v>
      </c>
      <c r="DG193" s="214">
        <f>_xlfn.XLOOKUP(DG172, Schedule!$F$226:$FO$226, Schedule!$F$233:$FO$233, 0)</f>
        <v>0</v>
      </c>
      <c r="DH193" s="214">
        <f>_xlfn.XLOOKUP(DH172, Schedule!$F$226:$FO$226, Schedule!$F$233:$FO$233, 0)</f>
        <v>0</v>
      </c>
      <c r="DI193" s="214">
        <f>_xlfn.XLOOKUP(DI172, Schedule!$F$226:$FO$226, Schedule!$F$233:$FO$233, 0)</f>
        <v>0</v>
      </c>
      <c r="DJ193" s="214">
        <f>_xlfn.XLOOKUP(DJ172, Schedule!$F$226:$FO$226, Schedule!$F$233:$FO$233, 0)</f>
        <v>0</v>
      </c>
      <c r="DK193" s="214">
        <f>_xlfn.XLOOKUP(DK172, Schedule!$F$226:$FO$226, Schedule!$F$233:$FO$233, 0)</f>
        <v>0</v>
      </c>
      <c r="DL193" s="214">
        <f>_xlfn.XLOOKUP(DL172, Schedule!$F$226:$FO$226, Schedule!$F$233:$FO$233, 0)</f>
        <v>0</v>
      </c>
      <c r="DM193" s="214">
        <f>_xlfn.XLOOKUP(DM172, Schedule!$F$226:$FO$226, Schedule!$F$233:$FO$233, 0)</f>
        <v>0</v>
      </c>
      <c r="DN193" s="214">
        <f>_xlfn.XLOOKUP(DN172, Schedule!$F$226:$FO$226, Schedule!$F$233:$FO$233, 0)</f>
        <v>0</v>
      </c>
      <c r="DO193" s="214">
        <f>_xlfn.XLOOKUP(DO172, Schedule!$F$226:$FO$226, Schedule!$F$233:$FO$233, 0)</f>
        <v>0</v>
      </c>
      <c r="DP193" s="214">
        <f>_xlfn.XLOOKUP(DP172, Schedule!$F$226:$FO$226, Schedule!$F$233:$FO$233, 0)</f>
        <v>0</v>
      </c>
      <c r="DQ193" s="214">
        <f>_xlfn.XLOOKUP(DQ172, Schedule!$F$226:$FO$226, Schedule!$F$233:$FO$233, 0)</f>
        <v>0</v>
      </c>
      <c r="DR193" s="214">
        <f>_xlfn.XLOOKUP(DR172, Schedule!$F$226:$FO$226, Schedule!$F$233:$FO$233, 0)</f>
        <v>0</v>
      </c>
      <c r="DS193" s="214">
        <f>_xlfn.XLOOKUP(DS172, Schedule!$F$226:$FO$226, Schedule!$F$233:$FO$233, 0)</f>
        <v>0</v>
      </c>
      <c r="DT193" s="214">
        <f>_xlfn.XLOOKUP(DT172, Schedule!$F$226:$FO$226, Schedule!$F$233:$FO$233, 0)</f>
        <v>0</v>
      </c>
      <c r="DU193" s="214">
        <f>_xlfn.XLOOKUP(DU172, Schedule!$F$226:$FO$226, Schedule!$F$233:$FO$233, 0)</f>
        <v>0</v>
      </c>
      <c r="DV193" s="214">
        <f>_xlfn.XLOOKUP(DV172, Schedule!$F$226:$FO$226, Schedule!$F$233:$FO$233, 0)</f>
        <v>0</v>
      </c>
      <c r="DW193" s="214">
        <f>_xlfn.XLOOKUP(DW172, Schedule!$F$226:$FO$226, Schedule!$F$233:$FO$233, 0)</f>
        <v>0</v>
      </c>
      <c r="DX193" s="214">
        <f>_xlfn.XLOOKUP(DX172, Schedule!$F$226:$FO$226, Schedule!$F$233:$FO$233, 0)</f>
        <v>0</v>
      </c>
      <c r="DY193" s="214">
        <f>_xlfn.XLOOKUP(DY172, Schedule!$F$226:$FO$226, Schedule!$F$233:$FO$233, 0)</f>
        <v>0</v>
      </c>
      <c r="DZ193" s="214">
        <f>_xlfn.XLOOKUP(DZ172, Schedule!$F$226:$FO$226, Schedule!$F$233:$FO$233, 0)</f>
        <v>0</v>
      </c>
      <c r="EA193" s="214">
        <f>_xlfn.XLOOKUP(EA172, Schedule!$F$226:$FO$226, Schedule!$F$233:$FO$233, 0)</f>
        <v>0</v>
      </c>
      <c r="EB193" s="214">
        <f>_xlfn.XLOOKUP(EB172, Schedule!$F$226:$FO$226, Schedule!$F$233:$FO$233, 0)</f>
        <v>0</v>
      </c>
      <c r="EC193" s="214">
        <f>_xlfn.XLOOKUP(EC172, Schedule!$F$226:$FO$226, Schedule!$F$233:$FO$233, 0)</f>
        <v>0</v>
      </c>
      <c r="ED193" s="214">
        <f>_xlfn.XLOOKUP(ED172, Schedule!$F$226:$FO$226, Schedule!$F$233:$FO$233, 0)</f>
        <v>0</v>
      </c>
      <c r="EE193" s="214">
        <f>_xlfn.XLOOKUP(EE172, Schedule!$F$226:$FO$226, Schedule!$F$233:$FO$233, 0)</f>
        <v>0</v>
      </c>
      <c r="EF193" s="214">
        <f>_xlfn.XLOOKUP(EF172, Schedule!$F$226:$FO$226, Schedule!$F$233:$FO$233, 0)</f>
        <v>0</v>
      </c>
      <c r="EG193" s="214">
        <f>_xlfn.XLOOKUP(EG172, Schedule!$F$226:$FO$226, Schedule!$F$233:$FO$233, 0)</f>
        <v>0</v>
      </c>
      <c r="EH193" s="214">
        <f>_xlfn.XLOOKUP(EH172, Schedule!$F$226:$FO$226, Schedule!$F$233:$FO$233, 0)</f>
        <v>0</v>
      </c>
      <c r="EI193" s="214">
        <f>_xlfn.XLOOKUP(EI172, Schedule!$F$226:$FO$226, Schedule!$F$233:$FO$233, 0)</f>
        <v>0</v>
      </c>
      <c r="EJ193" s="214">
        <f>_xlfn.XLOOKUP(EJ172, Schedule!$F$226:$FO$226, Schedule!$F$233:$FO$233, 0)</f>
        <v>0</v>
      </c>
      <c r="EK193" s="214">
        <f>_xlfn.XLOOKUP(EK172, Schedule!$F$226:$FO$226, Schedule!$F$233:$FO$233, 0)</f>
        <v>0</v>
      </c>
      <c r="EL193" s="214">
        <f>_xlfn.XLOOKUP(EL172, Schedule!$F$226:$FO$226, Schedule!$F$233:$FO$233, 0)</f>
        <v>0</v>
      </c>
      <c r="EM193" s="214">
        <f>_xlfn.XLOOKUP(EM172, Schedule!$F$226:$FO$226, Schedule!$F$233:$FO$233, 0)</f>
        <v>0</v>
      </c>
      <c r="EN193" s="214">
        <f>_xlfn.XLOOKUP(EN172, Schedule!$F$226:$FO$226, Schedule!$F$233:$FO$233, 0)</f>
        <v>0</v>
      </c>
      <c r="EO193" s="214">
        <f>_xlfn.XLOOKUP(EO172, Schedule!$F$226:$FO$226, Schedule!$F$233:$FO$233, 0)</f>
        <v>0</v>
      </c>
      <c r="EP193" s="214">
        <f>_xlfn.XLOOKUP(EP172, Schedule!$F$226:$FO$226, Schedule!$F$233:$FO$233, 0)</f>
        <v>0</v>
      </c>
      <c r="EQ193" s="214">
        <f>_xlfn.XLOOKUP(EQ172, Schedule!$F$226:$FO$226, Schedule!$F$233:$FO$233, 0)</f>
        <v>0</v>
      </c>
      <c r="ER193" s="214">
        <f>_xlfn.XLOOKUP(ER172, Schedule!$F$226:$FO$226, Schedule!$F$233:$FO$233, 0)</f>
        <v>0</v>
      </c>
      <c r="ES193" s="214">
        <f>_xlfn.XLOOKUP(ES172, Schedule!$F$226:$FO$226, Schedule!$F$233:$FO$233, 0)</f>
        <v>0</v>
      </c>
      <c r="ET193" s="214">
        <f>_xlfn.XLOOKUP(ET172, Schedule!$F$226:$FO$226, Schedule!$F$233:$FO$233, 0)</f>
        <v>0</v>
      </c>
      <c r="EU193" s="214">
        <f>_xlfn.XLOOKUP(EU172, Schedule!$F$226:$FO$226, Schedule!$F$233:$FO$233, 0)</f>
        <v>0</v>
      </c>
      <c r="EV193" s="214">
        <f>_xlfn.XLOOKUP(EV172, Schedule!$F$226:$FO$226, Schedule!$F$233:$FO$233, 0)</f>
        <v>0</v>
      </c>
      <c r="EW193" s="214">
        <f>_xlfn.XLOOKUP(EW172, Schedule!$F$226:$FO$226, Schedule!$F$233:$FO$233, 0)</f>
        <v>0</v>
      </c>
      <c r="EX193" s="214">
        <f>_xlfn.XLOOKUP(EX172, Schedule!$F$226:$FO$226, Schedule!$F$233:$FO$233, 0)</f>
        <v>0</v>
      </c>
      <c r="EY193" s="214">
        <f>_xlfn.XLOOKUP(EY172, Schedule!$F$226:$FO$226, Schedule!$F$233:$FO$233, 0)</f>
        <v>0</v>
      </c>
      <c r="EZ193" s="214">
        <f>_xlfn.XLOOKUP(EZ172, Schedule!$F$226:$FO$226, Schedule!$F$233:$FO$233, 0)</f>
        <v>0</v>
      </c>
      <c r="FA193" s="214">
        <f>_xlfn.XLOOKUP(FA172, Schedule!$F$226:$FO$226, Schedule!$F$233:$FO$233, 0)</f>
        <v>0</v>
      </c>
      <c r="FB193" s="214">
        <f>_xlfn.XLOOKUP(FB172, Schedule!$F$226:$FO$226, Schedule!$F$233:$FO$233, 0)</f>
        <v>0</v>
      </c>
      <c r="FC193" s="214">
        <f>_xlfn.XLOOKUP(FC172, Schedule!$F$226:$FO$226, Schedule!$F$233:$FO$233, 0)</f>
        <v>0</v>
      </c>
      <c r="FD193" s="214">
        <f>_xlfn.XLOOKUP(FD172, Schedule!$F$226:$FO$226, Schedule!$F$233:$FO$233, 0)</f>
        <v>0</v>
      </c>
      <c r="FE193" s="214">
        <f>_xlfn.XLOOKUP(FE172, Schedule!$F$226:$FO$226, Schedule!$F$233:$FO$233, 0)</f>
        <v>0</v>
      </c>
      <c r="FF193" s="214">
        <f>_xlfn.XLOOKUP(FF172, Schedule!$F$226:$FO$226, Schedule!$F$233:$FO$233, 0)</f>
        <v>0</v>
      </c>
      <c r="FG193" s="214">
        <f>_xlfn.XLOOKUP(FG172, Schedule!$F$226:$FO$226, Schedule!$F$233:$FO$233, 0)</f>
        <v>0</v>
      </c>
      <c r="FH193" s="214">
        <f>_xlfn.XLOOKUP(FH172, Schedule!$F$226:$FO$226, Schedule!$F$233:$FO$233, 0)</f>
        <v>0</v>
      </c>
      <c r="FI193" s="214">
        <f>_xlfn.XLOOKUP(FI172, Schedule!$F$226:$FO$226, Schedule!$F$233:$FO$233, 0)</f>
        <v>0</v>
      </c>
      <c r="FJ193" s="214">
        <f>_xlfn.XLOOKUP(FJ172, Schedule!$F$226:$FO$226, Schedule!$F$233:$FO$233, 0)</f>
        <v>0</v>
      </c>
      <c r="FK193" s="214">
        <f>_xlfn.XLOOKUP(FK172, Schedule!$F$226:$FO$226, Schedule!$F$233:$FO$233, 0)</f>
        <v>0</v>
      </c>
      <c r="FL193" s="214">
        <f>_xlfn.XLOOKUP(FL172, Schedule!$F$226:$FO$226, Schedule!$F$233:$FO$233, 0)</f>
        <v>0</v>
      </c>
      <c r="FM193" s="214">
        <f>_xlfn.XLOOKUP(FM172, Schedule!$F$226:$FO$226, Schedule!$F$233:$FO$233, 0)</f>
        <v>0</v>
      </c>
      <c r="FN193" s="214">
        <f>_xlfn.XLOOKUP(FN172, Schedule!$F$226:$FO$226, Schedule!$F$233:$FO$233, 0)</f>
        <v>0</v>
      </c>
      <c r="FO193" s="214">
        <f>_xlfn.XLOOKUP(FO172, Schedule!$F$226:$FO$226, Schedule!$F$233:$FO$233, 0)</f>
        <v>0</v>
      </c>
    </row>
    <row r="194" spans="2:171" x14ac:dyDescent="0.3">
      <c r="B194" s="201" t="s">
        <v>232</v>
      </c>
      <c r="D194" s="212">
        <f t="shared" si="1765"/>
        <v>162.02829877187989</v>
      </c>
      <c r="G194" s="214">
        <f>_xlfn.XLOOKUP(G172, Schedule!$F$226:$FO$226, Schedule!$F$231:$FO$231, 0)</f>
        <v>2.8426017328400017</v>
      </c>
      <c r="H194" s="214">
        <f>_xlfn.XLOOKUP(H172, Schedule!$F$226:$FO$226, Schedule!$F$231:$FO$231, 0)</f>
        <v>2.8426017328400017</v>
      </c>
      <c r="I194" s="214">
        <f>_xlfn.XLOOKUP(I172, Schedule!$F$226:$FO$226, Schedule!$F$231:$FO$231, 0)</f>
        <v>2.8426017328400017</v>
      </c>
      <c r="J194" s="214">
        <f>_xlfn.XLOOKUP(J172, Schedule!$F$226:$FO$226, Schedule!$F$231:$FO$231, 0)</f>
        <v>2.8426017328400017</v>
      </c>
      <c r="K194" s="214">
        <f>_xlfn.XLOOKUP(K172, Schedule!$F$226:$FO$226, Schedule!$F$231:$FO$231, 0)</f>
        <v>2.8426017328400017</v>
      </c>
      <c r="L194" s="214">
        <f>_xlfn.XLOOKUP(L172, Schedule!$F$226:$FO$226, Schedule!$F$231:$FO$231, 0)</f>
        <v>2.8426017328400017</v>
      </c>
      <c r="M194" s="214">
        <f>_xlfn.XLOOKUP(M172, Schedule!$F$226:$FO$226, Schedule!$F$231:$FO$231, 0)</f>
        <v>2.8426017328400017</v>
      </c>
      <c r="N194" s="214">
        <f>_xlfn.XLOOKUP(N172, Schedule!$F$226:$FO$226, Schedule!$F$231:$FO$231, 0)</f>
        <v>2.8426017328400017</v>
      </c>
      <c r="O194" s="214">
        <f>_xlfn.XLOOKUP(O172, Schedule!$F$226:$FO$226, Schedule!$F$231:$FO$231, 0)</f>
        <v>2.8426017328400017</v>
      </c>
      <c r="P194" s="214">
        <f>_xlfn.XLOOKUP(P172, Schedule!$F$226:$FO$226, Schedule!$F$231:$FO$231, 0)</f>
        <v>2.8426017328400017</v>
      </c>
      <c r="Q194" s="214">
        <f>_xlfn.XLOOKUP(Q172, Schedule!$F$226:$FO$226, Schedule!$F$231:$FO$231, 0)</f>
        <v>2.8426017328400017</v>
      </c>
      <c r="R194" s="214">
        <f>_xlfn.XLOOKUP(R172, Schedule!$F$226:$FO$226, Schedule!$F$231:$FO$231, 0)</f>
        <v>2.8426017328400017</v>
      </c>
      <c r="S194" s="214">
        <f>_xlfn.XLOOKUP(S172, Schedule!$F$226:$FO$226, Schedule!$F$231:$FO$231, 0)</f>
        <v>2.8426017328400017</v>
      </c>
      <c r="T194" s="214">
        <f>_xlfn.XLOOKUP(T172, Schedule!$F$226:$FO$226, Schedule!$F$231:$FO$231, 0)</f>
        <v>2.8426017328400017</v>
      </c>
      <c r="U194" s="214">
        <f>_xlfn.XLOOKUP(U172, Schedule!$F$226:$FO$226, Schedule!$F$231:$FO$231, 0)</f>
        <v>2.8426017328400017</v>
      </c>
      <c r="V194" s="214">
        <f>_xlfn.XLOOKUP(V172, Schedule!$F$226:$FO$226, Schedule!$F$231:$FO$231, 0)</f>
        <v>2.8426017328400017</v>
      </c>
      <c r="W194" s="214">
        <f>_xlfn.XLOOKUP(W172, Schedule!$F$226:$FO$226, Schedule!$F$231:$FO$231, 0)</f>
        <v>2.8426017328400017</v>
      </c>
      <c r="X194" s="214">
        <f>_xlfn.XLOOKUP(X172, Schedule!$F$226:$FO$226, Schedule!$F$231:$FO$231, 0)</f>
        <v>2.8426017328400017</v>
      </c>
      <c r="Y194" s="214">
        <f>_xlfn.XLOOKUP(Y172, Schedule!$F$226:$FO$226, Schedule!$F$231:$FO$231, 0)</f>
        <v>2.8426017328400017</v>
      </c>
      <c r="Z194" s="214">
        <f>_xlfn.XLOOKUP(Z172, Schedule!$F$226:$FO$226, Schedule!$F$231:$FO$231, 0)</f>
        <v>2.8426017328400017</v>
      </c>
      <c r="AA194" s="214">
        <f>_xlfn.XLOOKUP(AA172, Schedule!$F$226:$FO$226, Schedule!$F$231:$FO$231, 0)</f>
        <v>2.8426017328400017</v>
      </c>
      <c r="AB194" s="214">
        <f>_xlfn.XLOOKUP(AB172, Schedule!$F$226:$FO$226, Schedule!$F$231:$FO$231, 0)</f>
        <v>2.8426017328400017</v>
      </c>
      <c r="AC194" s="214">
        <f>_xlfn.XLOOKUP(AC172, Schedule!$F$226:$FO$226, Schedule!$F$231:$FO$231, 0)</f>
        <v>2.8426017328400017</v>
      </c>
      <c r="AD194" s="214">
        <f>_xlfn.XLOOKUP(AD172, Schedule!$F$226:$FO$226, Schedule!$F$231:$FO$231, 0)</f>
        <v>2.8426017328400017</v>
      </c>
      <c r="AE194" s="214">
        <f>_xlfn.XLOOKUP(AE172, Schedule!$F$226:$FO$226, Schedule!$F$231:$FO$231, 0)</f>
        <v>2.8426017328400017</v>
      </c>
      <c r="AF194" s="214">
        <f>_xlfn.XLOOKUP(AF172, Schedule!$F$226:$FO$226, Schedule!$F$231:$FO$231, 0)</f>
        <v>2.8426017328400017</v>
      </c>
      <c r="AG194" s="214">
        <f>_xlfn.XLOOKUP(AG172, Schedule!$F$226:$FO$226, Schedule!$F$231:$FO$231, 0)</f>
        <v>2.8426017328400017</v>
      </c>
      <c r="AH194" s="214">
        <f>_xlfn.XLOOKUP(AH172, Schedule!$F$226:$FO$226, Schedule!$F$231:$FO$231, 0)</f>
        <v>2.8426017328400017</v>
      </c>
      <c r="AI194" s="214">
        <f>_xlfn.XLOOKUP(AI172, Schedule!$F$226:$FO$226, Schedule!$F$231:$FO$231, 0)</f>
        <v>2.8426017328400017</v>
      </c>
      <c r="AJ194" s="214">
        <f>_xlfn.XLOOKUP(AJ172, Schedule!$F$226:$FO$226, Schedule!$F$231:$FO$231, 0)</f>
        <v>2.8426017328400017</v>
      </c>
      <c r="AK194" s="214">
        <f>_xlfn.XLOOKUP(AK172, Schedule!$F$226:$FO$226, Schedule!$F$231:$FO$231, 0)</f>
        <v>2.8426017328400017</v>
      </c>
      <c r="AL194" s="214">
        <f>_xlfn.XLOOKUP(AL172, Schedule!$F$226:$FO$226, Schedule!$F$231:$FO$231, 0)</f>
        <v>2.8426017328400017</v>
      </c>
      <c r="AM194" s="214">
        <f>_xlfn.XLOOKUP(AM172, Schedule!$F$226:$FO$226, Schedule!$F$231:$FO$231, 0)</f>
        <v>2.8426017328400017</v>
      </c>
      <c r="AN194" s="214">
        <f>_xlfn.XLOOKUP(AN172, Schedule!$F$226:$FO$226, Schedule!$F$231:$FO$231, 0)</f>
        <v>2.8426017328400017</v>
      </c>
      <c r="AO194" s="214">
        <f>_xlfn.XLOOKUP(AO172, Schedule!$F$226:$FO$226, Schedule!$F$231:$FO$231, 0)</f>
        <v>2.8426017328400017</v>
      </c>
      <c r="AP194" s="214">
        <f>_xlfn.XLOOKUP(AP172, Schedule!$F$226:$FO$226, Schedule!$F$231:$FO$231, 0)</f>
        <v>2.8426017328400017</v>
      </c>
      <c r="AQ194" s="214">
        <f>_xlfn.XLOOKUP(AQ172, Schedule!$F$226:$FO$226, Schedule!$F$231:$FO$231, 0)</f>
        <v>2.8426017328400017</v>
      </c>
      <c r="AR194" s="214">
        <f>_xlfn.XLOOKUP(AR172, Schedule!$F$226:$FO$226, Schedule!$F$231:$FO$231, 0)</f>
        <v>2.8426017328400017</v>
      </c>
      <c r="AS194" s="214">
        <f>_xlfn.XLOOKUP(AS172, Schedule!$F$226:$FO$226, Schedule!$F$231:$FO$231, 0)</f>
        <v>2.8426017328400017</v>
      </c>
      <c r="AT194" s="214">
        <f>_xlfn.XLOOKUP(AT172, Schedule!$F$226:$FO$226, Schedule!$F$231:$FO$231, 0)</f>
        <v>2.8426017328400017</v>
      </c>
      <c r="AU194" s="214">
        <f>_xlfn.XLOOKUP(AU172, Schedule!$F$226:$FO$226, Schedule!$F$231:$FO$231, 0)</f>
        <v>2.8426017328400017</v>
      </c>
      <c r="AV194" s="214">
        <f>_xlfn.XLOOKUP(AV172, Schedule!$F$226:$FO$226, Schedule!$F$231:$FO$231, 0)</f>
        <v>2.8426017328400017</v>
      </c>
      <c r="AW194" s="214">
        <f>_xlfn.XLOOKUP(AW172, Schedule!$F$226:$FO$226, Schedule!$F$231:$FO$231, 0)</f>
        <v>2.8426017328400017</v>
      </c>
      <c r="AX194" s="214">
        <f>_xlfn.XLOOKUP(AX172, Schedule!$F$226:$FO$226, Schedule!$F$231:$FO$231, 0)</f>
        <v>2.8426017328400017</v>
      </c>
      <c r="AY194" s="214">
        <f>_xlfn.XLOOKUP(AY172, Schedule!$F$226:$FO$226, Schedule!$F$231:$FO$231, 0)</f>
        <v>2.8426017328400017</v>
      </c>
      <c r="AZ194" s="214">
        <f>_xlfn.XLOOKUP(AZ172, Schedule!$F$226:$FO$226, Schedule!$F$231:$FO$231, 0)</f>
        <v>2.8426017328400017</v>
      </c>
      <c r="BA194" s="214">
        <f>_xlfn.XLOOKUP(BA172, Schedule!$F$226:$FO$226, Schedule!$F$231:$FO$231, 0)</f>
        <v>2.8426017328400017</v>
      </c>
      <c r="BB194" s="214">
        <f>_xlfn.XLOOKUP(BB172, Schedule!$F$226:$FO$226, Schedule!$F$231:$FO$231, 0)</f>
        <v>2.8426017328400017</v>
      </c>
      <c r="BC194" s="214">
        <f>_xlfn.XLOOKUP(BC172, Schedule!$F$226:$FO$226, Schedule!$F$231:$FO$231, 0)</f>
        <v>2.8426017328400017</v>
      </c>
      <c r="BD194" s="214">
        <f>_xlfn.XLOOKUP(BD172, Schedule!$F$226:$FO$226, Schedule!$F$231:$FO$231, 0)</f>
        <v>2.8426017328400017</v>
      </c>
      <c r="BE194" s="214">
        <f>_xlfn.XLOOKUP(BE172, Schedule!$F$226:$FO$226, Schedule!$F$231:$FO$231, 0)</f>
        <v>2.8426017328400017</v>
      </c>
      <c r="BF194" s="214">
        <f>_xlfn.XLOOKUP(BF172, Schedule!$F$226:$FO$226, Schedule!$F$231:$FO$231, 0)</f>
        <v>2.8426017328400017</v>
      </c>
      <c r="BG194" s="214">
        <f>_xlfn.XLOOKUP(BG172, Schedule!$F$226:$FO$226, Schedule!$F$231:$FO$231, 0)</f>
        <v>2.8426017328400017</v>
      </c>
      <c r="BH194" s="214">
        <f>_xlfn.XLOOKUP(BH172, Schedule!$F$226:$FO$226, Schedule!$F$231:$FO$231, 0)</f>
        <v>2.8426017328400017</v>
      </c>
      <c r="BI194" s="214">
        <f>_xlfn.XLOOKUP(BI172, Schedule!$F$226:$FO$226, Schedule!$F$231:$FO$231, 0)</f>
        <v>2.8426017328400017</v>
      </c>
      <c r="BJ194" s="214">
        <f>_xlfn.XLOOKUP(BJ172, Schedule!$F$226:$FO$226, Schedule!$F$231:$FO$231, 0)</f>
        <v>2.8426017328400017</v>
      </c>
      <c r="BK194" s="214">
        <f>_xlfn.XLOOKUP(BK172, Schedule!$F$226:$FO$226, Schedule!$F$231:$FO$231, 0)</f>
        <v>2.8426017328400017</v>
      </c>
      <c r="BL194" s="214">
        <f>_xlfn.XLOOKUP(BL172, Schedule!$F$226:$FO$226, Schedule!$F$231:$FO$231, 0)</f>
        <v>0</v>
      </c>
      <c r="BM194" s="214">
        <f>_xlfn.XLOOKUP(BM172, Schedule!$F$226:$FO$226, Schedule!$F$231:$FO$231, 0)</f>
        <v>0</v>
      </c>
      <c r="BN194" s="214">
        <f>_xlfn.XLOOKUP(BN172, Schedule!$F$226:$FO$226, Schedule!$F$231:$FO$231, 0)</f>
        <v>0</v>
      </c>
      <c r="BO194" s="214">
        <f>_xlfn.XLOOKUP(BO172, Schedule!$F$226:$FO$226, Schedule!$F$231:$FO$231, 0)</f>
        <v>0</v>
      </c>
      <c r="BP194" s="214">
        <f>_xlfn.XLOOKUP(BP172, Schedule!$F$226:$FO$226, Schedule!$F$231:$FO$231, 0)</f>
        <v>0</v>
      </c>
      <c r="BQ194" s="214">
        <f>_xlfn.XLOOKUP(BQ172, Schedule!$F$226:$FO$226, Schedule!$F$231:$FO$231, 0)</f>
        <v>0</v>
      </c>
      <c r="BR194" s="214">
        <f>_xlfn.XLOOKUP(BR172, Schedule!$F$226:$FO$226, Schedule!$F$231:$FO$231, 0)</f>
        <v>0</v>
      </c>
      <c r="BS194" s="214">
        <f>_xlfn.XLOOKUP(BS172, Schedule!$F$226:$FO$226, Schedule!$F$231:$FO$231, 0)</f>
        <v>0</v>
      </c>
      <c r="BT194" s="214">
        <f>_xlfn.XLOOKUP(BT172, Schedule!$F$226:$FO$226, Schedule!$F$231:$FO$231, 0)</f>
        <v>0</v>
      </c>
      <c r="BU194" s="214">
        <f>_xlfn.XLOOKUP(BU172, Schedule!$F$226:$FO$226, Schedule!$F$231:$FO$231, 0)</f>
        <v>0</v>
      </c>
      <c r="BV194" s="214">
        <f>_xlfn.XLOOKUP(BV172, Schedule!$F$226:$FO$226, Schedule!$F$231:$FO$231, 0)</f>
        <v>0</v>
      </c>
      <c r="BW194" s="214">
        <f>_xlfn.XLOOKUP(BW172, Schedule!$F$226:$FO$226, Schedule!$F$231:$FO$231, 0)</f>
        <v>0</v>
      </c>
      <c r="BX194" s="214">
        <f>_xlfn.XLOOKUP(BX172, Schedule!$F$226:$FO$226, Schedule!$F$231:$FO$231, 0)</f>
        <v>0</v>
      </c>
      <c r="BY194" s="214">
        <f>_xlfn.XLOOKUP(BY172, Schedule!$F$226:$FO$226, Schedule!$F$231:$FO$231, 0)</f>
        <v>0</v>
      </c>
      <c r="BZ194" s="214">
        <f>_xlfn.XLOOKUP(BZ172, Schedule!$F$226:$FO$226, Schedule!$F$231:$FO$231, 0)</f>
        <v>0</v>
      </c>
      <c r="CA194" s="214">
        <f>_xlfn.XLOOKUP(CA172, Schedule!$F$226:$FO$226, Schedule!$F$231:$FO$231, 0)</f>
        <v>0</v>
      </c>
      <c r="CB194" s="214">
        <f>_xlfn.XLOOKUP(CB172, Schedule!$F$226:$FO$226, Schedule!$F$231:$FO$231, 0)</f>
        <v>0</v>
      </c>
      <c r="CC194" s="214">
        <f>_xlfn.XLOOKUP(CC172, Schedule!$F$226:$FO$226, Schedule!$F$231:$FO$231, 0)</f>
        <v>0</v>
      </c>
      <c r="CD194" s="214">
        <f>_xlfn.XLOOKUP(CD172, Schedule!$F$226:$FO$226, Schedule!$F$231:$FO$231, 0)</f>
        <v>0</v>
      </c>
      <c r="CE194" s="214">
        <f>_xlfn.XLOOKUP(CE172, Schedule!$F$226:$FO$226, Schedule!$F$231:$FO$231, 0)</f>
        <v>0</v>
      </c>
      <c r="CF194" s="214">
        <f>_xlfn.XLOOKUP(CF172, Schedule!$F$226:$FO$226, Schedule!$F$231:$FO$231, 0)</f>
        <v>0</v>
      </c>
      <c r="CG194" s="214">
        <f>_xlfn.XLOOKUP(CG172, Schedule!$F$226:$FO$226, Schedule!$F$231:$FO$231, 0)</f>
        <v>0</v>
      </c>
      <c r="CH194" s="214">
        <f>_xlfn.XLOOKUP(CH172, Schedule!$F$226:$FO$226, Schedule!$F$231:$FO$231, 0)</f>
        <v>0</v>
      </c>
      <c r="CI194" s="214">
        <f>_xlfn.XLOOKUP(CI172, Schedule!$F$226:$FO$226, Schedule!$F$231:$FO$231, 0)</f>
        <v>0</v>
      </c>
      <c r="CJ194" s="214">
        <f>_xlfn.XLOOKUP(CJ172, Schedule!$F$226:$FO$226, Schedule!$F$231:$FO$231, 0)</f>
        <v>0</v>
      </c>
      <c r="CK194" s="214">
        <f>_xlfn.XLOOKUP(CK172, Schedule!$F$226:$FO$226, Schedule!$F$231:$FO$231, 0)</f>
        <v>0</v>
      </c>
      <c r="CL194" s="214">
        <f>_xlfn.XLOOKUP(CL172, Schedule!$F$226:$FO$226, Schedule!$F$231:$FO$231, 0)</f>
        <v>0</v>
      </c>
      <c r="CM194" s="214">
        <f>_xlfn.XLOOKUP(CM172, Schedule!$F$226:$FO$226, Schedule!$F$231:$FO$231, 0)</f>
        <v>0</v>
      </c>
      <c r="CN194" s="214">
        <f>_xlfn.XLOOKUP(CN172, Schedule!$F$226:$FO$226, Schedule!$F$231:$FO$231, 0)</f>
        <v>0</v>
      </c>
      <c r="CO194" s="214">
        <f>_xlfn.XLOOKUP(CO172, Schedule!$F$226:$FO$226, Schedule!$F$231:$FO$231, 0)</f>
        <v>0</v>
      </c>
      <c r="CP194" s="214">
        <f>_xlfn.XLOOKUP(CP172, Schedule!$F$226:$FO$226, Schedule!$F$231:$FO$231, 0)</f>
        <v>0</v>
      </c>
      <c r="CQ194" s="214">
        <f>_xlfn.XLOOKUP(CQ172, Schedule!$F$226:$FO$226, Schedule!$F$231:$FO$231, 0)</f>
        <v>0</v>
      </c>
      <c r="CR194" s="214">
        <f>_xlfn.XLOOKUP(CR172, Schedule!$F$226:$FO$226, Schedule!$F$231:$FO$231, 0)</f>
        <v>0</v>
      </c>
      <c r="CS194" s="214">
        <f>_xlfn.XLOOKUP(CS172, Schedule!$F$226:$FO$226, Schedule!$F$231:$FO$231, 0)</f>
        <v>0</v>
      </c>
      <c r="CT194" s="214">
        <f>_xlfn.XLOOKUP(CT172, Schedule!$F$226:$FO$226, Schedule!$F$231:$FO$231, 0)</f>
        <v>0</v>
      </c>
      <c r="CU194" s="214">
        <f>_xlfn.XLOOKUP(CU172, Schedule!$F$226:$FO$226, Schedule!$F$231:$FO$231, 0)</f>
        <v>0</v>
      </c>
      <c r="CV194" s="214">
        <f>_xlfn.XLOOKUP(CV172, Schedule!$F$226:$FO$226, Schedule!$F$231:$FO$231, 0)</f>
        <v>0</v>
      </c>
      <c r="CW194" s="214">
        <f>_xlfn.XLOOKUP(CW172, Schedule!$F$226:$FO$226, Schedule!$F$231:$FO$231, 0)</f>
        <v>0</v>
      </c>
      <c r="CX194" s="214">
        <f>_xlfn.XLOOKUP(CX172, Schedule!$F$226:$FO$226, Schedule!$F$231:$FO$231, 0)</f>
        <v>0</v>
      </c>
      <c r="CY194" s="214">
        <f>_xlfn.XLOOKUP(CY172, Schedule!$F$226:$FO$226, Schedule!$F$231:$FO$231, 0)</f>
        <v>0</v>
      </c>
      <c r="CZ194" s="214">
        <f>_xlfn.XLOOKUP(CZ172, Schedule!$F$226:$FO$226, Schedule!$F$231:$FO$231, 0)</f>
        <v>0</v>
      </c>
      <c r="DA194" s="214">
        <f>_xlfn.XLOOKUP(DA172, Schedule!$F$226:$FO$226, Schedule!$F$231:$FO$231, 0)</f>
        <v>0</v>
      </c>
      <c r="DB194" s="214">
        <f>_xlfn.XLOOKUP(DB172, Schedule!$F$226:$FO$226, Schedule!$F$231:$FO$231, 0)</f>
        <v>0</v>
      </c>
      <c r="DC194" s="214">
        <f>_xlfn.XLOOKUP(DC172, Schedule!$F$226:$FO$226, Schedule!$F$231:$FO$231, 0)</f>
        <v>0</v>
      </c>
      <c r="DD194" s="214">
        <f>_xlfn.XLOOKUP(DD172, Schedule!$F$226:$FO$226, Schedule!$F$231:$FO$231, 0)</f>
        <v>0</v>
      </c>
      <c r="DE194" s="214">
        <f>_xlfn.XLOOKUP(DE172, Schedule!$F$226:$FO$226, Schedule!$F$231:$FO$231, 0)</f>
        <v>0</v>
      </c>
      <c r="DF194" s="214">
        <f>_xlfn.XLOOKUP(DF172, Schedule!$F$226:$FO$226, Schedule!$F$231:$FO$231, 0)</f>
        <v>0</v>
      </c>
      <c r="DG194" s="214">
        <f>_xlfn.XLOOKUP(DG172, Schedule!$F$226:$FO$226, Schedule!$F$231:$FO$231, 0)</f>
        <v>0</v>
      </c>
      <c r="DH194" s="214">
        <f>_xlfn.XLOOKUP(DH172, Schedule!$F$226:$FO$226, Schedule!$F$231:$FO$231, 0)</f>
        <v>0</v>
      </c>
      <c r="DI194" s="214">
        <f>_xlfn.XLOOKUP(DI172, Schedule!$F$226:$FO$226, Schedule!$F$231:$FO$231, 0)</f>
        <v>0</v>
      </c>
      <c r="DJ194" s="214">
        <f>_xlfn.XLOOKUP(DJ172, Schedule!$F$226:$FO$226, Schedule!$F$231:$FO$231, 0)</f>
        <v>0</v>
      </c>
      <c r="DK194" s="214">
        <f>_xlfn.XLOOKUP(DK172, Schedule!$F$226:$FO$226, Schedule!$F$231:$FO$231, 0)</f>
        <v>0</v>
      </c>
      <c r="DL194" s="214">
        <f>_xlfn.XLOOKUP(DL172, Schedule!$F$226:$FO$226, Schedule!$F$231:$FO$231, 0)</f>
        <v>0</v>
      </c>
      <c r="DM194" s="214">
        <f>_xlfn.XLOOKUP(DM172, Schedule!$F$226:$FO$226, Schedule!$F$231:$FO$231, 0)</f>
        <v>0</v>
      </c>
      <c r="DN194" s="214">
        <f>_xlfn.XLOOKUP(DN172, Schedule!$F$226:$FO$226, Schedule!$F$231:$FO$231, 0)</f>
        <v>0</v>
      </c>
      <c r="DO194" s="214">
        <f>_xlfn.XLOOKUP(DO172, Schedule!$F$226:$FO$226, Schedule!$F$231:$FO$231, 0)</f>
        <v>0</v>
      </c>
      <c r="DP194" s="214">
        <f>_xlfn.XLOOKUP(DP172, Schedule!$F$226:$FO$226, Schedule!$F$231:$FO$231, 0)</f>
        <v>0</v>
      </c>
      <c r="DQ194" s="214">
        <f>_xlfn.XLOOKUP(DQ172, Schedule!$F$226:$FO$226, Schedule!$F$231:$FO$231, 0)</f>
        <v>0</v>
      </c>
      <c r="DR194" s="214">
        <f>_xlfn.XLOOKUP(DR172, Schedule!$F$226:$FO$226, Schedule!$F$231:$FO$231, 0)</f>
        <v>0</v>
      </c>
      <c r="DS194" s="214">
        <f>_xlfn.XLOOKUP(DS172, Schedule!$F$226:$FO$226, Schedule!$F$231:$FO$231, 0)</f>
        <v>0</v>
      </c>
      <c r="DT194" s="214">
        <f>_xlfn.XLOOKUP(DT172, Schedule!$F$226:$FO$226, Schedule!$F$231:$FO$231, 0)</f>
        <v>0</v>
      </c>
      <c r="DU194" s="214">
        <f>_xlfn.XLOOKUP(DU172, Schedule!$F$226:$FO$226, Schedule!$F$231:$FO$231, 0)</f>
        <v>0</v>
      </c>
      <c r="DV194" s="214">
        <f>_xlfn.XLOOKUP(DV172, Schedule!$F$226:$FO$226, Schedule!$F$231:$FO$231, 0)</f>
        <v>0</v>
      </c>
      <c r="DW194" s="214">
        <f>_xlfn.XLOOKUP(DW172, Schedule!$F$226:$FO$226, Schedule!$F$231:$FO$231, 0)</f>
        <v>0</v>
      </c>
      <c r="DX194" s="214">
        <f>_xlfn.XLOOKUP(DX172, Schedule!$F$226:$FO$226, Schedule!$F$231:$FO$231, 0)</f>
        <v>0</v>
      </c>
      <c r="DY194" s="214">
        <f>_xlfn.XLOOKUP(DY172, Schedule!$F$226:$FO$226, Schedule!$F$231:$FO$231, 0)</f>
        <v>0</v>
      </c>
      <c r="DZ194" s="214">
        <f>_xlfn.XLOOKUP(DZ172, Schedule!$F$226:$FO$226, Schedule!$F$231:$FO$231, 0)</f>
        <v>0</v>
      </c>
      <c r="EA194" s="214">
        <f>_xlfn.XLOOKUP(EA172, Schedule!$F$226:$FO$226, Schedule!$F$231:$FO$231, 0)</f>
        <v>0</v>
      </c>
      <c r="EB194" s="214">
        <f>_xlfn.XLOOKUP(EB172, Schedule!$F$226:$FO$226, Schedule!$F$231:$FO$231, 0)</f>
        <v>0</v>
      </c>
      <c r="EC194" s="214">
        <f>_xlfn.XLOOKUP(EC172, Schedule!$F$226:$FO$226, Schedule!$F$231:$FO$231, 0)</f>
        <v>0</v>
      </c>
      <c r="ED194" s="214">
        <f>_xlfn.XLOOKUP(ED172, Schedule!$F$226:$FO$226, Schedule!$F$231:$FO$231, 0)</f>
        <v>0</v>
      </c>
      <c r="EE194" s="214">
        <f>_xlfn.XLOOKUP(EE172, Schedule!$F$226:$FO$226, Schedule!$F$231:$FO$231, 0)</f>
        <v>0</v>
      </c>
      <c r="EF194" s="214">
        <f>_xlfn.XLOOKUP(EF172, Schedule!$F$226:$FO$226, Schedule!$F$231:$FO$231, 0)</f>
        <v>0</v>
      </c>
      <c r="EG194" s="214">
        <f>_xlfn.XLOOKUP(EG172, Schedule!$F$226:$FO$226, Schedule!$F$231:$FO$231, 0)</f>
        <v>0</v>
      </c>
      <c r="EH194" s="214">
        <f>_xlfn.XLOOKUP(EH172, Schedule!$F$226:$FO$226, Schedule!$F$231:$FO$231, 0)</f>
        <v>0</v>
      </c>
      <c r="EI194" s="214">
        <f>_xlfn.XLOOKUP(EI172, Schedule!$F$226:$FO$226, Schedule!$F$231:$FO$231, 0)</f>
        <v>0</v>
      </c>
      <c r="EJ194" s="214">
        <f>_xlfn.XLOOKUP(EJ172, Schedule!$F$226:$FO$226, Schedule!$F$231:$FO$231, 0)</f>
        <v>0</v>
      </c>
      <c r="EK194" s="214">
        <f>_xlfn.XLOOKUP(EK172, Schedule!$F$226:$FO$226, Schedule!$F$231:$FO$231, 0)</f>
        <v>0</v>
      </c>
      <c r="EL194" s="214">
        <f>_xlfn.XLOOKUP(EL172, Schedule!$F$226:$FO$226, Schedule!$F$231:$FO$231, 0)</f>
        <v>0</v>
      </c>
      <c r="EM194" s="214">
        <f>_xlfn.XLOOKUP(EM172, Schedule!$F$226:$FO$226, Schedule!$F$231:$FO$231, 0)</f>
        <v>0</v>
      </c>
      <c r="EN194" s="214">
        <f>_xlfn.XLOOKUP(EN172, Schedule!$F$226:$FO$226, Schedule!$F$231:$FO$231, 0)</f>
        <v>0</v>
      </c>
      <c r="EO194" s="214">
        <f>_xlfn.XLOOKUP(EO172, Schedule!$F$226:$FO$226, Schedule!$F$231:$FO$231, 0)</f>
        <v>0</v>
      </c>
      <c r="EP194" s="214">
        <f>_xlfn.XLOOKUP(EP172, Schedule!$F$226:$FO$226, Schedule!$F$231:$FO$231, 0)</f>
        <v>0</v>
      </c>
      <c r="EQ194" s="214">
        <f>_xlfn.XLOOKUP(EQ172, Schedule!$F$226:$FO$226, Schedule!$F$231:$FO$231, 0)</f>
        <v>0</v>
      </c>
      <c r="ER194" s="214">
        <f>_xlfn.XLOOKUP(ER172, Schedule!$F$226:$FO$226, Schedule!$F$231:$FO$231, 0)</f>
        <v>0</v>
      </c>
      <c r="ES194" s="214">
        <f>_xlfn.XLOOKUP(ES172, Schedule!$F$226:$FO$226, Schedule!$F$231:$FO$231, 0)</f>
        <v>0</v>
      </c>
      <c r="ET194" s="214">
        <f>_xlfn.XLOOKUP(ET172, Schedule!$F$226:$FO$226, Schedule!$F$231:$FO$231, 0)</f>
        <v>0</v>
      </c>
      <c r="EU194" s="214">
        <f>_xlfn.XLOOKUP(EU172, Schedule!$F$226:$FO$226, Schedule!$F$231:$FO$231, 0)</f>
        <v>0</v>
      </c>
      <c r="EV194" s="214">
        <f>_xlfn.XLOOKUP(EV172, Schedule!$F$226:$FO$226, Schedule!$F$231:$FO$231, 0)</f>
        <v>0</v>
      </c>
      <c r="EW194" s="214">
        <f>_xlfn.XLOOKUP(EW172, Schedule!$F$226:$FO$226, Schedule!$F$231:$FO$231, 0)</f>
        <v>0</v>
      </c>
      <c r="EX194" s="214">
        <f>_xlfn.XLOOKUP(EX172, Schedule!$F$226:$FO$226, Schedule!$F$231:$FO$231, 0)</f>
        <v>0</v>
      </c>
      <c r="EY194" s="214">
        <f>_xlfn.XLOOKUP(EY172, Schedule!$F$226:$FO$226, Schedule!$F$231:$FO$231, 0)</f>
        <v>0</v>
      </c>
      <c r="EZ194" s="214">
        <f>_xlfn.XLOOKUP(EZ172, Schedule!$F$226:$FO$226, Schedule!$F$231:$FO$231, 0)</f>
        <v>0</v>
      </c>
      <c r="FA194" s="214">
        <f>_xlfn.XLOOKUP(FA172, Schedule!$F$226:$FO$226, Schedule!$F$231:$FO$231, 0)</f>
        <v>0</v>
      </c>
      <c r="FB194" s="214">
        <f>_xlfn.XLOOKUP(FB172, Schedule!$F$226:$FO$226, Schedule!$F$231:$FO$231, 0)</f>
        <v>0</v>
      </c>
      <c r="FC194" s="214">
        <f>_xlfn.XLOOKUP(FC172, Schedule!$F$226:$FO$226, Schedule!$F$231:$FO$231, 0)</f>
        <v>0</v>
      </c>
      <c r="FD194" s="214">
        <f>_xlfn.XLOOKUP(FD172, Schedule!$F$226:$FO$226, Schedule!$F$231:$FO$231, 0)</f>
        <v>0</v>
      </c>
      <c r="FE194" s="214">
        <f>_xlfn.XLOOKUP(FE172, Schedule!$F$226:$FO$226, Schedule!$F$231:$FO$231, 0)</f>
        <v>0</v>
      </c>
      <c r="FF194" s="214">
        <f>_xlfn.XLOOKUP(FF172, Schedule!$F$226:$FO$226, Schedule!$F$231:$FO$231, 0)</f>
        <v>0</v>
      </c>
      <c r="FG194" s="214">
        <f>_xlfn.XLOOKUP(FG172, Schedule!$F$226:$FO$226, Schedule!$F$231:$FO$231, 0)</f>
        <v>0</v>
      </c>
      <c r="FH194" s="214">
        <f>_xlfn.XLOOKUP(FH172, Schedule!$F$226:$FO$226, Schedule!$F$231:$FO$231, 0)</f>
        <v>0</v>
      </c>
      <c r="FI194" s="214">
        <f>_xlfn.XLOOKUP(FI172, Schedule!$F$226:$FO$226, Schedule!$F$231:$FO$231, 0)</f>
        <v>0</v>
      </c>
      <c r="FJ194" s="214">
        <f>_xlfn.XLOOKUP(FJ172, Schedule!$F$226:$FO$226, Schedule!$F$231:$FO$231, 0)</f>
        <v>0</v>
      </c>
      <c r="FK194" s="214">
        <f>_xlfn.XLOOKUP(FK172, Schedule!$F$226:$FO$226, Schedule!$F$231:$FO$231, 0)</f>
        <v>0</v>
      </c>
      <c r="FL194" s="214">
        <f>_xlfn.XLOOKUP(FL172, Schedule!$F$226:$FO$226, Schedule!$F$231:$FO$231, 0)</f>
        <v>0</v>
      </c>
      <c r="FM194" s="214">
        <f>_xlfn.XLOOKUP(FM172, Schedule!$F$226:$FO$226, Schedule!$F$231:$FO$231, 0)</f>
        <v>0</v>
      </c>
      <c r="FN194" s="214">
        <f>_xlfn.XLOOKUP(FN172, Schedule!$F$226:$FO$226, Schedule!$F$231:$FO$231, 0)</f>
        <v>0</v>
      </c>
      <c r="FO194" s="214">
        <f>_xlfn.XLOOKUP(FO172, Schedule!$F$226:$FO$226, Schedule!$F$231:$FO$231, 0)</f>
        <v>0</v>
      </c>
    </row>
    <row r="195" spans="2:171" x14ac:dyDescent="0.3">
      <c r="B195" s="201" t="s">
        <v>341</v>
      </c>
      <c r="D195" s="212">
        <f t="shared" si="1765"/>
        <v>54.285693168283956</v>
      </c>
      <c r="G195" s="214">
        <f>_xlfn.XLOOKUP(G172, Schedule!$F$226:$FO$226, Schedule!$F$235:$FO$235, 0)</f>
        <v>0</v>
      </c>
      <c r="H195" s="214">
        <f>_xlfn.XLOOKUP(H172, Schedule!$F$226:$FO$226, Schedule!$F$235:$FO$235, 0)</f>
        <v>0</v>
      </c>
      <c r="I195" s="214">
        <f>_xlfn.XLOOKUP(I172, Schedule!$F$226:$FO$226, Schedule!$F$235:$FO$235, 0)</f>
        <v>0</v>
      </c>
      <c r="J195" s="214">
        <f>_xlfn.XLOOKUP(J172, Schedule!$F$226:$FO$226, Schedule!$F$235:$FO$235, 0)</f>
        <v>0</v>
      </c>
      <c r="K195" s="214">
        <f>_xlfn.XLOOKUP(K172, Schedule!$F$226:$FO$226, Schedule!$F$235:$FO$235, 0)</f>
        <v>0</v>
      </c>
      <c r="L195" s="214">
        <f>_xlfn.XLOOKUP(L172, Schedule!$F$226:$FO$226, Schedule!$F$235:$FO$235, 0)</f>
        <v>0</v>
      </c>
      <c r="M195" s="214">
        <f>_xlfn.XLOOKUP(M172, Schedule!$F$226:$FO$226, Schedule!$F$235:$FO$235, 0)</f>
        <v>0</v>
      </c>
      <c r="N195" s="214">
        <f>_xlfn.XLOOKUP(N172, Schedule!$F$226:$FO$226, Schedule!$F$235:$FO$235, 0)</f>
        <v>0</v>
      </c>
      <c r="O195" s="214">
        <f>_xlfn.XLOOKUP(O172, Schedule!$F$226:$FO$226, Schedule!$F$235:$FO$235, 0)</f>
        <v>0.38819860675260259</v>
      </c>
      <c r="P195" s="214">
        <f>_xlfn.XLOOKUP(P172, Schedule!$F$226:$FO$226, Schedule!$F$235:$FO$235, 0)</f>
        <v>0.38819860675260259</v>
      </c>
      <c r="Q195" s="214">
        <f>_xlfn.XLOOKUP(Q172, Schedule!$F$226:$FO$226, Schedule!$F$235:$FO$235, 0)</f>
        <v>0.38819860675260259</v>
      </c>
      <c r="R195" s="214">
        <f>_xlfn.XLOOKUP(R172, Schedule!$F$226:$FO$226, Schedule!$F$235:$FO$235, 0)</f>
        <v>0.38819860675260259</v>
      </c>
      <c r="S195" s="214">
        <f>_xlfn.XLOOKUP(S172, Schedule!$F$226:$FO$226, Schedule!$F$235:$FO$235, 0)</f>
        <v>0.38819860675260259</v>
      </c>
      <c r="T195" s="214">
        <f>_xlfn.XLOOKUP(T172, Schedule!$F$226:$FO$226, Schedule!$F$235:$FO$235, 0)</f>
        <v>0.38819860675260259</v>
      </c>
      <c r="U195" s="214">
        <f>_xlfn.XLOOKUP(U172, Schedule!$F$226:$FO$226, Schedule!$F$235:$FO$235, 0)</f>
        <v>0.38819860675260259</v>
      </c>
      <c r="V195" s="214">
        <f>_xlfn.XLOOKUP(V172, Schedule!$F$226:$FO$226, Schedule!$F$235:$FO$235, 0)</f>
        <v>0.38819860675260259</v>
      </c>
      <c r="W195" s="214">
        <f>_xlfn.XLOOKUP(W172, Schedule!$F$226:$FO$226, Schedule!$F$235:$FO$235, 0)</f>
        <v>0.38819860675260259</v>
      </c>
      <c r="X195" s="214">
        <f>_xlfn.XLOOKUP(X172, Schedule!$F$226:$FO$226, Schedule!$F$235:$FO$235, 0)</f>
        <v>0.38819860675260259</v>
      </c>
      <c r="Y195" s="214">
        <f>_xlfn.XLOOKUP(Y172, Schedule!$F$226:$FO$226, Schedule!$F$235:$FO$235, 0)</f>
        <v>0.38819860675260259</v>
      </c>
      <c r="Z195" s="214">
        <f>_xlfn.XLOOKUP(Z172, Schedule!$F$226:$FO$226, Schedule!$F$235:$FO$235, 0)</f>
        <v>0.38819860675260259</v>
      </c>
      <c r="AA195" s="214">
        <f>_xlfn.XLOOKUP(AA172, Schedule!$F$226:$FO$226, Schedule!$F$235:$FO$235, 0)</f>
        <v>0.85403693485572563</v>
      </c>
      <c r="AB195" s="214">
        <f>_xlfn.XLOOKUP(AB172, Schedule!$F$226:$FO$226, Schedule!$F$235:$FO$235, 0)</f>
        <v>0.85403693485572563</v>
      </c>
      <c r="AC195" s="214">
        <f>_xlfn.XLOOKUP(AC172, Schedule!$F$226:$FO$226, Schedule!$F$235:$FO$235, 0)</f>
        <v>0.93167665620624607</v>
      </c>
      <c r="AD195" s="214">
        <f>_xlfn.XLOOKUP(AD172, Schedule!$F$226:$FO$226, Schedule!$F$235:$FO$235, 0)</f>
        <v>0.93167665620624607</v>
      </c>
      <c r="AE195" s="214">
        <f>_xlfn.XLOOKUP(AE172, Schedule!$F$226:$FO$226, Schedule!$F$235:$FO$235, 0)</f>
        <v>0.93167665620624607</v>
      </c>
      <c r="AF195" s="214">
        <f>_xlfn.XLOOKUP(AF172, Schedule!$F$226:$FO$226, Schedule!$F$235:$FO$235, 0)</f>
        <v>0.93167665620624607</v>
      </c>
      <c r="AG195" s="214">
        <f>_xlfn.XLOOKUP(AG172, Schedule!$F$226:$FO$226, Schedule!$F$235:$FO$235, 0)</f>
        <v>0.93167665620624607</v>
      </c>
      <c r="AH195" s="214">
        <f>_xlfn.XLOOKUP(AH172, Schedule!$F$226:$FO$226, Schedule!$F$235:$FO$235, 0)</f>
        <v>0.93167665620624607</v>
      </c>
      <c r="AI195" s="214">
        <f>_xlfn.XLOOKUP(AI172, Schedule!$F$226:$FO$226, Schedule!$F$235:$FO$235, 0)</f>
        <v>0.93167665620624607</v>
      </c>
      <c r="AJ195" s="214">
        <f>_xlfn.XLOOKUP(AJ172, Schedule!$F$226:$FO$226, Schedule!$F$235:$FO$235, 0)</f>
        <v>0.93167665620624607</v>
      </c>
      <c r="AK195" s="214">
        <f>_xlfn.XLOOKUP(AK172, Schedule!$F$226:$FO$226, Schedule!$F$235:$FO$235, 0)</f>
        <v>0.93167665620624607</v>
      </c>
      <c r="AL195" s="214">
        <f>_xlfn.XLOOKUP(AL172, Schedule!$F$226:$FO$226, Schedule!$F$235:$FO$235, 0)</f>
        <v>0.93167665620624607</v>
      </c>
      <c r="AM195" s="214">
        <f>_xlfn.XLOOKUP(AM172, Schedule!$F$226:$FO$226, Schedule!$F$235:$FO$235, 0)</f>
        <v>1.6304341483609308</v>
      </c>
      <c r="AN195" s="214">
        <f>_xlfn.XLOOKUP(AN172, Schedule!$F$226:$FO$226, Schedule!$F$235:$FO$235, 0)</f>
        <v>1.6304341483609308</v>
      </c>
      <c r="AO195" s="214">
        <f>_xlfn.XLOOKUP(AO172, Schedule!$F$226:$FO$226, Schedule!$F$235:$FO$235, 0)</f>
        <v>1.723601813981555</v>
      </c>
      <c r="AP195" s="214">
        <f>_xlfn.XLOOKUP(AP172, Schedule!$F$226:$FO$226, Schedule!$F$235:$FO$235, 0)</f>
        <v>1.723601813981555</v>
      </c>
      <c r="AQ195" s="214">
        <f>_xlfn.XLOOKUP(AQ172, Schedule!$F$226:$FO$226, Schedule!$F$235:$FO$235, 0)</f>
        <v>2.0341606993836376</v>
      </c>
      <c r="AR195" s="214">
        <f>_xlfn.XLOOKUP(AR172, Schedule!$F$226:$FO$226, Schedule!$F$235:$FO$235, 0)</f>
        <v>2.0341606993836376</v>
      </c>
      <c r="AS195" s="214">
        <f>_xlfn.XLOOKUP(AS172, Schedule!$F$226:$FO$226, Schedule!$F$235:$FO$235, 0)</f>
        <v>2.0341606993836376</v>
      </c>
      <c r="AT195" s="214">
        <f>_xlfn.XLOOKUP(AT172, Schedule!$F$226:$FO$226, Schedule!$F$235:$FO$235, 0)</f>
        <v>2.0341606993836376</v>
      </c>
      <c r="AU195" s="214">
        <f>_xlfn.XLOOKUP(AU172, Schedule!$F$226:$FO$226, Schedule!$F$235:$FO$235, 0)</f>
        <v>1.7236018139815472</v>
      </c>
      <c r="AV195" s="214">
        <f>_xlfn.XLOOKUP(AV172, Schedule!$F$226:$FO$226, Schedule!$F$235:$FO$235, 0)</f>
        <v>1.2577634858784321</v>
      </c>
      <c r="AW195" s="214">
        <f>_xlfn.XLOOKUP(AW172, Schedule!$F$226:$FO$226, Schedule!$F$235:$FO$235, 0)</f>
        <v>1.2577634858784321</v>
      </c>
      <c r="AX195" s="214">
        <f>_xlfn.XLOOKUP(AX172, Schedule!$F$226:$FO$226, Schedule!$F$235:$FO$235, 0)</f>
        <v>1.2577634858784321</v>
      </c>
      <c r="AY195" s="214">
        <f>_xlfn.XLOOKUP(AY172, Schedule!$F$226:$FO$226, Schedule!$F$235:$FO$235, 0)</f>
        <v>1.2577634858784321</v>
      </c>
      <c r="AZ195" s="214">
        <f>_xlfn.XLOOKUP(AZ172, Schedule!$F$226:$FO$226, Schedule!$F$235:$FO$235, 0)</f>
        <v>1.2577634858784321</v>
      </c>
      <c r="BA195" s="214">
        <f>_xlfn.XLOOKUP(BA172, Schedule!$F$226:$FO$226, Schedule!$F$235:$FO$235, 0)</f>
        <v>1.2577634858784321</v>
      </c>
      <c r="BB195" s="214">
        <f>_xlfn.XLOOKUP(BB172, Schedule!$F$226:$FO$226, Schedule!$F$235:$FO$235, 0)</f>
        <v>1.2577634858784321</v>
      </c>
      <c r="BC195" s="214">
        <f>_xlfn.XLOOKUP(BC172, Schedule!$F$226:$FO$226, Schedule!$F$235:$FO$235, 0)</f>
        <v>1.6304341483609308</v>
      </c>
      <c r="BD195" s="214">
        <f>_xlfn.XLOOKUP(BD172, Schedule!$F$226:$FO$226, Schedule!$F$235:$FO$235, 0)</f>
        <v>1.6304341483609308</v>
      </c>
      <c r="BE195" s="214">
        <f>_xlfn.XLOOKUP(BE172, Schedule!$F$226:$FO$226, Schedule!$F$235:$FO$235, 0)</f>
        <v>1.6304341483609308</v>
      </c>
      <c r="BF195" s="214">
        <f>_xlfn.XLOOKUP(BF172, Schedule!$F$226:$FO$226, Schedule!$F$235:$FO$235, 0)</f>
        <v>1.6304341483609308</v>
      </c>
      <c r="BG195" s="214">
        <f>_xlfn.XLOOKUP(BG172, Schedule!$F$226:$FO$226, Schedule!$F$235:$FO$235, 0)</f>
        <v>1.2577634858784226</v>
      </c>
      <c r="BH195" s="214">
        <f>_xlfn.XLOOKUP(BH172, Schedule!$F$226:$FO$226, Schedule!$F$235:$FO$235, 0)</f>
        <v>0.69875749215468452</v>
      </c>
      <c r="BI195" s="214">
        <f>_xlfn.XLOOKUP(BI172, Schedule!$F$226:$FO$226, Schedule!$F$235:$FO$235, 0)</f>
        <v>0.69875749215468452</v>
      </c>
      <c r="BJ195" s="214">
        <f>_xlfn.XLOOKUP(BJ172, Schedule!$F$226:$FO$226, Schedule!$F$235:$FO$235, 0)</f>
        <v>0.69875749215468452</v>
      </c>
      <c r="BK195" s="214">
        <f>_xlfn.XLOOKUP(BK172, Schedule!$F$226:$FO$226, Schedule!$F$235:$FO$235, 0)</f>
        <v>0.83850899058562123</v>
      </c>
      <c r="BL195" s="214">
        <f>_xlfn.XLOOKUP(BL172, Schedule!$F$226:$FO$226, Schedule!$F$235:$FO$235, 0)</f>
        <v>0.83850899058562123</v>
      </c>
      <c r="BM195" s="214">
        <f>_xlfn.XLOOKUP(BM172, Schedule!$F$226:$FO$226, Schedule!$F$235:$FO$235, 0)</f>
        <v>0.83850899058562123</v>
      </c>
      <c r="BN195" s="214">
        <f>_xlfn.XLOOKUP(BN172, Schedule!$F$226:$FO$226, Schedule!$F$235:$FO$235, 0)</f>
        <v>0.83850899058562123</v>
      </c>
      <c r="BO195" s="214">
        <f>_xlfn.XLOOKUP(BO172, Schedule!$F$226:$FO$226, Schedule!$F$235:$FO$235, 0)</f>
        <v>0</v>
      </c>
      <c r="BP195" s="214">
        <f>_xlfn.XLOOKUP(BP172, Schedule!$F$226:$FO$226, Schedule!$F$235:$FO$235, 0)</f>
        <v>0</v>
      </c>
      <c r="BQ195" s="214">
        <f>_xlfn.XLOOKUP(BQ172, Schedule!$F$226:$FO$226, Schedule!$F$235:$FO$235, 0)</f>
        <v>0</v>
      </c>
      <c r="BR195" s="214">
        <f>_xlfn.XLOOKUP(BR172, Schedule!$F$226:$FO$226, Schedule!$F$235:$FO$235, 0)</f>
        <v>0</v>
      </c>
      <c r="BS195" s="214">
        <f>_xlfn.XLOOKUP(BS172, Schedule!$F$226:$FO$226, Schedule!$F$235:$FO$235, 0)</f>
        <v>0</v>
      </c>
      <c r="BT195" s="214">
        <f>_xlfn.XLOOKUP(BT172, Schedule!$F$226:$FO$226, Schedule!$F$235:$FO$235, 0)</f>
        <v>0</v>
      </c>
      <c r="BU195" s="214">
        <f>_xlfn.XLOOKUP(BU172, Schedule!$F$226:$FO$226, Schedule!$F$235:$FO$235, 0)</f>
        <v>0</v>
      </c>
      <c r="BV195" s="214">
        <f>_xlfn.XLOOKUP(BV172, Schedule!$F$226:$FO$226, Schedule!$F$235:$FO$235, 0)</f>
        <v>0</v>
      </c>
      <c r="BW195" s="214">
        <f>_xlfn.XLOOKUP(BW172, Schedule!$F$226:$FO$226, Schedule!$F$235:$FO$235, 0)</f>
        <v>0</v>
      </c>
      <c r="BX195" s="214">
        <f>_xlfn.XLOOKUP(BX172, Schedule!$F$226:$FO$226, Schedule!$F$235:$FO$235, 0)</f>
        <v>0</v>
      </c>
      <c r="BY195" s="214">
        <f>_xlfn.XLOOKUP(BY172, Schedule!$F$226:$FO$226, Schedule!$F$235:$FO$235, 0)</f>
        <v>0</v>
      </c>
      <c r="BZ195" s="214">
        <f>_xlfn.XLOOKUP(BZ172, Schedule!$F$226:$FO$226, Schedule!$F$235:$FO$235, 0)</f>
        <v>0</v>
      </c>
      <c r="CA195" s="214">
        <f>_xlfn.XLOOKUP(CA172, Schedule!$F$226:$FO$226, Schedule!$F$235:$FO$235, 0)</f>
        <v>0</v>
      </c>
      <c r="CB195" s="214">
        <f>_xlfn.XLOOKUP(CB172, Schedule!$F$226:$FO$226, Schedule!$F$235:$FO$235, 0)</f>
        <v>0</v>
      </c>
      <c r="CC195" s="214">
        <f>_xlfn.XLOOKUP(CC172, Schedule!$F$226:$FO$226, Schedule!$F$235:$FO$235, 0)</f>
        <v>0</v>
      </c>
      <c r="CD195" s="214">
        <f>_xlfn.XLOOKUP(CD172, Schedule!$F$226:$FO$226, Schedule!$F$235:$FO$235, 0)</f>
        <v>0</v>
      </c>
      <c r="CE195" s="214">
        <f>_xlfn.XLOOKUP(CE172, Schedule!$F$226:$FO$226, Schedule!$F$235:$FO$235, 0)</f>
        <v>0</v>
      </c>
      <c r="CF195" s="214">
        <f>_xlfn.XLOOKUP(CF172, Schedule!$F$226:$FO$226, Schedule!$F$235:$FO$235, 0)</f>
        <v>0</v>
      </c>
      <c r="CG195" s="214">
        <f>_xlfn.XLOOKUP(CG172, Schedule!$F$226:$FO$226, Schedule!$F$235:$FO$235, 0)</f>
        <v>0</v>
      </c>
      <c r="CH195" s="214">
        <f>_xlfn.XLOOKUP(CH172, Schedule!$F$226:$FO$226, Schedule!$F$235:$FO$235, 0)</f>
        <v>0</v>
      </c>
      <c r="CI195" s="214">
        <f>_xlfn.XLOOKUP(CI172, Schedule!$F$226:$FO$226, Schedule!$F$235:$FO$235, 0)</f>
        <v>0</v>
      </c>
      <c r="CJ195" s="214">
        <f>_xlfn.XLOOKUP(CJ172, Schedule!$F$226:$FO$226, Schedule!$F$235:$FO$235, 0)</f>
        <v>0</v>
      </c>
      <c r="CK195" s="214">
        <f>_xlfn.XLOOKUP(CK172, Schedule!$F$226:$FO$226, Schedule!$F$235:$FO$235, 0)</f>
        <v>0</v>
      </c>
      <c r="CL195" s="214">
        <f>_xlfn.XLOOKUP(CL172, Schedule!$F$226:$FO$226, Schedule!$F$235:$FO$235, 0)</f>
        <v>0</v>
      </c>
      <c r="CM195" s="214">
        <f>_xlfn.XLOOKUP(CM172, Schedule!$F$226:$FO$226, Schedule!$F$235:$FO$235, 0)</f>
        <v>0</v>
      </c>
      <c r="CN195" s="214">
        <f>_xlfn.XLOOKUP(CN172, Schedule!$F$226:$FO$226, Schedule!$F$235:$FO$235, 0)</f>
        <v>0</v>
      </c>
      <c r="CO195" s="214">
        <f>_xlfn.XLOOKUP(CO172, Schedule!$F$226:$FO$226, Schedule!$F$235:$FO$235, 0)</f>
        <v>0</v>
      </c>
      <c r="CP195" s="214">
        <f>_xlfn.XLOOKUP(CP172, Schedule!$F$226:$FO$226, Schedule!$F$235:$FO$235, 0)</f>
        <v>0</v>
      </c>
      <c r="CQ195" s="214">
        <f>_xlfn.XLOOKUP(CQ172, Schedule!$F$226:$FO$226, Schedule!$F$235:$FO$235, 0)</f>
        <v>0</v>
      </c>
      <c r="CR195" s="214">
        <f>_xlfn.XLOOKUP(CR172, Schedule!$F$226:$FO$226, Schedule!$F$235:$FO$235, 0)</f>
        <v>0</v>
      </c>
      <c r="CS195" s="214">
        <f>_xlfn.XLOOKUP(CS172, Schedule!$F$226:$FO$226, Schedule!$F$235:$FO$235, 0)</f>
        <v>0</v>
      </c>
      <c r="CT195" s="214">
        <f>_xlfn.XLOOKUP(CT172, Schedule!$F$226:$FO$226, Schedule!$F$235:$FO$235, 0)</f>
        <v>0</v>
      </c>
      <c r="CU195" s="214">
        <f>_xlfn.XLOOKUP(CU172, Schedule!$F$226:$FO$226, Schedule!$F$235:$FO$235, 0)</f>
        <v>0</v>
      </c>
      <c r="CV195" s="214">
        <f>_xlfn.XLOOKUP(CV172, Schedule!$F$226:$FO$226, Schedule!$F$235:$FO$235, 0)</f>
        <v>0</v>
      </c>
      <c r="CW195" s="214">
        <f>_xlfn.XLOOKUP(CW172, Schedule!$F$226:$FO$226, Schedule!$F$235:$FO$235, 0)</f>
        <v>0</v>
      </c>
      <c r="CX195" s="214">
        <f>_xlfn.XLOOKUP(CX172, Schedule!$F$226:$FO$226, Schedule!$F$235:$FO$235, 0)</f>
        <v>0</v>
      </c>
      <c r="CY195" s="214">
        <f>_xlfn.XLOOKUP(CY172, Schedule!$F$226:$FO$226, Schedule!$F$235:$FO$235, 0)</f>
        <v>0</v>
      </c>
      <c r="CZ195" s="214">
        <f>_xlfn.XLOOKUP(CZ172, Schedule!$F$226:$FO$226, Schedule!$F$235:$FO$235, 0)</f>
        <v>0</v>
      </c>
      <c r="DA195" s="214">
        <f>_xlfn.XLOOKUP(DA172, Schedule!$F$226:$FO$226, Schedule!$F$235:$FO$235, 0)</f>
        <v>0</v>
      </c>
      <c r="DB195" s="214">
        <f>_xlfn.XLOOKUP(DB172, Schedule!$F$226:$FO$226, Schedule!$F$235:$FO$235, 0)</f>
        <v>0</v>
      </c>
      <c r="DC195" s="214">
        <f>_xlfn.XLOOKUP(DC172, Schedule!$F$226:$FO$226, Schedule!$F$235:$FO$235, 0)</f>
        <v>0</v>
      </c>
      <c r="DD195" s="214">
        <f>_xlfn.XLOOKUP(DD172, Schedule!$F$226:$FO$226, Schedule!$F$235:$FO$235, 0)</f>
        <v>0</v>
      </c>
      <c r="DE195" s="214">
        <f>_xlfn.XLOOKUP(DE172, Schedule!$F$226:$FO$226, Schedule!$F$235:$FO$235, 0)</f>
        <v>0</v>
      </c>
      <c r="DF195" s="214">
        <f>_xlfn.XLOOKUP(DF172, Schedule!$F$226:$FO$226, Schedule!$F$235:$FO$235, 0)</f>
        <v>0</v>
      </c>
      <c r="DG195" s="214">
        <f>_xlfn.XLOOKUP(DG172, Schedule!$F$226:$FO$226, Schedule!$F$235:$FO$235, 0)</f>
        <v>0</v>
      </c>
      <c r="DH195" s="214">
        <f>_xlfn.XLOOKUP(DH172, Schedule!$F$226:$FO$226, Schedule!$F$235:$FO$235, 0)</f>
        <v>0</v>
      </c>
      <c r="DI195" s="214">
        <f>_xlfn.XLOOKUP(DI172, Schedule!$F$226:$FO$226, Schedule!$F$235:$FO$235, 0)</f>
        <v>0</v>
      </c>
      <c r="DJ195" s="214">
        <f>_xlfn.XLOOKUP(DJ172, Schedule!$F$226:$FO$226, Schedule!$F$235:$FO$235, 0)</f>
        <v>0</v>
      </c>
      <c r="DK195" s="214">
        <f>_xlfn.XLOOKUP(DK172, Schedule!$F$226:$FO$226, Schedule!$F$235:$FO$235, 0)</f>
        <v>0</v>
      </c>
      <c r="DL195" s="214">
        <f>_xlfn.XLOOKUP(DL172, Schedule!$F$226:$FO$226, Schedule!$F$235:$FO$235, 0)</f>
        <v>0</v>
      </c>
      <c r="DM195" s="214">
        <f>_xlfn.XLOOKUP(DM172, Schedule!$F$226:$FO$226, Schedule!$F$235:$FO$235, 0)</f>
        <v>0</v>
      </c>
      <c r="DN195" s="214">
        <f>_xlfn.XLOOKUP(DN172, Schedule!$F$226:$FO$226, Schedule!$F$235:$FO$235, 0)</f>
        <v>0</v>
      </c>
      <c r="DO195" s="214">
        <f>_xlfn.XLOOKUP(DO172, Schedule!$F$226:$FO$226, Schedule!$F$235:$FO$235, 0)</f>
        <v>0</v>
      </c>
      <c r="DP195" s="214">
        <f>_xlfn.XLOOKUP(DP172, Schedule!$F$226:$FO$226, Schedule!$F$235:$FO$235, 0)</f>
        <v>0</v>
      </c>
      <c r="DQ195" s="214">
        <f>_xlfn.XLOOKUP(DQ172, Schedule!$F$226:$FO$226, Schedule!$F$235:$FO$235, 0)</f>
        <v>0</v>
      </c>
      <c r="DR195" s="214">
        <f>_xlfn.XLOOKUP(DR172, Schedule!$F$226:$FO$226, Schedule!$F$235:$FO$235, 0)</f>
        <v>0</v>
      </c>
      <c r="DS195" s="214">
        <f>_xlfn.XLOOKUP(DS172, Schedule!$F$226:$FO$226, Schedule!$F$235:$FO$235, 0)</f>
        <v>0</v>
      </c>
      <c r="DT195" s="214">
        <f>_xlfn.XLOOKUP(DT172, Schedule!$F$226:$FO$226, Schedule!$F$235:$FO$235, 0)</f>
        <v>0</v>
      </c>
      <c r="DU195" s="214">
        <f>_xlfn.XLOOKUP(DU172, Schedule!$F$226:$FO$226, Schedule!$F$235:$FO$235, 0)</f>
        <v>0</v>
      </c>
      <c r="DV195" s="214">
        <f>_xlfn.XLOOKUP(DV172, Schedule!$F$226:$FO$226, Schedule!$F$235:$FO$235, 0)</f>
        <v>0</v>
      </c>
      <c r="DW195" s="214">
        <f>_xlfn.XLOOKUP(DW172, Schedule!$F$226:$FO$226, Schedule!$F$235:$FO$235, 0)</f>
        <v>0</v>
      </c>
      <c r="DX195" s="214">
        <f>_xlfn.XLOOKUP(DX172, Schedule!$F$226:$FO$226, Schedule!$F$235:$FO$235, 0)</f>
        <v>0</v>
      </c>
      <c r="DY195" s="214">
        <f>_xlfn.XLOOKUP(DY172, Schedule!$F$226:$FO$226, Schedule!$F$235:$FO$235, 0)</f>
        <v>0</v>
      </c>
      <c r="DZ195" s="214">
        <f>_xlfn.XLOOKUP(DZ172, Schedule!$F$226:$FO$226, Schedule!$F$235:$FO$235, 0)</f>
        <v>0</v>
      </c>
      <c r="EA195" s="214">
        <f>_xlfn.XLOOKUP(EA172, Schedule!$F$226:$FO$226, Schedule!$F$235:$FO$235, 0)</f>
        <v>0</v>
      </c>
      <c r="EB195" s="214">
        <f>_xlfn.XLOOKUP(EB172, Schedule!$F$226:$FO$226, Schedule!$F$235:$FO$235, 0)</f>
        <v>0</v>
      </c>
      <c r="EC195" s="214">
        <f>_xlfn.XLOOKUP(EC172, Schedule!$F$226:$FO$226, Schedule!$F$235:$FO$235, 0)</f>
        <v>0</v>
      </c>
      <c r="ED195" s="214">
        <f>_xlfn.XLOOKUP(ED172, Schedule!$F$226:$FO$226, Schedule!$F$235:$FO$235, 0)</f>
        <v>0</v>
      </c>
      <c r="EE195" s="214">
        <f>_xlfn.XLOOKUP(EE172, Schedule!$F$226:$FO$226, Schedule!$F$235:$FO$235, 0)</f>
        <v>0</v>
      </c>
      <c r="EF195" s="214">
        <f>_xlfn.XLOOKUP(EF172, Schedule!$F$226:$FO$226, Schedule!$F$235:$FO$235, 0)</f>
        <v>0</v>
      </c>
      <c r="EG195" s="214">
        <f>_xlfn.XLOOKUP(EG172, Schedule!$F$226:$FO$226, Schedule!$F$235:$FO$235, 0)</f>
        <v>0</v>
      </c>
      <c r="EH195" s="214">
        <f>_xlfn.XLOOKUP(EH172, Schedule!$F$226:$FO$226, Schedule!$F$235:$FO$235, 0)</f>
        <v>0</v>
      </c>
      <c r="EI195" s="214">
        <f>_xlfn.XLOOKUP(EI172, Schedule!$F$226:$FO$226, Schedule!$F$235:$FO$235, 0)</f>
        <v>0</v>
      </c>
      <c r="EJ195" s="214">
        <f>_xlfn.XLOOKUP(EJ172, Schedule!$F$226:$FO$226, Schedule!$F$235:$FO$235, 0)</f>
        <v>0</v>
      </c>
      <c r="EK195" s="214">
        <f>_xlfn.XLOOKUP(EK172, Schedule!$F$226:$FO$226, Schedule!$F$235:$FO$235, 0)</f>
        <v>0</v>
      </c>
      <c r="EL195" s="214">
        <f>_xlfn.XLOOKUP(EL172, Schedule!$F$226:$FO$226, Schedule!$F$235:$FO$235, 0)</f>
        <v>0</v>
      </c>
      <c r="EM195" s="214">
        <f>_xlfn.XLOOKUP(EM172, Schedule!$F$226:$FO$226, Schedule!$F$235:$FO$235, 0)</f>
        <v>0</v>
      </c>
      <c r="EN195" s="214">
        <f>_xlfn.XLOOKUP(EN172, Schedule!$F$226:$FO$226, Schedule!$F$235:$FO$235, 0)</f>
        <v>0</v>
      </c>
      <c r="EO195" s="214">
        <f>_xlfn.XLOOKUP(EO172, Schedule!$F$226:$FO$226, Schedule!$F$235:$FO$235, 0)</f>
        <v>0</v>
      </c>
      <c r="EP195" s="214">
        <f>_xlfn.XLOOKUP(EP172, Schedule!$F$226:$FO$226, Schedule!$F$235:$FO$235, 0)</f>
        <v>0</v>
      </c>
      <c r="EQ195" s="214">
        <f>_xlfn.XLOOKUP(EQ172, Schedule!$F$226:$FO$226, Schedule!$F$235:$FO$235, 0)</f>
        <v>0</v>
      </c>
      <c r="ER195" s="214">
        <f>_xlfn.XLOOKUP(ER172, Schedule!$F$226:$FO$226, Schedule!$F$235:$FO$235, 0)</f>
        <v>0</v>
      </c>
      <c r="ES195" s="214">
        <f>_xlfn.XLOOKUP(ES172, Schedule!$F$226:$FO$226, Schedule!$F$235:$FO$235, 0)</f>
        <v>0</v>
      </c>
      <c r="ET195" s="214">
        <f>_xlfn.XLOOKUP(ET172, Schedule!$F$226:$FO$226, Schedule!$F$235:$FO$235, 0)</f>
        <v>0</v>
      </c>
      <c r="EU195" s="214">
        <f>_xlfn.XLOOKUP(EU172, Schedule!$F$226:$FO$226, Schedule!$F$235:$FO$235, 0)</f>
        <v>0</v>
      </c>
      <c r="EV195" s="214">
        <f>_xlfn.XLOOKUP(EV172, Schedule!$F$226:$FO$226, Schedule!$F$235:$FO$235, 0)</f>
        <v>0</v>
      </c>
      <c r="EW195" s="214">
        <f>_xlfn.XLOOKUP(EW172, Schedule!$F$226:$FO$226, Schedule!$F$235:$FO$235, 0)</f>
        <v>0</v>
      </c>
      <c r="EX195" s="214">
        <f>_xlfn.XLOOKUP(EX172, Schedule!$F$226:$FO$226, Schedule!$F$235:$FO$235, 0)</f>
        <v>0</v>
      </c>
      <c r="EY195" s="214">
        <f>_xlfn.XLOOKUP(EY172, Schedule!$F$226:$FO$226, Schedule!$F$235:$FO$235, 0)</f>
        <v>0</v>
      </c>
      <c r="EZ195" s="214">
        <f>_xlfn.XLOOKUP(EZ172, Schedule!$F$226:$FO$226, Schedule!$F$235:$FO$235, 0)</f>
        <v>0</v>
      </c>
      <c r="FA195" s="214">
        <f>_xlfn.XLOOKUP(FA172, Schedule!$F$226:$FO$226, Schedule!$F$235:$FO$235, 0)</f>
        <v>0</v>
      </c>
      <c r="FB195" s="214">
        <f>_xlfn.XLOOKUP(FB172, Schedule!$F$226:$FO$226, Schedule!$F$235:$FO$235, 0)</f>
        <v>0</v>
      </c>
      <c r="FC195" s="214">
        <f>_xlfn.XLOOKUP(FC172, Schedule!$F$226:$FO$226, Schedule!$F$235:$FO$235, 0)</f>
        <v>0</v>
      </c>
      <c r="FD195" s="214">
        <f>_xlfn.XLOOKUP(FD172, Schedule!$F$226:$FO$226, Schedule!$F$235:$FO$235, 0)</f>
        <v>0</v>
      </c>
      <c r="FE195" s="214">
        <f>_xlfn.XLOOKUP(FE172, Schedule!$F$226:$FO$226, Schedule!$F$235:$FO$235, 0)</f>
        <v>0</v>
      </c>
      <c r="FF195" s="214">
        <f>_xlfn.XLOOKUP(FF172, Schedule!$F$226:$FO$226, Schedule!$F$235:$FO$235, 0)</f>
        <v>0</v>
      </c>
      <c r="FG195" s="214">
        <f>_xlfn.XLOOKUP(FG172, Schedule!$F$226:$FO$226, Schedule!$F$235:$FO$235, 0)</f>
        <v>0</v>
      </c>
      <c r="FH195" s="214">
        <f>_xlfn.XLOOKUP(FH172, Schedule!$F$226:$FO$226, Schedule!$F$235:$FO$235, 0)</f>
        <v>0</v>
      </c>
      <c r="FI195" s="214">
        <f>_xlfn.XLOOKUP(FI172, Schedule!$F$226:$FO$226, Schedule!$F$235:$FO$235, 0)</f>
        <v>0</v>
      </c>
      <c r="FJ195" s="214">
        <f>_xlfn.XLOOKUP(FJ172, Schedule!$F$226:$FO$226, Schedule!$F$235:$FO$235, 0)</f>
        <v>0</v>
      </c>
      <c r="FK195" s="214">
        <f>_xlfn.XLOOKUP(FK172, Schedule!$F$226:$FO$226, Schedule!$F$235:$FO$235, 0)</f>
        <v>0</v>
      </c>
      <c r="FL195" s="214">
        <f>_xlfn.XLOOKUP(FL172, Schedule!$F$226:$FO$226, Schedule!$F$235:$FO$235, 0)</f>
        <v>0</v>
      </c>
      <c r="FM195" s="214">
        <f>_xlfn.XLOOKUP(FM172, Schedule!$F$226:$FO$226, Schedule!$F$235:$FO$235, 0)</f>
        <v>0</v>
      </c>
      <c r="FN195" s="214">
        <f>_xlfn.XLOOKUP(FN172, Schedule!$F$226:$FO$226, Schedule!$F$235:$FO$235, 0)</f>
        <v>0</v>
      </c>
      <c r="FO195" s="214">
        <f>_xlfn.XLOOKUP(FO172, Schedule!$F$226:$FO$226, Schedule!$F$235:$FO$235, 0)</f>
        <v>0</v>
      </c>
    </row>
    <row r="196" spans="2:171" x14ac:dyDescent="0.3">
      <c r="B196" s="201" t="s">
        <v>352</v>
      </c>
      <c r="D196" s="212">
        <f t="shared" si="1765"/>
        <v>20.059999999999999</v>
      </c>
      <c r="I196" s="201">
        <f>17*'Assumptions&amp;Data'!D14</f>
        <v>20.059999999999999</v>
      </c>
    </row>
    <row r="197" spans="2:171" x14ac:dyDescent="0.3">
      <c r="B197" s="201" t="s">
        <v>334</v>
      </c>
      <c r="D197" s="212">
        <f t="shared" si="1765"/>
        <v>977.4150951242724</v>
      </c>
      <c r="G197" s="319">
        <f>_xlfn.XLOOKUP(G7, Schedule!$F$226:$FO$226, Schedule!$F$237:$FO$237)</f>
        <v>0</v>
      </c>
      <c r="H197" s="319">
        <f>_xlfn.XLOOKUP(H7, Schedule!$F$226:$FO$226, Schedule!$F$237:$FO$237)</f>
        <v>0</v>
      </c>
      <c r="I197" s="319">
        <f>_xlfn.XLOOKUP(I7, Schedule!$F$226:$FO$226, Schedule!$F$237:$FO$237)</f>
        <v>0</v>
      </c>
      <c r="J197" s="319">
        <f>_xlfn.XLOOKUP(J7, Schedule!$F$226:$FO$226, Schedule!$F$237:$FO$237)</f>
        <v>0</v>
      </c>
      <c r="K197" s="319">
        <f>_xlfn.XLOOKUP(K7, Schedule!$F$226:$FO$226, Schedule!$F$237:$FO$237)</f>
        <v>0</v>
      </c>
      <c r="L197" s="319">
        <f>_xlfn.XLOOKUP(L7, Schedule!$F$226:$FO$226, Schedule!$F$237:$FO$237)</f>
        <v>0</v>
      </c>
      <c r="M197" s="319">
        <f>_xlfn.XLOOKUP(M7, Schedule!$F$226:$FO$226, Schedule!$F$237:$FO$237)</f>
        <v>0</v>
      </c>
      <c r="N197" s="319">
        <f>_xlfn.XLOOKUP(N7, Schedule!$F$226:$FO$226, Schedule!$F$237:$FO$237)</f>
        <v>0</v>
      </c>
      <c r="O197" s="319">
        <f>_xlfn.XLOOKUP(O7, Schedule!$F$226:$FO$226, Schedule!$F$237:$FO$237)</f>
        <v>3.0908095646867548</v>
      </c>
      <c r="P197" s="319">
        <f>_xlfn.XLOOKUP(P7, Schedule!$F$226:$FO$226, Schedule!$F$237:$FO$237)</f>
        <v>3.0908095646867548</v>
      </c>
      <c r="Q197" s="319">
        <f>_xlfn.XLOOKUP(Q7, Schedule!$F$226:$FO$226, Schedule!$F$237:$FO$237)</f>
        <v>3.0908095646867548</v>
      </c>
      <c r="R197" s="319">
        <f>_xlfn.XLOOKUP(R7, Schedule!$F$226:$FO$226, Schedule!$F$237:$FO$237)</f>
        <v>2.0605397097911702</v>
      </c>
      <c r="S197" s="319">
        <f>_xlfn.XLOOKUP(S7, Schedule!$F$226:$FO$226, Schedule!$F$237:$FO$237)</f>
        <v>2.0605397097911702</v>
      </c>
      <c r="T197" s="319">
        <f>_xlfn.XLOOKUP(T7, Schedule!$F$226:$FO$226, Schedule!$F$237:$FO$237)</f>
        <v>2.0605397097911702</v>
      </c>
      <c r="U197" s="319">
        <f>_xlfn.XLOOKUP(U7, Schedule!$F$226:$FO$226, Schedule!$F$237:$FO$237)</f>
        <v>2.0605397097911702</v>
      </c>
      <c r="V197" s="319">
        <f>_xlfn.XLOOKUP(V7, Schedule!$F$226:$FO$226, Schedule!$F$237:$FO$237)</f>
        <v>1.236323825874702</v>
      </c>
      <c r="W197" s="319">
        <f>_xlfn.XLOOKUP(W7, Schedule!$F$226:$FO$226, Schedule!$F$237:$FO$237)</f>
        <v>1.236323825874702</v>
      </c>
      <c r="X197" s="319">
        <f>_xlfn.XLOOKUP(X7, Schedule!$F$226:$FO$226, Schedule!$F$237:$FO$237)</f>
        <v>1.236323825874702</v>
      </c>
      <c r="Y197" s="319">
        <f>_xlfn.XLOOKUP(Y7, Schedule!$F$226:$FO$226, Schedule!$F$237:$FO$237)</f>
        <v>1.236323825874702</v>
      </c>
      <c r="Z197" s="319">
        <f>_xlfn.XLOOKUP(Z7, Schedule!$F$226:$FO$226, Schedule!$F$237:$FO$237)</f>
        <v>1.236323825874702</v>
      </c>
      <c r="AA197" s="319">
        <f>_xlfn.XLOOKUP(AA7, Schedule!$F$226:$FO$226, Schedule!$F$237:$FO$237)</f>
        <v>28.844469372351121</v>
      </c>
      <c r="AB197" s="319">
        <f>_xlfn.XLOOKUP(AB7, Schedule!$F$226:$FO$226, Schedule!$F$237:$FO$237)</f>
        <v>4.9452953034988072</v>
      </c>
      <c r="AC197" s="319">
        <f>_xlfn.XLOOKUP(AC7, Schedule!$F$226:$FO$226, Schedule!$F$237:$FO$237)</f>
        <v>4.9452953034988072</v>
      </c>
      <c r="AD197" s="319">
        <f>_xlfn.XLOOKUP(AD7, Schedule!$F$226:$FO$226, Schedule!$F$237:$FO$237)</f>
        <v>27.608145546476425</v>
      </c>
      <c r="AE197" s="319">
        <f>_xlfn.XLOOKUP(AE7, Schedule!$F$226:$FO$226, Schedule!$F$237:$FO$237)</f>
        <v>3.7089714776241061</v>
      </c>
      <c r="AF197" s="319">
        <f>_xlfn.XLOOKUP(AF7, Schedule!$F$226:$FO$226, Schedule!$F$237:$FO$237)</f>
        <v>27.608145546476425</v>
      </c>
      <c r="AG197" s="319">
        <f>_xlfn.XLOOKUP(AG7, Schedule!$F$226:$FO$226, Schedule!$F$237:$FO$237)</f>
        <v>3.7089714776241061</v>
      </c>
      <c r="AH197" s="319">
        <f>_xlfn.XLOOKUP(AH7, Schedule!$F$226:$FO$226, Schedule!$F$237:$FO$237)</f>
        <v>2.7199124169243443</v>
      </c>
      <c r="AI197" s="319">
        <f>_xlfn.XLOOKUP(AI7, Schedule!$F$226:$FO$226, Schedule!$F$237:$FO$237)</f>
        <v>2.7199124169243443</v>
      </c>
      <c r="AJ197" s="319">
        <f>_xlfn.XLOOKUP(AJ7, Schedule!$F$226:$FO$226, Schedule!$F$237:$FO$237)</f>
        <v>2.7199124169243443</v>
      </c>
      <c r="AK197" s="319">
        <f>_xlfn.XLOOKUP(AK7, Schedule!$F$226:$FO$226, Schedule!$F$237:$FO$237)</f>
        <v>16.317931219183439</v>
      </c>
      <c r="AL197" s="319">
        <f>_xlfn.XLOOKUP(AL7, Schedule!$F$226:$FO$226, Schedule!$F$237:$FO$237)</f>
        <v>2.7199124169243443</v>
      </c>
      <c r="AM197" s="319">
        <f>_xlfn.XLOOKUP(AM7, Schedule!$F$226:$FO$226, Schedule!$F$237:$FO$237)</f>
        <v>36.756324545004148</v>
      </c>
      <c r="AN197" s="319">
        <f>_xlfn.XLOOKUP(AN7, Schedule!$F$226:$FO$226, Schedule!$F$237:$FO$237)</f>
        <v>18.996632841911961</v>
      </c>
      <c r="AO197" s="319">
        <f>_xlfn.XLOOKUP(AO7, Schedule!$F$226:$FO$226, Schedule!$F$237:$FO$237)</f>
        <v>18.996632841911961</v>
      </c>
      <c r="AP197" s="319">
        <f>_xlfn.XLOOKUP(AP7, Schedule!$F$226:$FO$226, Schedule!$F$237:$FO$237)</f>
        <v>33.871568951296531</v>
      </c>
      <c r="AQ197" s="319">
        <f>_xlfn.XLOOKUP(AQ7, Schedule!$F$226:$FO$226, Schedule!$F$237:$FO$237)</f>
        <v>5.1925600686737479</v>
      </c>
      <c r="AR197" s="319">
        <f>_xlfn.XLOOKUP(AR7, Schedule!$F$226:$FO$226, Schedule!$F$237:$FO$237)</f>
        <v>33.871568951296531</v>
      </c>
      <c r="AS197" s="319">
        <f>_xlfn.XLOOKUP(AS7, Schedule!$F$226:$FO$226, Schedule!$F$237:$FO$237)</f>
        <v>5.1925600686737479</v>
      </c>
      <c r="AT197" s="319">
        <f>_xlfn.XLOOKUP(AT7, Schedule!$F$226:$FO$226, Schedule!$F$237:$FO$237)</f>
        <v>3.7089714776241061</v>
      </c>
      <c r="AU197" s="319">
        <f>_xlfn.XLOOKUP(AU7, Schedule!$F$226:$FO$226, Schedule!$F$237:$FO$237)</f>
        <v>27.608145546476425</v>
      </c>
      <c r="AV197" s="319">
        <f>_xlfn.XLOOKUP(AV7, Schedule!$F$226:$FO$226, Schedule!$F$237:$FO$237)</f>
        <v>3.7089714776241061</v>
      </c>
      <c r="AW197" s="319">
        <f>_xlfn.XLOOKUP(AW7, Schedule!$F$226:$FO$226, Schedule!$F$237:$FO$237)</f>
        <v>43.925768109187338</v>
      </c>
      <c r="AX197" s="319">
        <f>_xlfn.XLOOKUP(AX7, Schedule!$F$226:$FO$226, Schedule!$F$237:$FO$237)</f>
        <v>3.7089714776241061</v>
      </c>
      <c r="AY197" s="319">
        <f>_xlfn.XLOOKUP(AY7, Schedule!$F$226:$FO$226, Schedule!$F$237:$FO$237)</f>
        <v>94.278568174087951</v>
      </c>
      <c r="AZ197" s="319">
        <f>_xlfn.XLOOKUP(AZ7, Schedule!$F$226:$FO$226, Schedule!$F$237:$FO$237)</f>
        <v>16.564887327885856</v>
      </c>
      <c r="BA197" s="319">
        <f>_xlfn.XLOOKUP(BA7, Schedule!$F$226:$FO$226, Schedule!$F$237:$FO$237)</f>
        <v>16.564887327885856</v>
      </c>
      <c r="BB197" s="319">
        <f>_xlfn.XLOOKUP(BB7, Schedule!$F$226:$FO$226, Schedule!$F$237:$FO$237)</f>
        <v>45.243896210508623</v>
      </c>
      <c r="BC197" s="319">
        <f>_xlfn.XLOOKUP(BC7, Schedule!$F$226:$FO$226, Schedule!$F$237:$FO$237)</f>
        <v>2.2253828865744634</v>
      </c>
      <c r="BD197" s="319">
        <f>_xlfn.XLOOKUP(BD7, Schedule!$F$226:$FO$226, Schedule!$F$237:$FO$237)</f>
        <v>45.243896210508623</v>
      </c>
      <c r="BE197" s="319">
        <f>_xlfn.XLOOKUP(BE7, Schedule!$F$226:$FO$226, Schedule!$F$237:$FO$237)</f>
        <v>2.2253828865744634</v>
      </c>
      <c r="BF197" s="319">
        <f>_xlfn.XLOOKUP(BF7, Schedule!$F$226:$FO$226, Schedule!$F$237:$FO$237)</f>
        <v>2.2253828865744634</v>
      </c>
      <c r="BG197" s="319">
        <f>_xlfn.XLOOKUP(BG7, Schedule!$F$226:$FO$226, Schedule!$F$237:$FO$237)</f>
        <v>30.904391769197243</v>
      </c>
      <c r="BH197" s="319">
        <f>_xlfn.XLOOKUP(BH7, Schedule!$F$226:$FO$226, Schedule!$F$237:$FO$237)</f>
        <v>2.2253828865744634</v>
      </c>
      <c r="BI197" s="319">
        <f>_xlfn.XLOOKUP(BI7, Schedule!$F$226:$FO$226, Schedule!$F$237:$FO$237)</f>
        <v>55.380825613263603</v>
      </c>
      <c r="BJ197" s="319">
        <f>_xlfn.XLOOKUP(BJ7, Schedule!$F$226:$FO$226, Schedule!$F$237:$FO$237)</f>
        <v>2.2253828865744634</v>
      </c>
      <c r="BK197" s="319">
        <f>_xlfn.XLOOKUP(BK7, Schedule!$F$226:$FO$226, Schedule!$F$237:$FO$237)</f>
        <v>59.212503504057594</v>
      </c>
      <c r="BL197" s="319">
        <f>_xlfn.XLOOKUP(BL7, Schedule!$F$226:$FO$226, Schedule!$F$237:$FO$237)</f>
        <v>21.509256661967079</v>
      </c>
      <c r="BM197" s="319">
        <f>_xlfn.XLOOKUP(BM7, Schedule!$F$226:$FO$226, Schedule!$F$237:$FO$237)</f>
        <v>21.509256661967079</v>
      </c>
      <c r="BN197" s="319">
        <f>_xlfn.XLOOKUP(BN7, Schedule!$F$226:$FO$226, Schedule!$F$237:$FO$237)</f>
        <v>0</v>
      </c>
      <c r="BO197" s="319">
        <f>_xlfn.XLOOKUP(BO7, Schedule!$F$226:$FO$226, Schedule!$F$237:$FO$237)</f>
        <v>0</v>
      </c>
      <c r="BP197" s="319">
        <f>_xlfn.XLOOKUP(BP7, Schedule!$F$226:$FO$226, Schedule!$F$237:$FO$237)</f>
        <v>0</v>
      </c>
      <c r="BQ197" s="319">
        <f>_xlfn.XLOOKUP(BQ7, Schedule!$F$226:$FO$226, Schedule!$F$237:$FO$237)</f>
        <v>0</v>
      </c>
      <c r="BR197" s="319">
        <f>_xlfn.XLOOKUP(BR7, Schedule!$F$226:$FO$226, Schedule!$F$237:$FO$237)</f>
        <v>0</v>
      </c>
      <c r="BS197" s="319">
        <f>_xlfn.XLOOKUP(BS7, Schedule!$F$226:$FO$226, Schedule!$F$237:$FO$237)</f>
        <v>43.018513323934158</v>
      </c>
      <c r="BT197" s="319">
        <f>_xlfn.XLOOKUP(BT7, Schedule!$F$226:$FO$226, Schedule!$F$237:$FO$237)</f>
        <v>0</v>
      </c>
      <c r="BU197" s="319">
        <f>_xlfn.XLOOKUP(BU7, Schedule!$F$226:$FO$226, Schedule!$F$237:$FO$237)</f>
        <v>43.018513323934158</v>
      </c>
      <c r="BV197" s="319">
        <f>_xlfn.XLOOKUP(BV7, Schedule!$F$226:$FO$226, Schedule!$F$237:$FO$237)</f>
        <v>0</v>
      </c>
      <c r="BW197" s="319">
        <f>_xlfn.XLOOKUP(BW7, Schedule!$F$226:$FO$226, Schedule!$F$237:$FO$237)</f>
        <v>86.037026647868316</v>
      </c>
      <c r="BX197" s="319">
        <f>_xlfn.XLOOKUP(BX7, Schedule!$F$226:$FO$226, Schedule!$F$237:$FO$237)</f>
        <v>0</v>
      </c>
      <c r="BY197" s="319">
        <f>_xlfn.XLOOKUP(BY7, Schedule!$F$226:$FO$226, Schedule!$F$237:$FO$237)</f>
        <v>0</v>
      </c>
      <c r="BZ197" s="319">
        <f>_xlfn.XLOOKUP(BZ7, Schedule!$F$226:$FO$226, Schedule!$F$237:$FO$237)</f>
        <v>0</v>
      </c>
      <c r="CA197" s="319">
        <f>_xlfn.XLOOKUP(CA7, Schedule!$F$226:$FO$226, Schedule!$F$237:$FO$237)</f>
        <v>0</v>
      </c>
      <c r="CB197" s="319">
        <f>_xlfn.XLOOKUP(CB7, Schedule!$F$226:$FO$226, Schedule!$F$237:$FO$237)</f>
        <v>0</v>
      </c>
      <c r="CC197" s="319">
        <f>_xlfn.XLOOKUP(CC7, Schedule!$F$226:$FO$226, Schedule!$F$237:$FO$237)</f>
        <v>0</v>
      </c>
      <c r="CD197" s="319">
        <f>_xlfn.XLOOKUP(CD7, Schedule!$F$226:$FO$226, Schedule!$F$237:$FO$237)</f>
        <v>0</v>
      </c>
      <c r="CE197" s="319">
        <f>_xlfn.XLOOKUP(CE7, Schedule!$F$226:$FO$226, Schedule!$F$237:$FO$237)</f>
        <v>0</v>
      </c>
      <c r="CF197" s="319">
        <f>_xlfn.XLOOKUP(CF7, Schedule!$F$226:$FO$226, Schedule!$F$237:$FO$237)</f>
        <v>0</v>
      </c>
      <c r="CG197" s="319">
        <f>_xlfn.XLOOKUP(CG7, Schedule!$F$226:$FO$226, Schedule!$F$237:$FO$237)</f>
        <v>0</v>
      </c>
      <c r="CH197" s="319">
        <f>_xlfn.XLOOKUP(CH7, Schedule!$F$226:$FO$226, Schedule!$F$237:$FO$237)</f>
        <v>0</v>
      </c>
      <c r="CI197" s="319">
        <f>_xlfn.XLOOKUP(CI7, Schedule!$F$226:$FO$226, Schedule!$F$237:$FO$237)</f>
        <v>0</v>
      </c>
      <c r="CJ197" s="319">
        <f>_xlfn.XLOOKUP(CJ7, Schedule!$F$226:$FO$226, Schedule!$F$237:$FO$237)</f>
        <v>0</v>
      </c>
      <c r="CK197" s="319">
        <f>_xlfn.XLOOKUP(CK7, Schedule!$F$226:$FO$226, Schedule!$F$237:$FO$237)</f>
        <v>0</v>
      </c>
      <c r="CL197" s="319">
        <f>_xlfn.XLOOKUP(CL7, Schedule!$F$226:$FO$226, Schedule!$F$237:$FO$237)</f>
        <v>0</v>
      </c>
      <c r="CM197" s="319">
        <f>_xlfn.XLOOKUP(CM7, Schedule!$F$226:$FO$226, Schedule!$F$237:$FO$237)</f>
        <v>0</v>
      </c>
      <c r="CN197" s="319">
        <f>_xlfn.XLOOKUP(CN7, Schedule!$F$226:$FO$226, Schedule!$F$237:$FO$237)</f>
        <v>0</v>
      </c>
      <c r="CO197" s="319">
        <f>_xlfn.XLOOKUP(CO7, Schedule!$F$226:$FO$226, Schedule!$F$237:$FO$237)</f>
        <v>0</v>
      </c>
      <c r="CP197" s="319">
        <f>_xlfn.XLOOKUP(CP7, Schedule!$F$226:$FO$226, Schedule!$F$237:$FO$237)</f>
        <v>0</v>
      </c>
      <c r="CQ197" s="319">
        <f>_xlfn.XLOOKUP(CQ7, Schedule!$F$226:$FO$226, Schedule!$F$237:$FO$237)</f>
        <v>0</v>
      </c>
      <c r="CR197" s="319">
        <f>_xlfn.XLOOKUP(CR7, Schedule!$F$226:$FO$226, Schedule!$F$237:$FO$237)</f>
        <v>0</v>
      </c>
      <c r="CS197" s="319">
        <f>_xlfn.XLOOKUP(CS7, Schedule!$F$226:$FO$226, Schedule!$F$237:$FO$237)</f>
        <v>0</v>
      </c>
      <c r="CT197" s="319">
        <f>_xlfn.XLOOKUP(CT7, Schedule!$F$226:$FO$226, Schedule!$F$237:$FO$237)</f>
        <v>0</v>
      </c>
      <c r="CU197" s="319">
        <f>_xlfn.XLOOKUP(CU7, Schedule!$F$226:$FO$226, Schedule!$F$237:$FO$237)</f>
        <v>0</v>
      </c>
      <c r="CV197" s="319">
        <f>_xlfn.XLOOKUP(CV7, Schedule!$F$226:$FO$226, Schedule!$F$237:$FO$237)</f>
        <v>0</v>
      </c>
      <c r="CW197" s="319">
        <f>_xlfn.XLOOKUP(CW7, Schedule!$F$226:$FO$226, Schedule!$F$237:$FO$237)</f>
        <v>0</v>
      </c>
      <c r="CX197" s="319">
        <f>_xlfn.XLOOKUP(CX7, Schedule!$F$226:$FO$226, Schedule!$F$237:$FO$237)</f>
        <v>0</v>
      </c>
      <c r="CY197" s="319">
        <f>_xlfn.XLOOKUP(CY7, Schedule!$F$226:$FO$226, Schedule!$F$237:$FO$237)</f>
        <v>0</v>
      </c>
      <c r="CZ197" s="319">
        <f>_xlfn.XLOOKUP(CZ7, Schedule!$F$226:$FO$226, Schedule!$F$237:$FO$237)</f>
        <v>0</v>
      </c>
      <c r="DA197" s="319">
        <f>_xlfn.XLOOKUP(DA7, Schedule!$F$226:$FO$226, Schedule!$F$237:$FO$237)</f>
        <v>0</v>
      </c>
      <c r="DB197" s="319">
        <f>_xlfn.XLOOKUP(DB7, Schedule!$F$226:$FO$226, Schedule!$F$237:$FO$237)</f>
        <v>0</v>
      </c>
      <c r="DC197" s="319">
        <f>_xlfn.XLOOKUP(DC7, Schedule!$F$226:$FO$226, Schedule!$F$237:$FO$237)</f>
        <v>0</v>
      </c>
      <c r="DD197" s="319">
        <f>_xlfn.XLOOKUP(DD7, Schedule!$F$226:$FO$226, Schedule!$F$237:$FO$237)</f>
        <v>0</v>
      </c>
      <c r="DE197" s="319">
        <f>_xlfn.XLOOKUP(DE7, Schedule!$F$226:$FO$226, Schedule!$F$237:$FO$237)</f>
        <v>0</v>
      </c>
      <c r="DF197" s="319">
        <f>_xlfn.XLOOKUP(DF7, Schedule!$F$226:$FO$226, Schedule!$F$237:$FO$237)</f>
        <v>0</v>
      </c>
      <c r="DG197" s="319">
        <f>_xlfn.XLOOKUP(DG7, Schedule!$F$226:$FO$226, Schedule!$F$237:$FO$237)</f>
        <v>0</v>
      </c>
      <c r="DH197" s="319">
        <f>_xlfn.XLOOKUP(DH7, Schedule!$F$226:$FO$226, Schedule!$F$237:$FO$237)</f>
        <v>0</v>
      </c>
      <c r="DI197" s="319">
        <f>_xlfn.XLOOKUP(DI7, Schedule!$F$226:$FO$226, Schedule!$F$237:$FO$237)</f>
        <v>0</v>
      </c>
      <c r="DJ197" s="319">
        <f>_xlfn.XLOOKUP(DJ7, Schedule!$F$226:$FO$226, Schedule!$F$237:$FO$237)</f>
        <v>0</v>
      </c>
      <c r="DK197" s="319">
        <f>_xlfn.XLOOKUP(DK7, Schedule!$F$226:$FO$226, Schedule!$F$237:$FO$237)</f>
        <v>0</v>
      </c>
      <c r="DL197" s="319">
        <f>_xlfn.XLOOKUP(DL7, Schedule!$F$226:$FO$226, Schedule!$F$237:$FO$237)</f>
        <v>0</v>
      </c>
      <c r="DM197" s="319">
        <f>_xlfn.XLOOKUP(DM7, Schedule!$F$226:$FO$226, Schedule!$F$237:$FO$237)</f>
        <v>0</v>
      </c>
      <c r="DN197" s="319">
        <f>_xlfn.XLOOKUP(DN7, Schedule!$F$226:$FO$226, Schedule!$F$237:$FO$237)</f>
        <v>0</v>
      </c>
      <c r="DO197" s="319">
        <f>_xlfn.XLOOKUP(DO7, Schedule!$F$226:$FO$226, Schedule!$F$237:$FO$237)</f>
        <v>0</v>
      </c>
      <c r="DP197" s="319">
        <f>_xlfn.XLOOKUP(DP7, Schedule!$F$226:$FO$226, Schedule!$F$237:$FO$237)</f>
        <v>0</v>
      </c>
      <c r="DQ197" s="319">
        <f>_xlfn.XLOOKUP(DQ7, Schedule!$F$226:$FO$226, Schedule!$F$237:$FO$237)</f>
        <v>0</v>
      </c>
      <c r="DR197" s="319">
        <f>_xlfn.XLOOKUP(DR7, Schedule!$F$226:$FO$226, Schedule!$F$237:$FO$237)</f>
        <v>0</v>
      </c>
      <c r="DS197" s="319">
        <f>_xlfn.XLOOKUP(DS7, Schedule!$F$226:$FO$226, Schedule!$F$237:$FO$237)</f>
        <v>0</v>
      </c>
      <c r="DT197" s="319">
        <f>_xlfn.XLOOKUP(DT7, Schedule!$F$226:$FO$226, Schedule!$F$237:$FO$237)</f>
        <v>0</v>
      </c>
      <c r="DU197" s="319">
        <f>_xlfn.XLOOKUP(DU7, Schedule!$F$226:$FO$226, Schedule!$F$237:$FO$237)</f>
        <v>0</v>
      </c>
      <c r="DV197" s="319">
        <f>_xlfn.XLOOKUP(DV7, Schedule!$F$226:$FO$226, Schedule!$F$237:$FO$237)</f>
        <v>0</v>
      </c>
      <c r="DW197" s="319">
        <f>_xlfn.XLOOKUP(DW7, Schedule!$F$226:$FO$226, Schedule!$F$237:$FO$237)</f>
        <v>0</v>
      </c>
      <c r="DX197" s="319">
        <f>_xlfn.XLOOKUP(DX7, Schedule!$F$226:$FO$226, Schedule!$F$237:$FO$237)</f>
        <v>0</v>
      </c>
      <c r="DY197" s="319">
        <f>_xlfn.XLOOKUP(DY7, Schedule!$F$226:$FO$226, Schedule!$F$237:$FO$237)</f>
        <v>0</v>
      </c>
      <c r="DZ197" s="319">
        <f>_xlfn.XLOOKUP(DZ7, Schedule!$F$226:$FO$226, Schedule!$F$237:$FO$237)</f>
        <v>0</v>
      </c>
      <c r="EA197" s="319">
        <f>_xlfn.XLOOKUP(EA7, Schedule!$F$226:$FO$226, Schedule!$F$237:$FO$237)</f>
        <v>0</v>
      </c>
      <c r="EB197" s="319">
        <f>_xlfn.XLOOKUP(EB7, Schedule!$F$226:$FO$226, Schedule!$F$237:$FO$237)</f>
        <v>0</v>
      </c>
      <c r="EC197" s="319">
        <f>_xlfn.XLOOKUP(EC7, Schedule!$F$226:$FO$226, Schedule!$F$237:$FO$237)</f>
        <v>0</v>
      </c>
      <c r="ED197" s="319">
        <f>_xlfn.XLOOKUP(ED7, Schedule!$F$226:$FO$226, Schedule!$F$237:$FO$237)</f>
        <v>0</v>
      </c>
      <c r="EE197" s="319">
        <f>_xlfn.XLOOKUP(EE7, Schedule!$F$226:$FO$226, Schedule!$F$237:$FO$237)</f>
        <v>0</v>
      </c>
      <c r="EF197" s="319">
        <f>_xlfn.XLOOKUP(EF7, Schedule!$F$226:$FO$226, Schedule!$F$237:$FO$237)</f>
        <v>0</v>
      </c>
      <c r="EG197" s="319">
        <f>_xlfn.XLOOKUP(EG7, Schedule!$F$226:$FO$226, Schedule!$F$237:$FO$237)</f>
        <v>0</v>
      </c>
      <c r="EH197" s="319">
        <f>_xlfn.XLOOKUP(EH7, Schedule!$F$226:$FO$226, Schedule!$F$237:$FO$237)</f>
        <v>0</v>
      </c>
      <c r="EI197" s="319">
        <f>_xlfn.XLOOKUP(EI7, Schedule!$F$226:$FO$226, Schedule!$F$237:$FO$237)</f>
        <v>0</v>
      </c>
      <c r="EJ197" s="319">
        <f>_xlfn.XLOOKUP(EJ7, Schedule!$F$226:$FO$226, Schedule!$F$237:$FO$237)</f>
        <v>0</v>
      </c>
      <c r="EK197" s="319">
        <f>_xlfn.XLOOKUP(EK7, Schedule!$F$226:$FO$226, Schedule!$F$237:$FO$237)</f>
        <v>0</v>
      </c>
      <c r="EL197" s="319">
        <f>_xlfn.XLOOKUP(EL7, Schedule!$F$226:$FO$226, Schedule!$F$237:$FO$237)</f>
        <v>0</v>
      </c>
      <c r="EM197" s="319">
        <f>_xlfn.XLOOKUP(EM7, Schedule!$F$226:$FO$226, Schedule!$F$237:$FO$237)</f>
        <v>0</v>
      </c>
      <c r="EN197" s="319">
        <f>_xlfn.XLOOKUP(EN7, Schedule!$F$226:$FO$226, Schedule!$F$237:$FO$237)</f>
        <v>0</v>
      </c>
      <c r="EO197" s="319">
        <f>_xlfn.XLOOKUP(EO7, Schedule!$F$226:$FO$226, Schedule!$F$237:$FO$237)</f>
        <v>0</v>
      </c>
      <c r="EP197" s="319">
        <f>_xlfn.XLOOKUP(EP7, Schedule!$F$226:$FO$226, Schedule!$F$237:$FO$237)</f>
        <v>0</v>
      </c>
      <c r="EQ197" s="319">
        <f>_xlfn.XLOOKUP(EQ7, Schedule!$F$226:$FO$226, Schedule!$F$237:$FO$237)</f>
        <v>0</v>
      </c>
      <c r="ER197" s="319">
        <f>_xlfn.XLOOKUP(ER7, Schedule!$F$226:$FO$226, Schedule!$F$237:$FO$237)</f>
        <v>0</v>
      </c>
      <c r="ES197" s="319">
        <f>_xlfn.XLOOKUP(ES7, Schedule!$F$226:$FO$226, Schedule!$F$237:$FO$237)</f>
        <v>0</v>
      </c>
      <c r="ET197" s="319">
        <f>_xlfn.XLOOKUP(ET7, Schedule!$F$226:$FO$226, Schedule!$F$237:$FO$237)</f>
        <v>0</v>
      </c>
      <c r="EU197" s="319">
        <f>_xlfn.XLOOKUP(EU7, Schedule!$F$226:$FO$226, Schedule!$F$237:$FO$237)</f>
        <v>0</v>
      </c>
      <c r="EV197" s="319">
        <f>_xlfn.XLOOKUP(EV7, Schedule!$F$226:$FO$226, Schedule!$F$237:$FO$237)</f>
        <v>0</v>
      </c>
      <c r="EW197" s="319">
        <f>_xlfn.XLOOKUP(EW7, Schedule!$F$226:$FO$226, Schedule!$F$237:$FO$237)</f>
        <v>0</v>
      </c>
      <c r="EX197" s="319">
        <f>_xlfn.XLOOKUP(EX7, Schedule!$F$226:$FO$226, Schedule!$F$237:$FO$237)</f>
        <v>0</v>
      </c>
      <c r="EY197" s="319">
        <f>_xlfn.XLOOKUP(EY7, Schedule!$F$226:$FO$226, Schedule!$F$237:$FO$237)</f>
        <v>0</v>
      </c>
      <c r="EZ197" s="319">
        <f>_xlfn.XLOOKUP(EZ7, Schedule!$F$226:$FO$226, Schedule!$F$237:$FO$237)</f>
        <v>0</v>
      </c>
      <c r="FA197" s="319">
        <f>_xlfn.XLOOKUP(FA7, Schedule!$F$226:$FO$226, Schedule!$F$237:$FO$237)</f>
        <v>0</v>
      </c>
      <c r="FB197" s="319">
        <f>_xlfn.XLOOKUP(FB7, Schedule!$F$226:$FO$226, Schedule!$F$237:$FO$237)</f>
        <v>0</v>
      </c>
      <c r="FC197" s="319">
        <f>_xlfn.XLOOKUP(FC7, Schedule!$F$226:$FO$226, Schedule!$F$237:$FO$237)</f>
        <v>0</v>
      </c>
      <c r="FD197" s="319">
        <f>_xlfn.XLOOKUP(FD7, Schedule!$F$226:$FO$226, Schedule!$F$237:$FO$237)</f>
        <v>0</v>
      </c>
      <c r="FE197" s="319">
        <f>_xlfn.XLOOKUP(FE7, Schedule!$F$226:$FO$226, Schedule!$F$237:$FO$237)</f>
        <v>0</v>
      </c>
      <c r="FF197" s="319">
        <f>_xlfn.XLOOKUP(FF7, Schedule!$F$226:$FO$226, Schedule!$F$237:$FO$237)</f>
        <v>0</v>
      </c>
      <c r="FG197" s="319">
        <f>_xlfn.XLOOKUP(FG7, Schedule!$F$226:$FO$226, Schedule!$F$237:$FO$237)</f>
        <v>0</v>
      </c>
      <c r="FH197" s="319">
        <f>_xlfn.XLOOKUP(FH7, Schedule!$F$226:$FO$226, Schedule!$F$237:$FO$237)</f>
        <v>0</v>
      </c>
      <c r="FI197" s="319">
        <f>_xlfn.XLOOKUP(FI7, Schedule!$F$226:$FO$226, Schedule!$F$237:$FO$237)</f>
        <v>0</v>
      </c>
      <c r="FJ197" s="319">
        <f>_xlfn.XLOOKUP(FJ7, Schedule!$F$226:$FO$226, Schedule!$F$237:$FO$237)</f>
        <v>0</v>
      </c>
      <c r="FK197" s="319">
        <f>_xlfn.XLOOKUP(FK7, Schedule!$F$226:$FO$226, Schedule!$F$237:$FO$237)</f>
        <v>0</v>
      </c>
      <c r="FL197" s="319">
        <f>_xlfn.XLOOKUP(FL7, Schedule!$F$226:$FO$226, Schedule!$F$237:$FO$237)</f>
        <v>0</v>
      </c>
      <c r="FM197" s="319">
        <f>_xlfn.XLOOKUP(FM7, Schedule!$F$226:$FO$226, Schedule!$F$237:$FO$237)</f>
        <v>0</v>
      </c>
      <c r="FN197" s="319">
        <f>_xlfn.XLOOKUP(FN7, Schedule!$F$226:$FO$226, Schedule!$F$237:$FO$237)</f>
        <v>0</v>
      </c>
      <c r="FO197" s="319">
        <f>_xlfn.XLOOKUP(FO7, Schedule!$F$226:$FO$226, Schedule!$F$237:$FO$237)</f>
        <v>0</v>
      </c>
    </row>
    <row r="198" spans="2:171" x14ac:dyDescent="0.3">
      <c r="B198" s="201" t="s">
        <v>592</v>
      </c>
      <c r="D198" s="212">
        <f t="shared" si="1765"/>
        <v>0</v>
      </c>
      <c r="G198" s="201">
        <f>IFERROR(_xlfn.XLOOKUP(G172, 'Land Owner Cashflow'!$F$56:$CZ$56, 'Land Owner Cashflow'!#REF!), 0)</f>
        <v>0</v>
      </c>
      <c r="H198" s="201">
        <f>IFERROR(_xlfn.XLOOKUP(H172, 'Land Owner Cashflow'!$F$56:$CZ$56, 'Land Owner Cashflow'!#REF!), 0)</f>
        <v>0</v>
      </c>
      <c r="I198" s="201">
        <f>IFERROR(_xlfn.XLOOKUP(I172, 'Land Owner Cashflow'!$F$56:$CZ$56, 'Land Owner Cashflow'!#REF!), 0)</f>
        <v>0</v>
      </c>
      <c r="J198" s="201">
        <f>IFERROR(_xlfn.XLOOKUP(J172, 'Land Owner Cashflow'!$F$56:$CZ$56, 'Land Owner Cashflow'!#REF!), 0)</f>
        <v>0</v>
      </c>
      <c r="K198" s="201">
        <f>IFERROR(_xlfn.XLOOKUP(K172, 'Land Owner Cashflow'!$F$56:$CZ$56, 'Land Owner Cashflow'!#REF!), 0)</f>
        <v>0</v>
      </c>
      <c r="L198" s="201">
        <f>IFERROR(_xlfn.XLOOKUP(L172, 'Land Owner Cashflow'!$F$56:$CZ$56, 'Land Owner Cashflow'!#REF!), 0)</f>
        <v>0</v>
      </c>
      <c r="M198" s="201">
        <f>IFERROR(_xlfn.XLOOKUP(M172, 'Land Owner Cashflow'!$F$56:$CZ$56, 'Land Owner Cashflow'!#REF!), 0)</f>
        <v>0</v>
      </c>
      <c r="N198" s="201">
        <f>IFERROR(_xlfn.XLOOKUP(N172, 'Land Owner Cashflow'!$F$56:$CZ$56, 'Land Owner Cashflow'!#REF!), 0)</f>
        <v>0</v>
      </c>
      <c r="O198" s="201">
        <f>IFERROR(_xlfn.XLOOKUP(O172, 'Land Owner Cashflow'!$F$56:$CZ$56, 'Land Owner Cashflow'!#REF!), 0)</f>
        <v>0</v>
      </c>
      <c r="P198" s="201">
        <f>IFERROR(_xlfn.XLOOKUP(P172, 'Land Owner Cashflow'!$F$56:$CZ$56, 'Land Owner Cashflow'!#REF!), 0)</f>
        <v>0</v>
      </c>
      <c r="Q198" s="201">
        <f>IFERROR(_xlfn.XLOOKUP(Q172, 'Land Owner Cashflow'!$F$56:$CZ$56, 'Land Owner Cashflow'!#REF!), 0)</f>
        <v>0</v>
      </c>
      <c r="R198" s="201">
        <f>IFERROR(_xlfn.XLOOKUP(R172, 'Land Owner Cashflow'!$F$56:$CZ$56, 'Land Owner Cashflow'!#REF!), 0)</f>
        <v>0</v>
      </c>
      <c r="S198" s="201">
        <f>IFERROR(_xlfn.XLOOKUP(S172, 'Land Owner Cashflow'!$F$56:$CZ$56, 'Land Owner Cashflow'!#REF!), 0)</f>
        <v>0</v>
      </c>
      <c r="T198" s="201">
        <f>IFERROR(_xlfn.XLOOKUP(T172, 'Land Owner Cashflow'!$F$56:$CZ$56, 'Land Owner Cashflow'!#REF!), 0)</f>
        <v>0</v>
      </c>
      <c r="U198" s="201">
        <f>IFERROR(_xlfn.XLOOKUP(U172, 'Land Owner Cashflow'!$F$56:$CZ$56, 'Land Owner Cashflow'!#REF!), 0)</f>
        <v>0</v>
      </c>
      <c r="V198" s="201">
        <f>IFERROR(_xlfn.XLOOKUP(V172, 'Land Owner Cashflow'!$F$56:$CZ$56, 'Land Owner Cashflow'!#REF!), 0)</f>
        <v>0</v>
      </c>
      <c r="W198" s="201">
        <f>IFERROR(_xlfn.XLOOKUP(W172, 'Land Owner Cashflow'!$F$56:$CZ$56, 'Land Owner Cashflow'!#REF!), 0)</f>
        <v>0</v>
      </c>
      <c r="X198" s="201">
        <f>IFERROR(_xlfn.XLOOKUP(X172, 'Land Owner Cashflow'!$F$56:$CZ$56, 'Land Owner Cashflow'!#REF!), 0)</f>
        <v>0</v>
      </c>
      <c r="Y198" s="201">
        <f>IFERROR(_xlfn.XLOOKUP(Y172, 'Land Owner Cashflow'!$F$56:$CZ$56, 'Land Owner Cashflow'!#REF!), 0)</f>
        <v>0</v>
      </c>
      <c r="Z198" s="201">
        <f>IFERROR(_xlfn.XLOOKUP(Z172, 'Land Owner Cashflow'!$F$56:$CZ$56, 'Land Owner Cashflow'!#REF!), 0)</f>
        <v>0</v>
      </c>
      <c r="AA198" s="201">
        <f>IFERROR(_xlfn.XLOOKUP(AA172, 'Land Owner Cashflow'!$F$56:$CZ$56, 'Land Owner Cashflow'!#REF!), 0)</f>
        <v>0</v>
      </c>
      <c r="AB198" s="201">
        <f>IFERROR(_xlfn.XLOOKUP(AB172, 'Land Owner Cashflow'!$F$56:$CZ$56, 'Land Owner Cashflow'!#REF!), 0)</f>
        <v>0</v>
      </c>
      <c r="AC198" s="201">
        <f>IFERROR(_xlfn.XLOOKUP(AC172, 'Land Owner Cashflow'!$F$56:$CZ$56, 'Land Owner Cashflow'!#REF!), 0)</f>
        <v>0</v>
      </c>
      <c r="AD198" s="201">
        <f>IFERROR(_xlfn.XLOOKUP(AD172, 'Land Owner Cashflow'!$F$56:$CZ$56, 'Land Owner Cashflow'!#REF!), 0)</f>
        <v>0</v>
      </c>
      <c r="AE198" s="201">
        <f>IFERROR(_xlfn.XLOOKUP(AE172, 'Land Owner Cashflow'!$F$56:$CZ$56, 'Land Owner Cashflow'!#REF!), 0)</f>
        <v>0</v>
      </c>
      <c r="AF198" s="201">
        <f>IFERROR(_xlfn.XLOOKUP(AF172, 'Land Owner Cashflow'!$F$56:$CZ$56, 'Land Owner Cashflow'!#REF!), 0)</f>
        <v>0</v>
      </c>
      <c r="AG198" s="201">
        <f>IFERROR(_xlfn.XLOOKUP(AG172, 'Land Owner Cashflow'!$F$56:$CZ$56, 'Land Owner Cashflow'!#REF!), 0)</f>
        <v>0</v>
      </c>
      <c r="AH198" s="201">
        <f>IFERROR(_xlfn.XLOOKUP(AH172, 'Land Owner Cashflow'!$F$56:$CZ$56, 'Land Owner Cashflow'!#REF!), 0)</f>
        <v>0</v>
      </c>
      <c r="AI198" s="201">
        <f>IFERROR(_xlfn.XLOOKUP(AI172, 'Land Owner Cashflow'!$F$56:$CZ$56, 'Land Owner Cashflow'!#REF!), 0)</f>
        <v>0</v>
      </c>
      <c r="AJ198" s="201">
        <f>IFERROR(_xlfn.XLOOKUP(AJ172, 'Land Owner Cashflow'!$F$56:$CZ$56, 'Land Owner Cashflow'!#REF!), 0)</f>
        <v>0</v>
      </c>
      <c r="AK198" s="201">
        <f>IFERROR(_xlfn.XLOOKUP(AK172, 'Land Owner Cashflow'!$F$56:$CZ$56, 'Land Owner Cashflow'!#REF!), 0)</f>
        <v>0</v>
      </c>
      <c r="AL198" s="201">
        <f>IFERROR(_xlfn.XLOOKUP(AL172, 'Land Owner Cashflow'!$F$56:$CZ$56, 'Land Owner Cashflow'!#REF!), 0)</f>
        <v>0</v>
      </c>
      <c r="AM198" s="201">
        <f>IFERROR(_xlfn.XLOOKUP(AM172, 'Land Owner Cashflow'!$F$56:$CZ$56, 'Land Owner Cashflow'!#REF!), 0)</f>
        <v>0</v>
      </c>
      <c r="AN198" s="201">
        <f>IFERROR(_xlfn.XLOOKUP(AN172, 'Land Owner Cashflow'!$F$56:$CZ$56, 'Land Owner Cashflow'!#REF!), 0)</f>
        <v>0</v>
      </c>
      <c r="AO198" s="201">
        <f>IFERROR(_xlfn.XLOOKUP(AO172, 'Land Owner Cashflow'!$F$56:$CZ$56, 'Land Owner Cashflow'!#REF!), 0)</f>
        <v>0</v>
      </c>
      <c r="AP198" s="201">
        <f>IFERROR(_xlfn.XLOOKUP(AP172, 'Land Owner Cashflow'!$F$56:$CZ$56, 'Land Owner Cashflow'!#REF!), 0)</f>
        <v>0</v>
      </c>
      <c r="AQ198" s="201">
        <f>IFERROR(_xlfn.XLOOKUP(AQ172, 'Land Owner Cashflow'!$F$56:$CZ$56, 'Land Owner Cashflow'!#REF!), 0)</f>
        <v>0</v>
      </c>
      <c r="AR198" s="201">
        <f>IFERROR(_xlfn.XLOOKUP(AR172, 'Land Owner Cashflow'!$F$56:$CZ$56, 'Land Owner Cashflow'!#REF!), 0)</f>
        <v>0</v>
      </c>
      <c r="AS198" s="201">
        <f>IFERROR(_xlfn.XLOOKUP(AS172, 'Land Owner Cashflow'!$F$56:$CZ$56, 'Land Owner Cashflow'!#REF!), 0)</f>
        <v>0</v>
      </c>
      <c r="AT198" s="201">
        <f>IFERROR(_xlfn.XLOOKUP(AT172, 'Land Owner Cashflow'!$F$56:$CZ$56, 'Land Owner Cashflow'!#REF!), 0)</f>
        <v>0</v>
      </c>
      <c r="AU198" s="201">
        <f>IFERROR(_xlfn.XLOOKUP(AU172, 'Land Owner Cashflow'!$F$56:$CZ$56, 'Land Owner Cashflow'!#REF!), 0)</f>
        <v>0</v>
      </c>
      <c r="AV198" s="201">
        <f>IFERROR(_xlfn.XLOOKUP(AV172, 'Land Owner Cashflow'!$F$56:$CZ$56, 'Land Owner Cashflow'!#REF!), 0)</f>
        <v>0</v>
      </c>
      <c r="AW198" s="201">
        <f>IFERROR(_xlfn.XLOOKUP(AW172, 'Land Owner Cashflow'!$F$56:$CZ$56, 'Land Owner Cashflow'!#REF!), 0)</f>
        <v>0</v>
      </c>
      <c r="AX198" s="201">
        <f>IFERROR(_xlfn.XLOOKUP(AX172, 'Land Owner Cashflow'!$F$56:$CZ$56, 'Land Owner Cashflow'!#REF!), 0)</f>
        <v>0</v>
      </c>
      <c r="AY198" s="201">
        <f>IFERROR(_xlfn.XLOOKUP(AY172, 'Land Owner Cashflow'!$F$56:$CZ$56, 'Land Owner Cashflow'!#REF!), 0)</f>
        <v>0</v>
      </c>
      <c r="AZ198" s="201">
        <f>IFERROR(_xlfn.XLOOKUP(AZ172, 'Land Owner Cashflow'!$F$56:$CZ$56, 'Land Owner Cashflow'!#REF!), 0)</f>
        <v>0</v>
      </c>
      <c r="BA198" s="201">
        <f>IFERROR(_xlfn.XLOOKUP(BA172, 'Land Owner Cashflow'!$F$56:$CZ$56, 'Land Owner Cashflow'!#REF!), 0)</f>
        <v>0</v>
      </c>
      <c r="BB198" s="201">
        <f>IFERROR(_xlfn.XLOOKUP(BB172, 'Land Owner Cashflow'!$F$56:$CZ$56, 'Land Owner Cashflow'!#REF!), 0)</f>
        <v>0</v>
      </c>
      <c r="BC198" s="201">
        <f>IFERROR(_xlfn.XLOOKUP(BC172, 'Land Owner Cashflow'!$F$56:$CZ$56, 'Land Owner Cashflow'!#REF!), 0)</f>
        <v>0</v>
      </c>
      <c r="BD198" s="201">
        <f>IFERROR(_xlfn.XLOOKUP(BD172, 'Land Owner Cashflow'!$F$56:$CZ$56, 'Land Owner Cashflow'!#REF!), 0)</f>
        <v>0</v>
      </c>
      <c r="BE198" s="201">
        <f>IFERROR(_xlfn.XLOOKUP(BE172, 'Land Owner Cashflow'!$F$56:$CZ$56, 'Land Owner Cashflow'!#REF!), 0)</f>
        <v>0</v>
      </c>
      <c r="BF198" s="201">
        <f>IFERROR(_xlfn.XLOOKUP(BF172, 'Land Owner Cashflow'!$F$56:$CZ$56, 'Land Owner Cashflow'!#REF!), 0)</f>
        <v>0</v>
      </c>
      <c r="BG198" s="201">
        <f>IFERROR(_xlfn.XLOOKUP(BG172, 'Land Owner Cashflow'!$F$56:$CZ$56, 'Land Owner Cashflow'!#REF!), 0)</f>
        <v>0</v>
      </c>
      <c r="BH198" s="201">
        <f>IFERROR(_xlfn.XLOOKUP(BH172, 'Land Owner Cashflow'!$F$56:$CZ$56, 'Land Owner Cashflow'!#REF!), 0)</f>
        <v>0</v>
      </c>
      <c r="BI198" s="201">
        <f>IFERROR(_xlfn.XLOOKUP(BI172, 'Land Owner Cashflow'!$F$56:$CZ$56, 'Land Owner Cashflow'!#REF!), 0)</f>
        <v>0</v>
      </c>
      <c r="BJ198" s="201">
        <f>IFERROR(_xlfn.XLOOKUP(BJ172, 'Land Owner Cashflow'!$F$56:$CZ$56, 'Land Owner Cashflow'!#REF!), 0)</f>
        <v>0</v>
      </c>
      <c r="BK198" s="201">
        <f>IFERROR(_xlfn.XLOOKUP(BK172, 'Land Owner Cashflow'!$F$56:$CZ$56, 'Land Owner Cashflow'!#REF!), 0)</f>
        <v>0</v>
      </c>
      <c r="BL198" s="201">
        <f>IFERROR(_xlfn.XLOOKUP(BL172, 'Land Owner Cashflow'!$F$56:$CZ$56, 'Land Owner Cashflow'!#REF!), 0)</f>
        <v>0</v>
      </c>
      <c r="BM198" s="201">
        <f>IFERROR(_xlfn.XLOOKUP(BM172, 'Land Owner Cashflow'!$F$56:$CZ$56, 'Land Owner Cashflow'!#REF!), 0)</f>
        <v>0</v>
      </c>
      <c r="BN198" s="201">
        <f>IFERROR(_xlfn.XLOOKUP(BN172, 'Land Owner Cashflow'!$F$56:$CZ$56, 'Land Owner Cashflow'!#REF!), 0)</f>
        <v>0</v>
      </c>
      <c r="BO198" s="201">
        <f>IFERROR(_xlfn.XLOOKUP(BO172, 'Land Owner Cashflow'!$F$56:$CZ$56, 'Land Owner Cashflow'!#REF!), 0)</f>
        <v>0</v>
      </c>
      <c r="BP198" s="201">
        <f>IFERROR(_xlfn.XLOOKUP(BP172, 'Land Owner Cashflow'!$F$56:$CZ$56, 'Land Owner Cashflow'!#REF!), 0)</f>
        <v>0</v>
      </c>
      <c r="BQ198" s="201">
        <f>IFERROR(_xlfn.XLOOKUP(BQ172, 'Land Owner Cashflow'!$F$56:$CZ$56, 'Land Owner Cashflow'!#REF!), 0)</f>
        <v>0</v>
      </c>
      <c r="BR198" s="201">
        <f>IFERROR(_xlfn.XLOOKUP(BR172, 'Land Owner Cashflow'!$F$56:$CZ$56, 'Land Owner Cashflow'!#REF!), 0)</f>
        <v>0</v>
      </c>
      <c r="BS198" s="201">
        <f>IFERROR(_xlfn.XLOOKUP(BS172, 'Land Owner Cashflow'!$F$56:$CZ$56, 'Land Owner Cashflow'!#REF!), 0)</f>
        <v>0</v>
      </c>
      <c r="BT198" s="201">
        <f>IFERROR(_xlfn.XLOOKUP(BT172, 'Land Owner Cashflow'!$F$56:$CZ$56, 'Land Owner Cashflow'!#REF!), 0)</f>
        <v>0</v>
      </c>
      <c r="BU198" s="201">
        <f>IFERROR(_xlfn.XLOOKUP(BU172, 'Land Owner Cashflow'!$F$56:$CZ$56, 'Land Owner Cashflow'!#REF!), 0)</f>
        <v>0</v>
      </c>
      <c r="BV198" s="201">
        <f>IFERROR(_xlfn.XLOOKUP(BV172, 'Land Owner Cashflow'!$F$56:$CZ$56, 'Land Owner Cashflow'!#REF!), 0)</f>
        <v>0</v>
      </c>
      <c r="BW198" s="201">
        <f>IFERROR(_xlfn.XLOOKUP(BW172, 'Land Owner Cashflow'!$F$56:$CZ$56, 'Land Owner Cashflow'!#REF!), 0)</f>
        <v>0</v>
      </c>
      <c r="BX198" s="201">
        <f>IFERROR(_xlfn.XLOOKUP(BX172, 'Land Owner Cashflow'!$F$56:$CZ$56, 'Land Owner Cashflow'!#REF!), 0)</f>
        <v>0</v>
      </c>
      <c r="BY198" s="201">
        <f>IFERROR(_xlfn.XLOOKUP(BY172, 'Land Owner Cashflow'!$F$56:$CZ$56, 'Land Owner Cashflow'!#REF!), 0)</f>
        <v>0</v>
      </c>
      <c r="BZ198" s="201">
        <f>IFERROR(_xlfn.XLOOKUP(BZ172, 'Land Owner Cashflow'!$F$56:$CZ$56, 'Land Owner Cashflow'!#REF!), 0)</f>
        <v>0</v>
      </c>
      <c r="CA198" s="201">
        <f>IFERROR(_xlfn.XLOOKUP(CA172, 'Land Owner Cashflow'!$F$56:$CZ$56, 'Land Owner Cashflow'!#REF!), 0)</f>
        <v>0</v>
      </c>
      <c r="CB198" s="201">
        <f>IFERROR(_xlfn.XLOOKUP(CB172, 'Land Owner Cashflow'!$F$56:$CZ$56, 'Land Owner Cashflow'!#REF!), 0)</f>
        <v>0</v>
      </c>
      <c r="CC198" s="201">
        <f>IFERROR(_xlfn.XLOOKUP(CC172, 'Land Owner Cashflow'!$F$56:$CZ$56, 'Land Owner Cashflow'!#REF!), 0)</f>
        <v>0</v>
      </c>
      <c r="CD198" s="201">
        <f>IFERROR(_xlfn.XLOOKUP(CD172, 'Land Owner Cashflow'!$F$56:$CZ$56, 'Land Owner Cashflow'!#REF!), 0)</f>
        <v>0</v>
      </c>
      <c r="CE198" s="201">
        <f>IFERROR(_xlfn.XLOOKUP(CE172, 'Land Owner Cashflow'!$F$56:$CZ$56, 'Land Owner Cashflow'!#REF!), 0)</f>
        <v>0</v>
      </c>
      <c r="CF198" s="201">
        <f>IFERROR(_xlfn.XLOOKUP(CF172, 'Land Owner Cashflow'!$F$56:$CZ$56, 'Land Owner Cashflow'!#REF!), 0)</f>
        <v>0</v>
      </c>
      <c r="CG198" s="201">
        <f>IFERROR(_xlfn.XLOOKUP(CG172, 'Land Owner Cashflow'!$F$56:$CZ$56, 'Land Owner Cashflow'!#REF!), 0)</f>
        <v>0</v>
      </c>
      <c r="CH198" s="201">
        <f>IFERROR(_xlfn.XLOOKUP(CH172, 'Land Owner Cashflow'!$F$56:$CZ$56, 'Land Owner Cashflow'!#REF!), 0)</f>
        <v>0</v>
      </c>
      <c r="CI198" s="201">
        <f>IFERROR(_xlfn.XLOOKUP(CI172, 'Land Owner Cashflow'!$F$56:$CZ$56, 'Land Owner Cashflow'!#REF!), 0)</f>
        <v>0</v>
      </c>
      <c r="CJ198" s="201">
        <f>IFERROR(_xlfn.XLOOKUP(CJ172, 'Land Owner Cashflow'!$F$56:$CZ$56, 'Land Owner Cashflow'!#REF!), 0)</f>
        <v>0</v>
      </c>
      <c r="CK198" s="201">
        <f>IFERROR(_xlfn.XLOOKUP(CK172, 'Land Owner Cashflow'!$F$56:$CZ$56, 'Land Owner Cashflow'!#REF!), 0)</f>
        <v>0</v>
      </c>
      <c r="CL198" s="201">
        <f>IFERROR(_xlfn.XLOOKUP(CL172, 'Land Owner Cashflow'!$F$56:$CZ$56, 'Land Owner Cashflow'!#REF!), 0)</f>
        <v>0</v>
      </c>
      <c r="CM198" s="201">
        <f>IFERROR(_xlfn.XLOOKUP(CM172, 'Land Owner Cashflow'!$F$56:$CZ$56, 'Land Owner Cashflow'!#REF!), 0)</f>
        <v>0</v>
      </c>
      <c r="CN198" s="201">
        <f>IFERROR(_xlfn.XLOOKUP(CN172, 'Land Owner Cashflow'!$F$56:$CZ$56, 'Land Owner Cashflow'!#REF!), 0)</f>
        <v>0</v>
      </c>
      <c r="CO198" s="201">
        <f>IFERROR(_xlfn.XLOOKUP(CO172, 'Land Owner Cashflow'!$F$56:$CZ$56, 'Land Owner Cashflow'!#REF!), 0)</f>
        <v>0</v>
      </c>
      <c r="CP198" s="201">
        <f>IFERROR(_xlfn.XLOOKUP(CP172, 'Land Owner Cashflow'!$F$56:$CZ$56, 'Land Owner Cashflow'!#REF!), 0)</f>
        <v>0</v>
      </c>
      <c r="CQ198" s="201">
        <f>IFERROR(_xlfn.XLOOKUP(CQ172, 'Land Owner Cashflow'!$F$56:$CZ$56, 'Land Owner Cashflow'!#REF!), 0)</f>
        <v>0</v>
      </c>
      <c r="CR198" s="201">
        <f>IFERROR(_xlfn.XLOOKUP(CR172, 'Land Owner Cashflow'!$F$56:$CZ$56, 'Land Owner Cashflow'!#REF!), 0)</f>
        <v>0</v>
      </c>
      <c r="CS198" s="201">
        <f>IFERROR(_xlfn.XLOOKUP(CS172, 'Land Owner Cashflow'!$F$56:$CZ$56, 'Land Owner Cashflow'!#REF!), 0)</f>
        <v>0</v>
      </c>
      <c r="CT198" s="201">
        <f>IFERROR(_xlfn.XLOOKUP(CT172, 'Land Owner Cashflow'!$F$56:$CZ$56, 'Land Owner Cashflow'!#REF!), 0)</f>
        <v>0</v>
      </c>
      <c r="CU198" s="201">
        <f>IFERROR(_xlfn.XLOOKUP(CU172, 'Land Owner Cashflow'!$F$56:$CZ$56, 'Land Owner Cashflow'!#REF!), 0)</f>
        <v>0</v>
      </c>
      <c r="CV198" s="201">
        <f>IFERROR(_xlfn.XLOOKUP(CV172, 'Land Owner Cashflow'!$F$56:$CZ$56, 'Land Owner Cashflow'!#REF!), 0)</f>
        <v>0</v>
      </c>
      <c r="CW198" s="201">
        <f>IFERROR(_xlfn.XLOOKUP(CW172, 'Land Owner Cashflow'!$F$56:$CZ$56, 'Land Owner Cashflow'!#REF!), 0)</f>
        <v>0</v>
      </c>
      <c r="CX198" s="201">
        <f>IFERROR(_xlfn.XLOOKUP(CX172, 'Land Owner Cashflow'!$F$56:$CZ$56, 'Land Owner Cashflow'!#REF!), 0)</f>
        <v>0</v>
      </c>
      <c r="CY198" s="201">
        <f>IFERROR(_xlfn.XLOOKUP(CY172, 'Land Owner Cashflow'!$F$56:$CZ$56, 'Land Owner Cashflow'!#REF!), 0)</f>
        <v>0</v>
      </c>
      <c r="CZ198" s="201">
        <f>IFERROR(_xlfn.XLOOKUP(CZ172, 'Land Owner Cashflow'!$F$56:$CZ$56, 'Land Owner Cashflow'!#REF!), 0)</f>
        <v>0</v>
      </c>
      <c r="DA198" s="201">
        <f>IFERROR(_xlfn.XLOOKUP(DA172, 'Land Owner Cashflow'!$F$56:$CZ$56, 'Land Owner Cashflow'!#REF!), 0)</f>
        <v>0</v>
      </c>
      <c r="DB198" s="201">
        <f>IFERROR(_xlfn.XLOOKUP(DB172, 'Land Owner Cashflow'!$F$56:$CZ$56, 'Land Owner Cashflow'!#REF!), 0)</f>
        <v>0</v>
      </c>
      <c r="DC198" s="201">
        <f>IFERROR(_xlfn.XLOOKUP(DC172, 'Land Owner Cashflow'!$F$56:$CZ$56, 'Land Owner Cashflow'!#REF!), 0)</f>
        <v>0</v>
      </c>
      <c r="DD198" s="201">
        <f>IFERROR(_xlfn.XLOOKUP(DD172, 'Land Owner Cashflow'!$F$56:$CZ$56, 'Land Owner Cashflow'!#REF!), 0)</f>
        <v>0</v>
      </c>
      <c r="DE198" s="201">
        <f>IFERROR(_xlfn.XLOOKUP(DE172, 'Land Owner Cashflow'!$F$56:$CZ$56, 'Land Owner Cashflow'!#REF!), 0)</f>
        <v>0</v>
      </c>
      <c r="DF198" s="201">
        <f>IFERROR(_xlfn.XLOOKUP(DF172, 'Land Owner Cashflow'!$F$56:$CZ$56, 'Land Owner Cashflow'!#REF!), 0)</f>
        <v>0</v>
      </c>
      <c r="DG198" s="201">
        <f>IFERROR(_xlfn.XLOOKUP(DG172, 'Land Owner Cashflow'!$F$56:$CZ$56, 'Land Owner Cashflow'!#REF!), 0)</f>
        <v>0</v>
      </c>
      <c r="DH198" s="201">
        <f>IFERROR(_xlfn.XLOOKUP(DH172, 'Land Owner Cashflow'!$F$56:$CZ$56, 'Land Owner Cashflow'!#REF!), 0)</f>
        <v>0</v>
      </c>
      <c r="DI198" s="201">
        <f>IFERROR(_xlfn.XLOOKUP(DI172, 'Land Owner Cashflow'!$F$56:$CZ$56, 'Land Owner Cashflow'!#REF!), 0)</f>
        <v>0</v>
      </c>
      <c r="DJ198" s="201">
        <f>IFERROR(_xlfn.XLOOKUP(DJ172, 'Land Owner Cashflow'!$F$56:$CZ$56, 'Land Owner Cashflow'!#REF!), 0)</f>
        <v>0</v>
      </c>
      <c r="DK198" s="201">
        <f>IFERROR(_xlfn.XLOOKUP(DK172, 'Land Owner Cashflow'!$F$56:$CZ$56, 'Land Owner Cashflow'!#REF!), 0)</f>
        <v>0</v>
      </c>
      <c r="DL198" s="201">
        <f>IFERROR(_xlfn.XLOOKUP(DL172, 'Land Owner Cashflow'!$F$56:$CZ$56, 'Land Owner Cashflow'!#REF!), 0)</f>
        <v>0</v>
      </c>
      <c r="DM198" s="201">
        <f>IFERROR(_xlfn.XLOOKUP(DM172, 'Land Owner Cashflow'!$F$56:$CZ$56, 'Land Owner Cashflow'!#REF!), 0)</f>
        <v>0</v>
      </c>
      <c r="DN198" s="201">
        <f>IFERROR(_xlfn.XLOOKUP(DN172, 'Land Owner Cashflow'!$F$56:$CZ$56, 'Land Owner Cashflow'!#REF!), 0)</f>
        <v>0</v>
      </c>
      <c r="DO198" s="201">
        <f>IFERROR(_xlfn.XLOOKUP(DO172, 'Land Owner Cashflow'!$F$56:$CZ$56, 'Land Owner Cashflow'!#REF!), 0)</f>
        <v>0</v>
      </c>
      <c r="DP198" s="201">
        <f>IFERROR(_xlfn.XLOOKUP(DP172, 'Land Owner Cashflow'!$F$56:$CZ$56, 'Land Owner Cashflow'!#REF!), 0)</f>
        <v>0</v>
      </c>
      <c r="DQ198" s="201">
        <f>IFERROR(_xlfn.XLOOKUP(DQ172, 'Land Owner Cashflow'!$F$56:$CZ$56, 'Land Owner Cashflow'!#REF!), 0)</f>
        <v>0</v>
      </c>
      <c r="DR198" s="201">
        <f>IFERROR(_xlfn.XLOOKUP(DR172, 'Land Owner Cashflow'!$F$56:$CZ$56, 'Land Owner Cashflow'!#REF!), 0)</f>
        <v>0</v>
      </c>
      <c r="DS198" s="201">
        <f>IFERROR(_xlfn.XLOOKUP(DS172, 'Land Owner Cashflow'!$F$56:$CZ$56, 'Land Owner Cashflow'!#REF!), 0)</f>
        <v>0</v>
      </c>
      <c r="DT198" s="201">
        <f>IFERROR(_xlfn.XLOOKUP(DT172, 'Land Owner Cashflow'!$F$56:$CZ$56, 'Land Owner Cashflow'!#REF!), 0)</f>
        <v>0</v>
      </c>
      <c r="DU198" s="201">
        <f>IFERROR(_xlfn.XLOOKUP(DU172, 'Land Owner Cashflow'!$F$56:$CZ$56, 'Land Owner Cashflow'!#REF!), 0)</f>
        <v>0</v>
      </c>
      <c r="DV198" s="201">
        <f>IFERROR(_xlfn.XLOOKUP(DV172, 'Land Owner Cashflow'!$F$56:$CZ$56, 'Land Owner Cashflow'!#REF!), 0)</f>
        <v>0</v>
      </c>
      <c r="DW198" s="201">
        <f>IFERROR(_xlfn.XLOOKUP(DW172, 'Land Owner Cashflow'!$F$56:$CZ$56, 'Land Owner Cashflow'!#REF!), 0)</f>
        <v>0</v>
      </c>
      <c r="DX198" s="201">
        <f>IFERROR(_xlfn.XLOOKUP(DX172, 'Land Owner Cashflow'!$F$56:$CZ$56, 'Land Owner Cashflow'!#REF!), 0)</f>
        <v>0</v>
      </c>
      <c r="DY198" s="201">
        <f>IFERROR(_xlfn.XLOOKUP(DY172, 'Land Owner Cashflow'!$F$56:$CZ$56, 'Land Owner Cashflow'!#REF!), 0)</f>
        <v>0</v>
      </c>
      <c r="DZ198" s="201">
        <f>IFERROR(_xlfn.XLOOKUP(DZ172, 'Land Owner Cashflow'!$F$56:$CZ$56, 'Land Owner Cashflow'!#REF!), 0)</f>
        <v>0</v>
      </c>
      <c r="EA198" s="201">
        <f>IFERROR(_xlfn.XLOOKUP(EA172, 'Land Owner Cashflow'!$F$56:$CZ$56, 'Land Owner Cashflow'!#REF!), 0)</f>
        <v>0</v>
      </c>
      <c r="EB198" s="201">
        <f>IFERROR(_xlfn.XLOOKUP(EB172, 'Land Owner Cashflow'!$F$56:$CZ$56, 'Land Owner Cashflow'!#REF!), 0)</f>
        <v>0</v>
      </c>
      <c r="EC198" s="201">
        <f>IFERROR(_xlfn.XLOOKUP(EC172, 'Land Owner Cashflow'!$F$56:$CZ$56, 'Land Owner Cashflow'!#REF!), 0)</f>
        <v>0</v>
      </c>
      <c r="ED198" s="201">
        <f>IFERROR(_xlfn.XLOOKUP(ED172, 'Land Owner Cashflow'!$F$56:$CZ$56, 'Land Owner Cashflow'!#REF!), 0)</f>
        <v>0</v>
      </c>
      <c r="EE198" s="201">
        <f>IFERROR(_xlfn.XLOOKUP(EE172, 'Land Owner Cashflow'!$F$56:$CZ$56, 'Land Owner Cashflow'!#REF!), 0)</f>
        <v>0</v>
      </c>
      <c r="EF198" s="201">
        <f>IFERROR(_xlfn.XLOOKUP(EF172, 'Land Owner Cashflow'!$F$56:$CZ$56, 'Land Owner Cashflow'!#REF!), 0)</f>
        <v>0</v>
      </c>
      <c r="EG198" s="201">
        <f>IFERROR(_xlfn.XLOOKUP(EG172, 'Land Owner Cashflow'!$F$56:$CZ$56, 'Land Owner Cashflow'!#REF!), 0)</f>
        <v>0</v>
      </c>
      <c r="EH198" s="201">
        <f>IFERROR(_xlfn.XLOOKUP(EH172, 'Land Owner Cashflow'!$F$56:$CZ$56, 'Land Owner Cashflow'!#REF!), 0)</f>
        <v>0</v>
      </c>
      <c r="EI198" s="201">
        <f>IFERROR(_xlfn.XLOOKUP(EI172, 'Land Owner Cashflow'!$F$56:$CZ$56, 'Land Owner Cashflow'!#REF!), 0)</f>
        <v>0</v>
      </c>
      <c r="EJ198" s="201">
        <f>IFERROR(_xlfn.XLOOKUP(EJ172, 'Land Owner Cashflow'!$F$56:$CZ$56, 'Land Owner Cashflow'!#REF!), 0)</f>
        <v>0</v>
      </c>
      <c r="EK198" s="201">
        <f>IFERROR(_xlfn.XLOOKUP(EK172, 'Land Owner Cashflow'!$F$56:$CZ$56, 'Land Owner Cashflow'!#REF!), 0)</f>
        <v>0</v>
      </c>
      <c r="EL198" s="201">
        <f>IFERROR(_xlfn.XLOOKUP(EL172, 'Land Owner Cashflow'!$F$56:$CZ$56, 'Land Owner Cashflow'!#REF!), 0)</f>
        <v>0</v>
      </c>
      <c r="EM198" s="201">
        <f>IFERROR(_xlfn.XLOOKUP(EM172, 'Land Owner Cashflow'!$F$56:$CZ$56, 'Land Owner Cashflow'!#REF!), 0)</f>
        <v>0</v>
      </c>
      <c r="EN198" s="201">
        <f>IFERROR(_xlfn.XLOOKUP(EN172, 'Land Owner Cashflow'!$F$56:$CZ$56, 'Land Owner Cashflow'!#REF!), 0)</f>
        <v>0</v>
      </c>
      <c r="EO198" s="201">
        <f>IFERROR(_xlfn.XLOOKUP(EO172, 'Land Owner Cashflow'!$F$56:$CZ$56, 'Land Owner Cashflow'!#REF!), 0)</f>
        <v>0</v>
      </c>
      <c r="EP198" s="201">
        <f>IFERROR(_xlfn.XLOOKUP(EP172, 'Land Owner Cashflow'!$F$56:$CZ$56, 'Land Owner Cashflow'!#REF!), 0)</f>
        <v>0</v>
      </c>
      <c r="EQ198" s="201">
        <f>IFERROR(_xlfn.XLOOKUP(EQ172, 'Land Owner Cashflow'!$F$56:$CZ$56, 'Land Owner Cashflow'!#REF!), 0)</f>
        <v>0</v>
      </c>
      <c r="ER198" s="201">
        <f>IFERROR(_xlfn.XLOOKUP(ER172, 'Land Owner Cashflow'!$F$56:$CZ$56, 'Land Owner Cashflow'!#REF!), 0)</f>
        <v>0</v>
      </c>
      <c r="ES198" s="201">
        <f>IFERROR(_xlfn.XLOOKUP(ES172, 'Land Owner Cashflow'!$F$56:$CZ$56, 'Land Owner Cashflow'!#REF!), 0)</f>
        <v>0</v>
      </c>
      <c r="ET198" s="201">
        <f>IFERROR(_xlfn.XLOOKUP(ET172, 'Land Owner Cashflow'!$F$56:$CZ$56, 'Land Owner Cashflow'!#REF!), 0)</f>
        <v>0</v>
      </c>
      <c r="EU198" s="201">
        <f>IFERROR(_xlfn.XLOOKUP(EU172, 'Land Owner Cashflow'!$F$56:$CZ$56, 'Land Owner Cashflow'!#REF!), 0)</f>
        <v>0</v>
      </c>
      <c r="EV198" s="201">
        <f>IFERROR(_xlfn.XLOOKUP(EV172, 'Land Owner Cashflow'!$F$56:$CZ$56, 'Land Owner Cashflow'!#REF!), 0)</f>
        <v>0</v>
      </c>
      <c r="EW198" s="201">
        <f>IFERROR(_xlfn.XLOOKUP(EW172, 'Land Owner Cashflow'!$F$56:$CZ$56, 'Land Owner Cashflow'!#REF!), 0)</f>
        <v>0</v>
      </c>
      <c r="EX198" s="201">
        <f>IFERROR(_xlfn.XLOOKUP(EX172, 'Land Owner Cashflow'!$F$56:$CZ$56, 'Land Owner Cashflow'!#REF!), 0)</f>
        <v>0</v>
      </c>
      <c r="EY198" s="201">
        <f>IFERROR(_xlfn.XLOOKUP(EY172, 'Land Owner Cashflow'!$F$56:$CZ$56, 'Land Owner Cashflow'!#REF!), 0)</f>
        <v>0</v>
      </c>
      <c r="EZ198" s="201">
        <f>IFERROR(_xlfn.XLOOKUP(EZ172, 'Land Owner Cashflow'!$F$56:$CZ$56, 'Land Owner Cashflow'!#REF!), 0)</f>
        <v>0</v>
      </c>
      <c r="FA198" s="201">
        <f>IFERROR(_xlfn.XLOOKUP(FA172, 'Land Owner Cashflow'!$F$56:$CZ$56, 'Land Owner Cashflow'!#REF!), 0)</f>
        <v>0</v>
      </c>
      <c r="FB198" s="201">
        <f>IFERROR(_xlfn.XLOOKUP(FB172, 'Land Owner Cashflow'!$F$56:$CZ$56, 'Land Owner Cashflow'!#REF!), 0)</f>
        <v>0</v>
      </c>
      <c r="FC198" s="201">
        <f>IFERROR(_xlfn.XLOOKUP(FC172, 'Land Owner Cashflow'!$F$56:$CZ$56, 'Land Owner Cashflow'!#REF!), 0)</f>
        <v>0</v>
      </c>
      <c r="FD198" s="201">
        <f>IFERROR(_xlfn.XLOOKUP(FD172, 'Land Owner Cashflow'!$F$56:$CZ$56, 'Land Owner Cashflow'!#REF!), 0)</f>
        <v>0</v>
      </c>
      <c r="FE198" s="201">
        <f>IFERROR(_xlfn.XLOOKUP(FE172, 'Land Owner Cashflow'!$F$56:$CZ$56, 'Land Owner Cashflow'!#REF!), 0)</f>
        <v>0</v>
      </c>
      <c r="FF198" s="201">
        <f>IFERROR(_xlfn.XLOOKUP(FF172, 'Land Owner Cashflow'!$F$56:$CZ$56, 'Land Owner Cashflow'!#REF!), 0)</f>
        <v>0</v>
      </c>
      <c r="FG198" s="201">
        <f>IFERROR(_xlfn.XLOOKUP(FG172, 'Land Owner Cashflow'!$F$56:$CZ$56, 'Land Owner Cashflow'!#REF!), 0)</f>
        <v>0</v>
      </c>
      <c r="FH198" s="201">
        <f>IFERROR(_xlfn.XLOOKUP(FH172, 'Land Owner Cashflow'!$F$56:$CZ$56, 'Land Owner Cashflow'!#REF!), 0)</f>
        <v>0</v>
      </c>
      <c r="FI198" s="201">
        <f>IFERROR(_xlfn.XLOOKUP(FI172, 'Land Owner Cashflow'!$F$56:$CZ$56, 'Land Owner Cashflow'!#REF!), 0)</f>
        <v>0</v>
      </c>
      <c r="FJ198" s="201">
        <f>IFERROR(_xlfn.XLOOKUP(FJ172, 'Land Owner Cashflow'!$F$56:$CZ$56, 'Land Owner Cashflow'!#REF!), 0)</f>
        <v>0</v>
      </c>
      <c r="FK198" s="201">
        <f>IFERROR(_xlfn.XLOOKUP(FK172, 'Land Owner Cashflow'!$F$56:$CZ$56, 'Land Owner Cashflow'!#REF!), 0)</f>
        <v>0</v>
      </c>
      <c r="FL198" s="201">
        <f>IFERROR(_xlfn.XLOOKUP(FL172, 'Land Owner Cashflow'!$F$56:$CZ$56, 'Land Owner Cashflow'!#REF!), 0)</f>
        <v>0</v>
      </c>
      <c r="FM198" s="201">
        <f>IFERROR(_xlfn.XLOOKUP(FM172, 'Land Owner Cashflow'!$F$56:$CZ$56, 'Land Owner Cashflow'!#REF!), 0)</f>
        <v>0</v>
      </c>
      <c r="FN198" s="201">
        <f>IFERROR(_xlfn.XLOOKUP(FN172, 'Land Owner Cashflow'!$F$56:$CZ$56, 'Land Owner Cashflow'!#REF!), 0)</f>
        <v>0</v>
      </c>
      <c r="FO198" s="201">
        <f>IFERROR(_xlfn.XLOOKUP(FO172, 'Land Owner Cashflow'!$F$56:$CZ$56, 'Land Owner Cashflow'!#REF!), 0)</f>
        <v>0</v>
      </c>
    </row>
    <row r="199" spans="2:171" x14ac:dyDescent="0.3">
      <c r="B199" s="208" t="s">
        <v>722</v>
      </c>
      <c r="D199" s="275">
        <f>SUM(D187:D198)</f>
        <v>1336.2514451053858</v>
      </c>
      <c r="G199" s="213">
        <f>SUM(G187:G198)</f>
        <v>36.37709855959929</v>
      </c>
      <c r="H199" s="213">
        <f t="shared" ref="H199:BS199" si="1766">SUM(H187:H198)</f>
        <v>3.0390078530654296</v>
      </c>
      <c r="I199" s="213">
        <f t="shared" si="1766"/>
        <v>33.176427022674588</v>
      </c>
      <c r="J199" s="213">
        <f t="shared" si="1766"/>
        <v>3.3042030943709335</v>
      </c>
      <c r="K199" s="213">
        <f t="shared" si="1766"/>
        <v>3.3042030943709335</v>
      </c>
      <c r="L199" s="213">
        <f t="shared" si="1766"/>
        <v>3.3042030943709335</v>
      </c>
      <c r="M199" s="213">
        <f t="shared" si="1766"/>
        <v>3.3042030943709335</v>
      </c>
      <c r="N199" s="213">
        <f t="shared" si="1766"/>
        <v>3.3042030943709335</v>
      </c>
      <c r="O199" s="213">
        <f t="shared" si="1766"/>
        <v>7.3888253985993035</v>
      </c>
      <c r="P199" s="213">
        <f t="shared" si="1766"/>
        <v>7.3888253985993035</v>
      </c>
      <c r="Q199" s="213">
        <f t="shared" si="1766"/>
        <v>7.3888253985993035</v>
      </c>
      <c r="R199" s="213">
        <f t="shared" si="1766"/>
        <v>6.3585555437037184</v>
      </c>
      <c r="S199" s="213">
        <f t="shared" si="1766"/>
        <v>6.3585555437037184</v>
      </c>
      <c r="T199" s="213">
        <f t="shared" si="1766"/>
        <v>6.3585555437037184</v>
      </c>
      <c r="U199" s="213">
        <f t="shared" si="1766"/>
        <v>8.2704827524300537</v>
      </c>
      <c r="V199" s="213">
        <f t="shared" si="1766"/>
        <v>7.446266868513586</v>
      </c>
      <c r="W199" s="213">
        <f t="shared" si="1766"/>
        <v>7.446266868513586</v>
      </c>
      <c r="X199" s="213">
        <f t="shared" si="1766"/>
        <v>7.446266868513586</v>
      </c>
      <c r="Y199" s="213">
        <f t="shared" si="1766"/>
        <v>7.446266868513586</v>
      </c>
      <c r="Z199" s="213">
        <f t="shared" si="1766"/>
        <v>7.446266868513586</v>
      </c>
      <c r="AA199" s="213">
        <f t="shared" si="1766"/>
        <v>35.520250743093129</v>
      </c>
      <c r="AB199" s="213">
        <f t="shared" si="1766"/>
        <v>11.621076674240815</v>
      </c>
      <c r="AC199" s="213">
        <f t="shared" si="1766"/>
        <v>11.698716395591333</v>
      </c>
      <c r="AD199" s="213">
        <f t="shared" si="1766"/>
        <v>34.361566638568952</v>
      </c>
      <c r="AE199" s="213">
        <f t="shared" si="1766"/>
        <v>10.462392569716632</v>
      </c>
      <c r="AF199" s="213">
        <f t="shared" si="1766"/>
        <v>32.662075786367765</v>
      </c>
      <c r="AG199" s="213">
        <f t="shared" si="1766"/>
        <v>8.5504653609902981</v>
      </c>
      <c r="AH199" s="213">
        <f t="shared" si="1766"/>
        <v>7.5614063002905354</v>
      </c>
      <c r="AI199" s="213">
        <f t="shared" si="1766"/>
        <v>7.5614063002905354</v>
      </c>
      <c r="AJ199" s="213">
        <f t="shared" si="1766"/>
        <v>7.5614063002905354</v>
      </c>
      <c r="AK199" s="213">
        <f t="shared" si="1766"/>
        <v>21.15942510254963</v>
      </c>
      <c r="AL199" s="213">
        <f t="shared" si="1766"/>
        <v>7.5614063002905354</v>
      </c>
      <c r="AM199" s="213">
        <f t="shared" si="1766"/>
        <v>42.296575920525022</v>
      </c>
      <c r="AN199" s="213">
        <f t="shared" si="1766"/>
        <v>24.536884217432835</v>
      </c>
      <c r="AO199" s="213">
        <f t="shared" si="1766"/>
        <v>24.630051883053461</v>
      </c>
      <c r="AP199" s="213">
        <f t="shared" si="1766"/>
        <v>39.504987992438032</v>
      </c>
      <c r="AQ199" s="213">
        <f t="shared" si="1766"/>
        <v>11.136537995217331</v>
      </c>
      <c r="AR199" s="213">
        <f t="shared" si="1766"/>
        <v>39.815546877840113</v>
      </c>
      <c r="AS199" s="213">
        <f t="shared" si="1766"/>
        <v>11.136537995217331</v>
      </c>
      <c r="AT199" s="213">
        <f t="shared" si="1766"/>
        <v>9.6529494041676891</v>
      </c>
      <c r="AU199" s="213">
        <f t="shared" si="1766"/>
        <v>33.241564587617916</v>
      </c>
      <c r="AV199" s="213">
        <f t="shared" si="1766"/>
        <v>8.8765521906624834</v>
      </c>
      <c r="AW199" s="213">
        <f t="shared" si="1766"/>
        <v>49.093348822225714</v>
      </c>
      <c r="AX199" s="213">
        <f t="shared" si="1766"/>
        <v>8.8765521906624834</v>
      </c>
      <c r="AY199" s="213">
        <f t="shared" si="1766"/>
        <v>99.446148887126327</v>
      </c>
      <c r="AZ199" s="213">
        <f t="shared" si="1766"/>
        <v>21.732468040924232</v>
      </c>
      <c r="BA199" s="213">
        <f t="shared" si="1766"/>
        <v>21.732468040924232</v>
      </c>
      <c r="BB199" s="213">
        <f t="shared" si="1766"/>
        <v>50.411476923546999</v>
      </c>
      <c r="BC199" s="213">
        <f t="shared" si="1766"/>
        <v>7.7656342620953396</v>
      </c>
      <c r="BD199" s="213">
        <f t="shared" si="1766"/>
        <v>50.784147586029498</v>
      </c>
      <c r="BE199" s="213">
        <f t="shared" si="1766"/>
        <v>7.7656342620953396</v>
      </c>
      <c r="BF199" s="213">
        <f t="shared" si="1766"/>
        <v>7.7656342620953396</v>
      </c>
      <c r="BG199" s="213">
        <f t="shared" si="1766"/>
        <v>36.071972482235608</v>
      </c>
      <c r="BH199" s="213">
        <f t="shared" si="1766"/>
        <v>6.8339576058890934</v>
      </c>
      <c r="BI199" s="213">
        <f t="shared" si="1766"/>
        <v>59.989400332578235</v>
      </c>
      <c r="BJ199" s="213">
        <f t="shared" si="1766"/>
        <v>6.8339576058890934</v>
      </c>
      <c r="BK199" s="213">
        <f t="shared" si="1766"/>
        <v>63.960829721803158</v>
      </c>
      <c r="BL199" s="213">
        <f t="shared" si="1766"/>
        <v>23.218575026647216</v>
      </c>
      <c r="BM199" s="213">
        <f t="shared" si="1766"/>
        <v>23.218575026647216</v>
      </c>
      <c r="BN199" s="213">
        <f t="shared" si="1766"/>
        <v>1.7093183646801369</v>
      </c>
      <c r="BO199" s="213">
        <f t="shared" si="1766"/>
        <v>0</v>
      </c>
      <c r="BP199" s="213">
        <f t="shared" si="1766"/>
        <v>0</v>
      </c>
      <c r="BQ199" s="213">
        <f t="shared" si="1766"/>
        <v>0</v>
      </c>
      <c r="BR199" s="213">
        <f t="shared" si="1766"/>
        <v>0</v>
      </c>
      <c r="BS199" s="213">
        <f t="shared" si="1766"/>
        <v>43.018513323934158</v>
      </c>
      <c r="BT199" s="213">
        <f t="shared" ref="BT199:EE199" si="1767">SUM(BT187:BT198)</f>
        <v>0</v>
      </c>
      <c r="BU199" s="213">
        <f t="shared" si="1767"/>
        <v>43.018513323934158</v>
      </c>
      <c r="BV199" s="213">
        <f t="shared" si="1767"/>
        <v>0</v>
      </c>
      <c r="BW199" s="213">
        <f t="shared" si="1767"/>
        <v>86.037026647868316</v>
      </c>
      <c r="BX199" s="213">
        <f t="shared" si="1767"/>
        <v>0</v>
      </c>
      <c r="BY199" s="213">
        <f t="shared" si="1767"/>
        <v>0</v>
      </c>
      <c r="BZ199" s="213">
        <f t="shared" si="1767"/>
        <v>0</v>
      </c>
      <c r="CA199" s="213">
        <f t="shared" si="1767"/>
        <v>0</v>
      </c>
      <c r="CB199" s="213">
        <f t="shared" si="1767"/>
        <v>0</v>
      </c>
      <c r="CC199" s="213">
        <f t="shared" si="1767"/>
        <v>0</v>
      </c>
      <c r="CD199" s="213">
        <f t="shared" si="1767"/>
        <v>0</v>
      </c>
      <c r="CE199" s="213">
        <f t="shared" si="1767"/>
        <v>0</v>
      </c>
      <c r="CF199" s="213">
        <f t="shared" si="1767"/>
        <v>0</v>
      </c>
      <c r="CG199" s="213">
        <f t="shared" si="1767"/>
        <v>0</v>
      </c>
      <c r="CH199" s="213">
        <f t="shared" si="1767"/>
        <v>0</v>
      </c>
      <c r="CI199" s="213">
        <f t="shared" si="1767"/>
        <v>0</v>
      </c>
      <c r="CJ199" s="213">
        <f t="shared" si="1767"/>
        <v>0</v>
      </c>
      <c r="CK199" s="213">
        <f t="shared" si="1767"/>
        <v>0</v>
      </c>
      <c r="CL199" s="213">
        <f t="shared" si="1767"/>
        <v>0</v>
      </c>
      <c r="CM199" s="213">
        <f t="shared" si="1767"/>
        <v>0</v>
      </c>
      <c r="CN199" s="213">
        <f t="shared" si="1767"/>
        <v>0</v>
      </c>
      <c r="CO199" s="213">
        <f t="shared" si="1767"/>
        <v>0</v>
      </c>
      <c r="CP199" s="213">
        <f t="shared" si="1767"/>
        <v>0</v>
      </c>
      <c r="CQ199" s="213">
        <f t="shared" si="1767"/>
        <v>0</v>
      </c>
      <c r="CR199" s="213">
        <f t="shared" si="1767"/>
        <v>0</v>
      </c>
      <c r="CS199" s="213">
        <f t="shared" si="1767"/>
        <v>0</v>
      </c>
      <c r="CT199" s="213">
        <f t="shared" si="1767"/>
        <v>0</v>
      </c>
      <c r="CU199" s="213">
        <f t="shared" si="1767"/>
        <v>0</v>
      </c>
      <c r="CV199" s="213">
        <f t="shared" si="1767"/>
        <v>0</v>
      </c>
      <c r="CW199" s="213">
        <f t="shared" si="1767"/>
        <v>0</v>
      </c>
      <c r="CX199" s="213">
        <f t="shared" si="1767"/>
        <v>0</v>
      </c>
      <c r="CY199" s="213">
        <f t="shared" si="1767"/>
        <v>0</v>
      </c>
      <c r="CZ199" s="213">
        <f t="shared" si="1767"/>
        <v>0</v>
      </c>
      <c r="DA199" s="213">
        <f t="shared" si="1767"/>
        <v>0</v>
      </c>
      <c r="DB199" s="213">
        <f t="shared" si="1767"/>
        <v>0</v>
      </c>
      <c r="DC199" s="213">
        <f t="shared" si="1767"/>
        <v>0</v>
      </c>
      <c r="DD199" s="213">
        <f t="shared" si="1767"/>
        <v>0</v>
      </c>
      <c r="DE199" s="213">
        <f t="shared" si="1767"/>
        <v>0</v>
      </c>
      <c r="DF199" s="213">
        <f t="shared" si="1767"/>
        <v>0</v>
      </c>
      <c r="DG199" s="213">
        <f t="shared" si="1767"/>
        <v>0</v>
      </c>
      <c r="DH199" s="213">
        <f t="shared" si="1767"/>
        <v>0</v>
      </c>
      <c r="DI199" s="213">
        <f t="shared" si="1767"/>
        <v>0</v>
      </c>
      <c r="DJ199" s="213">
        <f t="shared" si="1767"/>
        <v>0</v>
      </c>
      <c r="DK199" s="213">
        <f t="shared" si="1767"/>
        <v>0</v>
      </c>
      <c r="DL199" s="213">
        <f t="shared" si="1767"/>
        <v>0</v>
      </c>
      <c r="DM199" s="213">
        <f t="shared" si="1767"/>
        <v>0</v>
      </c>
      <c r="DN199" s="213">
        <f t="shared" si="1767"/>
        <v>0</v>
      </c>
      <c r="DO199" s="213">
        <f t="shared" si="1767"/>
        <v>0</v>
      </c>
      <c r="DP199" s="213">
        <f t="shared" si="1767"/>
        <v>0</v>
      </c>
      <c r="DQ199" s="213">
        <f t="shared" si="1767"/>
        <v>0</v>
      </c>
      <c r="DR199" s="213">
        <f t="shared" si="1767"/>
        <v>0</v>
      </c>
      <c r="DS199" s="213">
        <f t="shared" si="1767"/>
        <v>0</v>
      </c>
      <c r="DT199" s="213">
        <f t="shared" si="1767"/>
        <v>0</v>
      </c>
      <c r="DU199" s="213">
        <f t="shared" si="1767"/>
        <v>0</v>
      </c>
      <c r="DV199" s="213">
        <f t="shared" si="1767"/>
        <v>0</v>
      </c>
      <c r="DW199" s="213">
        <f t="shared" si="1767"/>
        <v>0</v>
      </c>
      <c r="DX199" s="213">
        <f t="shared" si="1767"/>
        <v>0</v>
      </c>
      <c r="DY199" s="213">
        <f t="shared" si="1767"/>
        <v>0</v>
      </c>
      <c r="DZ199" s="213">
        <f t="shared" si="1767"/>
        <v>0</v>
      </c>
      <c r="EA199" s="213">
        <f t="shared" si="1767"/>
        <v>0</v>
      </c>
      <c r="EB199" s="213">
        <f t="shared" si="1767"/>
        <v>0</v>
      </c>
      <c r="EC199" s="213">
        <f t="shared" si="1767"/>
        <v>0</v>
      </c>
      <c r="ED199" s="213">
        <f t="shared" si="1767"/>
        <v>0</v>
      </c>
      <c r="EE199" s="213">
        <f t="shared" si="1767"/>
        <v>0</v>
      </c>
      <c r="EF199" s="213">
        <f t="shared" ref="EF199:FO199" si="1768">SUM(EF187:EF198)</f>
        <v>0</v>
      </c>
      <c r="EG199" s="213">
        <f t="shared" si="1768"/>
        <v>0</v>
      </c>
      <c r="EH199" s="213">
        <f t="shared" si="1768"/>
        <v>0</v>
      </c>
      <c r="EI199" s="213">
        <f t="shared" si="1768"/>
        <v>0</v>
      </c>
      <c r="EJ199" s="213">
        <f t="shared" si="1768"/>
        <v>0</v>
      </c>
      <c r="EK199" s="213">
        <f t="shared" si="1768"/>
        <v>0</v>
      </c>
      <c r="EL199" s="213">
        <f t="shared" si="1768"/>
        <v>0</v>
      </c>
      <c r="EM199" s="213">
        <f t="shared" si="1768"/>
        <v>0</v>
      </c>
      <c r="EN199" s="213">
        <f t="shared" si="1768"/>
        <v>0</v>
      </c>
      <c r="EO199" s="213">
        <f t="shared" si="1768"/>
        <v>0</v>
      </c>
      <c r="EP199" s="213">
        <f t="shared" si="1768"/>
        <v>0</v>
      </c>
      <c r="EQ199" s="213">
        <f t="shared" si="1768"/>
        <v>0</v>
      </c>
      <c r="ER199" s="213">
        <f t="shared" si="1768"/>
        <v>0</v>
      </c>
      <c r="ES199" s="213">
        <f t="shared" si="1768"/>
        <v>0</v>
      </c>
      <c r="ET199" s="213">
        <f t="shared" si="1768"/>
        <v>0</v>
      </c>
      <c r="EU199" s="213">
        <f t="shared" si="1768"/>
        <v>0</v>
      </c>
      <c r="EV199" s="213">
        <f t="shared" si="1768"/>
        <v>0</v>
      </c>
      <c r="EW199" s="213">
        <f t="shared" si="1768"/>
        <v>0</v>
      </c>
      <c r="EX199" s="213">
        <f t="shared" si="1768"/>
        <v>0</v>
      </c>
      <c r="EY199" s="213">
        <f t="shared" si="1768"/>
        <v>0</v>
      </c>
      <c r="EZ199" s="213">
        <f t="shared" si="1768"/>
        <v>0</v>
      </c>
      <c r="FA199" s="213">
        <f t="shared" si="1768"/>
        <v>0</v>
      </c>
      <c r="FB199" s="213">
        <f t="shared" si="1768"/>
        <v>0</v>
      </c>
      <c r="FC199" s="213">
        <f t="shared" si="1768"/>
        <v>0</v>
      </c>
      <c r="FD199" s="213">
        <f t="shared" si="1768"/>
        <v>0</v>
      </c>
      <c r="FE199" s="213">
        <f t="shared" si="1768"/>
        <v>0</v>
      </c>
      <c r="FF199" s="213">
        <f t="shared" si="1768"/>
        <v>0</v>
      </c>
      <c r="FG199" s="213">
        <f t="shared" si="1768"/>
        <v>0</v>
      </c>
      <c r="FH199" s="213">
        <f t="shared" si="1768"/>
        <v>0</v>
      </c>
      <c r="FI199" s="213">
        <f t="shared" si="1768"/>
        <v>0</v>
      </c>
      <c r="FJ199" s="213">
        <f t="shared" si="1768"/>
        <v>0</v>
      </c>
      <c r="FK199" s="213">
        <f t="shared" si="1768"/>
        <v>0</v>
      </c>
      <c r="FL199" s="213">
        <f t="shared" si="1768"/>
        <v>0</v>
      </c>
      <c r="FM199" s="213">
        <f t="shared" si="1768"/>
        <v>0</v>
      </c>
      <c r="FN199" s="213">
        <f t="shared" si="1768"/>
        <v>0</v>
      </c>
      <c r="FO199" s="213">
        <f t="shared" si="1768"/>
        <v>0</v>
      </c>
    </row>
    <row r="200" spans="2:171" x14ac:dyDescent="0.3">
      <c r="D200" s="212"/>
      <c r="G200" s="319"/>
      <c r="H200" s="319"/>
      <c r="I200" s="319"/>
      <c r="J200" s="319"/>
      <c r="K200" s="319"/>
      <c r="L200" s="319"/>
      <c r="M200" s="319"/>
      <c r="N200" s="319"/>
      <c r="O200" s="319"/>
      <c r="P200" s="319"/>
      <c r="Q200" s="319"/>
      <c r="R200" s="319"/>
      <c r="S200" s="319"/>
      <c r="T200" s="319"/>
      <c r="U200" s="319"/>
      <c r="V200" s="319"/>
      <c r="W200" s="319"/>
      <c r="X200" s="319"/>
      <c r="Y200" s="319"/>
      <c r="Z200" s="319"/>
      <c r="AA200" s="319"/>
      <c r="AB200" s="319"/>
      <c r="AC200" s="319"/>
      <c r="AD200" s="319"/>
      <c r="AE200" s="319"/>
      <c r="AF200" s="319"/>
      <c r="AG200" s="319"/>
      <c r="AH200" s="319"/>
      <c r="AI200" s="319"/>
      <c r="AJ200" s="319"/>
      <c r="AK200" s="319"/>
      <c r="AL200" s="319"/>
      <c r="AM200" s="319"/>
      <c r="AN200" s="319"/>
      <c r="AO200" s="319"/>
      <c r="AP200" s="319"/>
      <c r="AQ200" s="319"/>
      <c r="AR200" s="319"/>
      <c r="AS200" s="319"/>
      <c r="AT200" s="319"/>
      <c r="AU200" s="319"/>
      <c r="AV200" s="319"/>
      <c r="AW200" s="319"/>
      <c r="AX200" s="319"/>
      <c r="AY200" s="319"/>
      <c r="AZ200" s="319"/>
      <c r="BA200" s="319"/>
      <c r="BB200" s="319"/>
      <c r="BC200" s="319"/>
      <c r="BD200" s="319"/>
      <c r="BE200" s="319"/>
      <c r="BF200" s="319"/>
      <c r="BG200" s="319"/>
      <c r="BH200" s="319"/>
      <c r="BI200" s="319"/>
      <c r="BJ200" s="319"/>
      <c r="BK200" s="319"/>
      <c r="BL200" s="319"/>
      <c r="BM200" s="319"/>
      <c r="BN200" s="319"/>
      <c r="BO200" s="319"/>
      <c r="BP200" s="319"/>
      <c r="BQ200" s="319"/>
      <c r="BR200" s="319"/>
      <c r="BS200" s="319"/>
      <c r="BT200" s="319"/>
      <c r="BU200" s="319"/>
      <c r="BV200" s="319"/>
      <c r="BW200" s="319"/>
      <c r="BX200" s="319"/>
      <c r="BY200" s="319"/>
      <c r="BZ200" s="319"/>
      <c r="CA200" s="319"/>
      <c r="CB200" s="319"/>
      <c r="CC200" s="319"/>
      <c r="CD200" s="319"/>
      <c r="CE200" s="319"/>
      <c r="CF200" s="319"/>
      <c r="CG200" s="319"/>
      <c r="CH200" s="319"/>
      <c r="CI200" s="319"/>
      <c r="CJ200" s="319"/>
      <c r="CK200" s="319"/>
      <c r="CL200" s="319"/>
      <c r="CM200" s="319"/>
      <c r="CN200" s="319"/>
      <c r="CO200" s="319"/>
      <c r="CP200" s="319"/>
      <c r="CQ200" s="319"/>
      <c r="CR200" s="319"/>
      <c r="CS200" s="319"/>
      <c r="CT200" s="319"/>
      <c r="CU200" s="319"/>
      <c r="CV200" s="319"/>
      <c r="CW200" s="319"/>
      <c r="CX200" s="319"/>
      <c r="CY200" s="319"/>
      <c r="CZ200" s="319"/>
      <c r="DA200" s="319"/>
      <c r="DB200" s="319"/>
      <c r="DC200" s="319"/>
      <c r="DD200" s="319"/>
      <c r="DE200" s="319"/>
      <c r="DF200" s="319"/>
      <c r="DG200" s="319"/>
      <c r="DH200" s="319"/>
      <c r="DI200" s="319"/>
      <c r="DJ200" s="319"/>
      <c r="DK200" s="319"/>
      <c r="DL200" s="319"/>
      <c r="DM200" s="319"/>
      <c r="DN200" s="319"/>
      <c r="DO200" s="319"/>
      <c r="DP200" s="319"/>
      <c r="DQ200" s="319"/>
      <c r="DR200" s="319"/>
      <c r="DS200" s="319"/>
      <c r="DT200" s="319"/>
      <c r="DU200" s="319"/>
      <c r="DV200" s="319"/>
      <c r="DW200" s="319"/>
      <c r="DX200" s="319"/>
      <c r="DY200" s="319"/>
      <c r="DZ200" s="319"/>
      <c r="EA200" s="319"/>
      <c r="EB200" s="319"/>
      <c r="EC200" s="319"/>
      <c r="ED200" s="319"/>
      <c r="EE200" s="319"/>
      <c r="EF200" s="319"/>
      <c r="EG200" s="319"/>
      <c r="EH200" s="319"/>
      <c r="EI200" s="319"/>
      <c r="EJ200" s="319"/>
      <c r="EK200" s="319"/>
      <c r="EL200" s="319"/>
      <c r="EM200" s="319"/>
      <c r="EN200" s="319"/>
      <c r="EO200" s="319"/>
      <c r="EP200" s="319"/>
      <c r="EQ200" s="319"/>
      <c r="ER200" s="319"/>
      <c r="ES200" s="319"/>
      <c r="ET200" s="319"/>
      <c r="EU200" s="319"/>
      <c r="EV200" s="319"/>
      <c r="EW200" s="319"/>
      <c r="EX200" s="319"/>
      <c r="EY200" s="319"/>
      <c r="EZ200" s="319"/>
      <c r="FA200" s="319"/>
      <c r="FB200" s="319"/>
      <c r="FC200" s="319"/>
      <c r="FD200" s="319"/>
      <c r="FE200" s="319"/>
      <c r="FF200" s="319"/>
      <c r="FG200" s="319"/>
      <c r="FH200" s="319"/>
      <c r="FI200" s="319"/>
      <c r="FJ200" s="319"/>
      <c r="FK200" s="319"/>
      <c r="FL200" s="319"/>
      <c r="FM200" s="319"/>
      <c r="FN200" s="319"/>
      <c r="FO200" s="319"/>
    </row>
    <row r="201" spans="2:171" x14ac:dyDescent="0.3">
      <c r="B201" s="208" t="s">
        <v>723</v>
      </c>
      <c r="D201" s="212"/>
      <c r="H201" s="213"/>
      <c r="I201" s="213"/>
      <c r="J201" s="213"/>
      <c r="K201" s="213"/>
      <c r="L201" s="213"/>
      <c r="M201" s="213"/>
      <c r="N201" s="213"/>
      <c r="O201" s="213"/>
      <c r="P201" s="213"/>
      <c r="Q201" s="213"/>
      <c r="R201" s="213"/>
      <c r="S201" s="213"/>
      <c r="T201" s="213"/>
      <c r="U201" s="213"/>
      <c r="V201" s="213"/>
      <c r="W201" s="213"/>
      <c r="X201" s="213"/>
      <c r="Y201" s="213"/>
      <c r="Z201" s="213"/>
      <c r="AA201" s="213"/>
      <c r="AB201" s="213"/>
      <c r="AC201" s="213"/>
      <c r="AD201" s="213"/>
      <c r="AE201" s="213"/>
      <c r="AF201" s="213"/>
      <c r="AG201" s="213"/>
      <c r="AH201" s="213"/>
      <c r="AI201" s="213"/>
      <c r="AJ201" s="213"/>
      <c r="AK201" s="213"/>
      <c r="AL201" s="213"/>
      <c r="AM201" s="213"/>
      <c r="AN201" s="213"/>
      <c r="AO201" s="213"/>
      <c r="AP201" s="213"/>
      <c r="AQ201" s="213"/>
      <c r="AR201" s="213"/>
      <c r="AS201" s="213"/>
      <c r="AT201" s="213"/>
      <c r="AU201" s="213"/>
      <c r="AV201" s="213"/>
      <c r="AW201" s="213"/>
      <c r="AX201" s="213"/>
      <c r="AY201" s="213"/>
      <c r="AZ201" s="213"/>
      <c r="BA201" s="213"/>
      <c r="BB201" s="213"/>
      <c r="BC201" s="213"/>
      <c r="BD201" s="213"/>
      <c r="BE201" s="213"/>
      <c r="BF201" s="213"/>
      <c r="BG201" s="213"/>
      <c r="BH201" s="213"/>
      <c r="BI201" s="213"/>
      <c r="BJ201" s="213"/>
      <c r="BK201" s="213"/>
      <c r="BL201" s="213"/>
      <c r="BM201" s="213"/>
      <c r="BN201" s="213"/>
      <c r="BO201" s="213"/>
      <c r="BP201" s="213"/>
      <c r="BQ201" s="213"/>
      <c r="BR201" s="213"/>
      <c r="BS201" s="213"/>
      <c r="BT201" s="213"/>
      <c r="BU201" s="213"/>
      <c r="BV201" s="213"/>
      <c r="BW201" s="213"/>
      <c r="BX201" s="213"/>
      <c r="BY201" s="213"/>
      <c r="BZ201" s="213"/>
      <c r="CA201" s="213"/>
      <c r="CB201" s="213"/>
      <c r="CC201" s="213"/>
      <c r="CD201" s="213"/>
      <c r="CE201" s="213"/>
      <c r="CF201" s="213"/>
      <c r="CG201" s="213"/>
      <c r="CH201" s="213"/>
      <c r="CI201" s="213"/>
      <c r="CJ201" s="213"/>
      <c r="CK201" s="213"/>
      <c r="CL201" s="213"/>
      <c r="CM201" s="213"/>
      <c r="CN201" s="213"/>
      <c r="CO201" s="213"/>
      <c r="CP201" s="213"/>
      <c r="CQ201" s="213"/>
      <c r="CR201" s="213"/>
      <c r="CS201" s="213"/>
      <c r="CT201" s="213"/>
      <c r="CU201" s="213"/>
      <c r="CV201" s="213"/>
      <c r="CW201" s="213"/>
      <c r="CX201" s="213"/>
      <c r="CY201" s="213"/>
      <c r="CZ201" s="213"/>
      <c r="DA201" s="213"/>
      <c r="DB201" s="213"/>
      <c r="DC201" s="213"/>
      <c r="DD201" s="213"/>
      <c r="DE201" s="213"/>
      <c r="DF201" s="213"/>
      <c r="DG201" s="213"/>
      <c r="DH201" s="213"/>
      <c r="DI201" s="213"/>
      <c r="DJ201" s="213"/>
      <c r="DK201" s="213"/>
      <c r="DL201" s="213"/>
      <c r="DM201" s="213"/>
      <c r="DN201" s="213"/>
      <c r="DO201" s="213"/>
      <c r="DP201" s="213"/>
      <c r="DQ201" s="213"/>
      <c r="DR201" s="213"/>
      <c r="DS201" s="213"/>
      <c r="DT201" s="213"/>
      <c r="DU201" s="213"/>
      <c r="DV201" s="213"/>
      <c r="DW201" s="213"/>
      <c r="DX201" s="213"/>
      <c r="DY201" s="213"/>
      <c r="DZ201" s="213"/>
      <c r="EA201" s="213"/>
      <c r="EB201" s="213"/>
      <c r="EC201" s="213"/>
      <c r="ED201" s="213"/>
      <c r="EE201" s="213"/>
      <c r="EF201" s="213"/>
      <c r="EG201" s="213"/>
      <c r="EH201" s="213"/>
      <c r="EI201" s="213"/>
      <c r="EJ201" s="213"/>
      <c r="EK201" s="213"/>
      <c r="EL201" s="213"/>
      <c r="EM201" s="213"/>
      <c r="EN201" s="213"/>
      <c r="EO201" s="213"/>
      <c r="EP201" s="213"/>
      <c r="EQ201" s="213"/>
      <c r="ER201" s="213"/>
      <c r="ES201" s="213"/>
      <c r="ET201" s="213"/>
      <c r="EU201" s="213"/>
      <c r="EV201" s="213"/>
      <c r="EW201" s="213"/>
      <c r="EX201" s="213"/>
      <c r="EY201" s="213"/>
      <c r="EZ201" s="213"/>
      <c r="FA201" s="213"/>
      <c r="FB201" s="213"/>
      <c r="FC201" s="213"/>
      <c r="FD201" s="213"/>
      <c r="FE201" s="213"/>
      <c r="FF201" s="213"/>
      <c r="FG201" s="213"/>
      <c r="FH201" s="213"/>
      <c r="FI201" s="213"/>
      <c r="FJ201" s="213"/>
      <c r="FK201" s="213"/>
      <c r="FL201" s="213"/>
      <c r="FM201" s="213"/>
      <c r="FN201" s="213"/>
      <c r="FO201" s="213"/>
    </row>
    <row r="202" spans="2:171" x14ac:dyDescent="0.3">
      <c r="B202" s="201" t="s">
        <v>211</v>
      </c>
      <c r="D202" s="212">
        <f t="shared" si="1761"/>
        <v>162.02829877187997</v>
      </c>
      <c r="G202" s="214">
        <f>_xlfn.XLOOKUP(G172, Schedule!$F$226:$FO$226, Schedule!$F$239:$FO$239, 0)</f>
        <v>0</v>
      </c>
      <c r="H202" s="214">
        <f>_xlfn.XLOOKUP(H172, Schedule!$F$226:$FO$226, Schedule!$F$239:$FO$239, 0)</f>
        <v>0</v>
      </c>
      <c r="I202" s="214">
        <f>_xlfn.XLOOKUP(I172, Schedule!$F$226:$FO$226, Schedule!$F$239:$FO$239, 0)</f>
        <v>0</v>
      </c>
      <c r="J202" s="214">
        <f>_xlfn.XLOOKUP(J172, Schedule!$F$226:$FO$226, Schedule!$F$239:$FO$239, 0)</f>
        <v>0</v>
      </c>
      <c r="K202" s="214">
        <f>_xlfn.XLOOKUP(K172, Schedule!$F$226:$FO$226, Schedule!$F$239:$FO$239, 0)</f>
        <v>0</v>
      </c>
      <c r="L202" s="214">
        <f>_xlfn.XLOOKUP(L172, Schedule!$F$226:$FO$226, Schedule!$F$239:$FO$239, 0)</f>
        <v>0</v>
      </c>
      <c r="M202" s="214">
        <f>_xlfn.XLOOKUP(M172, Schedule!$F$226:$FO$226, Schedule!$F$239:$FO$239, 0)</f>
        <v>48.608489631564026</v>
      </c>
      <c r="N202" s="214">
        <f>_xlfn.XLOOKUP(N172, Schedule!$F$226:$FO$226, Schedule!$F$239:$FO$239, 0)</f>
        <v>2.0621783480057463</v>
      </c>
      <c r="O202" s="214">
        <f>_xlfn.XLOOKUP(O172, Schedule!$F$226:$FO$226, Schedule!$F$239:$FO$239, 0)</f>
        <v>2.0621783480057463</v>
      </c>
      <c r="P202" s="214">
        <f>_xlfn.XLOOKUP(P172, Schedule!$F$226:$FO$226, Schedule!$F$239:$FO$239, 0)</f>
        <v>2.0621783480057463</v>
      </c>
      <c r="Q202" s="214">
        <f>_xlfn.XLOOKUP(Q172, Schedule!$F$226:$FO$226, Schedule!$F$239:$FO$239, 0)</f>
        <v>2.0621783480057463</v>
      </c>
      <c r="R202" s="214">
        <f>_xlfn.XLOOKUP(R172, Schedule!$F$226:$FO$226, Schedule!$F$239:$FO$239, 0)</f>
        <v>2.0621783480057463</v>
      </c>
      <c r="S202" s="214">
        <f>_xlfn.XLOOKUP(S172, Schedule!$F$226:$FO$226, Schedule!$F$239:$FO$239, 0)</f>
        <v>2.0621783480057463</v>
      </c>
      <c r="T202" s="214">
        <f>_xlfn.XLOOKUP(T172, Schedule!$F$226:$FO$226, Schedule!$F$239:$FO$239, 0)</f>
        <v>2.0621783480057463</v>
      </c>
      <c r="U202" s="214">
        <f>_xlfn.XLOOKUP(U172, Schedule!$F$226:$FO$226, Schedule!$F$239:$FO$239, 0)</f>
        <v>2.0621783480057463</v>
      </c>
      <c r="V202" s="214">
        <f>_xlfn.XLOOKUP(V172, Schedule!$F$226:$FO$226, Schedule!$F$239:$FO$239, 0)</f>
        <v>2.0621783480057463</v>
      </c>
      <c r="W202" s="214">
        <f>_xlfn.XLOOKUP(W172, Schedule!$F$226:$FO$226, Schedule!$F$239:$FO$239, 0)</f>
        <v>2.0621783480057463</v>
      </c>
      <c r="X202" s="214">
        <f>_xlfn.XLOOKUP(X172, Schedule!$F$226:$FO$226, Schedule!$F$239:$FO$239, 0)</f>
        <v>2.0621783480057463</v>
      </c>
      <c r="Y202" s="214">
        <f>_xlfn.XLOOKUP(Y172, Schedule!$F$226:$FO$226, Schedule!$F$239:$FO$239, 0)</f>
        <v>2.0621783480057463</v>
      </c>
      <c r="Z202" s="214">
        <f>_xlfn.XLOOKUP(Z172, Schedule!$F$226:$FO$226, Schedule!$F$239:$FO$239, 0)</f>
        <v>2.0621783480057463</v>
      </c>
      <c r="AA202" s="214">
        <f>_xlfn.XLOOKUP(AA172, Schedule!$F$226:$FO$226, Schedule!$F$239:$FO$239, 0)</f>
        <v>2.0621783480057463</v>
      </c>
      <c r="AB202" s="214">
        <f>_xlfn.XLOOKUP(AB172, Schedule!$F$226:$FO$226, Schedule!$F$239:$FO$239, 0)</f>
        <v>2.0621783480057463</v>
      </c>
      <c r="AC202" s="214">
        <f>_xlfn.XLOOKUP(AC172, Schedule!$F$226:$FO$226, Schedule!$F$239:$FO$239, 0)</f>
        <v>2.0621783480057463</v>
      </c>
      <c r="AD202" s="214">
        <f>_xlfn.XLOOKUP(AD172, Schedule!$F$226:$FO$226, Schedule!$F$239:$FO$239, 0)</f>
        <v>2.0621783480057463</v>
      </c>
      <c r="AE202" s="214">
        <f>_xlfn.XLOOKUP(AE172, Schedule!$F$226:$FO$226, Schedule!$F$239:$FO$239, 0)</f>
        <v>2.0621783480057463</v>
      </c>
      <c r="AF202" s="214">
        <f>_xlfn.XLOOKUP(AF172, Schedule!$F$226:$FO$226, Schedule!$F$239:$FO$239, 0)</f>
        <v>2.0621783480057463</v>
      </c>
      <c r="AG202" s="214">
        <f>_xlfn.XLOOKUP(AG172, Schedule!$F$226:$FO$226, Schedule!$F$239:$FO$239, 0)</f>
        <v>2.0621783480057463</v>
      </c>
      <c r="AH202" s="214">
        <f>_xlfn.XLOOKUP(AH172, Schedule!$F$226:$FO$226, Schedule!$F$239:$FO$239, 0)</f>
        <v>2.0621783480057463</v>
      </c>
      <c r="AI202" s="214">
        <f>_xlfn.XLOOKUP(AI172, Schedule!$F$226:$FO$226, Schedule!$F$239:$FO$239, 0)</f>
        <v>2.0621783480057463</v>
      </c>
      <c r="AJ202" s="214">
        <f>_xlfn.XLOOKUP(AJ172, Schedule!$F$226:$FO$226, Schedule!$F$239:$FO$239, 0)</f>
        <v>2.0621783480057463</v>
      </c>
      <c r="AK202" s="214">
        <f>_xlfn.XLOOKUP(AK172, Schedule!$F$226:$FO$226, Schedule!$F$239:$FO$239, 0)</f>
        <v>2.0621783480057463</v>
      </c>
      <c r="AL202" s="214">
        <f>_xlfn.XLOOKUP(AL172, Schedule!$F$226:$FO$226, Schedule!$F$239:$FO$239, 0)</f>
        <v>2.0621783480057463</v>
      </c>
      <c r="AM202" s="214">
        <f>_xlfn.XLOOKUP(AM172, Schedule!$F$226:$FO$226, Schedule!$F$239:$FO$239, 0)</f>
        <v>2.0621783480057463</v>
      </c>
      <c r="AN202" s="214">
        <f>_xlfn.XLOOKUP(AN172, Schedule!$F$226:$FO$226, Schedule!$F$239:$FO$239, 0)</f>
        <v>2.0621783480057463</v>
      </c>
      <c r="AO202" s="214">
        <f>_xlfn.XLOOKUP(AO172, Schedule!$F$226:$FO$226, Schedule!$F$239:$FO$239, 0)</f>
        <v>2.0621783480057463</v>
      </c>
      <c r="AP202" s="214">
        <f>_xlfn.XLOOKUP(AP172, Schedule!$F$226:$FO$226, Schedule!$F$239:$FO$239, 0)</f>
        <v>2.0621783480057463</v>
      </c>
      <c r="AQ202" s="214">
        <f>_xlfn.XLOOKUP(AQ172, Schedule!$F$226:$FO$226, Schedule!$F$239:$FO$239, 0)</f>
        <v>2.0621783480057463</v>
      </c>
      <c r="AR202" s="214">
        <f>_xlfn.XLOOKUP(AR172, Schedule!$F$226:$FO$226, Schedule!$F$239:$FO$239, 0)</f>
        <v>2.0621783480057463</v>
      </c>
      <c r="AS202" s="214">
        <f>_xlfn.XLOOKUP(AS172, Schedule!$F$226:$FO$226, Schedule!$F$239:$FO$239, 0)</f>
        <v>2.0621783480057463</v>
      </c>
      <c r="AT202" s="214">
        <f>_xlfn.XLOOKUP(AT172, Schedule!$F$226:$FO$226, Schedule!$F$239:$FO$239, 0)</f>
        <v>2.0621783480057463</v>
      </c>
      <c r="AU202" s="214">
        <f>_xlfn.XLOOKUP(AU172, Schedule!$F$226:$FO$226, Schedule!$F$239:$FO$239, 0)</f>
        <v>2.0621783480057463</v>
      </c>
      <c r="AV202" s="214">
        <f>_xlfn.XLOOKUP(AV172, Schedule!$F$226:$FO$226, Schedule!$F$239:$FO$239, 0)</f>
        <v>2.0621783480057463</v>
      </c>
      <c r="AW202" s="214">
        <f>_xlfn.XLOOKUP(AW172, Schedule!$F$226:$FO$226, Schedule!$F$239:$FO$239, 0)</f>
        <v>2.0621783480057463</v>
      </c>
      <c r="AX202" s="214">
        <f>_xlfn.XLOOKUP(AX172, Schedule!$F$226:$FO$226, Schedule!$F$239:$FO$239, 0)</f>
        <v>2.0621783480057463</v>
      </c>
      <c r="AY202" s="214">
        <f>_xlfn.XLOOKUP(AY172, Schedule!$F$226:$FO$226, Schedule!$F$239:$FO$239, 0)</f>
        <v>2.0621783480057463</v>
      </c>
      <c r="AZ202" s="214">
        <f>_xlfn.XLOOKUP(AZ172, Schedule!$F$226:$FO$226, Schedule!$F$239:$FO$239, 0)</f>
        <v>2.0621783480057463</v>
      </c>
      <c r="BA202" s="214">
        <f>_xlfn.XLOOKUP(BA172, Schedule!$F$226:$FO$226, Schedule!$F$239:$FO$239, 0)</f>
        <v>2.0621783480057463</v>
      </c>
      <c r="BB202" s="214">
        <f>_xlfn.XLOOKUP(BB172, Schedule!$F$226:$FO$226, Schedule!$F$239:$FO$239, 0)</f>
        <v>2.0621783480057463</v>
      </c>
      <c r="BC202" s="214">
        <f>_xlfn.XLOOKUP(BC172, Schedule!$F$226:$FO$226, Schedule!$F$239:$FO$239, 0)</f>
        <v>2.0621783480057463</v>
      </c>
      <c r="BD202" s="214">
        <f>_xlfn.XLOOKUP(BD172, Schedule!$F$226:$FO$226, Schedule!$F$239:$FO$239, 0)</f>
        <v>2.0621783480057463</v>
      </c>
      <c r="BE202" s="214">
        <f>_xlfn.XLOOKUP(BE172, Schedule!$F$226:$FO$226, Schedule!$F$239:$FO$239, 0)</f>
        <v>2.0621783480057463</v>
      </c>
      <c r="BF202" s="214">
        <f>_xlfn.XLOOKUP(BF172, Schedule!$F$226:$FO$226, Schedule!$F$239:$FO$239, 0)</f>
        <v>2.0621783480057463</v>
      </c>
      <c r="BG202" s="214">
        <f>_xlfn.XLOOKUP(BG172, Schedule!$F$226:$FO$226, Schedule!$F$239:$FO$239, 0)</f>
        <v>2.0621783480057463</v>
      </c>
      <c r="BH202" s="214">
        <f>_xlfn.XLOOKUP(BH172, Schedule!$F$226:$FO$226, Schedule!$F$239:$FO$239, 0)</f>
        <v>2.0621783480057463</v>
      </c>
      <c r="BI202" s="214">
        <f>_xlfn.XLOOKUP(BI172, Schedule!$F$226:$FO$226, Schedule!$F$239:$FO$239, 0)</f>
        <v>2.0621783480057463</v>
      </c>
      <c r="BJ202" s="214">
        <f>_xlfn.XLOOKUP(BJ172, Schedule!$F$226:$FO$226, Schedule!$F$239:$FO$239, 0)</f>
        <v>2.0621783480057463</v>
      </c>
      <c r="BK202" s="214">
        <f>_xlfn.XLOOKUP(BK172, Schedule!$F$226:$FO$226, Schedule!$F$239:$FO$239, 0)</f>
        <v>2.0621783480057463</v>
      </c>
      <c r="BL202" s="214">
        <f>_xlfn.XLOOKUP(BL172, Schedule!$F$226:$FO$226, Schedule!$F$239:$FO$239, 0)</f>
        <v>2.0621783480057463</v>
      </c>
      <c r="BM202" s="214">
        <f>_xlfn.XLOOKUP(BM172, Schedule!$F$226:$FO$226, Schedule!$F$239:$FO$239, 0)</f>
        <v>2.0621783480057463</v>
      </c>
      <c r="BN202" s="214">
        <f>_xlfn.XLOOKUP(BN172, Schedule!$F$226:$FO$226, Schedule!$F$239:$FO$239, 0)</f>
        <v>2.0621783480057463</v>
      </c>
      <c r="BO202" s="214">
        <f>_xlfn.XLOOKUP(BO172, Schedule!$F$226:$FO$226, Schedule!$F$239:$FO$239, 0)</f>
        <v>2.0621783480057463</v>
      </c>
      <c r="BP202" s="214">
        <f>_xlfn.XLOOKUP(BP172, Schedule!$F$226:$FO$226, Schedule!$F$239:$FO$239, 0)</f>
        <v>2.0621783480057463</v>
      </c>
      <c r="BQ202" s="214">
        <f>_xlfn.XLOOKUP(BQ172, Schedule!$F$226:$FO$226, Schedule!$F$239:$FO$239, 0)</f>
        <v>0</v>
      </c>
      <c r="BR202" s="214">
        <f>_xlfn.XLOOKUP(BR172, Schedule!$F$226:$FO$226, Schedule!$F$239:$FO$239, 0)</f>
        <v>0</v>
      </c>
      <c r="BS202" s="214">
        <f>_xlfn.XLOOKUP(BS172, Schedule!$F$226:$FO$226, Schedule!$F$239:$FO$239, 0)</f>
        <v>0</v>
      </c>
      <c r="BT202" s="214">
        <f>_xlfn.XLOOKUP(BT172, Schedule!$F$226:$FO$226, Schedule!$F$239:$FO$239, 0)</f>
        <v>0</v>
      </c>
      <c r="BU202" s="214">
        <f>_xlfn.XLOOKUP(BU172, Schedule!$F$226:$FO$226, Schedule!$F$239:$FO$239, 0)</f>
        <v>0</v>
      </c>
      <c r="BV202" s="214">
        <f>_xlfn.XLOOKUP(BV172, Schedule!$F$226:$FO$226, Schedule!$F$239:$FO$239, 0)</f>
        <v>0</v>
      </c>
      <c r="BW202" s="214">
        <f>_xlfn.XLOOKUP(BW172, Schedule!$F$226:$FO$226, Schedule!$F$239:$FO$239, 0)</f>
        <v>0</v>
      </c>
      <c r="BX202" s="214">
        <f>_xlfn.XLOOKUP(BX172, Schedule!$F$226:$FO$226, Schedule!$F$239:$FO$239, 0)</f>
        <v>0</v>
      </c>
      <c r="BY202" s="214">
        <f>_xlfn.XLOOKUP(BY172, Schedule!$F$226:$FO$226, Schedule!$F$239:$FO$239, 0)</f>
        <v>0</v>
      </c>
      <c r="BZ202" s="214">
        <f>_xlfn.XLOOKUP(BZ172, Schedule!$F$226:$FO$226, Schedule!$F$239:$FO$239, 0)</f>
        <v>0</v>
      </c>
      <c r="CA202" s="214">
        <f>_xlfn.XLOOKUP(CA172, Schedule!$F$226:$FO$226, Schedule!$F$239:$FO$239, 0)</f>
        <v>0</v>
      </c>
      <c r="CB202" s="214">
        <f>_xlfn.XLOOKUP(CB172, Schedule!$F$226:$FO$226, Schedule!$F$239:$FO$239, 0)</f>
        <v>0</v>
      </c>
      <c r="CC202" s="214">
        <f>_xlfn.XLOOKUP(CC172, Schedule!$F$226:$FO$226, Schedule!$F$239:$FO$239, 0)</f>
        <v>0</v>
      </c>
      <c r="CD202" s="214">
        <f>_xlfn.XLOOKUP(CD172, Schedule!$F$226:$FO$226, Schedule!$F$239:$FO$239, 0)</f>
        <v>0</v>
      </c>
      <c r="CE202" s="214">
        <f>_xlfn.XLOOKUP(CE172, Schedule!$F$226:$FO$226, Schedule!$F$239:$FO$239, 0)</f>
        <v>0</v>
      </c>
      <c r="CF202" s="214">
        <f>_xlfn.XLOOKUP(CF172, Schedule!$F$226:$FO$226, Schedule!$F$239:$FO$239, 0)</f>
        <v>0</v>
      </c>
      <c r="CG202" s="214">
        <f>_xlfn.XLOOKUP(CG172, Schedule!$F$226:$FO$226, Schedule!$F$239:$FO$239, 0)</f>
        <v>0</v>
      </c>
      <c r="CH202" s="214">
        <f>_xlfn.XLOOKUP(CH172, Schedule!$F$226:$FO$226, Schedule!$F$239:$FO$239, 0)</f>
        <v>0</v>
      </c>
      <c r="CI202" s="214">
        <f>_xlfn.XLOOKUP(CI172, Schedule!$F$226:$FO$226, Schedule!$F$239:$FO$239, 0)</f>
        <v>0</v>
      </c>
      <c r="CJ202" s="214">
        <f>_xlfn.XLOOKUP(CJ172, Schedule!$F$226:$FO$226, Schedule!$F$239:$FO$239, 0)</f>
        <v>0</v>
      </c>
      <c r="CK202" s="214">
        <f>_xlfn.XLOOKUP(CK172, Schedule!$F$226:$FO$226, Schedule!$F$239:$FO$239, 0)</f>
        <v>0</v>
      </c>
      <c r="CL202" s="214">
        <f>_xlfn.XLOOKUP(CL172, Schedule!$F$226:$FO$226, Schedule!$F$239:$FO$239, 0)</f>
        <v>0</v>
      </c>
      <c r="CM202" s="214">
        <f>_xlfn.XLOOKUP(CM172, Schedule!$F$226:$FO$226, Schedule!$F$239:$FO$239, 0)</f>
        <v>0</v>
      </c>
      <c r="CN202" s="214">
        <f>_xlfn.XLOOKUP(CN172, Schedule!$F$226:$FO$226, Schedule!$F$239:$FO$239, 0)</f>
        <v>0</v>
      </c>
      <c r="CO202" s="214">
        <f>_xlfn.XLOOKUP(CO172, Schedule!$F$226:$FO$226, Schedule!$F$239:$FO$239, 0)</f>
        <v>0</v>
      </c>
      <c r="CP202" s="214">
        <f>_xlfn.XLOOKUP(CP172, Schedule!$F$226:$FO$226, Schedule!$F$239:$FO$239, 0)</f>
        <v>0</v>
      </c>
      <c r="CQ202" s="214">
        <f>_xlfn.XLOOKUP(CQ172, Schedule!$F$226:$FO$226, Schedule!$F$239:$FO$239, 0)</f>
        <v>0</v>
      </c>
      <c r="CR202" s="214">
        <f>_xlfn.XLOOKUP(CR172, Schedule!$F$226:$FO$226, Schedule!$F$239:$FO$239, 0)</f>
        <v>0</v>
      </c>
      <c r="CS202" s="214">
        <f>_xlfn.XLOOKUP(CS172, Schedule!$F$226:$FO$226, Schedule!$F$239:$FO$239, 0)</f>
        <v>0</v>
      </c>
      <c r="CT202" s="214">
        <f>_xlfn.XLOOKUP(CT172, Schedule!$F$226:$FO$226, Schedule!$F$239:$FO$239, 0)</f>
        <v>0</v>
      </c>
      <c r="CU202" s="214">
        <f>_xlfn.XLOOKUP(CU172, Schedule!$F$226:$FO$226, Schedule!$F$239:$FO$239, 0)</f>
        <v>0</v>
      </c>
      <c r="CV202" s="214">
        <f>_xlfn.XLOOKUP(CV172, Schedule!$F$226:$FO$226, Schedule!$F$239:$FO$239, 0)</f>
        <v>0</v>
      </c>
      <c r="CW202" s="214">
        <f>_xlfn.XLOOKUP(CW172, Schedule!$F$226:$FO$226, Schedule!$F$239:$FO$239, 0)</f>
        <v>0</v>
      </c>
      <c r="CX202" s="214">
        <f>_xlfn.XLOOKUP(CX172, Schedule!$F$226:$FO$226, Schedule!$F$239:$FO$239, 0)</f>
        <v>0</v>
      </c>
      <c r="CY202" s="214">
        <f>_xlfn.XLOOKUP(CY172, Schedule!$F$226:$FO$226, Schedule!$F$239:$FO$239, 0)</f>
        <v>0</v>
      </c>
      <c r="CZ202" s="214">
        <f>_xlfn.XLOOKUP(CZ172, Schedule!$F$226:$FO$226, Schedule!$F$239:$FO$239, 0)</f>
        <v>0</v>
      </c>
      <c r="DA202" s="214">
        <f>_xlfn.XLOOKUP(DA172, Schedule!$F$226:$FO$226, Schedule!$F$239:$FO$239, 0)</f>
        <v>0</v>
      </c>
      <c r="DB202" s="214">
        <f>_xlfn.XLOOKUP(DB172, Schedule!$F$226:$FO$226, Schedule!$F$239:$FO$239, 0)</f>
        <v>0</v>
      </c>
      <c r="DC202" s="214">
        <f>_xlfn.XLOOKUP(DC172, Schedule!$F$226:$FO$226, Schedule!$F$239:$FO$239, 0)</f>
        <v>0</v>
      </c>
      <c r="DD202" s="214">
        <f>_xlfn.XLOOKUP(DD172, Schedule!$F$226:$FO$226, Schedule!$F$239:$FO$239, 0)</f>
        <v>0</v>
      </c>
      <c r="DE202" s="214">
        <f>_xlfn.XLOOKUP(DE172, Schedule!$F$226:$FO$226, Schedule!$F$239:$FO$239, 0)</f>
        <v>0</v>
      </c>
      <c r="DF202" s="214">
        <f>_xlfn.XLOOKUP(DF172, Schedule!$F$226:$FO$226, Schedule!$F$239:$FO$239, 0)</f>
        <v>0</v>
      </c>
      <c r="DG202" s="214">
        <f>_xlfn.XLOOKUP(DG172, Schedule!$F$226:$FO$226, Schedule!$F$239:$FO$239, 0)</f>
        <v>0</v>
      </c>
      <c r="DH202" s="214">
        <f>_xlfn.XLOOKUP(DH172, Schedule!$F$226:$FO$226, Schedule!$F$239:$FO$239, 0)</f>
        <v>0</v>
      </c>
      <c r="DI202" s="214">
        <f>_xlfn.XLOOKUP(DI172, Schedule!$F$226:$FO$226, Schedule!$F$239:$FO$239, 0)</f>
        <v>0</v>
      </c>
      <c r="DJ202" s="214">
        <f>_xlfn.XLOOKUP(DJ172, Schedule!$F$226:$FO$226, Schedule!$F$239:$FO$239, 0)</f>
        <v>0</v>
      </c>
      <c r="DK202" s="214">
        <f>_xlfn.XLOOKUP(DK172, Schedule!$F$226:$FO$226, Schedule!$F$239:$FO$239, 0)</f>
        <v>0</v>
      </c>
      <c r="DL202" s="214">
        <f>_xlfn.XLOOKUP(DL172, Schedule!$F$226:$FO$226, Schedule!$F$239:$FO$239, 0)</f>
        <v>0</v>
      </c>
      <c r="DM202" s="214">
        <f>_xlfn.XLOOKUP(DM172, Schedule!$F$226:$FO$226, Schedule!$F$239:$FO$239, 0)</f>
        <v>0</v>
      </c>
      <c r="DN202" s="214">
        <f>_xlfn.XLOOKUP(DN172, Schedule!$F$226:$FO$226, Schedule!$F$239:$FO$239, 0)</f>
        <v>0</v>
      </c>
      <c r="DO202" s="214">
        <f>_xlfn.XLOOKUP(DO172, Schedule!$F$226:$FO$226, Schedule!$F$239:$FO$239, 0)</f>
        <v>0</v>
      </c>
      <c r="DP202" s="214">
        <f>_xlfn.XLOOKUP(DP172, Schedule!$F$226:$FO$226, Schedule!$F$239:$FO$239, 0)</f>
        <v>0</v>
      </c>
      <c r="DQ202" s="214">
        <f>_xlfn.XLOOKUP(DQ172, Schedule!$F$226:$FO$226, Schedule!$F$239:$FO$239, 0)</f>
        <v>0</v>
      </c>
      <c r="DR202" s="214">
        <f>_xlfn.XLOOKUP(DR172, Schedule!$F$226:$FO$226, Schedule!$F$239:$FO$239, 0)</f>
        <v>0</v>
      </c>
      <c r="DS202" s="214">
        <f>_xlfn.XLOOKUP(DS172, Schedule!$F$226:$FO$226, Schedule!$F$239:$FO$239, 0)</f>
        <v>0</v>
      </c>
      <c r="DT202" s="214">
        <f>_xlfn.XLOOKUP(DT172, Schedule!$F$226:$FO$226, Schedule!$F$239:$FO$239, 0)</f>
        <v>0</v>
      </c>
      <c r="DU202" s="214">
        <f>_xlfn.XLOOKUP(DU172, Schedule!$F$226:$FO$226, Schedule!$F$239:$FO$239, 0)</f>
        <v>0</v>
      </c>
      <c r="DV202" s="214">
        <f>_xlfn.XLOOKUP(DV172, Schedule!$F$226:$FO$226, Schedule!$F$239:$FO$239, 0)</f>
        <v>0</v>
      </c>
      <c r="DW202" s="214">
        <f>_xlfn.XLOOKUP(DW172, Schedule!$F$226:$FO$226, Schedule!$F$239:$FO$239, 0)</f>
        <v>0</v>
      </c>
      <c r="DX202" s="214">
        <f>_xlfn.XLOOKUP(DX172, Schedule!$F$226:$FO$226, Schedule!$F$239:$FO$239, 0)</f>
        <v>0</v>
      </c>
      <c r="DY202" s="214">
        <f>_xlfn.XLOOKUP(DY172, Schedule!$F$226:$FO$226, Schedule!$F$239:$FO$239, 0)</f>
        <v>0</v>
      </c>
      <c r="DZ202" s="214">
        <f>_xlfn.XLOOKUP(DZ172, Schedule!$F$226:$FO$226, Schedule!$F$239:$FO$239, 0)</f>
        <v>0</v>
      </c>
      <c r="EA202" s="214">
        <f>_xlfn.XLOOKUP(EA172, Schedule!$F$226:$FO$226, Schedule!$F$239:$FO$239, 0)</f>
        <v>0</v>
      </c>
      <c r="EB202" s="214">
        <f>_xlfn.XLOOKUP(EB172, Schedule!$F$226:$FO$226, Schedule!$F$239:$FO$239, 0)</f>
        <v>0</v>
      </c>
      <c r="EC202" s="214">
        <f>_xlfn.XLOOKUP(EC172, Schedule!$F$226:$FO$226, Schedule!$F$239:$FO$239, 0)</f>
        <v>0</v>
      </c>
      <c r="ED202" s="214">
        <f>_xlfn.XLOOKUP(ED172, Schedule!$F$226:$FO$226, Schedule!$F$239:$FO$239, 0)</f>
        <v>0</v>
      </c>
      <c r="EE202" s="214">
        <f>_xlfn.XLOOKUP(EE172, Schedule!$F$226:$FO$226, Schedule!$F$239:$FO$239, 0)</f>
        <v>0</v>
      </c>
      <c r="EF202" s="214">
        <f>_xlfn.XLOOKUP(EF172, Schedule!$F$226:$FO$226, Schedule!$F$239:$FO$239, 0)</f>
        <v>0</v>
      </c>
      <c r="EG202" s="214">
        <f>_xlfn.XLOOKUP(EG172, Schedule!$F$226:$FO$226, Schedule!$F$239:$FO$239, 0)</f>
        <v>0</v>
      </c>
      <c r="EH202" s="214">
        <f>_xlfn.XLOOKUP(EH172, Schedule!$F$226:$FO$226, Schedule!$F$239:$FO$239, 0)</f>
        <v>0</v>
      </c>
      <c r="EI202" s="214">
        <f>_xlfn.XLOOKUP(EI172, Schedule!$F$226:$FO$226, Schedule!$F$239:$FO$239, 0)</f>
        <v>0</v>
      </c>
      <c r="EJ202" s="214">
        <f>_xlfn.XLOOKUP(EJ172, Schedule!$F$226:$FO$226, Schedule!$F$239:$FO$239, 0)</f>
        <v>0</v>
      </c>
      <c r="EK202" s="214">
        <f>_xlfn.XLOOKUP(EK172, Schedule!$F$226:$FO$226, Schedule!$F$239:$FO$239, 0)</f>
        <v>0</v>
      </c>
      <c r="EL202" s="214">
        <f>_xlfn.XLOOKUP(EL172, Schedule!$F$226:$FO$226, Schedule!$F$239:$FO$239, 0)</f>
        <v>0</v>
      </c>
      <c r="EM202" s="214">
        <f>_xlfn.XLOOKUP(EM172, Schedule!$F$226:$FO$226, Schedule!$F$239:$FO$239, 0)</f>
        <v>0</v>
      </c>
      <c r="EN202" s="214">
        <f>_xlfn.XLOOKUP(EN172, Schedule!$F$226:$FO$226, Schedule!$F$239:$FO$239, 0)</f>
        <v>0</v>
      </c>
      <c r="EO202" s="214">
        <f>_xlfn.XLOOKUP(EO172, Schedule!$F$226:$FO$226, Schedule!$F$239:$FO$239, 0)</f>
        <v>0</v>
      </c>
      <c r="EP202" s="214">
        <f>_xlfn.XLOOKUP(EP172, Schedule!$F$226:$FO$226, Schedule!$F$239:$FO$239, 0)</f>
        <v>0</v>
      </c>
      <c r="EQ202" s="214">
        <f>_xlfn.XLOOKUP(EQ172, Schedule!$F$226:$FO$226, Schedule!$F$239:$FO$239, 0)</f>
        <v>0</v>
      </c>
      <c r="ER202" s="214">
        <f>_xlfn.XLOOKUP(ER172, Schedule!$F$226:$FO$226, Schedule!$F$239:$FO$239, 0)</f>
        <v>0</v>
      </c>
      <c r="ES202" s="214">
        <f>_xlfn.XLOOKUP(ES172, Schedule!$F$226:$FO$226, Schedule!$F$239:$FO$239, 0)</f>
        <v>0</v>
      </c>
      <c r="ET202" s="214">
        <f>_xlfn.XLOOKUP(ET172, Schedule!$F$226:$FO$226, Schedule!$F$239:$FO$239, 0)</f>
        <v>0</v>
      </c>
      <c r="EU202" s="214">
        <f>_xlfn.XLOOKUP(EU172, Schedule!$F$226:$FO$226, Schedule!$F$239:$FO$239, 0)</f>
        <v>0</v>
      </c>
      <c r="EV202" s="214">
        <f>_xlfn.XLOOKUP(EV172, Schedule!$F$226:$FO$226, Schedule!$F$239:$FO$239, 0)</f>
        <v>0</v>
      </c>
      <c r="EW202" s="214">
        <f>_xlfn.XLOOKUP(EW172, Schedule!$F$226:$FO$226, Schedule!$F$239:$FO$239, 0)</f>
        <v>0</v>
      </c>
      <c r="EX202" s="214">
        <f>_xlfn.XLOOKUP(EX172, Schedule!$F$226:$FO$226, Schedule!$F$239:$FO$239, 0)</f>
        <v>0</v>
      </c>
      <c r="EY202" s="214">
        <f>_xlfn.XLOOKUP(EY172, Schedule!$F$226:$FO$226, Schedule!$F$239:$FO$239, 0)</f>
        <v>0</v>
      </c>
      <c r="EZ202" s="214">
        <f>_xlfn.XLOOKUP(EZ172, Schedule!$F$226:$FO$226, Schedule!$F$239:$FO$239, 0)</f>
        <v>0</v>
      </c>
      <c r="FA202" s="214">
        <f>_xlfn.XLOOKUP(FA172, Schedule!$F$226:$FO$226, Schedule!$F$239:$FO$239, 0)</f>
        <v>0</v>
      </c>
      <c r="FB202" s="214">
        <f>_xlfn.XLOOKUP(FB172, Schedule!$F$226:$FO$226, Schedule!$F$239:$FO$239, 0)</f>
        <v>0</v>
      </c>
      <c r="FC202" s="214">
        <f>_xlfn.XLOOKUP(FC172, Schedule!$F$226:$FO$226, Schedule!$F$239:$FO$239, 0)</f>
        <v>0</v>
      </c>
      <c r="FD202" s="214">
        <f>_xlfn.XLOOKUP(FD172, Schedule!$F$226:$FO$226, Schedule!$F$239:$FO$239, 0)</f>
        <v>0</v>
      </c>
      <c r="FE202" s="214">
        <f>_xlfn.XLOOKUP(FE172, Schedule!$F$226:$FO$226, Schedule!$F$239:$FO$239, 0)</f>
        <v>0</v>
      </c>
      <c r="FF202" s="214">
        <f>_xlfn.XLOOKUP(FF172, Schedule!$F$226:$FO$226, Schedule!$F$239:$FO$239, 0)</f>
        <v>0</v>
      </c>
      <c r="FG202" s="214">
        <f>_xlfn.XLOOKUP(FG172, Schedule!$F$226:$FO$226, Schedule!$F$239:$FO$239, 0)</f>
        <v>0</v>
      </c>
      <c r="FH202" s="214">
        <f>_xlfn.XLOOKUP(FH172, Schedule!$F$226:$FO$226, Schedule!$F$239:$FO$239, 0)</f>
        <v>0</v>
      </c>
      <c r="FI202" s="214">
        <f>_xlfn.XLOOKUP(FI172, Schedule!$F$226:$FO$226, Schedule!$F$239:$FO$239, 0)</f>
        <v>0</v>
      </c>
      <c r="FJ202" s="214">
        <f>_xlfn.XLOOKUP(FJ172, Schedule!$F$226:$FO$226, Schedule!$F$239:$FO$239, 0)</f>
        <v>0</v>
      </c>
      <c r="FK202" s="214">
        <f>_xlfn.XLOOKUP(FK172, Schedule!$F$226:$FO$226, Schedule!$F$239:$FO$239, 0)</f>
        <v>0</v>
      </c>
      <c r="FL202" s="214">
        <f>_xlfn.XLOOKUP(FL172, Schedule!$F$226:$FO$226, Schedule!$F$239:$FO$239, 0)</f>
        <v>0</v>
      </c>
      <c r="FM202" s="214">
        <f>_xlfn.XLOOKUP(FM172, Schedule!$F$226:$FO$226, Schedule!$F$239:$FO$239, 0)</f>
        <v>0</v>
      </c>
      <c r="FN202" s="214">
        <f>_xlfn.XLOOKUP(FN172, Schedule!$F$226:$FO$226, Schedule!$F$239:$FO$239, 0)</f>
        <v>0</v>
      </c>
      <c r="FO202" s="214">
        <f>_xlfn.XLOOKUP(FO172, Schedule!$F$226:$FO$226, Schedule!$F$239:$FO$239, 0)</f>
        <v>0</v>
      </c>
    </row>
    <row r="203" spans="2:171" x14ac:dyDescent="0.3">
      <c r="B203" s="201" t="s">
        <v>210</v>
      </c>
      <c r="D203" s="212">
        <f t="shared" si="1761"/>
        <v>405.07074692970036</v>
      </c>
      <c r="G203" s="214">
        <f>_xlfn.XLOOKUP(G172, Schedule!$F$226:$FO$226, Schedule!$F$240:$FO$240, 0)</f>
        <v>0</v>
      </c>
      <c r="H203" s="214">
        <f>_xlfn.XLOOKUP(H172, Schedule!$F$226:$FO$226, Schedule!$F$240:$FO$240, 0)</f>
        <v>0</v>
      </c>
      <c r="I203" s="214">
        <f>_xlfn.XLOOKUP(I172, Schedule!$F$226:$FO$226, Schedule!$F$240:$FO$240, 0)</f>
        <v>0</v>
      </c>
      <c r="J203" s="214">
        <f>_xlfn.XLOOKUP(J172, Schedule!$F$226:$FO$226, Schedule!$F$240:$FO$240, 0)</f>
        <v>0</v>
      </c>
      <c r="K203" s="214">
        <f>_xlfn.XLOOKUP(K172, Schedule!$F$226:$FO$226, Schedule!$F$240:$FO$240, 0)</f>
        <v>0</v>
      </c>
      <c r="L203" s="214">
        <f>_xlfn.XLOOKUP(L172, Schedule!$F$226:$FO$226, Schedule!$F$240:$FO$240, 0)</f>
        <v>0</v>
      </c>
      <c r="M203" s="214">
        <f>_xlfn.XLOOKUP(M172, Schedule!$F$226:$FO$226, Schedule!$F$240:$FO$240, 0)</f>
        <v>0</v>
      </c>
      <c r="N203" s="214">
        <f>_xlfn.XLOOKUP(N172, Schedule!$F$226:$FO$226, Schedule!$F$240:$FO$240, 0)</f>
        <v>0</v>
      </c>
      <c r="O203" s="214">
        <f>_xlfn.XLOOKUP(O172, Schedule!$F$226:$FO$226, Schedule!$F$240:$FO$240, 0)</f>
        <v>7.5950765049318836</v>
      </c>
      <c r="P203" s="214">
        <f>_xlfn.XLOOKUP(P172, Schedule!$F$226:$FO$226, Schedule!$F$240:$FO$240, 0)</f>
        <v>7.5950765049318836</v>
      </c>
      <c r="Q203" s="214">
        <f>_xlfn.XLOOKUP(Q172, Schedule!$F$226:$FO$226, Schedule!$F$240:$FO$240, 0)</f>
        <v>7.5950765049318836</v>
      </c>
      <c r="R203" s="214">
        <f>_xlfn.XLOOKUP(R172, Schedule!$F$226:$FO$226, Schedule!$F$240:$FO$240, 0)</f>
        <v>5.0633843366212563</v>
      </c>
      <c r="S203" s="214">
        <f>_xlfn.XLOOKUP(S172, Schedule!$F$226:$FO$226, Schedule!$F$240:$FO$240, 0)</f>
        <v>5.0633843366212563</v>
      </c>
      <c r="T203" s="214">
        <f>_xlfn.XLOOKUP(T172, Schedule!$F$226:$FO$226, Schedule!$F$240:$FO$240, 0)</f>
        <v>5.0633843366212563</v>
      </c>
      <c r="U203" s="214">
        <f>_xlfn.XLOOKUP(U172, Schedule!$F$226:$FO$226, Schedule!$F$240:$FO$240, 0)</f>
        <v>5.0633843366212563</v>
      </c>
      <c r="V203" s="214">
        <f>_xlfn.XLOOKUP(V172, Schedule!$F$226:$FO$226, Schedule!$F$240:$FO$240, 0)</f>
        <v>3.0380306019727534</v>
      </c>
      <c r="W203" s="214">
        <f>_xlfn.XLOOKUP(W172, Schedule!$F$226:$FO$226, Schedule!$F$240:$FO$240, 0)</f>
        <v>3.0380306019727534</v>
      </c>
      <c r="X203" s="214">
        <f>_xlfn.XLOOKUP(X172, Schedule!$F$226:$FO$226, Schedule!$F$240:$FO$240, 0)</f>
        <v>3.0380306019727534</v>
      </c>
      <c r="Y203" s="214">
        <f>_xlfn.XLOOKUP(Y172, Schedule!$F$226:$FO$226, Schedule!$F$240:$FO$240, 0)</f>
        <v>3.0380306019727534</v>
      </c>
      <c r="Z203" s="214">
        <f>_xlfn.XLOOKUP(Z172, Schedule!$F$226:$FO$226, Schedule!$F$240:$FO$240, 0)</f>
        <v>3.0380306019727534</v>
      </c>
      <c r="AA203" s="214">
        <f>_xlfn.XLOOKUP(AA172, Schedule!$F$226:$FO$226, Schedule!$F$240:$FO$240, 0)</f>
        <v>12.152122407891012</v>
      </c>
      <c r="AB203" s="214">
        <f>_xlfn.XLOOKUP(AB172, Schedule!$F$226:$FO$226, Schedule!$F$240:$FO$240, 0)</f>
        <v>12.152122407891012</v>
      </c>
      <c r="AC203" s="214">
        <f>_xlfn.XLOOKUP(AC172, Schedule!$F$226:$FO$226, Schedule!$F$240:$FO$240, 0)</f>
        <v>12.152122407891012</v>
      </c>
      <c r="AD203" s="214">
        <f>_xlfn.XLOOKUP(AD172, Schedule!$F$226:$FO$226, Schedule!$F$240:$FO$240, 0)</f>
        <v>9.1140918059182603</v>
      </c>
      <c r="AE203" s="214">
        <f>_xlfn.XLOOKUP(AE172, Schedule!$F$226:$FO$226, Schedule!$F$240:$FO$240, 0)</f>
        <v>9.1140918059182603</v>
      </c>
      <c r="AF203" s="214">
        <f>_xlfn.XLOOKUP(AF172, Schedule!$F$226:$FO$226, Schedule!$F$240:$FO$240, 0)</f>
        <v>9.1140918059182603</v>
      </c>
      <c r="AG203" s="214">
        <f>_xlfn.XLOOKUP(AG172, Schedule!$F$226:$FO$226, Schedule!$F$240:$FO$240, 0)</f>
        <v>9.1140918059182603</v>
      </c>
      <c r="AH203" s="214">
        <f>_xlfn.XLOOKUP(AH172, Schedule!$F$226:$FO$226, Schedule!$F$240:$FO$240, 0)</f>
        <v>6.6836673243400568</v>
      </c>
      <c r="AI203" s="214">
        <f>_xlfn.XLOOKUP(AI172, Schedule!$F$226:$FO$226, Schedule!$F$240:$FO$240, 0)</f>
        <v>6.6836673243400568</v>
      </c>
      <c r="AJ203" s="214">
        <f>_xlfn.XLOOKUP(AJ172, Schedule!$F$226:$FO$226, Schedule!$F$240:$FO$240, 0)</f>
        <v>6.6836673243400568</v>
      </c>
      <c r="AK203" s="214">
        <f>_xlfn.XLOOKUP(AK172, Schedule!$F$226:$FO$226, Schedule!$F$240:$FO$240, 0)</f>
        <v>10.734374793637063</v>
      </c>
      <c r="AL203" s="214">
        <f>_xlfn.XLOOKUP(AL172, Schedule!$F$226:$FO$226, Schedule!$F$240:$FO$240, 0)</f>
        <v>6.6836673243400568</v>
      </c>
      <c r="AM203" s="214">
        <f>_xlfn.XLOOKUP(AM172, Schedule!$F$226:$FO$226, Schedule!$F$240:$FO$240, 0)</f>
        <v>19.848466599555291</v>
      </c>
      <c r="AN203" s="214">
        <f>_xlfn.XLOOKUP(AN172, Schedule!$F$226:$FO$226, Schedule!$F$240:$FO$240, 0)</f>
        <v>17.316774431244692</v>
      </c>
      <c r="AO203" s="214">
        <f>_xlfn.XLOOKUP(AO172, Schedule!$F$226:$FO$226, Schedule!$F$240:$FO$240, 0)</f>
        <v>17.316774431244692</v>
      </c>
      <c r="AP203" s="214">
        <f>_xlfn.XLOOKUP(AP172, Schedule!$F$226:$FO$226, Schedule!$F$240:$FO$240, 0)</f>
        <v>12.759728528285564</v>
      </c>
      <c r="AQ203" s="214">
        <f>_xlfn.XLOOKUP(AQ172, Schedule!$F$226:$FO$226, Schedule!$F$240:$FO$240, 0)</f>
        <v>12.759728528285564</v>
      </c>
      <c r="AR203" s="214">
        <f>_xlfn.XLOOKUP(AR172, Schedule!$F$226:$FO$226, Schedule!$F$240:$FO$240, 0)</f>
        <v>12.759728528285564</v>
      </c>
      <c r="AS203" s="214">
        <f>_xlfn.XLOOKUP(AS172, Schedule!$F$226:$FO$226, Schedule!$F$240:$FO$240, 0)</f>
        <v>12.759728528285564</v>
      </c>
      <c r="AT203" s="214">
        <f>_xlfn.XLOOKUP(AT172, Schedule!$F$226:$FO$226, Schedule!$F$240:$FO$240, 0)</f>
        <v>9.1140918059182585</v>
      </c>
      <c r="AU203" s="214">
        <f>_xlfn.XLOOKUP(AU172, Schedule!$F$226:$FO$226, Schedule!$F$240:$FO$240, 0)</f>
        <v>9.1140918059182585</v>
      </c>
      <c r="AV203" s="214">
        <f>_xlfn.XLOOKUP(AV172, Schedule!$F$226:$FO$226, Schedule!$F$240:$FO$240, 0)</f>
        <v>9.1140918059182585</v>
      </c>
      <c r="AW203" s="214">
        <f>_xlfn.XLOOKUP(AW172, Schedule!$F$226:$FO$226, Schedule!$F$240:$FO$240, 0)</f>
        <v>13.974940769074669</v>
      </c>
      <c r="AX203" s="214">
        <f>_xlfn.XLOOKUP(AX172, Schedule!$F$226:$FO$226, Schedule!$F$240:$FO$240, 0)</f>
        <v>9.1140918059182585</v>
      </c>
      <c r="AY203" s="214">
        <f>_xlfn.XLOOKUP(AY172, Schedule!$F$226:$FO$226, Schedule!$F$240:$FO$240, 0)</f>
        <v>8.5064856855236712</v>
      </c>
      <c r="AZ203" s="214">
        <f>_xlfn.XLOOKUP(AZ172, Schedule!$F$226:$FO$226, Schedule!$F$240:$FO$240, 0)</f>
        <v>5.468455083550956</v>
      </c>
      <c r="BA203" s="214">
        <f>_xlfn.XLOOKUP(BA172, Schedule!$F$226:$FO$226, Schedule!$F$240:$FO$240, 0)</f>
        <v>5.468455083550956</v>
      </c>
      <c r="BB203" s="214">
        <f>_xlfn.XLOOKUP(BB172, Schedule!$F$226:$FO$226, Schedule!$F$240:$FO$240, 0)</f>
        <v>5.468455083550956</v>
      </c>
      <c r="BC203" s="214">
        <f>_xlfn.XLOOKUP(BC172, Schedule!$F$226:$FO$226, Schedule!$F$240:$FO$240, 0)</f>
        <v>5.468455083550956</v>
      </c>
      <c r="BD203" s="214">
        <f>_xlfn.XLOOKUP(BD172, Schedule!$F$226:$FO$226, Schedule!$F$240:$FO$240, 0)</f>
        <v>5.468455083550956</v>
      </c>
      <c r="BE203" s="214">
        <f>_xlfn.XLOOKUP(BE172, Schedule!$F$226:$FO$226, Schedule!$F$240:$FO$240, 0)</f>
        <v>5.468455083550956</v>
      </c>
      <c r="BF203" s="214">
        <f>_xlfn.XLOOKUP(BF172, Schedule!$F$226:$FO$226, Schedule!$F$240:$FO$240, 0)</f>
        <v>5.468455083550956</v>
      </c>
      <c r="BG203" s="214">
        <f>_xlfn.XLOOKUP(BG172, Schedule!$F$226:$FO$226, Schedule!$F$240:$FO$240, 0)</f>
        <v>5.468455083550956</v>
      </c>
      <c r="BH203" s="214">
        <f>_xlfn.XLOOKUP(BH172, Schedule!$F$226:$FO$226, Schedule!$F$240:$FO$240, 0)</f>
        <v>5.468455083550956</v>
      </c>
      <c r="BI203" s="214">
        <f>_xlfn.XLOOKUP(BI172, Schedule!$F$226:$FO$226, Schedule!$F$240:$FO$240, 0)</f>
        <v>12.759728528285564</v>
      </c>
      <c r="BJ203" s="214">
        <f>_xlfn.XLOOKUP(BJ172, Schedule!$F$226:$FO$226, Schedule!$F$240:$FO$240, 0)</f>
        <v>5.468455083550956</v>
      </c>
      <c r="BK203" s="214">
        <f>_xlfn.XLOOKUP(BK172, Schedule!$F$226:$FO$226, Schedule!$F$240:$FO$240, 0)</f>
        <v>4.5570459029590724</v>
      </c>
      <c r="BL203" s="214">
        <f>_xlfn.XLOOKUP(BL172, Schedule!$F$226:$FO$226, Schedule!$F$240:$FO$240, 0)</f>
        <v>0</v>
      </c>
      <c r="BM203" s="214">
        <f>_xlfn.XLOOKUP(BM172, Schedule!$F$226:$FO$226, Schedule!$F$240:$FO$240, 0)</f>
        <v>0</v>
      </c>
      <c r="BN203" s="214">
        <f>_xlfn.XLOOKUP(BN172, Schedule!$F$226:$FO$226, Schedule!$F$240:$FO$240, 0)</f>
        <v>0</v>
      </c>
      <c r="BO203" s="214">
        <f>_xlfn.XLOOKUP(BO172, Schedule!$F$226:$FO$226, Schedule!$F$240:$FO$240, 0)</f>
        <v>0</v>
      </c>
      <c r="BP203" s="214">
        <f>_xlfn.XLOOKUP(BP172, Schedule!$F$226:$FO$226, Schedule!$F$240:$FO$240, 0)</f>
        <v>0</v>
      </c>
      <c r="BQ203" s="214">
        <f>_xlfn.XLOOKUP(BQ172, Schedule!$F$226:$FO$226, Schedule!$F$240:$FO$240, 0)</f>
        <v>0</v>
      </c>
      <c r="BR203" s="214">
        <f>_xlfn.XLOOKUP(BR172, Schedule!$F$226:$FO$226, Schedule!$F$240:$FO$240, 0)</f>
        <v>0</v>
      </c>
      <c r="BS203" s="214">
        <f>_xlfn.XLOOKUP(BS172, Schedule!$F$226:$FO$226, Schedule!$F$240:$FO$240, 0)</f>
        <v>0</v>
      </c>
      <c r="BT203" s="214">
        <f>_xlfn.XLOOKUP(BT172, Schedule!$F$226:$FO$226, Schedule!$F$240:$FO$240, 0)</f>
        <v>0</v>
      </c>
      <c r="BU203" s="214">
        <f>_xlfn.XLOOKUP(BU172, Schedule!$F$226:$FO$226, Schedule!$F$240:$FO$240, 0)</f>
        <v>0</v>
      </c>
      <c r="BV203" s="214">
        <f>_xlfn.XLOOKUP(BV172, Schedule!$F$226:$FO$226, Schedule!$F$240:$FO$240, 0)</f>
        <v>0</v>
      </c>
      <c r="BW203" s="214">
        <f>_xlfn.XLOOKUP(BW172, Schedule!$F$226:$FO$226, Schedule!$F$240:$FO$240, 0)</f>
        <v>0</v>
      </c>
      <c r="BX203" s="214">
        <f>_xlfn.XLOOKUP(BX172, Schedule!$F$226:$FO$226, Schedule!$F$240:$FO$240, 0)</f>
        <v>0</v>
      </c>
      <c r="BY203" s="214">
        <f>_xlfn.XLOOKUP(BY172, Schedule!$F$226:$FO$226, Schedule!$F$240:$FO$240, 0)</f>
        <v>0</v>
      </c>
      <c r="BZ203" s="214">
        <f>_xlfn.XLOOKUP(BZ172, Schedule!$F$226:$FO$226, Schedule!$F$240:$FO$240, 0)</f>
        <v>0</v>
      </c>
      <c r="CA203" s="214">
        <f>_xlfn.XLOOKUP(CA172, Schedule!$F$226:$FO$226, Schedule!$F$240:$FO$240, 0)</f>
        <v>0</v>
      </c>
      <c r="CB203" s="214">
        <f>_xlfn.XLOOKUP(CB172, Schedule!$F$226:$FO$226, Schedule!$F$240:$FO$240, 0)</f>
        <v>0</v>
      </c>
      <c r="CC203" s="214">
        <f>_xlfn.XLOOKUP(CC172, Schedule!$F$226:$FO$226, Schedule!$F$240:$FO$240, 0)</f>
        <v>0</v>
      </c>
      <c r="CD203" s="214">
        <f>_xlfn.XLOOKUP(CD172, Schedule!$F$226:$FO$226, Schedule!$F$240:$FO$240, 0)</f>
        <v>0</v>
      </c>
      <c r="CE203" s="214">
        <f>_xlfn.XLOOKUP(CE172, Schedule!$F$226:$FO$226, Schedule!$F$240:$FO$240, 0)</f>
        <v>0</v>
      </c>
      <c r="CF203" s="214">
        <f>_xlfn.XLOOKUP(CF172, Schedule!$F$226:$FO$226, Schedule!$F$240:$FO$240, 0)</f>
        <v>0</v>
      </c>
      <c r="CG203" s="214">
        <f>_xlfn.XLOOKUP(CG172, Schedule!$F$226:$FO$226, Schedule!$F$240:$FO$240, 0)</f>
        <v>0</v>
      </c>
      <c r="CH203" s="214">
        <f>_xlfn.XLOOKUP(CH172, Schedule!$F$226:$FO$226, Schedule!$F$240:$FO$240, 0)</f>
        <v>0</v>
      </c>
      <c r="CI203" s="214">
        <f>_xlfn.XLOOKUP(CI172, Schedule!$F$226:$FO$226, Schedule!$F$240:$FO$240, 0)</f>
        <v>0</v>
      </c>
      <c r="CJ203" s="214">
        <f>_xlfn.XLOOKUP(CJ172, Schedule!$F$226:$FO$226, Schedule!$F$240:$FO$240, 0)</f>
        <v>0</v>
      </c>
      <c r="CK203" s="214">
        <f>_xlfn.XLOOKUP(CK172, Schedule!$F$226:$FO$226, Schedule!$F$240:$FO$240, 0)</f>
        <v>0</v>
      </c>
      <c r="CL203" s="214">
        <f>_xlfn.XLOOKUP(CL172, Schedule!$F$226:$FO$226, Schedule!$F$240:$FO$240, 0)</f>
        <v>0</v>
      </c>
      <c r="CM203" s="214">
        <f>_xlfn.XLOOKUP(CM172, Schedule!$F$226:$FO$226, Schedule!$F$240:$FO$240, 0)</f>
        <v>0</v>
      </c>
      <c r="CN203" s="214">
        <f>_xlfn.XLOOKUP(CN172, Schedule!$F$226:$FO$226, Schedule!$F$240:$FO$240, 0)</f>
        <v>0</v>
      </c>
      <c r="CO203" s="214">
        <f>_xlfn.XLOOKUP(CO172, Schedule!$F$226:$FO$226, Schedule!$F$240:$FO$240, 0)</f>
        <v>0</v>
      </c>
      <c r="CP203" s="214">
        <f>_xlfn.XLOOKUP(CP172, Schedule!$F$226:$FO$226, Schedule!$F$240:$FO$240, 0)</f>
        <v>0</v>
      </c>
      <c r="CQ203" s="214">
        <f>_xlfn.XLOOKUP(CQ172, Schedule!$F$226:$FO$226, Schedule!$F$240:$FO$240, 0)</f>
        <v>0</v>
      </c>
      <c r="CR203" s="214">
        <f>_xlfn.XLOOKUP(CR172, Schedule!$F$226:$FO$226, Schedule!$F$240:$FO$240, 0)</f>
        <v>0</v>
      </c>
      <c r="CS203" s="214">
        <f>_xlfn.XLOOKUP(CS172, Schedule!$F$226:$FO$226, Schedule!$F$240:$FO$240, 0)</f>
        <v>0</v>
      </c>
      <c r="CT203" s="214">
        <f>_xlfn.XLOOKUP(CT172, Schedule!$F$226:$FO$226, Schedule!$F$240:$FO$240, 0)</f>
        <v>0</v>
      </c>
      <c r="CU203" s="214">
        <f>_xlfn.XLOOKUP(CU172, Schedule!$F$226:$FO$226, Schedule!$F$240:$FO$240, 0)</f>
        <v>0</v>
      </c>
      <c r="CV203" s="214">
        <f>_xlfn.XLOOKUP(CV172, Schedule!$F$226:$FO$226, Schedule!$F$240:$FO$240, 0)</f>
        <v>0</v>
      </c>
      <c r="CW203" s="214">
        <f>_xlfn.XLOOKUP(CW172, Schedule!$F$226:$FO$226, Schedule!$F$240:$FO$240, 0)</f>
        <v>0</v>
      </c>
      <c r="CX203" s="214">
        <f>_xlfn.XLOOKUP(CX172, Schedule!$F$226:$FO$226, Schedule!$F$240:$FO$240, 0)</f>
        <v>0</v>
      </c>
      <c r="CY203" s="214">
        <f>_xlfn.XLOOKUP(CY172, Schedule!$F$226:$FO$226, Schedule!$F$240:$FO$240, 0)</f>
        <v>0</v>
      </c>
      <c r="CZ203" s="214">
        <f>_xlfn.XLOOKUP(CZ172, Schedule!$F$226:$FO$226, Schedule!$F$240:$FO$240, 0)</f>
        <v>0</v>
      </c>
      <c r="DA203" s="214">
        <f>_xlfn.XLOOKUP(DA172, Schedule!$F$226:$FO$226, Schedule!$F$240:$FO$240, 0)</f>
        <v>0</v>
      </c>
      <c r="DB203" s="214">
        <f>_xlfn.XLOOKUP(DB172, Schedule!$F$226:$FO$226, Schedule!$F$240:$FO$240, 0)</f>
        <v>0</v>
      </c>
      <c r="DC203" s="214">
        <f>_xlfn.XLOOKUP(DC172, Schedule!$F$226:$FO$226, Schedule!$F$240:$FO$240, 0)</f>
        <v>0</v>
      </c>
      <c r="DD203" s="214">
        <f>_xlfn.XLOOKUP(DD172, Schedule!$F$226:$FO$226, Schedule!$F$240:$FO$240, 0)</f>
        <v>0</v>
      </c>
      <c r="DE203" s="214">
        <f>_xlfn.XLOOKUP(DE172, Schedule!$F$226:$FO$226, Schedule!$F$240:$FO$240, 0)</f>
        <v>0</v>
      </c>
      <c r="DF203" s="214">
        <f>_xlfn.XLOOKUP(DF172, Schedule!$F$226:$FO$226, Schedule!$F$240:$FO$240, 0)</f>
        <v>0</v>
      </c>
      <c r="DG203" s="214">
        <f>_xlfn.XLOOKUP(DG172, Schedule!$F$226:$FO$226, Schedule!$F$240:$FO$240, 0)</f>
        <v>0</v>
      </c>
      <c r="DH203" s="214">
        <f>_xlfn.XLOOKUP(DH172, Schedule!$F$226:$FO$226, Schedule!$F$240:$FO$240, 0)</f>
        <v>0</v>
      </c>
      <c r="DI203" s="214">
        <f>_xlfn.XLOOKUP(DI172, Schedule!$F$226:$FO$226, Schedule!$F$240:$FO$240, 0)</f>
        <v>0</v>
      </c>
      <c r="DJ203" s="214">
        <f>_xlfn.XLOOKUP(DJ172, Schedule!$F$226:$FO$226, Schedule!$F$240:$FO$240, 0)</f>
        <v>0</v>
      </c>
      <c r="DK203" s="214">
        <f>_xlfn.XLOOKUP(DK172, Schedule!$F$226:$FO$226, Schedule!$F$240:$FO$240, 0)</f>
        <v>0</v>
      </c>
      <c r="DL203" s="214">
        <f>_xlfn.XLOOKUP(DL172, Schedule!$F$226:$FO$226, Schedule!$F$240:$FO$240, 0)</f>
        <v>0</v>
      </c>
      <c r="DM203" s="214">
        <f>_xlfn.XLOOKUP(DM172, Schedule!$F$226:$FO$226, Schedule!$F$240:$FO$240, 0)</f>
        <v>0</v>
      </c>
      <c r="DN203" s="214">
        <f>_xlfn.XLOOKUP(DN172, Schedule!$F$226:$FO$226, Schedule!$F$240:$FO$240, 0)</f>
        <v>0</v>
      </c>
      <c r="DO203" s="214">
        <f>_xlfn.XLOOKUP(DO172, Schedule!$F$226:$FO$226, Schedule!$F$240:$FO$240, 0)</f>
        <v>0</v>
      </c>
      <c r="DP203" s="214">
        <f>_xlfn.XLOOKUP(DP172, Schedule!$F$226:$FO$226, Schedule!$F$240:$FO$240, 0)</f>
        <v>0</v>
      </c>
      <c r="DQ203" s="214">
        <f>_xlfn.XLOOKUP(DQ172, Schedule!$F$226:$FO$226, Schedule!$F$240:$FO$240, 0)</f>
        <v>0</v>
      </c>
      <c r="DR203" s="214">
        <f>_xlfn.XLOOKUP(DR172, Schedule!$F$226:$FO$226, Schedule!$F$240:$FO$240, 0)</f>
        <v>0</v>
      </c>
      <c r="DS203" s="214">
        <f>_xlfn.XLOOKUP(DS172, Schedule!$F$226:$FO$226, Schedule!$F$240:$FO$240, 0)</f>
        <v>0</v>
      </c>
      <c r="DT203" s="214">
        <f>_xlfn.XLOOKUP(DT172, Schedule!$F$226:$FO$226, Schedule!$F$240:$FO$240, 0)</f>
        <v>0</v>
      </c>
      <c r="DU203" s="214">
        <f>_xlfn.XLOOKUP(DU172, Schedule!$F$226:$FO$226, Schedule!$F$240:$FO$240, 0)</f>
        <v>0</v>
      </c>
      <c r="DV203" s="214">
        <f>_xlfn.XLOOKUP(DV172, Schedule!$F$226:$FO$226, Schedule!$F$240:$FO$240, 0)</f>
        <v>0</v>
      </c>
      <c r="DW203" s="214">
        <f>_xlfn.XLOOKUP(DW172, Schedule!$F$226:$FO$226, Schedule!$F$240:$FO$240, 0)</f>
        <v>0</v>
      </c>
      <c r="DX203" s="214">
        <f>_xlfn.XLOOKUP(DX172, Schedule!$F$226:$FO$226, Schedule!$F$240:$FO$240, 0)</f>
        <v>0</v>
      </c>
      <c r="DY203" s="214">
        <f>_xlfn.XLOOKUP(DY172, Schedule!$F$226:$FO$226, Schedule!$F$240:$FO$240, 0)</f>
        <v>0</v>
      </c>
      <c r="DZ203" s="214">
        <f>_xlfn.XLOOKUP(DZ172, Schedule!$F$226:$FO$226, Schedule!$F$240:$FO$240, 0)</f>
        <v>0</v>
      </c>
      <c r="EA203" s="214">
        <f>_xlfn.XLOOKUP(EA172, Schedule!$F$226:$FO$226, Schedule!$F$240:$FO$240, 0)</f>
        <v>0</v>
      </c>
      <c r="EB203" s="214">
        <f>_xlfn.XLOOKUP(EB172, Schedule!$F$226:$FO$226, Schedule!$F$240:$FO$240, 0)</f>
        <v>0</v>
      </c>
      <c r="EC203" s="214">
        <f>_xlfn.XLOOKUP(EC172, Schedule!$F$226:$FO$226, Schedule!$F$240:$FO$240, 0)</f>
        <v>0</v>
      </c>
      <c r="ED203" s="214">
        <f>_xlfn.XLOOKUP(ED172, Schedule!$F$226:$FO$226, Schedule!$F$240:$FO$240, 0)</f>
        <v>0</v>
      </c>
      <c r="EE203" s="214">
        <f>_xlfn.XLOOKUP(EE172, Schedule!$F$226:$FO$226, Schedule!$F$240:$FO$240, 0)</f>
        <v>0</v>
      </c>
      <c r="EF203" s="214">
        <f>_xlfn.XLOOKUP(EF172, Schedule!$F$226:$FO$226, Schedule!$F$240:$FO$240, 0)</f>
        <v>0</v>
      </c>
      <c r="EG203" s="214">
        <f>_xlfn.XLOOKUP(EG172, Schedule!$F$226:$FO$226, Schedule!$F$240:$FO$240, 0)</f>
        <v>0</v>
      </c>
      <c r="EH203" s="214">
        <f>_xlfn.XLOOKUP(EH172, Schedule!$F$226:$FO$226, Schedule!$F$240:$FO$240, 0)</f>
        <v>0</v>
      </c>
      <c r="EI203" s="214">
        <f>_xlfn.XLOOKUP(EI172, Schedule!$F$226:$FO$226, Schedule!$F$240:$FO$240, 0)</f>
        <v>0</v>
      </c>
      <c r="EJ203" s="214">
        <f>_xlfn.XLOOKUP(EJ172, Schedule!$F$226:$FO$226, Schedule!$F$240:$FO$240, 0)</f>
        <v>0</v>
      </c>
      <c r="EK203" s="214">
        <f>_xlfn.XLOOKUP(EK172, Schedule!$F$226:$FO$226, Schedule!$F$240:$FO$240, 0)</f>
        <v>0</v>
      </c>
      <c r="EL203" s="214">
        <f>_xlfn.XLOOKUP(EL172, Schedule!$F$226:$FO$226, Schedule!$F$240:$FO$240, 0)</f>
        <v>0</v>
      </c>
      <c r="EM203" s="214">
        <f>_xlfn.XLOOKUP(EM172, Schedule!$F$226:$FO$226, Schedule!$F$240:$FO$240, 0)</f>
        <v>0</v>
      </c>
      <c r="EN203" s="214">
        <f>_xlfn.XLOOKUP(EN172, Schedule!$F$226:$FO$226, Schedule!$F$240:$FO$240, 0)</f>
        <v>0</v>
      </c>
      <c r="EO203" s="214">
        <f>_xlfn.XLOOKUP(EO172, Schedule!$F$226:$FO$226, Schedule!$F$240:$FO$240, 0)</f>
        <v>0</v>
      </c>
      <c r="EP203" s="214">
        <f>_xlfn.XLOOKUP(EP172, Schedule!$F$226:$FO$226, Schedule!$F$240:$FO$240, 0)</f>
        <v>0</v>
      </c>
      <c r="EQ203" s="214">
        <f>_xlfn.XLOOKUP(EQ172, Schedule!$F$226:$FO$226, Schedule!$F$240:$FO$240, 0)</f>
        <v>0</v>
      </c>
      <c r="ER203" s="214">
        <f>_xlfn.XLOOKUP(ER172, Schedule!$F$226:$FO$226, Schedule!$F$240:$FO$240, 0)</f>
        <v>0</v>
      </c>
      <c r="ES203" s="214">
        <f>_xlfn.XLOOKUP(ES172, Schedule!$F$226:$FO$226, Schedule!$F$240:$FO$240, 0)</f>
        <v>0</v>
      </c>
      <c r="ET203" s="214">
        <f>_xlfn.XLOOKUP(ET172, Schedule!$F$226:$FO$226, Schedule!$F$240:$FO$240, 0)</f>
        <v>0</v>
      </c>
      <c r="EU203" s="214">
        <f>_xlfn.XLOOKUP(EU172, Schedule!$F$226:$FO$226, Schedule!$F$240:$FO$240, 0)</f>
        <v>0</v>
      </c>
      <c r="EV203" s="214">
        <f>_xlfn.XLOOKUP(EV172, Schedule!$F$226:$FO$226, Schedule!$F$240:$FO$240, 0)</f>
        <v>0</v>
      </c>
      <c r="EW203" s="214">
        <f>_xlfn.XLOOKUP(EW172, Schedule!$F$226:$FO$226, Schedule!$F$240:$FO$240, 0)</f>
        <v>0</v>
      </c>
      <c r="EX203" s="214">
        <f>_xlfn.XLOOKUP(EX172, Schedule!$F$226:$FO$226, Schedule!$F$240:$FO$240, 0)</f>
        <v>0</v>
      </c>
      <c r="EY203" s="214">
        <f>_xlfn.XLOOKUP(EY172, Schedule!$F$226:$FO$226, Schedule!$F$240:$FO$240, 0)</f>
        <v>0</v>
      </c>
      <c r="EZ203" s="214">
        <f>_xlfn.XLOOKUP(EZ172, Schedule!$F$226:$FO$226, Schedule!$F$240:$FO$240, 0)</f>
        <v>0</v>
      </c>
      <c r="FA203" s="214">
        <f>_xlfn.XLOOKUP(FA172, Schedule!$F$226:$FO$226, Schedule!$F$240:$FO$240, 0)</f>
        <v>0</v>
      </c>
      <c r="FB203" s="214">
        <f>_xlfn.XLOOKUP(FB172, Schedule!$F$226:$FO$226, Schedule!$F$240:$FO$240, 0)</f>
        <v>0</v>
      </c>
      <c r="FC203" s="214">
        <f>_xlfn.XLOOKUP(FC172, Schedule!$F$226:$FO$226, Schedule!$F$240:$FO$240, 0)</f>
        <v>0</v>
      </c>
      <c r="FD203" s="214">
        <f>_xlfn.XLOOKUP(FD172, Schedule!$F$226:$FO$226, Schedule!$F$240:$FO$240, 0)</f>
        <v>0</v>
      </c>
      <c r="FE203" s="214">
        <f>_xlfn.XLOOKUP(FE172, Schedule!$F$226:$FO$226, Schedule!$F$240:$FO$240, 0)</f>
        <v>0</v>
      </c>
      <c r="FF203" s="214">
        <f>_xlfn.XLOOKUP(FF172, Schedule!$F$226:$FO$226, Schedule!$F$240:$FO$240, 0)</f>
        <v>0</v>
      </c>
      <c r="FG203" s="214">
        <f>_xlfn.XLOOKUP(FG172, Schedule!$F$226:$FO$226, Schedule!$F$240:$FO$240, 0)</f>
        <v>0</v>
      </c>
      <c r="FH203" s="214">
        <f>_xlfn.XLOOKUP(FH172, Schedule!$F$226:$FO$226, Schedule!$F$240:$FO$240, 0)</f>
        <v>0</v>
      </c>
      <c r="FI203" s="214">
        <f>_xlfn.XLOOKUP(FI172, Schedule!$F$226:$FO$226, Schedule!$F$240:$FO$240, 0)</f>
        <v>0</v>
      </c>
      <c r="FJ203" s="214">
        <f>_xlfn.XLOOKUP(FJ172, Schedule!$F$226:$FO$226, Schedule!$F$240:$FO$240, 0)</f>
        <v>0</v>
      </c>
      <c r="FK203" s="214">
        <f>_xlfn.XLOOKUP(FK172, Schedule!$F$226:$FO$226, Schedule!$F$240:$FO$240, 0)</f>
        <v>0</v>
      </c>
      <c r="FL203" s="214">
        <f>_xlfn.XLOOKUP(FL172, Schedule!$F$226:$FO$226, Schedule!$F$240:$FO$240, 0)</f>
        <v>0</v>
      </c>
      <c r="FM203" s="214">
        <f>_xlfn.XLOOKUP(FM172, Schedule!$F$226:$FO$226, Schedule!$F$240:$FO$240, 0)</f>
        <v>0</v>
      </c>
      <c r="FN203" s="214">
        <f>_xlfn.XLOOKUP(FN172, Schedule!$F$226:$FO$226, Schedule!$F$240:$FO$240, 0)</f>
        <v>0</v>
      </c>
      <c r="FO203" s="214">
        <f>_xlfn.XLOOKUP(FO172, Schedule!$F$226:$FO$226, Schedule!$F$240:$FO$240, 0)</f>
        <v>0</v>
      </c>
    </row>
    <row r="204" spans="2:171" x14ac:dyDescent="0.3">
      <c r="B204" s="201" t="s">
        <v>724</v>
      </c>
      <c r="D204" s="212">
        <f>SUM(D202:D203)</f>
        <v>567.09904570158028</v>
      </c>
      <c r="G204" s="226">
        <f>SUM(G202:G203)</f>
        <v>0</v>
      </c>
      <c r="H204" s="226">
        <f t="shared" ref="H204:BS204" si="1769">SUM(H202:H203)</f>
        <v>0</v>
      </c>
      <c r="I204" s="226">
        <f t="shared" si="1769"/>
        <v>0</v>
      </c>
      <c r="J204" s="226">
        <f t="shared" si="1769"/>
        <v>0</v>
      </c>
      <c r="K204" s="226">
        <f t="shared" si="1769"/>
        <v>0</v>
      </c>
      <c r="L204" s="226">
        <f t="shared" si="1769"/>
        <v>0</v>
      </c>
      <c r="M204" s="226">
        <f t="shared" si="1769"/>
        <v>48.608489631564026</v>
      </c>
      <c r="N204" s="226">
        <f t="shared" si="1769"/>
        <v>2.0621783480057463</v>
      </c>
      <c r="O204" s="226">
        <f t="shared" si="1769"/>
        <v>9.6572548529376299</v>
      </c>
      <c r="P204" s="226">
        <f t="shared" si="1769"/>
        <v>9.6572548529376299</v>
      </c>
      <c r="Q204" s="226">
        <f t="shared" si="1769"/>
        <v>9.6572548529376299</v>
      </c>
      <c r="R204" s="226">
        <f t="shared" si="1769"/>
        <v>7.1255626846270026</v>
      </c>
      <c r="S204" s="226">
        <f t="shared" si="1769"/>
        <v>7.1255626846270026</v>
      </c>
      <c r="T204" s="226">
        <f t="shared" si="1769"/>
        <v>7.1255626846270026</v>
      </c>
      <c r="U204" s="226">
        <f t="shared" si="1769"/>
        <v>7.1255626846270026</v>
      </c>
      <c r="V204" s="226">
        <f t="shared" si="1769"/>
        <v>5.1002089499784997</v>
      </c>
      <c r="W204" s="226">
        <f t="shared" si="1769"/>
        <v>5.1002089499784997</v>
      </c>
      <c r="X204" s="226">
        <f t="shared" si="1769"/>
        <v>5.1002089499784997</v>
      </c>
      <c r="Y204" s="226">
        <f t="shared" si="1769"/>
        <v>5.1002089499784997</v>
      </c>
      <c r="Z204" s="226">
        <f t="shared" si="1769"/>
        <v>5.1002089499784997</v>
      </c>
      <c r="AA204" s="226">
        <f t="shared" si="1769"/>
        <v>14.214300755896758</v>
      </c>
      <c r="AB204" s="226">
        <f t="shared" si="1769"/>
        <v>14.214300755896758</v>
      </c>
      <c r="AC204" s="226">
        <f t="shared" si="1769"/>
        <v>14.214300755896758</v>
      </c>
      <c r="AD204" s="226">
        <f t="shared" si="1769"/>
        <v>11.176270153924007</v>
      </c>
      <c r="AE204" s="226">
        <f t="shared" si="1769"/>
        <v>11.176270153924007</v>
      </c>
      <c r="AF204" s="226">
        <f t="shared" si="1769"/>
        <v>11.176270153924007</v>
      </c>
      <c r="AG204" s="226">
        <f t="shared" si="1769"/>
        <v>11.176270153924007</v>
      </c>
      <c r="AH204" s="226">
        <f t="shared" si="1769"/>
        <v>8.7458456723458031</v>
      </c>
      <c r="AI204" s="226">
        <f t="shared" si="1769"/>
        <v>8.7458456723458031</v>
      </c>
      <c r="AJ204" s="226">
        <f t="shared" si="1769"/>
        <v>8.7458456723458031</v>
      </c>
      <c r="AK204" s="226">
        <f t="shared" si="1769"/>
        <v>12.796553141642809</v>
      </c>
      <c r="AL204" s="226">
        <f t="shared" si="1769"/>
        <v>8.7458456723458031</v>
      </c>
      <c r="AM204" s="226">
        <f t="shared" si="1769"/>
        <v>21.910644947561039</v>
      </c>
      <c r="AN204" s="226">
        <f t="shared" si="1769"/>
        <v>19.37895277925044</v>
      </c>
      <c r="AO204" s="226">
        <f t="shared" si="1769"/>
        <v>19.37895277925044</v>
      </c>
      <c r="AP204" s="226">
        <f t="shared" si="1769"/>
        <v>14.82190687629131</v>
      </c>
      <c r="AQ204" s="226">
        <f t="shared" si="1769"/>
        <v>14.82190687629131</v>
      </c>
      <c r="AR204" s="226">
        <f t="shared" si="1769"/>
        <v>14.82190687629131</v>
      </c>
      <c r="AS204" s="226">
        <f t="shared" si="1769"/>
        <v>14.82190687629131</v>
      </c>
      <c r="AT204" s="226">
        <f t="shared" si="1769"/>
        <v>11.176270153924005</v>
      </c>
      <c r="AU204" s="226">
        <f t="shared" si="1769"/>
        <v>11.176270153924005</v>
      </c>
      <c r="AV204" s="226">
        <f t="shared" si="1769"/>
        <v>11.176270153924005</v>
      </c>
      <c r="AW204" s="226">
        <f t="shared" si="1769"/>
        <v>16.037119117080415</v>
      </c>
      <c r="AX204" s="226">
        <f t="shared" si="1769"/>
        <v>11.176270153924005</v>
      </c>
      <c r="AY204" s="226">
        <f t="shared" si="1769"/>
        <v>10.568664033529418</v>
      </c>
      <c r="AZ204" s="226">
        <f t="shared" si="1769"/>
        <v>7.5306334315567023</v>
      </c>
      <c r="BA204" s="226">
        <f t="shared" si="1769"/>
        <v>7.5306334315567023</v>
      </c>
      <c r="BB204" s="226">
        <f t="shared" si="1769"/>
        <v>7.5306334315567023</v>
      </c>
      <c r="BC204" s="226">
        <f t="shared" si="1769"/>
        <v>7.5306334315567023</v>
      </c>
      <c r="BD204" s="226">
        <f t="shared" si="1769"/>
        <v>7.5306334315567023</v>
      </c>
      <c r="BE204" s="226">
        <f t="shared" si="1769"/>
        <v>7.5306334315567023</v>
      </c>
      <c r="BF204" s="226">
        <f t="shared" si="1769"/>
        <v>7.5306334315567023</v>
      </c>
      <c r="BG204" s="226">
        <f t="shared" si="1769"/>
        <v>7.5306334315567023</v>
      </c>
      <c r="BH204" s="226">
        <f t="shared" si="1769"/>
        <v>7.5306334315567023</v>
      </c>
      <c r="BI204" s="226">
        <f t="shared" si="1769"/>
        <v>14.82190687629131</v>
      </c>
      <c r="BJ204" s="226">
        <f t="shared" si="1769"/>
        <v>7.5306334315567023</v>
      </c>
      <c r="BK204" s="226">
        <f t="shared" si="1769"/>
        <v>6.6192242509648187</v>
      </c>
      <c r="BL204" s="226">
        <f t="shared" si="1769"/>
        <v>2.0621783480057463</v>
      </c>
      <c r="BM204" s="226">
        <f t="shared" si="1769"/>
        <v>2.0621783480057463</v>
      </c>
      <c r="BN204" s="226">
        <f t="shared" si="1769"/>
        <v>2.0621783480057463</v>
      </c>
      <c r="BO204" s="226">
        <f t="shared" si="1769"/>
        <v>2.0621783480057463</v>
      </c>
      <c r="BP204" s="226">
        <f t="shared" si="1769"/>
        <v>2.0621783480057463</v>
      </c>
      <c r="BQ204" s="226">
        <f t="shared" si="1769"/>
        <v>0</v>
      </c>
      <c r="BR204" s="226">
        <f t="shared" si="1769"/>
        <v>0</v>
      </c>
      <c r="BS204" s="226">
        <f t="shared" si="1769"/>
        <v>0</v>
      </c>
      <c r="BT204" s="226">
        <f t="shared" ref="BT204:EE204" si="1770">SUM(BT202:BT203)</f>
        <v>0</v>
      </c>
      <c r="BU204" s="226">
        <f t="shared" si="1770"/>
        <v>0</v>
      </c>
      <c r="BV204" s="226">
        <f t="shared" si="1770"/>
        <v>0</v>
      </c>
      <c r="BW204" s="226">
        <f t="shared" si="1770"/>
        <v>0</v>
      </c>
      <c r="BX204" s="226">
        <f t="shared" si="1770"/>
        <v>0</v>
      </c>
      <c r="BY204" s="226">
        <f t="shared" si="1770"/>
        <v>0</v>
      </c>
      <c r="BZ204" s="226">
        <f t="shared" si="1770"/>
        <v>0</v>
      </c>
      <c r="CA204" s="226">
        <f t="shared" si="1770"/>
        <v>0</v>
      </c>
      <c r="CB204" s="226">
        <f t="shared" si="1770"/>
        <v>0</v>
      </c>
      <c r="CC204" s="226">
        <f t="shared" si="1770"/>
        <v>0</v>
      </c>
      <c r="CD204" s="226">
        <f t="shared" si="1770"/>
        <v>0</v>
      </c>
      <c r="CE204" s="226">
        <f t="shared" si="1770"/>
        <v>0</v>
      </c>
      <c r="CF204" s="226">
        <f t="shared" si="1770"/>
        <v>0</v>
      </c>
      <c r="CG204" s="226">
        <f t="shared" si="1770"/>
        <v>0</v>
      </c>
      <c r="CH204" s="226">
        <f t="shared" si="1770"/>
        <v>0</v>
      </c>
      <c r="CI204" s="226">
        <f t="shared" si="1770"/>
        <v>0</v>
      </c>
      <c r="CJ204" s="226">
        <f t="shared" si="1770"/>
        <v>0</v>
      </c>
      <c r="CK204" s="226">
        <f t="shared" si="1770"/>
        <v>0</v>
      </c>
      <c r="CL204" s="226">
        <f t="shared" si="1770"/>
        <v>0</v>
      </c>
      <c r="CM204" s="226">
        <f t="shared" si="1770"/>
        <v>0</v>
      </c>
      <c r="CN204" s="226">
        <f t="shared" si="1770"/>
        <v>0</v>
      </c>
      <c r="CO204" s="226">
        <f t="shared" si="1770"/>
        <v>0</v>
      </c>
      <c r="CP204" s="226">
        <f t="shared" si="1770"/>
        <v>0</v>
      </c>
      <c r="CQ204" s="226">
        <f t="shared" si="1770"/>
        <v>0</v>
      </c>
      <c r="CR204" s="226">
        <f t="shared" si="1770"/>
        <v>0</v>
      </c>
      <c r="CS204" s="226">
        <f t="shared" si="1770"/>
        <v>0</v>
      </c>
      <c r="CT204" s="226">
        <f t="shared" si="1770"/>
        <v>0</v>
      </c>
      <c r="CU204" s="226">
        <f t="shared" si="1770"/>
        <v>0</v>
      </c>
      <c r="CV204" s="226">
        <f t="shared" si="1770"/>
        <v>0</v>
      </c>
      <c r="CW204" s="226">
        <f t="shared" si="1770"/>
        <v>0</v>
      </c>
      <c r="CX204" s="226">
        <f t="shared" si="1770"/>
        <v>0</v>
      </c>
      <c r="CY204" s="226">
        <f t="shared" si="1770"/>
        <v>0</v>
      </c>
      <c r="CZ204" s="226">
        <f t="shared" si="1770"/>
        <v>0</v>
      </c>
      <c r="DA204" s="226">
        <f t="shared" si="1770"/>
        <v>0</v>
      </c>
      <c r="DB204" s="226">
        <f t="shared" si="1770"/>
        <v>0</v>
      </c>
      <c r="DC204" s="226">
        <f t="shared" si="1770"/>
        <v>0</v>
      </c>
      <c r="DD204" s="226">
        <f t="shared" si="1770"/>
        <v>0</v>
      </c>
      <c r="DE204" s="226">
        <f t="shared" si="1770"/>
        <v>0</v>
      </c>
      <c r="DF204" s="226">
        <f t="shared" si="1770"/>
        <v>0</v>
      </c>
      <c r="DG204" s="226">
        <f t="shared" si="1770"/>
        <v>0</v>
      </c>
      <c r="DH204" s="226">
        <f t="shared" si="1770"/>
        <v>0</v>
      </c>
      <c r="DI204" s="226">
        <f t="shared" si="1770"/>
        <v>0</v>
      </c>
      <c r="DJ204" s="226">
        <f t="shared" si="1770"/>
        <v>0</v>
      </c>
      <c r="DK204" s="226">
        <f t="shared" si="1770"/>
        <v>0</v>
      </c>
      <c r="DL204" s="226">
        <f t="shared" si="1770"/>
        <v>0</v>
      </c>
      <c r="DM204" s="226">
        <f t="shared" si="1770"/>
        <v>0</v>
      </c>
      <c r="DN204" s="226">
        <f t="shared" si="1770"/>
        <v>0</v>
      </c>
      <c r="DO204" s="226">
        <f t="shared" si="1770"/>
        <v>0</v>
      </c>
      <c r="DP204" s="226">
        <f t="shared" si="1770"/>
        <v>0</v>
      </c>
      <c r="DQ204" s="226">
        <f t="shared" si="1770"/>
        <v>0</v>
      </c>
      <c r="DR204" s="226">
        <f t="shared" si="1770"/>
        <v>0</v>
      </c>
      <c r="DS204" s="226">
        <f t="shared" si="1770"/>
        <v>0</v>
      </c>
      <c r="DT204" s="226">
        <f t="shared" si="1770"/>
        <v>0</v>
      </c>
      <c r="DU204" s="226">
        <f t="shared" si="1770"/>
        <v>0</v>
      </c>
      <c r="DV204" s="226">
        <f t="shared" si="1770"/>
        <v>0</v>
      </c>
      <c r="DW204" s="226">
        <f t="shared" si="1770"/>
        <v>0</v>
      </c>
      <c r="DX204" s="226">
        <f t="shared" si="1770"/>
        <v>0</v>
      </c>
      <c r="DY204" s="226">
        <f t="shared" si="1770"/>
        <v>0</v>
      </c>
      <c r="DZ204" s="226">
        <f t="shared" si="1770"/>
        <v>0</v>
      </c>
      <c r="EA204" s="226">
        <f t="shared" si="1770"/>
        <v>0</v>
      </c>
      <c r="EB204" s="226">
        <f t="shared" si="1770"/>
        <v>0</v>
      </c>
      <c r="EC204" s="226">
        <f t="shared" si="1770"/>
        <v>0</v>
      </c>
      <c r="ED204" s="226">
        <f t="shared" si="1770"/>
        <v>0</v>
      </c>
      <c r="EE204" s="226">
        <f t="shared" si="1770"/>
        <v>0</v>
      </c>
      <c r="EF204" s="226">
        <f t="shared" ref="EF204:FO204" si="1771">SUM(EF202:EF203)</f>
        <v>0</v>
      </c>
      <c r="EG204" s="226">
        <f t="shared" si="1771"/>
        <v>0</v>
      </c>
      <c r="EH204" s="226">
        <f t="shared" si="1771"/>
        <v>0</v>
      </c>
      <c r="EI204" s="226">
        <f t="shared" si="1771"/>
        <v>0</v>
      </c>
      <c r="EJ204" s="226">
        <f t="shared" si="1771"/>
        <v>0</v>
      </c>
      <c r="EK204" s="226">
        <f t="shared" si="1771"/>
        <v>0</v>
      </c>
      <c r="EL204" s="226">
        <f t="shared" si="1771"/>
        <v>0</v>
      </c>
      <c r="EM204" s="226">
        <f t="shared" si="1771"/>
        <v>0</v>
      </c>
      <c r="EN204" s="226">
        <f t="shared" si="1771"/>
        <v>0</v>
      </c>
      <c r="EO204" s="226">
        <f t="shared" si="1771"/>
        <v>0</v>
      </c>
      <c r="EP204" s="226">
        <f t="shared" si="1771"/>
        <v>0</v>
      </c>
      <c r="EQ204" s="226">
        <f t="shared" si="1771"/>
        <v>0</v>
      </c>
      <c r="ER204" s="226">
        <f t="shared" si="1771"/>
        <v>0</v>
      </c>
      <c r="ES204" s="226">
        <f t="shared" si="1771"/>
        <v>0</v>
      </c>
      <c r="ET204" s="226">
        <f t="shared" si="1771"/>
        <v>0</v>
      </c>
      <c r="EU204" s="226">
        <f t="shared" si="1771"/>
        <v>0</v>
      </c>
      <c r="EV204" s="226">
        <f t="shared" si="1771"/>
        <v>0</v>
      </c>
      <c r="EW204" s="226">
        <f t="shared" si="1771"/>
        <v>0</v>
      </c>
      <c r="EX204" s="226">
        <f t="shared" si="1771"/>
        <v>0</v>
      </c>
      <c r="EY204" s="226">
        <f t="shared" si="1771"/>
        <v>0</v>
      </c>
      <c r="EZ204" s="226">
        <f t="shared" si="1771"/>
        <v>0</v>
      </c>
      <c r="FA204" s="226">
        <f t="shared" si="1771"/>
        <v>0</v>
      </c>
      <c r="FB204" s="226">
        <f t="shared" si="1771"/>
        <v>0</v>
      </c>
      <c r="FC204" s="226">
        <f t="shared" si="1771"/>
        <v>0</v>
      </c>
      <c r="FD204" s="226">
        <f t="shared" si="1771"/>
        <v>0</v>
      </c>
      <c r="FE204" s="226">
        <f t="shared" si="1771"/>
        <v>0</v>
      </c>
      <c r="FF204" s="226">
        <f t="shared" si="1771"/>
        <v>0</v>
      </c>
      <c r="FG204" s="226">
        <f t="shared" si="1771"/>
        <v>0</v>
      </c>
      <c r="FH204" s="226">
        <f t="shared" si="1771"/>
        <v>0</v>
      </c>
      <c r="FI204" s="226">
        <f t="shared" si="1771"/>
        <v>0</v>
      </c>
      <c r="FJ204" s="226">
        <f t="shared" si="1771"/>
        <v>0</v>
      </c>
      <c r="FK204" s="226">
        <f t="shared" si="1771"/>
        <v>0</v>
      </c>
      <c r="FL204" s="226">
        <f t="shared" si="1771"/>
        <v>0</v>
      </c>
      <c r="FM204" s="226">
        <f t="shared" si="1771"/>
        <v>0</v>
      </c>
      <c r="FN204" s="226">
        <f t="shared" si="1771"/>
        <v>0</v>
      </c>
      <c r="FO204" s="226">
        <f t="shared" si="1771"/>
        <v>0</v>
      </c>
    </row>
    <row r="205" spans="2:171" x14ac:dyDescent="0.3">
      <c r="D205" s="212"/>
      <c r="G205" s="214"/>
      <c r="H205" s="214"/>
      <c r="I205" s="214"/>
      <c r="J205" s="214"/>
      <c r="K205" s="214"/>
      <c r="L205" s="214"/>
      <c r="M205" s="214"/>
      <c r="N205" s="214"/>
      <c r="O205" s="214"/>
      <c r="P205" s="214"/>
      <c r="Q205" s="214"/>
      <c r="R205" s="214"/>
      <c r="S205" s="214"/>
      <c r="T205" s="214"/>
      <c r="U205" s="214"/>
      <c r="V205" s="214"/>
      <c r="W205" s="214"/>
      <c r="X205" s="214"/>
      <c r="Y205" s="214"/>
      <c r="Z205" s="214"/>
      <c r="AA205" s="214"/>
      <c r="AB205" s="214"/>
      <c r="AC205" s="214"/>
      <c r="AD205" s="214"/>
      <c r="AE205" s="214"/>
      <c r="AF205" s="214"/>
      <c r="AG205" s="214"/>
      <c r="AH205" s="214"/>
      <c r="AI205" s="214"/>
      <c r="AJ205" s="214"/>
      <c r="AK205" s="214"/>
      <c r="AL205" s="214"/>
      <c r="AM205" s="214"/>
      <c r="AN205" s="214"/>
      <c r="AO205" s="214"/>
      <c r="AP205" s="214"/>
      <c r="AQ205" s="214"/>
      <c r="AR205" s="214"/>
      <c r="AS205" s="214"/>
      <c r="AT205" s="214"/>
      <c r="AU205" s="214"/>
      <c r="AV205" s="214"/>
      <c r="AW205" s="214"/>
      <c r="AX205" s="214"/>
      <c r="AY205" s="214"/>
      <c r="AZ205" s="214"/>
      <c r="BA205" s="214"/>
      <c r="BB205" s="214"/>
      <c r="BC205" s="214"/>
      <c r="BD205" s="214"/>
      <c r="BE205" s="214"/>
      <c r="BF205" s="214"/>
      <c r="BG205" s="214"/>
      <c r="BH205" s="214"/>
      <c r="BI205" s="214"/>
      <c r="BJ205" s="214"/>
      <c r="BK205" s="214"/>
      <c r="BL205" s="214"/>
      <c r="BM205" s="214"/>
      <c r="BN205" s="214"/>
      <c r="BO205" s="214"/>
      <c r="BP205" s="214"/>
      <c r="BQ205" s="214"/>
      <c r="BR205" s="214"/>
      <c r="BS205" s="214"/>
      <c r="BT205" s="214"/>
      <c r="BU205" s="214"/>
      <c r="BV205" s="214"/>
      <c r="BW205" s="214"/>
      <c r="BX205" s="214"/>
      <c r="BY205" s="214"/>
      <c r="BZ205" s="214"/>
      <c r="CA205" s="214"/>
      <c r="CB205" s="214"/>
      <c r="CC205" s="214"/>
      <c r="CD205" s="214"/>
      <c r="CE205" s="214"/>
      <c r="CF205" s="214"/>
      <c r="CG205" s="214"/>
      <c r="CH205" s="214"/>
      <c r="CI205" s="214"/>
      <c r="CJ205" s="214"/>
      <c r="CK205" s="214"/>
      <c r="CL205" s="214"/>
      <c r="CM205" s="214"/>
      <c r="CN205" s="214"/>
      <c r="CO205" s="214"/>
      <c r="CP205" s="214"/>
      <c r="CQ205" s="214"/>
      <c r="CR205" s="214"/>
      <c r="CS205" s="214"/>
      <c r="CT205" s="214"/>
      <c r="CU205" s="214"/>
      <c r="CV205" s="214"/>
      <c r="CW205" s="214"/>
      <c r="CX205" s="214"/>
      <c r="CY205" s="214"/>
      <c r="CZ205" s="214"/>
      <c r="DA205" s="214"/>
      <c r="DB205" s="214"/>
      <c r="DC205" s="214"/>
      <c r="DD205" s="214"/>
      <c r="DE205" s="214"/>
      <c r="DF205" s="214"/>
      <c r="DG205" s="214"/>
      <c r="DH205" s="214"/>
      <c r="DI205" s="214"/>
      <c r="DJ205" s="214"/>
      <c r="DK205" s="214"/>
      <c r="DL205" s="214"/>
      <c r="DM205" s="214"/>
      <c r="DN205" s="214"/>
      <c r="DO205" s="214"/>
      <c r="DP205" s="214"/>
      <c r="DQ205" s="214"/>
      <c r="DR205" s="214"/>
      <c r="DS205" s="214"/>
      <c r="DT205" s="214"/>
      <c r="DU205" s="214"/>
      <c r="DV205" s="214"/>
      <c r="DW205" s="214"/>
      <c r="DX205" s="214"/>
      <c r="DY205" s="214"/>
      <c r="DZ205" s="214"/>
      <c r="EA205" s="214"/>
      <c r="EB205" s="214"/>
      <c r="EC205" s="214"/>
      <c r="ED205" s="214"/>
      <c r="EE205" s="214"/>
      <c r="EF205" s="214"/>
      <c r="EG205" s="214"/>
      <c r="EH205" s="214"/>
      <c r="EI205" s="214"/>
      <c r="EJ205" s="214"/>
      <c r="EK205" s="214"/>
      <c r="EL205" s="214"/>
      <c r="EM205" s="214"/>
      <c r="EN205" s="214"/>
      <c r="EO205" s="214"/>
      <c r="EP205" s="214"/>
      <c r="EQ205" s="214"/>
      <c r="ER205" s="214"/>
      <c r="ES205" s="214"/>
      <c r="ET205" s="214"/>
      <c r="EU205" s="214"/>
      <c r="EV205" s="214"/>
      <c r="EW205" s="214"/>
      <c r="EX205" s="214"/>
      <c r="EY205" s="214"/>
      <c r="EZ205" s="214"/>
      <c r="FA205" s="214"/>
      <c r="FB205" s="214"/>
      <c r="FC205" s="214"/>
      <c r="FD205" s="214"/>
      <c r="FE205" s="214"/>
      <c r="FF205" s="214"/>
      <c r="FG205" s="214"/>
      <c r="FH205" s="214"/>
      <c r="FI205" s="214"/>
      <c r="FJ205" s="214"/>
      <c r="FK205" s="214"/>
      <c r="FL205" s="214"/>
      <c r="FM205" s="214"/>
      <c r="FN205" s="214"/>
      <c r="FO205" s="214"/>
    </row>
    <row r="206" spans="2:171" x14ac:dyDescent="0.3">
      <c r="B206" s="201" t="s">
        <v>615</v>
      </c>
      <c r="D206" s="212">
        <f>SUM(G206:FO206)</f>
        <v>2111.0562407142079</v>
      </c>
      <c r="G206" s="213">
        <f>G204+G199+G184</f>
        <v>60.156194487515883</v>
      </c>
      <c r="H206" s="213">
        <f t="shared" ref="H206:BS206" si="1772">H204+H199+H184</f>
        <v>3.0390078530654296</v>
      </c>
      <c r="I206" s="213">
        <f t="shared" si="1772"/>
        <v>56.06391143942578</v>
      </c>
      <c r="J206" s="213">
        <f t="shared" si="1772"/>
        <v>3.3042030943709335</v>
      </c>
      <c r="K206" s="213">
        <f t="shared" si="1772"/>
        <v>13.481618787369023</v>
      </c>
      <c r="L206" s="213">
        <f t="shared" si="1772"/>
        <v>8.8608036086622626</v>
      </c>
      <c r="M206" s="213">
        <f t="shared" si="1772"/>
        <v>57.797697943077814</v>
      </c>
      <c r="N206" s="213">
        <f t="shared" si="1772"/>
        <v>21.573816124883884</v>
      </c>
      <c r="O206" s="213">
        <f t="shared" si="1772"/>
        <v>23.40919477804028</v>
      </c>
      <c r="P206" s="213">
        <f t="shared" si="1772"/>
        <v>17.046080251536935</v>
      </c>
      <c r="Q206" s="213">
        <f t="shared" si="1772"/>
        <v>17.046080251536935</v>
      </c>
      <c r="R206" s="213">
        <f t="shared" si="1772"/>
        <v>13.484118228330722</v>
      </c>
      <c r="S206" s="213">
        <f t="shared" si="1772"/>
        <v>18.535786181319978</v>
      </c>
      <c r="T206" s="213">
        <f t="shared" si="1772"/>
        <v>13.484118228330722</v>
      </c>
      <c r="U206" s="213">
        <f t="shared" si="1772"/>
        <v>31.018217217601844</v>
      </c>
      <c r="V206" s="213">
        <f t="shared" si="1772"/>
        <v>12.546475818492086</v>
      </c>
      <c r="W206" s="213">
        <f t="shared" si="1772"/>
        <v>12.546475818492086</v>
      </c>
      <c r="X206" s="213">
        <f t="shared" si="1772"/>
        <v>12.546475818492086</v>
      </c>
      <c r="Y206" s="213">
        <f t="shared" si="1772"/>
        <v>12.546475818492086</v>
      </c>
      <c r="Z206" s="213">
        <f t="shared" si="1772"/>
        <v>16.966685277357687</v>
      </c>
      <c r="AA206" s="213">
        <f t="shared" si="1772"/>
        <v>65.083623446758764</v>
      </c>
      <c r="AB206" s="213">
        <f t="shared" si="1772"/>
        <v>25.835377430137573</v>
      </c>
      <c r="AC206" s="213">
        <f t="shared" si="1772"/>
        <v>25.913017151488091</v>
      </c>
      <c r="AD206" s="213">
        <f t="shared" si="1772"/>
        <v>45.537836792492961</v>
      </c>
      <c r="AE206" s="213">
        <f t="shared" si="1772"/>
        <v>21.638662723640639</v>
      </c>
      <c r="AF206" s="213">
        <f t="shared" si="1772"/>
        <v>47.627096905033717</v>
      </c>
      <c r="AG206" s="213">
        <f t="shared" si="1772"/>
        <v>30.25104375030859</v>
      </c>
      <c r="AH206" s="213">
        <f t="shared" si="1772"/>
        <v>16.307251972636337</v>
      </c>
      <c r="AI206" s="213">
        <f t="shared" si="1772"/>
        <v>16.307251972636337</v>
      </c>
      <c r="AJ206" s="213">
        <f t="shared" si="1772"/>
        <v>16.307251972636337</v>
      </c>
      <c r="AK206" s="213">
        <f t="shared" si="1772"/>
        <v>33.955978244192437</v>
      </c>
      <c r="AL206" s="213">
        <f t="shared" si="1772"/>
        <v>19.464544443254624</v>
      </c>
      <c r="AM206" s="213">
        <f t="shared" si="1772"/>
        <v>74.731529103480355</v>
      </c>
      <c r="AN206" s="213">
        <f t="shared" si="1772"/>
        <v>43.915836996683275</v>
      </c>
      <c r="AO206" s="213">
        <f t="shared" si="1772"/>
        <v>44.009004662303902</v>
      </c>
      <c r="AP206" s="213">
        <f t="shared" si="1772"/>
        <v>54.32689486872934</v>
      </c>
      <c r="AQ206" s="213">
        <f t="shared" si="1772"/>
        <v>25.95844487150864</v>
      </c>
      <c r="AR206" s="213">
        <f t="shared" si="1772"/>
        <v>57.163287730626053</v>
      </c>
      <c r="AS206" s="213">
        <f t="shared" si="1772"/>
        <v>36.482753106902926</v>
      </c>
      <c r="AT206" s="213">
        <f t="shared" si="1772"/>
        <v>20.829219558091694</v>
      </c>
      <c r="AU206" s="213">
        <f t="shared" si="1772"/>
        <v>44.417834741541924</v>
      </c>
      <c r="AV206" s="213">
        <f t="shared" si="1772"/>
        <v>20.052822344586488</v>
      </c>
      <c r="AW206" s="213">
        <f t="shared" si="1772"/>
        <v>65.130467939306129</v>
      </c>
      <c r="AX206" s="213">
        <f t="shared" si="1772"/>
        <v>21.94719782695746</v>
      </c>
      <c r="AY206" s="213">
        <f t="shared" si="1772"/>
        <v>120.53912115605003</v>
      </c>
      <c r="AZ206" s="213">
        <f t="shared" si="1772"/>
        <v>29.263101472480933</v>
      </c>
      <c r="BA206" s="213">
        <f t="shared" si="1772"/>
        <v>29.263101472480933</v>
      </c>
      <c r="BB206" s="213">
        <f t="shared" si="1772"/>
        <v>57.942110355103701</v>
      </c>
      <c r="BC206" s="213">
        <f t="shared" si="1772"/>
        <v>15.296267693652041</v>
      </c>
      <c r="BD206" s="213">
        <f t="shared" si="1772"/>
        <v>59.577698005833511</v>
      </c>
      <c r="BE206" s="213">
        <f t="shared" si="1772"/>
        <v>25.820575929046328</v>
      </c>
      <c r="BF206" s="213">
        <f t="shared" si="1772"/>
        <v>15.296267693652041</v>
      </c>
      <c r="BG206" s="213">
        <f t="shared" si="1772"/>
        <v>43.60260591379231</v>
      </c>
      <c r="BH206" s="213">
        <f t="shared" si="1772"/>
        <v>14.364591037445795</v>
      </c>
      <c r="BI206" s="213">
        <f t="shared" si="1772"/>
        <v>74.81130720886955</v>
      </c>
      <c r="BJ206" s="213">
        <f t="shared" si="1772"/>
        <v>14.996049531569453</v>
      </c>
      <c r="BK206" s="213">
        <f t="shared" si="1772"/>
        <v>81.104362208162257</v>
      </c>
      <c r="BL206" s="213">
        <f t="shared" si="1772"/>
        <v>25.28075337465296</v>
      </c>
      <c r="BM206" s="213">
        <f t="shared" si="1772"/>
        <v>25.28075337465296</v>
      </c>
      <c r="BN206" s="213">
        <f t="shared" si="1772"/>
        <v>3.7714967126858832</v>
      </c>
      <c r="BO206" s="213">
        <f t="shared" si="1772"/>
        <v>2.0621783480057463</v>
      </c>
      <c r="BP206" s="213">
        <f t="shared" si="1772"/>
        <v>2.0621783480057463</v>
      </c>
      <c r="BQ206" s="213">
        <f t="shared" si="1772"/>
        <v>0</v>
      </c>
      <c r="BR206" s="213">
        <f t="shared" si="1772"/>
        <v>0</v>
      </c>
      <c r="BS206" s="213">
        <f t="shared" si="1772"/>
        <v>43.018513323934158</v>
      </c>
      <c r="BT206" s="213">
        <f t="shared" ref="BT206:EE206" si="1773">BT204+BT199+BT184</f>
        <v>0</v>
      </c>
      <c r="BU206" s="213">
        <f t="shared" si="1773"/>
        <v>43.018513323934158</v>
      </c>
      <c r="BV206" s="213">
        <f t="shared" si="1773"/>
        <v>0</v>
      </c>
      <c r="BW206" s="213">
        <f t="shared" si="1773"/>
        <v>86.037026647868316</v>
      </c>
      <c r="BX206" s="213">
        <f t="shared" si="1773"/>
        <v>0</v>
      </c>
      <c r="BY206" s="213">
        <f t="shared" si="1773"/>
        <v>0</v>
      </c>
      <c r="BZ206" s="213">
        <f t="shared" si="1773"/>
        <v>0</v>
      </c>
      <c r="CA206" s="213">
        <f t="shared" si="1773"/>
        <v>0</v>
      </c>
      <c r="CB206" s="213">
        <f t="shared" si="1773"/>
        <v>0</v>
      </c>
      <c r="CC206" s="213">
        <f t="shared" si="1773"/>
        <v>0</v>
      </c>
      <c r="CD206" s="213">
        <f t="shared" si="1773"/>
        <v>0</v>
      </c>
      <c r="CE206" s="213">
        <f t="shared" si="1773"/>
        <v>0</v>
      </c>
      <c r="CF206" s="213">
        <f t="shared" si="1773"/>
        <v>0</v>
      </c>
      <c r="CG206" s="213">
        <f t="shared" si="1773"/>
        <v>0</v>
      </c>
      <c r="CH206" s="213">
        <f t="shared" si="1773"/>
        <v>0</v>
      </c>
      <c r="CI206" s="213">
        <f t="shared" si="1773"/>
        <v>0</v>
      </c>
      <c r="CJ206" s="213">
        <f t="shared" si="1773"/>
        <v>0</v>
      </c>
      <c r="CK206" s="213">
        <f t="shared" si="1773"/>
        <v>0</v>
      </c>
      <c r="CL206" s="213">
        <f t="shared" si="1773"/>
        <v>0</v>
      </c>
      <c r="CM206" s="213">
        <f t="shared" si="1773"/>
        <v>0</v>
      </c>
      <c r="CN206" s="213">
        <f t="shared" si="1773"/>
        <v>0</v>
      </c>
      <c r="CO206" s="213">
        <f t="shared" si="1773"/>
        <v>0</v>
      </c>
      <c r="CP206" s="213">
        <f t="shared" si="1773"/>
        <v>0</v>
      </c>
      <c r="CQ206" s="213">
        <f t="shared" si="1773"/>
        <v>0</v>
      </c>
      <c r="CR206" s="213">
        <f t="shared" si="1773"/>
        <v>0</v>
      </c>
      <c r="CS206" s="213">
        <f t="shared" si="1773"/>
        <v>0</v>
      </c>
      <c r="CT206" s="213">
        <f t="shared" si="1773"/>
        <v>0</v>
      </c>
      <c r="CU206" s="213">
        <f t="shared" si="1773"/>
        <v>0</v>
      </c>
      <c r="CV206" s="213">
        <f t="shared" si="1773"/>
        <v>0</v>
      </c>
      <c r="CW206" s="213">
        <f t="shared" si="1773"/>
        <v>0</v>
      </c>
      <c r="CX206" s="213">
        <f t="shared" si="1773"/>
        <v>0</v>
      </c>
      <c r="CY206" s="213">
        <f t="shared" si="1773"/>
        <v>0</v>
      </c>
      <c r="CZ206" s="213">
        <f t="shared" si="1773"/>
        <v>0</v>
      </c>
      <c r="DA206" s="213">
        <f t="shared" si="1773"/>
        <v>0</v>
      </c>
      <c r="DB206" s="213">
        <f t="shared" si="1773"/>
        <v>0</v>
      </c>
      <c r="DC206" s="213">
        <f t="shared" si="1773"/>
        <v>0</v>
      </c>
      <c r="DD206" s="213">
        <f t="shared" si="1773"/>
        <v>0</v>
      </c>
      <c r="DE206" s="213">
        <f t="shared" si="1773"/>
        <v>0</v>
      </c>
      <c r="DF206" s="213">
        <f t="shared" si="1773"/>
        <v>0</v>
      </c>
      <c r="DG206" s="213">
        <f t="shared" si="1773"/>
        <v>0</v>
      </c>
      <c r="DH206" s="213">
        <f t="shared" si="1773"/>
        <v>0</v>
      </c>
      <c r="DI206" s="213">
        <f t="shared" si="1773"/>
        <v>0</v>
      </c>
      <c r="DJ206" s="213">
        <f t="shared" si="1773"/>
        <v>0</v>
      </c>
      <c r="DK206" s="213">
        <f t="shared" si="1773"/>
        <v>0</v>
      </c>
      <c r="DL206" s="213">
        <f t="shared" si="1773"/>
        <v>0</v>
      </c>
      <c r="DM206" s="213">
        <f t="shared" si="1773"/>
        <v>0</v>
      </c>
      <c r="DN206" s="213">
        <f t="shared" si="1773"/>
        <v>0</v>
      </c>
      <c r="DO206" s="213">
        <f t="shared" si="1773"/>
        <v>0</v>
      </c>
      <c r="DP206" s="213">
        <f t="shared" si="1773"/>
        <v>0</v>
      </c>
      <c r="DQ206" s="213">
        <f t="shared" si="1773"/>
        <v>0</v>
      </c>
      <c r="DR206" s="213">
        <f t="shared" si="1773"/>
        <v>0</v>
      </c>
      <c r="DS206" s="213">
        <f t="shared" si="1773"/>
        <v>0</v>
      </c>
      <c r="DT206" s="213">
        <f t="shared" si="1773"/>
        <v>0</v>
      </c>
      <c r="DU206" s="213">
        <f t="shared" si="1773"/>
        <v>0</v>
      </c>
      <c r="DV206" s="213">
        <f t="shared" si="1773"/>
        <v>0</v>
      </c>
      <c r="DW206" s="213">
        <f t="shared" si="1773"/>
        <v>0</v>
      </c>
      <c r="DX206" s="213">
        <f t="shared" si="1773"/>
        <v>0</v>
      </c>
      <c r="DY206" s="213">
        <f t="shared" si="1773"/>
        <v>0</v>
      </c>
      <c r="DZ206" s="213">
        <f t="shared" si="1773"/>
        <v>0</v>
      </c>
      <c r="EA206" s="213">
        <f t="shared" si="1773"/>
        <v>0</v>
      </c>
      <c r="EB206" s="213">
        <f t="shared" si="1773"/>
        <v>0</v>
      </c>
      <c r="EC206" s="213">
        <f t="shared" si="1773"/>
        <v>0</v>
      </c>
      <c r="ED206" s="213">
        <f t="shared" si="1773"/>
        <v>0</v>
      </c>
      <c r="EE206" s="213">
        <f t="shared" si="1773"/>
        <v>0</v>
      </c>
      <c r="EF206" s="213">
        <f t="shared" ref="EF206:FO206" si="1774">EF204+EF199+EF184</f>
        <v>0</v>
      </c>
      <c r="EG206" s="213">
        <f t="shared" si="1774"/>
        <v>0</v>
      </c>
      <c r="EH206" s="213">
        <f t="shared" si="1774"/>
        <v>0</v>
      </c>
      <c r="EI206" s="213">
        <f t="shared" si="1774"/>
        <v>0</v>
      </c>
      <c r="EJ206" s="213">
        <f t="shared" si="1774"/>
        <v>0</v>
      </c>
      <c r="EK206" s="213">
        <f t="shared" si="1774"/>
        <v>0</v>
      </c>
      <c r="EL206" s="213">
        <f t="shared" si="1774"/>
        <v>0</v>
      </c>
      <c r="EM206" s="213">
        <f t="shared" si="1774"/>
        <v>0</v>
      </c>
      <c r="EN206" s="213">
        <f t="shared" si="1774"/>
        <v>0</v>
      </c>
      <c r="EO206" s="213">
        <f t="shared" si="1774"/>
        <v>0</v>
      </c>
      <c r="EP206" s="213">
        <f t="shared" si="1774"/>
        <v>0</v>
      </c>
      <c r="EQ206" s="213">
        <f t="shared" si="1774"/>
        <v>0</v>
      </c>
      <c r="ER206" s="213">
        <f t="shared" si="1774"/>
        <v>0</v>
      </c>
      <c r="ES206" s="213">
        <f t="shared" si="1774"/>
        <v>0</v>
      </c>
      <c r="ET206" s="213">
        <f t="shared" si="1774"/>
        <v>0</v>
      </c>
      <c r="EU206" s="213">
        <f t="shared" si="1774"/>
        <v>0</v>
      </c>
      <c r="EV206" s="213">
        <f t="shared" si="1774"/>
        <v>0</v>
      </c>
      <c r="EW206" s="213">
        <f t="shared" si="1774"/>
        <v>0</v>
      </c>
      <c r="EX206" s="213">
        <f t="shared" si="1774"/>
        <v>0</v>
      </c>
      <c r="EY206" s="213">
        <f t="shared" si="1774"/>
        <v>0</v>
      </c>
      <c r="EZ206" s="213">
        <f t="shared" si="1774"/>
        <v>0</v>
      </c>
      <c r="FA206" s="213">
        <f t="shared" si="1774"/>
        <v>0</v>
      </c>
      <c r="FB206" s="213">
        <f t="shared" si="1774"/>
        <v>0</v>
      </c>
      <c r="FC206" s="213">
        <f t="shared" si="1774"/>
        <v>0</v>
      </c>
      <c r="FD206" s="213">
        <f t="shared" si="1774"/>
        <v>0</v>
      </c>
      <c r="FE206" s="213">
        <f t="shared" si="1774"/>
        <v>0</v>
      </c>
      <c r="FF206" s="213">
        <f t="shared" si="1774"/>
        <v>0</v>
      </c>
      <c r="FG206" s="213">
        <f t="shared" si="1774"/>
        <v>0</v>
      </c>
      <c r="FH206" s="213">
        <f t="shared" si="1774"/>
        <v>0</v>
      </c>
      <c r="FI206" s="213">
        <f t="shared" si="1774"/>
        <v>0</v>
      </c>
      <c r="FJ206" s="213">
        <f t="shared" si="1774"/>
        <v>0</v>
      </c>
      <c r="FK206" s="213">
        <f t="shared" si="1774"/>
        <v>0</v>
      </c>
      <c r="FL206" s="213">
        <f t="shared" si="1774"/>
        <v>0</v>
      </c>
      <c r="FM206" s="213">
        <f t="shared" si="1774"/>
        <v>0</v>
      </c>
      <c r="FN206" s="213">
        <f t="shared" si="1774"/>
        <v>0</v>
      </c>
      <c r="FO206" s="213">
        <f t="shared" si="1774"/>
        <v>0</v>
      </c>
    </row>
    <row r="207" spans="2:171" x14ac:dyDescent="0.3">
      <c r="D207" s="212"/>
      <c r="G207" s="213"/>
      <c r="H207" s="213"/>
      <c r="I207" s="213"/>
      <c r="J207" s="213"/>
      <c r="K207" s="213"/>
      <c r="L207" s="213"/>
      <c r="M207" s="213"/>
      <c r="N207" s="213"/>
      <c r="O207" s="213"/>
      <c r="P207" s="213"/>
      <c r="Q207" s="213"/>
      <c r="R207" s="213"/>
      <c r="S207" s="213"/>
      <c r="T207" s="213"/>
      <c r="U207" s="213"/>
      <c r="V207" s="213"/>
      <c r="W207" s="213"/>
      <c r="X207" s="213"/>
      <c r="Y207" s="213"/>
      <c r="Z207" s="213"/>
      <c r="AA207" s="213"/>
      <c r="AB207" s="213"/>
      <c r="AC207" s="213"/>
      <c r="AD207" s="213"/>
      <c r="AE207" s="213"/>
      <c r="AF207" s="213"/>
      <c r="AG207" s="213"/>
      <c r="AH207" s="213"/>
      <c r="AI207" s="213"/>
      <c r="AJ207" s="213"/>
      <c r="AK207" s="213"/>
      <c r="AL207" s="213"/>
      <c r="AM207" s="213"/>
      <c r="AN207" s="213"/>
      <c r="AO207" s="213"/>
      <c r="AP207" s="213"/>
      <c r="AQ207" s="213"/>
      <c r="AR207" s="213"/>
      <c r="AS207" s="213"/>
      <c r="AT207" s="213"/>
      <c r="AU207" s="213"/>
      <c r="AV207" s="213"/>
      <c r="AW207" s="213"/>
      <c r="AX207" s="213"/>
      <c r="AY207" s="213"/>
      <c r="AZ207" s="213"/>
      <c r="BA207" s="213"/>
      <c r="BB207" s="213"/>
      <c r="BC207" s="213"/>
      <c r="BD207" s="213"/>
      <c r="BE207" s="213"/>
      <c r="BF207" s="213"/>
      <c r="BG207" s="213"/>
      <c r="BH207" s="213"/>
      <c r="BI207" s="213"/>
      <c r="BJ207" s="213"/>
      <c r="BK207" s="213"/>
      <c r="BL207" s="213"/>
      <c r="BM207" s="213"/>
      <c r="BN207" s="213"/>
      <c r="BO207" s="213"/>
      <c r="BP207" s="213"/>
      <c r="BQ207" s="213"/>
      <c r="BR207" s="213"/>
      <c r="BS207" s="213"/>
      <c r="BT207" s="213"/>
      <c r="BU207" s="213"/>
      <c r="BV207" s="213"/>
      <c r="BW207" s="213"/>
      <c r="BX207" s="213"/>
      <c r="BY207" s="213"/>
      <c r="BZ207" s="213"/>
      <c r="CA207" s="213"/>
      <c r="CB207" s="213"/>
      <c r="CC207" s="213"/>
      <c r="CD207" s="213"/>
      <c r="CE207" s="213"/>
      <c r="CF207" s="213"/>
      <c r="CG207" s="213"/>
      <c r="CH207" s="213"/>
      <c r="CI207" s="213"/>
      <c r="CJ207" s="213"/>
      <c r="CK207" s="213"/>
      <c r="CL207" s="213"/>
      <c r="CM207" s="213"/>
      <c r="CN207" s="213"/>
      <c r="CO207" s="213"/>
      <c r="CP207" s="213"/>
      <c r="CQ207" s="213"/>
      <c r="CR207" s="213"/>
      <c r="CS207" s="213"/>
      <c r="CT207" s="213"/>
      <c r="CU207" s="213"/>
      <c r="CV207" s="213"/>
      <c r="CW207" s="213"/>
      <c r="CX207" s="213"/>
      <c r="CY207" s="213"/>
      <c r="CZ207" s="213"/>
      <c r="DA207" s="213"/>
      <c r="DB207" s="213"/>
      <c r="DC207" s="213"/>
      <c r="DD207" s="213"/>
      <c r="DE207" s="213"/>
      <c r="DF207" s="213"/>
      <c r="DG207" s="213"/>
      <c r="DH207" s="213"/>
      <c r="DI207" s="213"/>
      <c r="DJ207" s="213"/>
      <c r="DK207" s="213"/>
      <c r="DL207" s="213"/>
      <c r="DM207" s="213"/>
      <c r="DN207" s="213"/>
      <c r="DO207" s="213"/>
      <c r="DP207" s="213"/>
      <c r="DQ207" s="213"/>
      <c r="DR207" s="213"/>
      <c r="DS207" s="213"/>
      <c r="DT207" s="213"/>
      <c r="DU207" s="213"/>
      <c r="DV207" s="213"/>
      <c r="DW207" s="213"/>
      <c r="DX207" s="213"/>
      <c r="DY207" s="213"/>
      <c r="DZ207" s="213"/>
      <c r="EA207" s="213"/>
      <c r="EB207" s="213"/>
      <c r="EC207" s="213"/>
      <c r="ED207" s="213"/>
      <c r="EE207" s="213"/>
      <c r="EF207" s="213"/>
      <c r="EG207" s="213"/>
      <c r="EH207" s="213"/>
      <c r="EI207" s="213"/>
      <c r="EJ207" s="213"/>
      <c r="EK207" s="213"/>
      <c r="EL207" s="213"/>
      <c r="EM207" s="213"/>
      <c r="EN207" s="213"/>
      <c r="EO207" s="213"/>
      <c r="EP207" s="213"/>
      <c r="EQ207" s="213"/>
      <c r="ER207" s="213"/>
      <c r="ES207" s="213"/>
      <c r="ET207" s="213"/>
      <c r="EU207" s="213"/>
      <c r="EV207" s="213"/>
      <c r="EW207" s="213"/>
      <c r="EX207" s="213"/>
      <c r="EY207" s="213"/>
      <c r="EZ207" s="213"/>
      <c r="FA207" s="213"/>
      <c r="FB207" s="213"/>
      <c r="FC207" s="213"/>
      <c r="FD207" s="213"/>
      <c r="FE207" s="213"/>
      <c r="FF207" s="213"/>
      <c r="FG207" s="213"/>
      <c r="FH207" s="213"/>
      <c r="FI207" s="213"/>
      <c r="FJ207" s="213"/>
      <c r="FK207" s="213"/>
      <c r="FL207" s="213"/>
      <c r="FM207" s="213"/>
      <c r="FN207" s="213"/>
      <c r="FO207" s="213"/>
    </row>
    <row r="209" spans="1:171" s="43" customFormat="1" x14ac:dyDescent="0.3">
      <c r="B209" s="43" t="s">
        <v>312</v>
      </c>
      <c r="F209" s="158"/>
      <c r="G209" s="158">
        <f>G1</f>
        <v>45748</v>
      </c>
      <c r="H209" s="158">
        <f>EOMONTH(G209, 1)</f>
        <v>45808</v>
      </c>
      <c r="I209" s="158">
        <f t="shared" ref="I209" si="1775">EOMONTH(H209, 1)</f>
        <v>45838</v>
      </c>
      <c r="J209" s="158">
        <f t="shared" ref="J209" si="1776">EOMONTH(I209, 1)</f>
        <v>45869</v>
      </c>
      <c r="K209" s="158">
        <f t="shared" ref="K209" si="1777">EOMONTH(J209, 1)</f>
        <v>45900</v>
      </c>
      <c r="L209" s="158">
        <f t="shared" ref="L209" si="1778">EOMONTH(K209, 1)</f>
        <v>45930</v>
      </c>
      <c r="M209" s="158">
        <f t="shared" ref="M209" si="1779">EOMONTH(L209, 1)</f>
        <v>45961</v>
      </c>
      <c r="N209" s="158">
        <f t="shared" ref="N209" si="1780">EOMONTH(M209, 1)</f>
        <v>45991</v>
      </c>
      <c r="O209" s="158">
        <f t="shared" ref="O209" si="1781">EOMONTH(N209, 1)</f>
        <v>46022</v>
      </c>
      <c r="P209" s="158">
        <f t="shared" ref="P209" si="1782">EOMONTH(O209, 1)</f>
        <v>46053</v>
      </c>
      <c r="Q209" s="158">
        <f t="shared" ref="Q209" si="1783">EOMONTH(P209, 1)</f>
        <v>46081</v>
      </c>
      <c r="R209" s="158">
        <f t="shared" ref="R209" si="1784">EOMONTH(Q209, 1)</f>
        <v>46112</v>
      </c>
      <c r="S209" s="158">
        <f t="shared" ref="S209" si="1785">EOMONTH(R209, 1)</f>
        <v>46142</v>
      </c>
      <c r="T209" s="158">
        <f t="shared" ref="T209" si="1786">EOMONTH(S209, 1)</f>
        <v>46173</v>
      </c>
      <c r="U209" s="158">
        <f t="shared" ref="U209" si="1787">EOMONTH(T209, 1)</f>
        <v>46203</v>
      </c>
      <c r="V209" s="158">
        <f t="shared" ref="V209" si="1788">EOMONTH(U209, 1)</f>
        <v>46234</v>
      </c>
      <c r="W209" s="158">
        <f t="shared" ref="W209" si="1789">EOMONTH(V209, 1)</f>
        <v>46265</v>
      </c>
      <c r="X209" s="158">
        <f t="shared" ref="X209" si="1790">EOMONTH(W209, 1)</f>
        <v>46295</v>
      </c>
      <c r="Y209" s="158">
        <f t="shared" ref="Y209" si="1791">EOMONTH(X209, 1)</f>
        <v>46326</v>
      </c>
      <c r="Z209" s="158">
        <f t="shared" ref="Z209" si="1792">EOMONTH(Y209, 1)</f>
        <v>46356</v>
      </c>
      <c r="AA209" s="158">
        <f t="shared" ref="AA209" si="1793">EOMONTH(Z209, 1)</f>
        <v>46387</v>
      </c>
      <c r="AB209" s="158">
        <f t="shared" ref="AB209" si="1794">EOMONTH(AA209, 1)</f>
        <v>46418</v>
      </c>
      <c r="AC209" s="158">
        <f t="shared" ref="AC209" si="1795">EOMONTH(AB209, 1)</f>
        <v>46446</v>
      </c>
      <c r="AD209" s="158">
        <f t="shared" ref="AD209" si="1796">EOMONTH(AC209, 1)</f>
        <v>46477</v>
      </c>
      <c r="AE209" s="158">
        <f t="shared" ref="AE209" si="1797">EOMONTH(AD209, 1)</f>
        <v>46507</v>
      </c>
      <c r="AF209" s="158">
        <f t="shared" ref="AF209" si="1798">EOMONTH(AE209, 1)</f>
        <v>46538</v>
      </c>
      <c r="AG209" s="158">
        <f t="shared" ref="AG209" si="1799">EOMONTH(AF209, 1)</f>
        <v>46568</v>
      </c>
      <c r="AH209" s="158">
        <f t="shared" ref="AH209" si="1800">EOMONTH(AG209, 1)</f>
        <v>46599</v>
      </c>
      <c r="AI209" s="158">
        <f t="shared" ref="AI209" si="1801">EOMONTH(AH209, 1)</f>
        <v>46630</v>
      </c>
      <c r="AJ209" s="158">
        <f t="shared" ref="AJ209" si="1802">EOMONTH(AI209, 1)</f>
        <v>46660</v>
      </c>
      <c r="AK209" s="158">
        <f t="shared" ref="AK209" si="1803">EOMONTH(AJ209, 1)</f>
        <v>46691</v>
      </c>
      <c r="AL209" s="158">
        <f t="shared" ref="AL209" si="1804">EOMONTH(AK209, 1)</f>
        <v>46721</v>
      </c>
      <c r="AM209" s="158">
        <f t="shared" ref="AM209" si="1805">EOMONTH(AL209, 1)</f>
        <v>46752</v>
      </c>
      <c r="AN209" s="158">
        <f t="shared" ref="AN209" si="1806">EOMONTH(AM209, 1)</f>
        <v>46783</v>
      </c>
      <c r="AO209" s="158">
        <f t="shared" ref="AO209" si="1807">EOMONTH(AN209, 1)</f>
        <v>46812</v>
      </c>
      <c r="AP209" s="158">
        <f t="shared" ref="AP209" si="1808">EOMONTH(AO209, 1)</f>
        <v>46843</v>
      </c>
      <c r="AQ209" s="158">
        <f t="shared" ref="AQ209" si="1809">EOMONTH(AP209, 1)</f>
        <v>46873</v>
      </c>
      <c r="AR209" s="158">
        <f t="shared" ref="AR209" si="1810">EOMONTH(AQ209, 1)</f>
        <v>46904</v>
      </c>
      <c r="AS209" s="158">
        <f t="shared" ref="AS209" si="1811">EOMONTH(AR209, 1)</f>
        <v>46934</v>
      </c>
      <c r="AT209" s="158">
        <f t="shared" ref="AT209" si="1812">EOMONTH(AS209, 1)</f>
        <v>46965</v>
      </c>
      <c r="AU209" s="158">
        <f t="shared" ref="AU209" si="1813">EOMONTH(AT209, 1)</f>
        <v>46996</v>
      </c>
      <c r="AV209" s="158">
        <f t="shared" ref="AV209" si="1814">EOMONTH(AU209, 1)</f>
        <v>47026</v>
      </c>
      <c r="AW209" s="158">
        <f t="shared" ref="AW209" si="1815">EOMONTH(AV209, 1)</f>
        <v>47057</v>
      </c>
      <c r="AX209" s="158">
        <f t="shared" ref="AX209" si="1816">EOMONTH(AW209, 1)</f>
        <v>47087</v>
      </c>
      <c r="AY209" s="158">
        <f t="shared" ref="AY209" si="1817">EOMONTH(AX209, 1)</f>
        <v>47118</v>
      </c>
      <c r="AZ209" s="158">
        <f t="shared" ref="AZ209" si="1818">EOMONTH(AY209, 1)</f>
        <v>47149</v>
      </c>
      <c r="BA209" s="158">
        <f t="shared" ref="BA209" si="1819">EOMONTH(AZ209, 1)</f>
        <v>47177</v>
      </c>
      <c r="BB209" s="158">
        <f t="shared" ref="BB209" si="1820">EOMONTH(BA209, 1)</f>
        <v>47208</v>
      </c>
      <c r="BC209" s="158">
        <f t="shared" ref="BC209" si="1821">EOMONTH(BB209, 1)</f>
        <v>47238</v>
      </c>
      <c r="BD209" s="158">
        <f t="shared" ref="BD209" si="1822">EOMONTH(BC209, 1)</f>
        <v>47269</v>
      </c>
      <c r="BE209" s="158">
        <f t="shared" ref="BE209" si="1823">EOMONTH(BD209, 1)</f>
        <v>47299</v>
      </c>
      <c r="BF209" s="158">
        <f t="shared" ref="BF209" si="1824">EOMONTH(BE209, 1)</f>
        <v>47330</v>
      </c>
      <c r="BG209" s="158">
        <f t="shared" ref="BG209" si="1825">EOMONTH(BF209, 1)</f>
        <v>47361</v>
      </c>
      <c r="BH209" s="158">
        <f t="shared" ref="BH209" si="1826">EOMONTH(BG209, 1)</f>
        <v>47391</v>
      </c>
      <c r="BI209" s="158">
        <f t="shared" ref="BI209" si="1827">EOMONTH(BH209, 1)</f>
        <v>47422</v>
      </c>
      <c r="BJ209" s="158">
        <f t="shared" ref="BJ209" si="1828">EOMONTH(BI209, 1)</f>
        <v>47452</v>
      </c>
      <c r="BK209" s="158">
        <f t="shared" ref="BK209" si="1829">EOMONTH(BJ209, 1)</f>
        <v>47483</v>
      </c>
      <c r="BL209" s="158">
        <f t="shared" ref="BL209" si="1830">EOMONTH(BK209, 1)</f>
        <v>47514</v>
      </c>
      <c r="BM209" s="158">
        <f t="shared" ref="BM209" si="1831">EOMONTH(BL209, 1)</f>
        <v>47542</v>
      </c>
      <c r="BN209" s="158">
        <f t="shared" ref="BN209" si="1832">EOMONTH(BM209, 1)</f>
        <v>47573</v>
      </c>
      <c r="BO209" s="158">
        <f t="shared" ref="BO209" si="1833">EOMONTH(BN209, 1)</f>
        <v>47603</v>
      </c>
      <c r="BP209" s="158">
        <f t="shared" ref="BP209" si="1834">EOMONTH(BO209, 1)</f>
        <v>47634</v>
      </c>
      <c r="BQ209" s="158">
        <f t="shared" ref="BQ209" si="1835">EOMONTH(BP209, 1)</f>
        <v>47664</v>
      </c>
      <c r="BR209" s="158">
        <f t="shared" ref="BR209" si="1836">EOMONTH(BQ209, 1)</f>
        <v>47695</v>
      </c>
      <c r="BS209" s="158">
        <f t="shared" ref="BS209" si="1837">EOMONTH(BR209, 1)</f>
        <v>47726</v>
      </c>
      <c r="BT209" s="158">
        <f t="shared" ref="BT209" si="1838">EOMONTH(BS209, 1)</f>
        <v>47756</v>
      </c>
      <c r="BU209" s="158">
        <f t="shared" ref="BU209" si="1839">EOMONTH(BT209, 1)</f>
        <v>47787</v>
      </c>
      <c r="BV209" s="158">
        <f t="shared" ref="BV209" si="1840">EOMONTH(BU209, 1)</f>
        <v>47817</v>
      </c>
      <c r="BW209" s="158">
        <f t="shared" ref="BW209" si="1841">EOMONTH(BV209, 1)</f>
        <v>47848</v>
      </c>
      <c r="BX209" s="158">
        <f t="shared" ref="BX209" si="1842">EOMONTH(BW209, 1)</f>
        <v>47879</v>
      </c>
      <c r="BY209" s="158">
        <f t="shared" ref="BY209" si="1843">EOMONTH(BX209, 1)</f>
        <v>47907</v>
      </c>
      <c r="BZ209" s="158">
        <f t="shared" ref="BZ209" si="1844">EOMONTH(BY209, 1)</f>
        <v>47938</v>
      </c>
      <c r="CA209" s="158">
        <f t="shared" ref="CA209" si="1845">EOMONTH(BZ209, 1)</f>
        <v>47968</v>
      </c>
      <c r="CB209" s="158">
        <f t="shared" ref="CB209" si="1846">EOMONTH(CA209, 1)</f>
        <v>47999</v>
      </c>
      <c r="CC209" s="158">
        <f t="shared" ref="CC209" si="1847">EOMONTH(CB209, 1)</f>
        <v>48029</v>
      </c>
      <c r="CD209" s="158">
        <f t="shared" ref="CD209" si="1848">EOMONTH(CC209, 1)</f>
        <v>48060</v>
      </c>
      <c r="CE209" s="158">
        <f t="shared" ref="CE209" si="1849">EOMONTH(CD209, 1)</f>
        <v>48091</v>
      </c>
      <c r="CF209" s="158">
        <f t="shared" ref="CF209" si="1850">EOMONTH(CE209, 1)</f>
        <v>48121</v>
      </c>
      <c r="CG209" s="158">
        <f t="shared" ref="CG209" si="1851">EOMONTH(CF209, 1)</f>
        <v>48152</v>
      </c>
      <c r="CH209" s="158">
        <f t="shared" ref="CH209" si="1852">EOMONTH(CG209, 1)</f>
        <v>48182</v>
      </c>
      <c r="CI209" s="158">
        <f t="shared" ref="CI209" si="1853">EOMONTH(CH209, 1)</f>
        <v>48213</v>
      </c>
      <c r="CJ209" s="158">
        <f t="shared" ref="CJ209" si="1854">EOMONTH(CI209, 1)</f>
        <v>48244</v>
      </c>
      <c r="CK209" s="158">
        <f t="shared" ref="CK209" si="1855">EOMONTH(CJ209, 1)</f>
        <v>48273</v>
      </c>
      <c r="CL209" s="158">
        <f t="shared" ref="CL209" si="1856">EOMONTH(CK209, 1)</f>
        <v>48304</v>
      </c>
      <c r="CM209" s="158">
        <f t="shared" ref="CM209" si="1857">EOMONTH(CL209, 1)</f>
        <v>48334</v>
      </c>
      <c r="CN209" s="158">
        <f t="shared" ref="CN209" si="1858">EOMONTH(CM209, 1)</f>
        <v>48365</v>
      </c>
      <c r="CO209" s="158">
        <f t="shared" ref="CO209" si="1859">EOMONTH(CN209, 1)</f>
        <v>48395</v>
      </c>
      <c r="CP209" s="158">
        <f t="shared" ref="CP209" si="1860">EOMONTH(CO209, 1)</f>
        <v>48426</v>
      </c>
      <c r="CQ209" s="158">
        <f t="shared" ref="CQ209" si="1861">EOMONTH(CP209, 1)</f>
        <v>48457</v>
      </c>
      <c r="CR209" s="158">
        <f t="shared" ref="CR209" si="1862">EOMONTH(CQ209, 1)</f>
        <v>48487</v>
      </c>
      <c r="CS209" s="158">
        <f t="shared" ref="CS209" si="1863">EOMONTH(CR209, 1)</f>
        <v>48518</v>
      </c>
      <c r="CT209" s="158">
        <f t="shared" ref="CT209" si="1864">EOMONTH(CS209, 1)</f>
        <v>48548</v>
      </c>
      <c r="CU209" s="158">
        <f t="shared" ref="CU209" si="1865">EOMONTH(CT209, 1)</f>
        <v>48579</v>
      </c>
      <c r="CV209" s="158">
        <f t="shared" ref="CV209" si="1866">EOMONTH(CU209, 1)</f>
        <v>48610</v>
      </c>
      <c r="CW209" s="158">
        <f t="shared" ref="CW209" si="1867">EOMONTH(CV209, 1)</f>
        <v>48638</v>
      </c>
      <c r="CX209" s="158">
        <f t="shared" ref="CX209" si="1868">EOMONTH(CW209, 1)</f>
        <v>48669</v>
      </c>
      <c r="CY209" s="158">
        <f t="shared" ref="CY209" si="1869">EOMONTH(CX209, 1)</f>
        <v>48699</v>
      </c>
      <c r="CZ209" s="158">
        <f t="shared" ref="CZ209" si="1870">EOMONTH(CY209, 1)</f>
        <v>48730</v>
      </c>
      <c r="DA209" s="158">
        <f t="shared" ref="DA209" si="1871">EOMONTH(CZ209, 1)</f>
        <v>48760</v>
      </c>
      <c r="DB209" s="158">
        <f t="shared" ref="DB209" si="1872">EOMONTH(DA209, 1)</f>
        <v>48791</v>
      </c>
      <c r="DC209" s="158">
        <f t="shared" ref="DC209" si="1873">EOMONTH(DB209, 1)</f>
        <v>48822</v>
      </c>
      <c r="DD209" s="158">
        <f t="shared" ref="DD209" si="1874">EOMONTH(DC209, 1)</f>
        <v>48852</v>
      </c>
      <c r="DE209" s="158">
        <f t="shared" ref="DE209" si="1875">EOMONTH(DD209, 1)</f>
        <v>48883</v>
      </c>
      <c r="DF209" s="158">
        <f t="shared" ref="DF209" si="1876">EOMONTH(DE209, 1)</f>
        <v>48913</v>
      </c>
      <c r="DG209" s="158">
        <f t="shared" ref="DG209" si="1877">EOMONTH(DF209, 1)</f>
        <v>48944</v>
      </c>
      <c r="DH209" s="158">
        <f t="shared" ref="DH209" si="1878">EOMONTH(DG209, 1)</f>
        <v>48975</v>
      </c>
      <c r="DI209" s="158">
        <f t="shared" ref="DI209" si="1879">EOMONTH(DH209, 1)</f>
        <v>49003</v>
      </c>
      <c r="DJ209" s="158">
        <f t="shared" ref="DJ209" si="1880">EOMONTH(DI209, 1)</f>
        <v>49034</v>
      </c>
      <c r="DK209" s="158">
        <f t="shared" ref="DK209" si="1881">EOMONTH(DJ209, 1)</f>
        <v>49064</v>
      </c>
      <c r="DL209" s="158">
        <f t="shared" ref="DL209" si="1882">EOMONTH(DK209, 1)</f>
        <v>49095</v>
      </c>
      <c r="DM209" s="158">
        <f t="shared" ref="DM209" si="1883">EOMONTH(DL209, 1)</f>
        <v>49125</v>
      </c>
      <c r="DN209" s="158">
        <f t="shared" ref="DN209" si="1884">EOMONTH(DM209, 1)</f>
        <v>49156</v>
      </c>
      <c r="DO209" s="158">
        <f t="shared" ref="DO209" si="1885">EOMONTH(DN209, 1)</f>
        <v>49187</v>
      </c>
      <c r="DP209" s="158">
        <f t="shared" ref="DP209" si="1886">EOMONTH(DO209, 1)</f>
        <v>49217</v>
      </c>
      <c r="DQ209" s="158">
        <f t="shared" ref="DQ209" si="1887">EOMONTH(DP209, 1)</f>
        <v>49248</v>
      </c>
      <c r="DR209" s="158">
        <f t="shared" ref="DR209" si="1888">EOMONTH(DQ209, 1)</f>
        <v>49278</v>
      </c>
      <c r="DS209" s="158">
        <f t="shared" ref="DS209" si="1889">EOMONTH(DR209, 1)</f>
        <v>49309</v>
      </c>
      <c r="DT209" s="158">
        <f t="shared" ref="DT209" si="1890">EOMONTH(DS209, 1)</f>
        <v>49340</v>
      </c>
      <c r="DU209" s="158">
        <f t="shared" ref="DU209" si="1891">EOMONTH(DT209, 1)</f>
        <v>49368</v>
      </c>
      <c r="DV209" s="158">
        <f t="shared" ref="DV209" si="1892">EOMONTH(DU209, 1)</f>
        <v>49399</v>
      </c>
      <c r="DW209" s="158">
        <f t="shared" ref="DW209" si="1893">EOMONTH(DV209, 1)</f>
        <v>49429</v>
      </c>
      <c r="DX209" s="158">
        <f t="shared" ref="DX209" si="1894">EOMONTH(DW209, 1)</f>
        <v>49460</v>
      </c>
      <c r="DY209" s="158">
        <f t="shared" ref="DY209" si="1895">EOMONTH(DX209, 1)</f>
        <v>49490</v>
      </c>
      <c r="DZ209" s="158">
        <f t="shared" ref="DZ209" si="1896">EOMONTH(DY209, 1)</f>
        <v>49521</v>
      </c>
      <c r="EA209" s="158">
        <f t="shared" ref="EA209" si="1897">EOMONTH(DZ209, 1)</f>
        <v>49552</v>
      </c>
      <c r="EB209" s="158">
        <f t="shared" ref="EB209" si="1898">EOMONTH(EA209, 1)</f>
        <v>49582</v>
      </c>
      <c r="EC209" s="158">
        <f t="shared" ref="EC209" si="1899">EOMONTH(EB209, 1)</f>
        <v>49613</v>
      </c>
      <c r="ED209" s="158">
        <f t="shared" ref="ED209" si="1900">EOMONTH(EC209, 1)</f>
        <v>49643</v>
      </c>
      <c r="EE209" s="158">
        <f t="shared" ref="EE209" si="1901">EOMONTH(ED209, 1)</f>
        <v>49674</v>
      </c>
      <c r="EF209" s="158">
        <f t="shared" ref="EF209" si="1902">EOMONTH(EE209, 1)</f>
        <v>49705</v>
      </c>
      <c r="EG209" s="158">
        <f t="shared" ref="EG209" si="1903">EOMONTH(EF209, 1)</f>
        <v>49734</v>
      </c>
      <c r="EH209" s="158">
        <f t="shared" ref="EH209" si="1904">EOMONTH(EG209, 1)</f>
        <v>49765</v>
      </c>
      <c r="EI209" s="158">
        <f t="shared" ref="EI209" si="1905">EOMONTH(EH209, 1)</f>
        <v>49795</v>
      </c>
      <c r="EJ209" s="158">
        <f t="shared" ref="EJ209" si="1906">EOMONTH(EI209, 1)</f>
        <v>49826</v>
      </c>
      <c r="EK209" s="158">
        <f t="shared" ref="EK209" si="1907">EOMONTH(EJ209, 1)</f>
        <v>49856</v>
      </c>
      <c r="EL209" s="158">
        <f t="shared" ref="EL209" si="1908">EOMONTH(EK209, 1)</f>
        <v>49887</v>
      </c>
      <c r="EM209" s="158">
        <f t="shared" ref="EM209" si="1909">EOMONTH(EL209, 1)</f>
        <v>49918</v>
      </c>
      <c r="EN209" s="158">
        <f t="shared" ref="EN209" si="1910">EOMONTH(EM209, 1)</f>
        <v>49948</v>
      </c>
      <c r="EO209" s="158">
        <f t="shared" ref="EO209" si="1911">EOMONTH(EN209, 1)</f>
        <v>49979</v>
      </c>
      <c r="EP209" s="158">
        <f t="shared" ref="EP209" si="1912">EOMONTH(EO209, 1)</f>
        <v>50009</v>
      </c>
      <c r="EQ209" s="158">
        <f t="shared" ref="EQ209" si="1913">EOMONTH(EP209, 1)</f>
        <v>50040</v>
      </c>
      <c r="ER209" s="158">
        <f t="shared" ref="ER209" si="1914">EOMONTH(EQ209, 1)</f>
        <v>50071</v>
      </c>
      <c r="ES209" s="158">
        <f t="shared" ref="ES209" si="1915">EOMONTH(ER209, 1)</f>
        <v>50099</v>
      </c>
      <c r="ET209" s="158">
        <f t="shared" ref="ET209" si="1916">EOMONTH(ES209, 1)</f>
        <v>50130</v>
      </c>
      <c r="EU209" s="158">
        <f t="shared" ref="EU209" si="1917">EOMONTH(ET209, 1)</f>
        <v>50160</v>
      </c>
      <c r="EV209" s="158">
        <f t="shared" ref="EV209" si="1918">EOMONTH(EU209, 1)</f>
        <v>50191</v>
      </c>
      <c r="EW209" s="158">
        <f t="shared" ref="EW209" si="1919">EOMONTH(EV209, 1)</f>
        <v>50221</v>
      </c>
      <c r="EX209" s="158">
        <f t="shared" ref="EX209" si="1920">EOMONTH(EW209, 1)</f>
        <v>50252</v>
      </c>
      <c r="EY209" s="158">
        <f t="shared" ref="EY209" si="1921">EOMONTH(EX209, 1)</f>
        <v>50283</v>
      </c>
      <c r="EZ209" s="158">
        <f t="shared" ref="EZ209" si="1922">EOMONTH(EY209, 1)</f>
        <v>50313</v>
      </c>
      <c r="FA209" s="158">
        <f t="shared" ref="FA209" si="1923">EOMONTH(EZ209, 1)</f>
        <v>50344</v>
      </c>
      <c r="FB209" s="158">
        <f t="shared" ref="FB209" si="1924">EOMONTH(FA209, 1)</f>
        <v>50374</v>
      </c>
      <c r="FC209" s="158">
        <f t="shared" ref="FC209" si="1925">EOMONTH(FB209, 1)</f>
        <v>50405</v>
      </c>
      <c r="FD209" s="158">
        <f t="shared" ref="FD209" si="1926">EOMONTH(FC209, 1)</f>
        <v>50436</v>
      </c>
      <c r="FE209" s="158">
        <f t="shared" ref="FE209" si="1927">EOMONTH(FD209, 1)</f>
        <v>50464</v>
      </c>
      <c r="FF209" s="158">
        <f t="shared" ref="FF209" si="1928">EOMONTH(FE209, 1)</f>
        <v>50495</v>
      </c>
      <c r="FG209" s="158">
        <f t="shared" ref="FG209" si="1929">EOMONTH(FF209, 1)</f>
        <v>50525</v>
      </c>
      <c r="FH209" s="158">
        <f t="shared" ref="FH209" si="1930">EOMONTH(FG209, 1)</f>
        <v>50556</v>
      </c>
      <c r="FI209" s="158">
        <f t="shared" ref="FI209" si="1931">EOMONTH(FH209, 1)</f>
        <v>50586</v>
      </c>
      <c r="FJ209" s="158">
        <f t="shared" ref="FJ209" si="1932">EOMONTH(FI209, 1)</f>
        <v>50617</v>
      </c>
      <c r="FK209" s="158">
        <f t="shared" ref="FK209" si="1933">EOMONTH(FJ209, 1)</f>
        <v>50648</v>
      </c>
      <c r="FL209" s="158">
        <f t="shared" ref="FL209" si="1934">EOMONTH(FK209, 1)</f>
        <v>50678</v>
      </c>
      <c r="FM209" s="158">
        <f t="shared" ref="FM209" si="1935">EOMONTH(FL209, 1)</f>
        <v>50709</v>
      </c>
      <c r="FN209" s="158">
        <f t="shared" ref="FN209" si="1936">EOMONTH(FM209, 1)</f>
        <v>50739</v>
      </c>
      <c r="FO209" s="158">
        <f t="shared" ref="FO209" si="1937">EOMONTH(FN209, 1)</f>
        <v>50770</v>
      </c>
    </row>
    <row r="211" spans="1:171" x14ac:dyDescent="0.3">
      <c r="B211" s="208" t="s">
        <v>656</v>
      </c>
      <c r="D211" s="215" t="str">
        <f>IF($D$5=7, "INR Cr", "INR Mn")</f>
        <v>INR Cr</v>
      </c>
    </row>
    <row r="212" spans="1:171" x14ac:dyDescent="0.3">
      <c r="B212" s="201" t="s">
        <v>654</v>
      </c>
      <c r="D212" s="210">
        <f>SUM(G212:FO212)</f>
        <v>8101.4149385940054</v>
      </c>
      <c r="E212" s="210"/>
      <c r="G212" s="210">
        <f>IF(Options!$C$107="Option I", _xlfn.XLOOKUP(G209, $G$7:$FO$7,$G$137:$FO$137,0), _xlfn.XLOOKUP(G209, $G$7:$FO$7,$G$135:$FO$135,0))</f>
        <v>0</v>
      </c>
      <c r="H212" s="210">
        <f>IF(Options!$C$107="Option I", _xlfn.XLOOKUP(H209, $G$7:$FO$7,$G$137:$FO$137,0), _xlfn.XLOOKUP(H209, $G$7:$FO$7,$G$135:$FO$135,0))</f>
        <v>0</v>
      </c>
      <c r="I212" s="210">
        <f>IF(Options!$C$107="Option I", _xlfn.XLOOKUP(I209, $G$7:$FO$7,$G$137:$FO$137,0), _xlfn.XLOOKUP(I209, $G$7:$FO$7,$G$135:$FO$135,0))</f>
        <v>0</v>
      </c>
      <c r="J212" s="210">
        <f>IF(Options!$C$107="Option I", _xlfn.XLOOKUP(J209, $G$7:$FO$7,$G$137:$FO$137,0), _xlfn.XLOOKUP(J209, $G$7:$FO$7,$G$135:$FO$135,0))</f>
        <v>0</v>
      </c>
      <c r="K212" s="210">
        <f>IF(Options!$C$107="Option I", _xlfn.XLOOKUP(K209, $G$7:$FO$7,$G$137:$FO$137,0), _xlfn.XLOOKUP(K209, $G$7:$FO$7,$G$135:$FO$135,0))</f>
        <v>0</v>
      </c>
      <c r="L212" s="210">
        <f>IF(Options!$C$107="Option I", _xlfn.XLOOKUP(L209, $G$7:$FO$7,$G$137:$FO$137,0), _xlfn.XLOOKUP(L209, $G$7:$FO$7,$G$135:$FO$135,0))</f>
        <v>0</v>
      </c>
      <c r="M212" s="210">
        <f>IF(Options!$C$107="Option I", _xlfn.XLOOKUP(M209, $G$7:$FO$7,$G$137:$FO$137,0), _xlfn.XLOOKUP(M209, $G$7:$FO$7,$G$135:$FO$135,0))</f>
        <v>0</v>
      </c>
      <c r="N212" s="210">
        <f>IF(Options!$C$107="Option I", _xlfn.XLOOKUP(N209, $G$7:$FO$7,$G$137:$FO$137,0), _xlfn.XLOOKUP(N209, $G$7:$FO$7,$G$135:$FO$135,0))</f>
        <v>0</v>
      </c>
      <c r="O212" s="210">
        <f>IF(Options!$C$107="Option I", _xlfn.XLOOKUP(O209, $G$7:$FO$7,$G$137:$FO$137,0), _xlfn.XLOOKUP(O209, $G$7:$FO$7,$G$135:$FO$135,0))</f>
        <v>22.785229514795649</v>
      </c>
      <c r="P212" s="210">
        <f>IF(Options!$C$107="Option I", _xlfn.XLOOKUP(P209, $G$7:$FO$7,$G$137:$FO$137,0), _xlfn.XLOOKUP(P209, $G$7:$FO$7,$G$135:$FO$135,0))</f>
        <v>22.785229514795649</v>
      </c>
      <c r="Q212" s="210">
        <f>IF(Options!$C$107="Option I", _xlfn.XLOOKUP(Q209, $G$7:$FO$7,$G$137:$FO$137,0), _xlfn.XLOOKUP(Q209, $G$7:$FO$7,$G$135:$FO$135,0))</f>
        <v>22.785229514795649</v>
      </c>
      <c r="R212" s="210">
        <f>IF(Options!$C$107="Option I", _xlfn.XLOOKUP(R209, $G$7:$FO$7,$G$137:$FO$137,0), _xlfn.XLOOKUP(R209, $G$7:$FO$7,$G$135:$FO$135,0))</f>
        <v>15.190153009863767</v>
      </c>
      <c r="S212" s="210">
        <f>IF(Options!$C$107="Option I", _xlfn.XLOOKUP(S209, $G$7:$FO$7,$G$137:$FO$137,0), _xlfn.XLOOKUP(S209, $G$7:$FO$7,$G$135:$FO$135,0))</f>
        <v>15.190153009863767</v>
      </c>
      <c r="T212" s="210">
        <f>IF(Options!$C$107="Option I", _xlfn.XLOOKUP(T209, $G$7:$FO$7,$G$137:$FO$137,0), _xlfn.XLOOKUP(T209, $G$7:$FO$7,$G$135:$FO$135,0))</f>
        <v>15.190153009863767</v>
      </c>
      <c r="U212" s="210">
        <f>IF(Options!$C$107="Option I", _xlfn.XLOOKUP(U209, $G$7:$FO$7,$G$137:$FO$137,0), _xlfn.XLOOKUP(U209, $G$7:$FO$7,$G$135:$FO$135,0))</f>
        <v>15.190153009863767</v>
      </c>
      <c r="V212" s="210">
        <f>IF(Options!$C$107="Option I", _xlfn.XLOOKUP(V209, $G$7:$FO$7,$G$137:$FO$137,0), _xlfn.XLOOKUP(V209, $G$7:$FO$7,$G$135:$FO$135,0))</f>
        <v>9.1140918059182603</v>
      </c>
      <c r="W212" s="210">
        <f>IF(Options!$C$107="Option I", _xlfn.XLOOKUP(W209, $G$7:$FO$7,$G$137:$FO$137,0), _xlfn.XLOOKUP(W209, $G$7:$FO$7,$G$135:$FO$135,0))</f>
        <v>9.1140918059182603</v>
      </c>
      <c r="X212" s="210">
        <f>IF(Options!$C$107="Option I", _xlfn.XLOOKUP(X209, $G$7:$FO$7,$G$137:$FO$137,0), _xlfn.XLOOKUP(X209, $G$7:$FO$7,$G$135:$FO$135,0))</f>
        <v>9.1140918059182603</v>
      </c>
      <c r="Y212" s="210">
        <f>IF(Options!$C$107="Option I", _xlfn.XLOOKUP(Y209, $G$7:$FO$7,$G$137:$FO$137,0), _xlfn.XLOOKUP(Y209, $G$7:$FO$7,$G$135:$FO$135,0))</f>
        <v>9.1140918059182603</v>
      </c>
      <c r="Z212" s="210">
        <f>IF(Options!$C$107="Option I", _xlfn.XLOOKUP(Z209, $G$7:$FO$7,$G$137:$FO$137,0), _xlfn.XLOOKUP(Z209, $G$7:$FO$7,$G$135:$FO$135,0))</f>
        <v>9.1140918059182603</v>
      </c>
      <c r="AA212" s="210">
        <f>IF(Options!$C$107="Option I", _xlfn.XLOOKUP(AA209, $G$7:$FO$7,$G$137:$FO$137,0), _xlfn.XLOOKUP(AA209, $G$7:$FO$7,$G$135:$FO$135,0))</f>
        <v>238.99174068852318</v>
      </c>
      <c r="AB212" s="210">
        <f>IF(Options!$C$107="Option I", _xlfn.XLOOKUP(AB209, $G$7:$FO$7,$G$137:$FO$137,0), _xlfn.XLOOKUP(AB209, $G$7:$FO$7,$G$135:$FO$135,0))</f>
        <v>36.456367223673034</v>
      </c>
      <c r="AC212" s="210">
        <f>IF(Options!$C$107="Option I", _xlfn.XLOOKUP(AC209, $G$7:$FO$7,$G$137:$FO$137,0), _xlfn.XLOOKUP(AC209, $G$7:$FO$7,$G$135:$FO$135,0))</f>
        <v>36.456367223673034</v>
      </c>
      <c r="AD212" s="210">
        <f>IF(Options!$C$107="Option I", _xlfn.XLOOKUP(AD209, $G$7:$FO$7,$G$137:$FO$137,0), _xlfn.XLOOKUP(AD209, $G$7:$FO$7,$G$135:$FO$135,0))</f>
        <v>229.87764888260494</v>
      </c>
      <c r="AE212" s="210">
        <f>IF(Options!$C$107="Option I", _xlfn.XLOOKUP(AE209, $G$7:$FO$7,$G$137:$FO$137,0), _xlfn.XLOOKUP(AE209, $G$7:$FO$7,$G$135:$FO$135,0))</f>
        <v>27.342275417754781</v>
      </c>
      <c r="AF212" s="210">
        <f>IF(Options!$C$107="Option I", _xlfn.XLOOKUP(AF209, $G$7:$FO$7,$G$137:$FO$137,0), _xlfn.XLOOKUP(AF209, $G$7:$FO$7,$G$135:$FO$135,0))</f>
        <v>229.87764888260494</v>
      </c>
      <c r="AG212" s="210">
        <f>IF(Options!$C$107="Option I", _xlfn.XLOOKUP(AG209, $G$7:$FO$7,$G$137:$FO$137,0), _xlfn.XLOOKUP(AG209, $G$7:$FO$7,$G$135:$FO$135,0))</f>
        <v>27.342275417754781</v>
      </c>
      <c r="AH212" s="210">
        <f>IF(Options!$C$107="Option I", _xlfn.XLOOKUP(AH209, $G$7:$FO$7,$G$137:$FO$137,0), _xlfn.XLOOKUP(AH209, $G$7:$FO$7,$G$135:$FO$135,0))</f>
        <v>20.051001973020171</v>
      </c>
      <c r="AI212" s="210">
        <f>IF(Options!$C$107="Option I", _xlfn.XLOOKUP(AI209, $G$7:$FO$7,$G$137:$FO$137,0), _xlfn.XLOOKUP(AI209, $G$7:$FO$7,$G$135:$FO$135,0))</f>
        <v>20.051001973020171</v>
      </c>
      <c r="AJ212" s="210">
        <f>IF(Options!$C$107="Option I", _xlfn.XLOOKUP(AJ209, $G$7:$FO$7,$G$137:$FO$137,0), _xlfn.XLOOKUP(AJ209, $G$7:$FO$7,$G$135:$FO$135,0))</f>
        <v>20.051001973020171</v>
      </c>
      <c r="AK212" s="210">
        <f>IF(Options!$C$107="Option I", _xlfn.XLOOKUP(AK209, $G$7:$FO$7,$G$137:$FO$137,0), _xlfn.XLOOKUP(AK209, $G$7:$FO$7,$G$135:$FO$135,0))</f>
        <v>133.47081111333625</v>
      </c>
      <c r="AL212" s="210">
        <f>IF(Options!$C$107="Option I", _xlfn.XLOOKUP(AL209, $G$7:$FO$7,$G$137:$FO$137,0), _xlfn.XLOOKUP(AL209, $G$7:$FO$7,$G$135:$FO$135,0))</f>
        <v>20.051001973020171</v>
      </c>
      <c r="AM212" s="210">
        <f>IF(Options!$C$107="Option I", _xlfn.XLOOKUP(AM209, $G$7:$FO$7,$G$137:$FO$137,0), _xlfn.XLOOKUP(AM209, $G$7:$FO$7,$G$135:$FO$135,0))</f>
        <v>302.58784795648603</v>
      </c>
      <c r="AN212" s="210">
        <f>IF(Options!$C$107="Option I", _xlfn.XLOOKUP(AN209, $G$7:$FO$7,$G$137:$FO$137,0), _xlfn.XLOOKUP(AN209, $G$7:$FO$7,$G$135:$FO$135,0))</f>
        <v>153.21801002615916</v>
      </c>
      <c r="AO212" s="210">
        <f>IF(Options!$C$107="Option I", _xlfn.XLOOKUP(AO209, $G$7:$FO$7,$G$137:$FO$137,0), _xlfn.XLOOKUP(AO209, $G$7:$FO$7,$G$135:$FO$135,0))</f>
        <v>153.21801002615916</v>
      </c>
      <c r="AP212" s="210">
        <f>IF(Options!$C$107="Option I", _xlfn.XLOOKUP(AP209, $G$7:$FO$7,$G$137:$FO$137,0), _xlfn.XLOOKUP(AP209, $G$7:$FO$7,$G$135:$FO$135,0))</f>
        <v>281.32163374267691</v>
      </c>
      <c r="AQ212" s="210">
        <f>IF(Options!$C$107="Option I", _xlfn.XLOOKUP(AQ209, $G$7:$FO$7,$G$137:$FO$137,0), _xlfn.XLOOKUP(AQ209, $G$7:$FO$7,$G$135:$FO$135,0))</f>
        <v>38.279185584856691</v>
      </c>
      <c r="AR212" s="210">
        <f>IF(Options!$C$107="Option I", _xlfn.XLOOKUP(AR209, $G$7:$FO$7,$G$137:$FO$137,0), _xlfn.XLOOKUP(AR209, $G$7:$FO$7,$G$135:$FO$135,0))</f>
        <v>281.32163374267691</v>
      </c>
      <c r="AS212" s="210">
        <f>IF(Options!$C$107="Option I", _xlfn.XLOOKUP(AS209, $G$7:$FO$7,$G$137:$FO$137,0), _xlfn.XLOOKUP(AS209, $G$7:$FO$7,$G$135:$FO$135,0))</f>
        <v>38.279185584856691</v>
      </c>
      <c r="AT212" s="210">
        <f>IF(Options!$C$107="Option I", _xlfn.XLOOKUP(AT209, $G$7:$FO$7,$G$137:$FO$137,0), _xlfn.XLOOKUP(AT209, $G$7:$FO$7,$G$135:$FO$135,0))</f>
        <v>27.342275417754777</v>
      </c>
      <c r="AU212" s="210">
        <f>IF(Options!$C$107="Option I", _xlfn.XLOOKUP(AU209, $G$7:$FO$7,$G$137:$FO$137,0), _xlfn.XLOOKUP(AU209, $G$7:$FO$7,$G$135:$FO$135,0))</f>
        <v>229.87764888260494</v>
      </c>
      <c r="AV212" s="210">
        <f>IF(Options!$C$107="Option I", _xlfn.XLOOKUP(AV209, $G$7:$FO$7,$G$137:$FO$137,0), _xlfn.XLOOKUP(AV209, $G$7:$FO$7,$G$135:$FO$135,0))</f>
        <v>27.342275417754777</v>
      </c>
      <c r="AW212" s="210">
        <f>IF(Options!$C$107="Option I", _xlfn.XLOOKUP(AW209, $G$7:$FO$7,$G$137:$FO$137,0), _xlfn.XLOOKUP(AW209, $G$7:$FO$7,$G$135:$FO$135,0))</f>
        <v>365.98141985098425</v>
      </c>
      <c r="AX212" s="210">
        <f>IF(Options!$C$107="Option I", _xlfn.XLOOKUP(AX209, $G$7:$FO$7,$G$137:$FO$137,0), _xlfn.XLOOKUP(AX209, $G$7:$FO$7,$G$135:$FO$135,0))</f>
        <v>27.342275417754777</v>
      </c>
      <c r="AY212" s="210">
        <f>IF(Options!$C$107="Option I", _xlfn.XLOOKUP(AY209, $G$7:$FO$7,$G$137:$FO$137,0), _xlfn.XLOOKUP(AY209, $G$7:$FO$7,$G$135:$FO$135,0))</f>
        <v>795.15387622300148</v>
      </c>
      <c r="AZ212" s="210">
        <f>IF(Options!$C$107="Option I", _xlfn.XLOOKUP(AZ209, $G$7:$FO$7,$G$137:$FO$137,0), _xlfn.XLOOKUP(AZ209, $G$7:$FO$7,$G$135:$FO$135,0))</f>
        <v>137.92658932956297</v>
      </c>
      <c r="BA212" s="210">
        <f>IF(Options!$C$107="Option I", _xlfn.XLOOKUP(BA209, $G$7:$FO$7,$G$137:$FO$137,0), _xlfn.XLOOKUP(BA209, $G$7:$FO$7,$G$135:$FO$135,0))</f>
        <v>137.92658932956297</v>
      </c>
      <c r="BB212" s="210">
        <f>IF(Options!$C$107="Option I", _xlfn.XLOOKUP(BB209, $G$7:$FO$7,$G$137:$FO$137,0), _xlfn.XLOOKUP(BB209, $G$7:$FO$7,$G$135:$FO$135,0))</f>
        <v>380.96903748738305</v>
      </c>
      <c r="BC212" s="210">
        <f>IF(Options!$C$107="Option I", _xlfn.XLOOKUP(BC209, $G$7:$FO$7,$G$137:$FO$137,0), _xlfn.XLOOKUP(BC209, $G$7:$FO$7,$G$135:$FO$135,0))</f>
        <v>16.405365250652867</v>
      </c>
      <c r="BD212" s="210">
        <f>IF(Options!$C$107="Option I", _xlfn.XLOOKUP(BD209, $G$7:$FO$7,$G$137:$FO$137,0), _xlfn.XLOOKUP(BD209, $G$7:$FO$7,$G$135:$FO$135,0))</f>
        <v>380.96903748738305</v>
      </c>
      <c r="BE212" s="210">
        <f>IF(Options!$C$107="Option I", _xlfn.XLOOKUP(BE209, $G$7:$FO$7,$G$137:$FO$137,0), _xlfn.XLOOKUP(BE209, $G$7:$FO$7,$G$135:$FO$135,0))</f>
        <v>16.405365250652867</v>
      </c>
      <c r="BF212" s="210">
        <f>IF(Options!$C$107="Option I", _xlfn.XLOOKUP(BF209, $G$7:$FO$7,$G$137:$FO$137,0), _xlfn.XLOOKUP(BF209, $G$7:$FO$7,$G$135:$FO$135,0))</f>
        <v>16.405365250652867</v>
      </c>
      <c r="BG212" s="210">
        <f>IF(Options!$C$107="Option I", _xlfn.XLOOKUP(BG209, $G$7:$FO$7,$G$137:$FO$137,0), _xlfn.XLOOKUP(BG209, $G$7:$FO$7,$G$135:$FO$135,0))</f>
        <v>259.44781340847305</v>
      </c>
      <c r="BH212" s="210">
        <f>IF(Options!$C$107="Option I", _xlfn.XLOOKUP(BH209, $G$7:$FO$7,$G$137:$FO$137,0), _xlfn.XLOOKUP(BH209, $G$7:$FO$7,$G$135:$FO$135,0))</f>
        <v>16.405365250652867</v>
      </c>
      <c r="BI212" s="210">
        <f>IF(Options!$C$107="Option I", _xlfn.XLOOKUP(BI209, $G$7:$FO$7,$G$137:$FO$137,0), _xlfn.XLOOKUP(BI209, $G$7:$FO$7,$G$135:$FO$135,0))</f>
        <v>463.60346986104196</v>
      </c>
      <c r="BJ212" s="210">
        <f>IF(Options!$C$107="Option I", _xlfn.XLOOKUP(BJ209, $G$7:$FO$7,$G$137:$FO$137,0), _xlfn.XLOOKUP(BJ209, $G$7:$FO$7,$G$135:$FO$135,0))</f>
        <v>16.405365250652867</v>
      </c>
      <c r="BK212" s="210">
        <f>IF(Options!$C$107="Option I", _xlfn.XLOOKUP(BK209, $G$7:$FO$7,$G$137:$FO$137,0), _xlfn.XLOOKUP(BK209, $G$7:$FO$7,$G$135:$FO$135,0))</f>
        <v>499.75603402451759</v>
      </c>
      <c r="BL212" s="210">
        <f>IF(Options!$C$107="Option I", _xlfn.XLOOKUP(BL209, $G$7:$FO$7,$G$137:$FO$137,0), _xlfn.XLOOKUP(BL209, $G$7:$FO$7,$G$135:$FO$135,0))</f>
        <v>182.28183611836508</v>
      </c>
      <c r="BM212" s="210">
        <f>IF(Options!$C$107="Option I", _xlfn.XLOOKUP(BM209, $G$7:$FO$7,$G$137:$FO$137,0), _xlfn.XLOOKUP(BM209, $G$7:$FO$7,$G$135:$FO$135,0))</f>
        <v>182.28183611836508</v>
      </c>
      <c r="BN212" s="210">
        <f>IF(Options!$C$107="Option I", _xlfn.XLOOKUP(BN209, $G$7:$FO$7,$G$137:$FO$137,0), _xlfn.XLOOKUP(BN209, $G$7:$FO$7,$G$135:$FO$135,0))</f>
        <v>0</v>
      </c>
      <c r="BO212" s="210">
        <f>IF(Options!$C$107="Option I", _xlfn.XLOOKUP(BO209, $G$7:$FO$7,$G$137:$FO$137,0), _xlfn.XLOOKUP(BO209, $G$7:$FO$7,$G$135:$FO$135,0))</f>
        <v>0</v>
      </c>
      <c r="BP212" s="210">
        <f>IF(Options!$C$107="Option I", _xlfn.XLOOKUP(BP209, $G$7:$FO$7,$G$137:$FO$137,0), _xlfn.XLOOKUP(BP209, $G$7:$FO$7,$G$135:$FO$135,0))</f>
        <v>0</v>
      </c>
      <c r="BQ212" s="210">
        <f>IF(Options!$C$107="Option I", _xlfn.XLOOKUP(BQ209, $G$7:$FO$7,$G$137:$FO$137,0), _xlfn.XLOOKUP(BQ209, $G$7:$FO$7,$G$135:$FO$135,0))</f>
        <v>0</v>
      </c>
      <c r="BR212" s="210">
        <f>IF(Options!$C$107="Option I", _xlfn.XLOOKUP(BR209, $G$7:$FO$7,$G$137:$FO$137,0), _xlfn.XLOOKUP(BR209, $G$7:$FO$7,$G$135:$FO$135,0))</f>
        <v>0</v>
      </c>
      <c r="BS212" s="210">
        <f>IF(Options!$C$107="Option I", _xlfn.XLOOKUP(BS209, $G$7:$FO$7,$G$137:$FO$137,0), _xlfn.XLOOKUP(BS209, $G$7:$FO$7,$G$135:$FO$135,0))</f>
        <v>364.56367223673016</v>
      </c>
      <c r="BT212" s="210">
        <f>IF(Options!$C$107="Option I", _xlfn.XLOOKUP(BT209, $G$7:$FO$7,$G$137:$FO$137,0), _xlfn.XLOOKUP(BT209, $G$7:$FO$7,$G$135:$FO$135,0))</f>
        <v>0</v>
      </c>
      <c r="BU212" s="210">
        <f>IF(Options!$C$107="Option I", _xlfn.XLOOKUP(BU209, $G$7:$FO$7,$G$137:$FO$137,0), _xlfn.XLOOKUP(BU209, $G$7:$FO$7,$G$135:$FO$135,0))</f>
        <v>364.56367223673016</v>
      </c>
      <c r="BV212" s="210">
        <f>IF(Options!$C$107="Option I", _xlfn.XLOOKUP(BV209, $G$7:$FO$7,$G$137:$FO$137,0), _xlfn.XLOOKUP(BV209, $G$7:$FO$7,$G$135:$FO$135,0))</f>
        <v>0</v>
      </c>
      <c r="BW212" s="210">
        <f>IF(Options!$C$107="Option I", _xlfn.XLOOKUP(BW209, $G$7:$FO$7,$G$137:$FO$137,0), _xlfn.XLOOKUP(BW209, $G$7:$FO$7,$G$135:$FO$135,0))</f>
        <v>729.12734447346031</v>
      </c>
      <c r="BX212" s="210">
        <f>IF(Options!$C$107="Option I", _xlfn.XLOOKUP(BX209, $G$7:$FO$7,$G$137:$FO$137,0), _xlfn.XLOOKUP(BX209, $G$7:$FO$7,$G$135:$FO$135,0))</f>
        <v>0</v>
      </c>
      <c r="BY212" s="210">
        <f>IF(Options!$C$107="Option I", _xlfn.XLOOKUP(BY209, $G$7:$FO$7,$G$137:$FO$137,0), _xlfn.XLOOKUP(BY209, $G$7:$FO$7,$G$135:$FO$135,0))</f>
        <v>0</v>
      </c>
      <c r="BZ212" s="210">
        <f>IF(Options!$C$107="Option I", _xlfn.XLOOKUP(BZ209, $G$7:$FO$7,$G$137:$FO$137,0), _xlfn.XLOOKUP(BZ209, $G$7:$FO$7,$G$135:$FO$135,0))</f>
        <v>0</v>
      </c>
      <c r="CA212" s="210">
        <f>IF(Options!$C$107="Option I", _xlfn.XLOOKUP(CA209, $G$7:$FO$7,$G$137:$FO$137,0), _xlfn.XLOOKUP(CA209, $G$7:$FO$7,$G$135:$FO$135,0))</f>
        <v>0</v>
      </c>
      <c r="CB212" s="210">
        <f>IF(Options!$C$107="Option I", _xlfn.XLOOKUP(CB209, $G$7:$FO$7,$G$137:$FO$137,0), _xlfn.XLOOKUP(CB209, $G$7:$FO$7,$G$135:$FO$135,0))</f>
        <v>0</v>
      </c>
      <c r="CC212" s="210">
        <f>IF(Options!$C$107="Option I", _xlfn.XLOOKUP(CC209, $G$7:$FO$7,$G$137:$FO$137,0), _xlfn.XLOOKUP(CC209, $G$7:$FO$7,$G$135:$FO$135,0))</f>
        <v>0</v>
      </c>
      <c r="CD212" s="210">
        <f>IF(Options!$C$107="Option I", _xlfn.XLOOKUP(CD209, $G$7:$FO$7,$G$137:$FO$137,0), _xlfn.XLOOKUP(CD209, $G$7:$FO$7,$G$135:$FO$135,0))</f>
        <v>0</v>
      </c>
      <c r="CE212" s="210">
        <f>IF(Options!$C$107="Option I", _xlfn.XLOOKUP(CE209, $G$7:$FO$7,$G$137:$FO$137,0), _xlfn.XLOOKUP(CE209, $G$7:$FO$7,$G$135:$FO$135,0))</f>
        <v>0</v>
      </c>
      <c r="CF212" s="210">
        <f>IF(Options!$C$107="Option I", _xlfn.XLOOKUP(CF209, $G$7:$FO$7,$G$137:$FO$137,0), _xlfn.XLOOKUP(CF209, $G$7:$FO$7,$G$135:$FO$135,0))</f>
        <v>0</v>
      </c>
      <c r="CG212" s="210">
        <f>IF(Options!$C$107="Option I", _xlfn.XLOOKUP(CG209, $G$7:$FO$7,$G$137:$FO$137,0), _xlfn.XLOOKUP(CG209, $G$7:$FO$7,$G$135:$FO$135,0))</f>
        <v>0</v>
      </c>
      <c r="CH212" s="210">
        <f>IF(Options!$C$107="Option I", _xlfn.XLOOKUP(CH209, $G$7:$FO$7,$G$137:$FO$137,0), _xlfn.XLOOKUP(CH209, $G$7:$FO$7,$G$135:$FO$135,0))</f>
        <v>0</v>
      </c>
      <c r="CI212" s="210">
        <f>IF(Options!$C$107="Option I", _xlfn.XLOOKUP(CI209, $G$7:$FO$7,$G$137:$FO$137,0), _xlfn.XLOOKUP(CI209, $G$7:$FO$7,$G$135:$FO$135,0))</f>
        <v>0</v>
      </c>
      <c r="CJ212" s="210">
        <f>IF(Options!$C$107="Option I", _xlfn.XLOOKUP(CJ209, $G$7:$FO$7,$G$137:$FO$137,0), _xlfn.XLOOKUP(CJ209, $G$7:$FO$7,$G$135:$FO$135,0))</f>
        <v>0</v>
      </c>
      <c r="CK212" s="210">
        <f>IF(Options!$C$107="Option I", _xlfn.XLOOKUP(CK209, $G$7:$FO$7,$G$137:$FO$137,0), _xlfn.XLOOKUP(CK209, $G$7:$FO$7,$G$135:$FO$135,0))</f>
        <v>0</v>
      </c>
      <c r="CL212" s="210">
        <f>IF(Options!$C$107="Option I", _xlfn.XLOOKUP(CL209, $G$7:$FO$7,$G$137:$FO$137,0), _xlfn.XLOOKUP(CL209, $G$7:$FO$7,$G$135:$FO$135,0))</f>
        <v>0</v>
      </c>
      <c r="CM212" s="210">
        <f>IF(Options!$C$107="Option I", _xlfn.XLOOKUP(CM209, $G$7:$FO$7,$G$137:$FO$137,0), _xlfn.XLOOKUP(CM209, $G$7:$FO$7,$G$135:$FO$135,0))</f>
        <v>0</v>
      </c>
      <c r="CN212" s="210">
        <f>IF(Options!$C$107="Option I", _xlfn.XLOOKUP(CN209, $G$7:$FO$7,$G$137:$FO$137,0), _xlfn.XLOOKUP(CN209, $G$7:$FO$7,$G$135:$FO$135,0))</f>
        <v>0</v>
      </c>
      <c r="CO212" s="210">
        <f>IF(Options!$C$107="Option I", _xlfn.XLOOKUP(CO209, $G$7:$FO$7,$G$137:$FO$137,0), _xlfn.XLOOKUP(CO209, $G$7:$FO$7,$G$135:$FO$135,0))</f>
        <v>0</v>
      </c>
      <c r="CP212" s="210">
        <f>IF(Options!$C$107="Option I", _xlfn.XLOOKUP(CP209, $G$7:$FO$7,$G$137:$FO$137,0), _xlfn.XLOOKUP(CP209, $G$7:$FO$7,$G$135:$FO$135,0))</f>
        <v>0</v>
      </c>
      <c r="CQ212" s="210">
        <f>IF(Options!$C$107="Option I", _xlfn.XLOOKUP(CQ209, $G$7:$FO$7,$G$137:$FO$137,0), _xlfn.XLOOKUP(CQ209, $G$7:$FO$7,$G$135:$FO$135,0))</f>
        <v>0</v>
      </c>
      <c r="CR212" s="210">
        <f>IF(Options!$C$107="Option I", _xlfn.XLOOKUP(CR209, $G$7:$FO$7,$G$137:$FO$137,0), _xlfn.XLOOKUP(CR209, $G$7:$FO$7,$G$135:$FO$135,0))</f>
        <v>0</v>
      </c>
      <c r="CS212" s="210">
        <f>IF(Options!$C$107="Option I", _xlfn.XLOOKUP(CS209, $G$7:$FO$7,$G$137:$FO$137,0), _xlfn.XLOOKUP(CS209, $G$7:$FO$7,$G$135:$FO$135,0))</f>
        <v>0</v>
      </c>
      <c r="CT212" s="210">
        <f>IF(Options!$C$107="Option I", _xlfn.XLOOKUP(CT209, $G$7:$FO$7,$G$137:$FO$137,0), _xlfn.XLOOKUP(CT209, $G$7:$FO$7,$G$135:$FO$135,0))</f>
        <v>0</v>
      </c>
      <c r="CU212" s="210">
        <f>IF(Options!$C$107="Option I", _xlfn.XLOOKUP(CU209, $G$7:$FO$7,$G$137:$FO$137,0), _xlfn.XLOOKUP(CU209, $G$7:$FO$7,$G$135:$FO$135,0))</f>
        <v>0</v>
      </c>
      <c r="CV212" s="210">
        <f>IF(Options!$C$107="Option I", _xlfn.XLOOKUP(CV209, $G$7:$FO$7,$G$137:$FO$137,0), _xlfn.XLOOKUP(CV209, $G$7:$FO$7,$G$135:$FO$135,0))</f>
        <v>0</v>
      </c>
      <c r="CW212" s="210">
        <f>IF(Options!$C$107="Option I", _xlfn.XLOOKUP(CW209, $G$7:$FO$7,$G$137:$FO$137,0), _xlfn.XLOOKUP(CW209, $G$7:$FO$7,$G$135:$FO$135,0))</f>
        <v>0</v>
      </c>
      <c r="CX212" s="210">
        <f>IF(Options!$C$107="Option I", _xlfn.XLOOKUP(CX209, $G$7:$FO$7,$G$137:$FO$137,0), _xlfn.XLOOKUP(CX209, $G$7:$FO$7,$G$135:$FO$135,0))</f>
        <v>0</v>
      </c>
      <c r="CY212" s="210">
        <f>IF(Options!$C$107="Option I", _xlfn.XLOOKUP(CY209, $G$7:$FO$7,$G$137:$FO$137,0), _xlfn.XLOOKUP(CY209, $G$7:$FO$7,$G$135:$FO$135,0))</f>
        <v>0</v>
      </c>
      <c r="CZ212" s="210">
        <f>IF(Options!$C$107="Option I", _xlfn.XLOOKUP(CZ209, $G$7:$FO$7,$G$137:$FO$137,0), _xlfn.XLOOKUP(CZ209, $G$7:$FO$7,$G$135:$FO$135,0))</f>
        <v>0</v>
      </c>
      <c r="DA212" s="210">
        <f>IF(Options!$C$107="Option I", _xlfn.XLOOKUP(DA209, $G$7:$FO$7,$G$137:$FO$137,0), _xlfn.XLOOKUP(DA209, $G$7:$FO$7,$G$135:$FO$135,0))</f>
        <v>0</v>
      </c>
      <c r="DB212" s="210">
        <f>IF(Options!$C$107="Option I", _xlfn.XLOOKUP(DB209, $G$7:$FO$7,$G$137:$FO$137,0), _xlfn.XLOOKUP(DB209, $G$7:$FO$7,$G$135:$FO$135,0))</f>
        <v>0</v>
      </c>
      <c r="DC212" s="210">
        <f>IF(Options!$C$107="Option I", _xlfn.XLOOKUP(DC209, $G$7:$FO$7,$G$137:$FO$137,0), _xlfn.XLOOKUP(DC209, $G$7:$FO$7,$G$135:$FO$135,0))</f>
        <v>0</v>
      </c>
      <c r="DD212" s="210">
        <f>IF(Options!$C$107="Option I", _xlfn.XLOOKUP(DD209, $G$7:$FO$7,$G$137:$FO$137,0), _xlfn.XLOOKUP(DD209, $G$7:$FO$7,$G$135:$FO$135,0))</f>
        <v>0</v>
      </c>
      <c r="DE212" s="210">
        <f>IF(Options!$C$107="Option I", _xlfn.XLOOKUP(DE209, $G$7:$FO$7,$G$137:$FO$137,0), _xlfn.XLOOKUP(DE209, $G$7:$FO$7,$G$135:$FO$135,0))</f>
        <v>0</v>
      </c>
      <c r="DF212" s="210">
        <f>IF(Options!$C$107="Option I", _xlfn.XLOOKUP(DF209, $G$7:$FO$7,$G$137:$FO$137,0), _xlfn.XLOOKUP(DF209, $G$7:$FO$7,$G$135:$FO$135,0))</f>
        <v>0</v>
      </c>
      <c r="DG212" s="210">
        <f>IF(Options!$C$107="Option I", _xlfn.XLOOKUP(DG209, $G$7:$FO$7,$G$137:$FO$137,0), _xlfn.XLOOKUP(DG209, $G$7:$FO$7,$G$135:$FO$135,0))</f>
        <v>0</v>
      </c>
      <c r="DH212" s="210">
        <f>IF(Options!$C$107="Option I", _xlfn.XLOOKUP(DH209, $G$7:$FO$7,$G$137:$FO$137,0), _xlfn.XLOOKUP(DH209, $G$7:$FO$7,$G$135:$FO$135,0))</f>
        <v>0</v>
      </c>
      <c r="DI212" s="210">
        <f>IF(Options!$C$107="Option I", _xlfn.XLOOKUP(DI209, $G$7:$FO$7,$G$137:$FO$137,0), _xlfn.XLOOKUP(DI209, $G$7:$FO$7,$G$135:$FO$135,0))</f>
        <v>0</v>
      </c>
      <c r="DJ212" s="210">
        <f>IF(Options!$C$107="Option I", _xlfn.XLOOKUP(DJ209, $G$7:$FO$7,$G$137:$FO$137,0), _xlfn.XLOOKUP(DJ209, $G$7:$FO$7,$G$135:$FO$135,0))</f>
        <v>0</v>
      </c>
      <c r="DK212" s="210">
        <f>IF(Options!$C$107="Option I", _xlfn.XLOOKUP(DK209, $G$7:$FO$7,$G$137:$FO$137,0), _xlfn.XLOOKUP(DK209, $G$7:$FO$7,$G$135:$FO$135,0))</f>
        <v>0</v>
      </c>
      <c r="DL212" s="210">
        <f>IF(Options!$C$107="Option I", _xlfn.XLOOKUP(DL209, $G$7:$FO$7,$G$137:$FO$137,0), _xlfn.XLOOKUP(DL209, $G$7:$FO$7,$G$135:$FO$135,0))</f>
        <v>0</v>
      </c>
      <c r="DM212" s="210">
        <f>IF(Options!$C$107="Option I", _xlfn.XLOOKUP(DM209, $G$7:$FO$7,$G$137:$FO$137,0), _xlfn.XLOOKUP(DM209, $G$7:$FO$7,$G$135:$FO$135,0))</f>
        <v>0</v>
      </c>
      <c r="DN212" s="210">
        <f>IF(Options!$C$107="Option I", _xlfn.XLOOKUP(DN209, $G$7:$FO$7,$G$137:$FO$137,0), _xlfn.XLOOKUP(DN209, $G$7:$FO$7,$G$135:$FO$135,0))</f>
        <v>0</v>
      </c>
      <c r="DO212" s="210">
        <f>IF(Options!$C$107="Option I", _xlfn.XLOOKUP(DO209, $G$7:$FO$7,$G$137:$FO$137,0), _xlfn.XLOOKUP(DO209, $G$7:$FO$7,$G$135:$FO$135,0))</f>
        <v>0</v>
      </c>
      <c r="DP212" s="210">
        <f>IF(Options!$C$107="Option I", _xlfn.XLOOKUP(DP209, $G$7:$FO$7,$G$137:$FO$137,0), _xlfn.XLOOKUP(DP209, $G$7:$FO$7,$G$135:$FO$135,0))</f>
        <v>0</v>
      </c>
      <c r="DQ212" s="210">
        <f>IF(Options!$C$107="Option I", _xlfn.XLOOKUP(DQ209, $G$7:$FO$7,$G$137:$FO$137,0), _xlfn.XLOOKUP(DQ209, $G$7:$FO$7,$G$135:$FO$135,0))</f>
        <v>0</v>
      </c>
      <c r="DR212" s="210">
        <f>IF(Options!$C$107="Option I", _xlfn.XLOOKUP(DR209, $G$7:$FO$7,$G$137:$FO$137,0), _xlfn.XLOOKUP(DR209, $G$7:$FO$7,$G$135:$FO$135,0))</f>
        <v>0</v>
      </c>
      <c r="DS212" s="210">
        <f>IF(Options!$C$107="Option I", _xlfn.XLOOKUP(DS209, $G$7:$FO$7,$G$137:$FO$137,0), _xlfn.XLOOKUP(DS209, $G$7:$FO$7,$G$135:$FO$135,0))</f>
        <v>0</v>
      </c>
      <c r="DT212" s="210">
        <f>IF(Options!$C$107="Option I", _xlfn.XLOOKUP(DT209, $G$7:$FO$7,$G$137:$FO$137,0), _xlfn.XLOOKUP(DT209, $G$7:$FO$7,$G$135:$FO$135,0))</f>
        <v>0</v>
      </c>
      <c r="DU212" s="210">
        <f>IF(Options!$C$107="Option I", _xlfn.XLOOKUP(DU209, $G$7:$FO$7,$G$137:$FO$137,0), _xlfn.XLOOKUP(DU209, $G$7:$FO$7,$G$135:$FO$135,0))</f>
        <v>0</v>
      </c>
      <c r="DV212" s="210">
        <f>IF(Options!$C$107="Option I", _xlfn.XLOOKUP(DV209, $G$7:$FO$7,$G$137:$FO$137,0), _xlfn.XLOOKUP(DV209, $G$7:$FO$7,$G$135:$FO$135,0))</f>
        <v>0</v>
      </c>
      <c r="DW212" s="210">
        <f>IF(Options!$C$107="Option I", _xlfn.XLOOKUP(DW209, $G$7:$FO$7,$G$137:$FO$137,0), _xlfn.XLOOKUP(DW209, $G$7:$FO$7,$G$135:$FO$135,0))</f>
        <v>0</v>
      </c>
      <c r="DX212" s="210">
        <f>IF(Options!$C$107="Option I", _xlfn.XLOOKUP(DX209, $G$7:$FO$7,$G$137:$FO$137,0), _xlfn.XLOOKUP(DX209, $G$7:$FO$7,$G$135:$FO$135,0))</f>
        <v>0</v>
      </c>
      <c r="DY212" s="210">
        <f>IF(Options!$C$107="Option I", _xlfn.XLOOKUP(DY209, $G$7:$FO$7,$G$137:$FO$137,0), _xlfn.XLOOKUP(DY209, $G$7:$FO$7,$G$135:$FO$135,0))</f>
        <v>0</v>
      </c>
      <c r="DZ212" s="210">
        <f>IF(Options!$C$107="Option I", _xlfn.XLOOKUP(DZ209, $G$7:$FO$7,$G$137:$FO$137,0), _xlfn.XLOOKUP(DZ209, $G$7:$FO$7,$G$135:$FO$135,0))</f>
        <v>0</v>
      </c>
      <c r="EA212" s="210">
        <f>IF(Options!$C$107="Option I", _xlfn.XLOOKUP(EA209, $G$7:$FO$7,$G$137:$FO$137,0), _xlfn.XLOOKUP(EA209, $G$7:$FO$7,$G$135:$FO$135,0))</f>
        <v>0</v>
      </c>
      <c r="EB212" s="210">
        <f>IF(Options!$C$107="Option I", _xlfn.XLOOKUP(EB209, $G$7:$FO$7,$G$137:$FO$137,0), _xlfn.XLOOKUP(EB209, $G$7:$FO$7,$G$135:$FO$135,0))</f>
        <v>0</v>
      </c>
      <c r="EC212" s="210">
        <f>IF(Options!$C$107="Option I", _xlfn.XLOOKUP(EC209, $G$7:$FO$7,$G$137:$FO$137,0), _xlfn.XLOOKUP(EC209, $G$7:$FO$7,$G$135:$FO$135,0))</f>
        <v>0</v>
      </c>
      <c r="ED212" s="210">
        <f>IF(Options!$C$107="Option I", _xlfn.XLOOKUP(ED209, $G$7:$FO$7,$G$137:$FO$137,0), _xlfn.XLOOKUP(ED209, $G$7:$FO$7,$G$135:$FO$135,0))</f>
        <v>0</v>
      </c>
      <c r="EE212" s="210">
        <f>IF(Options!$C$107="Option I", _xlfn.XLOOKUP(EE209, $G$7:$FO$7,$G$137:$FO$137,0), _xlfn.XLOOKUP(EE209, $G$7:$FO$7,$G$135:$FO$135,0))</f>
        <v>0</v>
      </c>
      <c r="EF212" s="210">
        <f>IF(Options!$C$107="Option I", _xlfn.XLOOKUP(EF209, $G$7:$FO$7,$G$137:$FO$137,0), _xlfn.XLOOKUP(EF209, $G$7:$FO$7,$G$135:$FO$135,0))</f>
        <v>0</v>
      </c>
      <c r="EG212" s="210">
        <f>IF(Options!$C$107="Option I", _xlfn.XLOOKUP(EG209, $G$7:$FO$7,$G$137:$FO$137,0), _xlfn.XLOOKUP(EG209, $G$7:$FO$7,$G$135:$FO$135,0))</f>
        <v>0</v>
      </c>
      <c r="EH212" s="210">
        <f>IF(Options!$C$107="Option I", _xlfn.XLOOKUP(EH209, $G$7:$FO$7,$G$137:$FO$137,0), _xlfn.XLOOKUP(EH209, $G$7:$FO$7,$G$135:$FO$135,0))</f>
        <v>0</v>
      </c>
      <c r="EI212" s="210">
        <f>IF(Options!$C$107="Option I", _xlfn.XLOOKUP(EI209, $G$7:$FO$7,$G$137:$FO$137,0), _xlfn.XLOOKUP(EI209, $G$7:$FO$7,$G$135:$FO$135,0))</f>
        <v>0</v>
      </c>
      <c r="EJ212" s="210">
        <f>IF(Options!$C$107="Option I", _xlfn.XLOOKUP(EJ209, $G$7:$FO$7,$G$137:$FO$137,0), _xlfn.XLOOKUP(EJ209, $G$7:$FO$7,$G$135:$FO$135,0))</f>
        <v>0</v>
      </c>
      <c r="EK212" s="210">
        <f>IF(Options!$C$107="Option I", _xlfn.XLOOKUP(EK209, $G$7:$FO$7,$G$137:$FO$137,0), _xlfn.XLOOKUP(EK209, $G$7:$FO$7,$G$135:$FO$135,0))</f>
        <v>0</v>
      </c>
      <c r="EL212" s="210">
        <f>IF(Options!$C$107="Option I", _xlfn.XLOOKUP(EL209, $G$7:$FO$7,$G$137:$FO$137,0), _xlfn.XLOOKUP(EL209, $G$7:$FO$7,$G$135:$FO$135,0))</f>
        <v>0</v>
      </c>
      <c r="EM212" s="210">
        <f>IF(Options!$C$107="Option I", _xlfn.XLOOKUP(EM209, $G$7:$FO$7,$G$137:$FO$137,0), _xlfn.XLOOKUP(EM209, $G$7:$FO$7,$G$135:$FO$135,0))</f>
        <v>0</v>
      </c>
      <c r="EN212" s="210">
        <f>IF(Options!$C$107="Option I", _xlfn.XLOOKUP(EN209, $G$7:$FO$7,$G$137:$FO$137,0), _xlfn.XLOOKUP(EN209, $G$7:$FO$7,$G$135:$FO$135,0))</f>
        <v>0</v>
      </c>
      <c r="EO212" s="210">
        <f>IF(Options!$C$107="Option I", _xlfn.XLOOKUP(EO209, $G$7:$FO$7,$G$137:$FO$137,0), _xlfn.XLOOKUP(EO209, $G$7:$FO$7,$G$135:$FO$135,0))</f>
        <v>0</v>
      </c>
      <c r="EP212" s="210">
        <f>IF(Options!$C$107="Option I", _xlfn.XLOOKUP(EP209, $G$7:$FO$7,$G$137:$FO$137,0), _xlfn.XLOOKUP(EP209, $G$7:$FO$7,$G$135:$FO$135,0))</f>
        <v>0</v>
      </c>
      <c r="EQ212" s="210">
        <f>IF(Options!$C$107="Option I", _xlfn.XLOOKUP(EQ209, $G$7:$FO$7,$G$137:$FO$137,0), _xlfn.XLOOKUP(EQ209, $G$7:$FO$7,$G$135:$FO$135,0))</f>
        <v>0</v>
      </c>
      <c r="ER212" s="210">
        <f>IF(Options!$C$107="Option I", _xlfn.XLOOKUP(ER209, $G$7:$FO$7,$G$137:$FO$137,0), _xlfn.XLOOKUP(ER209, $G$7:$FO$7,$G$135:$FO$135,0))</f>
        <v>0</v>
      </c>
      <c r="ES212" s="210">
        <f>IF(Options!$C$107="Option I", _xlfn.XLOOKUP(ES209, $G$7:$FO$7,$G$137:$FO$137,0), _xlfn.XLOOKUP(ES209, $G$7:$FO$7,$G$135:$FO$135,0))</f>
        <v>0</v>
      </c>
      <c r="ET212" s="210">
        <f>IF(Options!$C$107="Option I", _xlfn.XLOOKUP(ET209, $G$7:$FO$7,$G$137:$FO$137,0), _xlfn.XLOOKUP(ET209, $G$7:$FO$7,$G$135:$FO$135,0))</f>
        <v>0</v>
      </c>
      <c r="EU212" s="210">
        <f>IF(Options!$C$107="Option I", _xlfn.XLOOKUP(EU209, $G$7:$FO$7,$G$137:$FO$137,0), _xlfn.XLOOKUP(EU209, $G$7:$FO$7,$G$135:$FO$135,0))</f>
        <v>0</v>
      </c>
      <c r="EV212" s="210">
        <f>IF(Options!$C$107="Option I", _xlfn.XLOOKUP(EV209, $G$7:$FO$7,$G$137:$FO$137,0), _xlfn.XLOOKUP(EV209, $G$7:$FO$7,$G$135:$FO$135,0))</f>
        <v>0</v>
      </c>
      <c r="EW212" s="210">
        <f>IF(Options!$C$107="Option I", _xlfn.XLOOKUP(EW209, $G$7:$FO$7,$G$137:$FO$137,0), _xlfn.XLOOKUP(EW209, $G$7:$FO$7,$G$135:$FO$135,0))</f>
        <v>0</v>
      </c>
      <c r="EX212" s="210">
        <f>IF(Options!$C$107="Option I", _xlfn.XLOOKUP(EX209, $G$7:$FO$7,$G$137:$FO$137,0), _xlfn.XLOOKUP(EX209, $G$7:$FO$7,$G$135:$FO$135,0))</f>
        <v>0</v>
      </c>
      <c r="EY212" s="210">
        <f>IF(Options!$C$107="Option I", _xlfn.XLOOKUP(EY209, $G$7:$FO$7,$G$137:$FO$137,0), _xlfn.XLOOKUP(EY209, $G$7:$FO$7,$G$135:$FO$135,0))</f>
        <v>0</v>
      </c>
      <c r="EZ212" s="210">
        <f>IF(Options!$C$107="Option I", _xlfn.XLOOKUP(EZ209, $G$7:$FO$7,$G$137:$FO$137,0), _xlfn.XLOOKUP(EZ209, $G$7:$FO$7,$G$135:$FO$135,0))</f>
        <v>0</v>
      </c>
      <c r="FA212" s="210">
        <f>IF(Options!$C$107="Option I", _xlfn.XLOOKUP(FA209, $G$7:$FO$7,$G$137:$FO$137,0), _xlfn.XLOOKUP(FA209, $G$7:$FO$7,$G$135:$FO$135,0))</f>
        <v>0</v>
      </c>
      <c r="FB212" s="210">
        <f>IF(Options!$C$107="Option I", _xlfn.XLOOKUP(FB209, $G$7:$FO$7,$G$137:$FO$137,0), _xlfn.XLOOKUP(FB209, $G$7:$FO$7,$G$135:$FO$135,0))</f>
        <v>0</v>
      </c>
      <c r="FC212" s="210">
        <f>IF(Options!$C$107="Option I", _xlfn.XLOOKUP(FC209, $G$7:$FO$7,$G$137:$FO$137,0), _xlfn.XLOOKUP(FC209, $G$7:$FO$7,$G$135:$FO$135,0))</f>
        <v>0</v>
      </c>
      <c r="FD212" s="210">
        <f>IF(Options!$C$107="Option I", _xlfn.XLOOKUP(FD209, $G$7:$FO$7,$G$137:$FO$137,0), _xlfn.XLOOKUP(FD209, $G$7:$FO$7,$G$135:$FO$135,0))</f>
        <v>0</v>
      </c>
      <c r="FE212" s="210">
        <f>IF(Options!$C$107="Option I", _xlfn.XLOOKUP(FE209, $G$7:$FO$7,$G$137:$FO$137,0), _xlfn.XLOOKUP(FE209, $G$7:$FO$7,$G$135:$FO$135,0))</f>
        <v>0</v>
      </c>
      <c r="FF212" s="210">
        <f>IF(Options!$C$107="Option I", _xlfn.XLOOKUP(FF209, $G$7:$FO$7,$G$137:$FO$137,0), _xlfn.XLOOKUP(FF209, $G$7:$FO$7,$G$135:$FO$135,0))</f>
        <v>0</v>
      </c>
      <c r="FG212" s="210">
        <f>IF(Options!$C$107="Option I", _xlfn.XLOOKUP(FG209, $G$7:$FO$7,$G$137:$FO$137,0), _xlfn.XLOOKUP(FG209, $G$7:$FO$7,$G$135:$FO$135,0))</f>
        <v>0</v>
      </c>
      <c r="FH212" s="210">
        <f>IF(Options!$C$107="Option I", _xlfn.XLOOKUP(FH209, $G$7:$FO$7,$G$137:$FO$137,0), _xlfn.XLOOKUP(FH209, $G$7:$FO$7,$G$135:$FO$135,0))</f>
        <v>0</v>
      </c>
      <c r="FI212" s="210">
        <f>IF(Options!$C$107="Option I", _xlfn.XLOOKUP(FI209, $G$7:$FO$7,$G$137:$FO$137,0), _xlfn.XLOOKUP(FI209, $G$7:$FO$7,$G$135:$FO$135,0))</f>
        <v>0</v>
      </c>
      <c r="FJ212" s="210">
        <f>IF(Options!$C$107="Option I", _xlfn.XLOOKUP(FJ209, $G$7:$FO$7,$G$137:$FO$137,0), _xlfn.XLOOKUP(FJ209, $G$7:$FO$7,$G$135:$FO$135,0))</f>
        <v>0</v>
      </c>
      <c r="FK212" s="210">
        <f>IF(Options!$C$107="Option I", _xlfn.XLOOKUP(FK209, $G$7:$FO$7,$G$137:$FO$137,0), _xlfn.XLOOKUP(FK209, $G$7:$FO$7,$G$135:$FO$135,0))</f>
        <v>0</v>
      </c>
      <c r="FL212" s="210">
        <f>IF(Options!$C$107="Option I", _xlfn.XLOOKUP(FL209, $G$7:$FO$7,$G$137:$FO$137,0), _xlfn.XLOOKUP(FL209, $G$7:$FO$7,$G$135:$FO$135,0))</f>
        <v>0</v>
      </c>
      <c r="FM212" s="210">
        <f>IF(Options!$C$107="Option I", _xlfn.XLOOKUP(FM209, $G$7:$FO$7,$G$137:$FO$137,0), _xlfn.XLOOKUP(FM209, $G$7:$FO$7,$G$135:$FO$135,0))</f>
        <v>0</v>
      </c>
      <c r="FN212" s="210">
        <f>IF(Options!$C$107="Option I", _xlfn.XLOOKUP(FN209, $G$7:$FO$7,$G$137:$FO$137,0), _xlfn.XLOOKUP(FN209, $G$7:$FO$7,$G$135:$FO$135,0))</f>
        <v>0</v>
      </c>
      <c r="FO212" s="210">
        <f>IF(Options!$C$107="Option I", _xlfn.XLOOKUP(FO209, $G$7:$FO$7,$G$137:$FO$137,0), _xlfn.XLOOKUP(FO209, $G$7:$FO$7,$G$135:$FO$135,0))</f>
        <v>0</v>
      </c>
    </row>
    <row r="213" spans="1:171" x14ac:dyDescent="0.3">
      <c r="A213" s="201" t="s">
        <v>97</v>
      </c>
      <c r="B213" s="201" t="s">
        <v>605</v>
      </c>
      <c r="D213" s="210">
        <f>SUM(G213:FO213)</f>
        <v>300</v>
      </c>
      <c r="G213" s="210" cm="1">
        <f t="array" ref="G213:FO213">IF(_xlfn.XLOOKUP(Options!$D$2,Options!$D$4:$M$4,Options!$D$94:$M$94)="JD",ConstructionDebt!G5:FO5,IF(_xlfn.XLOOKUP(Options!$D$2,Options!$D$4:$M$4,Options!$D$94:$M$94)="DM",ConstructionDebt!G21:FO21,IF(_xlfn.XLOOKUP(Options!$D$2,Options!$D$4:$M$4,Options!$D$94:$M$94)="DM+Deposit",ConstructionDebt!G36:FO36,IF(_xlfn.XLOOKUP(Options!$D$2,Options!$D$4:$M$4,Options!$D$94:$M$94)="Own Development",ConstructionDebt!G52:FO52,0))))</f>
        <v>0</v>
      </c>
      <c r="H213" s="210">
        <v>0</v>
      </c>
      <c r="I213" s="210">
        <v>0</v>
      </c>
      <c r="J213" s="210">
        <v>0</v>
      </c>
      <c r="K213" s="210">
        <v>0</v>
      </c>
      <c r="L213" s="210">
        <v>0</v>
      </c>
      <c r="M213" s="210">
        <v>0</v>
      </c>
      <c r="N213" s="210">
        <v>0</v>
      </c>
      <c r="O213" s="210">
        <v>0</v>
      </c>
      <c r="P213" s="210">
        <v>0</v>
      </c>
      <c r="Q213" s="210">
        <v>0</v>
      </c>
      <c r="R213" s="210">
        <v>0</v>
      </c>
      <c r="S213" s="210">
        <v>150</v>
      </c>
      <c r="T213" s="210">
        <v>1.625</v>
      </c>
      <c r="U213" s="210">
        <v>1.6426041666666666</v>
      </c>
      <c r="V213" s="210">
        <v>1.660399045138889</v>
      </c>
      <c r="W213" s="210">
        <v>1.678386701461227</v>
      </c>
      <c r="X213" s="210">
        <v>1.6965692240603902</v>
      </c>
      <c r="Y213" s="210">
        <v>1.7149487239877113</v>
      </c>
      <c r="Z213" s="210">
        <v>1.7335273351642446</v>
      </c>
      <c r="AA213" s="210">
        <v>1.7523072146285239</v>
      </c>
      <c r="AB213" s="210">
        <v>1.7712905427869996</v>
      </c>
      <c r="AC213" s="210">
        <v>1.7904795236671922</v>
      </c>
      <c r="AD213" s="210">
        <v>1.8098763851735866</v>
      </c>
      <c r="AE213" s="210">
        <v>131.12461113726457</v>
      </c>
      <c r="AF213" s="210">
        <v>0</v>
      </c>
      <c r="AG213" s="210">
        <v>0</v>
      </c>
      <c r="AH213" s="210">
        <v>0</v>
      </c>
      <c r="AI213" s="210">
        <v>0</v>
      </c>
      <c r="AJ213" s="210">
        <v>0</v>
      </c>
      <c r="AK213" s="210">
        <v>0</v>
      </c>
      <c r="AL213" s="210">
        <v>0</v>
      </c>
      <c r="AM213" s="210">
        <v>0</v>
      </c>
      <c r="AN213" s="210">
        <v>0</v>
      </c>
      <c r="AO213" s="210">
        <v>0</v>
      </c>
      <c r="AP213" s="210">
        <v>0</v>
      </c>
      <c r="AQ213" s="210">
        <v>0</v>
      </c>
      <c r="AR213" s="210">
        <v>0</v>
      </c>
      <c r="AS213" s="210">
        <v>0</v>
      </c>
      <c r="AT213" s="210">
        <v>0</v>
      </c>
      <c r="AU213" s="210">
        <v>0</v>
      </c>
      <c r="AV213" s="210">
        <v>0</v>
      </c>
      <c r="AW213" s="210">
        <v>0</v>
      </c>
      <c r="AX213" s="210">
        <v>0</v>
      </c>
      <c r="AY213" s="210">
        <v>0</v>
      </c>
      <c r="AZ213" s="210">
        <v>0</v>
      </c>
      <c r="BA213" s="210">
        <v>0</v>
      </c>
      <c r="BB213" s="210">
        <v>0</v>
      </c>
      <c r="BC213" s="210">
        <v>0</v>
      </c>
      <c r="BD213" s="210">
        <v>0</v>
      </c>
      <c r="BE213" s="210">
        <v>0</v>
      </c>
      <c r="BF213" s="210">
        <v>0</v>
      </c>
      <c r="BG213" s="210">
        <v>0</v>
      </c>
      <c r="BH213" s="210">
        <v>0</v>
      </c>
      <c r="BI213" s="210">
        <v>0</v>
      </c>
      <c r="BJ213" s="210">
        <v>0</v>
      </c>
      <c r="BK213" s="210">
        <v>0</v>
      </c>
      <c r="BL213" s="210">
        <v>0</v>
      </c>
      <c r="BM213" s="210">
        <v>0</v>
      </c>
      <c r="BN213" s="210">
        <v>0</v>
      </c>
      <c r="BO213" s="210">
        <v>0</v>
      </c>
      <c r="BP213" s="210">
        <v>0</v>
      </c>
      <c r="BQ213" s="210">
        <v>0</v>
      </c>
      <c r="BR213" s="210">
        <v>0</v>
      </c>
      <c r="BS213" s="210">
        <v>0</v>
      </c>
      <c r="BT213" s="210">
        <v>0</v>
      </c>
      <c r="BU213" s="210">
        <v>0</v>
      </c>
      <c r="BV213" s="210">
        <v>0</v>
      </c>
      <c r="BW213" s="210">
        <v>0</v>
      </c>
      <c r="BX213" s="210">
        <v>0</v>
      </c>
      <c r="BY213" s="210">
        <v>0</v>
      </c>
      <c r="BZ213" s="210">
        <v>0</v>
      </c>
      <c r="CA213" s="210">
        <v>0</v>
      </c>
      <c r="CB213" s="210">
        <v>0</v>
      </c>
      <c r="CC213" s="210">
        <v>0</v>
      </c>
      <c r="CD213" s="210">
        <v>0</v>
      </c>
      <c r="CE213" s="210">
        <v>0</v>
      </c>
      <c r="CF213" s="210">
        <v>0</v>
      </c>
      <c r="CG213" s="210">
        <v>0</v>
      </c>
      <c r="CH213" s="210">
        <v>0</v>
      </c>
      <c r="CI213" s="210">
        <v>0</v>
      </c>
      <c r="CJ213" s="210">
        <v>0</v>
      </c>
      <c r="CK213" s="210">
        <v>0</v>
      </c>
      <c r="CL213" s="210">
        <v>0</v>
      </c>
      <c r="CM213" s="210">
        <v>0</v>
      </c>
      <c r="CN213" s="210">
        <v>0</v>
      </c>
      <c r="CO213" s="210">
        <v>0</v>
      </c>
      <c r="CP213" s="210">
        <v>0</v>
      </c>
      <c r="CQ213" s="210">
        <v>0</v>
      </c>
      <c r="CR213" s="210">
        <v>0</v>
      </c>
      <c r="CS213" s="210">
        <v>0</v>
      </c>
      <c r="CT213" s="210">
        <v>0</v>
      </c>
      <c r="CU213" s="210">
        <v>0</v>
      </c>
      <c r="CV213" s="210">
        <v>0</v>
      </c>
      <c r="CW213" s="210">
        <v>0</v>
      </c>
      <c r="CX213" s="210">
        <v>0</v>
      </c>
      <c r="CY213" s="210">
        <v>0</v>
      </c>
      <c r="CZ213" s="210">
        <v>0</v>
      </c>
      <c r="DA213" s="210">
        <v>0</v>
      </c>
      <c r="DB213" s="210">
        <v>0</v>
      </c>
      <c r="DC213" s="210">
        <v>0</v>
      </c>
      <c r="DD213" s="210">
        <v>0</v>
      </c>
      <c r="DE213" s="210">
        <v>0</v>
      </c>
      <c r="DF213" s="210">
        <v>0</v>
      </c>
      <c r="DG213" s="210">
        <v>0</v>
      </c>
      <c r="DH213" s="210">
        <v>0</v>
      </c>
      <c r="DI213" s="210">
        <v>0</v>
      </c>
      <c r="DJ213" s="210">
        <v>0</v>
      </c>
      <c r="DK213" s="210">
        <v>0</v>
      </c>
      <c r="DL213" s="210">
        <v>0</v>
      </c>
      <c r="DM213" s="210">
        <v>0</v>
      </c>
      <c r="DN213" s="210">
        <v>0</v>
      </c>
      <c r="DO213" s="210">
        <v>0</v>
      </c>
      <c r="DP213" s="210">
        <v>0</v>
      </c>
      <c r="DQ213" s="210">
        <v>0</v>
      </c>
      <c r="DR213" s="210">
        <v>0</v>
      </c>
      <c r="DS213" s="210">
        <v>0</v>
      </c>
      <c r="DT213" s="210">
        <v>0</v>
      </c>
      <c r="DU213" s="210">
        <v>0</v>
      </c>
      <c r="DV213" s="210">
        <v>0</v>
      </c>
      <c r="DW213" s="210">
        <v>0</v>
      </c>
      <c r="DX213" s="210">
        <v>0</v>
      </c>
      <c r="DY213" s="210">
        <v>0</v>
      </c>
      <c r="DZ213" s="210">
        <v>0</v>
      </c>
      <c r="EA213" s="210">
        <v>0</v>
      </c>
      <c r="EB213" s="210">
        <v>0</v>
      </c>
      <c r="EC213" s="210">
        <v>0</v>
      </c>
      <c r="ED213" s="210">
        <v>0</v>
      </c>
      <c r="EE213" s="210">
        <v>0</v>
      </c>
      <c r="EF213" s="210">
        <v>0</v>
      </c>
      <c r="EG213" s="210">
        <v>0</v>
      </c>
      <c r="EH213" s="210">
        <v>0</v>
      </c>
      <c r="EI213" s="210">
        <v>0</v>
      </c>
      <c r="EJ213" s="210">
        <v>0</v>
      </c>
      <c r="EK213" s="210">
        <v>0</v>
      </c>
      <c r="EL213" s="210">
        <v>0</v>
      </c>
      <c r="EM213" s="210">
        <v>0</v>
      </c>
      <c r="EN213" s="210">
        <v>0</v>
      </c>
      <c r="EO213" s="210">
        <v>0</v>
      </c>
      <c r="EP213" s="210">
        <v>0</v>
      </c>
      <c r="EQ213" s="210">
        <v>0</v>
      </c>
      <c r="ER213" s="210">
        <v>0</v>
      </c>
      <c r="ES213" s="210">
        <v>0</v>
      </c>
      <c r="ET213" s="210">
        <v>0</v>
      </c>
      <c r="EU213" s="210">
        <v>0</v>
      </c>
      <c r="EV213" s="210">
        <v>0</v>
      </c>
      <c r="EW213" s="210">
        <v>0</v>
      </c>
      <c r="EX213" s="210">
        <v>0</v>
      </c>
      <c r="EY213" s="210">
        <v>0</v>
      </c>
      <c r="EZ213" s="210">
        <v>0</v>
      </c>
      <c r="FA213" s="210">
        <v>0</v>
      </c>
      <c r="FB213" s="210">
        <v>0</v>
      </c>
      <c r="FC213" s="210">
        <v>0</v>
      </c>
      <c r="FD213" s="210">
        <v>0</v>
      </c>
      <c r="FE213" s="210">
        <v>0</v>
      </c>
      <c r="FF213" s="210">
        <v>0</v>
      </c>
      <c r="FG213" s="210">
        <v>0</v>
      </c>
      <c r="FH213" s="210">
        <v>0</v>
      </c>
      <c r="FI213" s="210">
        <v>0</v>
      </c>
      <c r="FJ213" s="210">
        <v>0</v>
      </c>
      <c r="FK213" s="210">
        <v>0</v>
      </c>
      <c r="FL213" s="210">
        <v>0</v>
      </c>
      <c r="FM213" s="210">
        <v>0</v>
      </c>
      <c r="FN213" s="210">
        <v>0</v>
      </c>
      <c r="FO213" s="210">
        <v>0</v>
      </c>
    </row>
    <row r="214" spans="1:171" x14ac:dyDescent="0.3">
      <c r="D214" s="210"/>
      <c r="G214" s="210"/>
      <c r="H214" s="210"/>
      <c r="I214" s="210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10"/>
      <c r="AB214" s="210"/>
      <c r="AC214" s="210"/>
      <c r="AD214" s="210"/>
      <c r="AE214" s="210"/>
      <c r="AF214" s="210"/>
      <c r="AG214" s="210"/>
      <c r="AH214" s="210"/>
      <c r="AI214" s="210"/>
      <c r="AJ214" s="210"/>
      <c r="AK214" s="210"/>
      <c r="AL214" s="210"/>
      <c r="AM214" s="210"/>
      <c r="AN214" s="210"/>
      <c r="AO214" s="210"/>
      <c r="AP214" s="210"/>
      <c r="AQ214" s="210"/>
      <c r="AR214" s="210"/>
      <c r="AS214" s="210"/>
      <c r="AT214" s="210"/>
      <c r="AU214" s="210"/>
      <c r="AV214" s="210"/>
      <c r="AW214" s="210"/>
      <c r="AX214" s="210"/>
      <c r="AY214" s="210"/>
      <c r="AZ214" s="210"/>
      <c r="BA214" s="210"/>
      <c r="BB214" s="210"/>
      <c r="BC214" s="210"/>
      <c r="BD214" s="210"/>
      <c r="BE214" s="210"/>
      <c r="BF214" s="210"/>
      <c r="BG214" s="210"/>
      <c r="BH214" s="210"/>
      <c r="BI214" s="210"/>
      <c r="BJ214" s="210"/>
      <c r="BK214" s="210"/>
      <c r="BL214" s="210"/>
      <c r="BM214" s="210"/>
      <c r="BN214" s="210"/>
      <c r="BO214" s="210"/>
      <c r="BP214" s="210"/>
      <c r="BQ214" s="210"/>
      <c r="BR214" s="210"/>
      <c r="BS214" s="210"/>
      <c r="BT214" s="210"/>
      <c r="BU214" s="210"/>
      <c r="BV214" s="210"/>
      <c r="BW214" s="210"/>
      <c r="BX214" s="210"/>
      <c r="BY214" s="210"/>
      <c r="BZ214" s="210"/>
      <c r="CA214" s="210"/>
      <c r="CB214" s="210"/>
      <c r="CC214" s="210"/>
      <c r="CD214" s="210"/>
      <c r="CE214" s="210"/>
      <c r="CF214" s="210"/>
      <c r="CG214" s="210"/>
      <c r="CH214" s="210"/>
      <c r="CI214" s="210"/>
      <c r="CJ214" s="210"/>
      <c r="CK214" s="210"/>
      <c r="CL214" s="210"/>
      <c r="CM214" s="210"/>
      <c r="CN214" s="210"/>
      <c r="CO214" s="210"/>
      <c r="CP214" s="210"/>
      <c r="CQ214" s="210"/>
      <c r="CR214" s="210"/>
      <c r="CS214" s="210"/>
      <c r="CT214" s="210"/>
      <c r="CU214" s="210"/>
      <c r="CV214" s="210"/>
      <c r="CW214" s="210"/>
      <c r="CX214" s="210"/>
      <c r="CY214" s="210"/>
      <c r="CZ214" s="210"/>
      <c r="DA214" s="210"/>
      <c r="DB214" s="210"/>
      <c r="DC214" s="210"/>
      <c r="DD214" s="210"/>
      <c r="DE214" s="210"/>
      <c r="DF214" s="210"/>
      <c r="DG214" s="210"/>
      <c r="DH214" s="210"/>
      <c r="DI214" s="210"/>
      <c r="DJ214" s="210"/>
      <c r="DK214" s="210"/>
      <c r="DL214" s="210"/>
      <c r="DM214" s="210"/>
      <c r="DN214" s="210"/>
      <c r="DO214" s="210"/>
      <c r="DP214" s="210"/>
      <c r="DQ214" s="210"/>
      <c r="DR214" s="210"/>
      <c r="DS214" s="210"/>
      <c r="DT214" s="210"/>
      <c r="DU214" s="210"/>
      <c r="DV214" s="210"/>
      <c r="DW214" s="210"/>
      <c r="DX214" s="210"/>
      <c r="DY214" s="210"/>
      <c r="DZ214" s="210"/>
      <c r="EA214" s="210"/>
      <c r="EB214" s="210"/>
      <c r="EC214" s="210"/>
      <c r="ED214" s="210"/>
      <c r="EE214" s="210"/>
      <c r="EF214" s="210"/>
      <c r="EG214" s="210"/>
      <c r="EH214" s="210"/>
      <c r="EI214" s="210"/>
      <c r="EJ214" s="210"/>
      <c r="EK214" s="210"/>
      <c r="EL214" s="210"/>
      <c r="EM214" s="210"/>
      <c r="EN214" s="210"/>
      <c r="EO214" s="210"/>
      <c r="EP214" s="210"/>
      <c r="EQ214" s="210"/>
      <c r="ER214" s="210"/>
      <c r="ES214" s="210"/>
      <c r="ET214" s="210"/>
      <c r="EU214" s="210"/>
      <c r="EV214" s="210"/>
      <c r="EW214" s="210"/>
      <c r="EX214" s="210"/>
      <c r="EY214" s="210"/>
      <c r="EZ214" s="210"/>
      <c r="FA214" s="210"/>
      <c r="FB214" s="210"/>
      <c r="FC214" s="210"/>
      <c r="FD214" s="210"/>
      <c r="FE214" s="210"/>
      <c r="FF214" s="210"/>
      <c r="FG214" s="210"/>
      <c r="FH214" s="210"/>
      <c r="FI214" s="210"/>
      <c r="FJ214" s="210"/>
      <c r="FK214" s="210"/>
      <c r="FL214" s="210"/>
      <c r="FM214" s="210"/>
      <c r="FN214" s="210"/>
      <c r="FO214" s="210"/>
    </row>
    <row r="215" spans="1:171" x14ac:dyDescent="0.3">
      <c r="B215" s="208" t="s">
        <v>657</v>
      </c>
      <c r="D215" s="210"/>
    </row>
    <row r="216" spans="1:171" x14ac:dyDescent="0.3">
      <c r="B216" s="208" t="s">
        <v>726</v>
      </c>
      <c r="D216" s="210">
        <f t="shared" ref="D216:D222" si="1938">SUM(G216:FO216)</f>
        <v>297.77397210662207</v>
      </c>
      <c r="G216" s="213">
        <f t="shared" ref="G216:AL216" si="1939">G169</f>
        <v>0</v>
      </c>
      <c r="H216" s="213">
        <f t="shared" si="1939"/>
        <v>0</v>
      </c>
      <c r="I216" s="213">
        <f t="shared" si="1939"/>
        <v>119.10958884264882</v>
      </c>
      <c r="J216" s="213">
        <f t="shared" si="1939"/>
        <v>0</v>
      </c>
      <c r="K216" s="213">
        <f t="shared" si="1939"/>
        <v>0</v>
      </c>
      <c r="L216" s="213">
        <f t="shared" si="1939"/>
        <v>0</v>
      </c>
      <c r="M216" s="213">
        <f t="shared" si="1939"/>
        <v>0</v>
      </c>
      <c r="N216" s="213">
        <f t="shared" si="1939"/>
        <v>0</v>
      </c>
      <c r="O216" s="213">
        <f t="shared" si="1939"/>
        <v>0</v>
      </c>
      <c r="P216" s="213">
        <f t="shared" si="1939"/>
        <v>0</v>
      </c>
      <c r="Q216" s="213">
        <f t="shared" si="1939"/>
        <v>0</v>
      </c>
      <c r="R216" s="213">
        <f t="shared" si="1939"/>
        <v>0</v>
      </c>
      <c r="S216" s="213">
        <f t="shared" si="1939"/>
        <v>0</v>
      </c>
      <c r="T216" s="213">
        <f t="shared" si="1939"/>
        <v>0</v>
      </c>
      <c r="U216" s="213">
        <f t="shared" si="1939"/>
        <v>0</v>
      </c>
      <c r="V216" s="213">
        <f t="shared" si="1939"/>
        <v>0</v>
      </c>
      <c r="W216" s="213">
        <f t="shared" si="1939"/>
        <v>0</v>
      </c>
      <c r="X216" s="213">
        <f t="shared" si="1939"/>
        <v>0</v>
      </c>
      <c r="Y216" s="213">
        <f t="shared" si="1939"/>
        <v>0</v>
      </c>
      <c r="Z216" s="213">
        <f t="shared" si="1939"/>
        <v>0</v>
      </c>
      <c r="AA216" s="213">
        <f t="shared" si="1939"/>
        <v>0</v>
      </c>
      <c r="AB216" s="213">
        <f t="shared" si="1939"/>
        <v>0</v>
      </c>
      <c r="AC216" s="213">
        <f t="shared" si="1939"/>
        <v>0</v>
      </c>
      <c r="AD216" s="213">
        <f t="shared" si="1939"/>
        <v>0</v>
      </c>
      <c r="AE216" s="213">
        <f t="shared" si="1939"/>
        <v>178.66438326397324</v>
      </c>
      <c r="AF216" s="213">
        <f t="shared" si="1939"/>
        <v>0</v>
      </c>
      <c r="AG216" s="213">
        <f t="shared" si="1939"/>
        <v>0</v>
      </c>
      <c r="AH216" s="213">
        <f t="shared" si="1939"/>
        <v>0</v>
      </c>
      <c r="AI216" s="213">
        <f t="shared" si="1939"/>
        <v>0</v>
      </c>
      <c r="AJ216" s="213">
        <f t="shared" si="1939"/>
        <v>0</v>
      </c>
      <c r="AK216" s="213">
        <f t="shared" si="1939"/>
        <v>0</v>
      </c>
      <c r="AL216" s="213">
        <f t="shared" si="1939"/>
        <v>0</v>
      </c>
      <c r="AM216" s="213">
        <f t="shared" ref="AM216:BR216" si="1940">AM169</f>
        <v>0</v>
      </c>
      <c r="AN216" s="213">
        <f t="shared" si="1940"/>
        <v>0</v>
      </c>
      <c r="AO216" s="213">
        <f t="shared" si="1940"/>
        <v>0</v>
      </c>
      <c r="AP216" s="213">
        <f t="shared" si="1940"/>
        <v>0</v>
      </c>
      <c r="AQ216" s="213">
        <f t="shared" si="1940"/>
        <v>0</v>
      </c>
      <c r="AR216" s="213">
        <f t="shared" si="1940"/>
        <v>0</v>
      </c>
      <c r="AS216" s="213">
        <f t="shared" si="1940"/>
        <v>0</v>
      </c>
      <c r="AT216" s="213">
        <f t="shared" si="1940"/>
        <v>0</v>
      </c>
      <c r="AU216" s="213">
        <f t="shared" si="1940"/>
        <v>0</v>
      </c>
      <c r="AV216" s="213">
        <f t="shared" si="1940"/>
        <v>0</v>
      </c>
      <c r="AW216" s="213">
        <f t="shared" si="1940"/>
        <v>0</v>
      </c>
      <c r="AX216" s="213">
        <f t="shared" si="1940"/>
        <v>0</v>
      </c>
      <c r="AY216" s="213">
        <f t="shared" si="1940"/>
        <v>0</v>
      </c>
      <c r="AZ216" s="213">
        <f t="shared" si="1940"/>
        <v>0</v>
      </c>
      <c r="BA216" s="213">
        <f t="shared" si="1940"/>
        <v>0</v>
      </c>
      <c r="BB216" s="213">
        <f t="shared" si="1940"/>
        <v>0</v>
      </c>
      <c r="BC216" s="213">
        <f t="shared" si="1940"/>
        <v>0</v>
      </c>
      <c r="BD216" s="213">
        <f t="shared" si="1940"/>
        <v>0</v>
      </c>
      <c r="BE216" s="213">
        <f t="shared" si="1940"/>
        <v>0</v>
      </c>
      <c r="BF216" s="213">
        <f t="shared" si="1940"/>
        <v>0</v>
      </c>
      <c r="BG216" s="213">
        <f t="shared" si="1940"/>
        <v>0</v>
      </c>
      <c r="BH216" s="213">
        <f t="shared" si="1940"/>
        <v>0</v>
      </c>
      <c r="BI216" s="213">
        <f t="shared" si="1940"/>
        <v>0</v>
      </c>
      <c r="BJ216" s="213">
        <f t="shared" si="1940"/>
        <v>0</v>
      </c>
      <c r="BK216" s="213">
        <f t="shared" si="1940"/>
        <v>0</v>
      </c>
      <c r="BL216" s="213">
        <f t="shared" si="1940"/>
        <v>0</v>
      </c>
      <c r="BM216" s="213">
        <f t="shared" si="1940"/>
        <v>0</v>
      </c>
      <c r="BN216" s="213">
        <f t="shared" si="1940"/>
        <v>0</v>
      </c>
      <c r="BO216" s="213">
        <f t="shared" si="1940"/>
        <v>0</v>
      </c>
      <c r="BP216" s="213">
        <f t="shared" si="1940"/>
        <v>0</v>
      </c>
      <c r="BQ216" s="213">
        <f t="shared" si="1940"/>
        <v>0</v>
      </c>
      <c r="BR216" s="213">
        <f t="shared" si="1940"/>
        <v>0</v>
      </c>
      <c r="BS216" s="213">
        <f t="shared" ref="BS216:CX216" si="1941">BS169</f>
        <v>0</v>
      </c>
      <c r="BT216" s="213">
        <f t="shared" si="1941"/>
        <v>0</v>
      </c>
      <c r="BU216" s="213">
        <f t="shared" si="1941"/>
        <v>0</v>
      </c>
      <c r="BV216" s="213">
        <f t="shared" si="1941"/>
        <v>0</v>
      </c>
      <c r="BW216" s="213">
        <f t="shared" si="1941"/>
        <v>0</v>
      </c>
      <c r="BX216" s="213">
        <f t="shared" si="1941"/>
        <v>0</v>
      </c>
      <c r="BY216" s="213">
        <f t="shared" si="1941"/>
        <v>0</v>
      </c>
      <c r="BZ216" s="213">
        <f t="shared" si="1941"/>
        <v>0</v>
      </c>
      <c r="CA216" s="213">
        <f t="shared" si="1941"/>
        <v>0</v>
      </c>
      <c r="CB216" s="213">
        <f t="shared" si="1941"/>
        <v>0</v>
      </c>
      <c r="CC216" s="213">
        <f t="shared" si="1941"/>
        <v>0</v>
      </c>
      <c r="CD216" s="213">
        <f t="shared" si="1941"/>
        <v>0</v>
      </c>
      <c r="CE216" s="213">
        <f t="shared" si="1941"/>
        <v>0</v>
      </c>
      <c r="CF216" s="213">
        <f t="shared" si="1941"/>
        <v>0</v>
      </c>
      <c r="CG216" s="213">
        <f t="shared" si="1941"/>
        <v>0</v>
      </c>
      <c r="CH216" s="213">
        <f t="shared" si="1941"/>
        <v>0</v>
      </c>
      <c r="CI216" s="213">
        <f t="shared" si="1941"/>
        <v>0</v>
      </c>
      <c r="CJ216" s="213">
        <f t="shared" si="1941"/>
        <v>0</v>
      </c>
      <c r="CK216" s="213">
        <f t="shared" si="1941"/>
        <v>0</v>
      </c>
      <c r="CL216" s="213">
        <f t="shared" si="1941"/>
        <v>0</v>
      </c>
      <c r="CM216" s="213">
        <f t="shared" si="1941"/>
        <v>0</v>
      </c>
      <c r="CN216" s="213">
        <f t="shared" si="1941"/>
        <v>0</v>
      </c>
      <c r="CO216" s="213">
        <f t="shared" si="1941"/>
        <v>0</v>
      </c>
      <c r="CP216" s="213">
        <f t="shared" si="1941"/>
        <v>0</v>
      </c>
      <c r="CQ216" s="213">
        <f t="shared" si="1941"/>
        <v>0</v>
      </c>
      <c r="CR216" s="213">
        <f t="shared" si="1941"/>
        <v>0</v>
      </c>
      <c r="CS216" s="213">
        <f t="shared" si="1941"/>
        <v>0</v>
      </c>
      <c r="CT216" s="213">
        <f t="shared" si="1941"/>
        <v>0</v>
      </c>
      <c r="CU216" s="213">
        <f t="shared" si="1941"/>
        <v>0</v>
      </c>
      <c r="CV216" s="213">
        <f t="shared" si="1941"/>
        <v>0</v>
      </c>
      <c r="CW216" s="213">
        <f t="shared" si="1941"/>
        <v>0</v>
      </c>
      <c r="CX216" s="213">
        <f t="shared" si="1941"/>
        <v>0</v>
      </c>
      <c r="CY216" s="213">
        <f t="shared" ref="CY216:ED216" si="1942">CY169</f>
        <v>0</v>
      </c>
      <c r="CZ216" s="213">
        <f t="shared" si="1942"/>
        <v>0</v>
      </c>
      <c r="DA216" s="213">
        <f t="shared" si="1942"/>
        <v>0</v>
      </c>
      <c r="DB216" s="213">
        <f t="shared" si="1942"/>
        <v>0</v>
      </c>
      <c r="DC216" s="213">
        <f t="shared" si="1942"/>
        <v>0</v>
      </c>
      <c r="DD216" s="213">
        <f t="shared" si="1942"/>
        <v>0</v>
      </c>
      <c r="DE216" s="213">
        <f t="shared" si="1942"/>
        <v>0</v>
      </c>
      <c r="DF216" s="213">
        <f t="shared" si="1942"/>
        <v>0</v>
      </c>
      <c r="DG216" s="213">
        <f t="shared" si="1942"/>
        <v>0</v>
      </c>
      <c r="DH216" s="213">
        <f t="shared" si="1942"/>
        <v>0</v>
      </c>
      <c r="DI216" s="213">
        <f t="shared" si="1942"/>
        <v>0</v>
      </c>
      <c r="DJ216" s="213">
        <f t="shared" si="1942"/>
        <v>0</v>
      </c>
      <c r="DK216" s="213">
        <f t="shared" si="1942"/>
        <v>0</v>
      </c>
      <c r="DL216" s="213">
        <f t="shared" si="1942"/>
        <v>0</v>
      </c>
      <c r="DM216" s="213">
        <f t="shared" si="1942"/>
        <v>0</v>
      </c>
      <c r="DN216" s="213">
        <f t="shared" si="1942"/>
        <v>0</v>
      </c>
      <c r="DO216" s="213">
        <f t="shared" si="1942"/>
        <v>0</v>
      </c>
      <c r="DP216" s="213">
        <f t="shared" si="1942"/>
        <v>0</v>
      </c>
      <c r="DQ216" s="213">
        <f t="shared" si="1942"/>
        <v>0</v>
      </c>
      <c r="DR216" s="213">
        <f t="shared" si="1942"/>
        <v>0</v>
      </c>
      <c r="DS216" s="213">
        <f t="shared" si="1942"/>
        <v>0</v>
      </c>
      <c r="DT216" s="213">
        <f t="shared" si="1942"/>
        <v>0</v>
      </c>
      <c r="DU216" s="213">
        <f t="shared" si="1942"/>
        <v>0</v>
      </c>
      <c r="DV216" s="213">
        <f t="shared" si="1942"/>
        <v>0</v>
      </c>
      <c r="DW216" s="213">
        <f t="shared" si="1942"/>
        <v>0</v>
      </c>
      <c r="DX216" s="213">
        <f t="shared" si="1942"/>
        <v>0</v>
      </c>
      <c r="DY216" s="213">
        <f t="shared" si="1942"/>
        <v>0</v>
      </c>
      <c r="DZ216" s="213">
        <f t="shared" si="1942"/>
        <v>0</v>
      </c>
      <c r="EA216" s="213">
        <f t="shared" si="1942"/>
        <v>0</v>
      </c>
      <c r="EB216" s="213">
        <f t="shared" si="1942"/>
        <v>0</v>
      </c>
      <c r="EC216" s="213">
        <f t="shared" si="1942"/>
        <v>0</v>
      </c>
      <c r="ED216" s="213">
        <f t="shared" si="1942"/>
        <v>0</v>
      </c>
      <c r="EE216" s="213">
        <f t="shared" ref="EE216:FO216" si="1943">EE169</f>
        <v>0</v>
      </c>
      <c r="EF216" s="213">
        <f t="shared" si="1943"/>
        <v>0</v>
      </c>
      <c r="EG216" s="213">
        <f t="shared" si="1943"/>
        <v>0</v>
      </c>
      <c r="EH216" s="213">
        <f t="shared" si="1943"/>
        <v>0</v>
      </c>
      <c r="EI216" s="213">
        <f t="shared" si="1943"/>
        <v>0</v>
      </c>
      <c r="EJ216" s="213">
        <f t="shared" si="1943"/>
        <v>0</v>
      </c>
      <c r="EK216" s="213">
        <f t="shared" si="1943"/>
        <v>0</v>
      </c>
      <c r="EL216" s="213">
        <f t="shared" si="1943"/>
        <v>0</v>
      </c>
      <c r="EM216" s="213">
        <f t="shared" si="1943"/>
        <v>0</v>
      </c>
      <c r="EN216" s="213">
        <f t="shared" si="1943"/>
        <v>0</v>
      </c>
      <c r="EO216" s="213">
        <f t="shared" si="1943"/>
        <v>0</v>
      </c>
      <c r="EP216" s="213">
        <f t="shared" si="1943"/>
        <v>0</v>
      </c>
      <c r="EQ216" s="213">
        <f t="shared" si="1943"/>
        <v>0</v>
      </c>
      <c r="ER216" s="213">
        <f t="shared" si="1943"/>
        <v>0</v>
      </c>
      <c r="ES216" s="213">
        <f t="shared" si="1943"/>
        <v>0</v>
      </c>
      <c r="ET216" s="213">
        <f t="shared" si="1943"/>
        <v>0</v>
      </c>
      <c r="EU216" s="213">
        <f t="shared" si="1943"/>
        <v>0</v>
      </c>
      <c r="EV216" s="213">
        <f t="shared" si="1943"/>
        <v>0</v>
      </c>
      <c r="EW216" s="213">
        <f t="shared" si="1943"/>
        <v>0</v>
      </c>
      <c r="EX216" s="213">
        <f t="shared" si="1943"/>
        <v>0</v>
      </c>
      <c r="EY216" s="213">
        <f t="shared" si="1943"/>
        <v>0</v>
      </c>
      <c r="EZ216" s="213">
        <f t="shared" si="1943"/>
        <v>0</v>
      </c>
      <c r="FA216" s="213">
        <f t="shared" si="1943"/>
        <v>0</v>
      </c>
      <c r="FB216" s="213">
        <f t="shared" si="1943"/>
        <v>0</v>
      </c>
      <c r="FC216" s="213">
        <f t="shared" si="1943"/>
        <v>0</v>
      </c>
      <c r="FD216" s="213">
        <f t="shared" si="1943"/>
        <v>0</v>
      </c>
      <c r="FE216" s="213">
        <f t="shared" si="1943"/>
        <v>0</v>
      </c>
      <c r="FF216" s="213">
        <f t="shared" si="1943"/>
        <v>0</v>
      </c>
      <c r="FG216" s="213">
        <f t="shared" si="1943"/>
        <v>0</v>
      </c>
      <c r="FH216" s="213">
        <f t="shared" si="1943"/>
        <v>0</v>
      </c>
      <c r="FI216" s="213">
        <f t="shared" si="1943"/>
        <v>0</v>
      </c>
      <c r="FJ216" s="213">
        <f t="shared" si="1943"/>
        <v>0</v>
      </c>
      <c r="FK216" s="213">
        <f t="shared" si="1943"/>
        <v>0</v>
      </c>
      <c r="FL216" s="213">
        <f t="shared" si="1943"/>
        <v>0</v>
      </c>
      <c r="FM216" s="213">
        <f t="shared" si="1943"/>
        <v>0</v>
      </c>
      <c r="FN216" s="213">
        <f t="shared" si="1943"/>
        <v>0</v>
      </c>
      <c r="FO216" s="213">
        <f t="shared" si="1943"/>
        <v>0</v>
      </c>
    </row>
    <row r="217" spans="1:171" hidden="1" outlineLevel="1" x14ac:dyDescent="0.3">
      <c r="B217" s="201" t="s">
        <v>226</v>
      </c>
      <c r="D217" s="226">
        <f>SUM(G217:FO217)</f>
        <v>85.42116</v>
      </c>
      <c r="G217" s="319">
        <f xml:space="preserve"> _xlfn.XLOOKUP(G$172,RegulatoryPayment!$C$49:$FQ$49,RegulatoryPayment!$C$69:$FQ$69)</f>
        <v>0</v>
      </c>
      <c r="H217" s="319">
        <f xml:space="preserve"> _xlfn.XLOOKUP(H$172,RegulatoryPayment!$C$49:$FQ$49,RegulatoryPayment!$C$69:$FQ$69)</f>
        <v>0</v>
      </c>
      <c r="I217" s="319">
        <f xml:space="preserve"> _xlfn.XLOOKUP(I$172,RegulatoryPayment!$C$49:$FQ$49,RegulatoryPayment!$C$69:$FQ$69)</f>
        <v>34.168464</v>
      </c>
      <c r="J217" s="319">
        <f xml:space="preserve"> _xlfn.XLOOKUP(J$172,RegulatoryPayment!$C$49:$FQ$49,RegulatoryPayment!$C$69:$FQ$69)</f>
        <v>0</v>
      </c>
      <c r="K217" s="319">
        <f xml:space="preserve"> _xlfn.XLOOKUP(K$172,RegulatoryPayment!$C$49:$FQ$49,RegulatoryPayment!$C$69:$FQ$69)</f>
        <v>0</v>
      </c>
      <c r="L217" s="319">
        <f xml:space="preserve"> _xlfn.XLOOKUP(L$172,RegulatoryPayment!$C$49:$FQ$49,RegulatoryPayment!$C$69:$FQ$69)</f>
        <v>0</v>
      </c>
      <c r="M217" s="319">
        <f xml:space="preserve"> _xlfn.XLOOKUP(M$172,RegulatoryPayment!$C$49:$FQ$49,RegulatoryPayment!$C$69:$FQ$69)</f>
        <v>0</v>
      </c>
      <c r="N217" s="319">
        <f xml:space="preserve"> _xlfn.XLOOKUP(N$172,RegulatoryPayment!$C$49:$FQ$49,RegulatoryPayment!$C$69:$FQ$69)</f>
        <v>0</v>
      </c>
      <c r="O217" s="319">
        <f xml:space="preserve"> _xlfn.XLOOKUP(O$172,RegulatoryPayment!$C$49:$FQ$49,RegulatoryPayment!$C$69:$FQ$69)</f>
        <v>0</v>
      </c>
      <c r="P217" s="319">
        <f xml:space="preserve"> _xlfn.XLOOKUP(P$172,RegulatoryPayment!$C$49:$FQ$49,RegulatoryPayment!$C$69:$FQ$69)</f>
        <v>0</v>
      </c>
      <c r="Q217" s="319">
        <f xml:space="preserve"> _xlfn.XLOOKUP(Q$172,RegulatoryPayment!$C$49:$FQ$49,RegulatoryPayment!$C$69:$FQ$69)</f>
        <v>0</v>
      </c>
      <c r="R217" s="319">
        <f xml:space="preserve"> _xlfn.XLOOKUP(R$172,RegulatoryPayment!$C$49:$FQ$49,RegulatoryPayment!$C$69:$FQ$69)</f>
        <v>0</v>
      </c>
      <c r="S217" s="319">
        <f xml:space="preserve"> _xlfn.XLOOKUP(S$172,RegulatoryPayment!$C$49:$FQ$49,RegulatoryPayment!$C$69:$FQ$69)</f>
        <v>0</v>
      </c>
      <c r="T217" s="319">
        <f xml:space="preserve"> _xlfn.XLOOKUP(T$172,RegulatoryPayment!$C$49:$FQ$49,RegulatoryPayment!$C$69:$FQ$69)</f>
        <v>0</v>
      </c>
      <c r="U217" s="319">
        <f xml:space="preserve"> _xlfn.XLOOKUP(U$172,RegulatoryPayment!$C$49:$FQ$49,RegulatoryPayment!$C$69:$FQ$69)</f>
        <v>0</v>
      </c>
      <c r="V217" s="319">
        <f xml:space="preserve"> _xlfn.XLOOKUP(V$172,RegulatoryPayment!$C$49:$FQ$49,RegulatoryPayment!$C$69:$FQ$69)</f>
        <v>0</v>
      </c>
      <c r="W217" s="319">
        <f xml:space="preserve"> _xlfn.XLOOKUP(W$172,RegulatoryPayment!$C$49:$FQ$49,RegulatoryPayment!$C$69:$FQ$69)</f>
        <v>0</v>
      </c>
      <c r="X217" s="319">
        <f xml:space="preserve"> _xlfn.XLOOKUP(X$172,RegulatoryPayment!$C$49:$FQ$49,RegulatoryPayment!$C$69:$FQ$69)</f>
        <v>0</v>
      </c>
      <c r="Y217" s="319">
        <f xml:space="preserve"> _xlfn.XLOOKUP(Y$172,RegulatoryPayment!$C$49:$FQ$49,RegulatoryPayment!$C$69:$FQ$69)</f>
        <v>0</v>
      </c>
      <c r="Z217" s="319">
        <f xml:space="preserve"> _xlfn.XLOOKUP(Z$172,RegulatoryPayment!$C$49:$FQ$49,RegulatoryPayment!$C$69:$FQ$69)</f>
        <v>0</v>
      </c>
      <c r="AA217" s="319">
        <f xml:space="preserve"> _xlfn.XLOOKUP(AA$172,RegulatoryPayment!$C$49:$FQ$49,RegulatoryPayment!$C$69:$FQ$69)</f>
        <v>0</v>
      </c>
      <c r="AB217" s="319">
        <f xml:space="preserve"> _xlfn.XLOOKUP(AB$172,RegulatoryPayment!$C$49:$FQ$49,RegulatoryPayment!$C$69:$FQ$69)</f>
        <v>0</v>
      </c>
      <c r="AC217" s="319">
        <f xml:space="preserve"> _xlfn.XLOOKUP(AC$172,RegulatoryPayment!$C$49:$FQ$49,RegulatoryPayment!$C$69:$FQ$69)</f>
        <v>0</v>
      </c>
      <c r="AD217" s="319">
        <f xml:space="preserve"> _xlfn.XLOOKUP(AD$172,RegulatoryPayment!$C$49:$FQ$49,RegulatoryPayment!$C$69:$FQ$69)</f>
        <v>0</v>
      </c>
      <c r="AE217" s="319">
        <f xml:space="preserve"> _xlfn.XLOOKUP(AE$172,RegulatoryPayment!$C$49:$FQ$49,RegulatoryPayment!$C$69:$FQ$69)</f>
        <v>51.252696</v>
      </c>
      <c r="AF217" s="319">
        <f xml:space="preserve"> _xlfn.XLOOKUP(AF$172,RegulatoryPayment!$C$49:$FQ$49,RegulatoryPayment!$C$69:$FQ$69)</f>
        <v>0</v>
      </c>
      <c r="AG217" s="319">
        <f xml:space="preserve"> _xlfn.XLOOKUP(AG$172,RegulatoryPayment!$C$49:$FQ$49,RegulatoryPayment!$C$69:$FQ$69)</f>
        <v>0</v>
      </c>
      <c r="AH217" s="319">
        <f xml:space="preserve"> _xlfn.XLOOKUP(AH$172,RegulatoryPayment!$C$49:$FQ$49,RegulatoryPayment!$C$69:$FQ$69)</f>
        <v>0</v>
      </c>
      <c r="AI217" s="319">
        <f xml:space="preserve"> _xlfn.XLOOKUP(AI$172,RegulatoryPayment!$C$49:$FQ$49,RegulatoryPayment!$C$69:$FQ$69)</f>
        <v>0</v>
      </c>
      <c r="AJ217" s="319">
        <f xml:space="preserve"> _xlfn.XLOOKUP(AJ$172,RegulatoryPayment!$C$49:$FQ$49,RegulatoryPayment!$C$69:$FQ$69)</f>
        <v>0</v>
      </c>
      <c r="AK217" s="319">
        <f xml:space="preserve"> _xlfn.XLOOKUP(AK$172,RegulatoryPayment!$C$49:$FQ$49,RegulatoryPayment!$C$69:$FQ$69)</f>
        <v>0</v>
      </c>
      <c r="AL217" s="319">
        <f xml:space="preserve"> _xlfn.XLOOKUP(AL$172,RegulatoryPayment!$C$49:$FQ$49,RegulatoryPayment!$C$69:$FQ$69)</f>
        <v>0</v>
      </c>
      <c r="AM217" s="319">
        <f xml:space="preserve"> _xlfn.XLOOKUP(AM$172,RegulatoryPayment!$C$49:$FQ$49,RegulatoryPayment!$C$69:$FQ$69)</f>
        <v>0</v>
      </c>
      <c r="AN217" s="319">
        <f xml:space="preserve"> _xlfn.XLOOKUP(AN$172,RegulatoryPayment!$C$49:$FQ$49,RegulatoryPayment!$C$69:$FQ$69)</f>
        <v>0</v>
      </c>
      <c r="AO217" s="319">
        <f xml:space="preserve"> _xlfn.XLOOKUP(AO$172,RegulatoryPayment!$C$49:$FQ$49,RegulatoryPayment!$C$69:$FQ$69)</f>
        <v>0</v>
      </c>
      <c r="AP217" s="319">
        <f xml:space="preserve"> _xlfn.XLOOKUP(AP$172,RegulatoryPayment!$C$49:$FQ$49,RegulatoryPayment!$C$69:$FQ$69)</f>
        <v>0</v>
      </c>
      <c r="AQ217" s="319">
        <f xml:space="preserve"> _xlfn.XLOOKUP(AQ$172,RegulatoryPayment!$C$49:$FQ$49,RegulatoryPayment!$C$69:$FQ$69)</f>
        <v>0</v>
      </c>
      <c r="AR217" s="319">
        <f xml:space="preserve"> _xlfn.XLOOKUP(AR$172,RegulatoryPayment!$C$49:$FQ$49,RegulatoryPayment!$C$69:$FQ$69)</f>
        <v>0</v>
      </c>
      <c r="AS217" s="319">
        <f xml:space="preserve"> _xlfn.XLOOKUP(AS$172,RegulatoryPayment!$C$49:$FQ$49,RegulatoryPayment!$C$69:$FQ$69)</f>
        <v>0</v>
      </c>
      <c r="AT217" s="319">
        <f xml:space="preserve"> _xlfn.XLOOKUP(AT$172,RegulatoryPayment!$C$49:$FQ$49,RegulatoryPayment!$C$69:$FQ$69)</f>
        <v>0</v>
      </c>
      <c r="AU217" s="319">
        <f xml:space="preserve"> _xlfn.XLOOKUP(AU$172,RegulatoryPayment!$C$49:$FQ$49,RegulatoryPayment!$C$69:$FQ$69)</f>
        <v>0</v>
      </c>
      <c r="AV217" s="319">
        <f xml:space="preserve"> _xlfn.XLOOKUP(AV$172,RegulatoryPayment!$C$49:$FQ$49,RegulatoryPayment!$C$69:$FQ$69)</f>
        <v>0</v>
      </c>
      <c r="AW217" s="319">
        <f xml:space="preserve"> _xlfn.XLOOKUP(AW$172,RegulatoryPayment!$C$49:$FQ$49,RegulatoryPayment!$C$69:$FQ$69)</f>
        <v>0</v>
      </c>
      <c r="AX217" s="319">
        <f xml:space="preserve"> _xlfn.XLOOKUP(AX$172,RegulatoryPayment!$C$49:$FQ$49,RegulatoryPayment!$C$69:$FQ$69)</f>
        <v>0</v>
      </c>
      <c r="AY217" s="319">
        <f xml:space="preserve"> _xlfn.XLOOKUP(AY$172,RegulatoryPayment!$C$49:$FQ$49,RegulatoryPayment!$C$69:$FQ$69)</f>
        <v>0</v>
      </c>
      <c r="AZ217" s="319">
        <f xml:space="preserve"> _xlfn.XLOOKUP(AZ$172,RegulatoryPayment!$C$49:$FQ$49,RegulatoryPayment!$C$69:$FQ$69)</f>
        <v>0</v>
      </c>
      <c r="BA217" s="319">
        <f xml:space="preserve"> _xlfn.XLOOKUP(BA$172,RegulatoryPayment!$C$49:$FQ$49,RegulatoryPayment!$C$69:$FQ$69)</f>
        <v>0</v>
      </c>
      <c r="BB217" s="319">
        <f xml:space="preserve"> _xlfn.XLOOKUP(BB$172,RegulatoryPayment!$C$49:$FQ$49,RegulatoryPayment!$C$69:$FQ$69)</f>
        <v>0</v>
      </c>
      <c r="BC217" s="319">
        <f xml:space="preserve"> _xlfn.XLOOKUP(BC$172,RegulatoryPayment!$C$49:$FQ$49,RegulatoryPayment!$C$69:$FQ$69)</f>
        <v>0</v>
      </c>
      <c r="BD217" s="319">
        <f xml:space="preserve"> _xlfn.XLOOKUP(BD$172,RegulatoryPayment!$C$49:$FQ$49,RegulatoryPayment!$C$69:$FQ$69)</f>
        <v>0</v>
      </c>
      <c r="BE217" s="319">
        <f xml:space="preserve"> _xlfn.XLOOKUP(BE$172,RegulatoryPayment!$C$49:$FQ$49,RegulatoryPayment!$C$69:$FQ$69)</f>
        <v>0</v>
      </c>
      <c r="BF217" s="319">
        <f xml:space="preserve"> _xlfn.XLOOKUP(BF$172,RegulatoryPayment!$C$49:$FQ$49,RegulatoryPayment!$C$69:$FQ$69)</f>
        <v>0</v>
      </c>
      <c r="BG217" s="319">
        <f xml:space="preserve"> _xlfn.XLOOKUP(BG$172,RegulatoryPayment!$C$49:$FQ$49,RegulatoryPayment!$C$69:$FQ$69)</f>
        <v>0</v>
      </c>
      <c r="BH217" s="319">
        <f xml:space="preserve"> _xlfn.XLOOKUP(BH$172,RegulatoryPayment!$C$49:$FQ$49,RegulatoryPayment!$C$69:$FQ$69)</f>
        <v>0</v>
      </c>
      <c r="BI217" s="319">
        <f xml:space="preserve"> _xlfn.XLOOKUP(BI$172,RegulatoryPayment!$C$49:$FQ$49,RegulatoryPayment!$C$69:$FQ$69)</f>
        <v>0</v>
      </c>
      <c r="BJ217" s="319">
        <f xml:space="preserve"> _xlfn.XLOOKUP(BJ$172,RegulatoryPayment!$C$49:$FQ$49,RegulatoryPayment!$C$69:$FQ$69)</f>
        <v>0</v>
      </c>
      <c r="BK217" s="319">
        <f xml:space="preserve"> _xlfn.XLOOKUP(BK$172,RegulatoryPayment!$C$49:$FQ$49,RegulatoryPayment!$C$69:$FQ$69)</f>
        <v>0</v>
      </c>
      <c r="BL217" s="319">
        <f xml:space="preserve"> _xlfn.XLOOKUP(BL$172,RegulatoryPayment!$C$49:$FQ$49,RegulatoryPayment!$C$69:$FQ$69)</f>
        <v>0</v>
      </c>
      <c r="BM217" s="319">
        <f xml:space="preserve"> _xlfn.XLOOKUP(BM$172,RegulatoryPayment!$C$49:$FQ$49,RegulatoryPayment!$C$69:$FQ$69)</f>
        <v>0</v>
      </c>
      <c r="BN217" s="319">
        <f xml:space="preserve"> _xlfn.XLOOKUP(BN$172,RegulatoryPayment!$C$49:$FQ$49,RegulatoryPayment!$C$69:$FQ$69)</f>
        <v>0</v>
      </c>
      <c r="BO217" s="319">
        <f xml:space="preserve"> _xlfn.XLOOKUP(BO$172,RegulatoryPayment!$C$49:$FQ$49,RegulatoryPayment!$C$69:$FQ$69)</f>
        <v>0</v>
      </c>
      <c r="BP217" s="319">
        <f xml:space="preserve"> _xlfn.XLOOKUP(BP$172,RegulatoryPayment!$C$49:$FQ$49,RegulatoryPayment!$C$69:$FQ$69)</f>
        <v>0</v>
      </c>
      <c r="BQ217" s="319">
        <f xml:space="preserve"> _xlfn.XLOOKUP(BQ$172,RegulatoryPayment!$C$49:$FQ$49,RegulatoryPayment!$C$69:$FQ$69)</f>
        <v>0</v>
      </c>
      <c r="BR217" s="319">
        <f xml:space="preserve"> _xlfn.XLOOKUP(BR$172,RegulatoryPayment!$C$49:$FQ$49,RegulatoryPayment!$C$69:$FQ$69)</f>
        <v>0</v>
      </c>
      <c r="BS217" s="319">
        <f xml:space="preserve"> _xlfn.XLOOKUP(BS$172,RegulatoryPayment!$C$49:$FQ$49,RegulatoryPayment!$C$69:$FQ$69)</f>
        <v>0</v>
      </c>
      <c r="BT217" s="319">
        <f xml:space="preserve"> _xlfn.XLOOKUP(BT$172,RegulatoryPayment!$C$49:$FQ$49,RegulatoryPayment!$C$69:$FQ$69)</f>
        <v>0</v>
      </c>
      <c r="BU217" s="319">
        <f xml:space="preserve"> _xlfn.XLOOKUP(BU$172,RegulatoryPayment!$C$49:$FQ$49,RegulatoryPayment!$C$69:$FQ$69)</f>
        <v>0</v>
      </c>
      <c r="BV217" s="319">
        <f xml:space="preserve"> _xlfn.XLOOKUP(BV$172,RegulatoryPayment!$C$49:$FQ$49,RegulatoryPayment!$C$69:$FQ$69)</f>
        <v>0</v>
      </c>
      <c r="BW217" s="319">
        <f xml:space="preserve"> _xlfn.XLOOKUP(BW$172,RegulatoryPayment!$C$49:$FQ$49,RegulatoryPayment!$C$69:$FQ$69)</f>
        <v>0</v>
      </c>
      <c r="BX217" s="319">
        <f xml:space="preserve"> _xlfn.XLOOKUP(BX$172,RegulatoryPayment!$C$49:$FQ$49,RegulatoryPayment!$C$69:$FQ$69)</f>
        <v>0</v>
      </c>
      <c r="BY217" s="319">
        <f xml:space="preserve"> _xlfn.XLOOKUP(BY$172,RegulatoryPayment!$C$49:$FQ$49,RegulatoryPayment!$C$69:$FQ$69)</f>
        <v>0</v>
      </c>
      <c r="BZ217" s="319">
        <f xml:space="preserve"> _xlfn.XLOOKUP(BZ$172,RegulatoryPayment!$C$49:$FQ$49,RegulatoryPayment!$C$69:$FQ$69)</f>
        <v>0</v>
      </c>
      <c r="CA217" s="319">
        <f xml:space="preserve"> _xlfn.XLOOKUP(CA$172,RegulatoryPayment!$C$49:$FQ$49,RegulatoryPayment!$C$69:$FQ$69)</f>
        <v>0</v>
      </c>
      <c r="CB217" s="319">
        <f xml:space="preserve"> _xlfn.XLOOKUP(CB$172,RegulatoryPayment!$C$49:$FQ$49,RegulatoryPayment!$C$69:$FQ$69)</f>
        <v>0</v>
      </c>
      <c r="CC217" s="319">
        <f xml:space="preserve"> _xlfn.XLOOKUP(CC$172,RegulatoryPayment!$C$49:$FQ$49,RegulatoryPayment!$C$69:$FQ$69)</f>
        <v>0</v>
      </c>
      <c r="CD217" s="319">
        <f xml:space="preserve"> _xlfn.XLOOKUP(CD$172,RegulatoryPayment!$C$49:$FQ$49,RegulatoryPayment!$C$69:$FQ$69)</f>
        <v>0</v>
      </c>
      <c r="CE217" s="319">
        <f xml:space="preserve"> _xlfn.XLOOKUP(CE$172,RegulatoryPayment!$C$49:$FQ$49,RegulatoryPayment!$C$69:$FQ$69)</f>
        <v>0</v>
      </c>
      <c r="CF217" s="319">
        <f xml:space="preserve"> _xlfn.XLOOKUP(CF$172,RegulatoryPayment!$C$49:$FQ$49,RegulatoryPayment!$C$69:$FQ$69)</f>
        <v>0</v>
      </c>
      <c r="CG217" s="319">
        <f xml:space="preserve"> _xlfn.XLOOKUP(CG$172,RegulatoryPayment!$C$49:$FQ$49,RegulatoryPayment!$C$69:$FQ$69)</f>
        <v>0</v>
      </c>
      <c r="CH217" s="319">
        <f xml:space="preserve"> _xlfn.XLOOKUP(CH$172,RegulatoryPayment!$C$49:$FQ$49,RegulatoryPayment!$C$69:$FQ$69)</f>
        <v>0</v>
      </c>
      <c r="CI217" s="319">
        <f xml:space="preserve"> _xlfn.XLOOKUP(CI$172,RegulatoryPayment!$C$49:$FQ$49,RegulatoryPayment!$C$69:$FQ$69)</f>
        <v>0</v>
      </c>
      <c r="CJ217" s="319">
        <f xml:space="preserve"> _xlfn.XLOOKUP(CJ$172,RegulatoryPayment!$C$49:$FQ$49,RegulatoryPayment!$C$69:$FQ$69)</f>
        <v>0</v>
      </c>
      <c r="CK217" s="319">
        <f xml:space="preserve"> _xlfn.XLOOKUP(CK$172,RegulatoryPayment!$C$49:$FQ$49,RegulatoryPayment!$C$69:$FQ$69)</f>
        <v>0</v>
      </c>
      <c r="CL217" s="319">
        <f xml:space="preserve"> _xlfn.XLOOKUP(CL$172,RegulatoryPayment!$C$49:$FQ$49,RegulatoryPayment!$C$69:$FQ$69)</f>
        <v>0</v>
      </c>
      <c r="CM217" s="319">
        <f xml:space="preserve"> _xlfn.XLOOKUP(CM$172,RegulatoryPayment!$C$49:$FQ$49,RegulatoryPayment!$C$69:$FQ$69)</f>
        <v>0</v>
      </c>
      <c r="CN217" s="319">
        <f xml:space="preserve"> _xlfn.XLOOKUP(CN$172,RegulatoryPayment!$C$49:$FQ$49,RegulatoryPayment!$C$69:$FQ$69)</f>
        <v>0</v>
      </c>
      <c r="CO217" s="319">
        <f xml:space="preserve"> _xlfn.XLOOKUP(CO$172,RegulatoryPayment!$C$49:$FQ$49,RegulatoryPayment!$C$69:$FQ$69)</f>
        <v>0</v>
      </c>
      <c r="CP217" s="319">
        <f xml:space="preserve"> _xlfn.XLOOKUP(CP$172,RegulatoryPayment!$C$49:$FQ$49,RegulatoryPayment!$C$69:$FQ$69)</f>
        <v>0</v>
      </c>
      <c r="CQ217" s="319">
        <f xml:space="preserve"> _xlfn.XLOOKUP(CQ$172,RegulatoryPayment!$C$49:$FQ$49,RegulatoryPayment!$C$69:$FQ$69)</f>
        <v>0</v>
      </c>
      <c r="CR217" s="319">
        <f xml:space="preserve"> _xlfn.XLOOKUP(CR$172,RegulatoryPayment!$C$49:$FQ$49,RegulatoryPayment!$C$69:$FQ$69)</f>
        <v>0</v>
      </c>
      <c r="CS217" s="319">
        <f xml:space="preserve"> _xlfn.XLOOKUP(CS$172,RegulatoryPayment!$C$49:$FQ$49,RegulatoryPayment!$C$69:$FQ$69)</f>
        <v>0</v>
      </c>
      <c r="CT217" s="319">
        <f xml:space="preserve"> _xlfn.XLOOKUP(CT$172,RegulatoryPayment!$C$49:$FQ$49,RegulatoryPayment!$C$69:$FQ$69)</f>
        <v>0</v>
      </c>
      <c r="CU217" s="319">
        <f xml:space="preserve"> _xlfn.XLOOKUP(CU$172,RegulatoryPayment!$C$49:$FQ$49,RegulatoryPayment!$C$69:$FQ$69)</f>
        <v>0</v>
      </c>
      <c r="CV217" s="319">
        <f xml:space="preserve"> _xlfn.XLOOKUP(CV$172,RegulatoryPayment!$C$49:$FQ$49,RegulatoryPayment!$C$69:$FQ$69)</f>
        <v>0</v>
      </c>
      <c r="CW217" s="319">
        <f xml:space="preserve"> _xlfn.XLOOKUP(CW$172,RegulatoryPayment!$C$49:$FQ$49,RegulatoryPayment!$C$69:$FQ$69)</f>
        <v>0</v>
      </c>
      <c r="CX217" s="319">
        <f xml:space="preserve"> _xlfn.XLOOKUP(CX$172,RegulatoryPayment!$C$49:$FQ$49,RegulatoryPayment!$C$69:$FQ$69)</f>
        <v>0</v>
      </c>
      <c r="CY217" s="319">
        <f xml:space="preserve"> _xlfn.XLOOKUP(CY$172,RegulatoryPayment!$C$49:$FQ$49,RegulatoryPayment!$C$69:$FQ$69)</f>
        <v>0</v>
      </c>
      <c r="CZ217" s="319">
        <f xml:space="preserve"> _xlfn.XLOOKUP(CZ$172,RegulatoryPayment!$C$49:$FQ$49,RegulatoryPayment!$C$69:$FQ$69)</f>
        <v>0</v>
      </c>
      <c r="DA217" s="319">
        <f xml:space="preserve"> _xlfn.XLOOKUP(DA$172,RegulatoryPayment!$C$49:$FQ$49,RegulatoryPayment!$C$69:$FQ$69)</f>
        <v>0</v>
      </c>
      <c r="DB217" s="319">
        <f xml:space="preserve"> _xlfn.XLOOKUP(DB$172,RegulatoryPayment!$C$49:$FQ$49,RegulatoryPayment!$C$69:$FQ$69)</f>
        <v>0</v>
      </c>
      <c r="DC217" s="319">
        <f xml:space="preserve"> _xlfn.XLOOKUP(DC$172,RegulatoryPayment!$C$49:$FQ$49,RegulatoryPayment!$C$69:$FQ$69)</f>
        <v>0</v>
      </c>
      <c r="DD217" s="319">
        <f xml:space="preserve"> _xlfn.XLOOKUP(DD$172,RegulatoryPayment!$C$49:$FQ$49,RegulatoryPayment!$C$69:$FQ$69)</f>
        <v>0</v>
      </c>
      <c r="DE217" s="319">
        <f xml:space="preserve"> _xlfn.XLOOKUP(DE$172,RegulatoryPayment!$C$49:$FQ$49,RegulatoryPayment!$C$69:$FQ$69)</f>
        <v>0</v>
      </c>
      <c r="DF217" s="319">
        <f xml:space="preserve"> _xlfn.XLOOKUP(DF$172,RegulatoryPayment!$C$49:$FQ$49,RegulatoryPayment!$C$69:$FQ$69)</f>
        <v>0</v>
      </c>
      <c r="DG217" s="319">
        <f xml:space="preserve"> _xlfn.XLOOKUP(DG$172,RegulatoryPayment!$C$49:$FQ$49,RegulatoryPayment!$C$69:$FQ$69)</f>
        <v>0</v>
      </c>
      <c r="DH217" s="319">
        <f xml:space="preserve"> _xlfn.XLOOKUP(DH$172,RegulatoryPayment!$C$49:$FQ$49,RegulatoryPayment!$C$69:$FQ$69)</f>
        <v>0</v>
      </c>
      <c r="DI217" s="319">
        <f xml:space="preserve"> _xlfn.XLOOKUP(DI$172,RegulatoryPayment!$C$49:$FQ$49,RegulatoryPayment!$C$69:$FQ$69)</f>
        <v>0</v>
      </c>
      <c r="DJ217" s="319">
        <f xml:space="preserve"> _xlfn.XLOOKUP(DJ$172,RegulatoryPayment!$C$49:$FQ$49,RegulatoryPayment!$C$69:$FQ$69)</f>
        <v>0</v>
      </c>
      <c r="DK217" s="319">
        <f xml:space="preserve"> _xlfn.XLOOKUP(DK$172,RegulatoryPayment!$C$49:$FQ$49,RegulatoryPayment!$C$69:$FQ$69)</f>
        <v>0</v>
      </c>
      <c r="DL217" s="319">
        <f xml:space="preserve"> _xlfn.XLOOKUP(DL$172,RegulatoryPayment!$C$49:$FQ$49,RegulatoryPayment!$C$69:$FQ$69)</f>
        <v>0</v>
      </c>
      <c r="DM217" s="319">
        <f xml:space="preserve"> _xlfn.XLOOKUP(DM$172,RegulatoryPayment!$C$49:$FQ$49,RegulatoryPayment!$C$69:$FQ$69)</f>
        <v>0</v>
      </c>
      <c r="DN217" s="319">
        <f xml:space="preserve"> _xlfn.XLOOKUP(DN$172,RegulatoryPayment!$C$49:$FQ$49,RegulatoryPayment!$C$69:$FQ$69)</f>
        <v>0</v>
      </c>
      <c r="DO217" s="319">
        <f xml:space="preserve"> _xlfn.XLOOKUP(DO$172,RegulatoryPayment!$C$49:$FQ$49,RegulatoryPayment!$C$69:$FQ$69)</f>
        <v>0</v>
      </c>
      <c r="DP217" s="319">
        <f xml:space="preserve"> _xlfn.XLOOKUP(DP$172,RegulatoryPayment!$C$49:$FQ$49,RegulatoryPayment!$C$69:$FQ$69)</f>
        <v>0</v>
      </c>
      <c r="DQ217" s="319">
        <f xml:space="preserve"> _xlfn.XLOOKUP(DQ$172,RegulatoryPayment!$C$49:$FQ$49,RegulatoryPayment!$C$69:$FQ$69)</f>
        <v>0</v>
      </c>
      <c r="DR217" s="319">
        <f xml:space="preserve"> _xlfn.XLOOKUP(DR$172,RegulatoryPayment!$C$49:$FQ$49,RegulatoryPayment!$C$69:$FQ$69)</f>
        <v>0</v>
      </c>
      <c r="DS217" s="319">
        <f xml:space="preserve"> _xlfn.XLOOKUP(DS$172,RegulatoryPayment!$C$49:$FQ$49,RegulatoryPayment!$C$69:$FQ$69)</f>
        <v>0</v>
      </c>
      <c r="DT217" s="319">
        <f xml:space="preserve"> _xlfn.XLOOKUP(DT$172,RegulatoryPayment!$C$49:$FQ$49,RegulatoryPayment!$C$69:$FQ$69)</f>
        <v>0</v>
      </c>
      <c r="DU217" s="319">
        <f xml:space="preserve"> _xlfn.XLOOKUP(DU$172,RegulatoryPayment!$C$49:$FQ$49,RegulatoryPayment!$C$69:$FQ$69)</f>
        <v>0</v>
      </c>
      <c r="DV217" s="319">
        <f xml:space="preserve"> _xlfn.XLOOKUP(DV$172,RegulatoryPayment!$C$49:$FQ$49,RegulatoryPayment!$C$69:$FQ$69)</f>
        <v>0</v>
      </c>
      <c r="DW217" s="319">
        <f xml:space="preserve"> _xlfn.XLOOKUP(DW$172,RegulatoryPayment!$C$49:$FQ$49,RegulatoryPayment!$C$69:$FQ$69)</f>
        <v>0</v>
      </c>
      <c r="DX217" s="319">
        <f xml:space="preserve"> _xlfn.XLOOKUP(DX$172,RegulatoryPayment!$C$49:$FQ$49,RegulatoryPayment!$C$69:$FQ$69)</f>
        <v>0</v>
      </c>
      <c r="DY217" s="319">
        <f xml:space="preserve"> _xlfn.XLOOKUP(DY$172,RegulatoryPayment!$C$49:$FQ$49,RegulatoryPayment!$C$69:$FQ$69)</f>
        <v>0</v>
      </c>
      <c r="DZ217" s="319">
        <f xml:space="preserve"> _xlfn.XLOOKUP(DZ$172,RegulatoryPayment!$C$49:$FQ$49,RegulatoryPayment!$C$69:$FQ$69)</f>
        <v>0</v>
      </c>
      <c r="EA217" s="319">
        <f xml:space="preserve"> _xlfn.XLOOKUP(EA$172,RegulatoryPayment!$C$49:$FQ$49,RegulatoryPayment!$C$69:$FQ$69)</f>
        <v>0</v>
      </c>
      <c r="EB217" s="319">
        <f xml:space="preserve"> _xlfn.XLOOKUP(EB$172,RegulatoryPayment!$C$49:$FQ$49,RegulatoryPayment!$C$69:$FQ$69)</f>
        <v>0</v>
      </c>
      <c r="EC217" s="319">
        <f xml:space="preserve"> _xlfn.XLOOKUP(EC$172,RegulatoryPayment!$C$49:$FQ$49,RegulatoryPayment!$C$69:$FQ$69)</f>
        <v>0</v>
      </c>
      <c r="ED217" s="319">
        <f xml:space="preserve"> _xlfn.XLOOKUP(ED$172,RegulatoryPayment!$C$49:$FQ$49,RegulatoryPayment!$C$69:$FQ$69)</f>
        <v>0</v>
      </c>
      <c r="EE217" s="319">
        <f xml:space="preserve"> _xlfn.XLOOKUP(EE$172,RegulatoryPayment!$C$49:$FQ$49,RegulatoryPayment!$C$69:$FQ$69)</f>
        <v>0</v>
      </c>
      <c r="EF217" s="319">
        <f xml:space="preserve"> _xlfn.XLOOKUP(EF$172,RegulatoryPayment!$C$49:$FQ$49,RegulatoryPayment!$C$69:$FQ$69)</f>
        <v>0</v>
      </c>
      <c r="EG217" s="319">
        <f xml:space="preserve"> _xlfn.XLOOKUP(EG$172,RegulatoryPayment!$C$49:$FQ$49,RegulatoryPayment!$C$69:$FQ$69)</f>
        <v>0</v>
      </c>
      <c r="EH217" s="319">
        <f xml:space="preserve"> _xlfn.XLOOKUP(EH$172,RegulatoryPayment!$C$49:$FQ$49,RegulatoryPayment!$C$69:$FQ$69)</f>
        <v>0</v>
      </c>
      <c r="EI217" s="319">
        <f xml:space="preserve"> _xlfn.XLOOKUP(EI$172,RegulatoryPayment!$C$49:$FQ$49,RegulatoryPayment!$C$69:$FQ$69)</f>
        <v>0</v>
      </c>
      <c r="EJ217" s="319">
        <f xml:space="preserve"> _xlfn.XLOOKUP(EJ$172,RegulatoryPayment!$C$49:$FQ$49,RegulatoryPayment!$C$69:$FQ$69)</f>
        <v>0</v>
      </c>
      <c r="EK217" s="319">
        <f xml:space="preserve"> _xlfn.XLOOKUP(EK$172,RegulatoryPayment!$C$49:$FQ$49,RegulatoryPayment!$C$69:$FQ$69)</f>
        <v>0</v>
      </c>
      <c r="EL217" s="319">
        <f xml:space="preserve"> _xlfn.XLOOKUP(EL$172,RegulatoryPayment!$C$49:$FQ$49,RegulatoryPayment!$C$69:$FQ$69)</f>
        <v>0</v>
      </c>
      <c r="EM217" s="319">
        <f xml:space="preserve"> _xlfn.XLOOKUP(EM$172,RegulatoryPayment!$C$49:$FQ$49,RegulatoryPayment!$C$69:$FQ$69)</f>
        <v>0</v>
      </c>
      <c r="EN217" s="319">
        <f xml:space="preserve"> _xlfn.XLOOKUP(EN$172,RegulatoryPayment!$C$49:$FQ$49,RegulatoryPayment!$C$69:$FQ$69)</f>
        <v>0</v>
      </c>
      <c r="EO217" s="319">
        <f xml:space="preserve"> _xlfn.XLOOKUP(EO$172,RegulatoryPayment!$C$49:$FQ$49,RegulatoryPayment!$C$69:$FQ$69)</f>
        <v>0</v>
      </c>
      <c r="EP217" s="319">
        <f xml:space="preserve"> _xlfn.XLOOKUP(EP$172,RegulatoryPayment!$C$49:$FQ$49,RegulatoryPayment!$C$69:$FQ$69)</f>
        <v>0</v>
      </c>
      <c r="EQ217" s="319">
        <f xml:space="preserve"> _xlfn.XLOOKUP(EQ$172,RegulatoryPayment!$C$49:$FQ$49,RegulatoryPayment!$C$69:$FQ$69)</f>
        <v>0</v>
      </c>
      <c r="ER217" s="319">
        <f xml:space="preserve"> _xlfn.XLOOKUP(ER$172,RegulatoryPayment!$C$49:$FQ$49,RegulatoryPayment!$C$69:$FQ$69)</f>
        <v>0</v>
      </c>
      <c r="ES217" s="319">
        <f xml:space="preserve"> _xlfn.XLOOKUP(ES$172,RegulatoryPayment!$C$49:$FQ$49,RegulatoryPayment!$C$69:$FQ$69)</f>
        <v>0</v>
      </c>
      <c r="ET217" s="319">
        <f xml:space="preserve"> _xlfn.XLOOKUP(ET$172,RegulatoryPayment!$C$49:$FQ$49,RegulatoryPayment!$C$69:$FQ$69)</f>
        <v>0</v>
      </c>
      <c r="EU217" s="319">
        <f xml:space="preserve"> _xlfn.XLOOKUP(EU$172,RegulatoryPayment!$C$49:$FQ$49,RegulatoryPayment!$C$69:$FQ$69)</f>
        <v>0</v>
      </c>
      <c r="EV217" s="319">
        <f xml:space="preserve"> _xlfn.XLOOKUP(EV$172,RegulatoryPayment!$C$49:$FQ$49,RegulatoryPayment!$C$69:$FQ$69)</f>
        <v>0</v>
      </c>
      <c r="EW217" s="319">
        <f xml:space="preserve"> _xlfn.XLOOKUP(EW$172,RegulatoryPayment!$C$49:$FQ$49,RegulatoryPayment!$C$69:$FQ$69)</f>
        <v>0</v>
      </c>
      <c r="EX217" s="319">
        <f xml:space="preserve"> _xlfn.XLOOKUP(EX$172,RegulatoryPayment!$C$49:$FQ$49,RegulatoryPayment!$C$69:$FQ$69)</f>
        <v>0</v>
      </c>
      <c r="EY217" s="319">
        <f xml:space="preserve"> _xlfn.XLOOKUP(EY$172,RegulatoryPayment!$C$49:$FQ$49,RegulatoryPayment!$C$69:$FQ$69)</f>
        <v>0</v>
      </c>
      <c r="EZ217" s="319">
        <f xml:space="preserve"> _xlfn.XLOOKUP(EZ$172,RegulatoryPayment!$C$49:$FQ$49,RegulatoryPayment!$C$69:$FQ$69)</f>
        <v>0</v>
      </c>
      <c r="FA217" s="319">
        <f xml:space="preserve"> _xlfn.XLOOKUP(FA$172,RegulatoryPayment!$C$49:$FQ$49,RegulatoryPayment!$C$69:$FQ$69)</f>
        <v>0</v>
      </c>
      <c r="FB217" s="319">
        <f xml:space="preserve"> _xlfn.XLOOKUP(FB$172,RegulatoryPayment!$C$49:$FQ$49,RegulatoryPayment!$C$69:$FQ$69)</f>
        <v>0</v>
      </c>
      <c r="FC217" s="319">
        <f xml:space="preserve"> _xlfn.XLOOKUP(FC$172,RegulatoryPayment!$C$49:$FQ$49,RegulatoryPayment!$C$69:$FQ$69)</f>
        <v>0</v>
      </c>
      <c r="FD217" s="319">
        <f xml:space="preserve"> _xlfn.XLOOKUP(FD$172,RegulatoryPayment!$C$49:$FQ$49,RegulatoryPayment!$C$69:$FQ$69)</f>
        <v>0</v>
      </c>
      <c r="FE217" s="319">
        <f xml:space="preserve"> _xlfn.XLOOKUP(FE$172,RegulatoryPayment!$C$49:$FQ$49,RegulatoryPayment!$C$69:$FQ$69)</f>
        <v>0</v>
      </c>
      <c r="FF217" s="319">
        <f xml:space="preserve"> _xlfn.XLOOKUP(FF$172,RegulatoryPayment!$C$49:$FQ$49,RegulatoryPayment!$C$69:$FQ$69)</f>
        <v>0</v>
      </c>
      <c r="FG217" s="319">
        <f xml:space="preserve"> _xlfn.XLOOKUP(FG$172,RegulatoryPayment!$C$49:$FQ$49,RegulatoryPayment!$C$69:$FQ$69)</f>
        <v>0</v>
      </c>
      <c r="FH217" s="319">
        <f xml:space="preserve"> _xlfn.XLOOKUP(FH$172,RegulatoryPayment!$C$49:$FQ$49,RegulatoryPayment!$C$69:$FQ$69)</f>
        <v>0</v>
      </c>
      <c r="FI217" s="319">
        <f xml:space="preserve"> _xlfn.XLOOKUP(FI$172,RegulatoryPayment!$C$49:$FQ$49,RegulatoryPayment!$C$69:$FQ$69)</f>
        <v>0</v>
      </c>
      <c r="FJ217" s="319">
        <f xml:space="preserve"> _xlfn.XLOOKUP(FJ$172,RegulatoryPayment!$C$49:$FQ$49,RegulatoryPayment!$C$69:$FQ$69)</f>
        <v>0</v>
      </c>
      <c r="FK217" s="319">
        <f xml:space="preserve"> _xlfn.XLOOKUP(FK$172,RegulatoryPayment!$C$49:$FQ$49,RegulatoryPayment!$C$69:$FQ$69)</f>
        <v>0</v>
      </c>
      <c r="FL217" s="319">
        <f xml:space="preserve"> _xlfn.XLOOKUP(FL$172,RegulatoryPayment!$C$49:$FQ$49,RegulatoryPayment!$C$69:$FQ$69)</f>
        <v>0</v>
      </c>
      <c r="FM217" s="319">
        <f xml:space="preserve"> _xlfn.XLOOKUP(FM$172,RegulatoryPayment!$C$49:$FQ$49,RegulatoryPayment!$C$69:$FQ$69)</f>
        <v>0</v>
      </c>
      <c r="FN217" s="319">
        <f xml:space="preserve"> _xlfn.XLOOKUP(FN$172,RegulatoryPayment!$C$49:$FQ$49,RegulatoryPayment!$C$69:$FQ$69)</f>
        <v>0</v>
      </c>
      <c r="FO217" s="319">
        <f xml:space="preserve"> _xlfn.XLOOKUP(FO$172,RegulatoryPayment!$C$49:$FQ$49,RegulatoryPayment!$C$69:$FQ$69)</f>
        <v>0</v>
      </c>
    </row>
    <row r="218" spans="1:171" hidden="1" outlineLevel="1" x14ac:dyDescent="0.3">
      <c r="B218" s="201" t="s">
        <v>228</v>
      </c>
      <c r="D218" s="226">
        <f>SUM(G218:FO218)</f>
        <v>133.62029999999999</v>
      </c>
      <c r="G218" s="319">
        <f>_xlfn.XLOOKUP(G$172, RegulatoryPayment!$C$49:$FQ$49,RegulatoryPayment!$C$71:$FQ$71)</f>
        <v>0</v>
      </c>
      <c r="H218" s="319">
        <f>_xlfn.XLOOKUP(H$172, RegulatoryPayment!$C$49:$FQ$49,RegulatoryPayment!$C$71:$FQ$71)</f>
        <v>0</v>
      </c>
      <c r="I218" s="319">
        <f>_xlfn.XLOOKUP(I$172, RegulatoryPayment!$C$49:$FQ$49,RegulatoryPayment!$C$71:$FQ$71)</f>
        <v>53.448119999999996</v>
      </c>
      <c r="J218" s="319">
        <f>_xlfn.XLOOKUP(J$172, RegulatoryPayment!$C$49:$FQ$49,RegulatoryPayment!$C$71:$FQ$71)</f>
        <v>0</v>
      </c>
      <c r="K218" s="319">
        <f>_xlfn.XLOOKUP(K$172, RegulatoryPayment!$C$49:$FQ$49,RegulatoryPayment!$C$71:$FQ$71)</f>
        <v>0</v>
      </c>
      <c r="L218" s="319">
        <f>_xlfn.XLOOKUP(L$172, RegulatoryPayment!$C$49:$FQ$49,RegulatoryPayment!$C$71:$FQ$71)</f>
        <v>0</v>
      </c>
      <c r="M218" s="319">
        <f>_xlfn.XLOOKUP(M$172, RegulatoryPayment!$C$49:$FQ$49,RegulatoryPayment!$C$71:$FQ$71)</f>
        <v>0</v>
      </c>
      <c r="N218" s="319">
        <f>_xlfn.XLOOKUP(N$172, RegulatoryPayment!$C$49:$FQ$49,RegulatoryPayment!$C$71:$FQ$71)</f>
        <v>0</v>
      </c>
      <c r="O218" s="319">
        <f>_xlfn.XLOOKUP(O$172, RegulatoryPayment!$C$49:$FQ$49,RegulatoryPayment!$C$71:$FQ$71)</f>
        <v>0</v>
      </c>
      <c r="P218" s="319">
        <f>_xlfn.XLOOKUP(P$172, RegulatoryPayment!$C$49:$FQ$49,RegulatoryPayment!$C$71:$FQ$71)</f>
        <v>0</v>
      </c>
      <c r="Q218" s="319">
        <f>_xlfn.XLOOKUP(Q$172, RegulatoryPayment!$C$49:$FQ$49,RegulatoryPayment!$C$71:$FQ$71)</f>
        <v>0</v>
      </c>
      <c r="R218" s="319">
        <f>_xlfn.XLOOKUP(R$172, RegulatoryPayment!$C$49:$FQ$49,RegulatoryPayment!$C$71:$FQ$71)</f>
        <v>0</v>
      </c>
      <c r="S218" s="319">
        <f>_xlfn.XLOOKUP(S$172, RegulatoryPayment!$C$49:$FQ$49,RegulatoryPayment!$C$71:$FQ$71)</f>
        <v>0</v>
      </c>
      <c r="T218" s="319">
        <f>_xlfn.XLOOKUP(T$172, RegulatoryPayment!$C$49:$FQ$49,RegulatoryPayment!$C$71:$FQ$71)</f>
        <v>0</v>
      </c>
      <c r="U218" s="319">
        <f>_xlfn.XLOOKUP(U$172, RegulatoryPayment!$C$49:$FQ$49,RegulatoryPayment!$C$71:$FQ$71)</f>
        <v>0</v>
      </c>
      <c r="V218" s="319">
        <f>_xlfn.XLOOKUP(V$172, RegulatoryPayment!$C$49:$FQ$49,RegulatoryPayment!$C$71:$FQ$71)</f>
        <v>0</v>
      </c>
      <c r="W218" s="319">
        <f>_xlfn.XLOOKUP(W$172, RegulatoryPayment!$C$49:$FQ$49,RegulatoryPayment!$C$71:$FQ$71)</f>
        <v>0</v>
      </c>
      <c r="X218" s="319">
        <f>_xlfn.XLOOKUP(X$172, RegulatoryPayment!$C$49:$FQ$49,RegulatoryPayment!$C$71:$FQ$71)</f>
        <v>0</v>
      </c>
      <c r="Y218" s="319">
        <f>_xlfn.XLOOKUP(Y$172, RegulatoryPayment!$C$49:$FQ$49,RegulatoryPayment!$C$71:$FQ$71)</f>
        <v>0</v>
      </c>
      <c r="Z218" s="319">
        <f>_xlfn.XLOOKUP(Z$172, RegulatoryPayment!$C$49:$FQ$49,RegulatoryPayment!$C$71:$FQ$71)</f>
        <v>0</v>
      </c>
      <c r="AA218" s="319">
        <f>_xlfn.XLOOKUP(AA$172, RegulatoryPayment!$C$49:$FQ$49,RegulatoryPayment!$C$71:$FQ$71)</f>
        <v>0</v>
      </c>
      <c r="AB218" s="319">
        <f>_xlfn.XLOOKUP(AB$172, RegulatoryPayment!$C$49:$FQ$49,RegulatoryPayment!$C$71:$FQ$71)</f>
        <v>0</v>
      </c>
      <c r="AC218" s="319">
        <f>_xlfn.XLOOKUP(AC$172, RegulatoryPayment!$C$49:$FQ$49,RegulatoryPayment!$C$71:$FQ$71)</f>
        <v>0</v>
      </c>
      <c r="AD218" s="319">
        <f>_xlfn.XLOOKUP(AD$172, RegulatoryPayment!$C$49:$FQ$49,RegulatoryPayment!$C$71:$FQ$71)</f>
        <v>0</v>
      </c>
      <c r="AE218" s="319">
        <f>_xlfn.XLOOKUP(AE$172, RegulatoryPayment!$C$49:$FQ$49,RegulatoryPayment!$C$71:$FQ$71)</f>
        <v>80.172179999999983</v>
      </c>
      <c r="AF218" s="319">
        <f>_xlfn.XLOOKUP(AF$172, RegulatoryPayment!$C$49:$FQ$49,RegulatoryPayment!$C$71:$FQ$71)</f>
        <v>0</v>
      </c>
      <c r="AG218" s="319">
        <f>_xlfn.XLOOKUP(AG$172, RegulatoryPayment!$C$49:$FQ$49,RegulatoryPayment!$C$71:$FQ$71)</f>
        <v>0</v>
      </c>
      <c r="AH218" s="319">
        <f>_xlfn.XLOOKUP(AH$172, RegulatoryPayment!$C$49:$FQ$49,RegulatoryPayment!$C$71:$FQ$71)</f>
        <v>0</v>
      </c>
      <c r="AI218" s="319">
        <f>_xlfn.XLOOKUP(AI$172, RegulatoryPayment!$C$49:$FQ$49,RegulatoryPayment!$C$71:$FQ$71)</f>
        <v>0</v>
      </c>
      <c r="AJ218" s="319">
        <f>_xlfn.XLOOKUP(AJ$172, RegulatoryPayment!$C$49:$FQ$49,RegulatoryPayment!$C$71:$FQ$71)</f>
        <v>0</v>
      </c>
      <c r="AK218" s="319">
        <f>_xlfn.XLOOKUP(AK$172, RegulatoryPayment!$C$49:$FQ$49,RegulatoryPayment!$C$71:$FQ$71)</f>
        <v>0</v>
      </c>
      <c r="AL218" s="319">
        <f>_xlfn.XLOOKUP(AL$172, RegulatoryPayment!$C$49:$FQ$49,RegulatoryPayment!$C$71:$FQ$71)</f>
        <v>0</v>
      </c>
      <c r="AM218" s="319">
        <f>_xlfn.XLOOKUP(AM$172, RegulatoryPayment!$C$49:$FQ$49,RegulatoryPayment!$C$71:$FQ$71)</f>
        <v>0</v>
      </c>
      <c r="AN218" s="319">
        <f>_xlfn.XLOOKUP(AN$172, RegulatoryPayment!$C$49:$FQ$49,RegulatoryPayment!$C$71:$FQ$71)</f>
        <v>0</v>
      </c>
      <c r="AO218" s="319">
        <f>_xlfn.XLOOKUP(AO$172, RegulatoryPayment!$C$49:$FQ$49,RegulatoryPayment!$C$71:$FQ$71)</f>
        <v>0</v>
      </c>
      <c r="AP218" s="319">
        <f>_xlfn.XLOOKUP(AP$172, RegulatoryPayment!$C$49:$FQ$49,RegulatoryPayment!$C$71:$FQ$71)</f>
        <v>0</v>
      </c>
      <c r="AQ218" s="319">
        <f>_xlfn.XLOOKUP(AQ$172, RegulatoryPayment!$C$49:$FQ$49,RegulatoryPayment!$C$71:$FQ$71)</f>
        <v>0</v>
      </c>
      <c r="AR218" s="319">
        <f>_xlfn.XLOOKUP(AR$172, RegulatoryPayment!$C$49:$FQ$49,RegulatoryPayment!$C$71:$FQ$71)</f>
        <v>0</v>
      </c>
      <c r="AS218" s="319">
        <f>_xlfn.XLOOKUP(AS$172, RegulatoryPayment!$C$49:$FQ$49,RegulatoryPayment!$C$71:$FQ$71)</f>
        <v>0</v>
      </c>
      <c r="AT218" s="319">
        <f>_xlfn.XLOOKUP(AT$172, RegulatoryPayment!$C$49:$FQ$49,RegulatoryPayment!$C$71:$FQ$71)</f>
        <v>0</v>
      </c>
      <c r="AU218" s="319">
        <f>_xlfn.XLOOKUP(AU$172, RegulatoryPayment!$C$49:$FQ$49,RegulatoryPayment!$C$71:$FQ$71)</f>
        <v>0</v>
      </c>
      <c r="AV218" s="319">
        <f>_xlfn.XLOOKUP(AV$172, RegulatoryPayment!$C$49:$FQ$49,RegulatoryPayment!$C$71:$FQ$71)</f>
        <v>0</v>
      </c>
      <c r="AW218" s="319">
        <f>_xlfn.XLOOKUP(AW$172, RegulatoryPayment!$C$49:$FQ$49,RegulatoryPayment!$C$71:$FQ$71)</f>
        <v>0</v>
      </c>
      <c r="AX218" s="319">
        <f>_xlfn.XLOOKUP(AX$172, RegulatoryPayment!$C$49:$FQ$49,RegulatoryPayment!$C$71:$FQ$71)</f>
        <v>0</v>
      </c>
      <c r="AY218" s="319">
        <f>_xlfn.XLOOKUP(AY$172, RegulatoryPayment!$C$49:$FQ$49,RegulatoryPayment!$C$71:$FQ$71)</f>
        <v>0</v>
      </c>
      <c r="AZ218" s="319">
        <f>_xlfn.XLOOKUP(AZ$172, RegulatoryPayment!$C$49:$FQ$49,RegulatoryPayment!$C$71:$FQ$71)</f>
        <v>0</v>
      </c>
      <c r="BA218" s="319">
        <f>_xlfn.XLOOKUP(BA$172, RegulatoryPayment!$C$49:$FQ$49,RegulatoryPayment!$C$71:$FQ$71)</f>
        <v>0</v>
      </c>
      <c r="BB218" s="319">
        <f>_xlfn.XLOOKUP(BB$172, RegulatoryPayment!$C$49:$FQ$49,RegulatoryPayment!$C$71:$FQ$71)</f>
        <v>0</v>
      </c>
      <c r="BC218" s="319">
        <f>_xlfn.XLOOKUP(BC$172, RegulatoryPayment!$C$49:$FQ$49,RegulatoryPayment!$C$71:$FQ$71)</f>
        <v>0</v>
      </c>
      <c r="BD218" s="319">
        <f>_xlfn.XLOOKUP(BD$172, RegulatoryPayment!$C$49:$FQ$49,RegulatoryPayment!$C$71:$FQ$71)</f>
        <v>0</v>
      </c>
      <c r="BE218" s="319">
        <f>_xlfn.XLOOKUP(BE$172, RegulatoryPayment!$C$49:$FQ$49,RegulatoryPayment!$C$71:$FQ$71)</f>
        <v>0</v>
      </c>
      <c r="BF218" s="319">
        <f>_xlfn.XLOOKUP(BF$172, RegulatoryPayment!$C$49:$FQ$49,RegulatoryPayment!$C$71:$FQ$71)</f>
        <v>0</v>
      </c>
      <c r="BG218" s="319">
        <f>_xlfn.XLOOKUP(BG$172, RegulatoryPayment!$C$49:$FQ$49,RegulatoryPayment!$C$71:$FQ$71)</f>
        <v>0</v>
      </c>
      <c r="BH218" s="319">
        <f>_xlfn.XLOOKUP(BH$172, RegulatoryPayment!$C$49:$FQ$49,RegulatoryPayment!$C$71:$FQ$71)</f>
        <v>0</v>
      </c>
      <c r="BI218" s="319">
        <f>_xlfn.XLOOKUP(BI$172, RegulatoryPayment!$C$49:$FQ$49,RegulatoryPayment!$C$71:$FQ$71)</f>
        <v>0</v>
      </c>
      <c r="BJ218" s="319">
        <f>_xlfn.XLOOKUP(BJ$172, RegulatoryPayment!$C$49:$FQ$49,RegulatoryPayment!$C$71:$FQ$71)</f>
        <v>0</v>
      </c>
      <c r="BK218" s="319">
        <f>_xlfn.XLOOKUP(BK$172, RegulatoryPayment!$C$49:$FQ$49,RegulatoryPayment!$C$71:$FQ$71)</f>
        <v>0</v>
      </c>
      <c r="BL218" s="319">
        <f>_xlfn.XLOOKUP(BL$172, RegulatoryPayment!$C$49:$FQ$49,RegulatoryPayment!$C$71:$FQ$71)</f>
        <v>0</v>
      </c>
      <c r="BM218" s="319">
        <f>_xlfn.XLOOKUP(BM$172, RegulatoryPayment!$C$49:$FQ$49,RegulatoryPayment!$C$71:$FQ$71)</f>
        <v>0</v>
      </c>
      <c r="BN218" s="319">
        <f>_xlfn.XLOOKUP(BN$172, RegulatoryPayment!$C$49:$FQ$49,RegulatoryPayment!$C$71:$FQ$71)</f>
        <v>0</v>
      </c>
      <c r="BO218" s="319">
        <f>_xlfn.XLOOKUP(BO$172, RegulatoryPayment!$C$49:$FQ$49,RegulatoryPayment!$C$71:$FQ$71)</f>
        <v>0</v>
      </c>
      <c r="BP218" s="319">
        <f>_xlfn.XLOOKUP(BP$172, RegulatoryPayment!$C$49:$FQ$49,RegulatoryPayment!$C$71:$FQ$71)</f>
        <v>0</v>
      </c>
      <c r="BQ218" s="319">
        <f>_xlfn.XLOOKUP(BQ$172, RegulatoryPayment!$C$49:$FQ$49,RegulatoryPayment!$C$71:$FQ$71)</f>
        <v>0</v>
      </c>
      <c r="BR218" s="319">
        <f>_xlfn.XLOOKUP(BR$172, RegulatoryPayment!$C$49:$FQ$49,RegulatoryPayment!$C$71:$FQ$71)</f>
        <v>0</v>
      </c>
      <c r="BS218" s="319">
        <f>_xlfn.XLOOKUP(BS$172, RegulatoryPayment!$C$49:$FQ$49,RegulatoryPayment!$C$71:$FQ$71)</f>
        <v>0</v>
      </c>
      <c r="BT218" s="319">
        <f>_xlfn.XLOOKUP(BT$172, RegulatoryPayment!$C$49:$FQ$49,RegulatoryPayment!$C$71:$FQ$71)</f>
        <v>0</v>
      </c>
      <c r="BU218" s="319">
        <f>_xlfn.XLOOKUP(BU$172, RegulatoryPayment!$C$49:$FQ$49,RegulatoryPayment!$C$71:$FQ$71)</f>
        <v>0</v>
      </c>
      <c r="BV218" s="319">
        <f>_xlfn.XLOOKUP(BV$172, RegulatoryPayment!$C$49:$FQ$49,RegulatoryPayment!$C$71:$FQ$71)</f>
        <v>0</v>
      </c>
      <c r="BW218" s="319">
        <f>_xlfn.XLOOKUP(BW$172, RegulatoryPayment!$C$49:$FQ$49,RegulatoryPayment!$C$71:$FQ$71)</f>
        <v>0</v>
      </c>
      <c r="BX218" s="319">
        <f>_xlfn.XLOOKUP(BX$172, RegulatoryPayment!$C$49:$FQ$49,RegulatoryPayment!$C$71:$FQ$71)</f>
        <v>0</v>
      </c>
      <c r="BY218" s="319">
        <f>_xlfn.XLOOKUP(BY$172, RegulatoryPayment!$C$49:$FQ$49,RegulatoryPayment!$C$71:$FQ$71)</f>
        <v>0</v>
      </c>
      <c r="BZ218" s="319">
        <f>_xlfn.XLOOKUP(BZ$172, RegulatoryPayment!$C$49:$FQ$49,RegulatoryPayment!$C$71:$FQ$71)</f>
        <v>0</v>
      </c>
      <c r="CA218" s="319">
        <f>_xlfn.XLOOKUP(CA$172, RegulatoryPayment!$C$49:$FQ$49,RegulatoryPayment!$C$71:$FQ$71)</f>
        <v>0</v>
      </c>
      <c r="CB218" s="319">
        <f>_xlfn.XLOOKUP(CB$172, RegulatoryPayment!$C$49:$FQ$49,RegulatoryPayment!$C$71:$FQ$71)</f>
        <v>0</v>
      </c>
      <c r="CC218" s="319">
        <f>_xlfn.XLOOKUP(CC$172, RegulatoryPayment!$C$49:$FQ$49,RegulatoryPayment!$C$71:$FQ$71)</f>
        <v>0</v>
      </c>
      <c r="CD218" s="319">
        <f>_xlfn.XLOOKUP(CD$172, RegulatoryPayment!$C$49:$FQ$49,RegulatoryPayment!$C$71:$FQ$71)</f>
        <v>0</v>
      </c>
      <c r="CE218" s="319">
        <f>_xlfn.XLOOKUP(CE$172, RegulatoryPayment!$C$49:$FQ$49,RegulatoryPayment!$C$71:$FQ$71)</f>
        <v>0</v>
      </c>
      <c r="CF218" s="319">
        <f>_xlfn.XLOOKUP(CF$172, RegulatoryPayment!$C$49:$FQ$49,RegulatoryPayment!$C$71:$FQ$71)</f>
        <v>0</v>
      </c>
      <c r="CG218" s="319">
        <f>_xlfn.XLOOKUP(CG$172, RegulatoryPayment!$C$49:$FQ$49,RegulatoryPayment!$C$71:$FQ$71)</f>
        <v>0</v>
      </c>
      <c r="CH218" s="319">
        <f>_xlfn.XLOOKUP(CH$172, RegulatoryPayment!$C$49:$FQ$49,RegulatoryPayment!$C$71:$FQ$71)</f>
        <v>0</v>
      </c>
      <c r="CI218" s="319">
        <f>_xlfn.XLOOKUP(CI$172, RegulatoryPayment!$C$49:$FQ$49,RegulatoryPayment!$C$71:$FQ$71)</f>
        <v>0</v>
      </c>
      <c r="CJ218" s="319">
        <f>_xlfn.XLOOKUP(CJ$172, RegulatoryPayment!$C$49:$FQ$49,RegulatoryPayment!$C$71:$FQ$71)</f>
        <v>0</v>
      </c>
      <c r="CK218" s="319">
        <f>_xlfn.XLOOKUP(CK$172, RegulatoryPayment!$C$49:$FQ$49,RegulatoryPayment!$C$71:$FQ$71)</f>
        <v>0</v>
      </c>
      <c r="CL218" s="319">
        <f>_xlfn.XLOOKUP(CL$172, RegulatoryPayment!$C$49:$FQ$49,RegulatoryPayment!$C$71:$FQ$71)</f>
        <v>0</v>
      </c>
      <c r="CM218" s="319">
        <f>_xlfn.XLOOKUP(CM$172, RegulatoryPayment!$C$49:$FQ$49,RegulatoryPayment!$C$71:$FQ$71)</f>
        <v>0</v>
      </c>
      <c r="CN218" s="319">
        <f>_xlfn.XLOOKUP(CN$172, RegulatoryPayment!$C$49:$FQ$49,RegulatoryPayment!$C$71:$FQ$71)</f>
        <v>0</v>
      </c>
      <c r="CO218" s="319">
        <f>_xlfn.XLOOKUP(CO$172, RegulatoryPayment!$C$49:$FQ$49,RegulatoryPayment!$C$71:$FQ$71)</f>
        <v>0</v>
      </c>
      <c r="CP218" s="319">
        <f>_xlfn.XLOOKUP(CP$172, RegulatoryPayment!$C$49:$FQ$49,RegulatoryPayment!$C$71:$FQ$71)</f>
        <v>0</v>
      </c>
      <c r="CQ218" s="319">
        <f>_xlfn.XLOOKUP(CQ$172, RegulatoryPayment!$C$49:$FQ$49,RegulatoryPayment!$C$71:$FQ$71)</f>
        <v>0</v>
      </c>
      <c r="CR218" s="319">
        <f>_xlfn.XLOOKUP(CR$172, RegulatoryPayment!$C$49:$FQ$49,RegulatoryPayment!$C$71:$FQ$71)</f>
        <v>0</v>
      </c>
      <c r="CS218" s="319">
        <f>_xlfn.XLOOKUP(CS$172, RegulatoryPayment!$C$49:$FQ$49,RegulatoryPayment!$C$71:$FQ$71)</f>
        <v>0</v>
      </c>
      <c r="CT218" s="319">
        <f>_xlfn.XLOOKUP(CT$172, RegulatoryPayment!$C$49:$FQ$49,RegulatoryPayment!$C$71:$FQ$71)</f>
        <v>0</v>
      </c>
      <c r="CU218" s="319">
        <f>_xlfn.XLOOKUP(CU$172, RegulatoryPayment!$C$49:$FQ$49,RegulatoryPayment!$C$71:$FQ$71)</f>
        <v>0</v>
      </c>
      <c r="CV218" s="319">
        <f>_xlfn.XLOOKUP(CV$172, RegulatoryPayment!$C$49:$FQ$49,RegulatoryPayment!$C$71:$FQ$71)</f>
        <v>0</v>
      </c>
      <c r="CW218" s="319">
        <f>_xlfn.XLOOKUP(CW$172, RegulatoryPayment!$C$49:$FQ$49,RegulatoryPayment!$C$71:$FQ$71)</f>
        <v>0</v>
      </c>
      <c r="CX218" s="319">
        <f>_xlfn.XLOOKUP(CX$172, RegulatoryPayment!$C$49:$FQ$49,RegulatoryPayment!$C$71:$FQ$71)</f>
        <v>0</v>
      </c>
      <c r="CY218" s="319">
        <f>_xlfn.XLOOKUP(CY$172, RegulatoryPayment!$C$49:$FQ$49,RegulatoryPayment!$C$71:$FQ$71)</f>
        <v>0</v>
      </c>
      <c r="CZ218" s="319">
        <f>_xlfn.XLOOKUP(CZ$172, RegulatoryPayment!$C$49:$FQ$49,RegulatoryPayment!$C$71:$FQ$71)</f>
        <v>0</v>
      </c>
      <c r="DA218" s="319">
        <f>_xlfn.XLOOKUP(DA$172, RegulatoryPayment!$C$49:$FQ$49,RegulatoryPayment!$C$71:$FQ$71)</f>
        <v>0</v>
      </c>
      <c r="DB218" s="319">
        <f>_xlfn.XLOOKUP(DB$172, RegulatoryPayment!$C$49:$FQ$49,RegulatoryPayment!$C$71:$FQ$71)</f>
        <v>0</v>
      </c>
      <c r="DC218" s="319">
        <f>_xlfn.XLOOKUP(DC$172, RegulatoryPayment!$C$49:$FQ$49,RegulatoryPayment!$C$71:$FQ$71)</f>
        <v>0</v>
      </c>
      <c r="DD218" s="319">
        <f>_xlfn.XLOOKUP(DD$172, RegulatoryPayment!$C$49:$FQ$49,RegulatoryPayment!$C$71:$FQ$71)</f>
        <v>0</v>
      </c>
      <c r="DE218" s="319">
        <f>_xlfn.XLOOKUP(DE$172, RegulatoryPayment!$C$49:$FQ$49,RegulatoryPayment!$C$71:$FQ$71)</f>
        <v>0</v>
      </c>
      <c r="DF218" s="319">
        <f>_xlfn.XLOOKUP(DF$172, RegulatoryPayment!$C$49:$FQ$49,RegulatoryPayment!$C$71:$FQ$71)</f>
        <v>0</v>
      </c>
      <c r="DG218" s="319">
        <f>_xlfn.XLOOKUP(DG$172, RegulatoryPayment!$C$49:$FQ$49,RegulatoryPayment!$C$71:$FQ$71)</f>
        <v>0</v>
      </c>
      <c r="DH218" s="319">
        <f>_xlfn.XLOOKUP(DH$172, RegulatoryPayment!$C$49:$FQ$49,RegulatoryPayment!$C$71:$FQ$71)</f>
        <v>0</v>
      </c>
      <c r="DI218" s="319">
        <f>_xlfn.XLOOKUP(DI$172, RegulatoryPayment!$C$49:$FQ$49,RegulatoryPayment!$C$71:$FQ$71)</f>
        <v>0</v>
      </c>
      <c r="DJ218" s="319">
        <f>_xlfn.XLOOKUP(DJ$172, RegulatoryPayment!$C$49:$FQ$49,RegulatoryPayment!$C$71:$FQ$71)</f>
        <v>0</v>
      </c>
      <c r="DK218" s="319">
        <f>_xlfn.XLOOKUP(DK$172, RegulatoryPayment!$C$49:$FQ$49,RegulatoryPayment!$C$71:$FQ$71)</f>
        <v>0</v>
      </c>
      <c r="DL218" s="319">
        <f>_xlfn.XLOOKUP(DL$172, RegulatoryPayment!$C$49:$FQ$49,RegulatoryPayment!$C$71:$FQ$71)</f>
        <v>0</v>
      </c>
      <c r="DM218" s="319">
        <f>_xlfn.XLOOKUP(DM$172, RegulatoryPayment!$C$49:$FQ$49,RegulatoryPayment!$C$71:$FQ$71)</f>
        <v>0</v>
      </c>
      <c r="DN218" s="319">
        <f>_xlfn.XLOOKUP(DN$172, RegulatoryPayment!$C$49:$FQ$49,RegulatoryPayment!$C$71:$FQ$71)</f>
        <v>0</v>
      </c>
      <c r="DO218" s="319">
        <f>_xlfn.XLOOKUP(DO$172, RegulatoryPayment!$C$49:$FQ$49,RegulatoryPayment!$C$71:$FQ$71)</f>
        <v>0</v>
      </c>
      <c r="DP218" s="319">
        <f>_xlfn.XLOOKUP(DP$172, RegulatoryPayment!$C$49:$FQ$49,RegulatoryPayment!$C$71:$FQ$71)</f>
        <v>0</v>
      </c>
      <c r="DQ218" s="319">
        <f>_xlfn.XLOOKUP(DQ$172, RegulatoryPayment!$C$49:$FQ$49,RegulatoryPayment!$C$71:$FQ$71)</f>
        <v>0</v>
      </c>
      <c r="DR218" s="319">
        <f>_xlfn.XLOOKUP(DR$172, RegulatoryPayment!$C$49:$FQ$49,RegulatoryPayment!$C$71:$FQ$71)</f>
        <v>0</v>
      </c>
      <c r="DS218" s="319">
        <f>_xlfn.XLOOKUP(DS$172, RegulatoryPayment!$C$49:$FQ$49,RegulatoryPayment!$C$71:$FQ$71)</f>
        <v>0</v>
      </c>
      <c r="DT218" s="319">
        <f>_xlfn.XLOOKUP(DT$172, RegulatoryPayment!$C$49:$FQ$49,RegulatoryPayment!$C$71:$FQ$71)</f>
        <v>0</v>
      </c>
      <c r="DU218" s="319">
        <f>_xlfn.XLOOKUP(DU$172, RegulatoryPayment!$C$49:$FQ$49,RegulatoryPayment!$C$71:$FQ$71)</f>
        <v>0</v>
      </c>
      <c r="DV218" s="319">
        <f>_xlfn.XLOOKUP(DV$172, RegulatoryPayment!$C$49:$FQ$49,RegulatoryPayment!$C$71:$FQ$71)</f>
        <v>0</v>
      </c>
      <c r="DW218" s="319">
        <f>_xlfn.XLOOKUP(DW$172, RegulatoryPayment!$C$49:$FQ$49,RegulatoryPayment!$C$71:$FQ$71)</f>
        <v>0</v>
      </c>
      <c r="DX218" s="319">
        <f>_xlfn.XLOOKUP(DX$172, RegulatoryPayment!$C$49:$FQ$49,RegulatoryPayment!$C$71:$FQ$71)</f>
        <v>0</v>
      </c>
      <c r="DY218" s="319">
        <f>_xlfn.XLOOKUP(DY$172, RegulatoryPayment!$C$49:$FQ$49,RegulatoryPayment!$C$71:$FQ$71)</f>
        <v>0</v>
      </c>
      <c r="DZ218" s="319">
        <f>_xlfn.XLOOKUP(DZ$172, RegulatoryPayment!$C$49:$FQ$49,RegulatoryPayment!$C$71:$FQ$71)</f>
        <v>0</v>
      </c>
      <c r="EA218" s="319">
        <f>_xlfn.XLOOKUP(EA$172, RegulatoryPayment!$C$49:$FQ$49,RegulatoryPayment!$C$71:$FQ$71)</f>
        <v>0</v>
      </c>
      <c r="EB218" s="319">
        <f>_xlfn.XLOOKUP(EB$172, RegulatoryPayment!$C$49:$FQ$49,RegulatoryPayment!$C$71:$FQ$71)</f>
        <v>0</v>
      </c>
      <c r="EC218" s="319">
        <f>_xlfn.XLOOKUP(EC$172, RegulatoryPayment!$C$49:$FQ$49,RegulatoryPayment!$C$71:$FQ$71)</f>
        <v>0</v>
      </c>
      <c r="ED218" s="319">
        <f>_xlfn.XLOOKUP(ED$172, RegulatoryPayment!$C$49:$FQ$49,RegulatoryPayment!$C$71:$FQ$71)</f>
        <v>0</v>
      </c>
      <c r="EE218" s="319">
        <f>_xlfn.XLOOKUP(EE$172, RegulatoryPayment!$C$49:$FQ$49,RegulatoryPayment!$C$71:$FQ$71)</f>
        <v>0</v>
      </c>
      <c r="EF218" s="319">
        <f>_xlfn.XLOOKUP(EF$172, RegulatoryPayment!$C$49:$FQ$49,RegulatoryPayment!$C$71:$FQ$71)</f>
        <v>0</v>
      </c>
      <c r="EG218" s="319">
        <f>_xlfn.XLOOKUP(EG$172, RegulatoryPayment!$C$49:$FQ$49,RegulatoryPayment!$C$71:$FQ$71)</f>
        <v>0</v>
      </c>
      <c r="EH218" s="319">
        <f>_xlfn.XLOOKUP(EH$172, RegulatoryPayment!$C$49:$FQ$49,RegulatoryPayment!$C$71:$FQ$71)</f>
        <v>0</v>
      </c>
      <c r="EI218" s="319">
        <f>_xlfn.XLOOKUP(EI$172, RegulatoryPayment!$C$49:$FQ$49,RegulatoryPayment!$C$71:$FQ$71)</f>
        <v>0</v>
      </c>
      <c r="EJ218" s="319">
        <f>_xlfn.XLOOKUP(EJ$172, RegulatoryPayment!$C$49:$FQ$49,RegulatoryPayment!$C$71:$FQ$71)</f>
        <v>0</v>
      </c>
      <c r="EK218" s="319">
        <f>_xlfn.XLOOKUP(EK$172, RegulatoryPayment!$C$49:$FQ$49,RegulatoryPayment!$C$71:$FQ$71)</f>
        <v>0</v>
      </c>
      <c r="EL218" s="319">
        <f>_xlfn.XLOOKUP(EL$172, RegulatoryPayment!$C$49:$FQ$49,RegulatoryPayment!$C$71:$FQ$71)</f>
        <v>0</v>
      </c>
      <c r="EM218" s="319">
        <f>_xlfn.XLOOKUP(EM$172, RegulatoryPayment!$C$49:$FQ$49,RegulatoryPayment!$C$71:$FQ$71)</f>
        <v>0</v>
      </c>
      <c r="EN218" s="319">
        <f>_xlfn.XLOOKUP(EN$172, RegulatoryPayment!$C$49:$FQ$49,RegulatoryPayment!$C$71:$FQ$71)</f>
        <v>0</v>
      </c>
      <c r="EO218" s="319">
        <f>_xlfn.XLOOKUP(EO$172, RegulatoryPayment!$C$49:$FQ$49,RegulatoryPayment!$C$71:$FQ$71)</f>
        <v>0</v>
      </c>
      <c r="EP218" s="319">
        <f>_xlfn.XLOOKUP(EP$172, RegulatoryPayment!$C$49:$FQ$49,RegulatoryPayment!$C$71:$FQ$71)</f>
        <v>0</v>
      </c>
      <c r="EQ218" s="319">
        <f>_xlfn.XLOOKUP(EQ$172, RegulatoryPayment!$C$49:$FQ$49,RegulatoryPayment!$C$71:$FQ$71)</f>
        <v>0</v>
      </c>
      <c r="ER218" s="319">
        <f>_xlfn.XLOOKUP(ER$172, RegulatoryPayment!$C$49:$FQ$49,RegulatoryPayment!$C$71:$FQ$71)</f>
        <v>0</v>
      </c>
      <c r="ES218" s="319">
        <f>_xlfn.XLOOKUP(ES$172, RegulatoryPayment!$C$49:$FQ$49,RegulatoryPayment!$C$71:$FQ$71)</f>
        <v>0</v>
      </c>
      <c r="ET218" s="319">
        <f>_xlfn.XLOOKUP(ET$172, RegulatoryPayment!$C$49:$FQ$49,RegulatoryPayment!$C$71:$FQ$71)</f>
        <v>0</v>
      </c>
      <c r="EU218" s="319">
        <f>_xlfn.XLOOKUP(EU$172, RegulatoryPayment!$C$49:$FQ$49,RegulatoryPayment!$C$71:$FQ$71)</f>
        <v>0</v>
      </c>
      <c r="EV218" s="319">
        <f>_xlfn.XLOOKUP(EV$172, RegulatoryPayment!$C$49:$FQ$49,RegulatoryPayment!$C$71:$FQ$71)</f>
        <v>0</v>
      </c>
      <c r="EW218" s="319">
        <f>_xlfn.XLOOKUP(EW$172, RegulatoryPayment!$C$49:$FQ$49,RegulatoryPayment!$C$71:$FQ$71)</f>
        <v>0</v>
      </c>
      <c r="EX218" s="319">
        <f>_xlfn.XLOOKUP(EX$172, RegulatoryPayment!$C$49:$FQ$49,RegulatoryPayment!$C$71:$FQ$71)</f>
        <v>0</v>
      </c>
      <c r="EY218" s="319">
        <f>_xlfn.XLOOKUP(EY$172, RegulatoryPayment!$C$49:$FQ$49,RegulatoryPayment!$C$71:$FQ$71)</f>
        <v>0</v>
      </c>
      <c r="EZ218" s="319">
        <f>_xlfn.XLOOKUP(EZ$172, RegulatoryPayment!$C$49:$FQ$49,RegulatoryPayment!$C$71:$FQ$71)</f>
        <v>0</v>
      </c>
      <c r="FA218" s="319">
        <f>_xlfn.XLOOKUP(FA$172, RegulatoryPayment!$C$49:$FQ$49,RegulatoryPayment!$C$71:$FQ$71)</f>
        <v>0</v>
      </c>
      <c r="FB218" s="319">
        <f>_xlfn.XLOOKUP(FB$172, RegulatoryPayment!$C$49:$FQ$49,RegulatoryPayment!$C$71:$FQ$71)</f>
        <v>0</v>
      </c>
      <c r="FC218" s="319">
        <f>_xlfn.XLOOKUP(FC$172, RegulatoryPayment!$C$49:$FQ$49,RegulatoryPayment!$C$71:$FQ$71)</f>
        <v>0</v>
      </c>
      <c r="FD218" s="319">
        <f>_xlfn.XLOOKUP(FD$172, RegulatoryPayment!$C$49:$FQ$49,RegulatoryPayment!$C$71:$FQ$71)</f>
        <v>0</v>
      </c>
      <c r="FE218" s="319">
        <f>_xlfn.XLOOKUP(FE$172, RegulatoryPayment!$C$49:$FQ$49,RegulatoryPayment!$C$71:$FQ$71)</f>
        <v>0</v>
      </c>
      <c r="FF218" s="319">
        <f>_xlfn.XLOOKUP(FF$172, RegulatoryPayment!$C$49:$FQ$49,RegulatoryPayment!$C$71:$FQ$71)</f>
        <v>0</v>
      </c>
      <c r="FG218" s="319">
        <f>_xlfn.XLOOKUP(FG$172, RegulatoryPayment!$C$49:$FQ$49,RegulatoryPayment!$C$71:$FQ$71)</f>
        <v>0</v>
      </c>
      <c r="FH218" s="319">
        <f>_xlfn.XLOOKUP(FH$172, RegulatoryPayment!$C$49:$FQ$49,RegulatoryPayment!$C$71:$FQ$71)</f>
        <v>0</v>
      </c>
      <c r="FI218" s="319">
        <f>_xlfn.XLOOKUP(FI$172, RegulatoryPayment!$C$49:$FQ$49,RegulatoryPayment!$C$71:$FQ$71)</f>
        <v>0</v>
      </c>
      <c r="FJ218" s="319">
        <f>_xlfn.XLOOKUP(FJ$172, RegulatoryPayment!$C$49:$FQ$49,RegulatoryPayment!$C$71:$FQ$71)</f>
        <v>0</v>
      </c>
      <c r="FK218" s="319">
        <f>_xlfn.XLOOKUP(FK$172, RegulatoryPayment!$C$49:$FQ$49,RegulatoryPayment!$C$71:$FQ$71)</f>
        <v>0</v>
      </c>
      <c r="FL218" s="319">
        <f>_xlfn.XLOOKUP(FL$172, RegulatoryPayment!$C$49:$FQ$49,RegulatoryPayment!$C$71:$FQ$71)</f>
        <v>0</v>
      </c>
      <c r="FM218" s="319">
        <f>_xlfn.XLOOKUP(FM$172, RegulatoryPayment!$C$49:$FQ$49,RegulatoryPayment!$C$71:$FQ$71)</f>
        <v>0</v>
      </c>
      <c r="FN218" s="319">
        <f>_xlfn.XLOOKUP(FN$172, RegulatoryPayment!$C$49:$FQ$49,RegulatoryPayment!$C$71:$FQ$71)</f>
        <v>0</v>
      </c>
      <c r="FO218" s="319">
        <f>_xlfn.XLOOKUP(FO$172, RegulatoryPayment!$C$49:$FQ$49,RegulatoryPayment!$C$71:$FQ$71)</f>
        <v>0</v>
      </c>
    </row>
    <row r="219" spans="1:171" hidden="1" outlineLevel="1" x14ac:dyDescent="0.3">
      <c r="B219" s="201" t="s">
        <v>538</v>
      </c>
      <c r="D219" s="226">
        <f>SUM(G219:FO219)</f>
        <v>0</v>
      </c>
      <c r="G219" s="319">
        <f>IF(AND(G217&gt;1,Options!$C$105="Option II"), TDR_Potential_Land_Calc!$B$16,0)</f>
        <v>0</v>
      </c>
      <c r="H219" s="319">
        <f>IF(AND(H217&gt;1,Options!$C$105="Option II"), TDR_Potential_Land_Calc!$B$16,0)</f>
        <v>0</v>
      </c>
      <c r="I219" s="319">
        <f>IF(AND(I217&gt;1,Options!$C$105="Option II"), TDR_Potential_Land_Calc!$B$16,0)</f>
        <v>0</v>
      </c>
      <c r="J219" s="319">
        <f>IF(AND(J217&gt;1,Options!$C$105="Option II"), TDR_Potential_Land_Calc!$B$16,0)</f>
        <v>0</v>
      </c>
      <c r="K219" s="319">
        <f>IF(AND(K217&gt;1,Options!$C$105="Option II"), TDR_Potential_Land_Calc!$B$16,0)</f>
        <v>0</v>
      </c>
      <c r="L219" s="319">
        <f>IF(AND(L217&gt;1,Options!$C$105="Option II"), TDR_Potential_Land_Calc!$B$16,0)</f>
        <v>0</v>
      </c>
      <c r="M219" s="319">
        <f>IF(AND(M217&gt;1,Options!$C$105="Option II"), TDR_Potential_Land_Calc!$B$16,0)</f>
        <v>0</v>
      </c>
      <c r="N219" s="319">
        <f>IF(AND(N217&gt;1,Options!$C$105="Option II"), TDR_Potential_Land_Calc!$B$16,0)</f>
        <v>0</v>
      </c>
      <c r="O219" s="319">
        <f>IF(AND(O217&gt;1,Options!$C$105="Option II"), TDR_Potential_Land_Calc!$B$16,0)</f>
        <v>0</v>
      </c>
      <c r="P219" s="319">
        <f>IF(AND(P217&gt;1,Options!$C$105="Option II"), TDR_Potential_Land_Calc!$B$16,0)</f>
        <v>0</v>
      </c>
      <c r="Q219" s="319">
        <f>IF(AND(Q217&gt;1,Options!$C$105="Option II"), TDR_Potential_Land_Calc!$B$16,0)</f>
        <v>0</v>
      </c>
      <c r="R219" s="319">
        <f>IF(AND(R217&gt;1,Options!$C$105="Option II"), TDR_Potential_Land_Calc!$B$16,0)</f>
        <v>0</v>
      </c>
      <c r="S219" s="319">
        <f>IF(AND(S217&gt;1,Options!$C$105="Option II"), TDR_Potential_Land_Calc!$B$16,0)</f>
        <v>0</v>
      </c>
      <c r="T219" s="319">
        <f>IF(AND(T217&gt;1,Options!$C$105="Option II"), TDR_Potential_Land_Calc!$B$16,0)</f>
        <v>0</v>
      </c>
      <c r="U219" s="319">
        <f>IF(AND(U217&gt;1,Options!$C$105="Option II"), TDR_Potential_Land_Calc!$B$16,0)</f>
        <v>0</v>
      </c>
      <c r="V219" s="319">
        <f>IF(AND(V217&gt;1,Options!$C$105="Option II"), TDR_Potential_Land_Calc!$B$16,0)</f>
        <v>0</v>
      </c>
      <c r="W219" s="319">
        <f>IF(AND(W217&gt;1,Options!$C$105="Option II"), TDR_Potential_Land_Calc!$B$16,0)</f>
        <v>0</v>
      </c>
      <c r="X219" s="319">
        <f>IF(AND(X217&gt;1,Options!$C$105="Option II"), TDR_Potential_Land_Calc!$B$16,0)</f>
        <v>0</v>
      </c>
      <c r="Y219" s="319">
        <f>IF(AND(Y217&gt;1,Options!$C$105="Option II"), TDR_Potential_Land_Calc!$B$16,0)</f>
        <v>0</v>
      </c>
      <c r="Z219" s="319">
        <f>IF(AND(Z217&gt;1,Options!$C$105="Option II"), TDR_Potential_Land_Calc!$B$16,0)</f>
        <v>0</v>
      </c>
      <c r="AA219" s="319">
        <f>IF(AND(AA217&gt;1,Options!$C$105="Option II"), TDR_Potential_Land_Calc!$B$16,0)</f>
        <v>0</v>
      </c>
      <c r="AB219" s="319">
        <f>IF(AND(AB217&gt;1,Options!$C$105="Option II"), TDR_Potential_Land_Calc!$B$16,0)</f>
        <v>0</v>
      </c>
      <c r="AC219" s="319">
        <f>IF(AND(AC217&gt;1,Options!$C$105="Option II"), TDR_Potential_Land_Calc!$B$16,0)</f>
        <v>0</v>
      </c>
      <c r="AD219" s="319">
        <f>IF(AND(AD217&gt;1,Options!$C$105="Option II"), TDR_Potential_Land_Calc!$B$16,0)</f>
        <v>0</v>
      </c>
      <c r="AE219" s="319">
        <f>IF(AND(AE217&gt;1,Options!$C$105="Option II"), TDR_Potential_Land_Calc!$B$16,0)</f>
        <v>0</v>
      </c>
      <c r="AF219" s="319">
        <f>IF(AND(AF217&gt;1,Options!$C$105="Option II"), TDR_Potential_Land_Calc!$B$16,0)</f>
        <v>0</v>
      </c>
      <c r="AG219" s="319">
        <f>IF(AND(AG217&gt;1,Options!$C$105="Option II"), TDR_Potential_Land_Calc!$B$16,0)</f>
        <v>0</v>
      </c>
      <c r="AH219" s="319">
        <f>IF(AND(AH217&gt;1,Options!$C$105="Option II"), TDR_Potential_Land_Calc!$B$16,0)</f>
        <v>0</v>
      </c>
      <c r="AI219" s="319">
        <f>IF(AND(AI217&gt;1,Options!$C$105="Option II"), TDR_Potential_Land_Calc!$B$16,0)</f>
        <v>0</v>
      </c>
      <c r="AJ219" s="319">
        <f>IF(AND(AJ217&gt;1,Options!$C$105="Option II"), TDR_Potential_Land_Calc!$B$16,0)</f>
        <v>0</v>
      </c>
      <c r="AK219" s="319">
        <f>IF(AND(AK217&gt;1,Options!$C$105="Option II"), TDR_Potential_Land_Calc!$B$16,0)</f>
        <v>0</v>
      </c>
      <c r="AL219" s="319">
        <f>IF(AND(AL217&gt;1,Options!$C$105="Option II"), TDR_Potential_Land_Calc!$B$16,0)</f>
        <v>0</v>
      </c>
      <c r="AM219" s="319">
        <f>IF(AND(AM217&gt;1,Options!$C$105="Option II"), TDR_Potential_Land_Calc!$B$16,0)</f>
        <v>0</v>
      </c>
      <c r="AN219" s="319">
        <f>IF(AND(AN217&gt;1,Options!$C$105="Option II"), TDR_Potential_Land_Calc!$B$16,0)</f>
        <v>0</v>
      </c>
      <c r="AO219" s="319">
        <f>IF(AND(AO217&gt;1,Options!$C$105="Option II"), TDR_Potential_Land_Calc!$B$16,0)</f>
        <v>0</v>
      </c>
      <c r="AP219" s="319">
        <f>IF(AND(AP217&gt;1,Options!$C$105="Option II"), TDR_Potential_Land_Calc!$B$16,0)</f>
        <v>0</v>
      </c>
      <c r="AQ219" s="319">
        <f>IF(AND(AQ217&gt;1,Options!$C$105="Option II"), TDR_Potential_Land_Calc!$B$16,0)</f>
        <v>0</v>
      </c>
      <c r="AR219" s="319">
        <f>IF(AND(AR217&gt;1,Options!$C$105="Option II"), TDR_Potential_Land_Calc!$B$16,0)</f>
        <v>0</v>
      </c>
      <c r="AS219" s="319">
        <f>IF(AND(AS217&gt;1,Options!$C$105="Option II"), TDR_Potential_Land_Calc!$B$16,0)</f>
        <v>0</v>
      </c>
      <c r="AT219" s="319">
        <f>IF(AND(AT217&gt;1,Options!$C$105="Option II"), TDR_Potential_Land_Calc!$B$16,0)</f>
        <v>0</v>
      </c>
      <c r="AU219" s="319">
        <f>IF(AND(AU217&gt;1,Options!$C$105="Option II"), TDR_Potential_Land_Calc!$B$16,0)</f>
        <v>0</v>
      </c>
      <c r="AV219" s="319">
        <f>IF(AND(AV217&gt;1,Options!$C$105="Option II"), TDR_Potential_Land_Calc!$B$16,0)</f>
        <v>0</v>
      </c>
      <c r="AW219" s="319">
        <f>IF(AND(AW217&gt;1,Options!$C$105="Option II"), TDR_Potential_Land_Calc!$B$16,0)</f>
        <v>0</v>
      </c>
      <c r="AX219" s="319">
        <f>IF(AND(AX217&gt;1,Options!$C$105="Option II"), TDR_Potential_Land_Calc!$B$16,0)</f>
        <v>0</v>
      </c>
      <c r="AY219" s="319">
        <f>IF(AND(AY217&gt;1,Options!$C$105="Option II"), TDR_Potential_Land_Calc!$B$16,0)</f>
        <v>0</v>
      </c>
      <c r="AZ219" s="319">
        <f>IF(AND(AZ217&gt;1,Options!$C$105="Option II"), TDR_Potential_Land_Calc!$B$16,0)</f>
        <v>0</v>
      </c>
      <c r="BA219" s="319">
        <f>IF(AND(BA217&gt;1,Options!$C$105="Option II"), TDR_Potential_Land_Calc!$B$16,0)</f>
        <v>0</v>
      </c>
      <c r="BB219" s="319">
        <f>IF(AND(BB217&gt;1,Options!$C$105="Option II"), TDR_Potential_Land_Calc!$B$16,0)</f>
        <v>0</v>
      </c>
      <c r="BC219" s="319">
        <f>IF(AND(BC217&gt;1,Options!$C$105="Option II"), TDR_Potential_Land_Calc!$B$16,0)</f>
        <v>0</v>
      </c>
      <c r="BD219" s="319">
        <f>IF(AND(BD217&gt;1,Options!$C$105="Option II"), TDR_Potential_Land_Calc!$B$16,0)</f>
        <v>0</v>
      </c>
      <c r="BE219" s="319">
        <f>IF(AND(BE217&gt;1,Options!$C$105="Option II"), TDR_Potential_Land_Calc!$B$16,0)</f>
        <v>0</v>
      </c>
      <c r="BF219" s="319">
        <f>IF(AND(BF217&gt;1,Options!$C$105="Option II"), TDR_Potential_Land_Calc!$B$16,0)</f>
        <v>0</v>
      </c>
      <c r="BG219" s="319">
        <f>IF(AND(BG217&gt;1,Options!$C$105="Option II"), TDR_Potential_Land_Calc!$B$16,0)</f>
        <v>0</v>
      </c>
      <c r="BH219" s="319">
        <f>IF(AND(BH217&gt;1,Options!$C$105="Option II"), TDR_Potential_Land_Calc!$B$16,0)</f>
        <v>0</v>
      </c>
      <c r="BI219" s="319">
        <f>IF(AND(BI217&gt;1,Options!$C$105="Option II"), TDR_Potential_Land_Calc!$B$16,0)</f>
        <v>0</v>
      </c>
      <c r="BJ219" s="319">
        <f>IF(AND(BJ217&gt;1,Options!$C$105="Option II"), TDR_Potential_Land_Calc!$B$16,0)</f>
        <v>0</v>
      </c>
      <c r="BK219" s="319">
        <f>IF(AND(BK217&gt;1,Options!$C$105="Option II"), TDR_Potential_Land_Calc!$B$16,0)</f>
        <v>0</v>
      </c>
      <c r="BL219" s="319">
        <f>IF(AND(BL217&gt;1,Options!$C$105="Option II"), TDR_Potential_Land_Calc!$B$16,0)</f>
        <v>0</v>
      </c>
      <c r="BM219" s="319">
        <f>IF(AND(BM217&gt;1,Options!$C$105="Option II"), TDR_Potential_Land_Calc!$B$16,0)</f>
        <v>0</v>
      </c>
      <c r="BN219" s="319">
        <f>IF(AND(BN217&gt;1,Options!$C$105="Option II"), TDR_Potential_Land_Calc!$B$16,0)</f>
        <v>0</v>
      </c>
      <c r="BO219" s="319">
        <f>IF(AND(BO217&gt;1,Options!$C$105="Option II"), TDR_Potential_Land_Calc!$B$16,0)</f>
        <v>0</v>
      </c>
      <c r="BP219" s="319">
        <f>IF(AND(BP217&gt;1,Options!$C$105="Option II"), TDR_Potential_Land_Calc!$B$16,0)</f>
        <v>0</v>
      </c>
      <c r="BQ219" s="319">
        <f>IF(AND(BQ217&gt;1,Options!$C$105="Option II"), TDR_Potential_Land_Calc!$B$16,0)</f>
        <v>0</v>
      </c>
      <c r="BR219" s="319">
        <f>IF(AND(BR217&gt;1,Options!$C$105="Option II"), TDR_Potential_Land_Calc!$B$16,0)</f>
        <v>0</v>
      </c>
      <c r="BS219" s="319">
        <f>IF(AND(BS217&gt;1,Options!$C$105="Option II"), TDR_Potential_Land_Calc!$B$16,0)</f>
        <v>0</v>
      </c>
      <c r="BT219" s="319">
        <f>IF(AND(BT217&gt;1,Options!$C$105="Option II"), TDR_Potential_Land_Calc!$B$16,0)</f>
        <v>0</v>
      </c>
      <c r="BU219" s="319">
        <f>IF(AND(BU217&gt;1,Options!$C$105="Option II"), TDR_Potential_Land_Calc!$B$16,0)</f>
        <v>0</v>
      </c>
      <c r="BV219" s="319">
        <f>IF(AND(BV217&gt;1,Options!$C$105="Option II"), TDR_Potential_Land_Calc!$B$16,0)</f>
        <v>0</v>
      </c>
      <c r="BW219" s="319">
        <f>IF(AND(BW217&gt;1,Options!$C$105="Option II"), TDR_Potential_Land_Calc!$B$16,0)</f>
        <v>0</v>
      </c>
      <c r="BX219" s="319">
        <f>IF(AND(BX217&gt;1,Options!$C$105="Option II"), TDR_Potential_Land_Calc!$B$16,0)</f>
        <v>0</v>
      </c>
      <c r="BY219" s="319">
        <f>IF(AND(BY217&gt;1,Options!$C$105="Option II"), TDR_Potential_Land_Calc!$B$16,0)</f>
        <v>0</v>
      </c>
      <c r="BZ219" s="319">
        <f>IF(AND(BZ217&gt;1,Options!$C$105="Option II"), TDR_Potential_Land_Calc!$B$16,0)</f>
        <v>0</v>
      </c>
      <c r="CA219" s="319">
        <f>IF(AND(CA217&gt;1,Options!$C$105="Option II"), TDR_Potential_Land_Calc!$B$16,0)</f>
        <v>0</v>
      </c>
      <c r="CB219" s="319">
        <f>IF(AND(CB217&gt;1,Options!$C$105="Option II"), TDR_Potential_Land_Calc!$B$16,0)</f>
        <v>0</v>
      </c>
      <c r="CC219" s="319">
        <f>IF(AND(CC217&gt;1,Options!$C$105="Option II"), TDR_Potential_Land_Calc!$B$16,0)</f>
        <v>0</v>
      </c>
      <c r="CD219" s="319">
        <f>IF(AND(CD217&gt;1,Options!$C$105="Option II"), TDR_Potential_Land_Calc!$B$16,0)</f>
        <v>0</v>
      </c>
      <c r="CE219" s="319">
        <f>IF(AND(CE217&gt;1,Options!$C$105="Option II"), TDR_Potential_Land_Calc!$B$16,0)</f>
        <v>0</v>
      </c>
      <c r="CF219" s="319">
        <f>IF(AND(CF217&gt;1,Options!$C$105="Option II"), TDR_Potential_Land_Calc!$B$16,0)</f>
        <v>0</v>
      </c>
      <c r="CG219" s="319">
        <f>IF(AND(CG217&gt;1,Options!$C$105="Option II"), TDR_Potential_Land_Calc!$B$16,0)</f>
        <v>0</v>
      </c>
      <c r="CH219" s="319">
        <f>IF(AND(CH217&gt;1,Options!$C$105="Option II"), TDR_Potential_Land_Calc!$B$16,0)</f>
        <v>0</v>
      </c>
      <c r="CI219" s="319">
        <f>IF(AND(CI217&gt;1,Options!$C$105="Option II"), TDR_Potential_Land_Calc!$B$16,0)</f>
        <v>0</v>
      </c>
      <c r="CJ219" s="319">
        <f>IF(AND(CJ217&gt;1,Options!$C$105="Option II"), TDR_Potential_Land_Calc!$B$16,0)</f>
        <v>0</v>
      </c>
      <c r="CK219" s="319">
        <f>IF(AND(CK217&gt;1,Options!$C$105="Option II"), TDR_Potential_Land_Calc!$B$16,0)</f>
        <v>0</v>
      </c>
      <c r="CL219" s="319">
        <f>IF(AND(CL217&gt;1,Options!$C$105="Option II"), TDR_Potential_Land_Calc!$B$16,0)</f>
        <v>0</v>
      </c>
      <c r="CM219" s="319">
        <f>IF(AND(CM217&gt;1,Options!$C$105="Option II"), TDR_Potential_Land_Calc!$B$16,0)</f>
        <v>0</v>
      </c>
      <c r="CN219" s="319">
        <f>IF(AND(CN217&gt;1,Options!$C$105="Option II"), TDR_Potential_Land_Calc!$B$16,0)</f>
        <v>0</v>
      </c>
      <c r="CO219" s="319">
        <f>IF(AND(CO217&gt;1,Options!$C$105="Option II"), TDR_Potential_Land_Calc!$B$16,0)</f>
        <v>0</v>
      </c>
      <c r="CP219" s="319">
        <f>IF(AND(CP217&gt;1,Options!$C$105="Option II"), TDR_Potential_Land_Calc!$B$16,0)</f>
        <v>0</v>
      </c>
      <c r="CQ219" s="319">
        <f>IF(AND(CQ217&gt;1,Options!$C$105="Option II"), TDR_Potential_Land_Calc!$B$16,0)</f>
        <v>0</v>
      </c>
      <c r="CR219" s="319">
        <f>IF(AND(CR217&gt;1,Options!$C$105="Option II"), TDR_Potential_Land_Calc!$B$16,0)</f>
        <v>0</v>
      </c>
      <c r="CS219" s="319">
        <f>IF(AND(CS217&gt;1,Options!$C$105="Option II"), TDR_Potential_Land_Calc!$B$16,0)</f>
        <v>0</v>
      </c>
      <c r="CT219" s="319">
        <f>IF(AND(CT217&gt;1,Options!$C$105="Option II"), TDR_Potential_Land_Calc!$B$16,0)</f>
        <v>0</v>
      </c>
      <c r="CU219" s="319">
        <f>IF(AND(CU217&gt;1,Options!$C$105="Option II"), TDR_Potential_Land_Calc!$B$16,0)</f>
        <v>0</v>
      </c>
      <c r="CV219" s="319">
        <f>IF(AND(CV217&gt;1,Options!$C$105="Option II"), TDR_Potential_Land_Calc!$B$16,0)</f>
        <v>0</v>
      </c>
      <c r="CW219" s="319">
        <f>IF(AND(CW217&gt;1,Options!$C$105="Option II"), TDR_Potential_Land_Calc!$B$16,0)</f>
        <v>0</v>
      </c>
      <c r="CX219" s="319">
        <f>IF(AND(CX217&gt;1,Options!$C$105="Option II"), TDR_Potential_Land_Calc!$B$16,0)</f>
        <v>0</v>
      </c>
      <c r="CY219" s="319">
        <f>IF(AND(CY217&gt;1,Options!$C$105="Option II"), TDR_Potential_Land_Calc!$B$16,0)</f>
        <v>0</v>
      </c>
      <c r="CZ219" s="319">
        <f>IF(AND(CZ217&gt;1,Options!$C$105="Option II"), TDR_Potential_Land_Calc!$B$16,0)</f>
        <v>0</v>
      </c>
      <c r="DA219" s="319">
        <f>IF(AND(DA217&gt;1,Options!$C$105="Option II"), TDR_Potential_Land_Calc!$B$16,0)</f>
        <v>0</v>
      </c>
      <c r="DB219" s="319">
        <f>IF(AND(DB217&gt;1,Options!$C$105="Option II"), TDR_Potential_Land_Calc!$B$16,0)</f>
        <v>0</v>
      </c>
      <c r="DC219" s="319">
        <f>IF(AND(DC217&gt;1,Options!$C$105="Option II"), TDR_Potential_Land_Calc!$B$16,0)</f>
        <v>0</v>
      </c>
      <c r="DD219" s="319">
        <f>IF(AND(DD217&gt;1,Options!$C$105="Option II"), TDR_Potential_Land_Calc!$B$16,0)</f>
        <v>0</v>
      </c>
      <c r="DE219" s="319">
        <f>IF(AND(DE217&gt;1,Options!$C$105="Option II"), TDR_Potential_Land_Calc!$B$16,0)</f>
        <v>0</v>
      </c>
      <c r="DF219" s="319">
        <f>IF(AND(DF217&gt;1,Options!$C$105="Option II"), TDR_Potential_Land_Calc!$B$16,0)</f>
        <v>0</v>
      </c>
      <c r="DG219" s="319">
        <f>IF(AND(DG217&gt;1,Options!$C$105="Option II"), TDR_Potential_Land_Calc!$B$16,0)</f>
        <v>0</v>
      </c>
      <c r="DH219" s="319">
        <f>IF(AND(DH217&gt;1,Options!$C$105="Option II"), TDR_Potential_Land_Calc!$B$16,0)</f>
        <v>0</v>
      </c>
      <c r="DI219" s="319">
        <f>IF(AND(DI217&gt;1,Options!$C$105="Option II"), TDR_Potential_Land_Calc!$B$16,0)</f>
        <v>0</v>
      </c>
      <c r="DJ219" s="319">
        <f>IF(AND(DJ217&gt;1,Options!$C$105="Option II"), TDR_Potential_Land_Calc!$B$16,0)</f>
        <v>0</v>
      </c>
      <c r="DK219" s="319">
        <f>IF(AND(DK217&gt;1,Options!$C$105="Option II"), TDR_Potential_Land_Calc!$B$16,0)</f>
        <v>0</v>
      </c>
      <c r="DL219" s="319">
        <f>IF(AND(DL217&gt;1,Options!$C$105="Option II"), TDR_Potential_Land_Calc!$B$16,0)</f>
        <v>0</v>
      </c>
      <c r="DM219" s="319">
        <f>IF(AND(DM217&gt;1,Options!$C$105="Option II"), TDR_Potential_Land_Calc!$B$16,0)</f>
        <v>0</v>
      </c>
      <c r="DN219" s="319">
        <f>IF(AND(DN217&gt;1,Options!$C$105="Option II"), TDR_Potential_Land_Calc!$B$16,0)</f>
        <v>0</v>
      </c>
      <c r="DO219" s="319">
        <f>IF(AND(DO217&gt;1,Options!$C$105="Option II"), TDR_Potential_Land_Calc!$B$16,0)</f>
        <v>0</v>
      </c>
      <c r="DP219" s="319">
        <f>IF(AND(DP217&gt;1,Options!$C$105="Option II"), TDR_Potential_Land_Calc!$B$16,0)</f>
        <v>0</v>
      </c>
      <c r="DQ219" s="319">
        <f>IF(AND(DQ217&gt;1,Options!$C$105="Option II"), TDR_Potential_Land_Calc!$B$16,0)</f>
        <v>0</v>
      </c>
      <c r="DR219" s="319">
        <f>IF(AND(DR217&gt;1,Options!$C$105="Option II"), TDR_Potential_Land_Calc!$B$16,0)</f>
        <v>0</v>
      </c>
      <c r="DS219" s="319">
        <f>IF(AND(DS217&gt;1,Options!$C$105="Option II"), TDR_Potential_Land_Calc!$B$16,0)</f>
        <v>0</v>
      </c>
      <c r="DT219" s="319">
        <f>IF(AND(DT217&gt;1,Options!$C$105="Option II"), TDR_Potential_Land_Calc!$B$16,0)</f>
        <v>0</v>
      </c>
      <c r="DU219" s="319">
        <f>IF(AND(DU217&gt;1,Options!$C$105="Option II"), TDR_Potential_Land_Calc!$B$16,0)</f>
        <v>0</v>
      </c>
      <c r="DV219" s="319">
        <f>IF(AND(DV217&gt;1,Options!$C$105="Option II"), TDR_Potential_Land_Calc!$B$16,0)</f>
        <v>0</v>
      </c>
      <c r="DW219" s="319">
        <f>IF(AND(DW217&gt;1,Options!$C$105="Option II"), TDR_Potential_Land_Calc!$B$16,0)</f>
        <v>0</v>
      </c>
      <c r="DX219" s="319">
        <f>IF(AND(DX217&gt;1,Options!$C$105="Option II"), TDR_Potential_Land_Calc!$B$16,0)</f>
        <v>0</v>
      </c>
      <c r="DY219" s="319">
        <f>IF(AND(DY217&gt;1,Options!$C$105="Option II"), TDR_Potential_Land_Calc!$B$16,0)</f>
        <v>0</v>
      </c>
      <c r="DZ219" s="319">
        <f>IF(AND(DZ217&gt;1,Options!$C$105="Option II"), TDR_Potential_Land_Calc!$B$16,0)</f>
        <v>0</v>
      </c>
      <c r="EA219" s="319">
        <f>IF(AND(EA217&gt;1,Options!$C$105="Option II"), TDR_Potential_Land_Calc!$B$16,0)</f>
        <v>0</v>
      </c>
      <c r="EB219" s="319">
        <f>IF(AND(EB217&gt;1,Options!$C$105="Option II"), TDR_Potential_Land_Calc!$B$16,0)</f>
        <v>0</v>
      </c>
      <c r="EC219" s="319">
        <f>IF(AND(EC217&gt;1,Options!$C$105="Option II"), TDR_Potential_Land_Calc!$B$16,0)</f>
        <v>0</v>
      </c>
      <c r="ED219" s="319">
        <f>IF(AND(ED217&gt;1,Options!$C$105="Option II"), TDR_Potential_Land_Calc!$B$16,0)</f>
        <v>0</v>
      </c>
      <c r="EE219" s="319">
        <f>IF(AND(EE217&gt;1,Options!$C$105="Option II"), TDR_Potential_Land_Calc!$B$16,0)</f>
        <v>0</v>
      </c>
      <c r="EF219" s="319">
        <f>IF(AND(EF217&gt;1,Options!$C$105="Option II"), TDR_Potential_Land_Calc!$B$16,0)</f>
        <v>0</v>
      </c>
      <c r="EG219" s="319">
        <f>IF(AND(EG217&gt;1,Options!$C$105="Option II"), TDR_Potential_Land_Calc!$B$16,0)</f>
        <v>0</v>
      </c>
      <c r="EH219" s="319">
        <f>IF(AND(EH217&gt;1,Options!$C$105="Option II"), TDR_Potential_Land_Calc!$B$16,0)</f>
        <v>0</v>
      </c>
      <c r="EI219" s="319">
        <f>IF(AND(EI217&gt;1,Options!$C$105="Option II"), TDR_Potential_Land_Calc!$B$16,0)</f>
        <v>0</v>
      </c>
      <c r="EJ219" s="319">
        <f>IF(AND(EJ217&gt;1,Options!$C$105="Option II"), TDR_Potential_Land_Calc!$B$16,0)</f>
        <v>0</v>
      </c>
      <c r="EK219" s="319">
        <f>IF(AND(EK217&gt;1,Options!$C$105="Option II"), TDR_Potential_Land_Calc!$B$16,0)</f>
        <v>0</v>
      </c>
      <c r="EL219" s="319">
        <f>IF(AND(EL217&gt;1,Options!$C$105="Option II"), TDR_Potential_Land_Calc!$B$16,0)</f>
        <v>0</v>
      </c>
      <c r="EM219" s="319">
        <f>IF(AND(EM217&gt;1,Options!$C$105="Option II"), TDR_Potential_Land_Calc!$B$16,0)</f>
        <v>0</v>
      </c>
      <c r="EN219" s="319">
        <f>IF(AND(EN217&gt;1,Options!$C$105="Option II"), TDR_Potential_Land_Calc!$B$16,0)</f>
        <v>0</v>
      </c>
      <c r="EO219" s="319">
        <f>IF(AND(EO217&gt;1,Options!$C$105="Option II"), TDR_Potential_Land_Calc!$B$16,0)</f>
        <v>0</v>
      </c>
      <c r="EP219" s="319">
        <f>IF(AND(EP217&gt;1,Options!$C$105="Option II"), TDR_Potential_Land_Calc!$B$16,0)</f>
        <v>0</v>
      </c>
      <c r="EQ219" s="319">
        <f>IF(AND(EQ217&gt;1,Options!$C$105="Option II"), TDR_Potential_Land_Calc!$B$16,0)</f>
        <v>0</v>
      </c>
      <c r="ER219" s="319">
        <f>IF(AND(ER217&gt;1,Options!$C$105="Option II"), TDR_Potential_Land_Calc!$B$16,0)</f>
        <v>0</v>
      </c>
      <c r="ES219" s="319">
        <f>IF(AND(ES217&gt;1,Options!$C$105="Option II"), TDR_Potential_Land_Calc!$B$16,0)</f>
        <v>0</v>
      </c>
      <c r="ET219" s="319">
        <f>IF(AND(ET217&gt;1,Options!$C$105="Option II"), TDR_Potential_Land_Calc!$B$16,0)</f>
        <v>0</v>
      </c>
      <c r="EU219" s="319">
        <f>IF(AND(EU217&gt;1,Options!$C$105="Option II"), TDR_Potential_Land_Calc!$B$16,0)</f>
        <v>0</v>
      </c>
      <c r="EV219" s="319">
        <f>IF(AND(EV217&gt;1,Options!$C$105="Option II"), TDR_Potential_Land_Calc!$B$16,0)</f>
        <v>0</v>
      </c>
      <c r="EW219" s="319">
        <f>IF(AND(EW217&gt;1,Options!$C$105="Option II"), TDR_Potential_Land_Calc!$B$16,0)</f>
        <v>0</v>
      </c>
      <c r="EX219" s="319">
        <f>IF(AND(EX217&gt;1,Options!$C$105="Option II"), TDR_Potential_Land_Calc!$B$16,0)</f>
        <v>0</v>
      </c>
      <c r="EY219" s="319">
        <f>IF(AND(EY217&gt;1,Options!$C$105="Option II"), TDR_Potential_Land_Calc!$B$16,0)</f>
        <v>0</v>
      </c>
      <c r="EZ219" s="319">
        <f>IF(AND(EZ217&gt;1,Options!$C$105="Option II"), TDR_Potential_Land_Calc!$B$16,0)</f>
        <v>0</v>
      </c>
      <c r="FA219" s="319">
        <f>IF(AND(FA217&gt;1,Options!$C$105="Option II"), TDR_Potential_Land_Calc!$B$16,0)</f>
        <v>0</v>
      </c>
      <c r="FB219" s="319">
        <f>IF(AND(FB217&gt;1,Options!$C$105="Option II"), TDR_Potential_Land_Calc!$B$16,0)</f>
        <v>0</v>
      </c>
      <c r="FC219" s="319">
        <f>IF(AND(FC217&gt;1,Options!$C$105="Option II"), TDR_Potential_Land_Calc!$B$16,0)</f>
        <v>0</v>
      </c>
      <c r="FD219" s="319">
        <f>IF(AND(FD217&gt;1,Options!$C$105="Option II"), TDR_Potential_Land_Calc!$B$16,0)</f>
        <v>0</v>
      </c>
      <c r="FE219" s="319">
        <f>IF(AND(FE217&gt;1,Options!$C$105="Option II"), TDR_Potential_Land_Calc!$B$16,0)</f>
        <v>0</v>
      </c>
      <c r="FF219" s="319">
        <f>IF(AND(FF217&gt;1,Options!$C$105="Option II"), TDR_Potential_Land_Calc!$B$16,0)</f>
        <v>0</v>
      </c>
      <c r="FG219" s="319">
        <f>IF(AND(FG217&gt;1,Options!$C$105="Option II"), TDR_Potential_Land_Calc!$B$16,0)</f>
        <v>0</v>
      </c>
      <c r="FH219" s="319">
        <f>IF(AND(FH217&gt;1,Options!$C$105="Option II"), TDR_Potential_Land_Calc!$B$16,0)</f>
        <v>0</v>
      </c>
      <c r="FI219" s="319">
        <f>IF(AND(FI217&gt;1,Options!$C$105="Option II"), TDR_Potential_Land_Calc!$B$16,0)</f>
        <v>0</v>
      </c>
      <c r="FJ219" s="319">
        <f>IF(AND(FJ217&gt;1,Options!$C$105="Option II"), TDR_Potential_Land_Calc!$B$16,0)</f>
        <v>0</v>
      </c>
      <c r="FK219" s="319">
        <f>IF(AND(FK217&gt;1,Options!$C$105="Option II"), TDR_Potential_Land_Calc!$B$16,0)</f>
        <v>0</v>
      </c>
      <c r="FL219" s="319">
        <f>IF(AND(FL217&gt;1,Options!$C$105="Option II"), TDR_Potential_Land_Calc!$B$16,0)</f>
        <v>0</v>
      </c>
      <c r="FM219" s="319">
        <f>IF(AND(FM217&gt;1,Options!$C$105="Option II"), TDR_Potential_Land_Calc!$B$16,0)</f>
        <v>0</v>
      </c>
      <c r="FN219" s="319">
        <f>IF(AND(FN217&gt;1,Options!$C$105="Option II"), TDR_Potential_Land_Calc!$B$16,0)</f>
        <v>0</v>
      </c>
      <c r="FO219" s="319">
        <f>IF(AND(FO217&gt;1,Options!$C$105="Option II"), TDR_Potential_Land_Calc!$B$16,0)</f>
        <v>0</v>
      </c>
    </row>
    <row r="220" spans="1:171" hidden="1" outlineLevel="1" x14ac:dyDescent="0.3">
      <c r="B220" s="201" t="s">
        <v>39</v>
      </c>
      <c r="D220" s="226">
        <f t="shared" ref="D220:D221" si="1944">SUM(G220:FO220)</f>
        <v>67.713216119999998</v>
      </c>
      <c r="G220" s="319">
        <f>_xlfn.XLOOKUP(G$172, RegulatoryPayment!$C$49:$FQ$49,RegulatoryPayment!$C$74:$FQ$74)+_xlfn.XLOOKUP(G$172, RegulatoryPayment!$C$49:$FQ$49, RegulatoryPayment!$C$76:$FQ$76)</f>
        <v>0</v>
      </c>
      <c r="H220" s="319">
        <f>_xlfn.XLOOKUP(H$172, RegulatoryPayment!$C$49:$FQ$49,RegulatoryPayment!$C$74:$FQ$74)+_xlfn.XLOOKUP(H$172, RegulatoryPayment!$C$49:$FQ$49, RegulatoryPayment!$C$76:$FQ$76)</f>
        <v>0</v>
      </c>
      <c r="I220" s="319">
        <f>_xlfn.XLOOKUP(I$172, RegulatoryPayment!$C$49:$FQ$49,RegulatoryPayment!$C$74:$FQ$74)+_xlfn.XLOOKUP(I$172, RegulatoryPayment!$C$49:$FQ$49, RegulatoryPayment!$C$76:$FQ$76)</f>
        <v>27.085286447999998</v>
      </c>
      <c r="J220" s="319">
        <f>_xlfn.XLOOKUP(J$172, RegulatoryPayment!$C$49:$FQ$49,RegulatoryPayment!$C$74:$FQ$74)+_xlfn.XLOOKUP(J$172, RegulatoryPayment!$C$49:$FQ$49, RegulatoryPayment!$C$76:$FQ$76)</f>
        <v>0</v>
      </c>
      <c r="K220" s="319">
        <f>_xlfn.XLOOKUP(K$172, RegulatoryPayment!$C$49:$FQ$49,RegulatoryPayment!$C$74:$FQ$74)+_xlfn.XLOOKUP(K$172, RegulatoryPayment!$C$49:$FQ$49, RegulatoryPayment!$C$76:$FQ$76)</f>
        <v>0</v>
      </c>
      <c r="L220" s="319">
        <f>_xlfn.XLOOKUP(L$172, RegulatoryPayment!$C$49:$FQ$49,RegulatoryPayment!$C$74:$FQ$74)+_xlfn.XLOOKUP(L$172, RegulatoryPayment!$C$49:$FQ$49, RegulatoryPayment!$C$76:$FQ$76)</f>
        <v>0</v>
      </c>
      <c r="M220" s="319">
        <f>_xlfn.XLOOKUP(M$172, RegulatoryPayment!$C$49:$FQ$49,RegulatoryPayment!$C$74:$FQ$74)+_xlfn.XLOOKUP(M$172, RegulatoryPayment!$C$49:$FQ$49, RegulatoryPayment!$C$76:$FQ$76)</f>
        <v>0</v>
      </c>
      <c r="N220" s="319">
        <f>_xlfn.XLOOKUP(N$172, RegulatoryPayment!$C$49:$FQ$49,RegulatoryPayment!$C$74:$FQ$74)+_xlfn.XLOOKUP(N$172, RegulatoryPayment!$C$49:$FQ$49, RegulatoryPayment!$C$76:$FQ$76)</f>
        <v>0</v>
      </c>
      <c r="O220" s="319">
        <f>_xlfn.XLOOKUP(O$172, RegulatoryPayment!$C$49:$FQ$49,RegulatoryPayment!$C$74:$FQ$74)+_xlfn.XLOOKUP(O$172, RegulatoryPayment!$C$49:$FQ$49, RegulatoryPayment!$C$76:$FQ$76)</f>
        <v>0</v>
      </c>
      <c r="P220" s="319">
        <f>_xlfn.XLOOKUP(P$172, RegulatoryPayment!$C$49:$FQ$49,RegulatoryPayment!$C$74:$FQ$74)+_xlfn.XLOOKUP(P$172, RegulatoryPayment!$C$49:$FQ$49, RegulatoryPayment!$C$76:$FQ$76)</f>
        <v>0</v>
      </c>
      <c r="Q220" s="319">
        <f>_xlfn.XLOOKUP(Q$172, RegulatoryPayment!$C$49:$FQ$49,RegulatoryPayment!$C$74:$FQ$74)+_xlfn.XLOOKUP(Q$172, RegulatoryPayment!$C$49:$FQ$49, RegulatoryPayment!$C$76:$FQ$76)</f>
        <v>0</v>
      </c>
      <c r="R220" s="319">
        <f>_xlfn.XLOOKUP(R$172, RegulatoryPayment!$C$49:$FQ$49,RegulatoryPayment!$C$74:$FQ$74)+_xlfn.XLOOKUP(R$172, RegulatoryPayment!$C$49:$FQ$49, RegulatoryPayment!$C$76:$FQ$76)</f>
        <v>0</v>
      </c>
      <c r="S220" s="319">
        <f>_xlfn.XLOOKUP(S$172, RegulatoryPayment!$C$49:$FQ$49,RegulatoryPayment!$C$74:$FQ$74)+_xlfn.XLOOKUP(S$172, RegulatoryPayment!$C$49:$FQ$49, RegulatoryPayment!$C$76:$FQ$76)</f>
        <v>0</v>
      </c>
      <c r="T220" s="319">
        <f>_xlfn.XLOOKUP(T$172, RegulatoryPayment!$C$49:$FQ$49,RegulatoryPayment!$C$74:$FQ$74)+_xlfn.XLOOKUP(T$172, RegulatoryPayment!$C$49:$FQ$49, RegulatoryPayment!$C$76:$FQ$76)</f>
        <v>0</v>
      </c>
      <c r="U220" s="319">
        <f>_xlfn.XLOOKUP(U$172, RegulatoryPayment!$C$49:$FQ$49,RegulatoryPayment!$C$74:$FQ$74)+_xlfn.XLOOKUP(U$172, RegulatoryPayment!$C$49:$FQ$49, RegulatoryPayment!$C$76:$FQ$76)</f>
        <v>0</v>
      </c>
      <c r="V220" s="319">
        <f>_xlfn.XLOOKUP(V$172, RegulatoryPayment!$C$49:$FQ$49,RegulatoryPayment!$C$74:$FQ$74)+_xlfn.XLOOKUP(V$172, RegulatoryPayment!$C$49:$FQ$49, RegulatoryPayment!$C$76:$FQ$76)</f>
        <v>0</v>
      </c>
      <c r="W220" s="319">
        <f>_xlfn.XLOOKUP(W$172, RegulatoryPayment!$C$49:$FQ$49,RegulatoryPayment!$C$74:$FQ$74)+_xlfn.XLOOKUP(W$172, RegulatoryPayment!$C$49:$FQ$49, RegulatoryPayment!$C$76:$FQ$76)</f>
        <v>0</v>
      </c>
      <c r="X220" s="319">
        <f>_xlfn.XLOOKUP(X$172, RegulatoryPayment!$C$49:$FQ$49,RegulatoryPayment!$C$74:$FQ$74)+_xlfn.XLOOKUP(X$172, RegulatoryPayment!$C$49:$FQ$49, RegulatoryPayment!$C$76:$FQ$76)</f>
        <v>0</v>
      </c>
      <c r="Y220" s="319">
        <f>_xlfn.XLOOKUP(Y$172, RegulatoryPayment!$C$49:$FQ$49,RegulatoryPayment!$C$74:$FQ$74)+_xlfn.XLOOKUP(Y$172, RegulatoryPayment!$C$49:$FQ$49, RegulatoryPayment!$C$76:$FQ$76)</f>
        <v>0</v>
      </c>
      <c r="Z220" s="319">
        <f>_xlfn.XLOOKUP(Z$172, RegulatoryPayment!$C$49:$FQ$49,RegulatoryPayment!$C$74:$FQ$74)+_xlfn.XLOOKUP(Z$172, RegulatoryPayment!$C$49:$FQ$49, RegulatoryPayment!$C$76:$FQ$76)</f>
        <v>0</v>
      </c>
      <c r="AA220" s="319">
        <f>_xlfn.XLOOKUP(AA$172, RegulatoryPayment!$C$49:$FQ$49,RegulatoryPayment!$C$74:$FQ$74)+_xlfn.XLOOKUP(AA$172, RegulatoryPayment!$C$49:$FQ$49, RegulatoryPayment!$C$76:$FQ$76)</f>
        <v>0</v>
      </c>
      <c r="AB220" s="319">
        <f>_xlfn.XLOOKUP(AB$172, RegulatoryPayment!$C$49:$FQ$49,RegulatoryPayment!$C$74:$FQ$74)+_xlfn.XLOOKUP(AB$172, RegulatoryPayment!$C$49:$FQ$49, RegulatoryPayment!$C$76:$FQ$76)</f>
        <v>0</v>
      </c>
      <c r="AC220" s="319">
        <f>_xlfn.XLOOKUP(AC$172, RegulatoryPayment!$C$49:$FQ$49,RegulatoryPayment!$C$74:$FQ$74)+_xlfn.XLOOKUP(AC$172, RegulatoryPayment!$C$49:$FQ$49, RegulatoryPayment!$C$76:$FQ$76)</f>
        <v>0</v>
      </c>
      <c r="AD220" s="319">
        <f>_xlfn.XLOOKUP(AD$172, RegulatoryPayment!$C$49:$FQ$49,RegulatoryPayment!$C$74:$FQ$74)+_xlfn.XLOOKUP(AD$172, RegulatoryPayment!$C$49:$FQ$49, RegulatoryPayment!$C$76:$FQ$76)</f>
        <v>0</v>
      </c>
      <c r="AE220" s="319">
        <f>_xlfn.XLOOKUP(AE$172, RegulatoryPayment!$C$49:$FQ$49,RegulatoryPayment!$C$74:$FQ$74)+_xlfn.XLOOKUP(AE$172, RegulatoryPayment!$C$49:$FQ$49, RegulatoryPayment!$C$76:$FQ$76)</f>
        <v>40.627929671999993</v>
      </c>
      <c r="AF220" s="319">
        <f>_xlfn.XLOOKUP(AF$172, RegulatoryPayment!$C$49:$FQ$49,RegulatoryPayment!$C$74:$FQ$74)+_xlfn.XLOOKUP(AF$172, RegulatoryPayment!$C$49:$FQ$49, RegulatoryPayment!$C$76:$FQ$76)</f>
        <v>0</v>
      </c>
      <c r="AG220" s="319">
        <f>_xlfn.XLOOKUP(AG$172, RegulatoryPayment!$C$49:$FQ$49,RegulatoryPayment!$C$74:$FQ$74)+_xlfn.XLOOKUP(AG$172, RegulatoryPayment!$C$49:$FQ$49, RegulatoryPayment!$C$76:$FQ$76)</f>
        <v>0</v>
      </c>
      <c r="AH220" s="319">
        <f>_xlfn.XLOOKUP(AH$172, RegulatoryPayment!$C$49:$FQ$49,RegulatoryPayment!$C$74:$FQ$74)+_xlfn.XLOOKUP(AH$172, RegulatoryPayment!$C$49:$FQ$49, RegulatoryPayment!$C$76:$FQ$76)</f>
        <v>0</v>
      </c>
      <c r="AI220" s="319">
        <f>_xlfn.XLOOKUP(AI$172, RegulatoryPayment!$C$49:$FQ$49,RegulatoryPayment!$C$74:$FQ$74)+_xlfn.XLOOKUP(AI$172, RegulatoryPayment!$C$49:$FQ$49, RegulatoryPayment!$C$76:$FQ$76)</f>
        <v>0</v>
      </c>
      <c r="AJ220" s="319">
        <f>_xlfn.XLOOKUP(AJ$172, RegulatoryPayment!$C$49:$FQ$49,RegulatoryPayment!$C$74:$FQ$74)+_xlfn.XLOOKUP(AJ$172, RegulatoryPayment!$C$49:$FQ$49, RegulatoryPayment!$C$76:$FQ$76)</f>
        <v>0</v>
      </c>
      <c r="AK220" s="319">
        <f>_xlfn.XLOOKUP(AK$172, RegulatoryPayment!$C$49:$FQ$49,RegulatoryPayment!$C$74:$FQ$74)+_xlfn.XLOOKUP(AK$172, RegulatoryPayment!$C$49:$FQ$49, RegulatoryPayment!$C$76:$FQ$76)</f>
        <v>0</v>
      </c>
      <c r="AL220" s="319">
        <f>_xlfn.XLOOKUP(AL$172, RegulatoryPayment!$C$49:$FQ$49,RegulatoryPayment!$C$74:$FQ$74)+_xlfn.XLOOKUP(AL$172, RegulatoryPayment!$C$49:$FQ$49, RegulatoryPayment!$C$76:$FQ$76)</f>
        <v>0</v>
      </c>
      <c r="AM220" s="319">
        <f>_xlfn.XLOOKUP(AM$172, RegulatoryPayment!$C$49:$FQ$49,RegulatoryPayment!$C$74:$FQ$74)+_xlfn.XLOOKUP(AM$172, RegulatoryPayment!$C$49:$FQ$49, RegulatoryPayment!$C$76:$FQ$76)</f>
        <v>0</v>
      </c>
      <c r="AN220" s="319">
        <f>_xlfn.XLOOKUP(AN$172, RegulatoryPayment!$C$49:$FQ$49,RegulatoryPayment!$C$74:$FQ$74)+_xlfn.XLOOKUP(AN$172, RegulatoryPayment!$C$49:$FQ$49, RegulatoryPayment!$C$76:$FQ$76)</f>
        <v>0</v>
      </c>
      <c r="AO220" s="319">
        <f>_xlfn.XLOOKUP(AO$172, RegulatoryPayment!$C$49:$FQ$49,RegulatoryPayment!$C$74:$FQ$74)+_xlfn.XLOOKUP(AO$172, RegulatoryPayment!$C$49:$FQ$49, RegulatoryPayment!$C$76:$FQ$76)</f>
        <v>0</v>
      </c>
      <c r="AP220" s="319">
        <f>_xlfn.XLOOKUP(AP$172, RegulatoryPayment!$C$49:$FQ$49,RegulatoryPayment!$C$74:$FQ$74)+_xlfn.XLOOKUP(AP$172, RegulatoryPayment!$C$49:$FQ$49, RegulatoryPayment!$C$76:$FQ$76)</f>
        <v>0</v>
      </c>
      <c r="AQ220" s="319">
        <f>_xlfn.XLOOKUP(AQ$172, RegulatoryPayment!$C$49:$FQ$49,RegulatoryPayment!$C$74:$FQ$74)+_xlfn.XLOOKUP(AQ$172, RegulatoryPayment!$C$49:$FQ$49, RegulatoryPayment!$C$76:$FQ$76)</f>
        <v>0</v>
      </c>
      <c r="AR220" s="319">
        <f>_xlfn.XLOOKUP(AR$172, RegulatoryPayment!$C$49:$FQ$49,RegulatoryPayment!$C$74:$FQ$74)+_xlfn.XLOOKUP(AR$172, RegulatoryPayment!$C$49:$FQ$49, RegulatoryPayment!$C$76:$FQ$76)</f>
        <v>0</v>
      </c>
      <c r="AS220" s="319">
        <f>_xlfn.XLOOKUP(AS$172, RegulatoryPayment!$C$49:$FQ$49,RegulatoryPayment!$C$74:$FQ$74)+_xlfn.XLOOKUP(AS$172, RegulatoryPayment!$C$49:$FQ$49, RegulatoryPayment!$C$76:$FQ$76)</f>
        <v>0</v>
      </c>
      <c r="AT220" s="319">
        <f>_xlfn.XLOOKUP(AT$172, RegulatoryPayment!$C$49:$FQ$49,RegulatoryPayment!$C$74:$FQ$74)+_xlfn.XLOOKUP(AT$172, RegulatoryPayment!$C$49:$FQ$49, RegulatoryPayment!$C$76:$FQ$76)</f>
        <v>0</v>
      </c>
      <c r="AU220" s="319">
        <f>_xlfn.XLOOKUP(AU$172, RegulatoryPayment!$C$49:$FQ$49,RegulatoryPayment!$C$74:$FQ$74)+_xlfn.XLOOKUP(AU$172, RegulatoryPayment!$C$49:$FQ$49, RegulatoryPayment!$C$76:$FQ$76)</f>
        <v>0</v>
      </c>
      <c r="AV220" s="319">
        <f>_xlfn.XLOOKUP(AV$172, RegulatoryPayment!$C$49:$FQ$49,RegulatoryPayment!$C$74:$FQ$74)+_xlfn.XLOOKUP(AV$172, RegulatoryPayment!$C$49:$FQ$49, RegulatoryPayment!$C$76:$FQ$76)</f>
        <v>0</v>
      </c>
      <c r="AW220" s="319">
        <f>_xlfn.XLOOKUP(AW$172, RegulatoryPayment!$C$49:$FQ$49,RegulatoryPayment!$C$74:$FQ$74)+_xlfn.XLOOKUP(AW$172, RegulatoryPayment!$C$49:$FQ$49, RegulatoryPayment!$C$76:$FQ$76)</f>
        <v>0</v>
      </c>
      <c r="AX220" s="319">
        <f>_xlfn.XLOOKUP(AX$172, RegulatoryPayment!$C$49:$FQ$49,RegulatoryPayment!$C$74:$FQ$74)+_xlfn.XLOOKUP(AX$172, RegulatoryPayment!$C$49:$FQ$49, RegulatoryPayment!$C$76:$FQ$76)</f>
        <v>0</v>
      </c>
      <c r="AY220" s="319">
        <f>_xlfn.XLOOKUP(AY$172, RegulatoryPayment!$C$49:$FQ$49,RegulatoryPayment!$C$74:$FQ$74)+_xlfn.XLOOKUP(AY$172, RegulatoryPayment!$C$49:$FQ$49, RegulatoryPayment!$C$76:$FQ$76)</f>
        <v>0</v>
      </c>
      <c r="AZ220" s="319">
        <f>_xlfn.XLOOKUP(AZ$172, RegulatoryPayment!$C$49:$FQ$49,RegulatoryPayment!$C$74:$FQ$74)+_xlfn.XLOOKUP(AZ$172, RegulatoryPayment!$C$49:$FQ$49, RegulatoryPayment!$C$76:$FQ$76)</f>
        <v>0</v>
      </c>
      <c r="BA220" s="319">
        <f>_xlfn.XLOOKUP(BA$172, RegulatoryPayment!$C$49:$FQ$49,RegulatoryPayment!$C$74:$FQ$74)+_xlfn.XLOOKUP(BA$172, RegulatoryPayment!$C$49:$FQ$49, RegulatoryPayment!$C$76:$FQ$76)</f>
        <v>0</v>
      </c>
      <c r="BB220" s="319">
        <f>_xlfn.XLOOKUP(BB$172, RegulatoryPayment!$C$49:$FQ$49,RegulatoryPayment!$C$74:$FQ$74)+_xlfn.XLOOKUP(BB$172, RegulatoryPayment!$C$49:$FQ$49, RegulatoryPayment!$C$76:$FQ$76)</f>
        <v>0</v>
      </c>
      <c r="BC220" s="319">
        <f>_xlfn.XLOOKUP(BC$172, RegulatoryPayment!$C$49:$FQ$49,RegulatoryPayment!$C$74:$FQ$74)+_xlfn.XLOOKUP(BC$172, RegulatoryPayment!$C$49:$FQ$49, RegulatoryPayment!$C$76:$FQ$76)</f>
        <v>0</v>
      </c>
      <c r="BD220" s="319">
        <f>_xlfn.XLOOKUP(BD$172, RegulatoryPayment!$C$49:$FQ$49,RegulatoryPayment!$C$74:$FQ$74)+_xlfn.XLOOKUP(BD$172, RegulatoryPayment!$C$49:$FQ$49, RegulatoryPayment!$C$76:$FQ$76)</f>
        <v>0</v>
      </c>
      <c r="BE220" s="319">
        <f>_xlfn.XLOOKUP(BE$172, RegulatoryPayment!$C$49:$FQ$49,RegulatoryPayment!$C$74:$FQ$74)+_xlfn.XLOOKUP(BE$172, RegulatoryPayment!$C$49:$FQ$49, RegulatoryPayment!$C$76:$FQ$76)</f>
        <v>0</v>
      </c>
      <c r="BF220" s="319">
        <f>_xlfn.XLOOKUP(BF$172, RegulatoryPayment!$C$49:$FQ$49,RegulatoryPayment!$C$74:$FQ$74)+_xlfn.XLOOKUP(BF$172, RegulatoryPayment!$C$49:$FQ$49, RegulatoryPayment!$C$76:$FQ$76)</f>
        <v>0</v>
      </c>
      <c r="BG220" s="319">
        <f>_xlfn.XLOOKUP(BG$172, RegulatoryPayment!$C$49:$FQ$49,RegulatoryPayment!$C$74:$FQ$74)+_xlfn.XLOOKUP(BG$172, RegulatoryPayment!$C$49:$FQ$49, RegulatoryPayment!$C$76:$FQ$76)</f>
        <v>0</v>
      </c>
      <c r="BH220" s="319">
        <f>_xlfn.XLOOKUP(BH$172, RegulatoryPayment!$C$49:$FQ$49,RegulatoryPayment!$C$74:$FQ$74)+_xlfn.XLOOKUP(BH$172, RegulatoryPayment!$C$49:$FQ$49, RegulatoryPayment!$C$76:$FQ$76)</f>
        <v>0</v>
      </c>
      <c r="BI220" s="319">
        <f>_xlfn.XLOOKUP(BI$172, RegulatoryPayment!$C$49:$FQ$49,RegulatoryPayment!$C$74:$FQ$74)+_xlfn.XLOOKUP(BI$172, RegulatoryPayment!$C$49:$FQ$49, RegulatoryPayment!$C$76:$FQ$76)</f>
        <v>0</v>
      </c>
      <c r="BJ220" s="319">
        <f>_xlfn.XLOOKUP(BJ$172, RegulatoryPayment!$C$49:$FQ$49,RegulatoryPayment!$C$74:$FQ$74)+_xlfn.XLOOKUP(BJ$172, RegulatoryPayment!$C$49:$FQ$49, RegulatoryPayment!$C$76:$FQ$76)</f>
        <v>0</v>
      </c>
      <c r="BK220" s="319">
        <f>_xlfn.XLOOKUP(BK$172, RegulatoryPayment!$C$49:$FQ$49,RegulatoryPayment!$C$74:$FQ$74)+_xlfn.XLOOKUP(BK$172, RegulatoryPayment!$C$49:$FQ$49, RegulatoryPayment!$C$76:$FQ$76)</f>
        <v>0</v>
      </c>
      <c r="BL220" s="319">
        <f>_xlfn.XLOOKUP(BL$172, RegulatoryPayment!$C$49:$FQ$49,RegulatoryPayment!$C$74:$FQ$74)+_xlfn.XLOOKUP(BL$172, RegulatoryPayment!$C$49:$FQ$49, RegulatoryPayment!$C$76:$FQ$76)</f>
        <v>0</v>
      </c>
      <c r="BM220" s="319">
        <f>_xlfn.XLOOKUP(BM$172, RegulatoryPayment!$C$49:$FQ$49,RegulatoryPayment!$C$74:$FQ$74)+_xlfn.XLOOKUP(BM$172, RegulatoryPayment!$C$49:$FQ$49, RegulatoryPayment!$C$76:$FQ$76)</f>
        <v>0</v>
      </c>
      <c r="BN220" s="319">
        <f>_xlfn.XLOOKUP(BN$172, RegulatoryPayment!$C$49:$FQ$49,RegulatoryPayment!$C$74:$FQ$74)+_xlfn.XLOOKUP(BN$172, RegulatoryPayment!$C$49:$FQ$49, RegulatoryPayment!$C$76:$FQ$76)</f>
        <v>0</v>
      </c>
      <c r="BO220" s="319">
        <f>_xlfn.XLOOKUP(BO$172, RegulatoryPayment!$C$49:$FQ$49,RegulatoryPayment!$C$74:$FQ$74)+_xlfn.XLOOKUP(BO$172, RegulatoryPayment!$C$49:$FQ$49, RegulatoryPayment!$C$76:$FQ$76)</f>
        <v>0</v>
      </c>
      <c r="BP220" s="319">
        <f>_xlfn.XLOOKUP(BP$172, RegulatoryPayment!$C$49:$FQ$49,RegulatoryPayment!$C$74:$FQ$74)+_xlfn.XLOOKUP(BP$172, RegulatoryPayment!$C$49:$FQ$49, RegulatoryPayment!$C$76:$FQ$76)</f>
        <v>0</v>
      </c>
      <c r="BQ220" s="319">
        <f>_xlfn.XLOOKUP(BQ$172, RegulatoryPayment!$C$49:$FQ$49,RegulatoryPayment!$C$74:$FQ$74)+_xlfn.XLOOKUP(BQ$172, RegulatoryPayment!$C$49:$FQ$49, RegulatoryPayment!$C$76:$FQ$76)</f>
        <v>0</v>
      </c>
      <c r="BR220" s="319">
        <f>_xlfn.XLOOKUP(BR$172, RegulatoryPayment!$C$49:$FQ$49,RegulatoryPayment!$C$74:$FQ$74)+_xlfn.XLOOKUP(BR$172, RegulatoryPayment!$C$49:$FQ$49, RegulatoryPayment!$C$76:$FQ$76)</f>
        <v>0</v>
      </c>
      <c r="BS220" s="319">
        <f>_xlfn.XLOOKUP(BS$172, RegulatoryPayment!$C$49:$FQ$49,RegulatoryPayment!$C$74:$FQ$74)+_xlfn.XLOOKUP(BS$172, RegulatoryPayment!$C$49:$FQ$49, RegulatoryPayment!$C$76:$FQ$76)</f>
        <v>0</v>
      </c>
      <c r="BT220" s="319">
        <f>_xlfn.XLOOKUP(BT$172, RegulatoryPayment!$C$49:$FQ$49,RegulatoryPayment!$C$74:$FQ$74)+_xlfn.XLOOKUP(BT$172, RegulatoryPayment!$C$49:$FQ$49, RegulatoryPayment!$C$76:$FQ$76)</f>
        <v>0</v>
      </c>
      <c r="BU220" s="319">
        <f>_xlfn.XLOOKUP(BU$172, RegulatoryPayment!$C$49:$FQ$49,RegulatoryPayment!$C$74:$FQ$74)+_xlfn.XLOOKUP(BU$172, RegulatoryPayment!$C$49:$FQ$49, RegulatoryPayment!$C$76:$FQ$76)</f>
        <v>0</v>
      </c>
      <c r="BV220" s="319">
        <f>_xlfn.XLOOKUP(BV$172, RegulatoryPayment!$C$49:$FQ$49,RegulatoryPayment!$C$74:$FQ$74)+_xlfn.XLOOKUP(BV$172, RegulatoryPayment!$C$49:$FQ$49, RegulatoryPayment!$C$76:$FQ$76)</f>
        <v>0</v>
      </c>
      <c r="BW220" s="319">
        <f>_xlfn.XLOOKUP(BW$172, RegulatoryPayment!$C$49:$FQ$49,RegulatoryPayment!$C$74:$FQ$74)+_xlfn.XLOOKUP(BW$172, RegulatoryPayment!$C$49:$FQ$49, RegulatoryPayment!$C$76:$FQ$76)</f>
        <v>0</v>
      </c>
      <c r="BX220" s="319">
        <f>_xlfn.XLOOKUP(BX$172, RegulatoryPayment!$C$49:$FQ$49,RegulatoryPayment!$C$74:$FQ$74)+_xlfn.XLOOKUP(BX$172, RegulatoryPayment!$C$49:$FQ$49, RegulatoryPayment!$C$76:$FQ$76)</f>
        <v>0</v>
      </c>
      <c r="BY220" s="319">
        <f>_xlfn.XLOOKUP(BY$172, RegulatoryPayment!$C$49:$FQ$49,RegulatoryPayment!$C$74:$FQ$74)+_xlfn.XLOOKUP(BY$172, RegulatoryPayment!$C$49:$FQ$49, RegulatoryPayment!$C$76:$FQ$76)</f>
        <v>0</v>
      </c>
      <c r="BZ220" s="319">
        <f>_xlfn.XLOOKUP(BZ$172, RegulatoryPayment!$C$49:$FQ$49,RegulatoryPayment!$C$74:$FQ$74)+_xlfn.XLOOKUP(BZ$172, RegulatoryPayment!$C$49:$FQ$49, RegulatoryPayment!$C$76:$FQ$76)</f>
        <v>0</v>
      </c>
      <c r="CA220" s="319">
        <f>_xlfn.XLOOKUP(CA$172, RegulatoryPayment!$C$49:$FQ$49,RegulatoryPayment!$C$74:$FQ$74)+_xlfn.XLOOKUP(CA$172, RegulatoryPayment!$C$49:$FQ$49, RegulatoryPayment!$C$76:$FQ$76)</f>
        <v>0</v>
      </c>
      <c r="CB220" s="319">
        <f>_xlfn.XLOOKUP(CB$172, RegulatoryPayment!$C$49:$FQ$49,RegulatoryPayment!$C$74:$FQ$74)+_xlfn.XLOOKUP(CB$172, RegulatoryPayment!$C$49:$FQ$49, RegulatoryPayment!$C$76:$FQ$76)</f>
        <v>0</v>
      </c>
      <c r="CC220" s="319">
        <f>_xlfn.XLOOKUP(CC$172, RegulatoryPayment!$C$49:$FQ$49,RegulatoryPayment!$C$74:$FQ$74)+_xlfn.XLOOKUP(CC$172, RegulatoryPayment!$C$49:$FQ$49, RegulatoryPayment!$C$76:$FQ$76)</f>
        <v>0</v>
      </c>
      <c r="CD220" s="319">
        <f>_xlfn.XLOOKUP(CD$172, RegulatoryPayment!$C$49:$FQ$49,RegulatoryPayment!$C$74:$FQ$74)+_xlfn.XLOOKUP(CD$172, RegulatoryPayment!$C$49:$FQ$49, RegulatoryPayment!$C$76:$FQ$76)</f>
        <v>0</v>
      </c>
      <c r="CE220" s="319">
        <f>_xlfn.XLOOKUP(CE$172, RegulatoryPayment!$C$49:$FQ$49,RegulatoryPayment!$C$74:$FQ$74)+_xlfn.XLOOKUP(CE$172, RegulatoryPayment!$C$49:$FQ$49, RegulatoryPayment!$C$76:$FQ$76)</f>
        <v>0</v>
      </c>
      <c r="CF220" s="319">
        <f>_xlfn.XLOOKUP(CF$172, RegulatoryPayment!$C$49:$FQ$49,RegulatoryPayment!$C$74:$FQ$74)+_xlfn.XLOOKUP(CF$172, RegulatoryPayment!$C$49:$FQ$49, RegulatoryPayment!$C$76:$FQ$76)</f>
        <v>0</v>
      </c>
      <c r="CG220" s="319">
        <f>_xlfn.XLOOKUP(CG$172, RegulatoryPayment!$C$49:$FQ$49,RegulatoryPayment!$C$74:$FQ$74)+_xlfn.XLOOKUP(CG$172, RegulatoryPayment!$C$49:$FQ$49, RegulatoryPayment!$C$76:$FQ$76)</f>
        <v>0</v>
      </c>
      <c r="CH220" s="319">
        <f>_xlfn.XLOOKUP(CH$172, RegulatoryPayment!$C$49:$FQ$49,RegulatoryPayment!$C$74:$FQ$74)+_xlfn.XLOOKUP(CH$172, RegulatoryPayment!$C$49:$FQ$49, RegulatoryPayment!$C$76:$FQ$76)</f>
        <v>0</v>
      </c>
      <c r="CI220" s="319">
        <f>_xlfn.XLOOKUP(CI$172, RegulatoryPayment!$C$49:$FQ$49,RegulatoryPayment!$C$74:$FQ$74)+_xlfn.XLOOKUP(CI$172, RegulatoryPayment!$C$49:$FQ$49, RegulatoryPayment!$C$76:$FQ$76)</f>
        <v>0</v>
      </c>
      <c r="CJ220" s="319">
        <f>_xlfn.XLOOKUP(CJ$172, RegulatoryPayment!$C$49:$FQ$49,RegulatoryPayment!$C$74:$FQ$74)+_xlfn.XLOOKUP(CJ$172, RegulatoryPayment!$C$49:$FQ$49, RegulatoryPayment!$C$76:$FQ$76)</f>
        <v>0</v>
      </c>
      <c r="CK220" s="319">
        <f>_xlfn.XLOOKUP(CK$172, RegulatoryPayment!$C$49:$FQ$49,RegulatoryPayment!$C$74:$FQ$74)+_xlfn.XLOOKUP(CK$172, RegulatoryPayment!$C$49:$FQ$49, RegulatoryPayment!$C$76:$FQ$76)</f>
        <v>0</v>
      </c>
      <c r="CL220" s="319">
        <f>_xlfn.XLOOKUP(CL$172, RegulatoryPayment!$C$49:$FQ$49,RegulatoryPayment!$C$74:$FQ$74)+_xlfn.XLOOKUP(CL$172, RegulatoryPayment!$C$49:$FQ$49, RegulatoryPayment!$C$76:$FQ$76)</f>
        <v>0</v>
      </c>
      <c r="CM220" s="319">
        <f>_xlfn.XLOOKUP(CM$172, RegulatoryPayment!$C$49:$FQ$49,RegulatoryPayment!$C$74:$FQ$74)+_xlfn.XLOOKUP(CM$172, RegulatoryPayment!$C$49:$FQ$49, RegulatoryPayment!$C$76:$FQ$76)</f>
        <v>0</v>
      </c>
      <c r="CN220" s="319">
        <f>_xlfn.XLOOKUP(CN$172, RegulatoryPayment!$C$49:$FQ$49,RegulatoryPayment!$C$74:$FQ$74)+_xlfn.XLOOKUP(CN$172, RegulatoryPayment!$C$49:$FQ$49, RegulatoryPayment!$C$76:$FQ$76)</f>
        <v>0</v>
      </c>
      <c r="CO220" s="319">
        <f>_xlfn.XLOOKUP(CO$172, RegulatoryPayment!$C$49:$FQ$49,RegulatoryPayment!$C$74:$FQ$74)+_xlfn.XLOOKUP(CO$172, RegulatoryPayment!$C$49:$FQ$49, RegulatoryPayment!$C$76:$FQ$76)</f>
        <v>0</v>
      </c>
      <c r="CP220" s="319">
        <f>_xlfn.XLOOKUP(CP$172, RegulatoryPayment!$C$49:$FQ$49,RegulatoryPayment!$C$74:$FQ$74)+_xlfn.XLOOKUP(CP$172, RegulatoryPayment!$C$49:$FQ$49, RegulatoryPayment!$C$76:$FQ$76)</f>
        <v>0</v>
      </c>
      <c r="CQ220" s="319">
        <f>_xlfn.XLOOKUP(CQ$172, RegulatoryPayment!$C$49:$FQ$49,RegulatoryPayment!$C$74:$FQ$74)+_xlfn.XLOOKUP(CQ$172, RegulatoryPayment!$C$49:$FQ$49, RegulatoryPayment!$C$76:$FQ$76)</f>
        <v>0</v>
      </c>
      <c r="CR220" s="319">
        <f>_xlfn.XLOOKUP(CR$172, RegulatoryPayment!$C$49:$FQ$49,RegulatoryPayment!$C$74:$FQ$74)+_xlfn.XLOOKUP(CR$172, RegulatoryPayment!$C$49:$FQ$49, RegulatoryPayment!$C$76:$FQ$76)</f>
        <v>0</v>
      </c>
      <c r="CS220" s="319">
        <f>_xlfn.XLOOKUP(CS$172, RegulatoryPayment!$C$49:$FQ$49,RegulatoryPayment!$C$74:$FQ$74)+_xlfn.XLOOKUP(CS$172, RegulatoryPayment!$C$49:$FQ$49, RegulatoryPayment!$C$76:$FQ$76)</f>
        <v>0</v>
      </c>
      <c r="CT220" s="319">
        <f>_xlfn.XLOOKUP(CT$172, RegulatoryPayment!$C$49:$FQ$49,RegulatoryPayment!$C$74:$FQ$74)+_xlfn.XLOOKUP(CT$172, RegulatoryPayment!$C$49:$FQ$49, RegulatoryPayment!$C$76:$FQ$76)</f>
        <v>0</v>
      </c>
      <c r="CU220" s="319">
        <f>_xlfn.XLOOKUP(CU$172, RegulatoryPayment!$C$49:$FQ$49,RegulatoryPayment!$C$74:$FQ$74)+_xlfn.XLOOKUP(CU$172, RegulatoryPayment!$C$49:$FQ$49, RegulatoryPayment!$C$76:$FQ$76)</f>
        <v>0</v>
      </c>
      <c r="CV220" s="319">
        <f>_xlfn.XLOOKUP(CV$172, RegulatoryPayment!$C$49:$FQ$49,RegulatoryPayment!$C$74:$FQ$74)+_xlfn.XLOOKUP(CV$172, RegulatoryPayment!$C$49:$FQ$49, RegulatoryPayment!$C$76:$FQ$76)</f>
        <v>0</v>
      </c>
      <c r="CW220" s="319">
        <f>_xlfn.XLOOKUP(CW$172, RegulatoryPayment!$C$49:$FQ$49,RegulatoryPayment!$C$74:$FQ$74)+_xlfn.XLOOKUP(CW$172, RegulatoryPayment!$C$49:$FQ$49, RegulatoryPayment!$C$76:$FQ$76)</f>
        <v>0</v>
      </c>
      <c r="CX220" s="319">
        <f>_xlfn.XLOOKUP(CX$172, RegulatoryPayment!$C$49:$FQ$49,RegulatoryPayment!$C$74:$FQ$74)+_xlfn.XLOOKUP(CX$172, RegulatoryPayment!$C$49:$FQ$49, RegulatoryPayment!$C$76:$FQ$76)</f>
        <v>0</v>
      </c>
      <c r="CY220" s="319">
        <f>_xlfn.XLOOKUP(CY$172, RegulatoryPayment!$C$49:$FQ$49,RegulatoryPayment!$C$74:$FQ$74)+_xlfn.XLOOKUP(CY$172, RegulatoryPayment!$C$49:$FQ$49, RegulatoryPayment!$C$76:$FQ$76)</f>
        <v>0</v>
      </c>
      <c r="CZ220" s="319">
        <f>_xlfn.XLOOKUP(CZ$172, RegulatoryPayment!$C$49:$FQ$49,RegulatoryPayment!$C$74:$FQ$74)+_xlfn.XLOOKUP(CZ$172, RegulatoryPayment!$C$49:$FQ$49, RegulatoryPayment!$C$76:$FQ$76)</f>
        <v>0</v>
      </c>
      <c r="DA220" s="319">
        <f>_xlfn.XLOOKUP(DA$172, RegulatoryPayment!$C$49:$FQ$49,RegulatoryPayment!$C$74:$FQ$74)+_xlfn.XLOOKUP(DA$172, RegulatoryPayment!$C$49:$FQ$49, RegulatoryPayment!$C$76:$FQ$76)</f>
        <v>0</v>
      </c>
      <c r="DB220" s="319">
        <f>_xlfn.XLOOKUP(DB$172, RegulatoryPayment!$C$49:$FQ$49,RegulatoryPayment!$C$74:$FQ$74)+_xlfn.XLOOKUP(DB$172, RegulatoryPayment!$C$49:$FQ$49, RegulatoryPayment!$C$76:$FQ$76)</f>
        <v>0</v>
      </c>
      <c r="DC220" s="319">
        <f>_xlfn.XLOOKUP(DC$172, RegulatoryPayment!$C$49:$FQ$49,RegulatoryPayment!$C$74:$FQ$74)+_xlfn.XLOOKUP(DC$172, RegulatoryPayment!$C$49:$FQ$49, RegulatoryPayment!$C$76:$FQ$76)</f>
        <v>0</v>
      </c>
      <c r="DD220" s="319">
        <f>_xlfn.XLOOKUP(DD$172, RegulatoryPayment!$C$49:$FQ$49,RegulatoryPayment!$C$74:$FQ$74)+_xlfn.XLOOKUP(DD$172, RegulatoryPayment!$C$49:$FQ$49, RegulatoryPayment!$C$76:$FQ$76)</f>
        <v>0</v>
      </c>
      <c r="DE220" s="319">
        <f>_xlfn.XLOOKUP(DE$172, RegulatoryPayment!$C$49:$FQ$49,RegulatoryPayment!$C$74:$FQ$74)+_xlfn.XLOOKUP(DE$172, RegulatoryPayment!$C$49:$FQ$49, RegulatoryPayment!$C$76:$FQ$76)</f>
        <v>0</v>
      </c>
      <c r="DF220" s="319">
        <f>_xlfn.XLOOKUP(DF$172, RegulatoryPayment!$C$49:$FQ$49,RegulatoryPayment!$C$74:$FQ$74)+_xlfn.XLOOKUP(DF$172, RegulatoryPayment!$C$49:$FQ$49, RegulatoryPayment!$C$76:$FQ$76)</f>
        <v>0</v>
      </c>
      <c r="DG220" s="319">
        <f>_xlfn.XLOOKUP(DG$172, RegulatoryPayment!$C$49:$FQ$49,RegulatoryPayment!$C$74:$FQ$74)+_xlfn.XLOOKUP(DG$172, RegulatoryPayment!$C$49:$FQ$49, RegulatoryPayment!$C$76:$FQ$76)</f>
        <v>0</v>
      </c>
      <c r="DH220" s="319">
        <f>_xlfn.XLOOKUP(DH$172, RegulatoryPayment!$C$49:$FQ$49,RegulatoryPayment!$C$74:$FQ$74)+_xlfn.XLOOKUP(DH$172, RegulatoryPayment!$C$49:$FQ$49, RegulatoryPayment!$C$76:$FQ$76)</f>
        <v>0</v>
      </c>
      <c r="DI220" s="319">
        <f>_xlfn.XLOOKUP(DI$172, RegulatoryPayment!$C$49:$FQ$49,RegulatoryPayment!$C$74:$FQ$74)+_xlfn.XLOOKUP(DI$172, RegulatoryPayment!$C$49:$FQ$49, RegulatoryPayment!$C$76:$FQ$76)</f>
        <v>0</v>
      </c>
      <c r="DJ220" s="319">
        <f>_xlfn.XLOOKUP(DJ$172, RegulatoryPayment!$C$49:$FQ$49,RegulatoryPayment!$C$74:$FQ$74)+_xlfn.XLOOKUP(DJ$172, RegulatoryPayment!$C$49:$FQ$49, RegulatoryPayment!$C$76:$FQ$76)</f>
        <v>0</v>
      </c>
      <c r="DK220" s="319">
        <f>_xlfn.XLOOKUP(DK$172, RegulatoryPayment!$C$49:$FQ$49,RegulatoryPayment!$C$74:$FQ$74)+_xlfn.XLOOKUP(DK$172, RegulatoryPayment!$C$49:$FQ$49, RegulatoryPayment!$C$76:$FQ$76)</f>
        <v>0</v>
      </c>
      <c r="DL220" s="319">
        <f>_xlfn.XLOOKUP(DL$172, RegulatoryPayment!$C$49:$FQ$49,RegulatoryPayment!$C$74:$FQ$74)+_xlfn.XLOOKUP(DL$172, RegulatoryPayment!$C$49:$FQ$49, RegulatoryPayment!$C$76:$FQ$76)</f>
        <v>0</v>
      </c>
      <c r="DM220" s="319">
        <f>_xlfn.XLOOKUP(DM$172, RegulatoryPayment!$C$49:$FQ$49,RegulatoryPayment!$C$74:$FQ$74)+_xlfn.XLOOKUP(DM$172, RegulatoryPayment!$C$49:$FQ$49, RegulatoryPayment!$C$76:$FQ$76)</f>
        <v>0</v>
      </c>
      <c r="DN220" s="319">
        <f>_xlfn.XLOOKUP(DN$172, RegulatoryPayment!$C$49:$FQ$49,RegulatoryPayment!$C$74:$FQ$74)+_xlfn.XLOOKUP(DN$172, RegulatoryPayment!$C$49:$FQ$49, RegulatoryPayment!$C$76:$FQ$76)</f>
        <v>0</v>
      </c>
      <c r="DO220" s="319">
        <f>_xlfn.XLOOKUP(DO$172, RegulatoryPayment!$C$49:$FQ$49,RegulatoryPayment!$C$74:$FQ$74)+_xlfn.XLOOKUP(DO$172, RegulatoryPayment!$C$49:$FQ$49, RegulatoryPayment!$C$76:$FQ$76)</f>
        <v>0</v>
      </c>
      <c r="DP220" s="319">
        <f>_xlfn.XLOOKUP(DP$172, RegulatoryPayment!$C$49:$FQ$49,RegulatoryPayment!$C$74:$FQ$74)+_xlfn.XLOOKUP(DP$172, RegulatoryPayment!$C$49:$FQ$49, RegulatoryPayment!$C$76:$FQ$76)</f>
        <v>0</v>
      </c>
      <c r="DQ220" s="319">
        <f>_xlfn.XLOOKUP(DQ$172, RegulatoryPayment!$C$49:$FQ$49,RegulatoryPayment!$C$74:$FQ$74)+_xlfn.XLOOKUP(DQ$172, RegulatoryPayment!$C$49:$FQ$49, RegulatoryPayment!$C$76:$FQ$76)</f>
        <v>0</v>
      </c>
      <c r="DR220" s="319">
        <f>_xlfn.XLOOKUP(DR$172, RegulatoryPayment!$C$49:$FQ$49,RegulatoryPayment!$C$74:$FQ$74)+_xlfn.XLOOKUP(DR$172, RegulatoryPayment!$C$49:$FQ$49, RegulatoryPayment!$C$76:$FQ$76)</f>
        <v>0</v>
      </c>
      <c r="DS220" s="319">
        <f>_xlfn.XLOOKUP(DS$172, RegulatoryPayment!$C$49:$FQ$49,RegulatoryPayment!$C$74:$FQ$74)+_xlfn.XLOOKUP(DS$172, RegulatoryPayment!$C$49:$FQ$49, RegulatoryPayment!$C$76:$FQ$76)</f>
        <v>0</v>
      </c>
      <c r="DT220" s="319">
        <f>_xlfn.XLOOKUP(DT$172, RegulatoryPayment!$C$49:$FQ$49,RegulatoryPayment!$C$74:$FQ$74)+_xlfn.XLOOKUP(DT$172, RegulatoryPayment!$C$49:$FQ$49, RegulatoryPayment!$C$76:$FQ$76)</f>
        <v>0</v>
      </c>
      <c r="DU220" s="319">
        <f>_xlfn.XLOOKUP(DU$172, RegulatoryPayment!$C$49:$FQ$49,RegulatoryPayment!$C$74:$FQ$74)+_xlfn.XLOOKUP(DU$172, RegulatoryPayment!$C$49:$FQ$49, RegulatoryPayment!$C$76:$FQ$76)</f>
        <v>0</v>
      </c>
      <c r="DV220" s="319">
        <f>_xlfn.XLOOKUP(DV$172, RegulatoryPayment!$C$49:$FQ$49,RegulatoryPayment!$C$74:$FQ$74)+_xlfn.XLOOKUP(DV$172, RegulatoryPayment!$C$49:$FQ$49, RegulatoryPayment!$C$76:$FQ$76)</f>
        <v>0</v>
      </c>
      <c r="DW220" s="319">
        <f>_xlfn.XLOOKUP(DW$172, RegulatoryPayment!$C$49:$FQ$49,RegulatoryPayment!$C$74:$FQ$74)+_xlfn.XLOOKUP(DW$172, RegulatoryPayment!$C$49:$FQ$49, RegulatoryPayment!$C$76:$FQ$76)</f>
        <v>0</v>
      </c>
      <c r="DX220" s="319">
        <f>_xlfn.XLOOKUP(DX$172, RegulatoryPayment!$C$49:$FQ$49,RegulatoryPayment!$C$74:$FQ$74)+_xlfn.XLOOKUP(DX$172, RegulatoryPayment!$C$49:$FQ$49, RegulatoryPayment!$C$76:$FQ$76)</f>
        <v>0</v>
      </c>
      <c r="DY220" s="319">
        <f>_xlfn.XLOOKUP(DY$172, RegulatoryPayment!$C$49:$FQ$49,RegulatoryPayment!$C$74:$FQ$74)+_xlfn.XLOOKUP(DY$172, RegulatoryPayment!$C$49:$FQ$49, RegulatoryPayment!$C$76:$FQ$76)</f>
        <v>0</v>
      </c>
      <c r="DZ220" s="319">
        <f>_xlfn.XLOOKUP(DZ$172, RegulatoryPayment!$C$49:$FQ$49,RegulatoryPayment!$C$74:$FQ$74)+_xlfn.XLOOKUP(DZ$172, RegulatoryPayment!$C$49:$FQ$49, RegulatoryPayment!$C$76:$FQ$76)</f>
        <v>0</v>
      </c>
      <c r="EA220" s="319">
        <f>_xlfn.XLOOKUP(EA$172, RegulatoryPayment!$C$49:$FQ$49,RegulatoryPayment!$C$74:$FQ$74)+_xlfn.XLOOKUP(EA$172, RegulatoryPayment!$C$49:$FQ$49, RegulatoryPayment!$C$76:$FQ$76)</f>
        <v>0</v>
      </c>
      <c r="EB220" s="319">
        <f>_xlfn.XLOOKUP(EB$172, RegulatoryPayment!$C$49:$FQ$49,RegulatoryPayment!$C$74:$FQ$74)+_xlfn.XLOOKUP(EB$172, RegulatoryPayment!$C$49:$FQ$49, RegulatoryPayment!$C$76:$FQ$76)</f>
        <v>0</v>
      </c>
      <c r="EC220" s="319">
        <f>_xlfn.XLOOKUP(EC$172, RegulatoryPayment!$C$49:$FQ$49,RegulatoryPayment!$C$74:$FQ$74)+_xlfn.XLOOKUP(EC$172, RegulatoryPayment!$C$49:$FQ$49, RegulatoryPayment!$C$76:$FQ$76)</f>
        <v>0</v>
      </c>
      <c r="ED220" s="319">
        <f>_xlfn.XLOOKUP(ED$172, RegulatoryPayment!$C$49:$FQ$49,RegulatoryPayment!$C$74:$FQ$74)+_xlfn.XLOOKUP(ED$172, RegulatoryPayment!$C$49:$FQ$49, RegulatoryPayment!$C$76:$FQ$76)</f>
        <v>0</v>
      </c>
      <c r="EE220" s="319">
        <f>_xlfn.XLOOKUP(EE$172, RegulatoryPayment!$C$49:$FQ$49,RegulatoryPayment!$C$74:$FQ$74)+_xlfn.XLOOKUP(EE$172, RegulatoryPayment!$C$49:$FQ$49, RegulatoryPayment!$C$76:$FQ$76)</f>
        <v>0</v>
      </c>
      <c r="EF220" s="319">
        <f>_xlfn.XLOOKUP(EF$172, RegulatoryPayment!$C$49:$FQ$49,RegulatoryPayment!$C$74:$FQ$74)+_xlfn.XLOOKUP(EF$172, RegulatoryPayment!$C$49:$FQ$49, RegulatoryPayment!$C$76:$FQ$76)</f>
        <v>0</v>
      </c>
      <c r="EG220" s="319">
        <f>_xlfn.XLOOKUP(EG$172, RegulatoryPayment!$C$49:$FQ$49,RegulatoryPayment!$C$74:$FQ$74)+_xlfn.XLOOKUP(EG$172, RegulatoryPayment!$C$49:$FQ$49, RegulatoryPayment!$C$76:$FQ$76)</f>
        <v>0</v>
      </c>
      <c r="EH220" s="319">
        <f>_xlfn.XLOOKUP(EH$172, RegulatoryPayment!$C$49:$FQ$49,RegulatoryPayment!$C$74:$FQ$74)+_xlfn.XLOOKUP(EH$172, RegulatoryPayment!$C$49:$FQ$49, RegulatoryPayment!$C$76:$FQ$76)</f>
        <v>0</v>
      </c>
      <c r="EI220" s="319">
        <f>_xlfn.XLOOKUP(EI$172, RegulatoryPayment!$C$49:$FQ$49,RegulatoryPayment!$C$74:$FQ$74)+_xlfn.XLOOKUP(EI$172, RegulatoryPayment!$C$49:$FQ$49, RegulatoryPayment!$C$76:$FQ$76)</f>
        <v>0</v>
      </c>
      <c r="EJ220" s="319">
        <f>_xlfn.XLOOKUP(EJ$172, RegulatoryPayment!$C$49:$FQ$49,RegulatoryPayment!$C$74:$FQ$74)+_xlfn.XLOOKUP(EJ$172, RegulatoryPayment!$C$49:$FQ$49, RegulatoryPayment!$C$76:$FQ$76)</f>
        <v>0</v>
      </c>
      <c r="EK220" s="319">
        <f>_xlfn.XLOOKUP(EK$172, RegulatoryPayment!$C$49:$FQ$49,RegulatoryPayment!$C$74:$FQ$74)+_xlfn.XLOOKUP(EK$172, RegulatoryPayment!$C$49:$FQ$49, RegulatoryPayment!$C$76:$FQ$76)</f>
        <v>0</v>
      </c>
      <c r="EL220" s="319">
        <f>_xlfn.XLOOKUP(EL$172, RegulatoryPayment!$C$49:$FQ$49,RegulatoryPayment!$C$74:$FQ$74)+_xlfn.XLOOKUP(EL$172, RegulatoryPayment!$C$49:$FQ$49, RegulatoryPayment!$C$76:$FQ$76)</f>
        <v>0</v>
      </c>
      <c r="EM220" s="319">
        <f>_xlfn.XLOOKUP(EM$172, RegulatoryPayment!$C$49:$FQ$49,RegulatoryPayment!$C$74:$FQ$74)+_xlfn.XLOOKUP(EM$172, RegulatoryPayment!$C$49:$FQ$49, RegulatoryPayment!$C$76:$FQ$76)</f>
        <v>0</v>
      </c>
      <c r="EN220" s="319">
        <f>_xlfn.XLOOKUP(EN$172, RegulatoryPayment!$C$49:$FQ$49,RegulatoryPayment!$C$74:$FQ$74)+_xlfn.XLOOKUP(EN$172, RegulatoryPayment!$C$49:$FQ$49, RegulatoryPayment!$C$76:$FQ$76)</f>
        <v>0</v>
      </c>
      <c r="EO220" s="319">
        <f>_xlfn.XLOOKUP(EO$172, RegulatoryPayment!$C$49:$FQ$49,RegulatoryPayment!$C$74:$FQ$74)+_xlfn.XLOOKUP(EO$172, RegulatoryPayment!$C$49:$FQ$49, RegulatoryPayment!$C$76:$FQ$76)</f>
        <v>0</v>
      </c>
      <c r="EP220" s="319">
        <f>_xlfn.XLOOKUP(EP$172, RegulatoryPayment!$C$49:$FQ$49,RegulatoryPayment!$C$74:$FQ$74)+_xlfn.XLOOKUP(EP$172, RegulatoryPayment!$C$49:$FQ$49, RegulatoryPayment!$C$76:$FQ$76)</f>
        <v>0</v>
      </c>
      <c r="EQ220" s="319">
        <f>_xlfn.XLOOKUP(EQ$172, RegulatoryPayment!$C$49:$FQ$49,RegulatoryPayment!$C$74:$FQ$74)+_xlfn.XLOOKUP(EQ$172, RegulatoryPayment!$C$49:$FQ$49, RegulatoryPayment!$C$76:$FQ$76)</f>
        <v>0</v>
      </c>
      <c r="ER220" s="319">
        <f>_xlfn.XLOOKUP(ER$172, RegulatoryPayment!$C$49:$FQ$49,RegulatoryPayment!$C$74:$FQ$74)+_xlfn.XLOOKUP(ER$172, RegulatoryPayment!$C$49:$FQ$49, RegulatoryPayment!$C$76:$FQ$76)</f>
        <v>0</v>
      </c>
      <c r="ES220" s="319">
        <f>_xlfn.XLOOKUP(ES$172, RegulatoryPayment!$C$49:$FQ$49,RegulatoryPayment!$C$74:$FQ$74)+_xlfn.XLOOKUP(ES$172, RegulatoryPayment!$C$49:$FQ$49, RegulatoryPayment!$C$76:$FQ$76)</f>
        <v>0</v>
      </c>
      <c r="ET220" s="319">
        <f>_xlfn.XLOOKUP(ET$172, RegulatoryPayment!$C$49:$FQ$49,RegulatoryPayment!$C$74:$FQ$74)+_xlfn.XLOOKUP(ET$172, RegulatoryPayment!$C$49:$FQ$49, RegulatoryPayment!$C$76:$FQ$76)</f>
        <v>0</v>
      </c>
      <c r="EU220" s="319">
        <f>_xlfn.XLOOKUP(EU$172, RegulatoryPayment!$C$49:$FQ$49,RegulatoryPayment!$C$74:$FQ$74)+_xlfn.XLOOKUP(EU$172, RegulatoryPayment!$C$49:$FQ$49, RegulatoryPayment!$C$76:$FQ$76)</f>
        <v>0</v>
      </c>
      <c r="EV220" s="319">
        <f>_xlfn.XLOOKUP(EV$172, RegulatoryPayment!$C$49:$FQ$49,RegulatoryPayment!$C$74:$FQ$74)+_xlfn.XLOOKUP(EV$172, RegulatoryPayment!$C$49:$FQ$49, RegulatoryPayment!$C$76:$FQ$76)</f>
        <v>0</v>
      </c>
      <c r="EW220" s="319">
        <f>_xlfn.XLOOKUP(EW$172, RegulatoryPayment!$C$49:$FQ$49,RegulatoryPayment!$C$74:$FQ$74)+_xlfn.XLOOKUP(EW$172, RegulatoryPayment!$C$49:$FQ$49, RegulatoryPayment!$C$76:$FQ$76)</f>
        <v>0</v>
      </c>
      <c r="EX220" s="319">
        <f>_xlfn.XLOOKUP(EX$172, RegulatoryPayment!$C$49:$FQ$49,RegulatoryPayment!$C$74:$FQ$74)+_xlfn.XLOOKUP(EX$172, RegulatoryPayment!$C$49:$FQ$49, RegulatoryPayment!$C$76:$FQ$76)</f>
        <v>0</v>
      </c>
      <c r="EY220" s="319">
        <f>_xlfn.XLOOKUP(EY$172, RegulatoryPayment!$C$49:$FQ$49,RegulatoryPayment!$C$74:$FQ$74)+_xlfn.XLOOKUP(EY$172, RegulatoryPayment!$C$49:$FQ$49, RegulatoryPayment!$C$76:$FQ$76)</f>
        <v>0</v>
      </c>
      <c r="EZ220" s="319">
        <f>_xlfn.XLOOKUP(EZ$172, RegulatoryPayment!$C$49:$FQ$49,RegulatoryPayment!$C$74:$FQ$74)+_xlfn.XLOOKUP(EZ$172, RegulatoryPayment!$C$49:$FQ$49, RegulatoryPayment!$C$76:$FQ$76)</f>
        <v>0</v>
      </c>
      <c r="FA220" s="319">
        <f>_xlfn.XLOOKUP(FA$172, RegulatoryPayment!$C$49:$FQ$49,RegulatoryPayment!$C$74:$FQ$74)+_xlfn.XLOOKUP(FA$172, RegulatoryPayment!$C$49:$FQ$49, RegulatoryPayment!$C$76:$FQ$76)</f>
        <v>0</v>
      </c>
      <c r="FB220" s="319">
        <f>_xlfn.XLOOKUP(FB$172, RegulatoryPayment!$C$49:$FQ$49,RegulatoryPayment!$C$74:$FQ$74)+_xlfn.XLOOKUP(FB$172, RegulatoryPayment!$C$49:$FQ$49, RegulatoryPayment!$C$76:$FQ$76)</f>
        <v>0</v>
      </c>
      <c r="FC220" s="319">
        <f>_xlfn.XLOOKUP(FC$172, RegulatoryPayment!$C$49:$FQ$49,RegulatoryPayment!$C$74:$FQ$74)+_xlfn.XLOOKUP(FC$172, RegulatoryPayment!$C$49:$FQ$49, RegulatoryPayment!$C$76:$FQ$76)</f>
        <v>0</v>
      </c>
      <c r="FD220" s="319">
        <f>_xlfn.XLOOKUP(FD$172, RegulatoryPayment!$C$49:$FQ$49,RegulatoryPayment!$C$74:$FQ$74)+_xlfn.XLOOKUP(FD$172, RegulatoryPayment!$C$49:$FQ$49, RegulatoryPayment!$C$76:$FQ$76)</f>
        <v>0</v>
      </c>
      <c r="FE220" s="319">
        <f>_xlfn.XLOOKUP(FE$172, RegulatoryPayment!$C$49:$FQ$49,RegulatoryPayment!$C$74:$FQ$74)+_xlfn.XLOOKUP(FE$172, RegulatoryPayment!$C$49:$FQ$49, RegulatoryPayment!$C$76:$FQ$76)</f>
        <v>0</v>
      </c>
      <c r="FF220" s="319">
        <f>_xlfn.XLOOKUP(FF$172, RegulatoryPayment!$C$49:$FQ$49,RegulatoryPayment!$C$74:$FQ$74)+_xlfn.XLOOKUP(FF$172, RegulatoryPayment!$C$49:$FQ$49, RegulatoryPayment!$C$76:$FQ$76)</f>
        <v>0</v>
      </c>
      <c r="FG220" s="319">
        <f>_xlfn.XLOOKUP(FG$172, RegulatoryPayment!$C$49:$FQ$49,RegulatoryPayment!$C$74:$FQ$74)+_xlfn.XLOOKUP(FG$172, RegulatoryPayment!$C$49:$FQ$49, RegulatoryPayment!$C$76:$FQ$76)</f>
        <v>0</v>
      </c>
      <c r="FH220" s="319">
        <f>_xlfn.XLOOKUP(FH$172, RegulatoryPayment!$C$49:$FQ$49,RegulatoryPayment!$C$74:$FQ$74)+_xlfn.XLOOKUP(FH$172, RegulatoryPayment!$C$49:$FQ$49, RegulatoryPayment!$C$76:$FQ$76)</f>
        <v>0</v>
      </c>
      <c r="FI220" s="319">
        <f>_xlfn.XLOOKUP(FI$172, RegulatoryPayment!$C$49:$FQ$49,RegulatoryPayment!$C$74:$FQ$74)+_xlfn.XLOOKUP(FI$172, RegulatoryPayment!$C$49:$FQ$49, RegulatoryPayment!$C$76:$FQ$76)</f>
        <v>0</v>
      </c>
      <c r="FJ220" s="319">
        <f>_xlfn.XLOOKUP(FJ$172, RegulatoryPayment!$C$49:$FQ$49,RegulatoryPayment!$C$74:$FQ$74)+_xlfn.XLOOKUP(FJ$172, RegulatoryPayment!$C$49:$FQ$49, RegulatoryPayment!$C$76:$FQ$76)</f>
        <v>0</v>
      </c>
      <c r="FK220" s="319">
        <f>_xlfn.XLOOKUP(FK$172, RegulatoryPayment!$C$49:$FQ$49,RegulatoryPayment!$C$74:$FQ$74)+_xlfn.XLOOKUP(FK$172, RegulatoryPayment!$C$49:$FQ$49, RegulatoryPayment!$C$76:$FQ$76)</f>
        <v>0</v>
      </c>
      <c r="FL220" s="319">
        <f>_xlfn.XLOOKUP(FL$172, RegulatoryPayment!$C$49:$FQ$49,RegulatoryPayment!$C$74:$FQ$74)+_xlfn.XLOOKUP(FL$172, RegulatoryPayment!$C$49:$FQ$49, RegulatoryPayment!$C$76:$FQ$76)</f>
        <v>0</v>
      </c>
      <c r="FM220" s="319">
        <f>_xlfn.XLOOKUP(FM$172, RegulatoryPayment!$C$49:$FQ$49,RegulatoryPayment!$C$74:$FQ$74)+_xlfn.XLOOKUP(FM$172, RegulatoryPayment!$C$49:$FQ$49, RegulatoryPayment!$C$76:$FQ$76)</f>
        <v>0</v>
      </c>
      <c r="FN220" s="319">
        <f>_xlfn.XLOOKUP(FN$172, RegulatoryPayment!$C$49:$FQ$49,RegulatoryPayment!$C$74:$FQ$74)+_xlfn.XLOOKUP(FN$172, RegulatoryPayment!$C$49:$FQ$49, RegulatoryPayment!$C$76:$FQ$76)</f>
        <v>0</v>
      </c>
      <c r="FO220" s="319">
        <f>_xlfn.XLOOKUP(FO$172, RegulatoryPayment!$C$49:$FQ$49,RegulatoryPayment!$C$74:$FQ$74)+_xlfn.XLOOKUP(FO$172, RegulatoryPayment!$C$49:$FQ$49, RegulatoryPayment!$C$76:$FQ$76)</f>
        <v>0</v>
      </c>
    </row>
    <row r="221" spans="1:171" hidden="1" outlineLevel="1" x14ac:dyDescent="0.3">
      <c r="B221" s="201" t="s">
        <v>40</v>
      </c>
      <c r="D221" s="226">
        <f t="shared" si="1944"/>
        <v>11.019295986622076</v>
      </c>
      <c r="G221" s="319">
        <f>_xlfn.XLOOKUP(G$172, RegulatoryPayment!$C$49:$FQ$49,RegulatoryPayment!$C$78:$FQ$78)</f>
        <v>0</v>
      </c>
      <c r="H221" s="319">
        <f>_xlfn.XLOOKUP(H$172, RegulatoryPayment!$C$49:$FQ$49,RegulatoryPayment!$C$78:$FQ$78)</f>
        <v>0</v>
      </c>
      <c r="I221" s="319">
        <f>_xlfn.XLOOKUP(I$172, RegulatoryPayment!$C$49:$FQ$49,RegulatoryPayment!$C$78:$FQ$78)</f>
        <v>4.407718394648831</v>
      </c>
      <c r="J221" s="319">
        <f>_xlfn.XLOOKUP(J$172, RegulatoryPayment!$C$49:$FQ$49,RegulatoryPayment!$C$78:$FQ$78)</f>
        <v>0</v>
      </c>
      <c r="K221" s="319">
        <f>_xlfn.XLOOKUP(K$172, RegulatoryPayment!$C$49:$FQ$49,RegulatoryPayment!$C$78:$FQ$78)</f>
        <v>0</v>
      </c>
      <c r="L221" s="319">
        <f>_xlfn.XLOOKUP(L$172, RegulatoryPayment!$C$49:$FQ$49,RegulatoryPayment!$C$78:$FQ$78)</f>
        <v>0</v>
      </c>
      <c r="M221" s="319">
        <f>_xlfn.XLOOKUP(M$172, RegulatoryPayment!$C$49:$FQ$49,RegulatoryPayment!$C$78:$FQ$78)</f>
        <v>0</v>
      </c>
      <c r="N221" s="319">
        <f>_xlfn.XLOOKUP(N$172, RegulatoryPayment!$C$49:$FQ$49,RegulatoryPayment!$C$78:$FQ$78)</f>
        <v>0</v>
      </c>
      <c r="O221" s="319">
        <f>_xlfn.XLOOKUP(O$172, RegulatoryPayment!$C$49:$FQ$49,RegulatoryPayment!$C$78:$FQ$78)</f>
        <v>0</v>
      </c>
      <c r="P221" s="319">
        <f>_xlfn.XLOOKUP(P$172, RegulatoryPayment!$C$49:$FQ$49,RegulatoryPayment!$C$78:$FQ$78)</f>
        <v>0</v>
      </c>
      <c r="Q221" s="319">
        <f>_xlfn.XLOOKUP(Q$172, RegulatoryPayment!$C$49:$FQ$49,RegulatoryPayment!$C$78:$FQ$78)</f>
        <v>0</v>
      </c>
      <c r="R221" s="319">
        <f>_xlfn.XLOOKUP(R$172, RegulatoryPayment!$C$49:$FQ$49,RegulatoryPayment!$C$78:$FQ$78)</f>
        <v>0</v>
      </c>
      <c r="S221" s="319">
        <f>_xlfn.XLOOKUP(S$172, RegulatoryPayment!$C$49:$FQ$49,RegulatoryPayment!$C$78:$FQ$78)</f>
        <v>0</v>
      </c>
      <c r="T221" s="319">
        <f>_xlfn.XLOOKUP(T$172, RegulatoryPayment!$C$49:$FQ$49,RegulatoryPayment!$C$78:$FQ$78)</f>
        <v>0</v>
      </c>
      <c r="U221" s="319">
        <f>_xlfn.XLOOKUP(U$172, RegulatoryPayment!$C$49:$FQ$49,RegulatoryPayment!$C$78:$FQ$78)</f>
        <v>0</v>
      </c>
      <c r="V221" s="319">
        <f>_xlfn.XLOOKUP(V$172, RegulatoryPayment!$C$49:$FQ$49,RegulatoryPayment!$C$78:$FQ$78)</f>
        <v>0</v>
      </c>
      <c r="W221" s="319">
        <f>_xlfn.XLOOKUP(W$172, RegulatoryPayment!$C$49:$FQ$49,RegulatoryPayment!$C$78:$FQ$78)</f>
        <v>0</v>
      </c>
      <c r="X221" s="319">
        <f>_xlfn.XLOOKUP(X$172, RegulatoryPayment!$C$49:$FQ$49,RegulatoryPayment!$C$78:$FQ$78)</f>
        <v>0</v>
      </c>
      <c r="Y221" s="319">
        <f>_xlfn.XLOOKUP(Y$172, RegulatoryPayment!$C$49:$FQ$49,RegulatoryPayment!$C$78:$FQ$78)</f>
        <v>0</v>
      </c>
      <c r="Z221" s="319">
        <f>_xlfn.XLOOKUP(Z$172, RegulatoryPayment!$C$49:$FQ$49,RegulatoryPayment!$C$78:$FQ$78)</f>
        <v>0</v>
      </c>
      <c r="AA221" s="319">
        <f>_xlfn.XLOOKUP(AA$172, RegulatoryPayment!$C$49:$FQ$49,RegulatoryPayment!$C$78:$FQ$78)</f>
        <v>0</v>
      </c>
      <c r="AB221" s="319">
        <f>_xlfn.XLOOKUP(AB$172, RegulatoryPayment!$C$49:$FQ$49,RegulatoryPayment!$C$78:$FQ$78)</f>
        <v>0</v>
      </c>
      <c r="AC221" s="319">
        <f>_xlfn.XLOOKUP(AC$172, RegulatoryPayment!$C$49:$FQ$49,RegulatoryPayment!$C$78:$FQ$78)</f>
        <v>0</v>
      </c>
      <c r="AD221" s="319">
        <f>_xlfn.XLOOKUP(AD$172, RegulatoryPayment!$C$49:$FQ$49,RegulatoryPayment!$C$78:$FQ$78)</f>
        <v>0</v>
      </c>
      <c r="AE221" s="319">
        <f>_xlfn.XLOOKUP(AE$172, RegulatoryPayment!$C$49:$FQ$49,RegulatoryPayment!$C$78:$FQ$78)</f>
        <v>6.6115775919732451</v>
      </c>
      <c r="AF221" s="319">
        <f>_xlfn.XLOOKUP(AF$172, RegulatoryPayment!$C$49:$FQ$49,RegulatoryPayment!$C$78:$FQ$78)</f>
        <v>0</v>
      </c>
      <c r="AG221" s="319">
        <f>_xlfn.XLOOKUP(AG$172, RegulatoryPayment!$C$49:$FQ$49,RegulatoryPayment!$C$78:$FQ$78)</f>
        <v>0</v>
      </c>
      <c r="AH221" s="319">
        <f>_xlfn.XLOOKUP(AH$172, RegulatoryPayment!$C$49:$FQ$49,RegulatoryPayment!$C$78:$FQ$78)</f>
        <v>0</v>
      </c>
      <c r="AI221" s="319">
        <f>_xlfn.XLOOKUP(AI$172, RegulatoryPayment!$C$49:$FQ$49,RegulatoryPayment!$C$78:$FQ$78)</f>
        <v>0</v>
      </c>
      <c r="AJ221" s="319">
        <f>_xlfn.XLOOKUP(AJ$172, RegulatoryPayment!$C$49:$FQ$49,RegulatoryPayment!$C$78:$FQ$78)</f>
        <v>0</v>
      </c>
      <c r="AK221" s="319">
        <f>_xlfn.XLOOKUP(AK$172, RegulatoryPayment!$C$49:$FQ$49,RegulatoryPayment!$C$78:$FQ$78)</f>
        <v>0</v>
      </c>
      <c r="AL221" s="319">
        <f>_xlfn.XLOOKUP(AL$172, RegulatoryPayment!$C$49:$FQ$49,RegulatoryPayment!$C$78:$FQ$78)</f>
        <v>0</v>
      </c>
      <c r="AM221" s="319">
        <f>_xlfn.XLOOKUP(AM$172, RegulatoryPayment!$C$49:$FQ$49,RegulatoryPayment!$C$78:$FQ$78)</f>
        <v>0</v>
      </c>
      <c r="AN221" s="319">
        <f>_xlfn.XLOOKUP(AN$172, RegulatoryPayment!$C$49:$FQ$49,RegulatoryPayment!$C$78:$FQ$78)</f>
        <v>0</v>
      </c>
      <c r="AO221" s="319">
        <f>_xlfn.XLOOKUP(AO$172, RegulatoryPayment!$C$49:$FQ$49,RegulatoryPayment!$C$78:$FQ$78)</f>
        <v>0</v>
      </c>
      <c r="AP221" s="319">
        <f>_xlfn.XLOOKUP(AP$172, RegulatoryPayment!$C$49:$FQ$49,RegulatoryPayment!$C$78:$FQ$78)</f>
        <v>0</v>
      </c>
      <c r="AQ221" s="319">
        <f>_xlfn.XLOOKUP(AQ$172, RegulatoryPayment!$C$49:$FQ$49,RegulatoryPayment!$C$78:$FQ$78)</f>
        <v>0</v>
      </c>
      <c r="AR221" s="319">
        <f>_xlfn.XLOOKUP(AR$172, RegulatoryPayment!$C$49:$FQ$49,RegulatoryPayment!$C$78:$FQ$78)</f>
        <v>0</v>
      </c>
      <c r="AS221" s="319">
        <f>_xlfn.XLOOKUP(AS$172, RegulatoryPayment!$C$49:$FQ$49,RegulatoryPayment!$C$78:$FQ$78)</f>
        <v>0</v>
      </c>
      <c r="AT221" s="319">
        <f>_xlfn.XLOOKUP(AT$172, RegulatoryPayment!$C$49:$FQ$49,RegulatoryPayment!$C$78:$FQ$78)</f>
        <v>0</v>
      </c>
      <c r="AU221" s="319">
        <f>_xlfn.XLOOKUP(AU$172, RegulatoryPayment!$C$49:$FQ$49,RegulatoryPayment!$C$78:$FQ$78)</f>
        <v>0</v>
      </c>
      <c r="AV221" s="319">
        <f>_xlfn.XLOOKUP(AV$172, RegulatoryPayment!$C$49:$FQ$49,RegulatoryPayment!$C$78:$FQ$78)</f>
        <v>0</v>
      </c>
      <c r="AW221" s="319">
        <f>_xlfn.XLOOKUP(AW$172, RegulatoryPayment!$C$49:$FQ$49,RegulatoryPayment!$C$78:$FQ$78)</f>
        <v>0</v>
      </c>
      <c r="AX221" s="319">
        <f>_xlfn.XLOOKUP(AX$172, RegulatoryPayment!$C$49:$FQ$49,RegulatoryPayment!$C$78:$FQ$78)</f>
        <v>0</v>
      </c>
      <c r="AY221" s="319">
        <f>_xlfn.XLOOKUP(AY$172, RegulatoryPayment!$C$49:$FQ$49,RegulatoryPayment!$C$78:$FQ$78)</f>
        <v>0</v>
      </c>
      <c r="AZ221" s="319">
        <f>_xlfn.XLOOKUP(AZ$172, RegulatoryPayment!$C$49:$FQ$49,RegulatoryPayment!$C$78:$FQ$78)</f>
        <v>0</v>
      </c>
      <c r="BA221" s="319">
        <f>_xlfn.XLOOKUP(BA$172, RegulatoryPayment!$C$49:$FQ$49,RegulatoryPayment!$C$78:$FQ$78)</f>
        <v>0</v>
      </c>
      <c r="BB221" s="319">
        <f>_xlfn.XLOOKUP(BB$172, RegulatoryPayment!$C$49:$FQ$49,RegulatoryPayment!$C$78:$FQ$78)</f>
        <v>0</v>
      </c>
      <c r="BC221" s="319">
        <f>_xlfn.XLOOKUP(BC$172, RegulatoryPayment!$C$49:$FQ$49,RegulatoryPayment!$C$78:$FQ$78)</f>
        <v>0</v>
      </c>
      <c r="BD221" s="319">
        <f>_xlfn.XLOOKUP(BD$172, RegulatoryPayment!$C$49:$FQ$49,RegulatoryPayment!$C$78:$FQ$78)</f>
        <v>0</v>
      </c>
      <c r="BE221" s="319">
        <f>_xlfn.XLOOKUP(BE$172, RegulatoryPayment!$C$49:$FQ$49,RegulatoryPayment!$C$78:$FQ$78)</f>
        <v>0</v>
      </c>
      <c r="BF221" s="319">
        <f>_xlfn.XLOOKUP(BF$172, RegulatoryPayment!$C$49:$FQ$49,RegulatoryPayment!$C$78:$FQ$78)</f>
        <v>0</v>
      </c>
      <c r="BG221" s="319">
        <f>_xlfn.XLOOKUP(BG$172, RegulatoryPayment!$C$49:$FQ$49,RegulatoryPayment!$C$78:$FQ$78)</f>
        <v>0</v>
      </c>
      <c r="BH221" s="319">
        <f>_xlfn.XLOOKUP(BH$172, RegulatoryPayment!$C$49:$FQ$49,RegulatoryPayment!$C$78:$FQ$78)</f>
        <v>0</v>
      </c>
      <c r="BI221" s="319">
        <f>_xlfn.XLOOKUP(BI$172, RegulatoryPayment!$C$49:$FQ$49,RegulatoryPayment!$C$78:$FQ$78)</f>
        <v>0</v>
      </c>
      <c r="BJ221" s="319">
        <f>_xlfn.XLOOKUP(BJ$172, RegulatoryPayment!$C$49:$FQ$49,RegulatoryPayment!$C$78:$FQ$78)</f>
        <v>0</v>
      </c>
      <c r="BK221" s="319">
        <f>_xlfn.XLOOKUP(BK$172, RegulatoryPayment!$C$49:$FQ$49,RegulatoryPayment!$C$78:$FQ$78)</f>
        <v>0</v>
      </c>
      <c r="BL221" s="319">
        <f>_xlfn.XLOOKUP(BL$172, RegulatoryPayment!$C$49:$FQ$49,RegulatoryPayment!$C$78:$FQ$78)</f>
        <v>0</v>
      </c>
      <c r="BM221" s="319">
        <f>_xlfn.XLOOKUP(BM$172, RegulatoryPayment!$C$49:$FQ$49,RegulatoryPayment!$C$78:$FQ$78)</f>
        <v>0</v>
      </c>
      <c r="BN221" s="319">
        <f>_xlfn.XLOOKUP(BN$172, RegulatoryPayment!$C$49:$FQ$49,RegulatoryPayment!$C$78:$FQ$78)</f>
        <v>0</v>
      </c>
      <c r="BO221" s="319">
        <f>_xlfn.XLOOKUP(BO$172, RegulatoryPayment!$C$49:$FQ$49,RegulatoryPayment!$C$78:$FQ$78)</f>
        <v>0</v>
      </c>
      <c r="BP221" s="319">
        <f>_xlfn.XLOOKUP(BP$172, RegulatoryPayment!$C$49:$FQ$49,RegulatoryPayment!$C$78:$FQ$78)</f>
        <v>0</v>
      </c>
      <c r="BQ221" s="319">
        <f>_xlfn.XLOOKUP(BQ$172, RegulatoryPayment!$C$49:$FQ$49,RegulatoryPayment!$C$78:$FQ$78)</f>
        <v>0</v>
      </c>
      <c r="BR221" s="319">
        <f>_xlfn.XLOOKUP(BR$172, RegulatoryPayment!$C$49:$FQ$49,RegulatoryPayment!$C$78:$FQ$78)</f>
        <v>0</v>
      </c>
      <c r="BS221" s="319">
        <f>_xlfn.XLOOKUP(BS$172, RegulatoryPayment!$C$49:$FQ$49,RegulatoryPayment!$C$78:$FQ$78)</f>
        <v>0</v>
      </c>
      <c r="BT221" s="319">
        <f>_xlfn.XLOOKUP(BT$172, RegulatoryPayment!$C$49:$FQ$49,RegulatoryPayment!$C$78:$FQ$78)</f>
        <v>0</v>
      </c>
      <c r="BU221" s="319">
        <f>_xlfn.XLOOKUP(BU$172, RegulatoryPayment!$C$49:$FQ$49,RegulatoryPayment!$C$78:$FQ$78)</f>
        <v>0</v>
      </c>
      <c r="BV221" s="319">
        <f>_xlfn.XLOOKUP(BV$172, RegulatoryPayment!$C$49:$FQ$49,RegulatoryPayment!$C$78:$FQ$78)</f>
        <v>0</v>
      </c>
      <c r="BW221" s="319">
        <f>_xlfn.XLOOKUP(BW$172, RegulatoryPayment!$C$49:$FQ$49,RegulatoryPayment!$C$78:$FQ$78)</f>
        <v>0</v>
      </c>
      <c r="BX221" s="319">
        <f>_xlfn.XLOOKUP(BX$172, RegulatoryPayment!$C$49:$FQ$49,RegulatoryPayment!$C$78:$FQ$78)</f>
        <v>0</v>
      </c>
      <c r="BY221" s="319">
        <f>_xlfn.XLOOKUP(BY$172, RegulatoryPayment!$C$49:$FQ$49,RegulatoryPayment!$C$78:$FQ$78)</f>
        <v>0</v>
      </c>
      <c r="BZ221" s="319">
        <f>_xlfn.XLOOKUP(BZ$172, RegulatoryPayment!$C$49:$FQ$49,RegulatoryPayment!$C$78:$FQ$78)</f>
        <v>0</v>
      </c>
      <c r="CA221" s="319">
        <f>_xlfn.XLOOKUP(CA$172, RegulatoryPayment!$C$49:$FQ$49,RegulatoryPayment!$C$78:$FQ$78)</f>
        <v>0</v>
      </c>
      <c r="CB221" s="319">
        <f>_xlfn.XLOOKUP(CB$172, RegulatoryPayment!$C$49:$FQ$49,RegulatoryPayment!$C$78:$FQ$78)</f>
        <v>0</v>
      </c>
      <c r="CC221" s="319">
        <f>_xlfn.XLOOKUP(CC$172, RegulatoryPayment!$C$49:$FQ$49,RegulatoryPayment!$C$78:$FQ$78)</f>
        <v>0</v>
      </c>
      <c r="CD221" s="319">
        <f>_xlfn.XLOOKUP(CD$172, RegulatoryPayment!$C$49:$FQ$49,RegulatoryPayment!$C$78:$FQ$78)</f>
        <v>0</v>
      </c>
      <c r="CE221" s="319">
        <f>_xlfn.XLOOKUP(CE$172, RegulatoryPayment!$C$49:$FQ$49,RegulatoryPayment!$C$78:$FQ$78)</f>
        <v>0</v>
      </c>
      <c r="CF221" s="319">
        <f>_xlfn.XLOOKUP(CF$172, RegulatoryPayment!$C$49:$FQ$49,RegulatoryPayment!$C$78:$FQ$78)</f>
        <v>0</v>
      </c>
      <c r="CG221" s="319">
        <f>_xlfn.XLOOKUP(CG$172, RegulatoryPayment!$C$49:$FQ$49,RegulatoryPayment!$C$78:$FQ$78)</f>
        <v>0</v>
      </c>
      <c r="CH221" s="319">
        <f>_xlfn.XLOOKUP(CH$172, RegulatoryPayment!$C$49:$FQ$49,RegulatoryPayment!$C$78:$FQ$78)</f>
        <v>0</v>
      </c>
      <c r="CI221" s="319">
        <f>_xlfn.XLOOKUP(CI$172, RegulatoryPayment!$C$49:$FQ$49,RegulatoryPayment!$C$78:$FQ$78)</f>
        <v>0</v>
      </c>
      <c r="CJ221" s="319">
        <f>_xlfn.XLOOKUP(CJ$172, RegulatoryPayment!$C$49:$FQ$49,RegulatoryPayment!$C$78:$FQ$78)</f>
        <v>0</v>
      </c>
      <c r="CK221" s="319">
        <f>_xlfn.XLOOKUP(CK$172, RegulatoryPayment!$C$49:$FQ$49,RegulatoryPayment!$C$78:$FQ$78)</f>
        <v>0</v>
      </c>
      <c r="CL221" s="319">
        <f>_xlfn.XLOOKUP(CL$172, RegulatoryPayment!$C$49:$FQ$49,RegulatoryPayment!$C$78:$FQ$78)</f>
        <v>0</v>
      </c>
      <c r="CM221" s="319">
        <f>_xlfn.XLOOKUP(CM$172, RegulatoryPayment!$C$49:$FQ$49,RegulatoryPayment!$C$78:$FQ$78)</f>
        <v>0</v>
      </c>
      <c r="CN221" s="319">
        <f>_xlfn.XLOOKUP(CN$172, RegulatoryPayment!$C$49:$FQ$49,RegulatoryPayment!$C$78:$FQ$78)</f>
        <v>0</v>
      </c>
      <c r="CO221" s="319">
        <f>_xlfn.XLOOKUP(CO$172, RegulatoryPayment!$C$49:$FQ$49,RegulatoryPayment!$C$78:$FQ$78)</f>
        <v>0</v>
      </c>
      <c r="CP221" s="319">
        <f>_xlfn.XLOOKUP(CP$172, RegulatoryPayment!$C$49:$FQ$49,RegulatoryPayment!$C$78:$FQ$78)</f>
        <v>0</v>
      </c>
      <c r="CQ221" s="319">
        <f>_xlfn.XLOOKUP(CQ$172, RegulatoryPayment!$C$49:$FQ$49,RegulatoryPayment!$C$78:$FQ$78)</f>
        <v>0</v>
      </c>
      <c r="CR221" s="319">
        <f>_xlfn.XLOOKUP(CR$172, RegulatoryPayment!$C$49:$FQ$49,RegulatoryPayment!$C$78:$FQ$78)</f>
        <v>0</v>
      </c>
      <c r="CS221" s="319">
        <f>_xlfn.XLOOKUP(CS$172, RegulatoryPayment!$C$49:$FQ$49,RegulatoryPayment!$C$78:$FQ$78)</f>
        <v>0</v>
      </c>
      <c r="CT221" s="319">
        <f>_xlfn.XLOOKUP(CT$172, RegulatoryPayment!$C$49:$FQ$49,RegulatoryPayment!$C$78:$FQ$78)</f>
        <v>0</v>
      </c>
      <c r="CU221" s="319">
        <f>_xlfn.XLOOKUP(CU$172, RegulatoryPayment!$C$49:$FQ$49,RegulatoryPayment!$C$78:$FQ$78)</f>
        <v>0</v>
      </c>
      <c r="CV221" s="319">
        <f>_xlfn.XLOOKUP(CV$172, RegulatoryPayment!$C$49:$FQ$49,RegulatoryPayment!$C$78:$FQ$78)</f>
        <v>0</v>
      </c>
      <c r="CW221" s="319">
        <f>_xlfn.XLOOKUP(CW$172, RegulatoryPayment!$C$49:$FQ$49,RegulatoryPayment!$C$78:$FQ$78)</f>
        <v>0</v>
      </c>
      <c r="CX221" s="319">
        <f>_xlfn.XLOOKUP(CX$172, RegulatoryPayment!$C$49:$FQ$49,RegulatoryPayment!$C$78:$FQ$78)</f>
        <v>0</v>
      </c>
      <c r="CY221" s="319">
        <f>_xlfn.XLOOKUP(CY$172, RegulatoryPayment!$C$49:$FQ$49,RegulatoryPayment!$C$78:$FQ$78)</f>
        <v>0</v>
      </c>
      <c r="CZ221" s="319">
        <f>_xlfn.XLOOKUP(CZ$172, RegulatoryPayment!$C$49:$FQ$49,RegulatoryPayment!$C$78:$FQ$78)</f>
        <v>0</v>
      </c>
      <c r="DA221" s="319">
        <f>_xlfn.XLOOKUP(DA$172, RegulatoryPayment!$C$49:$FQ$49,RegulatoryPayment!$C$78:$FQ$78)</f>
        <v>0</v>
      </c>
      <c r="DB221" s="319">
        <f>_xlfn.XLOOKUP(DB$172, RegulatoryPayment!$C$49:$FQ$49,RegulatoryPayment!$C$78:$FQ$78)</f>
        <v>0</v>
      </c>
      <c r="DC221" s="319">
        <f>_xlfn.XLOOKUP(DC$172, RegulatoryPayment!$C$49:$FQ$49,RegulatoryPayment!$C$78:$FQ$78)</f>
        <v>0</v>
      </c>
      <c r="DD221" s="319">
        <f>_xlfn.XLOOKUP(DD$172, RegulatoryPayment!$C$49:$FQ$49,RegulatoryPayment!$C$78:$FQ$78)</f>
        <v>0</v>
      </c>
      <c r="DE221" s="319">
        <f>_xlfn.XLOOKUP(DE$172, RegulatoryPayment!$C$49:$FQ$49,RegulatoryPayment!$C$78:$FQ$78)</f>
        <v>0</v>
      </c>
      <c r="DF221" s="319">
        <f>_xlfn.XLOOKUP(DF$172, RegulatoryPayment!$C$49:$FQ$49,RegulatoryPayment!$C$78:$FQ$78)</f>
        <v>0</v>
      </c>
      <c r="DG221" s="319">
        <f>_xlfn.XLOOKUP(DG$172, RegulatoryPayment!$C$49:$FQ$49,RegulatoryPayment!$C$78:$FQ$78)</f>
        <v>0</v>
      </c>
      <c r="DH221" s="319">
        <f>_xlfn.XLOOKUP(DH$172, RegulatoryPayment!$C$49:$FQ$49,RegulatoryPayment!$C$78:$FQ$78)</f>
        <v>0</v>
      </c>
      <c r="DI221" s="319">
        <f>_xlfn.XLOOKUP(DI$172, RegulatoryPayment!$C$49:$FQ$49,RegulatoryPayment!$C$78:$FQ$78)</f>
        <v>0</v>
      </c>
      <c r="DJ221" s="319">
        <f>_xlfn.XLOOKUP(DJ$172, RegulatoryPayment!$C$49:$FQ$49,RegulatoryPayment!$C$78:$FQ$78)</f>
        <v>0</v>
      </c>
      <c r="DK221" s="319">
        <f>_xlfn.XLOOKUP(DK$172, RegulatoryPayment!$C$49:$FQ$49,RegulatoryPayment!$C$78:$FQ$78)</f>
        <v>0</v>
      </c>
      <c r="DL221" s="319">
        <f>_xlfn.XLOOKUP(DL$172, RegulatoryPayment!$C$49:$FQ$49,RegulatoryPayment!$C$78:$FQ$78)</f>
        <v>0</v>
      </c>
      <c r="DM221" s="319">
        <f>_xlfn.XLOOKUP(DM$172, RegulatoryPayment!$C$49:$FQ$49,RegulatoryPayment!$C$78:$FQ$78)</f>
        <v>0</v>
      </c>
      <c r="DN221" s="319">
        <f>_xlfn.XLOOKUP(DN$172, RegulatoryPayment!$C$49:$FQ$49,RegulatoryPayment!$C$78:$FQ$78)</f>
        <v>0</v>
      </c>
      <c r="DO221" s="319">
        <f>_xlfn.XLOOKUP(DO$172, RegulatoryPayment!$C$49:$FQ$49,RegulatoryPayment!$C$78:$FQ$78)</f>
        <v>0</v>
      </c>
      <c r="DP221" s="319">
        <f>_xlfn.XLOOKUP(DP$172, RegulatoryPayment!$C$49:$FQ$49,RegulatoryPayment!$C$78:$FQ$78)</f>
        <v>0</v>
      </c>
      <c r="DQ221" s="319">
        <f>_xlfn.XLOOKUP(DQ$172, RegulatoryPayment!$C$49:$FQ$49,RegulatoryPayment!$C$78:$FQ$78)</f>
        <v>0</v>
      </c>
      <c r="DR221" s="319">
        <f>_xlfn.XLOOKUP(DR$172, RegulatoryPayment!$C$49:$FQ$49,RegulatoryPayment!$C$78:$FQ$78)</f>
        <v>0</v>
      </c>
      <c r="DS221" s="319">
        <f>_xlfn.XLOOKUP(DS$172, RegulatoryPayment!$C$49:$FQ$49,RegulatoryPayment!$C$78:$FQ$78)</f>
        <v>0</v>
      </c>
      <c r="DT221" s="319">
        <f>_xlfn.XLOOKUP(DT$172, RegulatoryPayment!$C$49:$FQ$49,RegulatoryPayment!$C$78:$FQ$78)</f>
        <v>0</v>
      </c>
      <c r="DU221" s="319">
        <f>_xlfn.XLOOKUP(DU$172, RegulatoryPayment!$C$49:$FQ$49,RegulatoryPayment!$C$78:$FQ$78)</f>
        <v>0</v>
      </c>
      <c r="DV221" s="319">
        <f>_xlfn.XLOOKUP(DV$172, RegulatoryPayment!$C$49:$FQ$49,RegulatoryPayment!$C$78:$FQ$78)</f>
        <v>0</v>
      </c>
      <c r="DW221" s="319">
        <f>_xlfn.XLOOKUP(DW$172, RegulatoryPayment!$C$49:$FQ$49,RegulatoryPayment!$C$78:$FQ$78)</f>
        <v>0</v>
      </c>
      <c r="DX221" s="319">
        <f>_xlfn.XLOOKUP(DX$172, RegulatoryPayment!$C$49:$FQ$49,RegulatoryPayment!$C$78:$FQ$78)</f>
        <v>0</v>
      </c>
      <c r="DY221" s="319">
        <f>_xlfn.XLOOKUP(DY$172, RegulatoryPayment!$C$49:$FQ$49,RegulatoryPayment!$C$78:$FQ$78)</f>
        <v>0</v>
      </c>
      <c r="DZ221" s="319">
        <f>_xlfn.XLOOKUP(DZ$172, RegulatoryPayment!$C$49:$FQ$49,RegulatoryPayment!$C$78:$FQ$78)</f>
        <v>0</v>
      </c>
      <c r="EA221" s="319">
        <f>_xlfn.XLOOKUP(EA$172, RegulatoryPayment!$C$49:$FQ$49,RegulatoryPayment!$C$78:$FQ$78)</f>
        <v>0</v>
      </c>
      <c r="EB221" s="319">
        <f>_xlfn.XLOOKUP(EB$172, RegulatoryPayment!$C$49:$FQ$49,RegulatoryPayment!$C$78:$FQ$78)</f>
        <v>0</v>
      </c>
      <c r="EC221" s="319">
        <f>_xlfn.XLOOKUP(EC$172, RegulatoryPayment!$C$49:$FQ$49,RegulatoryPayment!$C$78:$FQ$78)</f>
        <v>0</v>
      </c>
      <c r="ED221" s="319">
        <f>_xlfn.XLOOKUP(ED$172, RegulatoryPayment!$C$49:$FQ$49,RegulatoryPayment!$C$78:$FQ$78)</f>
        <v>0</v>
      </c>
      <c r="EE221" s="319">
        <f>_xlfn.XLOOKUP(EE$172, RegulatoryPayment!$C$49:$FQ$49,RegulatoryPayment!$C$78:$FQ$78)</f>
        <v>0</v>
      </c>
      <c r="EF221" s="319">
        <f>_xlfn.XLOOKUP(EF$172, RegulatoryPayment!$C$49:$FQ$49,RegulatoryPayment!$C$78:$FQ$78)</f>
        <v>0</v>
      </c>
      <c r="EG221" s="319">
        <f>_xlfn.XLOOKUP(EG$172, RegulatoryPayment!$C$49:$FQ$49,RegulatoryPayment!$C$78:$FQ$78)</f>
        <v>0</v>
      </c>
      <c r="EH221" s="319">
        <f>_xlfn.XLOOKUP(EH$172, RegulatoryPayment!$C$49:$FQ$49,RegulatoryPayment!$C$78:$FQ$78)</f>
        <v>0</v>
      </c>
      <c r="EI221" s="319">
        <f>_xlfn.XLOOKUP(EI$172, RegulatoryPayment!$C$49:$FQ$49,RegulatoryPayment!$C$78:$FQ$78)</f>
        <v>0</v>
      </c>
      <c r="EJ221" s="319">
        <f>_xlfn.XLOOKUP(EJ$172, RegulatoryPayment!$C$49:$FQ$49,RegulatoryPayment!$C$78:$FQ$78)</f>
        <v>0</v>
      </c>
      <c r="EK221" s="319">
        <f>_xlfn.XLOOKUP(EK$172, RegulatoryPayment!$C$49:$FQ$49,RegulatoryPayment!$C$78:$FQ$78)</f>
        <v>0</v>
      </c>
      <c r="EL221" s="319">
        <f>_xlfn.XLOOKUP(EL$172, RegulatoryPayment!$C$49:$FQ$49,RegulatoryPayment!$C$78:$FQ$78)</f>
        <v>0</v>
      </c>
      <c r="EM221" s="319">
        <f>_xlfn.XLOOKUP(EM$172, RegulatoryPayment!$C$49:$FQ$49,RegulatoryPayment!$C$78:$FQ$78)</f>
        <v>0</v>
      </c>
      <c r="EN221" s="319">
        <f>_xlfn.XLOOKUP(EN$172, RegulatoryPayment!$C$49:$FQ$49,RegulatoryPayment!$C$78:$FQ$78)</f>
        <v>0</v>
      </c>
      <c r="EO221" s="319">
        <f>_xlfn.XLOOKUP(EO$172, RegulatoryPayment!$C$49:$FQ$49,RegulatoryPayment!$C$78:$FQ$78)</f>
        <v>0</v>
      </c>
      <c r="EP221" s="319">
        <f>_xlfn.XLOOKUP(EP$172, RegulatoryPayment!$C$49:$FQ$49,RegulatoryPayment!$C$78:$FQ$78)</f>
        <v>0</v>
      </c>
      <c r="EQ221" s="319">
        <f>_xlfn.XLOOKUP(EQ$172, RegulatoryPayment!$C$49:$FQ$49,RegulatoryPayment!$C$78:$FQ$78)</f>
        <v>0</v>
      </c>
      <c r="ER221" s="319">
        <f>_xlfn.XLOOKUP(ER$172, RegulatoryPayment!$C$49:$FQ$49,RegulatoryPayment!$C$78:$FQ$78)</f>
        <v>0</v>
      </c>
      <c r="ES221" s="319">
        <f>_xlfn.XLOOKUP(ES$172, RegulatoryPayment!$C$49:$FQ$49,RegulatoryPayment!$C$78:$FQ$78)</f>
        <v>0</v>
      </c>
      <c r="ET221" s="319">
        <f>_xlfn.XLOOKUP(ET$172, RegulatoryPayment!$C$49:$FQ$49,RegulatoryPayment!$C$78:$FQ$78)</f>
        <v>0</v>
      </c>
      <c r="EU221" s="319">
        <f>_xlfn.XLOOKUP(EU$172, RegulatoryPayment!$C$49:$FQ$49,RegulatoryPayment!$C$78:$FQ$78)</f>
        <v>0</v>
      </c>
      <c r="EV221" s="319">
        <f>_xlfn.XLOOKUP(EV$172, RegulatoryPayment!$C$49:$FQ$49,RegulatoryPayment!$C$78:$FQ$78)</f>
        <v>0</v>
      </c>
      <c r="EW221" s="319">
        <f>_xlfn.XLOOKUP(EW$172, RegulatoryPayment!$C$49:$FQ$49,RegulatoryPayment!$C$78:$FQ$78)</f>
        <v>0</v>
      </c>
      <c r="EX221" s="319">
        <f>_xlfn.XLOOKUP(EX$172, RegulatoryPayment!$C$49:$FQ$49,RegulatoryPayment!$C$78:$FQ$78)</f>
        <v>0</v>
      </c>
      <c r="EY221" s="319">
        <f>_xlfn.XLOOKUP(EY$172, RegulatoryPayment!$C$49:$FQ$49,RegulatoryPayment!$C$78:$FQ$78)</f>
        <v>0</v>
      </c>
      <c r="EZ221" s="319">
        <f>_xlfn.XLOOKUP(EZ$172, RegulatoryPayment!$C$49:$FQ$49,RegulatoryPayment!$C$78:$FQ$78)</f>
        <v>0</v>
      </c>
      <c r="FA221" s="319">
        <f>_xlfn.XLOOKUP(FA$172, RegulatoryPayment!$C$49:$FQ$49,RegulatoryPayment!$C$78:$FQ$78)</f>
        <v>0</v>
      </c>
      <c r="FB221" s="319">
        <f>_xlfn.XLOOKUP(FB$172, RegulatoryPayment!$C$49:$FQ$49,RegulatoryPayment!$C$78:$FQ$78)</f>
        <v>0</v>
      </c>
      <c r="FC221" s="319">
        <f>_xlfn.XLOOKUP(FC$172, RegulatoryPayment!$C$49:$FQ$49,RegulatoryPayment!$C$78:$FQ$78)</f>
        <v>0</v>
      </c>
      <c r="FD221" s="319">
        <f>_xlfn.XLOOKUP(FD$172, RegulatoryPayment!$C$49:$FQ$49,RegulatoryPayment!$C$78:$FQ$78)</f>
        <v>0</v>
      </c>
      <c r="FE221" s="319">
        <f>_xlfn.XLOOKUP(FE$172, RegulatoryPayment!$C$49:$FQ$49,RegulatoryPayment!$C$78:$FQ$78)</f>
        <v>0</v>
      </c>
      <c r="FF221" s="319">
        <f>_xlfn.XLOOKUP(FF$172, RegulatoryPayment!$C$49:$FQ$49,RegulatoryPayment!$C$78:$FQ$78)</f>
        <v>0</v>
      </c>
      <c r="FG221" s="319">
        <f>_xlfn.XLOOKUP(FG$172, RegulatoryPayment!$C$49:$FQ$49,RegulatoryPayment!$C$78:$FQ$78)</f>
        <v>0</v>
      </c>
      <c r="FH221" s="319">
        <f>_xlfn.XLOOKUP(FH$172, RegulatoryPayment!$C$49:$FQ$49,RegulatoryPayment!$C$78:$FQ$78)</f>
        <v>0</v>
      </c>
      <c r="FI221" s="319">
        <f>_xlfn.XLOOKUP(FI$172, RegulatoryPayment!$C$49:$FQ$49,RegulatoryPayment!$C$78:$FQ$78)</f>
        <v>0</v>
      </c>
      <c r="FJ221" s="319">
        <f>_xlfn.XLOOKUP(FJ$172, RegulatoryPayment!$C$49:$FQ$49,RegulatoryPayment!$C$78:$FQ$78)</f>
        <v>0</v>
      </c>
      <c r="FK221" s="319">
        <f>_xlfn.XLOOKUP(FK$172, RegulatoryPayment!$C$49:$FQ$49,RegulatoryPayment!$C$78:$FQ$78)</f>
        <v>0</v>
      </c>
      <c r="FL221" s="319">
        <f>_xlfn.XLOOKUP(FL$172, RegulatoryPayment!$C$49:$FQ$49,RegulatoryPayment!$C$78:$FQ$78)</f>
        <v>0</v>
      </c>
      <c r="FM221" s="319">
        <f>_xlfn.XLOOKUP(FM$172, RegulatoryPayment!$C$49:$FQ$49,RegulatoryPayment!$C$78:$FQ$78)</f>
        <v>0</v>
      </c>
      <c r="FN221" s="319">
        <f>_xlfn.XLOOKUP(FN$172, RegulatoryPayment!$C$49:$FQ$49,RegulatoryPayment!$C$78:$FQ$78)</f>
        <v>0</v>
      </c>
      <c r="FO221" s="319">
        <f>_xlfn.XLOOKUP(FO$172, RegulatoryPayment!$C$49:$FQ$49,RegulatoryPayment!$C$78:$FQ$78)</f>
        <v>0</v>
      </c>
    </row>
    <row r="222" spans="1:171" collapsed="1" x14ac:dyDescent="0.3">
      <c r="B222" s="208" t="s">
        <v>725</v>
      </c>
      <c r="D222" s="210">
        <f t="shared" si="1938"/>
        <v>1602.5685132873332</v>
      </c>
      <c r="G222" s="213">
        <f t="shared" ref="G222:AL222" si="1945">G161</f>
        <v>1585.6041735873332</v>
      </c>
      <c r="H222" s="213">
        <f t="shared" si="1945"/>
        <v>0</v>
      </c>
      <c r="I222" s="213">
        <f t="shared" si="1945"/>
        <v>0</v>
      </c>
      <c r="J222" s="213">
        <f t="shared" si="1945"/>
        <v>0</v>
      </c>
      <c r="K222" s="213">
        <f t="shared" si="1945"/>
        <v>0</v>
      </c>
      <c r="L222" s="213">
        <f t="shared" si="1945"/>
        <v>0</v>
      </c>
      <c r="M222" s="213">
        <f t="shared" si="1945"/>
        <v>0</v>
      </c>
      <c r="N222" s="213">
        <f t="shared" si="1945"/>
        <v>0</v>
      </c>
      <c r="O222" s="213">
        <f t="shared" si="1945"/>
        <v>0</v>
      </c>
      <c r="P222" s="213">
        <f t="shared" si="1945"/>
        <v>0</v>
      </c>
      <c r="Q222" s="213">
        <f t="shared" si="1945"/>
        <v>16.964339699999996</v>
      </c>
      <c r="R222" s="213">
        <f t="shared" si="1945"/>
        <v>0</v>
      </c>
      <c r="S222" s="213">
        <f t="shared" si="1945"/>
        <v>0</v>
      </c>
      <c r="T222" s="213">
        <f t="shared" si="1945"/>
        <v>0</v>
      </c>
      <c r="U222" s="213">
        <f t="shared" si="1945"/>
        <v>0</v>
      </c>
      <c r="V222" s="213">
        <f t="shared" si="1945"/>
        <v>0</v>
      </c>
      <c r="W222" s="213">
        <f t="shared" si="1945"/>
        <v>0</v>
      </c>
      <c r="X222" s="213">
        <f t="shared" si="1945"/>
        <v>0</v>
      </c>
      <c r="Y222" s="213">
        <f t="shared" si="1945"/>
        <v>0</v>
      </c>
      <c r="Z222" s="213">
        <f t="shared" si="1945"/>
        <v>0</v>
      </c>
      <c r="AA222" s="213">
        <f t="shared" si="1945"/>
        <v>0</v>
      </c>
      <c r="AB222" s="213">
        <f t="shared" si="1945"/>
        <v>0</v>
      </c>
      <c r="AC222" s="213">
        <f t="shared" si="1945"/>
        <v>0</v>
      </c>
      <c r="AD222" s="213">
        <f t="shared" si="1945"/>
        <v>0</v>
      </c>
      <c r="AE222" s="213">
        <f t="shared" si="1945"/>
        <v>0</v>
      </c>
      <c r="AF222" s="213">
        <f t="shared" si="1945"/>
        <v>0</v>
      </c>
      <c r="AG222" s="213">
        <f t="shared" si="1945"/>
        <v>0</v>
      </c>
      <c r="AH222" s="213">
        <f t="shared" si="1945"/>
        <v>0</v>
      </c>
      <c r="AI222" s="213">
        <f t="shared" si="1945"/>
        <v>0</v>
      </c>
      <c r="AJ222" s="213">
        <f t="shared" si="1945"/>
        <v>0</v>
      </c>
      <c r="AK222" s="213">
        <f t="shared" si="1945"/>
        <v>0</v>
      </c>
      <c r="AL222" s="213">
        <f t="shared" si="1945"/>
        <v>0</v>
      </c>
      <c r="AM222" s="213">
        <f t="shared" ref="AM222:BR222" si="1946">AM161</f>
        <v>0</v>
      </c>
      <c r="AN222" s="213">
        <f t="shared" si="1946"/>
        <v>0</v>
      </c>
      <c r="AO222" s="213">
        <f t="shared" si="1946"/>
        <v>0</v>
      </c>
      <c r="AP222" s="213">
        <f t="shared" si="1946"/>
        <v>0</v>
      </c>
      <c r="AQ222" s="213">
        <f t="shared" si="1946"/>
        <v>0</v>
      </c>
      <c r="AR222" s="213">
        <f t="shared" si="1946"/>
        <v>0</v>
      </c>
      <c r="AS222" s="213">
        <f t="shared" si="1946"/>
        <v>0</v>
      </c>
      <c r="AT222" s="213">
        <f t="shared" si="1946"/>
        <v>0</v>
      </c>
      <c r="AU222" s="213">
        <f t="shared" si="1946"/>
        <v>0</v>
      </c>
      <c r="AV222" s="213">
        <f t="shared" si="1946"/>
        <v>0</v>
      </c>
      <c r="AW222" s="213">
        <f t="shared" si="1946"/>
        <v>0</v>
      </c>
      <c r="AX222" s="213">
        <f t="shared" si="1946"/>
        <v>0</v>
      </c>
      <c r="AY222" s="213">
        <f t="shared" si="1946"/>
        <v>0</v>
      </c>
      <c r="AZ222" s="213">
        <f t="shared" si="1946"/>
        <v>0</v>
      </c>
      <c r="BA222" s="213">
        <f t="shared" si="1946"/>
        <v>0</v>
      </c>
      <c r="BB222" s="213">
        <f t="shared" si="1946"/>
        <v>0</v>
      </c>
      <c r="BC222" s="213">
        <f t="shared" si="1946"/>
        <v>0</v>
      </c>
      <c r="BD222" s="213">
        <f t="shared" si="1946"/>
        <v>0</v>
      </c>
      <c r="BE222" s="213">
        <f t="shared" si="1946"/>
        <v>0</v>
      </c>
      <c r="BF222" s="213">
        <f t="shared" si="1946"/>
        <v>0</v>
      </c>
      <c r="BG222" s="213">
        <f t="shared" si="1946"/>
        <v>0</v>
      </c>
      <c r="BH222" s="213">
        <f t="shared" si="1946"/>
        <v>0</v>
      </c>
      <c r="BI222" s="213">
        <f t="shared" si="1946"/>
        <v>0</v>
      </c>
      <c r="BJ222" s="213">
        <f t="shared" si="1946"/>
        <v>0</v>
      </c>
      <c r="BK222" s="213">
        <f t="shared" si="1946"/>
        <v>0</v>
      </c>
      <c r="BL222" s="213">
        <f t="shared" si="1946"/>
        <v>0</v>
      </c>
      <c r="BM222" s="213">
        <f t="shared" si="1946"/>
        <v>0</v>
      </c>
      <c r="BN222" s="213">
        <f t="shared" si="1946"/>
        <v>0</v>
      </c>
      <c r="BO222" s="213">
        <f t="shared" si="1946"/>
        <v>0</v>
      </c>
      <c r="BP222" s="213">
        <f t="shared" si="1946"/>
        <v>0</v>
      </c>
      <c r="BQ222" s="213">
        <f t="shared" si="1946"/>
        <v>0</v>
      </c>
      <c r="BR222" s="213">
        <f t="shared" si="1946"/>
        <v>0</v>
      </c>
      <c r="BS222" s="213">
        <f t="shared" ref="BS222:CX222" si="1947">BS161</f>
        <v>0</v>
      </c>
      <c r="BT222" s="213">
        <f t="shared" si="1947"/>
        <v>0</v>
      </c>
      <c r="BU222" s="213">
        <f t="shared" si="1947"/>
        <v>0</v>
      </c>
      <c r="BV222" s="213">
        <f t="shared" si="1947"/>
        <v>0</v>
      </c>
      <c r="BW222" s="213">
        <f t="shared" si="1947"/>
        <v>0</v>
      </c>
      <c r="BX222" s="213">
        <f t="shared" si="1947"/>
        <v>0</v>
      </c>
      <c r="BY222" s="213">
        <f t="shared" si="1947"/>
        <v>0</v>
      </c>
      <c r="BZ222" s="213">
        <f t="shared" si="1947"/>
        <v>0</v>
      </c>
      <c r="CA222" s="213">
        <f t="shared" si="1947"/>
        <v>0</v>
      </c>
      <c r="CB222" s="213">
        <f t="shared" si="1947"/>
        <v>0</v>
      </c>
      <c r="CC222" s="213">
        <f t="shared" si="1947"/>
        <v>0</v>
      </c>
      <c r="CD222" s="213">
        <f t="shared" si="1947"/>
        <v>0</v>
      </c>
      <c r="CE222" s="213">
        <f t="shared" si="1947"/>
        <v>0</v>
      </c>
      <c r="CF222" s="213">
        <f t="shared" si="1947"/>
        <v>0</v>
      </c>
      <c r="CG222" s="213">
        <f t="shared" si="1947"/>
        <v>0</v>
      </c>
      <c r="CH222" s="213">
        <f t="shared" si="1947"/>
        <v>0</v>
      </c>
      <c r="CI222" s="213">
        <f t="shared" si="1947"/>
        <v>0</v>
      </c>
      <c r="CJ222" s="213">
        <f t="shared" si="1947"/>
        <v>0</v>
      </c>
      <c r="CK222" s="213">
        <f t="shared" si="1947"/>
        <v>0</v>
      </c>
      <c r="CL222" s="213">
        <f t="shared" si="1947"/>
        <v>0</v>
      </c>
      <c r="CM222" s="213">
        <f t="shared" si="1947"/>
        <v>0</v>
      </c>
      <c r="CN222" s="213">
        <f t="shared" si="1947"/>
        <v>0</v>
      </c>
      <c r="CO222" s="213">
        <f t="shared" si="1947"/>
        <v>0</v>
      </c>
      <c r="CP222" s="213">
        <f t="shared" si="1947"/>
        <v>0</v>
      </c>
      <c r="CQ222" s="213">
        <f t="shared" si="1947"/>
        <v>0</v>
      </c>
      <c r="CR222" s="213">
        <f t="shared" si="1947"/>
        <v>0</v>
      </c>
      <c r="CS222" s="213">
        <f t="shared" si="1947"/>
        <v>0</v>
      </c>
      <c r="CT222" s="213">
        <f t="shared" si="1947"/>
        <v>0</v>
      </c>
      <c r="CU222" s="213">
        <f t="shared" si="1947"/>
        <v>0</v>
      </c>
      <c r="CV222" s="213">
        <f t="shared" si="1947"/>
        <v>0</v>
      </c>
      <c r="CW222" s="213">
        <f t="shared" si="1947"/>
        <v>0</v>
      </c>
      <c r="CX222" s="213">
        <f t="shared" si="1947"/>
        <v>0</v>
      </c>
      <c r="CY222" s="213">
        <f t="shared" ref="CY222:ED222" si="1948">CY161</f>
        <v>0</v>
      </c>
      <c r="CZ222" s="213">
        <f t="shared" si="1948"/>
        <v>0</v>
      </c>
      <c r="DA222" s="213">
        <f t="shared" si="1948"/>
        <v>0</v>
      </c>
      <c r="DB222" s="213">
        <f t="shared" si="1948"/>
        <v>0</v>
      </c>
      <c r="DC222" s="213">
        <f t="shared" si="1948"/>
        <v>0</v>
      </c>
      <c r="DD222" s="213">
        <f t="shared" si="1948"/>
        <v>0</v>
      </c>
      <c r="DE222" s="213">
        <f t="shared" si="1948"/>
        <v>0</v>
      </c>
      <c r="DF222" s="213">
        <f t="shared" si="1948"/>
        <v>0</v>
      </c>
      <c r="DG222" s="213">
        <f t="shared" si="1948"/>
        <v>0</v>
      </c>
      <c r="DH222" s="213">
        <f t="shared" si="1948"/>
        <v>0</v>
      </c>
      <c r="DI222" s="213">
        <f t="shared" si="1948"/>
        <v>0</v>
      </c>
      <c r="DJ222" s="213">
        <f t="shared" si="1948"/>
        <v>0</v>
      </c>
      <c r="DK222" s="213">
        <f t="shared" si="1948"/>
        <v>0</v>
      </c>
      <c r="DL222" s="213">
        <f t="shared" si="1948"/>
        <v>0</v>
      </c>
      <c r="DM222" s="213">
        <f t="shared" si="1948"/>
        <v>0</v>
      </c>
      <c r="DN222" s="213">
        <f t="shared" si="1948"/>
        <v>0</v>
      </c>
      <c r="DO222" s="213">
        <f t="shared" si="1948"/>
        <v>0</v>
      </c>
      <c r="DP222" s="213">
        <f t="shared" si="1948"/>
        <v>0</v>
      </c>
      <c r="DQ222" s="213">
        <f t="shared" si="1948"/>
        <v>0</v>
      </c>
      <c r="DR222" s="213">
        <f t="shared" si="1948"/>
        <v>0</v>
      </c>
      <c r="DS222" s="213">
        <f t="shared" si="1948"/>
        <v>0</v>
      </c>
      <c r="DT222" s="213">
        <f t="shared" si="1948"/>
        <v>0</v>
      </c>
      <c r="DU222" s="213">
        <f t="shared" si="1948"/>
        <v>0</v>
      </c>
      <c r="DV222" s="213">
        <f t="shared" si="1948"/>
        <v>0</v>
      </c>
      <c r="DW222" s="213">
        <f t="shared" si="1948"/>
        <v>0</v>
      </c>
      <c r="DX222" s="213">
        <f t="shared" si="1948"/>
        <v>0</v>
      </c>
      <c r="DY222" s="213">
        <f t="shared" si="1948"/>
        <v>0</v>
      </c>
      <c r="DZ222" s="213">
        <f t="shared" si="1948"/>
        <v>0</v>
      </c>
      <c r="EA222" s="213">
        <f t="shared" si="1948"/>
        <v>0</v>
      </c>
      <c r="EB222" s="213">
        <f t="shared" si="1948"/>
        <v>0</v>
      </c>
      <c r="EC222" s="213">
        <f t="shared" si="1948"/>
        <v>0</v>
      </c>
      <c r="ED222" s="213">
        <f t="shared" si="1948"/>
        <v>0</v>
      </c>
      <c r="EE222" s="213">
        <f t="shared" ref="EE222:FO222" si="1949">EE161</f>
        <v>0</v>
      </c>
      <c r="EF222" s="213">
        <f t="shared" si="1949"/>
        <v>0</v>
      </c>
      <c r="EG222" s="213">
        <f t="shared" si="1949"/>
        <v>0</v>
      </c>
      <c r="EH222" s="213">
        <f t="shared" si="1949"/>
        <v>0</v>
      </c>
      <c r="EI222" s="213">
        <f t="shared" si="1949"/>
        <v>0</v>
      </c>
      <c r="EJ222" s="213">
        <f t="shared" si="1949"/>
        <v>0</v>
      </c>
      <c r="EK222" s="213">
        <f t="shared" si="1949"/>
        <v>0</v>
      </c>
      <c r="EL222" s="213">
        <f t="shared" si="1949"/>
        <v>0</v>
      </c>
      <c r="EM222" s="213">
        <f t="shared" si="1949"/>
        <v>0</v>
      </c>
      <c r="EN222" s="213">
        <f t="shared" si="1949"/>
        <v>0</v>
      </c>
      <c r="EO222" s="213">
        <f t="shared" si="1949"/>
        <v>0</v>
      </c>
      <c r="EP222" s="213">
        <f t="shared" si="1949"/>
        <v>0</v>
      </c>
      <c r="EQ222" s="213">
        <f t="shared" si="1949"/>
        <v>0</v>
      </c>
      <c r="ER222" s="213">
        <f t="shared" si="1949"/>
        <v>0</v>
      </c>
      <c r="ES222" s="213">
        <f t="shared" si="1949"/>
        <v>0</v>
      </c>
      <c r="ET222" s="213">
        <f t="shared" si="1949"/>
        <v>0</v>
      </c>
      <c r="EU222" s="213">
        <f t="shared" si="1949"/>
        <v>0</v>
      </c>
      <c r="EV222" s="213">
        <f t="shared" si="1949"/>
        <v>0</v>
      </c>
      <c r="EW222" s="213">
        <f t="shared" si="1949"/>
        <v>0</v>
      </c>
      <c r="EX222" s="213">
        <f t="shared" si="1949"/>
        <v>0</v>
      </c>
      <c r="EY222" s="213">
        <f t="shared" si="1949"/>
        <v>0</v>
      </c>
      <c r="EZ222" s="213">
        <f t="shared" si="1949"/>
        <v>0</v>
      </c>
      <c r="FA222" s="213">
        <f t="shared" si="1949"/>
        <v>0</v>
      </c>
      <c r="FB222" s="213">
        <f t="shared" si="1949"/>
        <v>0</v>
      </c>
      <c r="FC222" s="213">
        <f t="shared" si="1949"/>
        <v>0</v>
      </c>
      <c r="FD222" s="213">
        <f t="shared" si="1949"/>
        <v>0</v>
      </c>
      <c r="FE222" s="213">
        <f t="shared" si="1949"/>
        <v>0</v>
      </c>
      <c r="FF222" s="213">
        <f t="shared" si="1949"/>
        <v>0</v>
      </c>
      <c r="FG222" s="213">
        <f t="shared" si="1949"/>
        <v>0</v>
      </c>
      <c r="FH222" s="213">
        <f t="shared" si="1949"/>
        <v>0</v>
      </c>
      <c r="FI222" s="213">
        <f t="shared" si="1949"/>
        <v>0</v>
      </c>
      <c r="FJ222" s="213">
        <f t="shared" si="1949"/>
        <v>0</v>
      </c>
      <c r="FK222" s="213">
        <f t="shared" si="1949"/>
        <v>0</v>
      </c>
      <c r="FL222" s="213">
        <f t="shared" si="1949"/>
        <v>0</v>
      </c>
      <c r="FM222" s="213">
        <f t="shared" si="1949"/>
        <v>0</v>
      </c>
      <c r="FN222" s="213">
        <f t="shared" si="1949"/>
        <v>0</v>
      </c>
      <c r="FO222" s="213">
        <f t="shared" si="1949"/>
        <v>0</v>
      </c>
    </row>
    <row r="223" spans="1:171" hidden="1" outlineLevel="2" x14ac:dyDescent="0.3">
      <c r="B223" s="201" t="s">
        <v>423</v>
      </c>
      <c r="D223" s="209">
        <f t="shared" ref="D223" si="1950">SUM(G223:FO223)</f>
        <v>903.44999999999993</v>
      </c>
      <c r="G223" s="210">
        <f>'Land Owner Cashflow'!J6</f>
        <v>903.44999999999993</v>
      </c>
      <c r="H223" s="210" t="str">
        <f>'Land Owner Cashflow'!K6</f>
        <v>INR Cr</v>
      </c>
      <c r="I223" s="210">
        <f>'Land Owner Cashflow'!L6</f>
        <v>0</v>
      </c>
      <c r="J223" s="210">
        <f>'Land Owner Cashflow'!M6</f>
        <v>0</v>
      </c>
      <c r="K223" s="210">
        <f>'Land Owner Cashflow'!N6</f>
        <v>0</v>
      </c>
      <c r="L223" s="210">
        <f>'Land Owner Cashflow'!O6</f>
        <v>0</v>
      </c>
      <c r="M223" s="210">
        <f>'Land Owner Cashflow'!P6</f>
        <v>0</v>
      </c>
      <c r="N223" s="210">
        <f>'Land Owner Cashflow'!Q6</f>
        <v>0</v>
      </c>
      <c r="O223" s="210">
        <f>'Land Owner Cashflow'!R6</f>
        <v>0</v>
      </c>
      <c r="P223" s="210">
        <f>'Land Owner Cashflow'!S6</f>
        <v>0</v>
      </c>
      <c r="Q223" s="210">
        <f>'Land Owner Cashflow'!T6</f>
        <v>0</v>
      </c>
      <c r="R223" s="210">
        <f>'Land Owner Cashflow'!U6</f>
        <v>0</v>
      </c>
      <c r="S223" s="210">
        <f>'Land Owner Cashflow'!V6</f>
        <v>0</v>
      </c>
      <c r="T223" s="210">
        <f>'Land Owner Cashflow'!W6</f>
        <v>0</v>
      </c>
      <c r="U223" s="210">
        <f>'Land Owner Cashflow'!X6</f>
        <v>0</v>
      </c>
      <c r="V223" s="210">
        <f>'Land Owner Cashflow'!Y6</f>
        <v>0</v>
      </c>
      <c r="W223" s="210">
        <f>'Land Owner Cashflow'!Z6</f>
        <v>0</v>
      </c>
      <c r="X223" s="210">
        <f>'Land Owner Cashflow'!AA6</f>
        <v>0</v>
      </c>
      <c r="Y223" s="210">
        <f>'Land Owner Cashflow'!AB6</f>
        <v>0</v>
      </c>
      <c r="Z223" s="210">
        <f>'Land Owner Cashflow'!AC6</f>
        <v>0</v>
      </c>
      <c r="AA223" s="210">
        <f>'Land Owner Cashflow'!AD6</f>
        <v>0</v>
      </c>
      <c r="AB223" s="210">
        <f>'Land Owner Cashflow'!AE6</f>
        <v>0</v>
      </c>
      <c r="AC223" s="210">
        <f>'Land Owner Cashflow'!AF6</f>
        <v>0</v>
      </c>
      <c r="AD223" s="210">
        <f>'Land Owner Cashflow'!AG6</f>
        <v>0</v>
      </c>
      <c r="AE223" s="210">
        <f>'Land Owner Cashflow'!AH6</f>
        <v>0</v>
      </c>
      <c r="AF223" s="210">
        <f>'Land Owner Cashflow'!AI6</f>
        <v>0</v>
      </c>
      <c r="AG223" s="210">
        <f>'Land Owner Cashflow'!AJ6</f>
        <v>0</v>
      </c>
      <c r="AH223" s="210">
        <f>'Land Owner Cashflow'!AK6</f>
        <v>0</v>
      </c>
      <c r="AI223" s="210">
        <f>'Land Owner Cashflow'!AL6</f>
        <v>0</v>
      </c>
      <c r="AJ223" s="210">
        <f>'Land Owner Cashflow'!AM6</f>
        <v>0</v>
      </c>
      <c r="AK223" s="210">
        <f>'Land Owner Cashflow'!AN6</f>
        <v>0</v>
      </c>
      <c r="AL223" s="210">
        <f>'Land Owner Cashflow'!AO6</f>
        <v>0</v>
      </c>
      <c r="AM223" s="210">
        <f>'Land Owner Cashflow'!AP6</f>
        <v>0</v>
      </c>
      <c r="AN223" s="210">
        <f>'Land Owner Cashflow'!AQ6</f>
        <v>0</v>
      </c>
      <c r="AO223" s="210">
        <f>'Land Owner Cashflow'!AR6</f>
        <v>0</v>
      </c>
      <c r="AP223" s="210">
        <f>'Land Owner Cashflow'!AS6</f>
        <v>0</v>
      </c>
      <c r="AQ223" s="210">
        <f>'Land Owner Cashflow'!AT6</f>
        <v>0</v>
      </c>
      <c r="AR223" s="210">
        <f>'Land Owner Cashflow'!AU6</f>
        <v>0</v>
      </c>
      <c r="AS223" s="210">
        <f>'Land Owner Cashflow'!AV6</f>
        <v>0</v>
      </c>
      <c r="AT223" s="210">
        <f>'Land Owner Cashflow'!AW6</f>
        <v>0</v>
      </c>
      <c r="AU223" s="210">
        <f>'Land Owner Cashflow'!AX6</f>
        <v>0</v>
      </c>
      <c r="AV223" s="210">
        <f>'Land Owner Cashflow'!AY6</f>
        <v>0</v>
      </c>
      <c r="AW223" s="210">
        <f>'Land Owner Cashflow'!AZ6</f>
        <v>0</v>
      </c>
      <c r="AX223" s="210">
        <f>'Land Owner Cashflow'!BA6</f>
        <v>0</v>
      </c>
      <c r="AY223" s="210">
        <f>'Land Owner Cashflow'!BB6</f>
        <v>0</v>
      </c>
      <c r="AZ223" s="210">
        <f>'Land Owner Cashflow'!BC6</f>
        <v>0</v>
      </c>
      <c r="BA223" s="210">
        <f>'Land Owner Cashflow'!BD6</f>
        <v>0</v>
      </c>
      <c r="BB223" s="210">
        <f>'Land Owner Cashflow'!BE6</f>
        <v>0</v>
      </c>
      <c r="BC223" s="210">
        <f>'Land Owner Cashflow'!BF6</f>
        <v>0</v>
      </c>
      <c r="BD223" s="210">
        <f>'Land Owner Cashflow'!BG6</f>
        <v>0</v>
      </c>
      <c r="BE223" s="210">
        <f>'Land Owner Cashflow'!BH6</f>
        <v>0</v>
      </c>
      <c r="BF223" s="210">
        <f>'Land Owner Cashflow'!BI6</f>
        <v>0</v>
      </c>
      <c r="BG223" s="210">
        <f>'Land Owner Cashflow'!BJ6</f>
        <v>0</v>
      </c>
      <c r="BH223" s="210">
        <f>'Land Owner Cashflow'!BK6</f>
        <v>0</v>
      </c>
      <c r="BI223" s="210">
        <f>'Land Owner Cashflow'!BL6</f>
        <v>0</v>
      </c>
      <c r="BJ223" s="210">
        <f>'Land Owner Cashflow'!BM6</f>
        <v>0</v>
      </c>
      <c r="BK223" s="210">
        <f>'Land Owner Cashflow'!BN6</f>
        <v>0</v>
      </c>
      <c r="BL223" s="210">
        <f>'Land Owner Cashflow'!BO6</f>
        <v>0</v>
      </c>
      <c r="BM223" s="210">
        <f>'Land Owner Cashflow'!BP6</f>
        <v>0</v>
      </c>
      <c r="BN223" s="210">
        <f>'Land Owner Cashflow'!BQ6</f>
        <v>0</v>
      </c>
      <c r="BO223" s="210">
        <f>'Land Owner Cashflow'!BR6</f>
        <v>0</v>
      </c>
      <c r="BP223" s="210">
        <f>'Land Owner Cashflow'!BS6</f>
        <v>0</v>
      </c>
      <c r="BQ223" s="210">
        <f>'Land Owner Cashflow'!BT6</f>
        <v>0</v>
      </c>
      <c r="BR223" s="210">
        <f>'Land Owner Cashflow'!BU6</f>
        <v>0</v>
      </c>
      <c r="BS223" s="210">
        <f>'Land Owner Cashflow'!BV6</f>
        <v>0</v>
      </c>
      <c r="BT223" s="210">
        <f>'Land Owner Cashflow'!BW6</f>
        <v>0</v>
      </c>
      <c r="BU223" s="210">
        <f>'Land Owner Cashflow'!BX6</f>
        <v>0</v>
      </c>
      <c r="BV223" s="210">
        <f>'Land Owner Cashflow'!BY6</f>
        <v>0</v>
      </c>
      <c r="BW223" s="210">
        <f>'Land Owner Cashflow'!BZ6</f>
        <v>0</v>
      </c>
      <c r="BX223" s="210">
        <f>'Land Owner Cashflow'!CA6</f>
        <v>0</v>
      </c>
      <c r="BY223" s="210">
        <f>'Land Owner Cashflow'!CB6</f>
        <v>0</v>
      </c>
      <c r="BZ223" s="210">
        <f>'Land Owner Cashflow'!CC6</f>
        <v>0</v>
      </c>
      <c r="CA223" s="210">
        <f>'Land Owner Cashflow'!CD6</f>
        <v>0</v>
      </c>
      <c r="CB223" s="210">
        <f>'Land Owner Cashflow'!CE6</f>
        <v>0</v>
      </c>
      <c r="CC223" s="210">
        <f>'Land Owner Cashflow'!CF6</f>
        <v>0</v>
      </c>
      <c r="CD223" s="210">
        <f>'Land Owner Cashflow'!CG6</f>
        <v>0</v>
      </c>
      <c r="CE223" s="210">
        <f>'Land Owner Cashflow'!CH6</f>
        <v>0</v>
      </c>
      <c r="CF223" s="210">
        <f>'Land Owner Cashflow'!CI6</f>
        <v>0</v>
      </c>
      <c r="CG223" s="210">
        <f>'Land Owner Cashflow'!CJ6</f>
        <v>0</v>
      </c>
      <c r="CH223" s="210">
        <f>'Land Owner Cashflow'!CK6</f>
        <v>0</v>
      </c>
      <c r="CI223" s="210">
        <f>'Land Owner Cashflow'!CL6</f>
        <v>0</v>
      </c>
      <c r="CJ223" s="210">
        <f>'Land Owner Cashflow'!CM6</f>
        <v>0</v>
      </c>
      <c r="CK223" s="210">
        <f>'Land Owner Cashflow'!CN6</f>
        <v>0</v>
      </c>
      <c r="CL223" s="210">
        <f>'Land Owner Cashflow'!CO6</f>
        <v>0</v>
      </c>
      <c r="CM223" s="210">
        <f>'Land Owner Cashflow'!CP6</f>
        <v>0</v>
      </c>
      <c r="CN223" s="210">
        <f>'Land Owner Cashflow'!CQ6</f>
        <v>0</v>
      </c>
      <c r="CO223" s="210">
        <f>'Land Owner Cashflow'!CR6</f>
        <v>0</v>
      </c>
      <c r="CP223" s="210">
        <f>'Land Owner Cashflow'!CS6</f>
        <v>0</v>
      </c>
      <c r="CQ223" s="210">
        <f>'Land Owner Cashflow'!CT6</f>
        <v>0</v>
      </c>
      <c r="CR223" s="210">
        <f>'Land Owner Cashflow'!CU6</f>
        <v>0</v>
      </c>
      <c r="CS223" s="210">
        <f>'Land Owner Cashflow'!CV6</f>
        <v>0</v>
      </c>
      <c r="CT223" s="210">
        <f>'Land Owner Cashflow'!CW6</f>
        <v>0</v>
      </c>
      <c r="CU223" s="210">
        <f>'Land Owner Cashflow'!CX6</f>
        <v>0</v>
      </c>
      <c r="CV223" s="210">
        <f>'Land Owner Cashflow'!CY6</f>
        <v>0</v>
      </c>
      <c r="CW223" s="210">
        <f>'Land Owner Cashflow'!CZ6</f>
        <v>0</v>
      </c>
      <c r="CX223" s="210">
        <f>'Land Owner Cashflow'!DA6</f>
        <v>0</v>
      </c>
      <c r="CY223" s="210">
        <f>'Land Owner Cashflow'!DB6</f>
        <v>0</v>
      </c>
      <c r="CZ223" s="210">
        <f>'Land Owner Cashflow'!DC6</f>
        <v>0</v>
      </c>
      <c r="DA223" s="210">
        <f>'Land Owner Cashflow'!DD6</f>
        <v>0</v>
      </c>
      <c r="DB223" s="210">
        <f>'Land Owner Cashflow'!DE6</f>
        <v>0</v>
      </c>
      <c r="DC223" s="210">
        <f>'Land Owner Cashflow'!DF6</f>
        <v>0</v>
      </c>
      <c r="DD223" s="210">
        <f>'Land Owner Cashflow'!DG6</f>
        <v>0</v>
      </c>
      <c r="DE223" s="210">
        <f>'Land Owner Cashflow'!DH6</f>
        <v>0</v>
      </c>
      <c r="DF223" s="210">
        <f>'Land Owner Cashflow'!DI6</f>
        <v>0</v>
      </c>
      <c r="DG223" s="210">
        <f>'Land Owner Cashflow'!DJ6</f>
        <v>0</v>
      </c>
      <c r="DH223" s="210">
        <f>'Land Owner Cashflow'!DK6</f>
        <v>0</v>
      </c>
      <c r="DI223" s="210">
        <f>'Land Owner Cashflow'!DL6</f>
        <v>0</v>
      </c>
      <c r="DJ223" s="210">
        <f>'Land Owner Cashflow'!DM6</f>
        <v>0</v>
      </c>
      <c r="DK223" s="210">
        <f>'Land Owner Cashflow'!DN6</f>
        <v>0</v>
      </c>
      <c r="DL223" s="210">
        <f>'Land Owner Cashflow'!DO6</f>
        <v>0</v>
      </c>
      <c r="DM223" s="210">
        <f>'Land Owner Cashflow'!DP6</f>
        <v>0</v>
      </c>
      <c r="DN223" s="210">
        <f>'Land Owner Cashflow'!DQ6</f>
        <v>0</v>
      </c>
      <c r="DO223" s="210">
        <f>'Land Owner Cashflow'!DR6</f>
        <v>0</v>
      </c>
      <c r="DP223" s="210">
        <f>'Land Owner Cashflow'!DS6</f>
        <v>0</v>
      </c>
      <c r="DQ223" s="210">
        <f>'Land Owner Cashflow'!DT6</f>
        <v>0</v>
      </c>
      <c r="DR223" s="210">
        <f>'Land Owner Cashflow'!DU6</f>
        <v>0</v>
      </c>
      <c r="DS223" s="210">
        <f>'Land Owner Cashflow'!DV6</f>
        <v>0</v>
      </c>
      <c r="DT223" s="210">
        <f>'Land Owner Cashflow'!DW6</f>
        <v>0</v>
      </c>
      <c r="DU223" s="210">
        <f>'Land Owner Cashflow'!DX6</f>
        <v>0</v>
      </c>
      <c r="DV223" s="210">
        <f>'Land Owner Cashflow'!DY6</f>
        <v>0</v>
      </c>
      <c r="DW223" s="210">
        <f>'Land Owner Cashflow'!DZ6</f>
        <v>0</v>
      </c>
      <c r="DX223" s="210">
        <f>'Land Owner Cashflow'!EA6</f>
        <v>0</v>
      </c>
      <c r="DY223" s="210">
        <f>'Land Owner Cashflow'!EB6</f>
        <v>0</v>
      </c>
      <c r="DZ223" s="210">
        <f>'Land Owner Cashflow'!EC6</f>
        <v>0</v>
      </c>
      <c r="EA223" s="210">
        <f>'Land Owner Cashflow'!ED6</f>
        <v>0</v>
      </c>
      <c r="EB223" s="210">
        <f>'Land Owner Cashflow'!EE6</f>
        <v>0</v>
      </c>
      <c r="EC223" s="210">
        <f>'Land Owner Cashflow'!EF6</f>
        <v>0</v>
      </c>
      <c r="ED223" s="210">
        <f>'Land Owner Cashflow'!EG6</f>
        <v>0</v>
      </c>
      <c r="EE223" s="210">
        <f>'Land Owner Cashflow'!EH6</f>
        <v>0</v>
      </c>
      <c r="EF223" s="210">
        <f>'Land Owner Cashflow'!EI6</f>
        <v>0</v>
      </c>
      <c r="EG223" s="210">
        <f>'Land Owner Cashflow'!EJ6</f>
        <v>0</v>
      </c>
      <c r="EH223" s="210">
        <f>'Land Owner Cashflow'!EK6</f>
        <v>0</v>
      </c>
      <c r="EI223" s="210">
        <f>'Land Owner Cashflow'!EL6</f>
        <v>0</v>
      </c>
      <c r="EJ223" s="210">
        <f>'Land Owner Cashflow'!EM6</f>
        <v>0</v>
      </c>
      <c r="EK223" s="210">
        <f>'Land Owner Cashflow'!EN6</f>
        <v>0</v>
      </c>
      <c r="EL223" s="210">
        <f>'Land Owner Cashflow'!EO6</f>
        <v>0</v>
      </c>
      <c r="EM223" s="210">
        <f>'Land Owner Cashflow'!EP6</f>
        <v>0</v>
      </c>
      <c r="EN223" s="210">
        <f>'Land Owner Cashflow'!EQ6</f>
        <v>0</v>
      </c>
      <c r="EO223" s="210">
        <f>'Land Owner Cashflow'!ER6</f>
        <v>0</v>
      </c>
      <c r="EP223" s="210">
        <f>'Land Owner Cashflow'!ES6</f>
        <v>0</v>
      </c>
      <c r="EQ223" s="210">
        <f>'Land Owner Cashflow'!ET6</f>
        <v>0</v>
      </c>
      <c r="ER223" s="210">
        <f>'Land Owner Cashflow'!EU6</f>
        <v>0</v>
      </c>
      <c r="ES223" s="210">
        <f>'Land Owner Cashflow'!EV6</f>
        <v>0</v>
      </c>
      <c r="ET223" s="210">
        <f>'Land Owner Cashflow'!EW6</f>
        <v>0</v>
      </c>
      <c r="EU223" s="210">
        <f>'Land Owner Cashflow'!EX6</f>
        <v>0</v>
      </c>
      <c r="EV223" s="210">
        <f>'Land Owner Cashflow'!EY6</f>
        <v>0</v>
      </c>
      <c r="EW223" s="210">
        <f>'Land Owner Cashflow'!EZ6</f>
        <v>0</v>
      </c>
      <c r="EX223" s="210">
        <f>'Land Owner Cashflow'!FA6</f>
        <v>0</v>
      </c>
      <c r="EY223" s="210">
        <f>'Land Owner Cashflow'!FB6</f>
        <v>0</v>
      </c>
      <c r="EZ223" s="210">
        <f>'Land Owner Cashflow'!FC6</f>
        <v>0</v>
      </c>
      <c r="FA223" s="210">
        <f>'Land Owner Cashflow'!FD6</f>
        <v>0</v>
      </c>
      <c r="FB223" s="210">
        <f>'Land Owner Cashflow'!FE6</f>
        <v>0</v>
      </c>
      <c r="FC223" s="210">
        <f>'Land Owner Cashflow'!FF6</f>
        <v>0</v>
      </c>
      <c r="FD223" s="210">
        <f>'Land Owner Cashflow'!FG6</f>
        <v>0</v>
      </c>
      <c r="FE223" s="210">
        <f>'Land Owner Cashflow'!FH6</f>
        <v>0</v>
      </c>
      <c r="FF223" s="210">
        <f>'Land Owner Cashflow'!FI6</f>
        <v>0</v>
      </c>
      <c r="FG223" s="210">
        <f>'Land Owner Cashflow'!FJ6</f>
        <v>0</v>
      </c>
      <c r="FH223" s="210">
        <f>'Land Owner Cashflow'!FK6</f>
        <v>0</v>
      </c>
      <c r="FI223" s="210">
        <f>'Land Owner Cashflow'!FL6</f>
        <v>0</v>
      </c>
      <c r="FJ223" s="210">
        <f>'Land Owner Cashflow'!FM6</f>
        <v>0</v>
      </c>
      <c r="FK223" s="210">
        <f>'Land Owner Cashflow'!FN6</f>
        <v>0</v>
      </c>
      <c r="FL223" s="210">
        <f>'Land Owner Cashflow'!FO6</f>
        <v>0</v>
      </c>
      <c r="FM223" s="210">
        <f>'Land Owner Cashflow'!FP6</f>
        <v>0</v>
      </c>
      <c r="FN223" s="210">
        <f>'Land Owner Cashflow'!FQ6</f>
        <v>0</v>
      </c>
      <c r="FO223" s="210">
        <f>'Land Owner Cashflow'!FR6</f>
        <v>0</v>
      </c>
    </row>
    <row r="224" spans="1:171" hidden="1" outlineLevel="2" x14ac:dyDescent="0.3">
      <c r="B224" s="201" t="s">
        <v>379</v>
      </c>
      <c r="D224" s="212">
        <f>SUM(G224:FO224)</f>
        <v>0</v>
      </c>
      <c r="G224" s="319">
        <f>IF(Options!$C$106="Option I", _xlfn.XLOOKUP(G$172, RegulatoryPayment!$C$49:$FQ$49,RegulatoryPayment!$C$80:$FQ$80), 0)</f>
        <v>0</v>
      </c>
      <c r="H224" s="319">
        <f>IF(Options!$C$106="Option I", _xlfn.XLOOKUP(H$172, RegulatoryPayment!$C$49:$FQ$49,RegulatoryPayment!$C$80:$FQ$80), 0)</f>
        <v>0</v>
      </c>
      <c r="I224" s="319">
        <f>IF(Options!$C$106="Option I", _xlfn.XLOOKUP(I$172, RegulatoryPayment!$C$49:$FQ$49,RegulatoryPayment!$C$80:$FQ$80), 0)</f>
        <v>0</v>
      </c>
      <c r="J224" s="319">
        <f>IF(Options!$C$106="Option I", _xlfn.XLOOKUP(J$172, RegulatoryPayment!$C$49:$FQ$49,RegulatoryPayment!$C$80:$FQ$80), 0)</f>
        <v>0</v>
      </c>
      <c r="K224" s="319">
        <f>IF(Options!$C$106="Option I", _xlfn.XLOOKUP(K$172, RegulatoryPayment!$C$49:$FQ$49,RegulatoryPayment!$C$80:$FQ$80), 0)</f>
        <v>0</v>
      </c>
      <c r="L224" s="319">
        <f>IF(Options!$C$106="Option I", _xlfn.XLOOKUP(L$172, RegulatoryPayment!$C$49:$FQ$49,RegulatoryPayment!$C$80:$FQ$80), 0)</f>
        <v>0</v>
      </c>
      <c r="M224" s="319">
        <f>IF(Options!$C$106="Option I", _xlfn.XLOOKUP(M$172, RegulatoryPayment!$C$49:$FQ$49,RegulatoryPayment!$C$80:$FQ$80), 0)</f>
        <v>0</v>
      </c>
      <c r="N224" s="319">
        <f>IF(Options!$C$106="Option I", _xlfn.XLOOKUP(N$172, RegulatoryPayment!$C$49:$FQ$49,RegulatoryPayment!$C$80:$FQ$80), 0)</f>
        <v>0</v>
      </c>
      <c r="O224" s="319">
        <f>IF(Options!$C$106="Option I", _xlfn.XLOOKUP(O$172, RegulatoryPayment!$C$49:$FQ$49,RegulatoryPayment!$C$80:$FQ$80), 0)</f>
        <v>0</v>
      </c>
      <c r="P224" s="319">
        <f>IF(Options!$C$106="Option I", _xlfn.XLOOKUP(P$172, RegulatoryPayment!$C$49:$FQ$49,RegulatoryPayment!$C$80:$FQ$80), 0)</f>
        <v>0</v>
      </c>
      <c r="Q224" s="319">
        <f>IF(Options!$C$106="Option I", _xlfn.XLOOKUP(Q$172, RegulatoryPayment!$C$49:$FQ$49,RegulatoryPayment!$C$80:$FQ$80), 0)</f>
        <v>0</v>
      </c>
      <c r="R224" s="319">
        <f>IF(Options!$C$106="Option I", _xlfn.XLOOKUP(R$172, RegulatoryPayment!$C$49:$FQ$49,RegulatoryPayment!$C$80:$FQ$80), 0)</f>
        <v>0</v>
      </c>
      <c r="S224" s="319">
        <f>IF(Options!$C$106="Option I", _xlfn.XLOOKUP(S$172, RegulatoryPayment!$C$49:$FQ$49,RegulatoryPayment!$C$80:$FQ$80), 0)</f>
        <v>0</v>
      </c>
      <c r="T224" s="319">
        <f>IF(Options!$C$106="Option I", _xlfn.XLOOKUP(T$172, RegulatoryPayment!$C$49:$FQ$49,RegulatoryPayment!$C$80:$FQ$80), 0)</f>
        <v>0</v>
      </c>
      <c r="U224" s="319">
        <f>IF(Options!$C$106="Option I", _xlfn.XLOOKUP(U$172, RegulatoryPayment!$C$49:$FQ$49,RegulatoryPayment!$C$80:$FQ$80), 0)</f>
        <v>0</v>
      </c>
      <c r="V224" s="319">
        <f>IF(Options!$C$106="Option I", _xlfn.XLOOKUP(V$172, RegulatoryPayment!$C$49:$FQ$49,RegulatoryPayment!$C$80:$FQ$80), 0)</f>
        <v>0</v>
      </c>
      <c r="W224" s="319">
        <f>IF(Options!$C$106="Option I", _xlfn.XLOOKUP(W$172, RegulatoryPayment!$C$49:$FQ$49,RegulatoryPayment!$C$80:$FQ$80), 0)</f>
        <v>0</v>
      </c>
      <c r="X224" s="319">
        <f>IF(Options!$C$106="Option I", _xlfn.XLOOKUP(X$172, RegulatoryPayment!$C$49:$FQ$49,RegulatoryPayment!$C$80:$FQ$80), 0)</f>
        <v>0</v>
      </c>
      <c r="Y224" s="319">
        <f>IF(Options!$C$106="Option I", _xlfn.XLOOKUP(Y$172, RegulatoryPayment!$C$49:$FQ$49,RegulatoryPayment!$C$80:$FQ$80), 0)</f>
        <v>0</v>
      </c>
      <c r="Z224" s="319">
        <f>IF(Options!$C$106="Option I", _xlfn.XLOOKUP(Z$172, RegulatoryPayment!$C$49:$FQ$49,RegulatoryPayment!$C$80:$FQ$80), 0)</f>
        <v>0</v>
      </c>
      <c r="AA224" s="319">
        <f>IF(Options!$C$106="Option I", _xlfn.XLOOKUP(AA$172, RegulatoryPayment!$C$49:$FQ$49,RegulatoryPayment!$C$80:$FQ$80), 0)</f>
        <v>0</v>
      </c>
      <c r="AB224" s="319">
        <f>IF(Options!$C$106="Option I", _xlfn.XLOOKUP(AB$172, RegulatoryPayment!$C$49:$FQ$49,RegulatoryPayment!$C$80:$FQ$80), 0)</f>
        <v>0</v>
      </c>
      <c r="AC224" s="319">
        <f>IF(Options!$C$106="Option I", _xlfn.XLOOKUP(AC$172, RegulatoryPayment!$C$49:$FQ$49,RegulatoryPayment!$C$80:$FQ$80), 0)</f>
        <v>0</v>
      </c>
      <c r="AD224" s="319">
        <f>IF(Options!$C$106="Option I", _xlfn.XLOOKUP(AD$172, RegulatoryPayment!$C$49:$FQ$49,RegulatoryPayment!$C$80:$FQ$80), 0)</f>
        <v>0</v>
      </c>
      <c r="AE224" s="319">
        <f>IF(Options!$C$106="Option I", _xlfn.XLOOKUP(AE$172, RegulatoryPayment!$C$49:$FQ$49,RegulatoryPayment!$C$80:$FQ$80), 0)</f>
        <v>0</v>
      </c>
      <c r="AF224" s="319">
        <f>IF(Options!$C$106="Option I", _xlfn.XLOOKUP(AF$172, RegulatoryPayment!$C$49:$FQ$49,RegulatoryPayment!$C$80:$FQ$80), 0)</f>
        <v>0</v>
      </c>
      <c r="AG224" s="319">
        <f>IF(Options!$C$106="Option I", _xlfn.XLOOKUP(AG$172, RegulatoryPayment!$C$49:$FQ$49,RegulatoryPayment!$C$80:$FQ$80), 0)</f>
        <v>0</v>
      </c>
      <c r="AH224" s="319">
        <f>IF(Options!$C$106="Option I", _xlfn.XLOOKUP(AH$172, RegulatoryPayment!$C$49:$FQ$49,RegulatoryPayment!$C$80:$FQ$80), 0)</f>
        <v>0</v>
      </c>
      <c r="AI224" s="319">
        <f>IF(Options!$C$106="Option I", _xlfn.XLOOKUP(AI$172, RegulatoryPayment!$C$49:$FQ$49,RegulatoryPayment!$C$80:$FQ$80), 0)</f>
        <v>0</v>
      </c>
      <c r="AJ224" s="319">
        <f>IF(Options!$C$106="Option I", _xlfn.XLOOKUP(AJ$172, RegulatoryPayment!$C$49:$FQ$49,RegulatoryPayment!$C$80:$FQ$80), 0)</f>
        <v>0</v>
      </c>
      <c r="AK224" s="319">
        <f>IF(Options!$C$106="Option I", _xlfn.XLOOKUP(AK$172, RegulatoryPayment!$C$49:$FQ$49,RegulatoryPayment!$C$80:$FQ$80), 0)</f>
        <v>0</v>
      </c>
      <c r="AL224" s="319">
        <f>IF(Options!$C$106="Option I", _xlfn.XLOOKUP(AL$172, RegulatoryPayment!$C$49:$FQ$49,RegulatoryPayment!$C$80:$FQ$80), 0)</f>
        <v>0</v>
      </c>
      <c r="AM224" s="319">
        <f>IF(Options!$C$106="Option I", _xlfn.XLOOKUP(AM$172, RegulatoryPayment!$C$49:$FQ$49,RegulatoryPayment!$C$80:$FQ$80), 0)</f>
        <v>0</v>
      </c>
      <c r="AN224" s="319">
        <f>IF(Options!$C$106="Option I", _xlfn.XLOOKUP(AN$172, RegulatoryPayment!$C$49:$FQ$49,RegulatoryPayment!$C$80:$FQ$80), 0)</f>
        <v>0</v>
      </c>
      <c r="AO224" s="319">
        <f>IF(Options!$C$106="Option I", _xlfn.XLOOKUP(AO$172, RegulatoryPayment!$C$49:$FQ$49,RegulatoryPayment!$C$80:$FQ$80), 0)</f>
        <v>0</v>
      </c>
      <c r="AP224" s="319">
        <f>IF(Options!$C$106="Option I", _xlfn.XLOOKUP(AP$172, RegulatoryPayment!$C$49:$FQ$49,RegulatoryPayment!$C$80:$FQ$80), 0)</f>
        <v>0</v>
      </c>
      <c r="AQ224" s="319">
        <f>IF(Options!$C$106="Option I", _xlfn.XLOOKUP(AQ$172, RegulatoryPayment!$C$49:$FQ$49,RegulatoryPayment!$C$80:$FQ$80), 0)</f>
        <v>0</v>
      </c>
      <c r="AR224" s="319">
        <f>IF(Options!$C$106="Option I", _xlfn.XLOOKUP(AR$172, RegulatoryPayment!$C$49:$FQ$49,RegulatoryPayment!$C$80:$FQ$80), 0)</f>
        <v>0</v>
      </c>
      <c r="AS224" s="319">
        <f>IF(Options!$C$106="Option I", _xlfn.XLOOKUP(AS$172, RegulatoryPayment!$C$49:$FQ$49,RegulatoryPayment!$C$80:$FQ$80), 0)</f>
        <v>0</v>
      </c>
      <c r="AT224" s="319">
        <f>IF(Options!$C$106="Option I", _xlfn.XLOOKUP(AT$172, RegulatoryPayment!$C$49:$FQ$49,RegulatoryPayment!$C$80:$FQ$80), 0)</f>
        <v>0</v>
      </c>
      <c r="AU224" s="319">
        <f>IF(Options!$C$106="Option I", _xlfn.XLOOKUP(AU$172, RegulatoryPayment!$C$49:$FQ$49,RegulatoryPayment!$C$80:$FQ$80), 0)</f>
        <v>0</v>
      </c>
      <c r="AV224" s="319">
        <f>IF(Options!$C$106="Option I", _xlfn.XLOOKUP(AV$172, RegulatoryPayment!$C$49:$FQ$49,RegulatoryPayment!$C$80:$FQ$80), 0)</f>
        <v>0</v>
      </c>
      <c r="AW224" s="319">
        <f>IF(Options!$C$106="Option I", _xlfn.XLOOKUP(AW$172, RegulatoryPayment!$C$49:$FQ$49,RegulatoryPayment!$C$80:$FQ$80), 0)</f>
        <v>0</v>
      </c>
      <c r="AX224" s="319">
        <f>IF(Options!$C$106="Option I", _xlfn.XLOOKUP(AX$172, RegulatoryPayment!$C$49:$FQ$49,RegulatoryPayment!$C$80:$FQ$80), 0)</f>
        <v>0</v>
      </c>
      <c r="AY224" s="319">
        <f>IF(Options!$C$106="Option I", _xlfn.XLOOKUP(AY$172, RegulatoryPayment!$C$49:$FQ$49,RegulatoryPayment!$C$80:$FQ$80), 0)</f>
        <v>0</v>
      </c>
      <c r="AZ224" s="319">
        <f>IF(Options!$C$106="Option I", _xlfn.XLOOKUP(AZ$172, RegulatoryPayment!$C$49:$FQ$49,RegulatoryPayment!$C$80:$FQ$80), 0)</f>
        <v>0</v>
      </c>
      <c r="BA224" s="319">
        <f>IF(Options!$C$106="Option I", _xlfn.XLOOKUP(BA$172, RegulatoryPayment!$C$49:$FQ$49,RegulatoryPayment!$C$80:$FQ$80), 0)</f>
        <v>0</v>
      </c>
      <c r="BB224" s="319">
        <f>IF(Options!$C$106="Option I", _xlfn.XLOOKUP(BB$172, RegulatoryPayment!$C$49:$FQ$49,RegulatoryPayment!$C$80:$FQ$80), 0)</f>
        <v>0</v>
      </c>
      <c r="BC224" s="319">
        <f>IF(Options!$C$106="Option I", _xlfn.XLOOKUP(BC$172, RegulatoryPayment!$C$49:$FQ$49,RegulatoryPayment!$C$80:$FQ$80), 0)</f>
        <v>0</v>
      </c>
      <c r="BD224" s="319">
        <f>IF(Options!$C$106="Option I", _xlfn.XLOOKUP(BD$172, RegulatoryPayment!$C$49:$FQ$49,RegulatoryPayment!$C$80:$FQ$80), 0)</f>
        <v>0</v>
      </c>
      <c r="BE224" s="319">
        <f>IF(Options!$C$106="Option I", _xlfn.XLOOKUP(BE$172, RegulatoryPayment!$C$49:$FQ$49,RegulatoryPayment!$C$80:$FQ$80), 0)</f>
        <v>0</v>
      </c>
      <c r="BF224" s="319">
        <f>IF(Options!$C$106="Option I", _xlfn.XLOOKUP(BF$172, RegulatoryPayment!$C$49:$FQ$49,RegulatoryPayment!$C$80:$FQ$80), 0)</f>
        <v>0</v>
      </c>
      <c r="BG224" s="319">
        <f>IF(Options!$C$106="Option I", _xlfn.XLOOKUP(BG$172, RegulatoryPayment!$C$49:$FQ$49,RegulatoryPayment!$C$80:$FQ$80), 0)</f>
        <v>0</v>
      </c>
      <c r="BH224" s="319">
        <f>IF(Options!$C$106="Option I", _xlfn.XLOOKUP(BH$172, RegulatoryPayment!$C$49:$FQ$49,RegulatoryPayment!$C$80:$FQ$80), 0)</f>
        <v>0</v>
      </c>
      <c r="BI224" s="319">
        <f>IF(Options!$C$106="Option I", _xlfn.XLOOKUP(BI$172, RegulatoryPayment!$C$49:$FQ$49,RegulatoryPayment!$C$80:$FQ$80), 0)</f>
        <v>0</v>
      </c>
      <c r="BJ224" s="319">
        <f>IF(Options!$C$106="Option I", _xlfn.XLOOKUP(BJ$172, RegulatoryPayment!$C$49:$FQ$49,RegulatoryPayment!$C$80:$FQ$80), 0)</f>
        <v>0</v>
      </c>
      <c r="BK224" s="319">
        <f>IF(Options!$C$106="Option I", _xlfn.XLOOKUP(BK$172, RegulatoryPayment!$C$49:$FQ$49,RegulatoryPayment!$C$80:$FQ$80), 0)</f>
        <v>0</v>
      </c>
      <c r="BL224" s="319">
        <f>IF(Options!$C$106="Option I", _xlfn.XLOOKUP(BL$172, RegulatoryPayment!$C$49:$FQ$49,RegulatoryPayment!$C$80:$FQ$80), 0)</f>
        <v>0</v>
      </c>
      <c r="BM224" s="319">
        <f>IF(Options!$C$106="Option I", _xlfn.XLOOKUP(BM$172, RegulatoryPayment!$C$49:$FQ$49,RegulatoryPayment!$C$80:$FQ$80), 0)</f>
        <v>0</v>
      </c>
      <c r="BN224" s="319">
        <f>IF(Options!$C$106="Option I", _xlfn.XLOOKUP(BN$172, RegulatoryPayment!$C$49:$FQ$49,RegulatoryPayment!$C$80:$FQ$80), 0)</f>
        <v>0</v>
      </c>
      <c r="BO224" s="319">
        <f>IF(Options!$C$106="Option I", _xlfn.XLOOKUP(BO$172, RegulatoryPayment!$C$49:$FQ$49,RegulatoryPayment!$C$80:$FQ$80), 0)</f>
        <v>0</v>
      </c>
      <c r="BP224" s="319">
        <f>IF(Options!$C$106="Option I", _xlfn.XLOOKUP(BP$172, RegulatoryPayment!$C$49:$FQ$49,RegulatoryPayment!$C$80:$FQ$80), 0)</f>
        <v>0</v>
      </c>
      <c r="BQ224" s="319">
        <f>IF(Options!$C$106="Option I", _xlfn.XLOOKUP(BQ$172, RegulatoryPayment!$C$49:$FQ$49,RegulatoryPayment!$C$80:$FQ$80), 0)</f>
        <v>0</v>
      </c>
      <c r="BR224" s="319">
        <f>IF(Options!$C$106="Option I", _xlfn.XLOOKUP(BR$172, RegulatoryPayment!$C$49:$FQ$49,RegulatoryPayment!$C$80:$FQ$80), 0)</f>
        <v>0</v>
      </c>
      <c r="BS224" s="319">
        <f>IF(Options!$C$106="Option I", _xlfn.XLOOKUP(BS$172, RegulatoryPayment!$C$49:$FQ$49,RegulatoryPayment!$C$80:$FQ$80), 0)</f>
        <v>0</v>
      </c>
      <c r="BT224" s="319">
        <f>IF(Options!$C$106="Option I", _xlfn.XLOOKUP(BT$172, RegulatoryPayment!$C$49:$FQ$49,RegulatoryPayment!$C$80:$FQ$80), 0)</f>
        <v>0</v>
      </c>
      <c r="BU224" s="319">
        <f>IF(Options!$C$106="Option I", _xlfn.XLOOKUP(BU$172, RegulatoryPayment!$C$49:$FQ$49,RegulatoryPayment!$C$80:$FQ$80), 0)</f>
        <v>0</v>
      </c>
      <c r="BV224" s="319">
        <f>IF(Options!$C$106="Option I", _xlfn.XLOOKUP(BV$172, RegulatoryPayment!$C$49:$FQ$49,RegulatoryPayment!$C$80:$FQ$80), 0)</f>
        <v>0</v>
      </c>
      <c r="BW224" s="319">
        <f>IF(Options!$C$106="Option I", _xlfn.XLOOKUP(BW$172, RegulatoryPayment!$C$49:$FQ$49,RegulatoryPayment!$C$80:$FQ$80), 0)</f>
        <v>0</v>
      </c>
      <c r="BX224" s="319">
        <f>IF(Options!$C$106="Option I", _xlfn.XLOOKUP(BX$172, RegulatoryPayment!$C$49:$FQ$49,RegulatoryPayment!$C$80:$FQ$80), 0)</f>
        <v>0</v>
      </c>
      <c r="BY224" s="319">
        <f>IF(Options!$C$106="Option I", _xlfn.XLOOKUP(BY$172, RegulatoryPayment!$C$49:$FQ$49,RegulatoryPayment!$C$80:$FQ$80), 0)</f>
        <v>0</v>
      </c>
      <c r="BZ224" s="319">
        <f>IF(Options!$C$106="Option I", _xlfn.XLOOKUP(BZ$172, RegulatoryPayment!$C$49:$FQ$49,RegulatoryPayment!$C$80:$FQ$80), 0)</f>
        <v>0</v>
      </c>
      <c r="CA224" s="319">
        <f>IF(Options!$C$106="Option I", _xlfn.XLOOKUP(CA$172, RegulatoryPayment!$C$49:$FQ$49,RegulatoryPayment!$C$80:$FQ$80), 0)</f>
        <v>0</v>
      </c>
      <c r="CB224" s="319">
        <f>IF(Options!$C$106="Option I", _xlfn.XLOOKUP(CB$172, RegulatoryPayment!$C$49:$FQ$49,RegulatoryPayment!$C$80:$FQ$80), 0)</f>
        <v>0</v>
      </c>
      <c r="CC224" s="319">
        <f>IF(Options!$C$106="Option I", _xlfn.XLOOKUP(CC$172, RegulatoryPayment!$C$49:$FQ$49,RegulatoryPayment!$C$80:$FQ$80), 0)</f>
        <v>0</v>
      </c>
      <c r="CD224" s="319">
        <f>IF(Options!$C$106="Option I", _xlfn.XLOOKUP(CD$172, RegulatoryPayment!$C$49:$FQ$49,RegulatoryPayment!$C$80:$FQ$80), 0)</f>
        <v>0</v>
      </c>
      <c r="CE224" s="319">
        <f>IF(Options!$C$106="Option I", _xlfn.XLOOKUP(CE$172, RegulatoryPayment!$C$49:$FQ$49,RegulatoryPayment!$C$80:$FQ$80), 0)</f>
        <v>0</v>
      </c>
      <c r="CF224" s="319">
        <f>IF(Options!$C$106="Option I", _xlfn.XLOOKUP(CF$172, RegulatoryPayment!$C$49:$FQ$49,RegulatoryPayment!$C$80:$FQ$80), 0)</f>
        <v>0</v>
      </c>
      <c r="CG224" s="319">
        <f>IF(Options!$C$106="Option I", _xlfn.XLOOKUP(CG$172, RegulatoryPayment!$C$49:$FQ$49,RegulatoryPayment!$C$80:$FQ$80), 0)</f>
        <v>0</v>
      </c>
      <c r="CH224" s="319">
        <f>IF(Options!$C$106="Option I", _xlfn.XLOOKUP(CH$172, RegulatoryPayment!$C$49:$FQ$49,RegulatoryPayment!$C$80:$FQ$80), 0)</f>
        <v>0</v>
      </c>
      <c r="CI224" s="319">
        <f>IF(Options!$C$106="Option I", _xlfn.XLOOKUP(CI$172, RegulatoryPayment!$C$49:$FQ$49,RegulatoryPayment!$C$80:$FQ$80), 0)</f>
        <v>0</v>
      </c>
      <c r="CJ224" s="319">
        <f>IF(Options!$C$106="Option I", _xlfn.XLOOKUP(CJ$172, RegulatoryPayment!$C$49:$FQ$49,RegulatoryPayment!$C$80:$FQ$80), 0)</f>
        <v>0</v>
      </c>
      <c r="CK224" s="319">
        <f>IF(Options!$C$106="Option I", _xlfn.XLOOKUP(CK$172, RegulatoryPayment!$C$49:$FQ$49,RegulatoryPayment!$C$80:$FQ$80), 0)</f>
        <v>0</v>
      </c>
      <c r="CL224" s="319">
        <f>IF(Options!$C$106="Option I", _xlfn.XLOOKUP(CL$172, RegulatoryPayment!$C$49:$FQ$49,RegulatoryPayment!$C$80:$FQ$80), 0)</f>
        <v>0</v>
      </c>
      <c r="CM224" s="319">
        <f>IF(Options!$C$106="Option I", _xlfn.XLOOKUP(CM$172, RegulatoryPayment!$C$49:$FQ$49,RegulatoryPayment!$C$80:$FQ$80), 0)</f>
        <v>0</v>
      </c>
      <c r="CN224" s="319">
        <f>IF(Options!$C$106="Option I", _xlfn.XLOOKUP(CN$172, RegulatoryPayment!$C$49:$FQ$49,RegulatoryPayment!$C$80:$FQ$80), 0)</f>
        <v>0</v>
      </c>
      <c r="CO224" s="319">
        <f>IF(Options!$C$106="Option I", _xlfn.XLOOKUP(CO$172, RegulatoryPayment!$C$49:$FQ$49,RegulatoryPayment!$C$80:$FQ$80), 0)</f>
        <v>0</v>
      </c>
      <c r="CP224" s="319">
        <f>IF(Options!$C$106="Option I", _xlfn.XLOOKUP(CP$172, RegulatoryPayment!$C$49:$FQ$49,RegulatoryPayment!$C$80:$FQ$80), 0)</f>
        <v>0</v>
      </c>
      <c r="CQ224" s="319">
        <f>IF(Options!$C$106="Option I", _xlfn.XLOOKUP(CQ$172, RegulatoryPayment!$C$49:$FQ$49,RegulatoryPayment!$C$80:$FQ$80), 0)</f>
        <v>0</v>
      </c>
      <c r="CR224" s="319">
        <f>IF(Options!$C$106="Option I", _xlfn.XLOOKUP(CR$172, RegulatoryPayment!$C$49:$FQ$49,RegulatoryPayment!$C$80:$FQ$80), 0)</f>
        <v>0</v>
      </c>
      <c r="CS224" s="319">
        <f>IF(Options!$C$106="Option I", _xlfn.XLOOKUP(CS$172, RegulatoryPayment!$C$49:$FQ$49,RegulatoryPayment!$C$80:$FQ$80), 0)</f>
        <v>0</v>
      </c>
      <c r="CT224" s="319">
        <f>IF(Options!$C$106="Option I", _xlfn.XLOOKUP(CT$172, RegulatoryPayment!$C$49:$FQ$49,RegulatoryPayment!$C$80:$FQ$80), 0)</f>
        <v>0</v>
      </c>
      <c r="CU224" s="319">
        <f>IF(Options!$C$106="Option I", _xlfn.XLOOKUP(CU$172, RegulatoryPayment!$C$49:$FQ$49,RegulatoryPayment!$C$80:$FQ$80), 0)</f>
        <v>0</v>
      </c>
      <c r="CV224" s="319">
        <f>IF(Options!$C$106="Option I", _xlfn.XLOOKUP(CV$172, RegulatoryPayment!$C$49:$FQ$49,RegulatoryPayment!$C$80:$FQ$80), 0)</f>
        <v>0</v>
      </c>
      <c r="CW224" s="319">
        <f>IF(Options!$C$106="Option I", _xlfn.XLOOKUP(CW$172, RegulatoryPayment!$C$49:$FQ$49,RegulatoryPayment!$C$80:$FQ$80), 0)</f>
        <v>0</v>
      </c>
      <c r="CX224" s="319">
        <f>IF(Options!$C$106="Option I", _xlfn.XLOOKUP(CX$172, RegulatoryPayment!$C$49:$FQ$49,RegulatoryPayment!$C$80:$FQ$80), 0)</f>
        <v>0</v>
      </c>
      <c r="CY224" s="319">
        <f>IF(Options!$C$106="Option I", _xlfn.XLOOKUP(CY$172, RegulatoryPayment!$C$49:$FQ$49,RegulatoryPayment!$C$80:$FQ$80), 0)</f>
        <v>0</v>
      </c>
      <c r="CZ224" s="319">
        <f>IF(Options!$C$106="Option I", _xlfn.XLOOKUP(CZ$172, RegulatoryPayment!$C$49:$FQ$49,RegulatoryPayment!$C$80:$FQ$80), 0)</f>
        <v>0</v>
      </c>
      <c r="DA224" s="319">
        <f>IF(Options!$C$106="Option I", _xlfn.XLOOKUP(DA$172, RegulatoryPayment!$C$49:$FQ$49,RegulatoryPayment!$C$80:$FQ$80), 0)</f>
        <v>0</v>
      </c>
      <c r="DB224" s="319">
        <f>IF(Options!$C$106="Option I", _xlfn.XLOOKUP(DB$172, RegulatoryPayment!$C$49:$FQ$49,RegulatoryPayment!$C$80:$FQ$80), 0)</f>
        <v>0</v>
      </c>
      <c r="DC224" s="319">
        <f>IF(Options!$C$106="Option I", _xlfn.XLOOKUP(DC$172, RegulatoryPayment!$C$49:$FQ$49,RegulatoryPayment!$C$80:$FQ$80), 0)</f>
        <v>0</v>
      </c>
      <c r="DD224" s="319">
        <f>IF(Options!$C$106="Option I", _xlfn.XLOOKUP(DD$172, RegulatoryPayment!$C$49:$FQ$49,RegulatoryPayment!$C$80:$FQ$80), 0)</f>
        <v>0</v>
      </c>
      <c r="DE224" s="319">
        <f>IF(Options!$C$106="Option I", _xlfn.XLOOKUP(DE$172, RegulatoryPayment!$C$49:$FQ$49,RegulatoryPayment!$C$80:$FQ$80), 0)</f>
        <v>0</v>
      </c>
      <c r="DF224" s="319">
        <f>IF(Options!$C$106="Option I", _xlfn.XLOOKUP(DF$172, RegulatoryPayment!$C$49:$FQ$49,RegulatoryPayment!$C$80:$FQ$80), 0)</f>
        <v>0</v>
      </c>
      <c r="DG224" s="319">
        <f>IF(Options!$C$106="Option I", _xlfn.XLOOKUP(DG$172, RegulatoryPayment!$C$49:$FQ$49,RegulatoryPayment!$C$80:$FQ$80), 0)</f>
        <v>0</v>
      </c>
      <c r="DH224" s="319">
        <f>IF(Options!$C$106="Option I", _xlfn.XLOOKUP(DH$172, RegulatoryPayment!$C$49:$FQ$49,RegulatoryPayment!$C$80:$FQ$80), 0)</f>
        <v>0</v>
      </c>
      <c r="DI224" s="319">
        <f>IF(Options!$C$106="Option I", _xlfn.XLOOKUP(DI$172, RegulatoryPayment!$C$49:$FQ$49,RegulatoryPayment!$C$80:$FQ$80), 0)</f>
        <v>0</v>
      </c>
      <c r="DJ224" s="319">
        <f>IF(Options!$C$106="Option I", _xlfn.XLOOKUP(DJ$172, RegulatoryPayment!$C$49:$FQ$49,RegulatoryPayment!$C$80:$FQ$80), 0)</f>
        <v>0</v>
      </c>
      <c r="DK224" s="319">
        <f>IF(Options!$C$106="Option I", _xlfn.XLOOKUP(DK$172, RegulatoryPayment!$C$49:$FQ$49,RegulatoryPayment!$C$80:$FQ$80), 0)</f>
        <v>0</v>
      </c>
      <c r="DL224" s="319">
        <f>IF(Options!$C$106="Option I", _xlfn.XLOOKUP(DL$172, RegulatoryPayment!$C$49:$FQ$49,RegulatoryPayment!$C$80:$FQ$80), 0)</f>
        <v>0</v>
      </c>
      <c r="DM224" s="319">
        <f>IF(Options!$C$106="Option I", _xlfn.XLOOKUP(DM$172, RegulatoryPayment!$C$49:$FQ$49,RegulatoryPayment!$C$80:$FQ$80), 0)</f>
        <v>0</v>
      </c>
      <c r="DN224" s="319">
        <f>IF(Options!$C$106="Option I", _xlfn.XLOOKUP(DN$172, RegulatoryPayment!$C$49:$FQ$49,RegulatoryPayment!$C$80:$FQ$80), 0)</f>
        <v>0</v>
      </c>
      <c r="DO224" s="319">
        <f>IF(Options!$C$106="Option I", _xlfn.XLOOKUP(DO$172, RegulatoryPayment!$C$49:$FQ$49,RegulatoryPayment!$C$80:$FQ$80), 0)</f>
        <v>0</v>
      </c>
      <c r="DP224" s="319">
        <f>IF(Options!$C$106="Option I", _xlfn.XLOOKUP(DP$172, RegulatoryPayment!$C$49:$FQ$49,RegulatoryPayment!$C$80:$FQ$80), 0)</f>
        <v>0</v>
      </c>
      <c r="DQ224" s="319">
        <f>IF(Options!$C$106="Option I", _xlfn.XLOOKUP(DQ$172, RegulatoryPayment!$C$49:$FQ$49,RegulatoryPayment!$C$80:$FQ$80), 0)</f>
        <v>0</v>
      </c>
      <c r="DR224" s="319">
        <f>IF(Options!$C$106="Option I", _xlfn.XLOOKUP(DR$172, RegulatoryPayment!$C$49:$FQ$49,RegulatoryPayment!$C$80:$FQ$80), 0)</f>
        <v>0</v>
      </c>
      <c r="DS224" s="319">
        <f>IF(Options!$C$106="Option I", _xlfn.XLOOKUP(DS$172, RegulatoryPayment!$C$49:$FQ$49,RegulatoryPayment!$C$80:$FQ$80), 0)</f>
        <v>0</v>
      </c>
      <c r="DT224" s="319">
        <f>IF(Options!$C$106="Option I", _xlfn.XLOOKUP(DT$172, RegulatoryPayment!$C$49:$FQ$49,RegulatoryPayment!$C$80:$FQ$80), 0)</f>
        <v>0</v>
      </c>
      <c r="DU224" s="319">
        <f>IF(Options!$C$106="Option I", _xlfn.XLOOKUP(DU$172, RegulatoryPayment!$C$49:$FQ$49,RegulatoryPayment!$C$80:$FQ$80), 0)</f>
        <v>0</v>
      </c>
      <c r="DV224" s="319">
        <f>IF(Options!$C$106="Option I", _xlfn.XLOOKUP(DV$172, RegulatoryPayment!$C$49:$FQ$49,RegulatoryPayment!$C$80:$FQ$80), 0)</f>
        <v>0</v>
      </c>
      <c r="DW224" s="319">
        <f>IF(Options!$C$106="Option I", _xlfn.XLOOKUP(DW$172, RegulatoryPayment!$C$49:$FQ$49,RegulatoryPayment!$C$80:$FQ$80), 0)</f>
        <v>0</v>
      </c>
      <c r="DX224" s="319">
        <f>IF(Options!$C$106="Option I", _xlfn.XLOOKUP(DX$172, RegulatoryPayment!$C$49:$FQ$49,RegulatoryPayment!$C$80:$FQ$80), 0)</f>
        <v>0</v>
      </c>
      <c r="DY224" s="319">
        <f>IF(Options!$C$106="Option I", _xlfn.XLOOKUP(DY$172, RegulatoryPayment!$C$49:$FQ$49,RegulatoryPayment!$C$80:$FQ$80), 0)</f>
        <v>0</v>
      </c>
      <c r="DZ224" s="319">
        <f>IF(Options!$C$106="Option I", _xlfn.XLOOKUP(DZ$172, RegulatoryPayment!$C$49:$FQ$49,RegulatoryPayment!$C$80:$FQ$80), 0)</f>
        <v>0</v>
      </c>
      <c r="EA224" s="319">
        <f>IF(Options!$C$106="Option I", _xlfn.XLOOKUP(EA$172, RegulatoryPayment!$C$49:$FQ$49,RegulatoryPayment!$C$80:$FQ$80), 0)</f>
        <v>0</v>
      </c>
      <c r="EB224" s="319">
        <f>IF(Options!$C$106="Option I", _xlfn.XLOOKUP(EB$172, RegulatoryPayment!$C$49:$FQ$49,RegulatoryPayment!$C$80:$FQ$80), 0)</f>
        <v>0</v>
      </c>
      <c r="EC224" s="319">
        <f>IF(Options!$C$106="Option I", _xlfn.XLOOKUP(EC$172, RegulatoryPayment!$C$49:$FQ$49,RegulatoryPayment!$C$80:$FQ$80), 0)</f>
        <v>0</v>
      </c>
      <c r="ED224" s="319">
        <f>IF(Options!$C$106="Option I", _xlfn.XLOOKUP(ED$172, RegulatoryPayment!$C$49:$FQ$49,RegulatoryPayment!$C$80:$FQ$80), 0)</f>
        <v>0</v>
      </c>
      <c r="EE224" s="319">
        <f>IF(Options!$C$106="Option I", _xlfn.XLOOKUP(EE$172, RegulatoryPayment!$C$49:$FQ$49,RegulatoryPayment!$C$80:$FQ$80), 0)</f>
        <v>0</v>
      </c>
      <c r="EF224" s="319">
        <f>IF(Options!$C$106="Option I", _xlfn.XLOOKUP(EF$172, RegulatoryPayment!$C$49:$FQ$49,RegulatoryPayment!$C$80:$FQ$80), 0)</f>
        <v>0</v>
      </c>
      <c r="EG224" s="319">
        <f>IF(Options!$C$106="Option I", _xlfn.XLOOKUP(EG$172, RegulatoryPayment!$C$49:$FQ$49,RegulatoryPayment!$C$80:$FQ$80), 0)</f>
        <v>0</v>
      </c>
      <c r="EH224" s="319">
        <f>IF(Options!$C$106="Option I", _xlfn.XLOOKUP(EH$172, RegulatoryPayment!$C$49:$FQ$49,RegulatoryPayment!$C$80:$FQ$80), 0)</f>
        <v>0</v>
      </c>
      <c r="EI224" s="319">
        <f>IF(Options!$C$106="Option I", _xlfn.XLOOKUP(EI$172, RegulatoryPayment!$C$49:$FQ$49,RegulatoryPayment!$C$80:$FQ$80), 0)</f>
        <v>0</v>
      </c>
      <c r="EJ224" s="319">
        <f>IF(Options!$C$106="Option I", _xlfn.XLOOKUP(EJ$172, RegulatoryPayment!$C$49:$FQ$49,RegulatoryPayment!$C$80:$FQ$80), 0)</f>
        <v>0</v>
      </c>
      <c r="EK224" s="319">
        <f>IF(Options!$C$106="Option I", _xlfn.XLOOKUP(EK$172, RegulatoryPayment!$C$49:$FQ$49,RegulatoryPayment!$C$80:$FQ$80), 0)</f>
        <v>0</v>
      </c>
      <c r="EL224" s="319">
        <f>IF(Options!$C$106="Option I", _xlfn.XLOOKUP(EL$172, RegulatoryPayment!$C$49:$FQ$49,RegulatoryPayment!$C$80:$FQ$80), 0)</f>
        <v>0</v>
      </c>
      <c r="EM224" s="319">
        <f>IF(Options!$C$106="Option I", _xlfn.XLOOKUP(EM$172, RegulatoryPayment!$C$49:$FQ$49,RegulatoryPayment!$C$80:$FQ$80), 0)</f>
        <v>0</v>
      </c>
      <c r="EN224" s="319">
        <f>IF(Options!$C$106="Option I", _xlfn.XLOOKUP(EN$172, RegulatoryPayment!$C$49:$FQ$49,RegulatoryPayment!$C$80:$FQ$80), 0)</f>
        <v>0</v>
      </c>
      <c r="EO224" s="319">
        <f>IF(Options!$C$106="Option I", _xlfn.XLOOKUP(EO$172, RegulatoryPayment!$C$49:$FQ$49,RegulatoryPayment!$C$80:$FQ$80), 0)</f>
        <v>0</v>
      </c>
      <c r="EP224" s="319">
        <f>IF(Options!$C$106="Option I", _xlfn.XLOOKUP(EP$172, RegulatoryPayment!$C$49:$FQ$49,RegulatoryPayment!$C$80:$FQ$80), 0)</f>
        <v>0</v>
      </c>
      <c r="EQ224" s="319">
        <f>IF(Options!$C$106="Option I", _xlfn.XLOOKUP(EQ$172, RegulatoryPayment!$C$49:$FQ$49,RegulatoryPayment!$C$80:$FQ$80), 0)</f>
        <v>0</v>
      </c>
      <c r="ER224" s="319">
        <f>IF(Options!$C$106="Option I", _xlfn.XLOOKUP(ER$172, RegulatoryPayment!$C$49:$FQ$49,RegulatoryPayment!$C$80:$FQ$80), 0)</f>
        <v>0</v>
      </c>
      <c r="ES224" s="319">
        <f>IF(Options!$C$106="Option I", _xlfn.XLOOKUP(ES$172, RegulatoryPayment!$C$49:$FQ$49,RegulatoryPayment!$C$80:$FQ$80), 0)</f>
        <v>0</v>
      </c>
      <c r="ET224" s="319">
        <f>IF(Options!$C$106="Option I", _xlfn.XLOOKUP(ET$172, RegulatoryPayment!$C$49:$FQ$49,RegulatoryPayment!$C$80:$FQ$80), 0)</f>
        <v>0</v>
      </c>
      <c r="EU224" s="319">
        <f>IF(Options!$C$106="Option I", _xlfn.XLOOKUP(EU$172, RegulatoryPayment!$C$49:$FQ$49,RegulatoryPayment!$C$80:$FQ$80), 0)</f>
        <v>0</v>
      </c>
      <c r="EV224" s="319">
        <f>IF(Options!$C$106="Option I", _xlfn.XLOOKUP(EV$172, RegulatoryPayment!$C$49:$FQ$49,RegulatoryPayment!$C$80:$FQ$80), 0)</f>
        <v>0</v>
      </c>
      <c r="EW224" s="319">
        <f>IF(Options!$C$106="Option I", _xlfn.XLOOKUP(EW$172, RegulatoryPayment!$C$49:$FQ$49,RegulatoryPayment!$C$80:$FQ$80), 0)</f>
        <v>0</v>
      </c>
      <c r="EX224" s="319">
        <f>IF(Options!$C$106="Option I", _xlfn.XLOOKUP(EX$172, RegulatoryPayment!$C$49:$FQ$49,RegulatoryPayment!$C$80:$FQ$80), 0)</f>
        <v>0</v>
      </c>
      <c r="EY224" s="319">
        <f>IF(Options!$C$106="Option I", _xlfn.XLOOKUP(EY$172, RegulatoryPayment!$C$49:$FQ$49,RegulatoryPayment!$C$80:$FQ$80), 0)</f>
        <v>0</v>
      </c>
      <c r="EZ224" s="319">
        <f>IF(Options!$C$106="Option I", _xlfn.XLOOKUP(EZ$172, RegulatoryPayment!$C$49:$FQ$49,RegulatoryPayment!$C$80:$FQ$80), 0)</f>
        <v>0</v>
      </c>
      <c r="FA224" s="319">
        <f>IF(Options!$C$106="Option I", _xlfn.XLOOKUP(FA$172, RegulatoryPayment!$C$49:$FQ$49,RegulatoryPayment!$C$80:$FQ$80), 0)</f>
        <v>0</v>
      </c>
      <c r="FB224" s="319">
        <f>IF(Options!$C$106="Option I", _xlfn.XLOOKUP(FB$172, RegulatoryPayment!$C$49:$FQ$49,RegulatoryPayment!$C$80:$FQ$80), 0)</f>
        <v>0</v>
      </c>
      <c r="FC224" s="319">
        <f>IF(Options!$C$106="Option I", _xlfn.XLOOKUP(FC$172, RegulatoryPayment!$C$49:$FQ$49,RegulatoryPayment!$C$80:$FQ$80), 0)</f>
        <v>0</v>
      </c>
      <c r="FD224" s="319">
        <f>IF(Options!$C$106="Option I", _xlfn.XLOOKUP(FD$172, RegulatoryPayment!$C$49:$FQ$49,RegulatoryPayment!$C$80:$FQ$80), 0)</f>
        <v>0</v>
      </c>
      <c r="FE224" s="319">
        <f>IF(Options!$C$106="Option I", _xlfn.XLOOKUP(FE$172, RegulatoryPayment!$C$49:$FQ$49,RegulatoryPayment!$C$80:$FQ$80), 0)</f>
        <v>0</v>
      </c>
      <c r="FF224" s="319">
        <f>IF(Options!$C$106="Option I", _xlfn.XLOOKUP(FF$172, RegulatoryPayment!$C$49:$FQ$49,RegulatoryPayment!$C$80:$FQ$80), 0)</f>
        <v>0</v>
      </c>
      <c r="FG224" s="319">
        <f>IF(Options!$C$106="Option I", _xlfn.XLOOKUP(FG$172, RegulatoryPayment!$C$49:$FQ$49,RegulatoryPayment!$C$80:$FQ$80), 0)</f>
        <v>0</v>
      </c>
      <c r="FH224" s="319">
        <f>IF(Options!$C$106="Option I", _xlfn.XLOOKUP(FH$172, RegulatoryPayment!$C$49:$FQ$49,RegulatoryPayment!$C$80:$FQ$80), 0)</f>
        <v>0</v>
      </c>
      <c r="FI224" s="319">
        <f>IF(Options!$C$106="Option I", _xlfn.XLOOKUP(FI$172, RegulatoryPayment!$C$49:$FQ$49,RegulatoryPayment!$C$80:$FQ$80), 0)</f>
        <v>0</v>
      </c>
      <c r="FJ224" s="319">
        <f>IF(Options!$C$106="Option I", _xlfn.XLOOKUP(FJ$172, RegulatoryPayment!$C$49:$FQ$49,RegulatoryPayment!$C$80:$FQ$80), 0)</f>
        <v>0</v>
      </c>
      <c r="FK224" s="319">
        <f>IF(Options!$C$106="Option I", _xlfn.XLOOKUP(FK$172, RegulatoryPayment!$C$49:$FQ$49,RegulatoryPayment!$C$80:$FQ$80), 0)</f>
        <v>0</v>
      </c>
      <c r="FL224" s="319">
        <f>IF(Options!$C$106="Option I", _xlfn.XLOOKUP(FL$172, RegulatoryPayment!$C$49:$FQ$49,RegulatoryPayment!$C$80:$FQ$80), 0)</f>
        <v>0</v>
      </c>
      <c r="FM224" s="319">
        <f>IF(Options!$C$106="Option I", _xlfn.XLOOKUP(FM$172, RegulatoryPayment!$C$49:$FQ$49,RegulatoryPayment!$C$80:$FQ$80), 0)</f>
        <v>0</v>
      </c>
      <c r="FN224" s="319">
        <f>IF(Options!$C$106="Option I", _xlfn.XLOOKUP(FN$172, RegulatoryPayment!$C$49:$FQ$49,RegulatoryPayment!$C$80:$FQ$80), 0)</f>
        <v>0</v>
      </c>
      <c r="FO224" s="319">
        <f>IF(Options!$C$106="Option I", _xlfn.XLOOKUP(FO$172, RegulatoryPayment!$C$49:$FQ$49,RegulatoryPayment!$C$80:$FQ$80), 0)</f>
        <v>0</v>
      </c>
    </row>
    <row r="225" spans="2:171" hidden="1" outlineLevel="2" x14ac:dyDescent="0.3">
      <c r="B225" s="201" t="s">
        <v>311</v>
      </c>
      <c r="D225" s="212">
        <f>SUM(G225:FO225)</f>
        <v>16.964339699999996</v>
      </c>
      <c r="G225" s="201">
        <f t="shared" ref="G225:AL225" si="1951">G160</f>
        <v>0</v>
      </c>
      <c r="H225" s="201">
        <f t="shared" si="1951"/>
        <v>0</v>
      </c>
      <c r="I225" s="201">
        <f t="shared" si="1951"/>
        <v>0</v>
      </c>
      <c r="J225" s="201">
        <f t="shared" si="1951"/>
        <v>0</v>
      </c>
      <c r="K225" s="201">
        <f t="shared" si="1951"/>
        <v>0</v>
      </c>
      <c r="L225" s="201">
        <f t="shared" si="1951"/>
        <v>0</v>
      </c>
      <c r="M225" s="201">
        <f t="shared" si="1951"/>
        <v>0</v>
      </c>
      <c r="N225" s="201">
        <f t="shared" si="1951"/>
        <v>0</v>
      </c>
      <c r="O225" s="201">
        <f t="shared" si="1951"/>
        <v>0</v>
      </c>
      <c r="P225" s="201">
        <f t="shared" si="1951"/>
        <v>0</v>
      </c>
      <c r="Q225" s="201">
        <f t="shared" si="1951"/>
        <v>16.964339699999996</v>
      </c>
      <c r="R225" s="201">
        <f t="shared" si="1951"/>
        <v>0</v>
      </c>
      <c r="S225" s="201">
        <f t="shared" si="1951"/>
        <v>0</v>
      </c>
      <c r="T225" s="201">
        <f t="shared" si="1951"/>
        <v>0</v>
      </c>
      <c r="U225" s="201">
        <f t="shared" si="1951"/>
        <v>0</v>
      </c>
      <c r="V225" s="201">
        <f t="shared" si="1951"/>
        <v>0</v>
      </c>
      <c r="W225" s="201">
        <f t="shared" si="1951"/>
        <v>0</v>
      </c>
      <c r="X225" s="201">
        <f t="shared" si="1951"/>
        <v>0</v>
      </c>
      <c r="Y225" s="201">
        <f t="shared" si="1951"/>
        <v>0</v>
      </c>
      <c r="Z225" s="201">
        <f t="shared" si="1951"/>
        <v>0</v>
      </c>
      <c r="AA225" s="201">
        <f t="shared" si="1951"/>
        <v>0</v>
      </c>
      <c r="AB225" s="201">
        <f t="shared" si="1951"/>
        <v>0</v>
      </c>
      <c r="AC225" s="201">
        <f t="shared" si="1951"/>
        <v>0</v>
      </c>
      <c r="AD225" s="201">
        <f t="shared" si="1951"/>
        <v>0</v>
      </c>
      <c r="AE225" s="201">
        <f t="shared" si="1951"/>
        <v>0</v>
      </c>
      <c r="AF225" s="201">
        <f t="shared" si="1951"/>
        <v>0</v>
      </c>
      <c r="AG225" s="201">
        <f t="shared" si="1951"/>
        <v>0</v>
      </c>
      <c r="AH225" s="201">
        <f t="shared" si="1951"/>
        <v>0</v>
      </c>
      <c r="AI225" s="201">
        <f t="shared" si="1951"/>
        <v>0</v>
      </c>
      <c r="AJ225" s="201">
        <f t="shared" si="1951"/>
        <v>0</v>
      </c>
      <c r="AK225" s="201">
        <f t="shared" si="1951"/>
        <v>0</v>
      </c>
      <c r="AL225" s="201">
        <f t="shared" si="1951"/>
        <v>0</v>
      </c>
      <c r="AM225" s="201">
        <f t="shared" ref="AM225:BR225" si="1952">AM160</f>
        <v>0</v>
      </c>
      <c r="AN225" s="201">
        <f t="shared" si="1952"/>
        <v>0</v>
      </c>
      <c r="AO225" s="201">
        <f t="shared" si="1952"/>
        <v>0</v>
      </c>
      <c r="AP225" s="201">
        <f t="shared" si="1952"/>
        <v>0</v>
      </c>
      <c r="AQ225" s="201">
        <f t="shared" si="1952"/>
        <v>0</v>
      </c>
      <c r="AR225" s="201">
        <f t="shared" si="1952"/>
        <v>0</v>
      </c>
      <c r="AS225" s="201">
        <f t="shared" si="1952"/>
        <v>0</v>
      </c>
      <c r="AT225" s="201">
        <f t="shared" si="1952"/>
        <v>0</v>
      </c>
      <c r="AU225" s="201">
        <f t="shared" si="1952"/>
        <v>0</v>
      </c>
      <c r="AV225" s="201">
        <f t="shared" si="1952"/>
        <v>0</v>
      </c>
      <c r="AW225" s="201">
        <f t="shared" si="1952"/>
        <v>0</v>
      </c>
      <c r="AX225" s="201">
        <f t="shared" si="1952"/>
        <v>0</v>
      </c>
      <c r="AY225" s="201">
        <f t="shared" si="1952"/>
        <v>0</v>
      </c>
      <c r="AZ225" s="201">
        <f t="shared" si="1952"/>
        <v>0</v>
      </c>
      <c r="BA225" s="201">
        <f t="shared" si="1952"/>
        <v>0</v>
      </c>
      <c r="BB225" s="201">
        <f t="shared" si="1952"/>
        <v>0</v>
      </c>
      <c r="BC225" s="201">
        <f t="shared" si="1952"/>
        <v>0</v>
      </c>
      <c r="BD225" s="201">
        <f t="shared" si="1952"/>
        <v>0</v>
      </c>
      <c r="BE225" s="201">
        <f t="shared" si="1952"/>
        <v>0</v>
      </c>
      <c r="BF225" s="201">
        <f t="shared" si="1952"/>
        <v>0</v>
      </c>
      <c r="BG225" s="201">
        <f t="shared" si="1952"/>
        <v>0</v>
      </c>
      <c r="BH225" s="201">
        <f t="shared" si="1952"/>
        <v>0</v>
      </c>
      <c r="BI225" s="201">
        <f t="shared" si="1952"/>
        <v>0</v>
      </c>
      <c r="BJ225" s="201">
        <f t="shared" si="1952"/>
        <v>0</v>
      </c>
      <c r="BK225" s="201">
        <f t="shared" si="1952"/>
        <v>0</v>
      </c>
      <c r="BL225" s="201">
        <f t="shared" si="1952"/>
        <v>0</v>
      </c>
      <c r="BM225" s="201">
        <f t="shared" si="1952"/>
        <v>0</v>
      </c>
      <c r="BN225" s="201">
        <f t="shared" si="1952"/>
        <v>0</v>
      </c>
      <c r="BO225" s="201">
        <f t="shared" si="1952"/>
        <v>0</v>
      </c>
      <c r="BP225" s="201">
        <f t="shared" si="1952"/>
        <v>0</v>
      </c>
      <c r="BQ225" s="201">
        <f t="shared" si="1952"/>
        <v>0</v>
      </c>
      <c r="BR225" s="201">
        <f t="shared" si="1952"/>
        <v>0</v>
      </c>
      <c r="BS225" s="201">
        <f t="shared" ref="BS225:CX225" si="1953">BS160</f>
        <v>0</v>
      </c>
      <c r="BT225" s="201">
        <f t="shared" si="1953"/>
        <v>0</v>
      </c>
      <c r="BU225" s="201">
        <f t="shared" si="1953"/>
        <v>0</v>
      </c>
      <c r="BV225" s="201">
        <f t="shared" si="1953"/>
        <v>0</v>
      </c>
      <c r="BW225" s="201">
        <f t="shared" si="1953"/>
        <v>0</v>
      </c>
      <c r="BX225" s="201">
        <f t="shared" si="1953"/>
        <v>0</v>
      </c>
      <c r="BY225" s="201">
        <f t="shared" si="1953"/>
        <v>0</v>
      </c>
      <c r="BZ225" s="201">
        <f t="shared" si="1953"/>
        <v>0</v>
      </c>
      <c r="CA225" s="201">
        <f t="shared" si="1953"/>
        <v>0</v>
      </c>
      <c r="CB225" s="201">
        <f t="shared" si="1953"/>
        <v>0</v>
      </c>
      <c r="CC225" s="201">
        <f t="shared" si="1953"/>
        <v>0</v>
      </c>
      <c r="CD225" s="201">
        <f t="shared" si="1953"/>
        <v>0</v>
      </c>
      <c r="CE225" s="201">
        <f t="shared" si="1953"/>
        <v>0</v>
      </c>
      <c r="CF225" s="201">
        <f t="shared" si="1953"/>
        <v>0</v>
      </c>
      <c r="CG225" s="201">
        <f t="shared" si="1953"/>
        <v>0</v>
      </c>
      <c r="CH225" s="201">
        <f t="shared" si="1953"/>
        <v>0</v>
      </c>
      <c r="CI225" s="201">
        <f t="shared" si="1953"/>
        <v>0</v>
      </c>
      <c r="CJ225" s="201">
        <f t="shared" si="1953"/>
        <v>0</v>
      </c>
      <c r="CK225" s="201">
        <f t="shared" si="1953"/>
        <v>0</v>
      </c>
      <c r="CL225" s="201">
        <f t="shared" si="1953"/>
        <v>0</v>
      </c>
      <c r="CM225" s="201">
        <f t="shared" si="1953"/>
        <v>0</v>
      </c>
      <c r="CN225" s="201">
        <f t="shared" si="1953"/>
        <v>0</v>
      </c>
      <c r="CO225" s="201">
        <f t="shared" si="1953"/>
        <v>0</v>
      </c>
      <c r="CP225" s="201">
        <f t="shared" si="1953"/>
        <v>0</v>
      </c>
      <c r="CQ225" s="201">
        <f t="shared" si="1953"/>
        <v>0</v>
      </c>
      <c r="CR225" s="201">
        <f t="shared" si="1953"/>
        <v>0</v>
      </c>
      <c r="CS225" s="201">
        <f t="shared" si="1953"/>
        <v>0</v>
      </c>
      <c r="CT225" s="201">
        <f t="shared" si="1953"/>
        <v>0</v>
      </c>
      <c r="CU225" s="201">
        <f t="shared" si="1953"/>
        <v>0</v>
      </c>
      <c r="CV225" s="201">
        <f t="shared" si="1953"/>
        <v>0</v>
      </c>
      <c r="CW225" s="201">
        <f t="shared" si="1953"/>
        <v>0</v>
      </c>
      <c r="CX225" s="201">
        <f t="shared" si="1953"/>
        <v>0</v>
      </c>
      <c r="CY225" s="201">
        <f t="shared" ref="CY225:ED225" si="1954">CY160</f>
        <v>0</v>
      </c>
      <c r="CZ225" s="201">
        <f t="shared" si="1954"/>
        <v>0</v>
      </c>
      <c r="DA225" s="201">
        <f t="shared" si="1954"/>
        <v>0</v>
      </c>
      <c r="DB225" s="201">
        <f t="shared" si="1954"/>
        <v>0</v>
      </c>
      <c r="DC225" s="201">
        <f t="shared" si="1954"/>
        <v>0</v>
      </c>
      <c r="DD225" s="201">
        <f t="shared" si="1954"/>
        <v>0</v>
      </c>
      <c r="DE225" s="201">
        <f t="shared" si="1954"/>
        <v>0</v>
      </c>
      <c r="DF225" s="201">
        <f t="shared" si="1954"/>
        <v>0</v>
      </c>
      <c r="DG225" s="201">
        <f t="shared" si="1954"/>
        <v>0</v>
      </c>
      <c r="DH225" s="201">
        <f t="shared" si="1954"/>
        <v>0</v>
      </c>
      <c r="DI225" s="201">
        <f t="shared" si="1954"/>
        <v>0</v>
      </c>
      <c r="DJ225" s="201">
        <f t="shared" si="1954"/>
        <v>0</v>
      </c>
      <c r="DK225" s="201">
        <f t="shared" si="1954"/>
        <v>0</v>
      </c>
      <c r="DL225" s="201">
        <f t="shared" si="1954"/>
        <v>0</v>
      </c>
      <c r="DM225" s="201">
        <f t="shared" si="1954"/>
        <v>0</v>
      </c>
      <c r="DN225" s="201">
        <f t="shared" si="1954"/>
        <v>0</v>
      </c>
      <c r="DO225" s="201">
        <f t="shared" si="1954"/>
        <v>0</v>
      </c>
      <c r="DP225" s="201">
        <f t="shared" si="1954"/>
        <v>0</v>
      </c>
      <c r="DQ225" s="201">
        <f t="shared" si="1954"/>
        <v>0</v>
      </c>
      <c r="DR225" s="201">
        <f t="shared" si="1954"/>
        <v>0</v>
      </c>
      <c r="DS225" s="201">
        <f t="shared" si="1954"/>
        <v>0</v>
      </c>
      <c r="DT225" s="201">
        <f t="shared" si="1954"/>
        <v>0</v>
      </c>
      <c r="DU225" s="201">
        <f t="shared" si="1954"/>
        <v>0</v>
      </c>
      <c r="DV225" s="201">
        <f t="shared" si="1954"/>
        <v>0</v>
      </c>
      <c r="DW225" s="201">
        <f t="shared" si="1954"/>
        <v>0</v>
      </c>
      <c r="DX225" s="201">
        <f t="shared" si="1954"/>
        <v>0</v>
      </c>
      <c r="DY225" s="201">
        <f t="shared" si="1954"/>
        <v>0</v>
      </c>
      <c r="DZ225" s="201">
        <f t="shared" si="1954"/>
        <v>0</v>
      </c>
      <c r="EA225" s="201">
        <f t="shared" si="1954"/>
        <v>0</v>
      </c>
      <c r="EB225" s="201">
        <f t="shared" si="1954"/>
        <v>0</v>
      </c>
      <c r="EC225" s="201">
        <f t="shared" si="1954"/>
        <v>0</v>
      </c>
      <c r="ED225" s="201">
        <f t="shared" si="1954"/>
        <v>0</v>
      </c>
      <c r="EE225" s="201">
        <f t="shared" ref="EE225:FO225" si="1955">EE160</f>
        <v>0</v>
      </c>
      <c r="EF225" s="201">
        <f t="shared" si="1955"/>
        <v>0</v>
      </c>
      <c r="EG225" s="201">
        <f t="shared" si="1955"/>
        <v>0</v>
      </c>
      <c r="EH225" s="201">
        <f t="shared" si="1955"/>
        <v>0</v>
      </c>
      <c r="EI225" s="201">
        <f t="shared" si="1955"/>
        <v>0</v>
      </c>
      <c r="EJ225" s="201">
        <f t="shared" si="1955"/>
        <v>0</v>
      </c>
      <c r="EK225" s="201">
        <f t="shared" si="1955"/>
        <v>0</v>
      </c>
      <c r="EL225" s="201">
        <f t="shared" si="1955"/>
        <v>0</v>
      </c>
      <c r="EM225" s="201">
        <f t="shared" si="1955"/>
        <v>0</v>
      </c>
      <c r="EN225" s="201">
        <f t="shared" si="1955"/>
        <v>0</v>
      </c>
      <c r="EO225" s="201">
        <f t="shared" si="1955"/>
        <v>0</v>
      </c>
      <c r="EP225" s="201">
        <f t="shared" si="1955"/>
        <v>0</v>
      </c>
      <c r="EQ225" s="201">
        <f t="shared" si="1955"/>
        <v>0</v>
      </c>
      <c r="ER225" s="201">
        <f t="shared" si="1955"/>
        <v>0</v>
      </c>
      <c r="ES225" s="201">
        <f t="shared" si="1955"/>
        <v>0</v>
      </c>
      <c r="ET225" s="201">
        <f t="shared" si="1955"/>
        <v>0</v>
      </c>
      <c r="EU225" s="201">
        <f t="shared" si="1955"/>
        <v>0</v>
      </c>
      <c r="EV225" s="201">
        <f t="shared" si="1955"/>
        <v>0</v>
      </c>
      <c r="EW225" s="201">
        <f t="shared" si="1955"/>
        <v>0</v>
      </c>
      <c r="EX225" s="201">
        <f t="shared" si="1955"/>
        <v>0</v>
      </c>
      <c r="EY225" s="201">
        <f t="shared" si="1955"/>
        <v>0</v>
      </c>
      <c r="EZ225" s="201">
        <f t="shared" si="1955"/>
        <v>0</v>
      </c>
      <c r="FA225" s="201">
        <f t="shared" si="1955"/>
        <v>0</v>
      </c>
      <c r="FB225" s="201">
        <f t="shared" si="1955"/>
        <v>0</v>
      </c>
      <c r="FC225" s="201">
        <f t="shared" si="1955"/>
        <v>0</v>
      </c>
      <c r="FD225" s="201">
        <f t="shared" si="1955"/>
        <v>0</v>
      </c>
      <c r="FE225" s="201">
        <f t="shared" si="1955"/>
        <v>0</v>
      </c>
      <c r="FF225" s="201">
        <f t="shared" si="1955"/>
        <v>0</v>
      </c>
      <c r="FG225" s="201">
        <f t="shared" si="1955"/>
        <v>0</v>
      </c>
      <c r="FH225" s="201">
        <f t="shared" si="1955"/>
        <v>0</v>
      </c>
      <c r="FI225" s="201">
        <f t="shared" si="1955"/>
        <v>0</v>
      </c>
      <c r="FJ225" s="201">
        <f t="shared" si="1955"/>
        <v>0</v>
      </c>
      <c r="FK225" s="201">
        <f t="shared" si="1955"/>
        <v>0</v>
      </c>
      <c r="FL225" s="201">
        <f t="shared" si="1955"/>
        <v>0</v>
      </c>
      <c r="FM225" s="201">
        <f t="shared" si="1955"/>
        <v>0</v>
      </c>
      <c r="FN225" s="201">
        <f t="shared" si="1955"/>
        <v>0</v>
      </c>
      <c r="FO225" s="201">
        <f t="shared" si="1955"/>
        <v>0</v>
      </c>
    </row>
    <row r="226" spans="2:171" collapsed="1" x14ac:dyDescent="0.3">
      <c r="B226" s="208" t="s">
        <v>292</v>
      </c>
      <c r="D226" s="210">
        <f t="shared" ref="D226:D235" si="1956">SUM(G226:FO226)</f>
        <v>1856.9822203452591</v>
      </c>
      <c r="G226" s="213">
        <f t="shared" ref="G226:AL226" si="1957">_xlfn.XLOOKUP(G209, $G$57:$FO$57, $G$101:$FO$101,0)+_xlfn.XLOOKUP(G209, $G$57:$FO$57, $G$103:$FO$103,0)</f>
        <v>0</v>
      </c>
      <c r="H226" s="213">
        <f t="shared" si="1957"/>
        <v>0</v>
      </c>
      <c r="I226" s="213">
        <f t="shared" si="1957"/>
        <v>0</v>
      </c>
      <c r="J226" s="213">
        <f t="shared" si="1957"/>
        <v>0</v>
      </c>
      <c r="K226" s="213">
        <f t="shared" si="1957"/>
        <v>0</v>
      </c>
      <c r="L226" s="213">
        <f t="shared" si="1957"/>
        <v>0</v>
      </c>
      <c r="M226" s="213">
        <f t="shared" si="1957"/>
        <v>0</v>
      </c>
      <c r="N226" s="213">
        <f t="shared" si="1957"/>
        <v>0</v>
      </c>
      <c r="O226" s="213">
        <f t="shared" si="1957"/>
        <v>12.883887722860528</v>
      </c>
      <c r="P226" s="213">
        <f t="shared" si="1957"/>
        <v>12.883887722860528</v>
      </c>
      <c r="Q226" s="213">
        <f t="shared" si="1957"/>
        <v>12.883887722860528</v>
      </c>
      <c r="R226" s="213">
        <f t="shared" si="1957"/>
        <v>12.883887722860528</v>
      </c>
      <c r="S226" s="213">
        <f t="shared" si="1957"/>
        <v>12.883887722860528</v>
      </c>
      <c r="T226" s="213">
        <f t="shared" si="1957"/>
        <v>12.883887722860528</v>
      </c>
      <c r="U226" s="213">
        <f t="shared" si="1957"/>
        <v>12.883887722860528</v>
      </c>
      <c r="V226" s="213">
        <f t="shared" si="1957"/>
        <v>12.883887722860528</v>
      </c>
      <c r="W226" s="213">
        <f t="shared" si="1957"/>
        <v>12.883887722860528</v>
      </c>
      <c r="X226" s="213">
        <f t="shared" si="1957"/>
        <v>12.883887722860528</v>
      </c>
      <c r="Y226" s="213">
        <f t="shared" si="1957"/>
        <v>12.883887722860528</v>
      </c>
      <c r="Z226" s="213">
        <f t="shared" si="1957"/>
        <v>12.883887722860528</v>
      </c>
      <c r="AA226" s="213">
        <f t="shared" si="1957"/>
        <v>26.300154837168915</v>
      </c>
      <c r="AB226" s="213">
        <f t="shared" si="1957"/>
        <v>26.300154837168915</v>
      </c>
      <c r="AC226" s="213">
        <f t="shared" si="1957"/>
        <v>28.876932381741014</v>
      </c>
      <c r="AD226" s="213">
        <f t="shared" si="1957"/>
        <v>28.876932381741014</v>
      </c>
      <c r="AE226" s="213">
        <f t="shared" si="1957"/>
        <v>28.876932381741014</v>
      </c>
      <c r="AF226" s="213">
        <f t="shared" si="1957"/>
        <v>28.876932381741014</v>
      </c>
      <c r="AG226" s="213">
        <f t="shared" si="1957"/>
        <v>28.876932381741014</v>
      </c>
      <c r="AH226" s="213">
        <f t="shared" si="1957"/>
        <v>28.876932381741014</v>
      </c>
      <c r="AI226" s="213">
        <f t="shared" si="1957"/>
        <v>28.876932381741014</v>
      </c>
      <c r="AJ226" s="213">
        <f t="shared" si="1957"/>
        <v>28.876932381741014</v>
      </c>
      <c r="AK226" s="213">
        <f t="shared" si="1957"/>
        <v>28.876932381741014</v>
      </c>
      <c r="AL226" s="213">
        <f t="shared" si="1957"/>
        <v>28.876932381741014</v>
      </c>
      <c r="AM226" s="213">
        <f t="shared" ref="AM226:BR226" si="1958">_xlfn.XLOOKUP(AM209, $G$57:$FO$57, $G$101:$FO$101,0)+_xlfn.XLOOKUP(AM209, $G$57:$FO$57, $G$103:$FO$103,0)</f>
        <v>49.001333053203595</v>
      </c>
      <c r="AN226" s="213">
        <f t="shared" si="1958"/>
        <v>49.001333053203595</v>
      </c>
      <c r="AO226" s="213">
        <f t="shared" si="1958"/>
        <v>51.68458647606527</v>
      </c>
      <c r="AP226" s="213">
        <f t="shared" si="1958"/>
        <v>51.68458647606527</v>
      </c>
      <c r="AQ226" s="213">
        <f t="shared" si="1958"/>
        <v>61.991696654353689</v>
      </c>
      <c r="AR226" s="213">
        <f t="shared" si="1958"/>
        <v>61.991696654353689</v>
      </c>
      <c r="AS226" s="213">
        <f t="shared" si="1958"/>
        <v>61.991696654353689</v>
      </c>
      <c r="AT226" s="213">
        <f t="shared" si="1958"/>
        <v>61.991696654353689</v>
      </c>
      <c r="AU226" s="213">
        <f t="shared" si="1958"/>
        <v>51.684586476064993</v>
      </c>
      <c r="AV226" s="213">
        <f t="shared" si="1958"/>
        <v>36.223921208632639</v>
      </c>
      <c r="AW226" s="213">
        <f t="shared" si="1958"/>
        <v>36.223921208632639</v>
      </c>
      <c r="AX226" s="213">
        <f t="shared" si="1958"/>
        <v>36.223921208632639</v>
      </c>
      <c r="AY226" s="213">
        <f t="shared" si="1958"/>
        <v>36.223921208632639</v>
      </c>
      <c r="AZ226" s="213">
        <f t="shared" si="1958"/>
        <v>36.223921208632639</v>
      </c>
      <c r="BA226" s="213">
        <f t="shared" si="1958"/>
        <v>36.223921208632639</v>
      </c>
      <c r="BB226" s="213">
        <f t="shared" si="1958"/>
        <v>36.223921208632639</v>
      </c>
      <c r="BC226" s="213">
        <f t="shared" si="1958"/>
        <v>46.956934900079347</v>
      </c>
      <c r="BD226" s="213">
        <f t="shared" si="1958"/>
        <v>46.956934900079347</v>
      </c>
      <c r="BE226" s="213">
        <f t="shared" si="1958"/>
        <v>46.956934900079347</v>
      </c>
      <c r="BF226" s="213">
        <f t="shared" si="1958"/>
        <v>46.956934900079347</v>
      </c>
      <c r="BG226" s="213">
        <f t="shared" si="1958"/>
        <v>36.223921208632355</v>
      </c>
      <c r="BH226" s="213">
        <f t="shared" si="1958"/>
        <v>20.124400671462574</v>
      </c>
      <c r="BI226" s="213">
        <f t="shared" si="1958"/>
        <v>20.124400671462574</v>
      </c>
      <c r="BJ226" s="213">
        <f t="shared" si="1958"/>
        <v>20.124400671462574</v>
      </c>
      <c r="BK226" s="213">
        <f t="shared" si="1958"/>
        <v>24.14928080575509</v>
      </c>
      <c r="BL226" s="213">
        <f t="shared" si="1958"/>
        <v>24.14928080575509</v>
      </c>
      <c r="BM226" s="213">
        <f t="shared" si="1958"/>
        <v>24.14928080575509</v>
      </c>
      <c r="BN226" s="213">
        <f t="shared" si="1958"/>
        <v>24.14928080575509</v>
      </c>
      <c r="BO226" s="213">
        <f t="shared" si="1958"/>
        <v>24.14928080575509</v>
      </c>
      <c r="BP226" s="213">
        <f t="shared" si="1958"/>
        <v>24.14928080575509</v>
      </c>
      <c r="BQ226" s="213">
        <f t="shared" si="1958"/>
        <v>24.14928080575509</v>
      </c>
      <c r="BR226" s="213">
        <f t="shared" si="1958"/>
        <v>24.14928080575509</v>
      </c>
      <c r="BS226" s="213">
        <f t="shared" ref="BS226:CX226" si="1959">_xlfn.XLOOKUP(BS209, $G$57:$FO$57, $G$101:$FO$101,0)+_xlfn.XLOOKUP(BS209, $G$57:$FO$57, $G$103:$FO$103,0)</f>
        <v>24.14928080575509</v>
      </c>
      <c r="BT226" s="213">
        <f t="shared" si="1959"/>
        <v>24.14928080575509</v>
      </c>
      <c r="BU226" s="213">
        <f t="shared" si="1959"/>
        <v>24.14928080575509</v>
      </c>
      <c r="BV226" s="213">
        <f t="shared" si="1959"/>
        <v>24.14928080575509</v>
      </c>
      <c r="BW226" s="213">
        <f t="shared" si="1959"/>
        <v>32.199041074339704</v>
      </c>
      <c r="BX226" s="213">
        <f t="shared" si="1959"/>
        <v>0</v>
      </c>
      <c r="BY226" s="213">
        <f t="shared" si="1959"/>
        <v>0</v>
      </c>
      <c r="BZ226" s="213">
        <f t="shared" si="1959"/>
        <v>0</v>
      </c>
      <c r="CA226" s="213">
        <f t="shared" si="1959"/>
        <v>0</v>
      </c>
      <c r="CB226" s="213">
        <f t="shared" si="1959"/>
        <v>0</v>
      </c>
      <c r="CC226" s="213">
        <f t="shared" si="1959"/>
        <v>0</v>
      </c>
      <c r="CD226" s="213">
        <f t="shared" si="1959"/>
        <v>0</v>
      </c>
      <c r="CE226" s="213">
        <f t="shared" si="1959"/>
        <v>0</v>
      </c>
      <c r="CF226" s="213">
        <f t="shared" si="1959"/>
        <v>0</v>
      </c>
      <c r="CG226" s="213">
        <f t="shared" si="1959"/>
        <v>0</v>
      </c>
      <c r="CH226" s="213">
        <f t="shared" si="1959"/>
        <v>0</v>
      </c>
      <c r="CI226" s="213">
        <f t="shared" si="1959"/>
        <v>0</v>
      </c>
      <c r="CJ226" s="213">
        <f t="shared" si="1959"/>
        <v>0</v>
      </c>
      <c r="CK226" s="213">
        <f t="shared" si="1959"/>
        <v>0</v>
      </c>
      <c r="CL226" s="213">
        <f t="shared" si="1959"/>
        <v>0</v>
      </c>
      <c r="CM226" s="213">
        <f t="shared" si="1959"/>
        <v>0</v>
      </c>
      <c r="CN226" s="213">
        <f t="shared" si="1959"/>
        <v>0</v>
      </c>
      <c r="CO226" s="213">
        <f t="shared" si="1959"/>
        <v>0</v>
      </c>
      <c r="CP226" s="213">
        <f t="shared" si="1959"/>
        <v>0</v>
      </c>
      <c r="CQ226" s="213">
        <f t="shared" si="1959"/>
        <v>0</v>
      </c>
      <c r="CR226" s="213">
        <f t="shared" si="1959"/>
        <v>0</v>
      </c>
      <c r="CS226" s="213">
        <f t="shared" si="1959"/>
        <v>0</v>
      </c>
      <c r="CT226" s="213">
        <f t="shared" si="1959"/>
        <v>0</v>
      </c>
      <c r="CU226" s="213">
        <f t="shared" si="1959"/>
        <v>0</v>
      </c>
      <c r="CV226" s="213">
        <f t="shared" si="1959"/>
        <v>0</v>
      </c>
      <c r="CW226" s="213">
        <f t="shared" si="1959"/>
        <v>0</v>
      </c>
      <c r="CX226" s="213">
        <f t="shared" si="1959"/>
        <v>0</v>
      </c>
      <c r="CY226" s="213">
        <f t="shared" ref="CY226:ED226" si="1960">_xlfn.XLOOKUP(CY209, $G$57:$FO$57, $G$101:$FO$101,0)+_xlfn.XLOOKUP(CY209, $G$57:$FO$57, $G$103:$FO$103,0)</f>
        <v>0</v>
      </c>
      <c r="CZ226" s="213">
        <f t="shared" si="1960"/>
        <v>0</v>
      </c>
      <c r="DA226" s="213">
        <f t="shared" si="1960"/>
        <v>0</v>
      </c>
      <c r="DB226" s="213">
        <f t="shared" si="1960"/>
        <v>0</v>
      </c>
      <c r="DC226" s="213">
        <f t="shared" si="1960"/>
        <v>0</v>
      </c>
      <c r="DD226" s="213">
        <f t="shared" si="1960"/>
        <v>0</v>
      </c>
      <c r="DE226" s="213">
        <f t="shared" si="1960"/>
        <v>0</v>
      </c>
      <c r="DF226" s="213">
        <f t="shared" si="1960"/>
        <v>0</v>
      </c>
      <c r="DG226" s="213">
        <f t="shared" si="1960"/>
        <v>0</v>
      </c>
      <c r="DH226" s="213">
        <f t="shared" si="1960"/>
        <v>0</v>
      </c>
      <c r="DI226" s="213">
        <f t="shared" si="1960"/>
        <v>0</v>
      </c>
      <c r="DJ226" s="213">
        <f t="shared" si="1960"/>
        <v>0</v>
      </c>
      <c r="DK226" s="213">
        <f t="shared" si="1960"/>
        <v>0</v>
      </c>
      <c r="DL226" s="213">
        <f t="shared" si="1960"/>
        <v>0</v>
      </c>
      <c r="DM226" s="213">
        <f t="shared" si="1960"/>
        <v>0</v>
      </c>
      <c r="DN226" s="213">
        <f t="shared" si="1960"/>
        <v>0</v>
      </c>
      <c r="DO226" s="213">
        <f t="shared" si="1960"/>
        <v>0</v>
      </c>
      <c r="DP226" s="213">
        <f t="shared" si="1960"/>
        <v>0</v>
      </c>
      <c r="DQ226" s="213">
        <f t="shared" si="1960"/>
        <v>0</v>
      </c>
      <c r="DR226" s="213">
        <f t="shared" si="1960"/>
        <v>0</v>
      </c>
      <c r="DS226" s="213">
        <f t="shared" si="1960"/>
        <v>0</v>
      </c>
      <c r="DT226" s="213">
        <f t="shared" si="1960"/>
        <v>0</v>
      </c>
      <c r="DU226" s="213">
        <f t="shared" si="1960"/>
        <v>0</v>
      </c>
      <c r="DV226" s="213">
        <f t="shared" si="1960"/>
        <v>0</v>
      </c>
      <c r="DW226" s="213">
        <f t="shared" si="1960"/>
        <v>0</v>
      </c>
      <c r="DX226" s="213">
        <f t="shared" si="1960"/>
        <v>0</v>
      </c>
      <c r="DY226" s="213">
        <f t="shared" si="1960"/>
        <v>0</v>
      </c>
      <c r="DZ226" s="213">
        <f t="shared" si="1960"/>
        <v>0</v>
      </c>
      <c r="EA226" s="213">
        <f t="shared" si="1960"/>
        <v>0</v>
      </c>
      <c r="EB226" s="213">
        <f t="shared" si="1960"/>
        <v>0</v>
      </c>
      <c r="EC226" s="213">
        <f t="shared" si="1960"/>
        <v>0</v>
      </c>
      <c r="ED226" s="213">
        <f t="shared" si="1960"/>
        <v>0</v>
      </c>
      <c r="EE226" s="213">
        <f t="shared" ref="EE226:FO226" si="1961">_xlfn.XLOOKUP(EE209, $G$57:$FO$57, $G$101:$FO$101,0)+_xlfn.XLOOKUP(EE209, $G$57:$FO$57, $G$103:$FO$103,0)</f>
        <v>0</v>
      </c>
      <c r="EF226" s="213">
        <f t="shared" si="1961"/>
        <v>0</v>
      </c>
      <c r="EG226" s="213">
        <f t="shared" si="1961"/>
        <v>0</v>
      </c>
      <c r="EH226" s="213">
        <f t="shared" si="1961"/>
        <v>0</v>
      </c>
      <c r="EI226" s="213">
        <f t="shared" si="1961"/>
        <v>0</v>
      </c>
      <c r="EJ226" s="213">
        <f t="shared" si="1961"/>
        <v>0</v>
      </c>
      <c r="EK226" s="213">
        <f t="shared" si="1961"/>
        <v>0</v>
      </c>
      <c r="EL226" s="213">
        <f t="shared" si="1961"/>
        <v>0</v>
      </c>
      <c r="EM226" s="213">
        <f t="shared" si="1961"/>
        <v>0</v>
      </c>
      <c r="EN226" s="213">
        <f t="shared" si="1961"/>
        <v>0</v>
      </c>
      <c r="EO226" s="213">
        <f t="shared" si="1961"/>
        <v>0</v>
      </c>
      <c r="EP226" s="213">
        <f t="shared" si="1961"/>
        <v>0</v>
      </c>
      <c r="EQ226" s="213">
        <f t="shared" si="1961"/>
        <v>0</v>
      </c>
      <c r="ER226" s="213">
        <f t="shared" si="1961"/>
        <v>0</v>
      </c>
      <c r="ES226" s="213">
        <f t="shared" si="1961"/>
        <v>0</v>
      </c>
      <c r="ET226" s="213">
        <f t="shared" si="1961"/>
        <v>0</v>
      </c>
      <c r="EU226" s="213">
        <f t="shared" si="1961"/>
        <v>0</v>
      </c>
      <c r="EV226" s="213">
        <f t="shared" si="1961"/>
        <v>0</v>
      </c>
      <c r="EW226" s="213">
        <f t="shared" si="1961"/>
        <v>0</v>
      </c>
      <c r="EX226" s="213">
        <f t="shared" si="1961"/>
        <v>0</v>
      </c>
      <c r="EY226" s="213">
        <f t="shared" si="1961"/>
        <v>0</v>
      </c>
      <c r="EZ226" s="213">
        <f t="shared" si="1961"/>
        <v>0</v>
      </c>
      <c r="FA226" s="213">
        <f t="shared" si="1961"/>
        <v>0</v>
      </c>
      <c r="FB226" s="213">
        <f t="shared" si="1961"/>
        <v>0</v>
      </c>
      <c r="FC226" s="213">
        <f t="shared" si="1961"/>
        <v>0</v>
      </c>
      <c r="FD226" s="213">
        <f t="shared" si="1961"/>
        <v>0</v>
      </c>
      <c r="FE226" s="213">
        <f t="shared" si="1961"/>
        <v>0</v>
      </c>
      <c r="FF226" s="213">
        <f t="shared" si="1961"/>
        <v>0</v>
      </c>
      <c r="FG226" s="213">
        <f t="shared" si="1961"/>
        <v>0</v>
      </c>
      <c r="FH226" s="213">
        <f t="shared" si="1961"/>
        <v>0</v>
      </c>
      <c r="FI226" s="213">
        <f t="shared" si="1961"/>
        <v>0</v>
      </c>
      <c r="FJ226" s="213">
        <f t="shared" si="1961"/>
        <v>0</v>
      </c>
      <c r="FK226" s="213">
        <f t="shared" si="1961"/>
        <v>0</v>
      </c>
      <c r="FL226" s="213">
        <f t="shared" si="1961"/>
        <v>0</v>
      </c>
      <c r="FM226" s="213">
        <f t="shared" si="1961"/>
        <v>0</v>
      </c>
      <c r="FN226" s="213">
        <f t="shared" si="1961"/>
        <v>0</v>
      </c>
      <c r="FO226" s="213">
        <f t="shared" si="1961"/>
        <v>0</v>
      </c>
    </row>
    <row r="227" spans="2:171" hidden="1" outlineLevel="1" x14ac:dyDescent="0.3">
      <c r="B227" s="210" t="s">
        <v>245</v>
      </c>
      <c r="C227" s="209"/>
      <c r="D227" s="210">
        <f t="shared" si="1956"/>
        <v>279.50299686187367</v>
      </c>
      <c r="E227" s="209"/>
      <c r="F227" s="209"/>
      <c r="G227" s="213">
        <f t="shared" ref="G227:AL227" si="1962">G66</f>
        <v>0</v>
      </c>
      <c r="H227" s="213">
        <f t="shared" si="1962"/>
        <v>0</v>
      </c>
      <c r="I227" s="213">
        <f t="shared" si="1962"/>
        <v>0</v>
      </c>
      <c r="J227" s="213">
        <f t="shared" si="1962"/>
        <v>0</v>
      </c>
      <c r="K227" s="213">
        <f t="shared" si="1962"/>
        <v>0</v>
      </c>
      <c r="L227" s="213">
        <f t="shared" si="1962"/>
        <v>0</v>
      </c>
      <c r="M227" s="213">
        <f t="shared" si="1962"/>
        <v>0</v>
      </c>
      <c r="N227" s="213">
        <f t="shared" si="1962"/>
        <v>0</v>
      </c>
      <c r="O227" s="213">
        <f t="shared" si="1962"/>
        <v>1.7468937303867114</v>
      </c>
      <c r="P227" s="213">
        <f t="shared" si="1962"/>
        <v>1.7468937303867114</v>
      </c>
      <c r="Q227" s="213">
        <f t="shared" si="1962"/>
        <v>1.7468937303867114</v>
      </c>
      <c r="R227" s="213">
        <f t="shared" si="1962"/>
        <v>1.7468937303867114</v>
      </c>
      <c r="S227" s="213">
        <f t="shared" si="1962"/>
        <v>1.7468937303867114</v>
      </c>
      <c r="T227" s="213">
        <f t="shared" si="1962"/>
        <v>1.7468937303867114</v>
      </c>
      <c r="U227" s="213">
        <f t="shared" si="1962"/>
        <v>1.7468937303867114</v>
      </c>
      <c r="V227" s="213">
        <f t="shared" si="1962"/>
        <v>1.7468937303867114</v>
      </c>
      <c r="W227" s="213">
        <f t="shared" si="1962"/>
        <v>1.7468937303867114</v>
      </c>
      <c r="X227" s="213">
        <f t="shared" si="1962"/>
        <v>1.7468937303867114</v>
      </c>
      <c r="Y227" s="213">
        <f t="shared" si="1962"/>
        <v>1.7468937303867114</v>
      </c>
      <c r="Z227" s="213">
        <f t="shared" si="1962"/>
        <v>1.7468937303867114</v>
      </c>
      <c r="AA227" s="213">
        <f t="shared" si="1962"/>
        <v>3.843166206850765</v>
      </c>
      <c r="AB227" s="213">
        <f t="shared" si="1962"/>
        <v>3.843166206850765</v>
      </c>
      <c r="AC227" s="213">
        <f t="shared" si="1962"/>
        <v>4.1925449529281078</v>
      </c>
      <c r="AD227" s="213">
        <f t="shared" si="1962"/>
        <v>4.1925449529281078</v>
      </c>
      <c r="AE227" s="213">
        <f t="shared" si="1962"/>
        <v>4.1925449529281078</v>
      </c>
      <c r="AF227" s="213">
        <f t="shared" si="1962"/>
        <v>4.1925449529281078</v>
      </c>
      <c r="AG227" s="213">
        <f t="shared" si="1962"/>
        <v>4.1925449529281078</v>
      </c>
      <c r="AH227" s="213">
        <f t="shared" si="1962"/>
        <v>4.1925449529281078</v>
      </c>
      <c r="AI227" s="213">
        <f t="shared" si="1962"/>
        <v>4.1925449529281078</v>
      </c>
      <c r="AJ227" s="213">
        <f t="shared" si="1962"/>
        <v>4.1925449529281078</v>
      </c>
      <c r="AK227" s="213">
        <f t="shared" si="1962"/>
        <v>4.1925449529281078</v>
      </c>
      <c r="AL227" s="213">
        <f t="shared" si="1962"/>
        <v>4.1925449529281078</v>
      </c>
      <c r="AM227" s="213">
        <f t="shared" ref="AM227:BR227" si="1963">AM66</f>
        <v>7.3369536676241882</v>
      </c>
      <c r="AN227" s="213">
        <f t="shared" si="1963"/>
        <v>7.3369536676241882</v>
      </c>
      <c r="AO227" s="213">
        <f t="shared" si="1963"/>
        <v>7.7562081629169981</v>
      </c>
      <c r="AP227" s="213">
        <f t="shared" si="1963"/>
        <v>7.7562081629169981</v>
      </c>
      <c r="AQ227" s="213">
        <f t="shared" si="1963"/>
        <v>9.1537231472263674</v>
      </c>
      <c r="AR227" s="213">
        <f t="shared" si="1963"/>
        <v>9.1537231472263674</v>
      </c>
      <c r="AS227" s="213">
        <f t="shared" si="1963"/>
        <v>9.1537231472263674</v>
      </c>
      <c r="AT227" s="213">
        <f t="shared" si="1963"/>
        <v>9.1537231472263674</v>
      </c>
      <c r="AU227" s="213">
        <f t="shared" si="1963"/>
        <v>7.7562081629169608</v>
      </c>
      <c r="AV227" s="213">
        <f t="shared" si="1963"/>
        <v>5.6599356864529451</v>
      </c>
      <c r="AW227" s="213">
        <f t="shared" si="1963"/>
        <v>5.6599356864529451</v>
      </c>
      <c r="AX227" s="213">
        <f t="shared" si="1963"/>
        <v>5.6599356864529451</v>
      </c>
      <c r="AY227" s="213">
        <f t="shared" si="1963"/>
        <v>5.6599356864529451</v>
      </c>
      <c r="AZ227" s="213">
        <f t="shared" si="1963"/>
        <v>5.6599356864529451</v>
      </c>
      <c r="BA227" s="213">
        <f t="shared" si="1963"/>
        <v>5.6599356864529451</v>
      </c>
      <c r="BB227" s="213">
        <f t="shared" si="1963"/>
        <v>5.6599356864529451</v>
      </c>
      <c r="BC227" s="213">
        <f t="shared" si="1963"/>
        <v>7.3369536676241882</v>
      </c>
      <c r="BD227" s="213">
        <f t="shared" si="1963"/>
        <v>7.3369536676241882</v>
      </c>
      <c r="BE227" s="213">
        <f t="shared" si="1963"/>
        <v>7.3369536676241882</v>
      </c>
      <c r="BF227" s="213">
        <f t="shared" si="1963"/>
        <v>7.3369536676241882</v>
      </c>
      <c r="BG227" s="213">
        <f t="shared" si="1963"/>
        <v>5.6599356864529007</v>
      </c>
      <c r="BH227" s="213">
        <f t="shared" si="1963"/>
        <v>3.1444087146960804</v>
      </c>
      <c r="BI227" s="213">
        <f t="shared" si="1963"/>
        <v>3.1444087146960804</v>
      </c>
      <c r="BJ227" s="213">
        <f t="shared" si="1963"/>
        <v>3.1444087146960804</v>
      </c>
      <c r="BK227" s="213">
        <f t="shared" si="1963"/>
        <v>3.7732904576352961</v>
      </c>
      <c r="BL227" s="213">
        <f t="shared" si="1963"/>
        <v>3.7732904576352961</v>
      </c>
      <c r="BM227" s="213">
        <f t="shared" si="1963"/>
        <v>3.7732904576352961</v>
      </c>
      <c r="BN227" s="213">
        <f t="shared" si="1963"/>
        <v>3.7732904576352961</v>
      </c>
      <c r="BO227" s="213">
        <f t="shared" si="1963"/>
        <v>3.7732904576352961</v>
      </c>
      <c r="BP227" s="213">
        <f t="shared" si="1963"/>
        <v>3.7732904576352961</v>
      </c>
      <c r="BQ227" s="213">
        <f t="shared" si="1963"/>
        <v>3.7732904576352961</v>
      </c>
      <c r="BR227" s="213">
        <f t="shared" si="1963"/>
        <v>3.7732904576352961</v>
      </c>
      <c r="BS227" s="213">
        <f t="shared" ref="BS227:CX227" si="1964">BS66</f>
        <v>3.7732904576352961</v>
      </c>
      <c r="BT227" s="213">
        <f t="shared" si="1964"/>
        <v>3.7732904576352961</v>
      </c>
      <c r="BU227" s="213">
        <f t="shared" si="1964"/>
        <v>3.7732904576352961</v>
      </c>
      <c r="BV227" s="213">
        <f t="shared" si="1964"/>
        <v>3.7732904576352961</v>
      </c>
      <c r="BW227" s="213">
        <f t="shared" si="1964"/>
        <v>5.0310539435136628</v>
      </c>
      <c r="BX227" s="213">
        <f t="shared" si="1964"/>
        <v>0</v>
      </c>
      <c r="BY227" s="213">
        <f t="shared" si="1964"/>
        <v>0</v>
      </c>
      <c r="BZ227" s="213">
        <f t="shared" si="1964"/>
        <v>0</v>
      </c>
      <c r="CA227" s="213">
        <f t="shared" si="1964"/>
        <v>0</v>
      </c>
      <c r="CB227" s="213">
        <f t="shared" si="1964"/>
        <v>0</v>
      </c>
      <c r="CC227" s="213">
        <f t="shared" si="1964"/>
        <v>0</v>
      </c>
      <c r="CD227" s="213">
        <f t="shared" si="1964"/>
        <v>0</v>
      </c>
      <c r="CE227" s="213">
        <f t="shared" si="1964"/>
        <v>0</v>
      </c>
      <c r="CF227" s="213">
        <f t="shared" si="1964"/>
        <v>0</v>
      </c>
      <c r="CG227" s="213">
        <f t="shared" si="1964"/>
        <v>0</v>
      </c>
      <c r="CH227" s="213">
        <f t="shared" si="1964"/>
        <v>0</v>
      </c>
      <c r="CI227" s="213">
        <f t="shared" si="1964"/>
        <v>0</v>
      </c>
      <c r="CJ227" s="213">
        <f t="shared" si="1964"/>
        <v>0</v>
      </c>
      <c r="CK227" s="213">
        <f t="shared" si="1964"/>
        <v>0</v>
      </c>
      <c r="CL227" s="213">
        <f t="shared" si="1964"/>
        <v>0</v>
      </c>
      <c r="CM227" s="213">
        <f t="shared" si="1964"/>
        <v>0</v>
      </c>
      <c r="CN227" s="213">
        <f t="shared" si="1964"/>
        <v>0</v>
      </c>
      <c r="CO227" s="213">
        <f t="shared" si="1964"/>
        <v>0</v>
      </c>
      <c r="CP227" s="213">
        <f t="shared" si="1964"/>
        <v>0</v>
      </c>
      <c r="CQ227" s="213">
        <f t="shared" si="1964"/>
        <v>0</v>
      </c>
      <c r="CR227" s="213">
        <f t="shared" si="1964"/>
        <v>0</v>
      </c>
      <c r="CS227" s="213">
        <f t="shared" si="1964"/>
        <v>0</v>
      </c>
      <c r="CT227" s="213">
        <f t="shared" si="1964"/>
        <v>0</v>
      </c>
      <c r="CU227" s="213">
        <f t="shared" si="1964"/>
        <v>0</v>
      </c>
      <c r="CV227" s="213">
        <f t="shared" si="1964"/>
        <v>0</v>
      </c>
      <c r="CW227" s="213">
        <f t="shared" si="1964"/>
        <v>0</v>
      </c>
      <c r="CX227" s="213">
        <f t="shared" si="1964"/>
        <v>0</v>
      </c>
      <c r="CY227" s="213">
        <f t="shared" ref="CY227:ED227" si="1965">CY66</f>
        <v>0</v>
      </c>
      <c r="CZ227" s="213">
        <f t="shared" si="1965"/>
        <v>0</v>
      </c>
      <c r="DA227" s="213">
        <f t="shared" si="1965"/>
        <v>0</v>
      </c>
      <c r="DB227" s="213">
        <f t="shared" si="1965"/>
        <v>0</v>
      </c>
      <c r="DC227" s="213">
        <f t="shared" si="1965"/>
        <v>0</v>
      </c>
      <c r="DD227" s="213">
        <f t="shared" si="1965"/>
        <v>0</v>
      </c>
      <c r="DE227" s="213">
        <f t="shared" si="1965"/>
        <v>0</v>
      </c>
      <c r="DF227" s="213">
        <f t="shared" si="1965"/>
        <v>0</v>
      </c>
      <c r="DG227" s="213">
        <f t="shared" si="1965"/>
        <v>0</v>
      </c>
      <c r="DH227" s="213">
        <f t="shared" si="1965"/>
        <v>0</v>
      </c>
      <c r="DI227" s="213">
        <f t="shared" si="1965"/>
        <v>0</v>
      </c>
      <c r="DJ227" s="213">
        <f t="shared" si="1965"/>
        <v>0</v>
      </c>
      <c r="DK227" s="213">
        <f t="shared" si="1965"/>
        <v>0</v>
      </c>
      <c r="DL227" s="213">
        <f t="shared" si="1965"/>
        <v>0</v>
      </c>
      <c r="DM227" s="213">
        <f t="shared" si="1965"/>
        <v>0</v>
      </c>
      <c r="DN227" s="213">
        <f t="shared" si="1965"/>
        <v>0</v>
      </c>
      <c r="DO227" s="213">
        <f t="shared" si="1965"/>
        <v>0</v>
      </c>
      <c r="DP227" s="213">
        <f t="shared" si="1965"/>
        <v>0</v>
      </c>
      <c r="DQ227" s="213">
        <f t="shared" si="1965"/>
        <v>0</v>
      </c>
      <c r="DR227" s="213">
        <f t="shared" si="1965"/>
        <v>0</v>
      </c>
      <c r="DS227" s="213">
        <f t="shared" si="1965"/>
        <v>0</v>
      </c>
      <c r="DT227" s="213">
        <f t="shared" si="1965"/>
        <v>0</v>
      </c>
      <c r="DU227" s="213">
        <f t="shared" si="1965"/>
        <v>0</v>
      </c>
      <c r="DV227" s="213">
        <f t="shared" si="1965"/>
        <v>0</v>
      </c>
      <c r="DW227" s="213">
        <f t="shared" si="1965"/>
        <v>0</v>
      </c>
      <c r="DX227" s="213">
        <f t="shared" si="1965"/>
        <v>0</v>
      </c>
      <c r="DY227" s="213">
        <f t="shared" si="1965"/>
        <v>0</v>
      </c>
      <c r="DZ227" s="213">
        <f t="shared" si="1965"/>
        <v>0</v>
      </c>
      <c r="EA227" s="213">
        <f t="shared" si="1965"/>
        <v>0</v>
      </c>
      <c r="EB227" s="213">
        <f t="shared" si="1965"/>
        <v>0</v>
      </c>
      <c r="EC227" s="213">
        <f t="shared" si="1965"/>
        <v>0</v>
      </c>
      <c r="ED227" s="213">
        <f t="shared" si="1965"/>
        <v>0</v>
      </c>
      <c r="EE227" s="213">
        <f t="shared" ref="EE227:FO227" si="1966">EE66</f>
        <v>0</v>
      </c>
      <c r="EF227" s="213">
        <f t="shared" si="1966"/>
        <v>0</v>
      </c>
      <c r="EG227" s="213">
        <f t="shared" si="1966"/>
        <v>0</v>
      </c>
      <c r="EH227" s="213">
        <f t="shared" si="1966"/>
        <v>0</v>
      </c>
      <c r="EI227" s="213">
        <f t="shared" si="1966"/>
        <v>0</v>
      </c>
      <c r="EJ227" s="213">
        <f t="shared" si="1966"/>
        <v>0</v>
      </c>
      <c r="EK227" s="213">
        <f t="shared" si="1966"/>
        <v>0</v>
      </c>
      <c r="EL227" s="213">
        <f t="shared" si="1966"/>
        <v>0</v>
      </c>
      <c r="EM227" s="213">
        <f t="shared" si="1966"/>
        <v>0</v>
      </c>
      <c r="EN227" s="213">
        <f t="shared" si="1966"/>
        <v>0</v>
      </c>
      <c r="EO227" s="213">
        <f t="shared" si="1966"/>
        <v>0</v>
      </c>
      <c r="EP227" s="213">
        <f t="shared" si="1966"/>
        <v>0</v>
      </c>
      <c r="EQ227" s="213">
        <f t="shared" si="1966"/>
        <v>0</v>
      </c>
      <c r="ER227" s="213">
        <f t="shared" si="1966"/>
        <v>0</v>
      </c>
      <c r="ES227" s="213">
        <f t="shared" si="1966"/>
        <v>0</v>
      </c>
      <c r="ET227" s="213">
        <f t="shared" si="1966"/>
        <v>0</v>
      </c>
      <c r="EU227" s="213">
        <f t="shared" si="1966"/>
        <v>0</v>
      </c>
      <c r="EV227" s="213">
        <f t="shared" si="1966"/>
        <v>0</v>
      </c>
      <c r="EW227" s="213">
        <f t="shared" si="1966"/>
        <v>0</v>
      </c>
      <c r="EX227" s="213">
        <f t="shared" si="1966"/>
        <v>0</v>
      </c>
      <c r="EY227" s="213">
        <f t="shared" si="1966"/>
        <v>0</v>
      </c>
      <c r="EZ227" s="213">
        <f t="shared" si="1966"/>
        <v>0</v>
      </c>
      <c r="FA227" s="213">
        <f t="shared" si="1966"/>
        <v>0</v>
      </c>
      <c r="FB227" s="213">
        <f t="shared" si="1966"/>
        <v>0</v>
      </c>
      <c r="FC227" s="213">
        <f t="shared" si="1966"/>
        <v>0</v>
      </c>
      <c r="FD227" s="213">
        <f t="shared" si="1966"/>
        <v>0</v>
      </c>
      <c r="FE227" s="213">
        <f t="shared" si="1966"/>
        <v>0</v>
      </c>
      <c r="FF227" s="213">
        <f t="shared" si="1966"/>
        <v>0</v>
      </c>
      <c r="FG227" s="213">
        <f t="shared" si="1966"/>
        <v>0</v>
      </c>
      <c r="FH227" s="213">
        <f t="shared" si="1966"/>
        <v>0</v>
      </c>
      <c r="FI227" s="213">
        <f t="shared" si="1966"/>
        <v>0</v>
      </c>
      <c r="FJ227" s="213">
        <f t="shared" si="1966"/>
        <v>0</v>
      </c>
      <c r="FK227" s="213">
        <f t="shared" si="1966"/>
        <v>0</v>
      </c>
      <c r="FL227" s="213">
        <f t="shared" si="1966"/>
        <v>0</v>
      </c>
      <c r="FM227" s="213">
        <f t="shared" si="1966"/>
        <v>0</v>
      </c>
      <c r="FN227" s="213">
        <f t="shared" si="1966"/>
        <v>0</v>
      </c>
      <c r="FO227" s="213">
        <f t="shared" si="1966"/>
        <v>0</v>
      </c>
    </row>
    <row r="228" spans="2:171" hidden="1" outlineLevel="1" x14ac:dyDescent="0.3">
      <c r="B228" s="210" t="s">
        <v>246</v>
      </c>
      <c r="C228" s="209"/>
      <c r="D228" s="210">
        <f t="shared" si="1956"/>
        <v>372.67066248249813</v>
      </c>
      <c r="E228" s="209"/>
      <c r="F228" s="209"/>
      <c r="G228" s="213">
        <f t="shared" ref="G228:AL228" si="1967">G71</f>
        <v>0</v>
      </c>
      <c r="H228" s="213">
        <f t="shared" si="1967"/>
        <v>0</v>
      </c>
      <c r="I228" s="213">
        <f t="shared" si="1967"/>
        <v>0</v>
      </c>
      <c r="J228" s="213">
        <f t="shared" si="1967"/>
        <v>0</v>
      </c>
      <c r="K228" s="213">
        <f t="shared" si="1967"/>
        <v>0</v>
      </c>
      <c r="L228" s="213">
        <f t="shared" si="1967"/>
        <v>0</v>
      </c>
      <c r="M228" s="213">
        <f t="shared" si="1967"/>
        <v>0</v>
      </c>
      <c r="N228" s="213">
        <f t="shared" si="1967"/>
        <v>0</v>
      </c>
      <c r="O228" s="213">
        <f t="shared" si="1967"/>
        <v>2.3291916405156159</v>
      </c>
      <c r="P228" s="213">
        <f t="shared" si="1967"/>
        <v>2.3291916405156159</v>
      </c>
      <c r="Q228" s="213">
        <f t="shared" si="1967"/>
        <v>2.3291916405156159</v>
      </c>
      <c r="R228" s="213">
        <f t="shared" si="1967"/>
        <v>2.3291916405156159</v>
      </c>
      <c r="S228" s="213">
        <f t="shared" si="1967"/>
        <v>2.3291916405156159</v>
      </c>
      <c r="T228" s="213">
        <f t="shared" si="1967"/>
        <v>2.3291916405156159</v>
      </c>
      <c r="U228" s="213">
        <f t="shared" si="1967"/>
        <v>2.3291916405156159</v>
      </c>
      <c r="V228" s="213">
        <f t="shared" si="1967"/>
        <v>2.3291916405156159</v>
      </c>
      <c r="W228" s="213">
        <f t="shared" si="1967"/>
        <v>2.3291916405156159</v>
      </c>
      <c r="X228" s="213">
        <f t="shared" si="1967"/>
        <v>2.3291916405156159</v>
      </c>
      <c r="Y228" s="213">
        <f t="shared" si="1967"/>
        <v>2.3291916405156159</v>
      </c>
      <c r="Z228" s="213">
        <f t="shared" si="1967"/>
        <v>2.3291916405156159</v>
      </c>
      <c r="AA228" s="213">
        <f t="shared" si="1967"/>
        <v>5.1242216091343549</v>
      </c>
      <c r="AB228" s="213">
        <f t="shared" si="1967"/>
        <v>5.1242216091343549</v>
      </c>
      <c r="AC228" s="213">
        <f t="shared" si="1967"/>
        <v>5.5900599372374771</v>
      </c>
      <c r="AD228" s="213">
        <f t="shared" si="1967"/>
        <v>5.5900599372374771</v>
      </c>
      <c r="AE228" s="213">
        <f t="shared" si="1967"/>
        <v>5.5900599372374771</v>
      </c>
      <c r="AF228" s="213">
        <f t="shared" si="1967"/>
        <v>5.5900599372374771</v>
      </c>
      <c r="AG228" s="213">
        <f t="shared" si="1967"/>
        <v>5.5900599372374771</v>
      </c>
      <c r="AH228" s="213">
        <f t="shared" si="1967"/>
        <v>5.5900599372374771</v>
      </c>
      <c r="AI228" s="213">
        <f t="shared" si="1967"/>
        <v>5.5900599372374771</v>
      </c>
      <c r="AJ228" s="213">
        <f t="shared" si="1967"/>
        <v>5.5900599372374771</v>
      </c>
      <c r="AK228" s="213">
        <f t="shared" si="1967"/>
        <v>5.5900599372374771</v>
      </c>
      <c r="AL228" s="213">
        <f t="shared" si="1967"/>
        <v>5.5900599372374771</v>
      </c>
      <c r="AM228" s="213">
        <f t="shared" ref="AM228:BR228" si="1968">AM71</f>
        <v>9.7826048901655849</v>
      </c>
      <c r="AN228" s="213">
        <f t="shared" si="1968"/>
        <v>9.7826048901655849</v>
      </c>
      <c r="AO228" s="213">
        <f t="shared" si="1968"/>
        <v>10.341610883889333</v>
      </c>
      <c r="AP228" s="213">
        <f t="shared" si="1968"/>
        <v>10.341610883889333</v>
      </c>
      <c r="AQ228" s="213">
        <f t="shared" si="1968"/>
        <v>12.204964196301825</v>
      </c>
      <c r="AR228" s="213">
        <f t="shared" si="1968"/>
        <v>12.204964196301825</v>
      </c>
      <c r="AS228" s="213">
        <f t="shared" si="1968"/>
        <v>12.204964196301825</v>
      </c>
      <c r="AT228" s="213">
        <f t="shared" si="1968"/>
        <v>12.204964196301825</v>
      </c>
      <c r="AU228" s="213">
        <f t="shared" si="1968"/>
        <v>10.341610883889285</v>
      </c>
      <c r="AV228" s="213">
        <f t="shared" si="1968"/>
        <v>7.546580915270594</v>
      </c>
      <c r="AW228" s="213">
        <f t="shared" si="1968"/>
        <v>7.546580915270594</v>
      </c>
      <c r="AX228" s="213">
        <f t="shared" si="1968"/>
        <v>7.546580915270594</v>
      </c>
      <c r="AY228" s="213">
        <f t="shared" si="1968"/>
        <v>7.546580915270594</v>
      </c>
      <c r="AZ228" s="213">
        <f t="shared" si="1968"/>
        <v>7.546580915270594</v>
      </c>
      <c r="BA228" s="213">
        <f t="shared" si="1968"/>
        <v>7.546580915270594</v>
      </c>
      <c r="BB228" s="213">
        <f t="shared" si="1968"/>
        <v>7.546580915270594</v>
      </c>
      <c r="BC228" s="213">
        <f t="shared" si="1968"/>
        <v>9.7826048901655867</v>
      </c>
      <c r="BD228" s="213">
        <f t="shared" si="1968"/>
        <v>9.7826048901655867</v>
      </c>
      <c r="BE228" s="213">
        <f t="shared" si="1968"/>
        <v>9.7826048901655867</v>
      </c>
      <c r="BF228" s="213">
        <f t="shared" si="1968"/>
        <v>9.7826048901655867</v>
      </c>
      <c r="BG228" s="213">
        <f t="shared" si="1968"/>
        <v>7.5465809152705354</v>
      </c>
      <c r="BH228" s="213">
        <f t="shared" si="1968"/>
        <v>4.1925449529281078</v>
      </c>
      <c r="BI228" s="213">
        <f t="shared" si="1968"/>
        <v>4.1925449529281078</v>
      </c>
      <c r="BJ228" s="213">
        <f t="shared" si="1968"/>
        <v>4.1925449529281078</v>
      </c>
      <c r="BK228" s="213">
        <f t="shared" si="1968"/>
        <v>5.0310539435137285</v>
      </c>
      <c r="BL228" s="213">
        <f t="shared" si="1968"/>
        <v>5.0310539435137285</v>
      </c>
      <c r="BM228" s="213">
        <f t="shared" si="1968"/>
        <v>5.0310539435137285</v>
      </c>
      <c r="BN228" s="213">
        <f t="shared" si="1968"/>
        <v>5.0310539435137285</v>
      </c>
      <c r="BO228" s="213">
        <f t="shared" si="1968"/>
        <v>5.0310539435137285</v>
      </c>
      <c r="BP228" s="213">
        <f t="shared" si="1968"/>
        <v>5.0310539435137285</v>
      </c>
      <c r="BQ228" s="213">
        <f t="shared" si="1968"/>
        <v>5.0310539435137285</v>
      </c>
      <c r="BR228" s="213">
        <f t="shared" si="1968"/>
        <v>5.0310539435137285</v>
      </c>
      <c r="BS228" s="213">
        <f t="shared" ref="BS228:CX228" si="1969">BS71</f>
        <v>5.0310539435137285</v>
      </c>
      <c r="BT228" s="213">
        <f t="shared" si="1969"/>
        <v>5.0310539435137285</v>
      </c>
      <c r="BU228" s="213">
        <f t="shared" si="1969"/>
        <v>5.0310539435137285</v>
      </c>
      <c r="BV228" s="213">
        <f t="shared" si="1969"/>
        <v>5.0310539435137285</v>
      </c>
      <c r="BW228" s="213">
        <f t="shared" si="1969"/>
        <v>6.7080719246848854</v>
      </c>
      <c r="BX228" s="213">
        <f t="shared" si="1969"/>
        <v>0</v>
      </c>
      <c r="BY228" s="213">
        <f t="shared" si="1969"/>
        <v>0</v>
      </c>
      <c r="BZ228" s="213">
        <f t="shared" si="1969"/>
        <v>0</v>
      </c>
      <c r="CA228" s="213">
        <f t="shared" si="1969"/>
        <v>0</v>
      </c>
      <c r="CB228" s="213">
        <f t="shared" si="1969"/>
        <v>0</v>
      </c>
      <c r="CC228" s="213">
        <f t="shared" si="1969"/>
        <v>0</v>
      </c>
      <c r="CD228" s="213">
        <f t="shared" si="1969"/>
        <v>0</v>
      </c>
      <c r="CE228" s="213">
        <f t="shared" si="1969"/>
        <v>0</v>
      </c>
      <c r="CF228" s="213">
        <f t="shared" si="1969"/>
        <v>0</v>
      </c>
      <c r="CG228" s="213">
        <f t="shared" si="1969"/>
        <v>0</v>
      </c>
      <c r="CH228" s="213">
        <f t="shared" si="1969"/>
        <v>0</v>
      </c>
      <c r="CI228" s="213">
        <f t="shared" si="1969"/>
        <v>0</v>
      </c>
      <c r="CJ228" s="213">
        <f t="shared" si="1969"/>
        <v>0</v>
      </c>
      <c r="CK228" s="213">
        <f t="shared" si="1969"/>
        <v>0</v>
      </c>
      <c r="CL228" s="213">
        <f t="shared" si="1969"/>
        <v>0</v>
      </c>
      <c r="CM228" s="213">
        <f t="shared" si="1969"/>
        <v>0</v>
      </c>
      <c r="CN228" s="213">
        <f t="shared" si="1969"/>
        <v>0</v>
      </c>
      <c r="CO228" s="213">
        <f t="shared" si="1969"/>
        <v>0</v>
      </c>
      <c r="CP228" s="213">
        <f t="shared" si="1969"/>
        <v>0</v>
      </c>
      <c r="CQ228" s="213">
        <f t="shared" si="1969"/>
        <v>0</v>
      </c>
      <c r="CR228" s="213">
        <f t="shared" si="1969"/>
        <v>0</v>
      </c>
      <c r="CS228" s="213">
        <f t="shared" si="1969"/>
        <v>0</v>
      </c>
      <c r="CT228" s="213">
        <f t="shared" si="1969"/>
        <v>0</v>
      </c>
      <c r="CU228" s="213">
        <f t="shared" si="1969"/>
        <v>0</v>
      </c>
      <c r="CV228" s="213">
        <f t="shared" si="1969"/>
        <v>0</v>
      </c>
      <c r="CW228" s="213">
        <f t="shared" si="1969"/>
        <v>0</v>
      </c>
      <c r="CX228" s="213">
        <f t="shared" si="1969"/>
        <v>0</v>
      </c>
      <c r="CY228" s="213">
        <f t="shared" ref="CY228:ED228" si="1970">CY71</f>
        <v>0</v>
      </c>
      <c r="CZ228" s="213">
        <f t="shared" si="1970"/>
        <v>0</v>
      </c>
      <c r="DA228" s="213">
        <f t="shared" si="1970"/>
        <v>0</v>
      </c>
      <c r="DB228" s="213">
        <f t="shared" si="1970"/>
        <v>0</v>
      </c>
      <c r="DC228" s="213">
        <f t="shared" si="1970"/>
        <v>0</v>
      </c>
      <c r="DD228" s="213">
        <f t="shared" si="1970"/>
        <v>0</v>
      </c>
      <c r="DE228" s="213">
        <f t="shared" si="1970"/>
        <v>0</v>
      </c>
      <c r="DF228" s="213">
        <f t="shared" si="1970"/>
        <v>0</v>
      </c>
      <c r="DG228" s="213">
        <f t="shared" si="1970"/>
        <v>0</v>
      </c>
      <c r="DH228" s="213">
        <f t="shared" si="1970"/>
        <v>0</v>
      </c>
      <c r="DI228" s="213">
        <f t="shared" si="1970"/>
        <v>0</v>
      </c>
      <c r="DJ228" s="213">
        <f t="shared" si="1970"/>
        <v>0</v>
      </c>
      <c r="DK228" s="213">
        <f t="shared" si="1970"/>
        <v>0</v>
      </c>
      <c r="DL228" s="213">
        <f t="shared" si="1970"/>
        <v>0</v>
      </c>
      <c r="DM228" s="213">
        <f t="shared" si="1970"/>
        <v>0</v>
      </c>
      <c r="DN228" s="213">
        <f t="shared" si="1970"/>
        <v>0</v>
      </c>
      <c r="DO228" s="213">
        <f t="shared" si="1970"/>
        <v>0</v>
      </c>
      <c r="DP228" s="213">
        <f t="shared" si="1970"/>
        <v>0</v>
      </c>
      <c r="DQ228" s="213">
        <f t="shared" si="1970"/>
        <v>0</v>
      </c>
      <c r="DR228" s="213">
        <f t="shared" si="1970"/>
        <v>0</v>
      </c>
      <c r="DS228" s="213">
        <f t="shared" si="1970"/>
        <v>0</v>
      </c>
      <c r="DT228" s="213">
        <f t="shared" si="1970"/>
        <v>0</v>
      </c>
      <c r="DU228" s="213">
        <f t="shared" si="1970"/>
        <v>0</v>
      </c>
      <c r="DV228" s="213">
        <f t="shared" si="1970"/>
        <v>0</v>
      </c>
      <c r="DW228" s="213">
        <f t="shared" si="1970"/>
        <v>0</v>
      </c>
      <c r="DX228" s="213">
        <f t="shared" si="1970"/>
        <v>0</v>
      </c>
      <c r="DY228" s="213">
        <f t="shared" si="1970"/>
        <v>0</v>
      </c>
      <c r="DZ228" s="213">
        <f t="shared" si="1970"/>
        <v>0</v>
      </c>
      <c r="EA228" s="213">
        <f t="shared" si="1970"/>
        <v>0</v>
      </c>
      <c r="EB228" s="213">
        <f t="shared" si="1970"/>
        <v>0</v>
      </c>
      <c r="EC228" s="213">
        <f t="shared" si="1970"/>
        <v>0</v>
      </c>
      <c r="ED228" s="213">
        <f t="shared" si="1970"/>
        <v>0</v>
      </c>
      <c r="EE228" s="213">
        <f t="shared" ref="EE228:FO228" si="1971">EE71</f>
        <v>0</v>
      </c>
      <c r="EF228" s="213">
        <f t="shared" si="1971"/>
        <v>0</v>
      </c>
      <c r="EG228" s="213">
        <f t="shared" si="1971"/>
        <v>0</v>
      </c>
      <c r="EH228" s="213">
        <f t="shared" si="1971"/>
        <v>0</v>
      </c>
      <c r="EI228" s="213">
        <f t="shared" si="1971"/>
        <v>0</v>
      </c>
      <c r="EJ228" s="213">
        <f t="shared" si="1971"/>
        <v>0</v>
      </c>
      <c r="EK228" s="213">
        <f t="shared" si="1971"/>
        <v>0</v>
      </c>
      <c r="EL228" s="213">
        <f t="shared" si="1971"/>
        <v>0</v>
      </c>
      <c r="EM228" s="213">
        <f t="shared" si="1971"/>
        <v>0</v>
      </c>
      <c r="EN228" s="213">
        <f t="shared" si="1971"/>
        <v>0</v>
      </c>
      <c r="EO228" s="213">
        <f t="shared" si="1971"/>
        <v>0</v>
      </c>
      <c r="EP228" s="213">
        <f t="shared" si="1971"/>
        <v>0</v>
      </c>
      <c r="EQ228" s="213">
        <f t="shared" si="1971"/>
        <v>0</v>
      </c>
      <c r="ER228" s="213">
        <f t="shared" si="1971"/>
        <v>0</v>
      </c>
      <c r="ES228" s="213">
        <f t="shared" si="1971"/>
        <v>0</v>
      </c>
      <c r="ET228" s="213">
        <f t="shared" si="1971"/>
        <v>0</v>
      </c>
      <c r="EU228" s="213">
        <f t="shared" si="1971"/>
        <v>0</v>
      </c>
      <c r="EV228" s="213">
        <f t="shared" si="1971"/>
        <v>0</v>
      </c>
      <c r="EW228" s="213">
        <f t="shared" si="1971"/>
        <v>0</v>
      </c>
      <c r="EX228" s="213">
        <f t="shared" si="1971"/>
        <v>0</v>
      </c>
      <c r="EY228" s="213">
        <f t="shared" si="1971"/>
        <v>0</v>
      </c>
      <c r="EZ228" s="213">
        <f t="shared" si="1971"/>
        <v>0</v>
      </c>
      <c r="FA228" s="213">
        <f t="shared" si="1971"/>
        <v>0</v>
      </c>
      <c r="FB228" s="213">
        <f t="shared" si="1971"/>
        <v>0</v>
      </c>
      <c r="FC228" s="213">
        <f t="shared" si="1971"/>
        <v>0</v>
      </c>
      <c r="FD228" s="213">
        <f t="shared" si="1971"/>
        <v>0</v>
      </c>
      <c r="FE228" s="213">
        <f t="shared" si="1971"/>
        <v>0</v>
      </c>
      <c r="FF228" s="213">
        <f t="shared" si="1971"/>
        <v>0</v>
      </c>
      <c r="FG228" s="213">
        <f t="shared" si="1971"/>
        <v>0</v>
      </c>
      <c r="FH228" s="213">
        <f t="shared" si="1971"/>
        <v>0</v>
      </c>
      <c r="FI228" s="213">
        <f t="shared" si="1971"/>
        <v>0</v>
      </c>
      <c r="FJ228" s="213">
        <f t="shared" si="1971"/>
        <v>0</v>
      </c>
      <c r="FK228" s="213">
        <f t="shared" si="1971"/>
        <v>0</v>
      </c>
      <c r="FL228" s="213">
        <f t="shared" si="1971"/>
        <v>0</v>
      </c>
      <c r="FM228" s="213">
        <f t="shared" si="1971"/>
        <v>0</v>
      </c>
      <c r="FN228" s="213">
        <f t="shared" si="1971"/>
        <v>0</v>
      </c>
      <c r="FO228" s="213">
        <f t="shared" si="1971"/>
        <v>0</v>
      </c>
    </row>
    <row r="229" spans="2:171" hidden="1" outlineLevel="1" x14ac:dyDescent="0.3">
      <c r="B229" s="210" t="s">
        <v>247</v>
      </c>
      <c r="C229" s="209"/>
      <c r="D229" s="210">
        <f t="shared" si="1956"/>
        <v>279.50299686187367</v>
      </c>
      <c r="E229" s="209"/>
      <c r="F229" s="209"/>
      <c r="G229" s="213">
        <f t="shared" ref="G229:AL229" si="1972">G76</f>
        <v>0</v>
      </c>
      <c r="H229" s="213">
        <f t="shared" si="1972"/>
        <v>0</v>
      </c>
      <c r="I229" s="213">
        <f t="shared" si="1972"/>
        <v>0</v>
      </c>
      <c r="J229" s="213">
        <f t="shared" si="1972"/>
        <v>0</v>
      </c>
      <c r="K229" s="213">
        <f t="shared" si="1972"/>
        <v>0</v>
      </c>
      <c r="L229" s="213">
        <f t="shared" si="1972"/>
        <v>0</v>
      </c>
      <c r="M229" s="213">
        <f t="shared" si="1972"/>
        <v>0</v>
      </c>
      <c r="N229" s="213">
        <f t="shared" si="1972"/>
        <v>0</v>
      </c>
      <c r="O229" s="213">
        <f t="shared" si="1972"/>
        <v>1.7468937303867114</v>
      </c>
      <c r="P229" s="213">
        <f t="shared" si="1972"/>
        <v>1.7468937303867114</v>
      </c>
      <c r="Q229" s="213">
        <f t="shared" si="1972"/>
        <v>1.7468937303867114</v>
      </c>
      <c r="R229" s="213">
        <f t="shared" si="1972"/>
        <v>1.7468937303867114</v>
      </c>
      <c r="S229" s="213">
        <f t="shared" si="1972"/>
        <v>1.7468937303867114</v>
      </c>
      <c r="T229" s="213">
        <f t="shared" si="1972"/>
        <v>1.7468937303867114</v>
      </c>
      <c r="U229" s="213">
        <f t="shared" si="1972"/>
        <v>1.7468937303867114</v>
      </c>
      <c r="V229" s="213">
        <f t="shared" si="1972"/>
        <v>1.7468937303867114</v>
      </c>
      <c r="W229" s="213">
        <f t="shared" si="1972"/>
        <v>1.7468937303867114</v>
      </c>
      <c r="X229" s="213">
        <f t="shared" si="1972"/>
        <v>1.7468937303867114</v>
      </c>
      <c r="Y229" s="213">
        <f t="shared" si="1972"/>
        <v>1.7468937303867114</v>
      </c>
      <c r="Z229" s="213">
        <f t="shared" si="1972"/>
        <v>1.7468937303867114</v>
      </c>
      <c r="AA229" s="213">
        <f t="shared" si="1972"/>
        <v>3.843166206850765</v>
      </c>
      <c r="AB229" s="213">
        <f t="shared" si="1972"/>
        <v>3.843166206850765</v>
      </c>
      <c r="AC229" s="213">
        <f t="shared" si="1972"/>
        <v>4.1925449529281078</v>
      </c>
      <c r="AD229" s="213">
        <f t="shared" si="1972"/>
        <v>4.1925449529281078</v>
      </c>
      <c r="AE229" s="213">
        <f t="shared" si="1972"/>
        <v>4.1925449529281078</v>
      </c>
      <c r="AF229" s="213">
        <f t="shared" si="1972"/>
        <v>4.1925449529281078</v>
      </c>
      <c r="AG229" s="213">
        <f t="shared" si="1972"/>
        <v>4.1925449529281078</v>
      </c>
      <c r="AH229" s="213">
        <f t="shared" si="1972"/>
        <v>4.1925449529281078</v>
      </c>
      <c r="AI229" s="213">
        <f t="shared" si="1972"/>
        <v>4.1925449529281078</v>
      </c>
      <c r="AJ229" s="213">
        <f t="shared" si="1972"/>
        <v>4.1925449529281078</v>
      </c>
      <c r="AK229" s="213">
        <f t="shared" si="1972"/>
        <v>4.1925449529281078</v>
      </c>
      <c r="AL229" s="213">
        <f t="shared" si="1972"/>
        <v>4.1925449529281078</v>
      </c>
      <c r="AM229" s="213">
        <f t="shared" ref="AM229:BR229" si="1973">AM76</f>
        <v>7.3369536676241882</v>
      </c>
      <c r="AN229" s="213">
        <f t="shared" si="1973"/>
        <v>7.3369536676241882</v>
      </c>
      <c r="AO229" s="213">
        <f t="shared" si="1973"/>
        <v>7.7562081629169981</v>
      </c>
      <c r="AP229" s="213">
        <f t="shared" si="1973"/>
        <v>7.7562081629169981</v>
      </c>
      <c r="AQ229" s="213">
        <f t="shared" si="1973"/>
        <v>9.1537231472263674</v>
      </c>
      <c r="AR229" s="213">
        <f t="shared" si="1973"/>
        <v>9.1537231472263674</v>
      </c>
      <c r="AS229" s="213">
        <f t="shared" si="1973"/>
        <v>9.1537231472263674</v>
      </c>
      <c r="AT229" s="213">
        <f t="shared" si="1973"/>
        <v>9.1537231472263674</v>
      </c>
      <c r="AU229" s="213">
        <f t="shared" si="1973"/>
        <v>7.7562081629169608</v>
      </c>
      <c r="AV229" s="213">
        <f t="shared" si="1973"/>
        <v>5.6599356864529451</v>
      </c>
      <c r="AW229" s="213">
        <f t="shared" si="1973"/>
        <v>5.6599356864529451</v>
      </c>
      <c r="AX229" s="213">
        <f t="shared" si="1973"/>
        <v>5.6599356864529451</v>
      </c>
      <c r="AY229" s="213">
        <f t="shared" si="1973"/>
        <v>5.6599356864529451</v>
      </c>
      <c r="AZ229" s="213">
        <f t="shared" si="1973"/>
        <v>5.6599356864529451</v>
      </c>
      <c r="BA229" s="213">
        <f t="shared" si="1973"/>
        <v>5.6599356864529451</v>
      </c>
      <c r="BB229" s="213">
        <f t="shared" si="1973"/>
        <v>5.6599356864529451</v>
      </c>
      <c r="BC229" s="213">
        <f t="shared" si="1973"/>
        <v>7.3369536676241882</v>
      </c>
      <c r="BD229" s="213">
        <f t="shared" si="1973"/>
        <v>7.3369536676241882</v>
      </c>
      <c r="BE229" s="213">
        <f t="shared" si="1973"/>
        <v>7.3369536676241882</v>
      </c>
      <c r="BF229" s="213">
        <f t="shared" si="1973"/>
        <v>7.3369536676241882</v>
      </c>
      <c r="BG229" s="213">
        <f t="shared" si="1973"/>
        <v>5.6599356864529007</v>
      </c>
      <c r="BH229" s="213">
        <f t="shared" si="1973"/>
        <v>3.1444087146960804</v>
      </c>
      <c r="BI229" s="213">
        <f t="shared" si="1973"/>
        <v>3.1444087146960804</v>
      </c>
      <c r="BJ229" s="213">
        <f t="shared" si="1973"/>
        <v>3.1444087146960804</v>
      </c>
      <c r="BK229" s="213">
        <f t="shared" si="1973"/>
        <v>3.7732904576352961</v>
      </c>
      <c r="BL229" s="213">
        <f t="shared" si="1973"/>
        <v>3.7732904576352961</v>
      </c>
      <c r="BM229" s="213">
        <f t="shared" si="1973"/>
        <v>3.7732904576352961</v>
      </c>
      <c r="BN229" s="213">
        <f t="shared" si="1973"/>
        <v>3.7732904576352961</v>
      </c>
      <c r="BO229" s="213">
        <f t="shared" si="1973"/>
        <v>3.7732904576352961</v>
      </c>
      <c r="BP229" s="213">
        <f t="shared" si="1973"/>
        <v>3.7732904576352961</v>
      </c>
      <c r="BQ229" s="213">
        <f t="shared" si="1973"/>
        <v>3.7732904576352961</v>
      </c>
      <c r="BR229" s="213">
        <f t="shared" si="1973"/>
        <v>3.7732904576352961</v>
      </c>
      <c r="BS229" s="213">
        <f t="shared" ref="BS229:CX229" si="1974">BS76</f>
        <v>3.7732904576352961</v>
      </c>
      <c r="BT229" s="213">
        <f t="shared" si="1974"/>
        <v>3.7732904576352961</v>
      </c>
      <c r="BU229" s="213">
        <f t="shared" si="1974"/>
        <v>3.7732904576352961</v>
      </c>
      <c r="BV229" s="213">
        <f t="shared" si="1974"/>
        <v>3.7732904576352961</v>
      </c>
      <c r="BW229" s="213">
        <f t="shared" si="1974"/>
        <v>5.0310539435136628</v>
      </c>
      <c r="BX229" s="213">
        <f t="shared" si="1974"/>
        <v>0</v>
      </c>
      <c r="BY229" s="213">
        <f t="shared" si="1974"/>
        <v>0</v>
      </c>
      <c r="BZ229" s="213">
        <f t="shared" si="1974"/>
        <v>0</v>
      </c>
      <c r="CA229" s="213">
        <f t="shared" si="1974"/>
        <v>0</v>
      </c>
      <c r="CB229" s="213">
        <f t="shared" si="1974"/>
        <v>0</v>
      </c>
      <c r="CC229" s="213">
        <f t="shared" si="1974"/>
        <v>0</v>
      </c>
      <c r="CD229" s="213">
        <f t="shared" si="1974"/>
        <v>0</v>
      </c>
      <c r="CE229" s="213">
        <f t="shared" si="1974"/>
        <v>0</v>
      </c>
      <c r="CF229" s="213">
        <f t="shared" si="1974"/>
        <v>0</v>
      </c>
      <c r="CG229" s="213">
        <f t="shared" si="1974"/>
        <v>0</v>
      </c>
      <c r="CH229" s="213">
        <f t="shared" si="1974"/>
        <v>0</v>
      </c>
      <c r="CI229" s="213">
        <f t="shared" si="1974"/>
        <v>0</v>
      </c>
      <c r="CJ229" s="213">
        <f t="shared" si="1974"/>
        <v>0</v>
      </c>
      <c r="CK229" s="213">
        <f t="shared" si="1974"/>
        <v>0</v>
      </c>
      <c r="CL229" s="213">
        <f t="shared" si="1974"/>
        <v>0</v>
      </c>
      <c r="CM229" s="213">
        <f t="shared" si="1974"/>
        <v>0</v>
      </c>
      <c r="CN229" s="213">
        <f t="shared" si="1974"/>
        <v>0</v>
      </c>
      <c r="CO229" s="213">
        <f t="shared" si="1974"/>
        <v>0</v>
      </c>
      <c r="CP229" s="213">
        <f t="shared" si="1974"/>
        <v>0</v>
      </c>
      <c r="CQ229" s="213">
        <f t="shared" si="1974"/>
        <v>0</v>
      </c>
      <c r="CR229" s="213">
        <f t="shared" si="1974"/>
        <v>0</v>
      </c>
      <c r="CS229" s="213">
        <f t="shared" si="1974"/>
        <v>0</v>
      </c>
      <c r="CT229" s="213">
        <f t="shared" si="1974"/>
        <v>0</v>
      </c>
      <c r="CU229" s="213">
        <f t="shared" si="1974"/>
        <v>0</v>
      </c>
      <c r="CV229" s="213">
        <f t="shared" si="1974"/>
        <v>0</v>
      </c>
      <c r="CW229" s="213">
        <f t="shared" si="1974"/>
        <v>0</v>
      </c>
      <c r="CX229" s="213">
        <f t="shared" si="1974"/>
        <v>0</v>
      </c>
      <c r="CY229" s="213">
        <f t="shared" ref="CY229:ED229" si="1975">CY76</f>
        <v>0</v>
      </c>
      <c r="CZ229" s="213">
        <f t="shared" si="1975"/>
        <v>0</v>
      </c>
      <c r="DA229" s="213">
        <f t="shared" si="1975"/>
        <v>0</v>
      </c>
      <c r="DB229" s="213">
        <f t="shared" si="1975"/>
        <v>0</v>
      </c>
      <c r="DC229" s="213">
        <f t="shared" si="1975"/>
        <v>0</v>
      </c>
      <c r="DD229" s="213">
        <f t="shared" si="1975"/>
        <v>0</v>
      </c>
      <c r="DE229" s="213">
        <f t="shared" si="1975"/>
        <v>0</v>
      </c>
      <c r="DF229" s="213">
        <f t="shared" si="1975"/>
        <v>0</v>
      </c>
      <c r="DG229" s="213">
        <f t="shared" si="1975"/>
        <v>0</v>
      </c>
      <c r="DH229" s="213">
        <f t="shared" si="1975"/>
        <v>0</v>
      </c>
      <c r="DI229" s="213">
        <f t="shared" si="1975"/>
        <v>0</v>
      </c>
      <c r="DJ229" s="213">
        <f t="shared" si="1975"/>
        <v>0</v>
      </c>
      <c r="DK229" s="213">
        <f t="shared" si="1975"/>
        <v>0</v>
      </c>
      <c r="DL229" s="213">
        <f t="shared" si="1975"/>
        <v>0</v>
      </c>
      <c r="DM229" s="213">
        <f t="shared" si="1975"/>
        <v>0</v>
      </c>
      <c r="DN229" s="213">
        <f t="shared" si="1975"/>
        <v>0</v>
      </c>
      <c r="DO229" s="213">
        <f t="shared" si="1975"/>
        <v>0</v>
      </c>
      <c r="DP229" s="213">
        <f t="shared" si="1975"/>
        <v>0</v>
      </c>
      <c r="DQ229" s="213">
        <f t="shared" si="1975"/>
        <v>0</v>
      </c>
      <c r="DR229" s="213">
        <f t="shared" si="1975"/>
        <v>0</v>
      </c>
      <c r="DS229" s="213">
        <f t="shared" si="1975"/>
        <v>0</v>
      </c>
      <c r="DT229" s="213">
        <f t="shared" si="1975"/>
        <v>0</v>
      </c>
      <c r="DU229" s="213">
        <f t="shared" si="1975"/>
        <v>0</v>
      </c>
      <c r="DV229" s="213">
        <f t="shared" si="1975"/>
        <v>0</v>
      </c>
      <c r="DW229" s="213">
        <f t="shared" si="1975"/>
        <v>0</v>
      </c>
      <c r="DX229" s="213">
        <f t="shared" si="1975"/>
        <v>0</v>
      </c>
      <c r="DY229" s="213">
        <f t="shared" si="1975"/>
        <v>0</v>
      </c>
      <c r="DZ229" s="213">
        <f t="shared" si="1975"/>
        <v>0</v>
      </c>
      <c r="EA229" s="213">
        <f t="shared" si="1975"/>
        <v>0</v>
      </c>
      <c r="EB229" s="213">
        <f t="shared" si="1975"/>
        <v>0</v>
      </c>
      <c r="EC229" s="213">
        <f t="shared" si="1975"/>
        <v>0</v>
      </c>
      <c r="ED229" s="213">
        <f t="shared" si="1975"/>
        <v>0</v>
      </c>
      <c r="EE229" s="213">
        <f t="shared" ref="EE229:FO229" si="1976">EE76</f>
        <v>0</v>
      </c>
      <c r="EF229" s="213">
        <f t="shared" si="1976"/>
        <v>0</v>
      </c>
      <c r="EG229" s="213">
        <f t="shared" si="1976"/>
        <v>0</v>
      </c>
      <c r="EH229" s="213">
        <f t="shared" si="1976"/>
        <v>0</v>
      </c>
      <c r="EI229" s="213">
        <f t="shared" si="1976"/>
        <v>0</v>
      </c>
      <c r="EJ229" s="213">
        <f t="shared" si="1976"/>
        <v>0</v>
      </c>
      <c r="EK229" s="213">
        <f t="shared" si="1976"/>
        <v>0</v>
      </c>
      <c r="EL229" s="213">
        <f t="shared" si="1976"/>
        <v>0</v>
      </c>
      <c r="EM229" s="213">
        <f t="shared" si="1976"/>
        <v>0</v>
      </c>
      <c r="EN229" s="213">
        <f t="shared" si="1976"/>
        <v>0</v>
      </c>
      <c r="EO229" s="213">
        <f t="shared" si="1976"/>
        <v>0</v>
      </c>
      <c r="EP229" s="213">
        <f t="shared" si="1976"/>
        <v>0</v>
      </c>
      <c r="EQ229" s="213">
        <f t="shared" si="1976"/>
        <v>0</v>
      </c>
      <c r="ER229" s="213">
        <f t="shared" si="1976"/>
        <v>0</v>
      </c>
      <c r="ES229" s="213">
        <f t="shared" si="1976"/>
        <v>0</v>
      </c>
      <c r="ET229" s="213">
        <f t="shared" si="1976"/>
        <v>0</v>
      </c>
      <c r="EU229" s="213">
        <f t="shared" si="1976"/>
        <v>0</v>
      </c>
      <c r="EV229" s="213">
        <f t="shared" si="1976"/>
        <v>0</v>
      </c>
      <c r="EW229" s="213">
        <f t="shared" si="1976"/>
        <v>0</v>
      </c>
      <c r="EX229" s="213">
        <f t="shared" si="1976"/>
        <v>0</v>
      </c>
      <c r="EY229" s="213">
        <f t="shared" si="1976"/>
        <v>0</v>
      </c>
      <c r="EZ229" s="213">
        <f t="shared" si="1976"/>
        <v>0</v>
      </c>
      <c r="FA229" s="213">
        <f t="shared" si="1976"/>
        <v>0</v>
      </c>
      <c r="FB229" s="213">
        <f t="shared" si="1976"/>
        <v>0</v>
      </c>
      <c r="FC229" s="213">
        <f t="shared" si="1976"/>
        <v>0</v>
      </c>
      <c r="FD229" s="213">
        <f t="shared" si="1976"/>
        <v>0</v>
      </c>
      <c r="FE229" s="213">
        <f t="shared" si="1976"/>
        <v>0</v>
      </c>
      <c r="FF229" s="213">
        <f t="shared" si="1976"/>
        <v>0</v>
      </c>
      <c r="FG229" s="213">
        <f t="shared" si="1976"/>
        <v>0</v>
      </c>
      <c r="FH229" s="213">
        <f t="shared" si="1976"/>
        <v>0</v>
      </c>
      <c r="FI229" s="213">
        <f t="shared" si="1976"/>
        <v>0</v>
      </c>
      <c r="FJ229" s="213">
        <f t="shared" si="1976"/>
        <v>0</v>
      </c>
      <c r="FK229" s="213">
        <f t="shared" si="1976"/>
        <v>0</v>
      </c>
      <c r="FL229" s="213">
        <f t="shared" si="1976"/>
        <v>0</v>
      </c>
      <c r="FM229" s="213">
        <f t="shared" si="1976"/>
        <v>0</v>
      </c>
      <c r="FN229" s="213">
        <f t="shared" si="1976"/>
        <v>0</v>
      </c>
      <c r="FO229" s="213">
        <f t="shared" si="1976"/>
        <v>0</v>
      </c>
    </row>
    <row r="230" spans="2:171" hidden="1" outlineLevel="1" x14ac:dyDescent="0.3">
      <c r="B230" s="210" t="s">
        <v>65</v>
      </c>
      <c r="C230" s="209"/>
      <c r="D230" s="210">
        <f t="shared" si="1956"/>
        <v>23.38650271716622</v>
      </c>
      <c r="E230" s="209"/>
      <c r="F230" s="209"/>
      <c r="G230" s="213">
        <f t="shared" ref="G230:AL230" si="1977">G81</f>
        <v>0</v>
      </c>
      <c r="H230" s="213">
        <f t="shared" si="1977"/>
        <v>0</v>
      </c>
      <c r="I230" s="213">
        <f t="shared" si="1977"/>
        <v>0</v>
      </c>
      <c r="J230" s="213">
        <f t="shared" si="1977"/>
        <v>0</v>
      </c>
      <c r="K230" s="213">
        <f t="shared" si="1977"/>
        <v>0</v>
      </c>
      <c r="L230" s="213">
        <f t="shared" si="1977"/>
        <v>0</v>
      </c>
      <c r="M230" s="213">
        <f t="shared" si="1977"/>
        <v>0</v>
      </c>
      <c r="N230" s="213">
        <f t="shared" si="1977"/>
        <v>0</v>
      </c>
      <c r="O230" s="213">
        <f t="shared" si="1977"/>
        <v>0.1461656419822889</v>
      </c>
      <c r="P230" s="213">
        <f t="shared" si="1977"/>
        <v>0.1461656419822889</v>
      </c>
      <c r="Q230" s="213">
        <f t="shared" si="1977"/>
        <v>0.1461656419822889</v>
      </c>
      <c r="R230" s="213">
        <f t="shared" si="1977"/>
        <v>0.1461656419822889</v>
      </c>
      <c r="S230" s="213">
        <f t="shared" si="1977"/>
        <v>0.1461656419822889</v>
      </c>
      <c r="T230" s="213">
        <f t="shared" si="1977"/>
        <v>0.1461656419822889</v>
      </c>
      <c r="U230" s="213">
        <f t="shared" si="1977"/>
        <v>0.1461656419822889</v>
      </c>
      <c r="V230" s="213">
        <f t="shared" si="1977"/>
        <v>0.1461656419822889</v>
      </c>
      <c r="W230" s="213">
        <f t="shared" si="1977"/>
        <v>0.1461656419822889</v>
      </c>
      <c r="X230" s="213">
        <f t="shared" si="1977"/>
        <v>0.1461656419822889</v>
      </c>
      <c r="Y230" s="213">
        <f t="shared" si="1977"/>
        <v>0.1461656419822889</v>
      </c>
      <c r="Z230" s="213">
        <f t="shared" si="1977"/>
        <v>0.1461656419822889</v>
      </c>
      <c r="AA230" s="213">
        <f t="shared" si="1977"/>
        <v>0.32156441236103561</v>
      </c>
      <c r="AB230" s="213">
        <f t="shared" si="1977"/>
        <v>0.32156441236103561</v>
      </c>
      <c r="AC230" s="213">
        <f t="shared" si="1977"/>
        <v>0.35079754075749336</v>
      </c>
      <c r="AD230" s="213">
        <f t="shared" si="1977"/>
        <v>0.35079754075749336</v>
      </c>
      <c r="AE230" s="213">
        <f t="shared" si="1977"/>
        <v>0.35079754075749336</v>
      </c>
      <c r="AF230" s="213">
        <f t="shared" si="1977"/>
        <v>0.35079754075749336</v>
      </c>
      <c r="AG230" s="213">
        <f t="shared" si="1977"/>
        <v>0.35079754075749336</v>
      </c>
      <c r="AH230" s="213">
        <f t="shared" si="1977"/>
        <v>0.35079754075749336</v>
      </c>
      <c r="AI230" s="213">
        <f t="shared" si="1977"/>
        <v>0.35079754075749336</v>
      </c>
      <c r="AJ230" s="213">
        <f t="shared" si="1977"/>
        <v>0.35079754075749336</v>
      </c>
      <c r="AK230" s="213">
        <f t="shared" si="1977"/>
        <v>0.35079754075749336</v>
      </c>
      <c r="AL230" s="213">
        <f t="shared" si="1977"/>
        <v>0.35079754075749336</v>
      </c>
      <c r="AM230" s="213">
        <f t="shared" ref="AM230:BR230" si="1978">AM81</f>
        <v>0.61389569632561336</v>
      </c>
      <c r="AN230" s="213">
        <f t="shared" si="1978"/>
        <v>0.61389569632561336</v>
      </c>
      <c r="AO230" s="213">
        <f t="shared" si="1978"/>
        <v>0.64897545040136262</v>
      </c>
      <c r="AP230" s="213">
        <f t="shared" si="1978"/>
        <v>0.64897545040136262</v>
      </c>
      <c r="AQ230" s="213">
        <f t="shared" si="1978"/>
        <v>0.76590796398719374</v>
      </c>
      <c r="AR230" s="213">
        <f t="shared" si="1978"/>
        <v>0.76590796398719374</v>
      </c>
      <c r="AS230" s="213">
        <f t="shared" si="1978"/>
        <v>0.76590796398719374</v>
      </c>
      <c r="AT230" s="213">
        <f t="shared" si="1978"/>
        <v>0.76590796398719374</v>
      </c>
      <c r="AU230" s="213">
        <f t="shared" si="1978"/>
        <v>0.64897545040135962</v>
      </c>
      <c r="AV230" s="213">
        <f t="shared" si="1978"/>
        <v>0.47357668002261599</v>
      </c>
      <c r="AW230" s="213">
        <f t="shared" si="1978"/>
        <v>0.47357668002261599</v>
      </c>
      <c r="AX230" s="213">
        <f t="shared" si="1978"/>
        <v>0.47357668002261599</v>
      </c>
      <c r="AY230" s="213">
        <f t="shared" si="1978"/>
        <v>0.47357668002261599</v>
      </c>
      <c r="AZ230" s="213">
        <f t="shared" si="1978"/>
        <v>0.47357668002261599</v>
      </c>
      <c r="BA230" s="213">
        <f t="shared" si="1978"/>
        <v>0.47357668002261599</v>
      </c>
      <c r="BB230" s="213">
        <f t="shared" si="1978"/>
        <v>0.47357668002261599</v>
      </c>
      <c r="BC230" s="213">
        <f t="shared" si="1978"/>
        <v>0.61389569632561347</v>
      </c>
      <c r="BD230" s="213">
        <f t="shared" si="1978"/>
        <v>0.61389569632561347</v>
      </c>
      <c r="BE230" s="213">
        <f t="shared" si="1978"/>
        <v>0.61389569632561347</v>
      </c>
      <c r="BF230" s="213">
        <f t="shared" si="1978"/>
        <v>0.61389569632561347</v>
      </c>
      <c r="BG230" s="213">
        <f t="shared" si="1978"/>
        <v>0.47357668002261227</v>
      </c>
      <c r="BH230" s="213">
        <f t="shared" si="1978"/>
        <v>0.26309815556812</v>
      </c>
      <c r="BI230" s="213">
        <f t="shared" si="1978"/>
        <v>0.26309815556812</v>
      </c>
      <c r="BJ230" s="213">
        <f t="shared" si="1978"/>
        <v>0.26309815556812</v>
      </c>
      <c r="BK230" s="213">
        <f t="shared" si="1978"/>
        <v>0.31571778668174394</v>
      </c>
      <c r="BL230" s="213">
        <f t="shared" si="1978"/>
        <v>0.31571778668174394</v>
      </c>
      <c r="BM230" s="213">
        <f t="shared" si="1978"/>
        <v>0.31571778668174394</v>
      </c>
      <c r="BN230" s="213">
        <f t="shared" si="1978"/>
        <v>0.31571778668174394</v>
      </c>
      <c r="BO230" s="213">
        <f t="shared" si="1978"/>
        <v>0.31571778668174394</v>
      </c>
      <c r="BP230" s="213">
        <f t="shared" si="1978"/>
        <v>0.31571778668174394</v>
      </c>
      <c r="BQ230" s="213">
        <f t="shared" si="1978"/>
        <v>0.31571778668174394</v>
      </c>
      <c r="BR230" s="213">
        <f t="shared" si="1978"/>
        <v>0.31571778668174394</v>
      </c>
      <c r="BS230" s="213">
        <f t="shared" ref="BS230:CX230" si="1979">BS81</f>
        <v>0.31571778668174394</v>
      </c>
      <c r="BT230" s="213">
        <f t="shared" si="1979"/>
        <v>0.31571778668174394</v>
      </c>
      <c r="BU230" s="213">
        <f t="shared" si="1979"/>
        <v>0.31571778668174394</v>
      </c>
      <c r="BV230" s="213">
        <f t="shared" si="1979"/>
        <v>0.31571778668174394</v>
      </c>
      <c r="BW230" s="213">
        <f t="shared" si="1979"/>
        <v>0.4209570489089865</v>
      </c>
      <c r="BX230" s="213">
        <f t="shared" si="1979"/>
        <v>0</v>
      </c>
      <c r="BY230" s="213">
        <f t="shared" si="1979"/>
        <v>0</v>
      </c>
      <c r="BZ230" s="213">
        <f t="shared" si="1979"/>
        <v>0</v>
      </c>
      <c r="CA230" s="213">
        <f t="shared" si="1979"/>
        <v>0</v>
      </c>
      <c r="CB230" s="213">
        <f t="shared" si="1979"/>
        <v>0</v>
      </c>
      <c r="CC230" s="213">
        <f t="shared" si="1979"/>
        <v>0</v>
      </c>
      <c r="CD230" s="213">
        <f t="shared" si="1979"/>
        <v>0</v>
      </c>
      <c r="CE230" s="213">
        <f t="shared" si="1979"/>
        <v>0</v>
      </c>
      <c r="CF230" s="213">
        <f t="shared" si="1979"/>
        <v>0</v>
      </c>
      <c r="CG230" s="213">
        <f t="shared" si="1979"/>
        <v>0</v>
      </c>
      <c r="CH230" s="213">
        <f t="shared" si="1979"/>
        <v>0</v>
      </c>
      <c r="CI230" s="213">
        <f t="shared" si="1979"/>
        <v>0</v>
      </c>
      <c r="CJ230" s="213">
        <f t="shared" si="1979"/>
        <v>0</v>
      </c>
      <c r="CK230" s="213">
        <f t="shared" si="1979"/>
        <v>0</v>
      </c>
      <c r="CL230" s="213">
        <f t="shared" si="1979"/>
        <v>0</v>
      </c>
      <c r="CM230" s="213">
        <f t="shared" si="1979"/>
        <v>0</v>
      </c>
      <c r="CN230" s="213">
        <f t="shared" si="1979"/>
        <v>0</v>
      </c>
      <c r="CO230" s="213">
        <f t="shared" si="1979"/>
        <v>0</v>
      </c>
      <c r="CP230" s="213">
        <f t="shared" si="1979"/>
        <v>0</v>
      </c>
      <c r="CQ230" s="213">
        <f t="shared" si="1979"/>
        <v>0</v>
      </c>
      <c r="CR230" s="213">
        <f t="shared" si="1979"/>
        <v>0</v>
      </c>
      <c r="CS230" s="213">
        <f t="shared" si="1979"/>
        <v>0</v>
      </c>
      <c r="CT230" s="213">
        <f t="shared" si="1979"/>
        <v>0</v>
      </c>
      <c r="CU230" s="213">
        <f t="shared" si="1979"/>
        <v>0</v>
      </c>
      <c r="CV230" s="213">
        <f t="shared" si="1979"/>
        <v>0</v>
      </c>
      <c r="CW230" s="213">
        <f t="shared" si="1979"/>
        <v>0</v>
      </c>
      <c r="CX230" s="213">
        <f t="shared" si="1979"/>
        <v>0</v>
      </c>
      <c r="CY230" s="213">
        <f t="shared" ref="CY230:ED230" si="1980">CY81</f>
        <v>0</v>
      </c>
      <c r="CZ230" s="213">
        <f t="shared" si="1980"/>
        <v>0</v>
      </c>
      <c r="DA230" s="213">
        <f t="shared" si="1980"/>
        <v>0</v>
      </c>
      <c r="DB230" s="213">
        <f t="shared" si="1980"/>
        <v>0</v>
      </c>
      <c r="DC230" s="213">
        <f t="shared" si="1980"/>
        <v>0</v>
      </c>
      <c r="DD230" s="213">
        <f t="shared" si="1980"/>
        <v>0</v>
      </c>
      <c r="DE230" s="213">
        <f t="shared" si="1980"/>
        <v>0</v>
      </c>
      <c r="DF230" s="213">
        <f t="shared" si="1980"/>
        <v>0</v>
      </c>
      <c r="DG230" s="213">
        <f t="shared" si="1980"/>
        <v>0</v>
      </c>
      <c r="DH230" s="213">
        <f t="shared" si="1980"/>
        <v>0</v>
      </c>
      <c r="DI230" s="213">
        <f t="shared" si="1980"/>
        <v>0</v>
      </c>
      <c r="DJ230" s="213">
        <f t="shared" si="1980"/>
        <v>0</v>
      </c>
      <c r="DK230" s="213">
        <f t="shared" si="1980"/>
        <v>0</v>
      </c>
      <c r="DL230" s="213">
        <f t="shared" si="1980"/>
        <v>0</v>
      </c>
      <c r="DM230" s="213">
        <f t="shared" si="1980"/>
        <v>0</v>
      </c>
      <c r="DN230" s="213">
        <f t="shared" si="1980"/>
        <v>0</v>
      </c>
      <c r="DO230" s="213">
        <f t="shared" si="1980"/>
        <v>0</v>
      </c>
      <c r="DP230" s="213">
        <f t="shared" si="1980"/>
        <v>0</v>
      </c>
      <c r="DQ230" s="213">
        <f t="shared" si="1980"/>
        <v>0</v>
      </c>
      <c r="DR230" s="213">
        <f t="shared" si="1980"/>
        <v>0</v>
      </c>
      <c r="DS230" s="213">
        <f t="shared" si="1980"/>
        <v>0</v>
      </c>
      <c r="DT230" s="213">
        <f t="shared" si="1980"/>
        <v>0</v>
      </c>
      <c r="DU230" s="213">
        <f t="shared" si="1980"/>
        <v>0</v>
      </c>
      <c r="DV230" s="213">
        <f t="shared" si="1980"/>
        <v>0</v>
      </c>
      <c r="DW230" s="213">
        <f t="shared" si="1980"/>
        <v>0</v>
      </c>
      <c r="DX230" s="213">
        <f t="shared" si="1980"/>
        <v>0</v>
      </c>
      <c r="DY230" s="213">
        <f t="shared" si="1980"/>
        <v>0</v>
      </c>
      <c r="DZ230" s="213">
        <f t="shared" si="1980"/>
        <v>0</v>
      </c>
      <c r="EA230" s="213">
        <f t="shared" si="1980"/>
        <v>0</v>
      </c>
      <c r="EB230" s="213">
        <f t="shared" si="1980"/>
        <v>0</v>
      </c>
      <c r="EC230" s="213">
        <f t="shared" si="1980"/>
        <v>0</v>
      </c>
      <c r="ED230" s="213">
        <f t="shared" si="1980"/>
        <v>0</v>
      </c>
      <c r="EE230" s="213">
        <f t="shared" ref="EE230:FO230" si="1981">EE81</f>
        <v>0</v>
      </c>
      <c r="EF230" s="213">
        <f t="shared" si="1981"/>
        <v>0</v>
      </c>
      <c r="EG230" s="213">
        <f t="shared" si="1981"/>
        <v>0</v>
      </c>
      <c r="EH230" s="213">
        <f t="shared" si="1981"/>
        <v>0</v>
      </c>
      <c r="EI230" s="213">
        <f t="shared" si="1981"/>
        <v>0</v>
      </c>
      <c r="EJ230" s="213">
        <f t="shared" si="1981"/>
        <v>0</v>
      </c>
      <c r="EK230" s="213">
        <f t="shared" si="1981"/>
        <v>0</v>
      </c>
      <c r="EL230" s="213">
        <f t="shared" si="1981"/>
        <v>0</v>
      </c>
      <c r="EM230" s="213">
        <f t="shared" si="1981"/>
        <v>0</v>
      </c>
      <c r="EN230" s="213">
        <f t="shared" si="1981"/>
        <v>0</v>
      </c>
      <c r="EO230" s="213">
        <f t="shared" si="1981"/>
        <v>0</v>
      </c>
      <c r="EP230" s="213">
        <f t="shared" si="1981"/>
        <v>0</v>
      </c>
      <c r="EQ230" s="213">
        <f t="shared" si="1981"/>
        <v>0</v>
      </c>
      <c r="ER230" s="213">
        <f t="shared" si="1981"/>
        <v>0</v>
      </c>
      <c r="ES230" s="213">
        <f t="shared" si="1981"/>
        <v>0</v>
      </c>
      <c r="ET230" s="213">
        <f t="shared" si="1981"/>
        <v>0</v>
      </c>
      <c r="EU230" s="213">
        <f t="shared" si="1981"/>
        <v>0</v>
      </c>
      <c r="EV230" s="213">
        <f t="shared" si="1981"/>
        <v>0</v>
      </c>
      <c r="EW230" s="213">
        <f t="shared" si="1981"/>
        <v>0</v>
      </c>
      <c r="EX230" s="213">
        <f t="shared" si="1981"/>
        <v>0</v>
      </c>
      <c r="EY230" s="213">
        <f t="shared" si="1981"/>
        <v>0</v>
      </c>
      <c r="EZ230" s="213">
        <f t="shared" si="1981"/>
        <v>0</v>
      </c>
      <c r="FA230" s="213">
        <f t="shared" si="1981"/>
        <v>0</v>
      </c>
      <c r="FB230" s="213">
        <f t="shared" si="1981"/>
        <v>0</v>
      </c>
      <c r="FC230" s="213">
        <f t="shared" si="1981"/>
        <v>0</v>
      </c>
      <c r="FD230" s="213">
        <f t="shared" si="1981"/>
        <v>0</v>
      </c>
      <c r="FE230" s="213">
        <f t="shared" si="1981"/>
        <v>0</v>
      </c>
      <c r="FF230" s="213">
        <f t="shared" si="1981"/>
        <v>0</v>
      </c>
      <c r="FG230" s="213">
        <f t="shared" si="1981"/>
        <v>0</v>
      </c>
      <c r="FH230" s="213">
        <f t="shared" si="1981"/>
        <v>0</v>
      </c>
      <c r="FI230" s="213">
        <f t="shared" si="1981"/>
        <v>0</v>
      </c>
      <c r="FJ230" s="213">
        <f t="shared" si="1981"/>
        <v>0</v>
      </c>
      <c r="FK230" s="213">
        <f t="shared" si="1981"/>
        <v>0</v>
      </c>
      <c r="FL230" s="213">
        <f t="shared" si="1981"/>
        <v>0</v>
      </c>
      <c r="FM230" s="213">
        <f t="shared" si="1981"/>
        <v>0</v>
      </c>
      <c r="FN230" s="213">
        <f t="shared" si="1981"/>
        <v>0</v>
      </c>
      <c r="FO230" s="213">
        <f t="shared" si="1981"/>
        <v>0</v>
      </c>
    </row>
    <row r="231" spans="2:171" hidden="1" outlineLevel="1" x14ac:dyDescent="0.3">
      <c r="B231" s="210" t="s">
        <v>248</v>
      </c>
      <c r="C231" s="209"/>
      <c r="D231" s="210">
        <f t="shared" si="1956"/>
        <v>69.719267981292603</v>
      </c>
      <c r="E231" s="209"/>
      <c r="F231" s="209"/>
      <c r="G231" s="213">
        <f t="shared" ref="G231:AL231" si="1982">G86</f>
        <v>0</v>
      </c>
      <c r="H231" s="213">
        <f t="shared" si="1982"/>
        <v>0</v>
      </c>
      <c r="I231" s="213">
        <f t="shared" si="1982"/>
        <v>0</v>
      </c>
      <c r="J231" s="213">
        <f t="shared" si="1982"/>
        <v>0</v>
      </c>
      <c r="K231" s="213">
        <f t="shared" si="1982"/>
        <v>0</v>
      </c>
      <c r="L231" s="213">
        <f t="shared" si="1982"/>
        <v>0</v>
      </c>
      <c r="M231" s="213">
        <f t="shared" si="1982"/>
        <v>0</v>
      </c>
      <c r="N231" s="213">
        <f t="shared" si="1982"/>
        <v>0</v>
      </c>
      <c r="O231" s="213">
        <f t="shared" si="1982"/>
        <v>0.43574542488307916</v>
      </c>
      <c r="P231" s="213">
        <f t="shared" si="1982"/>
        <v>0.43574542488307916</v>
      </c>
      <c r="Q231" s="213">
        <f t="shared" si="1982"/>
        <v>0.43574542488307916</v>
      </c>
      <c r="R231" s="213">
        <f t="shared" si="1982"/>
        <v>0.43574542488307916</v>
      </c>
      <c r="S231" s="213">
        <f t="shared" si="1982"/>
        <v>0.43574542488307916</v>
      </c>
      <c r="T231" s="213">
        <f t="shared" si="1982"/>
        <v>0.43574542488307916</v>
      </c>
      <c r="U231" s="213">
        <f t="shared" si="1982"/>
        <v>0.43574542488307916</v>
      </c>
      <c r="V231" s="213">
        <f t="shared" si="1982"/>
        <v>0.43574542488307916</v>
      </c>
      <c r="W231" s="213">
        <f t="shared" si="1982"/>
        <v>0.43574542488307916</v>
      </c>
      <c r="X231" s="213">
        <f t="shared" si="1982"/>
        <v>0.43574542488307916</v>
      </c>
      <c r="Y231" s="213">
        <f t="shared" si="1982"/>
        <v>0.43574542488307916</v>
      </c>
      <c r="Z231" s="213">
        <f t="shared" si="1982"/>
        <v>0.43574542488307916</v>
      </c>
      <c r="AA231" s="213">
        <f t="shared" si="1982"/>
        <v>0.95863993474277409</v>
      </c>
      <c r="AB231" s="213">
        <f t="shared" si="1982"/>
        <v>0.95863993474277409</v>
      </c>
      <c r="AC231" s="213">
        <f t="shared" si="1982"/>
        <v>1.0457890197193898</v>
      </c>
      <c r="AD231" s="213">
        <f t="shared" si="1982"/>
        <v>1.0457890197193898</v>
      </c>
      <c r="AE231" s="213">
        <f t="shared" si="1982"/>
        <v>1.0457890197193898</v>
      </c>
      <c r="AF231" s="213">
        <f t="shared" si="1982"/>
        <v>1.0457890197193898</v>
      </c>
      <c r="AG231" s="213">
        <f t="shared" si="1982"/>
        <v>1.0457890197193898</v>
      </c>
      <c r="AH231" s="213">
        <f t="shared" si="1982"/>
        <v>1.0457890197193898</v>
      </c>
      <c r="AI231" s="213">
        <f t="shared" si="1982"/>
        <v>1.0457890197193898</v>
      </c>
      <c r="AJ231" s="213">
        <f t="shared" si="1982"/>
        <v>1.0457890197193898</v>
      </c>
      <c r="AK231" s="213">
        <f t="shared" si="1982"/>
        <v>1.0457890197193898</v>
      </c>
      <c r="AL231" s="213">
        <f t="shared" si="1982"/>
        <v>1.0457890197193898</v>
      </c>
      <c r="AM231" s="213">
        <f t="shared" ref="AM231:BR231" si="1983">AM86</f>
        <v>1.8301307845089321</v>
      </c>
      <c r="AN231" s="213">
        <f t="shared" si="1983"/>
        <v>1.8301307845089321</v>
      </c>
      <c r="AO231" s="213">
        <f t="shared" si="1983"/>
        <v>1.934709686480871</v>
      </c>
      <c r="AP231" s="213">
        <f t="shared" si="1983"/>
        <v>1.934709686480871</v>
      </c>
      <c r="AQ231" s="213">
        <f t="shared" si="1983"/>
        <v>2.2833060263873346</v>
      </c>
      <c r="AR231" s="213">
        <f t="shared" si="1983"/>
        <v>2.2833060263873346</v>
      </c>
      <c r="AS231" s="213">
        <f t="shared" si="1983"/>
        <v>2.2833060263873346</v>
      </c>
      <c r="AT231" s="213">
        <f t="shared" si="1983"/>
        <v>2.2833060263873346</v>
      </c>
      <c r="AU231" s="213">
        <f t="shared" si="1983"/>
        <v>1.9347096864808622</v>
      </c>
      <c r="AV231" s="213">
        <f t="shared" si="1983"/>
        <v>1.4118151766211762</v>
      </c>
      <c r="AW231" s="213">
        <f t="shared" si="1983"/>
        <v>1.4118151766211762</v>
      </c>
      <c r="AX231" s="213">
        <f t="shared" si="1983"/>
        <v>1.4118151766211762</v>
      </c>
      <c r="AY231" s="213">
        <f t="shared" si="1983"/>
        <v>1.4118151766211762</v>
      </c>
      <c r="AZ231" s="213">
        <f t="shared" si="1983"/>
        <v>1.4118151766211762</v>
      </c>
      <c r="BA231" s="213">
        <f t="shared" si="1983"/>
        <v>1.4118151766211762</v>
      </c>
      <c r="BB231" s="213">
        <f t="shared" si="1983"/>
        <v>1.4118151766211762</v>
      </c>
      <c r="BC231" s="213">
        <f t="shared" si="1983"/>
        <v>1.8301307845089323</v>
      </c>
      <c r="BD231" s="213">
        <f t="shared" si="1983"/>
        <v>1.8301307845089323</v>
      </c>
      <c r="BE231" s="213">
        <f t="shared" si="1983"/>
        <v>1.8301307845089323</v>
      </c>
      <c r="BF231" s="213">
        <f t="shared" si="1983"/>
        <v>1.8301307845089323</v>
      </c>
      <c r="BG231" s="213">
        <f t="shared" si="1983"/>
        <v>1.4118151766211653</v>
      </c>
      <c r="BH231" s="213">
        <f t="shared" si="1983"/>
        <v>0.78434176478954232</v>
      </c>
      <c r="BI231" s="213">
        <f t="shared" si="1983"/>
        <v>0.78434176478954232</v>
      </c>
      <c r="BJ231" s="213">
        <f t="shared" si="1983"/>
        <v>0.78434176478954232</v>
      </c>
      <c r="BK231" s="213">
        <f t="shared" si="1983"/>
        <v>0.94121011774745078</v>
      </c>
      <c r="BL231" s="213">
        <f t="shared" si="1983"/>
        <v>0.94121011774745078</v>
      </c>
      <c r="BM231" s="213">
        <f t="shared" si="1983"/>
        <v>0.94121011774745078</v>
      </c>
      <c r="BN231" s="213">
        <f t="shared" si="1983"/>
        <v>0.94121011774745078</v>
      </c>
      <c r="BO231" s="213">
        <f t="shared" si="1983"/>
        <v>0.94121011774745078</v>
      </c>
      <c r="BP231" s="213">
        <f t="shared" si="1983"/>
        <v>0.94121011774745078</v>
      </c>
      <c r="BQ231" s="213">
        <f t="shared" si="1983"/>
        <v>0.94121011774745078</v>
      </c>
      <c r="BR231" s="213">
        <f t="shared" si="1983"/>
        <v>0.94121011774745078</v>
      </c>
      <c r="BS231" s="213">
        <f t="shared" ref="BS231:CX231" si="1984">BS86</f>
        <v>0.94121011774745078</v>
      </c>
      <c r="BT231" s="213">
        <f t="shared" si="1984"/>
        <v>0.94121011774745078</v>
      </c>
      <c r="BU231" s="213">
        <f t="shared" si="1984"/>
        <v>0.94121011774745078</v>
      </c>
      <c r="BV231" s="213">
        <f t="shared" si="1984"/>
        <v>0.94121011774745078</v>
      </c>
      <c r="BW231" s="213">
        <f t="shared" si="1984"/>
        <v>1.2549468236632515</v>
      </c>
      <c r="BX231" s="213">
        <f t="shared" si="1984"/>
        <v>0</v>
      </c>
      <c r="BY231" s="213">
        <f t="shared" si="1984"/>
        <v>0</v>
      </c>
      <c r="BZ231" s="213">
        <f t="shared" si="1984"/>
        <v>0</v>
      </c>
      <c r="CA231" s="213">
        <f t="shared" si="1984"/>
        <v>0</v>
      </c>
      <c r="CB231" s="213">
        <f t="shared" si="1984"/>
        <v>0</v>
      </c>
      <c r="CC231" s="213">
        <f t="shared" si="1984"/>
        <v>0</v>
      </c>
      <c r="CD231" s="213">
        <f t="shared" si="1984"/>
        <v>0</v>
      </c>
      <c r="CE231" s="213">
        <f t="shared" si="1984"/>
        <v>0</v>
      </c>
      <c r="CF231" s="213">
        <f t="shared" si="1984"/>
        <v>0</v>
      </c>
      <c r="CG231" s="213">
        <f t="shared" si="1984"/>
        <v>0</v>
      </c>
      <c r="CH231" s="213">
        <f t="shared" si="1984"/>
        <v>0</v>
      </c>
      <c r="CI231" s="213">
        <f t="shared" si="1984"/>
        <v>0</v>
      </c>
      <c r="CJ231" s="213">
        <f t="shared" si="1984"/>
        <v>0</v>
      </c>
      <c r="CK231" s="213">
        <f t="shared" si="1984"/>
        <v>0</v>
      </c>
      <c r="CL231" s="213">
        <f t="shared" si="1984"/>
        <v>0</v>
      </c>
      <c r="CM231" s="213">
        <f t="shared" si="1984"/>
        <v>0</v>
      </c>
      <c r="CN231" s="213">
        <f t="shared" si="1984"/>
        <v>0</v>
      </c>
      <c r="CO231" s="213">
        <f t="shared" si="1984"/>
        <v>0</v>
      </c>
      <c r="CP231" s="213">
        <f t="shared" si="1984"/>
        <v>0</v>
      </c>
      <c r="CQ231" s="213">
        <f t="shared" si="1984"/>
        <v>0</v>
      </c>
      <c r="CR231" s="213">
        <f t="shared" si="1984"/>
        <v>0</v>
      </c>
      <c r="CS231" s="213">
        <f t="shared" si="1984"/>
        <v>0</v>
      </c>
      <c r="CT231" s="213">
        <f t="shared" si="1984"/>
        <v>0</v>
      </c>
      <c r="CU231" s="213">
        <f t="shared" si="1984"/>
        <v>0</v>
      </c>
      <c r="CV231" s="213">
        <f t="shared" si="1984"/>
        <v>0</v>
      </c>
      <c r="CW231" s="213">
        <f t="shared" si="1984"/>
        <v>0</v>
      </c>
      <c r="CX231" s="213">
        <f t="shared" si="1984"/>
        <v>0</v>
      </c>
      <c r="CY231" s="213">
        <f t="shared" ref="CY231:ED231" si="1985">CY86</f>
        <v>0</v>
      </c>
      <c r="CZ231" s="213">
        <f t="shared" si="1985"/>
        <v>0</v>
      </c>
      <c r="DA231" s="213">
        <f t="shared" si="1985"/>
        <v>0</v>
      </c>
      <c r="DB231" s="213">
        <f t="shared" si="1985"/>
        <v>0</v>
      </c>
      <c r="DC231" s="213">
        <f t="shared" si="1985"/>
        <v>0</v>
      </c>
      <c r="DD231" s="213">
        <f t="shared" si="1985"/>
        <v>0</v>
      </c>
      <c r="DE231" s="213">
        <f t="shared" si="1985"/>
        <v>0</v>
      </c>
      <c r="DF231" s="213">
        <f t="shared" si="1985"/>
        <v>0</v>
      </c>
      <c r="DG231" s="213">
        <f t="shared" si="1985"/>
        <v>0</v>
      </c>
      <c r="DH231" s="213">
        <f t="shared" si="1985"/>
        <v>0</v>
      </c>
      <c r="DI231" s="213">
        <f t="shared" si="1985"/>
        <v>0</v>
      </c>
      <c r="DJ231" s="213">
        <f t="shared" si="1985"/>
        <v>0</v>
      </c>
      <c r="DK231" s="213">
        <f t="shared" si="1985"/>
        <v>0</v>
      </c>
      <c r="DL231" s="213">
        <f t="shared" si="1985"/>
        <v>0</v>
      </c>
      <c r="DM231" s="213">
        <f t="shared" si="1985"/>
        <v>0</v>
      </c>
      <c r="DN231" s="213">
        <f t="shared" si="1985"/>
        <v>0</v>
      </c>
      <c r="DO231" s="213">
        <f t="shared" si="1985"/>
        <v>0</v>
      </c>
      <c r="DP231" s="213">
        <f t="shared" si="1985"/>
        <v>0</v>
      </c>
      <c r="DQ231" s="213">
        <f t="shared" si="1985"/>
        <v>0</v>
      </c>
      <c r="DR231" s="213">
        <f t="shared" si="1985"/>
        <v>0</v>
      </c>
      <c r="DS231" s="213">
        <f t="shared" si="1985"/>
        <v>0</v>
      </c>
      <c r="DT231" s="213">
        <f t="shared" si="1985"/>
        <v>0</v>
      </c>
      <c r="DU231" s="213">
        <f t="shared" si="1985"/>
        <v>0</v>
      </c>
      <c r="DV231" s="213">
        <f t="shared" si="1985"/>
        <v>0</v>
      </c>
      <c r="DW231" s="213">
        <f t="shared" si="1985"/>
        <v>0</v>
      </c>
      <c r="DX231" s="213">
        <f t="shared" si="1985"/>
        <v>0</v>
      </c>
      <c r="DY231" s="213">
        <f t="shared" si="1985"/>
        <v>0</v>
      </c>
      <c r="DZ231" s="213">
        <f t="shared" si="1985"/>
        <v>0</v>
      </c>
      <c r="EA231" s="213">
        <f t="shared" si="1985"/>
        <v>0</v>
      </c>
      <c r="EB231" s="213">
        <f t="shared" si="1985"/>
        <v>0</v>
      </c>
      <c r="EC231" s="213">
        <f t="shared" si="1985"/>
        <v>0</v>
      </c>
      <c r="ED231" s="213">
        <f t="shared" si="1985"/>
        <v>0</v>
      </c>
      <c r="EE231" s="213">
        <f t="shared" ref="EE231:FO231" si="1986">EE86</f>
        <v>0</v>
      </c>
      <c r="EF231" s="213">
        <f t="shared" si="1986"/>
        <v>0</v>
      </c>
      <c r="EG231" s="213">
        <f t="shared" si="1986"/>
        <v>0</v>
      </c>
      <c r="EH231" s="213">
        <f t="shared" si="1986"/>
        <v>0</v>
      </c>
      <c r="EI231" s="213">
        <f t="shared" si="1986"/>
        <v>0</v>
      </c>
      <c r="EJ231" s="213">
        <f t="shared" si="1986"/>
        <v>0</v>
      </c>
      <c r="EK231" s="213">
        <f t="shared" si="1986"/>
        <v>0</v>
      </c>
      <c r="EL231" s="213">
        <f t="shared" si="1986"/>
        <v>0</v>
      </c>
      <c r="EM231" s="213">
        <f t="shared" si="1986"/>
        <v>0</v>
      </c>
      <c r="EN231" s="213">
        <f t="shared" si="1986"/>
        <v>0</v>
      </c>
      <c r="EO231" s="213">
        <f t="shared" si="1986"/>
        <v>0</v>
      </c>
      <c r="EP231" s="213">
        <f t="shared" si="1986"/>
        <v>0</v>
      </c>
      <c r="EQ231" s="213">
        <f t="shared" si="1986"/>
        <v>0</v>
      </c>
      <c r="ER231" s="213">
        <f t="shared" si="1986"/>
        <v>0</v>
      </c>
      <c r="ES231" s="213">
        <f t="shared" si="1986"/>
        <v>0</v>
      </c>
      <c r="ET231" s="213">
        <f t="shared" si="1986"/>
        <v>0</v>
      </c>
      <c r="EU231" s="213">
        <f t="shared" si="1986"/>
        <v>0</v>
      </c>
      <c r="EV231" s="213">
        <f t="shared" si="1986"/>
        <v>0</v>
      </c>
      <c r="EW231" s="213">
        <f t="shared" si="1986"/>
        <v>0</v>
      </c>
      <c r="EX231" s="213">
        <f t="shared" si="1986"/>
        <v>0</v>
      </c>
      <c r="EY231" s="213">
        <f t="shared" si="1986"/>
        <v>0</v>
      </c>
      <c r="EZ231" s="213">
        <f t="shared" si="1986"/>
        <v>0</v>
      </c>
      <c r="FA231" s="213">
        <f t="shared" si="1986"/>
        <v>0</v>
      </c>
      <c r="FB231" s="213">
        <f t="shared" si="1986"/>
        <v>0</v>
      </c>
      <c r="FC231" s="213">
        <f t="shared" si="1986"/>
        <v>0</v>
      </c>
      <c r="FD231" s="213">
        <f t="shared" si="1986"/>
        <v>0</v>
      </c>
      <c r="FE231" s="213">
        <f t="shared" si="1986"/>
        <v>0</v>
      </c>
      <c r="FF231" s="213">
        <f t="shared" si="1986"/>
        <v>0</v>
      </c>
      <c r="FG231" s="213">
        <f t="shared" si="1986"/>
        <v>0</v>
      </c>
      <c r="FH231" s="213">
        <f t="shared" si="1986"/>
        <v>0</v>
      </c>
      <c r="FI231" s="213">
        <f t="shared" si="1986"/>
        <v>0</v>
      </c>
      <c r="FJ231" s="213">
        <f t="shared" si="1986"/>
        <v>0</v>
      </c>
      <c r="FK231" s="213">
        <f t="shared" si="1986"/>
        <v>0</v>
      </c>
      <c r="FL231" s="213">
        <f t="shared" si="1986"/>
        <v>0</v>
      </c>
      <c r="FM231" s="213">
        <f t="shared" si="1986"/>
        <v>0</v>
      </c>
      <c r="FN231" s="213">
        <f t="shared" si="1986"/>
        <v>0</v>
      </c>
      <c r="FO231" s="213">
        <f t="shared" si="1986"/>
        <v>0</v>
      </c>
    </row>
    <row r="232" spans="2:171" hidden="1" outlineLevel="1" x14ac:dyDescent="0.3">
      <c r="B232" s="210" t="s">
        <v>249</v>
      </c>
      <c r="C232" s="209"/>
      <c r="D232" s="210">
        <f t="shared" si="1956"/>
        <v>166.74836419229661</v>
      </c>
      <c r="E232" s="209"/>
      <c r="F232" s="209"/>
      <c r="G232" s="213">
        <f t="shared" ref="G232:AL232" si="1987">G91</f>
        <v>0</v>
      </c>
      <c r="H232" s="213">
        <f t="shared" si="1987"/>
        <v>0</v>
      </c>
      <c r="I232" s="213">
        <f t="shared" si="1987"/>
        <v>0</v>
      </c>
      <c r="J232" s="213">
        <f t="shared" si="1987"/>
        <v>0</v>
      </c>
      <c r="K232" s="213">
        <f t="shared" si="1987"/>
        <v>0</v>
      </c>
      <c r="L232" s="213">
        <f t="shared" si="1987"/>
        <v>0</v>
      </c>
      <c r="M232" s="213">
        <f t="shared" si="1987"/>
        <v>0</v>
      </c>
      <c r="N232" s="213">
        <f t="shared" si="1987"/>
        <v>0</v>
      </c>
      <c r="O232" s="213">
        <f t="shared" si="1987"/>
        <v>1.042177276201854</v>
      </c>
      <c r="P232" s="213">
        <f t="shared" si="1987"/>
        <v>1.042177276201854</v>
      </c>
      <c r="Q232" s="213">
        <f t="shared" si="1987"/>
        <v>1.042177276201854</v>
      </c>
      <c r="R232" s="213">
        <f t="shared" si="1987"/>
        <v>1.042177276201854</v>
      </c>
      <c r="S232" s="213">
        <f t="shared" si="1987"/>
        <v>1.042177276201854</v>
      </c>
      <c r="T232" s="213">
        <f t="shared" si="1987"/>
        <v>1.042177276201854</v>
      </c>
      <c r="U232" s="213">
        <f t="shared" si="1987"/>
        <v>1.042177276201854</v>
      </c>
      <c r="V232" s="213">
        <f t="shared" si="1987"/>
        <v>1.042177276201854</v>
      </c>
      <c r="W232" s="213">
        <f t="shared" si="1987"/>
        <v>1.042177276201854</v>
      </c>
      <c r="X232" s="213">
        <f t="shared" si="1987"/>
        <v>1.042177276201854</v>
      </c>
      <c r="Y232" s="213">
        <f t="shared" si="1987"/>
        <v>1.042177276201854</v>
      </c>
      <c r="Z232" s="213">
        <f t="shared" si="1987"/>
        <v>1.042177276201854</v>
      </c>
      <c r="AA232" s="213">
        <f t="shared" si="1987"/>
        <v>2.2927900076440788</v>
      </c>
      <c r="AB232" s="213">
        <f t="shared" si="1987"/>
        <v>2.2927900076440788</v>
      </c>
      <c r="AC232" s="213">
        <f t="shared" si="1987"/>
        <v>2.5012254628844497</v>
      </c>
      <c r="AD232" s="213">
        <f t="shared" si="1987"/>
        <v>2.5012254628844497</v>
      </c>
      <c r="AE232" s="213">
        <f t="shared" si="1987"/>
        <v>2.5012254628844497</v>
      </c>
      <c r="AF232" s="213">
        <f t="shared" si="1987"/>
        <v>2.5012254628844497</v>
      </c>
      <c r="AG232" s="213">
        <f t="shared" si="1987"/>
        <v>2.5012254628844497</v>
      </c>
      <c r="AH232" s="213">
        <f t="shared" si="1987"/>
        <v>2.5012254628844497</v>
      </c>
      <c r="AI232" s="213">
        <f t="shared" si="1987"/>
        <v>2.5012254628844497</v>
      </c>
      <c r="AJ232" s="213">
        <f t="shared" si="1987"/>
        <v>2.5012254628844497</v>
      </c>
      <c r="AK232" s="213">
        <f t="shared" si="1987"/>
        <v>2.5012254628844497</v>
      </c>
      <c r="AL232" s="213">
        <f t="shared" si="1987"/>
        <v>2.5012254628844497</v>
      </c>
      <c r="AM232" s="213">
        <f t="shared" ref="AM232:BR232" si="1988">AM91</f>
        <v>4.3771445600477872</v>
      </c>
      <c r="AN232" s="213">
        <f t="shared" si="1988"/>
        <v>4.3771445600477872</v>
      </c>
      <c r="AO232" s="213">
        <f t="shared" si="1988"/>
        <v>4.6272671063362312</v>
      </c>
      <c r="AP232" s="213">
        <f t="shared" si="1988"/>
        <v>4.6272671063362312</v>
      </c>
      <c r="AQ232" s="213">
        <f t="shared" si="1988"/>
        <v>5.4610089272977138</v>
      </c>
      <c r="AR232" s="213">
        <f t="shared" si="1988"/>
        <v>5.4610089272977138</v>
      </c>
      <c r="AS232" s="213">
        <f t="shared" si="1988"/>
        <v>5.4610089272977138</v>
      </c>
      <c r="AT232" s="213">
        <f t="shared" si="1988"/>
        <v>5.4610089272977138</v>
      </c>
      <c r="AU232" s="213">
        <f t="shared" si="1988"/>
        <v>4.627267106336209</v>
      </c>
      <c r="AV232" s="213">
        <f t="shared" si="1988"/>
        <v>3.3766543748940063</v>
      </c>
      <c r="AW232" s="213">
        <f t="shared" si="1988"/>
        <v>3.3766543748940063</v>
      </c>
      <c r="AX232" s="213">
        <f t="shared" si="1988"/>
        <v>3.3766543748940063</v>
      </c>
      <c r="AY232" s="213">
        <f t="shared" si="1988"/>
        <v>3.3766543748940063</v>
      </c>
      <c r="AZ232" s="213">
        <f t="shared" si="1988"/>
        <v>3.3766543748940063</v>
      </c>
      <c r="BA232" s="213">
        <f t="shared" si="1988"/>
        <v>3.3766543748940063</v>
      </c>
      <c r="BB232" s="213">
        <f t="shared" si="1988"/>
        <v>3.3766543748940063</v>
      </c>
      <c r="BC232" s="213">
        <f t="shared" si="1988"/>
        <v>4.3771445600477872</v>
      </c>
      <c r="BD232" s="213">
        <f t="shared" si="1988"/>
        <v>4.3771445600477872</v>
      </c>
      <c r="BE232" s="213">
        <f t="shared" si="1988"/>
        <v>4.3771445600477872</v>
      </c>
      <c r="BF232" s="213">
        <f t="shared" si="1988"/>
        <v>4.3771445600477872</v>
      </c>
      <c r="BG232" s="213">
        <f t="shared" si="1988"/>
        <v>3.3766543748939801</v>
      </c>
      <c r="BH232" s="213">
        <f t="shared" si="1988"/>
        <v>1.875919097163337</v>
      </c>
      <c r="BI232" s="213">
        <f t="shared" si="1988"/>
        <v>1.875919097163337</v>
      </c>
      <c r="BJ232" s="213">
        <f t="shared" si="1988"/>
        <v>1.875919097163337</v>
      </c>
      <c r="BK232" s="213">
        <f t="shared" si="1988"/>
        <v>2.2511029165960039</v>
      </c>
      <c r="BL232" s="213">
        <f t="shared" si="1988"/>
        <v>2.2511029165960039</v>
      </c>
      <c r="BM232" s="213">
        <f t="shared" si="1988"/>
        <v>2.2511029165960039</v>
      </c>
      <c r="BN232" s="213">
        <f t="shared" si="1988"/>
        <v>2.2511029165960039</v>
      </c>
      <c r="BO232" s="213">
        <f t="shared" si="1988"/>
        <v>2.2511029165960039</v>
      </c>
      <c r="BP232" s="213">
        <f t="shared" si="1988"/>
        <v>2.2511029165960039</v>
      </c>
      <c r="BQ232" s="213">
        <f t="shared" si="1988"/>
        <v>2.2511029165960039</v>
      </c>
      <c r="BR232" s="213">
        <f t="shared" si="1988"/>
        <v>2.2511029165960039</v>
      </c>
      <c r="BS232" s="213">
        <f t="shared" ref="BS232:CX232" si="1989">BS91</f>
        <v>2.2511029165960039</v>
      </c>
      <c r="BT232" s="213">
        <f t="shared" si="1989"/>
        <v>2.2511029165960039</v>
      </c>
      <c r="BU232" s="213">
        <f t="shared" si="1989"/>
        <v>2.2511029165960039</v>
      </c>
      <c r="BV232" s="213">
        <f t="shared" si="1989"/>
        <v>2.2511029165960039</v>
      </c>
      <c r="BW232" s="213">
        <f t="shared" si="1989"/>
        <v>3.0014705554612999</v>
      </c>
      <c r="BX232" s="213">
        <f t="shared" si="1989"/>
        <v>0</v>
      </c>
      <c r="BY232" s="213">
        <f t="shared" si="1989"/>
        <v>0</v>
      </c>
      <c r="BZ232" s="213">
        <f t="shared" si="1989"/>
        <v>0</v>
      </c>
      <c r="CA232" s="213">
        <f t="shared" si="1989"/>
        <v>0</v>
      </c>
      <c r="CB232" s="213">
        <f t="shared" si="1989"/>
        <v>0</v>
      </c>
      <c r="CC232" s="213">
        <f t="shared" si="1989"/>
        <v>0</v>
      </c>
      <c r="CD232" s="213">
        <f t="shared" si="1989"/>
        <v>0</v>
      </c>
      <c r="CE232" s="213">
        <f t="shared" si="1989"/>
        <v>0</v>
      </c>
      <c r="CF232" s="213">
        <f t="shared" si="1989"/>
        <v>0</v>
      </c>
      <c r="CG232" s="213">
        <f t="shared" si="1989"/>
        <v>0</v>
      </c>
      <c r="CH232" s="213">
        <f t="shared" si="1989"/>
        <v>0</v>
      </c>
      <c r="CI232" s="213">
        <f t="shared" si="1989"/>
        <v>0</v>
      </c>
      <c r="CJ232" s="213">
        <f t="shared" si="1989"/>
        <v>0</v>
      </c>
      <c r="CK232" s="213">
        <f t="shared" si="1989"/>
        <v>0</v>
      </c>
      <c r="CL232" s="213">
        <f t="shared" si="1989"/>
        <v>0</v>
      </c>
      <c r="CM232" s="213">
        <f t="shared" si="1989"/>
        <v>0</v>
      </c>
      <c r="CN232" s="213">
        <f t="shared" si="1989"/>
        <v>0</v>
      </c>
      <c r="CO232" s="213">
        <f t="shared" si="1989"/>
        <v>0</v>
      </c>
      <c r="CP232" s="213">
        <f t="shared" si="1989"/>
        <v>0</v>
      </c>
      <c r="CQ232" s="213">
        <f t="shared" si="1989"/>
        <v>0</v>
      </c>
      <c r="CR232" s="213">
        <f t="shared" si="1989"/>
        <v>0</v>
      </c>
      <c r="CS232" s="213">
        <f t="shared" si="1989"/>
        <v>0</v>
      </c>
      <c r="CT232" s="213">
        <f t="shared" si="1989"/>
        <v>0</v>
      </c>
      <c r="CU232" s="213">
        <f t="shared" si="1989"/>
        <v>0</v>
      </c>
      <c r="CV232" s="213">
        <f t="shared" si="1989"/>
        <v>0</v>
      </c>
      <c r="CW232" s="213">
        <f t="shared" si="1989"/>
        <v>0</v>
      </c>
      <c r="CX232" s="213">
        <f t="shared" si="1989"/>
        <v>0</v>
      </c>
      <c r="CY232" s="213">
        <f t="shared" ref="CY232:ED232" si="1990">CY91</f>
        <v>0</v>
      </c>
      <c r="CZ232" s="213">
        <f t="shared" si="1990"/>
        <v>0</v>
      </c>
      <c r="DA232" s="213">
        <f t="shared" si="1990"/>
        <v>0</v>
      </c>
      <c r="DB232" s="213">
        <f t="shared" si="1990"/>
        <v>0</v>
      </c>
      <c r="DC232" s="213">
        <f t="shared" si="1990"/>
        <v>0</v>
      </c>
      <c r="DD232" s="213">
        <f t="shared" si="1990"/>
        <v>0</v>
      </c>
      <c r="DE232" s="213">
        <f t="shared" si="1990"/>
        <v>0</v>
      </c>
      <c r="DF232" s="213">
        <f t="shared" si="1990"/>
        <v>0</v>
      </c>
      <c r="DG232" s="213">
        <f t="shared" si="1990"/>
        <v>0</v>
      </c>
      <c r="DH232" s="213">
        <f t="shared" si="1990"/>
        <v>0</v>
      </c>
      <c r="DI232" s="213">
        <f t="shared" si="1990"/>
        <v>0</v>
      </c>
      <c r="DJ232" s="213">
        <f t="shared" si="1990"/>
        <v>0</v>
      </c>
      <c r="DK232" s="213">
        <f t="shared" si="1990"/>
        <v>0</v>
      </c>
      <c r="DL232" s="213">
        <f t="shared" si="1990"/>
        <v>0</v>
      </c>
      <c r="DM232" s="213">
        <f t="shared" si="1990"/>
        <v>0</v>
      </c>
      <c r="DN232" s="213">
        <f t="shared" si="1990"/>
        <v>0</v>
      </c>
      <c r="DO232" s="213">
        <f t="shared" si="1990"/>
        <v>0</v>
      </c>
      <c r="DP232" s="213">
        <f t="shared" si="1990"/>
        <v>0</v>
      </c>
      <c r="DQ232" s="213">
        <f t="shared" si="1990"/>
        <v>0</v>
      </c>
      <c r="DR232" s="213">
        <f t="shared" si="1990"/>
        <v>0</v>
      </c>
      <c r="DS232" s="213">
        <f t="shared" si="1990"/>
        <v>0</v>
      </c>
      <c r="DT232" s="213">
        <f t="shared" si="1990"/>
        <v>0</v>
      </c>
      <c r="DU232" s="213">
        <f t="shared" si="1990"/>
        <v>0</v>
      </c>
      <c r="DV232" s="213">
        <f t="shared" si="1990"/>
        <v>0</v>
      </c>
      <c r="DW232" s="213">
        <f t="shared" si="1990"/>
        <v>0</v>
      </c>
      <c r="DX232" s="213">
        <f t="shared" si="1990"/>
        <v>0</v>
      </c>
      <c r="DY232" s="213">
        <f t="shared" si="1990"/>
        <v>0</v>
      </c>
      <c r="DZ232" s="213">
        <f t="shared" si="1990"/>
        <v>0</v>
      </c>
      <c r="EA232" s="213">
        <f t="shared" si="1990"/>
        <v>0</v>
      </c>
      <c r="EB232" s="213">
        <f t="shared" si="1990"/>
        <v>0</v>
      </c>
      <c r="EC232" s="213">
        <f t="shared" si="1990"/>
        <v>0</v>
      </c>
      <c r="ED232" s="213">
        <f t="shared" si="1990"/>
        <v>0</v>
      </c>
      <c r="EE232" s="213">
        <f t="shared" ref="EE232:FO232" si="1991">EE91</f>
        <v>0</v>
      </c>
      <c r="EF232" s="213">
        <f t="shared" si="1991"/>
        <v>0</v>
      </c>
      <c r="EG232" s="213">
        <f t="shared" si="1991"/>
        <v>0</v>
      </c>
      <c r="EH232" s="213">
        <f t="shared" si="1991"/>
        <v>0</v>
      </c>
      <c r="EI232" s="213">
        <f t="shared" si="1991"/>
        <v>0</v>
      </c>
      <c r="EJ232" s="213">
        <f t="shared" si="1991"/>
        <v>0</v>
      </c>
      <c r="EK232" s="213">
        <f t="shared" si="1991"/>
        <v>0</v>
      </c>
      <c r="EL232" s="213">
        <f t="shared" si="1991"/>
        <v>0</v>
      </c>
      <c r="EM232" s="213">
        <f t="shared" si="1991"/>
        <v>0</v>
      </c>
      <c r="EN232" s="213">
        <f t="shared" si="1991"/>
        <v>0</v>
      </c>
      <c r="EO232" s="213">
        <f t="shared" si="1991"/>
        <v>0</v>
      </c>
      <c r="EP232" s="213">
        <f t="shared" si="1991"/>
        <v>0</v>
      </c>
      <c r="EQ232" s="213">
        <f t="shared" si="1991"/>
        <v>0</v>
      </c>
      <c r="ER232" s="213">
        <f t="shared" si="1991"/>
        <v>0</v>
      </c>
      <c r="ES232" s="213">
        <f t="shared" si="1991"/>
        <v>0</v>
      </c>
      <c r="ET232" s="213">
        <f t="shared" si="1991"/>
        <v>0</v>
      </c>
      <c r="EU232" s="213">
        <f t="shared" si="1991"/>
        <v>0</v>
      </c>
      <c r="EV232" s="213">
        <f t="shared" si="1991"/>
        <v>0</v>
      </c>
      <c r="EW232" s="213">
        <f t="shared" si="1991"/>
        <v>0</v>
      </c>
      <c r="EX232" s="213">
        <f t="shared" si="1991"/>
        <v>0</v>
      </c>
      <c r="EY232" s="213">
        <f t="shared" si="1991"/>
        <v>0</v>
      </c>
      <c r="EZ232" s="213">
        <f t="shared" si="1991"/>
        <v>0</v>
      </c>
      <c r="FA232" s="213">
        <f t="shared" si="1991"/>
        <v>0</v>
      </c>
      <c r="FB232" s="213">
        <f t="shared" si="1991"/>
        <v>0</v>
      </c>
      <c r="FC232" s="213">
        <f t="shared" si="1991"/>
        <v>0</v>
      </c>
      <c r="FD232" s="213">
        <f t="shared" si="1991"/>
        <v>0</v>
      </c>
      <c r="FE232" s="213">
        <f t="shared" si="1991"/>
        <v>0</v>
      </c>
      <c r="FF232" s="213">
        <f t="shared" si="1991"/>
        <v>0</v>
      </c>
      <c r="FG232" s="213">
        <f t="shared" si="1991"/>
        <v>0</v>
      </c>
      <c r="FH232" s="213">
        <f t="shared" si="1991"/>
        <v>0</v>
      </c>
      <c r="FI232" s="213">
        <f t="shared" si="1991"/>
        <v>0</v>
      </c>
      <c r="FJ232" s="213">
        <f t="shared" si="1991"/>
        <v>0</v>
      </c>
      <c r="FK232" s="213">
        <f t="shared" si="1991"/>
        <v>0</v>
      </c>
      <c r="FL232" s="213">
        <f t="shared" si="1991"/>
        <v>0</v>
      </c>
      <c r="FM232" s="213">
        <f t="shared" si="1991"/>
        <v>0</v>
      </c>
      <c r="FN232" s="213">
        <f t="shared" si="1991"/>
        <v>0</v>
      </c>
      <c r="FO232" s="213">
        <f t="shared" si="1991"/>
        <v>0</v>
      </c>
    </row>
    <row r="233" spans="2:171" hidden="1" outlineLevel="1" x14ac:dyDescent="0.3">
      <c r="B233" s="210" t="s">
        <v>50</v>
      </c>
      <c r="C233" s="209"/>
      <c r="D233" s="210">
        <f t="shared" si="1956"/>
        <v>68.146605104141557</v>
      </c>
      <c r="E233" s="209"/>
      <c r="F233" s="209"/>
      <c r="G233" s="213">
        <f t="shared" ref="G233:AL233" si="1992">G96</f>
        <v>0</v>
      </c>
      <c r="H233" s="213">
        <f t="shared" si="1992"/>
        <v>0</v>
      </c>
      <c r="I233" s="213">
        <f t="shared" si="1992"/>
        <v>0</v>
      </c>
      <c r="J233" s="213">
        <f t="shared" si="1992"/>
        <v>0</v>
      </c>
      <c r="K233" s="213">
        <f t="shared" si="1992"/>
        <v>0</v>
      </c>
      <c r="L233" s="213">
        <f t="shared" si="1992"/>
        <v>0</v>
      </c>
      <c r="M233" s="213">
        <f t="shared" si="1992"/>
        <v>0</v>
      </c>
      <c r="N233" s="213">
        <f t="shared" si="1992"/>
        <v>0</v>
      </c>
      <c r="O233" s="213">
        <f t="shared" si="1992"/>
        <v>1.7036651276035402</v>
      </c>
      <c r="P233" s="213">
        <f t="shared" si="1992"/>
        <v>1.7036651276035402</v>
      </c>
      <c r="Q233" s="213">
        <f t="shared" si="1992"/>
        <v>1.7036651276035402</v>
      </c>
      <c r="R233" s="213">
        <f t="shared" si="1992"/>
        <v>1.7036651276035402</v>
      </c>
      <c r="S233" s="213">
        <f t="shared" si="1992"/>
        <v>1.7036651276035402</v>
      </c>
      <c r="T233" s="213">
        <f t="shared" si="1992"/>
        <v>1.7036651276035402</v>
      </c>
      <c r="U233" s="213">
        <f t="shared" si="1992"/>
        <v>1.7036651276035402</v>
      </c>
      <c r="V233" s="213">
        <f t="shared" si="1992"/>
        <v>1.7036651276035402</v>
      </c>
      <c r="W233" s="213">
        <f t="shared" si="1992"/>
        <v>1.7036651276035402</v>
      </c>
      <c r="X233" s="213">
        <f t="shared" si="1992"/>
        <v>1.7036651276035402</v>
      </c>
      <c r="Y233" s="213">
        <f t="shared" si="1992"/>
        <v>1.7036651276035402</v>
      </c>
      <c r="Z233" s="213">
        <f t="shared" si="1992"/>
        <v>1.7036651276035402</v>
      </c>
      <c r="AA233" s="213">
        <f t="shared" si="1992"/>
        <v>1.7036651276035402</v>
      </c>
      <c r="AB233" s="213">
        <f t="shared" si="1992"/>
        <v>1.7036651276035402</v>
      </c>
      <c r="AC233" s="213">
        <f t="shared" si="1992"/>
        <v>2.0443981531242481</v>
      </c>
      <c r="AD233" s="213">
        <f t="shared" si="1992"/>
        <v>2.0443981531242481</v>
      </c>
      <c r="AE233" s="213">
        <f t="shared" si="1992"/>
        <v>2.0443981531242481</v>
      </c>
      <c r="AF233" s="213">
        <f t="shared" si="1992"/>
        <v>2.0443981531242481</v>
      </c>
      <c r="AG233" s="213">
        <f t="shared" si="1992"/>
        <v>2.0443981531242481</v>
      </c>
      <c r="AH233" s="213">
        <f t="shared" si="1992"/>
        <v>2.0443981531242481</v>
      </c>
      <c r="AI233" s="213">
        <f t="shared" si="1992"/>
        <v>2.0443981531242481</v>
      </c>
      <c r="AJ233" s="213">
        <f t="shared" si="1992"/>
        <v>2.0443981531242481</v>
      </c>
      <c r="AK233" s="213">
        <f t="shared" si="1992"/>
        <v>2.0443981531242481</v>
      </c>
      <c r="AL233" s="213">
        <f t="shared" si="1992"/>
        <v>2.0443981531242481</v>
      </c>
      <c r="AM233" s="213">
        <f t="shared" ref="AM233:BR233" si="1993">AM96</f>
        <v>2.0443981531242481</v>
      </c>
      <c r="AN233" s="213">
        <f t="shared" si="1993"/>
        <v>2.0443981531242481</v>
      </c>
      <c r="AO233" s="213">
        <f t="shared" si="1993"/>
        <v>2.0443981531242481</v>
      </c>
      <c r="AP233" s="213">
        <f t="shared" si="1993"/>
        <v>2.0443981531242481</v>
      </c>
      <c r="AQ233" s="213">
        <f t="shared" si="1993"/>
        <v>3.4073302552070803</v>
      </c>
      <c r="AR233" s="213">
        <f t="shared" si="1993"/>
        <v>3.4073302552070803</v>
      </c>
      <c r="AS233" s="213">
        <f t="shared" si="1993"/>
        <v>3.4073302552070803</v>
      </c>
      <c r="AT233" s="213">
        <f t="shared" si="1993"/>
        <v>3.4073302552070803</v>
      </c>
      <c r="AU233" s="213">
        <f t="shared" si="1993"/>
        <v>2.0443981531242126</v>
      </c>
      <c r="AV233" s="213">
        <f t="shared" si="1993"/>
        <v>0</v>
      </c>
      <c r="AW233" s="213">
        <f t="shared" si="1993"/>
        <v>0</v>
      </c>
      <c r="AX233" s="213">
        <f t="shared" si="1993"/>
        <v>0</v>
      </c>
      <c r="AY233" s="213">
        <f t="shared" si="1993"/>
        <v>0</v>
      </c>
      <c r="AZ233" s="213">
        <f t="shared" si="1993"/>
        <v>0</v>
      </c>
      <c r="BA233" s="213">
        <f t="shared" si="1993"/>
        <v>0</v>
      </c>
      <c r="BB233" s="213">
        <f t="shared" si="1993"/>
        <v>0</v>
      </c>
      <c r="BC233" s="213">
        <f t="shared" si="1993"/>
        <v>0</v>
      </c>
      <c r="BD233" s="213">
        <f t="shared" si="1993"/>
        <v>0</v>
      </c>
      <c r="BE233" s="213">
        <f t="shared" si="1993"/>
        <v>0</v>
      </c>
      <c r="BF233" s="213">
        <f t="shared" si="1993"/>
        <v>0</v>
      </c>
      <c r="BG233" s="213">
        <f t="shared" si="1993"/>
        <v>0</v>
      </c>
      <c r="BH233" s="213">
        <f t="shared" si="1993"/>
        <v>0</v>
      </c>
      <c r="BI233" s="213">
        <f t="shared" si="1993"/>
        <v>0</v>
      </c>
      <c r="BJ233" s="213">
        <f t="shared" si="1993"/>
        <v>0</v>
      </c>
      <c r="BK233" s="213">
        <f t="shared" si="1993"/>
        <v>0</v>
      </c>
      <c r="BL233" s="213">
        <f t="shared" si="1993"/>
        <v>0</v>
      </c>
      <c r="BM233" s="213">
        <f t="shared" si="1993"/>
        <v>0</v>
      </c>
      <c r="BN233" s="213">
        <f t="shared" si="1993"/>
        <v>0</v>
      </c>
      <c r="BO233" s="213">
        <f t="shared" si="1993"/>
        <v>0</v>
      </c>
      <c r="BP233" s="213">
        <f t="shared" si="1993"/>
        <v>0</v>
      </c>
      <c r="BQ233" s="213">
        <f t="shared" si="1993"/>
        <v>0</v>
      </c>
      <c r="BR233" s="213">
        <f t="shared" si="1993"/>
        <v>0</v>
      </c>
      <c r="BS233" s="213">
        <f t="shared" ref="BS233:CX233" si="1994">BS96</f>
        <v>0</v>
      </c>
      <c r="BT233" s="213">
        <f t="shared" si="1994"/>
        <v>0</v>
      </c>
      <c r="BU233" s="213">
        <f t="shared" si="1994"/>
        <v>0</v>
      </c>
      <c r="BV233" s="213">
        <f t="shared" si="1994"/>
        <v>0</v>
      </c>
      <c r="BW233" s="213">
        <f t="shared" si="1994"/>
        <v>0</v>
      </c>
      <c r="BX233" s="213">
        <f t="shared" si="1994"/>
        <v>0</v>
      </c>
      <c r="BY233" s="213">
        <f t="shared" si="1994"/>
        <v>0</v>
      </c>
      <c r="BZ233" s="213">
        <f t="shared" si="1994"/>
        <v>0</v>
      </c>
      <c r="CA233" s="213">
        <f t="shared" si="1994"/>
        <v>0</v>
      </c>
      <c r="CB233" s="213">
        <f t="shared" si="1994"/>
        <v>0</v>
      </c>
      <c r="CC233" s="213">
        <f t="shared" si="1994"/>
        <v>0</v>
      </c>
      <c r="CD233" s="213">
        <f t="shared" si="1994"/>
        <v>0</v>
      </c>
      <c r="CE233" s="213">
        <f t="shared" si="1994"/>
        <v>0</v>
      </c>
      <c r="CF233" s="213">
        <f t="shared" si="1994"/>
        <v>0</v>
      </c>
      <c r="CG233" s="213">
        <f t="shared" si="1994"/>
        <v>0</v>
      </c>
      <c r="CH233" s="213">
        <f t="shared" si="1994"/>
        <v>0</v>
      </c>
      <c r="CI233" s="213">
        <f t="shared" si="1994"/>
        <v>0</v>
      </c>
      <c r="CJ233" s="213">
        <f t="shared" si="1994"/>
        <v>0</v>
      </c>
      <c r="CK233" s="213">
        <f t="shared" si="1994"/>
        <v>0</v>
      </c>
      <c r="CL233" s="213">
        <f t="shared" si="1994"/>
        <v>0</v>
      </c>
      <c r="CM233" s="213">
        <f t="shared" si="1994"/>
        <v>0</v>
      </c>
      <c r="CN233" s="213">
        <f t="shared" si="1994"/>
        <v>0</v>
      </c>
      <c r="CO233" s="213">
        <f t="shared" si="1994"/>
        <v>0</v>
      </c>
      <c r="CP233" s="213">
        <f t="shared" si="1994"/>
        <v>0</v>
      </c>
      <c r="CQ233" s="213">
        <f t="shared" si="1994"/>
        <v>0</v>
      </c>
      <c r="CR233" s="213">
        <f t="shared" si="1994"/>
        <v>0</v>
      </c>
      <c r="CS233" s="213">
        <f t="shared" si="1994"/>
        <v>0</v>
      </c>
      <c r="CT233" s="213">
        <f t="shared" si="1994"/>
        <v>0</v>
      </c>
      <c r="CU233" s="213">
        <f t="shared" si="1994"/>
        <v>0</v>
      </c>
      <c r="CV233" s="213">
        <f t="shared" si="1994"/>
        <v>0</v>
      </c>
      <c r="CW233" s="213">
        <f t="shared" si="1994"/>
        <v>0</v>
      </c>
      <c r="CX233" s="213">
        <f t="shared" si="1994"/>
        <v>0</v>
      </c>
      <c r="CY233" s="213">
        <f t="shared" ref="CY233:ED233" si="1995">CY96</f>
        <v>0</v>
      </c>
      <c r="CZ233" s="213">
        <f t="shared" si="1995"/>
        <v>0</v>
      </c>
      <c r="DA233" s="213">
        <f t="shared" si="1995"/>
        <v>0</v>
      </c>
      <c r="DB233" s="213">
        <f t="shared" si="1995"/>
        <v>0</v>
      </c>
      <c r="DC233" s="213">
        <f t="shared" si="1995"/>
        <v>0</v>
      </c>
      <c r="DD233" s="213">
        <f t="shared" si="1995"/>
        <v>0</v>
      </c>
      <c r="DE233" s="213">
        <f t="shared" si="1995"/>
        <v>0</v>
      </c>
      <c r="DF233" s="213">
        <f t="shared" si="1995"/>
        <v>0</v>
      </c>
      <c r="DG233" s="213">
        <f t="shared" si="1995"/>
        <v>0</v>
      </c>
      <c r="DH233" s="213">
        <f t="shared" si="1995"/>
        <v>0</v>
      </c>
      <c r="DI233" s="213">
        <f t="shared" si="1995"/>
        <v>0</v>
      </c>
      <c r="DJ233" s="213">
        <f t="shared" si="1995"/>
        <v>0</v>
      </c>
      <c r="DK233" s="213">
        <f t="shared" si="1995"/>
        <v>0</v>
      </c>
      <c r="DL233" s="213">
        <f t="shared" si="1995"/>
        <v>0</v>
      </c>
      <c r="DM233" s="213">
        <f t="shared" si="1995"/>
        <v>0</v>
      </c>
      <c r="DN233" s="213">
        <f t="shared" si="1995"/>
        <v>0</v>
      </c>
      <c r="DO233" s="213">
        <f t="shared" si="1995"/>
        <v>0</v>
      </c>
      <c r="DP233" s="213">
        <f t="shared" si="1995"/>
        <v>0</v>
      </c>
      <c r="DQ233" s="213">
        <f t="shared" si="1995"/>
        <v>0</v>
      </c>
      <c r="DR233" s="213">
        <f t="shared" si="1995"/>
        <v>0</v>
      </c>
      <c r="DS233" s="213">
        <f t="shared" si="1995"/>
        <v>0</v>
      </c>
      <c r="DT233" s="213">
        <f t="shared" si="1995"/>
        <v>0</v>
      </c>
      <c r="DU233" s="213">
        <f t="shared" si="1995"/>
        <v>0</v>
      </c>
      <c r="DV233" s="213">
        <f t="shared" si="1995"/>
        <v>0</v>
      </c>
      <c r="DW233" s="213">
        <f t="shared" si="1995"/>
        <v>0</v>
      </c>
      <c r="DX233" s="213">
        <f t="shared" si="1995"/>
        <v>0</v>
      </c>
      <c r="DY233" s="213">
        <f t="shared" si="1995"/>
        <v>0</v>
      </c>
      <c r="DZ233" s="213">
        <f t="shared" si="1995"/>
        <v>0</v>
      </c>
      <c r="EA233" s="213">
        <f t="shared" si="1995"/>
        <v>0</v>
      </c>
      <c r="EB233" s="213">
        <f t="shared" si="1995"/>
        <v>0</v>
      </c>
      <c r="EC233" s="213">
        <f t="shared" si="1995"/>
        <v>0</v>
      </c>
      <c r="ED233" s="213">
        <f t="shared" si="1995"/>
        <v>0</v>
      </c>
      <c r="EE233" s="213">
        <f t="shared" ref="EE233:FO233" si="1996">EE96</f>
        <v>0</v>
      </c>
      <c r="EF233" s="213">
        <f t="shared" si="1996"/>
        <v>0</v>
      </c>
      <c r="EG233" s="213">
        <f t="shared" si="1996"/>
        <v>0</v>
      </c>
      <c r="EH233" s="213">
        <f t="shared" si="1996"/>
        <v>0</v>
      </c>
      <c r="EI233" s="213">
        <f t="shared" si="1996"/>
        <v>0</v>
      </c>
      <c r="EJ233" s="213">
        <f t="shared" si="1996"/>
        <v>0</v>
      </c>
      <c r="EK233" s="213">
        <f t="shared" si="1996"/>
        <v>0</v>
      </c>
      <c r="EL233" s="213">
        <f t="shared" si="1996"/>
        <v>0</v>
      </c>
      <c r="EM233" s="213">
        <f t="shared" si="1996"/>
        <v>0</v>
      </c>
      <c r="EN233" s="213">
        <f t="shared" si="1996"/>
        <v>0</v>
      </c>
      <c r="EO233" s="213">
        <f t="shared" si="1996"/>
        <v>0</v>
      </c>
      <c r="EP233" s="213">
        <f t="shared" si="1996"/>
        <v>0</v>
      </c>
      <c r="EQ233" s="213">
        <f t="shared" si="1996"/>
        <v>0</v>
      </c>
      <c r="ER233" s="213">
        <f t="shared" si="1996"/>
        <v>0</v>
      </c>
      <c r="ES233" s="213">
        <f t="shared" si="1996"/>
        <v>0</v>
      </c>
      <c r="ET233" s="213">
        <f t="shared" si="1996"/>
        <v>0</v>
      </c>
      <c r="EU233" s="213">
        <f t="shared" si="1996"/>
        <v>0</v>
      </c>
      <c r="EV233" s="213">
        <f t="shared" si="1996"/>
        <v>0</v>
      </c>
      <c r="EW233" s="213">
        <f t="shared" si="1996"/>
        <v>0</v>
      </c>
      <c r="EX233" s="213">
        <f t="shared" si="1996"/>
        <v>0</v>
      </c>
      <c r="EY233" s="213">
        <f t="shared" si="1996"/>
        <v>0</v>
      </c>
      <c r="EZ233" s="213">
        <f t="shared" si="1996"/>
        <v>0</v>
      </c>
      <c r="FA233" s="213">
        <f t="shared" si="1996"/>
        <v>0</v>
      </c>
      <c r="FB233" s="213">
        <f t="shared" si="1996"/>
        <v>0</v>
      </c>
      <c r="FC233" s="213">
        <f t="shared" si="1996"/>
        <v>0</v>
      </c>
      <c r="FD233" s="213">
        <f t="shared" si="1996"/>
        <v>0</v>
      </c>
      <c r="FE233" s="213">
        <f t="shared" si="1996"/>
        <v>0</v>
      </c>
      <c r="FF233" s="213">
        <f t="shared" si="1996"/>
        <v>0</v>
      </c>
      <c r="FG233" s="213">
        <f t="shared" si="1996"/>
        <v>0</v>
      </c>
      <c r="FH233" s="213">
        <f t="shared" si="1996"/>
        <v>0</v>
      </c>
      <c r="FI233" s="213">
        <f t="shared" si="1996"/>
        <v>0</v>
      </c>
      <c r="FJ233" s="213">
        <f t="shared" si="1996"/>
        <v>0</v>
      </c>
      <c r="FK233" s="213">
        <f t="shared" si="1996"/>
        <v>0</v>
      </c>
      <c r="FL233" s="213">
        <f t="shared" si="1996"/>
        <v>0</v>
      </c>
      <c r="FM233" s="213">
        <f t="shared" si="1996"/>
        <v>0</v>
      </c>
      <c r="FN233" s="213">
        <f t="shared" si="1996"/>
        <v>0</v>
      </c>
      <c r="FO233" s="213">
        <f t="shared" si="1996"/>
        <v>0</v>
      </c>
    </row>
    <row r="234" spans="2:171" hidden="1" outlineLevel="1" x14ac:dyDescent="0.3">
      <c r="B234" s="210" t="s">
        <v>328</v>
      </c>
      <c r="C234" s="209"/>
      <c r="D234" s="210">
        <f t="shared" si="1956"/>
        <v>597.3048241441162</v>
      </c>
      <c r="E234" s="209"/>
      <c r="F234" s="209"/>
      <c r="G234" s="213">
        <f t="shared" ref="G234:AL234" si="1997">G103</f>
        <v>0</v>
      </c>
      <c r="H234" s="213">
        <f t="shared" si="1997"/>
        <v>0</v>
      </c>
      <c r="I234" s="213">
        <f t="shared" si="1997"/>
        <v>0</v>
      </c>
      <c r="J234" s="213">
        <f t="shared" si="1997"/>
        <v>0</v>
      </c>
      <c r="K234" s="213">
        <f t="shared" si="1997"/>
        <v>0</v>
      </c>
      <c r="L234" s="213">
        <f t="shared" si="1997"/>
        <v>0</v>
      </c>
      <c r="M234" s="213">
        <f t="shared" si="1997"/>
        <v>0</v>
      </c>
      <c r="N234" s="213">
        <f t="shared" si="1997"/>
        <v>0</v>
      </c>
      <c r="O234" s="213">
        <f t="shared" si="1997"/>
        <v>3.7331551509007275</v>
      </c>
      <c r="P234" s="213">
        <f t="shared" si="1997"/>
        <v>3.7331551509007275</v>
      </c>
      <c r="Q234" s="213">
        <f t="shared" si="1997"/>
        <v>3.7331551509007275</v>
      </c>
      <c r="R234" s="213">
        <f t="shared" si="1997"/>
        <v>3.7331551509007275</v>
      </c>
      <c r="S234" s="213">
        <f t="shared" si="1997"/>
        <v>3.7331551509007275</v>
      </c>
      <c r="T234" s="213">
        <f t="shared" si="1997"/>
        <v>3.7331551509007275</v>
      </c>
      <c r="U234" s="213">
        <f t="shared" si="1997"/>
        <v>3.7331551509007275</v>
      </c>
      <c r="V234" s="213">
        <f t="shared" si="1997"/>
        <v>3.7331551509007275</v>
      </c>
      <c r="W234" s="213">
        <f t="shared" si="1997"/>
        <v>3.7331551509007275</v>
      </c>
      <c r="X234" s="213">
        <f t="shared" si="1997"/>
        <v>3.7331551509007275</v>
      </c>
      <c r="Y234" s="213">
        <f t="shared" si="1997"/>
        <v>3.7331551509007275</v>
      </c>
      <c r="Z234" s="213">
        <f t="shared" si="1997"/>
        <v>3.7331551509007275</v>
      </c>
      <c r="AA234" s="213">
        <f t="shared" si="1997"/>
        <v>8.2129413319816003</v>
      </c>
      <c r="AB234" s="213">
        <f t="shared" si="1997"/>
        <v>8.2129413319816003</v>
      </c>
      <c r="AC234" s="213">
        <f t="shared" si="1997"/>
        <v>8.9595723621617456</v>
      </c>
      <c r="AD234" s="213">
        <f t="shared" si="1997"/>
        <v>8.9595723621617456</v>
      </c>
      <c r="AE234" s="213">
        <f t="shared" si="1997"/>
        <v>8.9595723621617456</v>
      </c>
      <c r="AF234" s="213">
        <f t="shared" si="1997"/>
        <v>8.9595723621617456</v>
      </c>
      <c r="AG234" s="213">
        <f t="shared" si="1997"/>
        <v>8.9595723621617456</v>
      </c>
      <c r="AH234" s="213">
        <f t="shared" si="1997"/>
        <v>8.9595723621617456</v>
      </c>
      <c r="AI234" s="213">
        <f t="shared" si="1997"/>
        <v>8.9595723621617456</v>
      </c>
      <c r="AJ234" s="213">
        <f t="shared" si="1997"/>
        <v>8.9595723621617456</v>
      </c>
      <c r="AK234" s="213">
        <f t="shared" si="1997"/>
        <v>8.9595723621617456</v>
      </c>
      <c r="AL234" s="213">
        <f t="shared" si="1997"/>
        <v>8.9595723621617456</v>
      </c>
      <c r="AM234" s="213">
        <f t="shared" ref="AM234:BR234" si="1998">AM103</f>
        <v>15.679251633783053</v>
      </c>
      <c r="AN234" s="213">
        <f t="shared" si="1998"/>
        <v>15.679251633783053</v>
      </c>
      <c r="AO234" s="213">
        <f t="shared" si="1998"/>
        <v>16.57520886999923</v>
      </c>
      <c r="AP234" s="213">
        <f t="shared" si="1998"/>
        <v>16.57520886999923</v>
      </c>
      <c r="AQ234" s="213">
        <f t="shared" si="1998"/>
        <v>19.561732990719811</v>
      </c>
      <c r="AR234" s="213">
        <f t="shared" si="1998"/>
        <v>19.561732990719811</v>
      </c>
      <c r="AS234" s="213">
        <f t="shared" si="1998"/>
        <v>19.561732990719811</v>
      </c>
      <c r="AT234" s="213">
        <f t="shared" si="1998"/>
        <v>19.561732990719811</v>
      </c>
      <c r="AU234" s="213">
        <f t="shared" si="1998"/>
        <v>16.575208869999148</v>
      </c>
      <c r="AV234" s="213">
        <f t="shared" si="1998"/>
        <v>12.095422688918354</v>
      </c>
      <c r="AW234" s="213">
        <f t="shared" si="1998"/>
        <v>12.095422688918354</v>
      </c>
      <c r="AX234" s="213">
        <f t="shared" si="1998"/>
        <v>12.095422688918354</v>
      </c>
      <c r="AY234" s="213">
        <f t="shared" si="1998"/>
        <v>12.095422688918354</v>
      </c>
      <c r="AZ234" s="213">
        <f t="shared" si="1998"/>
        <v>12.095422688918354</v>
      </c>
      <c r="BA234" s="213">
        <f t="shared" si="1998"/>
        <v>12.095422688918354</v>
      </c>
      <c r="BB234" s="213">
        <f t="shared" si="1998"/>
        <v>12.095422688918354</v>
      </c>
      <c r="BC234" s="213">
        <f t="shared" si="1998"/>
        <v>15.679251633783053</v>
      </c>
      <c r="BD234" s="213">
        <f t="shared" si="1998"/>
        <v>15.679251633783053</v>
      </c>
      <c r="BE234" s="213">
        <f t="shared" si="1998"/>
        <v>15.679251633783053</v>
      </c>
      <c r="BF234" s="213">
        <f t="shared" si="1998"/>
        <v>15.679251633783053</v>
      </c>
      <c r="BG234" s="213">
        <f t="shared" si="1998"/>
        <v>12.095422688918259</v>
      </c>
      <c r="BH234" s="213">
        <f t="shared" si="1998"/>
        <v>6.7196792716213078</v>
      </c>
      <c r="BI234" s="213">
        <f t="shared" si="1998"/>
        <v>6.7196792716213078</v>
      </c>
      <c r="BJ234" s="213">
        <f t="shared" si="1998"/>
        <v>6.7196792716213078</v>
      </c>
      <c r="BK234" s="213">
        <f t="shared" si="1998"/>
        <v>8.0636151259455691</v>
      </c>
      <c r="BL234" s="213">
        <f t="shared" si="1998"/>
        <v>8.0636151259455691</v>
      </c>
      <c r="BM234" s="213">
        <f t="shared" si="1998"/>
        <v>8.0636151259455691</v>
      </c>
      <c r="BN234" s="213">
        <f t="shared" si="1998"/>
        <v>8.0636151259455691</v>
      </c>
      <c r="BO234" s="213">
        <f t="shared" si="1998"/>
        <v>8.0636151259455691</v>
      </c>
      <c r="BP234" s="213">
        <f t="shared" si="1998"/>
        <v>8.0636151259455691</v>
      </c>
      <c r="BQ234" s="213">
        <f t="shared" si="1998"/>
        <v>8.0636151259455691</v>
      </c>
      <c r="BR234" s="213">
        <f t="shared" si="1998"/>
        <v>8.0636151259455691</v>
      </c>
      <c r="BS234" s="213">
        <f t="shared" ref="BS234:CX234" si="1999">BS103</f>
        <v>8.0636151259455691</v>
      </c>
      <c r="BT234" s="213">
        <f t="shared" si="1999"/>
        <v>8.0636151259455691</v>
      </c>
      <c r="BU234" s="213">
        <f t="shared" si="1999"/>
        <v>8.0636151259455691</v>
      </c>
      <c r="BV234" s="213">
        <f t="shared" si="1999"/>
        <v>8.0636151259455691</v>
      </c>
      <c r="BW234" s="213">
        <f t="shared" si="1999"/>
        <v>10.751486834593953</v>
      </c>
      <c r="BX234" s="213">
        <f t="shared" si="1999"/>
        <v>0</v>
      </c>
      <c r="BY234" s="213">
        <f t="shared" si="1999"/>
        <v>0</v>
      </c>
      <c r="BZ234" s="213">
        <f t="shared" si="1999"/>
        <v>0</v>
      </c>
      <c r="CA234" s="213">
        <f t="shared" si="1999"/>
        <v>0</v>
      </c>
      <c r="CB234" s="213">
        <f t="shared" si="1999"/>
        <v>0</v>
      </c>
      <c r="CC234" s="213">
        <f t="shared" si="1999"/>
        <v>0</v>
      </c>
      <c r="CD234" s="213">
        <f t="shared" si="1999"/>
        <v>0</v>
      </c>
      <c r="CE234" s="213">
        <f t="shared" si="1999"/>
        <v>0</v>
      </c>
      <c r="CF234" s="213">
        <f t="shared" si="1999"/>
        <v>0</v>
      </c>
      <c r="CG234" s="213">
        <f t="shared" si="1999"/>
        <v>0</v>
      </c>
      <c r="CH234" s="213">
        <f t="shared" si="1999"/>
        <v>0</v>
      </c>
      <c r="CI234" s="213">
        <f t="shared" si="1999"/>
        <v>0</v>
      </c>
      <c r="CJ234" s="213">
        <f t="shared" si="1999"/>
        <v>0</v>
      </c>
      <c r="CK234" s="213">
        <f t="shared" si="1999"/>
        <v>0</v>
      </c>
      <c r="CL234" s="213">
        <f t="shared" si="1999"/>
        <v>0</v>
      </c>
      <c r="CM234" s="213">
        <f t="shared" si="1999"/>
        <v>0</v>
      </c>
      <c r="CN234" s="213">
        <f t="shared" si="1999"/>
        <v>0</v>
      </c>
      <c r="CO234" s="213">
        <f t="shared" si="1999"/>
        <v>0</v>
      </c>
      <c r="CP234" s="213">
        <f t="shared" si="1999"/>
        <v>0</v>
      </c>
      <c r="CQ234" s="213">
        <f t="shared" si="1999"/>
        <v>0</v>
      </c>
      <c r="CR234" s="213">
        <f t="shared" si="1999"/>
        <v>0</v>
      </c>
      <c r="CS234" s="213">
        <f t="shared" si="1999"/>
        <v>0</v>
      </c>
      <c r="CT234" s="213">
        <f t="shared" si="1999"/>
        <v>0</v>
      </c>
      <c r="CU234" s="213">
        <f t="shared" si="1999"/>
        <v>0</v>
      </c>
      <c r="CV234" s="213">
        <f t="shared" si="1999"/>
        <v>0</v>
      </c>
      <c r="CW234" s="213">
        <f t="shared" si="1999"/>
        <v>0</v>
      </c>
      <c r="CX234" s="213">
        <f t="shared" si="1999"/>
        <v>0</v>
      </c>
      <c r="CY234" s="213">
        <f t="shared" ref="CY234:ED234" si="2000">CY103</f>
        <v>0</v>
      </c>
      <c r="CZ234" s="213">
        <f t="shared" si="2000"/>
        <v>0</v>
      </c>
      <c r="DA234" s="213">
        <f t="shared" si="2000"/>
        <v>0</v>
      </c>
      <c r="DB234" s="213">
        <f t="shared" si="2000"/>
        <v>0</v>
      </c>
      <c r="DC234" s="213">
        <f t="shared" si="2000"/>
        <v>0</v>
      </c>
      <c r="DD234" s="213">
        <f t="shared" si="2000"/>
        <v>0</v>
      </c>
      <c r="DE234" s="213">
        <f t="shared" si="2000"/>
        <v>0</v>
      </c>
      <c r="DF234" s="213">
        <f t="shared" si="2000"/>
        <v>0</v>
      </c>
      <c r="DG234" s="213">
        <f t="shared" si="2000"/>
        <v>0</v>
      </c>
      <c r="DH234" s="213">
        <f t="shared" si="2000"/>
        <v>0</v>
      </c>
      <c r="DI234" s="213">
        <f t="shared" si="2000"/>
        <v>0</v>
      </c>
      <c r="DJ234" s="213">
        <f t="shared" si="2000"/>
        <v>0</v>
      </c>
      <c r="DK234" s="213">
        <f t="shared" si="2000"/>
        <v>0</v>
      </c>
      <c r="DL234" s="213">
        <f t="shared" si="2000"/>
        <v>0</v>
      </c>
      <c r="DM234" s="213">
        <f t="shared" si="2000"/>
        <v>0</v>
      </c>
      <c r="DN234" s="213">
        <f t="shared" si="2000"/>
        <v>0</v>
      </c>
      <c r="DO234" s="213">
        <f t="shared" si="2000"/>
        <v>0</v>
      </c>
      <c r="DP234" s="213">
        <f t="shared" si="2000"/>
        <v>0</v>
      </c>
      <c r="DQ234" s="213">
        <f t="shared" si="2000"/>
        <v>0</v>
      </c>
      <c r="DR234" s="213">
        <f t="shared" si="2000"/>
        <v>0</v>
      </c>
      <c r="DS234" s="213">
        <f t="shared" si="2000"/>
        <v>0</v>
      </c>
      <c r="DT234" s="213">
        <f t="shared" si="2000"/>
        <v>0</v>
      </c>
      <c r="DU234" s="213">
        <f t="shared" si="2000"/>
        <v>0</v>
      </c>
      <c r="DV234" s="213">
        <f t="shared" si="2000"/>
        <v>0</v>
      </c>
      <c r="DW234" s="213">
        <f t="shared" si="2000"/>
        <v>0</v>
      </c>
      <c r="DX234" s="213">
        <f t="shared" si="2000"/>
        <v>0</v>
      </c>
      <c r="DY234" s="213">
        <f t="shared" si="2000"/>
        <v>0</v>
      </c>
      <c r="DZ234" s="213">
        <f t="shared" si="2000"/>
        <v>0</v>
      </c>
      <c r="EA234" s="213">
        <f t="shared" si="2000"/>
        <v>0</v>
      </c>
      <c r="EB234" s="213">
        <f t="shared" si="2000"/>
        <v>0</v>
      </c>
      <c r="EC234" s="213">
        <f t="shared" si="2000"/>
        <v>0</v>
      </c>
      <c r="ED234" s="213">
        <f t="shared" si="2000"/>
        <v>0</v>
      </c>
      <c r="EE234" s="213">
        <f t="shared" ref="EE234:FO234" si="2001">EE103</f>
        <v>0</v>
      </c>
      <c r="EF234" s="213">
        <f t="shared" si="2001"/>
        <v>0</v>
      </c>
      <c r="EG234" s="213">
        <f t="shared" si="2001"/>
        <v>0</v>
      </c>
      <c r="EH234" s="213">
        <f t="shared" si="2001"/>
        <v>0</v>
      </c>
      <c r="EI234" s="213">
        <f t="shared" si="2001"/>
        <v>0</v>
      </c>
      <c r="EJ234" s="213">
        <f t="shared" si="2001"/>
        <v>0</v>
      </c>
      <c r="EK234" s="213">
        <f t="shared" si="2001"/>
        <v>0</v>
      </c>
      <c r="EL234" s="213">
        <f t="shared" si="2001"/>
        <v>0</v>
      </c>
      <c r="EM234" s="213">
        <f t="shared" si="2001"/>
        <v>0</v>
      </c>
      <c r="EN234" s="213">
        <f t="shared" si="2001"/>
        <v>0</v>
      </c>
      <c r="EO234" s="213">
        <f t="shared" si="2001"/>
        <v>0</v>
      </c>
      <c r="EP234" s="213">
        <f t="shared" si="2001"/>
        <v>0</v>
      </c>
      <c r="EQ234" s="213">
        <f t="shared" si="2001"/>
        <v>0</v>
      </c>
      <c r="ER234" s="213">
        <f t="shared" si="2001"/>
        <v>0</v>
      </c>
      <c r="ES234" s="213">
        <f t="shared" si="2001"/>
        <v>0</v>
      </c>
      <c r="ET234" s="213">
        <f t="shared" si="2001"/>
        <v>0</v>
      </c>
      <c r="EU234" s="213">
        <f t="shared" si="2001"/>
        <v>0</v>
      </c>
      <c r="EV234" s="213">
        <f t="shared" si="2001"/>
        <v>0</v>
      </c>
      <c r="EW234" s="213">
        <f t="shared" si="2001"/>
        <v>0</v>
      </c>
      <c r="EX234" s="213">
        <f t="shared" si="2001"/>
        <v>0</v>
      </c>
      <c r="EY234" s="213">
        <f t="shared" si="2001"/>
        <v>0</v>
      </c>
      <c r="EZ234" s="213">
        <f t="shared" si="2001"/>
        <v>0</v>
      </c>
      <c r="FA234" s="213">
        <f t="shared" si="2001"/>
        <v>0</v>
      </c>
      <c r="FB234" s="213">
        <f t="shared" si="2001"/>
        <v>0</v>
      </c>
      <c r="FC234" s="213">
        <f t="shared" si="2001"/>
        <v>0</v>
      </c>
      <c r="FD234" s="213">
        <f t="shared" si="2001"/>
        <v>0</v>
      </c>
      <c r="FE234" s="213">
        <f t="shared" si="2001"/>
        <v>0</v>
      </c>
      <c r="FF234" s="213">
        <f t="shared" si="2001"/>
        <v>0</v>
      </c>
      <c r="FG234" s="213">
        <f t="shared" si="2001"/>
        <v>0</v>
      </c>
      <c r="FH234" s="213">
        <f t="shared" si="2001"/>
        <v>0</v>
      </c>
      <c r="FI234" s="213">
        <f t="shared" si="2001"/>
        <v>0</v>
      </c>
      <c r="FJ234" s="213">
        <f t="shared" si="2001"/>
        <v>0</v>
      </c>
      <c r="FK234" s="213">
        <f t="shared" si="2001"/>
        <v>0</v>
      </c>
      <c r="FL234" s="213">
        <f t="shared" si="2001"/>
        <v>0</v>
      </c>
      <c r="FM234" s="213">
        <f t="shared" si="2001"/>
        <v>0</v>
      </c>
      <c r="FN234" s="213">
        <f t="shared" si="2001"/>
        <v>0</v>
      </c>
      <c r="FO234" s="213">
        <f t="shared" si="2001"/>
        <v>0</v>
      </c>
    </row>
    <row r="235" spans="2:171" collapsed="1" x14ac:dyDescent="0.3">
      <c r="B235" s="208" t="s">
        <v>313</v>
      </c>
      <c r="D235" s="210">
        <f t="shared" si="1956"/>
        <v>2111.0562407142079</v>
      </c>
      <c r="G235" s="213">
        <f t="shared" ref="G235:AL235" si="2002">_xlfn.XLOOKUP(G209, $G$172:$FO$172, $G$206:$FO$206,0)</f>
        <v>60.156194487515883</v>
      </c>
      <c r="H235" s="213">
        <f t="shared" si="2002"/>
        <v>3.0390078530654296</v>
      </c>
      <c r="I235" s="213">
        <f t="shared" si="2002"/>
        <v>56.06391143942578</v>
      </c>
      <c r="J235" s="213">
        <f t="shared" si="2002"/>
        <v>3.3042030943709335</v>
      </c>
      <c r="K235" s="213">
        <f t="shared" si="2002"/>
        <v>13.481618787369023</v>
      </c>
      <c r="L235" s="213">
        <f t="shared" si="2002"/>
        <v>8.8608036086622626</v>
      </c>
      <c r="M235" s="213">
        <f t="shared" si="2002"/>
        <v>57.797697943077814</v>
      </c>
      <c r="N235" s="213">
        <f t="shared" si="2002"/>
        <v>21.573816124883884</v>
      </c>
      <c r="O235" s="213">
        <f t="shared" si="2002"/>
        <v>23.40919477804028</v>
      </c>
      <c r="P235" s="213">
        <f t="shared" si="2002"/>
        <v>17.046080251536935</v>
      </c>
      <c r="Q235" s="213">
        <f t="shared" si="2002"/>
        <v>17.046080251536935</v>
      </c>
      <c r="R235" s="213">
        <f t="shared" si="2002"/>
        <v>13.484118228330722</v>
      </c>
      <c r="S235" s="213">
        <f t="shared" si="2002"/>
        <v>18.535786181319978</v>
      </c>
      <c r="T235" s="213">
        <f t="shared" si="2002"/>
        <v>13.484118228330722</v>
      </c>
      <c r="U235" s="213">
        <f t="shared" si="2002"/>
        <v>31.018217217601844</v>
      </c>
      <c r="V235" s="213">
        <f t="shared" si="2002"/>
        <v>12.546475818492086</v>
      </c>
      <c r="W235" s="213">
        <f t="shared" si="2002"/>
        <v>12.546475818492086</v>
      </c>
      <c r="X235" s="213">
        <f t="shared" si="2002"/>
        <v>12.546475818492086</v>
      </c>
      <c r="Y235" s="213">
        <f t="shared" si="2002"/>
        <v>12.546475818492086</v>
      </c>
      <c r="Z235" s="213">
        <f t="shared" si="2002"/>
        <v>16.966685277357687</v>
      </c>
      <c r="AA235" s="213">
        <f t="shared" si="2002"/>
        <v>65.083623446758764</v>
      </c>
      <c r="AB235" s="213">
        <f t="shared" si="2002"/>
        <v>25.835377430137573</v>
      </c>
      <c r="AC235" s="213">
        <f t="shared" si="2002"/>
        <v>25.913017151488091</v>
      </c>
      <c r="AD235" s="213">
        <f t="shared" si="2002"/>
        <v>45.537836792492961</v>
      </c>
      <c r="AE235" s="213">
        <f t="shared" si="2002"/>
        <v>21.638662723640639</v>
      </c>
      <c r="AF235" s="213">
        <f t="shared" si="2002"/>
        <v>47.627096905033717</v>
      </c>
      <c r="AG235" s="213">
        <f t="shared" si="2002"/>
        <v>30.25104375030859</v>
      </c>
      <c r="AH235" s="213">
        <f t="shared" si="2002"/>
        <v>16.307251972636337</v>
      </c>
      <c r="AI235" s="213">
        <f t="shared" si="2002"/>
        <v>16.307251972636337</v>
      </c>
      <c r="AJ235" s="213">
        <f t="shared" si="2002"/>
        <v>16.307251972636337</v>
      </c>
      <c r="AK235" s="213">
        <f t="shared" si="2002"/>
        <v>33.955978244192437</v>
      </c>
      <c r="AL235" s="213">
        <f t="shared" si="2002"/>
        <v>19.464544443254624</v>
      </c>
      <c r="AM235" s="213">
        <f t="shared" ref="AM235:BR235" si="2003">_xlfn.XLOOKUP(AM209, $G$172:$FO$172, $G$206:$FO$206,0)</f>
        <v>74.731529103480355</v>
      </c>
      <c r="AN235" s="213">
        <f t="shared" si="2003"/>
        <v>43.915836996683275</v>
      </c>
      <c r="AO235" s="213">
        <f t="shared" si="2003"/>
        <v>44.009004662303902</v>
      </c>
      <c r="AP235" s="213">
        <f t="shared" si="2003"/>
        <v>54.32689486872934</v>
      </c>
      <c r="AQ235" s="213">
        <f t="shared" si="2003"/>
        <v>25.95844487150864</v>
      </c>
      <c r="AR235" s="213">
        <f t="shared" si="2003"/>
        <v>57.163287730626053</v>
      </c>
      <c r="AS235" s="213">
        <f t="shared" si="2003"/>
        <v>36.482753106902926</v>
      </c>
      <c r="AT235" s="213">
        <f t="shared" si="2003"/>
        <v>20.829219558091694</v>
      </c>
      <c r="AU235" s="213">
        <f t="shared" si="2003"/>
        <v>44.417834741541924</v>
      </c>
      <c r="AV235" s="213">
        <f t="shared" si="2003"/>
        <v>20.052822344586488</v>
      </c>
      <c r="AW235" s="213">
        <f t="shared" si="2003"/>
        <v>65.130467939306129</v>
      </c>
      <c r="AX235" s="213">
        <f t="shared" si="2003"/>
        <v>21.94719782695746</v>
      </c>
      <c r="AY235" s="213">
        <f t="shared" si="2003"/>
        <v>120.53912115605003</v>
      </c>
      <c r="AZ235" s="213">
        <f t="shared" si="2003"/>
        <v>29.263101472480933</v>
      </c>
      <c r="BA235" s="213">
        <f t="shared" si="2003"/>
        <v>29.263101472480933</v>
      </c>
      <c r="BB235" s="213">
        <f t="shared" si="2003"/>
        <v>57.942110355103701</v>
      </c>
      <c r="BC235" s="213">
        <f t="shared" si="2003"/>
        <v>15.296267693652041</v>
      </c>
      <c r="BD235" s="213">
        <f t="shared" si="2003"/>
        <v>59.577698005833511</v>
      </c>
      <c r="BE235" s="213">
        <f t="shared" si="2003"/>
        <v>25.820575929046328</v>
      </c>
      <c r="BF235" s="213">
        <f t="shared" si="2003"/>
        <v>15.296267693652041</v>
      </c>
      <c r="BG235" s="213">
        <f t="shared" si="2003"/>
        <v>43.60260591379231</v>
      </c>
      <c r="BH235" s="213">
        <f t="shared" si="2003"/>
        <v>14.364591037445795</v>
      </c>
      <c r="BI235" s="213">
        <f t="shared" si="2003"/>
        <v>74.81130720886955</v>
      </c>
      <c r="BJ235" s="213">
        <f t="shared" si="2003"/>
        <v>14.996049531569453</v>
      </c>
      <c r="BK235" s="213">
        <f t="shared" si="2003"/>
        <v>81.104362208162257</v>
      </c>
      <c r="BL235" s="213">
        <f t="shared" si="2003"/>
        <v>25.28075337465296</v>
      </c>
      <c r="BM235" s="213">
        <f t="shared" si="2003"/>
        <v>25.28075337465296</v>
      </c>
      <c r="BN235" s="213">
        <f t="shared" si="2003"/>
        <v>3.7714967126858832</v>
      </c>
      <c r="BO235" s="213">
        <f t="shared" si="2003"/>
        <v>2.0621783480057463</v>
      </c>
      <c r="BP235" s="213">
        <f t="shared" si="2003"/>
        <v>2.0621783480057463</v>
      </c>
      <c r="BQ235" s="213">
        <f t="shared" si="2003"/>
        <v>0</v>
      </c>
      <c r="BR235" s="213">
        <f t="shared" si="2003"/>
        <v>0</v>
      </c>
      <c r="BS235" s="213">
        <f t="shared" ref="BS235:CX235" si="2004">_xlfn.XLOOKUP(BS209, $G$172:$FO$172, $G$206:$FO$206,0)</f>
        <v>43.018513323934158</v>
      </c>
      <c r="BT235" s="213">
        <f t="shared" si="2004"/>
        <v>0</v>
      </c>
      <c r="BU235" s="213">
        <f t="shared" si="2004"/>
        <v>43.018513323934158</v>
      </c>
      <c r="BV235" s="213">
        <f t="shared" si="2004"/>
        <v>0</v>
      </c>
      <c r="BW235" s="213">
        <f t="shared" si="2004"/>
        <v>86.037026647868316</v>
      </c>
      <c r="BX235" s="213">
        <f t="shared" si="2004"/>
        <v>0</v>
      </c>
      <c r="BY235" s="213">
        <f t="shared" si="2004"/>
        <v>0</v>
      </c>
      <c r="BZ235" s="213">
        <f t="shared" si="2004"/>
        <v>0</v>
      </c>
      <c r="CA235" s="213">
        <f t="shared" si="2004"/>
        <v>0</v>
      </c>
      <c r="CB235" s="213">
        <f t="shared" si="2004"/>
        <v>0</v>
      </c>
      <c r="CC235" s="213">
        <f t="shared" si="2004"/>
        <v>0</v>
      </c>
      <c r="CD235" s="213">
        <f t="shared" si="2004"/>
        <v>0</v>
      </c>
      <c r="CE235" s="213">
        <f t="shared" si="2004"/>
        <v>0</v>
      </c>
      <c r="CF235" s="213">
        <f t="shared" si="2004"/>
        <v>0</v>
      </c>
      <c r="CG235" s="213">
        <f t="shared" si="2004"/>
        <v>0</v>
      </c>
      <c r="CH235" s="213">
        <f t="shared" si="2004"/>
        <v>0</v>
      </c>
      <c r="CI235" s="213">
        <f t="shared" si="2004"/>
        <v>0</v>
      </c>
      <c r="CJ235" s="213">
        <f t="shared" si="2004"/>
        <v>0</v>
      </c>
      <c r="CK235" s="213">
        <f t="shared" si="2004"/>
        <v>0</v>
      </c>
      <c r="CL235" s="213">
        <f t="shared" si="2004"/>
        <v>0</v>
      </c>
      <c r="CM235" s="213">
        <f t="shared" si="2004"/>
        <v>0</v>
      </c>
      <c r="CN235" s="213">
        <f t="shared" si="2004"/>
        <v>0</v>
      </c>
      <c r="CO235" s="213">
        <f t="shared" si="2004"/>
        <v>0</v>
      </c>
      <c r="CP235" s="213">
        <f t="shared" si="2004"/>
        <v>0</v>
      </c>
      <c r="CQ235" s="213">
        <f t="shared" si="2004"/>
        <v>0</v>
      </c>
      <c r="CR235" s="213">
        <f t="shared" si="2004"/>
        <v>0</v>
      </c>
      <c r="CS235" s="213">
        <f t="shared" si="2004"/>
        <v>0</v>
      </c>
      <c r="CT235" s="213">
        <f t="shared" si="2004"/>
        <v>0</v>
      </c>
      <c r="CU235" s="213">
        <f t="shared" si="2004"/>
        <v>0</v>
      </c>
      <c r="CV235" s="213">
        <f t="shared" si="2004"/>
        <v>0</v>
      </c>
      <c r="CW235" s="213">
        <f t="shared" si="2004"/>
        <v>0</v>
      </c>
      <c r="CX235" s="213">
        <f t="shared" si="2004"/>
        <v>0</v>
      </c>
      <c r="CY235" s="213">
        <f t="shared" ref="CY235:ED235" si="2005">_xlfn.XLOOKUP(CY209, $G$172:$FO$172, $G$206:$FO$206,0)</f>
        <v>0</v>
      </c>
      <c r="CZ235" s="213">
        <f t="shared" si="2005"/>
        <v>0</v>
      </c>
      <c r="DA235" s="213">
        <f t="shared" si="2005"/>
        <v>0</v>
      </c>
      <c r="DB235" s="213">
        <f t="shared" si="2005"/>
        <v>0</v>
      </c>
      <c r="DC235" s="213">
        <f t="shared" si="2005"/>
        <v>0</v>
      </c>
      <c r="DD235" s="213">
        <f t="shared" si="2005"/>
        <v>0</v>
      </c>
      <c r="DE235" s="213">
        <f t="shared" si="2005"/>
        <v>0</v>
      </c>
      <c r="DF235" s="213">
        <f t="shared" si="2005"/>
        <v>0</v>
      </c>
      <c r="DG235" s="213">
        <f t="shared" si="2005"/>
        <v>0</v>
      </c>
      <c r="DH235" s="213">
        <f t="shared" si="2005"/>
        <v>0</v>
      </c>
      <c r="DI235" s="213">
        <f t="shared" si="2005"/>
        <v>0</v>
      </c>
      <c r="DJ235" s="213">
        <f t="shared" si="2005"/>
        <v>0</v>
      </c>
      <c r="DK235" s="213">
        <f t="shared" si="2005"/>
        <v>0</v>
      </c>
      <c r="DL235" s="213">
        <f t="shared" si="2005"/>
        <v>0</v>
      </c>
      <c r="DM235" s="213">
        <f t="shared" si="2005"/>
        <v>0</v>
      </c>
      <c r="DN235" s="213">
        <f t="shared" si="2005"/>
        <v>0</v>
      </c>
      <c r="DO235" s="213">
        <f t="shared" si="2005"/>
        <v>0</v>
      </c>
      <c r="DP235" s="213">
        <f t="shared" si="2005"/>
        <v>0</v>
      </c>
      <c r="DQ235" s="213">
        <f t="shared" si="2005"/>
        <v>0</v>
      </c>
      <c r="DR235" s="213">
        <f t="shared" si="2005"/>
        <v>0</v>
      </c>
      <c r="DS235" s="213">
        <f t="shared" si="2005"/>
        <v>0</v>
      </c>
      <c r="DT235" s="213">
        <f t="shared" si="2005"/>
        <v>0</v>
      </c>
      <c r="DU235" s="213">
        <f t="shared" si="2005"/>
        <v>0</v>
      </c>
      <c r="DV235" s="213">
        <f t="shared" si="2005"/>
        <v>0</v>
      </c>
      <c r="DW235" s="213">
        <f t="shared" si="2005"/>
        <v>0</v>
      </c>
      <c r="DX235" s="213">
        <f t="shared" si="2005"/>
        <v>0</v>
      </c>
      <c r="DY235" s="213">
        <f t="shared" si="2005"/>
        <v>0</v>
      </c>
      <c r="DZ235" s="213">
        <f t="shared" si="2005"/>
        <v>0</v>
      </c>
      <c r="EA235" s="213">
        <f t="shared" si="2005"/>
        <v>0</v>
      </c>
      <c r="EB235" s="213">
        <f t="shared" si="2005"/>
        <v>0</v>
      </c>
      <c r="EC235" s="213">
        <f t="shared" si="2005"/>
        <v>0</v>
      </c>
      <c r="ED235" s="213">
        <f t="shared" si="2005"/>
        <v>0</v>
      </c>
      <c r="EE235" s="213">
        <f t="shared" ref="EE235:FO235" si="2006">_xlfn.XLOOKUP(EE209, $G$172:$FO$172, $G$206:$FO$206,0)</f>
        <v>0</v>
      </c>
      <c r="EF235" s="213">
        <f t="shared" si="2006"/>
        <v>0</v>
      </c>
      <c r="EG235" s="213">
        <f t="shared" si="2006"/>
        <v>0</v>
      </c>
      <c r="EH235" s="213">
        <f t="shared" si="2006"/>
        <v>0</v>
      </c>
      <c r="EI235" s="213">
        <f t="shared" si="2006"/>
        <v>0</v>
      </c>
      <c r="EJ235" s="213">
        <f t="shared" si="2006"/>
        <v>0</v>
      </c>
      <c r="EK235" s="213">
        <f t="shared" si="2006"/>
        <v>0</v>
      </c>
      <c r="EL235" s="213">
        <f t="shared" si="2006"/>
        <v>0</v>
      </c>
      <c r="EM235" s="213">
        <f t="shared" si="2006"/>
        <v>0</v>
      </c>
      <c r="EN235" s="213">
        <f t="shared" si="2006"/>
        <v>0</v>
      </c>
      <c r="EO235" s="213">
        <f t="shared" si="2006"/>
        <v>0</v>
      </c>
      <c r="EP235" s="213">
        <f t="shared" si="2006"/>
        <v>0</v>
      </c>
      <c r="EQ235" s="213">
        <f t="shared" si="2006"/>
        <v>0</v>
      </c>
      <c r="ER235" s="213">
        <f t="shared" si="2006"/>
        <v>0</v>
      </c>
      <c r="ES235" s="213">
        <f t="shared" si="2006"/>
        <v>0</v>
      </c>
      <c r="ET235" s="213">
        <f t="shared" si="2006"/>
        <v>0</v>
      </c>
      <c r="EU235" s="213">
        <f t="shared" si="2006"/>
        <v>0</v>
      </c>
      <c r="EV235" s="213">
        <f t="shared" si="2006"/>
        <v>0</v>
      </c>
      <c r="EW235" s="213">
        <f t="shared" si="2006"/>
        <v>0</v>
      </c>
      <c r="EX235" s="213">
        <f t="shared" si="2006"/>
        <v>0</v>
      </c>
      <c r="EY235" s="213">
        <f t="shared" si="2006"/>
        <v>0</v>
      </c>
      <c r="EZ235" s="213">
        <f t="shared" si="2006"/>
        <v>0</v>
      </c>
      <c r="FA235" s="213">
        <f t="shared" si="2006"/>
        <v>0</v>
      </c>
      <c r="FB235" s="213">
        <f t="shared" si="2006"/>
        <v>0</v>
      </c>
      <c r="FC235" s="213">
        <f t="shared" si="2006"/>
        <v>0</v>
      </c>
      <c r="FD235" s="213">
        <f t="shared" si="2006"/>
        <v>0</v>
      </c>
      <c r="FE235" s="213">
        <f t="shared" si="2006"/>
        <v>0</v>
      </c>
      <c r="FF235" s="213">
        <f t="shared" si="2006"/>
        <v>0</v>
      </c>
      <c r="FG235" s="213">
        <f t="shared" si="2006"/>
        <v>0</v>
      </c>
      <c r="FH235" s="213">
        <f t="shared" si="2006"/>
        <v>0</v>
      </c>
      <c r="FI235" s="213">
        <f t="shared" si="2006"/>
        <v>0</v>
      </c>
      <c r="FJ235" s="213">
        <f t="shared" si="2006"/>
        <v>0</v>
      </c>
      <c r="FK235" s="213">
        <f t="shared" si="2006"/>
        <v>0</v>
      </c>
      <c r="FL235" s="213">
        <f t="shared" si="2006"/>
        <v>0</v>
      </c>
      <c r="FM235" s="213">
        <f t="shared" si="2006"/>
        <v>0</v>
      </c>
      <c r="FN235" s="213">
        <f t="shared" si="2006"/>
        <v>0</v>
      </c>
      <c r="FO235" s="213">
        <f t="shared" si="2006"/>
        <v>0</v>
      </c>
    </row>
    <row r="236" spans="2:171" hidden="1" outlineLevel="1" x14ac:dyDescent="0.3">
      <c r="B236" s="208" t="s">
        <v>719</v>
      </c>
      <c r="D236" s="208" t="str">
        <f>IF($D$5=7, "INR Cr", "INR Mn")</f>
        <v>INR Cr</v>
      </c>
    </row>
    <row r="237" spans="2:171" hidden="1" outlineLevel="1" x14ac:dyDescent="0.3">
      <c r="B237" s="201" t="s">
        <v>468</v>
      </c>
      <c r="D237" s="212">
        <f>SUM(G237:FO237)</f>
        <v>18.068999999999999</v>
      </c>
      <c r="G237" s="319">
        <f t="shared" ref="G237:G246" si="2007">G175</f>
        <v>18.068999999999999</v>
      </c>
      <c r="H237" s="319">
        <f t="shared" ref="H237:BS238" si="2008">H175</f>
        <v>0</v>
      </c>
      <c r="I237" s="319">
        <f t="shared" si="2008"/>
        <v>0</v>
      </c>
      <c r="J237" s="319">
        <f t="shared" si="2008"/>
        <v>0</v>
      </c>
      <c r="K237" s="319">
        <f t="shared" si="2008"/>
        <v>0</v>
      </c>
      <c r="L237" s="319">
        <f t="shared" si="2008"/>
        <v>0</v>
      </c>
      <c r="M237" s="319">
        <f t="shared" si="2008"/>
        <v>0</v>
      </c>
      <c r="N237" s="319">
        <f t="shared" si="2008"/>
        <v>0</v>
      </c>
      <c r="O237" s="319">
        <f t="shared" si="2008"/>
        <v>0</v>
      </c>
      <c r="P237" s="319">
        <f t="shared" si="2008"/>
        <v>0</v>
      </c>
      <c r="Q237" s="319">
        <f t="shared" si="2008"/>
        <v>0</v>
      </c>
      <c r="R237" s="319">
        <f t="shared" si="2008"/>
        <v>0</v>
      </c>
      <c r="S237" s="319">
        <f t="shared" si="2008"/>
        <v>0</v>
      </c>
      <c r="T237" s="319">
        <f t="shared" si="2008"/>
        <v>0</v>
      </c>
      <c r="U237" s="319">
        <f t="shared" si="2008"/>
        <v>0</v>
      </c>
      <c r="V237" s="319">
        <f t="shared" si="2008"/>
        <v>0</v>
      </c>
      <c r="W237" s="319">
        <f t="shared" si="2008"/>
        <v>0</v>
      </c>
      <c r="X237" s="319">
        <f t="shared" si="2008"/>
        <v>0</v>
      </c>
      <c r="Y237" s="319">
        <f t="shared" si="2008"/>
        <v>0</v>
      </c>
      <c r="Z237" s="319">
        <f t="shared" si="2008"/>
        <v>0</v>
      </c>
      <c r="AA237" s="319">
        <f t="shared" si="2008"/>
        <v>0</v>
      </c>
      <c r="AB237" s="319">
        <f t="shared" si="2008"/>
        <v>0</v>
      </c>
      <c r="AC237" s="319">
        <f t="shared" si="2008"/>
        <v>0</v>
      </c>
      <c r="AD237" s="319">
        <f t="shared" si="2008"/>
        <v>0</v>
      </c>
      <c r="AE237" s="319">
        <f t="shared" si="2008"/>
        <v>0</v>
      </c>
      <c r="AF237" s="319">
        <f t="shared" si="2008"/>
        <v>0</v>
      </c>
      <c r="AG237" s="319">
        <f t="shared" si="2008"/>
        <v>0</v>
      </c>
      <c r="AH237" s="319">
        <f t="shared" si="2008"/>
        <v>0</v>
      </c>
      <c r="AI237" s="319">
        <f t="shared" si="2008"/>
        <v>0</v>
      </c>
      <c r="AJ237" s="319">
        <f t="shared" si="2008"/>
        <v>0</v>
      </c>
      <c r="AK237" s="319">
        <f t="shared" si="2008"/>
        <v>0</v>
      </c>
      <c r="AL237" s="319">
        <f t="shared" si="2008"/>
        <v>0</v>
      </c>
      <c r="AM237" s="319">
        <f t="shared" si="2008"/>
        <v>0</v>
      </c>
      <c r="AN237" s="319">
        <f t="shared" si="2008"/>
        <v>0</v>
      </c>
      <c r="AO237" s="319">
        <f t="shared" si="2008"/>
        <v>0</v>
      </c>
      <c r="AP237" s="319">
        <f t="shared" si="2008"/>
        <v>0</v>
      </c>
      <c r="AQ237" s="319">
        <f t="shared" si="2008"/>
        <v>0</v>
      </c>
      <c r="AR237" s="319">
        <f t="shared" si="2008"/>
        <v>0</v>
      </c>
      <c r="AS237" s="319">
        <f t="shared" si="2008"/>
        <v>0</v>
      </c>
      <c r="AT237" s="319">
        <f t="shared" si="2008"/>
        <v>0</v>
      </c>
      <c r="AU237" s="319">
        <f t="shared" si="2008"/>
        <v>0</v>
      </c>
      <c r="AV237" s="319">
        <f t="shared" si="2008"/>
        <v>0</v>
      </c>
      <c r="AW237" s="319">
        <f t="shared" si="2008"/>
        <v>0</v>
      </c>
      <c r="AX237" s="319">
        <f t="shared" si="2008"/>
        <v>0</v>
      </c>
      <c r="AY237" s="319">
        <f t="shared" si="2008"/>
        <v>0</v>
      </c>
      <c r="AZ237" s="319">
        <f t="shared" si="2008"/>
        <v>0</v>
      </c>
      <c r="BA237" s="319">
        <f t="shared" si="2008"/>
        <v>0</v>
      </c>
      <c r="BB237" s="319">
        <f t="shared" si="2008"/>
        <v>0</v>
      </c>
      <c r="BC237" s="319">
        <f t="shared" si="2008"/>
        <v>0</v>
      </c>
      <c r="BD237" s="319">
        <f t="shared" si="2008"/>
        <v>0</v>
      </c>
      <c r="BE237" s="319">
        <f t="shared" si="2008"/>
        <v>0</v>
      </c>
      <c r="BF237" s="319">
        <f t="shared" si="2008"/>
        <v>0</v>
      </c>
      <c r="BG237" s="319">
        <f t="shared" si="2008"/>
        <v>0</v>
      </c>
      <c r="BH237" s="319">
        <f t="shared" si="2008"/>
        <v>0</v>
      </c>
      <c r="BI237" s="319">
        <f t="shared" si="2008"/>
        <v>0</v>
      </c>
      <c r="BJ237" s="319">
        <f t="shared" si="2008"/>
        <v>0</v>
      </c>
      <c r="BK237" s="319">
        <f t="shared" si="2008"/>
        <v>0</v>
      </c>
      <c r="BL237" s="319">
        <f t="shared" si="2008"/>
        <v>0</v>
      </c>
      <c r="BM237" s="319">
        <f t="shared" si="2008"/>
        <v>0</v>
      </c>
      <c r="BN237" s="319">
        <f t="shared" si="2008"/>
        <v>0</v>
      </c>
      <c r="BO237" s="319">
        <f t="shared" si="2008"/>
        <v>0</v>
      </c>
      <c r="BP237" s="319">
        <f t="shared" si="2008"/>
        <v>0</v>
      </c>
      <c r="BQ237" s="319">
        <f t="shared" si="2008"/>
        <v>0</v>
      </c>
      <c r="BR237" s="319">
        <f t="shared" si="2008"/>
        <v>0</v>
      </c>
      <c r="BS237" s="319">
        <f t="shared" si="2008"/>
        <v>0</v>
      </c>
      <c r="BT237" s="319">
        <f t="shared" ref="BT237:EE240" si="2009">BT175</f>
        <v>0</v>
      </c>
      <c r="BU237" s="319">
        <f t="shared" si="2009"/>
        <v>0</v>
      </c>
      <c r="BV237" s="319">
        <f t="shared" si="2009"/>
        <v>0</v>
      </c>
      <c r="BW237" s="319">
        <f t="shared" si="2009"/>
        <v>0</v>
      </c>
      <c r="BX237" s="319">
        <f t="shared" si="2009"/>
        <v>0</v>
      </c>
      <c r="BY237" s="319">
        <f t="shared" si="2009"/>
        <v>0</v>
      </c>
      <c r="BZ237" s="319">
        <f t="shared" si="2009"/>
        <v>0</v>
      </c>
      <c r="CA237" s="319">
        <f t="shared" si="2009"/>
        <v>0</v>
      </c>
      <c r="CB237" s="319">
        <f t="shared" si="2009"/>
        <v>0</v>
      </c>
      <c r="CC237" s="319">
        <f t="shared" si="2009"/>
        <v>0</v>
      </c>
      <c r="CD237" s="319">
        <f t="shared" si="2009"/>
        <v>0</v>
      </c>
      <c r="CE237" s="319">
        <f t="shared" si="2009"/>
        <v>0</v>
      </c>
      <c r="CF237" s="319">
        <f t="shared" si="2009"/>
        <v>0</v>
      </c>
      <c r="CG237" s="319">
        <f t="shared" si="2009"/>
        <v>0</v>
      </c>
      <c r="CH237" s="319">
        <f t="shared" si="2009"/>
        <v>0</v>
      </c>
      <c r="CI237" s="319">
        <f t="shared" si="2009"/>
        <v>0</v>
      </c>
      <c r="CJ237" s="319">
        <f t="shared" si="2009"/>
        <v>0</v>
      </c>
      <c r="CK237" s="319">
        <f t="shared" si="2009"/>
        <v>0</v>
      </c>
      <c r="CL237" s="319">
        <f t="shared" si="2009"/>
        <v>0</v>
      </c>
      <c r="CM237" s="319">
        <f t="shared" si="2009"/>
        <v>0</v>
      </c>
      <c r="CN237" s="319">
        <f t="shared" si="2009"/>
        <v>0</v>
      </c>
      <c r="CO237" s="319">
        <f t="shared" si="2009"/>
        <v>0</v>
      </c>
      <c r="CP237" s="319">
        <f t="shared" si="2009"/>
        <v>0</v>
      </c>
      <c r="CQ237" s="319">
        <f t="shared" si="2009"/>
        <v>0</v>
      </c>
      <c r="CR237" s="319">
        <f t="shared" si="2009"/>
        <v>0</v>
      </c>
      <c r="CS237" s="319">
        <f t="shared" si="2009"/>
        <v>0</v>
      </c>
      <c r="CT237" s="319">
        <f t="shared" si="2009"/>
        <v>0</v>
      </c>
      <c r="CU237" s="319">
        <f t="shared" si="2009"/>
        <v>0</v>
      </c>
      <c r="CV237" s="319">
        <f t="shared" si="2009"/>
        <v>0</v>
      </c>
      <c r="CW237" s="319">
        <f t="shared" si="2009"/>
        <v>0</v>
      </c>
      <c r="CX237" s="319">
        <f t="shared" si="2009"/>
        <v>0</v>
      </c>
      <c r="CY237" s="319">
        <f t="shared" si="2009"/>
        <v>0</v>
      </c>
      <c r="CZ237" s="319">
        <f t="shared" si="2009"/>
        <v>0</v>
      </c>
      <c r="DA237" s="319">
        <f t="shared" si="2009"/>
        <v>0</v>
      </c>
      <c r="DB237" s="319">
        <f t="shared" si="2009"/>
        <v>0</v>
      </c>
      <c r="DC237" s="319">
        <f t="shared" si="2009"/>
        <v>0</v>
      </c>
      <c r="DD237" s="319">
        <f t="shared" si="2009"/>
        <v>0</v>
      </c>
      <c r="DE237" s="319">
        <f t="shared" si="2009"/>
        <v>0</v>
      </c>
      <c r="DF237" s="319">
        <f t="shared" si="2009"/>
        <v>0</v>
      </c>
      <c r="DG237" s="319">
        <f t="shared" si="2009"/>
        <v>0</v>
      </c>
      <c r="DH237" s="319">
        <f t="shared" si="2009"/>
        <v>0</v>
      </c>
      <c r="DI237" s="319">
        <f t="shared" si="2009"/>
        <v>0</v>
      </c>
      <c r="DJ237" s="319">
        <f t="shared" si="2009"/>
        <v>0</v>
      </c>
      <c r="DK237" s="319">
        <f t="shared" si="2009"/>
        <v>0</v>
      </c>
      <c r="DL237" s="319">
        <f t="shared" si="2009"/>
        <v>0</v>
      </c>
      <c r="DM237" s="319">
        <f t="shared" si="2009"/>
        <v>0</v>
      </c>
      <c r="DN237" s="319">
        <f t="shared" si="2009"/>
        <v>0</v>
      </c>
      <c r="DO237" s="319">
        <f t="shared" si="2009"/>
        <v>0</v>
      </c>
      <c r="DP237" s="319">
        <f t="shared" si="2009"/>
        <v>0</v>
      </c>
      <c r="DQ237" s="319">
        <f t="shared" si="2009"/>
        <v>0</v>
      </c>
      <c r="DR237" s="319">
        <f t="shared" si="2009"/>
        <v>0</v>
      </c>
      <c r="DS237" s="319">
        <f t="shared" si="2009"/>
        <v>0</v>
      </c>
      <c r="DT237" s="319">
        <f t="shared" si="2009"/>
        <v>0</v>
      </c>
      <c r="DU237" s="319">
        <f t="shared" si="2009"/>
        <v>0</v>
      </c>
      <c r="DV237" s="319">
        <f t="shared" si="2009"/>
        <v>0</v>
      </c>
      <c r="DW237" s="319">
        <f t="shared" si="2009"/>
        <v>0</v>
      </c>
      <c r="DX237" s="319">
        <f t="shared" si="2009"/>
        <v>0</v>
      </c>
      <c r="DY237" s="319">
        <f t="shared" si="2009"/>
        <v>0</v>
      </c>
      <c r="DZ237" s="319">
        <f t="shared" si="2009"/>
        <v>0</v>
      </c>
      <c r="EA237" s="319">
        <f t="shared" si="2009"/>
        <v>0</v>
      </c>
      <c r="EB237" s="319">
        <f t="shared" si="2009"/>
        <v>0</v>
      </c>
      <c r="EC237" s="319">
        <f t="shared" si="2009"/>
        <v>0</v>
      </c>
      <c r="ED237" s="319">
        <f t="shared" si="2009"/>
        <v>0</v>
      </c>
      <c r="EE237" s="319">
        <f t="shared" si="2009"/>
        <v>0</v>
      </c>
      <c r="EF237" s="319">
        <f t="shared" ref="EF237:FO239" si="2010">EF175</f>
        <v>0</v>
      </c>
      <c r="EG237" s="319">
        <f t="shared" si="2010"/>
        <v>0</v>
      </c>
      <c r="EH237" s="319">
        <f t="shared" si="2010"/>
        <v>0</v>
      </c>
      <c r="EI237" s="319">
        <f t="shared" si="2010"/>
        <v>0</v>
      </c>
      <c r="EJ237" s="319">
        <f t="shared" si="2010"/>
        <v>0</v>
      </c>
      <c r="EK237" s="319">
        <f t="shared" si="2010"/>
        <v>0</v>
      </c>
      <c r="EL237" s="319">
        <f t="shared" si="2010"/>
        <v>0</v>
      </c>
      <c r="EM237" s="319">
        <f t="shared" si="2010"/>
        <v>0</v>
      </c>
      <c r="EN237" s="319">
        <f t="shared" si="2010"/>
        <v>0</v>
      </c>
      <c r="EO237" s="319">
        <f t="shared" si="2010"/>
        <v>0</v>
      </c>
      <c r="EP237" s="319">
        <f t="shared" si="2010"/>
        <v>0</v>
      </c>
      <c r="EQ237" s="319">
        <f t="shared" si="2010"/>
        <v>0</v>
      </c>
      <c r="ER237" s="319">
        <f t="shared" si="2010"/>
        <v>0</v>
      </c>
      <c r="ES237" s="319">
        <f t="shared" si="2010"/>
        <v>0</v>
      </c>
      <c r="ET237" s="319">
        <f t="shared" si="2010"/>
        <v>0</v>
      </c>
      <c r="EU237" s="319">
        <f t="shared" si="2010"/>
        <v>0</v>
      </c>
      <c r="EV237" s="319">
        <f t="shared" si="2010"/>
        <v>0</v>
      </c>
      <c r="EW237" s="319">
        <f t="shared" si="2010"/>
        <v>0</v>
      </c>
      <c r="EX237" s="319">
        <f t="shared" si="2010"/>
        <v>0</v>
      </c>
      <c r="EY237" s="319">
        <f t="shared" si="2010"/>
        <v>0</v>
      </c>
      <c r="EZ237" s="319">
        <f t="shared" si="2010"/>
        <v>0</v>
      </c>
      <c r="FA237" s="319">
        <f t="shared" si="2010"/>
        <v>0</v>
      </c>
      <c r="FB237" s="319">
        <f t="shared" si="2010"/>
        <v>0</v>
      </c>
      <c r="FC237" s="319">
        <f t="shared" si="2010"/>
        <v>0</v>
      </c>
      <c r="FD237" s="319">
        <f t="shared" si="2010"/>
        <v>0</v>
      </c>
      <c r="FE237" s="319">
        <f t="shared" si="2010"/>
        <v>0</v>
      </c>
      <c r="FF237" s="319">
        <f t="shared" si="2010"/>
        <v>0</v>
      </c>
      <c r="FG237" s="319">
        <f t="shared" si="2010"/>
        <v>0</v>
      </c>
      <c r="FH237" s="319">
        <f t="shared" si="2010"/>
        <v>0</v>
      </c>
      <c r="FI237" s="319">
        <f t="shared" si="2010"/>
        <v>0</v>
      </c>
      <c r="FJ237" s="319">
        <f t="shared" si="2010"/>
        <v>0</v>
      </c>
      <c r="FK237" s="319">
        <f t="shared" si="2010"/>
        <v>0</v>
      </c>
      <c r="FL237" s="319">
        <f t="shared" si="2010"/>
        <v>0</v>
      </c>
      <c r="FM237" s="319">
        <f t="shared" si="2010"/>
        <v>0</v>
      </c>
      <c r="FN237" s="319">
        <f t="shared" si="2010"/>
        <v>0</v>
      </c>
      <c r="FO237" s="319">
        <f t="shared" si="2010"/>
        <v>0</v>
      </c>
    </row>
    <row r="238" spans="2:171" hidden="1" outlineLevel="1" x14ac:dyDescent="0.3">
      <c r="B238" s="201" t="s">
        <v>21</v>
      </c>
      <c r="D238" s="275">
        <f t="shared" ref="D238:D240" si="2011">SUM(G238:FO238)</f>
        <v>0.15820421363088294</v>
      </c>
      <c r="E238" s="213"/>
      <c r="G238" s="319">
        <f t="shared" si="2007"/>
        <v>0.15820421363088294</v>
      </c>
      <c r="H238" s="319">
        <f t="shared" ref="H238:V238" si="2012">H176</f>
        <v>0</v>
      </c>
      <c r="I238" s="319">
        <f t="shared" si="2012"/>
        <v>0</v>
      </c>
      <c r="J238" s="319">
        <f t="shared" si="2012"/>
        <v>0</v>
      </c>
      <c r="K238" s="319">
        <f t="shared" si="2012"/>
        <v>0</v>
      </c>
      <c r="L238" s="319">
        <f t="shared" si="2012"/>
        <v>0</v>
      </c>
      <c r="M238" s="319">
        <f t="shared" si="2012"/>
        <v>0</v>
      </c>
      <c r="N238" s="319">
        <f t="shared" si="2012"/>
        <v>0</v>
      </c>
      <c r="O238" s="319">
        <f t="shared" si="2012"/>
        <v>0</v>
      </c>
      <c r="P238" s="319">
        <f t="shared" si="2012"/>
        <v>0</v>
      </c>
      <c r="Q238" s="319">
        <f t="shared" si="2012"/>
        <v>0</v>
      </c>
      <c r="R238" s="319">
        <f t="shared" si="2012"/>
        <v>0</v>
      </c>
      <c r="S238" s="319">
        <f t="shared" si="2012"/>
        <v>0</v>
      </c>
      <c r="T238" s="319">
        <f t="shared" si="2012"/>
        <v>0</v>
      </c>
      <c r="U238" s="319">
        <f t="shared" si="2012"/>
        <v>0</v>
      </c>
      <c r="V238" s="319">
        <f t="shared" si="2012"/>
        <v>0</v>
      </c>
      <c r="W238" s="319">
        <f t="shared" si="2008"/>
        <v>0</v>
      </c>
      <c r="X238" s="319">
        <f t="shared" si="2008"/>
        <v>0</v>
      </c>
      <c r="Y238" s="319">
        <f t="shared" si="2008"/>
        <v>0</v>
      </c>
      <c r="Z238" s="319">
        <f t="shared" si="2008"/>
        <v>0</v>
      </c>
      <c r="AA238" s="319">
        <f t="shared" si="2008"/>
        <v>0</v>
      </c>
      <c r="AB238" s="319">
        <f t="shared" si="2008"/>
        <v>0</v>
      </c>
      <c r="AC238" s="319">
        <f t="shared" si="2008"/>
        <v>0</v>
      </c>
      <c r="AD238" s="319">
        <f t="shared" si="2008"/>
        <v>0</v>
      </c>
      <c r="AE238" s="319">
        <f t="shared" si="2008"/>
        <v>0</v>
      </c>
      <c r="AF238" s="319">
        <f t="shared" si="2008"/>
        <v>0</v>
      </c>
      <c r="AG238" s="319">
        <f t="shared" si="2008"/>
        <v>0</v>
      </c>
      <c r="AH238" s="319">
        <f t="shared" si="2008"/>
        <v>0</v>
      </c>
      <c r="AI238" s="319">
        <f t="shared" si="2008"/>
        <v>0</v>
      </c>
      <c r="AJ238" s="319">
        <f t="shared" si="2008"/>
        <v>0</v>
      </c>
      <c r="AK238" s="319">
        <f t="shared" si="2008"/>
        <v>0</v>
      </c>
      <c r="AL238" s="319">
        <f t="shared" si="2008"/>
        <v>0</v>
      </c>
      <c r="AM238" s="319">
        <f t="shared" si="2008"/>
        <v>0</v>
      </c>
      <c r="AN238" s="319">
        <f t="shared" si="2008"/>
        <v>0</v>
      </c>
      <c r="AO238" s="319">
        <f t="shared" si="2008"/>
        <v>0</v>
      </c>
      <c r="AP238" s="319">
        <f t="shared" si="2008"/>
        <v>0</v>
      </c>
      <c r="AQ238" s="319">
        <f t="shared" si="2008"/>
        <v>0</v>
      </c>
      <c r="AR238" s="319">
        <f t="shared" si="2008"/>
        <v>0</v>
      </c>
      <c r="AS238" s="319">
        <f t="shared" si="2008"/>
        <v>0</v>
      </c>
      <c r="AT238" s="319">
        <f t="shared" si="2008"/>
        <v>0</v>
      </c>
      <c r="AU238" s="319">
        <f t="shared" si="2008"/>
        <v>0</v>
      </c>
      <c r="AV238" s="319">
        <f t="shared" si="2008"/>
        <v>0</v>
      </c>
      <c r="AW238" s="319">
        <f t="shared" si="2008"/>
        <v>0</v>
      </c>
      <c r="AX238" s="319">
        <f t="shared" si="2008"/>
        <v>0</v>
      </c>
      <c r="AY238" s="319">
        <f t="shared" si="2008"/>
        <v>0</v>
      </c>
      <c r="AZ238" s="319">
        <f t="shared" si="2008"/>
        <v>0</v>
      </c>
      <c r="BA238" s="319">
        <f t="shared" si="2008"/>
        <v>0</v>
      </c>
      <c r="BB238" s="319">
        <f t="shared" si="2008"/>
        <v>0</v>
      </c>
      <c r="BC238" s="319">
        <f t="shared" si="2008"/>
        <v>0</v>
      </c>
      <c r="BD238" s="319">
        <f t="shared" si="2008"/>
        <v>0</v>
      </c>
      <c r="BE238" s="319">
        <f t="shared" si="2008"/>
        <v>0</v>
      </c>
      <c r="BF238" s="319">
        <f t="shared" si="2008"/>
        <v>0</v>
      </c>
      <c r="BG238" s="319">
        <f t="shared" si="2008"/>
        <v>0</v>
      </c>
      <c r="BH238" s="319">
        <f t="shared" si="2008"/>
        <v>0</v>
      </c>
      <c r="BI238" s="319">
        <f t="shared" si="2008"/>
        <v>0</v>
      </c>
      <c r="BJ238" s="319">
        <f t="shared" si="2008"/>
        <v>0</v>
      </c>
      <c r="BK238" s="319">
        <f t="shared" si="2008"/>
        <v>0</v>
      </c>
      <c r="BL238" s="319">
        <f t="shared" si="2008"/>
        <v>0</v>
      </c>
      <c r="BM238" s="319">
        <f t="shared" si="2008"/>
        <v>0</v>
      </c>
      <c r="BN238" s="319">
        <f t="shared" si="2008"/>
        <v>0</v>
      </c>
      <c r="BO238" s="319">
        <f t="shared" si="2008"/>
        <v>0</v>
      </c>
      <c r="BP238" s="319">
        <f t="shared" si="2008"/>
        <v>0</v>
      </c>
      <c r="BQ238" s="319">
        <f t="shared" si="2008"/>
        <v>0</v>
      </c>
      <c r="BR238" s="319">
        <f t="shared" si="2008"/>
        <v>0</v>
      </c>
      <c r="BS238" s="319">
        <f t="shared" si="2008"/>
        <v>0</v>
      </c>
      <c r="BT238" s="319">
        <f t="shared" si="2009"/>
        <v>0</v>
      </c>
      <c r="BU238" s="319">
        <f t="shared" si="2009"/>
        <v>0</v>
      </c>
      <c r="BV238" s="319">
        <f t="shared" si="2009"/>
        <v>0</v>
      </c>
      <c r="BW238" s="319">
        <f t="shared" si="2009"/>
        <v>0</v>
      </c>
      <c r="BX238" s="319">
        <f t="shared" si="2009"/>
        <v>0</v>
      </c>
      <c r="BY238" s="319">
        <f t="shared" si="2009"/>
        <v>0</v>
      </c>
      <c r="BZ238" s="319">
        <f t="shared" si="2009"/>
        <v>0</v>
      </c>
      <c r="CA238" s="319">
        <f t="shared" si="2009"/>
        <v>0</v>
      </c>
      <c r="CB238" s="319">
        <f t="shared" si="2009"/>
        <v>0</v>
      </c>
      <c r="CC238" s="319">
        <f t="shared" si="2009"/>
        <v>0</v>
      </c>
      <c r="CD238" s="319">
        <f t="shared" si="2009"/>
        <v>0</v>
      </c>
      <c r="CE238" s="319">
        <f t="shared" si="2009"/>
        <v>0</v>
      </c>
      <c r="CF238" s="319">
        <f t="shared" si="2009"/>
        <v>0</v>
      </c>
      <c r="CG238" s="319">
        <f t="shared" si="2009"/>
        <v>0</v>
      </c>
      <c r="CH238" s="319">
        <f t="shared" si="2009"/>
        <v>0</v>
      </c>
      <c r="CI238" s="319">
        <f t="shared" si="2009"/>
        <v>0</v>
      </c>
      <c r="CJ238" s="319">
        <f t="shared" si="2009"/>
        <v>0</v>
      </c>
      <c r="CK238" s="319">
        <f t="shared" si="2009"/>
        <v>0</v>
      </c>
      <c r="CL238" s="319">
        <f t="shared" si="2009"/>
        <v>0</v>
      </c>
      <c r="CM238" s="319">
        <f t="shared" si="2009"/>
        <v>0</v>
      </c>
      <c r="CN238" s="319">
        <f t="shared" si="2009"/>
        <v>0</v>
      </c>
      <c r="CO238" s="319">
        <f t="shared" si="2009"/>
        <v>0</v>
      </c>
      <c r="CP238" s="319">
        <f t="shared" si="2009"/>
        <v>0</v>
      </c>
      <c r="CQ238" s="319">
        <f t="shared" si="2009"/>
        <v>0</v>
      </c>
      <c r="CR238" s="319">
        <f t="shared" si="2009"/>
        <v>0</v>
      </c>
      <c r="CS238" s="319">
        <f t="shared" si="2009"/>
        <v>0</v>
      </c>
      <c r="CT238" s="319">
        <f t="shared" si="2009"/>
        <v>0</v>
      </c>
      <c r="CU238" s="319">
        <f t="shared" si="2009"/>
        <v>0</v>
      </c>
      <c r="CV238" s="319">
        <f t="shared" si="2009"/>
        <v>0</v>
      </c>
      <c r="CW238" s="319">
        <f t="shared" si="2009"/>
        <v>0</v>
      </c>
      <c r="CX238" s="319">
        <f t="shared" si="2009"/>
        <v>0</v>
      </c>
      <c r="CY238" s="319">
        <f t="shared" si="2009"/>
        <v>0</v>
      </c>
      <c r="CZ238" s="319">
        <f t="shared" si="2009"/>
        <v>0</v>
      </c>
      <c r="DA238" s="319">
        <f t="shared" si="2009"/>
        <v>0</v>
      </c>
      <c r="DB238" s="319">
        <f t="shared" si="2009"/>
        <v>0</v>
      </c>
      <c r="DC238" s="319">
        <f t="shared" si="2009"/>
        <v>0</v>
      </c>
      <c r="DD238" s="319">
        <f t="shared" si="2009"/>
        <v>0</v>
      </c>
      <c r="DE238" s="319">
        <f t="shared" si="2009"/>
        <v>0</v>
      </c>
      <c r="DF238" s="319">
        <f t="shared" si="2009"/>
        <v>0</v>
      </c>
      <c r="DG238" s="319">
        <f t="shared" si="2009"/>
        <v>0</v>
      </c>
      <c r="DH238" s="319">
        <f t="shared" si="2009"/>
        <v>0</v>
      </c>
      <c r="DI238" s="319">
        <f t="shared" si="2009"/>
        <v>0</v>
      </c>
      <c r="DJ238" s="319">
        <f t="shared" si="2009"/>
        <v>0</v>
      </c>
      <c r="DK238" s="319">
        <f t="shared" si="2009"/>
        <v>0</v>
      </c>
      <c r="DL238" s="319">
        <f t="shared" si="2009"/>
        <v>0</v>
      </c>
      <c r="DM238" s="319">
        <f t="shared" si="2009"/>
        <v>0</v>
      </c>
      <c r="DN238" s="319">
        <f t="shared" si="2009"/>
        <v>0</v>
      </c>
      <c r="DO238" s="319">
        <f t="shared" si="2009"/>
        <v>0</v>
      </c>
      <c r="DP238" s="319">
        <f t="shared" si="2009"/>
        <v>0</v>
      </c>
      <c r="DQ238" s="319">
        <f t="shared" si="2009"/>
        <v>0</v>
      </c>
      <c r="DR238" s="319">
        <f t="shared" si="2009"/>
        <v>0</v>
      </c>
      <c r="DS238" s="319">
        <f t="shared" si="2009"/>
        <v>0</v>
      </c>
      <c r="DT238" s="319">
        <f t="shared" si="2009"/>
        <v>0</v>
      </c>
      <c r="DU238" s="319">
        <f t="shared" si="2009"/>
        <v>0</v>
      </c>
      <c r="DV238" s="319">
        <f t="shared" si="2009"/>
        <v>0</v>
      </c>
      <c r="DW238" s="319">
        <f t="shared" si="2009"/>
        <v>0</v>
      </c>
      <c r="DX238" s="319">
        <f t="shared" si="2009"/>
        <v>0</v>
      </c>
      <c r="DY238" s="319">
        <f t="shared" si="2009"/>
        <v>0</v>
      </c>
      <c r="DZ238" s="319">
        <f t="shared" si="2009"/>
        <v>0</v>
      </c>
      <c r="EA238" s="319">
        <f t="shared" si="2009"/>
        <v>0</v>
      </c>
      <c r="EB238" s="319">
        <f t="shared" si="2009"/>
        <v>0</v>
      </c>
      <c r="EC238" s="319">
        <f t="shared" si="2009"/>
        <v>0</v>
      </c>
      <c r="ED238" s="319">
        <f t="shared" si="2009"/>
        <v>0</v>
      </c>
      <c r="EE238" s="319">
        <f t="shared" si="2009"/>
        <v>0</v>
      </c>
      <c r="EF238" s="319">
        <f t="shared" si="2010"/>
        <v>0</v>
      </c>
      <c r="EG238" s="319">
        <f t="shared" si="2010"/>
        <v>0</v>
      </c>
      <c r="EH238" s="319">
        <f t="shared" si="2010"/>
        <v>0</v>
      </c>
      <c r="EI238" s="319">
        <f t="shared" si="2010"/>
        <v>0</v>
      </c>
      <c r="EJ238" s="319">
        <f t="shared" si="2010"/>
        <v>0</v>
      </c>
      <c r="EK238" s="319">
        <f t="shared" si="2010"/>
        <v>0</v>
      </c>
      <c r="EL238" s="319">
        <f t="shared" si="2010"/>
        <v>0</v>
      </c>
      <c r="EM238" s="319">
        <f t="shared" si="2010"/>
        <v>0</v>
      </c>
      <c r="EN238" s="319">
        <f t="shared" si="2010"/>
        <v>0</v>
      </c>
      <c r="EO238" s="319">
        <f t="shared" si="2010"/>
        <v>0</v>
      </c>
      <c r="EP238" s="319">
        <f t="shared" si="2010"/>
        <v>0</v>
      </c>
      <c r="EQ238" s="319">
        <f t="shared" si="2010"/>
        <v>0</v>
      </c>
      <c r="ER238" s="319">
        <f t="shared" si="2010"/>
        <v>0</v>
      </c>
      <c r="ES238" s="319">
        <f t="shared" si="2010"/>
        <v>0</v>
      </c>
      <c r="ET238" s="319">
        <f t="shared" si="2010"/>
        <v>0</v>
      </c>
      <c r="EU238" s="319">
        <f t="shared" si="2010"/>
        <v>0</v>
      </c>
      <c r="EV238" s="319">
        <f t="shared" si="2010"/>
        <v>0</v>
      </c>
      <c r="EW238" s="319">
        <f t="shared" si="2010"/>
        <v>0</v>
      </c>
      <c r="EX238" s="319">
        <f t="shared" si="2010"/>
        <v>0</v>
      </c>
      <c r="EY238" s="319">
        <f t="shared" si="2010"/>
        <v>0</v>
      </c>
      <c r="EZ238" s="319">
        <f t="shared" si="2010"/>
        <v>0</v>
      </c>
      <c r="FA238" s="319">
        <f t="shared" si="2010"/>
        <v>0</v>
      </c>
      <c r="FB238" s="319">
        <f t="shared" si="2010"/>
        <v>0</v>
      </c>
      <c r="FC238" s="319">
        <f t="shared" si="2010"/>
        <v>0</v>
      </c>
      <c r="FD238" s="319">
        <f t="shared" si="2010"/>
        <v>0</v>
      </c>
      <c r="FE238" s="319">
        <f t="shared" si="2010"/>
        <v>0</v>
      </c>
      <c r="FF238" s="319">
        <f t="shared" si="2010"/>
        <v>0</v>
      </c>
      <c r="FG238" s="319">
        <f t="shared" si="2010"/>
        <v>0</v>
      </c>
      <c r="FH238" s="319">
        <f t="shared" si="2010"/>
        <v>0</v>
      </c>
      <c r="FI238" s="319">
        <f t="shared" si="2010"/>
        <v>0</v>
      </c>
      <c r="FJ238" s="319">
        <f t="shared" si="2010"/>
        <v>0</v>
      </c>
      <c r="FK238" s="319">
        <f t="shared" si="2010"/>
        <v>0</v>
      </c>
      <c r="FL238" s="319">
        <f t="shared" si="2010"/>
        <v>0</v>
      </c>
      <c r="FM238" s="319">
        <f t="shared" si="2010"/>
        <v>0</v>
      </c>
      <c r="FN238" s="319">
        <f t="shared" si="2010"/>
        <v>0</v>
      </c>
      <c r="FO238" s="319">
        <f t="shared" si="2010"/>
        <v>0</v>
      </c>
    </row>
    <row r="239" spans="2:171" hidden="1" outlineLevel="1" x14ac:dyDescent="0.3">
      <c r="B239" s="201" t="s">
        <v>22</v>
      </c>
      <c r="D239" s="212">
        <f t="shared" si="2011"/>
        <v>3.8530141692307693</v>
      </c>
      <c r="G239" s="319">
        <f t="shared" si="2007"/>
        <v>0</v>
      </c>
      <c r="H239" s="319">
        <f t="shared" ref="H239:BS242" si="2013">H177</f>
        <v>0</v>
      </c>
      <c r="I239" s="319">
        <f t="shared" si="2013"/>
        <v>1.9265070846153847</v>
      </c>
      <c r="J239" s="319">
        <f t="shared" si="2013"/>
        <v>0</v>
      </c>
      <c r="K239" s="319">
        <f t="shared" si="2013"/>
        <v>0</v>
      </c>
      <c r="L239" s="319">
        <f t="shared" si="2013"/>
        <v>0.96325354230769233</v>
      </c>
      <c r="M239" s="319">
        <f t="shared" si="2013"/>
        <v>0</v>
      </c>
      <c r="N239" s="319">
        <f t="shared" si="2013"/>
        <v>0</v>
      </c>
      <c r="O239" s="319">
        <f t="shared" si="2013"/>
        <v>0.96325354230769233</v>
      </c>
      <c r="P239" s="319">
        <f t="shared" si="2013"/>
        <v>0</v>
      </c>
      <c r="Q239" s="319">
        <f t="shared" si="2013"/>
        <v>0</v>
      </c>
      <c r="R239" s="319">
        <f t="shared" si="2013"/>
        <v>0</v>
      </c>
      <c r="S239" s="319">
        <f t="shared" si="2013"/>
        <v>0</v>
      </c>
      <c r="T239" s="319">
        <f t="shared" si="2013"/>
        <v>0</v>
      </c>
      <c r="U239" s="319">
        <f t="shared" si="2013"/>
        <v>0</v>
      </c>
      <c r="V239" s="319">
        <f t="shared" si="2013"/>
        <v>0</v>
      </c>
      <c r="W239" s="319">
        <f t="shared" si="2013"/>
        <v>0</v>
      </c>
      <c r="X239" s="319">
        <f t="shared" si="2013"/>
        <v>0</v>
      </c>
      <c r="Y239" s="319">
        <f t="shared" si="2013"/>
        <v>0</v>
      </c>
      <c r="Z239" s="319">
        <f t="shared" si="2013"/>
        <v>0</v>
      </c>
      <c r="AA239" s="319">
        <f t="shared" si="2013"/>
        <v>0</v>
      </c>
      <c r="AB239" s="319">
        <f t="shared" si="2013"/>
        <v>0</v>
      </c>
      <c r="AC239" s="319">
        <f t="shared" si="2013"/>
        <v>0</v>
      </c>
      <c r="AD239" s="319">
        <f t="shared" si="2013"/>
        <v>0</v>
      </c>
      <c r="AE239" s="319">
        <f t="shared" si="2013"/>
        <v>0</v>
      </c>
      <c r="AF239" s="319">
        <f t="shared" si="2013"/>
        <v>0</v>
      </c>
      <c r="AG239" s="319">
        <f t="shared" si="2013"/>
        <v>0</v>
      </c>
      <c r="AH239" s="319">
        <f t="shared" si="2013"/>
        <v>0</v>
      </c>
      <c r="AI239" s="319">
        <f t="shared" si="2013"/>
        <v>0</v>
      </c>
      <c r="AJ239" s="319">
        <f t="shared" si="2013"/>
        <v>0</v>
      </c>
      <c r="AK239" s="319">
        <f t="shared" si="2013"/>
        <v>0</v>
      </c>
      <c r="AL239" s="319">
        <f t="shared" si="2013"/>
        <v>0</v>
      </c>
      <c r="AM239" s="319">
        <f t="shared" si="2013"/>
        <v>0</v>
      </c>
      <c r="AN239" s="319">
        <f t="shared" si="2013"/>
        <v>0</v>
      </c>
      <c r="AO239" s="319">
        <f t="shared" si="2013"/>
        <v>0</v>
      </c>
      <c r="AP239" s="319">
        <f t="shared" si="2013"/>
        <v>0</v>
      </c>
      <c r="AQ239" s="319">
        <f t="shared" si="2013"/>
        <v>0</v>
      </c>
      <c r="AR239" s="319">
        <f t="shared" si="2013"/>
        <v>0</v>
      </c>
      <c r="AS239" s="319">
        <f t="shared" si="2013"/>
        <v>0</v>
      </c>
      <c r="AT239" s="319">
        <f t="shared" si="2013"/>
        <v>0</v>
      </c>
      <c r="AU239" s="319">
        <f t="shared" si="2013"/>
        <v>0</v>
      </c>
      <c r="AV239" s="319">
        <f t="shared" si="2013"/>
        <v>0</v>
      </c>
      <c r="AW239" s="319">
        <f t="shared" si="2013"/>
        <v>0</v>
      </c>
      <c r="AX239" s="319">
        <f t="shared" si="2013"/>
        <v>0</v>
      </c>
      <c r="AY239" s="319">
        <f t="shared" si="2013"/>
        <v>0</v>
      </c>
      <c r="AZ239" s="319">
        <f t="shared" si="2013"/>
        <v>0</v>
      </c>
      <c r="BA239" s="319">
        <f t="shared" si="2013"/>
        <v>0</v>
      </c>
      <c r="BB239" s="319">
        <f t="shared" si="2013"/>
        <v>0</v>
      </c>
      <c r="BC239" s="319">
        <f t="shared" si="2013"/>
        <v>0</v>
      </c>
      <c r="BD239" s="319">
        <f t="shared" si="2013"/>
        <v>0</v>
      </c>
      <c r="BE239" s="319">
        <f t="shared" si="2013"/>
        <v>0</v>
      </c>
      <c r="BF239" s="319">
        <f t="shared" si="2013"/>
        <v>0</v>
      </c>
      <c r="BG239" s="319">
        <f t="shared" si="2013"/>
        <v>0</v>
      </c>
      <c r="BH239" s="319">
        <f t="shared" si="2013"/>
        <v>0</v>
      </c>
      <c r="BI239" s="319">
        <f t="shared" si="2013"/>
        <v>0</v>
      </c>
      <c r="BJ239" s="319">
        <f t="shared" si="2013"/>
        <v>0</v>
      </c>
      <c r="BK239" s="319">
        <f t="shared" si="2013"/>
        <v>0</v>
      </c>
      <c r="BL239" s="319">
        <f t="shared" si="2013"/>
        <v>0</v>
      </c>
      <c r="BM239" s="319">
        <f t="shared" si="2013"/>
        <v>0</v>
      </c>
      <c r="BN239" s="319">
        <f t="shared" si="2013"/>
        <v>0</v>
      </c>
      <c r="BO239" s="319">
        <f t="shared" si="2013"/>
        <v>0</v>
      </c>
      <c r="BP239" s="319">
        <f t="shared" si="2013"/>
        <v>0</v>
      </c>
      <c r="BQ239" s="319">
        <f t="shared" si="2013"/>
        <v>0</v>
      </c>
      <c r="BR239" s="319">
        <f t="shared" si="2013"/>
        <v>0</v>
      </c>
      <c r="BS239" s="319">
        <f t="shared" si="2013"/>
        <v>0</v>
      </c>
      <c r="BT239" s="319">
        <f t="shared" si="2009"/>
        <v>0</v>
      </c>
      <c r="BU239" s="319">
        <f t="shared" si="2009"/>
        <v>0</v>
      </c>
      <c r="BV239" s="319">
        <f t="shared" si="2009"/>
        <v>0</v>
      </c>
      <c r="BW239" s="319">
        <f t="shared" si="2009"/>
        <v>0</v>
      </c>
      <c r="BX239" s="319">
        <f t="shared" si="2009"/>
        <v>0</v>
      </c>
      <c r="BY239" s="319">
        <f t="shared" si="2009"/>
        <v>0</v>
      </c>
      <c r="BZ239" s="319">
        <f t="shared" si="2009"/>
        <v>0</v>
      </c>
      <c r="CA239" s="319">
        <f t="shared" si="2009"/>
        <v>0</v>
      </c>
      <c r="CB239" s="319">
        <f t="shared" si="2009"/>
        <v>0</v>
      </c>
      <c r="CC239" s="319">
        <f t="shared" si="2009"/>
        <v>0</v>
      </c>
      <c r="CD239" s="319">
        <f t="shared" si="2009"/>
        <v>0</v>
      </c>
      <c r="CE239" s="319">
        <f t="shared" si="2009"/>
        <v>0</v>
      </c>
      <c r="CF239" s="319">
        <f t="shared" si="2009"/>
        <v>0</v>
      </c>
      <c r="CG239" s="319">
        <f t="shared" si="2009"/>
        <v>0</v>
      </c>
      <c r="CH239" s="319">
        <f t="shared" si="2009"/>
        <v>0</v>
      </c>
      <c r="CI239" s="319">
        <f t="shared" si="2009"/>
        <v>0</v>
      </c>
      <c r="CJ239" s="319">
        <f t="shared" si="2009"/>
        <v>0</v>
      </c>
      <c r="CK239" s="319">
        <f t="shared" si="2009"/>
        <v>0</v>
      </c>
      <c r="CL239" s="319">
        <f t="shared" si="2009"/>
        <v>0</v>
      </c>
      <c r="CM239" s="319">
        <f t="shared" si="2009"/>
        <v>0</v>
      </c>
      <c r="CN239" s="319">
        <f t="shared" si="2009"/>
        <v>0</v>
      </c>
      <c r="CO239" s="319">
        <f t="shared" si="2009"/>
        <v>0</v>
      </c>
      <c r="CP239" s="319">
        <f t="shared" si="2009"/>
        <v>0</v>
      </c>
      <c r="CQ239" s="319">
        <f t="shared" si="2009"/>
        <v>0</v>
      </c>
      <c r="CR239" s="319">
        <f t="shared" si="2009"/>
        <v>0</v>
      </c>
      <c r="CS239" s="319">
        <f t="shared" si="2009"/>
        <v>0</v>
      </c>
      <c r="CT239" s="319">
        <f t="shared" si="2009"/>
        <v>0</v>
      </c>
      <c r="CU239" s="319">
        <f t="shared" si="2009"/>
        <v>0</v>
      </c>
      <c r="CV239" s="319">
        <f t="shared" si="2009"/>
        <v>0</v>
      </c>
      <c r="CW239" s="319">
        <f t="shared" si="2009"/>
        <v>0</v>
      </c>
      <c r="CX239" s="319">
        <f t="shared" si="2009"/>
        <v>0</v>
      </c>
      <c r="CY239" s="319">
        <f t="shared" si="2009"/>
        <v>0</v>
      </c>
      <c r="CZ239" s="319">
        <f t="shared" si="2009"/>
        <v>0</v>
      </c>
      <c r="DA239" s="319">
        <f t="shared" si="2009"/>
        <v>0</v>
      </c>
      <c r="DB239" s="319">
        <f t="shared" si="2009"/>
        <v>0</v>
      </c>
      <c r="DC239" s="319">
        <f t="shared" si="2009"/>
        <v>0</v>
      </c>
      <c r="DD239" s="319">
        <f t="shared" si="2009"/>
        <v>0</v>
      </c>
      <c r="DE239" s="319">
        <f t="shared" si="2009"/>
        <v>0</v>
      </c>
      <c r="DF239" s="319">
        <f t="shared" si="2009"/>
        <v>0</v>
      </c>
      <c r="DG239" s="319">
        <f t="shared" si="2009"/>
        <v>0</v>
      </c>
      <c r="DH239" s="319">
        <f t="shared" si="2009"/>
        <v>0</v>
      </c>
      <c r="DI239" s="319">
        <f t="shared" si="2009"/>
        <v>0</v>
      </c>
      <c r="DJ239" s="319">
        <f t="shared" si="2009"/>
        <v>0</v>
      </c>
      <c r="DK239" s="319">
        <f t="shared" si="2009"/>
        <v>0</v>
      </c>
      <c r="DL239" s="319">
        <f t="shared" si="2009"/>
        <v>0</v>
      </c>
      <c r="DM239" s="319">
        <f t="shared" si="2009"/>
        <v>0</v>
      </c>
      <c r="DN239" s="319">
        <f t="shared" si="2009"/>
        <v>0</v>
      </c>
      <c r="DO239" s="319">
        <f t="shared" si="2009"/>
        <v>0</v>
      </c>
      <c r="DP239" s="319">
        <f t="shared" si="2009"/>
        <v>0</v>
      </c>
      <c r="DQ239" s="319">
        <f t="shared" si="2009"/>
        <v>0</v>
      </c>
      <c r="DR239" s="319">
        <f t="shared" si="2009"/>
        <v>0</v>
      </c>
      <c r="DS239" s="319">
        <f t="shared" si="2009"/>
        <v>0</v>
      </c>
      <c r="DT239" s="319">
        <f t="shared" si="2009"/>
        <v>0</v>
      </c>
      <c r="DU239" s="319">
        <f t="shared" si="2009"/>
        <v>0</v>
      </c>
      <c r="DV239" s="319">
        <f t="shared" si="2009"/>
        <v>0</v>
      </c>
      <c r="DW239" s="319">
        <f t="shared" si="2009"/>
        <v>0</v>
      </c>
      <c r="DX239" s="319">
        <f t="shared" si="2009"/>
        <v>0</v>
      </c>
      <c r="DY239" s="319">
        <f t="shared" si="2009"/>
        <v>0</v>
      </c>
      <c r="DZ239" s="319">
        <f t="shared" si="2009"/>
        <v>0</v>
      </c>
      <c r="EA239" s="319">
        <f t="shared" si="2009"/>
        <v>0</v>
      </c>
      <c r="EB239" s="319">
        <f t="shared" si="2009"/>
        <v>0</v>
      </c>
      <c r="EC239" s="319">
        <f t="shared" si="2009"/>
        <v>0</v>
      </c>
      <c r="ED239" s="319">
        <f t="shared" si="2009"/>
        <v>0</v>
      </c>
      <c r="EE239" s="319">
        <f t="shared" si="2009"/>
        <v>0</v>
      </c>
      <c r="EF239" s="319">
        <f t="shared" si="2010"/>
        <v>0</v>
      </c>
      <c r="EG239" s="319">
        <f t="shared" si="2010"/>
        <v>0</v>
      </c>
      <c r="EH239" s="319">
        <f t="shared" si="2010"/>
        <v>0</v>
      </c>
      <c r="EI239" s="319">
        <f t="shared" si="2010"/>
        <v>0</v>
      </c>
      <c r="EJ239" s="319">
        <f t="shared" si="2010"/>
        <v>0</v>
      </c>
      <c r="EK239" s="319">
        <f t="shared" si="2010"/>
        <v>0</v>
      </c>
      <c r="EL239" s="319">
        <f t="shared" si="2010"/>
        <v>0</v>
      </c>
      <c r="EM239" s="319">
        <f t="shared" si="2010"/>
        <v>0</v>
      </c>
      <c r="EN239" s="319">
        <f t="shared" si="2010"/>
        <v>0</v>
      </c>
      <c r="EO239" s="319">
        <f t="shared" si="2010"/>
        <v>0</v>
      </c>
      <c r="EP239" s="319">
        <f t="shared" si="2010"/>
        <v>0</v>
      </c>
      <c r="EQ239" s="319">
        <f t="shared" si="2010"/>
        <v>0</v>
      </c>
      <c r="ER239" s="319">
        <f t="shared" si="2010"/>
        <v>0</v>
      </c>
      <c r="ES239" s="319">
        <f t="shared" si="2010"/>
        <v>0</v>
      </c>
      <c r="ET239" s="319">
        <f t="shared" si="2010"/>
        <v>0</v>
      </c>
      <c r="EU239" s="319">
        <f t="shared" si="2010"/>
        <v>0</v>
      </c>
      <c r="EV239" s="319">
        <f t="shared" si="2010"/>
        <v>0</v>
      </c>
      <c r="EW239" s="319">
        <f t="shared" si="2010"/>
        <v>0</v>
      </c>
      <c r="EX239" s="319">
        <f t="shared" si="2010"/>
        <v>0</v>
      </c>
      <c r="EY239" s="319">
        <f t="shared" si="2010"/>
        <v>0</v>
      </c>
      <c r="EZ239" s="319">
        <f t="shared" si="2010"/>
        <v>0</v>
      </c>
      <c r="FA239" s="319">
        <f t="shared" si="2010"/>
        <v>0</v>
      </c>
      <c r="FB239" s="319">
        <f t="shared" si="2010"/>
        <v>0</v>
      </c>
      <c r="FC239" s="319">
        <f t="shared" si="2010"/>
        <v>0</v>
      </c>
      <c r="FD239" s="319">
        <f t="shared" si="2010"/>
        <v>0</v>
      </c>
      <c r="FE239" s="319">
        <f t="shared" si="2010"/>
        <v>0</v>
      </c>
      <c r="FF239" s="319">
        <f t="shared" si="2010"/>
        <v>0</v>
      </c>
      <c r="FG239" s="319">
        <f t="shared" si="2010"/>
        <v>0</v>
      </c>
      <c r="FH239" s="319">
        <f t="shared" si="2010"/>
        <v>0</v>
      </c>
      <c r="FI239" s="319">
        <f t="shared" si="2010"/>
        <v>0</v>
      </c>
      <c r="FJ239" s="319">
        <f t="shared" si="2010"/>
        <v>0</v>
      </c>
      <c r="FK239" s="319">
        <f t="shared" si="2010"/>
        <v>0</v>
      </c>
      <c r="FL239" s="319">
        <f t="shared" si="2010"/>
        <v>0</v>
      </c>
      <c r="FM239" s="319">
        <f t="shared" si="2010"/>
        <v>0</v>
      </c>
      <c r="FN239" s="319">
        <f t="shared" si="2010"/>
        <v>0</v>
      </c>
      <c r="FO239" s="319">
        <f t="shared" si="2010"/>
        <v>0</v>
      </c>
    </row>
    <row r="240" spans="2:171" hidden="1" outlineLevel="1" x14ac:dyDescent="0.3">
      <c r="B240" s="201" t="s">
        <v>18</v>
      </c>
      <c r="D240" s="212">
        <f t="shared" si="2011"/>
        <v>22.207566857142858</v>
      </c>
      <c r="G240" s="319">
        <f t="shared" si="2007"/>
        <v>5.5518917142857145</v>
      </c>
      <c r="H240" s="319">
        <f t="shared" si="2013"/>
        <v>0</v>
      </c>
      <c r="I240" s="319">
        <f t="shared" si="2013"/>
        <v>5.5518917142857145</v>
      </c>
      <c r="J240" s="319">
        <f t="shared" si="2013"/>
        <v>0</v>
      </c>
      <c r="K240" s="319">
        <f t="shared" si="2013"/>
        <v>5.5518917142857145</v>
      </c>
      <c r="L240" s="319">
        <f t="shared" si="2013"/>
        <v>0</v>
      </c>
      <c r="M240" s="319">
        <f t="shared" si="2013"/>
        <v>5.5518917142857145</v>
      </c>
      <c r="N240" s="319">
        <f t="shared" si="2013"/>
        <v>0</v>
      </c>
      <c r="O240" s="319">
        <f t="shared" si="2013"/>
        <v>0</v>
      </c>
      <c r="P240" s="319">
        <f t="shared" si="2013"/>
        <v>0</v>
      </c>
      <c r="Q240" s="319">
        <f t="shared" si="2013"/>
        <v>0</v>
      </c>
      <c r="R240" s="319">
        <f t="shared" si="2013"/>
        <v>0</v>
      </c>
      <c r="S240" s="319">
        <f t="shared" si="2013"/>
        <v>0</v>
      </c>
      <c r="T240" s="319">
        <f t="shared" si="2013"/>
        <v>0</v>
      </c>
      <c r="U240" s="319">
        <f t="shared" si="2013"/>
        <v>0</v>
      </c>
      <c r="V240" s="319">
        <f t="shared" si="2013"/>
        <v>0</v>
      </c>
      <c r="W240" s="319">
        <f t="shared" si="2013"/>
        <v>0</v>
      </c>
      <c r="X240" s="319">
        <f t="shared" si="2013"/>
        <v>0</v>
      </c>
      <c r="Y240" s="319">
        <f t="shared" si="2013"/>
        <v>0</v>
      </c>
      <c r="Z240" s="319">
        <f t="shared" si="2013"/>
        <v>0</v>
      </c>
      <c r="AA240" s="319">
        <f t="shared" si="2013"/>
        <v>0</v>
      </c>
      <c r="AB240" s="319">
        <f t="shared" si="2013"/>
        <v>0</v>
      </c>
      <c r="AC240" s="319">
        <f t="shared" si="2013"/>
        <v>0</v>
      </c>
      <c r="AD240" s="319">
        <f t="shared" si="2013"/>
        <v>0</v>
      </c>
      <c r="AE240" s="319">
        <f t="shared" si="2013"/>
        <v>0</v>
      </c>
      <c r="AF240" s="319">
        <f t="shared" si="2013"/>
        <v>0</v>
      </c>
      <c r="AG240" s="319">
        <f t="shared" si="2013"/>
        <v>0</v>
      </c>
      <c r="AH240" s="319">
        <f t="shared" si="2013"/>
        <v>0</v>
      </c>
      <c r="AI240" s="319">
        <f t="shared" si="2013"/>
        <v>0</v>
      </c>
      <c r="AJ240" s="319">
        <f t="shared" si="2013"/>
        <v>0</v>
      </c>
      <c r="AK240" s="319">
        <f t="shared" si="2013"/>
        <v>0</v>
      </c>
      <c r="AL240" s="319">
        <f t="shared" si="2013"/>
        <v>0</v>
      </c>
      <c r="AM240" s="319">
        <f t="shared" si="2013"/>
        <v>0</v>
      </c>
      <c r="AN240" s="319">
        <f t="shared" si="2013"/>
        <v>0</v>
      </c>
      <c r="AO240" s="319">
        <f t="shared" si="2013"/>
        <v>0</v>
      </c>
      <c r="AP240" s="319">
        <f t="shared" si="2013"/>
        <v>0</v>
      </c>
      <c r="AQ240" s="319">
        <f t="shared" si="2013"/>
        <v>0</v>
      </c>
      <c r="AR240" s="319">
        <f t="shared" si="2013"/>
        <v>0</v>
      </c>
      <c r="AS240" s="319">
        <f t="shared" si="2013"/>
        <v>0</v>
      </c>
      <c r="AT240" s="319">
        <f t="shared" si="2013"/>
        <v>0</v>
      </c>
      <c r="AU240" s="319">
        <f t="shared" si="2013"/>
        <v>0</v>
      </c>
      <c r="AV240" s="319">
        <f t="shared" si="2013"/>
        <v>0</v>
      </c>
      <c r="AW240" s="319">
        <f t="shared" si="2013"/>
        <v>0</v>
      </c>
      <c r="AX240" s="319">
        <f t="shared" si="2013"/>
        <v>0</v>
      </c>
      <c r="AY240" s="319">
        <f t="shared" si="2013"/>
        <v>0</v>
      </c>
      <c r="AZ240" s="319">
        <f t="shared" si="2013"/>
        <v>0</v>
      </c>
      <c r="BA240" s="319">
        <f t="shared" si="2013"/>
        <v>0</v>
      </c>
      <c r="BB240" s="319">
        <f t="shared" si="2013"/>
        <v>0</v>
      </c>
      <c r="BC240" s="319">
        <f t="shared" si="2013"/>
        <v>0</v>
      </c>
      <c r="BD240" s="319">
        <f t="shared" si="2013"/>
        <v>0</v>
      </c>
      <c r="BE240" s="319">
        <f t="shared" si="2013"/>
        <v>0</v>
      </c>
      <c r="BF240" s="319">
        <f t="shared" si="2013"/>
        <v>0</v>
      </c>
      <c r="BG240" s="319">
        <f t="shared" si="2013"/>
        <v>0</v>
      </c>
      <c r="BH240" s="319">
        <f t="shared" si="2013"/>
        <v>0</v>
      </c>
      <c r="BI240" s="319">
        <f t="shared" si="2013"/>
        <v>0</v>
      </c>
      <c r="BJ240" s="319">
        <f t="shared" si="2013"/>
        <v>0</v>
      </c>
      <c r="BK240" s="319">
        <f t="shared" si="2013"/>
        <v>0</v>
      </c>
      <c r="BL240" s="319">
        <f t="shared" si="2013"/>
        <v>0</v>
      </c>
      <c r="BM240" s="319">
        <f t="shared" si="2013"/>
        <v>0</v>
      </c>
      <c r="BN240" s="319">
        <f t="shared" si="2013"/>
        <v>0</v>
      </c>
      <c r="BO240" s="319">
        <f t="shared" si="2013"/>
        <v>0</v>
      </c>
      <c r="BP240" s="319">
        <f t="shared" si="2013"/>
        <v>0</v>
      </c>
      <c r="BQ240" s="319">
        <f t="shared" si="2013"/>
        <v>0</v>
      </c>
      <c r="BR240" s="319">
        <f t="shared" si="2013"/>
        <v>0</v>
      </c>
      <c r="BS240" s="319">
        <f t="shared" si="2013"/>
        <v>0</v>
      </c>
      <c r="BT240" s="319">
        <f t="shared" si="2009"/>
        <v>0</v>
      </c>
      <c r="BU240" s="319">
        <f t="shared" si="2009"/>
        <v>0</v>
      </c>
      <c r="BV240" s="319">
        <f t="shared" si="2009"/>
        <v>0</v>
      </c>
      <c r="BW240" s="319">
        <f t="shared" si="2009"/>
        <v>0</v>
      </c>
      <c r="BX240" s="319">
        <f t="shared" si="2009"/>
        <v>0</v>
      </c>
      <c r="BY240" s="319">
        <f t="shared" si="2009"/>
        <v>0</v>
      </c>
      <c r="BZ240" s="319">
        <f t="shared" si="2009"/>
        <v>0</v>
      </c>
      <c r="CA240" s="319">
        <f t="shared" si="2009"/>
        <v>0</v>
      </c>
      <c r="CB240" s="319">
        <f t="shared" si="2009"/>
        <v>0</v>
      </c>
      <c r="CC240" s="319">
        <f t="shared" si="2009"/>
        <v>0</v>
      </c>
      <c r="CD240" s="319">
        <f t="shared" si="2009"/>
        <v>0</v>
      </c>
      <c r="CE240" s="319">
        <f t="shared" si="2009"/>
        <v>0</v>
      </c>
      <c r="CF240" s="319">
        <f t="shared" si="2009"/>
        <v>0</v>
      </c>
      <c r="CG240" s="319">
        <f t="shared" si="2009"/>
        <v>0</v>
      </c>
      <c r="CH240" s="319">
        <f t="shared" si="2009"/>
        <v>0</v>
      </c>
      <c r="CI240" s="319">
        <f t="shared" si="2009"/>
        <v>0</v>
      </c>
      <c r="CJ240" s="319">
        <f t="shared" si="2009"/>
        <v>0</v>
      </c>
      <c r="CK240" s="319">
        <f t="shared" si="2009"/>
        <v>0</v>
      </c>
      <c r="CL240" s="319">
        <f t="shared" si="2009"/>
        <v>0</v>
      </c>
      <c r="CM240" s="319">
        <f t="shared" si="2009"/>
        <v>0</v>
      </c>
      <c r="CN240" s="319">
        <f t="shared" si="2009"/>
        <v>0</v>
      </c>
      <c r="CO240" s="319">
        <f t="shared" si="2009"/>
        <v>0</v>
      </c>
      <c r="CP240" s="319">
        <f t="shared" si="2009"/>
        <v>0</v>
      </c>
      <c r="CQ240" s="319">
        <f t="shared" si="2009"/>
        <v>0</v>
      </c>
      <c r="CR240" s="319">
        <f t="shared" si="2009"/>
        <v>0</v>
      </c>
      <c r="CS240" s="319">
        <f t="shared" si="2009"/>
        <v>0</v>
      </c>
      <c r="CT240" s="319">
        <f t="shared" si="2009"/>
        <v>0</v>
      </c>
      <c r="CU240" s="319">
        <f t="shared" si="2009"/>
        <v>0</v>
      </c>
      <c r="CV240" s="319">
        <f t="shared" si="2009"/>
        <v>0</v>
      </c>
      <c r="CW240" s="319">
        <f t="shared" si="2009"/>
        <v>0</v>
      </c>
      <c r="CX240" s="319">
        <f t="shared" si="2009"/>
        <v>0</v>
      </c>
      <c r="CY240" s="319">
        <f t="shared" si="2009"/>
        <v>0</v>
      </c>
      <c r="CZ240" s="319">
        <f t="shared" si="2009"/>
        <v>0</v>
      </c>
      <c r="DA240" s="319">
        <f t="shared" si="2009"/>
        <v>0</v>
      </c>
      <c r="DB240" s="319">
        <f t="shared" si="2009"/>
        <v>0</v>
      </c>
      <c r="DC240" s="319">
        <f t="shared" si="2009"/>
        <v>0</v>
      </c>
      <c r="DD240" s="319">
        <f t="shared" si="2009"/>
        <v>0</v>
      </c>
      <c r="DE240" s="319">
        <f t="shared" si="2009"/>
        <v>0</v>
      </c>
      <c r="DF240" s="319">
        <f t="shared" si="2009"/>
        <v>0</v>
      </c>
      <c r="DG240" s="319">
        <f t="shared" si="2009"/>
        <v>0</v>
      </c>
      <c r="DH240" s="319">
        <f t="shared" si="2009"/>
        <v>0</v>
      </c>
      <c r="DI240" s="319">
        <f t="shared" si="2009"/>
        <v>0</v>
      </c>
      <c r="DJ240" s="319">
        <f t="shared" si="2009"/>
        <v>0</v>
      </c>
      <c r="DK240" s="319">
        <f t="shared" si="2009"/>
        <v>0</v>
      </c>
      <c r="DL240" s="319">
        <f t="shared" si="2009"/>
        <v>0</v>
      </c>
      <c r="DM240" s="319">
        <f t="shared" si="2009"/>
        <v>0</v>
      </c>
      <c r="DN240" s="319">
        <f t="shared" si="2009"/>
        <v>0</v>
      </c>
      <c r="DO240" s="319">
        <f t="shared" si="2009"/>
        <v>0</v>
      </c>
      <c r="DP240" s="319">
        <f t="shared" si="2009"/>
        <v>0</v>
      </c>
      <c r="DQ240" s="319">
        <f t="shared" si="2009"/>
        <v>0</v>
      </c>
      <c r="DR240" s="319">
        <f t="shared" si="2009"/>
        <v>0</v>
      </c>
      <c r="DS240" s="319">
        <f t="shared" si="2009"/>
        <v>0</v>
      </c>
      <c r="DT240" s="319">
        <f t="shared" si="2009"/>
        <v>0</v>
      </c>
      <c r="DU240" s="319">
        <f t="shared" si="2009"/>
        <v>0</v>
      </c>
      <c r="DV240" s="319">
        <f t="shared" si="2009"/>
        <v>0</v>
      </c>
      <c r="DW240" s="319">
        <f t="shared" si="2009"/>
        <v>0</v>
      </c>
      <c r="DX240" s="319">
        <f t="shared" si="2009"/>
        <v>0</v>
      </c>
      <c r="DY240" s="319">
        <f t="shared" si="2009"/>
        <v>0</v>
      </c>
      <c r="DZ240" s="319">
        <f t="shared" si="2009"/>
        <v>0</v>
      </c>
      <c r="EA240" s="319">
        <f t="shared" si="2009"/>
        <v>0</v>
      </c>
      <c r="EB240" s="319">
        <f t="shared" si="2009"/>
        <v>0</v>
      </c>
      <c r="EC240" s="319">
        <f t="shared" si="2009"/>
        <v>0</v>
      </c>
      <c r="ED240" s="319">
        <f t="shared" si="2009"/>
        <v>0</v>
      </c>
      <c r="EE240" s="319">
        <f t="shared" ref="EE240:FO240" si="2014">EE178</f>
        <v>0</v>
      </c>
      <c r="EF240" s="319">
        <f t="shared" si="2014"/>
        <v>0</v>
      </c>
      <c r="EG240" s="319">
        <f t="shared" si="2014"/>
        <v>0</v>
      </c>
      <c r="EH240" s="319">
        <f t="shared" si="2014"/>
        <v>0</v>
      </c>
      <c r="EI240" s="319">
        <f t="shared" si="2014"/>
        <v>0</v>
      </c>
      <c r="EJ240" s="319">
        <f t="shared" si="2014"/>
        <v>0</v>
      </c>
      <c r="EK240" s="319">
        <f t="shared" si="2014"/>
        <v>0</v>
      </c>
      <c r="EL240" s="319">
        <f t="shared" si="2014"/>
        <v>0</v>
      </c>
      <c r="EM240" s="319">
        <f t="shared" si="2014"/>
        <v>0</v>
      </c>
      <c r="EN240" s="319">
        <f t="shared" si="2014"/>
        <v>0</v>
      </c>
      <c r="EO240" s="319">
        <f t="shared" si="2014"/>
        <v>0</v>
      </c>
      <c r="EP240" s="319">
        <f t="shared" si="2014"/>
        <v>0</v>
      </c>
      <c r="EQ240" s="319">
        <f t="shared" si="2014"/>
        <v>0</v>
      </c>
      <c r="ER240" s="319">
        <f t="shared" si="2014"/>
        <v>0</v>
      </c>
      <c r="ES240" s="319">
        <f t="shared" si="2014"/>
        <v>0</v>
      </c>
      <c r="ET240" s="319">
        <f t="shared" si="2014"/>
        <v>0</v>
      </c>
      <c r="EU240" s="319">
        <f t="shared" si="2014"/>
        <v>0</v>
      </c>
      <c r="EV240" s="319">
        <f t="shared" si="2014"/>
        <v>0</v>
      </c>
      <c r="EW240" s="319">
        <f t="shared" si="2014"/>
        <v>0</v>
      </c>
      <c r="EX240" s="319">
        <f t="shared" si="2014"/>
        <v>0</v>
      </c>
      <c r="EY240" s="319">
        <f t="shared" si="2014"/>
        <v>0</v>
      </c>
      <c r="EZ240" s="319">
        <f t="shared" si="2014"/>
        <v>0</v>
      </c>
      <c r="FA240" s="319">
        <f t="shared" si="2014"/>
        <v>0</v>
      </c>
      <c r="FB240" s="319">
        <f t="shared" si="2014"/>
        <v>0</v>
      </c>
      <c r="FC240" s="319">
        <f t="shared" si="2014"/>
        <v>0</v>
      </c>
      <c r="FD240" s="319">
        <f t="shared" si="2014"/>
        <v>0</v>
      </c>
      <c r="FE240" s="319">
        <f t="shared" si="2014"/>
        <v>0</v>
      </c>
      <c r="FF240" s="319">
        <f t="shared" si="2014"/>
        <v>0</v>
      </c>
      <c r="FG240" s="319">
        <f t="shared" si="2014"/>
        <v>0</v>
      </c>
      <c r="FH240" s="319">
        <f t="shared" si="2014"/>
        <v>0</v>
      </c>
      <c r="FI240" s="319">
        <f t="shared" si="2014"/>
        <v>0</v>
      </c>
      <c r="FJ240" s="319">
        <f t="shared" si="2014"/>
        <v>0</v>
      </c>
      <c r="FK240" s="319">
        <f t="shared" si="2014"/>
        <v>0</v>
      </c>
      <c r="FL240" s="319">
        <f t="shared" si="2014"/>
        <v>0</v>
      </c>
      <c r="FM240" s="319">
        <f t="shared" si="2014"/>
        <v>0</v>
      </c>
      <c r="FN240" s="319">
        <f t="shared" si="2014"/>
        <v>0</v>
      </c>
      <c r="FO240" s="319">
        <f t="shared" si="2014"/>
        <v>0</v>
      </c>
    </row>
    <row r="241" spans="2:16384" hidden="1" outlineLevel="1" x14ac:dyDescent="0.3">
      <c r="B241" s="201" t="s">
        <v>340</v>
      </c>
      <c r="D241" s="212">
        <f>SUM(G241:FO241)</f>
        <v>18.206655518394651</v>
      </c>
      <c r="G241" s="319">
        <f t="shared" si="2007"/>
        <v>0</v>
      </c>
      <c r="H241" s="319">
        <f t="shared" si="2013"/>
        <v>0</v>
      </c>
      <c r="I241" s="319">
        <f t="shared" si="2013"/>
        <v>4.5516638795986628</v>
      </c>
      <c r="J241" s="319">
        <f t="shared" si="2013"/>
        <v>0</v>
      </c>
      <c r="K241" s="319">
        <f t="shared" si="2013"/>
        <v>0</v>
      </c>
      <c r="L241" s="319">
        <f t="shared" si="2013"/>
        <v>0</v>
      </c>
      <c r="M241" s="319">
        <f t="shared" si="2013"/>
        <v>0</v>
      </c>
      <c r="N241" s="319">
        <f t="shared" si="2013"/>
        <v>0</v>
      </c>
      <c r="O241" s="319">
        <f t="shared" si="2013"/>
        <v>4.5516638795986628</v>
      </c>
      <c r="P241" s="319">
        <f t="shared" si="2013"/>
        <v>0</v>
      </c>
      <c r="Q241" s="319">
        <f t="shared" si="2013"/>
        <v>0</v>
      </c>
      <c r="R241" s="319">
        <f t="shared" si="2013"/>
        <v>0</v>
      </c>
      <c r="S241" s="319">
        <f t="shared" si="2013"/>
        <v>0</v>
      </c>
      <c r="T241" s="319">
        <f t="shared" si="2013"/>
        <v>0</v>
      </c>
      <c r="U241" s="319">
        <f t="shared" si="2013"/>
        <v>4.5516638795986628</v>
      </c>
      <c r="V241" s="319">
        <f t="shared" si="2013"/>
        <v>0</v>
      </c>
      <c r="W241" s="319">
        <f t="shared" si="2013"/>
        <v>0</v>
      </c>
      <c r="X241" s="319">
        <f t="shared" si="2013"/>
        <v>0</v>
      </c>
      <c r="Y241" s="319">
        <f t="shared" si="2013"/>
        <v>0</v>
      </c>
      <c r="Z241" s="319">
        <f t="shared" si="2013"/>
        <v>0</v>
      </c>
      <c r="AA241" s="319">
        <f t="shared" si="2013"/>
        <v>4.5516638795986628</v>
      </c>
      <c r="AB241" s="319">
        <f t="shared" si="2013"/>
        <v>0</v>
      </c>
      <c r="AC241" s="319">
        <f t="shared" si="2013"/>
        <v>0</v>
      </c>
      <c r="AD241" s="319">
        <f t="shared" si="2013"/>
        <v>0</v>
      </c>
      <c r="AE241" s="319">
        <f t="shared" si="2013"/>
        <v>0</v>
      </c>
      <c r="AF241" s="319">
        <f t="shared" si="2013"/>
        <v>0</v>
      </c>
      <c r="AG241" s="319">
        <f t="shared" si="2013"/>
        <v>0</v>
      </c>
      <c r="AH241" s="319">
        <f t="shared" si="2013"/>
        <v>0</v>
      </c>
      <c r="AI241" s="319">
        <f t="shared" si="2013"/>
        <v>0</v>
      </c>
      <c r="AJ241" s="319">
        <f t="shared" si="2013"/>
        <v>0</v>
      </c>
      <c r="AK241" s="319">
        <f t="shared" si="2013"/>
        <v>0</v>
      </c>
      <c r="AL241" s="319">
        <f t="shared" si="2013"/>
        <v>0</v>
      </c>
      <c r="AM241" s="319">
        <f t="shared" si="2013"/>
        <v>0</v>
      </c>
      <c r="AN241" s="319">
        <f t="shared" si="2013"/>
        <v>0</v>
      </c>
      <c r="AO241" s="319">
        <f t="shared" si="2013"/>
        <v>0</v>
      </c>
      <c r="AP241" s="319">
        <f t="shared" si="2013"/>
        <v>0</v>
      </c>
      <c r="AQ241" s="319">
        <f t="shared" si="2013"/>
        <v>0</v>
      </c>
      <c r="AR241" s="319">
        <f t="shared" si="2013"/>
        <v>0</v>
      </c>
      <c r="AS241" s="319">
        <f t="shared" si="2013"/>
        <v>0</v>
      </c>
      <c r="AT241" s="319">
        <f t="shared" si="2013"/>
        <v>0</v>
      </c>
      <c r="AU241" s="319">
        <f t="shared" si="2013"/>
        <v>0</v>
      </c>
      <c r="AV241" s="319">
        <f t="shared" si="2013"/>
        <v>0</v>
      </c>
      <c r="AW241" s="319">
        <f t="shared" si="2013"/>
        <v>0</v>
      </c>
      <c r="AX241" s="319">
        <f t="shared" si="2013"/>
        <v>0</v>
      </c>
      <c r="AY241" s="319">
        <f t="shared" si="2013"/>
        <v>0</v>
      </c>
      <c r="AZ241" s="319">
        <f t="shared" si="2013"/>
        <v>0</v>
      </c>
      <c r="BA241" s="319">
        <f t="shared" si="2013"/>
        <v>0</v>
      </c>
      <c r="BB241" s="319">
        <f t="shared" si="2013"/>
        <v>0</v>
      </c>
      <c r="BC241" s="319">
        <f t="shared" si="2013"/>
        <v>0</v>
      </c>
      <c r="BD241" s="319">
        <f t="shared" si="2013"/>
        <v>0</v>
      </c>
      <c r="BE241" s="319">
        <f t="shared" si="2013"/>
        <v>0</v>
      </c>
      <c r="BF241" s="319">
        <f t="shared" si="2013"/>
        <v>0</v>
      </c>
      <c r="BG241" s="319">
        <f t="shared" si="2013"/>
        <v>0</v>
      </c>
      <c r="BH241" s="319">
        <f t="shared" si="2013"/>
        <v>0</v>
      </c>
      <c r="BI241" s="319">
        <f t="shared" si="2013"/>
        <v>0</v>
      </c>
      <c r="BJ241" s="319">
        <f t="shared" si="2013"/>
        <v>0</v>
      </c>
      <c r="BK241" s="319">
        <f t="shared" si="2013"/>
        <v>0</v>
      </c>
      <c r="BL241" s="319">
        <f t="shared" si="2013"/>
        <v>0</v>
      </c>
      <c r="BM241" s="319">
        <f t="shared" si="2013"/>
        <v>0</v>
      </c>
      <c r="BN241" s="319">
        <f t="shared" si="2013"/>
        <v>0</v>
      </c>
      <c r="BO241" s="319">
        <f t="shared" si="2013"/>
        <v>0</v>
      </c>
      <c r="BP241" s="319">
        <f t="shared" si="2013"/>
        <v>0</v>
      </c>
      <c r="BQ241" s="319">
        <f t="shared" si="2013"/>
        <v>0</v>
      </c>
      <c r="BR241" s="319">
        <f t="shared" si="2013"/>
        <v>0</v>
      </c>
      <c r="BS241" s="319">
        <f t="shared" si="2013"/>
        <v>0</v>
      </c>
      <c r="BT241" s="319">
        <f t="shared" ref="BT241:CY241" si="2015">BT179</f>
        <v>0</v>
      </c>
      <c r="BU241" s="319">
        <f t="shared" si="2015"/>
        <v>0</v>
      </c>
      <c r="BV241" s="319">
        <f t="shared" si="2015"/>
        <v>0</v>
      </c>
      <c r="BW241" s="319">
        <f t="shared" si="2015"/>
        <v>0</v>
      </c>
      <c r="BX241" s="319">
        <f t="shared" si="2015"/>
        <v>0</v>
      </c>
      <c r="BY241" s="319">
        <f t="shared" si="2015"/>
        <v>0</v>
      </c>
      <c r="BZ241" s="319">
        <f t="shared" si="2015"/>
        <v>0</v>
      </c>
      <c r="CA241" s="319">
        <f t="shared" si="2015"/>
        <v>0</v>
      </c>
      <c r="CB241" s="319">
        <f t="shared" si="2015"/>
        <v>0</v>
      </c>
      <c r="CC241" s="319">
        <f t="shared" si="2015"/>
        <v>0</v>
      </c>
      <c r="CD241" s="319">
        <f t="shared" si="2015"/>
        <v>0</v>
      </c>
      <c r="CE241" s="319">
        <f t="shared" si="2015"/>
        <v>0</v>
      </c>
      <c r="CF241" s="319">
        <f t="shared" si="2015"/>
        <v>0</v>
      </c>
      <c r="CG241" s="319">
        <f t="shared" si="2015"/>
        <v>0</v>
      </c>
      <c r="CH241" s="319">
        <f t="shared" si="2015"/>
        <v>0</v>
      </c>
      <c r="CI241" s="319">
        <f t="shared" si="2015"/>
        <v>0</v>
      </c>
      <c r="CJ241" s="319">
        <f t="shared" si="2015"/>
        <v>0</v>
      </c>
      <c r="CK241" s="319">
        <f t="shared" si="2015"/>
        <v>0</v>
      </c>
      <c r="CL241" s="319">
        <f t="shared" si="2015"/>
        <v>0</v>
      </c>
      <c r="CM241" s="319">
        <f t="shared" si="2015"/>
        <v>0</v>
      </c>
      <c r="CN241" s="319">
        <f t="shared" si="2015"/>
        <v>0</v>
      </c>
      <c r="CO241" s="319">
        <f t="shared" si="2015"/>
        <v>0</v>
      </c>
      <c r="CP241" s="319">
        <f t="shared" si="2015"/>
        <v>0</v>
      </c>
      <c r="CQ241" s="319">
        <f t="shared" si="2015"/>
        <v>0</v>
      </c>
      <c r="CR241" s="319">
        <f t="shared" si="2015"/>
        <v>0</v>
      </c>
      <c r="CS241" s="319">
        <f t="shared" si="2015"/>
        <v>0</v>
      </c>
      <c r="CT241" s="319">
        <f t="shared" si="2015"/>
        <v>0</v>
      </c>
      <c r="CU241" s="319">
        <f t="shared" si="2015"/>
        <v>0</v>
      </c>
      <c r="CV241" s="319">
        <f t="shared" si="2015"/>
        <v>0</v>
      </c>
      <c r="CW241" s="319">
        <f t="shared" si="2015"/>
        <v>0</v>
      </c>
      <c r="CX241" s="319">
        <f t="shared" si="2015"/>
        <v>0</v>
      </c>
      <c r="CY241" s="319">
        <f t="shared" si="2015"/>
        <v>0</v>
      </c>
      <c r="CZ241" s="319">
        <f t="shared" ref="CZ241:ED241" si="2016">CZ179</f>
        <v>0</v>
      </c>
      <c r="DA241" s="319">
        <f t="shared" si="2016"/>
        <v>0</v>
      </c>
      <c r="DB241" s="319">
        <f t="shared" si="2016"/>
        <v>0</v>
      </c>
      <c r="DC241" s="319">
        <f t="shared" si="2016"/>
        <v>0</v>
      </c>
      <c r="DD241" s="319">
        <f t="shared" si="2016"/>
        <v>0</v>
      </c>
      <c r="DE241" s="319">
        <f t="shared" si="2016"/>
        <v>0</v>
      </c>
      <c r="DF241" s="319">
        <f t="shared" si="2016"/>
        <v>0</v>
      </c>
      <c r="DG241" s="319">
        <f t="shared" si="2016"/>
        <v>0</v>
      </c>
      <c r="DH241" s="319">
        <f t="shared" si="2016"/>
        <v>0</v>
      </c>
      <c r="DI241" s="319">
        <f t="shared" si="2016"/>
        <v>0</v>
      </c>
      <c r="DJ241" s="319">
        <f t="shared" si="2016"/>
        <v>0</v>
      </c>
      <c r="DK241" s="319">
        <f t="shared" si="2016"/>
        <v>0</v>
      </c>
      <c r="DL241" s="319">
        <f t="shared" si="2016"/>
        <v>0</v>
      </c>
      <c r="DM241" s="319">
        <f t="shared" si="2016"/>
        <v>0</v>
      </c>
      <c r="DN241" s="319">
        <f t="shared" si="2016"/>
        <v>0</v>
      </c>
      <c r="DO241" s="319">
        <f t="shared" si="2016"/>
        <v>0</v>
      </c>
      <c r="DP241" s="319">
        <f t="shared" si="2016"/>
        <v>0</v>
      </c>
      <c r="DQ241" s="319">
        <f t="shared" si="2016"/>
        <v>0</v>
      </c>
      <c r="DR241" s="319">
        <f t="shared" si="2016"/>
        <v>0</v>
      </c>
      <c r="DS241" s="319">
        <f t="shared" si="2016"/>
        <v>0</v>
      </c>
      <c r="DT241" s="319">
        <f t="shared" si="2016"/>
        <v>0</v>
      </c>
      <c r="DU241" s="319">
        <f t="shared" si="2016"/>
        <v>0</v>
      </c>
      <c r="DV241" s="319">
        <f t="shared" si="2016"/>
        <v>0</v>
      </c>
      <c r="DW241" s="319">
        <f t="shared" si="2016"/>
        <v>0</v>
      </c>
      <c r="DX241" s="319">
        <f t="shared" si="2016"/>
        <v>0</v>
      </c>
      <c r="DY241" s="319">
        <f t="shared" si="2016"/>
        <v>0</v>
      </c>
      <c r="DZ241" s="319">
        <f t="shared" si="2016"/>
        <v>0</v>
      </c>
      <c r="EA241" s="319">
        <f t="shared" si="2016"/>
        <v>0</v>
      </c>
      <c r="EB241" s="319">
        <f t="shared" si="2016"/>
        <v>0</v>
      </c>
      <c r="EC241" s="319">
        <f t="shared" si="2016"/>
        <v>0</v>
      </c>
      <c r="ED241" s="319">
        <f t="shared" si="2016"/>
        <v>0</v>
      </c>
      <c r="EE241" s="319">
        <f t="shared" ref="EE241:FO241" si="2017">EE179</f>
        <v>0</v>
      </c>
      <c r="EF241" s="319">
        <f t="shared" si="2017"/>
        <v>0</v>
      </c>
      <c r="EG241" s="319">
        <f t="shared" si="2017"/>
        <v>0</v>
      </c>
      <c r="EH241" s="319">
        <f t="shared" si="2017"/>
        <v>0</v>
      </c>
      <c r="EI241" s="319">
        <f t="shared" si="2017"/>
        <v>0</v>
      </c>
      <c r="EJ241" s="319">
        <f t="shared" si="2017"/>
        <v>0</v>
      </c>
      <c r="EK241" s="319">
        <f t="shared" si="2017"/>
        <v>0</v>
      </c>
      <c r="EL241" s="319">
        <f t="shared" si="2017"/>
        <v>0</v>
      </c>
      <c r="EM241" s="319">
        <f t="shared" si="2017"/>
        <v>0</v>
      </c>
      <c r="EN241" s="319">
        <f t="shared" si="2017"/>
        <v>0</v>
      </c>
      <c r="EO241" s="319">
        <f t="shared" si="2017"/>
        <v>0</v>
      </c>
      <c r="EP241" s="319">
        <f t="shared" si="2017"/>
        <v>0</v>
      </c>
      <c r="EQ241" s="319">
        <f t="shared" si="2017"/>
        <v>0</v>
      </c>
      <c r="ER241" s="319">
        <f t="shared" si="2017"/>
        <v>0</v>
      </c>
      <c r="ES241" s="319">
        <f t="shared" si="2017"/>
        <v>0</v>
      </c>
      <c r="ET241" s="319">
        <f t="shared" si="2017"/>
        <v>0</v>
      </c>
      <c r="EU241" s="319">
        <f t="shared" si="2017"/>
        <v>0</v>
      </c>
      <c r="EV241" s="319">
        <f t="shared" si="2017"/>
        <v>0</v>
      </c>
      <c r="EW241" s="319">
        <f t="shared" si="2017"/>
        <v>0</v>
      </c>
      <c r="EX241" s="319">
        <f t="shared" si="2017"/>
        <v>0</v>
      </c>
      <c r="EY241" s="319">
        <f t="shared" si="2017"/>
        <v>0</v>
      </c>
      <c r="EZ241" s="319">
        <f t="shared" si="2017"/>
        <v>0</v>
      </c>
      <c r="FA241" s="319">
        <f t="shared" si="2017"/>
        <v>0</v>
      </c>
      <c r="FB241" s="319">
        <f t="shared" si="2017"/>
        <v>0</v>
      </c>
      <c r="FC241" s="319">
        <f t="shared" si="2017"/>
        <v>0</v>
      </c>
      <c r="FD241" s="319">
        <f t="shared" si="2017"/>
        <v>0</v>
      </c>
      <c r="FE241" s="319">
        <f t="shared" si="2017"/>
        <v>0</v>
      </c>
      <c r="FF241" s="319">
        <f t="shared" si="2017"/>
        <v>0</v>
      </c>
      <c r="FG241" s="319">
        <f t="shared" si="2017"/>
        <v>0</v>
      </c>
      <c r="FH241" s="319">
        <f t="shared" si="2017"/>
        <v>0</v>
      </c>
      <c r="FI241" s="319">
        <f t="shared" si="2017"/>
        <v>0</v>
      </c>
      <c r="FJ241" s="319">
        <f t="shared" si="2017"/>
        <v>0</v>
      </c>
      <c r="FK241" s="319">
        <f t="shared" si="2017"/>
        <v>0</v>
      </c>
      <c r="FL241" s="319">
        <f t="shared" si="2017"/>
        <v>0</v>
      </c>
      <c r="FM241" s="319">
        <f t="shared" si="2017"/>
        <v>0</v>
      </c>
      <c r="FN241" s="319">
        <f t="shared" si="2017"/>
        <v>0</v>
      </c>
      <c r="FO241" s="319">
        <f t="shared" si="2017"/>
        <v>0</v>
      </c>
    </row>
    <row r="242" spans="2:16384" hidden="1" outlineLevel="1" x14ac:dyDescent="0.3">
      <c r="B242" s="201" t="s">
        <v>24</v>
      </c>
      <c r="D242" s="212">
        <f t="shared" ref="D242" si="2018">SUM(G242:FO242)</f>
        <v>8.8068966202818917</v>
      </c>
      <c r="G242" s="319">
        <f t="shared" si="2007"/>
        <v>0</v>
      </c>
      <c r="H242" s="319">
        <f t="shared" si="2013"/>
        <v>0</v>
      </c>
      <c r="I242" s="319">
        <f t="shared" si="2013"/>
        <v>0</v>
      </c>
      <c r="J242" s="319">
        <f t="shared" si="2013"/>
        <v>0</v>
      </c>
      <c r="K242" s="319">
        <f t="shared" si="2013"/>
        <v>4.4034483101409458</v>
      </c>
      <c r="L242" s="319">
        <f t="shared" si="2013"/>
        <v>4.4034483101409458</v>
      </c>
      <c r="M242" s="319">
        <f t="shared" si="2013"/>
        <v>0</v>
      </c>
      <c r="N242" s="319">
        <f t="shared" si="2013"/>
        <v>0</v>
      </c>
      <c r="O242" s="319">
        <f t="shared" si="2013"/>
        <v>0</v>
      </c>
      <c r="P242" s="319">
        <f t="shared" si="2013"/>
        <v>0</v>
      </c>
      <c r="Q242" s="319">
        <f t="shared" si="2013"/>
        <v>0</v>
      </c>
      <c r="R242" s="319">
        <f t="shared" si="2013"/>
        <v>0</v>
      </c>
      <c r="S242" s="319">
        <f t="shared" si="2013"/>
        <v>0</v>
      </c>
      <c r="T242" s="319">
        <f t="shared" si="2013"/>
        <v>0</v>
      </c>
      <c r="U242" s="319">
        <f t="shared" si="2013"/>
        <v>0</v>
      </c>
      <c r="V242" s="319">
        <f t="shared" si="2013"/>
        <v>0</v>
      </c>
      <c r="W242" s="319">
        <f t="shared" si="2013"/>
        <v>0</v>
      </c>
      <c r="X242" s="319">
        <f t="shared" si="2013"/>
        <v>0</v>
      </c>
      <c r="Y242" s="319">
        <f t="shared" si="2013"/>
        <v>0</v>
      </c>
      <c r="Z242" s="319">
        <f t="shared" si="2013"/>
        <v>0</v>
      </c>
      <c r="AA242" s="319">
        <f t="shared" si="2013"/>
        <v>0</v>
      </c>
      <c r="AB242" s="319">
        <f t="shared" si="2013"/>
        <v>0</v>
      </c>
      <c r="AC242" s="319">
        <f t="shared" si="2013"/>
        <v>0</v>
      </c>
      <c r="AD242" s="319">
        <f t="shared" si="2013"/>
        <v>0</v>
      </c>
      <c r="AE242" s="319">
        <f t="shared" si="2013"/>
        <v>0</v>
      </c>
      <c r="AF242" s="319">
        <f t="shared" si="2013"/>
        <v>0</v>
      </c>
      <c r="AG242" s="319">
        <f t="shared" si="2013"/>
        <v>0</v>
      </c>
      <c r="AH242" s="319">
        <f t="shared" si="2013"/>
        <v>0</v>
      </c>
      <c r="AI242" s="319">
        <f t="shared" si="2013"/>
        <v>0</v>
      </c>
      <c r="AJ242" s="319">
        <f t="shared" si="2013"/>
        <v>0</v>
      </c>
      <c r="AK242" s="319">
        <f t="shared" si="2013"/>
        <v>0</v>
      </c>
      <c r="AL242" s="319">
        <f t="shared" si="2013"/>
        <v>0</v>
      </c>
      <c r="AM242" s="319">
        <f t="shared" si="2013"/>
        <v>0</v>
      </c>
      <c r="AN242" s="319">
        <f t="shared" si="2013"/>
        <v>0</v>
      </c>
      <c r="AO242" s="319">
        <f t="shared" si="2013"/>
        <v>0</v>
      </c>
      <c r="AP242" s="319">
        <f t="shared" si="2013"/>
        <v>0</v>
      </c>
      <c r="AQ242" s="319">
        <f t="shared" si="2013"/>
        <v>0</v>
      </c>
      <c r="AR242" s="319">
        <f t="shared" si="2013"/>
        <v>0</v>
      </c>
      <c r="AS242" s="319">
        <f t="shared" si="2013"/>
        <v>0</v>
      </c>
      <c r="AT242" s="319">
        <f t="shared" si="2013"/>
        <v>0</v>
      </c>
      <c r="AU242" s="319">
        <f t="shared" si="2013"/>
        <v>0</v>
      </c>
      <c r="AV242" s="319">
        <f t="shared" si="2013"/>
        <v>0</v>
      </c>
      <c r="AW242" s="319">
        <f t="shared" si="2013"/>
        <v>0</v>
      </c>
      <c r="AX242" s="319">
        <f t="shared" si="2013"/>
        <v>0</v>
      </c>
      <c r="AY242" s="319">
        <f t="shared" si="2013"/>
        <v>0</v>
      </c>
      <c r="AZ242" s="319">
        <f t="shared" si="2013"/>
        <v>0</v>
      </c>
      <c r="BA242" s="319">
        <f t="shared" si="2013"/>
        <v>0</v>
      </c>
      <c r="BB242" s="319">
        <f t="shared" si="2013"/>
        <v>0</v>
      </c>
      <c r="BC242" s="319">
        <f t="shared" si="2013"/>
        <v>0</v>
      </c>
      <c r="BD242" s="319">
        <f t="shared" si="2013"/>
        <v>0</v>
      </c>
      <c r="BE242" s="319">
        <f t="shared" si="2013"/>
        <v>0</v>
      </c>
      <c r="BF242" s="319">
        <f t="shared" si="2013"/>
        <v>0</v>
      </c>
      <c r="BG242" s="319">
        <f t="shared" si="2013"/>
        <v>0</v>
      </c>
      <c r="BH242" s="319">
        <f t="shared" si="2013"/>
        <v>0</v>
      </c>
      <c r="BI242" s="319">
        <f t="shared" si="2013"/>
        <v>0</v>
      </c>
      <c r="BJ242" s="319">
        <f t="shared" si="2013"/>
        <v>0</v>
      </c>
      <c r="BK242" s="319">
        <f t="shared" si="2013"/>
        <v>0</v>
      </c>
      <c r="BL242" s="319">
        <f t="shared" si="2013"/>
        <v>0</v>
      </c>
      <c r="BM242" s="319">
        <f t="shared" si="2013"/>
        <v>0</v>
      </c>
      <c r="BN242" s="319">
        <f t="shared" si="2013"/>
        <v>0</v>
      </c>
      <c r="BO242" s="319">
        <f t="shared" si="2013"/>
        <v>0</v>
      </c>
      <c r="BP242" s="319">
        <f t="shared" si="2013"/>
        <v>0</v>
      </c>
      <c r="BQ242" s="319">
        <f t="shared" si="2013"/>
        <v>0</v>
      </c>
      <c r="BR242" s="319">
        <f t="shared" si="2013"/>
        <v>0</v>
      </c>
      <c r="BS242" s="319">
        <f t="shared" ref="BS242:ED245" si="2019">BS180</f>
        <v>0</v>
      </c>
      <c r="BT242" s="319">
        <f t="shared" si="2019"/>
        <v>0</v>
      </c>
      <c r="BU242" s="319">
        <f t="shared" si="2019"/>
        <v>0</v>
      </c>
      <c r="BV242" s="319">
        <f t="shared" si="2019"/>
        <v>0</v>
      </c>
      <c r="BW242" s="319">
        <f t="shared" si="2019"/>
        <v>0</v>
      </c>
      <c r="BX242" s="319">
        <f t="shared" si="2019"/>
        <v>0</v>
      </c>
      <c r="BY242" s="319">
        <f t="shared" si="2019"/>
        <v>0</v>
      </c>
      <c r="BZ242" s="319">
        <f t="shared" si="2019"/>
        <v>0</v>
      </c>
      <c r="CA242" s="319">
        <f t="shared" si="2019"/>
        <v>0</v>
      </c>
      <c r="CB242" s="319">
        <f t="shared" si="2019"/>
        <v>0</v>
      </c>
      <c r="CC242" s="319">
        <f t="shared" si="2019"/>
        <v>0</v>
      </c>
      <c r="CD242" s="319">
        <f t="shared" si="2019"/>
        <v>0</v>
      </c>
      <c r="CE242" s="319">
        <f t="shared" si="2019"/>
        <v>0</v>
      </c>
      <c r="CF242" s="319">
        <f t="shared" si="2019"/>
        <v>0</v>
      </c>
      <c r="CG242" s="319">
        <f t="shared" si="2019"/>
        <v>0</v>
      </c>
      <c r="CH242" s="319">
        <f t="shared" si="2019"/>
        <v>0</v>
      </c>
      <c r="CI242" s="319">
        <f t="shared" si="2019"/>
        <v>0</v>
      </c>
      <c r="CJ242" s="319">
        <f t="shared" si="2019"/>
        <v>0</v>
      </c>
      <c r="CK242" s="319">
        <f t="shared" si="2019"/>
        <v>0</v>
      </c>
      <c r="CL242" s="319">
        <f t="shared" si="2019"/>
        <v>0</v>
      </c>
      <c r="CM242" s="319">
        <f t="shared" si="2019"/>
        <v>0</v>
      </c>
      <c r="CN242" s="319">
        <f t="shared" si="2019"/>
        <v>0</v>
      </c>
      <c r="CO242" s="319">
        <f t="shared" si="2019"/>
        <v>0</v>
      </c>
      <c r="CP242" s="319">
        <f t="shared" si="2019"/>
        <v>0</v>
      </c>
      <c r="CQ242" s="319">
        <f t="shared" si="2019"/>
        <v>0</v>
      </c>
      <c r="CR242" s="319">
        <f t="shared" si="2019"/>
        <v>0</v>
      </c>
      <c r="CS242" s="319">
        <f t="shared" si="2019"/>
        <v>0</v>
      </c>
      <c r="CT242" s="319">
        <f t="shared" si="2019"/>
        <v>0</v>
      </c>
      <c r="CU242" s="319">
        <f t="shared" si="2019"/>
        <v>0</v>
      </c>
      <c r="CV242" s="319">
        <f t="shared" si="2019"/>
        <v>0</v>
      </c>
      <c r="CW242" s="319">
        <f t="shared" si="2019"/>
        <v>0</v>
      </c>
      <c r="CX242" s="319">
        <f t="shared" si="2019"/>
        <v>0</v>
      </c>
      <c r="CY242" s="319">
        <f t="shared" si="2019"/>
        <v>0</v>
      </c>
      <c r="CZ242" s="319">
        <f t="shared" si="2019"/>
        <v>0</v>
      </c>
      <c r="DA242" s="319">
        <f t="shared" si="2019"/>
        <v>0</v>
      </c>
      <c r="DB242" s="319">
        <f t="shared" si="2019"/>
        <v>0</v>
      </c>
      <c r="DC242" s="319">
        <f t="shared" si="2019"/>
        <v>0</v>
      </c>
      <c r="DD242" s="319">
        <f t="shared" si="2019"/>
        <v>0</v>
      </c>
      <c r="DE242" s="319">
        <f t="shared" si="2019"/>
        <v>0</v>
      </c>
      <c r="DF242" s="319">
        <f t="shared" si="2019"/>
        <v>0</v>
      </c>
      <c r="DG242" s="319">
        <f t="shared" si="2019"/>
        <v>0</v>
      </c>
      <c r="DH242" s="319">
        <f t="shared" si="2019"/>
        <v>0</v>
      </c>
      <c r="DI242" s="319">
        <f t="shared" si="2019"/>
        <v>0</v>
      </c>
      <c r="DJ242" s="319">
        <f t="shared" si="2019"/>
        <v>0</v>
      </c>
      <c r="DK242" s="319">
        <f t="shared" si="2019"/>
        <v>0</v>
      </c>
      <c r="DL242" s="319">
        <f t="shared" si="2019"/>
        <v>0</v>
      </c>
      <c r="DM242" s="319">
        <f t="shared" si="2019"/>
        <v>0</v>
      </c>
      <c r="DN242" s="319">
        <f t="shared" si="2019"/>
        <v>0</v>
      </c>
      <c r="DO242" s="319">
        <f t="shared" si="2019"/>
        <v>0</v>
      </c>
      <c r="DP242" s="319">
        <f t="shared" si="2019"/>
        <v>0</v>
      </c>
      <c r="DQ242" s="319">
        <f t="shared" si="2019"/>
        <v>0</v>
      </c>
      <c r="DR242" s="319">
        <f t="shared" si="2019"/>
        <v>0</v>
      </c>
      <c r="DS242" s="319">
        <f t="shared" si="2019"/>
        <v>0</v>
      </c>
      <c r="DT242" s="319">
        <f t="shared" si="2019"/>
        <v>0</v>
      </c>
      <c r="DU242" s="319">
        <f t="shared" si="2019"/>
        <v>0</v>
      </c>
      <c r="DV242" s="319">
        <f t="shared" si="2019"/>
        <v>0</v>
      </c>
      <c r="DW242" s="319">
        <f t="shared" si="2019"/>
        <v>0</v>
      </c>
      <c r="DX242" s="319">
        <f t="shared" si="2019"/>
        <v>0</v>
      </c>
      <c r="DY242" s="319">
        <f t="shared" si="2019"/>
        <v>0</v>
      </c>
      <c r="DZ242" s="319">
        <f t="shared" si="2019"/>
        <v>0</v>
      </c>
      <c r="EA242" s="319">
        <f t="shared" si="2019"/>
        <v>0</v>
      </c>
      <c r="EB242" s="319">
        <f t="shared" si="2019"/>
        <v>0</v>
      </c>
      <c r="EC242" s="319">
        <f t="shared" si="2019"/>
        <v>0</v>
      </c>
      <c r="ED242" s="319">
        <f t="shared" si="2019"/>
        <v>0</v>
      </c>
      <c r="EE242" s="319">
        <f t="shared" ref="EE242:FO242" si="2020">EE180</f>
        <v>0</v>
      </c>
      <c r="EF242" s="319">
        <f t="shared" si="2020"/>
        <v>0</v>
      </c>
      <c r="EG242" s="319">
        <f t="shared" si="2020"/>
        <v>0</v>
      </c>
      <c r="EH242" s="319">
        <f t="shared" si="2020"/>
        <v>0</v>
      </c>
      <c r="EI242" s="319">
        <f t="shared" si="2020"/>
        <v>0</v>
      </c>
      <c r="EJ242" s="319">
        <f t="shared" si="2020"/>
        <v>0</v>
      </c>
      <c r="EK242" s="319">
        <f t="shared" si="2020"/>
        <v>0</v>
      </c>
      <c r="EL242" s="319">
        <f t="shared" si="2020"/>
        <v>0</v>
      </c>
      <c r="EM242" s="319">
        <f t="shared" si="2020"/>
        <v>0</v>
      </c>
      <c r="EN242" s="319">
        <f t="shared" si="2020"/>
        <v>0</v>
      </c>
      <c r="EO242" s="319">
        <f t="shared" si="2020"/>
        <v>0</v>
      </c>
      <c r="EP242" s="319">
        <f t="shared" si="2020"/>
        <v>0</v>
      </c>
      <c r="EQ242" s="319">
        <f t="shared" si="2020"/>
        <v>0</v>
      </c>
      <c r="ER242" s="319">
        <f t="shared" si="2020"/>
        <v>0</v>
      </c>
      <c r="ES242" s="319">
        <f t="shared" si="2020"/>
        <v>0</v>
      </c>
      <c r="ET242" s="319">
        <f t="shared" si="2020"/>
        <v>0</v>
      </c>
      <c r="EU242" s="319">
        <f t="shared" si="2020"/>
        <v>0</v>
      </c>
      <c r="EV242" s="319">
        <f t="shared" si="2020"/>
        <v>0</v>
      </c>
      <c r="EW242" s="319">
        <f t="shared" si="2020"/>
        <v>0</v>
      </c>
      <c r="EX242" s="319">
        <f t="shared" si="2020"/>
        <v>0</v>
      </c>
      <c r="EY242" s="319">
        <f t="shared" si="2020"/>
        <v>0</v>
      </c>
      <c r="EZ242" s="319">
        <f t="shared" si="2020"/>
        <v>0</v>
      </c>
      <c r="FA242" s="319">
        <f t="shared" si="2020"/>
        <v>0</v>
      </c>
      <c r="FB242" s="319">
        <f t="shared" si="2020"/>
        <v>0</v>
      </c>
      <c r="FC242" s="319">
        <f t="shared" si="2020"/>
        <v>0</v>
      </c>
      <c r="FD242" s="319">
        <f t="shared" si="2020"/>
        <v>0</v>
      </c>
      <c r="FE242" s="319">
        <f t="shared" si="2020"/>
        <v>0</v>
      </c>
      <c r="FF242" s="319">
        <f t="shared" si="2020"/>
        <v>0</v>
      </c>
      <c r="FG242" s="319">
        <f t="shared" si="2020"/>
        <v>0</v>
      </c>
      <c r="FH242" s="319">
        <f t="shared" si="2020"/>
        <v>0</v>
      </c>
      <c r="FI242" s="319">
        <f t="shared" si="2020"/>
        <v>0</v>
      </c>
      <c r="FJ242" s="319">
        <f t="shared" si="2020"/>
        <v>0</v>
      </c>
      <c r="FK242" s="319">
        <f t="shared" si="2020"/>
        <v>0</v>
      </c>
      <c r="FL242" s="319">
        <f t="shared" si="2020"/>
        <v>0</v>
      </c>
      <c r="FM242" s="319">
        <f t="shared" si="2020"/>
        <v>0</v>
      </c>
      <c r="FN242" s="319">
        <f t="shared" si="2020"/>
        <v>0</v>
      </c>
      <c r="FO242" s="319">
        <f t="shared" si="2020"/>
        <v>0</v>
      </c>
    </row>
    <row r="243" spans="2:16384" hidden="1" outlineLevel="1" x14ac:dyDescent="0.3">
      <c r="B243" s="201" t="s">
        <v>26</v>
      </c>
      <c r="D243" s="212">
        <f t="shared" ref="D243" si="2021">SUM(G243:FO243)</f>
        <v>105.24308235394287</v>
      </c>
      <c r="G243" s="319">
        <f t="shared" si="2007"/>
        <v>0</v>
      </c>
      <c r="H243" s="319">
        <f t="shared" ref="H243:BS246" si="2022">H181</f>
        <v>0</v>
      </c>
      <c r="I243" s="319">
        <f t="shared" si="2022"/>
        <v>10.524308235394287</v>
      </c>
      <c r="J243" s="319">
        <f t="shared" si="2022"/>
        <v>0</v>
      </c>
      <c r="K243" s="319">
        <f t="shared" si="2022"/>
        <v>0</v>
      </c>
      <c r="L243" s="319">
        <f t="shared" si="2022"/>
        <v>0</v>
      </c>
      <c r="M243" s="319">
        <f t="shared" si="2022"/>
        <v>0</v>
      </c>
      <c r="N243" s="319">
        <f t="shared" si="2022"/>
        <v>10.524308235394287</v>
      </c>
      <c r="O243" s="319">
        <f t="shared" si="2022"/>
        <v>0</v>
      </c>
      <c r="P243" s="319">
        <f t="shared" si="2022"/>
        <v>0</v>
      </c>
      <c r="Q243" s="319">
        <f t="shared" si="2022"/>
        <v>0</v>
      </c>
      <c r="R243" s="319">
        <f t="shared" si="2022"/>
        <v>0</v>
      </c>
      <c r="S243" s="319">
        <f t="shared" si="2022"/>
        <v>0</v>
      </c>
      <c r="T243" s="319">
        <f t="shared" si="2022"/>
        <v>0</v>
      </c>
      <c r="U243" s="319">
        <f t="shared" si="2022"/>
        <v>10.524308235394287</v>
      </c>
      <c r="V243" s="319">
        <f t="shared" si="2022"/>
        <v>0</v>
      </c>
      <c r="W243" s="319">
        <f t="shared" si="2022"/>
        <v>0</v>
      </c>
      <c r="X243" s="319">
        <f t="shared" si="2022"/>
        <v>0</v>
      </c>
      <c r="Y243" s="319">
        <f t="shared" si="2022"/>
        <v>0</v>
      </c>
      <c r="Z243" s="319">
        <f t="shared" si="2022"/>
        <v>0</v>
      </c>
      <c r="AA243" s="319">
        <f t="shared" si="2022"/>
        <v>10.524308235394287</v>
      </c>
      <c r="AB243" s="319">
        <f t="shared" si="2022"/>
        <v>0</v>
      </c>
      <c r="AC243" s="319">
        <f t="shared" si="2022"/>
        <v>0</v>
      </c>
      <c r="AD243" s="319">
        <f t="shared" si="2022"/>
        <v>0</v>
      </c>
      <c r="AE243" s="319">
        <f t="shared" si="2022"/>
        <v>0</v>
      </c>
      <c r="AF243" s="319">
        <f t="shared" si="2022"/>
        <v>0</v>
      </c>
      <c r="AG243" s="319">
        <f t="shared" si="2022"/>
        <v>10.524308235394287</v>
      </c>
      <c r="AH243" s="319">
        <f t="shared" si="2022"/>
        <v>0</v>
      </c>
      <c r="AI243" s="319">
        <f t="shared" si="2022"/>
        <v>0</v>
      </c>
      <c r="AJ243" s="319">
        <f t="shared" si="2022"/>
        <v>0</v>
      </c>
      <c r="AK243" s="319">
        <f t="shared" si="2022"/>
        <v>0</v>
      </c>
      <c r="AL243" s="319">
        <f t="shared" si="2022"/>
        <v>0</v>
      </c>
      <c r="AM243" s="319">
        <f t="shared" si="2022"/>
        <v>10.524308235394287</v>
      </c>
      <c r="AN243" s="319">
        <f t="shared" si="2022"/>
        <v>0</v>
      </c>
      <c r="AO243" s="319">
        <f t="shared" si="2022"/>
        <v>0</v>
      </c>
      <c r="AP243" s="319">
        <f t="shared" si="2022"/>
        <v>0</v>
      </c>
      <c r="AQ243" s="319">
        <f t="shared" si="2022"/>
        <v>0</v>
      </c>
      <c r="AR243" s="319">
        <f t="shared" si="2022"/>
        <v>0</v>
      </c>
      <c r="AS243" s="319">
        <f t="shared" si="2022"/>
        <v>10.524308235394287</v>
      </c>
      <c r="AT243" s="319">
        <f t="shared" si="2022"/>
        <v>0</v>
      </c>
      <c r="AU243" s="319">
        <f t="shared" si="2022"/>
        <v>0</v>
      </c>
      <c r="AV243" s="319">
        <f t="shared" si="2022"/>
        <v>0</v>
      </c>
      <c r="AW243" s="319">
        <f t="shared" si="2022"/>
        <v>0</v>
      </c>
      <c r="AX243" s="319">
        <f t="shared" si="2022"/>
        <v>0</v>
      </c>
      <c r="AY243" s="319">
        <f t="shared" si="2022"/>
        <v>10.524308235394287</v>
      </c>
      <c r="AZ243" s="319">
        <f t="shared" si="2022"/>
        <v>0</v>
      </c>
      <c r="BA243" s="319">
        <f t="shared" si="2022"/>
        <v>0</v>
      </c>
      <c r="BB243" s="319">
        <f t="shared" si="2022"/>
        <v>0</v>
      </c>
      <c r="BC243" s="319">
        <f t="shared" si="2022"/>
        <v>0</v>
      </c>
      <c r="BD243" s="319">
        <f t="shared" si="2022"/>
        <v>0</v>
      </c>
      <c r="BE243" s="319">
        <f t="shared" si="2022"/>
        <v>10.524308235394287</v>
      </c>
      <c r="BF243" s="319">
        <f t="shared" si="2022"/>
        <v>0</v>
      </c>
      <c r="BG243" s="319">
        <f t="shared" si="2022"/>
        <v>0</v>
      </c>
      <c r="BH243" s="319">
        <f t="shared" si="2022"/>
        <v>0</v>
      </c>
      <c r="BI243" s="319">
        <f t="shared" si="2022"/>
        <v>0</v>
      </c>
      <c r="BJ243" s="319">
        <f t="shared" si="2022"/>
        <v>0</v>
      </c>
      <c r="BK243" s="319">
        <f t="shared" si="2022"/>
        <v>10.524308235394287</v>
      </c>
      <c r="BL243" s="319">
        <f t="shared" si="2022"/>
        <v>0</v>
      </c>
      <c r="BM243" s="319">
        <f t="shared" si="2022"/>
        <v>0</v>
      </c>
      <c r="BN243" s="319">
        <f t="shared" si="2022"/>
        <v>0</v>
      </c>
      <c r="BO243" s="319">
        <f t="shared" si="2022"/>
        <v>0</v>
      </c>
      <c r="BP243" s="319">
        <f t="shared" si="2022"/>
        <v>0</v>
      </c>
      <c r="BQ243" s="319">
        <f t="shared" si="2022"/>
        <v>0</v>
      </c>
      <c r="BR243" s="319">
        <f t="shared" si="2022"/>
        <v>0</v>
      </c>
      <c r="BS243" s="319">
        <f t="shared" si="2022"/>
        <v>0</v>
      </c>
      <c r="BT243" s="319">
        <f t="shared" si="2019"/>
        <v>0</v>
      </c>
      <c r="BU243" s="319">
        <f t="shared" si="2019"/>
        <v>0</v>
      </c>
      <c r="BV243" s="319">
        <f t="shared" si="2019"/>
        <v>0</v>
      </c>
      <c r="BW243" s="319">
        <f t="shared" si="2019"/>
        <v>0</v>
      </c>
      <c r="BX243" s="319">
        <f t="shared" si="2019"/>
        <v>0</v>
      </c>
      <c r="BY243" s="319">
        <f t="shared" si="2019"/>
        <v>0</v>
      </c>
      <c r="BZ243" s="319">
        <f t="shared" si="2019"/>
        <v>0</v>
      </c>
      <c r="CA243" s="319">
        <f t="shared" si="2019"/>
        <v>0</v>
      </c>
      <c r="CB243" s="319">
        <f t="shared" si="2019"/>
        <v>0</v>
      </c>
      <c r="CC243" s="319">
        <f t="shared" si="2019"/>
        <v>0</v>
      </c>
      <c r="CD243" s="319">
        <f t="shared" si="2019"/>
        <v>0</v>
      </c>
      <c r="CE243" s="319">
        <f t="shared" si="2019"/>
        <v>0</v>
      </c>
      <c r="CF243" s="319">
        <f t="shared" si="2019"/>
        <v>0</v>
      </c>
      <c r="CG243" s="319">
        <f t="shared" si="2019"/>
        <v>0</v>
      </c>
      <c r="CH243" s="319">
        <f t="shared" si="2019"/>
        <v>0</v>
      </c>
      <c r="CI243" s="319">
        <f t="shared" si="2019"/>
        <v>0</v>
      </c>
      <c r="CJ243" s="319">
        <f t="shared" si="2019"/>
        <v>0</v>
      </c>
      <c r="CK243" s="319">
        <f t="shared" si="2019"/>
        <v>0</v>
      </c>
      <c r="CL243" s="319">
        <f t="shared" si="2019"/>
        <v>0</v>
      </c>
      <c r="CM243" s="319">
        <f t="shared" si="2019"/>
        <v>0</v>
      </c>
      <c r="CN243" s="319">
        <f t="shared" si="2019"/>
        <v>0</v>
      </c>
      <c r="CO243" s="319">
        <f t="shared" si="2019"/>
        <v>0</v>
      </c>
      <c r="CP243" s="319">
        <f t="shared" si="2019"/>
        <v>0</v>
      </c>
      <c r="CQ243" s="319">
        <f t="shared" si="2019"/>
        <v>0</v>
      </c>
      <c r="CR243" s="319">
        <f t="shared" si="2019"/>
        <v>0</v>
      </c>
      <c r="CS243" s="319">
        <f t="shared" si="2019"/>
        <v>0</v>
      </c>
      <c r="CT243" s="319">
        <f t="shared" si="2019"/>
        <v>0</v>
      </c>
      <c r="CU243" s="319">
        <f t="shared" si="2019"/>
        <v>0</v>
      </c>
      <c r="CV243" s="319">
        <f t="shared" si="2019"/>
        <v>0</v>
      </c>
      <c r="CW243" s="319">
        <f t="shared" si="2019"/>
        <v>0</v>
      </c>
      <c r="CX243" s="319">
        <f t="shared" si="2019"/>
        <v>0</v>
      </c>
      <c r="CY243" s="319">
        <f t="shared" si="2019"/>
        <v>0</v>
      </c>
      <c r="CZ243" s="319">
        <f t="shared" si="2019"/>
        <v>0</v>
      </c>
      <c r="DA243" s="319">
        <f t="shared" si="2019"/>
        <v>0</v>
      </c>
      <c r="DB243" s="319">
        <f t="shared" si="2019"/>
        <v>0</v>
      </c>
      <c r="DC243" s="319">
        <f t="shared" si="2019"/>
        <v>0</v>
      </c>
      <c r="DD243" s="319">
        <f t="shared" si="2019"/>
        <v>0</v>
      </c>
      <c r="DE243" s="319">
        <f t="shared" si="2019"/>
        <v>0</v>
      </c>
      <c r="DF243" s="319">
        <f t="shared" si="2019"/>
        <v>0</v>
      </c>
      <c r="DG243" s="319">
        <f t="shared" si="2019"/>
        <v>0</v>
      </c>
      <c r="DH243" s="319">
        <f t="shared" si="2019"/>
        <v>0</v>
      </c>
      <c r="DI243" s="319">
        <f t="shared" si="2019"/>
        <v>0</v>
      </c>
      <c r="DJ243" s="319">
        <f t="shared" si="2019"/>
        <v>0</v>
      </c>
      <c r="DK243" s="319">
        <f t="shared" si="2019"/>
        <v>0</v>
      </c>
      <c r="DL243" s="319">
        <f t="shared" si="2019"/>
        <v>0</v>
      </c>
      <c r="DM243" s="319">
        <f t="shared" si="2019"/>
        <v>0</v>
      </c>
      <c r="DN243" s="319">
        <f t="shared" si="2019"/>
        <v>0</v>
      </c>
      <c r="DO243" s="319">
        <f t="shared" si="2019"/>
        <v>0</v>
      </c>
      <c r="DP243" s="319">
        <f t="shared" si="2019"/>
        <v>0</v>
      </c>
      <c r="DQ243" s="319">
        <f t="shared" si="2019"/>
        <v>0</v>
      </c>
      <c r="DR243" s="319">
        <f t="shared" si="2019"/>
        <v>0</v>
      </c>
      <c r="DS243" s="319">
        <f t="shared" si="2019"/>
        <v>0</v>
      </c>
      <c r="DT243" s="319">
        <f t="shared" si="2019"/>
        <v>0</v>
      </c>
      <c r="DU243" s="319">
        <f t="shared" si="2019"/>
        <v>0</v>
      </c>
      <c r="DV243" s="319">
        <f t="shared" si="2019"/>
        <v>0</v>
      </c>
      <c r="DW243" s="319">
        <f t="shared" si="2019"/>
        <v>0</v>
      </c>
      <c r="DX243" s="319">
        <f t="shared" si="2019"/>
        <v>0</v>
      </c>
      <c r="DY243" s="319">
        <f t="shared" si="2019"/>
        <v>0</v>
      </c>
      <c r="DZ243" s="319">
        <f t="shared" si="2019"/>
        <v>0</v>
      </c>
      <c r="EA243" s="319">
        <f t="shared" si="2019"/>
        <v>0</v>
      </c>
      <c r="EB243" s="319">
        <f t="shared" si="2019"/>
        <v>0</v>
      </c>
      <c r="EC243" s="319">
        <f t="shared" si="2019"/>
        <v>0</v>
      </c>
      <c r="ED243" s="319">
        <f t="shared" si="2019"/>
        <v>0</v>
      </c>
      <c r="EE243" s="319">
        <f t="shared" ref="EE243:FO243" si="2023">EE181</f>
        <v>0</v>
      </c>
      <c r="EF243" s="319">
        <f t="shared" si="2023"/>
        <v>0</v>
      </c>
      <c r="EG243" s="319">
        <f t="shared" si="2023"/>
        <v>0</v>
      </c>
      <c r="EH243" s="319">
        <f t="shared" si="2023"/>
        <v>0</v>
      </c>
      <c r="EI243" s="319">
        <f t="shared" si="2023"/>
        <v>0</v>
      </c>
      <c r="EJ243" s="319">
        <f t="shared" si="2023"/>
        <v>0</v>
      </c>
      <c r="EK243" s="319">
        <f t="shared" si="2023"/>
        <v>0</v>
      </c>
      <c r="EL243" s="319">
        <f t="shared" si="2023"/>
        <v>0</v>
      </c>
      <c r="EM243" s="319">
        <f t="shared" si="2023"/>
        <v>0</v>
      </c>
      <c r="EN243" s="319">
        <f t="shared" si="2023"/>
        <v>0</v>
      </c>
      <c r="EO243" s="319">
        <f t="shared" si="2023"/>
        <v>0</v>
      </c>
      <c r="EP243" s="319">
        <f t="shared" si="2023"/>
        <v>0</v>
      </c>
      <c r="EQ243" s="319">
        <f t="shared" si="2023"/>
        <v>0</v>
      </c>
      <c r="ER243" s="319">
        <f t="shared" si="2023"/>
        <v>0</v>
      </c>
      <c r="ES243" s="319">
        <f t="shared" si="2023"/>
        <v>0</v>
      </c>
      <c r="ET243" s="319">
        <f t="shared" si="2023"/>
        <v>0</v>
      </c>
      <c r="EU243" s="319">
        <f t="shared" si="2023"/>
        <v>0</v>
      </c>
      <c r="EV243" s="319">
        <f t="shared" si="2023"/>
        <v>0</v>
      </c>
      <c r="EW243" s="319">
        <f t="shared" si="2023"/>
        <v>0</v>
      </c>
      <c r="EX243" s="319">
        <f t="shared" si="2023"/>
        <v>0</v>
      </c>
      <c r="EY243" s="319">
        <f t="shared" si="2023"/>
        <v>0</v>
      </c>
      <c r="EZ243" s="319">
        <f t="shared" si="2023"/>
        <v>0</v>
      </c>
      <c r="FA243" s="319">
        <f t="shared" si="2023"/>
        <v>0</v>
      </c>
      <c r="FB243" s="319">
        <f t="shared" si="2023"/>
        <v>0</v>
      </c>
      <c r="FC243" s="319">
        <f t="shared" si="2023"/>
        <v>0</v>
      </c>
      <c r="FD243" s="319">
        <f t="shared" si="2023"/>
        <v>0</v>
      </c>
      <c r="FE243" s="319">
        <f t="shared" si="2023"/>
        <v>0</v>
      </c>
      <c r="FF243" s="319">
        <f t="shared" si="2023"/>
        <v>0</v>
      </c>
      <c r="FG243" s="319">
        <f t="shared" si="2023"/>
        <v>0</v>
      </c>
      <c r="FH243" s="319">
        <f t="shared" si="2023"/>
        <v>0</v>
      </c>
      <c r="FI243" s="319">
        <f t="shared" si="2023"/>
        <v>0</v>
      </c>
      <c r="FJ243" s="319">
        <f t="shared" si="2023"/>
        <v>0</v>
      </c>
      <c r="FK243" s="319">
        <f t="shared" si="2023"/>
        <v>0</v>
      </c>
      <c r="FL243" s="319">
        <f t="shared" si="2023"/>
        <v>0</v>
      </c>
      <c r="FM243" s="319">
        <f t="shared" si="2023"/>
        <v>0</v>
      </c>
      <c r="FN243" s="319">
        <f t="shared" si="2023"/>
        <v>0</v>
      </c>
      <c r="FO243" s="319">
        <f t="shared" si="2023"/>
        <v>0</v>
      </c>
    </row>
    <row r="244" spans="2:16384" hidden="1" outlineLevel="1" x14ac:dyDescent="0.3">
      <c r="B244" s="201" t="s">
        <v>241</v>
      </c>
      <c r="D244" s="212">
        <f>SUM(G244:FO244)</f>
        <v>28.415632235564573</v>
      </c>
      <c r="G244" s="319">
        <f t="shared" si="2007"/>
        <v>0</v>
      </c>
      <c r="H244" s="319">
        <f t="shared" si="2022"/>
        <v>0</v>
      </c>
      <c r="I244" s="319">
        <f t="shared" si="2022"/>
        <v>0</v>
      </c>
      <c r="J244" s="319">
        <f t="shared" si="2022"/>
        <v>0</v>
      </c>
      <c r="K244" s="319">
        <f t="shared" si="2022"/>
        <v>0</v>
      </c>
      <c r="L244" s="319">
        <f t="shared" si="2022"/>
        <v>0</v>
      </c>
      <c r="M244" s="319">
        <f t="shared" si="2022"/>
        <v>0</v>
      </c>
      <c r="N244" s="319">
        <f t="shared" si="2022"/>
        <v>5.6831264471129144</v>
      </c>
      <c r="O244" s="319">
        <f t="shared" si="2022"/>
        <v>0</v>
      </c>
      <c r="P244" s="319">
        <f t="shared" si="2022"/>
        <v>0</v>
      </c>
      <c r="Q244" s="319">
        <f t="shared" si="2022"/>
        <v>0</v>
      </c>
      <c r="R244" s="319">
        <f t="shared" si="2022"/>
        <v>0</v>
      </c>
      <c r="S244" s="319">
        <f t="shared" si="2022"/>
        <v>5.0516679529892574</v>
      </c>
      <c r="T244" s="319">
        <f t="shared" si="2022"/>
        <v>0</v>
      </c>
      <c r="U244" s="319">
        <f t="shared" si="2022"/>
        <v>0</v>
      </c>
      <c r="V244" s="319">
        <f t="shared" si="2022"/>
        <v>0</v>
      </c>
      <c r="W244" s="319">
        <f t="shared" si="2022"/>
        <v>0</v>
      </c>
      <c r="X244" s="319">
        <f t="shared" si="2022"/>
        <v>0</v>
      </c>
      <c r="Y244" s="319">
        <f t="shared" si="2022"/>
        <v>0</v>
      </c>
      <c r="Z244" s="319">
        <f t="shared" si="2022"/>
        <v>4.4202094588656005</v>
      </c>
      <c r="AA244" s="319">
        <f t="shared" si="2022"/>
        <v>0</v>
      </c>
      <c r="AB244" s="319">
        <f t="shared" si="2022"/>
        <v>0</v>
      </c>
      <c r="AC244" s="319">
        <f t="shared" si="2022"/>
        <v>0</v>
      </c>
      <c r="AD244" s="319">
        <f t="shared" si="2022"/>
        <v>0</v>
      </c>
      <c r="AE244" s="319">
        <f t="shared" si="2022"/>
        <v>0</v>
      </c>
      <c r="AF244" s="319">
        <f t="shared" si="2022"/>
        <v>3.7887509647419431</v>
      </c>
      <c r="AG244" s="319">
        <f t="shared" si="2022"/>
        <v>0</v>
      </c>
      <c r="AH244" s="319">
        <f t="shared" si="2022"/>
        <v>0</v>
      </c>
      <c r="AI244" s="319">
        <f t="shared" si="2022"/>
        <v>0</v>
      </c>
      <c r="AJ244" s="319">
        <f t="shared" si="2022"/>
        <v>0</v>
      </c>
      <c r="AK244" s="319">
        <f t="shared" si="2022"/>
        <v>0</v>
      </c>
      <c r="AL244" s="319">
        <f t="shared" si="2022"/>
        <v>3.1572924706182861</v>
      </c>
      <c r="AM244" s="319">
        <f t="shared" si="2022"/>
        <v>0</v>
      </c>
      <c r="AN244" s="319">
        <f t="shared" si="2022"/>
        <v>0</v>
      </c>
      <c r="AO244" s="319">
        <f t="shared" si="2022"/>
        <v>0</v>
      </c>
      <c r="AP244" s="319">
        <f t="shared" si="2022"/>
        <v>0</v>
      </c>
      <c r="AQ244" s="319">
        <f t="shared" si="2022"/>
        <v>0</v>
      </c>
      <c r="AR244" s="319">
        <f t="shared" si="2022"/>
        <v>2.5258339764946287</v>
      </c>
      <c r="AS244" s="319">
        <f t="shared" si="2022"/>
        <v>0</v>
      </c>
      <c r="AT244" s="319">
        <f t="shared" si="2022"/>
        <v>0</v>
      </c>
      <c r="AU244" s="319">
        <f t="shared" si="2022"/>
        <v>0</v>
      </c>
      <c r="AV244" s="319">
        <f t="shared" si="2022"/>
        <v>0</v>
      </c>
      <c r="AW244" s="319">
        <f t="shared" si="2022"/>
        <v>0</v>
      </c>
      <c r="AX244" s="319">
        <f t="shared" si="2022"/>
        <v>1.8943754823709715</v>
      </c>
      <c r="AY244" s="319">
        <f t="shared" si="2022"/>
        <v>0</v>
      </c>
      <c r="AZ244" s="319">
        <f t="shared" si="2022"/>
        <v>0</v>
      </c>
      <c r="BA244" s="319">
        <f t="shared" si="2022"/>
        <v>0</v>
      </c>
      <c r="BB244" s="319">
        <f t="shared" si="2022"/>
        <v>0</v>
      </c>
      <c r="BC244" s="319">
        <f t="shared" si="2022"/>
        <v>0</v>
      </c>
      <c r="BD244" s="319">
        <f t="shared" si="2022"/>
        <v>1.2629169882473144</v>
      </c>
      <c r="BE244" s="319">
        <f t="shared" si="2022"/>
        <v>0</v>
      </c>
      <c r="BF244" s="319">
        <f t="shared" si="2022"/>
        <v>0</v>
      </c>
      <c r="BG244" s="319">
        <f t="shared" si="2022"/>
        <v>0</v>
      </c>
      <c r="BH244" s="319">
        <f t="shared" si="2022"/>
        <v>0</v>
      </c>
      <c r="BI244" s="319">
        <f t="shared" si="2022"/>
        <v>0</v>
      </c>
      <c r="BJ244" s="319">
        <f t="shared" si="2022"/>
        <v>0.63145849412365718</v>
      </c>
      <c r="BK244" s="319">
        <f t="shared" si="2022"/>
        <v>0</v>
      </c>
      <c r="BL244" s="319">
        <f t="shared" si="2022"/>
        <v>0</v>
      </c>
      <c r="BM244" s="319">
        <f t="shared" si="2022"/>
        <v>0</v>
      </c>
      <c r="BN244" s="319">
        <f t="shared" si="2022"/>
        <v>0</v>
      </c>
      <c r="BO244" s="319">
        <f t="shared" si="2022"/>
        <v>0</v>
      </c>
      <c r="BP244" s="319">
        <f t="shared" si="2022"/>
        <v>0</v>
      </c>
      <c r="BQ244" s="319">
        <f t="shared" si="2022"/>
        <v>0</v>
      </c>
      <c r="BR244" s="319">
        <f t="shared" si="2022"/>
        <v>0</v>
      </c>
      <c r="BS244" s="319">
        <f t="shared" si="2022"/>
        <v>0</v>
      </c>
      <c r="BT244" s="319">
        <f t="shared" si="2019"/>
        <v>0</v>
      </c>
      <c r="BU244" s="319">
        <f t="shared" si="2019"/>
        <v>0</v>
      </c>
      <c r="BV244" s="319">
        <f t="shared" si="2019"/>
        <v>0</v>
      </c>
      <c r="BW244" s="319">
        <f t="shared" si="2019"/>
        <v>0</v>
      </c>
      <c r="BX244" s="319">
        <f t="shared" si="2019"/>
        <v>0</v>
      </c>
      <c r="BY244" s="319">
        <f t="shared" si="2019"/>
        <v>0</v>
      </c>
      <c r="BZ244" s="319">
        <f t="shared" si="2019"/>
        <v>0</v>
      </c>
      <c r="CA244" s="319">
        <f t="shared" si="2019"/>
        <v>0</v>
      </c>
      <c r="CB244" s="319">
        <f t="shared" si="2019"/>
        <v>0</v>
      </c>
      <c r="CC244" s="319">
        <f t="shared" si="2019"/>
        <v>0</v>
      </c>
      <c r="CD244" s="319">
        <f t="shared" si="2019"/>
        <v>0</v>
      </c>
      <c r="CE244" s="319">
        <f t="shared" si="2019"/>
        <v>0</v>
      </c>
      <c r="CF244" s="319">
        <f t="shared" si="2019"/>
        <v>0</v>
      </c>
      <c r="CG244" s="319">
        <f t="shared" si="2019"/>
        <v>0</v>
      </c>
      <c r="CH244" s="319">
        <f t="shared" si="2019"/>
        <v>0</v>
      </c>
      <c r="CI244" s="319">
        <f t="shared" si="2019"/>
        <v>0</v>
      </c>
      <c r="CJ244" s="319">
        <f t="shared" si="2019"/>
        <v>0</v>
      </c>
      <c r="CK244" s="319">
        <f t="shared" si="2019"/>
        <v>0</v>
      </c>
      <c r="CL244" s="319">
        <f t="shared" si="2019"/>
        <v>0</v>
      </c>
      <c r="CM244" s="319">
        <f t="shared" si="2019"/>
        <v>0</v>
      </c>
      <c r="CN244" s="319">
        <f t="shared" si="2019"/>
        <v>0</v>
      </c>
      <c r="CO244" s="319">
        <f t="shared" si="2019"/>
        <v>0</v>
      </c>
      <c r="CP244" s="319">
        <f t="shared" si="2019"/>
        <v>0</v>
      </c>
      <c r="CQ244" s="319">
        <f t="shared" si="2019"/>
        <v>0</v>
      </c>
      <c r="CR244" s="319">
        <f t="shared" si="2019"/>
        <v>0</v>
      </c>
      <c r="CS244" s="319">
        <f t="shared" si="2019"/>
        <v>0</v>
      </c>
      <c r="CT244" s="319">
        <f t="shared" si="2019"/>
        <v>0</v>
      </c>
      <c r="CU244" s="319">
        <f t="shared" si="2019"/>
        <v>0</v>
      </c>
      <c r="CV244" s="319">
        <f t="shared" si="2019"/>
        <v>0</v>
      </c>
      <c r="CW244" s="319">
        <f t="shared" si="2019"/>
        <v>0</v>
      </c>
      <c r="CX244" s="319">
        <f t="shared" si="2019"/>
        <v>0</v>
      </c>
      <c r="CY244" s="319">
        <f t="shared" si="2019"/>
        <v>0</v>
      </c>
      <c r="CZ244" s="319">
        <f t="shared" si="2019"/>
        <v>0</v>
      </c>
      <c r="DA244" s="319">
        <f t="shared" si="2019"/>
        <v>0</v>
      </c>
      <c r="DB244" s="319">
        <f t="shared" si="2019"/>
        <v>0</v>
      </c>
      <c r="DC244" s="319">
        <f t="shared" si="2019"/>
        <v>0</v>
      </c>
      <c r="DD244" s="319">
        <f t="shared" si="2019"/>
        <v>0</v>
      </c>
      <c r="DE244" s="319">
        <f t="shared" si="2019"/>
        <v>0</v>
      </c>
      <c r="DF244" s="319">
        <f t="shared" si="2019"/>
        <v>0</v>
      </c>
      <c r="DG244" s="319">
        <f t="shared" si="2019"/>
        <v>0</v>
      </c>
      <c r="DH244" s="319">
        <f t="shared" si="2019"/>
        <v>0</v>
      </c>
      <c r="DI244" s="319">
        <f t="shared" si="2019"/>
        <v>0</v>
      </c>
      <c r="DJ244" s="319">
        <f t="shared" si="2019"/>
        <v>0</v>
      </c>
      <c r="DK244" s="319">
        <f t="shared" si="2019"/>
        <v>0</v>
      </c>
      <c r="DL244" s="319">
        <f t="shared" si="2019"/>
        <v>0</v>
      </c>
      <c r="DM244" s="319">
        <f t="shared" si="2019"/>
        <v>0</v>
      </c>
      <c r="DN244" s="319">
        <f t="shared" si="2019"/>
        <v>0</v>
      </c>
      <c r="DO244" s="319">
        <f t="shared" si="2019"/>
        <v>0</v>
      </c>
      <c r="DP244" s="319">
        <f t="shared" si="2019"/>
        <v>0</v>
      </c>
      <c r="DQ244" s="319">
        <f t="shared" si="2019"/>
        <v>0</v>
      </c>
      <c r="DR244" s="319">
        <f t="shared" si="2019"/>
        <v>0</v>
      </c>
      <c r="DS244" s="319">
        <f t="shared" si="2019"/>
        <v>0</v>
      </c>
      <c r="DT244" s="319">
        <f t="shared" si="2019"/>
        <v>0</v>
      </c>
      <c r="DU244" s="319">
        <f t="shared" si="2019"/>
        <v>0</v>
      </c>
      <c r="DV244" s="319">
        <f t="shared" si="2019"/>
        <v>0</v>
      </c>
      <c r="DW244" s="319">
        <f t="shared" si="2019"/>
        <v>0</v>
      </c>
      <c r="DX244" s="319">
        <f t="shared" si="2019"/>
        <v>0</v>
      </c>
      <c r="DY244" s="319">
        <f t="shared" si="2019"/>
        <v>0</v>
      </c>
      <c r="DZ244" s="319">
        <f t="shared" si="2019"/>
        <v>0</v>
      </c>
      <c r="EA244" s="319">
        <f t="shared" si="2019"/>
        <v>0</v>
      </c>
      <c r="EB244" s="319">
        <f t="shared" si="2019"/>
        <v>0</v>
      </c>
      <c r="EC244" s="319">
        <f t="shared" si="2019"/>
        <v>0</v>
      </c>
      <c r="ED244" s="319">
        <f t="shared" si="2019"/>
        <v>0</v>
      </c>
      <c r="EE244" s="319">
        <f t="shared" ref="EE244:FO244" si="2024">EE182</f>
        <v>0</v>
      </c>
      <c r="EF244" s="319">
        <f t="shared" si="2024"/>
        <v>0</v>
      </c>
      <c r="EG244" s="319">
        <f t="shared" si="2024"/>
        <v>0</v>
      </c>
      <c r="EH244" s="319">
        <f t="shared" si="2024"/>
        <v>0</v>
      </c>
      <c r="EI244" s="319">
        <f t="shared" si="2024"/>
        <v>0</v>
      </c>
      <c r="EJ244" s="319">
        <f t="shared" si="2024"/>
        <v>0</v>
      </c>
      <c r="EK244" s="319">
        <f t="shared" si="2024"/>
        <v>0</v>
      </c>
      <c r="EL244" s="319">
        <f t="shared" si="2024"/>
        <v>0</v>
      </c>
      <c r="EM244" s="319">
        <f t="shared" si="2024"/>
        <v>0</v>
      </c>
      <c r="EN244" s="319">
        <f t="shared" si="2024"/>
        <v>0</v>
      </c>
      <c r="EO244" s="319">
        <f t="shared" si="2024"/>
        <v>0</v>
      </c>
      <c r="EP244" s="319">
        <f t="shared" si="2024"/>
        <v>0</v>
      </c>
      <c r="EQ244" s="319">
        <f t="shared" si="2024"/>
        <v>0</v>
      </c>
      <c r="ER244" s="319">
        <f t="shared" si="2024"/>
        <v>0</v>
      </c>
      <c r="ES244" s="319">
        <f t="shared" si="2024"/>
        <v>0</v>
      </c>
      <c r="ET244" s="319">
        <f t="shared" si="2024"/>
        <v>0</v>
      </c>
      <c r="EU244" s="319">
        <f t="shared" si="2024"/>
        <v>0</v>
      </c>
      <c r="EV244" s="319">
        <f t="shared" si="2024"/>
        <v>0</v>
      </c>
      <c r="EW244" s="319">
        <f t="shared" si="2024"/>
        <v>0</v>
      </c>
      <c r="EX244" s="319">
        <f t="shared" si="2024"/>
        <v>0</v>
      </c>
      <c r="EY244" s="319">
        <f t="shared" si="2024"/>
        <v>0</v>
      </c>
      <c r="EZ244" s="319">
        <f t="shared" si="2024"/>
        <v>0</v>
      </c>
      <c r="FA244" s="319">
        <f t="shared" si="2024"/>
        <v>0</v>
      </c>
      <c r="FB244" s="319">
        <f t="shared" si="2024"/>
        <v>0</v>
      </c>
      <c r="FC244" s="319">
        <f t="shared" si="2024"/>
        <v>0</v>
      </c>
      <c r="FD244" s="319">
        <f t="shared" si="2024"/>
        <v>0</v>
      </c>
      <c r="FE244" s="319">
        <f t="shared" si="2024"/>
        <v>0</v>
      </c>
      <c r="FF244" s="319">
        <f t="shared" si="2024"/>
        <v>0</v>
      </c>
      <c r="FG244" s="319">
        <f t="shared" si="2024"/>
        <v>0</v>
      </c>
      <c r="FH244" s="319">
        <f t="shared" si="2024"/>
        <v>0</v>
      </c>
      <c r="FI244" s="319">
        <f t="shared" si="2024"/>
        <v>0</v>
      </c>
      <c r="FJ244" s="319">
        <f t="shared" si="2024"/>
        <v>0</v>
      </c>
      <c r="FK244" s="319">
        <f t="shared" si="2024"/>
        <v>0</v>
      </c>
      <c r="FL244" s="319">
        <f t="shared" si="2024"/>
        <v>0</v>
      </c>
      <c r="FM244" s="319">
        <f t="shared" si="2024"/>
        <v>0</v>
      </c>
      <c r="FN244" s="319">
        <f t="shared" si="2024"/>
        <v>0</v>
      </c>
      <c r="FO244" s="319">
        <f t="shared" si="2024"/>
        <v>0</v>
      </c>
    </row>
    <row r="245" spans="2:16384" hidden="1" outlineLevel="1" x14ac:dyDescent="0.3">
      <c r="B245" s="201" t="s">
        <v>466</v>
      </c>
      <c r="D245" s="212">
        <f>SUM(G245:FO245)</f>
        <v>2.7456979390531533</v>
      </c>
      <c r="G245" s="319">
        <f t="shared" si="2007"/>
        <v>0</v>
      </c>
      <c r="H245" s="319">
        <f t="shared" si="2022"/>
        <v>0</v>
      </c>
      <c r="I245" s="319">
        <f t="shared" si="2022"/>
        <v>0.33311350285714286</v>
      </c>
      <c r="J245" s="319">
        <f t="shared" si="2022"/>
        <v>0</v>
      </c>
      <c r="K245" s="319">
        <f t="shared" si="2022"/>
        <v>0.22207566857142857</v>
      </c>
      <c r="L245" s="319">
        <f t="shared" si="2022"/>
        <v>0.18989866184268991</v>
      </c>
      <c r="M245" s="319">
        <f t="shared" si="2022"/>
        <v>0.33311350285714297</v>
      </c>
      <c r="N245" s="319">
        <f t="shared" si="2022"/>
        <v>0</v>
      </c>
      <c r="O245" s="319">
        <f t="shared" si="2022"/>
        <v>0.84819710459698994</v>
      </c>
      <c r="P245" s="319">
        <f t="shared" si="2022"/>
        <v>0</v>
      </c>
      <c r="Q245" s="319">
        <f t="shared" si="2022"/>
        <v>0</v>
      </c>
      <c r="R245" s="319">
        <f t="shared" si="2022"/>
        <v>0</v>
      </c>
      <c r="S245" s="319">
        <f t="shared" si="2022"/>
        <v>0</v>
      </c>
      <c r="T245" s="319">
        <f t="shared" si="2022"/>
        <v>0</v>
      </c>
      <c r="U245" s="319">
        <f t="shared" si="2022"/>
        <v>0.54619966555183952</v>
      </c>
      <c r="V245" s="319">
        <f t="shared" si="2022"/>
        <v>0</v>
      </c>
      <c r="W245" s="319">
        <f t="shared" si="2022"/>
        <v>0</v>
      </c>
      <c r="X245" s="319">
        <f t="shared" si="2022"/>
        <v>0</v>
      </c>
      <c r="Y245" s="319">
        <f t="shared" si="2022"/>
        <v>0</v>
      </c>
      <c r="Z245" s="319">
        <f t="shared" si="2022"/>
        <v>0</v>
      </c>
      <c r="AA245" s="319">
        <f t="shared" si="2022"/>
        <v>0.27309983277591965</v>
      </c>
      <c r="AB245" s="319">
        <f t="shared" si="2022"/>
        <v>0</v>
      </c>
      <c r="AC245" s="319">
        <f t="shared" si="2022"/>
        <v>0</v>
      </c>
      <c r="AD245" s="319">
        <f t="shared" si="2022"/>
        <v>0</v>
      </c>
      <c r="AE245" s="319">
        <f t="shared" si="2022"/>
        <v>0</v>
      </c>
      <c r="AF245" s="319">
        <f t="shared" si="2022"/>
        <v>0</v>
      </c>
      <c r="AG245" s="319">
        <f t="shared" si="2022"/>
        <v>0</v>
      </c>
      <c r="AH245" s="319">
        <f t="shared" si="2022"/>
        <v>0</v>
      </c>
      <c r="AI245" s="319">
        <f t="shared" si="2022"/>
        <v>0</v>
      </c>
      <c r="AJ245" s="319">
        <f t="shared" si="2022"/>
        <v>0</v>
      </c>
      <c r="AK245" s="319">
        <f t="shared" si="2022"/>
        <v>0</v>
      </c>
      <c r="AL245" s="319">
        <f t="shared" si="2022"/>
        <v>0</v>
      </c>
      <c r="AM245" s="319">
        <f t="shared" si="2022"/>
        <v>0</v>
      </c>
      <c r="AN245" s="319">
        <f t="shared" si="2022"/>
        <v>0</v>
      </c>
      <c r="AO245" s="319">
        <f t="shared" si="2022"/>
        <v>0</v>
      </c>
      <c r="AP245" s="319">
        <f t="shared" si="2022"/>
        <v>0</v>
      </c>
      <c r="AQ245" s="319">
        <f t="shared" si="2022"/>
        <v>0</v>
      </c>
      <c r="AR245" s="319">
        <f t="shared" si="2022"/>
        <v>0</v>
      </c>
      <c r="AS245" s="319">
        <f t="shared" si="2022"/>
        <v>0</v>
      </c>
      <c r="AT245" s="319">
        <f t="shared" si="2022"/>
        <v>0</v>
      </c>
      <c r="AU245" s="319">
        <f t="shared" si="2022"/>
        <v>0</v>
      </c>
      <c r="AV245" s="319">
        <f t="shared" si="2022"/>
        <v>0</v>
      </c>
      <c r="AW245" s="319">
        <f t="shared" si="2022"/>
        <v>0</v>
      </c>
      <c r="AX245" s="319">
        <f t="shared" si="2022"/>
        <v>0</v>
      </c>
      <c r="AY245" s="319">
        <f t="shared" si="2022"/>
        <v>0</v>
      </c>
      <c r="AZ245" s="319">
        <f t="shared" si="2022"/>
        <v>0</v>
      </c>
      <c r="BA245" s="319">
        <f t="shared" si="2022"/>
        <v>0</v>
      </c>
      <c r="BB245" s="319">
        <f t="shared" si="2022"/>
        <v>0</v>
      </c>
      <c r="BC245" s="319">
        <f t="shared" si="2022"/>
        <v>0</v>
      </c>
      <c r="BD245" s="319">
        <f t="shared" si="2022"/>
        <v>0</v>
      </c>
      <c r="BE245" s="319">
        <f t="shared" si="2022"/>
        <v>0</v>
      </c>
      <c r="BF245" s="319">
        <f t="shared" si="2022"/>
        <v>0</v>
      </c>
      <c r="BG245" s="319">
        <f t="shared" si="2022"/>
        <v>0</v>
      </c>
      <c r="BH245" s="319">
        <f t="shared" si="2022"/>
        <v>0</v>
      </c>
      <c r="BI245" s="319">
        <f t="shared" si="2022"/>
        <v>0</v>
      </c>
      <c r="BJ245" s="319">
        <f t="shared" si="2022"/>
        <v>0</v>
      </c>
      <c r="BK245" s="319">
        <f t="shared" si="2022"/>
        <v>0</v>
      </c>
      <c r="BL245" s="319">
        <f t="shared" si="2022"/>
        <v>0</v>
      </c>
      <c r="BM245" s="319">
        <f t="shared" si="2022"/>
        <v>0</v>
      </c>
      <c r="BN245" s="319">
        <f t="shared" si="2022"/>
        <v>0</v>
      </c>
      <c r="BO245" s="319">
        <f t="shared" si="2022"/>
        <v>0</v>
      </c>
      <c r="BP245" s="319">
        <f t="shared" si="2022"/>
        <v>0</v>
      </c>
      <c r="BQ245" s="319">
        <f t="shared" si="2022"/>
        <v>0</v>
      </c>
      <c r="BR245" s="319">
        <f t="shared" si="2022"/>
        <v>0</v>
      </c>
      <c r="BS245" s="319">
        <f t="shared" si="2022"/>
        <v>0</v>
      </c>
      <c r="BT245" s="319">
        <f t="shared" si="2019"/>
        <v>0</v>
      </c>
      <c r="BU245" s="319">
        <f t="shared" si="2019"/>
        <v>0</v>
      </c>
      <c r="BV245" s="319">
        <f t="shared" si="2019"/>
        <v>0</v>
      </c>
      <c r="BW245" s="319">
        <f t="shared" si="2019"/>
        <v>0</v>
      </c>
      <c r="BX245" s="319">
        <f t="shared" si="2019"/>
        <v>0</v>
      </c>
      <c r="BY245" s="319">
        <f t="shared" si="2019"/>
        <v>0</v>
      </c>
      <c r="BZ245" s="319">
        <f t="shared" si="2019"/>
        <v>0</v>
      </c>
      <c r="CA245" s="319">
        <f t="shared" si="2019"/>
        <v>0</v>
      </c>
      <c r="CB245" s="319">
        <f t="shared" si="2019"/>
        <v>0</v>
      </c>
      <c r="CC245" s="319">
        <f t="shared" si="2019"/>
        <v>0</v>
      </c>
      <c r="CD245" s="319">
        <f t="shared" si="2019"/>
        <v>0</v>
      </c>
      <c r="CE245" s="319">
        <f t="shared" si="2019"/>
        <v>0</v>
      </c>
      <c r="CF245" s="319">
        <f t="shared" si="2019"/>
        <v>0</v>
      </c>
      <c r="CG245" s="319">
        <f t="shared" si="2019"/>
        <v>0</v>
      </c>
      <c r="CH245" s="319">
        <f t="shared" si="2019"/>
        <v>0</v>
      </c>
      <c r="CI245" s="319">
        <f t="shared" si="2019"/>
        <v>0</v>
      </c>
      <c r="CJ245" s="319">
        <f t="shared" si="2019"/>
        <v>0</v>
      </c>
      <c r="CK245" s="319">
        <f t="shared" si="2019"/>
        <v>0</v>
      </c>
      <c r="CL245" s="319">
        <f t="shared" si="2019"/>
        <v>0</v>
      </c>
      <c r="CM245" s="319">
        <f t="shared" si="2019"/>
        <v>0</v>
      </c>
      <c r="CN245" s="319">
        <f t="shared" si="2019"/>
        <v>0</v>
      </c>
      <c r="CO245" s="319">
        <f t="shared" si="2019"/>
        <v>0</v>
      </c>
      <c r="CP245" s="319">
        <f t="shared" si="2019"/>
        <v>0</v>
      </c>
      <c r="CQ245" s="319">
        <f t="shared" si="2019"/>
        <v>0</v>
      </c>
      <c r="CR245" s="319">
        <f t="shared" si="2019"/>
        <v>0</v>
      </c>
      <c r="CS245" s="319">
        <f t="shared" si="2019"/>
        <v>0</v>
      </c>
      <c r="CT245" s="319">
        <f t="shared" si="2019"/>
        <v>0</v>
      </c>
      <c r="CU245" s="319">
        <f t="shared" si="2019"/>
        <v>0</v>
      </c>
      <c r="CV245" s="319">
        <f t="shared" si="2019"/>
        <v>0</v>
      </c>
      <c r="CW245" s="319">
        <f t="shared" si="2019"/>
        <v>0</v>
      </c>
      <c r="CX245" s="319">
        <f t="shared" si="2019"/>
        <v>0</v>
      </c>
      <c r="CY245" s="319">
        <f t="shared" si="2019"/>
        <v>0</v>
      </c>
      <c r="CZ245" s="319">
        <f t="shared" si="2019"/>
        <v>0</v>
      </c>
      <c r="DA245" s="319">
        <f t="shared" si="2019"/>
        <v>0</v>
      </c>
      <c r="DB245" s="319">
        <f t="shared" si="2019"/>
        <v>0</v>
      </c>
      <c r="DC245" s="319">
        <f t="shared" si="2019"/>
        <v>0</v>
      </c>
      <c r="DD245" s="319">
        <f t="shared" si="2019"/>
        <v>0</v>
      </c>
      <c r="DE245" s="319">
        <f t="shared" si="2019"/>
        <v>0</v>
      </c>
      <c r="DF245" s="319">
        <f t="shared" si="2019"/>
        <v>0</v>
      </c>
      <c r="DG245" s="319">
        <f t="shared" si="2019"/>
        <v>0</v>
      </c>
      <c r="DH245" s="319">
        <f t="shared" si="2019"/>
        <v>0</v>
      </c>
      <c r="DI245" s="319">
        <f t="shared" si="2019"/>
        <v>0</v>
      </c>
      <c r="DJ245" s="319">
        <f t="shared" si="2019"/>
        <v>0</v>
      </c>
      <c r="DK245" s="319">
        <f t="shared" si="2019"/>
        <v>0</v>
      </c>
      <c r="DL245" s="319">
        <f t="shared" si="2019"/>
        <v>0</v>
      </c>
      <c r="DM245" s="319">
        <f t="shared" si="2019"/>
        <v>0</v>
      </c>
      <c r="DN245" s="319">
        <f t="shared" si="2019"/>
        <v>0</v>
      </c>
      <c r="DO245" s="319">
        <f t="shared" si="2019"/>
        <v>0</v>
      </c>
      <c r="DP245" s="319">
        <f t="shared" si="2019"/>
        <v>0</v>
      </c>
      <c r="DQ245" s="319">
        <f t="shared" si="2019"/>
        <v>0</v>
      </c>
      <c r="DR245" s="319">
        <f t="shared" si="2019"/>
        <v>0</v>
      </c>
      <c r="DS245" s="319">
        <f t="shared" si="2019"/>
        <v>0</v>
      </c>
      <c r="DT245" s="319">
        <f t="shared" si="2019"/>
        <v>0</v>
      </c>
      <c r="DU245" s="319">
        <f t="shared" si="2019"/>
        <v>0</v>
      </c>
      <c r="DV245" s="319">
        <f t="shared" si="2019"/>
        <v>0</v>
      </c>
      <c r="DW245" s="319">
        <f t="shared" si="2019"/>
        <v>0</v>
      </c>
      <c r="DX245" s="319">
        <f t="shared" si="2019"/>
        <v>0</v>
      </c>
      <c r="DY245" s="319">
        <f t="shared" si="2019"/>
        <v>0</v>
      </c>
      <c r="DZ245" s="319">
        <f t="shared" si="2019"/>
        <v>0</v>
      </c>
      <c r="EA245" s="319">
        <f t="shared" si="2019"/>
        <v>0</v>
      </c>
      <c r="EB245" s="319">
        <f t="shared" si="2019"/>
        <v>0</v>
      </c>
      <c r="EC245" s="319">
        <f t="shared" si="2019"/>
        <v>0</v>
      </c>
      <c r="ED245" s="319">
        <f t="shared" si="2019"/>
        <v>0</v>
      </c>
      <c r="EE245" s="319">
        <f t="shared" ref="EE245:FO245" si="2025">EE183</f>
        <v>0</v>
      </c>
      <c r="EF245" s="319">
        <f t="shared" si="2025"/>
        <v>0</v>
      </c>
      <c r="EG245" s="319">
        <f t="shared" si="2025"/>
        <v>0</v>
      </c>
      <c r="EH245" s="319">
        <f t="shared" si="2025"/>
        <v>0</v>
      </c>
      <c r="EI245" s="319">
        <f t="shared" si="2025"/>
        <v>0</v>
      </c>
      <c r="EJ245" s="319">
        <f t="shared" si="2025"/>
        <v>0</v>
      </c>
      <c r="EK245" s="319">
        <f t="shared" si="2025"/>
        <v>0</v>
      </c>
      <c r="EL245" s="319">
        <f t="shared" si="2025"/>
        <v>0</v>
      </c>
      <c r="EM245" s="319">
        <f t="shared" si="2025"/>
        <v>0</v>
      </c>
      <c r="EN245" s="319">
        <f t="shared" si="2025"/>
        <v>0</v>
      </c>
      <c r="EO245" s="319">
        <f t="shared" si="2025"/>
        <v>0</v>
      </c>
      <c r="EP245" s="319">
        <f t="shared" si="2025"/>
        <v>0</v>
      </c>
      <c r="EQ245" s="319">
        <f t="shared" si="2025"/>
        <v>0</v>
      </c>
      <c r="ER245" s="319">
        <f t="shared" si="2025"/>
        <v>0</v>
      </c>
      <c r="ES245" s="319">
        <f t="shared" si="2025"/>
        <v>0</v>
      </c>
      <c r="ET245" s="319">
        <f t="shared" si="2025"/>
        <v>0</v>
      </c>
      <c r="EU245" s="319">
        <f t="shared" si="2025"/>
        <v>0</v>
      </c>
      <c r="EV245" s="319">
        <f t="shared" si="2025"/>
        <v>0</v>
      </c>
      <c r="EW245" s="319">
        <f t="shared" si="2025"/>
        <v>0</v>
      </c>
      <c r="EX245" s="319">
        <f t="shared" si="2025"/>
        <v>0</v>
      </c>
      <c r="EY245" s="319">
        <f t="shared" si="2025"/>
        <v>0</v>
      </c>
      <c r="EZ245" s="319">
        <f t="shared" si="2025"/>
        <v>0</v>
      </c>
      <c r="FA245" s="319">
        <f t="shared" si="2025"/>
        <v>0</v>
      </c>
      <c r="FB245" s="319">
        <f t="shared" si="2025"/>
        <v>0</v>
      </c>
      <c r="FC245" s="319">
        <f t="shared" si="2025"/>
        <v>0</v>
      </c>
      <c r="FD245" s="319">
        <f t="shared" si="2025"/>
        <v>0</v>
      </c>
      <c r="FE245" s="319">
        <f t="shared" si="2025"/>
        <v>0</v>
      </c>
      <c r="FF245" s="319">
        <f t="shared" si="2025"/>
        <v>0</v>
      </c>
      <c r="FG245" s="319">
        <f t="shared" si="2025"/>
        <v>0</v>
      </c>
      <c r="FH245" s="319">
        <f t="shared" si="2025"/>
        <v>0</v>
      </c>
      <c r="FI245" s="319">
        <f t="shared" si="2025"/>
        <v>0</v>
      </c>
      <c r="FJ245" s="319">
        <f t="shared" si="2025"/>
        <v>0</v>
      </c>
      <c r="FK245" s="319">
        <f t="shared" si="2025"/>
        <v>0</v>
      </c>
      <c r="FL245" s="319">
        <f t="shared" si="2025"/>
        <v>0</v>
      </c>
      <c r="FM245" s="319">
        <f t="shared" si="2025"/>
        <v>0</v>
      </c>
      <c r="FN245" s="319">
        <f t="shared" si="2025"/>
        <v>0</v>
      </c>
      <c r="FO245" s="319">
        <f t="shared" si="2025"/>
        <v>0</v>
      </c>
    </row>
    <row r="246" spans="2:16384" hidden="1" outlineLevel="1" x14ac:dyDescent="0.3">
      <c r="B246" s="208" t="s">
        <v>720</v>
      </c>
      <c r="D246" s="212">
        <f>SUM(D237:D245)</f>
        <v>207.70574990724162</v>
      </c>
      <c r="G246" s="319">
        <f t="shared" si="2007"/>
        <v>23.779095927916593</v>
      </c>
      <c r="H246" s="319">
        <f t="shared" si="2022"/>
        <v>0</v>
      </c>
      <c r="I246" s="319">
        <f t="shared" si="2022"/>
        <v>22.887484416751189</v>
      </c>
      <c r="J246" s="319">
        <f t="shared" si="2022"/>
        <v>0</v>
      </c>
      <c r="K246" s="319">
        <f t="shared" si="2022"/>
        <v>10.177415692998089</v>
      </c>
      <c r="L246" s="319">
        <f t="shared" si="2022"/>
        <v>5.5566005142913282</v>
      </c>
      <c r="M246" s="319">
        <f t="shared" si="2022"/>
        <v>5.8850052171428571</v>
      </c>
      <c r="N246" s="319">
        <f t="shared" si="2022"/>
        <v>16.207434682507202</v>
      </c>
      <c r="O246" s="319">
        <f t="shared" si="2022"/>
        <v>6.3631145265033444</v>
      </c>
      <c r="P246" s="319">
        <f t="shared" si="2022"/>
        <v>0</v>
      </c>
      <c r="Q246" s="319">
        <f t="shared" si="2022"/>
        <v>0</v>
      </c>
      <c r="R246" s="319">
        <f t="shared" si="2022"/>
        <v>0</v>
      </c>
      <c r="S246" s="319">
        <f t="shared" si="2022"/>
        <v>5.0516679529892574</v>
      </c>
      <c r="T246" s="319">
        <f t="shared" si="2022"/>
        <v>0</v>
      </c>
      <c r="U246" s="319">
        <f t="shared" si="2022"/>
        <v>15.622171780544789</v>
      </c>
      <c r="V246" s="319">
        <f t="shared" si="2022"/>
        <v>0</v>
      </c>
      <c r="W246" s="319">
        <f t="shared" si="2022"/>
        <v>0</v>
      </c>
      <c r="X246" s="319">
        <f t="shared" si="2022"/>
        <v>0</v>
      </c>
      <c r="Y246" s="319">
        <f t="shared" si="2022"/>
        <v>0</v>
      </c>
      <c r="Z246" s="319">
        <f t="shared" si="2022"/>
        <v>4.4202094588656005</v>
      </c>
      <c r="AA246" s="319">
        <f t="shared" si="2022"/>
        <v>15.34907194776887</v>
      </c>
      <c r="AB246" s="319">
        <f t="shared" si="2022"/>
        <v>0</v>
      </c>
      <c r="AC246" s="319">
        <f t="shared" si="2022"/>
        <v>0</v>
      </c>
      <c r="AD246" s="319">
        <f t="shared" si="2022"/>
        <v>0</v>
      </c>
      <c r="AE246" s="319">
        <f t="shared" si="2022"/>
        <v>0</v>
      </c>
      <c r="AF246" s="319">
        <f t="shared" si="2022"/>
        <v>3.7887509647419431</v>
      </c>
      <c r="AG246" s="319">
        <f t="shared" si="2022"/>
        <v>10.524308235394287</v>
      </c>
      <c r="AH246" s="319">
        <f t="shared" si="2022"/>
        <v>0</v>
      </c>
      <c r="AI246" s="319">
        <f t="shared" si="2022"/>
        <v>0</v>
      </c>
      <c r="AJ246" s="319">
        <f t="shared" si="2022"/>
        <v>0</v>
      </c>
      <c r="AK246" s="319">
        <f t="shared" si="2022"/>
        <v>0</v>
      </c>
      <c r="AL246" s="319">
        <f t="shared" si="2022"/>
        <v>3.1572924706182861</v>
      </c>
      <c r="AM246" s="319">
        <f t="shared" si="2022"/>
        <v>10.524308235394287</v>
      </c>
      <c r="AN246" s="319">
        <f t="shared" si="2022"/>
        <v>0</v>
      </c>
      <c r="AO246" s="319">
        <f t="shared" si="2022"/>
        <v>0</v>
      </c>
      <c r="AP246" s="319">
        <f t="shared" si="2022"/>
        <v>0</v>
      </c>
      <c r="AQ246" s="319">
        <f t="shared" si="2022"/>
        <v>0</v>
      </c>
      <c r="AR246" s="319">
        <f t="shared" si="2022"/>
        <v>2.5258339764946287</v>
      </c>
      <c r="AS246" s="319">
        <f t="shared" si="2022"/>
        <v>10.524308235394287</v>
      </c>
      <c r="AT246" s="319">
        <f t="shared" si="2022"/>
        <v>0</v>
      </c>
      <c r="AU246" s="319">
        <f t="shared" si="2022"/>
        <v>0</v>
      </c>
      <c r="AV246" s="319">
        <f t="shared" si="2022"/>
        <v>0</v>
      </c>
      <c r="AW246" s="319">
        <f t="shared" si="2022"/>
        <v>0</v>
      </c>
      <c r="AX246" s="319">
        <f t="shared" si="2022"/>
        <v>1.8943754823709715</v>
      </c>
      <c r="AY246" s="319">
        <f t="shared" si="2022"/>
        <v>10.524308235394287</v>
      </c>
      <c r="AZ246" s="319">
        <f t="shared" si="2022"/>
        <v>0</v>
      </c>
      <c r="BA246" s="319">
        <f t="shared" si="2022"/>
        <v>0</v>
      </c>
      <c r="BB246" s="319">
        <f t="shared" si="2022"/>
        <v>0</v>
      </c>
      <c r="BC246" s="319">
        <f t="shared" si="2022"/>
        <v>0</v>
      </c>
      <c r="BD246" s="319">
        <f t="shared" si="2022"/>
        <v>1.2629169882473144</v>
      </c>
      <c r="BE246" s="319">
        <f t="shared" si="2022"/>
        <v>10.524308235394287</v>
      </c>
      <c r="BF246" s="319">
        <f t="shared" si="2022"/>
        <v>0</v>
      </c>
      <c r="BG246" s="319">
        <f t="shared" si="2022"/>
        <v>0</v>
      </c>
      <c r="BH246" s="319">
        <f t="shared" si="2022"/>
        <v>0</v>
      </c>
      <c r="BI246" s="319">
        <f t="shared" si="2022"/>
        <v>0</v>
      </c>
      <c r="BJ246" s="319">
        <f t="shared" si="2022"/>
        <v>0.63145849412365718</v>
      </c>
      <c r="BK246" s="319">
        <f t="shared" si="2022"/>
        <v>10.524308235394287</v>
      </c>
      <c r="BL246" s="319">
        <f t="shared" si="2022"/>
        <v>0</v>
      </c>
      <c r="BM246" s="319">
        <f t="shared" si="2022"/>
        <v>0</v>
      </c>
      <c r="BN246" s="319">
        <f t="shared" si="2022"/>
        <v>0</v>
      </c>
      <c r="BO246" s="319">
        <f t="shared" si="2022"/>
        <v>0</v>
      </c>
      <c r="BP246" s="319">
        <f t="shared" si="2022"/>
        <v>0</v>
      </c>
      <c r="BQ246" s="319">
        <f t="shared" si="2022"/>
        <v>0</v>
      </c>
      <c r="BR246" s="319">
        <f t="shared" si="2022"/>
        <v>0</v>
      </c>
      <c r="BS246" s="319">
        <f t="shared" ref="BS246:CX246" si="2026">BS184</f>
        <v>0</v>
      </c>
      <c r="BT246" s="319">
        <f t="shared" si="2026"/>
        <v>0</v>
      </c>
      <c r="BU246" s="319">
        <f t="shared" si="2026"/>
        <v>0</v>
      </c>
      <c r="BV246" s="319">
        <f t="shared" si="2026"/>
        <v>0</v>
      </c>
      <c r="BW246" s="319">
        <f t="shared" si="2026"/>
        <v>0</v>
      </c>
      <c r="BX246" s="319">
        <f t="shared" si="2026"/>
        <v>0</v>
      </c>
      <c r="BY246" s="319">
        <f t="shared" si="2026"/>
        <v>0</v>
      </c>
      <c r="BZ246" s="319">
        <f t="shared" si="2026"/>
        <v>0</v>
      </c>
      <c r="CA246" s="319">
        <f t="shared" si="2026"/>
        <v>0</v>
      </c>
      <c r="CB246" s="319">
        <f t="shared" si="2026"/>
        <v>0</v>
      </c>
      <c r="CC246" s="319">
        <f t="shared" si="2026"/>
        <v>0</v>
      </c>
      <c r="CD246" s="319">
        <f t="shared" si="2026"/>
        <v>0</v>
      </c>
      <c r="CE246" s="319">
        <f t="shared" si="2026"/>
        <v>0</v>
      </c>
      <c r="CF246" s="319">
        <f t="shared" si="2026"/>
        <v>0</v>
      </c>
      <c r="CG246" s="319">
        <f t="shared" si="2026"/>
        <v>0</v>
      </c>
      <c r="CH246" s="319">
        <f t="shared" si="2026"/>
        <v>0</v>
      </c>
      <c r="CI246" s="319">
        <f t="shared" si="2026"/>
        <v>0</v>
      </c>
      <c r="CJ246" s="319">
        <f t="shared" si="2026"/>
        <v>0</v>
      </c>
      <c r="CK246" s="319">
        <f t="shared" si="2026"/>
        <v>0</v>
      </c>
      <c r="CL246" s="319">
        <f t="shared" si="2026"/>
        <v>0</v>
      </c>
      <c r="CM246" s="319">
        <f t="shared" si="2026"/>
        <v>0</v>
      </c>
      <c r="CN246" s="319">
        <f t="shared" si="2026"/>
        <v>0</v>
      </c>
      <c r="CO246" s="319">
        <f t="shared" si="2026"/>
        <v>0</v>
      </c>
      <c r="CP246" s="319">
        <f t="shared" si="2026"/>
        <v>0</v>
      </c>
      <c r="CQ246" s="319">
        <f t="shared" si="2026"/>
        <v>0</v>
      </c>
      <c r="CR246" s="319">
        <f t="shared" si="2026"/>
        <v>0</v>
      </c>
      <c r="CS246" s="319">
        <f t="shared" si="2026"/>
        <v>0</v>
      </c>
      <c r="CT246" s="319">
        <f t="shared" si="2026"/>
        <v>0</v>
      </c>
      <c r="CU246" s="319">
        <f t="shared" si="2026"/>
        <v>0</v>
      </c>
      <c r="CV246" s="319">
        <f t="shared" si="2026"/>
        <v>0</v>
      </c>
      <c r="CW246" s="319">
        <f t="shared" si="2026"/>
        <v>0</v>
      </c>
      <c r="CX246" s="319">
        <f t="shared" si="2026"/>
        <v>0</v>
      </c>
      <c r="CY246" s="319">
        <f t="shared" ref="CY246:ED246" si="2027">CY184</f>
        <v>0</v>
      </c>
      <c r="CZ246" s="319">
        <f t="shared" si="2027"/>
        <v>0</v>
      </c>
      <c r="DA246" s="319">
        <f t="shared" si="2027"/>
        <v>0</v>
      </c>
      <c r="DB246" s="319">
        <f t="shared" si="2027"/>
        <v>0</v>
      </c>
      <c r="DC246" s="319">
        <f t="shared" si="2027"/>
        <v>0</v>
      </c>
      <c r="DD246" s="319">
        <f t="shared" si="2027"/>
        <v>0</v>
      </c>
      <c r="DE246" s="319">
        <f t="shared" si="2027"/>
        <v>0</v>
      </c>
      <c r="DF246" s="319">
        <f t="shared" si="2027"/>
        <v>0</v>
      </c>
      <c r="DG246" s="319">
        <f t="shared" si="2027"/>
        <v>0</v>
      </c>
      <c r="DH246" s="319">
        <f t="shared" si="2027"/>
        <v>0</v>
      </c>
      <c r="DI246" s="319">
        <f t="shared" si="2027"/>
        <v>0</v>
      </c>
      <c r="DJ246" s="319">
        <f t="shared" si="2027"/>
        <v>0</v>
      </c>
      <c r="DK246" s="319">
        <f t="shared" si="2027"/>
        <v>0</v>
      </c>
      <c r="DL246" s="319">
        <f t="shared" si="2027"/>
        <v>0</v>
      </c>
      <c r="DM246" s="319">
        <f t="shared" si="2027"/>
        <v>0</v>
      </c>
      <c r="DN246" s="319">
        <f t="shared" si="2027"/>
        <v>0</v>
      </c>
      <c r="DO246" s="319">
        <f t="shared" si="2027"/>
        <v>0</v>
      </c>
      <c r="DP246" s="319">
        <f t="shared" si="2027"/>
        <v>0</v>
      </c>
      <c r="DQ246" s="319">
        <f t="shared" si="2027"/>
        <v>0</v>
      </c>
      <c r="DR246" s="319">
        <f t="shared" si="2027"/>
        <v>0</v>
      </c>
      <c r="DS246" s="319">
        <f t="shared" si="2027"/>
        <v>0</v>
      </c>
      <c r="DT246" s="319">
        <f t="shared" si="2027"/>
        <v>0</v>
      </c>
      <c r="DU246" s="319">
        <f t="shared" si="2027"/>
        <v>0</v>
      </c>
      <c r="DV246" s="319">
        <f t="shared" si="2027"/>
        <v>0</v>
      </c>
      <c r="DW246" s="319">
        <f t="shared" si="2027"/>
        <v>0</v>
      </c>
      <c r="DX246" s="319">
        <f t="shared" si="2027"/>
        <v>0</v>
      </c>
      <c r="DY246" s="319">
        <f t="shared" si="2027"/>
        <v>0</v>
      </c>
      <c r="DZ246" s="319">
        <f t="shared" si="2027"/>
        <v>0</v>
      </c>
      <c r="EA246" s="319">
        <f t="shared" si="2027"/>
        <v>0</v>
      </c>
      <c r="EB246" s="319">
        <f t="shared" si="2027"/>
        <v>0</v>
      </c>
      <c r="EC246" s="319">
        <f t="shared" si="2027"/>
        <v>0</v>
      </c>
      <c r="ED246" s="319">
        <f t="shared" si="2027"/>
        <v>0</v>
      </c>
      <c r="EE246" s="319">
        <f t="shared" ref="EE246:FO246" si="2028">EE184</f>
        <v>0</v>
      </c>
      <c r="EF246" s="319">
        <f t="shared" si="2028"/>
        <v>0</v>
      </c>
      <c r="EG246" s="319">
        <f t="shared" si="2028"/>
        <v>0</v>
      </c>
      <c r="EH246" s="319">
        <f t="shared" si="2028"/>
        <v>0</v>
      </c>
      <c r="EI246" s="319">
        <f t="shared" si="2028"/>
        <v>0</v>
      </c>
      <c r="EJ246" s="319">
        <f t="shared" si="2028"/>
        <v>0</v>
      </c>
      <c r="EK246" s="319">
        <f t="shared" si="2028"/>
        <v>0</v>
      </c>
      <c r="EL246" s="319">
        <f t="shared" si="2028"/>
        <v>0</v>
      </c>
      <c r="EM246" s="319">
        <f t="shared" si="2028"/>
        <v>0</v>
      </c>
      <c r="EN246" s="319">
        <f t="shared" si="2028"/>
        <v>0</v>
      </c>
      <c r="EO246" s="319">
        <f t="shared" si="2028"/>
        <v>0</v>
      </c>
      <c r="EP246" s="319">
        <f t="shared" si="2028"/>
        <v>0</v>
      </c>
      <c r="EQ246" s="319">
        <f t="shared" si="2028"/>
        <v>0</v>
      </c>
      <c r="ER246" s="319">
        <f t="shared" si="2028"/>
        <v>0</v>
      </c>
      <c r="ES246" s="319">
        <f t="shared" si="2028"/>
        <v>0</v>
      </c>
      <c r="ET246" s="319">
        <f t="shared" si="2028"/>
        <v>0</v>
      </c>
      <c r="EU246" s="319">
        <f t="shared" si="2028"/>
        <v>0</v>
      </c>
      <c r="EV246" s="319">
        <f t="shared" si="2028"/>
        <v>0</v>
      </c>
      <c r="EW246" s="319">
        <f t="shared" si="2028"/>
        <v>0</v>
      </c>
      <c r="EX246" s="319">
        <f t="shared" si="2028"/>
        <v>0</v>
      </c>
      <c r="EY246" s="319">
        <f t="shared" si="2028"/>
        <v>0</v>
      </c>
      <c r="EZ246" s="319">
        <f t="shared" si="2028"/>
        <v>0</v>
      </c>
      <c r="FA246" s="319">
        <f t="shared" si="2028"/>
        <v>0</v>
      </c>
      <c r="FB246" s="319">
        <f t="shared" si="2028"/>
        <v>0</v>
      </c>
      <c r="FC246" s="319">
        <f t="shared" si="2028"/>
        <v>0</v>
      </c>
      <c r="FD246" s="319">
        <f t="shared" si="2028"/>
        <v>0</v>
      </c>
      <c r="FE246" s="319">
        <f t="shared" si="2028"/>
        <v>0</v>
      </c>
      <c r="FF246" s="319">
        <f t="shared" si="2028"/>
        <v>0</v>
      </c>
      <c r="FG246" s="319">
        <f t="shared" si="2028"/>
        <v>0</v>
      </c>
      <c r="FH246" s="319">
        <f t="shared" si="2028"/>
        <v>0</v>
      </c>
      <c r="FI246" s="319">
        <f t="shared" si="2028"/>
        <v>0</v>
      </c>
      <c r="FJ246" s="319">
        <f t="shared" si="2028"/>
        <v>0</v>
      </c>
      <c r="FK246" s="319">
        <f t="shared" si="2028"/>
        <v>0</v>
      </c>
      <c r="FL246" s="319">
        <f t="shared" si="2028"/>
        <v>0</v>
      </c>
      <c r="FM246" s="319">
        <f t="shared" si="2028"/>
        <v>0</v>
      </c>
      <c r="FN246" s="319">
        <f t="shared" si="2028"/>
        <v>0</v>
      </c>
      <c r="FO246" s="319">
        <f t="shared" si="2028"/>
        <v>0</v>
      </c>
    </row>
    <row r="247" spans="2:16384" hidden="1" outlineLevel="1" x14ac:dyDescent="0.3">
      <c r="D247" s="212"/>
      <c r="G247" s="319"/>
      <c r="H247" s="319"/>
      <c r="I247" s="319"/>
      <c r="J247" s="319"/>
      <c r="K247" s="319"/>
      <c r="L247" s="319"/>
      <c r="M247" s="319"/>
      <c r="N247" s="319"/>
      <c r="O247" s="319"/>
      <c r="P247" s="319"/>
      <c r="Q247" s="319"/>
      <c r="R247" s="319"/>
      <c r="S247" s="319"/>
      <c r="T247" s="319"/>
      <c r="U247" s="319"/>
      <c r="V247" s="319"/>
      <c r="W247" s="319"/>
      <c r="X247" s="319"/>
      <c r="Y247" s="319"/>
      <c r="Z247" s="319"/>
      <c r="AA247" s="319"/>
      <c r="AB247" s="319"/>
      <c r="AC247" s="319"/>
      <c r="AD247" s="319"/>
      <c r="AE247" s="319"/>
      <c r="AF247" s="319"/>
      <c r="AG247" s="319"/>
      <c r="AH247" s="319"/>
      <c r="AI247" s="319"/>
      <c r="AJ247" s="319"/>
      <c r="AK247" s="319"/>
      <c r="AL247" s="319"/>
      <c r="AM247" s="319"/>
      <c r="AN247" s="319"/>
      <c r="AO247" s="319"/>
      <c r="AP247" s="319"/>
      <c r="AQ247" s="319"/>
      <c r="AR247" s="319"/>
      <c r="AS247" s="319"/>
      <c r="AT247" s="319"/>
      <c r="AU247" s="319"/>
      <c r="AV247" s="319"/>
      <c r="AW247" s="319"/>
      <c r="AX247" s="319"/>
      <c r="AY247" s="319"/>
      <c r="AZ247" s="319"/>
      <c r="BA247" s="319"/>
      <c r="BB247" s="319"/>
      <c r="BC247" s="319"/>
      <c r="BD247" s="319"/>
      <c r="BE247" s="319"/>
      <c r="BF247" s="319"/>
      <c r="BG247" s="319"/>
      <c r="BH247" s="319"/>
      <c r="BI247" s="319"/>
      <c r="BJ247" s="319"/>
      <c r="BK247" s="319"/>
      <c r="BL247" s="319"/>
      <c r="BM247" s="319"/>
      <c r="BN247" s="319"/>
      <c r="BO247" s="319"/>
      <c r="BP247" s="319"/>
      <c r="BQ247" s="319"/>
      <c r="BR247" s="319"/>
      <c r="BS247" s="319"/>
      <c r="BT247" s="319"/>
      <c r="BU247" s="319"/>
      <c r="BV247" s="319"/>
      <c r="BW247" s="319"/>
      <c r="BX247" s="319"/>
      <c r="BY247" s="319"/>
      <c r="BZ247" s="319"/>
      <c r="CA247" s="319"/>
      <c r="CB247" s="319"/>
      <c r="CC247" s="319"/>
      <c r="CD247" s="319"/>
      <c r="CE247" s="319"/>
      <c r="CF247" s="319"/>
      <c r="CG247" s="319"/>
      <c r="CH247" s="319"/>
      <c r="CI247" s="319"/>
      <c r="CJ247" s="319"/>
      <c r="CK247" s="319"/>
      <c r="CL247" s="319"/>
      <c r="CM247" s="319"/>
      <c r="CN247" s="319"/>
      <c r="CO247" s="319"/>
      <c r="CP247" s="319"/>
      <c r="CQ247" s="319"/>
      <c r="CR247" s="319"/>
      <c r="CS247" s="319"/>
      <c r="CT247" s="319"/>
      <c r="CU247" s="319"/>
      <c r="CV247" s="319"/>
      <c r="CW247" s="319"/>
      <c r="CX247" s="319"/>
      <c r="CY247" s="319"/>
      <c r="CZ247" s="319"/>
      <c r="DA247" s="319"/>
      <c r="DB247" s="319"/>
      <c r="DC247" s="319"/>
      <c r="DD247" s="319"/>
      <c r="DE247" s="319"/>
      <c r="DF247" s="319"/>
      <c r="DG247" s="319"/>
      <c r="DH247" s="319"/>
      <c r="DI247" s="319"/>
      <c r="DJ247" s="319"/>
      <c r="DK247" s="319"/>
      <c r="DL247" s="319"/>
      <c r="DM247" s="319"/>
      <c r="DN247" s="319"/>
      <c r="DO247" s="319"/>
      <c r="DP247" s="319"/>
      <c r="DQ247" s="319"/>
      <c r="DR247" s="319"/>
      <c r="DS247" s="319"/>
      <c r="DT247" s="319"/>
      <c r="DU247" s="319"/>
      <c r="DV247" s="319"/>
      <c r="DW247" s="319"/>
      <c r="DX247" s="319"/>
      <c r="DY247" s="319"/>
      <c r="DZ247" s="319"/>
      <c r="EA247" s="319"/>
      <c r="EB247" s="319"/>
      <c r="EC247" s="319"/>
      <c r="ED247" s="319"/>
      <c r="EE247" s="319"/>
      <c r="EF247" s="319"/>
      <c r="EG247" s="319"/>
      <c r="EH247" s="319"/>
      <c r="EI247" s="319"/>
      <c r="EJ247" s="319"/>
      <c r="EK247" s="319"/>
      <c r="EL247" s="319"/>
      <c r="EM247" s="319"/>
      <c r="EN247" s="319"/>
      <c r="EO247" s="319"/>
      <c r="EP247" s="319"/>
      <c r="EQ247" s="319"/>
      <c r="ER247" s="319"/>
      <c r="ES247" s="319"/>
      <c r="ET247" s="319"/>
      <c r="EU247" s="319"/>
      <c r="EV247" s="319"/>
      <c r="EW247" s="319"/>
      <c r="EX247" s="319"/>
      <c r="EY247" s="319"/>
      <c r="EZ247" s="319"/>
      <c r="FA247" s="319"/>
      <c r="FB247" s="319"/>
      <c r="FC247" s="319"/>
      <c r="FD247" s="319"/>
      <c r="FE247" s="319"/>
      <c r="FF247" s="319"/>
      <c r="FG247" s="319"/>
      <c r="FH247" s="319"/>
      <c r="FI247" s="319"/>
      <c r="FJ247" s="319"/>
      <c r="FK247" s="319"/>
      <c r="FL247" s="319"/>
      <c r="FM247" s="319"/>
      <c r="FN247" s="319"/>
      <c r="FO247" s="319"/>
    </row>
    <row r="248" spans="2:16384" hidden="1" outlineLevel="1" x14ac:dyDescent="0.3">
      <c r="B248" s="208" t="s">
        <v>520</v>
      </c>
      <c r="D248" s="212"/>
      <c r="G248" s="319"/>
      <c r="H248" s="319"/>
      <c r="I248" s="319"/>
      <c r="J248" s="319"/>
      <c r="K248" s="319"/>
      <c r="L248" s="319"/>
      <c r="M248" s="319"/>
      <c r="N248" s="319"/>
      <c r="O248" s="319"/>
      <c r="P248" s="319"/>
      <c r="Q248" s="319"/>
      <c r="R248" s="319"/>
      <c r="S248" s="319"/>
      <c r="T248" s="319"/>
      <c r="U248" s="319"/>
      <c r="V248" s="319"/>
      <c r="W248" s="319"/>
      <c r="X248" s="319"/>
      <c r="Y248" s="319"/>
      <c r="Z248" s="319"/>
      <c r="AA248" s="319"/>
      <c r="AB248" s="319"/>
      <c r="AC248" s="319"/>
      <c r="AD248" s="319"/>
      <c r="AE248" s="319"/>
      <c r="AF248" s="319"/>
      <c r="AG248" s="319"/>
      <c r="AH248" s="319"/>
      <c r="AI248" s="319"/>
      <c r="AJ248" s="319"/>
      <c r="AK248" s="319"/>
      <c r="AL248" s="319"/>
      <c r="AM248" s="319"/>
      <c r="AN248" s="319"/>
      <c r="AO248" s="319"/>
      <c r="AP248" s="319"/>
      <c r="AQ248" s="319"/>
      <c r="AR248" s="319"/>
      <c r="AS248" s="319"/>
      <c r="AT248" s="319"/>
      <c r="AU248" s="319"/>
      <c r="AV248" s="319"/>
      <c r="AW248" s="319"/>
      <c r="AX248" s="319"/>
      <c r="AY248" s="319"/>
      <c r="AZ248" s="319"/>
      <c r="BA248" s="319"/>
      <c r="BB248" s="319"/>
      <c r="BC248" s="319"/>
      <c r="BD248" s="319"/>
      <c r="BE248" s="319"/>
      <c r="BF248" s="319"/>
      <c r="BG248" s="319"/>
      <c r="BH248" s="319"/>
      <c r="BI248" s="319"/>
      <c r="BJ248" s="319"/>
      <c r="BK248" s="319"/>
      <c r="BL248" s="319"/>
      <c r="BM248" s="319"/>
      <c r="BN248" s="319"/>
      <c r="BO248" s="319"/>
      <c r="BP248" s="319"/>
      <c r="BQ248" s="319"/>
      <c r="BR248" s="319"/>
      <c r="BS248" s="319"/>
      <c r="BT248" s="319"/>
      <c r="BU248" s="319"/>
      <c r="BV248" s="319"/>
      <c r="BW248" s="319"/>
      <c r="BX248" s="319"/>
      <c r="BY248" s="319"/>
      <c r="BZ248" s="319"/>
      <c r="CA248" s="319"/>
      <c r="CB248" s="319"/>
      <c r="CC248" s="319"/>
      <c r="CD248" s="319"/>
      <c r="CE248" s="319"/>
      <c r="CF248" s="319"/>
      <c r="CG248" s="319"/>
      <c r="CH248" s="319"/>
      <c r="CI248" s="319"/>
      <c r="CJ248" s="319"/>
      <c r="CK248" s="319"/>
      <c r="CL248" s="319"/>
      <c r="CM248" s="319"/>
      <c r="CN248" s="319"/>
      <c r="CO248" s="319"/>
      <c r="CP248" s="319"/>
      <c r="CQ248" s="319"/>
      <c r="CR248" s="319"/>
      <c r="CS248" s="319"/>
      <c r="CT248" s="319"/>
      <c r="CU248" s="319"/>
      <c r="CV248" s="319"/>
      <c r="CW248" s="319"/>
      <c r="CX248" s="319"/>
      <c r="CY248" s="319"/>
      <c r="CZ248" s="319"/>
      <c r="DA248" s="319"/>
      <c r="DB248" s="319"/>
      <c r="DC248" s="319"/>
      <c r="DD248" s="319"/>
      <c r="DE248" s="319"/>
      <c r="DF248" s="319"/>
      <c r="DG248" s="319"/>
      <c r="DH248" s="319"/>
      <c r="DI248" s="319"/>
      <c r="DJ248" s="319"/>
      <c r="DK248" s="319"/>
      <c r="DL248" s="319"/>
      <c r="DM248" s="319"/>
      <c r="DN248" s="319"/>
      <c r="DO248" s="319"/>
      <c r="DP248" s="319"/>
      <c r="DQ248" s="319"/>
      <c r="DR248" s="319"/>
      <c r="DS248" s="319"/>
      <c r="DT248" s="319"/>
      <c r="DU248" s="319"/>
      <c r="DV248" s="319"/>
      <c r="DW248" s="319"/>
      <c r="DX248" s="319"/>
      <c r="DY248" s="319"/>
      <c r="DZ248" s="319"/>
      <c r="EA248" s="319"/>
      <c r="EB248" s="319"/>
      <c r="EC248" s="319"/>
      <c r="ED248" s="319"/>
      <c r="EE248" s="319"/>
      <c r="EF248" s="319"/>
      <c r="EG248" s="319"/>
      <c r="EH248" s="319"/>
      <c r="EI248" s="319"/>
      <c r="EJ248" s="319"/>
      <c r="EK248" s="319"/>
      <c r="EL248" s="319"/>
      <c r="EM248" s="319"/>
      <c r="EN248" s="319"/>
      <c r="EO248" s="319"/>
      <c r="EP248" s="319"/>
      <c r="EQ248" s="319"/>
      <c r="ER248" s="319"/>
      <c r="ES248" s="319"/>
      <c r="ET248" s="319"/>
      <c r="EU248" s="319"/>
      <c r="EV248" s="319"/>
      <c r="EW248" s="319"/>
      <c r="EX248" s="319"/>
      <c r="EY248" s="319"/>
      <c r="EZ248" s="319"/>
      <c r="FA248" s="319"/>
      <c r="FB248" s="319"/>
      <c r="FC248" s="319"/>
      <c r="FD248" s="319"/>
      <c r="FE248" s="319"/>
      <c r="FF248" s="319"/>
      <c r="FG248" s="319"/>
      <c r="FH248" s="319"/>
      <c r="FI248" s="319"/>
      <c r="FJ248" s="319"/>
      <c r="FK248" s="319"/>
      <c r="FL248" s="319"/>
      <c r="FM248" s="319"/>
      <c r="FN248" s="319"/>
      <c r="FO248" s="319"/>
    </row>
    <row r="249" spans="2:16384" hidden="1" outlineLevel="1" x14ac:dyDescent="0.3">
      <c r="B249" s="201" t="s">
        <v>207</v>
      </c>
      <c r="D249" s="275">
        <f t="shared" ref="D249:D260" si="2029">SUM(G249:FO249)</f>
        <v>33.338090706533855</v>
      </c>
      <c r="E249" s="213"/>
      <c r="G249" s="319">
        <f t="shared" ref="G249:AL249" si="2030">G187</f>
        <v>33.338090706533855</v>
      </c>
      <c r="H249" s="319">
        <f t="shared" si="2030"/>
        <v>0</v>
      </c>
      <c r="I249" s="319">
        <f t="shared" si="2030"/>
        <v>0</v>
      </c>
      <c r="J249" s="319">
        <f t="shared" si="2030"/>
        <v>0</v>
      </c>
      <c r="K249" s="319">
        <f t="shared" si="2030"/>
        <v>0</v>
      </c>
      <c r="L249" s="319">
        <f t="shared" si="2030"/>
        <v>0</v>
      </c>
      <c r="M249" s="319">
        <f t="shared" si="2030"/>
        <v>0</v>
      </c>
      <c r="N249" s="319">
        <f t="shared" si="2030"/>
        <v>0</v>
      </c>
      <c r="O249" s="319">
        <f t="shared" si="2030"/>
        <v>0</v>
      </c>
      <c r="P249" s="319">
        <f t="shared" si="2030"/>
        <v>0</v>
      </c>
      <c r="Q249" s="319">
        <f t="shared" si="2030"/>
        <v>0</v>
      </c>
      <c r="R249" s="319">
        <f t="shared" si="2030"/>
        <v>0</v>
      </c>
      <c r="S249" s="319">
        <f t="shared" si="2030"/>
        <v>0</v>
      </c>
      <c r="T249" s="319">
        <f t="shared" si="2030"/>
        <v>0</v>
      </c>
      <c r="U249" s="319">
        <f t="shared" si="2030"/>
        <v>0</v>
      </c>
      <c r="V249" s="319">
        <f t="shared" si="2030"/>
        <v>0</v>
      </c>
      <c r="W249" s="319">
        <f t="shared" si="2030"/>
        <v>0</v>
      </c>
      <c r="X249" s="319">
        <f t="shared" si="2030"/>
        <v>0</v>
      </c>
      <c r="Y249" s="319">
        <f t="shared" si="2030"/>
        <v>0</v>
      </c>
      <c r="Z249" s="319">
        <f t="shared" si="2030"/>
        <v>0</v>
      </c>
      <c r="AA249" s="319">
        <f t="shared" si="2030"/>
        <v>0</v>
      </c>
      <c r="AB249" s="319">
        <f t="shared" si="2030"/>
        <v>0</v>
      </c>
      <c r="AC249" s="319">
        <f t="shared" si="2030"/>
        <v>0</v>
      </c>
      <c r="AD249" s="319">
        <f t="shared" si="2030"/>
        <v>0</v>
      </c>
      <c r="AE249" s="319">
        <f t="shared" si="2030"/>
        <v>0</v>
      </c>
      <c r="AF249" s="319">
        <f t="shared" si="2030"/>
        <v>0</v>
      </c>
      <c r="AG249" s="319">
        <f t="shared" si="2030"/>
        <v>0</v>
      </c>
      <c r="AH249" s="319">
        <f t="shared" si="2030"/>
        <v>0</v>
      </c>
      <c r="AI249" s="319">
        <f t="shared" si="2030"/>
        <v>0</v>
      </c>
      <c r="AJ249" s="319">
        <f t="shared" si="2030"/>
        <v>0</v>
      </c>
      <c r="AK249" s="319">
        <f t="shared" si="2030"/>
        <v>0</v>
      </c>
      <c r="AL249" s="319">
        <f t="shared" si="2030"/>
        <v>0</v>
      </c>
      <c r="AM249" s="319">
        <f t="shared" ref="AM249:BR249" si="2031">AM187</f>
        <v>0</v>
      </c>
      <c r="AN249" s="319">
        <f t="shared" si="2031"/>
        <v>0</v>
      </c>
      <c r="AO249" s="319">
        <f t="shared" si="2031"/>
        <v>0</v>
      </c>
      <c r="AP249" s="319">
        <f t="shared" si="2031"/>
        <v>0</v>
      </c>
      <c r="AQ249" s="319">
        <f t="shared" si="2031"/>
        <v>0</v>
      </c>
      <c r="AR249" s="319">
        <f t="shared" si="2031"/>
        <v>0</v>
      </c>
      <c r="AS249" s="319">
        <f t="shared" si="2031"/>
        <v>0</v>
      </c>
      <c r="AT249" s="319">
        <f t="shared" si="2031"/>
        <v>0</v>
      </c>
      <c r="AU249" s="319">
        <f t="shared" si="2031"/>
        <v>0</v>
      </c>
      <c r="AV249" s="319">
        <f t="shared" si="2031"/>
        <v>0</v>
      </c>
      <c r="AW249" s="319">
        <f t="shared" si="2031"/>
        <v>0</v>
      </c>
      <c r="AX249" s="319">
        <f t="shared" si="2031"/>
        <v>0</v>
      </c>
      <c r="AY249" s="319">
        <f t="shared" si="2031"/>
        <v>0</v>
      </c>
      <c r="AZ249" s="319">
        <f t="shared" si="2031"/>
        <v>0</v>
      </c>
      <c r="BA249" s="319">
        <f t="shared" si="2031"/>
        <v>0</v>
      </c>
      <c r="BB249" s="319">
        <f t="shared" si="2031"/>
        <v>0</v>
      </c>
      <c r="BC249" s="319">
        <f t="shared" si="2031"/>
        <v>0</v>
      </c>
      <c r="BD249" s="319">
        <f t="shared" si="2031"/>
        <v>0</v>
      </c>
      <c r="BE249" s="319">
        <f t="shared" si="2031"/>
        <v>0</v>
      </c>
      <c r="BF249" s="319">
        <f t="shared" si="2031"/>
        <v>0</v>
      </c>
      <c r="BG249" s="319">
        <f t="shared" si="2031"/>
        <v>0</v>
      </c>
      <c r="BH249" s="319">
        <f t="shared" si="2031"/>
        <v>0</v>
      </c>
      <c r="BI249" s="319">
        <f t="shared" si="2031"/>
        <v>0</v>
      </c>
      <c r="BJ249" s="319">
        <f t="shared" si="2031"/>
        <v>0</v>
      </c>
      <c r="BK249" s="319">
        <f t="shared" si="2031"/>
        <v>0</v>
      </c>
      <c r="BL249" s="319">
        <f t="shared" si="2031"/>
        <v>0</v>
      </c>
      <c r="BM249" s="319">
        <f t="shared" si="2031"/>
        <v>0</v>
      </c>
      <c r="BN249" s="319">
        <f t="shared" si="2031"/>
        <v>0</v>
      </c>
      <c r="BO249" s="319">
        <f t="shared" si="2031"/>
        <v>0</v>
      </c>
      <c r="BP249" s="319">
        <f t="shared" si="2031"/>
        <v>0</v>
      </c>
      <c r="BQ249" s="319">
        <f t="shared" si="2031"/>
        <v>0</v>
      </c>
      <c r="BR249" s="319">
        <f t="shared" si="2031"/>
        <v>0</v>
      </c>
      <c r="BS249" s="319">
        <f t="shared" ref="BS249:CX249" si="2032">BS187</f>
        <v>0</v>
      </c>
      <c r="BT249" s="319">
        <f t="shared" si="2032"/>
        <v>0</v>
      </c>
      <c r="BU249" s="319">
        <f t="shared" si="2032"/>
        <v>0</v>
      </c>
      <c r="BV249" s="319">
        <f t="shared" si="2032"/>
        <v>0</v>
      </c>
      <c r="BW249" s="319">
        <f t="shared" si="2032"/>
        <v>0</v>
      </c>
      <c r="BX249" s="319">
        <f t="shared" si="2032"/>
        <v>0</v>
      </c>
      <c r="BY249" s="319">
        <f t="shared" si="2032"/>
        <v>0</v>
      </c>
      <c r="BZ249" s="319">
        <f t="shared" si="2032"/>
        <v>0</v>
      </c>
      <c r="CA249" s="319">
        <f t="shared" si="2032"/>
        <v>0</v>
      </c>
      <c r="CB249" s="319">
        <f t="shared" si="2032"/>
        <v>0</v>
      </c>
      <c r="CC249" s="319">
        <f t="shared" si="2032"/>
        <v>0</v>
      </c>
      <c r="CD249" s="319">
        <f t="shared" si="2032"/>
        <v>0</v>
      </c>
      <c r="CE249" s="319">
        <f t="shared" si="2032"/>
        <v>0</v>
      </c>
      <c r="CF249" s="319">
        <f t="shared" si="2032"/>
        <v>0</v>
      </c>
      <c r="CG249" s="319">
        <f t="shared" si="2032"/>
        <v>0</v>
      </c>
      <c r="CH249" s="319">
        <f t="shared" si="2032"/>
        <v>0</v>
      </c>
      <c r="CI249" s="319">
        <f t="shared" si="2032"/>
        <v>0</v>
      </c>
      <c r="CJ249" s="319">
        <f t="shared" si="2032"/>
        <v>0</v>
      </c>
      <c r="CK249" s="319">
        <f t="shared" si="2032"/>
        <v>0</v>
      </c>
      <c r="CL249" s="319">
        <f t="shared" si="2032"/>
        <v>0</v>
      </c>
      <c r="CM249" s="319">
        <f t="shared" si="2032"/>
        <v>0</v>
      </c>
      <c r="CN249" s="319">
        <f t="shared" si="2032"/>
        <v>0</v>
      </c>
      <c r="CO249" s="319">
        <f t="shared" si="2032"/>
        <v>0</v>
      </c>
      <c r="CP249" s="319">
        <f t="shared" si="2032"/>
        <v>0</v>
      </c>
      <c r="CQ249" s="319">
        <f t="shared" si="2032"/>
        <v>0</v>
      </c>
      <c r="CR249" s="319">
        <f t="shared" si="2032"/>
        <v>0</v>
      </c>
      <c r="CS249" s="319">
        <f t="shared" si="2032"/>
        <v>0</v>
      </c>
      <c r="CT249" s="319">
        <f t="shared" si="2032"/>
        <v>0</v>
      </c>
      <c r="CU249" s="319">
        <f t="shared" si="2032"/>
        <v>0</v>
      </c>
      <c r="CV249" s="319">
        <f t="shared" si="2032"/>
        <v>0</v>
      </c>
      <c r="CW249" s="319">
        <f t="shared" si="2032"/>
        <v>0</v>
      </c>
      <c r="CX249" s="319">
        <f t="shared" si="2032"/>
        <v>0</v>
      </c>
      <c r="CY249" s="319">
        <f t="shared" ref="CY249:ED249" si="2033">CY187</f>
        <v>0</v>
      </c>
      <c r="CZ249" s="319">
        <f t="shared" si="2033"/>
        <v>0</v>
      </c>
      <c r="DA249" s="319">
        <f t="shared" si="2033"/>
        <v>0</v>
      </c>
      <c r="DB249" s="319">
        <f t="shared" si="2033"/>
        <v>0</v>
      </c>
      <c r="DC249" s="319">
        <f t="shared" si="2033"/>
        <v>0</v>
      </c>
      <c r="DD249" s="319">
        <f t="shared" si="2033"/>
        <v>0</v>
      </c>
      <c r="DE249" s="319">
        <f t="shared" si="2033"/>
        <v>0</v>
      </c>
      <c r="DF249" s="319">
        <f t="shared" si="2033"/>
        <v>0</v>
      </c>
      <c r="DG249" s="319">
        <f t="shared" si="2033"/>
        <v>0</v>
      </c>
      <c r="DH249" s="319">
        <f t="shared" si="2033"/>
        <v>0</v>
      </c>
      <c r="DI249" s="319">
        <f t="shared" si="2033"/>
        <v>0</v>
      </c>
      <c r="DJ249" s="319">
        <f t="shared" si="2033"/>
        <v>0</v>
      </c>
      <c r="DK249" s="319">
        <f t="shared" si="2033"/>
        <v>0</v>
      </c>
      <c r="DL249" s="319">
        <f t="shared" si="2033"/>
        <v>0</v>
      </c>
      <c r="DM249" s="319">
        <f t="shared" si="2033"/>
        <v>0</v>
      </c>
      <c r="DN249" s="319">
        <f t="shared" si="2033"/>
        <v>0</v>
      </c>
      <c r="DO249" s="319">
        <f t="shared" si="2033"/>
        <v>0</v>
      </c>
      <c r="DP249" s="319">
        <f t="shared" si="2033"/>
        <v>0</v>
      </c>
      <c r="DQ249" s="319">
        <f t="shared" si="2033"/>
        <v>0</v>
      </c>
      <c r="DR249" s="319">
        <f t="shared" si="2033"/>
        <v>0</v>
      </c>
      <c r="DS249" s="319">
        <f t="shared" si="2033"/>
        <v>0</v>
      </c>
      <c r="DT249" s="319">
        <f t="shared" si="2033"/>
        <v>0</v>
      </c>
      <c r="DU249" s="319">
        <f t="shared" si="2033"/>
        <v>0</v>
      </c>
      <c r="DV249" s="319">
        <f t="shared" si="2033"/>
        <v>0</v>
      </c>
      <c r="DW249" s="319">
        <f t="shared" si="2033"/>
        <v>0</v>
      </c>
      <c r="DX249" s="319">
        <f t="shared" si="2033"/>
        <v>0</v>
      </c>
      <c r="DY249" s="319">
        <f t="shared" si="2033"/>
        <v>0</v>
      </c>
      <c r="DZ249" s="319">
        <f t="shared" si="2033"/>
        <v>0</v>
      </c>
      <c r="EA249" s="319">
        <f t="shared" si="2033"/>
        <v>0</v>
      </c>
      <c r="EB249" s="319">
        <f t="shared" si="2033"/>
        <v>0</v>
      </c>
      <c r="EC249" s="319">
        <f t="shared" si="2033"/>
        <v>0</v>
      </c>
      <c r="ED249" s="319">
        <f t="shared" si="2033"/>
        <v>0</v>
      </c>
      <c r="EE249" s="319">
        <f t="shared" ref="EE249:FO249" si="2034">EE187</f>
        <v>0</v>
      </c>
      <c r="EF249" s="319">
        <f t="shared" si="2034"/>
        <v>0</v>
      </c>
      <c r="EG249" s="319">
        <f t="shared" si="2034"/>
        <v>0</v>
      </c>
      <c r="EH249" s="319">
        <f t="shared" si="2034"/>
        <v>0</v>
      </c>
      <c r="EI249" s="319">
        <f t="shared" si="2034"/>
        <v>0</v>
      </c>
      <c r="EJ249" s="319">
        <f t="shared" si="2034"/>
        <v>0</v>
      </c>
      <c r="EK249" s="319">
        <f t="shared" si="2034"/>
        <v>0</v>
      </c>
      <c r="EL249" s="319">
        <f t="shared" si="2034"/>
        <v>0</v>
      </c>
      <c r="EM249" s="319">
        <f t="shared" si="2034"/>
        <v>0</v>
      </c>
      <c r="EN249" s="319">
        <f t="shared" si="2034"/>
        <v>0</v>
      </c>
      <c r="EO249" s="319">
        <f t="shared" si="2034"/>
        <v>0</v>
      </c>
      <c r="EP249" s="319">
        <f t="shared" si="2034"/>
        <v>0</v>
      </c>
      <c r="EQ249" s="319">
        <f t="shared" si="2034"/>
        <v>0</v>
      </c>
      <c r="ER249" s="319">
        <f t="shared" si="2034"/>
        <v>0</v>
      </c>
      <c r="ES249" s="319">
        <f t="shared" si="2034"/>
        <v>0</v>
      </c>
      <c r="ET249" s="319">
        <f t="shared" si="2034"/>
        <v>0</v>
      </c>
      <c r="EU249" s="319">
        <f t="shared" si="2034"/>
        <v>0</v>
      </c>
      <c r="EV249" s="319">
        <f t="shared" si="2034"/>
        <v>0</v>
      </c>
      <c r="EW249" s="319">
        <f t="shared" si="2034"/>
        <v>0</v>
      </c>
      <c r="EX249" s="319">
        <f t="shared" si="2034"/>
        <v>0</v>
      </c>
      <c r="EY249" s="319">
        <f t="shared" si="2034"/>
        <v>0</v>
      </c>
      <c r="EZ249" s="319">
        <f t="shared" si="2034"/>
        <v>0</v>
      </c>
      <c r="FA249" s="319">
        <f t="shared" si="2034"/>
        <v>0</v>
      </c>
      <c r="FB249" s="319">
        <f t="shared" si="2034"/>
        <v>0</v>
      </c>
      <c r="FC249" s="319">
        <f t="shared" si="2034"/>
        <v>0</v>
      </c>
      <c r="FD249" s="319">
        <f t="shared" si="2034"/>
        <v>0</v>
      </c>
      <c r="FE249" s="319">
        <f t="shared" si="2034"/>
        <v>0</v>
      </c>
      <c r="FF249" s="319">
        <f t="shared" si="2034"/>
        <v>0</v>
      </c>
      <c r="FG249" s="319">
        <f t="shared" si="2034"/>
        <v>0</v>
      </c>
      <c r="FH249" s="319">
        <f t="shared" si="2034"/>
        <v>0</v>
      </c>
      <c r="FI249" s="319">
        <f t="shared" si="2034"/>
        <v>0</v>
      </c>
      <c r="FJ249" s="319">
        <f t="shared" si="2034"/>
        <v>0</v>
      </c>
      <c r="FK249" s="319">
        <f t="shared" si="2034"/>
        <v>0</v>
      </c>
      <c r="FL249" s="319">
        <f t="shared" si="2034"/>
        <v>0</v>
      </c>
      <c r="FM249" s="319">
        <f t="shared" si="2034"/>
        <v>0</v>
      </c>
      <c r="FN249" s="319">
        <f t="shared" si="2034"/>
        <v>0</v>
      </c>
      <c r="FO249" s="319">
        <f t="shared" si="2034"/>
        <v>0</v>
      </c>
    </row>
    <row r="250" spans="2:16384" hidden="1" outlineLevel="1" x14ac:dyDescent="0.3">
      <c r="B250" s="201" t="s">
        <v>508</v>
      </c>
      <c r="D250" s="212">
        <f t="shared" si="2029"/>
        <v>21.243635652514843</v>
      </c>
      <c r="G250" s="319">
        <f t="shared" ref="G250:AL250" si="2035">G188</f>
        <v>0</v>
      </c>
      <c r="H250" s="319">
        <f t="shared" si="2035"/>
        <v>0</v>
      </c>
      <c r="I250" s="319">
        <f t="shared" si="2035"/>
        <v>0</v>
      </c>
      <c r="J250" s="319">
        <f t="shared" si="2035"/>
        <v>0</v>
      </c>
      <c r="K250" s="319">
        <f t="shared" si="2035"/>
        <v>0</v>
      </c>
      <c r="L250" s="319">
        <f t="shared" si="2035"/>
        <v>0</v>
      </c>
      <c r="M250" s="319">
        <f t="shared" si="2035"/>
        <v>0</v>
      </c>
      <c r="N250" s="319">
        <f t="shared" si="2035"/>
        <v>0</v>
      </c>
      <c r="O250" s="319">
        <f t="shared" si="2035"/>
        <v>0</v>
      </c>
      <c r="P250" s="319">
        <f t="shared" si="2035"/>
        <v>0</v>
      </c>
      <c r="Q250" s="319">
        <f t="shared" si="2035"/>
        <v>0</v>
      </c>
      <c r="R250" s="319">
        <f t="shared" si="2035"/>
        <v>0</v>
      </c>
      <c r="S250" s="319">
        <f t="shared" si="2035"/>
        <v>0</v>
      </c>
      <c r="T250" s="319">
        <f t="shared" si="2035"/>
        <v>0</v>
      </c>
      <c r="U250" s="319">
        <f t="shared" si="2035"/>
        <v>1.9119272087263359</v>
      </c>
      <c r="V250" s="319">
        <f t="shared" si="2035"/>
        <v>1.9119272087263359</v>
      </c>
      <c r="W250" s="319">
        <f t="shared" si="2035"/>
        <v>1.9119272087263359</v>
      </c>
      <c r="X250" s="319">
        <f t="shared" si="2035"/>
        <v>1.9119272087263359</v>
      </c>
      <c r="Y250" s="319">
        <f t="shared" si="2035"/>
        <v>1.9119272087263359</v>
      </c>
      <c r="Z250" s="319">
        <f t="shared" si="2035"/>
        <v>1.9119272087263359</v>
      </c>
      <c r="AA250" s="319">
        <f t="shared" si="2035"/>
        <v>1.9119272087263359</v>
      </c>
      <c r="AB250" s="319">
        <f t="shared" si="2035"/>
        <v>1.9119272087263359</v>
      </c>
      <c r="AC250" s="319">
        <f t="shared" si="2035"/>
        <v>1.9119272087263359</v>
      </c>
      <c r="AD250" s="319">
        <f t="shared" si="2035"/>
        <v>1.9119272087263359</v>
      </c>
      <c r="AE250" s="319">
        <f t="shared" si="2035"/>
        <v>1.9119272087263359</v>
      </c>
      <c r="AF250" s="319">
        <f t="shared" si="2035"/>
        <v>0.21243635652514845</v>
      </c>
      <c r="AG250" s="319">
        <f t="shared" si="2035"/>
        <v>0</v>
      </c>
      <c r="AH250" s="319">
        <f t="shared" si="2035"/>
        <v>0</v>
      </c>
      <c r="AI250" s="319">
        <f t="shared" si="2035"/>
        <v>0</v>
      </c>
      <c r="AJ250" s="319">
        <f t="shared" si="2035"/>
        <v>0</v>
      </c>
      <c r="AK250" s="319">
        <f t="shared" si="2035"/>
        <v>0</v>
      </c>
      <c r="AL250" s="319">
        <f t="shared" si="2035"/>
        <v>0</v>
      </c>
      <c r="AM250" s="319">
        <f t="shared" ref="AM250:BR250" si="2036">AM188</f>
        <v>0</v>
      </c>
      <c r="AN250" s="319">
        <f t="shared" si="2036"/>
        <v>0</v>
      </c>
      <c r="AO250" s="319">
        <f t="shared" si="2036"/>
        <v>0</v>
      </c>
      <c r="AP250" s="319">
        <f t="shared" si="2036"/>
        <v>0</v>
      </c>
      <c r="AQ250" s="319">
        <f t="shared" si="2036"/>
        <v>0</v>
      </c>
      <c r="AR250" s="319">
        <f t="shared" si="2036"/>
        <v>0</v>
      </c>
      <c r="AS250" s="319">
        <f t="shared" si="2036"/>
        <v>0</v>
      </c>
      <c r="AT250" s="319">
        <f t="shared" si="2036"/>
        <v>0</v>
      </c>
      <c r="AU250" s="319">
        <f t="shared" si="2036"/>
        <v>0</v>
      </c>
      <c r="AV250" s="319">
        <f t="shared" si="2036"/>
        <v>0</v>
      </c>
      <c r="AW250" s="319">
        <f t="shared" si="2036"/>
        <v>0</v>
      </c>
      <c r="AX250" s="319">
        <f t="shared" si="2036"/>
        <v>0</v>
      </c>
      <c r="AY250" s="319">
        <f t="shared" si="2036"/>
        <v>0</v>
      </c>
      <c r="AZ250" s="319">
        <f t="shared" si="2036"/>
        <v>0</v>
      </c>
      <c r="BA250" s="319">
        <f t="shared" si="2036"/>
        <v>0</v>
      </c>
      <c r="BB250" s="319">
        <f t="shared" si="2036"/>
        <v>0</v>
      </c>
      <c r="BC250" s="319">
        <f t="shared" si="2036"/>
        <v>0</v>
      </c>
      <c r="BD250" s="319">
        <f t="shared" si="2036"/>
        <v>0</v>
      </c>
      <c r="BE250" s="319">
        <f t="shared" si="2036"/>
        <v>0</v>
      </c>
      <c r="BF250" s="319">
        <f t="shared" si="2036"/>
        <v>0</v>
      </c>
      <c r="BG250" s="319">
        <f t="shared" si="2036"/>
        <v>0</v>
      </c>
      <c r="BH250" s="319">
        <f t="shared" si="2036"/>
        <v>0</v>
      </c>
      <c r="BI250" s="319">
        <f t="shared" si="2036"/>
        <v>0</v>
      </c>
      <c r="BJ250" s="319">
        <f t="shared" si="2036"/>
        <v>0</v>
      </c>
      <c r="BK250" s="319">
        <f t="shared" si="2036"/>
        <v>0</v>
      </c>
      <c r="BL250" s="319">
        <f t="shared" si="2036"/>
        <v>0</v>
      </c>
      <c r="BM250" s="319">
        <f t="shared" si="2036"/>
        <v>0</v>
      </c>
      <c r="BN250" s="319">
        <f t="shared" si="2036"/>
        <v>0</v>
      </c>
      <c r="BO250" s="319">
        <f t="shared" si="2036"/>
        <v>0</v>
      </c>
      <c r="BP250" s="319">
        <f t="shared" si="2036"/>
        <v>0</v>
      </c>
      <c r="BQ250" s="319">
        <f t="shared" si="2036"/>
        <v>0</v>
      </c>
      <c r="BR250" s="319">
        <f t="shared" si="2036"/>
        <v>0</v>
      </c>
      <c r="BS250" s="319">
        <f t="shared" ref="BS250:ED253" si="2037">BS188</f>
        <v>0</v>
      </c>
      <c r="BT250" s="319">
        <f t="shared" si="2037"/>
        <v>0</v>
      </c>
      <c r="BU250" s="319">
        <f t="shared" si="2037"/>
        <v>0</v>
      </c>
      <c r="BV250" s="319">
        <f t="shared" si="2037"/>
        <v>0</v>
      </c>
      <c r="BW250" s="319">
        <f t="shared" si="2037"/>
        <v>0</v>
      </c>
      <c r="BX250" s="319">
        <f t="shared" si="2037"/>
        <v>0</v>
      </c>
      <c r="BY250" s="319">
        <f t="shared" si="2037"/>
        <v>0</v>
      </c>
      <c r="BZ250" s="319">
        <f t="shared" si="2037"/>
        <v>0</v>
      </c>
      <c r="CA250" s="319">
        <f t="shared" si="2037"/>
        <v>0</v>
      </c>
      <c r="CB250" s="319">
        <f t="shared" si="2037"/>
        <v>0</v>
      </c>
      <c r="CC250" s="319">
        <f t="shared" si="2037"/>
        <v>0</v>
      </c>
      <c r="CD250" s="319">
        <f t="shared" si="2037"/>
        <v>0</v>
      </c>
      <c r="CE250" s="319">
        <f t="shared" si="2037"/>
        <v>0</v>
      </c>
      <c r="CF250" s="319">
        <f t="shared" si="2037"/>
        <v>0</v>
      </c>
      <c r="CG250" s="319">
        <f t="shared" si="2037"/>
        <v>0</v>
      </c>
      <c r="CH250" s="319">
        <f t="shared" si="2037"/>
        <v>0</v>
      </c>
      <c r="CI250" s="319">
        <f t="shared" si="2037"/>
        <v>0</v>
      </c>
      <c r="CJ250" s="319">
        <f t="shared" si="2037"/>
        <v>0</v>
      </c>
      <c r="CK250" s="319">
        <f t="shared" si="2037"/>
        <v>0</v>
      </c>
      <c r="CL250" s="319">
        <f t="shared" si="2037"/>
        <v>0</v>
      </c>
      <c r="CM250" s="319">
        <f t="shared" si="2037"/>
        <v>0</v>
      </c>
      <c r="CN250" s="319">
        <f t="shared" si="2037"/>
        <v>0</v>
      </c>
      <c r="CO250" s="319">
        <f t="shared" si="2037"/>
        <v>0</v>
      </c>
      <c r="CP250" s="319">
        <f t="shared" si="2037"/>
        <v>0</v>
      </c>
      <c r="CQ250" s="319">
        <f t="shared" si="2037"/>
        <v>0</v>
      </c>
      <c r="CR250" s="319">
        <f t="shared" si="2037"/>
        <v>0</v>
      </c>
      <c r="CS250" s="319">
        <f t="shared" si="2037"/>
        <v>0</v>
      </c>
      <c r="CT250" s="319">
        <f t="shared" si="2037"/>
        <v>0</v>
      </c>
      <c r="CU250" s="319">
        <f t="shared" si="2037"/>
        <v>0</v>
      </c>
      <c r="CV250" s="319">
        <f t="shared" si="2037"/>
        <v>0</v>
      </c>
      <c r="CW250" s="319">
        <f t="shared" si="2037"/>
        <v>0</v>
      </c>
      <c r="CX250" s="319">
        <f t="shared" si="2037"/>
        <v>0</v>
      </c>
      <c r="CY250" s="319">
        <f t="shared" si="2037"/>
        <v>0</v>
      </c>
      <c r="CZ250" s="319">
        <f t="shared" si="2037"/>
        <v>0</v>
      </c>
      <c r="DA250" s="319">
        <f t="shared" si="2037"/>
        <v>0</v>
      </c>
      <c r="DB250" s="319">
        <f t="shared" si="2037"/>
        <v>0</v>
      </c>
      <c r="DC250" s="319">
        <f t="shared" si="2037"/>
        <v>0</v>
      </c>
      <c r="DD250" s="319">
        <f t="shared" si="2037"/>
        <v>0</v>
      </c>
      <c r="DE250" s="319">
        <f t="shared" si="2037"/>
        <v>0</v>
      </c>
      <c r="DF250" s="319">
        <f t="shared" si="2037"/>
        <v>0</v>
      </c>
      <c r="DG250" s="319">
        <f t="shared" si="2037"/>
        <v>0</v>
      </c>
      <c r="DH250" s="319">
        <f t="shared" si="2037"/>
        <v>0</v>
      </c>
      <c r="DI250" s="319">
        <f t="shared" si="2037"/>
        <v>0</v>
      </c>
      <c r="DJ250" s="319">
        <f t="shared" si="2037"/>
        <v>0</v>
      </c>
      <c r="DK250" s="319">
        <f t="shared" si="2037"/>
        <v>0</v>
      </c>
      <c r="DL250" s="319">
        <f t="shared" si="2037"/>
        <v>0</v>
      </c>
      <c r="DM250" s="319">
        <f t="shared" si="2037"/>
        <v>0</v>
      </c>
      <c r="DN250" s="319">
        <f t="shared" si="2037"/>
        <v>0</v>
      </c>
      <c r="DO250" s="319">
        <f t="shared" si="2037"/>
        <v>0</v>
      </c>
      <c r="DP250" s="319">
        <f t="shared" si="2037"/>
        <v>0</v>
      </c>
      <c r="DQ250" s="319">
        <f t="shared" si="2037"/>
        <v>0</v>
      </c>
      <c r="DR250" s="319">
        <f t="shared" si="2037"/>
        <v>0</v>
      </c>
      <c r="DS250" s="319">
        <f t="shared" si="2037"/>
        <v>0</v>
      </c>
      <c r="DT250" s="319">
        <f t="shared" si="2037"/>
        <v>0</v>
      </c>
      <c r="DU250" s="319">
        <f t="shared" si="2037"/>
        <v>0</v>
      </c>
      <c r="DV250" s="319">
        <f t="shared" si="2037"/>
        <v>0</v>
      </c>
      <c r="DW250" s="319">
        <f t="shared" si="2037"/>
        <v>0</v>
      </c>
      <c r="DX250" s="319">
        <f t="shared" si="2037"/>
        <v>0</v>
      </c>
      <c r="DY250" s="319">
        <f t="shared" si="2037"/>
        <v>0</v>
      </c>
      <c r="DZ250" s="319">
        <f t="shared" si="2037"/>
        <v>0</v>
      </c>
      <c r="EA250" s="319">
        <f t="shared" si="2037"/>
        <v>0</v>
      </c>
      <c r="EB250" s="319">
        <f t="shared" si="2037"/>
        <v>0</v>
      </c>
      <c r="EC250" s="319">
        <f t="shared" si="2037"/>
        <v>0</v>
      </c>
      <c r="ED250" s="319">
        <f t="shared" si="2037"/>
        <v>0</v>
      </c>
      <c r="EE250" s="319">
        <f t="shared" ref="EE250:FO250" si="2038">EE188</f>
        <v>0</v>
      </c>
      <c r="EF250" s="319">
        <f t="shared" si="2038"/>
        <v>0</v>
      </c>
      <c r="EG250" s="319">
        <f t="shared" si="2038"/>
        <v>0</v>
      </c>
      <c r="EH250" s="319">
        <f t="shared" si="2038"/>
        <v>0</v>
      </c>
      <c r="EI250" s="319">
        <f t="shared" si="2038"/>
        <v>0</v>
      </c>
      <c r="EJ250" s="319">
        <f t="shared" si="2038"/>
        <v>0</v>
      </c>
      <c r="EK250" s="319">
        <f t="shared" si="2038"/>
        <v>0</v>
      </c>
      <c r="EL250" s="319">
        <f t="shared" si="2038"/>
        <v>0</v>
      </c>
      <c r="EM250" s="319">
        <f t="shared" si="2038"/>
        <v>0</v>
      </c>
      <c r="EN250" s="319">
        <f t="shared" si="2038"/>
        <v>0</v>
      </c>
      <c r="EO250" s="319">
        <f t="shared" si="2038"/>
        <v>0</v>
      </c>
      <c r="EP250" s="319">
        <f t="shared" si="2038"/>
        <v>0</v>
      </c>
      <c r="EQ250" s="319">
        <f t="shared" si="2038"/>
        <v>0</v>
      </c>
      <c r="ER250" s="319">
        <f t="shared" si="2038"/>
        <v>0</v>
      </c>
      <c r="ES250" s="319">
        <f t="shared" si="2038"/>
        <v>0</v>
      </c>
      <c r="ET250" s="319">
        <f t="shared" si="2038"/>
        <v>0</v>
      </c>
      <c r="EU250" s="319">
        <f t="shared" si="2038"/>
        <v>0</v>
      </c>
      <c r="EV250" s="319">
        <f t="shared" si="2038"/>
        <v>0</v>
      </c>
      <c r="EW250" s="319">
        <f t="shared" si="2038"/>
        <v>0</v>
      </c>
      <c r="EX250" s="319">
        <f t="shared" si="2038"/>
        <v>0</v>
      </c>
      <c r="EY250" s="319">
        <f t="shared" si="2038"/>
        <v>0</v>
      </c>
      <c r="EZ250" s="319">
        <f t="shared" si="2038"/>
        <v>0</v>
      </c>
      <c r="FA250" s="319">
        <f t="shared" si="2038"/>
        <v>0</v>
      </c>
      <c r="FB250" s="319">
        <f t="shared" si="2038"/>
        <v>0</v>
      </c>
      <c r="FC250" s="319">
        <f t="shared" si="2038"/>
        <v>0</v>
      </c>
      <c r="FD250" s="319">
        <f t="shared" si="2038"/>
        <v>0</v>
      </c>
      <c r="FE250" s="319">
        <f t="shared" si="2038"/>
        <v>0</v>
      </c>
      <c r="FF250" s="319">
        <f t="shared" si="2038"/>
        <v>0</v>
      </c>
      <c r="FG250" s="319">
        <f t="shared" si="2038"/>
        <v>0</v>
      </c>
      <c r="FH250" s="319">
        <f t="shared" si="2038"/>
        <v>0</v>
      </c>
      <c r="FI250" s="319">
        <f t="shared" si="2038"/>
        <v>0</v>
      </c>
      <c r="FJ250" s="319">
        <f t="shared" si="2038"/>
        <v>0</v>
      </c>
      <c r="FK250" s="319">
        <f t="shared" si="2038"/>
        <v>0</v>
      </c>
      <c r="FL250" s="319">
        <f t="shared" si="2038"/>
        <v>0</v>
      </c>
      <c r="FM250" s="319">
        <f t="shared" si="2038"/>
        <v>0</v>
      </c>
      <c r="FN250" s="319">
        <f t="shared" si="2038"/>
        <v>0</v>
      </c>
      <c r="FO250" s="319">
        <f t="shared" si="2038"/>
        <v>0</v>
      </c>
      <c r="FP250" s="214">
        <f>_xlfn.XLOOKUP(FP234, Schedule!$F$226:$FO$226, Schedule!$F$236:$FO$236, 0)</f>
        <v>0</v>
      </c>
      <c r="FQ250" s="214">
        <f>_xlfn.XLOOKUP(FQ234, Schedule!$F$226:$FO$226, Schedule!$F$236:$FO$236, 0)</f>
        <v>0</v>
      </c>
      <c r="FR250" s="214">
        <f>_xlfn.XLOOKUP(FR234, Schedule!$F$226:$FO$226, Schedule!$F$236:$FO$236, 0)</f>
        <v>0</v>
      </c>
      <c r="FS250" s="214">
        <f>_xlfn.XLOOKUP(FS234, Schedule!$F$226:$FO$226, Schedule!$F$236:$FO$236, 0)</f>
        <v>0</v>
      </c>
      <c r="FT250" s="214">
        <f>_xlfn.XLOOKUP(FT234, Schedule!$F$226:$FO$226, Schedule!$F$236:$FO$236, 0)</f>
        <v>0</v>
      </c>
      <c r="FU250" s="214">
        <f>_xlfn.XLOOKUP(FU234, Schedule!$F$226:$FO$226, Schedule!$F$236:$FO$236, 0)</f>
        <v>0</v>
      </c>
      <c r="FV250" s="214">
        <f>_xlfn.XLOOKUP(FV234, Schedule!$F$226:$FO$226, Schedule!$F$236:$FO$236, 0)</f>
        <v>0</v>
      </c>
      <c r="FW250" s="214">
        <f>_xlfn.XLOOKUP(FW234, Schedule!$F$226:$FO$226, Schedule!$F$236:$FO$236, 0)</f>
        <v>0</v>
      </c>
      <c r="FX250" s="214">
        <f>_xlfn.XLOOKUP(FX234, Schedule!$F$226:$FO$226, Schedule!$F$236:$FO$236, 0)</f>
        <v>0</v>
      </c>
      <c r="FY250" s="214">
        <f>_xlfn.XLOOKUP(FY234, Schedule!$F$226:$FO$226, Schedule!$F$236:$FO$236, 0)</f>
        <v>0</v>
      </c>
      <c r="FZ250" s="214">
        <f>_xlfn.XLOOKUP(FZ234, Schedule!$F$226:$FO$226, Schedule!$F$236:$FO$236, 0)</f>
        <v>0</v>
      </c>
      <c r="GA250" s="214">
        <f>_xlfn.XLOOKUP(GA234, Schedule!$F$226:$FO$226, Schedule!$F$236:$FO$236, 0)</f>
        <v>0</v>
      </c>
      <c r="GB250" s="214">
        <f>_xlfn.XLOOKUP(GB234, Schedule!$F$226:$FO$226, Schedule!$F$236:$FO$236, 0)</f>
        <v>0</v>
      </c>
      <c r="GC250" s="214">
        <f>_xlfn.XLOOKUP(GC234, Schedule!$F$226:$FO$226, Schedule!$F$236:$FO$236, 0)</f>
        <v>0</v>
      </c>
      <c r="GD250" s="214">
        <f>_xlfn.XLOOKUP(GD234, Schedule!$F$226:$FO$226, Schedule!$F$236:$FO$236, 0)</f>
        <v>0</v>
      </c>
      <c r="GE250" s="214">
        <f>_xlfn.XLOOKUP(GE234, Schedule!$F$226:$FO$226, Schedule!$F$236:$FO$236, 0)</f>
        <v>0</v>
      </c>
      <c r="GF250" s="214">
        <f>_xlfn.XLOOKUP(GF234, Schedule!$F$226:$FO$226, Schedule!$F$236:$FO$236, 0)</f>
        <v>0</v>
      </c>
      <c r="GG250" s="214">
        <f>_xlfn.XLOOKUP(GG234, Schedule!$F$226:$FO$226, Schedule!$F$236:$FO$236, 0)</f>
        <v>0</v>
      </c>
      <c r="GH250" s="214">
        <f>_xlfn.XLOOKUP(GH234, Schedule!$F$226:$FO$226, Schedule!$F$236:$FO$236, 0)</f>
        <v>0</v>
      </c>
      <c r="GI250" s="214">
        <f>_xlfn.XLOOKUP(GI234, Schedule!$F$226:$FO$226, Schedule!$F$236:$FO$236, 0)</f>
        <v>0</v>
      </c>
      <c r="GJ250" s="214">
        <f>_xlfn.XLOOKUP(GJ234, Schedule!$F$226:$FO$226, Schedule!$F$236:$FO$236, 0)</f>
        <v>0</v>
      </c>
      <c r="GK250" s="214">
        <f>_xlfn.XLOOKUP(GK234, Schedule!$F$226:$FO$226, Schedule!$F$236:$FO$236, 0)</f>
        <v>0</v>
      </c>
      <c r="GL250" s="214">
        <f>_xlfn.XLOOKUP(GL234, Schedule!$F$226:$FO$226, Schedule!$F$236:$FO$236, 0)</f>
        <v>0</v>
      </c>
      <c r="GM250" s="214">
        <f>_xlfn.XLOOKUP(GM234, Schedule!$F$226:$FO$226, Schedule!$F$236:$FO$236, 0)</f>
        <v>0</v>
      </c>
      <c r="GN250" s="214">
        <f>_xlfn.XLOOKUP(GN234, Schedule!$F$226:$FO$226, Schedule!$F$236:$FO$236, 0)</f>
        <v>0</v>
      </c>
      <c r="GO250" s="214">
        <f>_xlfn.XLOOKUP(GO234, Schedule!$F$226:$FO$226, Schedule!$F$236:$FO$236, 0)</f>
        <v>0</v>
      </c>
      <c r="GP250" s="214">
        <f>_xlfn.XLOOKUP(GP234, Schedule!$F$226:$FO$226, Schedule!$F$236:$FO$236, 0)</f>
        <v>0</v>
      </c>
      <c r="GQ250" s="214">
        <f>_xlfn.XLOOKUP(GQ234, Schedule!$F$226:$FO$226, Schedule!$F$236:$FO$236, 0)</f>
        <v>0</v>
      </c>
      <c r="GR250" s="214">
        <f>_xlfn.XLOOKUP(GR234, Schedule!$F$226:$FO$226, Schedule!$F$236:$FO$236, 0)</f>
        <v>0</v>
      </c>
      <c r="GS250" s="214">
        <f>_xlfn.XLOOKUP(GS234, Schedule!$F$226:$FO$226, Schedule!$F$236:$FO$236, 0)</f>
        <v>0</v>
      </c>
      <c r="GT250" s="214">
        <f>_xlfn.XLOOKUP(GT234, Schedule!$F$226:$FO$226, Schedule!$F$236:$FO$236, 0)</f>
        <v>0</v>
      </c>
      <c r="GU250" s="214">
        <f>_xlfn.XLOOKUP(GU234, Schedule!$F$226:$FO$226, Schedule!$F$236:$FO$236, 0)</f>
        <v>0</v>
      </c>
      <c r="GV250" s="214">
        <f>_xlfn.XLOOKUP(GV234, Schedule!$F$226:$FO$226, Schedule!$F$236:$FO$236, 0)</f>
        <v>0</v>
      </c>
      <c r="GW250" s="214">
        <f>_xlfn.XLOOKUP(GW234, Schedule!$F$226:$FO$226, Schedule!$F$236:$FO$236, 0)</f>
        <v>0</v>
      </c>
      <c r="GX250" s="214">
        <f>_xlfn.XLOOKUP(GX234, Schedule!$F$226:$FO$226, Schedule!$F$236:$FO$236, 0)</f>
        <v>0</v>
      </c>
      <c r="GY250" s="214">
        <f>_xlfn.XLOOKUP(GY234, Schedule!$F$226:$FO$226, Schedule!$F$236:$FO$236, 0)</f>
        <v>0</v>
      </c>
      <c r="GZ250" s="214">
        <f>_xlfn.XLOOKUP(GZ234, Schedule!$F$226:$FO$226, Schedule!$F$236:$FO$236, 0)</f>
        <v>0</v>
      </c>
      <c r="HA250" s="214">
        <f>_xlfn.XLOOKUP(HA234, Schedule!$F$226:$FO$226, Schedule!$F$236:$FO$236, 0)</f>
        <v>0</v>
      </c>
      <c r="HB250" s="214">
        <f>_xlfn.XLOOKUP(HB234, Schedule!$F$226:$FO$226, Schedule!$F$236:$FO$236, 0)</f>
        <v>0</v>
      </c>
      <c r="HC250" s="214">
        <f>_xlfn.XLOOKUP(HC234, Schedule!$F$226:$FO$226, Schedule!$F$236:$FO$236, 0)</f>
        <v>0</v>
      </c>
      <c r="HD250" s="214">
        <f>_xlfn.XLOOKUP(HD234, Schedule!$F$226:$FO$226, Schedule!$F$236:$FO$236, 0)</f>
        <v>0</v>
      </c>
      <c r="HE250" s="214">
        <f>_xlfn.XLOOKUP(HE234, Schedule!$F$226:$FO$226, Schedule!$F$236:$FO$236, 0)</f>
        <v>0</v>
      </c>
      <c r="HF250" s="214">
        <f>_xlfn.XLOOKUP(HF234, Schedule!$F$226:$FO$226, Schedule!$F$236:$FO$236, 0)</f>
        <v>0</v>
      </c>
      <c r="HG250" s="214">
        <f>_xlfn.XLOOKUP(HG234, Schedule!$F$226:$FO$226, Schedule!$F$236:$FO$236, 0)</f>
        <v>0</v>
      </c>
      <c r="HH250" s="214">
        <f>_xlfn.XLOOKUP(HH234, Schedule!$F$226:$FO$226, Schedule!$F$236:$FO$236, 0)</f>
        <v>0</v>
      </c>
      <c r="HI250" s="214">
        <f>_xlfn.XLOOKUP(HI234, Schedule!$F$226:$FO$226, Schedule!$F$236:$FO$236, 0)</f>
        <v>0</v>
      </c>
      <c r="HJ250" s="214">
        <f>_xlfn.XLOOKUP(HJ234, Schedule!$F$226:$FO$226, Schedule!$F$236:$FO$236, 0)</f>
        <v>0</v>
      </c>
      <c r="HK250" s="214">
        <f>_xlfn.XLOOKUP(HK234, Schedule!$F$226:$FO$226, Schedule!$F$236:$FO$236, 0)</f>
        <v>0</v>
      </c>
      <c r="HL250" s="214">
        <f>_xlfn.XLOOKUP(HL234, Schedule!$F$226:$FO$226, Schedule!$F$236:$FO$236, 0)</f>
        <v>0</v>
      </c>
      <c r="HM250" s="214">
        <f>_xlfn.XLOOKUP(HM234, Schedule!$F$226:$FO$226, Schedule!$F$236:$FO$236, 0)</f>
        <v>0</v>
      </c>
      <c r="HN250" s="214">
        <f>_xlfn.XLOOKUP(HN234, Schedule!$F$226:$FO$226, Schedule!$F$236:$FO$236, 0)</f>
        <v>0</v>
      </c>
      <c r="HO250" s="214">
        <f>_xlfn.XLOOKUP(HO234, Schedule!$F$226:$FO$226, Schedule!$F$236:$FO$236, 0)</f>
        <v>0</v>
      </c>
      <c r="HP250" s="214">
        <f>_xlfn.XLOOKUP(HP234, Schedule!$F$226:$FO$226, Schedule!$F$236:$FO$236, 0)</f>
        <v>0</v>
      </c>
      <c r="HQ250" s="214">
        <f>_xlfn.XLOOKUP(HQ234, Schedule!$F$226:$FO$226, Schedule!$F$236:$FO$236, 0)</f>
        <v>0</v>
      </c>
      <c r="HR250" s="214">
        <f>_xlfn.XLOOKUP(HR234, Schedule!$F$226:$FO$226, Schedule!$F$236:$FO$236, 0)</f>
        <v>0</v>
      </c>
      <c r="HS250" s="214">
        <f>_xlfn.XLOOKUP(HS234, Schedule!$F$226:$FO$226, Schedule!$F$236:$FO$236, 0)</f>
        <v>0</v>
      </c>
      <c r="HT250" s="214">
        <f>_xlfn.XLOOKUP(HT234, Schedule!$F$226:$FO$226, Schedule!$F$236:$FO$236, 0)</f>
        <v>0</v>
      </c>
      <c r="HU250" s="214">
        <f>_xlfn.XLOOKUP(HU234, Schedule!$F$226:$FO$226, Schedule!$F$236:$FO$236, 0)</f>
        <v>0</v>
      </c>
      <c r="HV250" s="214">
        <f>_xlfn.XLOOKUP(HV234, Schedule!$F$226:$FO$226, Schedule!$F$236:$FO$236, 0)</f>
        <v>0</v>
      </c>
      <c r="HW250" s="214">
        <f>_xlfn.XLOOKUP(HW234, Schedule!$F$226:$FO$226, Schedule!$F$236:$FO$236, 0)</f>
        <v>0</v>
      </c>
      <c r="HX250" s="214">
        <f>_xlfn.XLOOKUP(HX234, Schedule!$F$226:$FO$226, Schedule!$F$236:$FO$236, 0)</f>
        <v>0</v>
      </c>
      <c r="HY250" s="214">
        <f>_xlfn.XLOOKUP(HY234, Schedule!$F$226:$FO$226, Schedule!$F$236:$FO$236, 0)</f>
        <v>0</v>
      </c>
      <c r="HZ250" s="214">
        <f>_xlfn.XLOOKUP(HZ234, Schedule!$F$226:$FO$226, Schedule!$F$236:$FO$236, 0)</f>
        <v>0</v>
      </c>
      <c r="IA250" s="214">
        <f>_xlfn.XLOOKUP(IA234, Schedule!$F$226:$FO$226, Schedule!$F$236:$FO$236, 0)</f>
        <v>0</v>
      </c>
      <c r="IB250" s="214">
        <f>_xlfn.XLOOKUP(IB234, Schedule!$F$226:$FO$226, Schedule!$F$236:$FO$236, 0)</f>
        <v>0</v>
      </c>
      <c r="IC250" s="214">
        <f>_xlfn.XLOOKUP(IC234, Schedule!$F$226:$FO$226, Schedule!$F$236:$FO$236, 0)</f>
        <v>0</v>
      </c>
      <c r="ID250" s="214">
        <f>_xlfn.XLOOKUP(ID234, Schedule!$F$226:$FO$226, Schedule!$F$236:$FO$236, 0)</f>
        <v>0</v>
      </c>
      <c r="IE250" s="214">
        <f>_xlfn.XLOOKUP(IE234, Schedule!$F$226:$FO$226, Schedule!$F$236:$FO$236, 0)</f>
        <v>0</v>
      </c>
      <c r="IF250" s="214">
        <f>_xlfn.XLOOKUP(IF234, Schedule!$F$226:$FO$226, Schedule!$F$236:$FO$236, 0)</f>
        <v>0</v>
      </c>
      <c r="IG250" s="214">
        <f>_xlfn.XLOOKUP(IG234, Schedule!$F$226:$FO$226, Schedule!$F$236:$FO$236, 0)</f>
        <v>0</v>
      </c>
      <c r="IH250" s="214">
        <f>_xlfn.XLOOKUP(IH234, Schedule!$F$226:$FO$226, Schedule!$F$236:$FO$236, 0)</f>
        <v>0</v>
      </c>
      <c r="II250" s="214">
        <f>_xlfn.XLOOKUP(II234, Schedule!$F$226:$FO$226, Schedule!$F$236:$FO$236, 0)</f>
        <v>0</v>
      </c>
      <c r="IJ250" s="214">
        <f>_xlfn.XLOOKUP(IJ234, Schedule!$F$226:$FO$226, Schedule!$F$236:$FO$236, 0)</f>
        <v>0</v>
      </c>
      <c r="IK250" s="214">
        <f>_xlfn.XLOOKUP(IK234, Schedule!$F$226:$FO$226, Schedule!$F$236:$FO$236, 0)</f>
        <v>0</v>
      </c>
      <c r="IL250" s="214">
        <f>_xlfn.XLOOKUP(IL234, Schedule!$F$226:$FO$226, Schedule!$F$236:$FO$236, 0)</f>
        <v>0</v>
      </c>
      <c r="IM250" s="214">
        <f>_xlfn.XLOOKUP(IM234, Schedule!$F$226:$FO$226, Schedule!$F$236:$FO$236, 0)</f>
        <v>0</v>
      </c>
      <c r="IN250" s="214">
        <f>_xlfn.XLOOKUP(IN234, Schedule!$F$226:$FO$226, Schedule!$F$236:$FO$236, 0)</f>
        <v>0</v>
      </c>
      <c r="IO250" s="214">
        <f>_xlfn.XLOOKUP(IO234, Schedule!$F$226:$FO$226, Schedule!$F$236:$FO$236, 0)</f>
        <v>0</v>
      </c>
      <c r="IP250" s="214">
        <f>_xlfn.XLOOKUP(IP234, Schedule!$F$226:$FO$226, Schedule!$F$236:$FO$236, 0)</f>
        <v>0</v>
      </c>
      <c r="IQ250" s="214">
        <f>_xlfn.XLOOKUP(IQ234, Schedule!$F$226:$FO$226, Schedule!$F$236:$FO$236, 0)</f>
        <v>0</v>
      </c>
      <c r="IR250" s="214">
        <f>_xlfn.XLOOKUP(IR234, Schedule!$F$226:$FO$226, Schedule!$F$236:$FO$236, 0)</f>
        <v>0</v>
      </c>
      <c r="IS250" s="214">
        <f>_xlfn.XLOOKUP(IS234, Schedule!$F$226:$FO$226, Schedule!$F$236:$FO$236, 0)</f>
        <v>0</v>
      </c>
      <c r="IT250" s="214">
        <f>_xlfn.XLOOKUP(IT234, Schedule!$F$226:$FO$226, Schedule!$F$236:$FO$236, 0)</f>
        <v>0</v>
      </c>
      <c r="IU250" s="214">
        <f>_xlfn.XLOOKUP(IU234, Schedule!$F$226:$FO$226, Schedule!$F$236:$FO$236, 0)</f>
        <v>0</v>
      </c>
      <c r="IV250" s="214">
        <f>_xlfn.XLOOKUP(IV234, Schedule!$F$226:$FO$226, Schedule!$F$236:$FO$236, 0)</f>
        <v>0</v>
      </c>
      <c r="IW250" s="214">
        <f>_xlfn.XLOOKUP(IW234, Schedule!$F$226:$FO$226, Schedule!$F$236:$FO$236, 0)</f>
        <v>0</v>
      </c>
      <c r="IX250" s="214">
        <f>_xlfn.XLOOKUP(IX234, Schedule!$F$226:$FO$226, Schedule!$F$236:$FO$236, 0)</f>
        <v>0</v>
      </c>
      <c r="IY250" s="214">
        <f>_xlfn.XLOOKUP(IY234, Schedule!$F$226:$FO$226, Schedule!$F$236:$FO$236, 0)</f>
        <v>0</v>
      </c>
      <c r="IZ250" s="214">
        <f>_xlfn.XLOOKUP(IZ234, Schedule!$F$226:$FO$226, Schedule!$F$236:$FO$236, 0)</f>
        <v>0</v>
      </c>
      <c r="JA250" s="214">
        <f>_xlfn.XLOOKUP(JA234, Schedule!$F$226:$FO$226, Schedule!$F$236:$FO$236, 0)</f>
        <v>0</v>
      </c>
      <c r="JB250" s="214">
        <f>_xlfn.XLOOKUP(JB234, Schedule!$F$226:$FO$226, Schedule!$F$236:$FO$236, 0)</f>
        <v>0</v>
      </c>
      <c r="JC250" s="214">
        <f>_xlfn.XLOOKUP(JC234, Schedule!$F$226:$FO$226, Schedule!$F$236:$FO$236, 0)</f>
        <v>0</v>
      </c>
      <c r="JD250" s="214">
        <f>_xlfn.XLOOKUP(JD234, Schedule!$F$226:$FO$226, Schedule!$F$236:$FO$236, 0)</f>
        <v>0</v>
      </c>
      <c r="JE250" s="214">
        <f>_xlfn.XLOOKUP(JE234, Schedule!$F$226:$FO$226, Schedule!$F$236:$FO$236, 0)</f>
        <v>0</v>
      </c>
      <c r="JF250" s="214">
        <f>_xlfn.XLOOKUP(JF234, Schedule!$F$226:$FO$226, Schedule!$F$236:$FO$236, 0)</f>
        <v>0</v>
      </c>
      <c r="JG250" s="214">
        <f>_xlfn.XLOOKUP(JG234, Schedule!$F$226:$FO$226, Schedule!$F$236:$FO$236, 0)</f>
        <v>0</v>
      </c>
      <c r="JH250" s="214">
        <f>_xlfn.XLOOKUP(JH234, Schedule!$F$226:$FO$226, Schedule!$F$236:$FO$236, 0)</f>
        <v>0</v>
      </c>
      <c r="JI250" s="214">
        <f>_xlfn.XLOOKUP(JI234, Schedule!$F$226:$FO$226, Schedule!$F$236:$FO$236, 0)</f>
        <v>0</v>
      </c>
      <c r="JJ250" s="214">
        <f>_xlfn.XLOOKUP(JJ234, Schedule!$F$226:$FO$226, Schedule!$F$236:$FO$236, 0)</f>
        <v>0</v>
      </c>
      <c r="JK250" s="214">
        <f>_xlfn.XLOOKUP(JK234, Schedule!$F$226:$FO$226, Schedule!$F$236:$FO$236, 0)</f>
        <v>0</v>
      </c>
      <c r="JL250" s="214">
        <f>_xlfn.XLOOKUP(JL234, Schedule!$F$226:$FO$226, Schedule!$F$236:$FO$236, 0)</f>
        <v>0</v>
      </c>
      <c r="JM250" s="214">
        <f>_xlfn.XLOOKUP(JM234, Schedule!$F$226:$FO$226, Schedule!$F$236:$FO$236, 0)</f>
        <v>0</v>
      </c>
      <c r="JN250" s="214">
        <f>_xlfn.XLOOKUP(JN234, Schedule!$F$226:$FO$226, Schedule!$F$236:$FO$236, 0)</f>
        <v>0</v>
      </c>
      <c r="JO250" s="214">
        <f>_xlfn.XLOOKUP(JO234, Schedule!$F$226:$FO$226, Schedule!$F$236:$FO$236, 0)</f>
        <v>0</v>
      </c>
      <c r="JP250" s="214">
        <f>_xlfn.XLOOKUP(JP234, Schedule!$F$226:$FO$226, Schedule!$F$236:$FO$236, 0)</f>
        <v>0</v>
      </c>
      <c r="JQ250" s="214">
        <f>_xlfn.XLOOKUP(JQ234, Schedule!$F$226:$FO$226, Schedule!$F$236:$FO$236, 0)</f>
        <v>0</v>
      </c>
      <c r="JR250" s="214">
        <f>_xlfn.XLOOKUP(JR234, Schedule!$F$226:$FO$226, Schedule!$F$236:$FO$236, 0)</f>
        <v>0</v>
      </c>
      <c r="JS250" s="214">
        <f>_xlfn.XLOOKUP(JS234, Schedule!$F$226:$FO$226, Schedule!$F$236:$FO$236, 0)</f>
        <v>0</v>
      </c>
      <c r="JT250" s="214">
        <f>_xlfn.XLOOKUP(JT234, Schedule!$F$226:$FO$226, Schedule!$F$236:$FO$236, 0)</f>
        <v>0</v>
      </c>
      <c r="JU250" s="214">
        <f>_xlfn.XLOOKUP(JU234, Schedule!$F$226:$FO$226, Schedule!$F$236:$FO$236, 0)</f>
        <v>0</v>
      </c>
      <c r="JV250" s="214">
        <f>_xlfn.XLOOKUP(JV234, Schedule!$F$226:$FO$226, Schedule!$F$236:$FO$236, 0)</f>
        <v>0</v>
      </c>
      <c r="JW250" s="214">
        <f>_xlfn.XLOOKUP(JW234, Schedule!$F$226:$FO$226, Schedule!$F$236:$FO$236, 0)</f>
        <v>0</v>
      </c>
      <c r="JX250" s="214">
        <f>_xlfn.XLOOKUP(JX234, Schedule!$F$226:$FO$226, Schedule!$F$236:$FO$236, 0)</f>
        <v>0</v>
      </c>
      <c r="JY250" s="214">
        <f>_xlfn.XLOOKUP(JY234, Schedule!$F$226:$FO$226, Schedule!$F$236:$FO$236, 0)</f>
        <v>0</v>
      </c>
      <c r="JZ250" s="214">
        <f>_xlfn.XLOOKUP(JZ234, Schedule!$F$226:$FO$226, Schedule!$F$236:$FO$236, 0)</f>
        <v>0</v>
      </c>
      <c r="KA250" s="214">
        <f>_xlfn.XLOOKUP(KA234, Schedule!$F$226:$FO$226, Schedule!$F$236:$FO$236, 0)</f>
        <v>0</v>
      </c>
      <c r="KB250" s="214">
        <f>_xlfn.XLOOKUP(KB234, Schedule!$F$226:$FO$226, Schedule!$F$236:$FO$236, 0)</f>
        <v>0</v>
      </c>
      <c r="KC250" s="214">
        <f>_xlfn.XLOOKUP(KC234, Schedule!$F$226:$FO$226, Schedule!$F$236:$FO$236, 0)</f>
        <v>0</v>
      </c>
      <c r="KD250" s="214">
        <f>_xlfn.XLOOKUP(KD234, Schedule!$F$226:$FO$226, Schedule!$F$236:$FO$236, 0)</f>
        <v>0</v>
      </c>
      <c r="KE250" s="214">
        <f>_xlfn.XLOOKUP(KE234, Schedule!$F$226:$FO$226, Schedule!$F$236:$FO$236, 0)</f>
        <v>0</v>
      </c>
      <c r="KF250" s="214">
        <f>_xlfn.XLOOKUP(KF234, Schedule!$F$226:$FO$226, Schedule!$F$236:$FO$236, 0)</f>
        <v>0</v>
      </c>
      <c r="KG250" s="214">
        <f>_xlfn.XLOOKUP(KG234, Schedule!$F$226:$FO$226, Schedule!$F$236:$FO$236, 0)</f>
        <v>0</v>
      </c>
      <c r="KH250" s="214">
        <f>_xlfn.XLOOKUP(KH234, Schedule!$F$226:$FO$226, Schedule!$F$236:$FO$236, 0)</f>
        <v>0</v>
      </c>
      <c r="KI250" s="214">
        <f>_xlfn.XLOOKUP(KI234, Schedule!$F$226:$FO$226, Schedule!$F$236:$FO$236, 0)</f>
        <v>0</v>
      </c>
      <c r="KJ250" s="214">
        <f>_xlfn.XLOOKUP(KJ234, Schedule!$F$226:$FO$226, Schedule!$F$236:$FO$236, 0)</f>
        <v>0</v>
      </c>
      <c r="KK250" s="214">
        <f>_xlfn.XLOOKUP(KK234, Schedule!$F$226:$FO$226, Schedule!$F$236:$FO$236, 0)</f>
        <v>0</v>
      </c>
      <c r="KL250" s="214">
        <f>_xlfn.XLOOKUP(KL234, Schedule!$F$226:$FO$226, Schedule!$F$236:$FO$236, 0)</f>
        <v>0</v>
      </c>
      <c r="KM250" s="214">
        <f>_xlfn.XLOOKUP(KM234, Schedule!$F$226:$FO$226, Schedule!$F$236:$FO$236, 0)</f>
        <v>0</v>
      </c>
      <c r="KN250" s="214">
        <f>_xlfn.XLOOKUP(KN234, Schedule!$F$226:$FO$226, Schedule!$F$236:$FO$236, 0)</f>
        <v>0</v>
      </c>
      <c r="KO250" s="214">
        <f>_xlfn.XLOOKUP(KO234, Schedule!$F$226:$FO$226, Schedule!$F$236:$FO$236, 0)</f>
        <v>0</v>
      </c>
      <c r="KP250" s="214">
        <f>_xlfn.XLOOKUP(KP234, Schedule!$F$226:$FO$226, Schedule!$F$236:$FO$236, 0)</f>
        <v>0</v>
      </c>
      <c r="KQ250" s="214">
        <f>_xlfn.XLOOKUP(KQ234, Schedule!$F$226:$FO$226, Schedule!$F$236:$FO$236, 0)</f>
        <v>0</v>
      </c>
      <c r="KR250" s="214">
        <f>_xlfn.XLOOKUP(KR234, Schedule!$F$226:$FO$226, Schedule!$F$236:$FO$236, 0)</f>
        <v>0</v>
      </c>
      <c r="KS250" s="214">
        <f>_xlfn.XLOOKUP(KS234, Schedule!$F$226:$FO$226, Schedule!$F$236:$FO$236, 0)</f>
        <v>0</v>
      </c>
      <c r="KT250" s="214">
        <f>_xlfn.XLOOKUP(KT234, Schedule!$F$226:$FO$226, Schedule!$F$236:$FO$236, 0)</f>
        <v>0</v>
      </c>
      <c r="KU250" s="214">
        <f>_xlfn.XLOOKUP(KU234, Schedule!$F$226:$FO$226, Schedule!$F$236:$FO$236, 0)</f>
        <v>0</v>
      </c>
      <c r="KV250" s="214">
        <f>_xlfn.XLOOKUP(KV234, Schedule!$F$226:$FO$226, Schedule!$F$236:$FO$236, 0)</f>
        <v>0</v>
      </c>
      <c r="KW250" s="214">
        <f>_xlfn.XLOOKUP(KW234, Schedule!$F$226:$FO$226, Schedule!$F$236:$FO$236, 0)</f>
        <v>0</v>
      </c>
      <c r="KX250" s="214">
        <f>_xlfn.XLOOKUP(KX234, Schedule!$F$226:$FO$226, Schedule!$F$236:$FO$236, 0)</f>
        <v>0</v>
      </c>
      <c r="KY250" s="214">
        <f>_xlfn.XLOOKUP(KY234, Schedule!$F$226:$FO$226, Schedule!$F$236:$FO$236, 0)</f>
        <v>0</v>
      </c>
      <c r="KZ250" s="214">
        <f>_xlfn.XLOOKUP(KZ234, Schedule!$F$226:$FO$226, Schedule!$F$236:$FO$236, 0)</f>
        <v>0</v>
      </c>
      <c r="LA250" s="214">
        <f>_xlfn.XLOOKUP(LA234, Schedule!$F$226:$FO$226, Schedule!$F$236:$FO$236, 0)</f>
        <v>0</v>
      </c>
      <c r="LB250" s="214">
        <f>_xlfn.XLOOKUP(LB234, Schedule!$F$226:$FO$226, Schedule!$F$236:$FO$236, 0)</f>
        <v>0</v>
      </c>
      <c r="LC250" s="214">
        <f>_xlfn.XLOOKUP(LC234, Schedule!$F$226:$FO$226, Schedule!$F$236:$FO$236, 0)</f>
        <v>0</v>
      </c>
      <c r="LD250" s="214">
        <f>_xlfn.XLOOKUP(LD234, Schedule!$F$226:$FO$226, Schedule!$F$236:$FO$236, 0)</f>
        <v>0</v>
      </c>
      <c r="LE250" s="214">
        <f>_xlfn.XLOOKUP(LE234, Schedule!$F$226:$FO$226, Schedule!$F$236:$FO$236, 0)</f>
        <v>0</v>
      </c>
      <c r="LF250" s="214">
        <f>_xlfn.XLOOKUP(LF234, Schedule!$F$226:$FO$226, Schedule!$F$236:$FO$236, 0)</f>
        <v>0</v>
      </c>
      <c r="LG250" s="214">
        <f>_xlfn.XLOOKUP(LG234, Schedule!$F$226:$FO$226, Schedule!$F$236:$FO$236, 0)</f>
        <v>0</v>
      </c>
      <c r="LH250" s="214">
        <f>_xlfn.XLOOKUP(LH234, Schedule!$F$226:$FO$226, Schedule!$F$236:$FO$236, 0)</f>
        <v>0</v>
      </c>
      <c r="LI250" s="214">
        <f>_xlfn.XLOOKUP(LI234, Schedule!$F$226:$FO$226, Schedule!$F$236:$FO$236, 0)</f>
        <v>0</v>
      </c>
      <c r="LJ250" s="214">
        <f>_xlfn.XLOOKUP(LJ234, Schedule!$F$226:$FO$226, Schedule!$F$236:$FO$236, 0)</f>
        <v>0</v>
      </c>
      <c r="LK250" s="214">
        <f>_xlfn.XLOOKUP(LK234, Schedule!$F$226:$FO$226, Schedule!$F$236:$FO$236, 0)</f>
        <v>0</v>
      </c>
      <c r="LL250" s="214">
        <f>_xlfn.XLOOKUP(LL234, Schedule!$F$226:$FO$226, Schedule!$F$236:$FO$236, 0)</f>
        <v>0</v>
      </c>
      <c r="LM250" s="214">
        <f>_xlfn.XLOOKUP(LM234, Schedule!$F$226:$FO$226, Schedule!$F$236:$FO$236, 0)</f>
        <v>0</v>
      </c>
      <c r="LN250" s="214">
        <f>_xlfn.XLOOKUP(LN234, Schedule!$F$226:$FO$226, Schedule!$F$236:$FO$236, 0)</f>
        <v>0</v>
      </c>
      <c r="LO250" s="214">
        <f>_xlfn.XLOOKUP(LO234, Schedule!$F$226:$FO$226, Schedule!$F$236:$FO$236, 0)</f>
        <v>0</v>
      </c>
      <c r="LP250" s="214">
        <f>_xlfn.XLOOKUP(LP234, Schedule!$F$226:$FO$226, Schedule!$F$236:$FO$236, 0)</f>
        <v>0</v>
      </c>
      <c r="LQ250" s="214">
        <f>_xlfn.XLOOKUP(LQ234, Schedule!$F$226:$FO$226, Schedule!$F$236:$FO$236, 0)</f>
        <v>0</v>
      </c>
      <c r="LR250" s="214">
        <f>_xlfn.XLOOKUP(LR234, Schedule!$F$226:$FO$226, Schedule!$F$236:$FO$236, 0)</f>
        <v>0</v>
      </c>
      <c r="LS250" s="214">
        <f>_xlfn.XLOOKUP(LS234, Schedule!$F$226:$FO$226, Schedule!$F$236:$FO$236, 0)</f>
        <v>0</v>
      </c>
      <c r="LT250" s="214">
        <f>_xlfn.XLOOKUP(LT234, Schedule!$F$226:$FO$226, Schedule!$F$236:$FO$236, 0)</f>
        <v>0</v>
      </c>
      <c r="LU250" s="214">
        <f>_xlfn.XLOOKUP(LU234, Schedule!$F$226:$FO$226, Schedule!$F$236:$FO$236, 0)</f>
        <v>0</v>
      </c>
      <c r="LV250" s="214">
        <f>_xlfn.XLOOKUP(LV234, Schedule!$F$226:$FO$226, Schedule!$F$236:$FO$236, 0)</f>
        <v>0</v>
      </c>
      <c r="LW250" s="214">
        <f>_xlfn.XLOOKUP(LW234, Schedule!$F$226:$FO$226, Schedule!$F$236:$FO$236, 0)</f>
        <v>0</v>
      </c>
      <c r="LX250" s="214">
        <f>_xlfn.XLOOKUP(LX234, Schedule!$F$226:$FO$226, Schedule!$F$236:$FO$236, 0)</f>
        <v>0</v>
      </c>
      <c r="LY250" s="214">
        <f>_xlfn.XLOOKUP(LY234, Schedule!$F$226:$FO$226, Schedule!$F$236:$FO$236, 0)</f>
        <v>0</v>
      </c>
      <c r="LZ250" s="214">
        <f>_xlfn.XLOOKUP(LZ234, Schedule!$F$226:$FO$226, Schedule!$F$236:$FO$236, 0)</f>
        <v>0</v>
      </c>
      <c r="MA250" s="214">
        <f>_xlfn.XLOOKUP(MA234, Schedule!$F$226:$FO$226, Schedule!$F$236:$FO$236, 0)</f>
        <v>0</v>
      </c>
      <c r="MB250" s="214">
        <f>_xlfn.XLOOKUP(MB234, Schedule!$F$226:$FO$226, Schedule!$F$236:$FO$236, 0)</f>
        <v>0</v>
      </c>
      <c r="MC250" s="214">
        <f>_xlfn.XLOOKUP(MC234, Schedule!$F$226:$FO$226, Schedule!$F$236:$FO$236, 0)</f>
        <v>0</v>
      </c>
      <c r="MD250" s="214">
        <f>_xlfn.XLOOKUP(MD234, Schedule!$F$226:$FO$226, Schedule!$F$236:$FO$236, 0)</f>
        <v>0</v>
      </c>
      <c r="ME250" s="214">
        <f>_xlfn.XLOOKUP(ME234, Schedule!$F$226:$FO$226, Schedule!$F$236:$FO$236, 0)</f>
        <v>0</v>
      </c>
      <c r="MF250" s="214">
        <f>_xlfn.XLOOKUP(MF234, Schedule!$F$226:$FO$226, Schedule!$F$236:$FO$236, 0)</f>
        <v>0</v>
      </c>
      <c r="MG250" s="214">
        <f>_xlfn.XLOOKUP(MG234, Schedule!$F$226:$FO$226, Schedule!$F$236:$FO$236, 0)</f>
        <v>0</v>
      </c>
      <c r="MH250" s="214">
        <f>_xlfn.XLOOKUP(MH234, Schedule!$F$226:$FO$226, Schedule!$F$236:$FO$236, 0)</f>
        <v>0</v>
      </c>
      <c r="MI250" s="214">
        <f>_xlfn.XLOOKUP(MI234, Schedule!$F$226:$FO$226, Schedule!$F$236:$FO$236, 0)</f>
        <v>0</v>
      </c>
      <c r="MJ250" s="214">
        <f>_xlfn.XLOOKUP(MJ234, Schedule!$F$226:$FO$226, Schedule!$F$236:$FO$236, 0)</f>
        <v>0</v>
      </c>
      <c r="MK250" s="214">
        <f>_xlfn.XLOOKUP(MK234, Schedule!$F$226:$FO$226, Schedule!$F$236:$FO$236, 0)</f>
        <v>0</v>
      </c>
      <c r="ML250" s="214">
        <f>_xlfn.XLOOKUP(ML234, Schedule!$F$226:$FO$226, Schedule!$F$236:$FO$236, 0)</f>
        <v>0</v>
      </c>
      <c r="MM250" s="214">
        <f>_xlfn.XLOOKUP(MM234, Schedule!$F$226:$FO$226, Schedule!$F$236:$FO$236, 0)</f>
        <v>0</v>
      </c>
      <c r="MN250" s="214">
        <f>_xlfn.XLOOKUP(MN234, Schedule!$F$226:$FO$226, Schedule!$F$236:$FO$236, 0)</f>
        <v>0</v>
      </c>
      <c r="MO250" s="214">
        <f>_xlfn.XLOOKUP(MO234, Schedule!$F$226:$FO$226, Schedule!$F$236:$FO$236, 0)</f>
        <v>0</v>
      </c>
      <c r="MP250" s="214">
        <f>_xlfn.XLOOKUP(MP234, Schedule!$F$226:$FO$226, Schedule!$F$236:$FO$236, 0)</f>
        <v>0</v>
      </c>
      <c r="MQ250" s="214">
        <f>_xlfn.XLOOKUP(MQ234, Schedule!$F$226:$FO$226, Schedule!$F$236:$FO$236, 0)</f>
        <v>0</v>
      </c>
      <c r="MR250" s="214">
        <f>_xlfn.XLOOKUP(MR234, Schedule!$F$226:$FO$226, Schedule!$F$236:$FO$236, 0)</f>
        <v>0</v>
      </c>
      <c r="MS250" s="214">
        <f>_xlfn.XLOOKUP(MS234, Schedule!$F$226:$FO$226, Schedule!$F$236:$FO$236, 0)</f>
        <v>0</v>
      </c>
      <c r="MT250" s="214">
        <f>_xlfn.XLOOKUP(MT234, Schedule!$F$226:$FO$226, Schedule!$F$236:$FO$236, 0)</f>
        <v>0</v>
      </c>
      <c r="MU250" s="214">
        <f>_xlfn.XLOOKUP(MU234, Schedule!$F$226:$FO$226, Schedule!$F$236:$FO$236, 0)</f>
        <v>0</v>
      </c>
      <c r="MV250" s="214">
        <f>_xlfn.XLOOKUP(MV234, Schedule!$F$226:$FO$226, Schedule!$F$236:$FO$236, 0)</f>
        <v>0</v>
      </c>
      <c r="MW250" s="214">
        <f>_xlfn.XLOOKUP(MW234, Schedule!$F$226:$FO$226, Schedule!$F$236:$FO$236, 0)</f>
        <v>0</v>
      </c>
      <c r="MX250" s="214">
        <f>_xlfn.XLOOKUP(MX234, Schedule!$F$226:$FO$226, Schedule!$F$236:$FO$236, 0)</f>
        <v>0</v>
      </c>
      <c r="MY250" s="214">
        <f>_xlfn.XLOOKUP(MY234, Schedule!$F$226:$FO$226, Schedule!$F$236:$FO$236, 0)</f>
        <v>0</v>
      </c>
      <c r="MZ250" s="214">
        <f>_xlfn.XLOOKUP(MZ234, Schedule!$F$226:$FO$226, Schedule!$F$236:$FO$236, 0)</f>
        <v>0</v>
      </c>
      <c r="NA250" s="214">
        <f>_xlfn.XLOOKUP(NA234, Schedule!$F$226:$FO$226, Schedule!$F$236:$FO$236, 0)</f>
        <v>0</v>
      </c>
      <c r="NB250" s="214">
        <f>_xlfn.XLOOKUP(NB234, Schedule!$F$226:$FO$226, Schedule!$F$236:$FO$236, 0)</f>
        <v>0</v>
      </c>
      <c r="NC250" s="214">
        <f>_xlfn.XLOOKUP(NC234, Schedule!$F$226:$FO$226, Schedule!$F$236:$FO$236, 0)</f>
        <v>0</v>
      </c>
      <c r="ND250" s="214">
        <f>_xlfn.XLOOKUP(ND234, Schedule!$F$226:$FO$226, Schedule!$F$236:$FO$236, 0)</f>
        <v>0</v>
      </c>
      <c r="NE250" s="214">
        <f>_xlfn.XLOOKUP(NE234, Schedule!$F$226:$FO$226, Schedule!$F$236:$FO$236, 0)</f>
        <v>0</v>
      </c>
      <c r="NF250" s="214">
        <f>_xlfn.XLOOKUP(NF234, Schedule!$F$226:$FO$226, Schedule!$F$236:$FO$236, 0)</f>
        <v>0</v>
      </c>
      <c r="NG250" s="214">
        <f>_xlfn.XLOOKUP(NG234, Schedule!$F$226:$FO$226, Schedule!$F$236:$FO$236, 0)</f>
        <v>0</v>
      </c>
      <c r="NH250" s="214">
        <f>_xlfn.XLOOKUP(NH234, Schedule!$F$226:$FO$226, Schedule!$F$236:$FO$236, 0)</f>
        <v>0</v>
      </c>
      <c r="NI250" s="214">
        <f>_xlfn.XLOOKUP(NI234, Schedule!$F$226:$FO$226, Schedule!$F$236:$FO$236, 0)</f>
        <v>0</v>
      </c>
      <c r="NJ250" s="214">
        <f>_xlfn.XLOOKUP(NJ234, Schedule!$F$226:$FO$226, Schedule!$F$236:$FO$236, 0)</f>
        <v>0</v>
      </c>
      <c r="NK250" s="214">
        <f>_xlfn.XLOOKUP(NK234, Schedule!$F$226:$FO$226, Schedule!$F$236:$FO$236, 0)</f>
        <v>0</v>
      </c>
      <c r="NL250" s="214">
        <f>_xlfn.XLOOKUP(NL234, Schedule!$F$226:$FO$226, Schedule!$F$236:$FO$236, 0)</f>
        <v>0</v>
      </c>
      <c r="NM250" s="214">
        <f>_xlfn.XLOOKUP(NM234, Schedule!$F$226:$FO$226, Schedule!$F$236:$FO$236, 0)</f>
        <v>0</v>
      </c>
      <c r="NN250" s="214">
        <f>_xlfn.XLOOKUP(NN234, Schedule!$F$226:$FO$226, Schedule!$F$236:$FO$236, 0)</f>
        <v>0</v>
      </c>
      <c r="NO250" s="214">
        <f>_xlfn.XLOOKUP(NO234, Schedule!$F$226:$FO$226, Schedule!$F$236:$FO$236, 0)</f>
        <v>0</v>
      </c>
      <c r="NP250" s="214">
        <f>_xlfn.XLOOKUP(NP234, Schedule!$F$226:$FO$226, Schedule!$F$236:$FO$236, 0)</f>
        <v>0</v>
      </c>
      <c r="NQ250" s="214">
        <f>_xlfn.XLOOKUP(NQ234, Schedule!$F$226:$FO$226, Schedule!$F$236:$FO$236, 0)</f>
        <v>0</v>
      </c>
      <c r="NR250" s="214">
        <f>_xlfn.XLOOKUP(NR234, Schedule!$F$226:$FO$226, Schedule!$F$236:$FO$236, 0)</f>
        <v>0</v>
      </c>
      <c r="NS250" s="214">
        <f>_xlfn.XLOOKUP(NS234, Schedule!$F$226:$FO$226, Schedule!$F$236:$FO$236, 0)</f>
        <v>0</v>
      </c>
      <c r="NT250" s="214">
        <f>_xlfn.XLOOKUP(NT234, Schedule!$F$226:$FO$226, Schedule!$F$236:$FO$236, 0)</f>
        <v>0</v>
      </c>
      <c r="NU250" s="214">
        <f>_xlfn.XLOOKUP(NU234, Schedule!$F$226:$FO$226, Schedule!$F$236:$FO$236, 0)</f>
        <v>0</v>
      </c>
      <c r="NV250" s="214">
        <f>_xlfn.XLOOKUP(NV234, Schedule!$F$226:$FO$226, Schedule!$F$236:$FO$236, 0)</f>
        <v>0</v>
      </c>
      <c r="NW250" s="214">
        <f>_xlfn.XLOOKUP(NW234, Schedule!$F$226:$FO$226, Schedule!$F$236:$FO$236, 0)</f>
        <v>0</v>
      </c>
      <c r="NX250" s="214">
        <f>_xlfn.XLOOKUP(NX234, Schedule!$F$226:$FO$226, Schedule!$F$236:$FO$236, 0)</f>
        <v>0</v>
      </c>
      <c r="NY250" s="214">
        <f>_xlfn.XLOOKUP(NY234, Schedule!$F$226:$FO$226, Schedule!$F$236:$FO$236, 0)</f>
        <v>0</v>
      </c>
      <c r="NZ250" s="214">
        <f>_xlfn.XLOOKUP(NZ234, Schedule!$F$226:$FO$226, Schedule!$F$236:$FO$236, 0)</f>
        <v>0</v>
      </c>
      <c r="OA250" s="214">
        <f>_xlfn.XLOOKUP(OA234, Schedule!$F$226:$FO$226, Schedule!$F$236:$FO$236, 0)</f>
        <v>0</v>
      </c>
      <c r="OB250" s="214">
        <f>_xlfn.XLOOKUP(OB234, Schedule!$F$226:$FO$226, Schedule!$F$236:$FO$236, 0)</f>
        <v>0</v>
      </c>
      <c r="OC250" s="214">
        <f>_xlfn.XLOOKUP(OC234, Schedule!$F$226:$FO$226, Schedule!$F$236:$FO$236, 0)</f>
        <v>0</v>
      </c>
      <c r="OD250" s="214">
        <f>_xlfn.XLOOKUP(OD234, Schedule!$F$226:$FO$226, Schedule!$F$236:$FO$236, 0)</f>
        <v>0</v>
      </c>
      <c r="OE250" s="214">
        <f>_xlfn.XLOOKUP(OE234, Schedule!$F$226:$FO$226, Schedule!$F$236:$FO$236, 0)</f>
        <v>0</v>
      </c>
      <c r="OF250" s="214">
        <f>_xlfn.XLOOKUP(OF234, Schedule!$F$226:$FO$226, Schedule!$F$236:$FO$236, 0)</f>
        <v>0</v>
      </c>
      <c r="OG250" s="214">
        <f>_xlfn.XLOOKUP(OG234, Schedule!$F$226:$FO$226, Schedule!$F$236:$FO$236, 0)</f>
        <v>0</v>
      </c>
      <c r="OH250" s="214">
        <f>_xlfn.XLOOKUP(OH234, Schedule!$F$226:$FO$226, Schedule!$F$236:$FO$236, 0)</f>
        <v>0</v>
      </c>
      <c r="OI250" s="214">
        <f>_xlfn.XLOOKUP(OI234, Schedule!$F$226:$FO$226, Schedule!$F$236:$FO$236, 0)</f>
        <v>0</v>
      </c>
      <c r="OJ250" s="214">
        <f>_xlfn.XLOOKUP(OJ234, Schedule!$F$226:$FO$226, Schedule!$F$236:$FO$236, 0)</f>
        <v>0</v>
      </c>
      <c r="OK250" s="214">
        <f>_xlfn.XLOOKUP(OK234, Schedule!$F$226:$FO$226, Schedule!$F$236:$FO$236, 0)</f>
        <v>0</v>
      </c>
      <c r="OL250" s="214">
        <f>_xlfn.XLOOKUP(OL234, Schedule!$F$226:$FO$226, Schedule!$F$236:$FO$236, 0)</f>
        <v>0</v>
      </c>
      <c r="OM250" s="214">
        <f>_xlfn.XLOOKUP(OM234, Schedule!$F$226:$FO$226, Schedule!$F$236:$FO$236, 0)</f>
        <v>0</v>
      </c>
      <c r="ON250" s="214">
        <f>_xlfn.XLOOKUP(ON234, Schedule!$F$226:$FO$226, Schedule!$F$236:$FO$236, 0)</f>
        <v>0</v>
      </c>
      <c r="OO250" s="214">
        <f>_xlfn.XLOOKUP(OO234, Schedule!$F$226:$FO$226, Schedule!$F$236:$FO$236, 0)</f>
        <v>0</v>
      </c>
      <c r="OP250" s="214">
        <f>_xlfn.XLOOKUP(OP234, Schedule!$F$226:$FO$226, Schedule!$F$236:$FO$236, 0)</f>
        <v>0</v>
      </c>
      <c r="OQ250" s="214">
        <f>_xlfn.XLOOKUP(OQ234, Schedule!$F$226:$FO$226, Schedule!$F$236:$FO$236, 0)</f>
        <v>0</v>
      </c>
      <c r="OR250" s="214">
        <f>_xlfn.XLOOKUP(OR234, Schedule!$F$226:$FO$226, Schedule!$F$236:$FO$236, 0)</f>
        <v>0</v>
      </c>
      <c r="OS250" s="214">
        <f>_xlfn.XLOOKUP(OS234, Schedule!$F$226:$FO$226, Schedule!$F$236:$FO$236, 0)</f>
        <v>0</v>
      </c>
      <c r="OT250" s="214">
        <f>_xlfn.XLOOKUP(OT234, Schedule!$F$226:$FO$226, Schedule!$F$236:$FO$236, 0)</f>
        <v>0</v>
      </c>
      <c r="OU250" s="214">
        <f>_xlfn.XLOOKUP(OU234, Schedule!$F$226:$FO$226, Schedule!$F$236:$FO$236, 0)</f>
        <v>0</v>
      </c>
      <c r="OV250" s="214">
        <f>_xlfn.XLOOKUP(OV234, Schedule!$F$226:$FO$226, Schedule!$F$236:$FO$236, 0)</f>
        <v>0</v>
      </c>
      <c r="OW250" s="214">
        <f>_xlfn.XLOOKUP(OW234, Schedule!$F$226:$FO$226, Schedule!$F$236:$FO$236, 0)</f>
        <v>0</v>
      </c>
      <c r="OX250" s="214">
        <f>_xlfn.XLOOKUP(OX234, Schedule!$F$226:$FO$226, Schedule!$F$236:$FO$236, 0)</f>
        <v>0</v>
      </c>
      <c r="OY250" s="214">
        <f>_xlfn.XLOOKUP(OY234, Schedule!$F$226:$FO$226, Schedule!$F$236:$FO$236, 0)</f>
        <v>0</v>
      </c>
      <c r="OZ250" s="214">
        <f>_xlfn.XLOOKUP(OZ234, Schedule!$F$226:$FO$226, Schedule!$F$236:$FO$236, 0)</f>
        <v>0</v>
      </c>
      <c r="PA250" s="214">
        <f>_xlfn.XLOOKUP(PA234, Schedule!$F$226:$FO$226, Schedule!$F$236:$FO$236, 0)</f>
        <v>0</v>
      </c>
      <c r="PB250" s="214">
        <f>_xlfn.XLOOKUP(PB234, Schedule!$F$226:$FO$226, Schedule!$F$236:$FO$236, 0)</f>
        <v>0</v>
      </c>
      <c r="PC250" s="214">
        <f>_xlfn.XLOOKUP(PC234, Schedule!$F$226:$FO$226, Schedule!$F$236:$FO$236, 0)</f>
        <v>0</v>
      </c>
      <c r="PD250" s="214">
        <f>_xlfn.XLOOKUP(PD234, Schedule!$F$226:$FO$226, Schedule!$F$236:$FO$236, 0)</f>
        <v>0</v>
      </c>
      <c r="PE250" s="214">
        <f>_xlfn.XLOOKUP(PE234, Schedule!$F$226:$FO$226, Schedule!$F$236:$FO$236, 0)</f>
        <v>0</v>
      </c>
      <c r="PF250" s="214">
        <f>_xlfn.XLOOKUP(PF234, Schedule!$F$226:$FO$226, Schedule!$F$236:$FO$236, 0)</f>
        <v>0</v>
      </c>
      <c r="PG250" s="214">
        <f>_xlfn.XLOOKUP(PG234, Schedule!$F$226:$FO$226, Schedule!$F$236:$FO$236, 0)</f>
        <v>0</v>
      </c>
      <c r="PH250" s="214">
        <f>_xlfn.XLOOKUP(PH234, Schedule!$F$226:$FO$226, Schedule!$F$236:$FO$236, 0)</f>
        <v>0</v>
      </c>
      <c r="PI250" s="214">
        <f>_xlfn.XLOOKUP(PI234, Schedule!$F$226:$FO$226, Schedule!$F$236:$FO$236, 0)</f>
        <v>0</v>
      </c>
      <c r="PJ250" s="214">
        <f>_xlfn.XLOOKUP(PJ234, Schedule!$F$226:$FO$226, Schedule!$F$236:$FO$236, 0)</f>
        <v>0</v>
      </c>
      <c r="PK250" s="214">
        <f>_xlfn.XLOOKUP(PK234, Schedule!$F$226:$FO$226, Schedule!$F$236:$FO$236, 0)</f>
        <v>0</v>
      </c>
      <c r="PL250" s="214">
        <f>_xlfn.XLOOKUP(PL234, Schedule!$F$226:$FO$226, Schedule!$F$236:$FO$236, 0)</f>
        <v>0</v>
      </c>
      <c r="PM250" s="214">
        <f>_xlfn.XLOOKUP(PM234, Schedule!$F$226:$FO$226, Schedule!$F$236:$FO$236, 0)</f>
        <v>0</v>
      </c>
      <c r="PN250" s="214">
        <f>_xlfn.XLOOKUP(PN234, Schedule!$F$226:$FO$226, Schedule!$F$236:$FO$236, 0)</f>
        <v>0</v>
      </c>
      <c r="PO250" s="214">
        <f>_xlfn.XLOOKUP(PO234, Schedule!$F$226:$FO$226, Schedule!$F$236:$FO$236, 0)</f>
        <v>0</v>
      </c>
      <c r="PP250" s="214">
        <f>_xlfn.XLOOKUP(PP234, Schedule!$F$226:$FO$226, Schedule!$F$236:$FO$236, 0)</f>
        <v>0</v>
      </c>
      <c r="PQ250" s="214">
        <f>_xlfn.XLOOKUP(PQ234, Schedule!$F$226:$FO$226, Schedule!$F$236:$FO$236, 0)</f>
        <v>0</v>
      </c>
      <c r="PR250" s="214">
        <f>_xlfn.XLOOKUP(PR234, Schedule!$F$226:$FO$226, Schedule!$F$236:$FO$236, 0)</f>
        <v>0</v>
      </c>
      <c r="PS250" s="214">
        <f>_xlfn.XLOOKUP(PS234, Schedule!$F$226:$FO$226, Schedule!$F$236:$FO$236, 0)</f>
        <v>0</v>
      </c>
      <c r="PT250" s="214">
        <f>_xlfn.XLOOKUP(PT234, Schedule!$F$226:$FO$226, Schedule!$F$236:$FO$236, 0)</f>
        <v>0</v>
      </c>
      <c r="PU250" s="214">
        <f>_xlfn.XLOOKUP(PU234, Schedule!$F$226:$FO$226, Schedule!$F$236:$FO$236, 0)</f>
        <v>0</v>
      </c>
      <c r="PV250" s="214">
        <f>_xlfn.XLOOKUP(PV234, Schedule!$F$226:$FO$226, Schedule!$F$236:$FO$236, 0)</f>
        <v>0</v>
      </c>
      <c r="PW250" s="214">
        <f>_xlfn.XLOOKUP(PW234, Schedule!$F$226:$FO$226, Schedule!$F$236:$FO$236, 0)</f>
        <v>0</v>
      </c>
      <c r="PX250" s="214">
        <f>_xlfn.XLOOKUP(PX234, Schedule!$F$226:$FO$226, Schedule!$F$236:$FO$236, 0)</f>
        <v>0</v>
      </c>
      <c r="PY250" s="214">
        <f>_xlfn.XLOOKUP(PY234, Schedule!$F$226:$FO$226, Schedule!$F$236:$FO$236, 0)</f>
        <v>0</v>
      </c>
      <c r="PZ250" s="214">
        <f>_xlfn.XLOOKUP(PZ234, Schedule!$F$226:$FO$226, Schedule!$F$236:$FO$236, 0)</f>
        <v>0</v>
      </c>
      <c r="QA250" s="214">
        <f>_xlfn.XLOOKUP(QA234, Schedule!$F$226:$FO$226, Schedule!$F$236:$FO$236, 0)</f>
        <v>0</v>
      </c>
      <c r="QB250" s="214">
        <f>_xlfn.XLOOKUP(QB234, Schedule!$F$226:$FO$226, Schedule!$F$236:$FO$236, 0)</f>
        <v>0</v>
      </c>
      <c r="QC250" s="214">
        <f>_xlfn.XLOOKUP(QC234, Schedule!$F$226:$FO$226, Schedule!$F$236:$FO$236, 0)</f>
        <v>0</v>
      </c>
      <c r="QD250" s="214">
        <f>_xlfn.XLOOKUP(QD234, Schedule!$F$226:$FO$226, Schedule!$F$236:$FO$236, 0)</f>
        <v>0</v>
      </c>
      <c r="QE250" s="214">
        <f>_xlfn.XLOOKUP(QE234, Schedule!$F$226:$FO$226, Schedule!$F$236:$FO$236, 0)</f>
        <v>0</v>
      </c>
      <c r="QF250" s="214">
        <f>_xlfn.XLOOKUP(QF234, Schedule!$F$226:$FO$226, Schedule!$F$236:$FO$236, 0)</f>
        <v>0</v>
      </c>
      <c r="QG250" s="214">
        <f>_xlfn.XLOOKUP(QG234, Schedule!$F$226:$FO$226, Schedule!$F$236:$FO$236, 0)</f>
        <v>0</v>
      </c>
      <c r="QH250" s="214">
        <f>_xlfn.XLOOKUP(QH234, Schedule!$F$226:$FO$226, Schedule!$F$236:$FO$236, 0)</f>
        <v>0</v>
      </c>
      <c r="QI250" s="214">
        <f>_xlfn.XLOOKUP(QI234, Schedule!$F$226:$FO$226, Schedule!$F$236:$FO$236, 0)</f>
        <v>0</v>
      </c>
      <c r="QJ250" s="214">
        <f>_xlfn.XLOOKUP(QJ234, Schedule!$F$226:$FO$226, Schedule!$F$236:$FO$236, 0)</f>
        <v>0</v>
      </c>
      <c r="QK250" s="214">
        <f>_xlfn.XLOOKUP(QK234, Schedule!$F$226:$FO$226, Schedule!$F$236:$FO$236, 0)</f>
        <v>0</v>
      </c>
      <c r="QL250" s="214">
        <f>_xlfn.XLOOKUP(QL234, Schedule!$F$226:$FO$226, Schedule!$F$236:$FO$236, 0)</f>
        <v>0</v>
      </c>
      <c r="QM250" s="214">
        <f>_xlfn.XLOOKUP(QM234, Schedule!$F$226:$FO$226, Schedule!$F$236:$FO$236, 0)</f>
        <v>0</v>
      </c>
      <c r="QN250" s="214">
        <f>_xlfn.XLOOKUP(QN234, Schedule!$F$226:$FO$226, Schedule!$F$236:$FO$236, 0)</f>
        <v>0</v>
      </c>
      <c r="QO250" s="214">
        <f>_xlfn.XLOOKUP(QO234, Schedule!$F$226:$FO$226, Schedule!$F$236:$FO$236, 0)</f>
        <v>0</v>
      </c>
      <c r="QP250" s="214">
        <f>_xlfn.XLOOKUP(QP234, Schedule!$F$226:$FO$226, Schedule!$F$236:$FO$236, 0)</f>
        <v>0</v>
      </c>
      <c r="QQ250" s="214">
        <f>_xlfn.XLOOKUP(QQ234, Schedule!$F$226:$FO$226, Schedule!$F$236:$FO$236, 0)</f>
        <v>0</v>
      </c>
      <c r="QR250" s="214">
        <f>_xlfn.XLOOKUP(QR234, Schedule!$F$226:$FO$226, Schedule!$F$236:$FO$236, 0)</f>
        <v>0</v>
      </c>
      <c r="QS250" s="214">
        <f>_xlfn.XLOOKUP(QS234, Schedule!$F$226:$FO$226, Schedule!$F$236:$FO$236, 0)</f>
        <v>0</v>
      </c>
      <c r="QT250" s="214">
        <f>_xlfn.XLOOKUP(QT234, Schedule!$F$226:$FO$226, Schedule!$F$236:$FO$236, 0)</f>
        <v>0</v>
      </c>
      <c r="QU250" s="214">
        <f>_xlfn.XLOOKUP(QU234, Schedule!$F$226:$FO$226, Schedule!$F$236:$FO$236, 0)</f>
        <v>0</v>
      </c>
      <c r="QV250" s="214">
        <f>_xlfn.XLOOKUP(QV234, Schedule!$F$226:$FO$226, Schedule!$F$236:$FO$236, 0)</f>
        <v>0</v>
      </c>
      <c r="QW250" s="214">
        <f>_xlfn.XLOOKUP(QW234, Schedule!$F$226:$FO$226, Schedule!$F$236:$FO$236, 0)</f>
        <v>0</v>
      </c>
      <c r="QX250" s="214">
        <f>_xlfn.XLOOKUP(QX234, Schedule!$F$226:$FO$226, Schedule!$F$236:$FO$236, 0)</f>
        <v>0</v>
      </c>
      <c r="QY250" s="214">
        <f>_xlfn.XLOOKUP(QY234, Schedule!$F$226:$FO$226, Schedule!$F$236:$FO$236, 0)</f>
        <v>0</v>
      </c>
      <c r="QZ250" s="214">
        <f>_xlfn.XLOOKUP(QZ234, Schedule!$F$226:$FO$226, Schedule!$F$236:$FO$236, 0)</f>
        <v>0</v>
      </c>
      <c r="RA250" s="214">
        <f>_xlfn.XLOOKUP(RA234, Schedule!$F$226:$FO$226, Schedule!$F$236:$FO$236, 0)</f>
        <v>0</v>
      </c>
      <c r="RB250" s="214">
        <f>_xlfn.XLOOKUP(RB234, Schedule!$F$226:$FO$226, Schedule!$F$236:$FO$236, 0)</f>
        <v>0</v>
      </c>
      <c r="RC250" s="214">
        <f>_xlfn.XLOOKUP(RC234, Schedule!$F$226:$FO$226, Schedule!$F$236:$FO$236, 0)</f>
        <v>0</v>
      </c>
      <c r="RD250" s="214">
        <f>_xlfn.XLOOKUP(RD234, Schedule!$F$226:$FO$226, Schedule!$F$236:$FO$236, 0)</f>
        <v>0</v>
      </c>
      <c r="RE250" s="214">
        <f>_xlfn.XLOOKUP(RE234, Schedule!$F$226:$FO$226, Schedule!$F$236:$FO$236, 0)</f>
        <v>0</v>
      </c>
      <c r="RF250" s="214">
        <f>_xlfn.XLOOKUP(RF234, Schedule!$F$226:$FO$226, Schedule!$F$236:$FO$236, 0)</f>
        <v>0</v>
      </c>
      <c r="RG250" s="214">
        <f>_xlfn.XLOOKUP(RG234, Schedule!$F$226:$FO$226, Schedule!$F$236:$FO$236, 0)</f>
        <v>0</v>
      </c>
      <c r="RH250" s="214">
        <f>_xlfn.XLOOKUP(RH234, Schedule!$F$226:$FO$226, Schedule!$F$236:$FO$236, 0)</f>
        <v>0</v>
      </c>
      <c r="RI250" s="214">
        <f>_xlfn.XLOOKUP(RI234, Schedule!$F$226:$FO$226, Schedule!$F$236:$FO$236, 0)</f>
        <v>0</v>
      </c>
      <c r="RJ250" s="214">
        <f>_xlfn.XLOOKUP(RJ234, Schedule!$F$226:$FO$226, Schedule!$F$236:$FO$236, 0)</f>
        <v>0</v>
      </c>
      <c r="RK250" s="214">
        <f>_xlfn.XLOOKUP(RK234, Schedule!$F$226:$FO$226, Schedule!$F$236:$FO$236, 0)</f>
        <v>0</v>
      </c>
      <c r="RL250" s="214">
        <f>_xlfn.XLOOKUP(RL234, Schedule!$F$226:$FO$226, Schedule!$F$236:$FO$236, 0)</f>
        <v>0</v>
      </c>
      <c r="RM250" s="214">
        <f>_xlfn.XLOOKUP(RM234, Schedule!$F$226:$FO$226, Schedule!$F$236:$FO$236, 0)</f>
        <v>0</v>
      </c>
      <c r="RN250" s="214">
        <f>_xlfn.XLOOKUP(RN234, Schedule!$F$226:$FO$226, Schedule!$F$236:$FO$236, 0)</f>
        <v>0</v>
      </c>
      <c r="RO250" s="214">
        <f>_xlfn.XLOOKUP(RO234, Schedule!$F$226:$FO$226, Schedule!$F$236:$FO$236, 0)</f>
        <v>0</v>
      </c>
      <c r="RP250" s="214">
        <f>_xlfn.XLOOKUP(RP234, Schedule!$F$226:$FO$226, Schedule!$F$236:$FO$236, 0)</f>
        <v>0</v>
      </c>
      <c r="RQ250" s="214">
        <f>_xlfn.XLOOKUP(RQ234, Schedule!$F$226:$FO$226, Schedule!$F$236:$FO$236, 0)</f>
        <v>0</v>
      </c>
      <c r="RR250" s="214">
        <f>_xlfn.XLOOKUP(RR234, Schedule!$F$226:$FO$226, Schedule!$F$236:$FO$236, 0)</f>
        <v>0</v>
      </c>
      <c r="RS250" s="214">
        <f>_xlfn.XLOOKUP(RS234, Schedule!$F$226:$FO$226, Schedule!$F$236:$FO$236, 0)</f>
        <v>0</v>
      </c>
      <c r="RT250" s="214">
        <f>_xlfn.XLOOKUP(RT234, Schedule!$F$226:$FO$226, Schedule!$F$236:$FO$236, 0)</f>
        <v>0</v>
      </c>
      <c r="RU250" s="214">
        <f>_xlfn.XLOOKUP(RU234, Schedule!$F$226:$FO$226, Schedule!$F$236:$FO$236, 0)</f>
        <v>0</v>
      </c>
      <c r="RV250" s="214">
        <f>_xlfn.XLOOKUP(RV234, Schedule!$F$226:$FO$226, Schedule!$F$236:$FO$236, 0)</f>
        <v>0</v>
      </c>
      <c r="RW250" s="214">
        <f>_xlfn.XLOOKUP(RW234, Schedule!$F$226:$FO$226, Schedule!$F$236:$FO$236, 0)</f>
        <v>0</v>
      </c>
      <c r="RX250" s="214">
        <f>_xlfn.XLOOKUP(RX234, Schedule!$F$226:$FO$226, Schedule!$F$236:$FO$236, 0)</f>
        <v>0</v>
      </c>
      <c r="RY250" s="214">
        <f>_xlfn.XLOOKUP(RY234, Schedule!$F$226:$FO$226, Schedule!$F$236:$FO$236, 0)</f>
        <v>0</v>
      </c>
      <c r="RZ250" s="214">
        <f>_xlfn.XLOOKUP(RZ234, Schedule!$F$226:$FO$226, Schedule!$F$236:$FO$236, 0)</f>
        <v>0</v>
      </c>
      <c r="SA250" s="214">
        <f>_xlfn.XLOOKUP(SA234, Schedule!$F$226:$FO$226, Schedule!$F$236:$FO$236, 0)</f>
        <v>0</v>
      </c>
      <c r="SB250" s="214">
        <f>_xlfn.XLOOKUP(SB234, Schedule!$F$226:$FO$226, Schedule!$F$236:$FO$236, 0)</f>
        <v>0</v>
      </c>
      <c r="SC250" s="214">
        <f>_xlfn.XLOOKUP(SC234, Schedule!$F$226:$FO$226, Schedule!$F$236:$FO$236, 0)</f>
        <v>0</v>
      </c>
      <c r="SD250" s="214">
        <f>_xlfn.XLOOKUP(SD234, Schedule!$F$226:$FO$226, Schedule!$F$236:$FO$236, 0)</f>
        <v>0</v>
      </c>
      <c r="SE250" s="214">
        <f>_xlfn.XLOOKUP(SE234, Schedule!$F$226:$FO$226, Schedule!$F$236:$FO$236, 0)</f>
        <v>0</v>
      </c>
      <c r="SF250" s="214">
        <f>_xlfn.XLOOKUP(SF234, Schedule!$F$226:$FO$226, Schedule!$F$236:$FO$236, 0)</f>
        <v>0</v>
      </c>
      <c r="SG250" s="214">
        <f>_xlfn.XLOOKUP(SG234, Schedule!$F$226:$FO$226, Schedule!$F$236:$FO$236, 0)</f>
        <v>0</v>
      </c>
      <c r="SH250" s="214">
        <f>_xlfn.XLOOKUP(SH234, Schedule!$F$226:$FO$226, Schedule!$F$236:$FO$236, 0)</f>
        <v>0</v>
      </c>
      <c r="SI250" s="214">
        <f>_xlfn.XLOOKUP(SI234, Schedule!$F$226:$FO$226, Schedule!$F$236:$FO$236, 0)</f>
        <v>0</v>
      </c>
      <c r="SJ250" s="214">
        <f>_xlfn.XLOOKUP(SJ234, Schedule!$F$226:$FO$226, Schedule!$F$236:$FO$236, 0)</f>
        <v>0</v>
      </c>
      <c r="SK250" s="214">
        <f>_xlfn.XLOOKUP(SK234, Schedule!$F$226:$FO$226, Schedule!$F$236:$FO$236, 0)</f>
        <v>0</v>
      </c>
      <c r="SL250" s="214">
        <f>_xlfn.XLOOKUP(SL234, Schedule!$F$226:$FO$226, Schedule!$F$236:$FO$236, 0)</f>
        <v>0</v>
      </c>
      <c r="SM250" s="214">
        <f>_xlfn.XLOOKUP(SM234, Schedule!$F$226:$FO$226, Schedule!$F$236:$FO$236, 0)</f>
        <v>0</v>
      </c>
      <c r="SN250" s="214">
        <f>_xlfn.XLOOKUP(SN234, Schedule!$F$226:$FO$226, Schedule!$F$236:$FO$236, 0)</f>
        <v>0</v>
      </c>
      <c r="SO250" s="214">
        <f>_xlfn.XLOOKUP(SO234, Schedule!$F$226:$FO$226, Schedule!$F$236:$FO$236, 0)</f>
        <v>0</v>
      </c>
      <c r="SP250" s="214">
        <f>_xlfn.XLOOKUP(SP234, Schedule!$F$226:$FO$226, Schedule!$F$236:$FO$236, 0)</f>
        <v>0</v>
      </c>
      <c r="SQ250" s="214">
        <f>_xlfn.XLOOKUP(SQ234, Schedule!$F$226:$FO$226, Schedule!$F$236:$FO$236, 0)</f>
        <v>0</v>
      </c>
      <c r="SR250" s="214">
        <f>_xlfn.XLOOKUP(SR234, Schedule!$F$226:$FO$226, Schedule!$F$236:$FO$236, 0)</f>
        <v>0</v>
      </c>
      <c r="SS250" s="214">
        <f>_xlfn.XLOOKUP(SS234, Schedule!$F$226:$FO$226, Schedule!$F$236:$FO$236, 0)</f>
        <v>0</v>
      </c>
      <c r="ST250" s="214">
        <f>_xlfn.XLOOKUP(ST234, Schedule!$F$226:$FO$226, Schedule!$F$236:$FO$236, 0)</f>
        <v>0</v>
      </c>
      <c r="SU250" s="214">
        <f>_xlfn.XLOOKUP(SU234, Schedule!$F$226:$FO$226, Schedule!$F$236:$FO$236, 0)</f>
        <v>0</v>
      </c>
      <c r="SV250" s="214">
        <f>_xlfn.XLOOKUP(SV234, Schedule!$F$226:$FO$226, Schedule!$F$236:$FO$236, 0)</f>
        <v>0</v>
      </c>
      <c r="SW250" s="214">
        <f>_xlfn.XLOOKUP(SW234, Schedule!$F$226:$FO$226, Schedule!$F$236:$FO$236, 0)</f>
        <v>0</v>
      </c>
      <c r="SX250" s="214">
        <f>_xlfn.XLOOKUP(SX234, Schedule!$F$226:$FO$226, Schedule!$F$236:$FO$236, 0)</f>
        <v>0</v>
      </c>
      <c r="SY250" s="214">
        <f>_xlfn.XLOOKUP(SY234, Schedule!$F$226:$FO$226, Schedule!$F$236:$FO$236, 0)</f>
        <v>0</v>
      </c>
      <c r="SZ250" s="214">
        <f>_xlfn.XLOOKUP(SZ234, Schedule!$F$226:$FO$226, Schedule!$F$236:$FO$236, 0)</f>
        <v>0</v>
      </c>
      <c r="TA250" s="214">
        <f>_xlfn.XLOOKUP(TA234, Schedule!$F$226:$FO$226, Schedule!$F$236:$FO$236, 0)</f>
        <v>0</v>
      </c>
      <c r="TB250" s="214">
        <f>_xlfn.XLOOKUP(TB234, Schedule!$F$226:$FO$226, Schedule!$F$236:$FO$236, 0)</f>
        <v>0</v>
      </c>
      <c r="TC250" s="214">
        <f>_xlfn.XLOOKUP(TC234, Schedule!$F$226:$FO$226, Schedule!$F$236:$FO$236, 0)</f>
        <v>0</v>
      </c>
      <c r="TD250" s="214">
        <f>_xlfn.XLOOKUP(TD234, Schedule!$F$226:$FO$226, Schedule!$F$236:$FO$236, 0)</f>
        <v>0</v>
      </c>
      <c r="TE250" s="214">
        <f>_xlfn.XLOOKUP(TE234, Schedule!$F$226:$FO$226, Schedule!$F$236:$FO$236, 0)</f>
        <v>0</v>
      </c>
      <c r="TF250" s="214">
        <f>_xlfn.XLOOKUP(TF234, Schedule!$F$226:$FO$226, Schedule!$F$236:$FO$236, 0)</f>
        <v>0</v>
      </c>
      <c r="TG250" s="214">
        <f>_xlfn.XLOOKUP(TG234, Schedule!$F$226:$FO$226, Schedule!$F$236:$FO$236, 0)</f>
        <v>0</v>
      </c>
      <c r="TH250" s="214">
        <f>_xlfn.XLOOKUP(TH234, Schedule!$F$226:$FO$226, Schedule!$F$236:$FO$236, 0)</f>
        <v>0</v>
      </c>
      <c r="TI250" s="214">
        <f>_xlfn.XLOOKUP(TI234, Schedule!$F$226:$FO$226, Schedule!$F$236:$FO$236, 0)</f>
        <v>0</v>
      </c>
      <c r="TJ250" s="214">
        <f>_xlfn.XLOOKUP(TJ234, Schedule!$F$226:$FO$226, Schedule!$F$236:$FO$236, 0)</f>
        <v>0</v>
      </c>
      <c r="TK250" s="214">
        <f>_xlfn.XLOOKUP(TK234, Schedule!$F$226:$FO$226, Schedule!$F$236:$FO$236, 0)</f>
        <v>0</v>
      </c>
      <c r="TL250" s="214">
        <f>_xlfn.XLOOKUP(TL234, Schedule!$F$226:$FO$226, Schedule!$F$236:$FO$236, 0)</f>
        <v>0</v>
      </c>
      <c r="TM250" s="214">
        <f>_xlfn.XLOOKUP(TM234, Schedule!$F$226:$FO$226, Schedule!$F$236:$FO$236, 0)</f>
        <v>0</v>
      </c>
      <c r="TN250" s="214">
        <f>_xlfn.XLOOKUP(TN234, Schedule!$F$226:$FO$226, Schedule!$F$236:$FO$236, 0)</f>
        <v>0</v>
      </c>
      <c r="TO250" s="214">
        <f>_xlfn.XLOOKUP(TO234, Schedule!$F$226:$FO$226, Schedule!$F$236:$FO$236, 0)</f>
        <v>0</v>
      </c>
      <c r="TP250" s="214">
        <f>_xlfn.XLOOKUP(TP234, Schedule!$F$226:$FO$226, Schedule!$F$236:$FO$236, 0)</f>
        <v>0</v>
      </c>
      <c r="TQ250" s="214">
        <f>_xlfn.XLOOKUP(TQ234, Schedule!$F$226:$FO$226, Schedule!$F$236:$FO$236, 0)</f>
        <v>0</v>
      </c>
      <c r="TR250" s="214">
        <f>_xlfn.XLOOKUP(TR234, Schedule!$F$226:$FO$226, Schedule!$F$236:$FO$236, 0)</f>
        <v>0</v>
      </c>
      <c r="TS250" s="214">
        <f>_xlfn.XLOOKUP(TS234, Schedule!$F$226:$FO$226, Schedule!$F$236:$FO$236, 0)</f>
        <v>0</v>
      </c>
      <c r="TT250" s="214">
        <f>_xlfn.XLOOKUP(TT234, Schedule!$F$226:$FO$226, Schedule!$F$236:$FO$236, 0)</f>
        <v>0</v>
      </c>
      <c r="TU250" s="214">
        <f>_xlfn.XLOOKUP(TU234, Schedule!$F$226:$FO$226, Schedule!$F$236:$FO$236, 0)</f>
        <v>0</v>
      </c>
      <c r="TV250" s="214">
        <f>_xlfn.XLOOKUP(TV234, Schedule!$F$226:$FO$226, Schedule!$F$236:$FO$236, 0)</f>
        <v>0</v>
      </c>
      <c r="TW250" s="214">
        <f>_xlfn.XLOOKUP(TW234, Schedule!$F$226:$FO$226, Schedule!$F$236:$FO$236, 0)</f>
        <v>0</v>
      </c>
      <c r="TX250" s="214">
        <f>_xlfn.XLOOKUP(TX234, Schedule!$F$226:$FO$226, Schedule!$F$236:$FO$236, 0)</f>
        <v>0</v>
      </c>
      <c r="TY250" s="214">
        <f>_xlfn.XLOOKUP(TY234, Schedule!$F$226:$FO$226, Schedule!$F$236:$FO$236, 0)</f>
        <v>0</v>
      </c>
      <c r="TZ250" s="214">
        <f>_xlfn.XLOOKUP(TZ234, Schedule!$F$226:$FO$226, Schedule!$F$236:$FO$236, 0)</f>
        <v>0</v>
      </c>
      <c r="UA250" s="214">
        <f>_xlfn.XLOOKUP(UA234, Schedule!$F$226:$FO$226, Schedule!$F$236:$FO$236, 0)</f>
        <v>0</v>
      </c>
      <c r="UB250" s="214">
        <f>_xlfn.XLOOKUP(UB234, Schedule!$F$226:$FO$226, Schedule!$F$236:$FO$236, 0)</f>
        <v>0</v>
      </c>
      <c r="UC250" s="214">
        <f>_xlfn.XLOOKUP(UC234, Schedule!$F$226:$FO$226, Schedule!$F$236:$FO$236, 0)</f>
        <v>0</v>
      </c>
      <c r="UD250" s="214">
        <f>_xlfn.XLOOKUP(UD234, Schedule!$F$226:$FO$226, Schedule!$F$236:$FO$236, 0)</f>
        <v>0</v>
      </c>
      <c r="UE250" s="214">
        <f>_xlfn.XLOOKUP(UE234, Schedule!$F$226:$FO$226, Schedule!$F$236:$FO$236, 0)</f>
        <v>0</v>
      </c>
      <c r="UF250" s="214">
        <f>_xlfn.XLOOKUP(UF234, Schedule!$F$226:$FO$226, Schedule!$F$236:$FO$236, 0)</f>
        <v>0</v>
      </c>
      <c r="UG250" s="214">
        <f>_xlfn.XLOOKUP(UG234, Schedule!$F$226:$FO$226, Schedule!$F$236:$FO$236, 0)</f>
        <v>0</v>
      </c>
      <c r="UH250" s="214">
        <f>_xlfn.XLOOKUP(UH234, Schedule!$F$226:$FO$226, Schedule!$F$236:$FO$236, 0)</f>
        <v>0</v>
      </c>
      <c r="UI250" s="214">
        <f>_xlfn.XLOOKUP(UI234, Schedule!$F$226:$FO$226, Schedule!$F$236:$FO$236, 0)</f>
        <v>0</v>
      </c>
      <c r="UJ250" s="214">
        <f>_xlfn.XLOOKUP(UJ234, Schedule!$F$226:$FO$226, Schedule!$F$236:$FO$236, 0)</f>
        <v>0</v>
      </c>
      <c r="UK250" s="214">
        <f>_xlfn.XLOOKUP(UK234, Schedule!$F$226:$FO$226, Schedule!$F$236:$FO$236, 0)</f>
        <v>0</v>
      </c>
      <c r="UL250" s="214">
        <f>_xlfn.XLOOKUP(UL234, Schedule!$F$226:$FO$226, Schedule!$F$236:$FO$236, 0)</f>
        <v>0</v>
      </c>
      <c r="UM250" s="214">
        <f>_xlfn.XLOOKUP(UM234, Schedule!$F$226:$FO$226, Schedule!$F$236:$FO$236, 0)</f>
        <v>0</v>
      </c>
      <c r="UN250" s="214">
        <f>_xlfn.XLOOKUP(UN234, Schedule!$F$226:$FO$226, Schedule!$F$236:$FO$236, 0)</f>
        <v>0</v>
      </c>
      <c r="UO250" s="214">
        <f>_xlfn.XLOOKUP(UO234, Schedule!$F$226:$FO$226, Schedule!$F$236:$FO$236, 0)</f>
        <v>0</v>
      </c>
      <c r="UP250" s="214">
        <f>_xlfn.XLOOKUP(UP234, Schedule!$F$226:$FO$226, Schedule!$F$236:$FO$236, 0)</f>
        <v>0</v>
      </c>
      <c r="UQ250" s="214">
        <f>_xlfn.XLOOKUP(UQ234, Schedule!$F$226:$FO$226, Schedule!$F$236:$FO$236, 0)</f>
        <v>0</v>
      </c>
      <c r="UR250" s="214">
        <f>_xlfn.XLOOKUP(UR234, Schedule!$F$226:$FO$226, Schedule!$F$236:$FO$236, 0)</f>
        <v>0</v>
      </c>
      <c r="US250" s="214">
        <f>_xlfn.XLOOKUP(US234, Schedule!$F$226:$FO$226, Schedule!$F$236:$FO$236, 0)</f>
        <v>0</v>
      </c>
      <c r="UT250" s="214">
        <f>_xlfn.XLOOKUP(UT234, Schedule!$F$226:$FO$226, Schedule!$F$236:$FO$236, 0)</f>
        <v>0</v>
      </c>
      <c r="UU250" s="214">
        <f>_xlfn.XLOOKUP(UU234, Schedule!$F$226:$FO$226, Schedule!$F$236:$FO$236, 0)</f>
        <v>0</v>
      </c>
      <c r="UV250" s="214">
        <f>_xlfn.XLOOKUP(UV234, Schedule!$F$226:$FO$226, Schedule!$F$236:$FO$236, 0)</f>
        <v>0</v>
      </c>
      <c r="UW250" s="214">
        <f>_xlfn.XLOOKUP(UW234, Schedule!$F$226:$FO$226, Schedule!$F$236:$FO$236, 0)</f>
        <v>0</v>
      </c>
      <c r="UX250" s="214">
        <f>_xlfn.XLOOKUP(UX234, Schedule!$F$226:$FO$226, Schedule!$F$236:$FO$236, 0)</f>
        <v>0</v>
      </c>
      <c r="UY250" s="214">
        <f>_xlfn.XLOOKUP(UY234, Schedule!$F$226:$FO$226, Schedule!$F$236:$FO$236, 0)</f>
        <v>0</v>
      </c>
      <c r="UZ250" s="214">
        <f>_xlfn.XLOOKUP(UZ234, Schedule!$F$226:$FO$226, Schedule!$F$236:$FO$236, 0)</f>
        <v>0</v>
      </c>
      <c r="VA250" s="214">
        <f>_xlfn.XLOOKUP(VA234, Schedule!$F$226:$FO$226, Schedule!$F$236:$FO$236, 0)</f>
        <v>0</v>
      </c>
      <c r="VB250" s="214">
        <f>_xlfn.XLOOKUP(VB234, Schedule!$F$226:$FO$226, Schedule!$F$236:$FO$236, 0)</f>
        <v>0</v>
      </c>
      <c r="VC250" s="214">
        <f>_xlfn.XLOOKUP(VC234, Schedule!$F$226:$FO$226, Schedule!$F$236:$FO$236, 0)</f>
        <v>0</v>
      </c>
      <c r="VD250" s="214">
        <f>_xlfn.XLOOKUP(VD234, Schedule!$F$226:$FO$226, Schedule!$F$236:$FO$236, 0)</f>
        <v>0</v>
      </c>
      <c r="VE250" s="214">
        <f>_xlfn.XLOOKUP(VE234, Schedule!$F$226:$FO$226, Schedule!$F$236:$FO$236, 0)</f>
        <v>0</v>
      </c>
      <c r="VF250" s="214">
        <f>_xlfn.XLOOKUP(VF234, Schedule!$F$226:$FO$226, Schedule!$F$236:$FO$236, 0)</f>
        <v>0</v>
      </c>
      <c r="VG250" s="214">
        <f>_xlfn.XLOOKUP(VG234, Schedule!$F$226:$FO$226, Schedule!$F$236:$FO$236, 0)</f>
        <v>0</v>
      </c>
      <c r="VH250" s="214">
        <f>_xlfn.XLOOKUP(VH234, Schedule!$F$226:$FO$226, Schedule!$F$236:$FO$236, 0)</f>
        <v>0</v>
      </c>
      <c r="VI250" s="214">
        <f>_xlfn.XLOOKUP(VI234, Schedule!$F$226:$FO$226, Schedule!$F$236:$FO$236, 0)</f>
        <v>0</v>
      </c>
      <c r="VJ250" s="214">
        <f>_xlfn.XLOOKUP(VJ234, Schedule!$F$226:$FO$226, Schedule!$F$236:$FO$236, 0)</f>
        <v>0</v>
      </c>
      <c r="VK250" s="214">
        <f>_xlfn.XLOOKUP(VK234, Schedule!$F$226:$FO$226, Schedule!$F$236:$FO$236, 0)</f>
        <v>0</v>
      </c>
      <c r="VL250" s="214">
        <f>_xlfn.XLOOKUP(VL234, Schedule!$F$226:$FO$226, Schedule!$F$236:$FO$236, 0)</f>
        <v>0</v>
      </c>
      <c r="VM250" s="214">
        <f>_xlfn.XLOOKUP(VM234, Schedule!$F$226:$FO$226, Schedule!$F$236:$FO$236, 0)</f>
        <v>0</v>
      </c>
      <c r="VN250" s="214">
        <f>_xlfn.XLOOKUP(VN234, Schedule!$F$226:$FO$226, Schedule!$F$236:$FO$236, 0)</f>
        <v>0</v>
      </c>
      <c r="VO250" s="214">
        <f>_xlfn.XLOOKUP(VO234, Schedule!$F$226:$FO$226, Schedule!$F$236:$FO$236, 0)</f>
        <v>0</v>
      </c>
      <c r="VP250" s="214">
        <f>_xlfn.XLOOKUP(VP234, Schedule!$F$226:$FO$226, Schedule!$F$236:$FO$236, 0)</f>
        <v>0</v>
      </c>
      <c r="VQ250" s="214">
        <f>_xlfn.XLOOKUP(VQ234, Schedule!$F$226:$FO$226, Schedule!$F$236:$FO$236, 0)</f>
        <v>0</v>
      </c>
      <c r="VR250" s="214">
        <f>_xlfn.XLOOKUP(VR234, Schedule!$F$226:$FO$226, Schedule!$F$236:$FO$236, 0)</f>
        <v>0</v>
      </c>
      <c r="VS250" s="214">
        <f>_xlfn.XLOOKUP(VS234, Schedule!$F$226:$FO$226, Schedule!$F$236:$FO$236, 0)</f>
        <v>0</v>
      </c>
      <c r="VT250" s="214">
        <f>_xlfn.XLOOKUP(VT234, Schedule!$F$226:$FO$226, Schedule!$F$236:$FO$236, 0)</f>
        <v>0</v>
      </c>
      <c r="VU250" s="214">
        <f>_xlfn.XLOOKUP(VU234, Schedule!$F$226:$FO$226, Schedule!$F$236:$FO$236, 0)</f>
        <v>0</v>
      </c>
      <c r="VV250" s="214">
        <f>_xlfn.XLOOKUP(VV234, Schedule!$F$226:$FO$226, Schedule!$F$236:$FO$236, 0)</f>
        <v>0</v>
      </c>
      <c r="VW250" s="214">
        <f>_xlfn.XLOOKUP(VW234, Schedule!$F$226:$FO$226, Schedule!$F$236:$FO$236, 0)</f>
        <v>0</v>
      </c>
      <c r="VX250" s="214">
        <f>_xlfn.XLOOKUP(VX234, Schedule!$F$226:$FO$226, Schedule!$F$236:$FO$236, 0)</f>
        <v>0</v>
      </c>
      <c r="VY250" s="214">
        <f>_xlfn.XLOOKUP(VY234, Schedule!$F$226:$FO$226, Schedule!$F$236:$FO$236, 0)</f>
        <v>0</v>
      </c>
      <c r="VZ250" s="214">
        <f>_xlfn.XLOOKUP(VZ234, Schedule!$F$226:$FO$226, Schedule!$F$236:$FO$236, 0)</f>
        <v>0</v>
      </c>
      <c r="WA250" s="214">
        <f>_xlfn.XLOOKUP(WA234, Schedule!$F$226:$FO$226, Schedule!$F$236:$FO$236, 0)</f>
        <v>0</v>
      </c>
      <c r="WB250" s="214">
        <f>_xlfn.XLOOKUP(WB234, Schedule!$F$226:$FO$226, Schedule!$F$236:$FO$236, 0)</f>
        <v>0</v>
      </c>
      <c r="WC250" s="214">
        <f>_xlfn.XLOOKUP(WC234, Schedule!$F$226:$FO$226, Schedule!$F$236:$FO$236, 0)</f>
        <v>0</v>
      </c>
      <c r="WD250" s="214">
        <f>_xlfn.XLOOKUP(WD234, Schedule!$F$226:$FO$226, Schedule!$F$236:$FO$236, 0)</f>
        <v>0</v>
      </c>
      <c r="WE250" s="214">
        <f>_xlfn.XLOOKUP(WE234, Schedule!$F$226:$FO$226, Schedule!$F$236:$FO$236, 0)</f>
        <v>0</v>
      </c>
      <c r="WF250" s="214">
        <f>_xlfn.XLOOKUP(WF234, Schedule!$F$226:$FO$226, Schedule!$F$236:$FO$236, 0)</f>
        <v>0</v>
      </c>
      <c r="WG250" s="214">
        <f>_xlfn.XLOOKUP(WG234, Schedule!$F$226:$FO$226, Schedule!$F$236:$FO$236, 0)</f>
        <v>0</v>
      </c>
      <c r="WH250" s="214">
        <f>_xlfn.XLOOKUP(WH234, Schedule!$F$226:$FO$226, Schedule!$F$236:$FO$236, 0)</f>
        <v>0</v>
      </c>
      <c r="WI250" s="214">
        <f>_xlfn.XLOOKUP(WI234, Schedule!$F$226:$FO$226, Schedule!$F$236:$FO$236, 0)</f>
        <v>0</v>
      </c>
      <c r="WJ250" s="214">
        <f>_xlfn.XLOOKUP(WJ234, Schedule!$F$226:$FO$226, Schedule!$F$236:$FO$236, 0)</f>
        <v>0</v>
      </c>
      <c r="WK250" s="214">
        <f>_xlfn.XLOOKUP(WK234, Schedule!$F$226:$FO$226, Schedule!$F$236:$FO$236, 0)</f>
        <v>0</v>
      </c>
      <c r="WL250" s="214">
        <f>_xlfn.XLOOKUP(WL234, Schedule!$F$226:$FO$226, Schedule!$F$236:$FO$236, 0)</f>
        <v>0</v>
      </c>
      <c r="WM250" s="214">
        <f>_xlfn.XLOOKUP(WM234, Schedule!$F$226:$FO$226, Schedule!$F$236:$FO$236, 0)</f>
        <v>0</v>
      </c>
      <c r="WN250" s="214">
        <f>_xlfn.XLOOKUP(WN234, Schedule!$F$226:$FO$226, Schedule!$F$236:$FO$236, 0)</f>
        <v>0</v>
      </c>
      <c r="WO250" s="214">
        <f>_xlfn.XLOOKUP(WO234, Schedule!$F$226:$FO$226, Schedule!$F$236:$FO$236, 0)</f>
        <v>0</v>
      </c>
      <c r="WP250" s="214">
        <f>_xlfn.XLOOKUP(WP234, Schedule!$F$226:$FO$226, Schedule!$F$236:$FO$236, 0)</f>
        <v>0</v>
      </c>
      <c r="WQ250" s="214">
        <f>_xlfn.XLOOKUP(WQ234, Schedule!$F$226:$FO$226, Schedule!$F$236:$FO$236, 0)</f>
        <v>0</v>
      </c>
      <c r="WR250" s="214">
        <f>_xlfn.XLOOKUP(WR234, Schedule!$F$226:$FO$226, Schedule!$F$236:$FO$236, 0)</f>
        <v>0</v>
      </c>
      <c r="WS250" s="214">
        <f>_xlfn.XLOOKUP(WS234, Schedule!$F$226:$FO$226, Schedule!$F$236:$FO$236, 0)</f>
        <v>0</v>
      </c>
      <c r="WT250" s="214">
        <f>_xlfn.XLOOKUP(WT234, Schedule!$F$226:$FO$226, Schedule!$F$236:$FO$236, 0)</f>
        <v>0</v>
      </c>
      <c r="WU250" s="214">
        <f>_xlfn.XLOOKUP(WU234, Schedule!$F$226:$FO$226, Schedule!$F$236:$FO$236, 0)</f>
        <v>0</v>
      </c>
      <c r="WV250" s="214">
        <f>_xlfn.XLOOKUP(WV234, Schedule!$F$226:$FO$226, Schedule!$F$236:$FO$236, 0)</f>
        <v>0</v>
      </c>
      <c r="WW250" s="214">
        <f>_xlfn.XLOOKUP(WW234, Schedule!$F$226:$FO$226, Schedule!$F$236:$FO$236, 0)</f>
        <v>0</v>
      </c>
      <c r="WX250" s="214">
        <f>_xlfn.XLOOKUP(WX234, Schedule!$F$226:$FO$226, Schedule!$F$236:$FO$236, 0)</f>
        <v>0</v>
      </c>
      <c r="WY250" s="214">
        <f>_xlfn.XLOOKUP(WY234, Schedule!$F$226:$FO$226, Schedule!$F$236:$FO$236, 0)</f>
        <v>0</v>
      </c>
      <c r="WZ250" s="214">
        <f>_xlfn.XLOOKUP(WZ234, Schedule!$F$226:$FO$226, Schedule!$F$236:$FO$236, 0)</f>
        <v>0</v>
      </c>
      <c r="XA250" s="214">
        <f>_xlfn.XLOOKUP(XA234, Schedule!$F$226:$FO$226, Schedule!$F$236:$FO$236, 0)</f>
        <v>0</v>
      </c>
      <c r="XB250" s="214">
        <f>_xlfn.XLOOKUP(XB234, Schedule!$F$226:$FO$226, Schedule!$F$236:$FO$236, 0)</f>
        <v>0</v>
      </c>
      <c r="XC250" s="214">
        <f>_xlfn.XLOOKUP(XC234, Schedule!$F$226:$FO$226, Schedule!$F$236:$FO$236, 0)</f>
        <v>0</v>
      </c>
      <c r="XD250" s="214">
        <f>_xlfn.XLOOKUP(XD234, Schedule!$F$226:$FO$226, Schedule!$F$236:$FO$236, 0)</f>
        <v>0</v>
      </c>
      <c r="XE250" s="214">
        <f>_xlfn.XLOOKUP(XE234, Schedule!$F$226:$FO$226, Schedule!$F$236:$FO$236, 0)</f>
        <v>0</v>
      </c>
      <c r="XF250" s="214">
        <f>_xlfn.XLOOKUP(XF234, Schedule!$F$226:$FO$226, Schedule!$F$236:$FO$236, 0)</f>
        <v>0</v>
      </c>
      <c r="XG250" s="214">
        <f>_xlfn.XLOOKUP(XG234, Schedule!$F$226:$FO$226, Schedule!$F$236:$FO$236, 0)</f>
        <v>0</v>
      </c>
      <c r="XH250" s="214">
        <f>_xlfn.XLOOKUP(XH234, Schedule!$F$226:$FO$226, Schedule!$F$236:$FO$236, 0)</f>
        <v>0</v>
      </c>
      <c r="XI250" s="214">
        <f>_xlfn.XLOOKUP(XI234, Schedule!$F$226:$FO$226, Schedule!$F$236:$FO$236, 0)</f>
        <v>0</v>
      </c>
      <c r="XJ250" s="214">
        <f>_xlfn.XLOOKUP(XJ234, Schedule!$F$226:$FO$226, Schedule!$F$236:$FO$236, 0)</f>
        <v>0</v>
      </c>
      <c r="XK250" s="214">
        <f>_xlfn.XLOOKUP(XK234, Schedule!$F$226:$FO$226, Schedule!$F$236:$FO$236, 0)</f>
        <v>0</v>
      </c>
      <c r="XL250" s="214">
        <f>_xlfn.XLOOKUP(XL234, Schedule!$F$226:$FO$226, Schedule!$F$236:$FO$236, 0)</f>
        <v>0</v>
      </c>
      <c r="XM250" s="214">
        <f>_xlfn.XLOOKUP(XM234, Schedule!$F$226:$FO$226, Schedule!$F$236:$FO$236, 0)</f>
        <v>0</v>
      </c>
      <c r="XN250" s="214">
        <f>_xlfn.XLOOKUP(XN234, Schedule!$F$226:$FO$226, Schedule!$F$236:$FO$236, 0)</f>
        <v>0</v>
      </c>
      <c r="XO250" s="214">
        <f>_xlfn.XLOOKUP(XO234, Schedule!$F$226:$FO$226, Schedule!$F$236:$FO$236, 0)</f>
        <v>0</v>
      </c>
      <c r="XP250" s="214">
        <f>_xlfn.XLOOKUP(XP234, Schedule!$F$226:$FO$226, Schedule!$F$236:$FO$236, 0)</f>
        <v>0</v>
      </c>
      <c r="XQ250" s="214">
        <f>_xlfn.XLOOKUP(XQ234, Schedule!$F$226:$FO$226, Schedule!$F$236:$FO$236, 0)</f>
        <v>0</v>
      </c>
      <c r="XR250" s="214">
        <f>_xlfn.XLOOKUP(XR234, Schedule!$F$226:$FO$226, Schedule!$F$236:$FO$236, 0)</f>
        <v>0</v>
      </c>
      <c r="XS250" s="214">
        <f>_xlfn.XLOOKUP(XS234, Schedule!$F$226:$FO$226, Schedule!$F$236:$FO$236, 0)</f>
        <v>0</v>
      </c>
      <c r="XT250" s="214">
        <f>_xlfn.XLOOKUP(XT234, Schedule!$F$226:$FO$226, Schedule!$F$236:$FO$236, 0)</f>
        <v>0</v>
      </c>
      <c r="XU250" s="214">
        <f>_xlfn.XLOOKUP(XU234, Schedule!$F$226:$FO$226, Schedule!$F$236:$FO$236, 0)</f>
        <v>0</v>
      </c>
      <c r="XV250" s="214">
        <f>_xlfn.XLOOKUP(XV234, Schedule!$F$226:$FO$226, Schedule!$F$236:$FO$236, 0)</f>
        <v>0</v>
      </c>
      <c r="XW250" s="214">
        <f>_xlfn.XLOOKUP(XW234, Schedule!$F$226:$FO$226, Schedule!$F$236:$FO$236, 0)</f>
        <v>0</v>
      </c>
      <c r="XX250" s="214">
        <f>_xlfn.XLOOKUP(XX234, Schedule!$F$226:$FO$226, Schedule!$F$236:$FO$236, 0)</f>
        <v>0</v>
      </c>
      <c r="XY250" s="214">
        <f>_xlfn.XLOOKUP(XY234, Schedule!$F$226:$FO$226, Schedule!$F$236:$FO$236, 0)</f>
        <v>0</v>
      </c>
      <c r="XZ250" s="214">
        <f>_xlfn.XLOOKUP(XZ234, Schedule!$F$226:$FO$226, Schedule!$F$236:$FO$236, 0)</f>
        <v>0</v>
      </c>
      <c r="YA250" s="214">
        <f>_xlfn.XLOOKUP(YA234, Schedule!$F$226:$FO$226, Schedule!$F$236:$FO$236, 0)</f>
        <v>0</v>
      </c>
      <c r="YB250" s="214">
        <f>_xlfn.XLOOKUP(YB234, Schedule!$F$226:$FO$226, Schedule!$F$236:$FO$236, 0)</f>
        <v>0</v>
      </c>
      <c r="YC250" s="214">
        <f>_xlfn.XLOOKUP(YC234, Schedule!$F$226:$FO$226, Schedule!$F$236:$FO$236, 0)</f>
        <v>0</v>
      </c>
      <c r="YD250" s="214">
        <f>_xlfn.XLOOKUP(YD234, Schedule!$F$226:$FO$226, Schedule!$F$236:$FO$236, 0)</f>
        <v>0</v>
      </c>
      <c r="YE250" s="214">
        <f>_xlfn.XLOOKUP(YE234, Schedule!$F$226:$FO$226, Schedule!$F$236:$FO$236, 0)</f>
        <v>0</v>
      </c>
      <c r="YF250" s="214">
        <f>_xlfn.XLOOKUP(YF234, Schedule!$F$226:$FO$226, Schedule!$F$236:$FO$236, 0)</f>
        <v>0</v>
      </c>
      <c r="YG250" s="214">
        <f>_xlfn.XLOOKUP(YG234, Schedule!$F$226:$FO$226, Schedule!$F$236:$FO$236, 0)</f>
        <v>0</v>
      </c>
      <c r="YH250" s="214">
        <f>_xlfn.XLOOKUP(YH234, Schedule!$F$226:$FO$226, Schedule!$F$236:$FO$236, 0)</f>
        <v>0</v>
      </c>
      <c r="YI250" s="214">
        <f>_xlfn.XLOOKUP(YI234, Schedule!$F$226:$FO$226, Schedule!$F$236:$FO$236, 0)</f>
        <v>0</v>
      </c>
      <c r="YJ250" s="214">
        <f>_xlfn.XLOOKUP(YJ234, Schedule!$F$226:$FO$226, Schedule!$F$236:$FO$236, 0)</f>
        <v>0</v>
      </c>
      <c r="YK250" s="214">
        <f>_xlfn.XLOOKUP(YK234, Schedule!$F$226:$FO$226, Schedule!$F$236:$FO$236, 0)</f>
        <v>0</v>
      </c>
      <c r="YL250" s="214">
        <f>_xlfn.XLOOKUP(YL234, Schedule!$F$226:$FO$226, Schedule!$F$236:$FO$236, 0)</f>
        <v>0</v>
      </c>
      <c r="YM250" s="214">
        <f>_xlfn.XLOOKUP(YM234, Schedule!$F$226:$FO$226, Schedule!$F$236:$FO$236, 0)</f>
        <v>0</v>
      </c>
      <c r="YN250" s="214">
        <f>_xlfn.XLOOKUP(YN234, Schedule!$F$226:$FO$226, Schedule!$F$236:$FO$236, 0)</f>
        <v>0</v>
      </c>
      <c r="YO250" s="214">
        <f>_xlfn.XLOOKUP(YO234, Schedule!$F$226:$FO$226, Schedule!$F$236:$FO$236, 0)</f>
        <v>0</v>
      </c>
      <c r="YP250" s="214">
        <f>_xlfn.XLOOKUP(YP234, Schedule!$F$226:$FO$226, Schedule!$F$236:$FO$236, 0)</f>
        <v>0</v>
      </c>
      <c r="YQ250" s="214">
        <f>_xlfn.XLOOKUP(YQ234, Schedule!$F$226:$FO$226, Schedule!$F$236:$FO$236, 0)</f>
        <v>0</v>
      </c>
      <c r="YR250" s="214">
        <f>_xlfn.XLOOKUP(YR234, Schedule!$F$226:$FO$226, Schedule!$F$236:$FO$236, 0)</f>
        <v>0</v>
      </c>
      <c r="YS250" s="214">
        <f>_xlfn.XLOOKUP(YS234, Schedule!$F$226:$FO$226, Schedule!$F$236:$FO$236, 0)</f>
        <v>0</v>
      </c>
      <c r="YT250" s="214">
        <f>_xlfn.XLOOKUP(YT234, Schedule!$F$226:$FO$226, Schedule!$F$236:$FO$236, 0)</f>
        <v>0</v>
      </c>
      <c r="YU250" s="214">
        <f>_xlfn.XLOOKUP(YU234, Schedule!$F$226:$FO$226, Schedule!$F$236:$FO$236, 0)</f>
        <v>0</v>
      </c>
      <c r="YV250" s="214">
        <f>_xlfn.XLOOKUP(YV234, Schedule!$F$226:$FO$226, Schedule!$F$236:$FO$236, 0)</f>
        <v>0</v>
      </c>
      <c r="YW250" s="214">
        <f>_xlfn.XLOOKUP(YW234, Schedule!$F$226:$FO$226, Schedule!$F$236:$FO$236, 0)</f>
        <v>0</v>
      </c>
      <c r="YX250" s="214">
        <f>_xlfn.XLOOKUP(YX234, Schedule!$F$226:$FO$226, Schedule!$F$236:$FO$236, 0)</f>
        <v>0</v>
      </c>
      <c r="YY250" s="214">
        <f>_xlfn.XLOOKUP(YY234, Schedule!$F$226:$FO$226, Schedule!$F$236:$FO$236, 0)</f>
        <v>0</v>
      </c>
      <c r="YZ250" s="214">
        <f>_xlfn.XLOOKUP(YZ234, Schedule!$F$226:$FO$226, Schedule!$F$236:$FO$236, 0)</f>
        <v>0</v>
      </c>
      <c r="ZA250" s="214">
        <f>_xlfn.XLOOKUP(ZA234, Schedule!$F$226:$FO$226, Schedule!$F$236:$FO$236, 0)</f>
        <v>0</v>
      </c>
      <c r="ZB250" s="214">
        <f>_xlfn.XLOOKUP(ZB234, Schedule!$F$226:$FO$226, Schedule!$F$236:$FO$236, 0)</f>
        <v>0</v>
      </c>
      <c r="ZC250" s="214">
        <f>_xlfn.XLOOKUP(ZC234, Schedule!$F$226:$FO$226, Schedule!$F$236:$FO$236, 0)</f>
        <v>0</v>
      </c>
      <c r="ZD250" s="214">
        <f>_xlfn.XLOOKUP(ZD234, Schedule!$F$226:$FO$226, Schedule!$F$236:$FO$236, 0)</f>
        <v>0</v>
      </c>
      <c r="ZE250" s="214">
        <f>_xlfn.XLOOKUP(ZE234, Schedule!$F$226:$FO$226, Schedule!$F$236:$FO$236, 0)</f>
        <v>0</v>
      </c>
      <c r="ZF250" s="214">
        <f>_xlfn.XLOOKUP(ZF234, Schedule!$F$226:$FO$226, Schedule!$F$236:$FO$236, 0)</f>
        <v>0</v>
      </c>
      <c r="ZG250" s="214">
        <f>_xlfn.XLOOKUP(ZG234, Schedule!$F$226:$FO$226, Schedule!$F$236:$FO$236, 0)</f>
        <v>0</v>
      </c>
      <c r="ZH250" s="214">
        <f>_xlfn.XLOOKUP(ZH234, Schedule!$F$226:$FO$226, Schedule!$F$236:$FO$236, 0)</f>
        <v>0</v>
      </c>
      <c r="ZI250" s="214">
        <f>_xlfn.XLOOKUP(ZI234, Schedule!$F$226:$FO$226, Schedule!$F$236:$FO$236, 0)</f>
        <v>0</v>
      </c>
      <c r="ZJ250" s="214">
        <f>_xlfn.XLOOKUP(ZJ234, Schedule!$F$226:$FO$226, Schedule!$F$236:$FO$236, 0)</f>
        <v>0</v>
      </c>
      <c r="ZK250" s="214">
        <f>_xlfn.XLOOKUP(ZK234, Schedule!$F$226:$FO$226, Schedule!$F$236:$FO$236, 0)</f>
        <v>0</v>
      </c>
      <c r="ZL250" s="214">
        <f>_xlfn.XLOOKUP(ZL234, Schedule!$F$226:$FO$226, Schedule!$F$236:$FO$236, 0)</f>
        <v>0</v>
      </c>
      <c r="ZM250" s="214">
        <f>_xlfn.XLOOKUP(ZM234, Schedule!$F$226:$FO$226, Schedule!$F$236:$FO$236, 0)</f>
        <v>0</v>
      </c>
      <c r="ZN250" s="214">
        <f>_xlfn.XLOOKUP(ZN234, Schedule!$F$226:$FO$226, Schedule!$F$236:$FO$236, 0)</f>
        <v>0</v>
      </c>
      <c r="ZO250" s="214">
        <f>_xlfn.XLOOKUP(ZO234, Schedule!$F$226:$FO$226, Schedule!$F$236:$FO$236, 0)</f>
        <v>0</v>
      </c>
      <c r="ZP250" s="214">
        <f>_xlfn.XLOOKUP(ZP234, Schedule!$F$226:$FO$226, Schedule!$F$236:$FO$236, 0)</f>
        <v>0</v>
      </c>
      <c r="ZQ250" s="214">
        <f>_xlfn.XLOOKUP(ZQ234, Schedule!$F$226:$FO$226, Schedule!$F$236:$FO$236, 0)</f>
        <v>0</v>
      </c>
      <c r="ZR250" s="214">
        <f>_xlfn.XLOOKUP(ZR234, Schedule!$F$226:$FO$226, Schedule!$F$236:$FO$236, 0)</f>
        <v>0</v>
      </c>
      <c r="ZS250" s="214">
        <f>_xlfn.XLOOKUP(ZS234, Schedule!$F$226:$FO$226, Schedule!$F$236:$FO$236, 0)</f>
        <v>0</v>
      </c>
      <c r="ZT250" s="214">
        <f>_xlfn.XLOOKUP(ZT234, Schedule!$F$226:$FO$226, Schedule!$F$236:$FO$236, 0)</f>
        <v>0</v>
      </c>
      <c r="ZU250" s="214">
        <f>_xlfn.XLOOKUP(ZU234, Schedule!$F$226:$FO$226, Schedule!$F$236:$FO$236, 0)</f>
        <v>0</v>
      </c>
      <c r="ZV250" s="214">
        <f>_xlfn.XLOOKUP(ZV234, Schedule!$F$226:$FO$226, Schedule!$F$236:$FO$236, 0)</f>
        <v>0</v>
      </c>
      <c r="ZW250" s="214">
        <f>_xlfn.XLOOKUP(ZW234, Schedule!$F$226:$FO$226, Schedule!$F$236:$FO$236, 0)</f>
        <v>0</v>
      </c>
      <c r="ZX250" s="214">
        <f>_xlfn.XLOOKUP(ZX234, Schedule!$F$226:$FO$226, Schedule!$F$236:$FO$236, 0)</f>
        <v>0</v>
      </c>
      <c r="ZY250" s="214">
        <f>_xlfn.XLOOKUP(ZY234, Schedule!$F$226:$FO$226, Schedule!$F$236:$FO$236, 0)</f>
        <v>0</v>
      </c>
      <c r="ZZ250" s="214">
        <f>_xlfn.XLOOKUP(ZZ234, Schedule!$F$226:$FO$226, Schedule!$F$236:$FO$236, 0)</f>
        <v>0</v>
      </c>
      <c r="AAA250" s="214">
        <f>_xlfn.XLOOKUP(AAA234, Schedule!$F$226:$FO$226, Schedule!$F$236:$FO$236, 0)</f>
        <v>0</v>
      </c>
      <c r="AAB250" s="214">
        <f>_xlfn.XLOOKUP(AAB234, Schedule!$F$226:$FO$226, Schedule!$F$236:$FO$236, 0)</f>
        <v>0</v>
      </c>
      <c r="AAC250" s="214">
        <f>_xlfn.XLOOKUP(AAC234, Schedule!$F$226:$FO$226, Schedule!$F$236:$FO$236, 0)</f>
        <v>0</v>
      </c>
      <c r="AAD250" s="214">
        <f>_xlfn.XLOOKUP(AAD234, Schedule!$F$226:$FO$226, Schedule!$F$236:$FO$236, 0)</f>
        <v>0</v>
      </c>
      <c r="AAE250" s="214">
        <f>_xlfn.XLOOKUP(AAE234, Schedule!$F$226:$FO$226, Schedule!$F$236:$FO$236, 0)</f>
        <v>0</v>
      </c>
      <c r="AAF250" s="214">
        <f>_xlfn.XLOOKUP(AAF234, Schedule!$F$226:$FO$226, Schedule!$F$236:$FO$236, 0)</f>
        <v>0</v>
      </c>
      <c r="AAG250" s="214">
        <f>_xlfn.XLOOKUP(AAG234, Schedule!$F$226:$FO$226, Schedule!$F$236:$FO$236, 0)</f>
        <v>0</v>
      </c>
      <c r="AAH250" s="214">
        <f>_xlfn.XLOOKUP(AAH234, Schedule!$F$226:$FO$226, Schedule!$F$236:$FO$236, 0)</f>
        <v>0</v>
      </c>
      <c r="AAI250" s="214">
        <f>_xlfn.XLOOKUP(AAI234, Schedule!$F$226:$FO$226, Schedule!$F$236:$FO$236, 0)</f>
        <v>0</v>
      </c>
      <c r="AAJ250" s="214">
        <f>_xlfn.XLOOKUP(AAJ234, Schedule!$F$226:$FO$226, Schedule!$F$236:$FO$236, 0)</f>
        <v>0</v>
      </c>
      <c r="AAK250" s="214">
        <f>_xlfn.XLOOKUP(AAK234, Schedule!$F$226:$FO$226, Schedule!$F$236:$FO$236, 0)</f>
        <v>0</v>
      </c>
      <c r="AAL250" s="214">
        <f>_xlfn.XLOOKUP(AAL234, Schedule!$F$226:$FO$226, Schedule!$F$236:$FO$236, 0)</f>
        <v>0</v>
      </c>
      <c r="AAM250" s="214">
        <f>_xlfn.XLOOKUP(AAM234, Schedule!$F$226:$FO$226, Schedule!$F$236:$FO$236, 0)</f>
        <v>0</v>
      </c>
      <c r="AAN250" s="214">
        <f>_xlfn.XLOOKUP(AAN234, Schedule!$F$226:$FO$226, Schedule!$F$236:$FO$236, 0)</f>
        <v>0</v>
      </c>
      <c r="AAO250" s="214">
        <f>_xlfn.XLOOKUP(AAO234, Schedule!$F$226:$FO$226, Schedule!$F$236:$FO$236, 0)</f>
        <v>0</v>
      </c>
      <c r="AAP250" s="214">
        <f>_xlfn.XLOOKUP(AAP234, Schedule!$F$226:$FO$226, Schedule!$F$236:$FO$236, 0)</f>
        <v>0</v>
      </c>
      <c r="AAQ250" s="214">
        <f>_xlfn.XLOOKUP(AAQ234, Schedule!$F$226:$FO$226, Schedule!$F$236:$FO$236, 0)</f>
        <v>0</v>
      </c>
      <c r="AAR250" s="214">
        <f>_xlfn.XLOOKUP(AAR234, Schedule!$F$226:$FO$226, Schedule!$F$236:$FO$236, 0)</f>
        <v>0</v>
      </c>
      <c r="AAS250" s="214">
        <f>_xlfn.XLOOKUP(AAS234, Schedule!$F$226:$FO$226, Schedule!$F$236:$FO$236, 0)</f>
        <v>0</v>
      </c>
      <c r="AAT250" s="214">
        <f>_xlfn.XLOOKUP(AAT234, Schedule!$F$226:$FO$226, Schedule!$F$236:$FO$236, 0)</f>
        <v>0</v>
      </c>
      <c r="AAU250" s="214">
        <f>_xlfn.XLOOKUP(AAU234, Schedule!$F$226:$FO$226, Schedule!$F$236:$FO$236, 0)</f>
        <v>0</v>
      </c>
      <c r="AAV250" s="214">
        <f>_xlfn.XLOOKUP(AAV234, Schedule!$F$226:$FO$226, Schedule!$F$236:$FO$236, 0)</f>
        <v>0</v>
      </c>
      <c r="AAW250" s="214">
        <f>_xlfn.XLOOKUP(AAW234, Schedule!$F$226:$FO$226, Schedule!$F$236:$FO$236, 0)</f>
        <v>0</v>
      </c>
      <c r="AAX250" s="214">
        <f>_xlfn.XLOOKUP(AAX234, Schedule!$F$226:$FO$226, Schedule!$F$236:$FO$236, 0)</f>
        <v>0</v>
      </c>
      <c r="AAY250" s="214">
        <f>_xlfn.XLOOKUP(AAY234, Schedule!$F$226:$FO$226, Schedule!$F$236:$FO$236, 0)</f>
        <v>0</v>
      </c>
      <c r="AAZ250" s="214">
        <f>_xlfn.XLOOKUP(AAZ234, Schedule!$F$226:$FO$226, Schedule!$F$236:$FO$236, 0)</f>
        <v>0</v>
      </c>
      <c r="ABA250" s="214">
        <f>_xlfn.XLOOKUP(ABA234, Schedule!$F$226:$FO$226, Schedule!$F$236:$FO$236, 0)</f>
        <v>0</v>
      </c>
      <c r="ABB250" s="214">
        <f>_xlfn.XLOOKUP(ABB234, Schedule!$F$226:$FO$226, Schedule!$F$236:$FO$236, 0)</f>
        <v>0</v>
      </c>
      <c r="ABC250" s="214">
        <f>_xlfn.XLOOKUP(ABC234, Schedule!$F$226:$FO$226, Schedule!$F$236:$FO$236, 0)</f>
        <v>0</v>
      </c>
      <c r="ABD250" s="214">
        <f>_xlfn.XLOOKUP(ABD234, Schedule!$F$226:$FO$226, Schedule!$F$236:$FO$236, 0)</f>
        <v>0</v>
      </c>
      <c r="ABE250" s="214">
        <f>_xlfn.XLOOKUP(ABE234, Schedule!$F$226:$FO$226, Schedule!$F$236:$FO$236, 0)</f>
        <v>0</v>
      </c>
      <c r="ABF250" s="214">
        <f>_xlfn.XLOOKUP(ABF234, Schedule!$F$226:$FO$226, Schedule!$F$236:$FO$236, 0)</f>
        <v>0</v>
      </c>
      <c r="ABG250" s="214">
        <f>_xlfn.XLOOKUP(ABG234, Schedule!$F$226:$FO$226, Schedule!$F$236:$FO$236, 0)</f>
        <v>0</v>
      </c>
      <c r="ABH250" s="214">
        <f>_xlfn.XLOOKUP(ABH234, Schedule!$F$226:$FO$226, Schedule!$F$236:$FO$236, 0)</f>
        <v>0</v>
      </c>
      <c r="ABI250" s="214">
        <f>_xlfn.XLOOKUP(ABI234, Schedule!$F$226:$FO$226, Schedule!$F$236:$FO$236, 0)</f>
        <v>0</v>
      </c>
      <c r="ABJ250" s="214">
        <f>_xlfn.XLOOKUP(ABJ234, Schedule!$F$226:$FO$226, Schedule!$F$236:$FO$236, 0)</f>
        <v>0</v>
      </c>
      <c r="ABK250" s="214">
        <f>_xlfn.XLOOKUP(ABK234, Schedule!$F$226:$FO$226, Schedule!$F$236:$FO$236, 0)</f>
        <v>0</v>
      </c>
      <c r="ABL250" s="214">
        <f>_xlfn.XLOOKUP(ABL234, Schedule!$F$226:$FO$226, Schedule!$F$236:$FO$236, 0)</f>
        <v>0</v>
      </c>
      <c r="ABM250" s="214">
        <f>_xlfn.XLOOKUP(ABM234, Schedule!$F$226:$FO$226, Schedule!$F$236:$FO$236, 0)</f>
        <v>0</v>
      </c>
      <c r="ABN250" s="214">
        <f>_xlfn.XLOOKUP(ABN234, Schedule!$F$226:$FO$226, Schedule!$F$236:$FO$236, 0)</f>
        <v>0</v>
      </c>
      <c r="ABO250" s="214">
        <f>_xlfn.XLOOKUP(ABO234, Schedule!$F$226:$FO$226, Schedule!$F$236:$FO$236, 0)</f>
        <v>0</v>
      </c>
      <c r="ABP250" s="214">
        <f>_xlfn.XLOOKUP(ABP234, Schedule!$F$226:$FO$226, Schedule!$F$236:$FO$236, 0)</f>
        <v>0</v>
      </c>
      <c r="ABQ250" s="214">
        <f>_xlfn.XLOOKUP(ABQ234, Schedule!$F$226:$FO$226, Schedule!$F$236:$FO$236, 0)</f>
        <v>0</v>
      </c>
      <c r="ABR250" s="214">
        <f>_xlfn.XLOOKUP(ABR234, Schedule!$F$226:$FO$226, Schedule!$F$236:$FO$236, 0)</f>
        <v>0</v>
      </c>
      <c r="ABS250" s="214">
        <f>_xlfn.XLOOKUP(ABS234, Schedule!$F$226:$FO$226, Schedule!$F$236:$FO$236, 0)</f>
        <v>0</v>
      </c>
      <c r="ABT250" s="214">
        <f>_xlfn.XLOOKUP(ABT234, Schedule!$F$226:$FO$226, Schedule!$F$236:$FO$236, 0)</f>
        <v>0</v>
      </c>
      <c r="ABU250" s="214">
        <f>_xlfn.XLOOKUP(ABU234, Schedule!$F$226:$FO$226, Schedule!$F$236:$FO$236, 0)</f>
        <v>0</v>
      </c>
      <c r="ABV250" s="214">
        <f>_xlfn.XLOOKUP(ABV234, Schedule!$F$226:$FO$226, Schedule!$F$236:$FO$236, 0)</f>
        <v>0</v>
      </c>
      <c r="ABW250" s="214">
        <f>_xlfn.XLOOKUP(ABW234, Schedule!$F$226:$FO$226, Schedule!$F$236:$FO$236, 0)</f>
        <v>0</v>
      </c>
      <c r="ABX250" s="214">
        <f>_xlfn.XLOOKUP(ABX234, Schedule!$F$226:$FO$226, Schedule!$F$236:$FO$236, 0)</f>
        <v>0</v>
      </c>
      <c r="ABY250" s="214">
        <f>_xlfn.XLOOKUP(ABY234, Schedule!$F$226:$FO$226, Schedule!$F$236:$FO$236, 0)</f>
        <v>0</v>
      </c>
      <c r="ABZ250" s="214">
        <f>_xlfn.XLOOKUP(ABZ234, Schedule!$F$226:$FO$226, Schedule!$F$236:$FO$236, 0)</f>
        <v>0</v>
      </c>
      <c r="ACA250" s="214">
        <f>_xlfn.XLOOKUP(ACA234, Schedule!$F$226:$FO$226, Schedule!$F$236:$FO$236, 0)</f>
        <v>0</v>
      </c>
      <c r="ACB250" s="214">
        <f>_xlfn.XLOOKUP(ACB234, Schedule!$F$226:$FO$226, Schedule!$F$236:$FO$236, 0)</f>
        <v>0</v>
      </c>
      <c r="ACC250" s="214">
        <f>_xlfn.XLOOKUP(ACC234, Schedule!$F$226:$FO$226, Schedule!$F$236:$FO$236, 0)</f>
        <v>0</v>
      </c>
      <c r="ACD250" s="214">
        <f>_xlfn.XLOOKUP(ACD234, Schedule!$F$226:$FO$226, Schedule!$F$236:$FO$236, 0)</f>
        <v>0</v>
      </c>
      <c r="ACE250" s="214">
        <f>_xlfn.XLOOKUP(ACE234, Schedule!$F$226:$FO$226, Schedule!$F$236:$FO$236, 0)</f>
        <v>0</v>
      </c>
      <c r="ACF250" s="214">
        <f>_xlfn.XLOOKUP(ACF234, Schedule!$F$226:$FO$226, Schedule!$F$236:$FO$236, 0)</f>
        <v>0</v>
      </c>
      <c r="ACG250" s="214">
        <f>_xlfn.XLOOKUP(ACG234, Schedule!$F$226:$FO$226, Schedule!$F$236:$FO$236, 0)</f>
        <v>0</v>
      </c>
      <c r="ACH250" s="214">
        <f>_xlfn.XLOOKUP(ACH234, Schedule!$F$226:$FO$226, Schedule!$F$236:$FO$236, 0)</f>
        <v>0</v>
      </c>
      <c r="ACI250" s="214">
        <f>_xlfn.XLOOKUP(ACI234, Schedule!$F$226:$FO$226, Schedule!$F$236:$FO$236, 0)</f>
        <v>0</v>
      </c>
      <c r="ACJ250" s="214">
        <f>_xlfn.XLOOKUP(ACJ234, Schedule!$F$226:$FO$226, Schedule!$F$236:$FO$236, 0)</f>
        <v>0</v>
      </c>
      <c r="ACK250" s="214">
        <f>_xlfn.XLOOKUP(ACK234, Schedule!$F$226:$FO$226, Schedule!$F$236:$FO$236, 0)</f>
        <v>0</v>
      </c>
      <c r="ACL250" s="214">
        <f>_xlfn.XLOOKUP(ACL234, Schedule!$F$226:$FO$226, Schedule!$F$236:$FO$236, 0)</f>
        <v>0</v>
      </c>
      <c r="ACM250" s="214">
        <f>_xlfn.XLOOKUP(ACM234, Schedule!$F$226:$FO$226, Schedule!$F$236:$FO$236, 0)</f>
        <v>0</v>
      </c>
      <c r="ACN250" s="214">
        <f>_xlfn.XLOOKUP(ACN234, Schedule!$F$226:$FO$226, Schedule!$F$236:$FO$236, 0)</f>
        <v>0</v>
      </c>
      <c r="ACO250" s="214">
        <f>_xlfn.XLOOKUP(ACO234, Schedule!$F$226:$FO$226, Schedule!$F$236:$FO$236, 0)</f>
        <v>0</v>
      </c>
      <c r="ACP250" s="214">
        <f>_xlfn.XLOOKUP(ACP234, Schedule!$F$226:$FO$226, Schedule!$F$236:$FO$236, 0)</f>
        <v>0</v>
      </c>
      <c r="ACQ250" s="214">
        <f>_xlfn.XLOOKUP(ACQ234, Schedule!$F$226:$FO$226, Schedule!$F$236:$FO$236, 0)</f>
        <v>0</v>
      </c>
      <c r="ACR250" s="214">
        <f>_xlfn.XLOOKUP(ACR234, Schedule!$F$226:$FO$226, Schedule!$F$236:$FO$236, 0)</f>
        <v>0</v>
      </c>
      <c r="ACS250" s="214">
        <f>_xlfn.XLOOKUP(ACS234, Schedule!$F$226:$FO$226, Schedule!$F$236:$FO$236, 0)</f>
        <v>0</v>
      </c>
      <c r="ACT250" s="214">
        <f>_xlfn.XLOOKUP(ACT234, Schedule!$F$226:$FO$226, Schedule!$F$236:$FO$236, 0)</f>
        <v>0</v>
      </c>
      <c r="ACU250" s="214">
        <f>_xlfn.XLOOKUP(ACU234, Schedule!$F$226:$FO$226, Schedule!$F$236:$FO$236, 0)</f>
        <v>0</v>
      </c>
      <c r="ACV250" s="214">
        <f>_xlfn.XLOOKUP(ACV234, Schedule!$F$226:$FO$226, Schedule!$F$236:$FO$236, 0)</f>
        <v>0</v>
      </c>
      <c r="ACW250" s="214">
        <f>_xlfn.XLOOKUP(ACW234, Schedule!$F$226:$FO$226, Schedule!$F$236:$FO$236, 0)</f>
        <v>0</v>
      </c>
      <c r="ACX250" s="214">
        <f>_xlfn.XLOOKUP(ACX234, Schedule!$F$226:$FO$226, Schedule!$F$236:$FO$236, 0)</f>
        <v>0</v>
      </c>
      <c r="ACY250" s="214">
        <f>_xlfn.XLOOKUP(ACY234, Schedule!$F$226:$FO$226, Schedule!$F$236:$FO$236, 0)</f>
        <v>0</v>
      </c>
      <c r="ACZ250" s="214">
        <f>_xlfn.XLOOKUP(ACZ234, Schedule!$F$226:$FO$226, Schedule!$F$236:$FO$236, 0)</f>
        <v>0</v>
      </c>
      <c r="ADA250" s="214">
        <f>_xlfn.XLOOKUP(ADA234, Schedule!$F$226:$FO$226, Schedule!$F$236:$FO$236, 0)</f>
        <v>0</v>
      </c>
      <c r="ADB250" s="214">
        <f>_xlfn.XLOOKUP(ADB234, Schedule!$F$226:$FO$226, Schedule!$F$236:$FO$236, 0)</f>
        <v>0</v>
      </c>
      <c r="ADC250" s="214">
        <f>_xlfn.XLOOKUP(ADC234, Schedule!$F$226:$FO$226, Schedule!$F$236:$FO$236, 0)</f>
        <v>0</v>
      </c>
      <c r="ADD250" s="214">
        <f>_xlfn.XLOOKUP(ADD234, Schedule!$F$226:$FO$226, Schedule!$F$236:$FO$236, 0)</f>
        <v>0</v>
      </c>
      <c r="ADE250" s="214">
        <f>_xlfn.XLOOKUP(ADE234, Schedule!$F$226:$FO$226, Schedule!$F$236:$FO$236, 0)</f>
        <v>0</v>
      </c>
      <c r="ADF250" s="214">
        <f>_xlfn.XLOOKUP(ADF234, Schedule!$F$226:$FO$226, Schedule!$F$236:$FO$236, 0)</f>
        <v>0</v>
      </c>
      <c r="ADG250" s="214">
        <f>_xlfn.XLOOKUP(ADG234, Schedule!$F$226:$FO$226, Schedule!$F$236:$FO$236, 0)</f>
        <v>0</v>
      </c>
      <c r="ADH250" s="214">
        <f>_xlfn.XLOOKUP(ADH234, Schedule!$F$226:$FO$226, Schedule!$F$236:$FO$236, 0)</f>
        <v>0</v>
      </c>
      <c r="ADI250" s="214">
        <f>_xlfn.XLOOKUP(ADI234, Schedule!$F$226:$FO$226, Schedule!$F$236:$FO$236, 0)</f>
        <v>0</v>
      </c>
      <c r="ADJ250" s="214">
        <f>_xlfn.XLOOKUP(ADJ234, Schedule!$F$226:$FO$226, Schedule!$F$236:$FO$236, 0)</f>
        <v>0</v>
      </c>
      <c r="ADK250" s="214">
        <f>_xlfn.XLOOKUP(ADK234, Schedule!$F$226:$FO$226, Schedule!$F$236:$FO$236, 0)</f>
        <v>0</v>
      </c>
      <c r="ADL250" s="214">
        <f>_xlfn.XLOOKUP(ADL234, Schedule!$F$226:$FO$226, Schedule!$F$236:$FO$236, 0)</f>
        <v>0</v>
      </c>
      <c r="ADM250" s="214">
        <f>_xlfn.XLOOKUP(ADM234, Schedule!$F$226:$FO$226, Schedule!$F$236:$FO$236, 0)</f>
        <v>0</v>
      </c>
      <c r="ADN250" s="214">
        <f>_xlfn.XLOOKUP(ADN234, Schedule!$F$226:$FO$226, Schedule!$F$236:$FO$236, 0)</f>
        <v>0</v>
      </c>
      <c r="ADO250" s="214">
        <f>_xlfn.XLOOKUP(ADO234, Schedule!$F$226:$FO$226, Schedule!$F$236:$FO$236, 0)</f>
        <v>0</v>
      </c>
      <c r="ADP250" s="214">
        <f>_xlfn.XLOOKUP(ADP234, Schedule!$F$226:$FO$226, Schedule!$F$236:$FO$236, 0)</f>
        <v>0</v>
      </c>
      <c r="ADQ250" s="214">
        <f>_xlfn.XLOOKUP(ADQ234, Schedule!$F$226:$FO$226, Schedule!$F$236:$FO$236, 0)</f>
        <v>0</v>
      </c>
      <c r="ADR250" s="214">
        <f>_xlfn.XLOOKUP(ADR234, Schedule!$F$226:$FO$226, Schedule!$F$236:$FO$236, 0)</f>
        <v>0</v>
      </c>
      <c r="ADS250" s="214">
        <f>_xlfn.XLOOKUP(ADS234, Schedule!$F$226:$FO$226, Schedule!$F$236:$FO$236, 0)</f>
        <v>0</v>
      </c>
      <c r="ADT250" s="214">
        <f>_xlfn.XLOOKUP(ADT234, Schedule!$F$226:$FO$226, Schedule!$F$236:$FO$236, 0)</f>
        <v>0</v>
      </c>
      <c r="ADU250" s="214">
        <f>_xlfn.XLOOKUP(ADU234, Schedule!$F$226:$FO$226, Schedule!$F$236:$FO$236, 0)</f>
        <v>0</v>
      </c>
      <c r="ADV250" s="214">
        <f>_xlfn.XLOOKUP(ADV234, Schedule!$F$226:$FO$226, Schedule!$F$236:$FO$236, 0)</f>
        <v>0</v>
      </c>
      <c r="ADW250" s="214">
        <f>_xlfn.XLOOKUP(ADW234, Schedule!$F$226:$FO$226, Schedule!$F$236:$FO$236, 0)</f>
        <v>0</v>
      </c>
      <c r="ADX250" s="214">
        <f>_xlfn.XLOOKUP(ADX234, Schedule!$F$226:$FO$226, Schedule!$F$236:$FO$236, 0)</f>
        <v>0</v>
      </c>
      <c r="ADY250" s="214">
        <f>_xlfn.XLOOKUP(ADY234, Schedule!$F$226:$FO$226, Schedule!$F$236:$FO$236, 0)</f>
        <v>0</v>
      </c>
      <c r="ADZ250" s="214">
        <f>_xlfn.XLOOKUP(ADZ234, Schedule!$F$226:$FO$226, Schedule!$F$236:$FO$236, 0)</f>
        <v>0</v>
      </c>
      <c r="AEA250" s="214">
        <f>_xlfn.XLOOKUP(AEA234, Schedule!$F$226:$FO$226, Schedule!$F$236:$FO$236, 0)</f>
        <v>0</v>
      </c>
      <c r="AEB250" s="214">
        <f>_xlfn.XLOOKUP(AEB234, Schedule!$F$226:$FO$226, Schedule!$F$236:$FO$236, 0)</f>
        <v>0</v>
      </c>
      <c r="AEC250" s="214">
        <f>_xlfn.XLOOKUP(AEC234, Schedule!$F$226:$FO$226, Schedule!$F$236:$FO$236, 0)</f>
        <v>0</v>
      </c>
      <c r="AED250" s="214">
        <f>_xlfn.XLOOKUP(AED234, Schedule!$F$226:$FO$226, Schedule!$F$236:$FO$236, 0)</f>
        <v>0</v>
      </c>
      <c r="AEE250" s="214">
        <f>_xlfn.XLOOKUP(AEE234, Schedule!$F$226:$FO$226, Schedule!$F$236:$FO$236, 0)</f>
        <v>0</v>
      </c>
      <c r="AEF250" s="214">
        <f>_xlfn.XLOOKUP(AEF234, Schedule!$F$226:$FO$226, Schedule!$F$236:$FO$236, 0)</f>
        <v>0</v>
      </c>
      <c r="AEG250" s="214">
        <f>_xlfn.XLOOKUP(AEG234, Schedule!$F$226:$FO$226, Schedule!$F$236:$FO$236, 0)</f>
        <v>0</v>
      </c>
      <c r="AEH250" s="214">
        <f>_xlfn.XLOOKUP(AEH234, Schedule!$F$226:$FO$226, Schedule!$F$236:$FO$236, 0)</f>
        <v>0</v>
      </c>
      <c r="AEI250" s="214">
        <f>_xlfn.XLOOKUP(AEI234, Schedule!$F$226:$FO$226, Schedule!$F$236:$FO$236, 0)</f>
        <v>0</v>
      </c>
      <c r="AEJ250" s="214">
        <f>_xlfn.XLOOKUP(AEJ234, Schedule!$F$226:$FO$226, Schedule!$F$236:$FO$236, 0)</f>
        <v>0</v>
      </c>
      <c r="AEK250" s="214">
        <f>_xlfn.XLOOKUP(AEK234, Schedule!$F$226:$FO$226, Schedule!$F$236:$FO$236, 0)</f>
        <v>0</v>
      </c>
      <c r="AEL250" s="214">
        <f>_xlfn.XLOOKUP(AEL234, Schedule!$F$226:$FO$226, Schedule!$F$236:$FO$236, 0)</f>
        <v>0</v>
      </c>
      <c r="AEM250" s="214">
        <f>_xlfn.XLOOKUP(AEM234, Schedule!$F$226:$FO$226, Schedule!$F$236:$FO$236, 0)</f>
        <v>0</v>
      </c>
      <c r="AEN250" s="214">
        <f>_xlfn.XLOOKUP(AEN234, Schedule!$F$226:$FO$226, Schedule!$F$236:$FO$236, 0)</f>
        <v>0</v>
      </c>
      <c r="AEO250" s="214">
        <f>_xlfn.XLOOKUP(AEO234, Schedule!$F$226:$FO$226, Schedule!$F$236:$FO$236, 0)</f>
        <v>0</v>
      </c>
      <c r="AEP250" s="214">
        <f>_xlfn.XLOOKUP(AEP234, Schedule!$F$226:$FO$226, Schedule!$F$236:$FO$236, 0)</f>
        <v>0</v>
      </c>
      <c r="AEQ250" s="214">
        <f>_xlfn.XLOOKUP(AEQ234, Schedule!$F$226:$FO$226, Schedule!$F$236:$FO$236, 0)</f>
        <v>0</v>
      </c>
      <c r="AER250" s="214">
        <f>_xlfn.XLOOKUP(AER234, Schedule!$F$226:$FO$226, Schedule!$F$236:$FO$236, 0)</f>
        <v>0</v>
      </c>
      <c r="AES250" s="214">
        <f>_xlfn.XLOOKUP(AES234, Schedule!$F$226:$FO$226, Schedule!$F$236:$FO$236, 0)</f>
        <v>0</v>
      </c>
      <c r="AET250" s="214">
        <f>_xlfn.XLOOKUP(AET234, Schedule!$F$226:$FO$226, Schedule!$F$236:$FO$236, 0)</f>
        <v>0</v>
      </c>
      <c r="AEU250" s="214">
        <f>_xlfn.XLOOKUP(AEU234, Schedule!$F$226:$FO$226, Schedule!$F$236:$FO$236, 0)</f>
        <v>0</v>
      </c>
      <c r="AEV250" s="214">
        <f>_xlfn.XLOOKUP(AEV234, Schedule!$F$226:$FO$226, Schedule!$F$236:$FO$236, 0)</f>
        <v>0</v>
      </c>
      <c r="AEW250" s="214">
        <f>_xlfn.XLOOKUP(AEW234, Schedule!$F$226:$FO$226, Schedule!$F$236:$FO$236, 0)</f>
        <v>0</v>
      </c>
      <c r="AEX250" s="214">
        <f>_xlfn.XLOOKUP(AEX234, Schedule!$F$226:$FO$226, Schedule!$F$236:$FO$236, 0)</f>
        <v>0</v>
      </c>
      <c r="AEY250" s="214">
        <f>_xlfn.XLOOKUP(AEY234, Schedule!$F$226:$FO$226, Schedule!$F$236:$FO$236, 0)</f>
        <v>0</v>
      </c>
      <c r="AEZ250" s="214">
        <f>_xlfn.XLOOKUP(AEZ234, Schedule!$F$226:$FO$226, Schedule!$F$236:$FO$236, 0)</f>
        <v>0</v>
      </c>
      <c r="AFA250" s="214">
        <f>_xlfn.XLOOKUP(AFA234, Schedule!$F$226:$FO$226, Schedule!$F$236:$FO$236, 0)</f>
        <v>0</v>
      </c>
      <c r="AFB250" s="214">
        <f>_xlfn.XLOOKUP(AFB234, Schedule!$F$226:$FO$226, Schedule!$F$236:$FO$236, 0)</f>
        <v>0</v>
      </c>
      <c r="AFC250" s="214">
        <f>_xlfn.XLOOKUP(AFC234, Schedule!$F$226:$FO$226, Schedule!$F$236:$FO$236, 0)</f>
        <v>0</v>
      </c>
      <c r="AFD250" s="214">
        <f>_xlfn.XLOOKUP(AFD234, Schedule!$F$226:$FO$226, Schedule!$F$236:$FO$236, 0)</f>
        <v>0</v>
      </c>
      <c r="AFE250" s="214">
        <f>_xlfn.XLOOKUP(AFE234, Schedule!$F$226:$FO$226, Schedule!$F$236:$FO$236, 0)</f>
        <v>0</v>
      </c>
      <c r="AFF250" s="214">
        <f>_xlfn.XLOOKUP(AFF234, Schedule!$F$226:$FO$226, Schedule!$F$236:$FO$236, 0)</f>
        <v>0</v>
      </c>
      <c r="AFG250" s="214">
        <f>_xlfn.XLOOKUP(AFG234, Schedule!$F$226:$FO$226, Schedule!$F$236:$FO$236, 0)</f>
        <v>0</v>
      </c>
      <c r="AFH250" s="214">
        <f>_xlfn.XLOOKUP(AFH234, Schedule!$F$226:$FO$226, Schedule!$F$236:$FO$236, 0)</f>
        <v>0</v>
      </c>
      <c r="AFI250" s="214">
        <f>_xlfn.XLOOKUP(AFI234, Schedule!$F$226:$FO$226, Schedule!$F$236:$FO$236, 0)</f>
        <v>0</v>
      </c>
      <c r="AFJ250" s="214">
        <f>_xlfn.XLOOKUP(AFJ234, Schedule!$F$226:$FO$226, Schedule!$F$236:$FO$236, 0)</f>
        <v>0</v>
      </c>
      <c r="AFK250" s="214">
        <f>_xlfn.XLOOKUP(AFK234, Schedule!$F$226:$FO$226, Schedule!$F$236:$FO$236, 0)</f>
        <v>0</v>
      </c>
      <c r="AFL250" s="214">
        <f>_xlfn.XLOOKUP(AFL234, Schedule!$F$226:$FO$226, Schedule!$F$236:$FO$236, 0)</f>
        <v>0</v>
      </c>
      <c r="AFM250" s="214">
        <f>_xlfn.XLOOKUP(AFM234, Schedule!$F$226:$FO$226, Schedule!$F$236:$FO$236, 0)</f>
        <v>0</v>
      </c>
      <c r="AFN250" s="214">
        <f>_xlfn.XLOOKUP(AFN234, Schedule!$F$226:$FO$226, Schedule!$F$236:$FO$236, 0)</f>
        <v>0</v>
      </c>
      <c r="AFO250" s="214">
        <f>_xlfn.XLOOKUP(AFO234, Schedule!$F$226:$FO$226, Schedule!$F$236:$FO$236, 0)</f>
        <v>0</v>
      </c>
      <c r="AFP250" s="214">
        <f>_xlfn.XLOOKUP(AFP234, Schedule!$F$226:$FO$226, Schedule!$F$236:$FO$236, 0)</f>
        <v>0</v>
      </c>
      <c r="AFQ250" s="214">
        <f>_xlfn.XLOOKUP(AFQ234, Schedule!$F$226:$FO$226, Schedule!$F$236:$FO$236, 0)</f>
        <v>0</v>
      </c>
      <c r="AFR250" s="214">
        <f>_xlfn.XLOOKUP(AFR234, Schedule!$F$226:$FO$226, Schedule!$F$236:$FO$236, 0)</f>
        <v>0</v>
      </c>
      <c r="AFS250" s="214">
        <f>_xlfn.XLOOKUP(AFS234, Schedule!$F$226:$FO$226, Schedule!$F$236:$FO$236, 0)</f>
        <v>0</v>
      </c>
      <c r="AFT250" s="214">
        <f>_xlfn.XLOOKUP(AFT234, Schedule!$F$226:$FO$226, Schedule!$F$236:$FO$236, 0)</f>
        <v>0</v>
      </c>
      <c r="AFU250" s="214">
        <f>_xlfn.XLOOKUP(AFU234, Schedule!$F$226:$FO$226, Schedule!$F$236:$FO$236, 0)</f>
        <v>0</v>
      </c>
      <c r="AFV250" s="214">
        <f>_xlfn.XLOOKUP(AFV234, Schedule!$F$226:$FO$226, Schedule!$F$236:$FO$236, 0)</f>
        <v>0</v>
      </c>
      <c r="AFW250" s="214">
        <f>_xlfn.XLOOKUP(AFW234, Schedule!$F$226:$FO$226, Schedule!$F$236:$FO$236, 0)</f>
        <v>0</v>
      </c>
      <c r="AFX250" s="214">
        <f>_xlfn.XLOOKUP(AFX234, Schedule!$F$226:$FO$226, Schedule!$F$236:$FO$236, 0)</f>
        <v>0</v>
      </c>
      <c r="AFY250" s="214">
        <f>_xlfn.XLOOKUP(AFY234, Schedule!$F$226:$FO$226, Schedule!$F$236:$FO$236, 0)</f>
        <v>0</v>
      </c>
      <c r="AFZ250" s="214">
        <f>_xlfn.XLOOKUP(AFZ234, Schedule!$F$226:$FO$226, Schedule!$F$236:$FO$236, 0)</f>
        <v>0</v>
      </c>
      <c r="AGA250" s="214">
        <f>_xlfn.XLOOKUP(AGA234, Schedule!$F$226:$FO$226, Schedule!$F$236:$FO$236, 0)</f>
        <v>0</v>
      </c>
      <c r="AGB250" s="214">
        <f>_xlfn.XLOOKUP(AGB234, Schedule!$F$226:$FO$226, Schedule!$F$236:$FO$236, 0)</f>
        <v>0</v>
      </c>
      <c r="AGC250" s="214">
        <f>_xlfn.XLOOKUP(AGC234, Schedule!$F$226:$FO$226, Schedule!$F$236:$FO$236, 0)</f>
        <v>0</v>
      </c>
      <c r="AGD250" s="214">
        <f>_xlfn.XLOOKUP(AGD234, Schedule!$F$226:$FO$226, Schedule!$F$236:$FO$236, 0)</f>
        <v>0</v>
      </c>
      <c r="AGE250" s="214">
        <f>_xlfn.XLOOKUP(AGE234, Schedule!$F$226:$FO$226, Schedule!$F$236:$FO$236, 0)</f>
        <v>0</v>
      </c>
      <c r="AGF250" s="214">
        <f>_xlfn.XLOOKUP(AGF234, Schedule!$F$226:$FO$226, Schedule!$F$236:$FO$236, 0)</f>
        <v>0</v>
      </c>
      <c r="AGG250" s="214">
        <f>_xlfn.XLOOKUP(AGG234, Schedule!$F$226:$FO$226, Schedule!$F$236:$FO$236, 0)</f>
        <v>0</v>
      </c>
      <c r="AGH250" s="214">
        <f>_xlfn.XLOOKUP(AGH234, Schedule!$F$226:$FO$226, Schedule!$F$236:$FO$236, 0)</f>
        <v>0</v>
      </c>
      <c r="AGI250" s="214">
        <f>_xlfn.XLOOKUP(AGI234, Schedule!$F$226:$FO$226, Schedule!$F$236:$FO$236, 0)</f>
        <v>0</v>
      </c>
      <c r="AGJ250" s="214">
        <f>_xlfn.XLOOKUP(AGJ234, Schedule!$F$226:$FO$226, Schedule!$F$236:$FO$236, 0)</f>
        <v>0</v>
      </c>
      <c r="AGK250" s="214">
        <f>_xlfn.XLOOKUP(AGK234, Schedule!$F$226:$FO$226, Schedule!$F$236:$FO$236, 0)</f>
        <v>0</v>
      </c>
      <c r="AGL250" s="214">
        <f>_xlfn.XLOOKUP(AGL234, Schedule!$F$226:$FO$226, Schedule!$F$236:$FO$236, 0)</f>
        <v>0</v>
      </c>
      <c r="AGM250" s="214">
        <f>_xlfn.XLOOKUP(AGM234, Schedule!$F$226:$FO$226, Schedule!$F$236:$FO$236, 0)</f>
        <v>0</v>
      </c>
      <c r="AGN250" s="214">
        <f>_xlfn.XLOOKUP(AGN234, Schedule!$F$226:$FO$226, Schedule!$F$236:$FO$236, 0)</f>
        <v>0</v>
      </c>
      <c r="AGO250" s="214">
        <f>_xlfn.XLOOKUP(AGO234, Schedule!$F$226:$FO$226, Schedule!$F$236:$FO$236, 0)</f>
        <v>0</v>
      </c>
      <c r="AGP250" s="214">
        <f>_xlfn.XLOOKUP(AGP234, Schedule!$F$226:$FO$226, Schedule!$F$236:$FO$236, 0)</f>
        <v>0</v>
      </c>
      <c r="AGQ250" s="214">
        <f>_xlfn.XLOOKUP(AGQ234, Schedule!$F$226:$FO$226, Schedule!$F$236:$FO$236, 0)</f>
        <v>0</v>
      </c>
      <c r="AGR250" s="214">
        <f>_xlfn.XLOOKUP(AGR234, Schedule!$F$226:$FO$226, Schedule!$F$236:$FO$236, 0)</f>
        <v>0</v>
      </c>
      <c r="AGS250" s="214">
        <f>_xlfn.XLOOKUP(AGS234, Schedule!$F$226:$FO$226, Schedule!$F$236:$FO$236, 0)</f>
        <v>0</v>
      </c>
      <c r="AGT250" s="214">
        <f>_xlfn.XLOOKUP(AGT234, Schedule!$F$226:$FO$226, Schedule!$F$236:$FO$236, 0)</f>
        <v>0</v>
      </c>
      <c r="AGU250" s="214">
        <f>_xlfn.XLOOKUP(AGU234, Schedule!$F$226:$FO$226, Schedule!$F$236:$FO$236, 0)</f>
        <v>0</v>
      </c>
      <c r="AGV250" s="214">
        <f>_xlfn.XLOOKUP(AGV234, Schedule!$F$226:$FO$226, Schedule!$F$236:$FO$236, 0)</f>
        <v>0</v>
      </c>
      <c r="AGW250" s="214">
        <f>_xlfn.XLOOKUP(AGW234, Schedule!$F$226:$FO$226, Schedule!$F$236:$FO$236, 0)</f>
        <v>0</v>
      </c>
      <c r="AGX250" s="214">
        <f>_xlfn.XLOOKUP(AGX234, Schedule!$F$226:$FO$226, Schedule!$F$236:$FO$236, 0)</f>
        <v>0</v>
      </c>
      <c r="AGY250" s="214">
        <f>_xlfn.XLOOKUP(AGY234, Schedule!$F$226:$FO$226, Schedule!$F$236:$FO$236, 0)</f>
        <v>0</v>
      </c>
      <c r="AGZ250" s="214">
        <f>_xlfn.XLOOKUP(AGZ234, Schedule!$F$226:$FO$226, Schedule!$F$236:$FO$236, 0)</f>
        <v>0</v>
      </c>
      <c r="AHA250" s="214">
        <f>_xlfn.XLOOKUP(AHA234, Schedule!$F$226:$FO$226, Schedule!$F$236:$FO$236, 0)</f>
        <v>0</v>
      </c>
      <c r="AHB250" s="214">
        <f>_xlfn.XLOOKUP(AHB234, Schedule!$F$226:$FO$226, Schedule!$F$236:$FO$236, 0)</f>
        <v>0</v>
      </c>
      <c r="AHC250" s="214">
        <f>_xlfn.XLOOKUP(AHC234, Schedule!$F$226:$FO$226, Schedule!$F$236:$FO$236, 0)</f>
        <v>0</v>
      </c>
      <c r="AHD250" s="214">
        <f>_xlfn.XLOOKUP(AHD234, Schedule!$F$226:$FO$226, Schedule!$F$236:$FO$236, 0)</f>
        <v>0</v>
      </c>
      <c r="AHE250" s="214">
        <f>_xlfn.XLOOKUP(AHE234, Schedule!$F$226:$FO$226, Schedule!$F$236:$FO$236, 0)</f>
        <v>0</v>
      </c>
      <c r="AHF250" s="214">
        <f>_xlfn.XLOOKUP(AHF234, Schedule!$F$226:$FO$226, Schedule!$F$236:$FO$236, 0)</f>
        <v>0</v>
      </c>
      <c r="AHG250" s="214">
        <f>_xlfn.XLOOKUP(AHG234, Schedule!$F$226:$FO$226, Schedule!$F$236:$FO$236, 0)</f>
        <v>0</v>
      </c>
      <c r="AHH250" s="214">
        <f>_xlfn.XLOOKUP(AHH234, Schedule!$F$226:$FO$226, Schedule!$F$236:$FO$236, 0)</f>
        <v>0</v>
      </c>
      <c r="AHI250" s="214">
        <f>_xlfn.XLOOKUP(AHI234, Schedule!$F$226:$FO$226, Schedule!$F$236:$FO$236, 0)</f>
        <v>0</v>
      </c>
      <c r="AHJ250" s="214">
        <f>_xlfn.XLOOKUP(AHJ234, Schedule!$F$226:$FO$226, Schedule!$F$236:$FO$236, 0)</f>
        <v>0</v>
      </c>
      <c r="AHK250" s="214">
        <f>_xlfn.XLOOKUP(AHK234, Schedule!$F$226:$FO$226, Schedule!$F$236:$FO$236, 0)</f>
        <v>0</v>
      </c>
      <c r="AHL250" s="214">
        <f>_xlfn.XLOOKUP(AHL234, Schedule!$F$226:$FO$226, Schedule!$F$236:$FO$236, 0)</f>
        <v>0</v>
      </c>
      <c r="AHM250" s="214">
        <f>_xlfn.XLOOKUP(AHM234, Schedule!$F$226:$FO$226, Schedule!$F$236:$FO$236, 0)</f>
        <v>0</v>
      </c>
      <c r="AHN250" s="214">
        <f>_xlfn.XLOOKUP(AHN234, Schedule!$F$226:$FO$226, Schedule!$F$236:$FO$236, 0)</f>
        <v>0</v>
      </c>
      <c r="AHO250" s="214">
        <f>_xlfn.XLOOKUP(AHO234, Schedule!$F$226:$FO$226, Schedule!$F$236:$FO$236, 0)</f>
        <v>0</v>
      </c>
      <c r="AHP250" s="214">
        <f>_xlfn.XLOOKUP(AHP234, Schedule!$F$226:$FO$226, Schedule!$F$236:$FO$236, 0)</f>
        <v>0</v>
      </c>
      <c r="AHQ250" s="214">
        <f>_xlfn.XLOOKUP(AHQ234, Schedule!$F$226:$FO$226, Schedule!$F$236:$FO$236, 0)</f>
        <v>0</v>
      </c>
      <c r="AHR250" s="214">
        <f>_xlfn.XLOOKUP(AHR234, Schedule!$F$226:$FO$226, Schedule!$F$236:$FO$236, 0)</f>
        <v>0</v>
      </c>
      <c r="AHS250" s="214">
        <f>_xlfn.XLOOKUP(AHS234, Schedule!$F$226:$FO$226, Schedule!$F$236:$FO$236, 0)</f>
        <v>0</v>
      </c>
      <c r="AHT250" s="214">
        <f>_xlfn.XLOOKUP(AHT234, Schedule!$F$226:$FO$226, Schedule!$F$236:$FO$236, 0)</f>
        <v>0</v>
      </c>
      <c r="AHU250" s="214">
        <f>_xlfn.XLOOKUP(AHU234, Schedule!$F$226:$FO$226, Schedule!$F$236:$FO$236, 0)</f>
        <v>0</v>
      </c>
      <c r="AHV250" s="214">
        <f>_xlfn.XLOOKUP(AHV234, Schedule!$F$226:$FO$226, Schedule!$F$236:$FO$236, 0)</f>
        <v>0</v>
      </c>
      <c r="AHW250" s="214">
        <f>_xlfn.XLOOKUP(AHW234, Schedule!$F$226:$FO$226, Schedule!$F$236:$FO$236, 0)</f>
        <v>0</v>
      </c>
      <c r="AHX250" s="214">
        <f>_xlfn.XLOOKUP(AHX234, Schedule!$F$226:$FO$226, Schedule!$F$236:$FO$236, 0)</f>
        <v>0</v>
      </c>
      <c r="AHY250" s="214">
        <f>_xlfn.XLOOKUP(AHY234, Schedule!$F$226:$FO$226, Schedule!$F$236:$FO$236, 0)</f>
        <v>0</v>
      </c>
      <c r="AHZ250" s="214">
        <f>_xlfn.XLOOKUP(AHZ234, Schedule!$F$226:$FO$226, Schedule!$F$236:$FO$236, 0)</f>
        <v>0</v>
      </c>
      <c r="AIA250" s="214">
        <f>_xlfn.XLOOKUP(AIA234, Schedule!$F$226:$FO$226, Schedule!$F$236:$FO$236, 0)</f>
        <v>0</v>
      </c>
      <c r="AIB250" s="214">
        <f>_xlfn.XLOOKUP(AIB234, Schedule!$F$226:$FO$226, Schedule!$F$236:$FO$236, 0)</f>
        <v>0</v>
      </c>
      <c r="AIC250" s="214">
        <f>_xlfn.XLOOKUP(AIC234, Schedule!$F$226:$FO$226, Schedule!$F$236:$FO$236, 0)</f>
        <v>0</v>
      </c>
      <c r="AID250" s="214">
        <f>_xlfn.XLOOKUP(AID234, Schedule!$F$226:$FO$226, Schedule!$F$236:$FO$236, 0)</f>
        <v>0</v>
      </c>
      <c r="AIE250" s="214">
        <f>_xlfn.XLOOKUP(AIE234, Schedule!$F$226:$FO$226, Schedule!$F$236:$FO$236, 0)</f>
        <v>0</v>
      </c>
      <c r="AIF250" s="214">
        <f>_xlfn.XLOOKUP(AIF234, Schedule!$F$226:$FO$226, Schedule!$F$236:$FO$236, 0)</f>
        <v>0</v>
      </c>
      <c r="AIG250" s="214">
        <f>_xlfn.XLOOKUP(AIG234, Schedule!$F$226:$FO$226, Schedule!$F$236:$FO$236, 0)</f>
        <v>0</v>
      </c>
      <c r="AIH250" s="214">
        <f>_xlfn.XLOOKUP(AIH234, Schedule!$F$226:$FO$226, Schedule!$F$236:$FO$236, 0)</f>
        <v>0</v>
      </c>
      <c r="AII250" s="214">
        <f>_xlfn.XLOOKUP(AII234, Schedule!$F$226:$FO$226, Schedule!$F$236:$FO$236, 0)</f>
        <v>0</v>
      </c>
      <c r="AIJ250" s="214">
        <f>_xlfn.XLOOKUP(AIJ234, Schedule!$F$226:$FO$226, Schedule!$F$236:$FO$236, 0)</f>
        <v>0</v>
      </c>
      <c r="AIK250" s="214">
        <f>_xlfn.XLOOKUP(AIK234, Schedule!$F$226:$FO$226, Schedule!$F$236:$FO$236, 0)</f>
        <v>0</v>
      </c>
      <c r="AIL250" s="214">
        <f>_xlfn.XLOOKUP(AIL234, Schedule!$F$226:$FO$226, Schedule!$F$236:$FO$236, 0)</f>
        <v>0</v>
      </c>
      <c r="AIM250" s="214">
        <f>_xlfn.XLOOKUP(AIM234, Schedule!$F$226:$FO$226, Schedule!$F$236:$FO$236, 0)</f>
        <v>0</v>
      </c>
      <c r="AIN250" s="214">
        <f>_xlfn.XLOOKUP(AIN234, Schedule!$F$226:$FO$226, Schedule!$F$236:$FO$236, 0)</f>
        <v>0</v>
      </c>
      <c r="AIO250" s="214">
        <f>_xlfn.XLOOKUP(AIO234, Schedule!$F$226:$FO$226, Schedule!$F$236:$FO$236, 0)</f>
        <v>0</v>
      </c>
      <c r="AIP250" s="214">
        <f>_xlfn.XLOOKUP(AIP234, Schedule!$F$226:$FO$226, Schedule!$F$236:$FO$236, 0)</f>
        <v>0</v>
      </c>
      <c r="AIQ250" s="214">
        <f>_xlfn.XLOOKUP(AIQ234, Schedule!$F$226:$FO$226, Schedule!$F$236:$FO$236, 0)</f>
        <v>0</v>
      </c>
      <c r="AIR250" s="214">
        <f>_xlfn.XLOOKUP(AIR234, Schedule!$F$226:$FO$226, Schedule!$F$236:$FO$236, 0)</f>
        <v>0</v>
      </c>
      <c r="AIS250" s="214">
        <f>_xlfn.XLOOKUP(AIS234, Schedule!$F$226:$FO$226, Schedule!$F$236:$FO$236, 0)</f>
        <v>0</v>
      </c>
      <c r="AIT250" s="214">
        <f>_xlfn.XLOOKUP(AIT234, Schedule!$F$226:$FO$226, Schedule!$F$236:$FO$236, 0)</f>
        <v>0</v>
      </c>
      <c r="AIU250" s="214">
        <f>_xlfn.XLOOKUP(AIU234, Schedule!$F$226:$FO$226, Schedule!$F$236:$FO$236, 0)</f>
        <v>0</v>
      </c>
      <c r="AIV250" s="214">
        <f>_xlfn.XLOOKUP(AIV234, Schedule!$F$226:$FO$226, Schedule!$F$236:$FO$236, 0)</f>
        <v>0</v>
      </c>
      <c r="AIW250" s="214">
        <f>_xlfn.XLOOKUP(AIW234, Schedule!$F$226:$FO$226, Schedule!$F$236:$FO$236, 0)</f>
        <v>0</v>
      </c>
      <c r="AIX250" s="214">
        <f>_xlfn.XLOOKUP(AIX234, Schedule!$F$226:$FO$226, Schedule!$F$236:$FO$236, 0)</f>
        <v>0</v>
      </c>
      <c r="AIY250" s="214">
        <f>_xlfn.XLOOKUP(AIY234, Schedule!$F$226:$FO$226, Schedule!$F$236:$FO$236, 0)</f>
        <v>0</v>
      </c>
      <c r="AIZ250" s="214">
        <f>_xlfn.XLOOKUP(AIZ234, Schedule!$F$226:$FO$226, Schedule!$F$236:$FO$236, 0)</f>
        <v>0</v>
      </c>
      <c r="AJA250" s="214">
        <f>_xlfn.XLOOKUP(AJA234, Schedule!$F$226:$FO$226, Schedule!$F$236:$FO$236, 0)</f>
        <v>0</v>
      </c>
      <c r="AJB250" s="214">
        <f>_xlfn.XLOOKUP(AJB234, Schedule!$F$226:$FO$226, Schedule!$F$236:$FO$236, 0)</f>
        <v>0</v>
      </c>
      <c r="AJC250" s="214">
        <f>_xlfn.XLOOKUP(AJC234, Schedule!$F$226:$FO$226, Schedule!$F$236:$FO$236, 0)</f>
        <v>0</v>
      </c>
      <c r="AJD250" s="214">
        <f>_xlfn.XLOOKUP(AJD234, Schedule!$F$226:$FO$226, Schedule!$F$236:$FO$236, 0)</f>
        <v>0</v>
      </c>
      <c r="AJE250" s="214">
        <f>_xlfn.XLOOKUP(AJE234, Schedule!$F$226:$FO$226, Schedule!$F$236:$FO$236, 0)</f>
        <v>0</v>
      </c>
      <c r="AJF250" s="214">
        <f>_xlfn.XLOOKUP(AJF234, Schedule!$F$226:$FO$226, Schedule!$F$236:$FO$236, 0)</f>
        <v>0</v>
      </c>
      <c r="AJG250" s="214">
        <f>_xlfn.XLOOKUP(AJG234, Schedule!$F$226:$FO$226, Schedule!$F$236:$FO$236, 0)</f>
        <v>0</v>
      </c>
      <c r="AJH250" s="214">
        <f>_xlfn.XLOOKUP(AJH234, Schedule!$F$226:$FO$226, Schedule!$F$236:$FO$236, 0)</f>
        <v>0</v>
      </c>
      <c r="AJI250" s="214">
        <f>_xlfn.XLOOKUP(AJI234, Schedule!$F$226:$FO$226, Schedule!$F$236:$FO$236, 0)</f>
        <v>0</v>
      </c>
      <c r="AJJ250" s="214">
        <f>_xlfn.XLOOKUP(AJJ234, Schedule!$F$226:$FO$226, Schedule!$F$236:$FO$236, 0)</f>
        <v>0</v>
      </c>
      <c r="AJK250" s="214">
        <f>_xlfn.XLOOKUP(AJK234, Schedule!$F$226:$FO$226, Schedule!$F$236:$FO$236, 0)</f>
        <v>0</v>
      </c>
      <c r="AJL250" s="214">
        <f>_xlfn.XLOOKUP(AJL234, Schedule!$F$226:$FO$226, Schedule!$F$236:$FO$236, 0)</f>
        <v>0</v>
      </c>
      <c r="AJM250" s="214">
        <f>_xlfn.XLOOKUP(AJM234, Schedule!$F$226:$FO$226, Schedule!$F$236:$FO$236, 0)</f>
        <v>0</v>
      </c>
      <c r="AJN250" s="214">
        <f>_xlfn.XLOOKUP(AJN234, Schedule!$F$226:$FO$226, Schedule!$F$236:$FO$236, 0)</f>
        <v>0</v>
      </c>
      <c r="AJO250" s="214">
        <f>_xlfn.XLOOKUP(AJO234, Schedule!$F$226:$FO$226, Schedule!$F$236:$FO$236, 0)</f>
        <v>0</v>
      </c>
      <c r="AJP250" s="214">
        <f>_xlfn.XLOOKUP(AJP234, Schedule!$F$226:$FO$226, Schedule!$F$236:$FO$236, 0)</f>
        <v>0</v>
      </c>
      <c r="AJQ250" s="214">
        <f>_xlfn.XLOOKUP(AJQ234, Schedule!$F$226:$FO$226, Schedule!$F$236:$FO$236, 0)</f>
        <v>0</v>
      </c>
      <c r="AJR250" s="214">
        <f>_xlfn.XLOOKUP(AJR234, Schedule!$F$226:$FO$226, Schedule!$F$236:$FO$236, 0)</f>
        <v>0</v>
      </c>
      <c r="AJS250" s="214">
        <f>_xlfn.XLOOKUP(AJS234, Schedule!$F$226:$FO$226, Schedule!$F$236:$FO$236, 0)</f>
        <v>0</v>
      </c>
      <c r="AJT250" s="214">
        <f>_xlfn.XLOOKUP(AJT234, Schedule!$F$226:$FO$226, Schedule!$F$236:$FO$236, 0)</f>
        <v>0</v>
      </c>
      <c r="AJU250" s="214">
        <f>_xlfn.XLOOKUP(AJU234, Schedule!$F$226:$FO$226, Schedule!$F$236:$FO$236, 0)</f>
        <v>0</v>
      </c>
      <c r="AJV250" s="214">
        <f>_xlfn.XLOOKUP(AJV234, Schedule!$F$226:$FO$226, Schedule!$F$236:$FO$236, 0)</f>
        <v>0</v>
      </c>
      <c r="AJW250" s="214">
        <f>_xlfn.XLOOKUP(AJW234, Schedule!$F$226:$FO$226, Schedule!$F$236:$FO$236, 0)</f>
        <v>0</v>
      </c>
      <c r="AJX250" s="214">
        <f>_xlfn.XLOOKUP(AJX234, Schedule!$F$226:$FO$226, Schedule!$F$236:$FO$236, 0)</f>
        <v>0</v>
      </c>
      <c r="AJY250" s="214">
        <f>_xlfn.XLOOKUP(AJY234, Schedule!$F$226:$FO$226, Schedule!$F$236:$FO$236, 0)</f>
        <v>0</v>
      </c>
      <c r="AJZ250" s="214">
        <f>_xlfn.XLOOKUP(AJZ234, Schedule!$F$226:$FO$226, Schedule!$F$236:$FO$236, 0)</f>
        <v>0</v>
      </c>
      <c r="AKA250" s="214">
        <f>_xlfn.XLOOKUP(AKA234, Schedule!$F$226:$FO$226, Schedule!$F$236:$FO$236, 0)</f>
        <v>0</v>
      </c>
      <c r="AKB250" s="214">
        <f>_xlfn.XLOOKUP(AKB234, Schedule!$F$226:$FO$226, Schedule!$F$236:$FO$236, 0)</f>
        <v>0</v>
      </c>
      <c r="AKC250" s="214">
        <f>_xlfn.XLOOKUP(AKC234, Schedule!$F$226:$FO$226, Schedule!$F$236:$FO$236, 0)</f>
        <v>0</v>
      </c>
      <c r="AKD250" s="214">
        <f>_xlfn.XLOOKUP(AKD234, Schedule!$F$226:$FO$226, Schedule!$F$236:$FO$236, 0)</f>
        <v>0</v>
      </c>
      <c r="AKE250" s="214">
        <f>_xlfn.XLOOKUP(AKE234, Schedule!$F$226:$FO$226, Schedule!$F$236:$FO$236, 0)</f>
        <v>0</v>
      </c>
      <c r="AKF250" s="214">
        <f>_xlfn.XLOOKUP(AKF234, Schedule!$F$226:$FO$226, Schedule!$F$236:$FO$236, 0)</f>
        <v>0</v>
      </c>
      <c r="AKG250" s="214">
        <f>_xlfn.XLOOKUP(AKG234, Schedule!$F$226:$FO$226, Schedule!$F$236:$FO$236, 0)</f>
        <v>0</v>
      </c>
      <c r="AKH250" s="214">
        <f>_xlfn.XLOOKUP(AKH234, Schedule!$F$226:$FO$226, Schedule!$F$236:$FO$236, 0)</f>
        <v>0</v>
      </c>
      <c r="AKI250" s="214">
        <f>_xlfn.XLOOKUP(AKI234, Schedule!$F$226:$FO$226, Schedule!$F$236:$FO$236, 0)</f>
        <v>0</v>
      </c>
      <c r="AKJ250" s="214">
        <f>_xlfn.XLOOKUP(AKJ234, Schedule!$F$226:$FO$226, Schedule!$F$236:$FO$236, 0)</f>
        <v>0</v>
      </c>
      <c r="AKK250" s="214">
        <f>_xlfn.XLOOKUP(AKK234, Schedule!$F$226:$FO$226, Schedule!$F$236:$FO$236, 0)</f>
        <v>0</v>
      </c>
      <c r="AKL250" s="214">
        <f>_xlfn.XLOOKUP(AKL234, Schedule!$F$226:$FO$226, Schedule!$F$236:$FO$236, 0)</f>
        <v>0</v>
      </c>
      <c r="AKM250" s="214">
        <f>_xlfn.XLOOKUP(AKM234, Schedule!$F$226:$FO$226, Schedule!$F$236:$FO$236, 0)</f>
        <v>0</v>
      </c>
      <c r="AKN250" s="214">
        <f>_xlfn.XLOOKUP(AKN234, Schedule!$F$226:$FO$226, Schedule!$F$236:$FO$236, 0)</f>
        <v>0</v>
      </c>
      <c r="AKO250" s="214">
        <f>_xlfn.XLOOKUP(AKO234, Schedule!$F$226:$FO$226, Schedule!$F$236:$FO$236, 0)</f>
        <v>0</v>
      </c>
      <c r="AKP250" s="214">
        <f>_xlfn.XLOOKUP(AKP234, Schedule!$F$226:$FO$226, Schedule!$F$236:$FO$236, 0)</f>
        <v>0</v>
      </c>
      <c r="AKQ250" s="214">
        <f>_xlfn.XLOOKUP(AKQ234, Schedule!$F$226:$FO$226, Schedule!$F$236:$FO$236, 0)</f>
        <v>0</v>
      </c>
      <c r="AKR250" s="214">
        <f>_xlfn.XLOOKUP(AKR234, Schedule!$F$226:$FO$226, Schedule!$F$236:$FO$236, 0)</f>
        <v>0</v>
      </c>
      <c r="AKS250" s="214">
        <f>_xlfn.XLOOKUP(AKS234, Schedule!$F$226:$FO$226, Schedule!$F$236:$FO$236, 0)</f>
        <v>0</v>
      </c>
      <c r="AKT250" s="214">
        <f>_xlfn.XLOOKUP(AKT234, Schedule!$F$226:$FO$226, Schedule!$F$236:$FO$236, 0)</f>
        <v>0</v>
      </c>
      <c r="AKU250" s="214">
        <f>_xlfn.XLOOKUP(AKU234, Schedule!$F$226:$FO$226, Schedule!$F$236:$FO$236, 0)</f>
        <v>0</v>
      </c>
      <c r="AKV250" s="214">
        <f>_xlfn.XLOOKUP(AKV234, Schedule!$F$226:$FO$226, Schedule!$F$236:$FO$236, 0)</f>
        <v>0</v>
      </c>
      <c r="AKW250" s="214">
        <f>_xlfn.XLOOKUP(AKW234, Schedule!$F$226:$FO$226, Schedule!$F$236:$FO$236, 0)</f>
        <v>0</v>
      </c>
      <c r="AKX250" s="214">
        <f>_xlfn.XLOOKUP(AKX234, Schedule!$F$226:$FO$226, Schedule!$F$236:$FO$236, 0)</f>
        <v>0</v>
      </c>
      <c r="AKY250" s="214">
        <f>_xlfn.XLOOKUP(AKY234, Schedule!$F$226:$FO$226, Schedule!$F$236:$FO$236, 0)</f>
        <v>0</v>
      </c>
      <c r="AKZ250" s="214">
        <f>_xlfn.XLOOKUP(AKZ234, Schedule!$F$226:$FO$226, Schedule!$F$236:$FO$236, 0)</f>
        <v>0</v>
      </c>
      <c r="ALA250" s="214">
        <f>_xlfn.XLOOKUP(ALA234, Schedule!$F$226:$FO$226, Schedule!$F$236:$FO$236, 0)</f>
        <v>0</v>
      </c>
      <c r="ALB250" s="214">
        <f>_xlfn.XLOOKUP(ALB234, Schedule!$F$226:$FO$226, Schedule!$F$236:$FO$236, 0)</f>
        <v>0</v>
      </c>
      <c r="ALC250" s="214">
        <f>_xlfn.XLOOKUP(ALC234, Schedule!$F$226:$FO$226, Schedule!$F$236:$FO$236, 0)</f>
        <v>0</v>
      </c>
      <c r="ALD250" s="214">
        <f>_xlfn.XLOOKUP(ALD234, Schedule!$F$226:$FO$226, Schedule!$F$236:$FO$236, 0)</f>
        <v>0</v>
      </c>
      <c r="ALE250" s="214">
        <f>_xlfn.XLOOKUP(ALE234, Schedule!$F$226:$FO$226, Schedule!$F$236:$FO$236, 0)</f>
        <v>0</v>
      </c>
      <c r="ALF250" s="214">
        <f>_xlfn.XLOOKUP(ALF234, Schedule!$F$226:$FO$226, Schedule!$F$236:$FO$236, 0)</f>
        <v>0</v>
      </c>
      <c r="ALG250" s="214">
        <f>_xlfn.XLOOKUP(ALG234, Schedule!$F$226:$FO$226, Schedule!$F$236:$FO$236, 0)</f>
        <v>0</v>
      </c>
      <c r="ALH250" s="214">
        <f>_xlfn.XLOOKUP(ALH234, Schedule!$F$226:$FO$226, Schedule!$F$236:$FO$236, 0)</f>
        <v>0</v>
      </c>
      <c r="ALI250" s="214">
        <f>_xlfn.XLOOKUP(ALI234, Schedule!$F$226:$FO$226, Schedule!$F$236:$FO$236, 0)</f>
        <v>0</v>
      </c>
      <c r="ALJ250" s="214">
        <f>_xlfn.XLOOKUP(ALJ234, Schedule!$F$226:$FO$226, Schedule!$F$236:$FO$236, 0)</f>
        <v>0</v>
      </c>
      <c r="ALK250" s="214">
        <f>_xlfn.XLOOKUP(ALK234, Schedule!$F$226:$FO$226, Schedule!$F$236:$FO$236, 0)</f>
        <v>0</v>
      </c>
      <c r="ALL250" s="214">
        <f>_xlfn.XLOOKUP(ALL234, Schedule!$F$226:$FO$226, Schedule!$F$236:$FO$236, 0)</f>
        <v>0</v>
      </c>
      <c r="ALM250" s="214">
        <f>_xlfn.XLOOKUP(ALM234, Schedule!$F$226:$FO$226, Schedule!$F$236:$FO$236, 0)</f>
        <v>0</v>
      </c>
      <c r="ALN250" s="214">
        <f>_xlfn.XLOOKUP(ALN234, Schedule!$F$226:$FO$226, Schedule!$F$236:$FO$236, 0)</f>
        <v>0</v>
      </c>
      <c r="ALO250" s="214">
        <f>_xlfn.XLOOKUP(ALO234, Schedule!$F$226:$FO$226, Schedule!$F$236:$FO$236, 0)</f>
        <v>0</v>
      </c>
      <c r="ALP250" s="214">
        <f>_xlfn.XLOOKUP(ALP234, Schedule!$F$226:$FO$226, Schedule!$F$236:$FO$236, 0)</f>
        <v>0</v>
      </c>
      <c r="ALQ250" s="214">
        <f>_xlfn.XLOOKUP(ALQ234, Schedule!$F$226:$FO$226, Schedule!$F$236:$FO$236, 0)</f>
        <v>0</v>
      </c>
      <c r="ALR250" s="214">
        <f>_xlfn.XLOOKUP(ALR234, Schedule!$F$226:$FO$226, Schedule!$F$236:$FO$236, 0)</f>
        <v>0</v>
      </c>
      <c r="ALS250" s="214">
        <f>_xlfn.XLOOKUP(ALS234, Schedule!$F$226:$FO$226, Schedule!$F$236:$FO$236, 0)</f>
        <v>0</v>
      </c>
      <c r="ALT250" s="214">
        <f>_xlfn.XLOOKUP(ALT234, Schedule!$F$226:$FO$226, Schedule!$F$236:$FO$236, 0)</f>
        <v>0</v>
      </c>
      <c r="ALU250" s="214">
        <f>_xlfn.XLOOKUP(ALU234, Schedule!$F$226:$FO$226, Schedule!$F$236:$FO$236, 0)</f>
        <v>0</v>
      </c>
      <c r="ALV250" s="214">
        <f>_xlfn.XLOOKUP(ALV234, Schedule!$F$226:$FO$226, Schedule!$F$236:$FO$236, 0)</f>
        <v>0</v>
      </c>
      <c r="ALW250" s="214">
        <f>_xlfn.XLOOKUP(ALW234, Schedule!$F$226:$FO$226, Schedule!$F$236:$FO$236, 0)</f>
        <v>0</v>
      </c>
      <c r="ALX250" s="214">
        <f>_xlfn.XLOOKUP(ALX234, Schedule!$F$226:$FO$226, Schedule!$F$236:$FO$236, 0)</f>
        <v>0</v>
      </c>
      <c r="ALY250" s="214">
        <f>_xlfn.XLOOKUP(ALY234, Schedule!$F$226:$FO$226, Schedule!$F$236:$FO$236, 0)</f>
        <v>0</v>
      </c>
      <c r="ALZ250" s="214">
        <f>_xlfn.XLOOKUP(ALZ234, Schedule!$F$226:$FO$226, Schedule!$F$236:$FO$236, 0)</f>
        <v>0</v>
      </c>
      <c r="AMA250" s="214">
        <f>_xlfn.XLOOKUP(AMA234, Schedule!$F$226:$FO$226, Schedule!$F$236:$FO$236, 0)</f>
        <v>0</v>
      </c>
      <c r="AMB250" s="214">
        <f>_xlfn.XLOOKUP(AMB234, Schedule!$F$226:$FO$226, Schedule!$F$236:$FO$236, 0)</f>
        <v>0</v>
      </c>
      <c r="AMC250" s="214">
        <f>_xlfn.XLOOKUP(AMC234, Schedule!$F$226:$FO$226, Schedule!$F$236:$FO$236, 0)</f>
        <v>0</v>
      </c>
      <c r="AMD250" s="214">
        <f>_xlfn.XLOOKUP(AMD234, Schedule!$F$226:$FO$226, Schedule!$F$236:$FO$236, 0)</f>
        <v>0</v>
      </c>
      <c r="AME250" s="214">
        <f>_xlfn.XLOOKUP(AME234, Schedule!$F$226:$FO$226, Schedule!$F$236:$FO$236, 0)</f>
        <v>0</v>
      </c>
      <c r="AMF250" s="214">
        <f>_xlfn.XLOOKUP(AMF234, Schedule!$F$226:$FO$226, Schedule!$F$236:$FO$236, 0)</f>
        <v>0</v>
      </c>
      <c r="AMG250" s="214">
        <f>_xlfn.XLOOKUP(AMG234, Schedule!$F$226:$FO$226, Schedule!$F$236:$FO$236, 0)</f>
        <v>0</v>
      </c>
      <c r="AMH250" s="214">
        <f>_xlfn.XLOOKUP(AMH234, Schedule!$F$226:$FO$226, Schedule!$F$236:$FO$236, 0)</f>
        <v>0</v>
      </c>
      <c r="AMI250" s="214">
        <f>_xlfn.XLOOKUP(AMI234, Schedule!$F$226:$FO$226, Schedule!$F$236:$FO$236, 0)</f>
        <v>0</v>
      </c>
      <c r="AMJ250" s="214">
        <f>_xlfn.XLOOKUP(AMJ234, Schedule!$F$226:$FO$226, Schedule!$F$236:$FO$236, 0)</f>
        <v>0</v>
      </c>
      <c r="AMK250" s="214">
        <f>_xlfn.XLOOKUP(AMK234, Schedule!$F$226:$FO$226, Schedule!$F$236:$FO$236, 0)</f>
        <v>0</v>
      </c>
      <c r="AML250" s="214">
        <f>_xlfn.XLOOKUP(AML234, Schedule!$F$226:$FO$226, Schedule!$F$236:$FO$236, 0)</f>
        <v>0</v>
      </c>
      <c r="AMM250" s="214">
        <f>_xlfn.XLOOKUP(AMM234, Schedule!$F$226:$FO$226, Schedule!$F$236:$FO$236, 0)</f>
        <v>0</v>
      </c>
      <c r="AMN250" s="214">
        <f>_xlfn.XLOOKUP(AMN234, Schedule!$F$226:$FO$226, Schedule!$F$236:$FO$236, 0)</f>
        <v>0</v>
      </c>
      <c r="AMO250" s="214">
        <f>_xlfn.XLOOKUP(AMO234, Schedule!$F$226:$FO$226, Schedule!$F$236:$FO$236, 0)</f>
        <v>0</v>
      </c>
      <c r="AMP250" s="214">
        <f>_xlfn.XLOOKUP(AMP234, Schedule!$F$226:$FO$226, Schedule!$F$236:$FO$236, 0)</f>
        <v>0</v>
      </c>
      <c r="AMQ250" s="214">
        <f>_xlfn.XLOOKUP(AMQ234, Schedule!$F$226:$FO$226, Schedule!$F$236:$FO$236, 0)</f>
        <v>0</v>
      </c>
      <c r="AMR250" s="214">
        <f>_xlfn.XLOOKUP(AMR234, Schedule!$F$226:$FO$226, Schedule!$F$236:$FO$236, 0)</f>
        <v>0</v>
      </c>
      <c r="AMS250" s="214">
        <f>_xlfn.XLOOKUP(AMS234, Schedule!$F$226:$FO$226, Schedule!$F$236:$FO$236, 0)</f>
        <v>0</v>
      </c>
      <c r="AMT250" s="214">
        <f>_xlfn.XLOOKUP(AMT234, Schedule!$F$226:$FO$226, Schedule!$F$236:$FO$236, 0)</f>
        <v>0</v>
      </c>
      <c r="AMU250" s="214">
        <f>_xlfn.XLOOKUP(AMU234, Schedule!$F$226:$FO$226, Schedule!$F$236:$FO$236, 0)</f>
        <v>0</v>
      </c>
      <c r="AMV250" s="214">
        <f>_xlfn.XLOOKUP(AMV234, Schedule!$F$226:$FO$226, Schedule!$F$236:$FO$236, 0)</f>
        <v>0</v>
      </c>
      <c r="AMW250" s="214">
        <f>_xlfn.XLOOKUP(AMW234, Schedule!$F$226:$FO$226, Schedule!$F$236:$FO$236, 0)</f>
        <v>0</v>
      </c>
      <c r="AMX250" s="214">
        <f>_xlfn.XLOOKUP(AMX234, Schedule!$F$226:$FO$226, Schedule!$F$236:$FO$236, 0)</f>
        <v>0</v>
      </c>
      <c r="AMY250" s="214">
        <f>_xlfn.XLOOKUP(AMY234, Schedule!$F$226:$FO$226, Schedule!$F$236:$FO$236, 0)</f>
        <v>0</v>
      </c>
      <c r="AMZ250" s="214">
        <f>_xlfn.XLOOKUP(AMZ234, Schedule!$F$226:$FO$226, Schedule!$F$236:$FO$236, 0)</f>
        <v>0</v>
      </c>
      <c r="ANA250" s="214">
        <f>_xlfn.XLOOKUP(ANA234, Schedule!$F$226:$FO$226, Schedule!$F$236:$FO$236, 0)</f>
        <v>0</v>
      </c>
      <c r="ANB250" s="214">
        <f>_xlfn.XLOOKUP(ANB234, Schedule!$F$226:$FO$226, Schedule!$F$236:$FO$236, 0)</f>
        <v>0</v>
      </c>
      <c r="ANC250" s="214">
        <f>_xlfn.XLOOKUP(ANC234, Schedule!$F$226:$FO$226, Schedule!$F$236:$FO$236, 0)</f>
        <v>0</v>
      </c>
      <c r="AND250" s="214">
        <f>_xlfn.XLOOKUP(AND234, Schedule!$F$226:$FO$226, Schedule!$F$236:$FO$236, 0)</f>
        <v>0</v>
      </c>
      <c r="ANE250" s="214">
        <f>_xlfn.XLOOKUP(ANE234, Schedule!$F$226:$FO$226, Schedule!$F$236:$FO$236, 0)</f>
        <v>0</v>
      </c>
      <c r="ANF250" s="214">
        <f>_xlfn.XLOOKUP(ANF234, Schedule!$F$226:$FO$226, Schedule!$F$236:$FO$236, 0)</f>
        <v>0</v>
      </c>
      <c r="ANG250" s="214">
        <f>_xlfn.XLOOKUP(ANG234, Schedule!$F$226:$FO$226, Schedule!$F$236:$FO$236, 0)</f>
        <v>0</v>
      </c>
      <c r="ANH250" s="214">
        <f>_xlfn.XLOOKUP(ANH234, Schedule!$F$226:$FO$226, Schedule!$F$236:$FO$236, 0)</f>
        <v>0</v>
      </c>
      <c r="ANI250" s="214">
        <f>_xlfn.XLOOKUP(ANI234, Schedule!$F$226:$FO$226, Schedule!$F$236:$FO$236, 0)</f>
        <v>0</v>
      </c>
      <c r="ANJ250" s="214">
        <f>_xlfn.XLOOKUP(ANJ234, Schedule!$F$226:$FO$226, Schedule!$F$236:$FO$236, 0)</f>
        <v>0</v>
      </c>
      <c r="ANK250" s="214">
        <f>_xlfn.XLOOKUP(ANK234, Schedule!$F$226:$FO$226, Schedule!$F$236:$FO$236, 0)</f>
        <v>0</v>
      </c>
      <c r="ANL250" s="214">
        <f>_xlfn.XLOOKUP(ANL234, Schedule!$F$226:$FO$226, Schedule!$F$236:$FO$236, 0)</f>
        <v>0</v>
      </c>
      <c r="ANM250" s="214">
        <f>_xlfn.XLOOKUP(ANM234, Schedule!$F$226:$FO$226, Schedule!$F$236:$FO$236, 0)</f>
        <v>0</v>
      </c>
      <c r="ANN250" s="214">
        <f>_xlfn.XLOOKUP(ANN234, Schedule!$F$226:$FO$226, Schedule!$F$236:$FO$236, 0)</f>
        <v>0</v>
      </c>
      <c r="ANO250" s="214">
        <f>_xlfn.XLOOKUP(ANO234, Schedule!$F$226:$FO$226, Schedule!$F$236:$FO$236, 0)</f>
        <v>0</v>
      </c>
      <c r="ANP250" s="214">
        <f>_xlfn.XLOOKUP(ANP234, Schedule!$F$226:$FO$226, Schedule!$F$236:$FO$236, 0)</f>
        <v>0</v>
      </c>
      <c r="ANQ250" s="214">
        <f>_xlfn.XLOOKUP(ANQ234, Schedule!$F$226:$FO$226, Schedule!$F$236:$FO$236, 0)</f>
        <v>0</v>
      </c>
      <c r="ANR250" s="214">
        <f>_xlfn.XLOOKUP(ANR234, Schedule!$F$226:$FO$226, Schedule!$F$236:$FO$236, 0)</f>
        <v>0</v>
      </c>
      <c r="ANS250" s="214">
        <f>_xlfn.XLOOKUP(ANS234, Schedule!$F$226:$FO$226, Schedule!$F$236:$FO$236, 0)</f>
        <v>0</v>
      </c>
      <c r="ANT250" s="214">
        <f>_xlfn.XLOOKUP(ANT234, Schedule!$F$226:$FO$226, Schedule!$F$236:$FO$236, 0)</f>
        <v>0</v>
      </c>
      <c r="ANU250" s="214">
        <f>_xlfn.XLOOKUP(ANU234, Schedule!$F$226:$FO$226, Schedule!$F$236:$FO$236, 0)</f>
        <v>0</v>
      </c>
      <c r="ANV250" s="214">
        <f>_xlfn.XLOOKUP(ANV234, Schedule!$F$226:$FO$226, Schedule!$F$236:$FO$236, 0)</f>
        <v>0</v>
      </c>
      <c r="ANW250" s="214">
        <f>_xlfn.XLOOKUP(ANW234, Schedule!$F$226:$FO$226, Schedule!$F$236:$FO$236, 0)</f>
        <v>0</v>
      </c>
      <c r="ANX250" s="214">
        <f>_xlfn.XLOOKUP(ANX234, Schedule!$F$226:$FO$226, Schedule!$F$236:$FO$236, 0)</f>
        <v>0</v>
      </c>
      <c r="ANY250" s="214">
        <f>_xlfn.XLOOKUP(ANY234, Schedule!$F$226:$FO$226, Schedule!$F$236:$FO$236, 0)</f>
        <v>0</v>
      </c>
      <c r="ANZ250" s="214">
        <f>_xlfn.XLOOKUP(ANZ234, Schedule!$F$226:$FO$226, Schedule!$F$236:$FO$236, 0)</f>
        <v>0</v>
      </c>
      <c r="AOA250" s="214">
        <f>_xlfn.XLOOKUP(AOA234, Schedule!$F$226:$FO$226, Schedule!$F$236:$FO$236, 0)</f>
        <v>0</v>
      </c>
      <c r="AOB250" s="214">
        <f>_xlfn.XLOOKUP(AOB234, Schedule!$F$226:$FO$226, Schedule!$F$236:$FO$236, 0)</f>
        <v>0</v>
      </c>
      <c r="AOC250" s="214">
        <f>_xlfn.XLOOKUP(AOC234, Schedule!$F$226:$FO$226, Schedule!$F$236:$FO$236, 0)</f>
        <v>0</v>
      </c>
      <c r="AOD250" s="214">
        <f>_xlfn.XLOOKUP(AOD234, Schedule!$F$226:$FO$226, Schedule!$F$236:$FO$236, 0)</f>
        <v>0</v>
      </c>
      <c r="AOE250" s="214">
        <f>_xlfn.XLOOKUP(AOE234, Schedule!$F$226:$FO$226, Schedule!$F$236:$FO$236, 0)</f>
        <v>0</v>
      </c>
      <c r="AOF250" s="214">
        <f>_xlfn.XLOOKUP(AOF234, Schedule!$F$226:$FO$226, Schedule!$F$236:$FO$236, 0)</f>
        <v>0</v>
      </c>
      <c r="AOG250" s="214">
        <f>_xlfn.XLOOKUP(AOG234, Schedule!$F$226:$FO$226, Schedule!$F$236:$FO$236, 0)</f>
        <v>0</v>
      </c>
      <c r="AOH250" s="214">
        <f>_xlfn.XLOOKUP(AOH234, Schedule!$F$226:$FO$226, Schedule!$F$236:$FO$236, 0)</f>
        <v>0</v>
      </c>
      <c r="AOI250" s="214">
        <f>_xlfn.XLOOKUP(AOI234, Schedule!$F$226:$FO$226, Schedule!$F$236:$FO$236, 0)</f>
        <v>0</v>
      </c>
      <c r="AOJ250" s="214">
        <f>_xlfn.XLOOKUP(AOJ234, Schedule!$F$226:$FO$226, Schedule!$F$236:$FO$236, 0)</f>
        <v>0</v>
      </c>
      <c r="AOK250" s="214">
        <f>_xlfn.XLOOKUP(AOK234, Schedule!$F$226:$FO$226, Schedule!$F$236:$FO$236, 0)</f>
        <v>0</v>
      </c>
      <c r="AOL250" s="214">
        <f>_xlfn.XLOOKUP(AOL234, Schedule!$F$226:$FO$226, Schedule!$F$236:$FO$236, 0)</f>
        <v>0</v>
      </c>
      <c r="AOM250" s="214">
        <f>_xlfn.XLOOKUP(AOM234, Schedule!$F$226:$FO$226, Schedule!$F$236:$FO$236, 0)</f>
        <v>0</v>
      </c>
      <c r="AON250" s="214">
        <f>_xlfn.XLOOKUP(AON234, Schedule!$F$226:$FO$226, Schedule!$F$236:$FO$236, 0)</f>
        <v>0</v>
      </c>
      <c r="AOO250" s="214">
        <f>_xlfn.XLOOKUP(AOO234, Schedule!$F$226:$FO$226, Schedule!$F$236:$FO$236, 0)</f>
        <v>0</v>
      </c>
      <c r="AOP250" s="214">
        <f>_xlfn.XLOOKUP(AOP234, Schedule!$F$226:$FO$226, Schedule!$F$236:$FO$236, 0)</f>
        <v>0</v>
      </c>
      <c r="AOQ250" s="214">
        <f>_xlfn.XLOOKUP(AOQ234, Schedule!$F$226:$FO$226, Schedule!$F$236:$FO$236, 0)</f>
        <v>0</v>
      </c>
      <c r="AOR250" s="214">
        <f>_xlfn.XLOOKUP(AOR234, Schedule!$F$226:$FO$226, Schedule!$F$236:$FO$236, 0)</f>
        <v>0</v>
      </c>
      <c r="AOS250" s="214">
        <f>_xlfn.XLOOKUP(AOS234, Schedule!$F$226:$FO$226, Schedule!$F$236:$FO$236, 0)</f>
        <v>0</v>
      </c>
      <c r="AOT250" s="214">
        <f>_xlfn.XLOOKUP(AOT234, Schedule!$F$226:$FO$226, Schedule!$F$236:$FO$236, 0)</f>
        <v>0</v>
      </c>
      <c r="AOU250" s="214">
        <f>_xlfn.XLOOKUP(AOU234, Schedule!$F$226:$FO$226, Schedule!$F$236:$FO$236, 0)</f>
        <v>0</v>
      </c>
      <c r="AOV250" s="214">
        <f>_xlfn.XLOOKUP(AOV234, Schedule!$F$226:$FO$226, Schedule!$F$236:$FO$236, 0)</f>
        <v>0</v>
      </c>
      <c r="AOW250" s="214">
        <f>_xlfn.XLOOKUP(AOW234, Schedule!$F$226:$FO$226, Schedule!$F$236:$FO$236, 0)</f>
        <v>0</v>
      </c>
      <c r="AOX250" s="214">
        <f>_xlfn.XLOOKUP(AOX234, Schedule!$F$226:$FO$226, Schedule!$F$236:$FO$236, 0)</f>
        <v>0</v>
      </c>
      <c r="AOY250" s="214">
        <f>_xlfn.XLOOKUP(AOY234, Schedule!$F$226:$FO$226, Schedule!$F$236:$FO$236, 0)</f>
        <v>0</v>
      </c>
      <c r="AOZ250" s="214">
        <f>_xlfn.XLOOKUP(AOZ234, Schedule!$F$226:$FO$226, Schedule!$F$236:$FO$236, 0)</f>
        <v>0</v>
      </c>
      <c r="APA250" s="214">
        <f>_xlfn.XLOOKUP(APA234, Schedule!$F$226:$FO$226, Schedule!$F$236:$FO$236, 0)</f>
        <v>0</v>
      </c>
      <c r="APB250" s="214">
        <f>_xlfn.XLOOKUP(APB234, Schedule!$F$226:$FO$226, Schedule!$F$236:$FO$236, 0)</f>
        <v>0</v>
      </c>
      <c r="APC250" s="214">
        <f>_xlfn.XLOOKUP(APC234, Schedule!$F$226:$FO$226, Schedule!$F$236:$FO$236, 0)</f>
        <v>0</v>
      </c>
      <c r="APD250" s="214">
        <f>_xlfn.XLOOKUP(APD234, Schedule!$F$226:$FO$226, Schedule!$F$236:$FO$236, 0)</f>
        <v>0</v>
      </c>
      <c r="APE250" s="214">
        <f>_xlfn.XLOOKUP(APE234, Schedule!$F$226:$FO$226, Schedule!$F$236:$FO$236, 0)</f>
        <v>0</v>
      </c>
      <c r="APF250" s="214">
        <f>_xlfn.XLOOKUP(APF234, Schedule!$F$226:$FO$226, Schedule!$F$236:$FO$236, 0)</f>
        <v>0</v>
      </c>
      <c r="APG250" s="214">
        <f>_xlfn.XLOOKUP(APG234, Schedule!$F$226:$FO$226, Schedule!$F$236:$FO$236, 0)</f>
        <v>0</v>
      </c>
      <c r="APH250" s="214">
        <f>_xlfn.XLOOKUP(APH234, Schedule!$F$226:$FO$226, Schedule!$F$236:$FO$236, 0)</f>
        <v>0</v>
      </c>
      <c r="API250" s="214">
        <f>_xlfn.XLOOKUP(API234, Schedule!$F$226:$FO$226, Schedule!$F$236:$FO$236, 0)</f>
        <v>0</v>
      </c>
      <c r="APJ250" s="214">
        <f>_xlfn.XLOOKUP(APJ234, Schedule!$F$226:$FO$226, Schedule!$F$236:$FO$236, 0)</f>
        <v>0</v>
      </c>
      <c r="APK250" s="214">
        <f>_xlfn.XLOOKUP(APK234, Schedule!$F$226:$FO$226, Schedule!$F$236:$FO$236, 0)</f>
        <v>0</v>
      </c>
      <c r="APL250" s="214">
        <f>_xlfn.XLOOKUP(APL234, Schedule!$F$226:$FO$226, Schedule!$F$236:$FO$236, 0)</f>
        <v>0</v>
      </c>
      <c r="APM250" s="214">
        <f>_xlfn.XLOOKUP(APM234, Schedule!$F$226:$FO$226, Schedule!$F$236:$FO$236, 0)</f>
        <v>0</v>
      </c>
      <c r="APN250" s="214">
        <f>_xlfn.XLOOKUP(APN234, Schedule!$F$226:$FO$226, Schedule!$F$236:$FO$236, 0)</f>
        <v>0</v>
      </c>
      <c r="APO250" s="214">
        <f>_xlfn.XLOOKUP(APO234, Schedule!$F$226:$FO$226, Schedule!$F$236:$FO$236, 0)</f>
        <v>0</v>
      </c>
      <c r="APP250" s="214">
        <f>_xlfn.XLOOKUP(APP234, Schedule!$F$226:$FO$226, Schedule!$F$236:$FO$236, 0)</f>
        <v>0</v>
      </c>
      <c r="APQ250" s="214">
        <f>_xlfn.XLOOKUP(APQ234, Schedule!$F$226:$FO$226, Schedule!$F$236:$FO$236, 0)</f>
        <v>0</v>
      </c>
      <c r="APR250" s="214">
        <f>_xlfn.XLOOKUP(APR234, Schedule!$F$226:$FO$226, Schedule!$F$236:$FO$236, 0)</f>
        <v>0</v>
      </c>
      <c r="APS250" s="214">
        <f>_xlfn.XLOOKUP(APS234, Schedule!$F$226:$FO$226, Schedule!$F$236:$FO$236, 0)</f>
        <v>0</v>
      </c>
      <c r="APT250" s="214">
        <f>_xlfn.XLOOKUP(APT234, Schedule!$F$226:$FO$226, Schedule!$F$236:$FO$236, 0)</f>
        <v>0</v>
      </c>
      <c r="APU250" s="214">
        <f>_xlfn.XLOOKUP(APU234, Schedule!$F$226:$FO$226, Schedule!$F$236:$FO$236, 0)</f>
        <v>0</v>
      </c>
      <c r="APV250" s="214">
        <f>_xlfn.XLOOKUP(APV234, Schedule!$F$226:$FO$226, Schedule!$F$236:$FO$236, 0)</f>
        <v>0</v>
      </c>
      <c r="APW250" s="214">
        <f>_xlfn.XLOOKUP(APW234, Schedule!$F$226:$FO$226, Schedule!$F$236:$FO$236, 0)</f>
        <v>0</v>
      </c>
      <c r="APX250" s="214">
        <f>_xlfn.XLOOKUP(APX234, Schedule!$F$226:$FO$226, Schedule!$F$236:$FO$236, 0)</f>
        <v>0</v>
      </c>
      <c r="APY250" s="214">
        <f>_xlfn.XLOOKUP(APY234, Schedule!$F$226:$FO$226, Schedule!$F$236:$FO$236, 0)</f>
        <v>0</v>
      </c>
      <c r="APZ250" s="214">
        <f>_xlfn.XLOOKUP(APZ234, Schedule!$F$226:$FO$226, Schedule!$F$236:$FO$236, 0)</f>
        <v>0</v>
      </c>
      <c r="AQA250" s="214">
        <f>_xlfn.XLOOKUP(AQA234, Schedule!$F$226:$FO$226, Schedule!$F$236:$FO$236, 0)</f>
        <v>0</v>
      </c>
      <c r="AQB250" s="214">
        <f>_xlfn.XLOOKUP(AQB234, Schedule!$F$226:$FO$226, Schedule!$F$236:$FO$236, 0)</f>
        <v>0</v>
      </c>
      <c r="AQC250" s="214">
        <f>_xlfn.XLOOKUP(AQC234, Schedule!$F$226:$FO$226, Schedule!$F$236:$FO$236, 0)</f>
        <v>0</v>
      </c>
      <c r="AQD250" s="214">
        <f>_xlfn.XLOOKUP(AQD234, Schedule!$F$226:$FO$226, Schedule!$F$236:$FO$236, 0)</f>
        <v>0</v>
      </c>
      <c r="AQE250" s="214">
        <f>_xlfn.XLOOKUP(AQE234, Schedule!$F$226:$FO$226, Schedule!$F$236:$FO$236, 0)</f>
        <v>0</v>
      </c>
      <c r="AQF250" s="214">
        <f>_xlfn.XLOOKUP(AQF234, Schedule!$F$226:$FO$226, Schedule!$F$236:$FO$236, 0)</f>
        <v>0</v>
      </c>
      <c r="AQG250" s="214">
        <f>_xlfn.XLOOKUP(AQG234, Schedule!$F$226:$FO$226, Schedule!$F$236:$FO$236, 0)</f>
        <v>0</v>
      </c>
      <c r="AQH250" s="214">
        <f>_xlfn.XLOOKUP(AQH234, Schedule!$F$226:$FO$226, Schedule!$F$236:$FO$236, 0)</f>
        <v>0</v>
      </c>
      <c r="AQI250" s="214">
        <f>_xlfn.XLOOKUP(AQI234, Schedule!$F$226:$FO$226, Schedule!$F$236:$FO$236, 0)</f>
        <v>0</v>
      </c>
      <c r="AQJ250" s="214">
        <f>_xlfn.XLOOKUP(AQJ234, Schedule!$F$226:$FO$226, Schedule!$F$236:$FO$236, 0)</f>
        <v>0</v>
      </c>
      <c r="AQK250" s="214">
        <f>_xlfn.XLOOKUP(AQK234, Schedule!$F$226:$FO$226, Schedule!$F$236:$FO$236, 0)</f>
        <v>0</v>
      </c>
      <c r="AQL250" s="214">
        <f>_xlfn.XLOOKUP(AQL234, Schedule!$F$226:$FO$226, Schedule!$F$236:$FO$236, 0)</f>
        <v>0</v>
      </c>
      <c r="AQM250" s="214">
        <f>_xlfn.XLOOKUP(AQM234, Schedule!$F$226:$FO$226, Schedule!$F$236:$FO$236, 0)</f>
        <v>0</v>
      </c>
      <c r="AQN250" s="214">
        <f>_xlfn.XLOOKUP(AQN234, Schedule!$F$226:$FO$226, Schedule!$F$236:$FO$236, 0)</f>
        <v>0</v>
      </c>
      <c r="AQO250" s="214">
        <f>_xlfn.XLOOKUP(AQO234, Schedule!$F$226:$FO$226, Schedule!$F$236:$FO$236, 0)</f>
        <v>0</v>
      </c>
      <c r="AQP250" s="214">
        <f>_xlfn.XLOOKUP(AQP234, Schedule!$F$226:$FO$226, Schedule!$F$236:$FO$236, 0)</f>
        <v>0</v>
      </c>
      <c r="AQQ250" s="214">
        <f>_xlfn.XLOOKUP(AQQ234, Schedule!$F$226:$FO$226, Schedule!$F$236:$FO$236, 0)</f>
        <v>0</v>
      </c>
      <c r="AQR250" s="214">
        <f>_xlfn.XLOOKUP(AQR234, Schedule!$F$226:$FO$226, Schedule!$F$236:$FO$236, 0)</f>
        <v>0</v>
      </c>
      <c r="AQS250" s="214">
        <f>_xlfn.XLOOKUP(AQS234, Schedule!$F$226:$FO$226, Schedule!$F$236:$FO$236, 0)</f>
        <v>0</v>
      </c>
      <c r="AQT250" s="214">
        <f>_xlfn.XLOOKUP(AQT234, Schedule!$F$226:$FO$226, Schedule!$F$236:$FO$236, 0)</f>
        <v>0</v>
      </c>
      <c r="AQU250" s="214">
        <f>_xlfn.XLOOKUP(AQU234, Schedule!$F$226:$FO$226, Schedule!$F$236:$FO$236, 0)</f>
        <v>0</v>
      </c>
      <c r="AQV250" s="214">
        <f>_xlfn.XLOOKUP(AQV234, Schedule!$F$226:$FO$226, Schedule!$F$236:$FO$236, 0)</f>
        <v>0</v>
      </c>
      <c r="AQW250" s="214">
        <f>_xlfn.XLOOKUP(AQW234, Schedule!$F$226:$FO$226, Schedule!$F$236:$FO$236, 0)</f>
        <v>0</v>
      </c>
      <c r="AQX250" s="214">
        <f>_xlfn.XLOOKUP(AQX234, Schedule!$F$226:$FO$226, Schedule!$F$236:$FO$236, 0)</f>
        <v>0</v>
      </c>
      <c r="AQY250" s="214">
        <f>_xlfn.XLOOKUP(AQY234, Schedule!$F$226:$FO$226, Schedule!$F$236:$FO$236, 0)</f>
        <v>0</v>
      </c>
      <c r="AQZ250" s="214">
        <f>_xlfn.XLOOKUP(AQZ234, Schedule!$F$226:$FO$226, Schedule!$F$236:$FO$236, 0)</f>
        <v>0</v>
      </c>
      <c r="ARA250" s="214">
        <f>_xlfn.XLOOKUP(ARA234, Schedule!$F$226:$FO$226, Schedule!$F$236:$FO$236, 0)</f>
        <v>0</v>
      </c>
      <c r="ARB250" s="214">
        <f>_xlfn.XLOOKUP(ARB234, Schedule!$F$226:$FO$226, Schedule!$F$236:$FO$236, 0)</f>
        <v>0</v>
      </c>
      <c r="ARC250" s="214">
        <f>_xlfn.XLOOKUP(ARC234, Schedule!$F$226:$FO$226, Schedule!$F$236:$FO$236, 0)</f>
        <v>0</v>
      </c>
      <c r="ARD250" s="214">
        <f>_xlfn.XLOOKUP(ARD234, Schedule!$F$226:$FO$226, Schedule!$F$236:$FO$236, 0)</f>
        <v>0</v>
      </c>
      <c r="ARE250" s="214">
        <f>_xlfn.XLOOKUP(ARE234, Schedule!$F$226:$FO$226, Schedule!$F$236:$FO$236, 0)</f>
        <v>0</v>
      </c>
      <c r="ARF250" s="214">
        <f>_xlfn.XLOOKUP(ARF234, Schedule!$F$226:$FO$226, Schedule!$F$236:$FO$236, 0)</f>
        <v>0</v>
      </c>
      <c r="ARG250" s="214">
        <f>_xlfn.XLOOKUP(ARG234, Schedule!$F$226:$FO$226, Schedule!$F$236:$FO$236, 0)</f>
        <v>0</v>
      </c>
      <c r="ARH250" s="214">
        <f>_xlfn.XLOOKUP(ARH234, Schedule!$F$226:$FO$226, Schedule!$F$236:$FO$236, 0)</f>
        <v>0</v>
      </c>
      <c r="ARI250" s="214">
        <f>_xlfn.XLOOKUP(ARI234, Schedule!$F$226:$FO$226, Schedule!$F$236:$FO$236, 0)</f>
        <v>0</v>
      </c>
      <c r="ARJ250" s="214">
        <f>_xlfn.XLOOKUP(ARJ234, Schedule!$F$226:$FO$226, Schedule!$F$236:$FO$236, 0)</f>
        <v>0</v>
      </c>
      <c r="ARK250" s="214">
        <f>_xlfn.XLOOKUP(ARK234, Schedule!$F$226:$FO$226, Schedule!$F$236:$FO$236, 0)</f>
        <v>0</v>
      </c>
      <c r="ARL250" s="214">
        <f>_xlfn.XLOOKUP(ARL234, Schedule!$F$226:$FO$226, Schedule!$F$236:$FO$236, 0)</f>
        <v>0</v>
      </c>
      <c r="ARM250" s="214">
        <f>_xlfn.XLOOKUP(ARM234, Schedule!$F$226:$FO$226, Schedule!$F$236:$FO$236, 0)</f>
        <v>0</v>
      </c>
      <c r="ARN250" s="214">
        <f>_xlfn.XLOOKUP(ARN234, Schedule!$F$226:$FO$226, Schedule!$F$236:$FO$236, 0)</f>
        <v>0</v>
      </c>
      <c r="ARO250" s="214">
        <f>_xlfn.XLOOKUP(ARO234, Schedule!$F$226:$FO$226, Schedule!$F$236:$FO$236, 0)</f>
        <v>0</v>
      </c>
      <c r="ARP250" s="214">
        <f>_xlfn.XLOOKUP(ARP234, Schedule!$F$226:$FO$226, Schedule!$F$236:$FO$236, 0)</f>
        <v>0</v>
      </c>
      <c r="ARQ250" s="214">
        <f>_xlfn.XLOOKUP(ARQ234, Schedule!$F$226:$FO$226, Schedule!$F$236:$FO$236, 0)</f>
        <v>0</v>
      </c>
      <c r="ARR250" s="214">
        <f>_xlfn.XLOOKUP(ARR234, Schedule!$F$226:$FO$226, Schedule!$F$236:$FO$236, 0)</f>
        <v>0</v>
      </c>
      <c r="ARS250" s="214">
        <f>_xlfn.XLOOKUP(ARS234, Schedule!$F$226:$FO$226, Schedule!$F$236:$FO$236, 0)</f>
        <v>0</v>
      </c>
      <c r="ART250" s="214">
        <f>_xlfn.XLOOKUP(ART234, Schedule!$F$226:$FO$226, Schedule!$F$236:$FO$236, 0)</f>
        <v>0</v>
      </c>
      <c r="ARU250" s="214">
        <f>_xlfn.XLOOKUP(ARU234, Schedule!$F$226:$FO$226, Schedule!$F$236:$FO$236, 0)</f>
        <v>0</v>
      </c>
      <c r="ARV250" s="214">
        <f>_xlfn.XLOOKUP(ARV234, Schedule!$F$226:$FO$226, Schedule!$F$236:$FO$236, 0)</f>
        <v>0</v>
      </c>
      <c r="ARW250" s="214">
        <f>_xlfn.XLOOKUP(ARW234, Schedule!$F$226:$FO$226, Schedule!$F$236:$FO$236, 0)</f>
        <v>0</v>
      </c>
      <c r="ARX250" s="214">
        <f>_xlfn.XLOOKUP(ARX234, Schedule!$F$226:$FO$226, Schedule!$F$236:$FO$236, 0)</f>
        <v>0</v>
      </c>
      <c r="ARY250" s="214">
        <f>_xlfn.XLOOKUP(ARY234, Schedule!$F$226:$FO$226, Schedule!$F$236:$FO$236, 0)</f>
        <v>0</v>
      </c>
      <c r="ARZ250" s="214">
        <f>_xlfn.XLOOKUP(ARZ234, Schedule!$F$226:$FO$226, Schedule!$F$236:$FO$236, 0)</f>
        <v>0</v>
      </c>
      <c r="ASA250" s="214">
        <f>_xlfn.XLOOKUP(ASA234, Schedule!$F$226:$FO$226, Schedule!$F$236:$FO$236, 0)</f>
        <v>0</v>
      </c>
      <c r="ASB250" s="214">
        <f>_xlfn.XLOOKUP(ASB234, Schedule!$F$226:$FO$226, Schedule!$F$236:$FO$236, 0)</f>
        <v>0</v>
      </c>
      <c r="ASC250" s="214">
        <f>_xlfn.XLOOKUP(ASC234, Schedule!$F$226:$FO$226, Schedule!$F$236:$FO$236, 0)</f>
        <v>0</v>
      </c>
      <c r="ASD250" s="214">
        <f>_xlfn.XLOOKUP(ASD234, Schedule!$F$226:$FO$226, Schedule!$F$236:$FO$236, 0)</f>
        <v>0</v>
      </c>
      <c r="ASE250" s="214">
        <f>_xlfn.XLOOKUP(ASE234, Schedule!$F$226:$FO$226, Schedule!$F$236:$FO$236, 0)</f>
        <v>0</v>
      </c>
      <c r="ASF250" s="214">
        <f>_xlfn.XLOOKUP(ASF234, Schedule!$F$226:$FO$226, Schedule!$F$236:$FO$236, 0)</f>
        <v>0</v>
      </c>
      <c r="ASG250" s="214">
        <f>_xlfn.XLOOKUP(ASG234, Schedule!$F$226:$FO$226, Schedule!$F$236:$FO$236, 0)</f>
        <v>0</v>
      </c>
      <c r="ASH250" s="214">
        <f>_xlfn.XLOOKUP(ASH234, Schedule!$F$226:$FO$226, Schedule!$F$236:$FO$236, 0)</f>
        <v>0</v>
      </c>
      <c r="ASI250" s="214">
        <f>_xlfn.XLOOKUP(ASI234, Schedule!$F$226:$FO$226, Schedule!$F$236:$FO$236, 0)</f>
        <v>0</v>
      </c>
      <c r="ASJ250" s="214">
        <f>_xlfn.XLOOKUP(ASJ234, Schedule!$F$226:$FO$226, Schedule!$F$236:$FO$236, 0)</f>
        <v>0</v>
      </c>
      <c r="ASK250" s="214">
        <f>_xlfn.XLOOKUP(ASK234, Schedule!$F$226:$FO$226, Schedule!$F$236:$FO$236, 0)</f>
        <v>0</v>
      </c>
      <c r="ASL250" s="214">
        <f>_xlfn.XLOOKUP(ASL234, Schedule!$F$226:$FO$226, Schedule!$F$236:$FO$236, 0)</f>
        <v>0</v>
      </c>
      <c r="ASM250" s="214">
        <f>_xlfn.XLOOKUP(ASM234, Schedule!$F$226:$FO$226, Schedule!$F$236:$FO$236, 0)</f>
        <v>0</v>
      </c>
      <c r="ASN250" s="214">
        <f>_xlfn.XLOOKUP(ASN234, Schedule!$F$226:$FO$226, Schedule!$F$236:$FO$236, 0)</f>
        <v>0</v>
      </c>
      <c r="ASO250" s="214">
        <f>_xlfn.XLOOKUP(ASO234, Schedule!$F$226:$FO$226, Schedule!$F$236:$FO$236, 0)</f>
        <v>0</v>
      </c>
      <c r="ASP250" s="214">
        <f>_xlfn.XLOOKUP(ASP234, Schedule!$F$226:$FO$226, Schedule!$F$236:$FO$236, 0)</f>
        <v>0</v>
      </c>
      <c r="ASQ250" s="214">
        <f>_xlfn.XLOOKUP(ASQ234, Schedule!$F$226:$FO$226, Schedule!$F$236:$FO$236, 0)</f>
        <v>0</v>
      </c>
      <c r="ASR250" s="214">
        <f>_xlfn.XLOOKUP(ASR234, Schedule!$F$226:$FO$226, Schedule!$F$236:$FO$236, 0)</f>
        <v>0</v>
      </c>
      <c r="ASS250" s="214">
        <f>_xlfn.XLOOKUP(ASS234, Schedule!$F$226:$FO$226, Schedule!$F$236:$FO$236, 0)</f>
        <v>0</v>
      </c>
      <c r="AST250" s="214">
        <f>_xlfn.XLOOKUP(AST234, Schedule!$F$226:$FO$226, Schedule!$F$236:$FO$236, 0)</f>
        <v>0</v>
      </c>
      <c r="ASU250" s="214">
        <f>_xlfn.XLOOKUP(ASU234, Schedule!$F$226:$FO$226, Schedule!$F$236:$FO$236, 0)</f>
        <v>0</v>
      </c>
      <c r="ASV250" s="214">
        <f>_xlfn.XLOOKUP(ASV234, Schedule!$F$226:$FO$226, Schedule!$F$236:$FO$236, 0)</f>
        <v>0</v>
      </c>
      <c r="ASW250" s="214">
        <f>_xlfn.XLOOKUP(ASW234, Schedule!$F$226:$FO$226, Schedule!$F$236:$FO$236, 0)</f>
        <v>0</v>
      </c>
      <c r="ASX250" s="214">
        <f>_xlfn.XLOOKUP(ASX234, Schedule!$F$226:$FO$226, Schedule!$F$236:$FO$236, 0)</f>
        <v>0</v>
      </c>
      <c r="ASY250" s="214">
        <f>_xlfn.XLOOKUP(ASY234, Schedule!$F$226:$FO$226, Schedule!$F$236:$FO$236, 0)</f>
        <v>0</v>
      </c>
      <c r="ASZ250" s="214">
        <f>_xlfn.XLOOKUP(ASZ234, Schedule!$F$226:$FO$226, Schedule!$F$236:$FO$236, 0)</f>
        <v>0</v>
      </c>
      <c r="ATA250" s="214">
        <f>_xlfn.XLOOKUP(ATA234, Schedule!$F$226:$FO$226, Schedule!$F$236:$FO$236, 0)</f>
        <v>0</v>
      </c>
      <c r="ATB250" s="214">
        <f>_xlfn.XLOOKUP(ATB234, Schedule!$F$226:$FO$226, Schedule!$F$236:$FO$236, 0)</f>
        <v>0</v>
      </c>
      <c r="ATC250" s="214">
        <f>_xlfn.XLOOKUP(ATC234, Schedule!$F$226:$FO$226, Schedule!$F$236:$FO$236, 0)</f>
        <v>0</v>
      </c>
      <c r="ATD250" s="214">
        <f>_xlfn.XLOOKUP(ATD234, Schedule!$F$226:$FO$226, Schedule!$F$236:$FO$236, 0)</f>
        <v>0</v>
      </c>
      <c r="ATE250" s="214">
        <f>_xlfn.XLOOKUP(ATE234, Schedule!$F$226:$FO$226, Schedule!$F$236:$FO$236, 0)</f>
        <v>0</v>
      </c>
      <c r="ATF250" s="214">
        <f>_xlfn.XLOOKUP(ATF234, Schedule!$F$226:$FO$226, Schedule!$F$236:$FO$236, 0)</f>
        <v>0</v>
      </c>
      <c r="ATG250" s="214">
        <f>_xlfn.XLOOKUP(ATG234, Schedule!$F$226:$FO$226, Schedule!$F$236:$FO$236, 0)</f>
        <v>0</v>
      </c>
      <c r="ATH250" s="214">
        <f>_xlfn.XLOOKUP(ATH234, Schedule!$F$226:$FO$226, Schedule!$F$236:$FO$236, 0)</f>
        <v>0</v>
      </c>
      <c r="ATI250" s="214">
        <f>_xlfn.XLOOKUP(ATI234, Schedule!$F$226:$FO$226, Schedule!$F$236:$FO$236, 0)</f>
        <v>0</v>
      </c>
      <c r="ATJ250" s="214">
        <f>_xlfn.XLOOKUP(ATJ234, Schedule!$F$226:$FO$226, Schedule!$F$236:$FO$236, 0)</f>
        <v>0</v>
      </c>
      <c r="ATK250" s="214">
        <f>_xlfn.XLOOKUP(ATK234, Schedule!$F$226:$FO$226, Schedule!$F$236:$FO$236, 0)</f>
        <v>0</v>
      </c>
      <c r="ATL250" s="214">
        <f>_xlfn.XLOOKUP(ATL234, Schedule!$F$226:$FO$226, Schedule!$F$236:$FO$236, 0)</f>
        <v>0</v>
      </c>
      <c r="ATM250" s="214">
        <f>_xlfn.XLOOKUP(ATM234, Schedule!$F$226:$FO$226, Schedule!$F$236:$FO$236, 0)</f>
        <v>0</v>
      </c>
      <c r="ATN250" s="214">
        <f>_xlfn.XLOOKUP(ATN234, Schedule!$F$226:$FO$226, Schedule!$F$236:$FO$236, 0)</f>
        <v>0</v>
      </c>
      <c r="ATO250" s="214">
        <f>_xlfn.XLOOKUP(ATO234, Schedule!$F$226:$FO$226, Schedule!$F$236:$FO$236, 0)</f>
        <v>0</v>
      </c>
      <c r="ATP250" s="214">
        <f>_xlfn.XLOOKUP(ATP234, Schedule!$F$226:$FO$226, Schedule!$F$236:$FO$236, 0)</f>
        <v>0</v>
      </c>
      <c r="ATQ250" s="214">
        <f>_xlfn.XLOOKUP(ATQ234, Schedule!$F$226:$FO$226, Schedule!$F$236:$FO$236, 0)</f>
        <v>0</v>
      </c>
      <c r="ATR250" s="214">
        <f>_xlfn.XLOOKUP(ATR234, Schedule!$F$226:$FO$226, Schedule!$F$236:$FO$236, 0)</f>
        <v>0</v>
      </c>
      <c r="ATS250" s="214">
        <f>_xlfn.XLOOKUP(ATS234, Schedule!$F$226:$FO$226, Schedule!$F$236:$FO$236, 0)</f>
        <v>0</v>
      </c>
      <c r="ATT250" s="214">
        <f>_xlfn.XLOOKUP(ATT234, Schedule!$F$226:$FO$226, Schedule!$F$236:$FO$236, 0)</f>
        <v>0</v>
      </c>
      <c r="ATU250" s="214">
        <f>_xlfn.XLOOKUP(ATU234, Schedule!$F$226:$FO$226, Schedule!$F$236:$FO$236, 0)</f>
        <v>0</v>
      </c>
      <c r="ATV250" s="214">
        <f>_xlfn.XLOOKUP(ATV234, Schedule!$F$226:$FO$226, Schedule!$F$236:$FO$236, 0)</f>
        <v>0</v>
      </c>
      <c r="ATW250" s="214">
        <f>_xlfn.XLOOKUP(ATW234, Schedule!$F$226:$FO$226, Schedule!$F$236:$FO$236, 0)</f>
        <v>0</v>
      </c>
      <c r="ATX250" s="214">
        <f>_xlfn.XLOOKUP(ATX234, Schedule!$F$226:$FO$226, Schedule!$F$236:$FO$236, 0)</f>
        <v>0</v>
      </c>
      <c r="ATY250" s="214">
        <f>_xlfn.XLOOKUP(ATY234, Schedule!$F$226:$FO$226, Schedule!$F$236:$FO$236, 0)</f>
        <v>0</v>
      </c>
      <c r="ATZ250" s="214">
        <f>_xlfn.XLOOKUP(ATZ234, Schedule!$F$226:$FO$226, Schedule!$F$236:$FO$236, 0)</f>
        <v>0</v>
      </c>
      <c r="AUA250" s="214">
        <f>_xlfn.XLOOKUP(AUA234, Schedule!$F$226:$FO$226, Schedule!$F$236:$FO$236, 0)</f>
        <v>0</v>
      </c>
      <c r="AUB250" s="214">
        <f>_xlfn.XLOOKUP(AUB234, Schedule!$F$226:$FO$226, Schedule!$F$236:$FO$236, 0)</f>
        <v>0</v>
      </c>
      <c r="AUC250" s="214">
        <f>_xlfn.XLOOKUP(AUC234, Schedule!$F$226:$FO$226, Schedule!$F$236:$FO$236, 0)</f>
        <v>0</v>
      </c>
      <c r="AUD250" s="214">
        <f>_xlfn.XLOOKUP(AUD234, Schedule!$F$226:$FO$226, Schedule!$F$236:$FO$236, 0)</f>
        <v>0</v>
      </c>
      <c r="AUE250" s="214">
        <f>_xlfn.XLOOKUP(AUE234, Schedule!$F$226:$FO$226, Schedule!$F$236:$FO$236, 0)</f>
        <v>0</v>
      </c>
      <c r="AUF250" s="214">
        <f>_xlfn.XLOOKUP(AUF234, Schedule!$F$226:$FO$226, Schedule!$F$236:$FO$236, 0)</f>
        <v>0</v>
      </c>
      <c r="AUG250" s="214">
        <f>_xlfn.XLOOKUP(AUG234, Schedule!$F$226:$FO$226, Schedule!$F$236:$FO$236, 0)</f>
        <v>0</v>
      </c>
      <c r="AUH250" s="214">
        <f>_xlfn.XLOOKUP(AUH234, Schedule!$F$226:$FO$226, Schedule!$F$236:$FO$236, 0)</f>
        <v>0</v>
      </c>
      <c r="AUI250" s="214">
        <f>_xlfn.XLOOKUP(AUI234, Schedule!$F$226:$FO$226, Schedule!$F$236:$FO$236, 0)</f>
        <v>0</v>
      </c>
      <c r="AUJ250" s="214">
        <f>_xlfn.XLOOKUP(AUJ234, Schedule!$F$226:$FO$226, Schedule!$F$236:$FO$236, 0)</f>
        <v>0</v>
      </c>
      <c r="AUK250" s="214">
        <f>_xlfn.XLOOKUP(AUK234, Schedule!$F$226:$FO$226, Schedule!$F$236:$FO$236, 0)</f>
        <v>0</v>
      </c>
      <c r="AUL250" s="214">
        <f>_xlfn.XLOOKUP(AUL234, Schedule!$F$226:$FO$226, Schedule!$F$236:$FO$236, 0)</f>
        <v>0</v>
      </c>
      <c r="AUM250" s="214">
        <f>_xlfn.XLOOKUP(AUM234, Schedule!$F$226:$FO$226, Schedule!$F$236:$FO$236, 0)</f>
        <v>0</v>
      </c>
      <c r="AUN250" s="214">
        <f>_xlfn.XLOOKUP(AUN234, Schedule!$F$226:$FO$226, Schedule!$F$236:$FO$236, 0)</f>
        <v>0</v>
      </c>
      <c r="AUO250" s="214">
        <f>_xlfn.XLOOKUP(AUO234, Schedule!$F$226:$FO$226, Schedule!$F$236:$FO$236, 0)</f>
        <v>0</v>
      </c>
      <c r="AUP250" s="214">
        <f>_xlfn.XLOOKUP(AUP234, Schedule!$F$226:$FO$226, Schedule!$F$236:$FO$236, 0)</f>
        <v>0</v>
      </c>
      <c r="AUQ250" s="214">
        <f>_xlfn.XLOOKUP(AUQ234, Schedule!$F$226:$FO$226, Schedule!$F$236:$FO$236, 0)</f>
        <v>0</v>
      </c>
      <c r="AUR250" s="214">
        <f>_xlfn.XLOOKUP(AUR234, Schedule!$F$226:$FO$226, Schedule!$F$236:$FO$236, 0)</f>
        <v>0</v>
      </c>
      <c r="AUS250" s="214">
        <f>_xlfn.XLOOKUP(AUS234, Schedule!$F$226:$FO$226, Schedule!$F$236:$FO$236, 0)</f>
        <v>0</v>
      </c>
      <c r="AUT250" s="214">
        <f>_xlfn.XLOOKUP(AUT234, Schedule!$F$226:$FO$226, Schedule!$F$236:$FO$236, 0)</f>
        <v>0</v>
      </c>
      <c r="AUU250" s="214">
        <f>_xlfn.XLOOKUP(AUU234, Schedule!$F$226:$FO$226, Schedule!$F$236:$FO$236, 0)</f>
        <v>0</v>
      </c>
      <c r="AUV250" s="214">
        <f>_xlfn.XLOOKUP(AUV234, Schedule!$F$226:$FO$226, Schedule!$F$236:$FO$236, 0)</f>
        <v>0</v>
      </c>
      <c r="AUW250" s="214">
        <f>_xlfn.XLOOKUP(AUW234, Schedule!$F$226:$FO$226, Schedule!$F$236:$FO$236, 0)</f>
        <v>0</v>
      </c>
      <c r="AUX250" s="214">
        <f>_xlfn.XLOOKUP(AUX234, Schedule!$F$226:$FO$226, Schedule!$F$236:$FO$236, 0)</f>
        <v>0</v>
      </c>
      <c r="AUY250" s="214">
        <f>_xlfn.XLOOKUP(AUY234, Schedule!$F$226:$FO$226, Schedule!$F$236:$FO$236, 0)</f>
        <v>0</v>
      </c>
      <c r="AUZ250" s="214">
        <f>_xlfn.XLOOKUP(AUZ234, Schedule!$F$226:$FO$226, Schedule!$F$236:$FO$236, 0)</f>
        <v>0</v>
      </c>
      <c r="AVA250" s="214">
        <f>_xlfn.XLOOKUP(AVA234, Schedule!$F$226:$FO$226, Schedule!$F$236:$FO$236, 0)</f>
        <v>0</v>
      </c>
      <c r="AVB250" s="214">
        <f>_xlfn.XLOOKUP(AVB234, Schedule!$F$226:$FO$226, Schedule!$F$236:$FO$236, 0)</f>
        <v>0</v>
      </c>
      <c r="AVC250" s="214">
        <f>_xlfn.XLOOKUP(AVC234, Schedule!$F$226:$FO$226, Schedule!$F$236:$FO$236, 0)</f>
        <v>0</v>
      </c>
      <c r="AVD250" s="214">
        <f>_xlfn.XLOOKUP(AVD234, Schedule!$F$226:$FO$226, Schedule!$F$236:$FO$236, 0)</f>
        <v>0</v>
      </c>
      <c r="AVE250" s="214">
        <f>_xlfn.XLOOKUP(AVE234, Schedule!$F$226:$FO$226, Schedule!$F$236:$FO$236, 0)</f>
        <v>0</v>
      </c>
      <c r="AVF250" s="214">
        <f>_xlfn.XLOOKUP(AVF234, Schedule!$F$226:$FO$226, Schedule!$F$236:$FO$236, 0)</f>
        <v>0</v>
      </c>
      <c r="AVG250" s="214">
        <f>_xlfn.XLOOKUP(AVG234, Schedule!$F$226:$FO$226, Schedule!$F$236:$FO$236, 0)</f>
        <v>0</v>
      </c>
      <c r="AVH250" s="214">
        <f>_xlfn.XLOOKUP(AVH234, Schedule!$F$226:$FO$226, Schedule!$F$236:$FO$236, 0)</f>
        <v>0</v>
      </c>
      <c r="AVI250" s="214">
        <f>_xlfn.XLOOKUP(AVI234, Schedule!$F$226:$FO$226, Schedule!$F$236:$FO$236, 0)</f>
        <v>0</v>
      </c>
      <c r="AVJ250" s="214">
        <f>_xlfn.XLOOKUP(AVJ234, Schedule!$F$226:$FO$226, Schedule!$F$236:$FO$236, 0)</f>
        <v>0</v>
      </c>
      <c r="AVK250" s="214">
        <f>_xlfn.XLOOKUP(AVK234, Schedule!$F$226:$FO$226, Schedule!$F$236:$FO$236, 0)</f>
        <v>0</v>
      </c>
      <c r="AVL250" s="214">
        <f>_xlfn.XLOOKUP(AVL234, Schedule!$F$226:$FO$226, Schedule!$F$236:$FO$236, 0)</f>
        <v>0</v>
      </c>
      <c r="AVM250" s="214">
        <f>_xlfn.XLOOKUP(AVM234, Schedule!$F$226:$FO$226, Schedule!$F$236:$FO$236, 0)</f>
        <v>0</v>
      </c>
      <c r="AVN250" s="214">
        <f>_xlfn.XLOOKUP(AVN234, Schedule!$F$226:$FO$226, Schedule!$F$236:$FO$236, 0)</f>
        <v>0</v>
      </c>
      <c r="AVO250" s="214">
        <f>_xlfn.XLOOKUP(AVO234, Schedule!$F$226:$FO$226, Schedule!$F$236:$FO$236, 0)</f>
        <v>0</v>
      </c>
      <c r="AVP250" s="214">
        <f>_xlfn.XLOOKUP(AVP234, Schedule!$F$226:$FO$226, Schedule!$F$236:$FO$236, 0)</f>
        <v>0</v>
      </c>
      <c r="AVQ250" s="214">
        <f>_xlfn.XLOOKUP(AVQ234, Schedule!$F$226:$FO$226, Schedule!$F$236:$FO$236, 0)</f>
        <v>0</v>
      </c>
      <c r="AVR250" s="214">
        <f>_xlfn.XLOOKUP(AVR234, Schedule!$F$226:$FO$226, Schedule!$F$236:$FO$236, 0)</f>
        <v>0</v>
      </c>
      <c r="AVS250" s="214">
        <f>_xlfn.XLOOKUP(AVS234, Schedule!$F$226:$FO$226, Schedule!$F$236:$FO$236, 0)</f>
        <v>0</v>
      </c>
      <c r="AVT250" s="214">
        <f>_xlfn.XLOOKUP(AVT234, Schedule!$F$226:$FO$226, Schedule!$F$236:$FO$236, 0)</f>
        <v>0</v>
      </c>
      <c r="AVU250" s="214">
        <f>_xlfn.XLOOKUP(AVU234, Schedule!$F$226:$FO$226, Schedule!$F$236:$FO$236, 0)</f>
        <v>0</v>
      </c>
      <c r="AVV250" s="214">
        <f>_xlfn.XLOOKUP(AVV234, Schedule!$F$226:$FO$226, Schedule!$F$236:$FO$236, 0)</f>
        <v>0</v>
      </c>
      <c r="AVW250" s="214">
        <f>_xlfn.XLOOKUP(AVW234, Schedule!$F$226:$FO$226, Schedule!$F$236:$FO$236, 0)</f>
        <v>0</v>
      </c>
      <c r="AVX250" s="214">
        <f>_xlfn.XLOOKUP(AVX234, Schedule!$F$226:$FO$226, Schedule!$F$236:$FO$236, 0)</f>
        <v>0</v>
      </c>
      <c r="AVY250" s="214">
        <f>_xlfn.XLOOKUP(AVY234, Schedule!$F$226:$FO$226, Schedule!$F$236:$FO$236, 0)</f>
        <v>0</v>
      </c>
      <c r="AVZ250" s="214">
        <f>_xlfn.XLOOKUP(AVZ234, Schedule!$F$226:$FO$226, Schedule!$F$236:$FO$236, 0)</f>
        <v>0</v>
      </c>
      <c r="AWA250" s="214">
        <f>_xlfn.XLOOKUP(AWA234, Schedule!$F$226:$FO$226, Schedule!$F$236:$FO$236, 0)</f>
        <v>0</v>
      </c>
      <c r="AWB250" s="214">
        <f>_xlfn.XLOOKUP(AWB234, Schedule!$F$226:$FO$226, Schedule!$F$236:$FO$236, 0)</f>
        <v>0</v>
      </c>
      <c r="AWC250" s="214">
        <f>_xlfn.XLOOKUP(AWC234, Schedule!$F$226:$FO$226, Schedule!$F$236:$FO$236, 0)</f>
        <v>0</v>
      </c>
      <c r="AWD250" s="214">
        <f>_xlfn.XLOOKUP(AWD234, Schedule!$F$226:$FO$226, Schedule!$F$236:$FO$236, 0)</f>
        <v>0</v>
      </c>
      <c r="AWE250" s="214">
        <f>_xlfn.XLOOKUP(AWE234, Schedule!$F$226:$FO$226, Schedule!$F$236:$FO$236, 0)</f>
        <v>0</v>
      </c>
      <c r="AWF250" s="214">
        <f>_xlfn.XLOOKUP(AWF234, Schedule!$F$226:$FO$226, Schedule!$F$236:$FO$236, 0)</f>
        <v>0</v>
      </c>
      <c r="AWG250" s="214">
        <f>_xlfn.XLOOKUP(AWG234, Schedule!$F$226:$FO$226, Schedule!$F$236:$FO$236, 0)</f>
        <v>0</v>
      </c>
      <c r="AWH250" s="214">
        <f>_xlfn.XLOOKUP(AWH234, Schedule!$F$226:$FO$226, Schedule!$F$236:$FO$236, 0)</f>
        <v>0</v>
      </c>
      <c r="AWI250" s="214">
        <f>_xlfn.XLOOKUP(AWI234, Schedule!$F$226:$FO$226, Schedule!$F$236:$FO$236, 0)</f>
        <v>0</v>
      </c>
      <c r="AWJ250" s="214">
        <f>_xlfn.XLOOKUP(AWJ234, Schedule!$F$226:$FO$226, Schedule!$F$236:$FO$236, 0)</f>
        <v>0</v>
      </c>
      <c r="AWK250" s="214">
        <f>_xlfn.XLOOKUP(AWK234, Schedule!$F$226:$FO$226, Schedule!$F$236:$FO$236, 0)</f>
        <v>0</v>
      </c>
      <c r="AWL250" s="214">
        <f>_xlfn.XLOOKUP(AWL234, Schedule!$F$226:$FO$226, Schedule!$F$236:$FO$236, 0)</f>
        <v>0</v>
      </c>
      <c r="AWM250" s="214">
        <f>_xlfn.XLOOKUP(AWM234, Schedule!$F$226:$FO$226, Schedule!$F$236:$FO$236, 0)</f>
        <v>0</v>
      </c>
      <c r="AWN250" s="214">
        <f>_xlfn.XLOOKUP(AWN234, Schedule!$F$226:$FO$226, Schedule!$F$236:$FO$236, 0)</f>
        <v>0</v>
      </c>
      <c r="AWO250" s="214">
        <f>_xlfn.XLOOKUP(AWO234, Schedule!$F$226:$FO$226, Schedule!$F$236:$FO$236, 0)</f>
        <v>0</v>
      </c>
      <c r="AWP250" s="214">
        <f>_xlfn.XLOOKUP(AWP234, Schedule!$F$226:$FO$226, Schedule!$F$236:$FO$236, 0)</f>
        <v>0</v>
      </c>
      <c r="AWQ250" s="214">
        <f>_xlfn.XLOOKUP(AWQ234, Schedule!$F$226:$FO$226, Schedule!$F$236:$FO$236, 0)</f>
        <v>0</v>
      </c>
      <c r="AWR250" s="214">
        <f>_xlfn.XLOOKUP(AWR234, Schedule!$F$226:$FO$226, Schedule!$F$236:$FO$236, 0)</f>
        <v>0</v>
      </c>
      <c r="AWS250" s="214">
        <f>_xlfn.XLOOKUP(AWS234, Schedule!$F$226:$FO$226, Schedule!$F$236:$FO$236, 0)</f>
        <v>0</v>
      </c>
      <c r="AWT250" s="214">
        <f>_xlfn.XLOOKUP(AWT234, Schedule!$F$226:$FO$226, Schedule!$F$236:$FO$236, 0)</f>
        <v>0</v>
      </c>
      <c r="AWU250" s="214">
        <f>_xlfn.XLOOKUP(AWU234, Schedule!$F$226:$FO$226, Schedule!$F$236:$FO$236, 0)</f>
        <v>0</v>
      </c>
      <c r="AWV250" s="214">
        <f>_xlfn.XLOOKUP(AWV234, Schedule!$F$226:$FO$226, Schedule!$F$236:$FO$236, 0)</f>
        <v>0</v>
      </c>
      <c r="AWW250" s="214">
        <f>_xlfn.XLOOKUP(AWW234, Schedule!$F$226:$FO$226, Schedule!$F$236:$FO$236, 0)</f>
        <v>0</v>
      </c>
      <c r="AWX250" s="214">
        <f>_xlfn.XLOOKUP(AWX234, Schedule!$F$226:$FO$226, Schedule!$F$236:$FO$236, 0)</f>
        <v>0</v>
      </c>
      <c r="AWY250" s="214">
        <f>_xlfn.XLOOKUP(AWY234, Schedule!$F$226:$FO$226, Schedule!$F$236:$FO$236, 0)</f>
        <v>0</v>
      </c>
      <c r="AWZ250" s="214">
        <f>_xlfn.XLOOKUP(AWZ234, Schedule!$F$226:$FO$226, Schedule!$F$236:$FO$236, 0)</f>
        <v>0</v>
      </c>
      <c r="AXA250" s="214">
        <f>_xlfn.XLOOKUP(AXA234, Schedule!$F$226:$FO$226, Schedule!$F$236:$FO$236, 0)</f>
        <v>0</v>
      </c>
      <c r="AXB250" s="214">
        <f>_xlfn.XLOOKUP(AXB234, Schedule!$F$226:$FO$226, Schedule!$F$236:$FO$236, 0)</f>
        <v>0</v>
      </c>
      <c r="AXC250" s="214">
        <f>_xlfn.XLOOKUP(AXC234, Schedule!$F$226:$FO$226, Schedule!$F$236:$FO$236, 0)</f>
        <v>0</v>
      </c>
      <c r="AXD250" s="214">
        <f>_xlfn.XLOOKUP(AXD234, Schedule!$F$226:$FO$226, Schedule!$F$236:$FO$236, 0)</f>
        <v>0</v>
      </c>
      <c r="AXE250" s="214">
        <f>_xlfn.XLOOKUP(AXE234, Schedule!$F$226:$FO$226, Schedule!$F$236:$FO$236, 0)</f>
        <v>0</v>
      </c>
      <c r="AXF250" s="214">
        <f>_xlfn.XLOOKUP(AXF234, Schedule!$F$226:$FO$226, Schedule!$F$236:$FO$236, 0)</f>
        <v>0</v>
      </c>
      <c r="AXG250" s="214">
        <f>_xlfn.XLOOKUP(AXG234, Schedule!$F$226:$FO$226, Schedule!$F$236:$FO$236, 0)</f>
        <v>0</v>
      </c>
      <c r="AXH250" s="214">
        <f>_xlfn.XLOOKUP(AXH234, Schedule!$F$226:$FO$226, Schedule!$F$236:$FO$236, 0)</f>
        <v>0</v>
      </c>
      <c r="AXI250" s="214">
        <f>_xlfn.XLOOKUP(AXI234, Schedule!$F$226:$FO$226, Schedule!$F$236:$FO$236, 0)</f>
        <v>0</v>
      </c>
      <c r="AXJ250" s="214">
        <f>_xlfn.XLOOKUP(AXJ234, Schedule!$F$226:$FO$226, Schedule!$F$236:$FO$236, 0)</f>
        <v>0</v>
      </c>
      <c r="AXK250" s="214">
        <f>_xlfn.XLOOKUP(AXK234, Schedule!$F$226:$FO$226, Schedule!$F$236:$FO$236, 0)</f>
        <v>0</v>
      </c>
      <c r="AXL250" s="214">
        <f>_xlfn.XLOOKUP(AXL234, Schedule!$F$226:$FO$226, Schedule!$F$236:$FO$236, 0)</f>
        <v>0</v>
      </c>
      <c r="AXM250" s="214">
        <f>_xlfn.XLOOKUP(AXM234, Schedule!$F$226:$FO$226, Schedule!$F$236:$FO$236, 0)</f>
        <v>0</v>
      </c>
      <c r="AXN250" s="214">
        <f>_xlfn.XLOOKUP(AXN234, Schedule!$F$226:$FO$226, Schedule!$F$236:$FO$236, 0)</f>
        <v>0</v>
      </c>
      <c r="AXO250" s="214">
        <f>_xlfn.XLOOKUP(AXO234, Schedule!$F$226:$FO$226, Schedule!$F$236:$FO$236, 0)</f>
        <v>0</v>
      </c>
      <c r="AXP250" s="214">
        <f>_xlfn.XLOOKUP(AXP234, Schedule!$F$226:$FO$226, Schedule!$F$236:$FO$236, 0)</f>
        <v>0</v>
      </c>
      <c r="AXQ250" s="214">
        <f>_xlfn.XLOOKUP(AXQ234, Schedule!$F$226:$FO$226, Schedule!$F$236:$FO$236, 0)</f>
        <v>0</v>
      </c>
      <c r="AXR250" s="214">
        <f>_xlfn.XLOOKUP(AXR234, Schedule!$F$226:$FO$226, Schedule!$F$236:$FO$236, 0)</f>
        <v>0</v>
      </c>
      <c r="AXS250" s="214">
        <f>_xlfn.XLOOKUP(AXS234, Schedule!$F$226:$FO$226, Schedule!$F$236:$FO$236, 0)</f>
        <v>0</v>
      </c>
      <c r="AXT250" s="214">
        <f>_xlfn.XLOOKUP(AXT234, Schedule!$F$226:$FO$226, Schedule!$F$236:$FO$236, 0)</f>
        <v>0</v>
      </c>
      <c r="AXU250" s="214">
        <f>_xlfn.XLOOKUP(AXU234, Schedule!$F$226:$FO$226, Schedule!$F$236:$FO$236, 0)</f>
        <v>0</v>
      </c>
      <c r="AXV250" s="214">
        <f>_xlfn.XLOOKUP(AXV234, Schedule!$F$226:$FO$226, Schedule!$F$236:$FO$236, 0)</f>
        <v>0</v>
      </c>
      <c r="AXW250" s="214">
        <f>_xlfn.XLOOKUP(AXW234, Schedule!$F$226:$FO$226, Schedule!$F$236:$FO$236, 0)</f>
        <v>0</v>
      </c>
      <c r="AXX250" s="214">
        <f>_xlfn.XLOOKUP(AXX234, Schedule!$F$226:$FO$226, Schedule!$F$236:$FO$236, 0)</f>
        <v>0</v>
      </c>
      <c r="AXY250" s="214">
        <f>_xlfn.XLOOKUP(AXY234, Schedule!$F$226:$FO$226, Schedule!$F$236:$FO$236, 0)</f>
        <v>0</v>
      </c>
      <c r="AXZ250" s="214">
        <f>_xlfn.XLOOKUP(AXZ234, Schedule!$F$226:$FO$226, Schedule!$F$236:$FO$236, 0)</f>
        <v>0</v>
      </c>
      <c r="AYA250" s="214">
        <f>_xlfn.XLOOKUP(AYA234, Schedule!$F$226:$FO$226, Schedule!$F$236:$FO$236, 0)</f>
        <v>0</v>
      </c>
      <c r="AYB250" s="214">
        <f>_xlfn.XLOOKUP(AYB234, Schedule!$F$226:$FO$226, Schedule!$F$236:$FO$236, 0)</f>
        <v>0</v>
      </c>
      <c r="AYC250" s="214">
        <f>_xlfn.XLOOKUP(AYC234, Schedule!$F$226:$FO$226, Schedule!$F$236:$FO$236, 0)</f>
        <v>0</v>
      </c>
      <c r="AYD250" s="214">
        <f>_xlfn.XLOOKUP(AYD234, Schedule!$F$226:$FO$226, Schedule!$F$236:$FO$236, 0)</f>
        <v>0</v>
      </c>
      <c r="AYE250" s="214">
        <f>_xlfn.XLOOKUP(AYE234, Schedule!$F$226:$FO$226, Schedule!$F$236:$FO$236, 0)</f>
        <v>0</v>
      </c>
      <c r="AYF250" s="214">
        <f>_xlfn.XLOOKUP(AYF234, Schedule!$F$226:$FO$226, Schedule!$F$236:$FO$236, 0)</f>
        <v>0</v>
      </c>
      <c r="AYG250" s="214">
        <f>_xlfn.XLOOKUP(AYG234, Schedule!$F$226:$FO$226, Schedule!$F$236:$FO$236, 0)</f>
        <v>0</v>
      </c>
      <c r="AYH250" s="214">
        <f>_xlfn.XLOOKUP(AYH234, Schedule!$F$226:$FO$226, Schedule!$F$236:$FO$236, 0)</f>
        <v>0</v>
      </c>
      <c r="AYI250" s="214">
        <f>_xlfn.XLOOKUP(AYI234, Schedule!$F$226:$FO$226, Schedule!$F$236:$FO$236, 0)</f>
        <v>0</v>
      </c>
      <c r="AYJ250" s="214">
        <f>_xlfn.XLOOKUP(AYJ234, Schedule!$F$226:$FO$226, Schedule!$F$236:$FO$236, 0)</f>
        <v>0</v>
      </c>
      <c r="AYK250" s="214">
        <f>_xlfn.XLOOKUP(AYK234, Schedule!$F$226:$FO$226, Schedule!$F$236:$FO$236, 0)</f>
        <v>0</v>
      </c>
      <c r="AYL250" s="214">
        <f>_xlfn.XLOOKUP(AYL234, Schedule!$F$226:$FO$226, Schedule!$F$236:$FO$236, 0)</f>
        <v>0</v>
      </c>
      <c r="AYM250" s="214">
        <f>_xlfn.XLOOKUP(AYM234, Schedule!$F$226:$FO$226, Schedule!$F$236:$FO$236, 0)</f>
        <v>0</v>
      </c>
      <c r="AYN250" s="214">
        <f>_xlfn.XLOOKUP(AYN234, Schedule!$F$226:$FO$226, Schedule!$F$236:$FO$236, 0)</f>
        <v>0</v>
      </c>
      <c r="AYO250" s="214">
        <f>_xlfn.XLOOKUP(AYO234, Schedule!$F$226:$FO$226, Schedule!$F$236:$FO$236, 0)</f>
        <v>0</v>
      </c>
      <c r="AYP250" s="214">
        <f>_xlfn.XLOOKUP(AYP234, Schedule!$F$226:$FO$226, Schedule!$F$236:$FO$236, 0)</f>
        <v>0</v>
      </c>
      <c r="AYQ250" s="214">
        <f>_xlfn.XLOOKUP(AYQ234, Schedule!$F$226:$FO$226, Schedule!$F$236:$FO$236, 0)</f>
        <v>0</v>
      </c>
      <c r="AYR250" s="214">
        <f>_xlfn.XLOOKUP(AYR234, Schedule!$F$226:$FO$226, Schedule!$F$236:$FO$236, 0)</f>
        <v>0</v>
      </c>
      <c r="AYS250" s="214">
        <f>_xlfn.XLOOKUP(AYS234, Schedule!$F$226:$FO$226, Schedule!$F$236:$FO$236, 0)</f>
        <v>0</v>
      </c>
      <c r="AYT250" s="214">
        <f>_xlfn.XLOOKUP(AYT234, Schedule!$F$226:$FO$226, Schedule!$F$236:$FO$236, 0)</f>
        <v>0</v>
      </c>
      <c r="AYU250" s="214">
        <f>_xlfn.XLOOKUP(AYU234, Schedule!$F$226:$FO$226, Schedule!$F$236:$FO$236, 0)</f>
        <v>0</v>
      </c>
      <c r="AYV250" s="214">
        <f>_xlfn.XLOOKUP(AYV234, Schedule!$F$226:$FO$226, Schedule!$F$236:$FO$236, 0)</f>
        <v>0</v>
      </c>
      <c r="AYW250" s="214">
        <f>_xlfn.XLOOKUP(AYW234, Schedule!$F$226:$FO$226, Schedule!$F$236:$FO$236, 0)</f>
        <v>0</v>
      </c>
      <c r="AYX250" s="214">
        <f>_xlfn.XLOOKUP(AYX234, Schedule!$F$226:$FO$226, Schedule!$F$236:$FO$236, 0)</f>
        <v>0</v>
      </c>
      <c r="AYY250" s="214">
        <f>_xlfn.XLOOKUP(AYY234, Schedule!$F$226:$FO$226, Schedule!$F$236:$FO$236, 0)</f>
        <v>0</v>
      </c>
      <c r="AYZ250" s="214">
        <f>_xlfn.XLOOKUP(AYZ234, Schedule!$F$226:$FO$226, Schedule!$F$236:$FO$236, 0)</f>
        <v>0</v>
      </c>
      <c r="AZA250" s="214">
        <f>_xlfn.XLOOKUP(AZA234, Schedule!$F$226:$FO$226, Schedule!$F$236:$FO$236, 0)</f>
        <v>0</v>
      </c>
      <c r="AZB250" s="214">
        <f>_xlfn.XLOOKUP(AZB234, Schedule!$F$226:$FO$226, Schedule!$F$236:$FO$236, 0)</f>
        <v>0</v>
      </c>
      <c r="AZC250" s="214">
        <f>_xlfn.XLOOKUP(AZC234, Schedule!$F$226:$FO$226, Schedule!$F$236:$FO$236, 0)</f>
        <v>0</v>
      </c>
      <c r="AZD250" s="214">
        <f>_xlfn.XLOOKUP(AZD234, Schedule!$F$226:$FO$226, Schedule!$F$236:$FO$236, 0)</f>
        <v>0</v>
      </c>
      <c r="AZE250" s="214">
        <f>_xlfn.XLOOKUP(AZE234, Schedule!$F$226:$FO$226, Schedule!$F$236:$FO$236, 0)</f>
        <v>0</v>
      </c>
      <c r="AZF250" s="214">
        <f>_xlfn.XLOOKUP(AZF234, Schedule!$F$226:$FO$226, Schedule!$F$236:$FO$236, 0)</f>
        <v>0</v>
      </c>
      <c r="AZG250" s="214">
        <f>_xlfn.XLOOKUP(AZG234, Schedule!$F$226:$FO$226, Schedule!$F$236:$FO$236, 0)</f>
        <v>0</v>
      </c>
      <c r="AZH250" s="214">
        <f>_xlfn.XLOOKUP(AZH234, Schedule!$F$226:$FO$226, Schedule!$F$236:$FO$236, 0)</f>
        <v>0</v>
      </c>
      <c r="AZI250" s="214">
        <f>_xlfn.XLOOKUP(AZI234, Schedule!$F$226:$FO$226, Schedule!$F$236:$FO$236, 0)</f>
        <v>0</v>
      </c>
      <c r="AZJ250" s="214">
        <f>_xlfn.XLOOKUP(AZJ234, Schedule!$F$226:$FO$226, Schedule!$F$236:$FO$236, 0)</f>
        <v>0</v>
      </c>
      <c r="AZK250" s="214">
        <f>_xlfn.XLOOKUP(AZK234, Schedule!$F$226:$FO$226, Schedule!$F$236:$FO$236, 0)</f>
        <v>0</v>
      </c>
      <c r="AZL250" s="214">
        <f>_xlfn.XLOOKUP(AZL234, Schedule!$F$226:$FO$226, Schedule!$F$236:$FO$236, 0)</f>
        <v>0</v>
      </c>
      <c r="AZM250" s="214">
        <f>_xlfn.XLOOKUP(AZM234, Schedule!$F$226:$FO$226, Schedule!$F$236:$FO$236, 0)</f>
        <v>0</v>
      </c>
      <c r="AZN250" s="214">
        <f>_xlfn.XLOOKUP(AZN234, Schedule!$F$226:$FO$226, Schedule!$F$236:$FO$236, 0)</f>
        <v>0</v>
      </c>
      <c r="AZO250" s="214">
        <f>_xlfn.XLOOKUP(AZO234, Schedule!$F$226:$FO$226, Schedule!$F$236:$FO$236, 0)</f>
        <v>0</v>
      </c>
      <c r="AZP250" s="214">
        <f>_xlfn.XLOOKUP(AZP234, Schedule!$F$226:$FO$226, Schedule!$F$236:$FO$236, 0)</f>
        <v>0</v>
      </c>
      <c r="AZQ250" s="214">
        <f>_xlfn.XLOOKUP(AZQ234, Schedule!$F$226:$FO$226, Schedule!$F$236:$FO$236, 0)</f>
        <v>0</v>
      </c>
      <c r="AZR250" s="214">
        <f>_xlfn.XLOOKUP(AZR234, Schedule!$F$226:$FO$226, Schedule!$F$236:$FO$236, 0)</f>
        <v>0</v>
      </c>
      <c r="AZS250" s="214">
        <f>_xlfn.XLOOKUP(AZS234, Schedule!$F$226:$FO$226, Schedule!$F$236:$FO$236, 0)</f>
        <v>0</v>
      </c>
      <c r="AZT250" s="214">
        <f>_xlfn.XLOOKUP(AZT234, Schedule!$F$226:$FO$226, Schedule!$F$236:$FO$236, 0)</f>
        <v>0</v>
      </c>
      <c r="AZU250" s="214">
        <f>_xlfn.XLOOKUP(AZU234, Schedule!$F$226:$FO$226, Schedule!$F$236:$FO$236, 0)</f>
        <v>0</v>
      </c>
      <c r="AZV250" s="214">
        <f>_xlfn.XLOOKUP(AZV234, Schedule!$F$226:$FO$226, Schedule!$F$236:$FO$236, 0)</f>
        <v>0</v>
      </c>
      <c r="AZW250" s="214">
        <f>_xlfn.XLOOKUP(AZW234, Schedule!$F$226:$FO$226, Schedule!$F$236:$FO$236, 0)</f>
        <v>0</v>
      </c>
      <c r="AZX250" s="214">
        <f>_xlfn.XLOOKUP(AZX234, Schedule!$F$226:$FO$226, Schedule!$F$236:$FO$236, 0)</f>
        <v>0</v>
      </c>
      <c r="AZY250" s="214">
        <f>_xlfn.XLOOKUP(AZY234, Schedule!$F$226:$FO$226, Schedule!$F$236:$FO$236, 0)</f>
        <v>0</v>
      </c>
      <c r="AZZ250" s="214">
        <f>_xlfn.XLOOKUP(AZZ234, Schedule!$F$226:$FO$226, Schedule!$F$236:$FO$236, 0)</f>
        <v>0</v>
      </c>
      <c r="BAA250" s="214">
        <f>_xlfn.XLOOKUP(BAA234, Schedule!$F$226:$FO$226, Schedule!$F$236:$FO$236, 0)</f>
        <v>0</v>
      </c>
      <c r="BAB250" s="214">
        <f>_xlfn.XLOOKUP(BAB234, Schedule!$F$226:$FO$226, Schedule!$F$236:$FO$236, 0)</f>
        <v>0</v>
      </c>
      <c r="BAC250" s="214">
        <f>_xlfn.XLOOKUP(BAC234, Schedule!$F$226:$FO$226, Schedule!$F$236:$FO$236, 0)</f>
        <v>0</v>
      </c>
      <c r="BAD250" s="214">
        <f>_xlfn.XLOOKUP(BAD234, Schedule!$F$226:$FO$226, Schedule!$F$236:$FO$236, 0)</f>
        <v>0</v>
      </c>
      <c r="BAE250" s="214">
        <f>_xlfn.XLOOKUP(BAE234, Schedule!$F$226:$FO$226, Schedule!$F$236:$FO$236, 0)</f>
        <v>0</v>
      </c>
      <c r="BAF250" s="214">
        <f>_xlfn.XLOOKUP(BAF234, Schedule!$F$226:$FO$226, Schedule!$F$236:$FO$236, 0)</f>
        <v>0</v>
      </c>
      <c r="BAG250" s="214">
        <f>_xlfn.XLOOKUP(BAG234, Schedule!$F$226:$FO$226, Schedule!$F$236:$FO$236, 0)</f>
        <v>0</v>
      </c>
      <c r="BAH250" s="214">
        <f>_xlfn.XLOOKUP(BAH234, Schedule!$F$226:$FO$226, Schedule!$F$236:$FO$236, 0)</f>
        <v>0</v>
      </c>
      <c r="BAI250" s="214">
        <f>_xlfn.XLOOKUP(BAI234, Schedule!$F$226:$FO$226, Schedule!$F$236:$FO$236, 0)</f>
        <v>0</v>
      </c>
      <c r="BAJ250" s="214">
        <f>_xlfn.XLOOKUP(BAJ234, Schedule!$F$226:$FO$226, Schedule!$F$236:$FO$236, 0)</f>
        <v>0</v>
      </c>
      <c r="BAK250" s="214">
        <f>_xlfn.XLOOKUP(BAK234, Schedule!$F$226:$FO$226, Schedule!$F$236:$FO$236, 0)</f>
        <v>0</v>
      </c>
      <c r="BAL250" s="214">
        <f>_xlfn.XLOOKUP(BAL234, Schedule!$F$226:$FO$226, Schedule!$F$236:$FO$236, 0)</f>
        <v>0</v>
      </c>
      <c r="BAM250" s="214">
        <f>_xlfn.XLOOKUP(BAM234, Schedule!$F$226:$FO$226, Schedule!$F$236:$FO$236, 0)</f>
        <v>0</v>
      </c>
      <c r="BAN250" s="214">
        <f>_xlfn.XLOOKUP(BAN234, Schedule!$F$226:$FO$226, Schedule!$F$236:$FO$236, 0)</f>
        <v>0</v>
      </c>
      <c r="BAO250" s="214">
        <f>_xlfn.XLOOKUP(BAO234, Schedule!$F$226:$FO$226, Schedule!$F$236:$FO$236, 0)</f>
        <v>0</v>
      </c>
      <c r="BAP250" s="214">
        <f>_xlfn.XLOOKUP(BAP234, Schedule!$F$226:$FO$226, Schedule!$F$236:$FO$236, 0)</f>
        <v>0</v>
      </c>
      <c r="BAQ250" s="214">
        <f>_xlfn.XLOOKUP(BAQ234, Schedule!$F$226:$FO$226, Schedule!$F$236:$FO$236, 0)</f>
        <v>0</v>
      </c>
      <c r="BAR250" s="214">
        <f>_xlfn.XLOOKUP(BAR234, Schedule!$F$226:$FO$226, Schedule!$F$236:$FO$236, 0)</f>
        <v>0</v>
      </c>
      <c r="BAS250" s="214">
        <f>_xlfn.XLOOKUP(BAS234, Schedule!$F$226:$FO$226, Schedule!$F$236:$FO$236, 0)</f>
        <v>0</v>
      </c>
      <c r="BAT250" s="214">
        <f>_xlfn.XLOOKUP(BAT234, Schedule!$F$226:$FO$226, Schedule!$F$236:$FO$236, 0)</f>
        <v>0</v>
      </c>
      <c r="BAU250" s="214">
        <f>_xlfn.XLOOKUP(BAU234, Schedule!$F$226:$FO$226, Schedule!$F$236:$FO$236, 0)</f>
        <v>0</v>
      </c>
      <c r="BAV250" s="214">
        <f>_xlfn.XLOOKUP(BAV234, Schedule!$F$226:$FO$226, Schedule!$F$236:$FO$236, 0)</f>
        <v>0</v>
      </c>
      <c r="BAW250" s="214">
        <f>_xlfn.XLOOKUP(BAW234, Schedule!$F$226:$FO$226, Schedule!$F$236:$FO$236, 0)</f>
        <v>0</v>
      </c>
      <c r="BAX250" s="214">
        <f>_xlfn.XLOOKUP(BAX234, Schedule!$F$226:$FO$226, Schedule!$F$236:$FO$236, 0)</f>
        <v>0</v>
      </c>
      <c r="BAY250" s="214">
        <f>_xlfn.XLOOKUP(BAY234, Schedule!$F$226:$FO$226, Schedule!$F$236:$FO$236, 0)</f>
        <v>0</v>
      </c>
      <c r="BAZ250" s="214">
        <f>_xlfn.XLOOKUP(BAZ234, Schedule!$F$226:$FO$226, Schedule!$F$236:$FO$236, 0)</f>
        <v>0</v>
      </c>
      <c r="BBA250" s="214">
        <f>_xlfn.XLOOKUP(BBA234, Schedule!$F$226:$FO$226, Schedule!$F$236:$FO$236, 0)</f>
        <v>0</v>
      </c>
      <c r="BBB250" s="214">
        <f>_xlfn.XLOOKUP(BBB234, Schedule!$F$226:$FO$226, Schedule!$F$236:$FO$236, 0)</f>
        <v>0</v>
      </c>
      <c r="BBC250" s="214">
        <f>_xlfn.XLOOKUP(BBC234, Schedule!$F$226:$FO$226, Schedule!$F$236:$FO$236, 0)</f>
        <v>0</v>
      </c>
      <c r="BBD250" s="214">
        <f>_xlfn.XLOOKUP(BBD234, Schedule!$F$226:$FO$226, Schedule!$F$236:$FO$236, 0)</f>
        <v>0</v>
      </c>
      <c r="BBE250" s="214">
        <f>_xlfn.XLOOKUP(BBE234, Schedule!$F$226:$FO$226, Schedule!$F$236:$FO$236, 0)</f>
        <v>0</v>
      </c>
      <c r="BBF250" s="214">
        <f>_xlfn.XLOOKUP(BBF234, Schedule!$F$226:$FO$226, Schedule!$F$236:$FO$236, 0)</f>
        <v>0</v>
      </c>
      <c r="BBG250" s="214">
        <f>_xlfn.XLOOKUP(BBG234, Schedule!$F$226:$FO$226, Schedule!$F$236:$FO$236, 0)</f>
        <v>0</v>
      </c>
      <c r="BBH250" s="214">
        <f>_xlfn.XLOOKUP(BBH234, Schedule!$F$226:$FO$226, Schedule!$F$236:$FO$236, 0)</f>
        <v>0</v>
      </c>
      <c r="BBI250" s="214">
        <f>_xlfn.XLOOKUP(BBI234, Schedule!$F$226:$FO$226, Schedule!$F$236:$FO$236, 0)</f>
        <v>0</v>
      </c>
      <c r="BBJ250" s="214">
        <f>_xlfn.XLOOKUP(BBJ234, Schedule!$F$226:$FO$226, Schedule!$F$236:$FO$236, 0)</f>
        <v>0</v>
      </c>
      <c r="BBK250" s="214">
        <f>_xlfn.XLOOKUP(BBK234, Schedule!$F$226:$FO$226, Schedule!$F$236:$FO$236, 0)</f>
        <v>0</v>
      </c>
      <c r="BBL250" s="214">
        <f>_xlfn.XLOOKUP(BBL234, Schedule!$F$226:$FO$226, Schedule!$F$236:$FO$236, 0)</f>
        <v>0</v>
      </c>
      <c r="BBM250" s="214">
        <f>_xlfn.XLOOKUP(BBM234, Schedule!$F$226:$FO$226, Schedule!$F$236:$FO$236, 0)</f>
        <v>0</v>
      </c>
      <c r="BBN250" s="214">
        <f>_xlfn.XLOOKUP(BBN234, Schedule!$F$226:$FO$226, Schedule!$F$236:$FO$236, 0)</f>
        <v>0</v>
      </c>
      <c r="BBO250" s="214">
        <f>_xlfn.XLOOKUP(BBO234, Schedule!$F$226:$FO$226, Schedule!$F$236:$FO$236, 0)</f>
        <v>0</v>
      </c>
      <c r="BBP250" s="214">
        <f>_xlfn.XLOOKUP(BBP234, Schedule!$F$226:$FO$226, Schedule!$F$236:$FO$236, 0)</f>
        <v>0</v>
      </c>
      <c r="BBQ250" s="214">
        <f>_xlfn.XLOOKUP(BBQ234, Schedule!$F$226:$FO$226, Schedule!$F$236:$FO$236, 0)</f>
        <v>0</v>
      </c>
      <c r="BBR250" s="214">
        <f>_xlfn.XLOOKUP(BBR234, Schedule!$F$226:$FO$226, Schedule!$F$236:$FO$236, 0)</f>
        <v>0</v>
      </c>
      <c r="BBS250" s="214">
        <f>_xlfn.XLOOKUP(BBS234, Schedule!$F$226:$FO$226, Schedule!$F$236:$FO$236, 0)</f>
        <v>0</v>
      </c>
      <c r="BBT250" s="214">
        <f>_xlfn.XLOOKUP(BBT234, Schedule!$F$226:$FO$226, Schedule!$F$236:$FO$236, 0)</f>
        <v>0</v>
      </c>
      <c r="BBU250" s="214">
        <f>_xlfn.XLOOKUP(BBU234, Schedule!$F$226:$FO$226, Schedule!$F$236:$FO$236, 0)</f>
        <v>0</v>
      </c>
      <c r="BBV250" s="214">
        <f>_xlfn.XLOOKUP(BBV234, Schedule!$F$226:$FO$226, Schedule!$F$236:$FO$236, 0)</f>
        <v>0</v>
      </c>
      <c r="BBW250" s="214">
        <f>_xlfn.XLOOKUP(BBW234, Schedule!$F$226:$FO$226, Schedule!$F$236:$FO$236, 0)</f>
        <v>0</v>
      </c>
      <c r="BBX250" s="214">
        <f>_xlfn.XLOOKUP(BBX234, Schedule!$F$226:$FO$226, Schedule!$F$236:$FO$236, 0)</f>
        <v>0</v>
      </c>
      <c r="BBY250" s="214">
        <f>_xlfn.XLOOKUP(BBY234, Schedule!$F$226:$FO$226, Schedule!$F$236:$FO$236, 0)</f>
        <v>0</v>
      </c>
      <c r="BBZ250" s="214">
        <f>_xlfn.XLOOKUP(BBZ234, Schedule!$F$226:$FO$226, Schedule!$F$236:$FO$236, 0)</f>
        <v>0</v>
      </c>
      <c r="BCA250" s="214">
        <f>_xlfn.XLOOKUP(BCA234, Schedule!$F$226:$FO$226, Schedule!$F$236:$FO$236, 0)</f>
        <v>0</v>
      </c>
      <c r="BCB250" s="214">
        <f>_xlfn.XLOOKUP(BCB234, Schedule!$F$226:$FO$226, Schedule!$F$236:$FO$236, 0)</f>
        <v>0</v>
      </c>
      <c r="BCC250" s="214">
        <f>_xlfn.XLOOKUP(BCC234, Schedule!$F$226:$FO$226, Schedule!$F$236:$FO$236, 0)</f>
        <v>0</v>
      </c>
      <c r="BCD250" s="214">
        <f>_xlfn.XLOOKUP(BCD234, Schedule!$F$226:$FO$226, Schedule!$F$236:$FO$236, 0)</f>
        <v>0</v>
      </c>
      <c r="BCE250" s="214">
        <f>_xlfn.XLOOKUP(BCE234, Schedule!$F$226:$FO$226, Schedule!$F$236:$FO$236, 0)</f>
        <v>0</v>
      </c>
      <c r="BCF250" s="214">
        <f>_xlfn.XLOOKUP(BCF234, Schedule!$F$226:$FO$226, Schedule!$F$236:$FO$236, 0)</f>
        <v>0</v>
      </c>
      <c r="BCG250" s="214">
        <f>_xlfn.XLOOKUP(BCG234, Schedule!$F$226:$FO$226, Schedule!$F$236:$FO$236, 0)</f>
        <v>0</v>
      </c>
      <c r="BCH250" s="214">
        <f>_xlfn.XLOOKUP(BCH234, Schedule!$F$226:$FO$226, Schedule!$F$236:$FO$236, 0)</f>
        <v>0</v>
      </c>
      <c r="BCI250" s="214">
        <f>_xlfn.XLOOKUP(BCI234, Schedule!$F$226:$FO$226, Schedule!$F$236:$FO$236, 0)</f>
        <v>0</v>
      </c>
      <c r="BCJ250" s="214">
        <f>_xlfn.XLOOKUP(BCJ234, Schedule!$F$226:$FO$226, Schedule!$F$236:$FO$236, 0)</f>
        <v>0</v>
      </c>
      <c r="BCK250" s="214">
        <f>_xlfn.XLOOKUP(BCK234, Schedule!$F$226:$FO$226, Schedule!$F$236:$FO$236, 0)</f>
        <v>0</v>
      </c>
      <c r="BCL250" s="214">
        <f>_xlfn.XLOOKUP(BCL234, Schedule!$F$226:$FO$226, Schedule!$F$236:$FO$236, 0)</f>
        <v>0</v>
      </c>
      <c r="BCM250" s="214">
        <f>_xlfn.XLOOKUP(BCM234, Schedule!$F$226:$FO$226, Schedule!$F$236:$FO$236, 0)</f>
        <v>0</v>
      </c>
      <c r="BCN250" s="214">
        <f>_xlfn.XLOOKUP(BCN234, Schedule!$F$226:$FO$226, Schedule!$F$236:$FO$236, 0)</f>
        <v>0</v>
      </c>
      <c r="BCO250" s="214">
        <f>_xlfn.XLOOKUP(BCO234, Schedule!$F$226:$FO$226, Schedule!$F$236:$FO$236, 0)</f>
        <v>0</v>
      </c>
      <c r="BCP250" s="214">
        <f>_xlfn.XLOOKUP(BCP234, Schedule!$F$226:$FO$226, Schedule!$F$236:$FO$236, 0)</f>
        <v>0</v>
      </c>
      <c r="BCQ250" s="214">
        <f>_xlfn.XLOOKUP(BCQ234, Schedule!$F$226:$FO$226, Schedule!$F$236:$FO$236, 0)</f>
        <v>0</v>
      </c>
      <c r="BCR250" s="214">
        <f>_xlfn.XLOOKUP(BCR234, Schedule!$F$226:$FO$226, Schedule!$F$236:$FO$236, 0)</f>
        <v>0</v>
      </c>
      <c r="BCS250" s="214">
        <f>_xlfn.XLOOKUP(BCS234, Schedule!$F$226:$FO$226, Schedule!$F$236:$FO$236, 0)</f>
        <v>0</v>
      </c>
      <c r="BCT250" s="214">
        <f>_xlfn.XLOOKUP(BCT234, Schedule!$F$226:$FO$226, Schedule!$F$236:$FO$236, 0)</f>
        <v>0</v>
      </c>
      <c r="BCU250" s="214">
        <f>_xlfn.XLOOKUP(BCU234, Schedule!$F$226:$FO$226, Schedule!$F$236:$FO$236, 0)</f>
        <v>0</v>
      </c>
      <c r="BCV250" s="214">
        <f>_xlfn.XLOOKUP(BCV234, Schedule!$F$226:$FO$226, Schedule!$F$236:$FO$236, 0)</f>
        <v>0</v>
      </c>
      <c r="BCW250" s="214">
        <f>_xlfn.XLOOKUP(BCW234, Schedule!$F$226:$FO$226, Schedule!$F$236:$FO$236, 0)</f>
        <v>0</v>
      </c>
      <c r="BCX250" s="214">
        <f>_xlfn.XLOOKUP(BCX234, Schedule!$F$226:$FO$226, Schedule!$F$236:$FO$236, 0)</f>
        <v>0</v>
      </c>
      <c r="BCY250" s="214">
        <f>_xlfn.XLOOKUP(BCY234, Schedule!$F$226:$FO$226, Schedule!$F$236:$FO$236, 0)</f>
        <v>0</v>
      </c>
      <c r="BCZ250" s="214">
        <f>_xlfn.XLOOKUP(BCZ234, Schedule!$F$226:$FO$226, Schedule!$F$236:$FO$236, 0)</f>
        <v>0</v>
      </c>
      <c r="BDA250" s="214">
        <f>_xlfn.XLOOKUP(BDA234, Schedule!$F$226:$FO$226, Schedule!$F$236:$FO$236, 0)</f>
        <v>0</v>
      </c>
      <c r="BDB250" s="214">
        <f>_xlfn.XLOOKUP(BDB234, Schedule!$F$226:$FO$226, Schedule!$F$236:$FO$236, 0)</f>
        <v>0</v>
      </c>
      <c r="BDC250" s="214">
        <f>_xlfn.XLOOKUP(BDC234, Schedule!$F$226:$FO$226, Schedule!$F$236:$FO$236, 0)</f>
        <v>0</v>
      </c>
      <c r="BDD250" s="214">
        <f>_xlfn.XLOOKUP(BDD234, Schedule!$F$226:$FO$226, Schedule!$F$236:$FO$236, 0)</f>
        <v>0</v>
      </c>
      <c r="BDE250" s="214">
        <f>_xlfn.XLOOKUP(BDE234, Schedule!$F$226:$FO$226, Schedule!$F$236:$FO$236, 0)</f>
        <v>0</v>
      </c>
      <c r="BDF250" s="214">
        <f>_xlfn.XLOOKUP(BDF234, Schedule!$F$226:$FO$226, Schedule!$F$236:$FO$236, 0)</f>
        <v>0</v>
      </c>
      <c r="BDG250" s="214">
        <f>_xlfn.XLOOKUP(BDG234, Schedule!$F$226:$FO$226, Schedule!$F$236:$FO$236, 0)</f>
        <v>0</v>
      </c>
      <c r="BDH250" s="214">
        <f>_xlfn.XLOOKUP(BDH234, Schedule!$F$226:$FO$226, Schedule!$F$236:$FO$236, 0)</f>
        <v>0</v>
      </c>
      <c r="BDI250" s="214">
        <f>_xlfn.XLOOKUP(BDI234, Schedule!$F$226:$FO$226, Schedule!$F$236:$FO$236, 0)</f>
        <v>0</v>
      </c>
      <c r="BDJ250" s="214">
        <f>_xlfn.XLOOKUP(BDJ234, Schedule!$F$226:$FO$226, Schedule!$F$236:$FO$236, 0)</f>
        <v>0</v>
      </c>
      <c r="BDK250" s="214">
        <f>_xlfn.XLOOKUP(BDK234, Schedule!$F$226:$FO$226, Schedule!$F$236:$FO$236, 0)</f>
        <v>0</v>
      </c>
      <c r="BDL250" s="214">
        <f>_xlfn.XLOOKUP(BDL234, Schedule!$F$226:$FO$226, Schedule!$F$236:$FO$236, 0)</f>
        <v>0</v>
      </c>
      <c r="BDM250" s="214">
        <f>_xlfn.XLOOKUP(BDM234, Schedule!$F$226:$FO$226, Schedule!$F$236:$FO$236, 0)</f>
        <v>0</v>
      </c>
      <c r="BDN250" s="214">
        <f>_xlfn.XLOOKUP(BDN234, Schedule!$F$226:$FO$226, Schedule!$F$236:$FO$236, 0)</f>
        <v>0</v>
      </c>
      <c r="BDO250" s="214">
        <f>_xlfn.XLOOKUP(BDO234, Schedule!$F$226:$FO$226, Schedule!$F$236:$FO$236, 0)</f>
        <v>0</v>
      </c>
      <c r="BDP250" s="214">
        <f>_xlfn.XLOOKUP(BDP234, Schedule!$F$226:$FO$226, Schedule!$F$236:$FO$236, 0)</f>
        <v>0</v>
      </c>
      <c r="BDQ250" s="214">
        <f>_xlfn.XLOOKUP(BDQ234, Schedule!$F$226:$FO$226, Schedule!$F$236:$FO$236, 0)</f>
        <v>0</v>
      </c>
      <c r="BDR250" s="214">
        <f>_xlfn.XLOOKUP(BDR234, Schedule!$F$226:$FO$226, Schedule!$F$236:$FO$236, 0)</f>
        <v>0</v>
      </c>
      <c r="BDS250" s="214">
        <f>_xlfn.XLOOKUP(BDS234, Schedule!$F$226:$FO$226, Schedule!$F$236:$FO$236, 0)</f>
        <v>0</v>
      </c>
      <c r="BDT250" s="214">
        <f>_xlfn.XLOOKUP(BDT234, Schedule!$F$226:$FO$226, Schedule!$F$236:$FO$236, 0)</f>
        <v>0</v>
      </c>
      <c r="BDU250" s="214">
        <f>_xlfn.XLOOKUP(BDU234, Schedule!$F$226:$FO$226, Schedule!$F$236:$FO$236, 0)</f>
        <v>0</v>
      </c>
      <c r="BDV250" s="214">
        <f>_xlfn.XLOOKUP(BDV234, Schedule!$F$226:$FO$226, Schedule!$F$236:$FO$236, 0)</f>
        <v>0</v>
      </c>
      <c r="BDW250" s="214">
        <f>_xlfn.XLOOKUP(BDW234, Schedule!$F$226:$FO$226, Schedule!$F$236:$FO$236, 0)</f>
        <v>0</v>
      </c>
      <c r="BDX250" s="214">
        <f>_xlfn.XLOOKUP(BDX234, Schedule!$F$226:$FO$226, Schedule!$F$236:$FO$236, 0)</f>
        <v>0</v>
      </c>
      <c r="BDY250" s="214">
        <f>_xlfn.XLOOKUP(BDY234, Schedule!$F$226:$FO$226, Schedule!$F$236:$FO$236, 0)</f>
        <v>0</v>
      </c>
      <c r="BDZ250" s="214">
        <f>_xlfn.XLOOKUP(BDZ234, Schedule!$F$226:$FO$226, Schedule!$F$236:$FO$236, 0)</f>
        <v>0</v>
      </c>
      <c r="BEA250" s="214">
        <f>_xlfn.XLOOKUP(BEA234, Schedule!$F$226:$FO$226, Schedule!$F$236:$FO$236, 0)</f>
        <v>0</v>
      </c>
      <c r="BEB250" s="214">
        <f>_xlfn.XLOOKUP(BEB234, Schedule!$F$226:$FO$226, Schedule!$F$236:$FO$236, 0)</f>
        <v>0</v>
      </c>
      <c r="BEC250" s="214">
        <f>_xlfn.XLOOKUP(BEC234, Schedule!$F$226:$FO$226, Schedule!$F$236:$FO$236, 0)</f>
        <v>0</v>
      </c>
      <c r="BED250" s="214">
        <f>_xlfn.XLOOKUP(BED234, Schedule!$F$226:$FO$226, Schedule!$F$236:$FO$236, 0)</f>
        <v>0</v>
      </c>
      <c r="BEE250" s="214">
        <f>_xlfn.XLOOKUP(BEE234, Schedule!$F$226:$FO$226, Schedule!$F$236:$FO$236, 0)</f>
        <v>0</v>
      </c>
      <c r="BEF250" s="214">
        <f>_xlfn.XLOOKUP(BEF234, Schedule!$F$226:$FO$226, Schedule!$F$236:$FO$236, 0)</f>
        <v>0</v>
      </c>
      <c r="BEG250" s="214">
        <f>_xlfn.XLOOKUP(BEG234, Schedule!$F$226:$FO$226, Schedule!$F$236:$FO$236, 0)</f>
        <v>0</v>
      </c>
      <c r="BEH250" s="214">
        <f>_xlfn.XLOOKUP(BEH234, Schedule!$F$226:$FO$226, Schedule!$F$236:$FO$236, 0)</f>
        <v>0</v>
      </c>
      <c r="BEI250" s="214">
        <f>_xlfn.XLOOKUP(BEI234, Schedule!$F$226:$FO$226, Schedule!$F$236:$FO$236, 0)</f>
        <v>0</v>
      </c>
      <c r="BEJ250" s="214">
        <f>_xlfn.XLOOKUP(BEJ234, Schedule!$F$226:$FO$226, Schedule!$F$236:$FO$236, 0)</f>
        <v>0</v>
      </c>
      <c r="BEK250" s="214">
        <f>_xlfn.XLOOKUP(BEK234, Schedule!$F$226:$FO$226, Schedule!$F$236:$FO$236, 0)</f>
        <v>0</v>
      </c>
      <c r="BEL250" s="214">
        <f>_xlfn.XLOOKUP(BEL234, Schedule!$F$226:$FO$226, Schedule!$F$236:$FO$236, 0)</f>
        <v>0</v>
      </c>
      <c r="BEM250" s="214">
        <f>_xlfn.XLOOKUP(BEM234, Schedule!$F$226:$FO$226, Schedule!$F$236:$FO$236, 0)</f>
        <v>0</v>
      </c>
      <c r="BEN250" s="214">
        <f>_xlfn.XLOOKUP(BEN234, Schedule!$F$226:$FO$226, Schedule!$F$236:$FO$236, 0)</f>
        <v>0</v>
      </c>
      <c r="BEO250" s="214">
        <f>_xlfn.XLOOKUP(BEO234, Schedule!$F$226:$FO$226, Schedule!$F$236:$FO$236, 0)</f>
        <v>0</v>
      </c>
      <c r="BEP250" s="214">
        <f>_xlfn.XLOOKUP(BEP234, Schedule!$F$226:$FO$226, Schedule!$F$236:$FO$236, 0)</f>
        <v>0</v>
      </c>
      <c r="BEQ250" s="214">
        <f>_xlfn.XLOOKUP(BEQ234, Schedule!$F$226:$FO$226, Schedule!$F$236:$FO$236, 0)</f>
        <v>0</v>
      </c>
      <c r="BER250" s="214">
        <f>_xlfn.XLOOKUP(BER234, Schedule!$F$226:$FO$226, Schedule!$F$236:$FO$236, 0)</f>
        <v>0</v>
      </c>
      <c r="BES250" s="214">
        <f>_xlfn.XLOOKUP(BES234, Schedule!$F$226:$FO$226, Schedule!$F$236:$FO$236, 0)</f>
        <v>0</v>
      </c>
      <c r="BET250" s="214">
        <f>_xlfn.XLOOKUP(BET234, Schedule!$F$226:$FO$226, Schedule!$F$236:$FO$236, 0)</f>
        <v>0</v>
      </c>
      <c r="BEU250" s="214">
        <f>_xlfn.XLOOKUP(BEU234, Schedule!$F$226:$FO$226, Schedule!$F$236:$FO$236, 0)</f>
        <v>0</v>
      </c>
      <c r="BEV250" s="214">
        <f>_xlfn.XLOOKUP(BEV234, Schedule!$F$226:$FO$226, Schedule!$F$236:$FO$236, 0)</f>
        <v>0</v>
      </c>
      <c r="BEW250" s="214">
        <f>_xlfn.XLOOKUP(BEW234, Schedule!$F$226:$FO$226, Schedule!$F$236:$FO$236, 0)</f>
        <v>0</v>
      </c>
      <c r="BEX250" s="214">
        <f>_xlfn.XLOOKUP(BEX234, Schedule!$F$226:$FO$226, Schedule!$F$236:$FO$236, 0)</f>
        <v>0</v>
      </c>
      <c r="BEY250" s="214">
        <f>_xlfn.XLOOKUP(BEY234, Schedule!$F$226:$FO$226, Schedule!$F$236:$FO$236, 0)</f>
        <v>0</v>
      </c>
      <c r="BEZ250" s="214">
        <f>_xlfn.XLOOKUP(BEZ234, Schedule!$F$226:$FO$226, Schedule!$F$236:$FO$236, 0)</f>
        <v>0</v>
      </c>
      <c r="BFA250" s="214">
        <f>_xlfn.XLOOKUP(BFA234, Schedule!$F$226:$FO$226, Schedule!$F$236:$FO$236, 0)</f>
        <v>0</v>
      </c>
      <c r="BFB250" s="214">
        <f>_xlfn.XLOOKUP(BFB234, Schedule!$F$226:$FO$226, Schedule!$F$236:$FO$236, 0)</f>
        <v>0</v>
      </c>
      <c r="BFC250" s="214">
        <f>_xlfn.XLOOKUP(BFC234, Schedule!$F$226:$FO$226, Schedule!$F$236:$FO$236, 0)</f>
        <v>0</v>
      </c>
      <c r="BFD250" s="214">
        <f>_xlfn.XLOOKUP(BFD234, Schedule!$F$226:$FO$226, Schedule!$F$236:$FO$236, 0)</f>
        <v>0</v>
      </c>
      <c r="BFE250" s="214">
        <f>_xlfn.XLOOKUP(BFE234, Schedule!$F$226:$FO$226, Schedule!$F$236:$FO$236, 0)</f>
        <v>0</v>
      </c>
      <c r="BFF250" s="214">
        <f>_xlfn.XLOOKUP(BFF234, Schedule!$F$226:$FO$226, Schedule!$F$236:$FO$236, 0)</f>
        <v>0</v>
      </c>
      <c r="BFG250" s="214">
        <f>_xlfn.XLOOKUP(BFG234, Schedule!$F$226:$FO$226, Schedule!$F$236:$FO$236, 0)</f>
        <v>0</v>
      </c>
      <c r="BFH250" s="214">
        <f>_xlfn.XLOOKUP(BFH234, Schedule!$F$226:$FO$226, Schedule!$F$236:$FO$236, 0)</f>
        <v>0</v>
      </c>
      <c r="BFI250" s="214">
        <f>_xlfn.XLOOKUP(BFI234, Schedule!$F$226:$FO$226, Schedule!$F$236:$FO$236, 0)</f>
        <v>0</v>
      </c>
      <c r="BFJ250" s="214">
        <f>_xlfn.XLOOKUP(BFJ234, Schedule!$F$226:$FO$226, Schedule!$F$236:$FO$236, 0)</f>
        <v>0</v>
      </c>
      <c r="BFK250" s="214">
        <f>_xlfn.XLOOKUP(BFK234, Schedule!$F$226:$FO$226, Schedule!$F$236:$FO$236, 0)</f>
        <v>0</v>
      </c>
      <c r="BFL250" s="214">
        <f>_xlfn.XLOOKUP(BFL234, Schedule!$F$226:$FO$226, Schedule!$F$236:$FO$236, 0)</f>
        <v>0</v>
      </c>
      <c r="BFM250" s="214">
        <f>_xlfn.XLOOKUP(BFM234, Schedule!$F$226:$FO$226, Schedule!$F$236:$FO$236, 0)</f>
        <v>0</v>
      </c>
      <c r="BFN250" s="214">
        <f>_xlfn.XLOOKUP(BFN234, Schedule!$F$226:$FO$226, Schedule!$F$236:$FO$236, 0)</f>
        <v>0</v>
      </c>
      <c r="BFO250" s="214">
        <f>_xlfn.XLOOKUP(BFO234, Schedule!$F$226:$FO$226, Schedule!$F$236:$FO$236, 0)</f>
        <v>0</v>
      </c>
      <c r="BFP250" s="214">
        <f>_xlfn.XLOOKUP(BFP234, Schedule!$F$226:$FO$226, Schedule!$F$236:$FO$236, 0)</f>
        <v>0</v>
      </c>
      <c r="BFQ250" s="214">
        <f>_xlfn.XLOOKUP(BFQ234, Schedule!$F$226:$FO$226, Schedule!$F$236:$FO$236, 0)</f>
        <v>0</v>
      </c>
      <c r="BFR250" s="214">
        <f>_xlfn.XLOOKUP(BFR234, Schedule!$F$226:$FO$226, Schedule!$F$236:$FO$236, 0)</f>
        <v>0</v>
      </c>
      <c r="BFS250" s="214">
        <f>_xlfn.XLOOKUP(BFS234, Schedule!$F$226:$FO$226, Schedule!$F$236:$FO$236, 0)</f>
        <v>0</v>
      </c>
      <c r="BFT250" s="214">
        <f>_xlfn.XLOOKUP(BFT234, Schedule!$F$226:$FO$226, Schedule!$F$236:$FO$236, 0)</f>
        <v>0</v>
      </c>
      <c r="BFU250" s="214">
        <f>_xlfn.XLOOKUP(BFU234, Schedule!$F$226:$FO$226, Schedule!$F$236:$FO$236, 0)</f>
        <v>0</v>
      </c>
      <c r="BFV250" s="214">
        <f>_xlfn.XLOOKUP(BFV234, Schedule!$F$226:$FO$226, Schedule!$F$236:$FO$236, 0)</f>
        <v>0</v>
      </c>
      <c r="BFW250" s="214">
        <f>_xlfn.XLOOKUP(BFW234, Schedule!$F$226:$FO$226, Schedule!$F$236:$FO$236, 0)</f>
        <v>0</v>
      </c>
      <c r="BFX250" s="214">
        <f>_xlfn.XLOOKUP(BFX234, Schedule!$F$226:$FO$226, Schedule!$F$236:$FO$236, 0)</f>
        <v>0</v>
      </c>
      <c r="BFY250" s="214">
        <f>_xlfn.XLOOKUP(BFY234, Schedule!$F$226:$FO$226, Schedule!$F$236:$FO$236, 0)</f>
        <v>0</v>
      </c>
      <c r="BFZ250" s="214">
        <f>_xlfn.XLOOKUP(BFZ234, Schedule!$F$226:$FO$226, Schedule!$F$236:$FO$236, 0)</f>
        <v>0</v>
      </c>
      <c r="BGA250" s="214">
        <f>_xlfn.XLOOKUP(BGA234, Schedule!$F$226:$FO$226, Schedule!$F$236:$FO$236, 0)</f>
        <v>0</v>
      </c>
      <c r="BGB250" s="214">
        <f>_xlfn.XLOOKUP(BGB234, Schedule!$F$226:$FO$226, Schedule!$F$236:$FO$236, 0)</f>
        <v>0</v>
      </c>
      <c r="BGC250" s="214">
        <f>_xlfn.XLOOKUP(BGC234, Schedule!$F$226:$FO$226, Schedule!$F$236:$FO$236, 0)</f>
        <v>0</v>
      </c>
      <c r="BGD250" s="214">
        <f>_xlfn.XLOOKUP(BGD234, Schedule!$F$226:$FO$226, Schedule!$F$236:$FO$236, 0)</f>
        <v>0</v>
      </c>
      <c r="BGE250" s="214">
        <f>_xlfn.XLOOKUP(BGE234, Schedule!$F$226:$FO$226, Schedule!$F$236:$FO$236, 0)</f>
        <v>0</v>
      </c>
      <c r="BGF250" s="214">
        <f>_xlfn.XLOOKUP(BGF234, Schedule!$F$226:$FO$226, Schedule!$F$236:$FO$236, 0)</f>
        <v>0</v>
      </c>
      <c r="BGG250" s="214">
        <f>_xlfn.XLOOKUP(BGG234, Schedule!$F$226:$FO$226, Schedule!$F$236:$FO$236, 0)</f>
        <v>0</v>
      </c>
      <c r="BGH250" s="214">
        <f>_xlfn.XLOOKUP(BGH234, Schedule!$F$226:$FO$226, Schedule!$F$236:$FO$236, 0)</f>
        <v>0</v>
      </c>
      <c r="BGI250" s="214">
        <f>_xlfn.XLOOKUP(BGI234, Schedule!$F$226:$FO$226, Schedule!$F$236:$FO$236, 0)</f>
        <v>0</v>
      </c>
      <c r="BGJ250" s="214">
        <f>_xlfn.XLOOKUP(BGJ234, Schedule!$F$226:$FO$226, Schedule!$F$236:$FO$236, 0)</f>
        <v>0</v>
      </c>
      <c r="BGK250" s="214">
        <f>_xlfn.XLOOKUP(BGK234, Schedule!$F$226:$FO$226, Schedule!$F$236:$FO$236, 0)</f>
        <v>0</v>
      </c>
      <c r="BGL250" s="214">
        <f>_xlfn.XLOOKUP(BGL234, Schedule!$F$226:$FO$226, Schedule!$F$236:$FO$236, 0)</f>
        <v>0</v>
      </c>
      <c r="BGM250" s="214">
        <f>_xlfn.XLOOKUP(BGM234, Schedule!$F$226:$FO$226, Schedule!$F$236:$FO$236, 0)</f>
        <v>0</v>
      </c>
      <c r="BGN250" s="214">
        <f>_xlfn.XLOOKUP(BGN234, Schedule!$F$226:$FO$226, Schedule!$F$236:$FO$236, 0)</f>
        <v>0</v>
      </c>
      <c r="BGO250" s="214">
        <f>_xlfn.XLOOKUP(BGO234, Schedule!$F$226:$FO$226, Schedule!$F$236:$FO$236, 0)</f>
        <v>0</v>
      </c>
      <c r="BGP250" s="214">
        <f>_xlfn.XLOOKUP(BGP234, Schedule!$F$226:$FO$226, Schedule!$F$236:$FO$236, 0)</f>
        <v>0</v>
      </c>
      <c r="BGQ250" s="214">
        <f>_xlfn.XLOOKUP(BGQ234, Schedule!$F$226:$FO$226, Schedule!$F$236:$FO$236, 0)</f>
        <v>0</v>
      </c>
      <c r="BGR250" s="214">
        <f>_xlfn.XLOOKUP(BGR234, Schedule!$F$226:$FO$226, Schedule!$F$236:$FO$236, 0)</f>
        <v>0</v>
      </c>
      <c r="BGS250" s="214">
        <f>_xlfn.XLOOKUP(BGS234, Schedule!$F$226:$FO$226, Schedule!$F$236:$FO$236, 0)</f>
        <v>0</v>
      </c>
      <c r="BGT250" s="214">
        <f>_xlfn.XLOOKUP(BGT234, Schedule!$F$226:$FO$226, Schedule!$F$236:$FO$236, 0)</f>
        <v>0</v>
      </c>
      <c r="BGU250" s="214">
        <f>_xlfn.XLOOKUP(BGU234, Schedule!$F$226:$FO$226, Schedule!$F$236:$FO$236, 0)</f>
        <v>0</v>
      </c>
      <c r="BGV250" s="214">
        <f>_xlfn.XLOOKUP(BGV234, Schedule!$F$226:$FO$226, Schedule!$F$236:$FO$236, 0)</f>
        <v>0</v>
      </c>
      <c r="BGW250" s="214">
        <f>_xlfn.XLOOKUP(BGW234, Schedule!$F$226:$FO$226, Schedule!$F$236:$FO$236, 0)</f>
        <v>0</v>
      </c>
      <c r="BGX250" s="214">
        <f>_xlfn.XLOOKUP(BGX234, Schedule!$F$226:$FO$226, Schedule!$F$236:$FO$236, 0)</f>
        <v>0</v>
      </c>
      <c r="BGY250" s="214">
        <f>_xlfn.XLOOKUP(BGY234, Schedule!$F$226:$FO$226, Schedule!$F$236:$FO$236, 0)</f>
        <v>0</v>
      </c>
      <c r="BGZ250" s="214">
        <f>_xlfn.XLOOKUP(BGZ234, Schedule!$F$226:$FO$226, Schedule!$F$236:$FO$236, 0)</f>
        <v>0</v>
      </c>
      <c r="BHA250" s="214">
        <f>_xlfn.XLOOKUP(BHA234, Schedule!$F$226:$FO$226, Schedule!$F$236:$FO$236, 0)</f>
        <v>0</v>
      </c>
      <c r="BHB250" s="214">
        <f>_xlfn.XLOOKUP(BHB234, Schedule!$F$226:$FO$226, Schedule!$F$236:$FO$236, 0)</f>
        <v>0</v>
      </c>
      <c r="BHC250" s="214">
        <f>_xlfn.XLOOKUP(BHC234, Schedule!$F$226:$FO$226, Schedule!$F$236:$FO$236, 0)</f>
        <v>0</v>
      </c>
      <c r="BHD250" s="214">
        <f>_xlfn.XLOOKUP(BHD234, Schedule!$F$226:$FO$226, Schedule!$F$236:$FO$236, 0)</f>
        <v>0</v>
      </c>
      <c r="BHE250" s="214">
        <f>_xlfn.XLOOKUP(BHE234, Schedule!$F$226:$FO$226, Schedule!$F$236:$FO$236, 0)</f>
        <v>0</v>
      </c>
      <c r="BHF250" s="214">
        <f>_xlfn.XLOOKUP(BHF234, Schedule!$F$226:$FO$226, Schedule!$F$236:$FO$236, 0)</f>
        <v>0</v>
      </c>
      <c r="BHG250" s="214">
        <f>_xlfn.XLOOKUP(BHG234, Schedule!$F$226:$FO$226, Schedule!$F$236:$FO$236, 0)</f>
        <v>0</v>
      </c>
      <c r="BHH250" s="214">
        <f>_xlfn.XLOOKUP(BHH234, Schedule!$F$226:$FO$226, Schedule!$F$236:$FO$236, 0)</f>
        <v>0</v>
      </c>
      <c r="BHI250" s="214">
        <f>_xlfn.XLOOKUP(BHI234, Schedule!$F$226:$FO$226, Schedule!$F$236:$FO$236, 0)</f>
        <v>0</v>
      </c>
      <c r="BHJ250" s="214">
        <f>_xlfn.XLOOKUP(BHJ234, Schedule!$F$226:$FO$226, Schedule!$F$236:$FO$236, 0)</f>
        <v>0</v>
      </c>
      <c r="BHK250" s="214">
        <f>_xlfn.XLOOKUP(BHK234, Schedule!$F$226:$FO$226, Schedule!$F$236:$FO$236, 0)</f>
        <v>0</v>
      </c>
      <c r="BHL250" s="214">
        <f>_xlfn.XLOOKUP(BHL234, Schedule!$F$226:$FO$226, Schedule!$F$236:$FO$236, 0)</f>
        <v>0</v>
      </c>
      <c r="BHM250" s="214">
        <f>_xlfn.XLOOKUP(BHM234, Schedule!$F$226:$FO$226, Schedule!$F$236:$FO$236, 0)</f>
        <v>0</v>
      </c>
      <c r="BHN250" s="214">
        <f>_xlfn.XLOOKUP(BHN234, Schedule!$F$226:$FO$226, Schedule!$F$236:$FO$236, 0)</f>
        <v>0</v>
      </c>
      <c r="BHO250" s="214">
        <f>_xlfn.XLOOKUP(BHO234, Schedule!$F$226:$FO$226, Schedule!$F$236:$FO$236, 0)</f>
        <v>0</v>
      </c>
      <c r="BHP250" s="214">
        <f>_xlfn.XLOOKUP(BHP234, Schedule!$F$226:$FO$226, Schedule!$F$236:$FO$236, 0)</f>
        <v>0</v>
      </c>
      <c r="BHQ250" s="214">
        <f>_xlfn.XLOOKUP(BHQ234, Schedule!$F$226:$FO$226, Schedule!$F$236:$FO$236, 0)</f>
        <v>0</v>
      </c>
      <c r="BHR250" s="214">
        <f>_xlfn.XLOOKUP(BHR234, Schedule!$F$226:$FO$226, Schedule!$F$236:$FO$236, 0)</f>
        <v>0</v>
      </c>
      <c r="BHS250" s="214">
        <f>_xlfn.XLOOKUP(BHS234, Schedule!$F$226:$FO$226, Schedule!$F$236:$FO$236, 0)</f>
        <v>0</v>
      </c>
      <c r="BHT250" s="214">
        <f>_xlfn.XLOOKUP(BHT234, Schedule!$F$226:$FO$226, Schedule!$F$236:$FO$236, 0)</f>
        <v>0</v>
      </c>
      <c r="BHU250" s="214">
        <f>_xlfn.XLOOKUP(BHU234, Schedule!$F$226:$FO$226, Schedule!$F$236:$FO$236, 0)</f>
        <v>0</v>
      </c>
      <c r="BHV250" s="214">
        <f>_xlfn.XLOOKUP(BHV234, Schedule!$F$226:$FO$226, Schedule!$F$236:$FO$236, 0)</f>
        <v>0</v>
      </c>
      <c r="BHW250" s="214">
        <f>_xlfn.XLOOKUP(BHW234, Schedule!$F$226:$FO$226, Schedule!$F$236:$FO$236, 0)</f>
        <v>0</v>
      </c>
      <c r="BHX250" s="214">
        <f>_xlfn.XLOOKUP(BHX234, Schedule!$F$226:$FO$226, Schedule!$F$236:$FO$236, 0)</f>
        <v>0</v>
      </c>
      <c r="BHY250" s="214">
        <f>_xlfn.XLOOKUP(BHY234, Schedule!$F$226:$FO$226, Schedule!$F$236:$FO$236, 0)</f>
        <v>0</v>
      </c>
      <c r="BHZ250" s="214">
        <f>_xlfn.XLOOKUP(BHZ234, Schedule!$F$226:$FO$226, Schedule!$F$236:$FO$236, 0)</f>
        <v>0</v>
      </c>
      <c r="BIA250" s="214">
        <f>_xlfn.XLOOKUP(BIA234, Schedule!$F$226:$FO$226, Schedule!$F$236:$FO$236, 0)</f>
        <v>0</v>
      </c>
      <c r="BIB250" s="214">
        <f>_xlfn.XLOOKUP(BIB234, Schedule!$F$226:$FO$226, Schedule!$F$236:$FO$236, 0)</f>
        <v>0</v>
      </c>
      <c r="BIC250" s="214">
        <f>_xlfn.XLOOKUP(BIC234, Schedule!$F$226:$FO$226, Schedule!$F$236:$FO$236, 0)</f>
        <v>0</v>
      </c>
      <c r="BID250" s="214">
        <f>_xlfn.XLOOKUP(BID234, Schedule!$F$226:$FO$226, Schedule!$F$236:$FO$236, 0)</f>
        <v>0</v>
      </c>
      <c r="BIE250" s="214">
        <f>_xlfn.XLOOKUP(BIE234, Schedule!$F$226:$FO$226, Schedule!$F$236:$FO$236, 0)</f>
        <v>0</v>
      </c>
      <c r="BIF250" s="214">
        <f>_xlfn.XLOOKUP(BIF234, Schedule!$F$226:$FO$226, Schedule!$F$236:$FO$236, 0)</f>
        <v>0</v>
      </c>
      <c r="BIG250" s="214">
        <f>_xlfn.XLOOKUP(BIG234, Schedule!$F$226:$FO$226, Schedule!$F$236:$FO$236, 0)</f>
        <v>0</v>
      </c>
      <c r="BIH250" s="214">
        <f>_xlfn.XLOOKUP(BIH234, Schedule!$F$226:$FO$226, Schedule!$F$236:$FO$236, 0)</f>
        <v>0</v>
      </c>
      <c r="BII250" s="214">
        <f>_xlfn.XLOOKUP(BII234, Schedule!$F$226:$FO$226, Schedule!$F$236:$FO$236, 0)</f>
        <v>0</v>
      </c>
      <c r="BIJ250" s="214">
        <f>_xlfn.XLOOKUP(BIJ234, Schedule!$F$226:$FO$226, Schedule!$F$236:$FO$236, 0)</f>
        <v>0</v>
      </c>
      <c r="BIK250" s="214">
        <f>_xlfn.XLOOKUP(BIK234, Schedule!$F$226:$FO$226, Schedule!$F$236:$FO$236, 0)</f>
        <v>0</v>
      </c>
      <c r="BIL250" s="214">
        <f>_xlfn.XLOOKUP(BIL234, Schedule!$F$226:$FO$226, Schedule!$F$236:$FO$236, 0)</f>
        <v>0</v>
      </c>
      <c r="BIM250" s="214">
        <f>_xlfn.XLOOKUP(BIM234, Schedule!$F$226:$FO$226, Schedule!$F$236:$FO$236, 0)</f>
        <v>0</v>
      </c>
      <c r="BIN250" s="214">
        <f>_xlfn.XLOOKUP(BIN234, Schedule!$F$226:$FO$226, Schedule!$F$236:$FO$236, 0)</f>
        <v>0</v>
      </c>
      <c r="BIO250" s="214">
        <f>_xlfn.XLOOKUP(BIO234, Schedule!$F$226:$FO$226, Schedule!$F$236:$FO$236, 0)</f>
        <v>0</v>
      </c>
      <c r="BIP250" s="214">
        <f>_xlfn.XLOOKUP(BIP234, Schedule!$F$226:$FO$226, Schedule!$F$236:$FO$236, 0)</f>
        <v>0</v>
      </c>
      <c r="BIQ250" s="214">
        <f>_xlfn.XLOOKUP(BIQ234, Schedule!$F$226:$FO$226, Schedule!$F$236:$FO$236, 0)</f>
        <v>0</v>
      </c>
      <c r="BIR250" s="214">
        <f>_xlfn.XLOOKUP(BIR234, Schedule!$F$226:$FO$226, Schedule!$F$236:$FO$236, 0)</f>
        <v>0</v>
      </c>
      <c r="BIS250" s="214">
        <f>_xlfn.XLOOKUP(BIS234, Schedule!$F$226:$FO$226, Schedule!$F$236:$FO$236, 0)</f>
        <v>0</v>
      </c>
      <c r="BIT250" s="214">
        <f>_xlfn.XLOOKUP(BIT234, Schedule!$F$226:$FO$226, Schedule!$F$236:$FO$236, 0)</f>
        <v>0</v>
      </c>
      <c r="BIU250" s="214">
        <f>_xlfn.XLOOKUP(BIU234, Schedule!$F$226:$FO$226, Schedule!$F$236:$FO$236, 0)</f>
        <v>0</v>
      </c>
      <c r="BIV250" s="214">
        <f>_xlfn.XLOOKUP(BIV234, Schedule!$F$226:$FO$226, Schedule!$F$236:$FO$236, 0)</f>
        <v>0</v>
      </c>
      <c r="BIW250" s="214">
        <f>_xlfn.XLOOKUP(BIW234, Schedule!$F$226:$FO$226, Schedule!$F$236:$FO$236, 0)</f>
        <v>0</v>
      </c>
      <c r="BIX250" s="214">
        <f>_xlfn.XLOOKUP(BIX234, Schedule!$F$226:$FO$226, Schedule!$F$236:$FO$236, 0)</f>
        <v>0</v>
      </c>
      <c r="BIY250" s="214">
        <f>_xlfn.XLOOKUP(BIY234, Schedule!$F$226:$FO$226, Schedule!$F$236:$FO$236, 0)</f>
        <v>0</v>
      </c>
      <c r="BIZ250" s="214">
        <f>_xlfn.XLOOKUP(BIZ234, Schedule!$F$226:$FO$226, Schedule!$F$236:$FO$236, 0)</f>
        <v>0</v>
      </c>
      <c r="BJA250" s="214">
        <f>_xlfn.XLOOKUP(BJA234, Schedule!$F$226:$FO$226, Schedule!$F$236:$FO$236, 0)</f>
        <v>0</v>
      </c>
      <c r="BJB250" s="214">
        <f>_xlfn.XLOOKUP(BJB234, Schedule!$F$226:$FO$226, Schedule!$F$236:$FO$236, 0)</f>
        <v>0</v>
      </c>
      <c r="BJC250" s="214">
        <f>_xlfn.XLOOKUP(BJC234, Schedule!$F$226:$FO$226, Schedule!$F$236:$FO$236, 0)</f>
        <v>0</v>
      </c>
      <c r="BJD250" s="214">
        <f>_xlfn.XLOOKUP(BJD234, Schedule!$F$226:$FO$226, Schedule!$F$236:$FO$236, 0)</f>
        <v>0</v>
      </c>
      <c r="BJE250" s="214">
        <f>_xlfn.XLOOKUP(BJE234, Schedule!$F$226:$FO$226, Schedule!$F$236:$FO$236, 0)</f>
        <v>0</v>
      </c>
      <c r="BJF250" s="214">
        <f>_xlfn.XLOOKUP(BJF234, Schedule!$F$226:$FO$226, Schedule!$F$236:$FO$236, 0)</f>
        <v>0</v>
      </c>
      <c r="BJG250" s="214">
        <f>_xlfn.XLOOKUP(BJG234, Schedule!$F$226:$FO$226, Schedule!$F$236:$FO$236, 0)</f>
        <v>0</v>
      </c>
      <c r="BJH250" s="214">
        <f>_xlfn.XLOOKUP(BJH234, Schedule!$F$226:$FO$226, Schedule!$F$236:$FO$236, 0)</f>
        <v>0</v>
      </c>
      <c r="BJI250" s="214">
        <f>_xlfn.XLOOKUP(BJI234, Schedule!$F$226:$FO$226, Schedule!$F$236:$FO$236, 0)</f>
        <v>0</v>
      </c>
      <c r="BJJ250" s="214">
        <f>_xlfn.XLOOKUP(BJJ234, Schedule!$F$226:$FO$226, Schedule!$F$236:$FO$236, 0)</f>
        <v>0</v>
      </c>
      <c r="BJK250" s="214">
        <f>_xlfn.XLOOKUP(BJK234, Schedule!$F$226:$FO$226, Schedule!$F$236:$FO$236, 0)</f>
        <v>0</v>
      </c>
      <c r="BJL250" s="214">
        <f>_xlfn.XLOOKUP(BJL234, Schedule!$F$226:$FO$226, Schedule!$F$236:$FO$236, 0)</f>
        <v>0</v>
      </c>
      <c r="BJM250" s="214">
        <f>_xlfn.XLOOKUP(BJM234, Schedule!$F$226:$FO$226, Schedule!$F$236:$FO$236, 0)</f>
        <v>0</v>
      </c>
      <c r="BJN250" s="214">
        <f>_xlfn.XLOOKUP(BJN234, Schedule!$F$226:$FO$226, Schedule!$F$236:$FO$236, 0)</f>
        <v>0</v>
      </c>
      <c r="BJO250" s="214">
        <f>_xlfn.XLOOKUP(BJO234, Schedule!$F$226:$FO$226, Schedule!$F$236:$FO$236, 0)</f>
        <v>0</v>
      </c>
      <c r="BJP250" s="214">
        <f>_xlfn.XLOOKUP(BJP234, Schedule!$F$226:$FO$226, Schedule!$F$236:$FO$236, 0)</f>
        <v>0</v>
      </c>
      <c r="BJQ250" s="214">
        <f>_xlfn.XLOOKUP(BJQ234, Schedule!$F$226:$FO$226, Schedule!$F$236:$FO$236, 0)</f>
        <v>0</v>
      </c>
      <c r="BJR250" s="214">
        <f>_xlfn.XLOOKUP(BJR234, Schedule!$F$226:$FO$226, Schedule!$F$236:$FO$236, 0)</f>
        <v>0</v>
      </c>
      <c r="BJS250" s="214">
        <f>_xlfn.XLOOKUP(BJS234, Schedule!$F$226:$FO$226, Schedule!$F$236:$FO$236, 0)</f>
        <v>0</v>
      </c>
      <c r="BJT250" s="214">
        <f>_xlfn.XLOOKUP(BJT234, Schedule!$F$226:$FO$226, Schedule!$F$236:$FO$236, 0)</f>
        <v>0</v>
      </c>
      <c r="BJU250" s="214">
        <f>_xlfn.XLOOKUP(BJU234, Schedule!$F$226:$FO$226, Schedule!$F$236:$FO$236, 0)</f>
        <v>0</v>
      </c>
      <c r="BJV250" s="214">
        <f>_xlfn.XLOOKUP(BJV234, Schedule!$F$226:$FO$226, Schedule!$F$236:$FO$236, 0)</f>
        <v>0</v>
      </c>
      <c r="BJW250" s="214">
        <f>_xlfn.XLOOKUP(BJW234, Schedule!$F$226:$FO$226, Schedule!$F$236:$FO$236, 0)</f>
        <v>0</v>
      </c>
      <c r="BJX250" s="214">
        <f>_xlfn.XLOOKUP(BJX234, Schedule!$F$226:$FO$226, Schedule!$F$236:$FO$236, 0)</f>
        <v>0</v>
      </c>
      <c r="BJY250" s="214">
        <f>_xlfn.XLOOKUP(BJY234, Schedule!$F$226:$FO$226, Schedule!$F$236:$FO$236, 0)</f>
        <v>0</v>
      </c>
      <c r="BJZ250" s="214">
        <f>_xlfn.XLOOKUP(BJZ234, Schedule!$F$226:$FO$226, Schedule!$F$236:$FO$236, 0)</f>
        <v>0</v>
      </c>
      <c r="BKA250" s="214">
        <f>_xlfn.XLOOKUP(BKA234, Schedule!$F$226:$FO$226, Schedule!$F$236:$FO$236, 0)</f>
        <v>0</v>
      </c>
      <c r="BKB250" s="214">
        <f>_xlfn.XLOOKUP(BKB234, Schedule!$F$226:$FO$226, Schedule!$F$236:$FO$236, 0)</f>
        <v>0</v>
      </c>
      <c r="BKC250" s="214">
        <f>_xlfn.XLOOKUP(BKC234, Schedule!$F$226:$FO$226, Schedule!$F$236:$FO$236, 0)</f>
        <v>0</v>
      </c>
      <c r="BKD250" s="214">
        <f>_xlfn.XLOOKUP(BKD234, Schedule!$F$226:$FO$226, Schedule!$F$236:$FO$236, 0)</f>
        <v>0</v>
      </c>
      <c r="BKE250" s="214">
        <f>_xlfn.XLOOKUP(BKE234, Schedule!$F$226:$FO$226, Schedule!$F$236:$FO$236, 0)</f>
        <v>0</v>
      </c>
      <c r="BKF250" s="214">
        <f>_xlfn.XLOOKUP(BKF234, Schedule!$F$226:$FO$226, Schedule!$F$236:$FO$236, 0)</f>
        <v>0</v>
      </c>
      <c r="BKG250" s="214">
        <f>_xlfn.XLOOKUP(BKG234, Schedule!$F$226:$FO$226, Schedule!$F$236:$FO$236, 0)</f>
        <v>0</v>
      </c>
      <c r="BKH250" s="214">
        <f>_xlfn.XLOOKUP(BKH234, Schedule!$F$226:$FO$226, Schedule!$F$236:$FO$236, 0)</f>
        <v>0</v>
      </c>
      <c r="BKI250" s="214">
        <f>_xlfn.XLOOKUP(BKI234, Schedule!$F$226:$FO$226, Schedule!$F$236:$FO$236, 0)</f>
        <v>0</v>
      </c>
      <c r="BKJ250" s="214">
        <f>_xlfn.XLOOKUP(BKJ234, Schedule!$F$226:$FO$226, Schedule!$F$236:$FO$236, 0)</f>
        <v>0</v>
      </c>
      <c r="BKK250" s="214">
        <f>_xlfn.XLOOKUP(BKK234, Schedule!$F$226:$FO$226, Schedule!$F$236:$FO$236, 0)</f>
        <v>0</v>
      </c>
      <c r="BKL250" s="214">
        <f>_xlfn.XLOOKUP(BKL234, Schedule!$F$226:$FO$226, Schedule!$F$236:$FO$236, 0)</f>
        <v>0</v>
      </c>
      <c r="BKM250" s="214">
        <f>_xlfn.XLOOKUP(BKM234, Schedule!$F$226:$FO$226, Schedule!$F$236:$FO$236, 0)</f>
        <v>0</v>
      </c>
      <c r="BKN250" s="214">
        <f>_xlfn.XLOOKUP(BKN234, Schedule!$F$226:$FO$226, Schedule!$F$236:$FO$236, 0)</f>
        <v>0</v>
      </c>
      <c r="BKO250" s="214">
        <f>_xlfn.XLOOKUP(BKO234, Schedule!$F$226:$FO$226, Schedule!$F$236:$FO$236, 0)</f>
        <v>0</v>
      </c>
      <c r="BKP250" s="214">
        <f>_xlfn.XLOOKUP(BKP234, Schedule!$F$226:$FO$226, Schedule!$F$236:$FO$236, 0)</f>
        <v>0</v>
      </c>
      <c r="BKQ250" s="214">
        <f>_xlfn.XLOOKUP(BKQ234, Schedule!$F$226:$FO$226, Schedule!$F$236:$FO$236, 0)</f>
        <v>0</v>
      </c>
      <c r="BKR250" s="214">
        <f>_xlfn.XLOOKUP(BKR234, Schedule!$F$226:$FO$226, Schedule!$F$236:$FO$236, 0)</f>
        <v>0</v>
      </c>
      <c r="BKS250" s="214">
        <f>_xlfn.XLOOKUP(BKS234, Schedule!$F$226:$FO$226, Schedule!$F$236:$FO$236, 0)</f>
        <v>0</v>
      </c>
      <c r="BKT250" s="214">
        <f>_xlfn.XLOOKUP(BKT234, Schedule!$F$226:$FO$226, Schedule!$F$236:$FO$236, 0)</f>
        <v>0</v>
      </c>
      <c r="BKU250" s="214">
        <f>_xlfn.XLOOKUP(BKU234, Schedule!$F$226:$FO$226, Schedule!$F$236:$FO$236, 0)</f>
        <v>0</v>
      </c>
      <c r="BKV250" s="214">
        <f>_xlfn.XLOOKUP(BKV234, Schedule!$F$226:$FO$226, Schedule!$F$236:$FO$236, 0)</f>
        <v>0</v>
      </c>
      <c r="BKW250" s="214">
        <f>_xlfn.XLOOKUP(BKW234, Schedule!$F$226:$FO$226, Schedule!$F$236:$FO$236, 0)</f>
        <v>0</v>
      </c>
      <c r="BKX250" s="214">
        <f>_xlfn.XLOOKUP(BKX234, Schedule!$F$226:$FO$226, Schedule!$F$236:$FO$236, 0)</f>
        <v>0</v>
      </c>
      <c r="BKY250" s="214">
        <f>_xlfn.XLOOKUP(BKY234, Schedule!$F$226:$FO$226, Schedule!$F$236:$FO$236, 0)</f>
        <v>0</v>
      </c>
      <c r="BKZ250" s="214">
        <f>_xlfn.XLOOKUP(BKZ234, Schedule!$F$226:$FO$226, Schedule!$F$236:$FO$236, 0)</f>
        <v>0</v>
      </c>
      <c r="BLA250" s="214">
        <f>_xlfn.XLOOKUP(BLA234, Schedule!$F$226:$FO$226, Schedule!$F$236:$FO$236, 0)</f>
        <v>0</v>
      </c>
      <c r="BLB250" s="214">
        <f>_xlfn.XLOOKUP(BLB234, Schedule!$F$226:$FO$226, Schedule!$F$236:$FO$236, 0)</f>
        <v>0</v>
      </c>
      <c r="BLC250" s="214">
        <f>_xlfn.XLOOKUP(BLC234, Schedule!$F$226:$FO$226, Schedule!$F$236:$FO$236, 0)</f>
        <v>0</v>
      </c>
      <c r="BLD250" s="214">
        <f>_xlfn.XLOOKUP(BLD234, Schedule!$F$226:$FO$226, Schedule!$F$236:$FO$236, 0)</f>
        <v>0</v>
      </c>
      <c r="BLE250" s="214">
        <f>_xlfn.XLOOKUP(BLE234, Schedule!$F$226:$FO$226, Schedule!$F$236:$FO$236, 0)</f>
        <v>0</v>
      </c>
      <c r="BLF250" s="214">
        <f>_xlfn.XLOOKUP(BLF234, Schedule!$F$226:$FO$226, Schedule!$F$236:$FO$236, 0)</f>
        <v>0</v>
      </c>
      <c r="BLG250" s="214">
        <f>_xlfn.XLOOKUP(BLG234, Schedule!$F$226:$FO$226, Schedule!$F$236:$FO$236, 0)</f>
        <v>0</v>
      </c>
      <c r="BLH250" s="214">
        <f>_xlfn.XLOOKUP(BLH234, Schedule!$F$226:$FO$226, Schedule!$F$236:$FO$236, 0)</f>
        <v>0</v>
      </c>
      <c r="BLI250" s="214">
        <f>_xlfn.XLOOKUP(BLI234, Schedule!$F$226:$FO$226, Schedule!$F$236:$FO$236, 0)</f>
        <v>0</v>
      </c>
      <c r="BLJ250" s="214">
        <f>_xlfn.XLOOKUP(BLJ234, Schedule!$F$226:$FO$226, Schedule!$F$236:$FO$236, 0)</f>
        <v>0</v>
      </c>
      <c r="BLK250" s="214">
        <f>_xlfn.XLOOKUP(BLK234, Schedule!$F$226:$FO$226, Schedule!$F$236:$FO$236, 0)</f>
        <v>0</v>
      </c>
      <c r="BLL250" s="214">
        <f>_xlfn.XLOOKUP(BLL234, Schedule!$F$226:$FO$226, Schedule!$F$236:$FO$236, 0)</f>
        <v>0</v>
      </c>
      <c r="BLM250" s="214">
        <f>_xlfn.XLOOKUP(BLM234, Schedule!$F$226:$FO$226, Schedule!$F$236:$FO$236, 0)</f>
        <v>0</v>
      </c>
      <c r="BLN250" s="214">
        <f>_xlfn.XLOOKUP(BLN234, Schedule!$F$226:$FO$226, Schedule!$F$236:$FO$236, 0)</f>
        <v>0</v>
      </c>
      <c r="BLO250" s="214">
        <f>_xlfn.XLOOKUP(BLO234, Schedule!$F$226:$FO$226, Schedule!$F$236:$FO$236, 0)</f>
        <v>0</v>
      </c>
      <c r="BLP250" s="214">
        <f>_xlfn.XLOOKUP(BLP234, Schedule!$F$226:$FO$226, Schedule!$F$236:$FO$236, 0)</f>
        <v>0</v>
      </c>
      <c r="BLQ250" s="214">
        <f>_xlfn.XLOOKUP(BLQ234, Schedule!$F$226:$FO$226, Schedule!$F$236:$FO$236, 0)</f>
        <v>0</v>
      </c>
      <c r="BLR250" s="214">
        <f>_xlfn.XLOOKUP(BLR234, Schedule!$F$226:$FO$226, Schedule!$F$236:$FO$236, 0)</f>
        <v>0</v>
      </c>
      <c r="BLS250" s="214">
        <f>_xlfn.XLOOKUP(BLS234, Schedule!$F$226:$FO$226, Schedule!$F$236:$FO$236, 0)</f>
        <v>0</v>
      </c>
      <c r="BLT250" s="214">
        <f>_xlfn.XLOOKUP(BLT234, Schedule!$F$226:$FO$226, Schedule!$F$236:$FO$236, 0)</f>
        <v>0</v>
      </c>
      <c r="BLU250" s="214">
        <f>_xlfn.XLOOKUP(BLU234, Schedule!$F$226:$FO$226, Schedule!$F$236:$FO$236, 0)</f>
        <v>0</v>
      </c>
      <c r="BLV250" s="214">
        <f>_xlfn.XLOOKUP(BLV234, Schedule!$F$226:$FO$226, Schedule!$F$236:$FO$236, 0)</f>
        <v>0</v>
      </c>
      <c r="BLW250" s="214">
        <f>_xlfn.XLOOKUP(BLW234, Schedule!$F$226:$FO$226, Schedule!$F$236:$FO$236, 0)</f>
        <v>0</v>
      </c>
      <c r="BLX250" s="214">
        <f>_xlfn.XLOOKUP(BLX234, Schedule!$F$226:$FO$226, Schedule!$F$236:$FO$236, 0)</f>
        <v>0</v>
      </c>
      <c r="BLY250" s="214">
        <f>_xlfn.XLOOKUP(BLY234, Schedule!$F$226:$FO$226, Schedule!$F$236:$FO$236, 0)</f>
        <v>0</v>
      </c>
      <c r="BLZ250" s="214">
        <f>_xlfn.XLOOKUP(BLZ234, Schedule!$F$226:$FO$226, Schedule!$F$236:$FO$236, 0)</f>
        <v>0</v>
      </c>
      <c r="BMA250" s="214">
        <f>_xlfn.XLOOKUP(BMA234, Schedule!$F$226:$FO$226, Schedule!$F$236:$FO$236, 0)</f>
        <v>0</v>
      </c>
      <c r="BMB250" s="214">
        <f>_xlfn.XLOOKUP(BMB234, Schedule!$F$226:$FO$226, Schedule!$F$236:$FO$236, 0)</f>
        <v>0</v>
      </c>
      <c r="BMC250" s="214">
        <f>_xlfn.XLOOKUP(BMC234, Schedule!$F$226:$FO$226, Schedule!$F$236:$FO$236, 0)</f>
        <v>0</v>
      </c>
      <c r="BMD250" s="214">
        <f>_xlfn.XLOOKUP(BMD234, Schedule!$F$226:$FO$226, Schedule!$F$236:$FO$236, 0)</f>
        <v>0</v>
      </c>
      <c r="BME250" s="214">
        <f>_xlfn.XLOOKUP(BME234, Schedule!$F$226:$FO$226, Schedule!$F$236:$FO$236, 0)</f>
        <v>0</v>
      </c>
      <c r="BMF250" s="214">
        <f>_xlfn.XLOOKUP(BMF234, Schedule!$F$226:$FO$226, Schedule!$F$236:$FO$236, 0)</f>
        <v>0</v>
      </c>
      <c r="BMG250" s="214">
        <f>_xlfn.XLOOKUP(BMG234, Schedule!$F$226:$FO$226, Schedule!$F$236:$FO$236, 0)</f>
        <v>0</v>
      </c>
      <c r="BMH250" s="214">
        <f>_xlfn.XLOOKUP(BMH234, Schedule!$F$226:$FO$226, Schedule!$F$236:$FO$236, 0)</f>
        <v>0</v>
      </c>
      <c r="BMI250" s="214">
        <f>_xlfn.XLOOKUP(BMI234, Schedule!$F$226:$FO$226, Schedule!$F$236:$FO$236, 0)</f>
        <v>0</v>
      </c>
      <c r="BMJ250" s="214">
        <f>_xlfn.XLOOKUP(BMJ234, Schedule!$F$226:$FO$226, Schedule!$F$236:$FO$236, 0)</f>
        <v>0</v>
      </c>
      <c r="BMK250" s="214">
        <f>_xlfn.XLOOKUP(BMK234, Schedule!$F$226:$FO$226, Schedule!$F$236:$FO$236, 0)</f>
        <v>0</v>
      </c>
      <c r="BML250" s="214">
        <f>_xlfn.XLOOKUP(BML234, Schedule!$F$226:$FO$226, Schedule!$F$236:$FO$236, 0)</f>
        <v>0</v>
      </c>
      <c r="BMM250" s="214">
        <f>_xlfn.XLOOKUP(BMM234, Schedule!$F$226:$FO$226, Schedule!$F$236:$FO$236, 0)</f>
        <v>0</v>
      </c>
      <c r="BMN250" s="214">
        <f>_xlfn.XLOOKUP(BMN234, Schedule!$F$226:$FO$226, Schedule!$F$236:$FO$236, 0)</f>
        <v>0</v>
      </c>
      <c r="BMO250" s="214">
        <f>_xlfn.XLOOKUP(BMO234, Schedule!$F$226:$FO$226, Schedule!$F$236:$FO$236, 0)</f>
        <v>0</v>
      </c>
      <c r="BMP250" s="214">
        <f>_xlfn.XLOOKUP(BMP234, Schedule!$F$226:$FO$226, Schedule!$F$236:$FO$236, 0)</f>
        <v>0</v>
      </c>
      <c r="BMQ250" s="214">
        <f>_xlfn.XLOOKUP(BMQ234, Schedule!$F$226:$FO$226, Schedule!$F$236:$FO$236, 0)</f>
        <v>0</v>
      </c>
      <c r="BMR250" s="214">
        <f>_xlfn.XLOOKUP(BMR234, Schedule!$F$226:$FO$226, Schedule!$F$236:$FO$236, 0)</f>
        <v>0</v>
      </c>
      <c r="BMS250" s="214">
        <f>_xlfn.XLOOKUP(BMS234, Schedule!$F$226:$FO$226, Schedule!$F$236:$FO$236, 0)</f>
        <v>0</v>
      </c>
      <c r="BMT250" s="214">
        <f>_xlfn.XLOOKUP(BMT234, Schedule!$F$226:$FO$226, Schedule!$F$236:$FO$236, 0)</f>
        <v>0</v>
      </c>
      <c r="BMU250" s="214">
        <f>_xlfn.XLOOKUP(BMU234, Schedule!$F$226:$FO$226, Schedule!$F$236:$FO$236, 0)</f>
        <v>0</v>
      </c>
      <c r="BMV250" s="214">
        <f>_xlfn.XLOOKUP(BMV234, Schedule!$F$226:$FO$226, Schedule!$F$236:$FO$236, 0)</f>
        <v>0</v>
      </c>
      <c r="BMW250" s="214">
        <f>_xlfn.XLOOKUP(BMW234, Schedule!$F$226:$FO$226, Schedule!$F$236:$FO$236, 0)</f>
        <v>0</v>
      </c>
      <c r="BMX250" s="214">
        <f>_xlfn.XLOOKUP(BMX234, Schedule!$F$226:$FO$226, Schedule!$F$236:$FO$236, 0)</f>
        <v>0</v>
      </c>
      <c r="BMY250" s="214">
        <f>_xlfn.XLOOKUP(BMY234, Schedule!$F$226:$FO$226, Schedule!$F$236:$FO$236, 0)</f>
        <v>0</v>
      </c>
      <c r="BMZ250" s="214">
        <f>_xlfn.XLOOKUP(BMZ234, Schedule!$F$226:$FO$226, Schedule!$F$236:$FO$236, 0)</f>
        <v>0</v>
      </c>
      <c r="BNA250" s="214">
        <f>_xlfn.XLOOKUP(BNA234, Schedule!$F$226:$FO$226, Schedule!$F$236:$FO$236, 0)</f>
        <v>0</v>
      </c>
      <c r="BNB250" s="214">
        <f>_xlfn.XLOOKUP(BNB234, Schedule!$F$226:$FO$226, Schedule!$F$236:$FO$236, 0)</f>
        <v>0</v>
      </c>
      <c r="BNC250" s="214">
        <f>_xlfn.XLOOKUP(BNC234, Schedule!$F$226:$FO$226, Schedule!$F$236:$FO$236, 0)</f>
        <v>0</v>
      </c>
      <c r="BND250" s="214">
        <f>_xlfn.XLOOKUP(BND234, Schedule!$F$226:$FO$226, Schedule!$F$236:$FO$236, 0)</f>
        <v>0</v>
      </c>
      <c r="BNE250" s="214">
        <f>_xlfn.XLOOKUP(BNE234, Schedule!$F$226:$FO$226, Schedule!$F$236:$FO$236, 0)</f>
        <v>0</v>
      </c>
      <c r="BNF250" s="214">
        <f>_xlfn.XLOOKUP(BNF234, Schedule!$F$226:$FO$226, Schedule!$F$236:$FO$236, 0)</f>
        <v>0</v>
      </c>
      <c r="BNG250" s="214">
        <f>_xlfn.XLOOKUP(BNG234, Schedule!$F$226:$FO$226, Schedule!$F$236:$FO$236, 0)</f>
        <v>0</v>
      </c>
      <c r="BNH250" s="214">
        <f>_xlfn.XLOOKUP(BNH234, Schedule!$F$226:$FO$226, Schedule!$F$236:$FO$236, 0)</f>
        <v>0</v>
      </c>
      <c r="BNI250" s="214">
        <f>_xlfn.XLOOKUP(BNI234, Schedule!$F$226:$FO$226, Schedule!$F$236:$FO$236, 0)</f>
        <v>0</v>
      </c>
      <c r="BNJ250" s="214">
        <f>_xlfn.XLOOKUP(BNJ234, Schedule!$F$226:$FO$226, Schedule!$F$236:$FO$236, 0)</f>
        <v>0</v>
      </c>
      <c r="BNK250" s="214">
        <f>_xlfn.XLOOKUP(BNK234, Schedule!$F$226:$FO$226, Schedule!$F$236:$FO$236, 0)</f>
        <v>0</v>
      </c>
      <c r="BNL250" s="214">
        <f>_xlfn.XLOOKUP(BNL234, Schedule!$F$226:$FO$226, Schedule!$F$236:$FO$236, 0)</f>
        <v>0</v>
      </c>
      <c r="BNM250" s="214">
        <f>_xlfn.XLOOKUP(BNM234, Schedule!$F$226:$FO$226, Schedule!$F$236:$FO$236, 0)</f>
        <v>0</v>
      </c>
      <c r="BNN250" s="214">
        <f>_xlfn.XLOOKUP(BNN234, Schedule!$F$226:$FO$226, Schedule!$F$236:$FO$236, 0)</f>
        <v>0</v>
      </c>
      <c r="BNO250" s="214">
        <f>_xlfn.XLOOKUP(BNO234, Schedule!$F$226:$FO$226, Schedule!$F$236:$FO$236, 0)</f>
        <v>0</v>
      </c>
      <c r="BNP250" s="214">
        <f>_xlfn.XLOOKUP(BNP234, Schedule!$F$226:$FO$226, Schedule!$F$236:$FO$236, 0)</f>
        <v>0</v>
      </c>
      <c r="BNQ250" s="214">
        <f>_xlfn.XLOOKUP(BNQ234, Schedule!$F$226:$FO$226, Schedule!$F$236:$FO$236, 0)</f>
        <v>0</v>
      </c>
      <c r="BNR250" s="214">
        <f>_xlfn.XLOOKUP(BNR234, Schedule!$F$226:$FO$226, Schedule!$F$236:$FO$236, 0)</f>
        <v>0</v>
      </c>
      <c r="BNS250" s="214">
        <f>_xlfn.XLOOKUP(BNS234, Schedule!$F$226:$FO$226, Schedule!$F$236:$FO$236, 0)</f>
        <v>0</v>
      </c>
      <c r="BNT250" s="214">
        <f>_xlfn.XLOOKUP(BNT234, Schedule!$F$226:$FO$226, Schedule!$F$236:$FO$236, 0)</f>
        <v>0</v>
      </c>
      <c r="BNU250" s="214">
        <f>_xlfn.XLOOKUP(BNU234, Schedule!$F$226:$FO$226, Schedule!$F$236:$FO$236, 0)</f>
        <v>0</v>
      </c>
      <c r="BNV250" s="214">
        <f>_xlfn.XLOOKUP(BNV234, Schedule!$F$226:$FO$226, Schedule!$F$236:$FO$236, 0)</f>
        <v>0</v>
      </c>
      <c r="BNW250" s="214">
        <f>_xlfn.XLOOKUP(BNW234, Schedule!$F$226:$FO$226, Schedule!$F$236:$FO$236, 0)</f>
        <v>0</v>
      </c>
      <c r="BNX250" s="214">
        <f>_xlfn.XLOOKUP(BNX234, Schedule!$F$226:$FO$226, Schedule!$F$236:$FO$236, 0)</f>
        <v>0</v>
      </c>
      <c r="BNY250" s="214">
        <f>_xlfn.XLOOKUP(BNY234, Schedule!$F$226:$FO$226, Schedule!$F$236:$FO$236, 0)</f>
        <v>0</v>
      </c>
      <c r="BNZ250" s="214">
        <f>_xlfn.XLOOKUP(BNZ234, Schedule!$F$226:$FO$226, Schedule!$F$236:$FO$236, 0)</f>
        <v>0</v>
      </c>
      <c r="BOA250" s="214">
        <f>_xlfn.XLOOKUP(BOA234, Schedule!$F$226:$FO$226, Schedule!$F$236:$FO$236, 0)</f>
        <v>0</v>
      </c>
      <c r="BOB250" s="214">
        <f>_xlfn.XLOOKUP(BOB234, Schedule!$F$226:$FO$226, Schedule!$F$236:$FO$236, 0)</f>
        <v>0</v>
      </c>
      <c r="BOC250" s="214">
        <f>_xlfn.XLOOKUP(BOC234, Schedule!$F$226:$FO$226, Schedule!$F$236:$FO$236, 0)</f>
        <v>0</v>
      </c>
      <c r="BOD250" s="214">
        <f>_xlfn.XLOOKUP(BOD234, Schedule!$F$226:$FO$226, Schedule!$F$236:$FO$236, 0)</f>
        <v>0</v>
      </c>
      <c r="BOE250" s="214">
        <f>_xlfn.XLOOKUP(BOE234, Schedule!$F$226:$FO$226, Schedule!$F$236:$FO$236, 0)</f>
        <v>0</v>
      </c>
      <c r="BOF250" s="214">
        <f>_xlfn.XLOOKUP(BOF234, Schedule!$F$226:$FO$226, Schedule!$F$236:$FO$236, 0)</f>
        <v>0</v>
      </c>
      <c r="BOG250" s="214">
        <f>_xlfn.XLOOKUP(BOG234, Schedule!$F$226:$FO$226, Schedule!$F$236:$FO$236, 0)</f>
        <v>0</v>
      </c>
      <c r="BOH250" s="214">
        <f>_xlfn.XLOOKUP(BOH234, Schedule!$F$226:$FO$226, Schedule!$F$236:$FO$236, 0)</f>
        <v>0</v>
      </c>
      <c r="BOI250" s="214">
        <f>_xlfn.XLOOKUP(BOI234, Schedule!$F$226:$FO$226, Schedule!$F$236:$FO$236, 0)</f>
        <v>0</v>
      </c>
      <c r="BOJ250" s="214">
        <f>_xlfn.XLOOKUP(BOJ234, Schedule!$F$226:$FO$226, Schedule!$F$236:$FO$236, 0)</f>
        <v>0</v>
      </c>
      <c r="BOK250" s="214">
        <f>_xlfn.XLOOKUP(BOK234, Schedule!$F$226:$FO$226, Schedule!$F$236:$FO$236, 0)</f>
        <v>0</v>
      </c>
      <c r="BOL250" s="214">
        <f>_xlfn.XLOOKUP(BOL234, Schedule!$F$226:$FO$226, Schedule!$F$236:$FO$236, 0)</f>
        <v>0</v>
      </c>
      <c r="BOM250" s="214">
        <f>_xlfn.XLOOKUP(BOM234, Schedule!$F$226:$FO$226, Schedule!$F$236:$FO$236, 0)</f>
        <v>0</v>
      </c>
      <c r="BON250" s="214">
        <f>_xlfn.XLOOKUP(BON234, Schedule!$F$226:$FO$226, Schedule!$F$236:$FO$236, 0)</f>
        <v>0</v>
      </c>
      <c r="BOO250" s="214">
        <f>_xlfn.XLOOKUP(BOO234, Schedule!$F$226:$FO$226, Schedule!$F$236:$FO$236, 0)</f>
        <v>0</v>
      </c>
      <c r="BOP250" s="214">
        <f>_xlfn.XLOOKUP(BOP234, Schedule!$F$226:$FO$226, Schedule!$F$236:$FO$236, 0)</f>
        <v>0</v>
      </c>
      <c r="BOQ250" s="214">
        <f>_xlfn.XLOOKUP(BOQ234, Schedule!$F$226:$FO$226, Schedule!$F$236:$FO$236, 0)</f>
        <v>0</v>
      </c>
      <c r="BOR250" s="214">
        <f>_xlfn.XLOOKUP(BOR234, Schedule!$F$226:$FO$226, Schedule!$F$236:$FO$236, 0)</f>
        <v>0</v>
      </c>
      <c r="BOS250" s="214">
        <f>_xlfn.XLOOKUP(BOS234, Schedule!$F$226:$FO$226, Schedule!$F$236:$FO$236, 0)</f>
        <v>0</v>
      </c>
      <c r="BOT250" s="214">
        <f>_xlfn.XLOOKUP(BOT234, Schedule!$F$226:$FO$226, Schedule!$F$236:$FO$236, 0)</f>
        <v>0</v>
      </c>
      <c r="BOU250" s="214">
        <f>_xlfn.XLOOKUP(BOU234, Schedule!$F$226:$FO$226, Schedule!$F$236:$FO$236, 0)</f>
        <v>0</v>
      </c>
      <c r="BOV250" s="214">
        <f>_xlfn.XLOOKUP(BOV234, Schedule!$F$226:$FO$226, Schedule!$F$236:$FO$236, 0)</f>
        <v>0</v>
      </c>
      <c r="BOW250" s="214">
        <f>_xlfn.XLOOKUP(BOW234, Schedule!$F$226:$FO$226, Schedule!$F$236:$FO$236, 0)</f>
        <v>0</v>
      </c>
      <c r="BOX250" s="214">
        <f>_xlfn.XLOOKUP(BOX234, Schedule!$F$226:$FO$226, Schedule!$F$236:$FO$236, 0)</f>
        <v>0</v>
      </c>
      <c r="BOY250" s="214">
        <f>_xlfn.XLOOKUP(BOY234, Schedule!$F$226:$FO$226, Schedule!$F$236:$FO$236, 0)</f>
        <v>0</v>
      </c>
      <c r="BOZ250" s="214">
        <f>_xlfn.XLOOKUP(BOZ234, Schedule!$F$226:$FO$226, Schedule!$F$236:$FO$236, 0)</f>
        <v>0</v>
      </c>
      <c r="BPA250" s="214">
        <f>_xlfn.XLOOKUP(BPA234, Schedule!$F$226:$FO$226, Schedule!$F$236:$FO$236, 0)</f>
        <v>0</v>
      </c>
      <c r="BPB250" s="214">
        <f>_xlfn.XLOOKUP(BPB234, Schedule!$F$226:$FO$226, Schedule!$F$236:$FO$236, 0)</f>
        <v>0</v>
      </c>
      <c r="BPC250" s="214">
        <f>_xlfn.XLOOKUP(BPC234, Schedule!$F$226:$FO$226, Schedule!$F$236:$FO$236, 0)</f>
        <v>0</v>
      </c>
      <c r="BPD250" s="214">
        <f>_xlfn.XLOOKUP(BPD234, Schedule!$F$226:$FO$226, Schedule!$F$236:$FO$236, 0)</f>
        <v>0</v>
      </c>
      <c r="BPE250" s="214">
        <f>_xlfn.XLOOKUP(BPE234, Schedule!$F$226:$FO$226, Schedule!$F$236:$FO$236, 0)</f>
        <v>0</v>
      </c>
      <c r="BPF250" s="214">
        <f>_xlfn.XLOOKUP(BPF234, Schedule!$F$226:$FO$226, Schedule!$F$236:$FO$236, 0)</f>
        <v>0</v>
      </c>
      <c r="BPG250" s="214">
        <f>_xlfn.XLOOKUP(BPG234, Schedule!$F$226:$FO$226, Schedule!$F$236:$FO$236, 0)</f>
        <v>0</v>
      </c>
      <c r="BPH250" s="214">
        <f>_xlfn.XLOOKUP(BPH234, Schedule!$F$226:$FO$226, Schedule!$F$236:$FO$236, 0)</f>
        <v>0</v>
      </c>
      <c r="BPI250" s="214">
        <f>_xlfn.XLOOKUP(BPI234, Schedule!$F$226:$FO$226, Schedule!$F$236:$FO$236, 0)</f>
        <v>0</v>
      </c>
      <c r="BPJ250" s="214">
        <f>_xlfn.XLOOKUP(BPJ234, Schedule!$F$226:$FO$226, Schedule!$F$236:$FO$236, 0)</f>
        <v>0</v>
      </c>
      <c r="BPK250" s="214">
        <f>_xlfn.XLOOKUP(BPK234, Schedule!$F$226:$FO$226, Schedule!$F$236:$FO$236, 0)</f>
        <v>0</v>
      </c>
      <c r="BPL250" s="214">
        <f>_xlfn.XLOOKUP(BPL234, Schedule!$F$226:$FO$226, Schedule!$F$236:$FO$236, 0)</f>
        <v>0</v>
      </c>
      <c r="BPM250" s="214">
        <f>_xlfn.XLOOKUP(BPM234, Schedule!$F$226:$FO$226, Schedule!$F$236:$FO$236, 0)</f>
        <v>0</v>
      </c>
      <c r="BPN250" s="214">
        <f>_xlfn.XLOOKUP(BPN234, Schedule!$F$226:$FO$226, Schedule!$F$236:$FO$236, 0)</f>
        <v>0</v>
      </c>
      <c r="BPO250" s="214">
        <f>_xlfn.XLOOKUP(BPO234, Schedule!$F$226:$FO$226, Schedule!$F$236:$FO$236, 0)</f>
        <v>0</v>
      </c>
      <c r="BPP250" s="214">
        <f>_xlfn.XLOOKUP(BPP234, Schedule!$F$226:$FO$226, Schedule!$F$236:$FO$236, 0)</f>
        <v>0</v>
      </c>
      <c r="BPQ250" s="214">
        <f>_xlfn.XLOOKUP(BPQ234, Schedule!$F$226:$FO$226, Schedule!$F$236:$FO$236, 0)</f>
        <v>0</v>
      </c>
      <c r="BPR250" s="214">
        <f>_xlfn.XLOOKUP(BPR234, Schedule!$F$226:$FO$226, Schedule!$F$236:$FO$236, 0)</f>
        <v>0</v>
      </c>
      <c r="BPS250" s="214">
        <f>_xlfn.XLOOKUP(BPS234, Schedule!$F$226:$FO$226, Schedule!$F$236:$FO$236, 0)</f>
        <v>0</v>
      </c>
      <c r="BPT250" s="214">
        <f>_xlfn.XLOOKUP(BPT234, Schedule!$F$226:$FO$226, Schedule!$F$236:$FO$236, 0)</f>
        <v>0</v>
      </c>
      <c r="BPU250" s="214">
        <f>_xlfn.XLOOKUP(BPU234, Schedule!$F$226:$FO$226, Schedule!$F$236:$FO$236, 0)</f>
        <v>0</v>
      </c>
      <c r="BPV250" s="214">
        <f>_xlfn.XLOOKUP(BPV234, Schedule!$F$226:$FO$226, Schedule!$F$236:$FO$236, 0)</f>
        <v>0</v>
      </c>
      <c r="BPW250" s="214">
        <f>_xlfn.XLOOKUP(BPW234, Schedule!$F$226:$FO$226, Schedule!$F$236:$FO$236, 0)</f>
        <v>0</v>
      </c>
      <c r="BPX250" s="214">
        <f>_xlfn.XLOOKUP(BPX234, Schedule!$F$226:$FO$226, Schedule!$F$236:$FO$236, 0)</f>
        <v>0</v>
      </c>
      <c r="BPY250" s="214">
        <f>_xlfn.XLOOKUP(BPY234, Schedule!$F$226:$FO$226, Schedule!$F$236:$FO$236, 0)</f>
        <v>0</v>
      </c>
      <c r="BPZ250" s="214">
        <f>_xlfn.XLOOKUP(BPZ234, Schedule!$F$226:$FO$226, Schedule!$F$236:$FO$236, 0)</f>
        <v>0</v>
      </c>
      <c r="BQA250" s="214">
        <f>_xlfn.XLOOKUP(BQA234, Schedule!$F$226:$FO$226, Schedule!$F$236:$FO$236, 0)</f>
        <v>0</v>
      </c>
      <c r="BQB250" s="214">
        <f>_xlfn.XLOOKUP(BQB234, Schedule!$F$226:$FO$226, Schedule!$F$236:$FO$236, 0)</f>
        <v>0</v>
      </c>
      <c r="BQC250" s="214">
        <f>_xlfn.XLOOKUP(BQC234, Schedule!$F$226:$FO$226, Schedule!$F$236:$FO$236, 0)</f>
        <v>0</v>
      </c>
      <c r="BQD250" s="214">
        <f>_xlfn.XLOOKUP(BQD234, Schedule!$F$226:$FO$226, Schedule!$F$236:$FO$236, 0)</f>
        <v>0</v>
      </c>
      <c r="BQE250" s="214">
        <f>_xlfn.XLOOKUP(BQE234, Schedule!$F$226:$FO$226, Schedule!$F$236:$FO$236, 0)</f>
        <v>0</v>
      </c>
      <c r="BQF250" s="214">
        <f>_xlfn.XLOOKUP(BQF234, Schedule!$F$226:$FO$226, Schedule!$F$236:$FO$236, 0)</f>
        <v>0</v>
      </c>
      <c r="BQG250" s="214">
        <f>_xlfn.XLOOKUP(BQG234, Schedule!$F$226:$FO$226, Schedule!$F$236:$FO$236, 0)</f>
        <v>0</v>
      </c>
      <c r="BQH250" s="214">
        <f>_xlfn.XLOOKUP(BQH234, Schedule!$F$226:$FO$226, Schedule!$F$236:$FO$236, 0)</f>
        <v>0</v>
      </c>
      <c r="BQI250" s="214">
        <f>_xlfn.XLOOKUP(BQI234, Schedule!$F$226:$FO$226, Schedule!$F$236:$FO$236, 0)</f>
        <v>0</v>
      </c>
      <c r="BQJ250" s="214">
        <f>_xlfn.XLOOKUP(BQJ234, Schedule!$F$226:$FO$226, Schedule!$F$236:$FO$236, 0)</f>
        <v>0</v>
      </c>
      <c r="BQK250" s="214">
        <f>_xlfn.XLOOKUP(BQK234, Schedule!$F$226:$FO$226, Schedule!$F$236:$FO$236, 0)</f>
        <v>0</v>
      </c>
      <c r="BQL250" s="214">
        <f>_xlfn.XLOOKUP(BQL234, Schedule!$F$226:$FO$226, Schedule!$F$236:$FO$236, 0)</f>
        <v>0</v>
      </c>
      <c r="BQM250" s="214">
        <f>_xlfn.XLOOKUP(BQM234, Schedule!$F$226:$FO$226, Schedule!$F$236:$FO$236, 0)</f>
        <v>0</v>
      </c>
      <c r="BQN250" s="214">
        <f>_xlfn.XLOOKUP(BQN234, Schedule!$F$226:$FO$226, Schedule!$F$236:$FO$236, 0)</f>
        <v>0</v>
      </c>
      <c r="BQO250" s="214">
        <f>_xlfn.XLOOKUP(BQO234, Schedule!$F$226:$FO$226, Schedule!$F$236:$FO$236, 0)</f>
        <v>0</v>
      </c>
      <c r="BQP250" s="214">
        <f>_xlfn.XLOOKUP(BQP234, Schedule!$F$226:$FO$226, Schedule!$F$236:$FO$236, 0)</f>
        <v>0</v>
      </c>
      <c r="BQQ250" s="214">
        <f>_xlfn.XLOOKUP(BQQ234, Schedule!$F$226:$FO$226, Schedule!$F$236:$FO$236, 0)</f>
        <v>0</v>
      </c>
      <c r="BQR250" s="214">
        <f>_xlfn.XLOOKUP(BQR234, Schedule!$F$226:$FO$226, Schedule!$F$236:$FO$236, 0)</f>
        <v>0</v>
      </c>
      <c r="BQS250" s="214">
        <f>_xlfn.XLOOKUP(BQS234, Schedule!$F$226:$FO$226, Schedule!$F$236:$FO$236, 0)</f>
        <v>0</v>
      </c>
      <c r="BQT250" s="214">
        <f>_xlfn.XLOOKUP(BQT234, Schedule!$F$226:$FO$226, Schedule!$F$236:$FO$236, 0)</f>
        <v>0</v>
      </c>
      <c r="BQU250" s="214">
        <f>_xlfn.XLOOKUP(BQU234, Schedule!$F$226:$FO$226, Schedule!$F$236:$FO$236, 0)</f>
        <v>0</v>
      </c>
      <c r="BQV250" s="214">
        <f>_xlfn.XLOOKUP(BQV234, Schedule!$F$226:$FO$226, Schedule!$F$236:$FO$236, 0)</f>
        <v>0</v>
      </c>
      <c r="BQW250" s="214">
        <f>_xlfn.XLOOKUP(BQW234, Schedule!$F$226:$FO$226, Schedule!$F$236:$FO$236, 0)</f>
        <v>0</v>
      </c>
      <c r="BQX250" s="214">
        <f>_xlfn.XLOOKUP(BQX234, Schedule!$F$226:$FO$226, Schedule!$F$236:$FO$236, 0)</f>
        <v>0</v>
      </c>
      <c r="BQY250" s="214">
        <f>_xlfn.XLOOKUP(BQY234, Schedule!$F$226:$FO$226, Schedule!$F$236:$FO$236, 0)</f>
        <v>0</v>
      </c>
      <c r="BQZ250" s="214">
        <f>_xlfn.XLOOKUP(BQZ234, Schedule!$F$226:$FO$226, Schedule!$F$236:$FO$236, 0)</f>
        <v>0</v>
      </c>
      <c r="BRA250" s="214">
        <f>_xlfn.XLOOKUP(BRA234, Schedule!$F$226:$FO$226, Schedule!$F$236:$FO$236, 0)</f>
        <v>0</v>
      </c>
      <c r="BRB250" s="214">
        <f>_xlfn.XLOOKUP(BRB234, Schedule!$F$226:$FO$226, Schedule!$F$236:$FO$236, 0)</f>
        <v>0</v>
      </c>
      <c r="BRC250" s="214">
        <f>_xlfn.XLOOKUP(BRC234, Schedule!$F$226:$FO$226, Schedule!$F$236:$FO$236, 0)</f>
        <v>0</v>
      </c>
      <c r="BRD250" s="214">
        <f>_xlfn.XLOOKUP(BRD234, Schedule!$F$226:$FO$226, Schedule!$F$236:$FO$236, 0)</f>
        <v>0</v>
      </c>
      <c r="BRE250" s="214">
        <f>_xlfn.XLOOKUP(BRE234, Schedule!$F$226:$FO$226, Schedule!$F$236:$FO$236, 0)</f>
        <v>0</v>
      </c>
      <c r="BRF250" s="214">
        <f>_xlfn.XLOOKUP(BRF234, Schedule!$F$226:$FO$226, Schedule!$F$236:$FO$236, 0)</f>
        <v>0</v>
      </c>
      <c r="BRG250" s="214">
        <f>_xlfn.XLOOKUP(BRG234, Schedule!$F$226:$FO$226, Schedule!$F$236:$FO$236, 0)</f>
        <v>0</v>
      </c>
      <c r="BRH250" s="214">
        <f>_xlfn.XLOOKUP(BRH234, Schedule!$F$226:$FO$226, Schedule!$F$236:$FO$236, 0)</f>
        <v>0</v>
      </c>
      <c r="BRI250" s="214">
        <f>_xlfn.XLOOKUP(BRI234, Schedule!$F$226:$FO$226, Schedule!$F$236:$FO$236, 0)</f>
        <v>0</v>
      </c>
      <c r="BRJ250" s="214">
        <f>_xlfn.XLOOKUP(BRJ234, Schedule!$F$226:$FO$226, Schedule!$F$236:$FO$236, 0)</f>
        <v>0</v>
      </c>
      <c r="BRK250" s="214">
        <f>_xlfn.XLOOKUP(BRK234, Schedule!$F$226:$FO$226, Schedule!$F$236:$FO$236, 0)</f>
        <v>0</v>
      </c>
      <c r="BRL250" s="214">
        <f>_xlfn.XLOOKUP(BRL234, Schedule!$F$226:$FO$226, Schedule!$F$236:$FO$236, 0)</f>
        <v>0</v>
      </c>
      <c r="BRM250" s="214">
        <f>_xlfn.XLOOKUP(BRM234, Schedule!$F$226:$FO$226, Schedule!$F$236:$FO$236, 0)</f>
        <v>0</v>
      </c>
      <c r="BRN250" s="214">
        <f>_xlfn.XLOOKUP(BRN234, Schedule!$F$226:$FO$226, Schedule!$F$236:$FO$236, 0)</f>
        <v>0</v>
      </c>
      <c r="BRO250" s="214">
        <f>_xlfn.XLOOKUP(BRO234, Schedule!$F$226:$FO$226, Schedule!$F$236:$FO$236, 0)</f>
        <v>0</v>
      </c>
      <c r="BRP250" s="214">
        <f>_xlfn.XLOOKUP(BRP234, Schedule!$F$226:$FO$226, Schedule!$F$236:$FO$236, 0)</f>
        <v>0</v>
      </c>
      <c r="BRQ250" s="214">
        <f>_xlfn.XLOOKUP(BRQ234, Schedule!$F$226:$FO$226, Schedule!$F$236:$FO$236, 0)</f>
        <v>0</v>
      </c>
      <c r="BRR250" s="214">
        <f>_xlfn.XLOOKUP(BRR234, Schedule!$F$226:$FO$226, Schedule!$F$236:$FO$236, 0)</f>
        <v>0</v>
      </c>
      <c r="BRS250" s="214">
        <f>_xlfn.XLOOKUP(BRS234, Schedule!$F$226:$FO$226, Schedule!$F$236:$FO$236, 0)</f>
        <v>0</v>
      </c>
      <c r="BRT250" s="214">
        <f>_xlfn.XLOOKUP(BRT234, Schedule!$F$226:$FO$226, Schedule!$F$236:$FO$236, 0)</f>
        <v>0</v>
      </c>
      <c r="BRU250" s="214">
        <f>_xlfn.XLOOKUP(BRU234, Schedule!$F$226:$FO$226, Schedule!$F$236:$FO$236, 0)</f>
        <v>0</v>
      </c>
      <c r="BRV250" s="214">
        <f>_xlfn.XLOOKUP(BRV234, Schedule!$F$226:$FO$226, Schedule!$F$236:$FO$236, 0)</f>
        <v>0</v>
      </c>
      <c r="BRW250" s="214">
        <f>_xlfn.XLOOKUP(BRW234, Schedule!$F$226:$FO$226, Schedule!$F$236:$FO$236, 0)</f>
        <v>0</v>
      </c>
      <c r="BRX250" s="214">
        <f>_xlfn.XLOOKUP(BRX234, Schedule!$F$226:$FO$226, Schedule!$F$236:$FO$236, 0)</f>
        <v>0</v>
      </c>
      <c r="BRY250" s="214">
        <f>_xlfn.XLOOKUP(BRY234, Schedule!$F$226:$FO$226, Schedule!$F$236:$FO$236, 0)</f>
        <v>0</v>
      </c>
      <c r="BRZ250" s="214">
        <f>_xlfn.XLOOKUP(BRZ234, Schedule!$F$226:$FO$226, Schedule!$F$236:$FO$236, 0)</f>
        <v>0</v>
      </c>
      <c r="BSA250" s="214">
        <f>_xlfn.XLOOKUP(BSA234, Schedule!$F$226:$FO$226, Schedule!$F$236:$FO$236, 0)</f>
        <v>0</v>
      </c>
      <c r="BSB250" s="214">
        <f>_xlfn.XLOOKUP(BSB234, Schedule!$F$226:$FO$226, Schedule!$F$236:$FO$236, 0)</f>
        <v>0</v>
      </c>
      <c r="BSC250" s="214">
        <f>_xlfn.XLOOKUP(BSC234, Schedule!$F$226:$FO$226, Schedule!$F$236:$FO$236, 0)</f>
        <v>0</v>
      </c>
      <c r="BSD250" s="214">
        <f>_xlfn.XLOOKUP(BSD234, Schedule!$F$226:$FO$226, Schedule!$F$236:$FO$236, 0)</f>
        <v>0</v>
      </c>
      <c r="BSE250" s="214">
        <f>_xlfn.XLOOKUP(BSE234, Schedule!$F$226:$FO$226, Schedule!$F$236:$FO$236, 0)</f>
        <v>0</v>
      </c>
      <c r="BSF250" s="214">
        <f>_xlfn.XLOOKUP(BSF234, Schedule!$F$226:$FO$226, Schedule!$F$236:$FO$236, 0)</f>
        <v>0</v>
      </c>
      <c r="BSG250" s="214">
        <f>_xlfn.XLOOKUP(BSG234, Schedule!$F$226:$FO$226, Schedule!$F$236:$FO$236, 0)</f>
        <v>0</v>
      </c>
      <c r="BSH250" s="214">
        <f>_xlfn.XLOOKUP(BSH234, Schedule!$F$226:$FO$226, Schedule!$F$236:$FO$236, 0)</f>
        <v>0</v>
      </c>
      <c r="BSI250" s="214">
        <f>_xlfn.XLOOKUP(BSI234, Schedule!$F$226:$FO$226, Schedule!$F$236:$FO$236, 0)</f>
        <v>0</v>
      </c>
      <c r="BSJ250" s="214">
        <f>_xlfn.XLOOKUP(BSJ234, Schedule!$F$226:$FO$226, Schedule!$F$236:$FO$236, 0)</f>
        <v>0</v>
      </c>
      <c r="BSK250" s="214">
        <f>_xlfn.XLOOKUP(BSK234, Schedule!$F$226:$FO$226, Schedule!$F$236:$FO$236, 0)</f>
        <v>0</v>
      </c>
      <c r="BSL250" s="214">
        <f>_xlfn.XLOOKUP(BSL234, Schedule!$F$226:$FO$226, Schedule!$F$236:$FO$236, 0)</f>
        <v>0</v>
      </c>
      <c r="BSM250" s="214">
        <f>_xlfn.XLOOKUP(BSM234, Schedule!$F$226:$FO$226, Schedule!$F$236:$FO$236, 0)</f>
        <v>0</v>
      </c>
      <c r="BSN250" s="214">
        <f>_xlfn.XLOOKUP(BSN234, Schedule!$F$226:$FO$226, Schedule!$F$236:$FO$236, 0)</f>
        <v>0</v>
      </c>
      <c r="BSO250" s="214">
        <f>_xlfn.XLOOKUP(BSO234, Schedule!$F$226:$FO$226, Schedule!$F$236:$FO$236, 0)</f>
        <v>0</v>
      </c>
      <c r="BSP250" s="214">
        <f>_xlfn.XLOOKUP(BSP234, Schedule!$F$226:$FO$226, Schedule!$F$236:$FO$236, 0)</f>
        <v>0</v>
      </c>
      <c r="BSQ250" s="214">
        <f>_xlfn.XLOOKUP(BSQ234, Schedule!$F$226:$FO$226, Schedule!$F$236:$FO$236, 0)</f>
        <v>0</v>
      </c>
      <c r="BSR250" s="214">
        <f>_xlfn.XLOOKUP(BSR234, Schedule!$F$226:$FO$226, Schedule!$F$236:$FO$236, 0)</f>
        <v>0</v>
      </c>
      <c r="BSS250" s="214">
        <f>_xlfn.XLOOKUP(BSS234, Schedule!$F$226:$FO$226, Schedule!$F$236:$FO$236, 0)</f>
        <v>0</v>
      </c>
      <c r="BST250" s="214">
        <f>_xlfn.XLOOKUP(BST234, Schedule!$F$226:$FO$226, Schedule!$F$236:$FO$236, 0)</f>
        <v>0</v>
      </c>
      <c r="BSU250" s="214">
        <f>_xlfn.XLOOKUP(BSU234, Schedule!$F$226:$FO$226, Schedule!$F$236:$FO$236, 0)</f>
        <v>0</v>
      </c>
      <c r="BSV250" s="214">
        <f>_xlfn.XLOOKUP(BSV234, Schedule!$F$226:$FO$226, Schedule!$F$236:$FO$236, 0)</f>
        <v>0</v>
      </c>
      <c r="BSW250" s="214">
        <f>_xlfn.XLOOKUP(BSW234, Schedule!$F$226:$FO$226, Schedule!$F$236:$FO$236, 0)</f>
        <v>0</v>
      </c>
      <c r="BSX250" s="214">
        <f>_xlfn.XLOOKUP(BSX234, Schedule!$F$226:$FO$226, Schedule!$F$236:$FO$236, 0)</f>
        <v>0</v>
      </c>
      <c r="BSY250" s="214">
        <f>_xlfn.XLOOKUP(BSY234, Schedule!$F$226:$FO$226, Schedule!$F$236:$FO$236, 0)</f>
        <v>0</v>
      </c>
      <c r="BSZ250" s="214">
        <f>_xlfn.XLOOKUP(BSZ234, Schedule!$F$226:$FO$226, Schedule!$F$236:$FO$236, 0)</f>
        <v>0</v>
      </c>
      <c r="BTA250" s="214">
        <f>_xlfn.XLOOKUP(BTA234, Schedule!$F$226:$FO$226, Schedule!$F$236:$FO$236, 0)</f>
        <v>0</v>
      </c>
      <c r="BTB250" s="214">
        <f>_xlfn.XLOOKUP(BTB234, Schedule!$F$226:$FO$226, Schedule!$F$236:$FO$236, 0)</f>
        <v>0</v>
      </c>
      <c r="BTC250" s="214">
        <f>_xlfn.XLOOKUP(BTC234, Schedule!$F$226:$FO$226, Schedule!$F$236:$FO$236, 0)</f>
        <v>0</v>
      </c>
      <c r="BTD250" s="214">
        <f>_xlfn.XLOOKUP(BTD234, Schedule!$F$226:$FO$226, Schedule!$F$236:$FO$236, 0)</f>
        <v>0</v>
      </c>
      <c r="BTE250" s="214">
        <f>_xlfn.XLOOKUP(BTE234, Schedule!$F$226:$FO$226, Schedule!$F$236:$FO$236, 0)</f>
        <v>0</v>
      </c>
      <c r="BTF250" s="214">
        <f>_xlfn.XLOOKUP(BTF234, Schedule!$F$226:$FO$226, Schedule!$F$236:$FO$236, 0)</f>
        <v>0</v>
      </c>
      <c r="BTG250" s="214">
        <f>_xlfn.XLOOKUP(BTG234, Schedule!$F$226:$FO$226, Schedule!$F$236:$FO$236, 0)</f>
        <v>0</v>
      </c>
      <c r="BTH250" s="214">
        <f>_xlfn.XLOOKUP(BTH234, Schedule!$F$226:$FO$226, Schedule!$F$236:$FO$236, 0)</f>
        <v>0</v>
      </c>
      <c r="BTI250" s="214">
        <f>_xlfn.XLOOKUP(BTI234, Schedule!$F$226:$FO$226, Schedule!$F$236:$FO$236, 0)</f>
        <v>0</v>
      </c>
      <c r="BTJ250" s="214">
        <f>_xlfn.XLOOKUP(BTJ234, Schedule!$F$226:$FO$226, Schedule!$F$236:$FO$236, 0)</f>
        <v>0</v>
      </c>
      <c r="BTK250" s="214">
        <f>_xlfn.XLOOKUP(BTK234, Schedule!$F$226:$FO$226, Schedule!$F$236:$FO$236, 0)</f>
        <v>0</v>
      </c>
      <c r="BTL250" s="214">
        <f>_xlfn.XLOOKUP(BTL234, Schedule!$F$226:$FO$226, Schedule!$F$236:$FO$236, 0)</f>
        <v>0</v>
      </c>
      <c r="BTM250" s="214">
        <f>_xlfn.XLOOKUP(BTM234, Schedule!$F$226:$FO$226, Schedule!$F$236:$FO$236, 0)</f>
        <v>0</v>
      </c>
      <c r="BTN250" s="214">
        <f>_xlfn.XLOOKUP(BTN234, Schedule!$F$226:$FO$226, Schedule!$F$236:$FO$236, 0)</f>
        <v>0</v>
      </c>
      <c r="BTO250" s="214">
        <f>_xlfn.XLOOKUP(BTO234, Schedule!$F$226:$FO$226, Schedule!$F$236:$FO$236, 0)</f>
        <v>0</v>
      </c>
      <c r="BTP250" s="214">
        <f>_xlfn.XLOOKUP(BTP234, Schedule!$F$226:$FO$226, Schedule!$F$236:$FO$236, 0)</f>
        <v>0</v>
      </c>
      <c r="BTQ250" s="214">
        <f>_xlfn.XLOOKUP(BTQ234, Schedule!$F$226:$FO$226, Schedule!$F$236:$FO$236, 0)</f>
        <v>0</v>
      </c>
      <c r="BTR250" s="214">
        <f>_xlfn.XLOOKUP(BTR234, Schedule!$F$226:$FO$226, Schedule!$F$236:$FO$236, 0)</f>
        <v>0</v>
      </c>
      <c r="BTS250" s="214">
        <f>_xlfn.XLOOKUP(BTS234, Schedule!$F$226:$FO$226, Schedule!$F$236:$FO$236, 0)</f>
        <v>0</v>
      </c>
      <c r="BTT250" s="214">
        <f>_xlfn.XLOOKUP(BTT234, Schedule!$F$226:$FO$226, Schedule!$F$236:$FO$236, 0)</f>
        <v>0</v>
      </c>
      <c r="BTU250" s="214">
        <f>_xlfn.XLOOKUP(BTU234, Schedule!$F$226:$FO$226, Schedule!$F$236:$FO$236, 0)</f>
        <v>0</v>
      </c>
      <c r="BTV250" s="214">
        <f>_xlfn.XLOOKUP(BTV234, Schedule!$F$226:$FO$226, Schedule!$F$236:$FO$236, 0)</f>
        <v>0</v>
      </c>
      <c r="BTW250" s="214">
        <f>_xlfn.XLOOKUP(BTW234, Schedule!$F$226:$FO$226, Schedule!$F$236:$FO$236, 0)</f>
        <v>0</v>
      </c>
      <c r="BTX250" s="214">
        <f>_xlfn.XLOOKUP(BTX234, Schedule!$F$226:$FO$226, Schedule!$F$236:$FO$236, 0)</f>
        <v>0</v>
      </c>
      <c r="BTY250" s="214">
        <f>_xlfn.XLOOKUP(BTY234, Schedule!$F$226:$FO$226, Schedule!$F$236:$FO$236, 0)</f>
        <v>0</v>
      </c>
      <c r="BTZ250" s="214">
        <f>_xlfn.XLOOKUP(BTZ234, Schedule!$F$226:$FO$226, Schedule!$F$236:$FO$236, 0)</f>
        <v>0</v>
      </c>
      <c r="BUA250" s="214">
        <f>_xlfn.XLOOKUP(BUA234, Schedule!$F$226:$FO$226, Schedule!$F$236:$FO$236, 0)</f>
        <v>0</v>
      </c>
      <c r="BUB250" s="214">
        <f>_xlfn.XLOOKUP(BUB234, Schedule!$F$226:$FO$226, Schedule!$F$236:$FO$236, 0)</f>
        <v>0</v>
      </c>
      <c r="BUC250" s="214">
        <f>_xlfn.XLOOKUP(BUC234, Schedule!$F$226:$FO$226, Schedule!$F$236:$FO$236, 0)</f>
        <v>0</v>
      </c>
      <c r="BUD250" s="214">
        <f>_xlfn.XLOOKUP(BUD234, Schedule!$F$226:$FO$226, Schedule!$F$236:$FO$236, 0)</f>
        <v>0</v>
      </c>
      <c r="BUE250" s="214">
        <f>_xlfn.XLOOKUP(BUE234, Schedule!$F$226:$FO$226, Schedule!$F$236:$FO$236, 0)</f>
        <v>0</v>
      </c>
      <c r="BUF250" s="214">
        <f>_xlfn.XLOOKUP(BUF234, Schedule!$F$226:$FO$226, Schedule!$F$236:$FO$236, 0)</f>
        <v>0</v>
      </c>
      <c r="BUG250" s="214">
        <f>_xlfn.XLOOKUP(BUG234, Schedule!$F$226:$FO$226, Schedule!$F$236:$FO$236, 0)</f>
        <v>0</v>
      </c>
      <c r="BUH250" s="214">
        <f>_xlfn.XLOOKUP(BUH234, Schedule!$F$226:$FO$226, Schedule!$F$236:$FO$236, 0)</f>
        <v>0</v>
      </c>
      <c r="BUI250" s="214">
        <f>_xlfn.XLOOKUP(BUI234, Schedule!$F$226:$FO$226, Schedule!$F$236:$FO$236, 0)</f>
        <v>0</v>
      </c>
      <c r="BUJ250" s="214">
        <f>_xlfn.XLOOKUP(BUJ234, Schedule!$F$226:$FO$226, Schedule!$F$236:$FO$236, 0)</f>
        <v>0</v>
      </c>
      <c r="BUK250" s="214">
        <f>_xlfn.XLOOKUP(BUK234, Schedule!$F$226:$FO$226, Schedule!$F$236:$FO$236, 0)</f>
        <v>0</v>
      </c>
      <c r="BUL250" s="214">
        <f>_xlfn.XLOOKUP(BUL234, Schedule!$F$226:$FO$226, Schedule!$F$236:$FO$236, 0)</f>
        <v>0</v>
      </c>
      <c r="BUM250" s="214">
        <f>_xlfn.XLOOKUP(BUM234, Schedule!$F$226:$FO$226, Schedule!$F$236:$FO$236, 0)</f>
        <v>0</v>
      </c>
      <c r="BUN250" s="214">
        <f>_xlfn.XLOOKUP(BUN234, Schedule!$F$226:$FO$226, Schedule!$F$236:$FO$236, 0)</f>
        <v>0</v>
      </c>
      <c r="BUO250" s="214">
        <f>_xlfn.XLOOKUP(BUO234, Schedule!$F$226:$FO$226, Schedule!$F$236:$FO$236, 0)</f>
        <v>0</v>
      </c>
      <c r="BUP250" s="214">
        <f>_xlfn.XLOOKUP(BUP234, Schedule!$F$226:$FO$226, Schedule!$F$236:$FO$236, 0)</f>
        <v>0</v>
      </c>
      <c r="BUQ250" s="214">
        <f>_xlfn.XLOOKUP(BUQ234, Schedule!$F$226:$FO$226, Schedule!$F$236:$FO$236, 0)</f>
        <v>0</v>
      </c>
      <c r="BUR250" s="214">
        <f>_xlfn.XLOOKUP(BUR234, Schedule!$F$226:$FO$226, Schedule!$F$236:$FO$236, 0)</f>
        <v>0</v>
      </c>
      <c r="BUS250" s="214">
        <f>_xlfn.XLOOKUP(BUS234, Schedule!$F$226:$FO$226, Schedule!$F$236:$FO$236, 0)</f>
        <v>0</v>
      </c>
      <c r="BUT250" s="214">
        <f>_xlfn.XLOOKUP(BUT234, Schedule!$F$226:$FO$226, Schedule!$F$236:$FO$236, 0)</f>
        <v>0</v>
      </c>
      <c r="BUU250" s="214">
        <f>_xlfn.XLOOKUP(BUU234, Schedule!$F$226:$FO$226, Schedule!$F$236:$FO$236, 0)</f>
        <v>0</v>
      </c>
      <c r="BUV250" s="214">
        <f>_xlfn.XLOOKUP(BUV234, Schedule!$F$226:$FO$226, Schedule!$F$236:$FO$236, 0)</f>
        <v>0</v>
      </c>
      <c r="BUW250" s="214">
        <f>_xlfn.XLOOKUP(BUW234, Schedule!$F$226:$FO$226, Schedule!$F$236:$FO$236, 0)</f>
        <v>0</v>
      </c>
      <c r="BUX250" s="214">
        <f>_xlfn.XLOOKUP(BUX234, Schedule!$F$226:$FO$226, Schedule!$F$236:$FO$236, 0)</f>
        <v>0</v>
      </c>
      <c r="BUY250" s="214">
        <f>_xlfn.XLOOKUP(BUY234, Schedule!$F$226:$FO$226, Schedule!$F$236:$FO$236, 0)</f>
        <v>0</v>
      </c>
      <c r="BUZ250" s="214">
        <f>_xlfn.XLOOKUP(BUZ234, Schedule!$F$226:$FO$226, Schedule!$F$236:$FO$236, 0)</f>
        <v>0</v>
      </c>
      <c r="BVA250" s="214">
        <f>_xlfn.XLOOKUP(BVA234, Schedule!$F$226:$FO$226, Schedule!$F$236:$FO$236, 0)</f>
        <v>0</v>
      </c>
      <c r="BVB250" s="214">
        <f>_xlfn.XLOOKUP(BVB234, Schedule!$F$226:$FO$226, Schedule!$F$236:$FO$236, 0)</f>
        <v>0</v>
      </c>
      <c r="BVC250" s="214">
        <f>_xlfn.XLOOKUP(BVC234, Schedule!$F$226:$FO$226, Schedule!$F$236:$FO$236, 0)</f>
        <v>0</v>
      </c>
      <c r="BVD250" s="214">
        <f>_xlfn.XLOOKUP(BVD234, Schedule!$F$226:$FO$226, Schedule!$F$236:$FO$236, 0)</f>
        <v>0</v>
      </c>
      <c r="BVE250" s="214">
        <f>_xlfn.XLOOKUP(BVE234, Schedule!$F$226:$FO$226, Schedule!$F$236:$FO$236, 0)</f>
        <v>0</v>
      </c>
      <c r="BVF250" s="214">
        <f>_xlfn.XLOOKUP(BVF234, Schedule!$F$226:$FO$226, Schedule!$F$236:$FO$236, 0)</f>
        <v>0</v>
      </c>
      <c r="BVG250" s="214">
        <f>_xlfn.XLOOKUP(BVG234, Schedule!$F$226:$FO$226, Schedule!$F$236:$FO$236, 0)</f>
        <v>0</v>
      </c>
      <c r="BVH250" s="214">
        <f>_xlfn.XLOOKUP(BVH234, Schedule!$F$226:$FO$226, Schedule!$F$236:$FO$236, 0)</f>
        <v>0</v>
      </c>
      <c r="BVI250" s="214">
        <f>_xlfn.XLOOKUP(BVI234, Schedule!$F$226:$FO$226, Schedule!$F$236:$FO$236, 0)</f>
        <v>0</v>
      </c>
      <c r="BVJ250" s="214">
        <f>_xlfn.XLOOKUP(BVJ234, Schedule!$F$226:$FO$226, Schedule!$F$236:$FO$236, 0)</f>
        <v>0</v>
      </c>
      <c r="BVK250" s="214">
        <f>_xlfn.XLOOKUP(BVK234, Schedule!$F$226:$FO$226, Schedule!$F$236:$FO$236, 0)</f>
        <v>0</v>
      </c>
      <c r="BVL250" s="214">
        <f>_xlfn.XLOOKUP(BVL234, Schedule!$F$226:$FO$226, Schedule!$F$236:$FO$236, 0)</f>
        <v>0</v>
      </c>
      <c r="BVM250" s="214">
        <f>_xlfn.XLOOKUP(BVM234, Schedule!$F$226:$FO$226, Schedule!$F$236:$FO$236, 0)</f>
        <v>0</v>
      </c>
      <c r="BVN250" s="214">
        <f>_xlfn.XLOOKUP(BVN234, Schedule!$F$226:$FO$226, Schedule!$F$236:$FO$236, 0)</f>
        <v>0</v>
      </c>
      <c r="BVO250" s="214">
        <f>_xlfn.XLOOKUP(BVO234, Schedule!$F$226:$FO$226, Schedule!$F$236:$FO$236, 0)</f>
        <v>0</v>
      </c>
      <c r="BVP250" s="214">
        <f>_xlfn.XLOOKUP(BVP234, Schedule!$F$226:$FO$226, Schedule!$F$236:$FO$236, 0)</f>
        <v>0</v>
      </c>
      <c r="BVQ250" s="214">
        <f>_xlfn.XLOOKUP(BVQ234, Schedule!$F$226:$FO$226, Schedule!$F$236:$FO$236, 0)</f>
        <v>0</v>
      </c>
      <c r="BVR250" s="214">
        <f>_xlfn.XLOOKUP(BVR234, Schedule!$F$226:$FO$226, Schedule!$F$236:$FO$236, 0)</f>
        <v>0</v>
      </c>
      <c r="BVS250" s="214">
        <f>_xlfn.XLOOKUP(BVS234, Schedule!$F$226:$FO$226, Schedule!$F$236:$FO$236, 0)</f>
        <v>0</v>
      </c>
      <c r="BVT250" s="214">
        <f>_xlfn.XLOOKUP(BVT234, Schedule!$F$226:$FO$226, Schedule!$F$236:$FO$236, 0)</f>
        <v>0</v>
      </c>
      <c r="BVU250" s="214">
        <f>_xlfn.XLOOKUP(BVU234, Schedule!$F$226:$FO$226, Schedule!$F$236:$FO$236, 0)</f>
        <v>0</v>
      </c>
      <c r="BVV250" s="214">
        <f>_xlfn.XLOOKUP(BVV234, Schedule!$F$226:$FO$226, Schedule!$F$236:$FO$236, 0)</f>
        <v>0</v>
      </c>
      <c r="BVW250" s="214">
        <f>_xlfn.XLOOKUP(BVW234, Schedule!$F$226:$FO$226, Schedule!$F$236:$FO$236, 0)</f>
        <v>0</v>
      </c>
      <c r="BVX250" s="214">
        <f>_xlfn.XLOOKUP(BVX234, Schedule!$F$226:$FO$226, Schedule!$F$236:$FO$236, 0)</f>
        <v>0</v>
      </c>
      <c r="BVY250" s="214">
        <f>_xlfn.XLOOKUP(BVY234, Schedule!$F$226:$FO$226, Schedule!$F$236:$FO$236, 0)</f>
        <v>0</v>
      </c>
      <c r="BVZ250" s="214">
        <f>_xlfn.XLOOKUP(BVZ234, Schedule!$F$226:$FO$226, Schedule!$F$236:$FO$236, 0)</f>
        <v>0</v>
      </c>
      <c r="BWA250" s="214">
        <f>_xlfn.XLOOKUP(BWA234, Schedule!$F$226:$FO$226, Schedule!$F$236:$FO$236, 0)</f>
        <v>0</v>
      </c>
      <c r="BWB250" s="214">
        <f>_xlfn.XLOOKUP(BWB234, Schedule!$F$226:$FO$226, Schedule!$F$236:$FO$236, 0)</f>
        <v>0</v>
      </c>
      <c r="BWC250" s="214">
        <f>_xlfn.XLOOKUP(BWC234, Schedule!$F$226:$FO$226, Schedule!$F$236:$FO$236, 0)</f>
        <v>0</v>
      </c>
      <c r="BWD250" s="214">
        <f>_xlfn.XLOOKUP(BWD234, Schedule!$F$226:$FO$226, Schedule!$F$236:$FO$236, 0)</f>
        <v>0</v>
      </c>
      <c r="BWE250" s="214">
        <f>_xlfn.XLOOKUP(BWE234, Schedule!$F$226:$FO$226, Schedule!$F$236:$FO$236, 0)</f>
        <v>0</v>
      </c>
      <c r="BWF250" s="214">
        <f>_xlfn.XLOOKUP(BWF234, Schedule!$F$226:$FO$226, Schedule!$F$236:$FO$236, 0)</f>
        <v>0</v>
      </c>
      <c r="BWG250" s="214">
        <f>_xlfn.XLOOKUP(BWG234, Schedule!$F$226:$FO$226, Schedule!$F$236:$FO$236, 0)</f>
        <v>0</v>
      </c>
      <c r="BWH250" s="214">
        <f>_xlfn.XLOOKUP(BWH234, Schedule!$F$226:$FO$226, Schedule!$F$236:$FO$236, 0)</f>
        <v>0</v>
      </c>
      <c r="BWI250" s="214">
        <f>_xlfn.XLOOKUP(BWI234, Schedule!$F$226:$FO$226, Schedule!$F$236:$FO$236, 0)</f>
        <v>0</v>
      </c>
      <c r="BWJ250" s="214">
        <f>_xlfn.XLOOKUP(BWJ234, Schedule!$F$226:$FO$226, Schedule!$F$236:$FO$236, 0)</f>
        <v>0</v>
      </c>
      <c r="BWK250" s="214">
        <f>_xlfn.XLOOKUP(BWK234, Schedule!$F$226:$FO$226, Schedule!$F$236:$FO$236, 0)</f>
        <v>0</v>
      </c>
      <c r="BWL250" s="214">
        <f>_xlfn.XLOOKUP(BWL234, Schedule!$F$226:$FO$226, Schedule!$F$236:$FO$236, 0)</f>
        <v>0</v>
      </c>
      <c r="BWM250" s="214">
        <f>_xlfn.XLOOKUP(BWM234, Schedule!$F$226:$FO$226, Schedule!$F$236:$FO$236, 0)</f>
        <v>0</v>
      </c>
      <c r="BWN250" s="214">
        <f>_xlfn.XLOOKUP(BWN234, Schedule!$F$226:$FO$226, Schedule!$F$236:$FO$236, 0)</f>
        <v>0</v>
      </c>
      <c r="BWO250" s="214">
        <f>_xlfn.XLOOKUP(BWO234, Schedule!$F$226:$FO$226, Schedule!$F$236:$FO$236, 0)</f>
        <v>0</v>
      </c>
      <c r="BWP250" s="214">
        <f>_xlfn.XLOOKUP(BWP234, Schedule!$F$226:$FO$226, Schedule!$F$236:$FO$236, 0)</f>
        <v>0</v>
      </c>
      <c r="BWQ250" s="214">
        <f>_xlfn.XLOOKUP(BWQ234, Schedule!$F$226:$FO$226, Schedule!$F$236:$FO$236, 0)</f>
        <v>0</v>
      </c>
      <c r="BWR250" s="214">
        <f>_xlfn.XLOOKUP(BWR234, Schedule!$F$226:$FO$226, Schedule!$F$236:$FO$236, 0)</f>
        <v>0</v>
      </c>
      <c r="BWS250" s="214">
        <f>_xlfn.XLOOKUP(BWS234, Schedule!$F$226:$FO$226, Schedule!$F$236:$FO$236, 0)</f>
        <v>0</v>
      </c>
      <c r="BWT250" s="214">
        <f>_xlfn.XLOOKUP(BWT234, Schedule!$F$226:$FO$226, Schedule!$F$236:$FO$236, 0)</f>
        <v>0</v>
      </c>
      <c r="BWU250" s="214">
        <f>_xlfn.XLOOKUP(BWU234, Schedule!$F$226:$FO$226, Schedule!$F$236:$FO$236, 0)</f>
        <v>0</v>
      </c>
      <c r="BWV250" s="214">
        <f>_xlfn.XLOOKUP(BWV234, Schedule!$F$226:$FO$226, Schedule!$F$236:$FO$236, 0)</f>
        <v>0</v>
      </c>
      <c r="BWW250" s="214">
        <f>_xlfn.XLOOKUP(BWW234, Schedule!$F$226:$FO$226, Schedule!$F$236:$FO$236, 0)</f>
        <v>0</v>
      </c>
      <c r="BWX250" s="214">
        <f>_xlfn.XLOOKUP(BWX234, Schedule!$F$226:$FO$226, Schedule!$F$236:$FO$236, 0)</f>
        <v>0</v>
      </c>
      <c r="BWY250" s="214">
        <f>_xlfn.XLOOKUP(BWY234, Schedule!$F$226:$FO$226, Schedule!$F$236:$FO$236, 0)</f>
        <v>0</v>
      </c>
      <c r="BWZ250" s="214">
        <f>_xlfn.XLOOKUP(BWZ234, Schedule!$F$226:$FO$226, Schedule!$F$236:$FO$236, 0)</f>
        <v>0</v>
      </c>
      <c r="BXA250" s="214">
        <f>_xlfn.XLOOKUP(BXA234, Schedule!$F$226:$FO$226, Schedule!$F$236:$FO$236, 0)</f>
        <v>0</v>
      </c>
      <c r="BXB250" s="214">
        <f>_xlfn.XLOOKUP(BXB234, Schedule!$F$226:$FO$226, Schedule!$F$236:$FO$236, 0)</f>
        <v>0</v>
      </c>
      <c r="BXC250" s="214">
        <f>_xlfn.XLOOKUP(BXC234, Schedule!$F$226:$FO$226, Schedule!$F$236:$FO$236, 0)</f>
        <v>0</v>
      </c>
      <c r="BXD250" s="214">
        <f>_xlfn.XLOOKUP(BXD234, Schedule!$F$226:$FO$226, Schedule!$F$236:$FO$236, 0)</f>
        <v>0</v>
      </c>
      <c r="BXE250" s="214">
        <f>_xlfn.XLOOKUP(BXE234, Schedule!$F$226:$FO$226, Schedule!$F$236:$FO$236, 0)</f>
        <v>0</v>
      </c>
      <c r="BXF250" s="214">
        <f>_xlfn.XLOOKUP(BXF234, Schedule!$F$226:$FO$226, Schedule!$F$236:$FO$236, 0)</f>
        <v>0</v>
      </c>
      <c r="BXG250" s="214">
        <f>_xlfn.XLOOKUP(BXG234, Schedule!$F$226:$FO$226, Schedule!$F$236:$FO$236, 0)</f>
        <v>0</v>
      </c>
      <c r="BXH250" s="214">
        <f>_xlfn.XLOOKUP(BXH234, Schedule!$F$226:$FO$226, Schedule!$F$236:$FO$236, 0)</f>
        <v>0</v>
      </c>
      <c r="BXI250" s="214">
        <f>_xlfn.XLOOKUP(BXI234, Schedule!$F$226:$FO$226, Schedule!$F$236:$FO$236, 0)</f>
        <v>0</v>
      </c>
      <c r="BXJ250" s="214">
        <f>_xlfn.XLOOKUP(BXJ234, Schedule!$F$226:$FO$226, Schedule!$F$236:$FO$236, 0)</f>
        <v>0</v>
      </c>
      <c r="BXK250" s="214">
        <f>_xlfn.XLOOKUP(BXK234, Schedule!$F$226:$FO$226, Schedule!$F$236:$FO$236, 0)</f>
        <v>0</v>
      </c>
      <c r="BXL250" s="214">
        <f>_xlfn.XLOOKUP(BXL234, Schedule!$F$226:$FO$226, Schedule!$F$236:$FO$236, 0)</f>
        <v>0</v>
      </c>
      <c r="BXM250" s="214">
        <f>_xlfn.XLOOKUP(BXM234, Schedule!$F$226:$FO$226, Schedule!$F$236:$FO$236, 0)</f>
        <v>0</v>
      </c>
      <c r="BXN250" s="214">
        <f>_xlfn.XLOOKUP(BXN234, Schedule!$F$226:$FO$226, Schedule!$F$236:$FO$236, 0)</f>
        <v>0</v>
      </c>
      <c r="BXO250" s="214">
        <f>_xlfn.XLOOKUP(BXO234, Schedule!$F$226:$FO$226, Schedule!$F$236:$FO$236, 0)</f>
        <v>0</v>
      </c>
      <c r="BXP250" s="214">
        <f>_xlfn.XLOOKUP(BXP234, Schedule!$F$226:$FO$226, Schedule!$F$236:$FO$236, 0)</f>
        <v>0</v>
      </c>
      <c r="BXQ250" s="214">
        <f>_xlfn.XLOOKUP(BXQ234, Schedule!$F$226:$FO$226, Schedule!$F$236:$FO$236, 0)</f>
        <v>0</v>
      </c>
      <c r="BXR250" s="214">
        <f>_xlfn.XLOOKUP(BXR234, Schedule!$F$226:$FO$226, Schedule!$F$236:$FO$236, 0)</f>
        <v>0</v>
      </c>
      <c r="BXS250" s="214">
        <f>_xlfn.XLOOKUP(BXS234, Schedule!$F$226:$FO$226, Schedule!$F$236:$FO$236, 0)</f>
        <v>0</v>
      </c>
      <c r="BXT250" s="214">
        <f>_xlfn.XLOOKUP(BXT234, Schedule!$F$226:$FO$226, Schedule!$F$236:$FO$236, 0)</f>
        <v>0</v>
      </c>
      <c r="BXU250" s="214">
        <f>_xlfn.XLOOKUP(BXU234, Schedule!$F$226:$FO$226, Schedule!$F$236:$FO$236, 0)</f>
        <v>0</v>
      </c>
      <c r="BXV250" s="214">
        <f>_xlfn.XLOOKUP(BXV234, Schedule!$F$226:$FO$226, Schedule!$F$236:$FO$236, 0)</f>
        <v>0</v>
      </c>
      <c r="BXW250" s="214">
        <f>_xlfn.XLOOKUP(BXW234, Schedule!$F$226:$FO$226, Schedule!$F$236:$FO$236, 0)</f>
        <v>0</v>
      </c>
      <c r="BXX250" s="214">
        <f>_xlfn.XLOOKUP(BXX234, Schedule!$F$226:$FO$226, Schedule!$F$236:$FO$236, 0)</f>
        <v>0</v>
      </c>
      <c r="BXY250" s="214">
        <f>_xlfn.XLOOKUP(BXY234, Schedule!$F$226:$FO$226, Schedule!$F$236:$FO$236, 0)</f>
        <v>0</v>
      </c>
      <c r="BXZ250" s="214">
        <f>_xlfn.XLOOKUP(BXZ234, Schedule!$F$226:$FO$226, Schedule!$F$236:$FO$236, 0)</f>
        <v>0</v>
      </c>
      <c r="BYA250" s="214">
        <f>_xlfn.XLOOKUP(BYA234, Schedule!$F$226:$FO$226, Schedule!$F$236:$FO$236, 0)</f>
        <v>0</v>
      </c>
      <c r="BYB250" s="214">
        <f>_xlfn.XLOOKUP(BYB234, Schedule!$F$226:$FO$226, Schedule!$F$236:$FO$236, 0)</f>
        <v>0</v>
      </c>
      <c r="BYC250" s="214">
        <f>_xlfn.XLOOKUP(BYC234, Schedule!$F$226:$FO$226, Schedule!$F$236:$FO$236, 0)</f>
        <v>0</v>
      </c>
      <c r="BYD250" s="214">
        <f>_xlfn.XLOOKUP(BYD234, Schedule!$F$226:$FO$226, Schedule!$F$236:$FO$236, 0)</f>
        <v>0</v>
      </c>
      <c r="BYE250" s="214">
        <f>_xlfn.XLOOKUP(BYE234, Schedule!$F$226:$FO$226, Schedule!$F$236:$FO$236, 0)</f>
        <v>0</v>
      </c>
      <c r="BYF250" s="214">
        <f>_xlfn.XLOOKUP(BYF234, Schedule!$F$226:$FO$226, Schedule!$F$236:$FO$236, 0)</f>
        <v>0</v>
      </c>
      <c r="BYG250" s="214">
        <f>_xlfn.XLOOKUP(BYG234, Schedule!$F$226:$FO$226, Schedule!$F$236:$FO$236, 0)</f>
        <v>0</v>
      </c>
      <c r="BYH250" s="214">
        <f>_xlfn.XLOOKUP(BYH234, Schedule!$F$226:$FO$226, Schedule!$F$236:$FO$236, 0)</f>
        <v>0</v>
      </c>
      <c r="BYI250" s="214">
        <f>_xlfn.XLOOKUP(BYI234, Schedule!$F$226:$FO$226, Schedule!$F$236:$FO$236, 0)</f>
        <v>0</v>
      </c>
      <c r="BYJ250" s="214">
        <f>_xlfn.XLOOKUP(BYJ234, Schedule!$F$226:$FO$226, Schedule!$F$236:$FO$236, 0)</f>
        <v>0</v>
      </c>
      <c r="BYK250" s="214">
        <f>_xlfn.XLOOKUP(BYK234, Schedule!$F$226:$FO$226, Schedule!$F$236:$FO$236, 0)</f>
        <v>0</v>
      </c>
      <c r="BYL250" s="214">
        <f>_xlfn.XLOOKUP(BYL234, Schedule!$F$226:$FO$226, Schedule!$F$236:$FO$236, 0)</f>
        <v>0</v>
      </c>
      <c r="BYM250" s="214">
        <f>_xlfn.XLOOKUP(BYM234, Schedule!$F$226:$FO$226, Schedule!$F$236:$FO$236, 0)</f>
        <v>0</v>
      </c>
      <c r="BYN250" s="214">
        <f>_xlfn.XLOOKUP(BYN234, Schedule!$F$226:$FO$226, Schedule!$F$236:$FO$236, 0)</f>
        <v>0</v>
      </c>
      <c r="BYO250" s="214">
        <f>_xlfn.XLOOKUP(BYO234, Schedule!$F$226:$FO$226, Schedule!$F$236:$FO$236, 0)</f>
        <v>0</v>
      </c>
      <c r="BYP250" s="214">
        <f>_xlfn.XLOOKUP(BYP234, Schedule!$F$226:$FO$226, Schedule!$F$236:$FO$236, 0)</f>
        <v>0</v>
      </c>
      <c r="BYQ250" s="214">
        <f>_xlfn.XLOOKUP(BYQ234, Schedule!$F$226:$FO$226, Schedule!$F$236:$FO$236, 0)</f>
        <v>0</v>
      </c>
      <c r="BYR250" s="214">
        <f>_xlfn.XLOOKUP(BYR234, Schedule!$F$226:$FO$226, Schedule!$F$236:$FO$236, 0)</f>
        <v>0</v>
      </c>
      <c r="BYS250" s="214">
        <f>_xlfn.XLOOKUP(BYS234, Schedule!$F$226:$FO$226, Schedule!$F$236:$FO$236, 0)</f>
        <v>0</v>
      </c>
      <c r="BYT250" s="214">
        <f>_xlfn.XLOOKUP(BYT234, Schedule!$F$226:$FO$226, Schedule!$F$236:$FO$236, 0)</f>
        <v>0</v>
      </c>
      <c r="BYU250" s="214">
        <f>_xlfn.XLOOKUP(BYU234, Schedule!$F$226:$FO$226, Schedule!$F$236:$FO$236, 0)</f>
        <v>0</v>
      </c>
      <c r="BYV250" s="214">
        <f>_xlfn.XLOOKUP(BYV234, Schedule!$F$226:$FO$226, Schedule!$F$236:$FO$236, 0)</f>
        <v>0</v>
      </c>
      <c r="BYW250" s="214">
        <f>_xlfn.XLOOKUP(BYW234, Schedule!$F$226:$FO$226, Schedule!$F$236:$FO$236, 0)</f>
        <v>0</v>
      </c>
      <c r="BYX250" s="214">
        <f>_xlfn.XLOOKUP(BYX234, Schedule!$F$226:$FO$226, Schedule!$F$236:$FO$236, 0)</f>
        <v>0</v>
      </c>
      <c r="BYY250" s="214">
        <f>_xlfn.XLOOKUP(BYY234, Schedule!$F$226:$FO$226, Schedule!$F$236:$FO$236, 0)</f>
        <v>0</v>
      </c>
      <c r="BYZ250" s="214">
        <f>_xlfn.XLOOKUP(BYZ234, Schedule!$F$226:$FO$226, Schedule!$F$236:$FO$236, 0)</f>
        <v>0</v>
      </c>
      <c r="BZA250" s="214">
        <f>_xlfn.XLOOKUP(BZA234, Schedule!$F$226:$FO$226, Schedule!$F$236:$FO$236, 0)</f>
        <v>0</v>
      </c>
      <c r="BZB250" s="214">
        <f>_xlfn.XLOOKUP(BZB234, Schedule!$F$226:$FO$226, Schedule!$F$236:$FO$236, 0)</f>
        <v>0</v>
      </c>
      <c r="BZC250" s="214">
        <f>_xlfn.XLOOKUP(BZC234, Schedule!$F$226:$FO$226, Schedule!$F$236:$FO$236, 0)</f>
        <v>0</v>
      </c>
      <c r="BZD250" s="214">
        <f>_xlfn.XLOOKUP(BZD234, Schedule!$F$226:$FO$226, Schedule!$F$236:$FO$236, 0)</f>
        <v>0</v>
      </c>
      <c r="BZE250" s="214">
        <f>_xlfn.XLOOKUP(BZE234, Schedule!$F$226:$FO$226, Schedule!$F$236:$FO$236, 0)</f>
        <v>0</v>
      </c>
      <c r="BZF250" s="214">
        <f>_xlfn.XLOOKUP(BZF234, Schedule!$F$226:$FO$226, Schedule!$F$236:$FO$236, 0)</f>
        <v>0</v>
      </c>
      <c r="BZG250" s="214">
        <f>_xlfn.XLOOKUP(BZG234, Schedule!$F$226:$FO$226, Schedule!$F$236:$FO$236, 0)</f>
        <v>0</v>
      </c>
      <c r="BZH250" s="214">
        <f>_xlfn.XLOOKUP(BZH234, Schedule!$F$226:$FO$226, Schedule!$F$236:$FO$236, 0)</f>
        <v>0</v>
      </c>
      <c r="BZI250" s="214">
        <f>_xlfn.XLOOKUP(BZI234, Schedule!$F$226:$FO$226, Schedule!$F$236:$FO$236, 0)</f>
        <v>0</v>
      </c>
      <c r="BZJ250" s="214">
        <f>_xlfn.XLOOKUP(BZJ234, Schedule!$F$226:$FO$226, Schedule!$F$236:$FO$236, 0)</f>
        <v>0</v>
      </c>
      <c r="BZK250" s="214">
        <f>_xlfn.XLOOKUP(BZK234, Schedule!$F$226:$FO$226, Schedule!$F$236:$FO$236, 0)</f>
        <v>0</v>
      </c>
      <c r="BZL250" s="214">
        <f>_xlfn.XLOOKUP(BZL234, Schedule!$F$226:$FO$226, Schedule!$F$236:$FO$236, 0)</f>
        <v>0</v>
      </c>
      <c r="BZM250" s="214">
        <f>_xlfn.XLOOKUP(BZM234, Schedule!$F$226:$FO$226, Schedule!$F$236:$FO$236, 0)</f>
        <v>0</v>
      </c>
      <c r="BZN250" s="214">
        <f>_xlfn.XLOOKUP(BZN234, Schedule!$F$226:$FO$226, Schedule!$F$236:$FO$236, 0)</f>
        <v>0</v>
      </c>
      <c r="BZO250" s="214">
        <f>_xlfn.XLOOKUP(BZO234, Schedule!$F$226:$FO$226, Schedule!$F$236:$FO$236, 0)</f>
        <v>0</v>
      </c>
      <c r="BZP250" s="214">
        <f>_xlfn.XLOOKUP(BZP234, Schedule!$F$226:$FO$226, Schedule!$F$236:$FO$236, 0)</f>
        <v>0</v>
      </c>
      <c r="BZQ250" s="214">
        <f>_xlfn.XLOOKUP(BZQ234, Schedule!$F$226:$FO$226, Schedule!$F$236:$FO$236, 0)</f>
        <v>0</v>
      </c>
      <c r="BZR250" s="214">
        <f>_xlfn.XLOOKUP(BZR234, Schedule!$F$226:$FO$226, Schedule!$F$236:$FO$236, 0)</f>
        <v>0</v>
      </c>
      <c r="BZS250" s="214">
        <f>_xlfn.XLOOKUP(BZS234, Schedule!$F$226:$FO$226, Schedule!$F$236:$FO$236, 0)</f>
        <v>0</v>
      </c>
      <c r="BZT250" s="214">
        <f>_xlfn.XLOOKUP(BZT234, Schedule!$F$226:$FO$226, Schedule!$F$236:$FO$236, 0)</f>
        <v>0</v>
      </c>
      <c r="BZU250" s="214">
        <f>_xlfn.XLOOKUP(BZU234, Schedule!$F$226:$FO$226, Schedule!$F$236:$FO$236, 0)</f>
        <v>0</v>
      </c>
      <c r="BZV250" s="214">
        <f>_xlfn.XLOOKUP(BZV234, Schedule!$F$226:$FO$226, Schedule!$F$236:$FO$236, 0)</f>
        <v>0</v>
      </c>
      <c r="BZW250" s="214">
        <f>_xlfn.XLOOKUP(BZW234, Schedule!$F$226:$FO$226, Schedule!$F$236:$FO$236, 0)</f>
        <v>0</v>
      </c>
      <c r="BZX250" s="214">
        <f>_xlfn.XLOOKUP(BZX234, Schedule!$F$226:$FO$226, Schedule!$F$236:$FO$236, 0)</f>
        <v>0</v>
      </c>
      <c r="BZY250" s="214">
        <f>_xlfn.XLOOKUP(BZY234, Schedule!$F$226:$FO$226, Schedule!$F$236:$FO$236, 0)</f>
        <v>0</v>
      </c>
      <c r="BZZ250" s="214">
        <f>_xlfn.XLOOKUP(BZZ234, Schedule!$F$226:$FO$226, Schedule!$F$236:$FO$236, 0)</f>
        <v>0</v>
      </c>
      <c r="CAA250" s="214">
        <f>_xlfn.XLOOKUP(CAA234, Schedule!$F$226:$FO$226, Schedule!$F$236:$FO$236, 0)</f>
        <v>0</v>
      </c>
      <c r="CAB250" s="214">
        <f>_xlfn.XLOOKUP(CAB234, Schedule!$F$226:$FO$226, Schedule!$F$236:$FO$236, 0)</f>
        <v>0</v>
      </c>
      <c r="CAC250" s="214">
        <f>_xlfn.XLOOKUP(CAC234, Schedule!$F$226:$FO$226, Schedule!$F$236:$FO$236, 0)</f>
        <v>0</v>
      </c>
      <c r="CAD250" s="214">
        <f>_xlfn.XLOOKUP(CAD234, Schedule!$F$226:$FO$226, Schedule!$F$236:$FO$236, 0)</f>
        <v>0</v>
      </c>
      <c r="CAE250" s="214">
        <f>_xlfn.XLOOKUP(CAE234, Schedule!$F$226:$FO$226, Schedule!$F$236:$FO$236, 0)</f>
        <v>0</v>
      </c>
      <c r="CAF250" s="214">
        <f>_xlfn.XLOOKUP(CAF234, Schedule!$F$226:$FO$226, Schedule!$F$236:$FO$236, 0)</f>
        <v>0</v>
      </c>
      <c r="CAG250" s="214">
        <f>_xlfn.XLOOKUP(CAG234, Schedule!$F$226:$FO$226, Schedule!$F$236:$FO$236, 0)</f>
        <v>0</v>
      </c>
      <c r="CAH250" s="214">
        <f>_xlfn.XLOOKUP(CAH234, Schedule!$F$226:$FO$226, Schedule!$F$236:$FO$236, 0)</f>
        <v>0</v>
      </c>
      <c r="CAI250" s="214">
        <f>_xlfn.XLOOKUP(CAI234, Schedule!$F$226:$FO$226, Schedule!$F$236:$FO$236, 0)</f>
        <v>0</v>
      </c>
      <c r="CAJ250" s="214">
        <f>_xlfn.XLOOKUP(CAJ234, Schedule!$F$226:$FO$226, Schedule!$F$236:$FO$236, 0)</f>
        <v>0</v>
      </c>
      <c r="CAK250" s="214">
        <f>_xlfn.XLOOKUP(CAK234, Schedule!$F$226:$FO$226, Schedule!$F$236:$FO$236, 0)</f>
        <v>0</v>
      </c>
      <c r="CAL250" s="214">
        <f>_xlfn.XLOOKUP(CAL234, Schedule!$F$226:$FO$226, Schedule!$F$236:$FO$236, 0)</f>
        <v>0</v>
      </c>
      <c r="CAM250" s="214">
        <f>_xlfn.XLOOKUP(CAM234, Schedule!$F$226:$FO$226, Schedule!$F$236:$FO$236, 0)</f>
        <v>0</v>
      </c>
      <c r="CAN250" s="214">
        <f>_xlfn.XLOOKUP(CAN234, Schedule!$F$226:$FO$226, Schedule!$F$236:$FO$236, 0)</f>
        <v>0</v>
      </c>
      <c r="CAO250" s="214">
        <f>_xlfn.XLOOKUP(CAO234, Schedule!$F$226:$FO$226, Schedule!$F$236:$FO$236, 0)</f>
        <v>0</v>
      </c>
      <c r="CAP250" s="214">
        <f>_xlfn.XLOOKUP(CAP234, Schedule!$F$226:$FO$226, Schedule!$F$236:$FO$236, 0)</f>
        <v>0</v>
      </c>
      <c r="CAQ250" s="214">
        <f>_xlfn.XLOOKUP(CAQ234, Schedule!$F$226:$FO$226, Schedule!$F$236:$FO$236, 0)</f>
        <v>0</v>
      </c>
      <c r="CAR250" s="214">
        <f>_xlfn.XLOOKUP(CAR234, Schedule!$F$226:$FO$226, Schedule!$F$236:$FO$236, 0)</f>
        <v>0</v>
      </c>
      <c r="CAS250" s="214">
        <f>_xlfn.XLOOKUP(CAS234, Schedule!$F$226:$FO$226, Schedule!$F$236:$FO$236, 0)</f>
        <v>0</v>
      </c>
      <c r="CAT250" s="214">
        <f>_xlfn.XLOOKUP(CAT234, Schedule!$F$226:$FO$226, Schedule!$F$236:$FO$236, 0)</f>
        <v>0</v>
      </c>
      <c r="CAU250" s="214">
        <f>_xlfn.XLOOKUP(CAU234, Schedule!$F$226:$FO$226, Schedule!$F$236:$FO$236, 0)</f>
        <v>0</v>
      </c>
      <c r="CAV250" s="214">
        <f>_xlfn.XLOOKUP(CAV234, Schedule!$F$226:$FO$226, Schedule!$F$236:$FO$236, 0)</f>
        <v>0</v>
      </c>
      <c r="CAW250" s="214">
        <f>_xlfn.XLOOKUP(CAW234, Schedule!$F$226:$FO$226, Schedule!$F$236:$FO$236, 0)</f>
        <v>0</v>
      </c>
      <c r="CAX250" s="214">
        <f>_xlfn.XLOOKUP(CAX234, Schedule!$F$226:$FO$226, Schedule!$F$236:$FO$236, 0)</f>
        <v>0</v>
      </c>
      <c r="CAY250" s="214">
        <f>_xlfn.XLOOKUP(CAY234, Schedule!$F$226:$FO$226, Schedule!$F$236:$FO$236, 0)</f>
        <v>0</v>
      </c>
      <c r="CAZ250" s="214">
        <f>_xlfn.XLOOKUP(CAZ234, Schedule!$F$226:$FO$226, Schedule!$F$236:$FO$236, 0)</f>
        <v>0</v>
      </c>
      <c r="CBA250" s="214">
        <f>_xlfn.XLOOKUP(CBA234, Schedule!$F$226:$FO$226, Schedule!$F$236:$FO$236, 0)</f>
        <v>0</v>
      </c>
      <c r="CBB250" s="214">
        <f>_xlfn.XLOOKUP(CBB234, Schedule!$F$226:$FO$226, Schedule!$F$236:$FO$236, 0)</f>
        <v>0</v>
      </c>
      <c r="CBC250" s="214">
        <f>_xlfn.XLOOKUP(CBC234, Schedule!$F$226:$FO$226, Schedule!$F$236:$FO$236, 0)</f>
        <v>0</v>
      </c>
      <c r="CBD250" s="214">
        <f>_xlfn.XLOOKUP(CBD234, Schedule!$F$226:$FO$226, Schedule!$F$236:$FO$236, 0)</f>
        <v>0</v>
      </c>
      <c r="CBE250" s="214">
        <f>_xlfn.XLOOKUP(CBE234, Schedule!$F$226:$FO$226, Schedule!$F$236:$FO$236, 0)</f>
        <v>0</v>
      </c>
      <c r="CBF250" s="214">
        <f>_xlfn.XLOOKUP(CBF234, Schedule!$F$226:$FO$226, Schedule!$F$236:$FO$236, 0)</f>
        <v>0</v>
      </c>
      <c r="CBG250" s="214">
        <f>_xlfn.XLOOKUP(CBG234, Schedule!$F$226:$FO$226, Schedule!$F$236:$FO$236, 0)</f>
        <v>0</v>
      </c>
      <c r="CBH250" s="214">
        <f>_xlfn.XLOOKUP(CBH234, Schedule!$F$226:$FO$226, Schedule!$F$236:$FO$236, 0)</f>
        <v>0</v>
      </c>
      <c r="CBI250" s="214">
        <f>_xlfn.XLOOKUP(CBI234, Schedule!$F$226:$FO$226, Schedule!$F$236:$FO$236, 0)</f>
        <v>0</v>
      </c>
      <c r="CBJ250" s="214">
        <f>_xlfn.XLOOKUP(CBJ234, Schedule!$F$226:$FO$226, Schedule!$F$236:$FO$236, 0)</f>
        <v>0</v>
      </c>
      <c r="CBK250" s="214">
        <f>_xlfn.XLOOKUP(CBK234, Schedule!$F$226:$FO$226, Schedule!$F$236:$FO$236, 0)</f>
        <v>0</v>
      </c>
      <c r="CBL250" s="214">
        <f>_xlfn.XLOOKUP(CBL234, Schedule!$F$226:$FO$226, Schedule!$F$236:$FO$236, 0)</f>
        <v>0</v>
      </c>
      <c r="CBM250" s="214">
        <f>_xlfn.XLOOKUP(CBM234, Schedule!$F$226:$FO$226, Schedule!$F$236:$FO$236, 0)</f>
        <v>0</v>
      </c>
      <c r="CBN250" s="214">
        <f>_xlfn.XLOOKUP(CBN234, Schedule!$F$226:$FO$226, Schedule!$F$236:$FO$236, 0)</f>
        <v>0</v>
      </c>
      <c r="CBO250" s="214">
        <f>_xlfn.XLOOKUP(CBO234, Schedule!$F$226:$FO$226, Schedule!$F$236:$FO$236, 0)</f>
        <v>0</v>
      </c>
      <c r="CBP250" s="214">
        <f>_xlfn.XLOOKUP(CBP234, Schedule!$F$226:$FO$226, Schedule!$F$236:$FO$236, 0)</f>
        <v>0</v>
      </c>
      <c r="CBQ250" s="214">
        <f>_xlfn.XLOOKUP(CBQ234, Schedule!$F$226:$FO$226, Schedule!$F$236:$FO$236, 0)</f>
        <v>0</v>
      </c>
      <c r="CBR250" s="214">
        <f>_xlfn.XLOOKUP(CBR234, Schedule!$F$226:$FO$226, Schedule!$F$236:$FO$236, 0)</f>
        <v>0</v>
      </c>
      <c r="CBS250" s="214">
        <f>_xlfn.XLOOKUP(CBS234, Schedule!$F$226:$FO$226, Schedule!$F$236:$FO$236, 0)</f>
        <v>0</v>
      </c>
      <c r="CBT250" s="214">
        <f>_xlfn.XLOOKUP(CBT234, Schedule!$F$226:$FO$226, Schedule!$F$236:$FO$236, 0)</f>
        <v>0</v>
      </c>
      <c r="CBU250" s="214">
        <f>_xlfn.XLOOKUP(CBU234, Schedule!$F$226:$FO$226, Schedule!$F$236:$FO$236, 0)</f>
        <v>0</v>
      </c>
      <c r="CBV250" s="214">
        <f>_xlfn.XLOOKUP(CBV234, Schedule!$F$226:$FO$226, Schedule!$F$236:$FO$236, 0)</f>
        <v>0</v>
      </c>
      <c r="CBW250" s="214">
        <f>_xlfn.XLOOKUP(CBW234, Schedule!$F$226:$FO$226, Schedule!$F$236:$FO$236, 0)</f>
        <v>0</v>
      </c>
      <c r="CBX250" s="214">
        <f>_xlfn.XLOOKUP(CBX234, Schedule!$F$226:$FO$226, Schedule!$F$236:$FO$236, 0)</f>
        <v>0</v>
      </c>
      <c r="CBY250" s="214">
        <f>_xlfn.XLOOKUP(CBY234, Schedule!$F$226:$FO$226, Schedule!$F$236:$FO$236, 0)</f>
        <v>0</v>
      </c>
      <c r="CBZ250" s="214">
        <f>_xlfn.XLOOKUP(CBZ234, Schedule!$F$226:$FO$226, Schedule!$F$236:$FO$236, 0)</f>
        <v>0</v>
      </c>
      <c r="CCA250" s="214">
        <f>_xlfn.XLOOKUP(CCA234, Schedule!$F$226:$FO$226, Schedule!$F$236:$FO$236, 0)</f>
        <v>0</v>
      </c>
      <c r="CCB250" s="214">
        <f>_xlfn.XLOOKUP(CCB234, Schedule!$F$226:$FO$226, Schedule!$F$236:$FO$236, 0)</f>
        <v>0</v>
      </c>
      <c r="CCC250" s="214">
        <f>_xlfn.XLOOKUP(CCC234, Schedule!$F$226:$FO$226, Schedule!$F$236:$FO$236, 0)</f>
        <v>0</v>
      </c>
      <c r="CCD250" s="214">
        <f>_xlfn.XLOOKUP(CCD234, Schedule!$F$226:$FO$226, Schedule!$F$236:$FO$236, 0)</f>
        <v>0</v>
      </c>
      <c r="CCE250" s="214">
        <f>_xlfn.XLOOKUP(CCE234, Schedule!$F$226:$FO$226, Schedule!$F$236:$FO$236, 0)</f>
        <v>0</v>
      </c>
      <c r="CCF250" s="214">
        <f>_xlfn.XLOOKUP(CCF234, Schedule!$F$226:$FO$226, Schedule!$F$236:$FO$236, 0)</f>
        <v>0</v>
      </c>
      <c r="CCG250" s="214">
        <f>_xlfn.XLOOKUP(CCG234, Schedule!$F$226:$FO$226, Schedule!$F$236:$FO$236, 0)</f>
        <v>0</v>
      </c>
      <c r="CCH250" s="214">
        <f>_xlfn.XLOOKUP(CCH234, Schedule!$F$226:$FO$226, Schedule!$F$236:$FO$236, 0)</f>
        <v>0</v>
      </c>
      <c r="CCI250" s="214">
        <f>_xlfn.XLOOKUP(CCI234, Schedule!$F$226:$FO$226, Schedule!$F$236:$FO$236, 0)</f>
        <v>0</v>
      </c>
      <c r="CCJ250" s="214">
        <f>_xlfn.XLOOKUP(CCJ234, Schedule!$F$226:$FO$226, Schedule!$F$236:$FO$236, 0)</f>
        <v>0</v>
      </c>
      <c r="CCK250" s="214">
        <f>_xlfn.XLOOKUP(CCK234, Schedule!$F$226:$FO$226, Schedule!$F$236:$FO$236, 0)</f>
        <v>0</v>
      </c>
      <c r="CCL250" s="214">
        <f>_xlfn.XLOOKUP(CCL234, Schedule!$F$226:$FO$226, Schedule!$F$236:$FO$236, 0)</f>
        <v>0</v>
      </c>
      <c r="CCM250" s="214">
        <f>_xlfn.XLOOKUP(CCM234, Schedule!$F$226:$FO$226, Schedule!$F$236:$FO$236, 0)</f>
        <v>0</v>
      </c>
      <c r="CCN250" s="214">
        <f>_xlfn.XLOOKUP(CCN234, Schedule!$F$226:$FO$226, Schedule!$F$236:$FO$236, 0)</f>
        <v>0</v>
      </c>
      <c r="CCO250" s="214">
        <f>_xlfn.XLOOKUP(CCO234, Schedule!$F$226:$FO$226, Schedule!$F$236:$FO$236, 0)</f>
        <v>0</v>
      </c>
      <c r="CCP250" s="214">
        <f>_xlfn.XLOOKUP(CCP234, Schedule!$F$226:$FO$226, Schedule!$F$236:$FO$236, 0)</f>
        <v>0</v>
      </c>
      <c r="CCQ250" s="214">
        <f>_xlfn.XLOOKUP(CCQ234, Schedule!$F$226:$FO$226, Schedule!$F$236:$FO$236, 0)</f>
        <v>0</v>
      </c>
      <c r="CCR250" s="214">
        <f>_xlfn.XLOOKUP(CCR234, Schedule!$F$226:$FO$226, Schedule!$F$236:$FO$236, 0)</f>
        <v>0</v>
      </c>
      <c r="CCS250" s="214">
        <f>_xlfn.XLOOKUP(CCS234, Schedule!$F$226:$FO$226, Schedule!$F$236:$FO$236, 0)</f>
        <v>0</v>
      </c>
      <c r="CCT250" s="214">
        <f>_xlfn.XLOOKUP(CCT234, Schedule!$F$226:$FO$226, Schedule!$F$236:$FO$236, 0)</f>
        <v>0</v>
      </c>
      <c r="CCU250" s="214">
        <f>_xlfn.XLOOKUP(CCU234, Schedule!$F$226:$FO$226, Schedule!$F$236:$FO$236, 0)</f>
        <v>0</v>
      </c>
      <c r="CCV250" s="214">
        <f>_xlfn.XLOOKUP(CCV234, Schedule!$F$226:$FO$226, Schedule!$F$236:$FO$236, 0)</f>
        <v>0</v>
      </c>
      <c r="CCW250" s="214">
        <f>_xlfn.XLOOKUP(CCW234, Schedule!$F$226:$FO$226, Schedule!$F$236:$FO$236, 0)</f>
        <v>0</v>
      </c>
      <c r="CCX250" s="214">
        <f>_xlfn.XLOOKUP(CCX234, Schedule!$F$226:$FO$226, Schedule!$F$236:$FO$236, 0)</f>
        <v>0</v>
      </c>
      <c r="CCY250" s="214">
        <f>_xlfn.XLOOKUP(CCY234, Schedule!$F$226:$FO$226, Schedule!$F$236:$FO$236, 0)</f>
        <v>0</v>
      </c>
      <c r="CCZ250" s="214">
        <f>_xlfn.XLOOKUP(CCZ234, Schedule!$F$226:$FO$226, Schedule!$F$236:$FO$236, 0)</f>
        <v>0</v>
      </c>
      <c r="CDA250" s="214">
        <f>_xlfn.XLOOKUP(CDA234, Schedule!$F$226:$FO$226, Schedule!$F$236:$FO$236, 0)</f>
        <v>0</v>
      </c>
      <c r="CDB250" s="214">
        <f>_xlfn.XLOOKUP(CDB234, Schedule!$F$226:$FO$226, Schedule!$F$236:$FO$236, 0)</f>
        <v>0</v>
      </c>
      <c r="CDC250" s="214">
        <f>_xlfn.XLOOKUP(CDC234, Schedule!$F$226:$FO$226, Schedule!$F$236:$FO$236, 0)</f>
        <v>0</v>
      </c>
      <c r="CDD250" s="214">
        <f>_xlfn.XLOOKUP(CDD234, Schedule!$F$226:$FO$226, Schedule!$F$236:$FO$236, 0)</f>
        <v>0</v>
      </c>
      <c r="CDE250" s="214">
        <f>_xlfn.XLOOKUP(CDE234, Schedule!$F$226:$FO$226, Schedule!$F$236:$FO$236, 0)</f>
        <v>0</v>
      </c>
      <c r="CDF250" s="214">
        <f>_xlfn.XLOOKUP(CDF234, Schedule!$F$226:$FO$226, Schedule!$F$236:$FO$236, 0)</f>
        <v>0</v>
      </c>
      <c r="CDG250" s="214">
        <f>_xlfn.XLOOKUP(CDG234, Schedule!$F$226:$FO$226, Schedule!$F$236:$FO$236, 0)</f>
        <v>0</v>
      </c>
      <c r="CDH250" s="214">
        <f>_xlfn.XLOOKUP(CDH234, Schedule!$F$226:$FO$226, Schedule!$F$236:$FO$236, 0)</f>
        <v>0</v>
      </c>
      <c r="CDI250" s="214">
        <f>_xlfn.XLOOKUP(CDI234, Schedule!$F$226:$FO$226, Schedule!$F$236:$FO$236, 0)</f>
        <v>0</v>
      </c>
      <c r="CDJ250" s="214">
        <f>_xlfn.XLOOKUP(CDJ234, Schedule!$F$226:$FO$226, Schedule!$F$236:$FO$236, 0)</f>
        <v>0</v>
      </c>
      <c r="CDK250" s="214">
        <f>_xlfn.XLOOKUP(CDK234, Schedule!$F$226:$FO$226, Schedule!$F$236:$FO$236, 0)</f>
        <v>0</v>
      </c>
      <c r="CDL250" s="214">
        <f>_xlfn.XLOOKUP(CDL234, Schedule!$F$226:$FO$226, Schedule!$F$236:$FO$236, 0)</f>
        <v>0</v>
      </c>
      <c r="CDM250" s="214">
        <f>_xlfn.XLOOKUP(CDM234, Schedule!$F$226:$FO$226, Schedule!$F$236:$FO$236, 0)</f>
        <v>0</v>
      </c>
      <c r="CDN250" s="214">
        <f>_xlfn.XLOOKUP(CDN234, Schedule!$F$226:$FO$226, Schedule!$F$236:$FO$236, 0)</f>
        <v>0</v>
      </c>
      <c r="CDO250" s="214">
        <f>_xlfn.XLOOKUP(CDO234, Schedule!$F$226:$FO$226, Schedule!$F$236:$FO$236, 0)</f>
        <v>0</v>
      </c>
      <c r="CDP250" s="214">
        <f>_xlfn.XLOOKUP(CDP234, Schedule!$F$226:$FO$226, Schedule!$F$236:$FO$236, 0)</f>
        <v>0</v>
      </c>
      <c r="CDQ250" s="214">
        <f>_xlfn.XLOOKUP(CDQ234, Schedule!$F$226:$FO$226, Schedule!$F$236:$FO$236, 0)</f>
        <v>0</v>
      </c>
      <c r="CDR250" s="214">
        <f>_xlfn.XLOOKUP(CDR234, Schedule!$F$226:$FO$226, Schedule!$F$236:$FO$236, 0)</f>
        <v>0</v>
      </c>
      <c r="CDS250" s="214">
        <f>_xlfn.XLOOKUP(CDS234, Schedule!$F$226:$FO$226, Schedule!$F$236:$FO$236, 0)</f>
        <v>0</v>
      </c>
      <c r="CDT250" s="214">
        <f>_xlfn.XLOOKUP(CDT234, Schedule!$F$226:$FO$226, Schedule!$F$236:$FO$236, 0)</f>
        <v>0</v>
      </c>
      <c r="CDU250" s="214">
        <f>_xlfn.XLOOKUP(CDU234, Schedule!$F$226:$FO$226, Schedule!$F$236:$FO$236, 0)</f>
        <v>0</v>
      </c>
      <c r="CDV250" s="214">
        <f>_xlfn.XLOOKUP(CDV234, Schedule!$F$226:$FO$226, Schedule!$F$236:$FO$236, 0)</f>
        <v>0</v>
      </c>
      <c r="CDW250" s="214">
        <f>_xlfn.XLOOKUP(CDW234, Schedule!$F$226:$FO$226, Schedule!$F$236:$FO$236, 0)</f>
        <v>0</v>
      </c>
      <c r="CDX250" s="214">
        <f>_xlfn.XLOOKUP(CDX234, Schedule!$F$226:$FO$226, Schedule!$F$236:$FO$236, 0)</f>
        <v>0</v>
      </c>
      <c r="CDY250" s="214">
        <f>_xlfn.XLOOKUP(CDY234, Schedule!$F$226:$FO$226, Schedule!$F$236:$FO$236, 0)</f>
        <v>0</v>
      </c>
      <c r="CDZ250" s="214">
        <f>_xlfn.XLOOKUP(CDZ234, Schedule!$F$226:$FO$226, Schedule!$F$236:$FO$236, 0)</f>
        <v>0</v>
      </c>
      <c r="CEA250" s="214">
        <f>_xlfn.XLOOKUP(CEA234, Schedule!$F$226:$FO$226, Schedule!$F$236:$FO$236, 0)</f>
        <v>0</v>
      </c>
      <c r="CEB250" s="214">
        <f>_xlfn.XLOOKUP(CEB234, Schedule!$F$226:$FO$226, Schedule!$F$236:$FO$236, 0)</f>
        <v>0</v>
      </c>
      <c r="CEC250" s="214">
        <f>_xlfn.XLOOKUP(CEC234, Schedule!$F$226:$FO$226, Schedule!$F$236:$FO$236, 0)</f>
        <v>0</v>
      </c>
      <c r="CED250" s="214">
        <f>_xlfn.XLOOKUP(CED234, Schedule!$F$226:$FO$226, Schedule!$F$236:$FO$236, 0)</f>
        <v>0</v>
      </c>
      <c r="CEE250" s="214">
        <f>_xlfn.XLOOKUP(CEE234, Schedule!$F$226:$FO$226, Schedule!$F$236:$FO$236, 0)</f>
        <v>0</v>
      </c>
      <c r="CEF250" s="214">
        <f>_xlfn.XLOOKUP(CEF234, Schedule!$F$226:$FO$226, Schedule!$F$236:$FO$236, 0)</f>
        <v>0</v>
      </c>
      <c r="CEG250" s="214">
        <f>_xlfn.XLOOKUP(CEG234, Schedule!$F$226:$FO$226, Schedule!$F$236:$FO$236, 0)</f>
        <v>0</v>
      </c>
      <c r="CEH250" s="214">
        <f>_xlfn.XLOOKUP(CEH234, Schedule!$F$226:$FO$226, Schedule!$F$236:$FO$236, 0)</f>
        <v>0</v>
      </c>
      <c r="CEI250" s="214">
        <f>_xlfn.XLOOKUP(CEI234, Schedule!$F$226:$FO$226, Schedule!$F$236:$FO$236, 0)</f>
        <v>0</v>
      </c>
      <c r="CEJ250" s="214">
        <f>_xlfn.XLOOKUP(CEJ234, Schedule!$F$226:$FO$226, Schedule!$F$236:$FO$236, 0)</f>
        <v>0</v>
      </c>
      <c r="CEK250" s="214">
        <f>_xlfn.XLOOKUP(CEK234, Schedule!$F$226:$FO$226, Schedule!$F$236:$FO$236, 0)</f>
        <v>0</v>
      </c>
      <c r="CEL250" s="214">
        <f>_xlfn.XLOOKUP(CEL234, Schedule!$F$226:$FO$226, Schedule!$F$236:$FO$236, 0)</f>
        <v>0</v>
      </c>
      <c r="CEM250" s="214">
        <f>_xlfn.XLOOKUP(CEM234, Schedule!$F$226:$FO$226, Schedule!$F$236:$FO$236, 0)</f>
        <v>0</v>
      </c>
      <c r="CEN250" s="214">
        <f>_xlfn.XLOOKUP(CEN234, Schedule!$F$226:$FO$226, Schedule!$F$236:$FO$236, 0)</f>
        <v>0</v>
      </c>
      <c r="CEO250" s="214">
        <f>_xlfn.XLOOKUP(CEO234, Schedule!$F$226:$FO$226, Schedule!$F$236:$FO$236, 0)</f>
        <v>0</v>
      </c>
      <c r="CEP250" s="214">
        <f>_xlfn.XLOOKUP(CEP234, Schedule!$F$226:$FO$226, Schedule!$F$236:$FO$236, 0)</f>
        <v>0</v>
      </c>
      <c r="CEQ250" s="214">
        <f>_xlfn.XLOOKUP(CEQ234, Schedule!$F$226:$FO$226, Schedule!$F$236:$FO$236, 0)</f>
        <v>0</v>
      </c>
      <c r="CER250" s="214">
        <f>_xlfn.XLOOKUP(CER234, Schedule!$F$226:$FO$226, Schedule!$F$236:$FO$236, 0)</f>
        <v>0</v>
      </c>
      <c r="CES250" s="214">
        <f>_xlfn.XLOOKUP(CES234, Schedule!$F$226:$FO$226, Schedule!$F$236:$FO$236, 0)</f>
        <v>0</v>
      </c>
      <c r="CET250" s="214">
        <f>_xlfn.XLOOKUP(CET234, Schedule!$F$226:$FO$226, Schedule!$F$236:$FO$236, 0)</f>
        <v>0</v>
      </c>
      <c r="CEU250" s="214">
        <f>_xlfn.XLOOKUP(CEU234, Schedule!$F$226:$FO$226, Schedule!$F$236:$FO$236, 0)</f>
        <v>0</v>
      </c>
      <c r="CEV250" s="214">
        <f>_xlfn.XLOOKUP(CEV234, Schedule!$F$226:$FO$226, Schedule!$F$236:$FO$236, 0)</f>
        <v>0</v>
      </c>
      <c r="CEW250" s="214">
        <f>_xlfn.XLOOKUP(CEW234, Schedule!$F$226:$FO$226, Schedule!$F$236:$FO$236, 0)</f>
        <v>0</v>
      </c>
      <c r="CEX250" s="214">
        <f>_xlfn.XLOOKUP(CEX234, Schedule!$F$226:$FO$226, Schedule!$F$236:$FO$236, 0)</f>
        <v>0</v>
      </c>
      <c r="CEY250" s="214">
        <f>_xlfn.XLOOKUP(CEY234, Schedule!$F$226:$FO$226, Schedule!$F$236:$FO$236, 0)</f>
        <v>0</v>
      </c>
      <c r="CEZ250" s="214">
        <f>_xlfn.XLOOKUP(CEZ234, Schedule!$F$226:$FO$226, Schedule!$F$236:$FO$236, 0)</f>
        <v>0</v>
      </c>
      <c r="CFA250" s="214">
        <f>_xlfn.XLOOKUP(CFA234, Schedule!$F$226:$FO$226, Schedule!$F$236:$FO$236, 0)</f>
        <v>0</v>
      </c>
      <c r="CFB250" s="214">
        <f>_xlfn.XLOOKUP(CFB234, Schedule!$F$226:$FO$226, Schedule!$F$236:$FO$236, 0)</f>
        <v>0</v>
      </c>
      <c r="CFC250" s="214">
        <f>_xlfn.XLOOKUP(CFC234, Schedule!$F$226:$FO$226, Schedule!$F$236:$FO$236, 0)</f>
        <v>0</v>
      </c>
      <c r="CFD250" s="214">
        <f>_xlfn.XLOOKUP(CFD234, Schedule!$F$226:$FO$226, Schedule!$F$236:$FO$236, 0)</f>
        <v>0</v>
      </c>
      <c r="CFE250" s="214">
        <f>_xlfn.XLOOKUP(CFE234, Schedule!$F$226:$FO$226, Schedule!$F$236:$FO$236, 0)</f>
        <v>0</v>
      </c>
      <c r="CFF250" s="214">
        <f>_xlfn.XLOOKUP(CFF234, Schedule!$F$226:$FO$226, Schedule!$F$236:$FO$236, 0)</f>
        <v>0</v>
      </c>
      <c r="CFG250" s="214">
        <f>_xlfn.XLOOKUP(CFG234, Schedule!$F$226:$FO$226, Schedule!$F$236:$FO$236, 0)</f>
        <v>0</v>
      </c>
      <c r="CFH250" s="214">
        <f>_xlfn.XLOOKUP(CFH234, Schedule!$F$226:$FO$226, Schedule!$F$236:$FO$236, 0)</f>
        <v>0</v>
      </c>
      <c r="CFI250" s="214">
        <f>_xlfn.XLOOKUP(CFI234, Schedule!$F$226:$FO$226, Schedule!$F$236:$FO$236, 0)</f>
        <v>0</v>
      </c>
      <c r="CFJ250" s="214">
        <f>_xlfn.XLOOKUP(CFJ234, Schedule!$F$226:$FO$226, Schedule!$F$236:$FO$236, 0)</f>
        <v>0</v>
      </c>
      <c r="CFK250" s="214">
        <f>_xlfn.XLOOKUP(CFK234, Schedule!$F$226:$FO$226, Schedule!$F$236:$FO$236, 0)</f>
        <v>0</v>
      </c>
      <c r="CFL250" s="214">
        <f>_xlfn.XLOOKUP(CFL234, Schedule!$F$226:$FO$226, Schedule!$F$236:$FO$236, 0)</f>
        <v>0</v>
      </c>
      <c r="CFM250" s="214">
        <f>_xlfn.XLOOKUP(CFM234, Schedule!$F$226:$FO$226, Schedule!$F$236:$FO$236, 0)</f>
        <v>0</v>
      </c>
      <c r="CFN250" s="214">
        <f>_xlfn.XLOOKUP(CFN234, Schedule!$F$226:$FO$226, Schedule!$F$236:$FO$236, 0)</f>
        <v>0</v>
      </c>
      <c r="CFO250" s="214">
        <f>_xlfn.XLOOKUP(CFO234, Schedule!$F$226:$FO$226, Schedule!$F$236:$FO$236, 0)</f>
        <v>0</v>
      </c>
      <c r="CFP250" s="214">
        <f>_xlfn.XLOOKUP(CFP234, Schedule!$F$226:$FO$226, Schedule!$F$236:$FO$236, 0)</f>
        <v>0</v>
      </c>
      <c r="CFQ250" s="214">
        <f>_xlfn.XLOOKUP(CFQ234, Schedule!$F$226:$FO$226, Schedule!$F$236:$FO$236, 0)</f>
        <v>0</v>
      </c>
      <c r="CFR250" s="214">
        <f>_xlfn.XLOOKUP(CFR234, Schedule!$F$226:$FO$226, Schedule!$F$236:$FO$236, 0)</f>
        <v>0</v>
      </c>
      <c r="CFS250" s="214">
        <f>_xlfn.XLOOKUP(CFS234, Schedule!$F$226:$FO$226, Schedule!$F$236:$FO$236, 0)</f>
        <v>0</v>
      </c>
      <c r="CFT250" s="214">
        <f>_xlfn.XLOOKUP(CFT234, Schedule!$F$226:$FO$226, Schedule!$F$236:$FO$236, 0)</f>
        <v>0</v>
      </c>
      <c r="CFU250" s="214">
        <f>_xlfn.XLOOKUP(CFU234, Schedule!$F$226:$FO$226, Schedule!$F$236:$FO$236, 0)</f>
        <v>0</v>
      </c>
      <c r="CFV250" s="214">
        <f>_xlfn.XLOOKUP(CFV234, Schedule!$F$226:$FO$226, Schedule!$F$236:$FO$236, 0)</f>
        <v>0</v>
      </c>
      <c r="CFW250" s="214">
        <f>_xlfn.XLOOKUP(CFW234, Schedule!$F$226:$FO$226, Schedule!$F$236:$FO$236, 0)</f>
        <v>0</v>
      </c>
      <c r="CFX250" s="214">
        <f>_xlfn.XLOOKUP(CFX234, Schedule!$F$226:$FO$226, Schedule!$F$236:$FO$236, 0)</f>
        <v>0</v>
      </c>
      <c r="CFY250" s="214">
        <f>_xlfn.XLOOKUP(CFY234, Schedule!$F$226:$FO$226, Schedule!$F$236:$FO$236, 0)</f>
        <v>0</v>
      </c>
      <c r="CFZ250" s="214">
        <f>_xlfn.XLOOKUP(CFZ234, Schedule!$F$226:$FO$226, Schedule!$F$236:$FO$236, 0)</f>
        <v>0</v>
      </c>
      <c r="CGA250" s="214">
        <f>_xlfn.XLOOKUP(CGA234, Schedule!$F$226:$FO$226, Schedule!$F$236:$FO$236, 0)</f>
        <v>0</v>
      </c>
      <c r="CGB250" s="214">
        <f>_xlfn.XLOOKUP(CGB234, Schedule!$F$226:$FO$226, Schedule!$F$236:$FO$236, 0)</f>
        <v>0</v>
      </c>
      <c r="CGC250" s="214">
        <f>_xlfn.XLOOKUP(CGC234, Schedule!$F$226:$FO$226, Schedule!$F$236:$FO$236, 0)</f>
        <v>0</v>
      </c>
      <c r="CGD250" s="214">
        <f>_xlfn.XLOOKUP(CGD234, Schedule!$F$226:$FO$226, Schedule!$F$236:$FO$236, 0)</f>
        <v>0</v>
      </c>
      <c r="CGE250" s="214">
        <f>_xlfn.XLOOKUP(CGE234, Schedule!$F$226:$FO$226, Schedule!$F$236:$FO$236, 0)</f>
        <v>0</v>
      </c>
      <c r="CGF250" s="214">
        <f>_xlfn.XLOOKUP(CGF234, Schedule!$F$226:$FO$226, Schedule!$F$236:$FO$236, 0)</f>
        <v>0</v>
      </c>
      <c r="CGG250" s="214">
        <f>_xlfn.XLOOKUP(CGG234, Schedule!$F$226:$FO$226, Schedule!$F$236:$FO$236, 0)</f>
        <v>0</v>
      </c>
      <c r="CGH250" s="214">
        <f>_xlfn.XLOOKUP(CGH234, Schedule!$F$226:$FO$226, Schedule!$F$236:$FO$236, 0)</f>
        <v>0</v>
      </c>
      <c r="CGI250" s="214">
        <f>_xlfn.XLOOKUP(CGI234, Schedule!$F$226:$FO$226, Schedule!$F$236:$FO$236, 0)</f>
        <v>0</v>
      </c>
      <c r="CGJ250" s="214">
        <f>_xlfn.XLOOKUP(CGJ234, Schedule!$F$226:$FO$226, Schedule!$F$236:$FO$236, 0)</f>
        <v>0</v>
      </c>
      <c r="CGK250" s="214">
        <f>_xlfn.XLOOKUP(CGK234, Schedule!$F$226:$FO$226, Schedule!$F$236:$FO$236, 0)</f>
        <v>0</v>
      </c>
      <c r="CGL250" s="214">
        <f>_xlfn.XLOOKUP(CGL234, Schedule!$F$226:$FO$226, Schedule!$F$236:$FO$236, 0)</f>
        <v>0</v>
      </c>
      <c r="CGM250" s="214">
        <f>_xlfn.XLOOKUP(CGM234, Schedule!$F$226:$FO$226, Schedule!$F$236:$FO$236, 0)</f>
        <v>0</v>
      </c>
      <c r="CGN250" s="214">
        <f>_xlfn.XLOOKUP(CGN234, Schedule!$F$226:$FO$226, Schedule!$F$236:$FO$236, 0)</f>
        <v>0</v>
      </c>
      <c r="CGO250" s="214">
        <f>_xlfn.XLOOKUP(CGO234, Schedule!$F$226:$FO$226, Schedule!$F$236:$FO$236, 0)</f>
        <v>0</v>
      </c>
      <c r="CGP250" s="214">
        <f>_xlfn.XLOOKUP(CGP234, Schedule!$F$226:$FO$226, Schedule!$F$236:$FO$236, 0)</f>
        <v>0</v>
      </c>
      <c r="CGQ250" s="214">
        <f>_xlfn.XLOOKUP(CGQ234, Schedule!$F$226:$FO$226, Schedule!$F$236:$FO$236, 0)</f>
        <v>0</v>
      </c>
      <c r="CGR250" s="214">
        <f>_xlfn.XLOOKUP(CGR234, Schedule!$F$226:$FO$226, Schedule!$F$236:$FO$236, 0)</f>
        <v>0</v>
      </c>
      <c r="CGS250" s="214">
        <f>_xlfn.XLOOKUP(CGS234, Schedule!$F$226:$FO$226, Schedule!$F$236:$FO$236, 0)</f>
        <v>0</v>
      </c>
      <c r="CGT250" s="214">
        <f>_xlfn.XLOOKUP(CGT234, Schedule!$F$226:$FO$226, Schedule!$F$236:$FO$236, 0)</f>
        <v>0</v>
      </c>
      <c r="CGU250" s="214">
        <f>_xlfn.XLOOKUP(CGU234, Schedule!$F$226:$FO$226, Schedule!$F$236:$FO$236, 0)</f>
        <v>0</v>
      </c>
      <c r="CGV250" s="214">
        <f>_xlfn.XLOOKUP(CGV234, Schedule!$F$226:$FO$226, Schedule!$F$236:$FO$236, 0)</f>
        <v>0</v>
      </c>
      <c r="CGW250" s="214">
        <f>_xlfn.XLOOKUP(CGW234, Schedule!$F$226:$FO$226, Schedule!$F$236:$FO$236, 0)</f>
        <v>0</v>
      </c>
      <c r="CGX250" s="214">
        <f>_xlfn.XLOOKUP(CGX234, Schedule!$F$226:$FO$226, Schedule!$F$236:$FO$236, 0)</f>
        <v>0</v>
      </c>
      <c r="CGY250" s="214">
        <f>_xlfn.XLOOKUP(CGY234, Schedule!$F$226:$FO$226, Schedule!$F$236:$FO$236, 0)</f>
        <v>0</v>
      </c>
      <c r="CGZ250" s="214">
        <f>_xlfn.XLOOKUP(CGZ234, Schedule!$F$226:$FO$226, Schedule!$F$236:$FO$236, 0)</f>
        <v>0</v>
      </c>
      <c r="CHA250" s="214">
        <f>_xlfn.XLOOKUP(CHA234, Schedule!$F$226:$FO$226, Schedule!$F$236:$FO$236, 0)</f>
        <v>0</v>
      </c>
      <c r="CHB250" s="214">
        <f>_xlfn.XLOOKUP(CHB234, Schedule!$F$226:$FO$226, Schedule!$F$236:$FO$236, 0)</f>
        <v>0</v>
      </c>
      <c r="CHC250" s="214">
        <f>_xlfn.XLOOKUP(CHC234, Schedule!$F$226:$FO$226, Schedule!$F$236:$FO$236, 0)</f>
        <v>0</v>
      </c>
      <c r="CHD250" s="214">
        <f>_xlfn.XLOOKUP(CHD234, Schedule!$F$226:$FO$226, Schedule!$F$236:$FO$236, 0)</f>
        <v>0</v>
      </c>
      <c r="CHE250" s="214">
        <f>_xlfn.XLOOKUP(CHE234, Schedule!$F$226:$FO$226, Schedule!$F$236:$FO$236, 0)</f>
        <v>0</v>
      </c>
      <c r="CHF250" s="214">
        <f>_xlfn.XLOOKUP(CHF234, Schedule!$F$226:$FO$226, Schedule!$F$236:$FO$236, 0)</f>
        <v>0</v>
      </c>
      <c r="CHG250" s="214">
        <f>_xlfn.XLOOKUP(CHG234, Schedule!$F$226:$FO$226, Schedule!$F$236:$FO$236, 0)</f>
        <v>0</v>
      </c>
      <c r="CHH250" s="214">
        <f>_xlfn.XLOOKUP(CHH234, Schedule!$F$226:$FO$226, Schedule!$F$236:$FO$236, 0)</f>
        <v>0</v>
      </c>
      <c r="CHI250" s="214">
        <f>_xlfn.XLOOKUP(CHI234, Schedule!$F$226:$FO$226, Schedule!$F$236:$FO$236, 0)</f>
        <v>0</v>
      </c>
      <c r="CHJ250" s="214">
        <f>_xlfn.XLOOKUP(CHJ234, Schedule!$F$226:$FO$226, Schedule!$F$236:$FO$236, 0)</f>
        <v>0</v>
      </c>
      <c r="CHK250" s="214">
        <f>_xlfn.XLOOKUP(CHK234, Schedule!$F$226:$FO$226, Schedule!$F$236:$FO$236, 0)</f>
        <v>0</v>
      </c>
      <c r="CHL250" s="214">
        <f>_xlfn.XLOOKUP(CHL234, Schedule!$F$226:$FO$226, Schedule!$F$236:$FO$236, 0)</f>
        <v>0</v>
      </c>
      <c r="CHM250" s="214">
        <f>_xlfn.XLOOKUP(CHM234, Schedule!$F$226:$FO$226, Schedule!$F$236:$FO$236, 0)</f>
        <v>0</v>
      </c>
      <c r="CHN250" s="214">
        <f>_xlfn.XLOOKUP(CHN234, Schedule!$F$226:$FO$226, Schedule!$F$236:$FO$236, 0)</f>
        <v>0</v>
      </c>
      <c r="CHO250" s="214">
        <f>_xlfn.XLOOKUP(CHO234, Schedule!$F$226:$FO$226, Schedule!$F$236:$FO$236, 0)</f>
        <v>0</v>
      </c>
      <c r="CHP250" s="214">
        <f>_xlfn.XLOOKUP(CHP234, Schedule!$F$226:$FO$226, Schedule!$F$236:$FO$236, 0)</f>
        <v>0</v>
      </c>
      <c r="CHQ250" s="214">
        <f>_xlfn.XLOOKUP(CHQ234, Schedule!$F$226:$FO$226, Schedule!$F$236:$FO$236, 0)</f>
        <v>0</v>
      </c>
      <c r="CHR250" s="214">
        <f>_xlfn.XLOOKUP(CHR234, Schedule!$F$226:$FO$226, Schedule!$F$236:$FO$236, 0)</f>
        <v>0</v>
      </c>
      <c r="CHS250" s="214">
        <f>_xlfn.XLOOKUP(CHS234, Schedule!$F$226:$FO$226, Schedule!$F$236:$FO$236, 0)</f>
        <v>0</v>
      </c>
      <c r="CHT250" s="214">
        <f>_xlfn.XLOOKUP(CHT234, Schedule!$F$226:$FO$226, Schedule!$F$236:$FO$236, 0)</f>
        <v>0</v>
      </c>
      <c r="CHU250" s="214">
        <f>_xlfn.XLOOKUP(CHU234, Schedule!$F$226:$FO$226, Schedule!$F$236:$FO$236, 0)</f>
        <v>0</v>
      </c>
      <c r="CHV250" s="214">
        <f>_xlfn.XLOOKUP(CHV234, Schedule!$F$226:$FO$226, Schedule!$F$236:$FO$236, 0)</f>
        <v>0</v>
      </c>
      <c r="CHW250" s="214">
        <f>_xlfn.XLOOKUP(CHW234, Schedule!$F$226:$FO$226, Schedule!$F$236:$FO$236, 0)</f>
        <v>0</v>
      </c>
      <c r="CHX250" s="214">
        <f>_xlfn.XLOOKUP(CHX234, Schedule!$F$226:$FO$226, Schedule!$F$236:$FO$236, 0)</f>
        <v>0</v>
      </c>
      <c r="CHY250" s="214">
        <f>_xlfn.XLOOKUP(CHY234, Schedule!$F$226:$FO$226, Schedule!$F$236:$FO$236, 0)</f>
        <v>0</v>
      </c>
      <c r="CHZ250" s="214">
        <f>_xlfn.XLOOKUP(CHZ234, Schedule!$F$226:$FO$226, Schedule!$F$236:$FO$236, 0)</f>
        <v>0</v>
      </c>
      <c r="CIA250" s="214">
        <f>_xlfn.XLOOKUP(CIA234, Schedule!$F$226:$FO$226, Schedule!$F$236:$FO$236, 0)</f>
        <v>0</v>
      </c>
      <c r="CIB250" s="214">
        <f>_xlfn.XLOOKUP(CIB234, Schedule!$F$226:$FO$226, Schedule!$F$236:$FO$236, 0)</f>
        <v>0</v>
      </c>
      <c r="CIC250" s="214">
        <f>_xlfn.XLOOKUP(CIC234, Schedule!$F$226:$FO$226, Schedule!$F$236:$FO$236, 0)</f>
        <v>0</v>
      </c>
      <c r="CID250" s="214">
        <f>_xlfn.XLOOKUP(CID234, Schedule!$F$226:$FO$226, Schedule!$F$236:$FO$236, 0)</f>
        <v>0</v>
      </c>
      <c r="CIE250" s="214">
        <f>_xlfn.XLOOKUP(CIE234, Schedule!$F$226:$FO$226, Schedule!$F$236:$FO$236, 0)</f>
        <v>0</v>
      </c>
      <c r="CIF250" s="214">
        <f>_xlfn.XLOOKUP(CIF234, Schedule!$F$226:$FO$226, Schedule!$F$236:$FO$236, 0)</f>
        <v>0</v>
      </c>
      <c r="CIG250" s="214">
        <f>_xlfn.XLOOKUP(CIG234, Schedule!$F$226:$FO$226, Schedule!$F$236:$FO$236, 0)</f>
        <v>0</v>
      </c>
      <c r="CIH250" s="214">
        <f>_xlfn.XLOOKUP(CIH234, Schedule!$F$226:$FO$226, Schedule!$F$236:$FO$236, 0)</f>
        <v>0</v>
      </c>
      <c r="CII250" s="214">
        <f>_xlfn.XLOOKUP(CII234, Schedule!$F$226:$FO$226, Schedule!$F$236:$FO$236, 0)</f>
        <v>0</v>
      </c>
      <c r="CIJ250" s="214">
        <f>_xlfn.XLOOKUP(CIJ234, Schedule!$F$226:$FO$226, Schedule!$F$236:$FO$236, 0)</f>
        <v>0</v>
      </c>
      <c r="CIK250" s="214">
        <f>_xlfn.XLOOKUP(CIK234, Schedule!$F$226:$FO$226, Schedule!$F$236:$FO$236, 0)</f>
        <v>0</v>
      </c>
      <c r="CIL250" s="214">
        <f>_xlfn.XLOOKUP(CIL234, Schedule!$F$226:$FO$226, Schedule!$F$236:$FO$236, 0)</f>
        <v>0</v>
      </c>
      <c r="CIM250" s="214">
        <f>_xlfn.XLOOKUP(CIM234, Schedule!$F$226:$FO$226, Schedule!$F$236:$FO$236, 0)</f>
        <v>0</v>
      </c>
      <c r="CIN250" s="214">
        <f>_xlfn.XLOOKUP(CIN234, Schedule!$F$226:$FO$226, Schedule!$F$236:$FO$236, 0)</f>
        <v>0</v>
      </c>
      <c r="CIO250" s="214">
        <f>_xlfn.XLOOKUP(CIO234, Schedule!$F$226:$FO$226, Schedule!$F$236:$FO$236, 0)</f>
        <v>0</v>
      </c>
      <c r="CIP250" s="214">
        <f>_xlfn.XLOOKUP(CIP234, Schedule!$F$226:$FO$226, Schedule!$F$236:$FO$236, 0)</f>
        <v>0</v>
      </c>
      <c r="CIQ250" s="214">
        <f>_xlfn.XLOOKUP(CIQ234, Schedule!$F$226:$FO$226, Schedule!$F$236:$FO$236, 0)</f>
        <v>0</v>
      </c>
      <c r="CIR250" s="214">
        <f>_xlfn.XLOOKUP(CIR234, Schedule!$F$226:$FO$226, Schedule!$F$236:$FO$236, 0)</f>
        <v>0</v>
      </c>
      <c r="CIS250" s="214">
        <f>_xlfn.XLOOKUP(CIS234, Schedule!$F$226:$FO$226, Schedule!$F$236:$FO$236, 0)</f>
        <v>0</v>
      </c>
      <c r="CIT250" s="214">
        <f>_xlfn.XLOOKUP(CIT234, Schedule!$F$226:$FO$226, Schedule!$F$236:$FO$236, 0)</f>
        <v>0</v>
      </c>
      <c r="CIU250" s="214">
        <f>_xlfn.XLOOKUP(CIU234, Schedule!$F$226:$FO$226, Schedule!$F$236:$FO$236, 0)</f>
        <v>0</v>
      </c>
      <c r="CIV250" s="214">
        <f>_xlfn.XLOOKUP(CIV234, Schedule!$F$226:$FO$226, Schedule!$F$236:$FO$236, 0)</f>
        <v>0</v>
      </c>
      <c r="CIW250" s="214">
        <f>_xlfn.XLOOKUP(CIW234, Schedule!$F$226:$FO$226, Schedule!$F$236:$FO$236, 0)</f>
        <v>0</v>
      </c>
      <c r="CIX250" s="214">
        <f>_xlfn.XLOOKUP(CIX234, Schedule!$F$226:$FO$226, Schedule!$F$236:$FO$236, 0)</f>
        <v>0</v>
      </c>
      <c r="CIY250" s="214">
        <f>_xlfn.XLOOKUP(CIY234, Schedule!$F$226:$FO$226, Schedule!$F$236:$FO$236, 0)</f>
        <v>0</v>
      </c>
      <c r="CIZ250" s="214">
        <f>_xlfn.XLOOKUP(CIZ234, Schedule!$F$226:$FO$226, Schedule!$F$236:$FO$236, 0)</f>
        <v>0</v>
      </c>
      <c r="CJA250" s="214">
        <f>_xlfn.XLOOKUP(CJA234, Schedule!$F$226:$FO$226, Schedule!$F$236:$FO$236, 0)</f>
        <v>0</v>
      </c>
      <c r="CJB250" s="214">
        <f>_xlfn.XLOOKUP(CJB234, Schedule!$F$226:$FO$226, Schedule!$F$236:$FO$236, 0)</f>
        <v>0</v>
      </c>
      <c r="CJC250" s="214">
        <f>_xlfn.XLOOKUP(CJC234, Schedule!$F$226:$FO$226, Schedule!$F$236:$FO$236, 0)</f>
        <v>0</v>
      </c>
      <c r="CJD250" s="214">
        <f>_xlfn.XLOOKUP(CJD234, Schedule!$F$226:$FO$226, Schedule!$F$236:$FO$236, 0)</f>
        <v>0</v>
      </c>
      <c r="CJE250" s="214">
        <f>_xlfn.XLOOKUP(CJE234, Schedule!$F$226:$FO$226, Schedule!$F$236:$FO$236, 0)</f>
        <v>0</v>
      </c>
      <c r="CJF250" s="214">
        <f>_xlfn.XLOOKUP(CJF234, Schedule!$F$226:$FO$226, Schedule!$F$236:$FO$236, 0)</f>
        <v>0</v>
      </c>
      <c r="CJG250" s="214">
        <f>_xlfn.XLOOKUP(CJG234, Schedule!$F$226:$FO$226, Schedule!$F$236:$FO$236, 0)</f>
        <v>0</v>
      </c>
      <c r="CJH250" s="214">
        <f>_xlfn.XLOOKUP(CJH234, Schedule!$F$226:$FO$226, Schedule!$F$236:$FO$236, 0)</f>
        <v>0</v>
      </c>
      <c r="CJI250" s="214">
        <f>_xlfn.XLOOKUP(CJI234, Schedule!$F$226:$FO$226, Schedule!$F$236:$FO$236, 0)</f>
        <v>0</v>
      </c>
      <c r="CJJ250" s="214">
        <f>_xlfn.XLOOKUP(CJJ234, Schedule!$F$226:$FO$226, Schedule!$F$236:$FO$236, 0)</f>
        <v>0</v>
      </c>
      <c r="CJK250" s="214">
        <f>_xlfn.XLOOKUP(CJK234, Schedule!$F$226:$FO$226, Schedule!$F$236:$FO$236, 0)</f>
        <v>0</v>
      </c>
      <c r="CJL250" s="214">
        <f>_xlfn.XLOOKUP(CJL234, Schedule!$F$226:$FO$226, Schedule!$F$236:$FO$236, 0)</f>
        <v>0</v>
      </c>
      <c r="CJM250" s="214">
        <f>_xlfn.XLOOKUP(CJM234, Schedule!$F$226:$FO$226, Schedule!$F$236:$FO$236, 0)</f>
        <v>0</v>
      </c>
      <c r="CJN250" s="214">
        <f>_xlfn.XLOOKUP(CJN234, Schedule!$F$226:$FO$226, Schedule!$F$236:$FO$236, 0)</f>
        <v>0</v>
      </c>
      <c r="CJO250" s="214">
        <f>_xlfn.XLOOKUP(CJO234, Schedule!$F$226:$FO$226, Schedule!$F$236:$FO$236, 0)</f>
        <v>0</v>
      </c>
      <c r="CJP250" s="214">
        <f>_xlfn.XLOOKUP(CJP234, Schedule!$F$226:$FO$226, Schedule!$F$236:$FO$236, 0)</f>
        <v>0</v>
      </c>
      <c r="CJQ250" s="214">
        <f>_xlfn.XLOOKUP(CJQ234, Schedule!$F$226:$FO$226, Schedule!$F$236:$FO$236, 0)</f>
        <v>0</v>
      </c>
      <c r="CJR250" s="214">
        <f>_xlfn.XLOOKUP(CJR234, Schedule!$F$226:$FO$226, Schedule!$F$236:$FO$236, 0)</f>
        <v>0</v>
      </c>
      <c r="CJS250" s="214">
        <f>_xlfn.XLOOKUP(CJS234, Schedule!$F$226:$FO$226, Schedule!$F$236:$FO$236, 0)</f>
        <v>0</v>
      </c>
      <c r="CJT250" s="214">
        <f>_xlfn.XLOOKUP(CJT234, Schedule!$F$226:$FO$226, Schedule!$F$236:$FO$236, 0)</f>
        <v>0</v>
      </c>
      <c r="CJU250" s="214">
        <f>_xlfn.XLOOKUP(CJU234, Schedule!$F$226:$FO$226, Schedule!$F$236:$FO$236, 0)</f>
        <v>0</v>
      </c>
      <c r="CJV250" s="214">
        <f>_xlfn.XLOOKUP(CJV234, Schedule!$F$226:$FO$226, Schedule!$F$236:$FO$236, 0)</f>
        <v>0</v>
      </c>
      <c r="CJW250" s="214">
        <f>_xlfn.XLOOKUP(CJW234, Schedule!$F$226:$FO$226, Schedule!$F$236:$FO$236, 0)</f>
        <v>0</v>
      </c>
      <c r="CJX250" s="214">
        <f>_xlfn.XLOOKUP(CJX234, Schedule!$F$226:$FO$226, Schedule!$F$236:$FO$236, 0)</f>
        <v>0</v>
      </c>
      <c r="CJY250" s="214">
        <f>_xlfn.XLOOKUP(CJY234, Schedule!$F$226:$FO$226, Schedule!$F$236:$FO$236, 0)</f>
        <v>0</v>
      </c>
      <c r="CJZ250" s="214">
        <f>_xlfn.XLOOKUP(CJZ234, Schedule!$F$226:$FO$226, Schedule!$F$236:$FO$236, 0)</f>
        <v>0</v>
      </c>
      <c r="CKA250" s="214">
        <f>_xlfn.XLOOKUP(CKA234, Schedule!$F$226:$FO$226, Schedule!$F$236:$FO$236, 0)</f>
        <v>0</v>
      </c>
      <c r="CKB250" s="214">
        <f>_xlfn.XLOOKUP(CKB234, Schedule!$F$226:$FO$226, Schedule!$F$236:$FO$236, 0)</f>
        <v>0</v>
      </c>
      <c r="CKC250" s="214">
        <f>_xlfn.XLOOKUP(CKC234, Schedule!$F$226:$FO$226, Schedule!$F$236:$FO$236, 0)</f>
        <v>0</v>
      </c>
      <c r="CKD250" s="214">
        <f>_xlfn.XLOOKUP(CKD234, Schedule!$F$226:$FO$226, Schedule!$F$236:$FO$236, 0)</f>
        <v>0</v>
      </c>
      <c r="CKE250" s="214">
        <f>_xlfn.XLOOKUP(CKE234, Schedule!$F$226:$FO$226, Schedule!$F$236:$FO$236, 0)</f>
        <v>0</v>
      </c>
      <c r="CKF250" s="214">
        <f>_xlfn.XLOOKUP(CKF234, Schedule!$F$226:$FO$226, Schedule!$F$236:$FO$236, 0)</f>
        <v>0</v>
      </c>
      <c r="CKG250" s="214">
        <f>_xlfn.XLOOKUP(CKG234, Schedule!$F$226:$FO$226, Schedule!$F$236:$FO$236, 0)</f>
        <v>0</v>
      </c>
      <c r="CKH250" s="214">
        <f>_xlfn.XLOOKUP(CKH234, Schedule!$F$226:$FO$226, Schedule!$F$236:$FO$236, 0)</f>
        <v>0</v>
      </c>
      <c r="CKI250" s="214">
        <f>_xlfn.XLOOKUP(CKI234, Schedule!$F$226:$FO$226, Schedule!$F$236:$FO$236, 0)</f>
        <v>0</v>
      </c>
      <c r="CKJ250" s="214">
        <f>_xlfn.XLOOKUP(CKJ234, Schedule!$F$226:$FO$226, Schedule!$F$236:$FO$236, 0)</f>
        <v>0</v>
      </c>
      <c r="CKK250" s="214">
        <f>_xlfn.XLOOKUP(CKK234, Schedule!$F$226:$FO$226, Schedule!$F$236:$FO$236, 0)</f>
        <v>0</v>
      </c>
      <c r="CKL250" s="214">
        <f>_xlfn.XLOOKUP(CKL234, Schedule!$F$226:$FO$226, Schedule!$F$236:$FO$236, 0)</f>
        <v>0</v>
      </c>
      <c r="CKM250" s="214">
        <f>_xlfn.XLOOKUP(CKM234, Schedule!$F$226:$FO$226, Schedule!$F$236:$FO$236, 0)</f>
        <v>0</v>
      </c>
      <c r="CKN250" s="214">
        <f>_xlfn.XLOOKUP(CKN234, Schedule!$F$226:$FO$226, Schedule!$F$236:$FO$236, 0)</f>
        <v>0</v>
      </c>
      <c r="CKO250" s="214">
        <f>_xlfn.XLOOKUP(CKO234, Schedule!$F$226:$FO$226, Schedule!$F$236:$FO$236, 0)</f>
        <v>0</v>
      </c>
      <c r="CKP250" s="214">
        <f>_xlfn.XLOOKUP(CKP234, Schedule!$F$226:$FO$226, Schedule!$F$236:$FO$236, 0)</f>
        <v>0</v>
      </c>
      <c r="CKQ250" s="214">
        <f>_xlfn.XLOOKUP(CKQ234, Schedule!$F$226:$FO$226, Schedule!$F$236:$FO$236, 0)</f>
        <v>0</v>
      </c>
      <c r="CKR250" s="214">
        <f>_xlfn.XLOOKUP(CKR234, Schedule!$F$226:$FO$226, Schedule!$F$236:$FO$236, 0)</f>
        <v>0</v>
      </c>
      <c r="CKS250" s="214">
        <f>_xlfn.XLOOKUP(CKS234, Schedule!$F$226:$FO$226, Schedule!$F$236:$FO$236, 0)</f>
        <v>0</v>
      </c>
      <c r="CKT250" s="214">
        <f>_xlfn.XLOOKUP(CKT234, Schedule!$F$226:$FO$226, Schedule!$F$236:$FO$236, 0)</f>
        <v>0</v>
      </c>
      <c r="CKU250" s="214">
        <f>_xlfn.XLOOKUP(CKU234, Schedule!$F$226:$FO$226, Schedule!$F$236:$FO$236, 0)</f>
        <v>0</v>
      </c>
      <c r="CKV250" s="214">
        <f>_xlfn.XLOOKUP(CKV234, Schedule!$F$226:$FO$226, Schedule!$F$236:$FO$236, 0)</f>
        <v>0</v>
      </c>
      <c r="CKW250" s="214">
        <f>_xlfn.XLOOKUP(CKW234, Schedule!$F$226:$FO$226, Schedule!$F$236:$FO$236, 0)</f>
        <v>0</v>
      </c>
      <c r="CKX250" s="214">
        <f>_xlfn.XLOOKUP(CKX234, Schedule!$F$226:$FO$226, Schedule!$F$236:$FO$236, 0)</f>
        <v>0</v>
      </c>
      <c r="CKY250" s="214">
        <f>_xlfn.XLOOKUP(CKY234, Schedule!$F$226:$FO$226, Schedule!$F$236:$FO$236, 0)</f>
        <v>0</v>
      </c>
      <c r="CKZ250" s="214">
        <f>_xlfn.XLOOKUP(CKZ234, Schedule!$F$226:$FO$226, Schedule!$F$236:$FO$236, 0)</f>
        <v>0</v>
      </c>
      <c r="CLA250" s="214">
        <f>_xlfn.XLOOKUP(CLA234, Schedule!$F$226:$FO$226, Schedule!$F$236:$FO$236, 0)</f>
        <v>0</v>
      </c>
      <c r="CLB250" s="214">
        <f>_xlfn.XLOOKUP(CLB234, Schedule!$F$226:$FO$226, Schedule!$F$236:$FO$236, 0)</f>
        <v>0</v>
      </c>
      <c r="CLC250" s="214">
        <f>_xlfn.XLOOKUP(CLC234, Schedule!$F$226:$FO$226, Schedule!$F$236:$FO$236, 0)</f>
        <v>0</v>
      </c>
      <c r="CLD250" s="214">
        <f>_xlfn.XLOOKUP(CLD234, Schedule!$F$226:$FO$226, Schedule!$F$236:$FO$236, 0)</f>
        <v>0</v>
      </c>
      <c r="CLE250" s="214">
        <f>_xlfn.XLOOKUP(CLE234, Schedule!$F$226:$FO$226, Schedule!$F$236:$FO$236, 0)</f>
        <v>0</v>
      </c>
      <c r="CLF250" s="214">
        <f>_xlfn.XLOOKUP(CLF234, Schedule!$F$226:$FO$226, Schedule!$F$236:$FO$236, 0)</f>
        <v>0</v>
      </c>
      <c r="CLG250" s="214">
        <f>_xlfn.XLOOKUP(CLG234, Schedule!$F$226:$FO$226, Schedule!$F$236:$FO$236, 0)</f>
        <v>0</v>
      </c>
      <c r="CLH250" s="214">
        <f>_xlfn.XLOOKUP(CLH234, Schedule!$F$226:$FO$226, Schedule!$F$236:$FO$236, 0)</f>
        <v>0</v>
      </c>
      <c r="CLI250" s="214">
        <f>_xlfn.XLOOKUP(CLI234, Schedule!$F$226:$FO$226, Schedule!$F$236:$FO$236, 0)</f>
        <v>0</v>
      </c>
      <c r="CLJ250" s="214">
        <f>_xlfn.XLOOKUP(CLJ234, Schedule!$F$226:$FO$226, Schedule!$F$236:$FO$236, 0)</f>
        <v>0</v>
      </c>
      <c r="CLK250" s="214">
        <f>_xlfn.XLOOKUP(CLK234, Schedule!$F$226:$FO$226, Schedule!$F$236:$FO$236, 0)</f>
        <v>0</v>
      </c>
      <c r="CLL250" s="214">
        <f>_xlfn.XLOOKUP(CLL234, Schedule!$F$226:$FO$226, Schedule!$F$236:$FO$236, 0)</f>
        <v>0</v>
      </c>
      <c r="CLM250" s="214">
        <f>_xlfn.XLOOKUP(CLM234, Schedule!$F$226:$FO$226, Schedule!$F$236:$FO$236, 0)</f>
        <v>0</v>
      </c>
      <c r="CLN250" s="214">
        <f>_xlfn.XLOOKUP(CLN234, Schedule!$F$226:$FO$226, Schedule!$F$236:$FO$236, 0)</f>
        <v>0</v>
      </c>
      <c r="CLO250" s="214">
        <f>_xlfn.XLOOKUP(CLO234, Schedule!$F$226:$FO$226, Schedule!$F$236:$FO$236, 0)</f>
        <v>0</v>
      </c>
      <c r="CLP250" s="214">
        <f>_xlfn.XLOOKUP(CLP234, Schedule!$F$226:$FO$226, Schedule!$F$236:$FO$236, 0)</f>
        <v>0</v>
      </c>
      <c r="CLQ250" s="214">
        <f>_xlfn.XLOOKUP(CLQ234, Schedule!$F$226:$FO$226, Schedule!$F$236:$FO$236, 0)</f>
        <v>0</v>
      </c>
      <c r="CLR250" s="214">
        <f>_xlfn.XLOOKUP(CLR234, Schedule!$F$226:$FO$226, Schedule!$F$236:$FO$236, 0)</f>
        <v>0</v>
      </c>
      <c r="CLS250" s="214">
        <f>_xlfn.XLOOKUP(CLS234, Schedule!$F$226:$FO$226, Schedule!$F$236:$FO$236, 0)</f>
        <v>0</v>
      </c>
      <c r="CLT250" s="214">
        <f>_xlfn.XLOOKUP(CLT234, Schedule!$F$226:$FO$226, Schedule!$F$236:$FO$236, 0)</f>
        <v>0</v>
      </c>
      <c r="CLU250" s="214">
        <f>_xlfn.XLOOKUP(CLU234, Schedule!$F$226:$FO$226, Schedule!$F$236:$FO$236, 0)</f>
        <v>0</v>
      </c>
      <c r="CLV250" s="214">
        <f>_xlfn.XLOOKUP(CLV234, Schedule!$F$226:$FO$226, Schedule!$F$236:$FO$236, 0)</f>
        <v>0</v>
      </c>
      <c r="CLW250" s="214">
        <f>_xlfn.XLOOKUP(CLW234, Schedule!$F$226:$FO$226, Schedule!$F$236:$FO$236, 0)</f>
        <v>0</v>
      </c>
      <c r="CLX250" s="214">
        <f>_xlfn.XLOOKUP(CLX234, Schedule!$F$226:$FO$226, Schedule!$F$236:$FO$236, 0)</f>
        <v>0</v>
      </c>
      <c r="CLY250" s="214">
        <f>_xlfn.XLOOKUP(CLY234, Schedule!$F$226:$FO$226, Schedule!$F$236:$FO$236, 0)</f>
        <v>0</v>
      </c>
      <c r="CLZ250" s="214">
        <f>_xlfn.XLOOKUP(CLZ234, Schedule!$F$226:$FO$226, Schedule!$F$236:$FO$236, 0)</f>
        <v>0</v>
      </c>
      <c r="CMA250" s="214">
        <f>_xlfn.XLOOKUP(CMA234, Schedule!$F$226:$FO$226, Schedule!$F$236:$FO$236, 0)</f>
        <v>0</v>
      </c>
      <c r="CMB250" s="214">
        <f>_xlfn.XLOOKUP(CMB234, Schedule!$F$226:$FO$226, Schedule!$F$236:$FO$236, 0)</f>
        <v>0</v>
      </c>
      <c r="CMC250" s="214">
        <f>_xlfn.XLOOKUP(CMC234, Schedule!$F$226:$FO$226, Schedule!$F$236:$FO$236, 0)</f>
        <v>0</v>
      </c>
      <c r="CMD250" s="214">
        <f>_xlfn.XLOOKUP(CMD234, Schedule!$F$226:$FO$226, Schedule!$F$236:$FO$236, 0)</f>
        <v>0</v>
      </c>
      <c r="CME250" s="214">
        <f>_xlfn.XLOOKUP(CME234, Schedule!$F$226:$FO$226, Schedule!$F$236:$FO$236, 0)</f>
        <v>0</v>
      </c>
      <c r="CMF250" s="214">
        <f>_xlfn.XLOOKUP(CMF234, Schedule!$F$226:$FO$226, Schedule!$F$236:$FO$236, 0)</f>
        <v>0</v>
      </c>
      <c r="CMG250" s="214">
        <f>_xlfn.XLOOKUP(CMG234, Schedule!$F$226:$FO$226, Schedule!$F$236:$FO$236, 0)</f>
        <v>0</v>
      </c>
      <c r="CMH250" s="214">
        <f>_xlfn.XLOOKUP(CMH234, Schedule!$F$226:$FO$226, Schedule!$F$236:$FO$236, 0)</f>
        <v>0</v>
      </c>
      <c r="CMI250" s="214">
        <f>_xlfn.XLOOKUP(CMI234, Schedule!$F$226:$FO$226, Schedule!$F$236:$FO$236, 0)</f>
        <v>0</v>
      </c>
      <c r="CMJ250" s="214">
        <f>_xlfn.XLOOKUP(CMJ234, Schedule!$F$226:$FO$226, Schedule!$F$236:$FO$236, 0)</f>
        <v>0</v>
      </c>
      <c r="CMK250" s="214">
        <f>_xlfn.XLOOKUP(CMK234, Schedule!$F$226:$FO$226, Schedule!$F$236:$FO$236, 0)</f>
        <v>0</v>
      </c>
      <c r="CML250" s="214">
        <f>_xlfn.XLOOKUP(CML234, Schedule!$F$226:$FO$226, Schedule!$F$236:$FO$236, 0)</f>
        <v>0</v>
      </c>
      <c r="CMM250" s="214">
        <f>_xlfn.XLOOKUP(CMM234, Schedule!$F$226:$FO$226, Schedule!$F$236:$FO$236, 0)</f>
        <v>0</v>
      </c>
      <c r="CMN250" s="214">
        <f>_xlfn.XLOOKUP(CMN234, Schedule!$F$226:$FO$226, Schedule!$F$236:$FO$236, 0)</f>
        <v>0</v>
      </c>
      <c r="CMO250" s="214">
        <f>_xlfn.XLOOKUP(CMO234, Schedule!$F$226:$FO$226, Schedule!$F$236:$FO$236, 0)</f>
        <v>0</v>
      </c>
      <c r="CMP250" s="214">
        <f>_xlfn.XLOOKUP(CMP234, Schedule!$F$226:$FO$226, Schedule!$F$236:$FO$236, 0)</f>
        <v>0</v>
      </c>
      <c r="CMQ250" s="214">
        <f>_xlfn.XLOOKUP(CMQ234, Schedule!$F$226:$FO$226, Schedule!$F$236:$FO$236, 0)</f>
        <v>0</v>
      </c>
      <c r="CMR250" s="214">
        <f>_xlfn.XLOOKUP(CMR234, Schedule!$F$226:$FO$226, Schedule!$F$236:$FO$236, 0)</f>
        <v>0</v>
      </c>
      <c r="CMS250" s="214">
        <f>_xlfn.XLOOKUP(CMS234, Schedule!$F$226:$FO$226, Schedule!$F$236:$FO$236, 0)</f>
        <v>0</v>
      </c>
      <c r="CMT250" s="214">
        <f>_xlfn.XLOOKUP(CMT234, Schedule!$F$226:$FO$226, Schedule!$F$236:$FO$236, 0)</f>
        <v>0</v>
      </c>
      <c r="CMU250" s="214">
        <f>_xlfn.XLOOKUP(CMU234, Schedule!$F$226:$FO$226, Schedule!$F$236:$FO$236, 0)</f>
        <v>0</v>
      </c>
      <c r="CMV250" s="214">
        <f>_xlfn.XLOOKUP(CMV234, Schedule!$F$226:$FO$226, Schedule!$F$236:$FO$236, 0)</f>
        <v>0</v>
      </c>
      <c r="CMW250" s="214">
        <f>_xlfn.XLOOKUP(CMW234, Schedule!$F$226:$FO$226, Schedule!$F$236:$FO$236, 0)</f>
        <v>0</v>
      </c>
      <c r="CMX250" s="214">
        <f>_xlfn.XLOOKUP(CMX234, Schedule!$F$226:$FO$226, Schedule!$F$236:$FO$236, 0)</f>
        <v>0</v>
      </c>
      <c r="CMY250" s="214">
        <f>_xlfn.XLOOKUP(CMY234, Schedule!$F$226:$FO$226, Schedule!$F$236:$FO$236, 0)</f>
        <v>0</v>
      </c>
      <c r="CMZ250" s="214">
        <f>_xlfn.XLOOKUP(CMZ234, Schedule!$F$226:$FO$226, Schedule!$F$236:$FO$236, 0)</f>
        <v>0</v>
      </c>
      <c r="CNA250" s="214">
        <f>_xlfn.XLOOKUP(CNA234, Schedule!$F$226:$FO$226, Schedule!$F$236:$FO$236, 0)</f>
        <v>0</v>
      </c>
      <c r="CNB250" s="214">
        <f>_xlfn.XLOOKUP(CNB234, Schedule!$F$226:$FO$226, Schedule!$F$236:$FO$236, 0)</f>
        <v>0</v>
      </c>
      <c r="CNC250" s="214">
        <f>_xlfn.XLOOKUP(CNC234, Schedule!$F$226:$FO$226, Schedule!$F$236:$FO$236, 0)</f>
        <v>0</v>
      </c>
      <c r="CND250" s="214">
        <f>_xlfn.XLOOKUP(CND234, Schedule!$F$226:$FO$226, Schedule!$F$236:$FO$236, 0)</f>
        <v>0</v>
      </c>
      <c r="CNE250" s="214">
        <f>_xlfn.XLOOKUP(CNE234, Schedule!$F$226:$FO$226, Schedule!$F$236:$FO$236, 0)</f>
        <v>0</v>
      </c>
      <c r="CNF250" s="214">
        <f>_xlfn.XLOOKUP(CNF234, Schedule!$F$226:$FO$226, Schedule!$F$236:$FO$236, 0)</f>
        <v>0</v>
      </c>
      <c r="CNG250" s="214">
        <f>_xlfn.XLOOKUP(CNG234, Schedule!$F$226:$FO$226, Schedule!$F$236:$FO$236, 0)</f>
        <v>0</v>
      </c>
      <c r="CNH250" s="214">
        <f>_xlfn.XLOOKUP(CNH234, Schedule!$F$226:$FO$226, Schedule!$F$236:$FO$236, 0)</f>
        <v>0</v>
      </c>
      <c r="CNI250" s="214">
        <f>_xlfn.XLOOKUP(CNI234, Schedule!$F$226:$FO$226, Schedule!$F$236:$FO$236, 0)</f>
        <v>0</v>
      </c>
      <c r="CNJ250" s="214">
        <f>_xlfn.XLOOKUP(CNJ234, Schedule!$F$226:$FO$226, Schedule!$F$236:$FO$236, 0)</f>
        <v>0</v>
      </c>
      <c r="CNK250" s="214">
        <f>_xlfn.XLOOKUP(CNK234, Schedule!$F$226:$FO$226, Schedule!$F$236:$FO$236, 0)</f>
        <v>0</v>
      </c>
      <c r="CNL250" s="214">
        <f>_xlfn.XLOOKUP(CNL234, Schedule!$F$226:$FO$226, Schedule!$F$236:$FO$236, 0)</f>
        <v>0</v>
      </c>
      <c r="CNM250" s="214">
        <f>_xlfn.XLOOKUP(CNM234, Schedule!$F$226:$FO$226, Schedule!$F$236:$FO$236, 0)</f>
        <v>0</v>
      </c>
      <c r="CNN250" s="214">
        <f>_xlfn.XLOOKUP(CNN234, Schedule!$F$226:$FO$226, Schedule!$F$236:$FO$236, 0)</f>
        <v>0</v>
      </c>
      <c r="CNO250" s="214">
        <f>_xlfn.XLOOKUP(CNO234, Schedule!$F$226:$FO$226, Schedule!$F$236:$FO$236, 0)</f>
        <v>0</v>
      </c>
      <c r="CNP250" s="214">
        <f>_xlfn.XLOOKUP(CNP234, Schedule!$F$226:$FO$226, Schedule!$F$236:$FO$236, 0)</f>
        <v>0</v>
      </c>
      <c r="CNQ250" s="214">
        <f>_xlfn.XLOOKUP(CNQ234, Schedule!$F$226:$FO$226, Schedule!$F$236:$FO$236, 0)</f>
        <v>0</v>
      </c>
      <c r="CNR250" s="214">
        <f>_xlfn.XLOOKUP(CNR234, Schedule!$F$226:$FO$226, Schedule!$F$236:$FO$236, 0)</f>
        <v>0</v>
      </c>
      <c r="CNS250" s="214">
        <f>_xlfn.XLOOKUP(CNS234, Schedule!$F$226:$FO$226, Schedule!$F$236:$FO$236, 0)</f>
        <v>0</v>
      </c>
      <c r="CNT250" s="214">
        <f>_xlfn.XLOOKUP(CNT234, Schedule!$F$226:$FO$226, Schedule!$F$236:$FO$236, 0)</f>
        <v>0</v>
      </c>
      <c r="CNU250" s="214">
        <f>_xlfn.XLOOKUP(CNU234, Schedule!$F$226:$FO$226, Schedule!$F$236:$FO$236, 0)</f>
        <v>0</v>
      </c>
      <c r="CNV250" s="214">
        <f>_xlfn.XLOOKUP(CNV234, Schedule!$F$226:$FO$226, Schedule!$F$236:$FO$236, 0)</f>
        <v>0</v>
      </c>
      <c r="CNW250" s="214">
        <f>_xlfn.XLOOKUP(CNW234, Schedule!$F$226:$FO$226, Schedule!$F$236:$FO$236, 0)</f>
        <v>0</v>
      </c>
      <c r="CNX250" s="214">
        <f>_xlfn.XLOOKUP(CNX234, Schedule!$F$226:$FO$226, Schedule!$F$236:$FO$236, 0)</f>
        <v>0</v>
      </c>
      <c r="CNY250" s="214">
        <f>_xlfn.XLOOKUP(CNY234, Schedule!$F$226:$FO$226, Schedule!$F$236:$FO$236, 0)</f>
        <v>0</v>
      </c>
      <c r="CNZ250" s="214">
        <f>_xlfn.XLOOKUP(CNZ234, Schedule!$F$226:$FO$226, Schedule!$F$236:$FO$236, 0)</f>
        <v>0</v>
      </c>
      <c r="COA250" s="214">
        <f>_xlfn.XLOOKUP(COA234, Schedule!$F$226:$FO$226, Schedule!$F$236:$FO$236, 0)</f>
        <v>0</v>
      </c>
      <c r="COB250" s="214">
        <f>_xlfn.XLOOKUP(COB234, Schedule!$F$226:$FO$226, Schedule!$F$236:$FO$236, 0)</f>
        <v>0</v>
      </c>
      <c r="COC250" s="214">
        <f>_xlfn.XLOOKUP(COC234, Schedule!$F$226:$FO$226, Schedule!$F$236:$FO$236, 0)</f>
        <v>0</v>
      </c>
      <c r="COD250" s="214">
        <f>_xlfn.XLOOKUP(COD234, Schedule!$F$226:$FO$226, Schedule!$F$236:$FO$236, 0)</f>
        <v>0</v>
      </c>
      <c r="COE250" s="214">
        <f>_xlfn.XLOOKUP(COE234, Schedule!$F$226:$FO$226, Schedule!$F$236:$FO$236, 0)</f>
        <v>0</v>
      </c>
      <c r="COF250" s="214">
        <f>_xlfn.XLOOKUP(COF234, Schedule!$F$226:$FO$226, Schedule!$F$236:$FO$236, 0)</f>
        <v>0</v>
      </c>
      <c r="COG250" s="214">
        <f>_xlfn.XLOOKUP(COG234, Schedule!$F$226:$FO$226, Schedule!$F$236:$FO$236, 0)</f>
        <v>0</v>
      </c>
      <c r="COH250" s="214">
        <f>_xlfn.XLOOKUP(COH234, Schedule!$F$226:$FO$226, Schedule!$F$236:$FO$236, 0)</f>
        <v>0</v>
      </c>
      <c r="COI250" s="214">
        <f>_xlfn.XLOOKUP(COI234, Schedule!$F$226:$FO$226, Schedule!$F$236:$FO$236, 0)</f>
        <v>0</v>
      </c>
      <c r="COJ250" s="214">
        <f>_xlfn.XLOOKUP(COJ234, Schedule!$F$226:$FO$226, Schedule!$F$236:$FO$236, 0)</f>
        <v>0</v>
      </c>
      <c r="COK250" s="214">
        <f>_xlfn.XLOOKUP(COK234, Schedule!$F$226:$FO$226, Schedule!$F$236:$FO$236, 0)</f>
        <v>0</v>
      </c>
      <c r="COL250" s="214">
        <f>_xlfn.XLOOKUP(COL234, Schedule!$F$226:$FO$226, Schedule!$F$236:$FO$236, 0)</f>
        <v>0</v>
      </c>
      <c r="COM250" s="214">
        <f>_xlfn.XLOOKUP(COM234, Schedule!$F$226:$FO$226, Schedule!$F$236:$FO$236, 0)</f>
        <v>0</v>
      </c>
      <c r="CON250" s="214">
        <f>_xlfn.XLOOKUP(CON234, Schedule!$F$226:$FO$226, Schedule!$F$236:$FO$236, 0)</f>
        <v>0</v>
      </c>
      <c r="COO250" s="214">
        <f>_xlfn.XLOOKUP(COO234, Schedule!$F$226:$FO$226, Schedule!$F$236:$FO$236, 0)</f>
        <v>0</v>
      </c>
      <c r="COP250" s="214">
        <f>_xlfn.XLOOKUP(COP234, Schedule!$F$226:$FO$226, Schedule!$F$236:$FO$236, 0)</f>
        <v>0</v>
      </c>
      <c r="COQ250" s="214">
        <f>_xlfn.XLOOKUP(COQ234, Schedule!$F$226:$FO$226, Schedule!$F$236:$FO$236, 0)</f>
        <v>0</v>
      </c>
      <c r="COR250" s="214">
        <f>_xlfn.XLOOKUP(COR234, Schedule!$F$226:$FO$226, Schedule!$F$236:$FO$236, 0)</f>
        <v>0</v>
      </c>
      <c r="COS250" s="214">
        <f>_xlfn.XLOOKUP(COS234, Schedule!$F$226:$FO$226, Schedule!$F$236:$FO$236, 0)</f>
        <v>0</v>
      </c>
      <c r="COT250" s="214">
        <f>_xlfn.XLOOKUP(COT234, Schedule!$F$226:$FO$226, Schedule!$F$236:$FO$236, 0)</f>
        <v>0</v>
      </c>
      <c r="COU250" s="214">
        <f>_xlfn.XLOOKUP(COU234, Schedule!$F$226:$FO$226, Schedule!$F$236:$FO$236, 0)</f>
        <v>0</v>
      </c>
      <c r="COV250" s="214">
        <f>_xlfn.XLOOKUP(COV234, Schedule!$F$226:$FO$226, Schedule!$F$236:$FO$236, 0)</f>
        <v>0</v>
      </c>
      <c r="COW250" s="214">
        <f>_xlfn.XLOOKUP(COW234, Schedule!$F$226:$FO$226, Schedule!$F$236:$FO$236, 0)</f>
        <v>0</v>
      </c>
      <c r="COX250" s="214">
        <f>_xlfn.XLOOKUP(COX234, Schedule!$F$226:$FO$226, Schedule!$F$236:$FO$236, 0)</f>
        <v>0</v>
      </c>
      <c r="COY250" s="214">
        <f>_xlfn.XLOOKUP(COY234, Schedule!$F$226:$FO$226, Schedule!$F$236:$FO$236, 0)</f>
        <v>0</v>
      </c>
      <c r="COZ250" s="214">
        <f>_xlfn.XLOOKUP(COZ234, Schedule!$F$226:$FO$226, Schedule!$F$236:$FO$236, 0)</f>
        <v>0</v>
      </c>
      <c r="CPA250" s="214">
        <f>_xlfn.XLOOKUP(CPA234, Schedule!$F$226:$FO$226, Schedule!$F$236:$FO$236, 0)</f>
        <v>0</v>
      </c>
      <c r="CPB250" s="214">
        <f>_xlfn.XLOOKUP(CPB234, Schedule!$F$226:$FO$226, Schedule!$F$236:$FO$236, 0)</f>
        <v>0</v>
      </c>
      <c r="CPC250" s="214">
        <f>_xlfn.XLOOKUP(CPC234, Schedule!$F$226:$FO$226, Schedule!$F$236:$FO$236, 0)</f>
        <v>0</v>
      </c>
      <c r="CPD250" s="214">
        <f>_xlfn.XLOOKUP(CPD234, Schedule!$F$226:$FO$226, Schedule!$F$236:$FO$236, 0)</f>
        <v>0</v>
      </c>
      <c r="CPE250" s="214">
        <f>_xlfn.XLOOKUP(CPE234, Schedule!$F$226:$FO$226, Schedule!$F$236:$FO$236, 0)</f>
        <v>0</v>
      </c>
      <c r="CPF250" s="214">
        <f>_xlfn.XLOOKUP(CPF234, Schedule!$F$226:$FO$226, Schedule!$F$236:$FO$236, 0)</f>
        <v>0</v>
      </c>
      <c r="CPG250" s="214">
        <f>_xlfn.XLOOKUP(CPG234, Schedule!$F$226:$FO$226, Schedule!$F$236:$FO$236, 0)</f>
        <v>0</v>
      </c>
      <c r="CPH250" s="214">
        <f>_xlfn.XLOOKUP(CPH234, Schedule!$F$226:$FO$226, Schedule!$F$236:$FO$236, 0)</f>
        <v>0</v>
      </c>
      <c r="CPI250" s="214">
        <f>_xlfn.XLOOKUP(CPI234, Schedule!$F$226:$FO$226, Schedule!$F$236:$FO$236, 0)</f>
        <v>0</v>
      </c>
      <c r="CPJ250" s="214">
        <f>_xlfn.XLOOKUP(CPJ234, Schedule!$F$226:$FO$226, Schedule!$F$236:$FO$236, 0)</f>
        <v>0</v>
      </c>
      <c r="CPK250" s="214">
        <f>_xlfn.XLOOKUP(CPK234, Schedule!$F$226:$FO$226, Schedule!$F$236:$FO$236, 0)</f>
        <v>0</v>
      </c>
      <c r="CPL250" s="214">
        <f>_xlfn.XLOOKUP(CPL234, Schedule!$F$226:$FO$226, Schedule!$F$236:$FO$236, 0)</f>
        <v>0</v>
      </c>
      <c r="CPM250" s="214">
        <f>_xlfn.XLOOKUP(CPM234, Schedule!$F$226:$FO$226, Schedule!$F$236:$FO$236, 0)</f>
        <v>0</v>
      </c>
      <c r="CPN250" s="214">
        <f>_xlfn.XLOOKUP(CPN234, Schedule!$F$226:$FO$226, Schedule!$F$236:$FO$236, 0)</f>
        <v>0</v>
      </c>
      <c r="CPO250" s="214">
        <f>_xlfn.XLOOKUP(CPO234, Schedule!$F$226:$FO$226, Schedule!$F$236:$FO$236, 0)</f>
        <v>0</v>
      </c>
      <c r="CPP250" s="214">
        <f>_xlfn.XLOOKUP(CPP234, Schedule!$F$226:$FO$226, Schedule!$F$236:$FO$236, 0)</f>
        <v>0</v>
      </c>
      <c r="CPQ250" s="214">
        <f>_xlfn.XLOOKUP(CPQ234, Schedule!$F$226:$FO$226, Schedule!$F$236:$FO$236, 0)</f>
        <v>0</v>
      </c>
      <c r="CPR250" s="214">
        <f>_xlfn.XLOOKUP(CPR234, Schedule!$F$226:$FO$226, Schedule!$F$236:$FO$236, 0)</f>
        <v>0</v>
      </c>
      <c r="CPS250" s="214">
        <f>_xlfn.XLOOKUP(CPS234, Schedule!$F$226:$FO$226, Schedule!$F$236:$FO$236, 0)</f>
        <v>0</v>
      </c>
      <c r="CPT250" s="214">
        <f>_xlfn.XLOOKUP(CPT234, Schedule!$F$226:$FO$226, Schedule!$F$236:$FO$236, 0)</f>
        <v>0</v>
      </c>
      <c r="CPU250" s="214">
        <f>_xlfn.XLOOKUP(CPU234, Schedule!$F$226:$FO$226, Schedule!$F$236:$FO$236, 0)</f>
        <v>0</v>
      </c>
      <c r="CPV250" s="214">
        <f>_xlfn.XLOOKUP(CPV234, Schedule!$F$226:$FO$226, Schedule!$F$236:$FO$236, 0)</f>
        <v>0</v>
      </c>
      <c r="CPW250" s="214">
        <f>_xlfn.XLOOKUP(CPW234, Schedule!$F$226:$FO$226, Schedule!$F$236:$FO$236, 0)</f>
        <v>0</v>
      </c>
      <c r="CPX250" s="214">
        <f>_xlfn.XLOOKUP(CPX234, Schedule!$F$226:$FO$226, Schedule!$F$236:$FO$236, 0)</f>
        <v>0</v>
      </c>
      <c r="CPY250" s="214">
        <f>_xlfn.XLOOKUP(CPY234, Schedule!$F$226:$FO$226, Schedule!$F$236:$FO$236, 0)</f>
        <v>0</v>
      </c>
      <c r="CPZ250" s="214">
        <f>_xlfn.XLOOKUP(CPZ234, Schedule!$F$226:$FO$226, Schedule!$F$236:$FO$236, 0)</f>
        <v>0</v>
      </c>
      <c r="CQA250" s="214">
        <f>_xlfn.XLOOKUP(CQA234, Schedule!$F$226:$FO$226, Schedule!$F$236:$FO$236, 0)</f>
        <v>0</v>
      </c>
      <c r="CQB250" s="214">
        <f>_xlfn.XLOOKUP(CQB234, Schedule!$F$226:$FO$226, Schedule!$F$236:$FO$236, 0)</f>
        <v>0</v>
      </c>
      <c r="CQC250" s="214">
        <f>_xlfn.XLOOKUP(CQC234, Schedule!$F$226:$FO$226, Schedule!$F$236:$FO$236, 0)</f>
        <v>0</v>
      </c>
      <c r="CQD250" s="214">
        <f>_xlfn.XLOOKUP(CQD234, Schedule!$F$226:$FO$226, Schedule!$F$236:$FO$236, 0)</f>
        <v>0</v>
      </c>
      <c r="CQE250" s="214">
        <f>_xlfn.XLOOKUP(CQE234, Schedule!$F$226:$FO$226, Schedule!$F$236:$FO$236, 0)</f>
        <v>0</v>
      </c>
      <c r="CQF250" s="214">
        <f>_xlfn.XLOOKUP(CQF234, Schedule!$F$226:$FO$226, Schedule!$F$236:$FO$236, 0)</f>
        <v>0</v>
      </c>
      <c r="CQG250" s="214">
        <f>_xlfn.XLOOKUP(CQG234, Schedule!$F$226:$FO$226, Schedule!$F$236:$FO$236, 0)</f>
        <v>0</v>
      </c>
      <c r="CQH250" s="214">
        <f>_xlfn.XLOOKUP(CQH234, Schedule!$F$226:$FO$226, Schedule!$F$236:$FO$236, 0)</f>
        <v>0</v>
      </c>
      <c r="CQI250" s="214">
        <f>_xlfn.XLOOKUP(CQI234, Schedule!$F$226:$FO$226, Schedule!$F$236:$FO$236, 0)</f>
        <v>0</v>
      </c>
      <c r="CQJ250" s="214">
        <f>_xlfn.XLOOKUP(CQJ234, Schedule!$F$226:$FO$226, Schedule!$F$236:$FO$236, 0)</f>
        <v>0</v>
      </c>
      <c r="CQK250" s="214">
        <f>_xlfn.XLOOKUP(CQK234, Schedule!$F$226:$FO$226, Schedule!$F$236:$FO$236, 0)</f>
        <v>0</v>
      </c>
      <c r="CQL250" s="214">
        <f>_xlfn.XLOOKUP(CQL234, Schedule!$F$226:$FO$226, Schedule!$F$236:$FO$236, 0)</f>
        <v>0</v>
      </c>
      <c r="CQM250" s="214">
        <f>_xlfn.XLOOKUP(CQM234, Schedule!$F$226:$FO$226, Schedule!$F$236:$FO$236, 0)</f>
        <v>0</v>
      </c>
      <c r="CQN250" s="214">
        <f>_xlfn.XLOOKUP(CQN234, Schedule!$F$226:$FO$226, Schedule!$F$236:$FO$236, 0)</f>
        <v>0</v>
      </c>
      <c r="CQO250" s="214">
        <f>_xlfn.XLOOKUP(CQO234, Schedule!$F$226:$FO$226, Schedule!$F$236:$FO$236, 0)</f>
        <v>0</v>
      </c>
      <c r="CQP250" s="214">
        <f>_xlfn.XLOOKUP(CQP234, Schedule!$F$226:$FO$226, Schedule!$F$236:$FO$236, 0)</f>
        <v>0</v>
      </c>
      <c r="CQQ250" s="214">
        <f>_xlfn.XLOOKUP(CQQ234, Schedule!$F$226:$FO$226, Schedule!$F$236:$FO$236, 0)</f>
        <v>0</v>
      </c>
      <c r="CQR250" s="214">
        <f>_xlfn.XLOOKUP(CQR234, Schedule!$F$226:$FO$226, Schedule!$F$236:$FO$236, 0)</f>
        <v>0</v>
      </c>
      <c r="CQS250" s="214">
        <f>_xlfn.XLOOKUP(CQS234, Schedule!$F$226:$FO$226, Schedule!$F$236:$FO$236, 0)</f>
        <v>0</v>
      </c>
      <c r="CQT250" s="214">
        <f>_xlfn.XLOOKUP(CQT234, Schedule!$F$226:$FO$226, Schedule!$F$236:$FO$236, 0)</f>
        <v>0</v>
      </c>
      <c r="CQU250" s="214">
        <f>_xlfn.XLOOKUP(CQU234, Schedule!$F$226:$FO$226, Schedule!$F$236:$FO$236, 0)</f>
        <v>0</v>
      </c>
      <c r="CQV250" s="214">
        <f>_xlfn.XLOOKUP(CQV234, Schedule!$F$226:$FO$226, Schedule!$F$236:$FO$236, 0)</f>
        <v>0</v>
      </c>
      <c r="CQW250" s="214">
        <f>_xlfn.XLOOKUP(CQW234, Schedule!$F$226:$FO$226, Schedule!$F$236:$FO$236, 0)</f>
        <v>0</v>
      </c>
      <c r="CQX250" s="214">
        <f>_xlfn.XLOOKUP(CQX234, Schedule!$F$226:$FO$226, Schedule!$F$236:$FO$236, 0)</f>
        <v>0</v>
      </c>
      <c r="CQY250" s="214">
        <f>_xlfn.XLOOKUP(CQY234, Schedule!$F$226:$FO$226, Schedule!$F$236:$FO$236, 0)</f>
        <v>0</v>
      </c>
      <c r="CQZ250" s="214">
        <f>_xlfn.XLOOKUP(CQZ234, Schedule!$F$226:$FO$226, Schedule!$F$236:$FO$236, 0)</f>
        <v>0</v>
      </c>
      <c r="CRA250" s="214">
        <f>_xlfn.XLOOKUP(CRA234, Schedule!$F$226:$FO$226, Schedule!$F$236:$FO$236, 0)</f>
        <v>0</v>
      </c>
      <c r="CRB250" s="214">
        <f>_xlfn.XLOOKUP(CRB234, Schedule!$F$226:$FO$226, Schedule!$F$236:$FO$236, 0)</f>
        <v>0</v>
      </c>
      <c r="CRC250" s="214">
        <f>_xlfn.XLOOKUP(CRC234, Schedule!$F$226:$FO$226, Schedule!$F$236:$FO$236, 0)</f>
        <v>0</v>
      </c>
      <c r="CRD250" s="214">
        <f>_xlfn.XLOOKUP(CRD234, Schedule!$F$226:$FO$226, Schedule!$F$236:$FO$236, 0)</f>
        <v>0</v>
      </c>
      <c r="CRE250" s="214">
        <f>_xlfn.XLOOKUP(CRE234, Schedule!$F$226:$FO$226, Schedule!$F$236:$FO$236, 0)</f>
        <v>0</v>
      </c>
      <c r="CRF250" s="214">
        <f>_xlfn.XLOOKUP(CRF234, Schedule!$F$226:$FO$226, Schedule!$F$236:$FO$236, 0)</f>
        <v>0</v>
      </c>
      <c r="CRG250" s="214">
        <f>_xlfn.XLOOKUP(CRG234, Schedule!$F$226:$FO$226, Schedule!$F$236:$FO$236, 0)</f>
        <v>0</v>
      </c>
      <c r="CRH250" s="214">
        <f>_xlfn.XLOOKUP(CRH234, Schedule!$F$226:$FO$226, Schedule!$F$236:$FO$236, 0)</f>
        <v>0</v>
      </c>
      <c r="CRI250" s="214">
        <f>_xlfn.XLOOKUP(CRI234, Schedule!$F$226:$FO$226, Schedule!$F$236:$FO$236, 0)</f>
        <v>0</v>
      </c>
      <c r="CRJ250" s="214">
        <f>_xlfn.XLOOKUP(CRJ234, Schedule!$F$226:$FO$226, Schedule!$F$236:$FO$236, 0)</f>
        <v>0</v>
      </c>
      <c r="CRK250" s="214">
        <f>_xlfn.XLOOKUP(CRK234, Schedule!$F$226:$FO$226, Schedule!$F$236:$FO$236, 0)</f>
        <v>0</v>
      </c>
      <c r="CRL250" s="214">
        <f>_xlfn.XLOOKUP(CRL234, Schedule!$F$226:$FO$226, Schedule!$F$236:$FO$236, 0)</f>
        <v>0</v>
      </c>
      <c r="CRM250" s="214">
        <f>_xlfn.XLOOKUP(CRM234, Schedule!$F$226:$FO$226, Schedule!$F$236:$FO$236, 0)</f>
        <v>0</v>
      </c>
      <c r="CRN250" s="214">
        <f>_xlfn.XLOOKUP(CRN234, Schedule!$F$226:$FO$226, Schedule!$F$236:$FO$236, 0)</f>
        <v>0</v>
      </c>
      <c r="CRO250" s="214">
        <f>_xlfn.XLOOKUP(CRO234, Schedule!$F$226:$FO$226, Schedule!$F$236:$FO$236, 0)</f>
        <v>0</v>
      </c>
      <c r="CRP250" s="214">
        <f>_xlfn.XLOOKUP(CRP234, Schedule!$F$226:$FO$226, Schedule!$F$236:$FO$236, 0)</f>
        <v>0</v>
      </c>
      <c r="CRQ250" s="214">
        <f>_xlfn.XLOOKUP(CRQ234, Schedule!$F$226:$FO$226, Schedule!$F$236:$FO$236, 0)</f>
        <v>0</v>
      </c>
      <c r="CRR250" s="214">
        <f>_xlfn.XLOOKUP(CRR234, Schedule!$F$226:$FO$226, Schedule!$F$236:$FO$236, 0)</f>
        <v>0</v>
      </c>
      <c r="CRS250" s="214">
        <f>_xlfn.XLOOKUP(CRS234, Schedule!$F$226:$FO$226, Schedule!$F$236:$FO$236, 0)</f>
        <v>0</v>
      </c>
      <c r="CRT250" s="214">
        <f>_xlfn.XLOOKUP(CRT234, Schedule!$F$226:$FO$226, Schedule!$F$236:$FO$236, 0)</f>
        <v>0</v>
      </c>
      <c r="CRU250" s="214">
        <f>_xlfn.XLOOKUP(CRU234, Schedule!$F$226:$FO$226, Schedule!$F$236:$FO$236, 0)</f>
        <v>0</v>
      </c>
      <c r="CRV250" s="214">
        <f>_xlfn.XLOOKUP(CRV234, Schedule!$F$226:$FO$226, Schedule!$F$236:$FO$236, 0)</f>
        <v>0</v>
      </c>
      <c r="CRW250" s="214">
        <f>_xlfn.XLOOKUP(CRW234, Schedule!$F$226:$FO$226, Schedule!$F$236:$FO$236, 0)</f>
        <v>0</v>
      </c>
      <c r="CRX250" s="214">
        <f>_xlfn.XLOOKUP(CRX234, Schedule!$F$226:$FO$226, Schedule!$F$236:$FO$236, 0)</f>
        <v>0</v>
      </c>
      <c r="CRY250" s="214">
        <f>_xlfn.XLOOKUP(CRY234, Schedule!$F$226:$FO$226, Schedule!$F$236:$FO$236, 0)</f>
        <v>0</v>
      </c>
      <c r="CRZ250" s="214">
        <f>_xlfn.XLOOKUP(CRZ234, Schedule!$F$226:$FO$226, Schedule!$F$236:$FO$236, 0)</f>
        <v>0</v>
      </c>
      <c r="CSA250" s="214">
        <f>_xlfn.XLOOKUP(CSA234, Schedule!$F$226:$FO$226, Schedule!$F$236:$FO$236, 0)</f>
        <v>0</v>
      </c>
      <c r="CSB250" s="214">
        <f>_xlfn.XLOOKUP(CSB234, Schedule!$F$226:$FO$226, Schedule!$F$236:$FO$236, 0)</f>
        <v>0</v>
      </c>
      <c r="CSC250" s="214">
        <f>_xlfn.XLOOKUP(CSC234, Schedule!$F$226:$FO$226, Schedule!$F$236:$FO$236, 0)</f>
        <v>0</v>
      </c>
      <c r="CSD250" s="214">
        <f>_xlfn.XLOOKUP(CSD234, Schedule!$F$226:$FO$226, Schedule!$F$236:$FO$236, 0)</f>
        <v>0</v>
      </c>
      <c r="CSE250" s="214">
        <f>_xlfn.XLOOKUP(CSE234, Schedule!$F$226:$FO$226, Schedule!$F$236:$FO$236, 0)</f>
        <v>0</v>
      </c>
      <c r="CSF250" s="214">
        <f>_xlfn.XLOOKUP(CSF234, Schedule!$F$226:$FO$226, Schedule!$F$236:$FO$236, 0)</f>
        <v>0</v>
      </c>
      <c r="CSG250" s="214">
        <f>_xlfn.XLOOKUP(CSG234, Schedule!$F$226:$FO$226, Schedule!$F$236:$FO$236, 0)</f>
        <v>0</v>
      </c>
      <c r="CSH250" s="214">
        <f>_xlfn.XLOOKUP(CSH234, Schedule!$F$226:$FO$226, Schedule!$F$236:$FO$236, 0)</f>
        <v>0</v>
      </c>
      <c r="CSI250" s="214">
        <f>_xlfn.XLOOKUP(CSI234, Schedule!$F$226:$FO$226, Schedule!$F$236:$FO$236, 0)</f>
        <v>0</v>
      </c>
      <c r="CSJ250" s="214">
        <f>_xlfn.XLOOKUP(CSJ234, Schedule!$F$226:$FO$226, Schedule!$F$236:$FO$236, 0)</f>
        <v>0</v>
      </c>
      <c r="CSK250" s="214">
        <f>_xlfn.XLOOKUP(CSK234, Schedule!$F$226:$FO$226, Schedule!$F$236:$FO$236, 0)</f>
        <v>0</v>
      </c>
      <c r="CSL250" s="214">
        <f>_xlfn.XLOOKUP(CSL234, Schedule!$F$226:$FO$226, Schedule!$F$236:$FO$236, 0)</f>
        <v>0</v>
      </c>
      <c r="CSM250" s="214">
        <f>_xlfn.XLOOKUP(CSM234, Schedule!$F$226:$FO$226, Schedule!$F$236:$FO$236, 0)</f>
        <v>0</v>
      </c>
      <c r="CSN250" s="214">
        <f>_xlfn.XLOOKUP(CSN234, Schedule!$F$226:$FO$226, Schedule!$F$236:$FO$236, 0)</f>
        <v>0</v>
      </c>
      <c r="CSO250" s="214">
        <f>_xlfn.XLOOKUP(CSO234, Schedule!$F$226:$FO$226, Schedule!$F$236:$FO$236, 0)</f>
        <v>0</v>
      </c>
      <c r="CSP250" s="214">
        <f>_xlfn.XLOOKUP(CSP234, Schedule!$F$226:$FO$226, Schedule!$F$236:$FO$236, 0)</f>
        <v>0</v>
      </c>
      <c r="CSQ250" s="214">
        <f>_xlfn.XLOOKUP(CSQ234, Schedule!$F$226:$FO$226, Schedule!$F$236:$FO$236, 0)</f>
        <v>0</v>
      </c>
      <c r="CSR250" s="214">
        <f>_xlfn.XLOOKUP(CSR234, Schedule!$F$226:$FO$226, Schedule!$F$236:$FO$236, 0)</f>
        <v>0</v>
      </c>
      <c r="CSS250" s="214">
        <f>_xlfn.XLOOKUP(CSS234, Schedule!$F$226:$FO$226, Schedule!$F$236:$FO$236, 0)</f>
        <v>0</v>
      </c>
      <c r="CST250" s="214">
        <f>_xlfn.XLOOKUP(CST234, Schedule!$F$226:$FO$226, Schedule!$F$236:$FO$236, 0)</f>
        <v>0</v>
      </c>
      <c r="CSU250" s="214">
        <f>_xlfn.XLOOKUP(CSU234, Schedule!$F$226:$FO$226, Schedule!$F$236:$FO$236, 0)</f>
        <v>0</v>
      </c>
      <c r="CSV250" s="214">
        <f>_xlfn.XLOOKUP(CSV234, Schedule!$F$226:$FO$226, Schedule!$F$236:$FO$236, 0)</f>
        <v>0</v>
      </c>
      <c r="CSW250" s="214">
        <f>_xlfn.XLOOKUP(CSW234, Schedule!$F$226:$FO$226, Schedule!$F$236:$FO$236, 0)</f>
        <v>0</v>
      </c>
      <c r="CSX250" s="214">
        <f>_xlfn.XLOOKUP(CSX234, Schedule!$F$226:$FO$226, Schedule!$F$236:$FO$236, 0)</f>
        <v>0</v>
      </c>
      <c r="CSY250" s="214">
        <f>_xlfn.XLOOKUP(CSY234, Schedule!$F$226:$FO$226, Schedule!$F$236:$FO$236, 0)</f>
        <v>0</v>
      </c>
      <c r="CSZ250" s="214">
        <f>_xlfn.XLOOKUP(CSZ234, Schedule!$F$226:$FO$226, Schedule!$F$236:$FO$236, 0)</f>
        <v>0</v>
      </c>
      <c r="CTA250" s="214">
        <f>_xlfn.XLOOKUP(CTA234, Schedule!$F$226:$FO$226, Schedule!$F$236:$FO$236, 0)</f>
        <v>0</v>
      </c>
      <c r="CTB250" s="214">
        <f>_xlfn.XLOOKUP(CTB234, Schedule!$F$226:$FO$226, Schedule!$F$236:$FO$236, 0)</f>
        <v>0</v>
      </c>
      <c r="CTC250" s="214">
        <f>_xlfn.XLOOKUP(CTC234, Schedule!$F$226:$FO$226, Schedule!$F$236:$FO$236, 0)</f>
        <v>0</v>
      </c>
      <c r="CTD250" s="214">
        <f>_xlfn.XLOOKUP(CTD234, Schedule!$F$226:$FO$226, Schedule!$F$236:$FO$236, 0)</f>
        <v>0</v>
      </c>
      <c r="CTE250" s="214">
        <f>_xlfn.XLOOKUP(CTE234, Schedule!$F$226:$FO$226, Schedule!$F$236:$FO$236, 0)</f>
        <v>0</v>
      </c>
      <c r="CTF250" s="214">
        <f>_xlfn.XLOOKUP(CTF234, Schedule!$F$226:$FO$226, Schedule!$F$236:$FO$236, 0)</f>
        <v>0</v>
      </c>
      <c r="CTG250" s="214">
        <f>_xlfn.XLOOKUP(CTG234, Schedule!$F$226:$FO$226, Schedule!$F$236:$FO$236, 0)</f>
        <v>0</v>
      </c>
      <c r="CTH250" s="214">
        <f>_xlfn.XLOOKUP(CTH234, Schedule!$F$226:$FO$226, Schedule!$F$236:$FO$236, 0)</f>
        <v>0</v>
      </c>
      <c r="CTI250" s="214">
        <f>_xlfn.XLOOKUP(CTI234, Schedule!$F$226:$FO$226, Schedule!$F$236:$FO$236, 0)</f>
        <v>0</v>
      </c>
      <c r="CTJ250" s="214">
        <f>_xlfn.XLOOKUP(CTJ234, Schedule!$F$226:$FO$226, Schedule!$F$236:$FO$236, 0)</f>
        <v>0</v>
      </c>
      <c r="CTK250" s="214">
        <f>_xlfn.XLOOKUP(CTK234, Schedule!$F$226:$FO$226, Schedule!$F$236:$FO$236, 0)</f>
        <v>0</v>
      </c>
      <c r="CTL250" s="214">
        <f>_xlfn.XLOOKUP(CTL234, Schedule!$F$226:$FO$226, Schedule!$F$236:$FO$236, 0)</f>
        <v>0</v>
      </c>
      <c r="CTM250" s="214">
        <f>_xlfn.XLOOKUP(CTM234, Schedule!$F$226:$FO$226, Schedule!$F$236:$FO$236, 0)</f>
        <v>0</v>
      </c>
      <c r="CTN250" s="214">
        <f>_xlfn.XLOOKUP(CTN234, Schedule!$F$226:$FO$226, Schedule!$F$236:$FO$236, 0)</f>
        <v>0</v>
      </c>
      <c r="CTO250" s="214">
        <f>_xlfn.XLOOKUP(CTO234, Schedule!$F$226:$FO$226, Schedule!$F$236:$FO$236, 0)</f>
        <v>0</v>
      </c>
      <c r="CTP250" s="214">
        <f>_xlfn.XLOOKUP(CTP234, Schedule!$F$226:$FO$226, Schedule!$F$236:$FO$236, 0)</f>
        <v>0</v>
      </c>
      <c r="CTQ250" s="214">
        <f>_xlfn.XLOOKUP(CTQ234, Schedule!$F$226:$FO$226, Schedule!$F$236:$FO$236, 0)</f>
        <v>0</v>
      </c>
      <c r="CTR250" s="214">
        <f>_xlfn.XLOOKUP(CTR234, Schedule!$F$226:$FO$226, Schedule!$F$236:$FO$236, 0)</f>
        <v>0</v>
      </c>
      <c r="CTS250" s="214">
        <f>_xlfn.XLOOKUP(CTS234, Schedule!$F$226:$FO$226, Schedule!$F$236:$FO$236, 0)</f>
        <v>0</v>
      </c>
      <c r="CTT250" s="214">
        <f>_xlfn.XLOOKUP(CTT234, Schedule!$F$226:$FO$226, Schedule!$F$236:$FO$236, 0)</f>
        <v>0</v>
      </c>
      <c r="CTU250" s="214">
        <f>_xlfn.XLOOKUP(CTU234, Schedule!$F$226:$FO$226, Schedule!$F$236:$FO$236, 0)</f>
        <v>0</v>
      </c>
      <c r="CTV250" s="214">
        <f>_xlfn.XLOOKUP(CTV234, Schedule!$F$226:$FO$226, Schedule!$F$236:$FO$236, 0)</f>
        <v>0</v>
      </c>
      <c r="CTW250" s="214">
        <f>_xlfn.XLOOKUP(CTW234, Schedule!$F$226:$FO$226, Schedule!$F$236:$FO$236, 0)</f>
        <v>0</v>
      </c>
      <c r="CTX250" s="214">
        <f>_xlfn.XLOOKUP(CTX234, Schedule!$F$226:$FO$226, Schedule!$F$236:$FO$236, 0)</f>
        <v>0</v>
      </c>
      <c r="CTY250" s="214">
        <f>_xlfn.XLOOKUP(CTY234, Schedule!$F$226:$FO$226, Schedule!$F$236:$FO$236, 0)</f>
        <v>0</v>
      </c>
      <c r="CTZ250" s="214">
        <f>_xlfn.XLOOKUP(CTZ234, Schedule!$F$226:$FO$226, Schedule!$F$236:$FO$236, 0)</f>
        <v>0</v>
      </c>
      <c r="CUA250" s="214">
        <f>_xlfn.XLOOKUP(CUA234, Schedule!$F$226:$FO$226, Schedule!$F$236:$FO$236, 0)</f>
        <v>0</v>
      </c>
      <c r="CUB250" s="214">
        <f>_xlfn.XLOOKUP(CUB234, Schedule!$F$226:$FO$226, Schedule!$F$236:$FO$236, 0)</f>
        <v>0</v>
      </c>
      <c r="CUC250" s="214">
        <f>_xlfn.XLOOKUP(CUC234, Schedule!$F$226:$FO$226, Schedule!$F$236:$FO$236, 0)</f>
        <v>0</v>
      </c>
      <c r="CUD250" s="214">
        <f>_xlfn.XLOOKUP(CUD234, Schedule!$F$226:$FO$226, Schedule!$F$236:$FO$236, 0)</f>
        <v>0</v>
      </c>
      <c r="CUE250" s="214">
        <f>_xlfn.XLOOKUP(CUE234, Schedule!$F$226:$FO$226, Schedule!$F$236:$FO$236, 0)</f>
        <v>0</v>
      </c>
      <c r="CUF250" s="214">
        <f>_xlfn.XLOOKUP(CUF234, Schedule!$F$226:$FO$226, Schedule!$F$236:$FO$236, 0)</f>
        <v>0</v>
      </c>
      <c r="CUG250" s="214">
        <f>_xlfn.XLOOKUP(CUG234, Schedule!$F$226:$FO$226, Schedule!$F$236:$FO$236, 0)</f>
        <v>0</v>
      </c>
      <c r="CUH250" s="214">
        <f>_xlfn.XLOOKUP(CUH234, Schedule!$F$226:$FO$226, Schedule!$F$236:$FO$236, 0)</f>
        <v>0</v>
      </c>
      <c r="CUI250" s="214">
        <f>_xlfn.XLOOKUP(CUI234, Schedule!$F$226:$FO$226, Schedule!$F$236:$FO$236, 0)</f>
        <v>0</v>
      </c>
      <c r="CUJ250" s="214">
        <f>_xlfn.XLOOKUP(CUJ234, Schedule!$F$226:$FO$226, Schedule!$F$236:$FO$236, 0)</f>
        <v>0</v>
      </c>
      <c r="CUK250" s="214">
        <f>_xlfn.XLOOKUP(CUK234, Schedule!$F$226:$FO$226, Schedule!$F$236:$FO$236, 0)</f>
        <v>0</v>
      </c>
      <c r="CUL250" s="214">
        <f>_xlfn.XLOOKUP(CUL234, Schedule!$F$226:$FO$226, Schedule!$F$236:$FO$236, 0)</f>
        <v>0</v>
      </c>
      <c r="CUM250" s="214">
        <f>_xlfn.XLOOKUP(CUM234, Schedule!$F$226:$FO$226, Schedule!$F$236:$FO$236, 0)</f>
        <v>0</v>
      </c>
      <c r="CUN250" s="214">
        <f>_xlfn.XLOOKUP(CUN234, Schedule!$F$226:$FO$226, Schedule!$F$236:$FO$236, 0)</f>
        <v>0</v>
      </c>
      <c r="CUO250" s="214">
        <f>_xlfn.XLOOKUP(CUO234, Schedule!$F$226:$FO$226, Schedule!$F$236:$FO$236, 0)</f>
        <v>0</v>
      </c>
      <c r="CUP250" s="214">
        <f>_xlfn.XLOOKUP(CUP234, Schedule!$F$226:$FO$226, Schedule!$F$236:$FO$236, 0)</f>
        <v>0</v>
      </c>
      <c r="CUQ250" s="214">
        <f>_xlfn.XLOOKUP(CUQ234, Schedule!$F$226:$FO$226, Schedule!$F$236:$FO$236, 0)</f>
        <v>0</v>
      </c>
      <c r="CUR250" s="214">
        <f>_xlfn.XLOOKUP(CUR234, Schedule!$F$226:$FO$226, Schedule!$F$236:$FO$236, 0)</f>
        <v>0</v>
      </c>
      <c r="CUS250" s="214">
        <f>_xlfn.XLOOKUP(CUS234, Schedule!$F$226:$FO$226, Schedule!$F$236:$FO$236, 0)</f>
        <v>0</v>
      </c>
      <c r="CUT250" s="214">
        <f>_xlfn.XLOOKUP(CUT234, Schedule!$F$226:$FO$226, Schedule!$F$236:$FO$236, 0)</f>
        <v>0</v>
      </c>
      <c r="CUU250" s="214">
        <f>_xlfn.XLOOKUP(CUU234, Schedule!$F$226:$FO$226, Schedule!$F$236:$FO$236, 0)</f>
        <v>0</v>
      </c>
      <c r="CUV250" s="214">
        <f>_xlfn.XLOOKUP(CUV234, Schedule!$F$226:$FO$226, Schedule!$F$236:$FO$236, 0)</f>
        <v>0</v>
      </c>
      <c r="CUW250" s="214">
        <f>_xlfn.XLOOKUP(CUW234, Schedule!$F$226:$FO$226, Schedule!$F$236:$FO$236, 0)</f>
        <v>0</v>
      </c>
      <c r="CUX250" s="214">
        <f>_xlfn.XLOOKUP(CUX234, Schedule!$F$226:$FO$226, Schedule!$F$236:$FO$236, 0)</f>
        <v>0</v>
      </c>
      <c r="CUY250" s="214">
        <f>_xlfn.XLOOKUP(CUY234, Schedule!$F$226:$FO$226, Schedule!$F$236:$FO$236, 0)</f>
        <v>0</v>
      </c>
      <c r="CUZ250" s="214">
        <f>_xlfn.XLOOKUP(CUZ234, Schedule!$F$226:$FO$226, Schedule!$F$236:$FO$236, 0)</f>
        <v>0</v>
      </c>
      <c r="CVA250" s="214">
        <f>_xlfn.XLOOKUP(CVA234, Schedule!$F$226:$FO$226, Schedule!$F$236:$FO$236, 0)</f>
        <v>0</v>
      </c>
      <c r="CVB250" s="214">
        <f>_xlfn.XLOOKUP(CVB234, Schedule!$F$226:$FO$226, Schedule!$F$236:$FO$236, 0)</f>
        <v>0</v>
      </c>
      <c r="CVC250" s="214">
        <f>_xlfn.XLOOKUP(CVC234, Schedule!$F$226:$FO$226, Schedule!$F$236:$FO$236, 0)</f>
        <v>0</v>
      </c>
      <c r="CVD250" s="214">
        <f>_xlfn.XLOOKUP(CVD234, Schedule!$F$226:$FO$226, Schedule!$F$236:$FO$236, 0)</f>
        <v>0</v>
      </c>
      <c r="CVE250" s="214">
        <f>_xlfn.XLOOKUP(CVE234, Schedule!$F$226:$FO$226, Schedule!$F$236:$FO$236, 0)</f>
        <v>0</v>
      </c>
      <c r="CVF250" s="214">
        <f>_xlfn.XLOOKUP(CVF234, Schedule!$F$226:$FO$226, Schedule!$F$236:$FO$236, 0)</f>
        <v>0</v>
      </c>
      <c r="CVG250" s="214">
        <f>_xlfn.XLOOKUP(CVG234, Schedule!$F$226:$FO$226, Schedule!$F$236:$FO$236, 0)</f>
        <v>0</v>
      </c>
      <c r="CVH250" s="214">
        <f>_xlfn.XLOOKUP(CVH234, Schedule!$F$226:$FO$226, Schedule!$F$236:$FO$236, 0)</f>
        <v>0</v>
      </c>
      <c r="CVI250" s="214">
        <f>_xlfn.XLOOKUP(CVI234, Schedule!$F$226:$FO$226, Schedule!$F$236:$FO$236, 0)</f>
        <v>0</v>
      </c>
      <c r="CVJ250" s="214">
        <f>_xlfn.XLOOKUP(CVJ234, Schedule!$F$226:$FO$226, Schedule!$F$236:$FO$236, 0)</f>
        <v>0</v>
      </c>
      <c r="CVK250" s="214">
        <f>_xlfn.XLOOKUP(CVK234, Schedule!$F$226:$FO$226, Schedule!$F$236:$FO$236, 0)</f>
        <v>0</v>
      </c>
      <c r="CVL250" s="214">
        <f>_xlfn.XLOOKUP(CVL234, Schedule!$F$226:$FO$226, Schedule!$F$236:$FO$236, 0)</f>
        <v>0</v>
      </c>
      <c r="CVM250" s="214">
        <f>_xlfn.XLOOKUP(CVM234, Schedule!$F$226:$FO$226, Schedule!$F$236:$FO$236, 0)</f>
        <v>0</v>
      </c>
      <c r="CVN250" s="214">
        <f>_xlfn.XLOOKUP(CVN234, Schedule!$F$226:$FO$226, Schedule!$F$236:$FO$236, 0)</f>
        <v>0</v>
      </c>
      <c r="CVO250" s="214">
        <f>_xlfn.XLOOKUP(CVO234, Schedule!$F$226:$FO$226, Schedule!$F$236:$FO$236, 0)</f>
        <v>0</v>
      </c>
      <c r="CVP250" s="214">
        <f>_xlfn.XLOOKUP(CVP234, Schedule!$F$226:$FO$226, Schedule!$F$236:$FO$236, 0)</f>
        <v>0</v>
      </c>
      <c r="CVQ250" s="214">
        <f>_xlfn.XLOOKUP(CVQ234, Schedule!$F$226:$FO$226, Schedule!$F$236:$FO$236, 0)</f>
        <v>0</v>
      </c>
      <c r="CVR250" s="214">
        <f>_xlfn.XLOOKUP(CVR234, Schedule!$F$226:$FO$226, Schedule!$F$236:$FO$236, 0)</f>
        <v>0</v>
      </c>
      <c r="CVS250" s="214">
        <f>_xlfn.XLOOKUP(CVS234, Schedule!$F$226:$FO$226, Schedule!$F$236:$FO$236, 0)</f>
        <v>0</v>
      </c>
      <c r="CVT250" s="214">
        <f>_xlfn.XLOOKUP(CVT234, Schedule!$F$226:$FO$226, Schedule!$F$236:$FO$236, 0)</f>
        <v>0</v>
      </c>
      <c r="CVU250" s="214">
        <f>_xlfn.XLOOKUP(CVU234, Schedule!$F$226:$FO$226, Schedule!$F$236:$FO$236, 0)</f>
        <v>0</v>
      </c>
      <c r="CVV250" s="214">
        <f>_xlfn.XLOOKUP(CVV234, Schedule!$F$226:$FO$226, Schedule!$F$236:$FO$236, 0)</f>
        <v>0</v>
      </c>
      <c r="CVW250" s="214">
        <f>_xlfn.XLOOKUP(CVW234, Schedule!$F$226:$FO$226, Schedule!$F$236:$FO$236, 0)</f>
        <v>0</v>
      </c>
      <c r="CVX250" s="214">
        <f>_xlfn.XLOOKUP(CVX234, Schedule!$F$226:$FO$226, Schedule!$F$236:$FO$236, 0)</f>
        <v>0</v>
      </c>
      <c r="CVY250" s="214">
        <f>_xlfn.XLOOKUP(CVY234, Schedule!$F$226:$FO$226, Schedule!$F$236:$FO$236, 0)</f>
        <v>0</v>
      </c>
      <c r="CVZ250" s="214">
        <f>_xlfn.XLOOKUP(CVZ234, Schedule!$F$226:$FO$226, Schedule!$F$236:$FO$236, 0)</f>
        <v>0</v>
      </c>
      <c r="CWA250" s="214">
        <f>_xlfn.XLOOKUP(CWA234, Schedule!$F$226:$FO$226, Schedule!$F$236:$FO$236, 0)</f>
        <v>0</v>
      </c>
      <c r="CWB250" s="214">
        <f>_xlfn.XLOOKUP(CWB234, Schedule!$F$226:$FO$226, Schedule!$F$236:$FO$236, 0)</f>
        <v>0</v>
      </c>
      <c r="CWC250" s="214">
        <f>_xlfn.XLOOKUP(CWC234, Schedule!$F$226:$FO$226, Schedule!$F$236:$FO$236, 0)</f>
        <v>0</v>
      </c>
      <c r="CWD250" s="214">
        <f>_xlfn.XLOOKUP(CWD234, Schedule!$F$226:$FO$226, Schedule!$F$236:$FO$236, 0)</f>
        <v>0</v>
      </c>
      <c r="CWE250" s="214">
        <f>_xlfn.XLOOKUP(CWE234, Schedule!$F$226:$FO$226, Schedule!$F$236:$FO$236, 0)</f>
        <v>0</v>
      </c>
      <c r="CWF250" s="214">
        <f>_xlfn.XLOOKUP(CWF234, Schedule!$F$226:$FO$226, Schedule!$F$236:$FO$236, 0)</f>
        <v>0</v>
      </c>
      <c r="CWG250" s="214">
        <f>_xlfn.XLOOKUP(CWG234, Schedule!$F$226:$FO$226, Schedule!$F$236:$FO$236, 0)</f>
        <v>0</v>
      </c>
      <c r="CWH250" s="214">
        <f>_xlfn.XLOOKUP(CWH234, Schedule!$F$226:$FO$226, Schedule!$F$236:$FO$236, 0)</f>
        <v>0</v>
      </c>
      <c r="CWI250" s="214">
        <f>_xlfn.XLOOKUP(CWI234, Schedule!$F$226:$FO$226, Schedule!$F$236:$FO$236, 0)</f>
        <v>0</v>
      </c>
      <c r="CWJ250" s="214">
        <f>_xlfn.XLOOKUP(CWJ234, Schedule!$F$226:$FO$226, Schedule!$F$236:$FO$236, 0)</f>
        <v>0</v>
      </c>
      <c r="CWK250" s="214">
        <f>_xlfn.XLOOKUP(CWK234, Schedule!$F$226:$FO$226, Schedule!$F$236:$FO$236, 0)</f>
        <v>0</v>
      </c>
      <c r="CWL250" s="214">
        <f>_xlfn.XLOOKUP(CWL234, Schedule!$F$226:$FO$226, Schedule!$F$236:$FO$236, 0)</f>
        <v>0</v>
      </c>
      <c r="CWM250" s="214">
        <f>_xlfn.XLOOKUP(CWM234, Schedule!$F$226:$FO$226, Schedule!$F$236:$FO$236, 0)</f>
        <v>0</v>
      </c>
      <c r="CWN250" s="214">
        <f>_xlfn.XLOOKUP(CWN234, Schedule!$F$226:$FO$226, Schedule!$F$236:$FO$236, 0)</f>
        <v>0</v>
      </c>
      <c r="CWO250" s="214">
        <f>_xlfn.XLOOKUP(CWO234, Schedule!$F$226:$FO$226, Schedule!$F$236:$FO$236, 0)</f>
        <v>0</v>
      </c>
      <c r="CWP250" s="214">
        <f>_xlfn.XLOOKUP(CWP234, Schedule!$F$226:$FO$226, Schedule!$F$236:$FO$236, 0)</f>
        <v>0</v>
      </c>
      <c r="CWQ250" s="214">
        <f>_xlfn.XLOOKUP(CWQ234, Schedule!$F$226:$FO$226, Schedule!$F$236:$FO$236, 0)</f>
        <v>0</v>
      </c>
      <c r="CWR250" s="214">
        <f>_xlfn.XLOOKUP(CWR234, Schedule!$F$226:$FO$226, Schedule!$F$236:$FO$236, 0)</f>
        <v>0</v>
      </c>
      <c r="CWS250" s="214">
        <f>_xlfn.XLOOKUP(CWS234, Schedule!$F$226:$FO$226, Schedule!$F$236:$FO$236, 0)</f>
        <v>0</v>
      </c>
      <c r="CWT250" s="214">
        <f>_xlfn.XLOOKUP(CWT234, Schedule!$F$226:$FO$226, Schedule!$F$236:$FO$236, 0)</f>
        <v>0</v>
      </c>
      <c r="CWU250" s="214">
        <f>_xlfn.XLOOKUP(CWU234, Schedule!$F$226:$FO$226, Schedule!$F$236:$FO$236, 0)</f>
        <v>0</v>
      </c>
      <c r="CWV250" s="214">
        <f>_xlfn.XLOOKUP(CWV234, Schedule!$F$226:$FO$226, Schedule!$F$236:$FO$236, 0)</f>
        <v>0</v>
      </c>
      <c r="CWW250" s="214">
        <f>_xlfn.XLOOKUP(CWW234, Schedule!$F$226:$FO$226, Schedule!$F$236:$FO$236, 0)</f>
        <v>0</v>
      </c>
      <c r="CWX250" s="214">
        <f>_xlfn.XLOOKUP(CWX234, Schedule!$F$226:$FO$226, Schedule!$F$236:$FO$236, 0)</f>
        <v>0</v>
      </c>
      <c r="CWY250" s="214">
        <f>_xlfn.XLOOKUP(CWY234, Schedule!$F$226:$FO$226, Schedule!$F$236:$FO$236, 0)</f>
        <v>0</v>
      </c>
      <c r="CWZ250" s="214">
        <f>_xlfn.XLOOKUP(CWZ234, Schedule!$F$226:$FO$226, Schedule!$F$236:$FO$236, 0)</f>
        <v>0</v>
      </c>
      <c r="CXA250" s="214">
        <f>_xlfn.XLOOKUP(CXA234, Schedule!$F$226:$FO$226, Schedule!$F$236:$FO$236, 0)</f>
        <v>0</v>
      </c>
      <c r="CXB250" s="214">
        <f>_xlfn.XLOOKUP(CXB234, Schedule!$F$226:$FO$226, Schedule!$F$236:$FO$236, 0)</f>
        <v>0</v>
      </c>
      <c r="CXC250" s="214">
        <f>_xlfn.XLOOKUP(CXC234, Schedule!$F$226:$FO$226, Schedule!$F$236:$FO$236, 0)</f>
        <v>0</v>
      </c>
      <c r="CXD250" s="214">
        <f>_xlfn.XLOOKUP(CXD234, Schedule!$F$226:$FO$226, Schedule!$F$236:$FO$236, 0)</f>
        <v>0</v>
      </c>
      <c r="CXE250" s="214">
        <f>_xlfn.XLOOKUP(CXE234, Schedule!$F$226:$FO$226, Schedule!$F$236:$FO$236, 0)</f>
        <v>0</v>
      </c>
      <c r="CXF250" s="214">
        <f>_xlfn.XLOOKUP(CXF234, Schedule!$F$226:$FO$226, Schedule!$F$236:$FO$236, 0)</f>
        <v>0</v>
      </c>
      <c r="CXG250" s="214">
        <f>_xlfn.XLOOKUP(CXG234, Schedule!$F$226:$FO$226, Schedule!$F$236:$FO$236, 0)</f>
        <v>0</v>
      </c>
      <c r="CXH250" s="214">
        <f>_xlfn.XLOOKUP(CXH234, Schedule!$F$226:$FO$226, Schedule!$F$236:$FO$236, 0)</f>
        <v>0</v>
      </c>
      <c r="CXI250" s="214">
        <f>_xlfn.XLOOKUP(CXI234, Schedule!$F$226:$FO$226, Schedule!$F$236:$FO$236, 0)</f>
        <v>0</v>
      </c>
      <c r="CXJ250" s="214">
        <f>_xlfn.XLOOKUP(CXJ234, Schedule!$F$226:$FO$226, Schedule!$F$236:$FO$236, 0)</f>
        <v>0</v>
      </c>
      <c r="CXK250" s="214">
        <f>_xlfn.XLOOKUP(CXK234, Schedule!$F$226:$FO$226, Schedule!$F$236:$FO$236, 0)</f>
        <v>0</v>
      </c>
      <c r="CXL250" s="214">
        <f>_xlfn.XLOOKUP(CXL234, Schedule!$F$226:$FO$226, Schedule!$F$236:$FO$236, 0)</f>
        <v>0</v>
      </c>
      <c r="CXM250" s="214">
        <f>_xlfn.XLOOKUP(CXM234, Schedule!$F$226:$FO$226, Schedule!$F$236:$FO$236, 0)</f>
        <v>0</v>
      </c>
      <c r="CXN250" s="214">
        <f>_xlfn.XLOOKUP(CXN234, Schedule!$F$226:$FO$226, Schedule!$F$236:$FO$236, 0)</f>
        <v>0</v>
      </c>
      <c r="CXO250" s="214">
        <f>_xlfn.XLOOKUP(CXO234, Schedule!$F$226:$FO$226, Schedule!$F$236:$FO$236, 0)</f>
        <v>0</v>
      </c>
      <c r="CXP250" s="214">
        <f>_xlfn.XLOOKUP(CXP234, Schedule!$F$226:$FO$226, Schedule!$F$236:$FO$236, 0)</f>
        <v>0</v>
      </c>
      <c r="CXQ250" s="214">
        <f>_xlfn.XLOOKUP(CXQ234, Schedule!$F$226:$FO$226, Schedule!$F$236:$FO$236, 0)</f>
        <v>0</v>
      </c>
      <c r="CXR250" s="214">
        <f>_xlfn.XLOOKUP(CXR234, Schedule!$F$226:$FO$226, Schedule!$F$236:$FO$236, 0)</f>
        <v>0</v>
      </c>
      <c r="CXS250" s="214">
        <f>_xlfn.XLOOKUP(CXS234, Schedule!$F$226:$FO$226, Schedule!$F$236:$FO$236, 0)</f>
        <v>0</v>
      </c>
      <c r="CXT250" s="214">
        <f>_xlfn.XLOOKUP(CXT234, Schedule!$F$226:$FO$226, Schedule!$F$236:$FO$236, 0)</f>
        <v>0</v>
      </c>
      <c r="CXU250" s="214">
        <f>_xlfn.XLOOKUP(CXU234, Schedule!$F$226:$FO$226, Schedule!$F$236:$FO$236, 0)</f>
        <v>0</v>
      </c>
      <c r="CXV250" s="214">
        <f>_xlfn.XLOOKUP(CXV234, Schedule!$F$226:$FO$226, Schedule!$F$236:$FO$236, 0)</f>
        <v>0</v>
      </c>
      <c r="CXW250" s="214">
        <f>_xlfn.XLOOKUP(CXW234, Schedule!$F$226:$FO$226, Schedule!$F$236:$FO$236, 0)</f>
        <v>0</v>
      </c>
      <c r="CXX250" s="214">
        <f>_xlfn.XLOOKUP(CXX234, Schedule!$F$226:$FO$226, Schedule!$F$236:$FO$236, 0)</f>
        <v>0</v>
      </c>
      <c r="CXY250" s="214">
        <f>_xlfn.XLOOKUP(CXY234, Schedule!$F$226:$FO$226, Schedule!$F$236:$FO$236, 0)</f>
        <v>0</v>
      </c>
      <c r="CXZ250" s="214">
        <f>_xlfn.XLOOKUP(CXZ234, Schedule!$F$226:$FO$226, Schedule!$F$236:$FO$236, 0)</f>
        <v>0</v>
      </c>
      <c r="CYA250" s="214">
        <f>_xlfn.XLOOKUP(CYA234, Schedule!$F$226:$FO$226, Schedule!$F$236:$FO$236, 0)</f>
        <v>0</v>
      </c>
      <c r="CYB250" s="214">
        <f>_xlfn.XLOOKUP(CYB234, Schedule!$F$226:$FO$226, Schedule!$F$236:$FO$236, 0)</f>
        <v>0</v>
      </c>
      <c r="CYC250" s="214">
        <f>_xlfn.XLOOKUP(CYC234, Schedule!$F$226:$FO$226, Schedule!$F$236:$FO$236, 0)</f>
        <v>0</v>
      </c>
      <c r="CYD250" s="214">
        <f>_xlfn.XLOOKUP(CYD234, Schedule!$F$226:$FO$226, Schedule!$F$236:$FO$236, 0)</f>
        <v>0</v>
      </c>
      <c r="CYE250" s="214">
        <f>_xlfn.XLOOKUP(CYE234, Schedule!$F$226:$FO$226, Schedule!$F$236:$FO$236, 0)</f>
        <v>0</v>
      </c>
      <c r="CYF250" s="214">
        <f>_xlfn.XLOOKUP(CYF234, Schedule!$F$226:$FO$226, Schedule!$F$236:$FO$236, 0)</f>
        <v>0</v>
      </c>
      <c r="CYG250" s="214">
        <f>_xlfn.XLOOKUP(CYG234, Schedule!$F$226:$FO$226, Schedule!$F$236:$FO$236, 0)</f>
        <v>0</v>
      </c>
      <c r="CYH250" s="214">
        <f>_xlfn.XLOOKUP(CYH234, Schedule!$F$226:$FO$226, Schedule!$F$236:$FO$236, 0)</f>
        <v>0</v>
      </c>
      <c r="CYI250" s="214">
        <f>_xlfn.XLOOKUP(CYI234, Schedule!$F$226:$FO$226, Schedule!$F$236:$FO$236, 0)</f>
        <v>0</v>
      </c>
      <c r="CYJ250" s="214">
        <f>_xlfn.XLOOKUP(CYJ234, Schedule!$F$226:$FO$226, Schedule!$F$236:$FO$236, 0)</f>
        <v>0</v>
      </c>
      <c r="CYK250" s="214">
        <f>_xlfn.XLOOKUP(CYK234, Schedule!$F$226:$FO$226, Schedule!$F$236:$FO$236, 0)</f>
        <v>0</v>
      </c>
      <c r="CYL250" s="214">
        <f>_xlfn.XLOOKUP(CYL234, Schedule!$F$226:$FO$226, Schedule!$F$236:$FO$236, 0)</f>
        <v>0</v>
      </c>
      <c r="CYM250" s="214">
        <f>_xlfn.XLOOKUP(CYM234, Schedule!$F$226:$FO$226, Schedule!$F$236:$FO$236, 0)</f>
        <v>0</v>
      </c>
      <c r="CYN250" s="214">
        <f>_xlfn.XLOOKUP(CYN234, Schedule!$F$226:$FO$226, Schedule!$F$236:$FO$236, 0)</f>
        <v>0</v>
      </c>
      <c r="CYO250" s="214">
        <f>_xlfn.XLOOKUP(CYO234, Schedule!$F$226:$FO$226, Schedule!$F$236:$FO$236, 0)</f>
        <v>0</v>
      </c>
      <c r="CYP250" s="214">
        <f>_xlfn.XLOOKUP(CYP234, Schedule!$F$226:$FO$226, Schedule!$F$236:$FO$236, 0)</f>
        <v>0</v>
      </c>
      <c r="CYQ250" s="214">
        <f>_xlfn.XLOOKUP(CYQ234, Schedule!$F$226:$FO$226, Schedule!$F$236:$FO$236, 0)</f>
        <v>0</v>
      </c>
      <c r="CYR250" s="214">
        <f>_xlfn.XLOOKUP(CYR234, Schedule!$F$226:$FO$226, Schedule!$F$236:$FO$236, 0)</f>
        <v>0</v>
      </c>
      <c r="CYS250" s="214">
        <f>_xlfn.XLOOKUP(CYS234, Schedule!$F$226:$FO$226, Schedule!$F$236:$FO$236, 0)</f>
        <v>0</v>
      </c>
      <c r="CYT250" s="214">
        <f>_xlfn.XLOOKUP(CYT234, Schedule!$F$226:$FO$226, Schedule!$F$236:$FO$236, 0)</f>
        <v>0</v>
      </c>
      <c r="CYU250" s="214">
        <f>_xlfn.XLOOKUP(CYU234, Schedule!$F$226:$FO$226, Schedule!$F$236:$FO$236, 0)</f>
        <v>0</v>
      </c>
      <c r="CYV250" s="214">
        <f>_xlfn.XLOOKUP(CYV234, Schedule!$F$226:$FO$226, Schedule!$F$236:$FO$236, 0)</f>
        <v>0</v>
      </c>
      <c r="CYW250" s="214">
        <f>_xlfn.XLOOKUP(CYW234, Schedule!$F$226:$FO$226, Schedule!$F$236:$FO$236, 0)</f>
        <v>0</v>
      </c>
      <c r="CYX250" s="214">
        <f>_xlfn.XLOOKUP(CYX234, Schedule!$F$226:$FO$226, Schedule!$F$236:$FO$236, 0)</f>
        <v>0</v>
      </c>
      <c r="CYY250" s="214">
        <f>_xlfn.XLOOKUP(CYY234, Schedule!$F$226:$FO$226, Schedule!$F$236:$FO$236, 0)</f>
        <v>0</v>
      </c>
      <c r="CYZ250" s="214">
        <f>_xlfn.XLOOKUP(CYZ234, Schedule!$F$226:$FO$226, Schedule!$F$236:$FO$236, 0)</f>
        <v>0</v>
      </c>
      <c r="CZA250" s="214">
        <f>_xlfn.XLOOKUP(CZA234, Schedule!$F$226:$FO$226, Schedule!$F$236:$FO$236, 0)</f>
        <v>0</v>
      </c>
      <c r="CZB250" s="214">
        <f>_xlfn.XLOOKUP(CZB234, Schedule!$F$226:$FO$226, Schedule!$F$236:$FO$236, 0)</f>
        <v>0</v>
      </c>
      <c r="CZC250" s="214">
        <f>_xlfn.XLOOKUP(CZC234, Schedule!$F$226:$FO$226, Schedule!$F$236:$FO$236, 0)</f>
        <v>0</v>
      </c>
      <c r="CZD250" s="214">
        <f>_xlfn.XLOOKUP(CZD234, Schedule!$F$226:$FO$226, Schedule!$F$236:$FO$236, 0)</f>
        <v>0</v>
      </c>
      <c r="CZE250" s="214">
        <f>_xlfn.XLOOKUP(CZE234, Schedule!$F$226:$FO$226, Schedule!$F$236:$FO$236, 0)</f>
        <v>0</v>
      </c>
      <c r="CZF250" s="214">
        <f>_xlfn.XLOOKUP(CZF234, Schedule!$F$226:$FO$226, Schedule!$F$236:$FO$236, 0)</f>
        <v>0</v>
      </c>
      <c r="CZG250" s="214">
        <f>_xlfn.XLOOKUP(CZG234, Schedule!$F$226:$FO$226, Schedule!$F$236:$FO$236, 0)</f>
        <v>0</v>
      </c>
      <c r="CZH250" s="214">
        <f>_xlfn.XLOOKUP(CZH234, Schedule!$F$226:$FO$226, Schedule!$F$236:$FO$236, 0)</f>
        <v>0</v>
      </c>
      <c r="CZI250" s="214">
        <f>_xlfn.XLOOKUP(CZI234, Schedule!$F$226:$FO$226, Schedule!$F$236:$FO$236, 0)</f>
        <v>0</v>
      </c>
      <c r="CZJ250" s="214">
        <f>_xlfn.XLOOKUP(CZJ234, Schedule!$F$226:$FO$226, Schedule!$F$236:$FO$236, 0)</f>
        <v>0</v>
      </c>
      <c r="CZK250" s="214">
        <f>_xlfn.XLOOKUP(CZK234, Schedule!$F$226:$FO$226, Schedule!$F$236:$FO$236, 0)</f>
        <v>0</v>
      </c>
      <c r="CZL250" s="214">
        <f>_xlfn.XLOOKUP(CZL234, Schedule!$F$226:$FO$226, Schedule!$F$236:$FO$236, 0)</f>
        <v>0</v>
      </c>
      <c r="CZM250" s="214">
        <f>_xlfn.XLOOKUP(CZM234, Schedule!$F$226:$FO$226, Schedule!$F$236:$FO$236, 0)</f>
        <v>0</v>
      </c>
      <c r="CZN250" s="214">
        <f>_xlfn.XLOOKUP(CZN234, Schedule!$F$226:$FO$226, Schedule!$F$236:$FO$236, 0)</f>
        <v>0</v>
      </c>
      <c r="CZO250" s="214">
        <f>_xlfn.XLOOKUP(CZO234, Schedule!$F$226:$FO$226, Schedule!$F$236:$FO$236, 0)</f>
        <v>0</v>
      </c>
      <c r="CZP250" s="214">
        <f>_xlfn.XLOOKUP(CZP234, Schedule!$F$226:$FO$226, Schedule!$F$236:$FO$236, 0)</f>
        <v>0</v>
      </c>
      <c r="CZQ250" s="214">
        <f>_xlfn.XLOOKUP(CZQ234, Schedule!$F$226:$FO$226, Schedule!$F$236:$FO$236, 0)</f>
        <v>0</v>
      </c>
      <c r="CZR250" s="214">
        <f>_xlfn.XLOOKUP(CZR234, Schedule!$F$226:$FO$226, Schedule!$F$236:$FO$236, 0)</f>
        <v>0</v>
      </c>
      <c r="CZS250" s="214">
        <f>_xlfn.XLOOKUP(CZS234, Schedule!$F$226:$FO$226, Schedule!$F$236:$FO$236, 0)</f>
        <v>0</v>
      </c>
      <c r="CZT250" s="214">
        <f>_xlfn.XLOOKUP(CZT234, Schedule!$F$226:$FO$226, Schedule!$F$236:$FO$236, 0)</f>
        <v>0</v>
      </c>
      <c r="CZU250" s="214">
        <f>_xlfn.XLOOKUP(CZU234, Schedule!$F$226:$FO$226, Schedule!$F$236:$FO$236, 0)</f>
        <v>0</v>
      </c>
      <c r="CZV250" s="214">
        <f>_xlfn.XLOOKUP(CZV234, Schedule!$F$226:$FO$226, Schedule!$F$236:$FO$236, 0)</f>
        <v>0</v>
      </c>
      <c r="CZW250" s="214">
        <f>_xlfn.XLOOKUP(CZW234, Schedule!$F$226:$FO$226, Schedule!$F$236:$FO$236, 0)</f>
        <v>0</v>
      </c>
      <c r="CZX250" s="214">
        <f>_xlfn.XLOOKUP(CZX234, Schedule!$F$226:$FO$226, Schedule!$F$236:$FO$236, 0)</f>
        <v>0</v>
      </c>
      <c r="CZY250" s="214">
        <f>_xlfn.XLOOKUP(CZY234, Schedule!$F$226:$FO$226, Schedule!$F$236:$FO$236, 0)</f>
        <v>0</v>
      </c>
      <c r="CZZ250" s="214">
        <f>_xlfn.XLOOKUP(CZZ234, Schedule!$F$226:$FO$226, Schedule!$F$236:$FO$236, 0)</f>
        <v>0</v>
      </c>
      <c r="DAA250" s="214">
        <f>_xlfn.XLOOKUP(DAA234, Schedule!$F$226:$FO$226, Schedule!$F$236:$FO$236, 0)</f>
        <v>0</v>
      </c>
      <c r="DAB250" s="214">
        <f>_xlfn.XLOOKUP(DAB234, Schedule!$F$226:$FO$226, Schedule!$F$236:$FO$236, 0)</f>
        <v>0</v>
      </c>
      <c r="DAC250" s="214">
        <f>_xlfn.XLOOKUP(DAC234, Schedule!$F$226:$FO$226, Schedule!$F$236:$FO$236, 0)</f>
        <v>0</v>
      </c>
      <c r="DAD250" s="214">
        <f>_xlfn.XLOOKUP(DAD234, Schedule!$F$226:$FO$226, Schedule!$F$236:$FO$236, 0)</f>
        <v>0</v>
      </c>
      <c r="DAE250" s="214">
        <f>_xlfn.XLOOKUP(DAE234, Schedule!$F$226:$FO$226, Schedule!$F$236:$FO$236, 0)</f>
        <v>0</v>
      </c>
      <c r="DAF250" s="214">
        <f>_xlfn.XLOOKUP(DAF234, Schedule!$F$226:$FO$226, Schedule!$F$236:$FO$236, 0)</f>
        <v>0</v>
      </c>
      <c r="DAG250" s="214">
        <f>_xlfn.XLOOKUP(DAG234, Schedule!$F$226:$FO$226, Schedule!$F$236:$FO$236, 0)</f>
        <v>0</v>
      </c>
      <c r="DAH250" s="214">
        <f>_xlfn.XLOOKUP(DAH234, Schedule!$F$226:$FO$226, Schedule!$F$236:$FO$236, 0)</f>
        <v>0</v>
      </c>
      <c r="DAI250" s="214">
        <f>_xlfn.XLOOKUP(DAI234, Schedule!$F$226:$FO$226, Schedule!$F$236:$FO$236, 0)</f>
        <v>0</v>
      </c>
      <c r="DAJ250" s="214">
        <f>_xlfn.XLOOKUP(DAJ234, Schedule!$F$226:$FO$226, Schedule!$F$236:$FO$236, 0)</f>
        <v>0</v>
      </c>
      <c r="DAK250" s="214">
        <f>_xlfn.XLOOKUP(DAK234, Schedule!$F$226:$FO$226, Schedule!$F$236:$FO$236, 0)</f>
        <v>0</v>
      </c>
      <c r="DAL250" s="214">
        <f>_xlfn.XLOOKUP(DAL234, Schedule!$F$226:$FO$226, Schedule!$F$236:$FO$236, 0)</f>
        <v>0</v>
      </c>
      <c r="DAM250" s="214">
        <f>_xlfn.XLOOKUP(DAM234, Schedule!$F$226:$FO$226, Schedule!$F$236:$FO$236, 0)</f>
        <v>0</v>
      </c>
      <c r="DAN250" s="214">
        <f>_xlfn.XLOOKUP(DAN234, Schedule!$F$226:$FO$226, Schedule!$F$236:$FO$236, 0)</f>
        <v>0</v>
      </c>
      <c r="DAO250" s="214">
        <f>_xlfn.XLOOKUP(DAO234, Schedule!$F$226:$FO$226, Schedule!$F$236:$FO$236, 0)</f>
        <v>0</v>
      </c>
      <c r="DAP250" s="214">
        <f>_xlfn.XLOOKUP(DAP234, Schedule!$F$226:$FO$226, Schedule!$F$236:$FO$236, 0)</f>
        <v>0</v>
      </c>
      <c r="DAQ250" s="214">
        <f>_xlfn.XLOOKUP(DAQ234, Schedule!$F$226:$FO$226, Schedule!$F$236:$FO$236, 0)</f>
        <v>0</v>
      </c>
      <c r="DAR250" s="214">
        <f>_xlfn.XLOOKUP(DAR234, Schedule!$F$226:$FO$226, Schedule!$F$236:$FO$236, 0)</f>
        <v>0</v>
      </c>
      <c r="DAS250" s="214">
        <f>_xlfn.XLOOKUP(DAS234, Schedule!$F$226:$FO$226, Schedule!$F$236:$FO$236, 0)</f>
        <v>0</v>
      </c>
      <c r="DAT250" s="214">
        <f>_xlfn.XLOOKUP(DAT234, Schedule!$F$226:$FO$226, Schedule!$F$236:$FO$236, 0)</f>
        <v>0</v>
      </c>
      <c r="DAU250" s="214">
        <f>_xlfn.XLOOKUP(DAU234, Schedule!$F$226:$FO$226, Schedule!$F$236:$FO$236, 0)</f>
        <v>0</v>
      </c>
      <c r="DAV250" s="214">
        <f>_xlfn.XLOOKUP(DAV234, Schedule!$F$226:$FO$226, Schedule!$F$236:$FO$236, 0)</f>
        <v>0</v>
      </c>
      <c r="DAW250" s="214">
        <f>_xlfn.XLOOKUP(DAW234, Schedule!$F$226:$FO$226, Schedule!$F$236:$FO$236, 0)</f>
        <v>0</v>
      </c>
      <c r="DAX250" s="214">
        <f>_xlfn.XLOOKUP(DAX234, Schedule!$F$226:$FO$226, Schedule!$F$236:$FO$236, 0)</f>
        <v>0</v>
      </c>
      <c r="DAY250" s="214">
        <f>_xlfn.XLOOKUP(DAY234, Schedule!$F$226:$FO$226, Schedule!$F$236:$FO$236, 0)</f>
        <v>0</v>
      </c>
      <c r="DAZ250" s="214">
        <f>_xlfn.XLOOKUP(DAZ234, Schedule!$F$226:$FO$226, Schedule!$F$236:$FO$236, 0)</f>
        <v>0</v>
      </c>
      <c r="DBA250" s="214">
        <f>_xlfn.XLOOKUP(DBA234, Schedule!$F$226:$FO$226, Schedule!$F$236:$FO$236, 0)</f>
        <v>0</v>
      </c>
      <c r="DBB250" s="214">
        <f>_xlfn.XLOOKUP(DBB234, Schedule!$F$226:$FO$226, Schedule!$F$236:$FO$236, 0)</f>
        <v>0</v>
      </c>
      <c r="DBC250" s="214">
        <f>_xlfn.XLOOKUP(DBC234, Schedule!$F$226:$FO$226, Schedule!$F$236:$FO$236, 0)</f>
        <v>0</v>
      </c>
      <c r="DBD250" s="214">
        <f>_xlfn.XLOOKUP(DBD234, Schedule!$F$226:$FO$226, Schedule!$F$236:$FO$236, 0)</f>
        <v>0</v>
      </c>
      <c r="DBE250" s="214">
        <f>_xlfn.XLOOKUP(DBE234, Schedule!$F$226:$FO$226, Schedule!$F$236:$FO$236, 0)</f>
        <v>0</v>
      </c>
      <c r="DBF250" s="214">
        <f>_xlfn.XLOOKUP(DBF234, Schedule!$F$226:$FO$226, Schedule!$F$236:$FO$236, 0)</f>
        <v>0</v>
      </c>
      <c r="DBG250" s="214">
        <f>_xlfn.XLOOKUP(DBG234, Schedule!$F$226:$FO$226, Schedule!$F$236:$FO$236, 0)</f>
        <v>0</v>
      </c>
      <c r="DBH250" s="214">
        <f>_xlfn.XLOOKUP(DBH234, Schedule!$F$226:$FO$226, Schedule!$F$236:$FO$236, 0)</f>
        <v>0</v>
      </c>
      <c r="DBI250" s="214">
        <f>_xlfn.XLOOKUP(DBI234, Schedule!$F$226:$FO$226, Schedule!$F$236:$FO$236, 0)</f>
        <v>0</v>
      </c>
      <c r="DBJ250" s="214">
        <f>_xlfn.XLOOKUP(DBJ234, Schedule!$F$226:$FO$226, Schedule!$F$236:$FO$236, 0)</f>
        <v>0</v>
      </c>
      <c r="DBK250" s="214">
        <f>_xlfn.XLOOKUP(DBK234, Schedule!$F$226:$FO$226, Schedule!$F$236:$FO$236, 0)</f>
        <v>0</v>
      </c>
      <c r="DBL250" s="214">
        <f>_xlfn.XLOOKUP(DBL234, Schedule!$F$226:$FO$226, Schedule!$F$236:$FO$236, 0)</f>
        <v>0</v>
      </c>
      <c r="DBM250" s="214">
        <f>_xlfn.XLOOKUP(DBM234, Schedule!$F$226:$FO$226, Schedule!$F$236:$FO$236, 0)</f>
        <v>0</v>
      </c>
      <c r="DBN250" s="214">
        <f>_xlfn.XLOOKUP(DBN234, Schedule!$F$226:$FO$226, Schedule!$F$236:$FO$236, 0)</f>
        <v>0</v>
      </c>
      <c r="DBO250" s="214">
        <f>_xlfn.XLOOKUP(DBO234, Schedule!$F$226:$FO$226, Schedule!$F$236:$FO$236, 0)</f>
        <v>0</v>
      </c>
      <c r="DBP250" s="214">
        <f>_xlfn.XLOOKUP(DBP234, Schedule!$F$226:$FO$226, Schedule!$F$236:$FO$236, 0)</f>
        <v>0</v>
      </c>
      <c r="DBQ250" s="214">
        <f>_xlfn.XLOOKUP(DBQ234, Schedule!$F$226:$FO$226, Schedule!$F$236:$FO$236, 0)</f>
        <v>0</v>
      </c>
      <c r="DBR250" s="214">
        <f>_xlfn.XLOOKUP(DBR234, Schedule!$F$226:$FO$226, Schedule!$F$236:$FO$236, 0)</f>
        <v>0</v>
      </c>
      <c r="DBS250" s="214">
        <f>_xlfn.XLOOKUP(DBS234, Schedule!$F$226:$FO$226, Schedule!$F$236:$FO$236, 0)</f>
        <v>0</v>
      </c>
      <c r="DBT250" s="214">
        <f>_xlfn.XLOOKUP(DBT234, Schedule!$F$226:$FO$226, Schedule!$F$236:$FO$236, 0)</f>
        <v>0</v>
      </c>
      <c r="DBU250" s="214">
        <f>_xlfn.XLOOKUP(DBU234, Schedule!$F$226:$FO$226, Schedule!$F$236:$FO$236, 0)</f>
        <v>0</v>
      </c>
      <c r="DBV250" s="214">
        <f>_xlfn.XLOOKUP(DBV234, Schedule!$F$226:$FO$226, Schedule!$F$236:$FO$236, 0)</f>
        <v>0</v>
      </c>
      <c r="DBW250" s="214">
        <f>_xlfn.XLOOKUP(DBW234, Schedule!$F$226:$FO$226, Schedule!$F$236:$FO$236, 0)</f>
        <v>0</v>
      </c>
      <c r="DBX250" s="214">
        <f>_xlfn.XLOOKUP(DBX234, Schedule!$F$226:$FO$226, Schedule!$F$236:$FO$236, 0)</f>
        <v>0</v>
      </c>
      <c r="DBY250" s="214">
        <f>_xlfn.XLOOKUP(DBY234, Schedule!$F$226:$FO$226, Schedule!$F$236:$FO$236, 0)</f>
        <v>0</v>
      </c>
      <c r="DBZ250" s="214">
        <f>_xlfn.XLOOKUP(DBZ234, Schedule!$F$226:$FO$226, Schedule!$F$236:$FO$236, 0)</f>
        <v>0</v>
      </c>
      <c r="DCA250" s="214">
        <f>_xlfn.XLOOKUP(DCA234, Schedule!$F$226:$FO$226, Schedule!$F$236:$FO$236, 0)</f>
        <v>0</v>
      </c>
      <c r="DCB250" s="214">
        <f>_xlfn.XLOOKUP(DCB234, Schedule!$F$226:$FO$226, Schedule!$F$236:$FO$236, 0)</f>
        <v>0</v>
      </c>
      <c r="DCC250" s="214">
        <f>_xlfn.XLOOKUP(DCC234, Schedule!$F$226:$FO$226, Schedule!$F$236:$FO$236, 0)</f>
        <v>0</v>
      </c>
      <c r="DCD250" s="214">
        <f>_xlfn.XLOOKUP(DCD234, Schedule!$F$226:$FO$226, Schedule!$F$236:$FO$236, 0)</f>
        <v>0</v>
      </c>
      <c r="DCE250" s="214">
        <f>_xlfn.XLOOKUP(DCE234, Schedule!$F$226:$FO$226, Schedule!$F$236:$FO$236, 0)</f>
        <v>0</v>
      </c>
      <c r="DCF250" s="214">
        <f>_xlfn.XLOOKUP(DCF234, Schedule!$F$226:$FO$226, Schedule!$F$236:$FO$236, 0)</f>
        <v>0</v>
      </c>
      <c r="DCG250" s="214">
        <f>_xlfn.XLOOKUP(DCG234, Schedule!$F$226:$FO$226, Schedule!$F$236:$FO$236, 0)</f>
        <v>0</v>
      </c>
      <c r="DCH250" s="214">
        <f>_xlfn.XLOOKUP(DCH234, Schedule!$F$226:$FO$226, Schedule!$F$236:$FO$236, 0)</f>
        <v>0</v>
      </c>
      <c r="DCI250" s="214">
        <f>_xlfn.XLOOKUP(DCI234, Schedule!$F$226:$FO$226, Schedule!$F$236:$FO$236, 0)</f>
        <v>0</v>
      </c>
      <c r="DCJ250" s="214">
        <f>_xlfn.XLOOKUP(DCJ234, Schedule!$F$226:$FO$226, Schedule!$F$236:$FO$236, 0)</f>
        <v>0</v>
      </c>
      <c r="DCK250" s="214">
        <f>_xlfn.XLOOKUP(DCK234, Schedule!$F$226:$FO$226, Schedule!$F$236:$FO$236, 0)</f>
        <v>0</v>
      </c>
      <c r="DCL250" s="214">
        <f>_xlfn.XLOOKUP(DCL234, Schedule!$F$226:$FO$226, Schedule!$F$236:$FO$236, 0)</f>
        <v>0</v>
      </c>
      <c r="DCM250" s="214">
        <f>_xlfn.XLOOKUP(DCM234, Schedule!$F$226:$FO$226, Schedule!$F$236:$FO$236, 0)</f>
        <v>0</v>
      </c>
      <c r="DCN250" s="214">
        <f>_xlfn.XLOOKUP(DCN234, Schedule!$F$226:$FO$226, Schedule!$F$236:$FO$236, 0)</f>
        <v>0</v>
      </c>
      <c r="DCO250" s="214">
        <f>_xlfn.XLOOKUP(DCO234, Schedule!$F$226:$FO$226, Schedule!$F$236:$FO$236, 0)</f>
        <v>0</v>
      </c>
      <c r="DCP250" s="214">
        <f>_xlfn.XLOOKUP(DCP234, Schedule!$F$226:$FO$226, Schedule!$F$236:$FO$236, 0)</f>
        <v>0</v>
      </c>
      <c r="DCQ250" s="214">
        <f>_xlfn.XLOOKUP(DCQ234, Schedule!$F$226:$FO$226, Schedule!$F$236:$FO$236, 0)</f>
        <v>0</v>
      </c>
      <c r="DCR250" s="214">
        <f>_xlfn.XLOOKUP(DCR234, Schedule!$F$226:$FO$226, Schedule!$F$236:$FO$236, 0)</f>
        <v>0</v>
      </c>
      <c r="DCS250" s="214">
        <f>_xlfn.XLOOKUP(DCS234, Schedule!$F$226:$FO$226, Schedule!$F$236:$FO$236, 0)</f>
        <v>0</v>
      </c>
      <c r="DCT250" s="214">
        <f>_xlfn.XLOOKUP(DCT234, Schedule!$F$226:$FO$226, Schedule!$F$236:$FO$236, 0)</f>
        <v>0</v>
      </c>
      <c r="DCU250" s="214">
        <f>_xlfn.XLOOKUP(DCU234, Schedule!$F$226:$FO$226, Schedule!$F$236:$FO$236, 0)</f>
        <v>0</v>
      </c>
      <c r="DCV250" s="214">
        <f>_xlfn.XLOOKUP(DCV234, Schedule!$F$226:$FO$226, Schedule!$F$236:$FO$236, 0)</f>
        <v>0</v>
      </c>
      <c r="DCW250" s="214">
        <f>_xlfn.XLOOKUP(DCW234, Schedule!$F$226:$FO$226, Schedule!$F$236:$FO$236, 0)</f>
        <v>0</v>
      </c>
      <c r="DCX250" s="214">
        <f>_xlfn.XLOOKUP(DCX234, Schedule!$F$226:$FO$226, Schedule!$F$236:$FO$236, 0)</f>
        <v>0</v>
      </c>
      <c r="DCY250" s="214">
        <f>_xlfn.XLOOKUP(DCY234, Schedule!$F$226:$FO$226, Schedule!$F$236:$FO$236, 0)</f>
        <v>0</v>
      </c>
      <c r="DCZ250" s="214">
        <f>_xlfn.XLOOKUP(DCZ234, Schedule!$F$226:$FO$226, Schedule!$F$236:$FO$236, 0)</f>
        <v>0</v>
      </c>
      <c r="DDA250" s="214">
        <f>_xlfn.XLOOKUP(DDA234, Schedule!$F$226:$FO$226, Schedule!$F$236:$FO$236, 0)</f>
        <v>0</v>
      </c>
      <c r="DDB250" s="214">
        <f>_xlfn.XLOOKUP(DDB234, Schedule!$F$226:$FO$226, Schedule!$F$236:$FO$236, 0)</f>
        <v>0</v>
      </c>
      <c r="DDC250" s="214">
        <f>_xlfn.XLOOKUP(DDC234, Schedule!$F$226:$FO$226, Schedule!$F$236:$FO$236, 0)</f>
        <v>0</v>
      </c>
      <c r="DDD250" s="214">
        <f>_xlfn.XLOOKUP(DDD234, Schedule!$F$226:$FO$226, Schedule!$F$236:$FO$236, 0)</f>
        <v>0</v>
      </c>
      <c r="DDE250" s="214">
        <f>_xlfn.XLOOKUP(DDE234, Schedule!$F$226:$FO$226, Schedule!$F$236:$FO$236, 0)</f>
        <v>0</v>
      </c>
      <c r="DDF250" s="214">
        <f>_xlfn.XLOOKUP(DDF234, Schedule!$F$226:$FO$226, Schedule!$F$236:$FO$236, 0)</f>
        <v>0</v>
      </c>
      <c r="DDG250" s="214">
        <f>_xlfn.XLOOKUP(DDG234, Schedule!$F$226:$FO$226, Schedule!$F$236:$FO$236, 0)</f>
        <v>0</v>
      </c>
      <c r="DDH250" s="214">
        <f>_xlfn.XLOOKUP(DDH234, Schedule!$F$226:$FO$226, Schedule!$F$236:$FO$236, 0)</f>
        <v>0</v>
      </c>
      <c r="DDI250" s="214">
        <f>_xlfn.XLOOKUP(DDI234, Schedule!$F$226:$FO$226, Schedule!$F$236:$FO$236, 0)</f>
        <v>0</v>
      </c>
      <c r="DDJ250" s="214">
        <f>_xlfn.XLOOKUP(DDJ234, Schedule!$F$226:$FO$226, Schedule!$F$236:$FO$236, 0)</f>
        <v>0</v>
      </c>
      <c r="DDK250" s="214">
        <f>_xlfn.XLOOKUP(DDK234, Schedule!$F$226:$FO$226, Schedule!$F$236:$FO$236, 0)</f>
        <v>0</v>
      </c>
      <c r="DDL250" s="214">
        <f>_xlfn.XLOOKUP(DDL234, Schedule!$F$226:$FO$226, Schedule!$F$236:$FO$236, 0)</f>
        <v>0</v>
      </c>
      <c r="DDM250" s="214">
        <f>_xlfn.XLOOKUP(DDM234, Schedule!$F$226:$FO$226, Schedule!$F$236:$FO$236, 0)</f>
        <v>0</v>
      </c>
      <c r="DDN250" s="214">
        <f>_xlfn.XLOOKUP(DDN234, Schedule!$F$226:$FO$226, Schedule!$F$236:$FO$236, 0)</f>
        <v>0</v>
      </c>
      <c r="DDO250" s="214">
        <f>_xlfn.XLOOKUP(DDO234, Schedule!$F$226:$FO$226, Schedule!$F$236:$FO$236, 0)</f>
        <v>0</v>
      </c>
      <c r="DDP250" s="214">
        <f>_xlfn.XLOOKUP(DDP234, Schedule!$F$226:$FO$226, Schedule!$F$236:$FO$236, 0)</f>
        <v>0</v>
      </c>
      <c r="DDQ250" s="214">
        <f>_xlfn.XLOOKUP(DDQ234, Schedule!$F$226:$FO$226, Schedule!$F$236:$FO$236, 0)</f>
        <v>0</v>
      </c>
      <c r="DDR250" s="214">
        <f>_xlfn.XLOOKUP(DDR234, Schedule!$F$226:$FO$226, Schedule!$F$236:$FO$236, 0)</f>
        <v>0</v>
      </c>
      <c r="DDS250" s="214">
        <f>_xlfn.XLOOKUP(DDS234, Schedule!$F$226:$FO$226, Schedule!$F$236:$FO$236, 0)</f>
        <v>0</v>
      </c>
      <c r="DDT250" s="214">
        <f>_xlfn.XLOOKUP(DDT234, Schedule!$F$226:$FO$226, Schedule!$F$236:$FO$236, 0)</f>
        <v>0</v>
      </c>
      <c r="DDU250" s="214">
        <f>_xlfn.XLOOKUP(DDU234, Schedule!$F$226:$FO$226, Schedule!$F$236:$FO$236, 0)</f>
        <v>0</v>
      </c>
      <c r="DDV250" s="214">
        <f>_xlfn.XLOOKUP(DDV234, Schedule!$F$226:$FO$226, Schedule!$F$236:$FO$236, 0)</f>
        <v>0</v>
      </c>
      <c r="DDW250" s="214">
        <f>_xlfn.XLOOKUP(DDW234, Schedule!$F$226:$FO$226, Schedule!$F$236:$FO$236, 0)</f>
        <v>0</v>
      </c>
      <c r="DDX250" s="214">
        <f>_xlfn.XLOOKUP(DDX234, Schedule!$F$226:$FO$226, Schedule!$F$236:$FO$236, 0)</f>
        <v>0</v>
      </c>
      <c r="DDY250" s="214">
        <f>_xlfn.XLOOKUP(DDY234, Schedule!$F$226:$FO$226, Schedule!$F$236:$FO$236, 0)</f>
        <v>0</v>
      </c>
      <c r="DDZ250" s="214">
        <f>_xlfn.XLOOKUP(DDZ234, Schedule!$F$226:$FO$226, Schedule!$F$236:$FO$236, 0)</f>
        <v>0</v>
      </c>
      <c r="DEA250" s="214">
        <f>_xlfn.XLOOKUP(DEA234, Schedule!$F$226:$FO$226, Schedule!$F$236:$FO$236, 0)</f>
        <v>0</v>
      </c>
      <c r="DEB250" s="214">
        <f>_xlfn.XLOOKUP(DEB234, Schedule!$F$226:$FO$226, Schedule!$F$236:$FO$236, 0)</f>
        <v>0</v>
      </c>
      <c r="DEC250" s="214">
        <f>_xlfn.XLOOKUP(DEC234, Schedule!$F$226:$FO$226, Schedule!$F$236:$FO$236, 0)</f>
        <v>0</v>
      </c>
      <c r="DED250" s="214">
        <f>_xlfn.XLOOKUP(DED234, Schedule!$F$226:$FO$226, Schedule!$F$236:$FO$236, 0)</f>
        <v>0</v>
      </c>
      <c r="DEE250" s="214">
        <f>_xlfn.XLOOKUP(DEE234, Schedule!$F$226:$FO$226, Schedule!$F$236:$FO$236, 0)</f>
        <v>0</v>
      </c>
      <c r="DEF250" s="214">
        <f>_xlfn.XLOOKUP(DEF234, Schedule!$F$226:$FO$226, Schedule!$F$236:$FO$236, 0)</f>
        <v>0</v>
      </c>
      <c r="DEG250" s="214">
        <f>_xlfn.XLOOKUP(DEG234, Schedule!$F$226:$FO$226, Schedule!$F$236:$FO$236, 0)</f>
        <v>0</v>
      </c>
      <c r="DEH250" s="214">
        <f>_xlfn.XLOOKUP(DEH234, Schedule!$F$226:$FO$226, Schedule!$F$236:$FO$236, 0)</f>
        <v>0</v>
      </c>
      <c r="DEI250" s="214">
        <f>_xlfn.XLOOKUP(DEI234, Schedule!$F$226:$FO$226, Schedule!$F$236:$FO$236, 0)</f>
        <v>0</v>
      </c>
      <c r="DEJ250" s="214">
        <f>_xlfn.XLOOKUP(DEJ234, Schedule!$F$226:$FO$226, Schedule!$F$236:$FO$236, 0)</f>
        <v>0</v>
      </c>
      <c r="DEK250" s="214">
        <f>_xlfn.XLOOKUP(DEK234, Schedule!$F$226:$FO$226, Schedule!$F$236:$FO$236, 0)</f>
        <v>0</v>
      </c>
      <c r="DEL250" s="214">
        <f>_xlfn.XLOOKUP(DEL234, Schedule!$F$226:$FO$226, Schedule!$F$236:$FO$236, 0)</f>
        <v>0</v>
      </c>
      <c r="DEM250" s="214">
        <f>_xlfn.XLOOKUP(DEM234, Schedule!$F$226:$FO$226, Schedule!$F$236:$FO$236, 0)</f>
        <v>0</v>
      </c>
      <c r="DEN250" s="214">
        <f>_xlfn.XLOOKUP(DEN234, Schedule!$F$226:$FO$226, Schedule!$F$236:$FO$236, 0)</f>
        <v>0</v>
      </c>
      <c r="DEO250" s="214">
        <f>_xlfn.XLOOKUP(DEO234, Schedule!$F$226:$FO$226, Schedule!$F$236:$FO$236, 0)</f>
        <v>0</v>
      </c>
      <c r="DEP250" s="214">
        <f>_xlfn.XLOOKUP(DEP234, Schedule!$F$226:$FO$226, Schedule!$F$236:$FO$236, 0)</f>
        <v>0</v>
      </c>
      <c r="DEQ250" s="214">
        <f>_xlfn.XLOOKUP(DEQ234, Schedule!$F$226:$FO$226, Schedule!$F$236:$FO$236, 0)</f>
        <v>0</v>
      </c>
      <c r="DER250" s="214">
        <f>_xlfn.XLOOKUP(DER234, Schedule!$F$226:$FO$226, Schedule!$F$236:$FO$236, 0)</f>
        <v>0</v>
      </c>
      <c r="DES250" s="214">
        <f>_xlfn.XLOOKUP(DES234, Schedule!$F$226:$FO$226, Schedule!$F$236:$FO$236, 0)</f>
        <v>0</v>
      </c>
      <c r="DET250" s="214">
        <f>_xlfn.XLOOKUP(DET234, Schedule!$F$226:$FO$226, Schedule!$F$236:$FO$236, 0)</f>
        <v>0</v>
      </c>
      <c r="DEU250" s="214">
        <f>_xlfn.XLOOKUP(DEU234, Schedule!$F$226:$FO$226, Schedule!$F$236:$FO$236, 0)</f>
        <v>0</v>
      </c>
      <c r="DEV250" s="214">
        <f>_xlfn.XLOOKUP(DEV234, Schedule!$F$226:$FO$226, Schedule!$F$236:$FO$236, 0)</f>
        <v>0</v>
      </c>
      <c r="DEW250" s="214">
        <f>_xlfn.XLOOKUP(DEW234, Schedule!$F$226:$FO$226, Schedule!$F$236:$FO$236, 0)</f>
        <v>0</v>
      </c>
      <c r="DEX250" s="214">
        <f>_xlfn.XLOOKUP(DEX234, Schedule!$F$226:$FO$226, Schedule!$F$236:$FO$236, 0)</f>
        <v>0</v>
      </c>
      <c r="DEY250" s="214">
        <f>_xlfn.XLOOKUP(DEY234, Schedule!$F$226:$FO$226, Schedule!$F$236:$FO$236, 0)</f>
        <v>0</v>
      </c>
      <c r="DEZ250" s="214">
        <f>_xlfn.XLOOKUP(DEZ234, Schedule!$F$226:$FO$226, Schedule!$F$236:$FO$236, 0)</f>
        <v>0</v>
      </c>
      <c r="DFA250" s="214">
        <f>_xlfn.XLOOKUP(DFA234, Schedule!$F$226:$FO$226, Schedule!$F$236:$FO$236, 0)</f>
        <v>0</v>
      </c>
      <c r="DFB250" s="214">
        <f>_xlfn.XLOOKUP(DFB234, Schedule!$F$226:$FO$226, Schedule!$F$236:$FO$236, 0)</f>
        <v>0</v>
      </c>
      <c r="DFC250" s="214">
        <f>_xlfn.XLOOKUP(DFC234, Schedule!$F$226:$FO$226, Schedule!$F$236:$FO$236, 0)</f>
        <v>0</v>
      </c>
      <c r="DFD250" s="214">
        <f>_xlfn.XLOOKUP(DFD234, Schedule!$F$226:$FO$226, Schedule!$F$236:$FO$236, 0)</f>
        <v>0</v>
      </c>
      <c r="DFE250" s="214">
        <f>_xlfn.XLOOKUP(DFE234, Schedule!$F$226:$FO$226, Schedule!$F$236:$FO$236, 0)</f>
        <v>0</v>
      </c>
      <c r="DFF250" s="214">
        <f>_xlfn.XLOOKUP(DFF234, Schedule!$F$226:$FO$226, Schedule!$F$236:$FO$236, 0)</f>
        <v>0</v>
      </c>
      <c r="DFG250" s="214">
        <f>_xlfn.XLOOKUP(DFG234, Schedule!$F$226:$FO$226, Schedule!$F$236:$FO$236, 0)</f>
        <v>0</v>
      </c>
      <c r="DFH250" s="214">
        <f>_xlfn.XLOOKUP(DFH234, Schedule!$F$226:$FO$226, Schedule!$F$236:$FO$236, 0)</f>
        <v>0</v>
      </c>
      <c r="DFI250" s="214">
        <f>_xlfn.XLOOKUP(DFI234, Schedule!$F$226:$FO$226, Schedule!$F$236:$FO$236, 0)</f>
        <v>0</v>
      </c>
      <c r="DFJ250" s="214">
        <f>_xlfn.XLOOKUP(DFJ234, Schedule!$F$226:$FO$226, Schedule!$F$236:$FO$236, 0)</f>
        <v>0</v>
      </c>
      <c r="DFK250" s="214">
        <f>_xlfn.XLOOKUP(DFK234, Schedule!$F$226:$FO$226, Schedule!$F$236:$FO$236, 0)</f>
        <v>0</v>
      </c>
      <c r="DFL250" s="214">
        <f>_xlfn.XLOOKUP(DFL234, Schedule!$F$226:$FO$226, Schedule!$F$236:$FO$236, 0)</f>
        <v>0</v>
      </c>
      <c r="DFM250" s="214">
        <f>_xlfn.XLOOKUP(DFM234, Schedule!$F$226:$FO$226, Schedule!$F$236:$FO$236, 0)</f>
        <v>0</v>
      </c>
      <c r="DFN250" s="214">
        <f>_xlfn.XLOOKUP(DFN234, Schedule!$F$226:$FO$226, Schedule!$F$236:$FO$236, 0)</f>
        <v>0</v>
      </c>
      <c r="DFO250" s="214">
        <f>_xlfn.XLOOKUP(DFO234, Schedule!$F$226:$FO$226, Schedule!$F$236:$FO$236, 0)</f>
        <v>0</v>
      </c>
      <c r="DFP250" s="214">
        <f>_xlfn.XLOOKUP(DFP234, Schedule!$F$226:$FO$226, Schedule!$F$236:$FO$236, 0)</f>
        <v>0</v>
      </c>
      <c r="DFQ250" s="214">
        <f>_xlfn.XLOOKUP(DFQ234, Schedule!$F$226:$FO$226, Schedule!$F$236:$FO$236, 0)</f>
        <v>0</v>
      </c>
      <c r="DFR250" s="214">
        <f>_xlfn.XLOOKUP(DFR234, Schedule!$F$226:$FO$226, Schedule!$F$236:$FO$236, 0)</f>
        <v>0</v>
      </c>
      <c r="DFS250" s="214">
        <f>_xlfn.XLOOKUP(DFS234, Schedule!$F$226:$FO$226, Schedule!$F$236:$FO$236, 0)</f>
        <v>0</v>
      </c>
      <c r="DFT250" s="214">
        <f>_xlfn.XLOOKUP(DFT234, Schedule!$F$226:$FO$226, Schedule!$F$236:$FO$236, 0)</f>
        <v>0</v>
      </c>
      <c r="DFU250" s="214">
        <f>_xlfn.XLOOKUP(DFU234, Schedule!$F$226:$FO$226, Schedule!$F$236:$FO$236, 0)</f>
        <v>0</v>
      </c>
      <c r="DFV250" s="214">
        <f>_xlfn.XLOOKUP(DFV234, Schedule!$F$226:$FO$226, Schedule!$F$236:$FO$236, 0)</f>
        <v>0</v>
      </c>
      <c r="DFW250" s="214">
        <f>_xlfn.XLOOKUP(DFW234, Schedule!$F$226:$FO$226, Schedule!$F$236:$FO$236, 0)</f>
        <v>0</v>
      </c>
      <c r="DFX250" s="214">
        <f>_xlfn.XLOOKUP(DFX234, Schedule!$F$226:$FO$226, Schedule!$F$236:$FO$236, 0)</f>
        <v>0</v>
      </c>
      <c r="DFY250" s="214">
        <f>_xlfn.XLOOKUP(DFY234, Schedule!$F$226:$FO$226, Schedule!$F$236:$FO$236, 0)</f>
        <v>0</v>
      </c>
      <c r="DFZ250" s="214">
        <f>_xlfn.XLOOKUP(DFZ234, Schedule!$F$226:$FO$226, Schedule!$F$236:$FO$236, 0)</f>
        <v>0</v>
      </c>
      <c r="DGA250" s="214">
        <f>_xlfn.XLOOKUP(DGA234, Schedule!$F$226:$FO$226, Schedule!$F$236:$FO$236, 0)</f>
        <v>0</v>
      </c>
      <c r="DGB250" s="214">
        <f>_xlfn.XLOOKUP(DGB234, Schedule!$F$226:$FO$226, Schedule!$F$236:$FO$236, 0)</f>
        <v>0</v>
      </c>
      <c r="DGC250" s="214">
        <f>_xlfn.XLOOKUP(DGC234, Schedule!$F$226:$FO$226, Schedule!$F$236:$FO$236, 0)</f>
        <v>0</v>
      </c>
      <c r="DGD250" s="214">
        <f>_xlfn.XLOOKUP(DGD234, Schedule!$F$226:$FO$226, Schedule!$F$236:$FO$236, 0)</f>
        <v>0</v>
      </c>
      <c r="DGE250" s="214">
        <f>_xlfn.XLOOKUP(DGE234, Schedule!$F$226:$FO$226, Schedule!$F$236:$FO$236, 0)</f>
        <v>0</v>
      </c>
      <c r="DGF250" s="214">
        <f>_xlfn.XLOOKUP(DGF234, Schedule!$F$226:$FO$226, Schedule!$F$236:$FO$236, 0)</f>
        <v>0</v>
      </c>
      <c r="DGG250" s="214">
        <f>_xlfn.XLOOKUP(DGG234, Schedule!$F$226:$FO$226, Schedule!$F$236:$FO$236, 0)</f>
        <v>0</v>
      </c>
      <c r="DGH250" s="214">
        <f>_xlfn.XLOOKUP(DGH234, Schedule!$F$226:$FO$226, Schedule!$F$236:$FO$236, 0)</f>
        <v>0</v>
      </c>
      <c r="DGI250" s="214">
        <f>_xlfn.XLOOKUP(DGI234, Schedule!$F$226:$FO$226, Schedule!$F$236:$FO$236, 0)</f>
        <v>0</v>
      </c>
      <c r="DGJ250" s="214">
        <f>_xlfn.XLOOKUP(DGJ234, Schedule!$F$226:$FO$226, Schedule!$F$236:$FO$236, 0)</f>
        <v>0</v>
      </c>
      <c r="DGK250" s="214">
        <f>_xlfn.XLOOKUP(DGK234, Schedule!$F$226:$FO$226, Schedule!$F$236:$FO$236, 0)</f>
        <v>0</v>
      </c>
      <c r="DGL250" s="214">
        <f>_xlfn.XLOOKUP(DGL234, Schedule!$F$226:$FO$226, Schedule!$F$236:$FO$236, 0)</f>
        <v>0</v>
      </c>
      <c r="DGM250" s="214">
        <f>_xlfn.XLOOKUP(DGM234, Schedule!$F$226:$FO$226, Schedule!$F$236:$FO$236, 0)</f>
        <v>0</v>
      </c>
      <c r="DGN250" s="214">
        <f>_xlfn.XLOOKUP(DGN234, Schedule!$F$226:$FO$226, Schedule!$F$236:$FO$236, 0)</f>
        <v>0</v>
      </c>
      <c r="DGO250" s="214">
        <f>_xlfn.XLOOKUP(DGO234, Schedule!$F$226:$FO$226, Schedule!$F$236:$FO$236, 0)</f>
        <v>0</v>
      </c>
      <c r="DGP250" s="214">
        <f>_xlfn.XLOOKUP(DGP234, Schedule!$F$226:$FO$226, Schedule!$F$236:$FO$236, 0)</f>
        <v>0</v>
      </c>
      <c r="DGQ250" s="214">
        <f>_xlfn.XLOOKUP(DGQ234, Schedule!$F$226:$FO$226, Schedule!$F$236:$FO$236, 0)</f>
        <v>0</v>
      </c>
      <c r="DGR250" s="214">
        <f>_xlfn.XLOOKUP(DGR234, Schedule!$F$226:$FO$226, Schedule!$F$236:$FO$236, 0)</f>
        <v>0</v>
      </c>
      <c r="DGS250" s="214">
        <f>_xlfn.XLOOKUP(DGS234, Schedule!$F$226:$FO$226, Schedule!$F$236:$FO$236, 0)</f>
        <v>0</v>
      </c>
      <c r="DGT250" s="214">
        <f>_xlfn.XLOOKUP(DGT234, Schedule!$F$226:$FO$226, Schedule!$F$236:$FO$236, 0)</f>
        <v>0</v>
      </c>
      <c r="DGU250" s="214">
        <f>_xlfn.XLOOKUP(DGU234, Schedule!$F$226:$FO$226, Schedule!$F$236:$FO$236, 0)</f>
        <v>0</v>
      </c>
      <c r="DGV250" s="214">
        <f>_xlfn.XLOOKUP(DGV234, Schedule!$F$226:$FO$226, Schedule!$F$236:$FO$236, 0)</f>
        <v>0</v>
      </c>
      <c r="DGW250" s="214">
        <f>_xlfn.XLOOKUP(DGW234, Schedule!$F$226:$FO$226, Schedule!$F$236:$FO$236, 0)</f>
        <v>0</v>
      </c>
      <c r="DGX250" s="214">
        <f>_xlfn.XLOOKUP(DGX234, Schedule!$F$226:$FO$226, Schedule!$F$236:$FO$236, 0)</f>
        <v>0</v>
      </c>
      <c r="DGY250" s="214">
        <f>_xlfn.XLOOKUP(DGY234, Schedule!$F$226:$FO$226, Schedule!$F$236:$FO$236, 0)</f>
        <v>0</v>
      </c>
      <c r="DGZ250" s="214">
        <f>_xlfn.XLOOKUP(DGZ234, Schedule!$F$226:$FO$226, Schedule!$F$236:$FO$236, 0)</f>
        <v>0</v>
      </c>
      <c r="DHA250" s="214">
        <f>_xlfn.XLOOKUP(DHA234, Schedule!$F$226:$FO$226, Schedule!$F$236:$FO$236, 0)</f>
        <v>0</v>
      </c>
      <c r="DHB250" s="214">
        <f>_xlfn.XLOOKUP(DHB234, Schedule!$F$226:$FO$226, Schedule!$F$236:$FO$236, 0)</f>
        <v>0</v>
      </c>
      <c r="DHC250" s="214">
        <f>_xlfn.XLOOKUP(DHC234, Schedule!$F$226:$FO$226, Schedule!$F$236:$FO$236, 0)</f>
        <v>0</v>
      </c>
      <c r="DHD250" s="214">
        <f>_xlfn.XLOOKUP(DHD234, Schedule!$F$226:$FO$226, Schedule!$F$236:$FO$236, 0)</f>
        <v>0</v>
      </c>
      <c r="DHE250" s="214">
        <f>_xlfn.XLOOKUP(DHE234, Schedule!$F$226:$FO$226, Schedule!$F$236:$FO$236, 0)</f>
        <v>0</v>
      </c>
      <c r="DHF250" s="214">
        <f>_xlfn.XLOOKUP(DHF234, Schedule!$F$226:$FO$226, Schedule!$F$236:$FO$236, 0)</f>
        <v>0</v>
      </c>
      <c r="DHG250" s="214">
        <f>_xlfn.XLOOKUP(DHG234, Schedule!$F$226:$FO$226, Schedule!$F$236:$FO$236, 0)</f>
        <v>0</v>
      </c>
      <c r="DHH250" s="214">
        <f>_xlfn.XLOOKUP(DHH234, Schedule!$F$226:$FO$226, Schedule!$F$236:$FO$236, 0)</f>
        <v>0</v>
      </c>
      <c r="DHI250" s="214">
        <f>_xlfn.XLOOKUP(DHI234, Schedule!$F$226:$FO$226, Schedule!$F$236:$FO$236, 0)</f>
        <v>0</v>
      </c>
      <c r="DHJ250" s="214">
        <f>_xlfn.XLOOKUP(DHJ234, Schedule!$F$226:$FO$226, Schedule!$F$236:$FO$236, 0)</f>
        <v>0</v>
      </c>
      <c r="DHK250" s="214">
        <f>_xlfn.XLOOKUP(DHK234, Schedule!$F$226:$FO$226, Schedule!$F$236:$FO$236, 0)</f>
        <v>0</v>
      </c>
      <c r="DHL250" s="214">
        <f>_xlfn.XLOOKUP(DHL234, Schedule!$F$226:$FO$226, Schedule!$F$236:$FO$236, 0)</f>
        <v>0</v>
      </c>
      <c r="DHM250" s="214">
        <f>_xlfn.XLOOKUP(DHM234, Schedule!$F$226:$FO$226, Schedule!$F$236:$FO$236, 0)</f>
        <v>0</v>
      </c>
      <c r="DHN250" s="214">
        <f>_xlfn.XLOOKUP(DHN234, Schedule!$F$226:$FO$226, Schedule!$F$236:$FO$236, 0)</f>
        <v>0</v>
      </c>
      <c r="DHO250" s="214">
        <f>_xlfn.XLOOKUP(DHO234, Schedule!$F$226:$FO$226, Schedule!$F$236:$FO$236, 0)</f>
        <v>0</v>
      </c>
      <c r="DHP250" s="214">
        <f>_xlfn.XLOOKUP(DHP234, Schedule!$F$226:$FO$226, Schedule!$F$236:$FO$236, 0)</f>
        <v>0</v>
      </c>
      <c r="DHQ250" s="214">
        <f>_xlfn.XLOOKUP(DHQ234, Schedule!$F$226:$FO$226, Schedule!$F$236:$FO$236, 0)</f>
        <v>0</v>
      </c>
      <c r="DHR250" s="214">
        <f>_xlfn.XLOOKUP(DHR234, Schedule!$F$226:$FO$226, Schedule!$F$236:$FO$236, 0)</f>
        <v>0</v>
      </c>
      <c r="DHS250" s="214">
        <f>_xlfn.XLOOKUP(DHS234, Schedule!$F$226:$FO$226, Schedule!$F$236:$FO$236, 0)</f>
        <v>0</v>
      </c>
      <c r="DHT250" s="214">
        <f>_xlfn.XLOOKUP(DHT234, Schedule!$F$226:$FO$226, Schedule!$F$236:$FO$236, 0)</f>
        <v>0</v>
      </c>
      <c r="DHU250" s="214">
        <f>_xlfn.XLOOKUP(DHU234, Schedule!$F$226:$FO$226, Schedule!$F$236:$FO$236, 0)</f>
        <v>0</v>
      </c>
      <c r="DHV250" s="214">
        <f>_xlfn.XLOOKUP(DHV234, Schedule!$F$226:$FO$226, Schedule!$F$236:$FO$236, 0)</f>
        <v>0</v>
      </c>
      <c r="DHW250" s="214">
        <f>_xlfn.XLOOKUP(DHW234, Schedule!$F$226:$FO$226, Schedule!$F$236:$FO$236, 0)</f>
        <v>0</v>
      </c>
      <c r="DHX250" s="214">
        <f>_xlfn.XLOOKUP(DHX234, Schedule!$F$226:$FO$226, Schedule!$F$236:$FO$236, 0)</f>
        <v>0</v>
      </c>
      <c r="DHY250" s="214">
        <f>_xlfn.XLOOKUP(DHY234, Schedule!$F$226:$FO$226, Schedule!$F$236:$FO$236, 0)</f>
        <v>0</v>
      </c>
      <c r="DHZ250" s="214">
        <f>_xlfn.XLOOKUP(DHZ234, Schedule!$F$226:$FO$226, Schedule!$F$236:$FO$236, 0)</f>
        <v>0</v>
      </c>
      <c r="DIA250" s="214">
        <f>_xlfn.XLOOKUP(DIA234, Schedule!$F$226:$FO$226, Schedule!$F$236:$FO$236, 0)</f>
        <v>0</v>
      </c>
      <c r="DIB250" s="214">
        <f>_xlfn.XLOOKUP(DIB234, Schedule!$F$226:$FO$226, Schedule!$F$236:$FO$236, 0)</f>
        <v>0</v>
      </c>
      <c r="DIC250" s="214">
        <f>_xlfn.XLOOKUP(DIC234, Schedule!$F$226:$FO$226, Schedule!$F$236:$FO$236, 0)</f>
        <v>0</v>
      </c>
      <c r="DID250" s="214">
        <f>_xlfn.XLOOKUP(DID234, Schedule!$F$226:$FO$226, Schedule!$F$236:$FO$236, 0)</f>
        <v>0</v>
      </c>
      <c r="DIE250" s="214">
        <f>_xlfn.XLOOKUP(DIE234, Schedule!$F$226:$FO$226, Schedule!$F$236:$FO$236, 0)</f>
        <v>0</v>
      </c>
      <c r="DIF250" s="214">
        <f>_xlfn.XLOOKUP(DIF234, Schedule!$F$226:$FO$226, Schedule!$F$236:$FO$236, 0)</f>
        <v>0</v>
      </c>
      <c r="DIG250" s="214">
        <f>_xlfn.XLOOKUP(DIG234, Schedule!$F$226:$FO$226, Schedule!$F$236:$FO$236, 0)</f>
        <v>0</v>
      </c>
      <c r="DIH250" s="214">
        <f>_xlfn.XLOOKUP(DIH234, Schedule!$F$226:$FO$226, Schedule!$F$236:$FO$236, 0)</f>
        <v>0</v>
      </c>
      <c r="DII250" s="214">
        <f>_xlfn.XLOOKUP(DII234, Schedule!$F$226:$FO$226, Schedule!$F$236:$FO$236, 0)</f>
        <v>0</v>
      </c>
      <c r="DIJ250" s="214">
        <f>_xlfn.XLOOKUP(DIJ234, Schedule!$F$226:$FO$226, Schedule!$F$236:$FO$236, 0)</f>
        <v>0</v>
      </c>
      <c r="DIK250" s="214">
        <f>_xlfn.XLOOKUP(DIK234, Schedule!$F$226:$FO$226, Schedule!$F$236:$FO$236, 0)</f>
        <v>0</v>
      </c>
      <c r="DIL250" s="214">
        <f>_xlfn.XLOOKUP(DIL234, Schedule!$F$226:$FO$226, Schedule!$F$236:$FO$236, 0)</f>
        <v>0</v>
      </c>
      <c r="DIM250" s="214">
        <f>_xlfn.XLOOKUP(DIM234, Schedule!$F$226:$FO$226, Schedule!$F$236:$FO$236, 0)</f>
        <v>0</v>
      </c>
      <c r="DIN250" s="214">
        <f>_xlfn.XLOOKUP(DIN234, Schedule!$F$226:$FO$226, Schedule!$F$236:$FO$236, 0)</f>
        <v>0</v>
      </c>
      <c r="DIO250" s="214">
        <f>_xlfn.XLOOKUP(DIO234, Schedule!$F$226:$FO$226, Schedule!$F$236:$FO$236, 0)</f>
        <v>0</v>
      </c>
      <c r="DIP250" s="214">
        <f>_xlfn.XLOOKUP(DIP234, Schedule!$F$226:$FO$226, Schedule!$F$236:$FO$236, 0)</f>
        <v>0</v>
      </c>
      <c r="DIQ250" s="214">
        <f>_xlfn.XLOOKUP(DIQ234, Schedule!$F$226:$FO$226, Schedule!$F$236:$FO$236, 0)</f>
        <v>0</v>
      </c>
      <c r="DIR250" s="214">
        <f>_xlfn.XLOOKUP(DIR234, Schedule!$F$226:$FO$226, Schedule!$F$236:$FO$236, 0)</f>
        <v>0</v>
      </c>
      <c r="DIS250" s="214">
        <f>_xlfn.XLOOKUP(DIS234, Schedule!$F$226:$FO$226, Schedule!$F$236:$FO$236, 0)</f>
        <v>0</v>
      </c>
      <c r="DIT250" s="214">
        <f>_xlfn.XLOOKUP(DIT234, Schedule!$F$226:$FO$226, Schedule!$F$236:$FO$236, 0)</f>
        <v>0</v>
      </c>
      <c r="DIU250" s="214">
        <f>_xlfn.XLOOKUP(DIU234, Schedule!$F$226:$FO$226, Schedule!$F$236:$FO$236, 0)</f>
        <v>0</v>
      </c>
      <c r="DIV250" s="214">
        <f>_xlfn.XLOOKUP(DIV234, Schedule!$F$226:$FO$226, Schedule!$F$236:$FO$236, 0)</f>
        <v>0</v>
      </c>
      <c r="DIW250" s="214">
        <f>_xlfn.XLOOKUP(DIW234, Schedule!$F$226:$FO$226, Schedule!$F$236:$FO$236, 0)</f>
        <v>0</v>
      </c>
      <c r="DIX250" s="214">
        <f>_xlfn.XLOOKUP(DIX234, Schedule!$F$226:$FO$226, Schedule!$F$236:$FO$236, 0)</f>
        <v>0</v>
      </c>
      <c r="DIY250" s="214">
        <f>_xlfn.XLOOKUP(DIY234, Schedule!$F$226:$FO$226, Schedule!$F$236:$FO$236, 0)</f>
        <v>0</v>
      </c>
      <c r="DIZ250" s="214">
        <f>_xlfn.XLOOKUP(DIZ234, Schedule!$F$226:$FO$226, Schedule!$F$236:$FO$236, 0)</f>
        <v>0</v>
      </c>
      <c r="DJA250" s="214">
        <f>_xlfn.XLOOKUP(DJA234, Schedule!$F$226:$FO$226, Schedule!$F$236:$FO$236, 0)</f>
        <v>0</v>
      </c>
      <c r="DJB250" s="214">
        <f>_xlfn.XLOOKUP(DJB234, Schedule!$F$226:$FO$226, Schedule!$F$236:$FO$236, 0)</f>
        <v>0</v>
      </c>
      <c r="DJC250" s="214">
        <f>_xlfn.XLOOKUP(DJC234, Schedule!$F$226:$FO$226, Schedule!$F$236:$FO$236, 0)</f>
        <v>0</v>
      </c>
      <c r="DJD250" s="214">
        <f>_xlfn.XLOOKUP(DJD234, Schedule!$F$226:$FO$226, Schedule!$F$236:$FO$236, 0)</f>
        <v>0</v>
      </c>
      <c r="DJE250" s="214">
        <f>_xlfn.XLOOKUP(DJE234, Schedule!$F$226:$FO$226, Schedule!$F$236:$FO$236, 0)</f>
        <v>0</v>
      </c>
      <c r="DJF250" s="214">
        <f>_xlfn.XLOOKUP(DJF234, Schedule!$F$226:$FO$226, Schedule!$F$236:$FO$236, 0)</f>
        <v>0</v>
      </c>
      <c r="DJG250" s="214">
        <f>_xlfn.XLOOKUP(DJG234, Schedule!$F$226:$FO$226, Schedule!$F$236:$FO$236, 0)</f>
        <v>0</v>
      </c>
      <c r="DJH250" s="214">
        <f>_xlfn.XLOOKUP(DJH234, Schedule!$F$226:$FO$226, Schedule!$F$236:$FO$236, 0)</f>
        <v>0</v>
      </c>
      <c r="DJI250" s="214">
        <f>_xlfn.XLOOKUP(DJI234, Schedule!$F$226:$FO$226, Schedule!$F$236:$FO$236, 0)</f>
        <v>0</v>
      </c>
      <c r="DJJ250" s="214">
        <f>_xlfn.XLOOKUP(DJJ234, Schedule!$F$226:$FO$226, Schedule!$F$236:$FO$236, 0)</f>
        <v>0</v>
      </c>
      <c r="DJK250" s="214">
        <f>_xlfn.XLOOKUP(DJK234, Schedule!$F$226:$FO$226, Schedule!$F$236:$FO$236, 0)</f>
        <v>0</v>
      </c>
      <c r="DJL250" s="214">
        <f>_xlfn.XLOOKUP(DJL234, Schedule!$F$226:$FO$226, Schedule!$F$236:$FO$236, 0)</f>
        <v>0</v>
      </c>
      <c r="DJM250" s="214">
        <f>_xlfn.XLOOKUP(DJM234, Schedule!$F$226:$FO$226, Schedule!$F$236:$FO$236, 0)</f>
        <v>0</v>
      </c>
      <c r="DJN250" s="214">
        <f>_xlfn.XLOOKUP(DJN234, Schedule!$F$226:$FO$226, Schedule!$F$236:$FO$236, 0)</f>
        <v>0</v>
      </c>
      <c r="DJO250" s="214">
        <f>_xlfn.XLOOKUP(DJO234, Schedule!$F$226:$FO$226, Schedule!$F$236:$FO$236, 0)</f>
        <v>0</v>
      </c>
      <c r="DJP250" s="214">
        <f>_xlfn.XLOOKUP(DJP234, Schedule!$F$226:$FO$226, Schedule!$F$236:$FO$236, 0)</f>
        <v>0</v>
      </c>
      <c r="DJQ250" s="214">
        <f>_xlfn.XLOOKUP(DJQ234, Schedule!$F$226:$FO$226, Schedule!$F$236:$FO$236, 0)</f>
        <v>0</v>
      </c>
      <c r="DJR250" s="214">
        <f>_xlfn.XLOOKUP(DJR234, Schedule!$F$226:$FO$226, Schedule!$F$236:$FO$236, 0)</f>
        <v>0</v>
      </c>
      <c r="DJS250" s="214">
        <f>_xlfn.XLOOKUP(DJS234, Schedule!$F$226:$FO$226, Schedule!$F$236:$FO$236, 0)</f>
        <v>0</v>
      </c>
      <c r="DJT250" s="214">
        <f>_xlfn.XLOOKUP(DJT234, Schedule!$F$226:$FO$226, Schedule!$F$236:$FO$236, 0)</f>
        <v>0</v>
      </c>
      <c r="DJU250" s="214">
        <f>_xlfn.XLOOKUP(DJU234, Schedule!$F$226:$FO$226, Schedule!$F$236:$FO$236, 0)</f>
        <v>0</v>
      </c>
      <c r="DJV250" s="214">
        <f>_xlfn.XLOOKUP(DJV234, Schedule!$F$226:$FO$226, Schedule!$F$236:$FO$236, 0)</f>
        <v>0</v>
      </c>
      <c r="DJW250" s="214">
        <f>_xlfn.XLOOKUP(DJW234, Schedule!$F$226:$FO$226, Schedule!$F$236:$FO$236, 0)</f>
        <v>0</v>
      </c>
      <c r="DJX250" s="214">
        <f>_xlfn.XLOOKUP(DJX234, Schedule!$F$226:$FO$226, Schedule!$F$236:$FO$236, 0)</f>
        <v>0</v>
      </c>
      <c r="DJY250" s="214">
        <f>_xlfn.XLOOKUP(DJY234, Schedule!$F$226:$FO$226, Schedule!$F$236:$FO$236, 0)</f>
        <v>0</v>
      </c>
      <c r="DJZ250" s="214">
        <f>_xlfn.XLOOKUP(DJZ234, Schedule!$F$226:$FO$226, Schedule!$F$236:$FO$236, 0)</f>
        <v>0</v>
      </c>
      <c r="DKA250" s="214">
        <f>_xlfn.XLOOKUP(DKA234, Schedule!$F$226:$FO$226, Schedule!$F$236:$FO$236, 0)</f>
        <v>0</v>
      </c>
      <c r="DKB250" s="214">
        <f>_xlfn.XLOOKUP(DKB234, Schedule!$F$226:$FO$226, Schedule!$F$236:$FO$236, 0)</f>
        <v>0</v>
      </c>
      <c r="DKC250" s="214">
        <f>_xlfn.XLOOKUP(DKC234, Schedule!$F$226:$FO$226, Schedule!$F$236:$FO$236, 0)</f>
        <v>0</v>
      </c>
      <c r="DKD250" s="214">
        <f>_xlfn.XLOOKUP(DKD234, Schedule!$F$226:$FO$226, Schedule!$F$236:$FO$236, 0)</f>
        <v>0</v>
      </c>
      <c r="DKE250" s="214">
        <f>_xlfn.XLOOKUP(DKE234, Schedule!$F$226:$FO$226, Schedule!$F$236:$FO$236, 0)</f>
        <v>0</v>
      </c>
      <c r="DKF250" s="214">
        <f>_xlfn.XLOOKUP(DKF234, Schedule!$F$226:$FO$226, Schedule!$F$236:$FO$236, 0)</f>
        <v>0</v>
      </c>
      <c r="DKG250" s="214">
        <f>_xlfn.XLOOKUP(DKG234, Schedule!$F$226:$FO$226, Schedule!$F$236:$FO$236, 0)</f>
        <v>0</v>
      </c>
      <c r="DKH250" s="214">
        <f>_xlfn.XLOOKUP(DKH234, Schedule!$F$226:$FO$226, Schedule!$F$236:$FO$236, 0)</f>
        <v>0</v>
      </c>
      <c r="DKI250" s="214">
        <f>_xlfn.XLOOKUP(DKI234, Schedule!$F$226:$FO$226, Schedule!$F$236:$FO$236, 0)</f>
        <v>0</v>
      </c>
      <c r="DKJ250" s="214">
        <f>_xlfn.XLOOKUP(DKJ234, Schedule!$F$226:$FO$226, Schedule!$F$236:$FO$236, 0)</f>
        <v>0</v>
      </c>
      <c r="DKK250" s="214">
        <f>_xlfn.XLOOKUP(DKK234, Schedule!$F$226:$FO$226, Schedule!$F$236:$FO$236, 0)</f>
        <v>0</v>
      </c>
      <c r="DKL250" s="214">
        <f>_xlfn.XLOOKUP(DKL234, Schedule!$F$226:$FO$226, Schedule!$F$236:$FO$236, 0)</f>
        <v>0</v>
      </c>
      <c r="DKM250" s="214">
        <f>_xlfn.XLOOKUP(DKM234, Schedule!$F$226:$FO$226, Schedule!$F$236:$FO$236, 0)</f>
        <v>0</v>
      </c>
      <c r="DKN250" s="214">
        <f>_xlfn.XLOOKUP(DKN234, Schedule!$F$226:$FO$226, Schedule!$F$236:$FO$236, 0)</f>
        <v>0</v>
      </c>
      <c r="DKO250" s="214">
        <f>_xlfn.XLOOKUP(DKO234, Schedule!$F$226:$FO$226, Schedule!$F$236:$FO$236, 0)</f>
        <v>0</v>
      </c>
      <c r="DKP250" s="214">
        <f>_xlfn.XLOOKUP(DKP234, Schedule!$F$226:$FO$226, Schedule!$F$236:$FO$236, 0)</f>
        <v>0</v>
      </c>
      <c r="DKQ250" s="214">
        <f>_xlfn.XLOOKUP(DKQ234, Schedule!$F$226:$FO$226, Schedule!$F$236:$FO$236, 0)</f>
        <v>0</v>
      </c>
      <c r="DKR250" s="214">
        <f>_xlfn.XLOOKUP(DKR234, Schedule!$F$226:$FO$226, Schedule!$F$236:$FO$236, 0)</f>
        <v>0</v>
      </c>
      <c r="DKS250" s="214">
        <f>_xlfn.XLOOKUP(DKS234, Schedule!$F$226:$FO$226, Schedule!$F$236:$FO$236, 0)</f>
        <v>0</v>
      </c>
      <c r="DKT250" s="214">
        <f>_xlfn.XLOOKUP(DKT234, Schedule!$F$226:$FO$226, Schedule!$F$236:$FO$236, 0)</f>
        <v>0</v>
      </c>
      <c r="DKU250" s="214">
        <f>_xlfn.XLOOKUP(DKU234, Schedule!$F$226:$FO$226, Schedule!$F$236:$FO$236, 0)</f>
        <v>0</v>
      </c>
      <c r="DKV250" s="214">
        <f>_xlfn.XLOOKUP(DKV234, Schedule!$F$226:$FO$226, Schedule!$F$236:$FO$236, 0)</f>
        <v>0</v>
      </c>
      <c r="DKW250" s="214">
        <f>_xlfn.XLOOKUP(DKW234, Schedule!$F$226:$FO$226, Schedule!$F$236:$FO$236, 0)</f>
        <v>0</v>
      </c>
      <c r="DKX250" s="214">
        <f>_xlfn.XLOOKUP(DKX234, Schedule!$F$226:$FO$226, Schedule!$F$236:$FO$236, 0)</f>
        <v>0</v>
      </c>
      <c r="DKY250" s="214">
        <f>_xlfn.XLOOKUP(DKY234, Schedule!$F$226:$FO$226, Schedule!$F$236:$FO$236, 0)</f>
        <v>0</v>
      </c>
      <c r="DKZ250" s="214">
        <f>_xlfn.XLOOKUP(DKZ234, Schedule!$F$226:$FO$226, Schedule!$F$236:$FO$236, 0)</f>
        <v>0</v>
      </c>
      <c r="DLA250" s="214">
        <f>_xlfn.XLOOKUP(DLA234, Schedule!$F$226:$FO$226, Schedule!$F$236:$FO$236, 0)</f>
        <v>0</v>
      </c>
      <c r="DLB250" s="214">
        <f>_xlfn.XLOOKUP(DLB234, Schedule!$F$226:$FO$226, Schedule!$F$236:$FO$236, 0)</f>
        <v>0</v>
      </c>
      <c r="DLC250" s="214">
        <f>_xlfn.XLOOKUP(DLC234, Schedule!$F$226:$FO$226, Schedule!$F$236:$FO$236, 0)</f>
        <v>0</v>
      </c>
      <c r="DLD250" s="214">
        <f>_xlfn.XLOOKUP(DLD234, Schedule!$F$226:$FO$226, Schedule!$F$236:$FO$236, 0)</f>
        <v>0</v>
      </c>
      <c r="DLE250" s="214">
        <f>_xlfn.XLOOKUP(DLE234, Schedule!$F$226:$FO$226, Schedule!$F$236:$FO$236, 0)</f>
        <v>0</v>
      </c>
      <c r="DLF250" s="214">
        <f>_xlfn.XLOOKUP(DLF234, Schedule!$F$226:$FO$226, Schedule!$F$236:$FO$236, 0)</f>
        <v>0</v>
      </c>
      <c r="DLG250" s="214">
        <f>_xlfn.XLOOKUP(DLG234, Schedule!$F$226:$FO$226, Schedule!$F$236:$FO$236, 0)</f>
        <v>0</v>
      </c>
      <c r="DLH250" s="214">
        <f>_xlfn.XLOOKUP(DLH234, Schedule!$F$226:$FO$226, Schedule!$F$236:$FO$236, 0)</f>
        <v>0</v>
      </c>
      <c r="DLI250" s="214">
        <f>_xlfn.XLOOKUP(DLI234, Schedule!$F$226:$FO$226, Schedule!$F$236:$FO$236, 0)</f>
        <v>0</v>
      </c>
      <c r="DLJ250" s="214">
        <f>_xlfn.XLOOKUP(DLJ234, Schedule!$F$226:$FO$226, Schedule!$F$236:$FO$236, 0)</f>
        <v>0</v>
      </c>
      <c r="DLK250" s="214">
        <f>_xlfn.XLOOKUP(DLK234, Schedule!$F$226:$FO$226, Schedule!$F$236:$FO$236, 0)</f>
        <v>0</v>
      </c>
      <c r="DLL250" s="214">
        <f>_xlfn.XLOOKUP(DLL234, Schedule!$F$226:$FO$226, Schedule!$F$236:$FO$236, 0)</f>
        <v>0</v>
      </c>
      <c r="DLM250" s="214">
        <f>_xlfn.XLOOKUP(DLM234, Schedule!$F$226:$FO$226, Schedule!$F$236:$FO$236, 0)</f>
        <v>0</v>
      </c>
      <c r="DLN250" s="214">
        <f>_xlfn.XLOOKUP(DLN234, Schedule!$F$226:$FO$226, Schedule!$F$236:$FO$236, 0)</f>
        <v>0</v>
      </c>
      <c r="DLO250" s="214">
        <f>_xlfn.XLOOKUP(DLO234, Schedule!$F$226:$FO$226, Schedule!$F$236:$FO$236, 0)</f>
        <v>0</v>
      </c>
      <c r="DLP250" s="214">
        <f>_xlfn.XLOOKUP(DLP234, Schedule!$F$226:$FO$226, Schedule!$F$236:$FO$236, 0)</f>
        <v>0</v>
      </c>
      <c r="DLQ250" s="214">
        <f>_xlfn.XLOOKUP(DLQ234, Schedule!$F$226:$FO$226, Schedule!$F$236:$FO$236, 0)</f>
        <v>0</v>
      </c>
      <c r="DLR250" s="214">
        <f>_xlfn.XLOOKUP(DLR234, Schedule!$F$226:$FO$226, Schedule!$F$236:$FO$236, 0)</f>
        <v>0</v>
      </c>
      <c r="DLS250" s="214">
        <f>_xlfn.XLOOKUP(DLS234, Schedule!$F$226:$FO$226, Schedule!$F$236:$FO$236, 0)</f>
        <v>0</v>
      </c>
      <c r="DLT250" s="214">
        <f>_xlfn.XLOOKUP(DLT234, Schedule!$F$226:$FO$226, Schedule!$F$236:$FO$236, 0)</f>
        <v>0</v>
      </c>
      <c r="DLU250" s="214">
        <f>_xlfn.XLOOKUP(DLU234, Schedule!$F$226:$FO$226, Schedule!$F$236:$FO$236, 0)</f>
        <v>0</v>
      </c>
      <c r="DLV250" s="214">
        <f>_xlfn.XLOOKUP(DLV234, Schedule!$F$226:$FO$226, Schedule!$F$236:$FO$236, 0)</f>
        <v>0</v>
      </c>
      <c r="DLW250" s="214">
        <f>_xlfn.XLOOKUP(DLW234, Schedule!$F$226:$FO$226, Schedule!$F$236:$FO$236, 0)</f>
        <v>0</v>
      </c>
      <c r="DLX250" s="214">
        <f>_xlfn.XLOOKUP(DLX234, Schedule!$F$226:$FO$226, Schedule!$F$236:$FO$236, 0)</f>
        <v>0</v>
      </c>
      <c r="DLY250" s="214">
        <f>_xlfn.XLOOKUP(DLY234, Schedule!$F$226:$FO$226, Schedule!$F$236:$FO$236, 0)</f>
        <v>0</v>
      </c>
      <c r="DLZ250" s="214">
        <f>_xlfn.XLOOKUP(DLZ234, Schedule!$F$226:$FO$226, Schedule!$F$236:$FO$236, 0)</f>
        <v>0</v>
      </c>
      <c r="DMA250" s="214">
        <f>_xlfn.XLOOKUP(DMA234, Schedule!$F$226:$FO$226, Schedule!$F$236:$FO$236, 0)</f>
        <v>0</v>
      </c>
      <c r="DMB250" s="214">
        <f>_xlfn.XLOOKUP(DMB234, Schedule!$F$226:$FO$226, Schedule!$F$236:$FO$236, 0)</f>
        <v>0</v>
      </c>
      <c r="DMC250" s="214">
        <f>_xlfn.XLOOKUP(DMC234, Schedule!$F$226:$FO$226, Schedule!$F$236:$FO$236, 0)</f>
        <v>0</v>
      </c>
      <c r="DMD250" s="214">
        <f>_xlfn.XLOOKUP(DMD234, Schedule!$F$226:$FO$226, Schedule!$F$236:$FO$236, 0)</f>
        <v>0</v>
      </c>
      <c r="DME250" s="214">
        <f>_xlfn.XLOOKUP(DME234, Schedule!$F$226:$FO$226, Schedule!$F$236:$FO$236, 0)</f>
        <v>0</v>
      </c>
      <c r="DMF250" s="214">
        <f>_xlfn.XLOOKUP(DMF234, Schedule!$F$226:$FO$226, Schedule!$F$236:$FO$236, 0)</f>
        <v>0</v>
      </c>
      <c r="DMG250" s="214">
        <f>_xlfn.XLOOKUP(DMG234, Schedule!$F$226:$FO$226, Schedule!$F$236:$FO$236, 0)</f>
        <v>0</v>
      </c>
      <c r="DMH250" s="214">
        <f>_xlfn.XLOOKUP(DMH234, Schedule!$F$226:$FO$226, Schedule!$F$236:$FO$236, 0)</f>
        <v>0</v>
      </c>
      <c r="DMI250" s="214">
        <f>_xlfn.XLOOKUP(DMI234, Schedule!$F$226:$FO$226, Schedule!$F$236:$FO$236, 0)</f>
        <v>0</v>
      </c>
      <c r="DMJ250" s="214">
        <f>_xlfn.XLOOKUP(DMJ234, Schedule!$F$226:$FO$226, Schedule!$F$236:$FO$236, 0)</f>
        <v>0</v>
      </c>
      <c r="DMK250" s="214">
        <f>_xlfn.XLOOKUP(DMK234, Schedule!$F$226:$FO$226, Schedule!$F$236:$FO$236, 0)</f>
        <v>0</v>
      </c>
      <c r="DML250" s="214">
        <f>_xlfn.XLOOKUP(DML234, Schedule!$F$226:$FO$226, Schedule!$F$236:$FO$236, 0)</f>
        <v>0</v>
      </c>
      <c r="DMM250" s="214">
        <f>_xlfn.XLOOKUP(DMM234, Schedule!$F$226:$FO$226, Schedule!$F$236:$FO$236, 0)</f>
        <v>0</v>
      </c>
      <c r="DMN250" s="214">
        <f>_xlfn.XLOOKUP(DMN234, Schedule!$F$226:$FO$226, Schedule!$F$236:$FO$236, 0)</f>
        <v>0</v>
      </c>
      <c r="DMO250" s="214">
        <f>_xlfn.XLOOKUP(DMO234, Schedule!$F$226:$FO$226, Schedule!$F$236:$FO$236, 0)</f>
        <v>0</v>
      </c>
      <c r="DMP250" s="214">
        <f>_xlfn.XLOOKUP(DMP234, Schedule!$F$226:$FO$226, Schedule!$F$236:$FO$236, 0)</f>
        <v>0</v>
      </c>
      <c r="DMQ250" s="214">
        <f>_xlfn.XLOOKUP(DMQ234, Schedule!$F$226:$FO$226, Schedule!$F$236:$FO$236, 0)</f>
        <v>0</v>
      </c>
      <c r="DMR250" s="214">
        <f>_xlfn.XLOOKUP(DMR234, Schedule!$F$226:$FO$226, Schedule!$F$236:$FO$236, 0)</f>
        <v>0</v>
      </c>
      <c r="DMS250" s="214">
        <f>_xlfn.XLOOKUP(DMS234, Schedule!$F$226:$FO$226, Schedule!$F$236:$FO$236, 0)</f>
        <v>0</v>
      </c>
      <c r="DMT250" s="214">
        <f>_xlfn.XLOOKUP(DMT234, Schedule!$F$226:$FO$226, Schedule!$F$236:$FO$236, 0)</f>
        <v>0</v>
      </c>
      <c r="DMU250" s="214">
        <f>_xlfn.XLOOKUP(DMU234, Schedule!$F$226:$FO$226, Schedule!$F$236:$FO$236, 0)</f>
        <v>0</v>
      </c>
      <c r="DMV250" s="214">
        <f>_xlfn.XLOOKUP(DMV234, Schedule!$F$226:$FO$226, Schedule!$F$236:$FO$236, 0)</f>
        <v>0</v>
      </c>
      <c r="DMW250" s="214">
        <f>_xlfn.XLOOKUP(DMW234, Schedule!$F$226:$FO$226, Schedule!$F$236:$FO$236, 0)</f>
        <v>0</v>
      </c>
      <c r="DMX250" s="214">
        <f>_xlfn.XLOOKUP(DMX234, Schedule!$F$226:$FO$226, Schedule!$F$236:$FO$236, 0)</f>
        <v>0</v>
      </c>
      <c r="DMY250" s="214">
        <f>_xlfn.XLOOKUP(DMY234, Schedule!$F$226:$FO$226, Schedule!$F$236:$FO$236, 0)</f>
        <v>0</v>
      </c>
      <c r="DMZ250" s="214">
        <f>_xlfn.XLOOKUP(DMZ234, Schedule!$F$226:$FO$226, Schedule!$F$236:$FO$236, 0)</f>
        <v>0</v>
      </c>
      <c r="DNA250" s="214">
        <f>_xlfn.XLOOKUP(DNA234, Schedule!$F$226:$FO$226, Schedule!$F$236:$FO$236, 0)</f>
        <v>0</v>
      </c>
      <c r="DNB250" s="214">
        <f>_xlfn.XLOOKUP(DNB234, Schedule!$F$226:$FO$226, Schedule!$F$236:$FO$236, 0)</f>
        <v>0</v>
      </c>
      <c r="DNC250" s="214">
        <f>_xlfn.XLOOKUP(DNC234, Schedule!$F$226:$FO$226, Schedule!$F$236:$FO$236, 0)</f>
        <v>0</v>
      </c>
      <c r="DND250" s="214">
        <f>_xlfn.XLOOKUP(DND234, Schedule!$F$226:$FO$226, Schedule!$F$236:$FO$236, 0)</f>
        <v>0</v>
      </c>
      <c r="DNE250" s="214">
        <f>_xlfn.XLOOKUP(DNE234, Schedule!$F$226:$FO$226, Schedule!$F$236:$FO$236, 0)</f>
        <v>0</v>
      </c>
      <c r="DNF250" s="214">
        <f>_xlfn.XLOOKUP(DNF234, Schedule!$F$226:$FO$226, Schedule!$F$236:$FO$236, 0)</f>
        <v>0</v>
      </c>
      <c r="DNG250" s="214">
        <f>_xlfn.XLOOKUP(DNG234, Schedule!$F$226:$FO$226, Schedule!$F$236:$FO$236, 0)</f>
        <v>0</v>
      </c>
      <c r="DNH250" s="214">
        <f>_xlfn.XLOOKUP(DNH234, Schedule!$F$226:$FO$226, Schedule!$F$236:$FO$236, 0)</f>
        <v>0</v>
      </c>
      <c r="DNI250" s="214">
        <f>_xlfn.XLOOKUP(DNI234, Schedule!$F$226:$FO$226, Schedule!$F$236:$FO$236, 0)</f>
        <v>0</v>
      </c>
      <c r="DNJ250" s="214">
        <f>_xlfn.XLOOKUP(DNJ234, Schedule!$F$226:$FO$226, Schedule!$F$236:$FO$236, 0)</f>
        <v>0</v>
      </c>
      <c r="DNK250" s="214">
        <f>_xlfn.XLOOKUP(DNK234, Schedule!$F$226:$FO$226, Schedule!$F$236:$FO$236, 0)</f>
        <v>0</v>
      </c>
      <c r="DNL250" s="214">
        <f>_xlfn.XLOOKUP(DNL234, Schedule!$F$226:$FO$226, Schedule!$F$236:$FO$236, 0)</f>
        <v>0</v>
      </c>
      <c r="DNM250" s="214">
        <f>_xlfn.XLOOKUP(DNM234, Schedule!$F$226:$FO$226, Schedule!$F$236:$FO$236, 0)</f>
        <v>0</v>
      </c>
      <c r="DNN250" s="214">
        <f>_xlfn.XLOOKUP(DNN234, Schedule!$F$226:$FO$226, Schedule!$F$236:$FO$236, 0)</f>
        <v>0</v>
      </c>
      <c r="DNO250" s="214">
        <f>_xlfn.XLOOKUP(DNO234, Schedule!$F$226:$FO$226, Schedule!$F$236:$FO$236, 0)</f>
        <v>0</v>
      </c>
      <c r="DNP250" s="214">
        <f>_xlfn.XLOOKUP(DNP234, Schedule!$F$226:$FO$226, Schedule!$F$236:$FO$236, 0)</f>
        <v>0</v>
      </c>
      <c r="DNQ250" s="214">
        <f>_xlfn.XLOOKUP(DNQ234, Schedule!$F$226:$FO$226, Schedule!$F$236:$FO$236, 0)</f>
        <v>0</v>
      </c>
      <c r="DNR250" s="214">
        <f>_xlfn.XLOOKUP(DNR234, Schedule!$F$226:$FO$226, Schedule!$F$236:$FO$236, 0)</f>
        <v>0</v>
      </c>
      <c r="DNS250" s="214">
        <f>_xlfn.XLOOKUP(DNS234, Schedule!$F$226:$FO$226, Schedule!$F$236:$FO$236, 0)</f>
        <v>0</v>
      </c>
      <c r="DNT250" s="214">
        <f>_xlfn.XLOOKUP(DNT234, Schedule!$F$226:$FO$226, Schedule!$F$236:$FO$236, 0)</f>
        <v>0</v>
      </c>
      <c r="DNU250" s="214">
        <f>_xlfn.XLOOKUP(DNU234, Schedule!$F$226:$FO$226, Schedule!$F$236:$FO$236, 0)</f>
        <v>0</v>
      </c>
      <c r="DNV250" s="214">
        <f>_xlfn.XLOOKUP(DNV234, Schedule!$F$226:$FO$226, Schedule!$F$236:$FO$236, 0)</f>
        <v>0</v>
      </c>
      <c r="DNW250" s="214">
        <f>_xlfn.XLOOKUP(DNW234, Schedule!$F$226:$FO$226, Schedule!$F$236:$FO$236, 0)</f>
        <v>0</v>
      </c>
      <c r="DNX250" s="214">
        <f>_xlfn.XLOOKUP(DNX234, Schedule!$F$226:$FO$226, Schedule!$F$236:$FO$236, 0)</f>
        <v>0</v>
      </c>
      <c r="DNY250" s="214">
        <f>_xlfn.XLOOKUP(DNY234, Schedule!$F$226:$FO$226, Schedule!$F$236:$FO$236, 0)</f>
        <v>0</v>
      </c>
      <c r="DNZ250" s="214">
        <f>_xlfn.XLOOKUP(DNZ234, Schedule!$F$226:$FO$226, Schedule!$F$236:$FO$236, 0)</f>
        <v>0</v>
      </c>
      <c r="DOA250" s="214">
        <f>_xlfn.XLOOKUP(DOA234, Schedule!$F$226:$FO$226, Schedule!$F$236:$FO$236, 0)</f>
        <v>0</v>
      </c>
      <c r="DOB250" s="214">
        <f>_xlfn.XLOOKUP(DOB234, Schedule!$F$226:$FO$226, Schedule!$F$236:$FO$236, 0)</f>
        <v>0</v>
      </c>
      <c r="DOC250" s="214">
        <f>_xlfn.XLOOKUP(DOC234, Schedule!$F$226:$FO$226, Schedule!$F$236:$FO$236, 0)</f>
        <v>0</v>
      </c>
      <c r="DOD250" s="214">
        <f>_xlfn.XLOOKUP(DOD234, Schedule!$F$226:$FO$226, Schedule!$F$236:$FO$236, 0)</f>
        <v>0</v>
      </c>
      <c r="DOE250" s="214">
        <f>_xlfn.XLOOKUP(DOE234, Schedule!$F$226:$FO$226, Schedule!$F$236:$FO$236, 0)</f>
        <v>0</v>
      </c>
      <c r="DOF250" s="214">
        <f>_xlfn.XLOOKUP(DOF234, Schedule!$F$226:$FO$226, Schedule!$F$236:$FO$236, 0)</f>
        <v>0</v>
      </c>
      <c r="DOG250" s="214">
        <f>_xlfn.XLOOKUP(DOG234, Schedule!$F$226:$FO$226, Schedule!$F$236:$FO$236, 0)</f>
        <v>0</v>
      </c>
      <c r="DOH250" s="214">
        <f>_xlfn.XLOOKUP(DOH234, Schedule!$F$226:$FO$226, Schedule!$F$236:$FO$236, 0)</f>
        <v>0</v>
      </c>
      <c r="DOI250" s="214">
        <f>_xlfn.XLOOKUP(DOI234, Schedule!$F$226:$FO$226, Schedule!$F$236:$FO$236, 0)</f>
        <v>0</v>
      </c>
      <c r="DOJ250" s="214">
        <f>_xlfn.XLOOKUP(DOJ234, Schedule!$F$226:$FO$226, Schedule!$F$236:$FO$236, 0)</f>
        <v>0</v>
      </c>
      <c r="DOK250" s="214">
        <f>_xlfn.XLOOKUP(DOK234, Schedule!$F$226:$FO$226, Schedule!$F$236:$FO$236, 0)</f>
        <v>0</v>
      </c>
      <c r="DOL250" s="214">
        <f>_xlfn.XLOOKUP(DOL234, Schedule!$F$226:$FO$226, Schedule!$F$236:$FO$236, 0)</f>
        <v>0</v>
      </c>
      <c r="DOM250" s="214">
        <f>_xlfn.XLOOKUP(DOM234, Schedule!$F$226:$FO$226, Schedule!$F$236:$FO$236, 0)</f>
        <v>0</v>
      </c>
      <c r="DON250" s="214">
        <f>_xlfn.XLOOKUP(DON234, Schedule!$F$226:$FO$226, Schedule!$F$236:$FO$236, 0)</f>
        <v>0</v>
      </c>
      <c r="DOO250" s="214">
        <f>_xlfn.XLOOKUP(DOO234, Schedule!$F$226:$FO$226, Schedule!$F$236:$FO$236, 0)</f>
        <v>0</v>
      </c>
      <c r="DOP250" s="214">
        <f>_xlfn.XLOOKUP(DOP234, Schedule!$F$226:$FO$226, Schedule!$F$236:$FO$236, 0)</f>
        <v>0</v>
      </c>
      <c r="DOQ250" s="214">
        <f>_xlfn.XLOOKUP(DOQ234, Schedule!$F$226:$FO$226, Schedule!$F$236:$FO$236, 0)</f>
        <v>0</v>
      </c>
      <c r="DOR250" s="214">
        <f>_xlfn.XLOOKUP(DOR234, Schedule!$F$226:$FO$226, Schedule!$F$236:$FO$236, 0)</f>
        <v>0</v>
      </c>
      <c r="DOS250" s="214">
        <f>_xlfn.XLOOKUP(DOS234, Schedule!$F$226:$FO$226, Schedule!$F$236:$FO$236, 0)</f>
        <v>0</v>
      </c>
      <c r="DOT250" s="214">
        <f>_xlfn.XLOOKUP(DOT234, Schedule!$F$226:$FO$226, Schedule!$F$236:$FO$236, 0)</f>
        <v>0</v>
      </c>
      <c r="DOU250" s="214">
        <f>_xlfn.XLOOKUP(DOU234, Schedule!$F$226:$FO$226, Schedule!$F$236:$FO$236, 0)</f>
        <v>0</v>
      </c>
      <c r="DOV250" s="214">
        <f>_xlfn.XLOOKUP(DOV234, Schedule!$F$226:$FO$226, Schedule!$F$236:$FO$236, 0)</f>
        <v>0</v>
      </c>
      <c r="DOW250" s="214">
        <f>_xlfn.XLOOKUP(DOW234, Schedule!$F$226:$FO$226, Schedule!$F$236:$FO$236, 0)</f>
        <v>0</v>
      </c>
      <c r="DOX250" s="214">
        <f>_xlfn.XLOOKUP(DOX234, Schedule!$F$226:$FO$226, Schedule!$F$236:$FO$236, 0)</f>
        <v>0</v>
      </c>
      <c r="DOY250" s="214">
        <f>_xlfn.XLOOKUP(DOY234, Schedule!$F$226:$FO$226, Schedule!$F$236:$FO$236, 0)</f>
        <v>0</v>
      </c>
      <c r="DOZ250" s="214">
        <f>_xlfn.XLOOKUP(DOZ234, Schedule!$F$226:$FO$226, Schedule!$F$236:$FO$236, 0)</f>
        <v>0</v>
      </c>
      <c r="DPA250" s="214">
        <f>_xlfn.XLOOKUP(DPA234, Schedule!$F$226:$FO$226, Schedule!$F$236:$FO$236, 0)</f>
        <v>0</v>
      </c>
      <c r="DPB250" s="214">
        <f>_xlfn.XLOOKUP(DPB234, Schedule!$F$226:$FO$226, Schedule!$F$236:$FO$236, 0)</f>
        <v>0</v>
      </c>
      <c r="DPC250" s="214">
        <f>_xlfn.XLOOKUP(DPC234, Schedule!$F$226:$FO$226, Schedule!$F$236:$FO$236, 0)</f>
        <v>0</v>
      </c>
      <c r="DPD250" s="214">
        <f>_xlfn.XLOOKUP(DPD234, Schedule!$F$226:$FO$226, Schedule!$F$236:$FO$236, 0)</f>
        <v>0</v>
      </c>
      <c r="DPE250" s="214">
        <f>_xlfn.XLOOKUP(DPE234, Schedule!$F$226:$FO$226, Schedule!$F$236:$FO$236, 0)</f>
        <v>0</v>
      </c>
      <c r="DPF250" s="214">
        <f>_xlfn.XLOOKUP(DPF234, Schedule!$F$226:$FO$226, Schedule!$F$236:$FO$236, 0)</f>
        <v>0</v>
      </c>
      <c r="DPG250" s="214">
        <f>_xlfn.XLOOKUP(DPG234, Schedule!$F$226:$FO$226, Schedule!$F$236:$FO$236, 0)</f>
        <v>0</v>
      </c>
      <c r="DPH250" s="214">
        <f>_xlfn.XLOOKUP(DPH234, Schedule!$F$226:$FO$226, Schedule!$F$236:$FO$236, 0)</f>
        <v>0</v>
      </c>
      <c r="DPI250" s="214">
        <f>_xlfn.XLOOKUP(DPI234, Schedule!$F$226:$FO$226, Schedule!$F$236:$FO$236, 0)</f>
        <v>0</v>
      </c>
      <c r="DPJ250" s="214">
        <f>_xlfn.XLOOKUP(DPJ234, Schedule!$F$226:$FO$226, Schedule!$F$236:$FO$236, 0)</f>
        <v>0</v>
      </c>
      <c r="DPK250" s="214">
        <f>_xlfn.XLOOKUP(DPK234, Schedule!$F$226:$FO$226, Schedule!$F$236:$FO$236, 0)</f>
        <v>0</v>
      </c>
      <c r="DPL250" s="214">
        <f>_xlfn.XLOOKUP(DPL234, Schedule!$F$226:$FO$226, Schedule!$F$236:$FO$236, 0)</f>
        <v>0</v>
      </c>
      <c r="DPM250" s="214">
        <f>_xlfn.XLOOKUP(DPM234, Schedule!$F$226:$FO$226, Schedule!$F$236:$FO$236, 0)</f>
        <v>0</v>
      </c>
      <c r="DPN250" s="214">
        <f>_xlfn.XLOOKUP(DPN234, Schedule!$F$226:$FO$226, Schedule!$F$236:$FO$236, 0)</f>
        <v>0</v>
      </c>
      <c r="DPO250" s="214">
        <f>_xlfn.XLOOKUP(DPO234, Schedule!$F$226:$FO$226, Schedule!$F$236:$FO$236, 0)</f>
        <v>0</v>
      </c>
      <c r="DPP250" s="214">
        <f>_xlfn.XLOOKUP(DPP234, Schedule!$F$226:$FO$226, Schedule!$F$236:$FO$236, 0)</f>
        <v>0</v>
      </c>
      <c r="DPQ250" s="214">
        <f>_xlfn.XLOOKUP(DPQ234, Schedule!$F$226:$FO$226, Schedule!$F$236:$FO$236, 0)</f>
        <v>0</v>
      </c>
      <c r="DPR250" s="214">
        <f>_xlfn.XLOOKUP(DPR234, Schedule!$F$226:$FO$226, Schedule!$F$236:$FO$236, 0)</f>
        <v>0</v>
      </c>
      <c r="DPS250" s="214">
        <f>_xlfn.XLOOKUP(DPS234, Schedule!$F$226:$FO$226, Schedule!$F$236:$FO$236, 0)</f>
        <v>0</v>
      </c>
      <c r="DPT250" s="214">
        <f>_xlfn.XLOOKUP(DPT234, Schedule!$F$226:$FO$226, Schedule!$F$236:$FO$236, 0)</f>
        <v>0</v>
      </c>
      <c r="DPU250" s="214">
        <f>_xlfn.XLOOKUP(DPU234, Schedule!$F$226:$FO$226, Schedule!$F$236:$FO$236, 0)</f>
        <v>0</v>
      </c>
      <c r="DPV250" s="214">
        <f>_xlfn.XLOOKUP(DPV234, Schedule!$F$226:$FO$226, Schedule!$F$236:$FO$236, 0)</f>
        <v>0</v>
      </c>
      <c r="DPW250" s="214">
        <f>_xlfn.XLOOKUP(DPW234, Schedule!$F$226:$FO$226, Schedule!$F$236:$FO$236, 0)</f>
        <v>0</v>
      </c>
      <c r="DPX250" s="214">
        <f>_xlfn.XLOOKUP(DPX234, Schedule!$F$226:$FO$226, Schedule!$F$236:$FO$236, 0)</f>
        <v>0</v>
      </c>
      <c r="DPY250" s="214">
        <f>_xlfn.XLOOKUP(DPY234, Schedule!$F$226:$FO$226, Schedule!$F$236:$FO$236, 0)</f>
        <v>0</v>
      </c>
      <c r="DPZ250" s="214">
        <f>_xlfn.XLOOKUP(DPZ234, Schedule!$F$226:$FO$226, Schedule!$F$236:$FO$236, 0)</f>
        <v>0</v>
      </c>
      <c r="DQA250" s="214">
        <f>_xlfn.XLOOKUP(DQA234, Schedule!$F$226:$FO$226, Schedule!$F$236:$FO$236, 0)</f>
        <v>0</v>
      </c>
      <c r="DQB250" s="214">
        <f>_xlfn.XLOOKUP(DQB234, Schedule!$F$226:$FO$226, Schedule!$F$236:$FO$236, 0)</f>
        <v>0</v>
      </c>
      <c r="DQC250" s="214">
        <f>_xlfn.XLOOKUP(DQC234, Schedule!$F$226:$FO$226, Schedule!$F$236:$FO$236, 0)</f>
        <v>0</v>
      </c>
      <c r="DQD250" s="214">
        <f>_xlfn.XLOOKUP(DQD234, Schedule!$F$226:$FO$226, Schedule!$F$236:$FO$236, 0)</f>
        <v>0</v>
      </c>
      <c r="DQE250" s="214">
        <f>_xlfn.XLOOKUP(DQE234, Schedule!$F$226:$FO$226, Schedule!$F$236:$FO$236, 0)</f>
        <v>0</v>
      </c>
      <c r="DQF250" s="214">
        <f>_xlfn.XLOOKUP(DQF234, Schedule!$F$226:$FO$226, Schedule!$F$236:$FO$236, 0)</f>
        <v>0</v>
      </c>
      <c r="DQG250" s="214">
        <f>_xlfn.XLOOKUP(DQG234, Schedule!$F$226:$FO$226, Schedule!$F$236:$FO$236, 0)</f>
        <v>0</v>
      </c>
      <c r="DQH250" s="214">
        <f>_xlfn.XLOOKUP(DQH234, Schedule!$F$226:$FO$226, Schedule!$F$236:$FO$236, 0)</f>
        <v>0</v>
      </c>
      <c r="DQI250" s="214">
        <f>_xlfn.XLOOKUP(DQI234, Schedule!$F$226:$FO$226, Schedule!$F$236:$FO$236, 0)</f>
        <v>0</v>
      </c>
      <c r="DQJ250" s="214">
        <f>_xlfn.XLOOKUP(DQJ234, Schedule!$F$226:$FO$226, Schedule!$F$236:$FO$236, 0)</f>
        <v>0</v>
      </c>
      <c r="DQK250" s="214">
        <f>_xlfn.XLOOKUP(DQK234, Schedule!$F$226:$FO$226, Schedule!$F$236:$FO$236, 0)</f>
        <v>0</v>
      </c>
      <c r="DQL250" s="214">
        <f>_xlfn.XLOOKUP(DQL234, Schedule!$F$226:$FO$226, Schedule!$F$236:$FO$236, 0)</f>
        <v>0</v>
      </c>
      <c r="DQM250" s="214">
        <f>_xlfn.XLOOKUP(DQM234, Schedule!$F$226:$FO$226, Schedule!$F$236:$FO$236, 0)</f>
        <v>0</v>
      </c>
      <c r="DQN250" s="214">
        <f>_xlfn.XLOOKUP(DQN234, Schedule!$F$226:$FO$226, Schedule!$F$236:$FO$236, 0)</f>
        <v>0</v>
      </c>
      <c r="DQO250" s="214">
        <f>_xlfn.XLOOKUP(DQO234, Schedule!$F$226:$FO$226, Schedule!$F$236:$FO$236, 0)</f>
        <v>0</v>
      </c>
      <c r="DQP250" s="214">
        <f>_xlfn.XLOOKUP(DQP234, Schedule!$F$226:$FO$226, Schedule!$F$236:$FO$236, 0)</f>
        <v>0</v>
      </c>
      <c r="DQQ250" s="214">
        <f>_xlfn.XLOOKUP(DQQ234, Schedule!$F$226:$FO$226, Schedule!$F$236:$FO$236, 0)</f>
        <v>0</v>
      </c>
      <c r="DQR250" s="214">
        <f>_xlfn.XLOOKUP(DQR234, Schedule!$F$226:$FO$226, Schedule!$F$236:$FO$236, 0)</f>
        <v>0</v>
      </c>
      <c r="DQS250" s="214">
        <f>_xlfn.XLOOKUP(DQS234, Schedule!$F$226:$FO$226, Schedule!$F$236:$FO$236, 0)</f>
        <v>0</v>
      </c>
      <c r="DQT250" s="214">
        <f>_xlfn.XLOOKUP(DQT234, Schedule!$F$226:$FO$226, Schedule!$F$236:$FO$236, 0)</f>
        <v>0</v>
      </c>
      <c r="DQU250" s="214">
        <f>_xlfn.XLOOKUP(DQU234, Schedule!$F$226:$FO$226, Schedule!$F$236:$FO$236, 0)</f>
        <v>0</v>
      </c>
      <c r="DQV250" s="214">
        <f>_xlfn.XLOOKUP(DQV234, Schedule!$F$226:$FO$226, Schedule!$F$236:$FO$236, 0)</f>
        <v>0</v>
      </c>
      <c r="DQW250" s="214">
        <f>_xlfn.XLOOKUP(DQW234, Schedule!$F$226:$FO$226, Schedule!$F$236:$FO$236, 0)</f>
        <v>0</v>
      </c>
      <c r="DQX250" s="214">
        <f>_xlfn.XLOOKUP(DQX234, Schedule!$F$226:$FO$226, Schedule!$F$236:$FO$236, 0)</f>
        <v>0</v>
      </c>
      <c r="DQY250" s="214">
        <f>_xlfn.XLOOKUP(DQY234, Schedule!$F$226:$FO$226, Schedule!$F$236:$FO$236, 0)</f>
        <v>0</v>
      </c>
      <c r="DQZ250" s="214">
        <f>_xlfn.XLOOKUP(DQZ234, Schedule!$F$226:$FO$226, Schedule!$F$236:$FO$236, 0)</f>
        <v>0</v>
      </c>
      <c r="DRA250" s="214">
        <f>_xlfn.XLOOKUP(DRA234, Schedule!$F$226:$FO$226, Schedule!$F$236:$FO$236, 0)</f>
        <v>0</v>
      </c>
      <c r="DRB250" s="214">
        <f>_xlfn.XLOOKUP(DRB234, Schedule!$F$226:$FO$226, Schedule!$F$236:$FO$236, 0)</f>
        <v>0</v>
      </c>
      <c r="DRC250" s="214">
        <f>_xlfn.XLOOKUP(DRC234, Schedule!$F$226:$FO$226, Schedule!$F$236:$FO$236, 0)</f>
        <v>0</v>
      </c>
      <c r="DRD250" s="214">
        <f>_xlfn.XLOOKUP(DRD234, Schedule!$F$226:$FO$226, Schedule!$F$236:$FO$236, 0)</f>
        <v>0</v>
      </c>
      <c r="DRE250" s="214">
        <f>_xlfn.XLOOKUP(DRE234, Schedule!$F$226:$FO$226, Schedule!$F$236:$FO$236, 0)</f>
        <v>0</v>
      </c>
      <c r="DRF250" s="214">
        <f>_xlfn.XLOOKUP(DRF234, Schedule!$F$226:$FO$226, Schedule!$F$236:$FO$236, 0)</f>
        <v>0</v>
      </c>
      <c r="DRG250" s="214">
        <f>_xlfn.XLOOKUP(DRG234, Schedule!$F$226:$FO$226, Schedule!$F$236:$FO$236, 0)</f>
        <v>0</v>
      </c>
      <c r="DRH250" s="214">
        <f>_xlfn.XLOOKUP(DRH234, Schedule!$F$226:$FO$226, Schedule!$F$236:$FO$236, 0)</f>
        <v>0</v>
      </c>
      <c r="DRI250" s="214">
        <f>_xlfn.XLOOKUP(DRI234, Schedule!$F$226:$FO$226, Schedule!$F$236:$FO$236, 0)</f>
        <v>0</v>
      </c>
      <c r="DRJ250" s="214">
        <f>_xlfn.XLOOKUP(DRJ234, Schedule!$F$226:$FO$226, Schedule!$F$236:$FO$236, 0)</f>
        <v>0</v>
      </c>
      <c r="DRK250" s="214">
        <f>_xlfn.XLOOKUP(DRK234, Schedule!$F$226:$FO$226, Schedule!$F$236:$FO$236, 0)</f>
        <v>0</v>
      </c>
      <c r="DRL250" s="214">
        <f>_xlfn.XLOOKUP(DRL234, Schedule!$F$226:$FO$226, Schedule!$F$236:$FO$236, 0)</f>
        <v>0</v>
      </c>
      <c r="DRM250" s="214">
        <f>_xlfn.XLOOKUP(DRM234, Schedule!$F$226:$FO$226, Schedule!$F$236:$FO$236, 0)</f>
        <v>0</v>
      </c>
      <c r="DRN250" s="214">
        <f>_xlfn.XLOOKUP(DRN234, Schedule!$F$226:$FO$226, Schedule!$F$236:$FO$236, 0)</f>
        <v>0</v>
      </c>
      <c r="DRO250" s="214">
        <f>_xlfn.XLOOKUP(DRO234, Schedule!$F$226:$FO$226, Schedule!$F$236:$FO$236, 0)</f>
        <v>0</v>
      </c>
      <c r="DRP250" s="214">
        <f>_xlfn.XLOOKUP(DRP234, Schedule!$F$226:$FO$226, Schedule!$F$236:$FO$236, 0)</f>
        <v>0</v>
      </c>
      <c r="DRQ250" s="214">
        <f>_xlfn.XLOOKUP(DRQ234, Schedule!$F$226:$FO$226, Schedule!$F$236:$FO$236, 0)</f>
        <v>0</v>
      </c>
      <c r="DRR250" s="214">
        <f>_xlfn.XLOOKUP(DRR234, Schedule!$F$226:$FO$226, Schedule!$F$236:$FO$236, 0)</f>
        <v>0</v>
      </c>
      <c r="DRS250" s="214">
        <f>_xlfn.XLOOKUP(DRS234, Schedule!$F$226:$FO$226, Schedule!$F$236:$FO$236, 0)</f>
        <v>0</v>
      </c>
      <c r="DRT250" s="214">
        <f>_xlfn.XLOOKUP(DRT234, Schedule!$F$226:$FO$226, Schedule!$F$236:$FO$236, 0)</f>
        <v>0</v>
      </c>
      <c r="DRU250" s="214">
        <f>_xlfn.XLOOKUP(DRU234, Schedule!$F$226:$FO$226, Schedule!$F$236:$FO$236, 0)</f>
        <v>0</v>
      </c>
      <c r="DRV250" s="214">
        <f>_xlfn.XLOOKUP(DRV234, Schedule!$F$226:$FO$226, Schedule!$F$236:$FO$236, 0)</f>
        <v>0</v>
      </c>
      <c r="DRW250" s="214">
        <f>_xlfn.XLOOKUP(DRW234, Schedule!$F$226:$FO$226, Schedule!$F$236:$FO$236, 0)</f>
        <v>0</v>
      </c>
      <c r="DRX250" s="214">
        <f>_xlfn.XLOOKUP(DRX234, Schedule!$F$226:$FO$226, Schedule!$F$236:$FO$236, 0)</f>
        <v>0</v>
      </c>
      <c r="DRY250" s="214">
        <f>_xlfn.XLOOKUP(DRY234, Schedule!$F$226:$FO$226, Schedule!$F$236:$FO$236, 0)</f>
        <v>0</v>
      </c>
      <c r="DRZ250" s="214">
        <f>_xlfn.XLOOKUP(DRZ234, Schedule!$F$226:$FO$226, Schedule!$F$236:$FO$236, 0)</f>
        <v>0</v>
      </c>
      <c r="DSA250" s="214">
        <f>_xlfn.XLOOKUP(DSA234, Schedule!$F$226:$FO$226, Schedule!$F$236:$FO$236, 0)</f>
        <v>0</v>
      </c>
      <c r="DSB250" s="214">
        <f>_xlfn.XLOOKUP(DSB234, Schedule!$F$226:$FO$226, Schedule!$F$236:$FO$236, 0)</f>
        <v>0</v>
      </c>
      <c r="DSC250" s="214">
        <f>_xlfn.XLOOKUP(DSC234, Schedule!$F$226:$FO$226, Schedule!$F$236:$FO$236, 0)</f>
        <v>0</v>
      </c>
      <c r="DSD250" s="214">
        <f>_xlfn.XLOOKUP(DSD234, Schedule!$F$226:$FO$226, Schedule!$F$236:$FO$236, 0)</f>
        <v>0</v>
      </c>
      <c r="DSE250" s="214">
        <f>_xlfn.XLOOKUP(DSE234, Schedule!$F$226:$FO$226, Schedule!$F$236:$FO$236, 0)</f>
        <v>0</v>
      </c>
      <c r="DSF250" s="214">
        <f>_xlfn.XLOOKUP(DSF234, Schedule!$F$226:$FO$226, Schedule!$F$236:$FO$236, 0)</f>
        <v>0</v>
      </c>
      <c r="DSG250" s="214">
        <f>_xlfn.XLOOKUP(DSG234, Schedule!$F$226:$FO$226, Schedule!$F$236:$FO$236, 0)</f>
        <v>0</v>
      </c>
      <c r="DSH250" s="214">
        <f>_xlfn.XLOOKUP(DSH234, Schedule!$F$226:$FO$226, Schedule!$F$236:$FO$236, 0)</f>
        <v>0</v>
      </c>
      <c r="DSI250" s="214">
        <f>_xlfn.XLOOKUP(DSI234, Schedule!$F$226:$FO$226, Schedule!$F$236:$FO$236, 0)</f>
        <v>0</v>
      </c>
      <c r="DSJ250" s="214">
        <f>_xlfn.XLOOKUP(DSJ234, Schedule!$F$226:$FO$226, Schedule!$F$236:$FO$236, 0)</f>
        <v>0</v>
      </c>
      <c r="DSK250" s="214">
        <f>_xlfn.XLOOKUP(DSK234, Schedule!$F$226:$FO$226, Schedule!$F$236:$FO$236, 0)</f>
        <v>0</v>
      </c>
      <c r="DSL250" s="214">
        <f>_xlfn.XLOOKUP(DSL234, Schedule!$F$226:$FO$226, Schedule!$F$236:$FO$236, 0)</f>
        <v>0</v>
      </c>
      <c r="DSM250" s="214">
        <f>_xlfn.XLOOKUP(DSM234, Schedule!$F$226:$FO$226, Schedule!$F$236:$FO$236, 0)</f>
        <v>0</v>
      </c>
      <c r="DSN250" s="214">
        <f>_xlfn.XLOOKUP(DSN234, Schedule!$F$226:$FO$226, Schedule!$F$236:$FO$236, 0)</f>
        <v>0</v>
      </c>
      <c r="DSO250" s="214">
        <f>_xlfn.XLOOKUP(DSO234, Schedule!$F$226:$FO$226, Schedule!$F$236:$FO$236, 0)</f>
        <v>0</v>
      </c>
      <c r="DSP250" s="214">
        <f>_xlfn.XLOOKUP(DSP234, Schedule!$F$226:$FO$226, Schedule!$F$236:$FO$236, 0)</f>
        <v>0</v>
      </c>
      <c r="DSQ250" s="214">
        <f>_xlfn.XLOOKUP(DSQ234, Schedule!$F$226:$FO$226, Schedule!$F$236:$FO$236, 0)</f>
        <v>0</v>
      </c>
      <c r="DSR250" s="214">
        <f>_xlfn.XLOOKUP(DSR234, Schedule!$F$226:$FO$226, Schedule!$F$236:$FO$236, 0)</f>
        <v>0</v>
      </c>
      <c r="DSS250" s="214">
        <f>_xlfn.XLOOKUP(DSS234, Schedule!$F$226:$FO$226, Schedule!$F$236:$FO$236, 0)</f>
        <v>0</v>
      </c>
      <c r="DST250" s="214">
        <f>_xlfn.XLOOKUP(DST234, Schedule!$F$226:$FO$226, Schedule!$F$236:$FO$236, 0)</f>
        <v>0</v>
      </c>
      <c r="DSU250" s="214">
        <f>_xlfn.XLOOKUP(DSU234, Schedule!$F$226:$FO$226, Schedule!$F$236:$FO$236, 0)</f>
        <v>0</v>
      </c>
      <c r="DSV250" s="214">
        <f>_xlfn.XLOOKUP(DSV234, Schedule!$F$226:$FO$226, Schedule!$F$236:$FO$236, 0)</f>
        <v>0</v>
      </c>
      <c r="DSW250" s="214">
        <f>_xlfn.XLOOKUP(DSW234, Schedule!$F$226:$FO$226, Schedule!$F$236:$FO$236, 0)</f>
        <v>0</v>
      </c>
      <c r="DSX250" s="214">
        <f>_xlfn.XLOOKUP(DSX234, Schedule!$F$226:$FO$226, Schedule!$F$236:$FO$236, 0)</f>
        <v>0</v>
      </c>
      <c r="DSY250" s="214">
        <f>_xlfn.XLOOKUP(DSY234, Schedule!$F$226:$FO$226, Schedule!$F$236:$FO$236, 0)</f>
        <v>0</v>
      </c>
      <c r="DSZ250" s="214">
        <f>_xlfn.XLOOKUP(DSZ234, Schedule!$F$226:$FO$226, Schedule!$F$236:$FO$236, 0)</f>
        <v>0</v>
      </c>
      <c r="DTA250" s="214">
        <f>_xlfn.XLOOKUP(DTA234, Schedule!$F$226:$FO$226, Schedule!$F$236:$FO$236, 0)</f>
        <v>0</v>
      </c>
      <c r="DTB250" s="214">
        <f>_xlfn.XLOOKUP(DTB234, Schedule!$F$226:$FO$226, Schedule!$F$236:$FO$236, 0)</f>
        <v>0</v>
      </c>
      <c r="DTC250" s="214">
        <f>_xlfn.XLOOKUP(DTC234, Schedule!$F$226:$FO$226, Schedule!$F$236:$FO$236, 0)</f>
        <v>0</v>
      </c>
      <c r="DTD250" s="214">
        <f>_xlfn.XLOOKUP(DTD234, Schedule!$F$226:$FO$226, Schedule!$F$236:$FO$236, 0)</f>
        <v>0</v>
      </c>
      <c r="DTE250" s="214">
        <f>_xlfn.XLOOKUP(DTE234, Schedule!$F$226:$FO$226, Schedule!$F$236:$FO$236, 0)</f>
        <v>0</v>
      </c>
      <c r="DTF250" s="214">
        <f>_xlfn.XLOOKUP(DTF234, Schedule!$F$226:$FO$226, Schedule!$F$236:$FO$236, 0)</f>
        <v>0</v>
      </c>
      <c r="DTG250" s="214">
        <f>_xlfn.XLOOKUP(DTG234, Schedule!$F$226:$FO$226, Schedule!$F$236:$FO$236, 0)</f>
        <v>0</v>
      </c>
      <c r="DTH250" s="214">
        <f>_xlfn.XLOOKUP(DTH234, Schedule!$F$226:$FO$226, Schedule!$F$236:$FO$236, 0)</f>
        <v>0</v>
      </c>
      <c r="DTI250" s="214">
        <f>_xlfn.XLOOKUP(DTI234, Schedule!$F$226:$FO$226, Schedule!$F$236:$FO$236, 0)</f>
        <v>0</v>
      </c>
      <c r="DTJ250" s="214">
        <f>_xlfn.XLOOKUP(DTJ234, Schedule!$F$226:$FO$226, Schedule!$F$236:$FO$236, 0)</f>
        <v>0</v>
      </c>
      <c r="DTK250" s="214">
        <f>_xlfn.XLOOKUP(DTK234, Schedule!$F$226:$FO$226, Schedule!$F$236:$FO$236, 0)</f>
        <v>0</v>
      </c>
      <c r="DTL250" s="214">
        <f>_xlfn.XLOOKUP(DTL234, Schedule!$F$226:$FO$226, Schedule!$F$236:$FO$236, 0)</f>
        <v>0</v>
      </c>
      <c r="DTM250" s="214">
        <f>_xlfn.XLOOKUP(DTM234, Schedule!$F$226:$FO$226, Schedule!$F$236:$FO$236, 0)</f>
        <v>0</v>
      </c>
      <c r="DTN250" s="214">
        <f>_xlfn.XLOOKUP(DTN234, Schedule!$F$226:$FO$226, Schedule!$F$236:$FO$236, 0)</f>
        <v>0</v>
      </c>
      <c r="DTO250" s="214">
        <f>_xlfn.XLOOKUP(DTO234, Schedule!$F$226:$FO$226, Schedule!$F$236:$FO$236, 0)</f>
        <v>0</v>
      </c>
      <c r="DTP250" s="214">
        <f>_xlfn.XLOOKUP(DTP234, Schedule!$F$226:$FO$226, Schedule!$F$236:$FO$236, 0)</f>
        <v>0</v>
      </c>
      <c r="DTQ250" s="214">
        <f>_xlfn.XLOOKUP(DTQ234, Schedule!$F$226:$FO$226, Schedule!$F$236:$FO$236, 0)</f>
        <v>0</v>
      </c>
      <c r="DTR250" s="214">
        <f>_xlfn.XLOOKUP(DTR234, Schedule!$F$226:$FO$226, Schedule!$F$236:$FO$236, 0)</f>
        <v>0</v>
      </c>
      <c r="DTS250" s="214">
        <f>_xlfn.XLOOKUP(DTS234, Schedule!$F$226:$FO$226, Schedule!$F$236:$FO$236, 0)</f>
        <v>0</v>
      </c>
      <c r="DTT250" s="214">
        <f>_xlfn.XLOOKUP(DTT234, Schedule!$F$226:$FO$226, Schedule!$F$236:$FO$236, 0)</f>
        <v>0</v>
      </c>
      <c r="DTU250" s="214">
        <f>_xlfn.XLOOKUP(DTU234, Schedule!$F$226:$FO$226, Schedule!$F$236:$FO$236, 0)</f>
        <v>0</v>
      </c>
      <c r="DTV250" s="214">
        <f>_xlfn.XLOOKUP(DTV234, Schedule!$F$226:$FO$226, Schedule!$F$236:$FO$236, 0)</f>
        <v>0</v>
      </c>
      <c r="DTW250" s="214">
        <f>_xlfn.XLOOKUP(DTW234, Schedule!$F$226:$FO$226, Schedule!$F$236:$FO$236, 0)</f>
        <v>0</v>
      </c>
      <c r="DTX250" s="214">
        <f>_xlfn.XLOOKUP(DTX234, Schedule!$F$226:$FO$226, Schedule!$F$236:$FO$236, 0)</f>
        <v>0</v>
      </c>
      <c r="DTY250" s="214">
        <f>_xlfn.XLOOKUP(DTY234, Schedule!$F$226:$FO$226, Schedule!$F$236:$FO$236, 0)</f>
        <v>0</v>
      </c>
      <c r="DTZ250" s="214">
        <f>_xlfn.XLOOKUP(DTZ234, Schedule!$F$226:$FO$226, Schedule!$F$236:$FO$236, 0)</f>
        <v>0</v>
      </c>
      <c r="DUA250" s="214">
        <f>_xlfn.XLOOKUP(DUA234, Schedule!$F$226:$FO$226, Schedule!$F$236:$FO$236, 0)</f>
        <v>0</v>
      </c>
      <c r="DUB250" s="214">
        <f>_xlfn.XLOOKUP(DUB234, Schedule!$F$226:$FO$226, Schedule!$F$236:$FO$236, 0)</f>
        <v>0</v>
      </c>
      <c r="DUC250" s="214">
        <f>_xlfn.XLOOKUP(DUC234, Schedule!$F$226:$FO$226, Schedule!$F$236:$FO$236, 0)</f>
        <v>0</v>
      </c>
      <c r="DUD250" s="214">
        <f>_xlfn.XLOOKUP(DUD234, Schedule!$F$226:$FO$226, Schedule!$F$236:$FO$236, 0)</f>
        <v>0</v>
      </c>
      <c r="DUE250" s="214">
        <f>_xlfn.XLOOKUP(DUE234, Schedule!$F$226:$FO$226, Schedule!$F$236:$FO$236, 0)</f>
        <v>0</v>
      </c>
      <c r="DUF250" s="214">
        <f>_xlfn.XLOOKUP(DUF234, Schedule!$F$226:$FO$226, Schedule!$F$236:$FO$236, 0)</f>
        <v>0</v>
      </c>
      <c r="DUG250" s="214">
        <f>_xlfn.XLOOKUP(DUG234, Schedule!$F$226:$FO$226, Schedule!$F$236:$FO$236, 0)</f>
        <v>0</v>
      </c>
      <c r="DUH250" s="214">
        <f>_xlfn.XLOOKUP(DUH234, Schedule!$F$226:$FO$226, Schedule!$F$236:$FO$236, 0)</f>
        <v>0</v>
      </c>
      <c r="DUI250" s="214">
        <f>_xlfn.XLOOKUP(DUI234, Schedule!$F$226:$FO$226, Schedule!$F$236:$FO$236, 0)</f>
        <v>0</v>
      </c>
      <c r="DUJ250" s="214">
        <f>_xlfn.XLOOKUP(DUJ234, Schedule!$F$226:$FO$226, Schedule!$F$236:$FO$236, 0)</f>
        <v>0</v>
      </c>
      <c r="DUK250" s="214">
        <f>_xlfn.XLOOKUP(DUK234, Schedule!$F$226:$FO$226, Schedule!$F$236:$FO$236, 0)</f>
        <v>0</v>
      </c>
      <c r="DUL250" s="214">
        <f>_xlfn.XLOOKUP(DUL234, Schedule!$F$226:$FO$226, Schedule!$F$236:$FO$236, 0)</f>
        <v>0</v>
      </c>
      <c r="DUM250" s="214">
        <f>_xlfn.XLOOKUP(DUM234, Schedule!$F$226:$FO$226, Schedule!$F$236:$FO$236, 0)</f>
        <v>0</v>
      </c>
      <c r="DUN250" s="214">
        <f>_xlfn.XLOOKUP(DUN234, Schedule!$F$226:$FO$226, Schedule!$F$236:$FO$236, 0)</f>
        <v>0</v>
      </c>
      <c r="DUO250" s="214">
        <f>_xlfn.XLOOKUP(DUO234, Schedule!$F$226:$FO$226, Schedule!$F$236:$FO$236, 0)</f>
        <v>0</v>
      </c>
      <c r="DUP250" s="214">
        <f>_xlfn.XLOOKUP(DUP234, Schedule!$F$226:$FO$226, Schedule!$F$236:$FO$236, 0)</f>
        <v>0</v>
      </c>
      <c r="DUQ250" s="214">
        <f>_xlfn.XLOOKUP(DUQ234, Schedule!$F$226:$FO$226, Schedule!$F$236:$FO$236, 0)</f>
        <v>0</v>
      </c>
      <c r="DUR250" s="214">
        <f>_xlfn.XLOOKUP(DUR234, Schedule!$F$226:$FO$226, Schedule!$F$236:$FO$236, 0)</f>
        <v>0</v>
      </c>
      <c r="DUS250" s="214">
        <f>_xlfn.XLOOKUP(DUS234, Schedule!$F$226:$FO$226, Schedule!$F$236:$FO$236, 0)</f>
        <v>0</v>
      </c>
      <c r="DUT250" s="214">
        <f>_xlfn.XLOOKUP(DUT234, Schedule!$F$226:$FO$226, Schedule!$F$236:$FO$236, 0)</f>
        <v>0</v>
      </c>
      <c r="DUU250" s="214">
        <f>_xlfn.XLOOKUP(DUU234, Schedule!$F$226:$FO$226, Schedule!$F$236:$FO$236, 0)</f>
        <v>0</v>
      </c>
      <c r="DUV250" s="214">
        <f>_xlfn.XLOOKUP(DUV234, Schedule!$F$226:$FO$226, Schedule!$F$236:$FO$236, 0)</f>
        <v>0</v>
      </c>
      <c r="DUW250" s="214">
        <f>_xlfn.XLOOKUP(DUW234, Schedule!$F$226:$FO$226, Schedule!$F$236:$FO$236, 0)</f>
        <v>0</v>
      </c>
      <c r="DUX250" s="214">
        <f>_xlfn.XLOOKUP(DUX234, Schedule!$F$226:$FO$226, Schedule!$F$236:$FO$236, 0)</f>
        <v>0</v>
      </c>
      <c r="DUY250" s="214">
        <f>_xlfn.XLOOKUP(DUY234, Schedule!$F$226:$FO$226, Schedule!$F$236:$FO$236, 0)</f>
        <v>0</v>
      </c>
      <c r="DUZ250" s="214">
        <f>_xlfn.XLOOKUP(DUZ234, Schedule!$F$226:$FO$226, Schedule!$F$236:$FO$236, 0)</f>
        <v>0</v>
      </c>
      <c r="DVA250" s="214">
        <f>_xlfn.XLOOKUP(DVA234, Schedule!$F$226:$FO$226, Schedule!$F$236:$FO$236, 0)</f>
        <v>0</v>
      </c>
      <c r="DVB250" s="214">
        <f>_xlfn.XLOOKUP(DVB234, Schedule!$F$226:$FO$226, Schedule!$F$236:$FO$236, 0)</f>
        <v>0</v>
      </c>
      <c r="DVC250" s="214">
        <f>_xlfn.XLOOKUP(DVC234, Schedule!$F$226:$FO$226, Schedule!$F$236:$FO$236, 0)</f>
        <v>0</v>
      </c>
      <c r="DVD250" s="214">
        <f>_xlfn.XLOOKUP(DVD234, Schedule!$F$226:$FO$226, Schedule!$F$236:$FO$236, 0)</f>
        <v>0</v>
      </c>
      <c r="DVE250" s="214">
        <f>_xlfn.XLOOKUP(DVE234, Schedule!$F$226:$FO$226, Schedule!$F$236:$FO$236, 0)</f>
        <v>0</v>
      </c>
      <c r="DVF250" s="214">
        <f>_xlfn.XLOOKUP(DVF234, Schedule!$F$226:$FO$226, Schedule!$F$236:$FO$236, 0)</f>
        <v>0</v>
      </c>
      <c r="DVG250" s="214">
        <f>_xlfn.XLOOKUP(DVG234, Schedule!$F$226:$FO$226, Schedule!$F$236:$FO$236, 0)</f>
        <v>0</v>
      </c>
      <c r="DVH250" s="214">
        <f>_xlfn.XLOOKUP(DVH234, Schedule!$F$226:$FO$226, Schedule!$F$236:$FO$236, 0)</f>
        <v>0</v>
      </c>
      <c r="DVI250" s="214">
        <f>_xlfn.XLOOKUP(DVI234, Schedule!$F$226:$FO$226, Schedule!$F$236:$FO$236, 0)</f>
        <v>0</v>
      </c>
      <c r="DVJ250" s="214">
        <f>_xlfn.XLOOKUP(DVJ234, Schedule!$F$226:$FO$226, Schedule!$F$236:$FO$236, 0)</f>
        <v>0</v>
      </c>
      <c r="DVK250" s="214">
        <f>_xlfn.XLOOKUP(DVK234, Schedule!$F$226:$FO$226, Schedule!$F$236:$FO$236, 0)</f>
        <v>0</v>
      </c>
      <c r="DVL250" s="214">
        <f>_xlfn.XLOOKUP(DVL234, Schedule!$F$226:$FO$226, Schedule!$F$236:$FO$236, 0)</f>
        <v>0</v>
      </c>
      <c r="DVM250" s="214">
        <f>_xlfn.XLOOKUP(DVM234, Schedule!$F$226:$FO$226, Schedule!$F$236:$FO$236, 0)</f>
        <v>0</v>
      </c>
      <c r="DVN250" s="214">
        <f>_xlfn.XLOOKUP(DVN234, Schedule!$F$226:$FO$226, Schedule!$F$236:$FO$236, 0)</f>
        <v>0</v>
      </c>
      <c r="DVO250" s="214">
        <f>_xlfn.XLOOKUP(DVO234, Schedule!$F$226:$FO$226, Schedule!$F$236:$FO$236, 0)</f>
        <v>0</v>
      </c>
      <c r="DVP250" s="214">
        <f>_xlfn.XLOOKUP(DVP234, Schedule!$F$226:$FO$226, Schedule!$F$236:$FO$236, 0)</f>
        <v>0</v>
      </c>
      <c r="DVQ250" s="214">
        <f>_xlfn.XLOOKUP(DVQ234, Schedule!$F$226:$FO$226, Schedule!$F$236:$FO$236, 0)</f>
        <v>0</v>
      </c>
      <c r="DVR250" s="214">
        <f>_xlfn.XLOOKUP(DVR234, Schedule!$F$226:$FO$226, Schedule!$F$236:$FO$236, 0)</f>
        <v>0</v>
      </c>
      <c r="DVS250" s="214">
        <f>_xlfn.XLOOKUP(DVS234, Schedule!$F$226:$FO$226, Schedule!$F$236:$FO$236, 0)</f>
        <v>0</v>
      </c>
      <c r="DVT250" s="214">
        <f>_xlfn.XLOOKUP(DVT234, Schedule!$F$226:$FO$226, Schedule!$F$236:$FO$236, 0)</f>
        <v>0</v>
      </c>
      <c r="DVU250" s="214">
        <f>_xlfn.XLOOKUP(DVU234, Schedule!$F$226:$FO$226, Schedule!$F$236:$FO$236, 0)</f>
        <v>0</v>
      </c>
      <c r="DVV250" s="214">
        <f>_xlfn.XLOOKUP(DVV234, Schedule!$F$226:$FO$226, Schedule!$F$236:$FO$236, 0)</f>
        <v>0</v>
      </c>
      <c r="DVW250" s="214">
        <f>_xlfn.XLOOKUP(DVW234, Schedule!$F$226:$FO$226, Schedule!$F$236:$FO$236, 0)</f>
        <v>0</v>
      </c>
      <c r="DVX250" s="214">
        <f>_xlfn.XLOOKUP(DVX234, Schedule!$F$226:$FO$226, Schedule!$F$236:$FO$236, 0)</f>
        <v>0</v>
      </c>
      <c r="DVY250" s="214">
        <f>_xlfn.XLOOKUP(DVY234, Schedule!$F$226:$FO$226, Schedule!$F$236:$FO$236, 0)</f>
        <v>0</v>
      </c>
      <c r="DVZ250" s="214">
        <f>_xlfn.XLOOKUP(DVZ234, Schedule!$F$226:$FO$226, Schedule!$F$236:$FO$236, 0)</f>
        <v>0</v>
      </c>
      <c r="DWA250" s="214">
        <f>_xlfn.XLOOKUP(DWA234, Schedule!$F$226:$FO$226, Schedule!$F$236:$FO$236, 0)</f>
        <v>0</v>
      </c>
      <c r="DWB250" s="214">
        <f>_xlfn.XLOOKUP(DWB234, Schedule!$F$226:$FO$226, Schedule!$F$236:$FO$236, 0)</f>
        <v>0</v>
      </c>
      <c r="DWC250" s="214">
        <f>_xlfn.XLOOKUP(DWC234, Schedule!$F$226:$FO$226, Schedule!$F$236:$FO$236, 0)</f>
        <v>0</v>
      </c>
      <c r="DWD250" s="214">
        <f>_xlfn.XLOOKUP(DWD234, Schedule!$F$226:$FO$226, Schedule!$F$236:$FO$236, 0)</f>
        <v>0</v>
      </c>
      <c r="DWE250" s="214">
        <f>_xlfn.XLOOKUP(DWE234, Schedule!$F$226:$FO$226, Schedule!$F$236:$FO$236, 0)</f>
        <v>0</v>
      </c>
      <c r="DWF250" s="214">
        <f>_xlfn.XLOOKUP(DWF234, Schedule!$F$226:$FO$226, Schedule!$F$236:$FO$236, 0)</f>
        <v>0</v>
      </c>
      <c r="DWG250" s="214">
        <f>_xlfn.XLOOKUP(DWG234, Schedule!$F$226:$FO$226, Schedule!$F$236:$FO$236, 0)</f>
        <v>0</v>
      </c>
      <c r="DWH250" s="214">
        <f>_xlfn.XLOOKUP(DWH234, Schedule!$F$226:$FO$226, Schedule!$F$236:$FO$236, 0)</f>
        <v>0</v>
      </c>
      <c r="DWI250" s="214">
        <f>_xlfn.XLOOKUP(DWI234, Schedule!$F$226:$FO$226, Schedule!$F$236:$FO$236, 0)</f>
        <v>0</v>
      </c>
      <c r="DWJ250" s="214">
        <f>_xlfn.XLOOKUP(DWJ234, Schedule!$F$226:$FO$226, Schedule!$F$236:$FO$236, 0)</f>
        <v>0</v>
      </c>
      <c r="DWK250" s="214">
        <f>_xlfn.XLOOKUP(DWK234, Schedule!$F$226:$FO$226, Schedule!$F$236:$FO$236, 0)</f>
        <v>0</v>
      </c>
      <c r="DWL250" s="214">
        <f>_xlfn.XLOOKUP(DWL234, Schedule!$F$226:$FO$226, Schedule!$F$236:$FO$236, 0)</f>
        <v>0</v>
      </c>
      <c r="DWM250" s="214">
        <f>_xlfn.XLOOKUP(DWM234, Schedule!$F$226:$FO$226, Schedule!$F$236:$FO$236, 0)</f>
        <v>0</v>
      </c>
      <c r="DWN250" s="214">
        <f>_xlfn.XLOOKUP(DWN234, Schedule!$F$226:$FO$226, Schedule!$F$236:$FO$236, 0)</f>
        <v>0</v>
      </c>
      <c r="DWO250" s="214">
        <f>_xlfn.XLOOKUP(DWO234, Schedule!$F$226:$FO$226, Schedule!$F$236:$FO$236, 0)</f>
        <v>0</v>
      </c>
      <c r="DWP250" s="214">
        <f>_xlfn.XLOOKUP(DWP234, Schedule!$F$226:$FO$226, Schedule!$F$236:$FO$236, 0)</f>
        <v>0</v>
      </c>
      <c r="DWQ250" s="214">
        <f>_xlfn.XLOOKUP(DWQ234, Schedule!$F$226:$FO$226, Schedule!$F$236:$FO$236, 0)</f>
        <v>0</v>
      </c>
      <c r="DWR250" s="214">
        <f>_xlfn.XLOOKUP(DWR234, Schedule!$F$226:$FO$226, Schedule!$F$236:$FO$236, 0)</f>
        <v>0</v>
      </c>
      <c r="DWS250" s="214">
        <f>_xlfn.XLOOKUP(DWS234, Schedule!$F$226:$FO$226, Schedule!$F$236:$FO$236, 0)</f>
        <v>0</v>
      </c>
      <c r="DWT250" s="214">
        <f>_xlfn.XLOOKUP(DWT234, Schedule!$F$226:$FO$226, Schedule!$F$236:$FO$236, 0)</f>
        <v>0</v>
      </c>
      <c r="DWU250" s="214">
        <f>_xlfn.XLOOKUP(DWU234, Schedule!$F$226:$FO$226, Schedule!$F$236:$FO$236, 0)</f>
        <v>0</v>
      </c>
      <c r="DWV250" s="214">
        <f>_xlfn.XLOOKUP(DWV234, Schedule!$F$226:$FO$226, Schedule!$F$236:$FO$236, 0)</f>
        <v>0</v>
      </c>
      <c r="DWW250" s="214">
        <f>_xlfn.XLOOKUP(DWW234, Schedule!$F$226:$FO$226, Schedule!$F$236:$FO$236, 0)</f>
        <v>0</v>
      </c>
      <c r="DWX250" s="214">
        <f>_xlfn.XLOOKUP(DWX234, Schedule!$F$226:$FO$226, Schedule!$F$236:$FO$236, 0)</f>
        <v>0</v>
      </c>
      <c r="DWY250" s="214">
        <f>_xlfn.XLOOKUP(DWY234, Schedule!$F$226:$FO$226, Schedule!$F$236:$FO$236, 0)</f>
        <v>0</v>
      </c>
      <c r="DWZ250" s="214">
        <f>_xlfn.XLOOKUP(DWZ234, Schedule!$F$226:$FO$226, Schedule!$F$236:$FO$236, 0)</f>
        <v>0</v>
      </c>
      <c r="DXA250" s="214">
        <f>_xlfn.XLOOKUP(DXA234, Schedule!$F$226:$FO$226, Schedule!$F$236:$FO$236, 0)</f>
        <v>0</v>
      </c>
      <c r="DXB250" s="214">
        <f>_xlfn.XLOOKUP(DXB234, Schedule!$F$226:$FO$226, Schedule!$F$236:$FO$236, 0)</f>
        <v>0</v>
      </c>
      <c r="DXC250" s="214">
        <f>_xlfn.XLOOKUP(DXC234, Schedule!$F$226:$FO$226, Schedule!$F$236:$FO$236, 0)</f>
        <v>0</v>
      </c>
      <c r="DXD250" s="214">
        <f>_xlfn.XLOOKUP(DXD234, Schedule!$F$226:$FO$226, Schedule!$F$236:$FO$236, 0)</f>
        <v>0</v>
      </c>
      <c r="DXE250" s="214">
        <f>_xlfn.XLOOKUP(DXE234, Schedule!$F$226:$FO$226, Schedule!$F$236:$FO$236, 0)</f>
        <v>0</v>
      </c>
      <c r="DXF250" s="214">
        <f>_xlfn.XLOOKUP(DXF234, Schedule!$F$226:$FO$226, Schedule!$F$236:$FO$236, 0)</f>
        <v>0</v>
      </c>
      <c r="DXG250" s="214">
        <f>_xlfn.XLOOKUP(DXG234, Schedule!$F$226:$FO$226, Schedule!$F$236:$FO$236, 0)</f>
        <v>0</v>
      </c>
      <c r="DXH250" s="214">
        <f>_xlfn.XLOOKUP(DXH234, Schedule!$F$226:$FO$226, Schedule!$F$236:$FO$236, 0)</f>
        <v>0</v>
      </c>
      <c r="DXI250" s="214">
        <f>_xlfn.XLOOKUP(DXI234, Schedule!$F$226:$FO$226, Schedule!$F$236:$FO$236, 0)</f>
        <v>0</v>
      </c>
      <c r="DXJ250" s="214">
        <f>_xlfn.XLOOKUP(DXJ234, Schedule!$F$226:$FO$226, Schedule!$F$236:$FO$236, 0)</f>
        <v>0</v>
      </c>
      <c r="DXK250" s="214">
        <f>_xlfn.XLOOKUP(DXK234, Schedule!$F$226:$FO$226, Schedule!$F$236:$FO$236, 0)</f>
        <v>0</v>
      </c>
      <c r="DXL250" s="214">
        <f>_xlfn.XLOOKUP(DXL234, Schedule!$F$226:$FO$226, Schedule!$F$236:$FO$236, 0)</f>
        <v>0</v>
      </c>
      <c r="DXM250" s="214">
        <f>_xlfn.XLOOKUP(DXM234, Schedule!$F$226:$FO$226, Schedule!$F$236:$FO$236, 0)</f>
        <v>0</v>
      </c>
      <c r="DXN250" s="214">
        <f>_xlfn.XLOOKUP(DXN234, Schedule!$F$226:$FO$226, Schedule!$F$236:$FO$236, 0)</f>
        <v>0</v>
      </c>
      <c r="DXO250" s="214">
        <f>_xlfn.XLOOKUP(DXO234, Schedule!$F$226:$FO$226, Schedule!$F$236:$FO$236, 0)</f>
        <v>0</v>
      </c>
      <c r="DXP250" s="214">
        <f>_xlfn.XLOOKUP(DXP234, Schedule!$F$226:$FO$226, Schedule!$F$236:$FO$236, 0)</f>
        <v>0</v>
      </c>
      <c r="DXQ250" s="214">
        <f>_xlfn.XLOOKUP(DXQ234, Schedule!$F$226:$FO$226, Schedule!$F$236:$FO$236, 0)</f>
        <v>0</v>
      </c>
      <c r="DXR250" s="214">
        <f>_xlfn.XLOOKUP(DXR234, Schedule!$F$226:$FO$226, Schedule!$F$236:$FO$236, 0)</f>
        <v>0</v>
      </c>
      <c r="DXS250" s="214">
        <f>_xlfn.XLOOKUP(DXS234, Schedule!$F$226:$FO$226, Schedule!$F$236:$FO$236, 0)</f>
        <v>0</v>
      </c>
      <c r="DXT250" s="214">
        <f>_xlfn.XLOOKUP(DXT234, Schedule!$F$226:$FO$226, Schedule!$F$236:$FO$236, 0)</f>
        <v>0</v>
      </c>
      <c r="DXU250" s="214">
        <f>_xlfn.XLOOKUP(DXU234, Schedule!$F$226:$FO$226, Schedule!$F$236:$FO$236, 0)</f>
        <v>0</v>
      </c>
      <c r="DXV250" s="214">
        <f>_xlfn.XLOOKUP(DXV234, Schedule!$F$226:$FO$226, Schedule!$F$236:$FO$236, 0)</f>
        <v>0</v>
      </c>
      <c r="DXW250" s="214">
        <f>_xlfn.XLOOKUP(DXW234, Schedule!$F$226:$FO$226, Schedule!$F$236:$FO$236, 0)</f>
        <v>0</v>
      </c>
      <c r="DXX250" s="214">
        <f>_xlfn.XLOOKUP(DXX234, Schedule!$F$226:$FO$226, Schedule!$F$236:$FO$236, 0)</f>
        <v>0</v>
      </c>
      <c r="DXY250" s="214">
        <f>_xlfn.XLOOKUP(DXY234, Schedule!$F$226:$FO$226, Schedule!$F$236:$FO$236, 0)</f>
        <v>0</v>
      </c>
      <c r="DXZ250" s="214">
        <f>_xlfn.XLOOKUP(DXZ234, Schedule!$F$226:$FO$226, Schedule!$F$236:$FO$236, 0)</f>
        <v>0</v>
      </c>
      <c r="DYA250" s="214">
        <f>_xlfn.XLOOKUP(DYA234, Schedule!$F$226:$FO$226, Schedule!$F$236:$FO$236, 0)</f>
        <v>0</v>
      </c>
      <c r="DYB250" s="214">
        <f>_xlfn.XLOOKUP(DYB234, Schedule!$F$226:$FO$226, Schedule!$F$236:$FO$236, 0)</f>
        <v>0</v>
      </c>
      <c r="DYC250" s="214">
        <f>_xlfn.XLOOKUP(DYC234, Schedule!$F$226:$FO$226, Schedule!$F$236:$FO$236, 0)</f>
        <v>0</v>
      </c>
      <c r="DYD250" s="214">
        <f>_xlfn.XLOOKUP(DYD234, Schedule!$F$226:$FO$226, Schedule!$F$236:$FO$236, 0)</f>
        <v>0</v>
      </c>
      <c r="DYE250" s="214">
        <f>_xlfn.XLOOKUP(DYE234, Schedule!$F$226:$FO$226, Schedule!$F$236:$FO$236, 0)</f>
        <v>0</v>
      </c>
      <c r="DYF250" s="214">
        <f>_xlfn.XLOOKUP(DYF234, Schedule!$F$226:$FO$226, Schedule!$F$236:$FO$236, 0)</f>
        <v>0</v>
      </c>
      <c r="DYG250" s="214">
        <f>_xlfn.XLOOKUP(DYG234, Schedule!$F$226:$FO$226, Schedule!$F$236:$FO$236, 0)</f>
        <v>0</v>
      </c>
      <c r="DYH250" s="214">
        <f>_xlfn.XLOOKUP(DYH234, Schedule!$F$226:$FO$226, Schedule!$F$236:$FO$236, 0)</f>
        <v>0</v>
      </c>
      <c r="DYI250" s="214">
        <f>_xlfn.XLOOKUP(DYI234, Schedule!$F$226:$FO$226, Schedule!$F$236:$FO$236, 0)</f>
        <v>0</v>
      </c>
      <c r="DYJ250" s="214">
        <f>_xlfn.XLOOKUP(DYJ234, Schedule!$F$226:$FO$226, Schedule!$F$236:$FO$236, 0)</f>
        <v>0</v>
      </c>
      <c r="DYK250" s="214">
        <f>_xlfn.XLOOKUP(DYK234, Schedule!$F$226:$FO$226, Schedule!$F$236:$FO$236, 0)</f>
        <v>0</v>
      </c>
      <c r="DYL250" s="214">
        <f>_xlfn.XLOOKUP(DYL234, Schedule!$F$226:$FO$226, Schedule!$F$236:$FO$236, 0)</f>
        <v>0</v>
      </c>
      <c r="DYM250" s="214">
        <f>_xlfn.XLOOKUP(DYM234, Schedule!$F$226:$FO$226, Schedule!$F$236:$FO$236, 0)</f>
        <v>0</v>
      </c>
      <c r="DYN250" s="214">
        <f>_xlfn.XLOOKUP(DYN234, Schedule!$F$226:$FO$226, Schedule!$F$236:$FO$236, 0)</f>
        <v>0</v>
      </c>
      <c r="DYO250" s="214">
        <f>_xlfn.XLOOKUP(DYO234, Schedule!$F$226:$FO$226, Schedule!$F$236:$FO$236, 0)</f>
        <v>0</v>
      </c>
      <c r="DYP250" s="214">
        <f>_xlfn.XLOOKUP(DYP234, Schedule!$F$226:$FO$226, Schedule!$F$236:$FO$236, 0)</f>
        <v>0</v>
      </c>
      <c r="DYQ250" s="214">
        <f>_xlfn.XLOOKUP(DYQ234, Schedule!$F$226:$FO$226, Schedule!$F$236:$FO$236, 0)</f>
        <v>0</v>
      </c>
      <c r="DYR250" s="214">
        <f>_xlfn.XLOOKUP(DYR234, Schedule!$F$226:$FO$226, Schedule!$F$236:$FO$236, 0)</f>
        <v>0</v>
      </c>
      <c r="DYS250" s="214">
        <f>_xlfn.XLOOKUP(DYS234, Schedule!$F$226:$FO$226, Schedule!$F$236:$FO$236, 0)</f>
        <v>0</v>
      </c>
      <c r="DYT250" s="214">
        <f>_xlfn.XLOOKUP(DYT234, Schedule!$F$226:$FO$226, Schedule!$F$236:$FO$236, 0)</f>
        <v>0</v>
      </c>
      <c r="DYU250" s="214">
        <f>_xlfn.XLOOKUP(DYU234, Schedule!$F$226:$FO$226, Schedule!$F$236:$FO$236, 0)</f>
        <v>0</v>
      </c>
      <c r="DYV250" s="214">
        <f>_xlfn.XLOOKUP(DYV234, Schedule!$F$226:$FO$226, Schedule!$F$236:$FO$236, 0)</f>
        <v>0</v>
      </c>
      <c r="DYW250" s="214">
        <f>_xlfn.XLOOKUP(DYW234, Schedule!$F$226:$FO$226, Schedule!$F$236:$FO$236, 0)</f>
        <v>0</v>
      </c>
      <c r="DYX250" s="214">
        <f>_xlfn.XLOOKUP(DYX234, Schedule!$F$226:$FO$226, Schedule!$F$236:$FO$236, 0)</f>
        <v>0</v>
      </c>
      <c r="DYY250" s="214">
        <f>_xlfn.XLOOKUP(DYY234, Schedule!$F$226:$FO$226, Schedule!$F$236:$FO$236, 0)</f>
        <v>0</v>
      </c>
      <c r="DYZ250" s="214">
        <f>_xlfn.XLOOKUP(DYZ234, Schedule!$F$226:$FO$226, Schedule!$F$236:$FO$236, 0)</f>
        <v>0</v>
      </c>
      <c r="DZA250" s="214">
        <f>_xlfn.XLOOKUP(DZA234, Schedule!$F$226:$FO$226, Schedule!$F$236:$FO$236, 0)</f>
        <v>0</v>
      </c>
      <c r="DZB250" s="214">
        <f>_xlfn.XLOOKUP(DZB234, Schedule!$F$226:$FO$226, Schedule!$F$236:$FO$236, 0)</f>
        <v>0</v>
      </c>
      <c r="DZC250" s="214">
        <f>_xlfn.XLOOKUP(DZC234, Schedule!$F$226:$FO$226, Schedule!$F$236:$FO$236, 0)</f>
        <v>0</v>
      </c>
      <c r="DZD250" s="214">
        <f>_xlfn.XLOOKUP(DZD234, Schedule!$F$226:$FO$226, Schedule!$F$236:$FO$236, 0)</f>
        <v>0</v>
      </c>
      <c r="DZE250" s="214">
        <f>_xlfn.XLOOKUP(DZE234, Schedule!$F$226:$FO$226, Schedule!$F$236:$FO$236, 0)</f>
        <v>0</v>
      </c>
      <c r="DZF250" s="214">
        <f>_xlfn.XLOOKUP(DZF234, Schedule!$F$226:$FO$226, Schedule!$F$236:$FO$236, 0)</f>
        <v>0</v>
      </c>
      <c r="DZG250" s="214">
        <f>_xlfn.XLOOKUP(DZG234, Schedule!$F$226:$FO$226, Schedule!$F$236:$FO$236, 0)</f>
        <v>0</v>
      </c>
      <c r="DZH250" s="214">
        <f>_xlfn.XLOOKUP(DZH234, Schedule!$F$226:$FO$226, Schedule!$F$236:$FO$236, 0)</f>
        <v>0</v>
      </c>
      <c r="DZI250" s="214">
        <f>_xlfn.XLOOKUP(DZI234, Schedule!$F$226:$FO$226, Schedule!$F$236:$FO$236, 0)</f>
        <v>0</v>
      </c>
      <c r="DZJ250" s="214">
        <f>_xlfn.XLOOKUP(DZJ234, Schedule!$F$226:$FO$226, Schedule!$F$236:$FO$236, 0)</f>
        <v>0</v>
      </c>
      <c r="DZK250" s="214">
        <f>_xlfn.XLOOKUP(DZK234, Schedule!$F$226:$FO$226, Schedule!$F$236:$FO$236, 0)</f>
        <v>0</v>
      </c>
      <c r="DZL250" s="214">
        <f>_xlfn.XLOOKUP(DZL234, Schedule!$F$226:$FO$226, Schedule!$F$236:$FO$236, 0)</f>
        <v>0</v>
      </c>
      <c r="DZM250" s="214">
        <f>_xlfn.XLOOKUP(DZM234, Schedule!$F$226:$FO$226, Schedule!$F$236:$FO$236, 0)</f>
        <v>0</v>
      </c>
      <c r="DZN250" s="214">
        <f>_xlfn.XLOOKUP(DZN234, Schedule!$F$226:$FO$226, Schedule!$F$236:$FO$236, 0)</f>
        <v>0</v>
      </c>
      <c r="DZO250" s="214">
        <f>_xlfn.XLOOKUP(DZO234, Schedule!$F$226:$FO$226, Schedule!$F$236:$FO$236, 0)</f>
        <v>0</v>
      </c>
      <c r="DZP250" s="214">
        <f>_xlfn.XLOOKUP(DZP234, Schedule!$F$226:$FO$226, Schedule!$F$236:$FO$236, 0)</f>
        <v>0</v>
      </c>
      <c r="DZQ250" s="214">
        <f>_xlfn.XLOOKUP(DZQ234, Schedule!$F$226:$FO$226, Schedule!$F$236:$FO$236, 0)</f>
        <v>0</v>
      </c>
      <c r="DZR250" s="214">
        <f>_xlfn.XLOOKUP(DZR234, Schedule!$F$226:$FO$226, Schedule!$F$236:$FO$236, 0)</f>
        <v>0</v>
      </c>
      <c r="DZS250" s="214">
        <f>_xlfn.XLOOKUP(DZS234, Schedule!$F$226:$FO$226, Schedule!$F$236:$FO$236, 0)</f>
        <v>0</v>
      </c>
      <c r="DZT250" s="214">
        <f>_xlfn.XLOOKUP(DZT234, Schedule!$F$226:$FO$226, Schedule!$F$236:$FO$236, 0)</f>
        <v>0</v>
      </c>
      <c r="DZU250" s="214">
        <f>_xlfn.XLOOKUP(DZU234, Schedule!$F$226:$FO$226, Schedule!$F$236:$FO$236, 0)</f>
        <v>0</v>
      </c>
      <c r="DZV250" s="214">
        <f>_xlfn.XLOOKUP(DZV234, Schedule!$F$226:$FO$226, Schedule!$F$236:$FO$236, 0)</f>
        <v>0</v>
      </c>
      <c r="DZW250" s="214">
        <f>_xlfn.XLOOKUP(DZW234, Schedule!$F$226:$FO$226, Schedule!$F$236:$FO$236, 0)</f>
        <v>0</v>
      </c>
      <c r="DZX250" s="214">
        <f>_xlfn.XLOOKUP(DZX234, Schedule!$F$226:$FO$226, Schedule!$F$236:$FO$236, 0)</f>
        <v>0</v>
      </c>
      <c r="DZY250" s="214">
        <f>_xlfn.XLOOKUP(DZY234, Schedule!$F$226:$FO$226, Schedule!$F$236:$FO$236, 0)</f>
        <v>0</v>
      </c>
      <c r="DZZ250" s="214">
        <f>_xlfn.XLOOKUP(DZZ234, Schedule!$F$226:$FO$226, Schedule!$F$236:$FO$236, 0)</f>
        <v>0</v>
      </c>
      <c r="EAA250" s="214">
        <f>_xlfn.XLOOKUP(EAA234, Schedule!$F$226:$FO$226, Schedule!$F$236:$FO$236, 0)</f>
        <v>0</v>
      </c>
      <c r="EAB250" s="214">
        <f>_xlfn.XLOOKUP(EAB234, Schedule!$F$226:$FO$226, Schedule!$F$236:$FO$236, 0)</f>
        <v>0</v>
      </c>
      <c r="EAC250" s="214">
        <f>_xlfn.XLOOKUP(EAC234, Schedule!$F$226:$FO$226, Schedule!$F$236:$FO$236, 0)</f>
        <v>0</v>
      </c>
      <c r="EAD250" s="214">
        <f>_xlfn.XLOOKUP(EAD234, Schedule!$F$226:$FO$226, Schedule!$F$236:$FO$236, 0)</f>
        <v>0</v>
      </c>
      <c r="EAE250" s="214">
        <f>_xlfn.XLOOKUP(EAE234, Schedule!$F$226:$FO$226, Schedule!$F$236:$FO$236, 0)</f>
        <v>0</v>
      </c>
      <c r="EAF250" s="214">
        <f>_xlfn.XLOOKUP(EAF234, Schedule!$F$226:$FO$226, Schedule!$F$236:$FO$236, 0)</f>
        <v>0</v>
      </c>
      <c r="EAG250" s="214">
        <f>_xlfn.XLOOKUP(EAG234, Schedule!$F$226:$FO$226, Schedule!$F$236:$FO$236, 0)</f>
        <v>0</v>
      </c>
      <c r="EAH250" s="214">
        <f>_xlfn.XLOOKUP(EAH234, Schedule!$F$226:$FO$226, Schedule!$F$236:$FO$236, 0)</f>
        <v>0</v>
      </c>
      <c r="EAI250" s="214">
        <f>_xlfn.XLOOKUP(EAI234, Schedule!$F$226:$FO$226, Schedule!$F$236:$FO$236, 0)</f>
        <v>0</v>
      </c>
      <c r="EAJ250" s="214">
        <f>_xlfn.XLOOKUP(EAJ234, Schedule!$F$226:$FO$226, Schedule!$F$236:$FO$236, 0)</f>
        <v>0</v>
      </c>
      <c r="EAK250" s="214">
        <f>_xlfn.XLOOKUP(EAK234, Schedule!$F$226:$FO$226, Schedule!$F$236:$FO$236, 0)</f>
        <v>0</v>
      </c>
      <c r="EAL250" s="214">
        <f>_xlfn.XLOOKUP(EAL234, Schedule!$F$226:$FO$226, Schedule!$F$236:$FO$236, 0)</f>
        <v>0</v>
      </c>
      <c r="EAM250" s="214">
        <f>_xlfn.XLOOKUP(EAM234, Schedule!$F$226:$FO$226, Schedule!$F$236:$FO$236, 0)</f>
        <v>0</v>
      </c>
      <c r="EAN250" s="214">
        <f>_xlfn.XLOOKUP(EAN234, Schedule!$F$226:$FO$226, Schedule!$F$236:$FO$236, 0)</f>
        <v>0</v>
      </c>
      <c r="EAO250" s="214">
        <f>_xlfn.XLOOKUP(EAO234, Schedule!$F$226:$FO$226, Schedule!$F$236:$FO$236, 0)</f>
        <v>0</v>
      </c>
      <c r="EAP250" s="214">
        <f>_xlfn.XLOOKUP(EAP234, Schedule!$F$226:$FO$226, Schedule!$F$236:$FO$236, 0)</f>
        <v>0</v>
      </c>
      <c r="EAQ250" s="214">
        <f>_xlfn.XLOOKUP(EAQ234, Schedule!$F$226:$FO$226, Schedule!$F$236:$FO$236, 0)</f>
        <v>0</v>
      </c>
      <c r="EAR250" s="214">
        <f>_xlfn.XLOOKUP(EAR234, Schedule!$F$226:$FO$226, Schedule!$F$236:$FO$236, 0)</f>
        <v>0</v>
      </c>
      <c r="EAS250" s="214">
        <f>_xlfn.XLOOKUP(EAS234, Schedule!$F$226:$FO$226, Schedule!$F$236:$FO$236, 0)</f>
        <v>0</v>
      </c>
      <c r="EAT250" s="214">
        <f>_xlfn.XLOOKUP(EAT234, Schedule!$F$226:$FO$226, Schedule!$F$236:$FO$236, 0)</f>
        <v>0</v>
      </c>
      <c r="EAU250" s="214">
        <f>_xlfn.XLOOKUP(EAU234, Schedule!$F$226:$FO$226, Schedule!$F$236:$FO$236, 0)</f>
        <v>0</v>
      </c>
      <c r="EAV250" s="214">
        <f>_xlfn.XLOOKUP(EAV234, Schedule!$F$226:$FO$226, Schedule!$F$236:$FO$236, 0)</f>
        <v>0</v>
      </c>
      <c r="EAW250" s="214">
        <f>_xlfn.XLOOKUP(EAW234, Schedule!$F$226:$FO$226, Schedule!$F$236:$FO$236, 0)</f>
        <v>0</v>
      </c>
      <c r="EAX250" s="214">
        <f>_xlfn.XLOOKUP(EAX234, Schedule!$F$226:$FO$226, Schedule!$F$236:$FO$236, 0)</f>
        <v>0</v>
      </c>
      <c r="EAY250" s="214">
        <f>_xlfn.XLOOKUP(EAY234, Schedule!$F$226:$FO$226, Schedule!$F$236:$FO$236, 0)</f>
        <v>0</v>
      </c>
      <c r="EAZ250" s="214">
        <f>_xlfn.XLOOKUP(EAZ234, Schedule!$F$226:$FO$226, Schedule!$F$236:$FO$236, 0)</f>
        <v>0</v>
      </c>
      <c r="EBA250" s="214">
        <f>_xlfn.XLOOKUP(EBA234, Schedule!$F$226:$FO$226, Schedule!$F$236:$FO$236, 0)</f>
        <v>0</v>
      </c>
      <c r="EBB250" s="214">
        <f>_xlfn.XLOOKUP(EBB234, Schedule!$F$226:$FO$226, Schedule!$F$236:$FO$236, 0)</f>
        <v>0</v>
      </c>
      <c r="EBC250" s="214">
        <f>_xlfn.XLOOKUP(EBC234, Schedule!$F$226:$FO$226, Schedule!$F$236:$FO$236, 0)</f>
        <v>0</v>
      </c>
      <c r="EBD250" s="214">
        <f>_xlfn.XLOOKUP(EBD234, Schedule!$F$226:$FO$226, Schedule!$F$236:$FO$236, 0)</f>
        <v>0</v>
      </c>
      <c r="EBE250" s="214">
        <f>_xlfn.XLOOKUP(EBE234, Schedule!$F$226:$FO$226, Schedule!$F$236:$FO$236, 0)</f>
        <v>0</v>
      </c>
      <c r="EBF250" s="214">
        <f>_xlfn.XLOOKUP(EBF234, Schedule!$F$226:$FO$226, Schedule!$F$236:$FO$236, 0)</f>
        <v>0</v>
      </c>
      <c r="EBG250" s="214">
        <f>_xlfn.XLOOKUP(EBG234, Schedule!$F$226:$FO$226, Schedule!$F$236:$FO$236, 0)</f>
        <v>0</v>
      </c>
      <c r="EBH250" s="214">
        <f>_xlfn.XLOOKUP(EBH234, Schedule!$F$226:$FO$226, Schedule!$F$236:$FO$236, 0)</f>
        <v>0</v>
      </c>
      <c r="EBI250" s="214">
        <f>_xlfn.XLOOKUP(EBI234, Schedule!$F$226:$FO$226, Schedule!$F$236:$FO$236, 0)</f>
        <v>0</v>
      </c>
      <c r="EBJ250" s="214">
        <f>_xlfn.XLOOKUP(EBJ234, Schedule!$F$226:$FO$226, Schedule!$F$236:$FO$236, 0)</f>
        <v>0</v>
      </c>
      <c r="EBK250" s="214">
        <f>_xlfn.XLOOKUP(EBK234, Schedule!$F$226:$FO$226, Schedule!$F$236:$FO$236, 0)</f>
        <v>0</v>
      </c>
      <c r="EBL250" s="214">
        <f>_xlfn.XLOOKUP(EBL234, Schedule!$F$226:$FO$226, Schedule!$F$236:$FO$236, 0)</f>
        <v>0</v>
      </c>
      <c r="EBM250" s="214">
        <f>_xlfn.XLOOKUP(EBM234, Schedule!$F$226:$FO$226, Schedule!$F$236:$FO$236, 0)</f>
        <v>0</v>
      </c>
      <c r="EBN250" s="214">
        <f>_xlfn.XLOOKUP(EBN234, Schedule!$F$226:$FO$226, Schedule!$F$236:$FO$236, 0)</f>
        <v>0</v>
      </c>
      <c r="EBO250" s="214">
        <f>_xlfn.XLOOKUP(EBO234, Schedule!$F$226:$FO$226, Schedule!$F$236:$FO$236, 0)</f>
        <v>0</v>
      </c>
      <c r="EBP250" s="214">
        <f>_xlfn.XLOOKUP(EBP234, Schedule!$F$226:$FO$226, Schedule!$F$236:$FO$236, 0)</f>
        <v>0</v>
      </c>
      <c r="EBQ250" s="214">
        <f>_xlfn.XLOOKUP(EBQ234, Schedule!$F$226:$FO$226, Schedule!$F$236:$FO$236, 0)</f>
        <v>0</v>
      </c>
      <c r="EBR250" s="214">
        <f>_xlfn.XLOOKUP(EBR234, Schedule!$F$226:$FO$226, Schedule!$F$236:$FO$236, 0)</f>
        <v>0</v>
      </c>
      <c r="EBS250" s="214">
        <f>_xlfn.XLOOKUP(EBS234, Schedule!$F$226:$FO$226, Schedule!$F$236:$FO$236, 0)</f>
        <v>0</v>
      </c>
      <c r="EBT250" s="214">
        <f>_xlfn.XLOOKUP(EBT234, Schedule!$F$226:$FO$226, Schedule!$F$236:$FO$236, 0)</f>
        <v>0</v>
      </c>
      <c r="EBU250" s="214">
        <f>_xlfn.XLOOKUP(EBU234, Schedule!$F$226:$FO$226, Schedule!$F$236:$FO$236, 0)</f>
        <v>0</v>
      </c>
      <c r="EBV250" s="214">
        <f>_xlfn.XLOOKUP(EBV234, Schedule!$F$226:$FO$226, Schedule!$F$236:$FO$236, 0)</f>
        <v>0</v>
      </c>
      <c r="EBW250" s="214">
        <f>_xlfn.XLOOKUP(EBW234, Schedule!$F$226:$FO$226, Schedule!$F$236:$FO$236, 0)</f>
        <v>0</v>
      </c>
      <c r="EBX250" s="214">
        <f>_xlfn.XLOOKUP(EBX234, Schedule!$F$226:$FO$226, Schedule!$F$236:$FO$236, 0)</f>
        <v>0</v>
      </c>
      <c r="EBY250" s="214">
        <f>_xlfn.XLOOKUP(EBY234, Schedule!$F$226:$FO$226, Schedule!$F$236:$FO$236, 0)</f>
        <v>0</v>
      </c>
      <c r="EBZ250" s="214">
        <f>_xlfn.XLOOKUP(EBZ234, Schedule!$F$226:$FO$226, Schedule!$F$236:$FO$236, 0)</f>
        <v>0</v>
      </c>
      <c r="ECA250" s="214">
        <f>_xlfn.XLOOKUP(ECA234, Schedule!$F$226:$FO$226, Schedule!$F$236:$FO$236, 0)</f>
        <v>0</v>
      </c>
      <c r="ECB250" s="214">
        <f>_xlfn.XLOOKUP(ECB234, Schedule!$F$226:$FO$226, Schedule!$F$236:$FO$236, 0)</f>
        <v>0</v>
      </c>
      <c r="ECC250" s="214">
        <f>_xlfn.XLOOKUP(ECC234, Schedule!$F$226:$FO$226, Schedule!$F$236:$FO$236, 0)</f>
        <v>0</v>
      </c>
      <c r="ECD250" s="214">
        <f>_xlfn.XLOOKUP(ECD234, Schedule!$F$226:$FO$226, Schedule!$F$236:$FO$236, 0)</f>
        <v>0</v>
      </c>
      <c r="ECE250" s="214">
        <f>_xlfn.XLOOKUP(ECE234, Schedule!$F$226:$FO$226, Schedule!$F$236:$FO$236, 0)</f>
        <v>0</v>
      </c>
      <c r="ECF250" s="214">
        <f>_xlfn.XLOOKUP(ECF234, Schedule!$F$226:$FO$226, Schedule!$F$236:$FO$236, 0)</f>
        <v>0</v>
      </c>
      <c r="ECG250" s="214">
        <f>_xlfn.XLOOKUP(ECG234, Schedule!$F$226:$FO$226, Schedule!$F$236:$FO$236, 0)</f>
        <v>0</v>
      </c>
      <c r="ECH250" s="214">
        <f>_xlfn.XLOOKUP(ECH234, Schedule!$F$226:$FO$226, Schedule!$F$236:$FO$236, 0)</f>
        <v>0</v>
      </c>
      <c r="ECI250" s="214">
        <f>_xlfn.XLOOKUP(ECI234, Schedule!$F$226:$FO$226, Schedule!$F$236:$FO$236, 0)</f>
        <v>0</v>
      </c>
      <c r="ECJ250" s="214">
        <f>_xlfn.XLOOKUP(ECJ234, Schedule!$F$226:$FO$226, Schedule!$F$236:$FO$236, 0)</f>
        <v>0</v>
      </c>
      <c r="ECK250" s="214">
        <f>_xlfn.XLOOKUP(ECK234, Schedule!$F$226:$FO$226, Schedule!$F$236:$FO$236, 0)</f>
        <v>0</v>
      </c>
      <c r="ECL250" s="214">
        <f>_xlfn.XLOOKUP(ECL234, Schedule!$F$226:$FO$226, Schedule!$F$236:$FO$236, 0)</f>
        <v>0</v>
      </c>
      <c r="ECM250" s="214">
        <f>_xlfn.XLOOKUP(ECM234, Schedule!$F$226:$FO$226, Schedule!$F$236:$FO$236, 0)</f>
        <v>0</v>
      </c>
      <c r="ECN250" s="214">
        <f>_xlfn.XLOOKUP(ECN234, Schedule!$F$226:$FO$226, Schedule!$F$236:$FO$236, 0)</f>
        <v>0</v>
      </c>
      <c r="ECO250" s="214">
        <f>_xlfn.XLOOKUP(ECO234, Schedule!$F$226:$FO$226, Schedule!$F$236:$FO$236, 0)</f>
        <v>0</v>
      </c>
      <c r="ECP250" s="214">
        <f>_xlfn.XLOOKUP(ECP234, Schedule!$F$226:$FO$226, Schedule!$F$236:$FO$236, 0)</f>
        <v>0</v>
      </c>
      <c r="ECQ250" s="214">
        <f>_xlfn.XLOOKUP(ECQ234, Schedule!$F$226:$FO$226, Schedule!$F$236:$FO$236, 0)</f>
        <v>0</v>
      </c>
      <c r="ECR250" s="214">
        <f>_xlfn.XLOOKUP(ECR234, Schedule!$F$226:$FO$226, Schedule!$F$236:$FO$236, 0)</f>
        <v>0</v>
      </c>
      <c r="ECS250" s="214">
        <f>_xlfn.XLOOKUP(ECS234, Schedule!$F$226:$FO$226, Schedule!$F$236:$FO$236, 0)</f>
        <v>0</v>
      </c>
      <c r="ECT250" s="214">
        <f>_xlfn.XLOOKUP(ECT234, Schedule!$F$226:$FO$226, Schedule!$F$236:$FO$236, 0)</f>
        <v>0</v>
      </c>
      <c r="ECU250" s="214">
        <f>_xlfn.XLOOKUP(ECU234, Schedule!$F$226:$FO$226, Schedule!$F$236:$FO$236, 0)</f>
        <v>0</v>
      </c>
      <c r="ECV250" s="214">
        <f>_xlfn.XLOOKUP(ECV234, Schedule!$F$226:$FO$226, Schedule!$F$236:$FO$236, 0)</f>
        <v>0</v>
      </c>
      <c r="ECW250" s="214">
        <f>_xlfn.XLOOKUP(ECW234, Schedule!$F$226:$FO$226, Schedule!$F$236:$FO$236, 0)</f>
        <v>0</v>
      </c>
      <c r="ECX250" s="214">
        <f>_xlfn.XLOOKUP(ECX234, Schedule!$F$226:$FO$226, Schedule!$F$236:$FO$236, 0)</f>
        <v>0</v>
      </c>
      <c r="ECY250" s="214">
        <f>_xlfn.XLOOKUP(ECY234, Schedule!$F$226:$FO$226, Schedule!$F$236:$FO$236, 0)</f>
        <v>0</v>
      </c>
      <c r="ECZ250" s="214">
        <f>_xlfn.XLOOKUP(ECZ234, Schedule!$F$226:$FO$226, Schedule!$F$236:$FO$236, 0)</f>
        <v>0</v>
      </c>
      <c r="EDA250" s="214">
        <f>_xlfn.XLOOKUP(EDA234, Schedule!$F$226:$FO$226, Schedule!$F$236:$FO$236, 0)</f>
        <v>0</v>
      </c>
      <c r="EDB250" s="214">
        <f>_xlfn.XLOOKUP(EDB234, Schedule!$F$226:$FO$226, Schedule!$F$236:$FO$236, 0)</f>
        <v>0</v>
      </c>
      <c r="EDC250" s="214">
        <f>_xlfn.XLOOKUP(EDC234, Schedule!$F$226:$FO$226, Schedule!$F$236:$FO$236, 0)</f>
        <v>0</v>
      </c>
      <c r="EDD250" s="214">
        <f>_xlfn.XLOOKUP(EDD234, Schedule!$F$226:$FO$226, Schedule!$F$236:$FO$236, 0)</f>
        <v>0</v>
      </c>
      <c r="EDE250" s="214">
        <f>_xlfn.XLOOKUP(EDE234, Schedule!$F$226:$FO$226, Schedule!$F$236:$FO$236, 0)</f>
        <v>0</v>
      </c>
      <c r="EDF250" s="214">
        <f>_xlfn.XLOOKUP(EDF234, Schedule!$F$226:$FO$226, Schedule!$F$236:$FO$236, 0)</f>
        <v>0</v>
      </c>
      <c r="EDG250" s="214">
        <f>_xlfn.XLOOKUP(EDG234, Schedule!$F$226:$FO$226, Schedule!$F$236:$FO$236, 0)</f>
        <v>0</v>
      </c>
      <c r="EDH250" s="214">
        <f>_xlfn.XLOOKUP(EDH234, Schedule!$F$226:$FO$226, Schedule!$F$236:$FO$236, 0)</f>
        <v>0</v>
      </c>
      <c r="EDI250" s="214">
        <f>_xlfn.XLOOKUP(EDI234, Schedule!$F$226:$FO$226, Schedule!$F$236:$FO$236, 0)</f>
        <v>0</v>
      </c>
      <c r="EDJ250" s="214">
        <f>_xlfn.XLOOKUP(EDJ234, Schedule!$F$226:$FO$226, Schedule!$F$236:$FO$236, 0)</f>
        <v>0</v>
      </c>
      <c r="EDK250" s="214">
        <f>_xlfn.XLOOKUP(EDK234, Schedule!$F$226:$FO$226, Schedule!$F$236:$FO$236, 0)</f>
        <v>0</v>
      </c>
      <c r="EDL250" s="214">
        <f>_xlfn.XLOOKUP(EDL234, Schedule!$F$226:$FO$226, Schedule!$F$236:$FO$236, 0)</f>
        <v>0</v>
      </c>
      <c r="EDM250" s="214">
        <f>_xlfn.XLOOKUP(EDM234, Schedule!$F$226:$FO$226, Schedule!$F$236:$FO$236, 0)</f>
        <v>0</v>
      </c>
      <c r="EDN250" s="214">
        <f>_xlfn.XLOOKUP(EDN234, Schedule!$F$226:$FO$226, Schedule!$F$236:$FO$236, 0)</f>
        <v>0</v>
      </c>
      <c r="EDO250" s="214">
        <f>_xlfn.XLOOKUP(EDO234, Schedule!$F$226:$FO$226, Schedule!$F$236:$FO$236, 0)</f>
        <v>0</v>
      </c>
      <c r="EDP250" s="214">
        <f>_xlfn.XLOOKUP(EDP234, Schedule!$F$226:$FO$226, Schedule!$F$236:$FO$236, 0)</f>
        <v>0</v>
      </c>
      <c r="EDQ250" s="214">
        <f>_xlfn.XLOOKUP(EDQ234, Schedule!$F$226:$FO$226, Schedule!$F$236:$FO$236, 0)</f>
        <v>0</v>
      </c>
      <c r="EDR250" s="214">
        <f>_xlfn.XLOOKUP(EDR234, Schedule!$F$226:$FO$226, Schedule!$F$236:$FO$236, 0)</f>
        <v>0</v>
      </c>
      <c r="EDS250" s="214">
        <f>_xlfn.XLOOKUP(EDS234, Schedule!$F$226:$FO$226, Schedule!$F$236:$FO$236, 0)</f>
        <v>0</v>
      </c>
      <c r="EDT250" s="214">
        <f>_xlfn.XLOOKUP(EDT234, Schedule!$F$226:$FO$226, Schedule!$F$236:$FO$236, 0)</f>
        <v>0</v>
      </c>
      <c r="EDU250" s="214">
        <f>_xlfn.XLOOKUP(EDU234, Schedule!$F$226:$FO$226, Schedule!$F$236:$FO$236, 0)</f>
        <v>0</v>
      </c>
      <c r="EDV250" s="214">
        <f>_xlfn.XLOOKUP(EDV234, Schedule!$F$226:$FO$226, Schedule!$F$236:$FO$236, 0)</f>
        <v>0</v>
      </c>
      <c r="EDW250" s="214">
        <f>_xlfn.XLOOKUP(EDW234, Schedule!$F$226:$FO$226, Schedule!$F$236:$FO$236, 0)</f>
        <v>0</v>
      </c>
      <c r="EDX250" s="214">
        <f>_xlfn.XLOOKUP(EDX234, Schedule!$F$226:$FO$226, Schedule!$F$236:$FO$236, 0)</f>
        <v>0</v>
      </c>
      <c r="EDY250" s="214">
        <f>_xlfn.XLOOKUP(EDY234, Schedule!$F$226:$FO$226, Schedule!$F$236:$FO$236, 0)</f>
        <v>0</v>
      </c>
      <c r="EDZ250" s="214">
        <f>_xlfn.XLOOKUP(EDZ234, Schedule!$F$226:$FO$226, Schedule!$F$236:$FO$236, 0)</f>
        <v>0</v>
      </c>
      <c r="EEA250" s="214">
        <f>_xlfn.XLOOKUP(EEA234, Schedule!$F$226:$FO$226, Schedule!$F$236:$FO$236, 0)</f>
        <v>0</v>
      </c>
      <c r="EEB250" s="214">
        <f>_xlfn.XLOOKUP(EEB234, Schedule!$F$226:$FO$226, Schedule!$F$236:$FO$236, 0)</f>
        <v>0</v>
      </c>
      <c r="EEC250" s="214">
        <f>_xlfn.XLOOKUP(EEC234, Schedule!$F$226:$FO$226, Schedule!$F$236:$FO$236, 0)</f>
        <v>0</v>
      </c>
      <c r="EED250" s="214">
        <f>_xlfn.XLOOKUP(EED234, Schedule!$F$226:$FO$226, Schedule!$F$236:$FO$236, 0)</f>
        <v>0</v>
      </c>
      <c r="EEE250" s="214">
        <f>_xlfn.XLOOKUP(EEE234, Schedule!$F$226:$FO$226, Schedule!$F$236:$FO$236, 0)</f>
        <v>0</v>
      </c>
      <c r="EEF250" s="214">
        <f>_xlfn.XLOOKUP(EEF234, Schedule!$F$226:$FO$226, Schedule!$F$236:$FO$236, 0)</f>
        <v>0</v>
      </c>
      <c r="EEG250" s="214">
        <f>_xlfn.XLOOKUP(EEG234, Schedule!$F$226:$FO$226, Schedule!$F$236:$FO$236, 0)</f>
        <v>0</v>
      </c>
      <c r="EEH250" s="214">
        <f>_xlfn.XLOOKUP(EEH234, Schedule!$F$226:$FO$226, Schedule!$F$236:$FO$236, 0)</f>
        <v>0</v>
      </c>
      <c r="EEI250" s="214">
        <f>_xlfn.XLOOKUP(EEI234, Schedule!$F$226:$FO$226, Schedule!$F$236:$FO$236, 0)</f>
        <v>0</v>
      </c>
      <c r="EEJ250" s="214">
        <f>_xlfn.XLOOKUP(EEJ234, Schedule!$F$226:$FO$226, Schedule!$F$236:$FO$236, 0)</f>
        <v>0</v>
      </c>
      <c r="EEK250" s="214">
        <f>_xlfn.XLOOKUP(EEK234, Schedule!$F$226:$FO$226, Schedule!$F$236:$FO$236, 0)</f>
        <v>0</v>
      </c>
      <c r="EEL250" s="214">
        <f>_xlfn.XLOOKUP(EEL234, Schedule!$F$226:$FO$226, Schedule!$F$236:$FO$236, 0)</f>
        <v>0</v>
      </c>
      <c r="EEM250" s="214">
        <f>_xlfn.XLOOKUP(EEM234, Schedule!$F$226:$FO$226, Schedule!$F$236:$FO$236, 0)</f>
        <v>0</v>
      </c>
      <c r="EEN250" s="214">
        <f>_xlfn.XLOOKUP(EEN234, Schedule!$F$226:$FO$226, Schedule!$F$236:$FO$236, 0)</f>
        <v>0</v>
      </c>
      <c r="EEO250" s="214">
        <f>_xlfn.XLOOKUP(EEO234, Schedule!$F$226:$FO$226, Schedule!$F$236:$FO$236, 0)</f>
        <v>0</v>
      </c>
      <c r="EEP250" s="214">
        <f>_xlfn.XLOOKUP(EEP234, Schedule!$F$226:$FO$226, Schedule!$F$236:$FO$236, 0)</f>
        <v>0</v>
      </c>
      <c r="EEQ250" s="214">
        <f>_xlfn.XLOOKUP(EEQ234, Schedule!$F$226:$FO$226, Schedule!$F$236:$FO$236, 0)</f>
        <v>0</v>
      </c>
      <c r="EER250" s="214">
        <f>_xlfn.XLOOKUP(EER234, Schedule!$F$226:$FO$226, Schedule!$F$236:$FO$236, 0)</f>
        <v>0</v>
      </c>
      <c r="EES250" s="214">
        <f>_xlfn.XLOOKUP(EES234, Schedule!$F$226:$FO$226, Schedule!$F$236:$FO$236, 0)</f>
        <v>0</v>
      </c>
      <c r="EET250" s="214">
        <f>_xlfn.XLOOKUP(EET234, Schedule!$F$226:$FO$226, Schedule!$F$236:$FO$236, 0)</f>
        <v>0</v>
      </c>
      <c r="EEU250" s="214">
        <f>_xlfn.XLOOKUP(EEU234, Schedule!$F$226:$FO$226, Schedule!$F$236:$FO$236, 0)</f>
        <v>0</v>
      </c>
      <c r="EEV250" s="214">
        <f>_xlfn.XLOOKUP(EEV234, Schedule!$F$226:$FO$226, Schedule!$F$236:$FO$236, 0)</f>
        <v>0</v>
      </c>
      <c r="EEW250" s="214">
        <f>_xlfn.XLOOKUP(EEW234, Schedule!$F$226:$FO$226, Schedule!$F$236:$FO$236, 0)</f>
        <v>0</v>
      </c>
      <c r="EEX250" s="214">
        <f>_xlfn.XLOOKUP(EEX234, Schedule!$F$226:$FO$226, Schedule!$F$236:$FO$236, 0)</f>
        <v>0</v>
      </c>
      <c r="EEY250" s="214">
        <f>_xlfn.XLOOKUP(EEY234, Schedule!$F$226:$FO$226, Schedule!$F$236:$FO$236, 0)</f>
        <v>0</v>
      </c>
      <c r="EEZ250" s="214">
        <f>_xlfn.XLOOKUP(EEZ234, Schedule!$F$226:$FO$226, Schedule!$F$236:$FO$236, 0)</f>
        <v>0</v>
      </c>
      <c r="EFA250" s="214">
        <f>_xlfn.XLOOKUP(EFA234, Schedule!$F$226:$FO$226, Schedule!$F$236:$FO$236, 0)</f>
        <v>0</v>
      </c>
      <c r="EFB250" s="214">
        <f>_xlfn.XLOOKUP(EFB234, Schedule!$F$226:$FO$226, Schedule!$F$236:$FO$236, 0)</f>
        <v>0</v>
      </c>
      <c r="EFC250" s="214">
        <f>_xlfn.XLOOKUP(EFC234, Schedule!$F$226:$FO$226, Schedule!$F$236:$FO$236, 0)</f>
        <v>0</v>
      </c>
      <c r="EFD250" s="214">
        <f>_xlfn.XLOOKUP(EFD234, Schedule!$F$226:$FO$226, Schedule!$F$236:$FO$236, 0)</f>
        <v>0</v>
      </c>
      <c r="EFE250" s="214">
        <f>_xlfn.XLOOKUP(EFE234, Schedule!$F$226:$FO$226, Schedule!$F$236:$FO$236, 0)</f>
        <v>0</v>
      </c>
      <c r="EFF250" s="214">
        <f>_xlfn.XLOOKUP(EFF234, Schedule!$F$226:$FO$226, Schedule!$F$236:$FO$236, 0)</f>
        <v>0</v>
      </c>
      <c r="EFG250" s="214">
        <f>_xlfn.XLOOKUP(EFG234, Schedule!$F$226:$FO$226, Schedule!$F$236:$FO$236, 0)</f>
        <v>0</v>
      </c>
      <c r="EFH250" s="214">
        <f>_xlfn.XLOOKUP(EFH234, Schedule!$F$226:$FO$226, Schedule!$F$236:$FO$236, 0)</f>
        <v>0</v>
      </c>
      <c r="EFI250" s="214">
        <f>_xlfn.XLOOKUP(EFI234, Schedule!$F$226:$FO$226, Schedule!$F$236:$FO$236, 0)</f>
        <v>0</v>
      </c>
      <c r="EFJ250" s="214">
        <f>_xlfn.XLOOKUP(EFJ234, Schedule!$F$226:$FO$226, Schedule!$F$236:$FO$236, 0)</f>
        <v>0</v>
      </c>
      <c r="EFK250" s="214">
        <f>_xlfn.XLOOKUP(EFK234, Schedule!$F$226:$FO$226, Schedule!$F$236:$FO$236, 0)</f>
        <v>0</v>
      </c>
      <c r="EFL250" s="214">
        <f>_xlfn.XLOOKUP(EFL234, Schedule!$F$226:$FO$226, Schedule!$F$236:$FO$236, 0)</f>
        <v>0</v>
      </c>
      <c r="EFM250" s="214">
        <f>_xlfn.XLOOKUP(EFM234, Schedule!$F$226:$FO$226, Schedule!$F$236:$FO$236, 0)</f>
        <v>0</v>
      </c>
      <c r="EFN250" s="214">
        <f>_xlfn.XLOOKUP(EFN234, Schedule!$F$226:$FO$226, Schedule!$F$236:$FO$236, 0)</f>
        <v>0</v>
      </c>
      <c r="EFO250" s="214">
        <f>_xlfn.XLOOKUP(EFO234, Schedule!$F$226:$FO$226, Schedule!$F$236:$FO$236, 0)</f>
        <v>0</v>
      </c>
      <c r="EFP250" s="214">
        <f>_xlfn.XLOOKUP(EFP234, Schedule!$F$226:$FO$226, Schedule!$F$236:$FO$236, 0)</f>
        <v>0</v>
      </c>
      <c r="EFQ250" s="214">
        <f>_xlfn.XLOOKUP(EFQ234, Schedule!$F$226:$FO$226, Schedule!$F$236:$FO$236, 0)</f>
        <v>0</v>
      </c>
      <c r="EFR250" s="214">
        <f>_xlfn.XLOOKUP(EFR234, Schedule!$F$226:$FO$226, Schedule!$F$236:$FO$236, 0)</f>
        <v>0</v>
      </c>
      <c r="EFS250" s="214">
        <f>_xlfn.XLOOKUP(EFS234, Schedule!$F$226:$FO$226, Schedule!$F$236:$FO$236, 0)</f>
        <v>0</v>
      </c>
      <c r="EFT250" s="214">
        <f>_xlfn.XLOOKUP(EFT234, Schedule!$F$226:$FO$226, Schedule!$F$236:$FO$236, 0)</f>
        <v>0</v>
      </c>
      <c r="EFU250" s="214">
        <f>_xlfn.XLOOKUP(EFU234, Schedule!$F$226:$FO$226, Schedule!$F$236:$FO$236, 0)</f>
        <v>0</v>
      </c>
      <c r="EFV250" s="214">
        <f>_xlfn.XLOOKUP(EFV234, Schedule!$F$226:$FO$226, Schedule!$F$236:$FO$236, 0)</f>
        <v>0</v>
      </c>
      <c r="EFW250" s="214">
        <f>_xlfn.XLOOKUP(EFW234, Schedule!$F$226:$FO$226, Schedule!$F$236:$FO$236, 0)</f>
        <v>0</v>
      </c>
      <c r="EFX250" s="214">
        <f>_xlfn.XLOOKUP(EFX234, Schedule!$F$226:$FO$226, Schedule!$F$236:$FO$236, 0)</f>
        <v>0</v>
      </c>
      <c r="EFY250" s="214">
        <f>_xlfn.XLOOKUP(EFY234, Schedule!$F$226:$FO$226, Schedule!$F$236:$FO$236, 0)</f>
        <v>0</v>
      </c>
      <c r="EFZ250" s="214">
        <f>_xlfn.XLOOKUP(EFZ234, Schedule!$F$226:$FO$226, Schedule!$F$236:$FO$236, 0)</f>
        <v>0</v>
      </c>
      <c r="EGA250" s="214">
        <f>_xlfn.XLOOKUP(EGA234, Schedule!$F$226:$FO$226, Schedule!$F$236:$FO$236, 0)</f>
        <v>0</v>
      </c>
      <c r="EGB250" s="214">
        <f>_xlfn.XLOOKUP(EGB234, Schedule!$F$226:$FO$226, Schedule!$F$236:$FO$236, 0)</f>
        <v>0</v>
      </c>
      <c r="EGC250" s="214">
        <f>_xlfn.XLOOKUP(EGC234, Schedule!$F$226:$FO$226, Schedule!$F$236:$FO$236, 0)</f>
        <v>0</v>
      </c>
      <c r="EGD250" s="214">
        <f>_xlfn.XLOOKUP(EGD234, Schedule!$F$226:$FO$226, Schedule!$F$236:$FO$236, 0)</f>
        <v>0</v>
      </c>
      <c r="EGE250" s="214">
        <f>_xlfn.XLOOKUP(EGE234, Schedule!$F$226:$FO$226, Schedule!$F$236:$FO$236, 0)</f>
        <v>0</v>
      </c>
      <c r="EGF250" s="214">
        <f>_xlfn.XLOOKUP(EGF234, Schedule!$F$226:$FO$226, Schedule!$F$236:$FO$236, 0)</f>
        <v>0</v>
      </c>
      <c r="EGG250" s="214">
        <f>_xlfn.XLOOKUP(EGG234, Schedule!$F$226:$FO$226, Schedule!$F$236:$FO$236, 0)</f>
        <v>0</v>
      </c>
      <c r="EGH250" s="214">
        <f>_xlfn.XLOOKUP(EGH234, Schedule!$F$226:$FO$226, Schedule!$F$236:$FO$236, 0)</f>
        <v>0</v>
      </c>
      <c r="EGI250" s="214">
        <f>_xlfn.XLOOKUP(EGI234, Schedule!$F$226:$FO$226, Schedule!$F$236:$FO$236, 0)</f>
        <v>0</v>
      </c>
      <c r="EGJ250" s="214">
        <f>_xlfn.XLOOKUP(EGJ234, Schedule!$F$226:$FO$226, Schedule!$F$236:$FO$236, 0)</f>
        <v>0</v>
      </c>
      <c r="EGK250" s="214">
        <f>_xlfn.XLOOKUP(EGK234, Schedule!$F$226:$FO$226, Schedule!$F$236:$FO$236, 0)</f>
        <v>0</v>
      </c>
      <c r="EGL250" s="214">
        <f>_xlfn.XLOOKUP(EGL234, Schedule!$F$226:$FO$226, Schedule!$F$236:$FO$236, 0)</f>
        <v>0</v>
      </c>
      <c r="EGM250" s="214">
        <f>_xlfn.XLOOKUP(EGM234, Schedule!$F$226:$FO$226, Schedule!$F$236:$FO$236, 0)</f>
        <v>0</v>
      </c>
      <c r="EGN250" s="214">
        <f>_xlfn.XLOOKUP(EGN234, Schedule!$F$226:$FO$226, Schedule!$F$236:$FO$236, 0)</f>
        <v>0</v>
      </c>
      <c r="EGO250" s="214">
        <f>_xlfn.XLOOKUP(EGO234, Schedule!$F$226:$FO$226, Schedule!$F$236:$FO$236, 0)</f>
        <v>0</v>
      </c>
      <c r="EGP250" s="214">
        <f>_xlfn.XLOOKUP(EGP234, Schedule!$F$226:$FO$226, Schedule!$F$236:$FO$236, 0)</f>
        <v>0</v>
      </c>
      <c r="EGQ250" s="214">
        <f>_xlfn.XLOOKUP(EGQ234, Schedule!$F$226:$FO$226, Schedule!$F$236:$FO$236, 0)</f>
        <v>0</v>
      </c>
      <c r="EGR250" s="214">
        <f>_xlfn.XLOOKUP(EGR234, Schedule!$F$226:$FO$226, Schedule!$F$236:$FO$236, 0)</f>
        <v>0</v>
      </c>
      <c r="EGS250" s="214">
        <f>_xlfn.XLOOKUP(EGS234, Schedule!$F$226:$FO$226, Schedule!$F$236:$FO$236, 0)</f>
        <v>0</v>
      </c>
      <c r="EGT250" s="214">
        <f>_xlfn.XLOOKUP(EGT234, Schedule!$F$226:$FO$226, Schedule!$F$236:$FO$236, 0)</f>
        <v>0</v>
      </c>
      <c r="EGU250" s="214">
        <f>_xlfn.XLOOKUP(EGU234, Schedule!$F$226:$FO$226, Schedule!$F$236:$FO$236, 0)</f>
        <v>0</v>
      </c>
      <c r="EGV250" s="214">
        <f>_xlfn.XLOOKUP(EGV234, Schedule!$F$226:$FO$226, Schedule!$F$236:$FO$236, 0)</f>
        <v>0</v>
      </c>
      <c r="EGW250" s="214">
        <f>_xlfn.XLOOKUP(EGW234, Schedule!$F$226:$FO$226, Schedule!$F$236:$FO$236, 0)</f>
        <v>0</v>
      </c>
      <c r="EGX250" s="214">
        <f>_xlfn.XLOOKUP(EGX234, Schedule!$F$226:$FO$226, Schedule!$F$236:$FO$236, 0)</f>
        <v>0</v>
      </c>
      <c r="EGY250" s="214">
        <f>_xlfn.XLOOKUP(EGY234, Schedule!$F$226:$FO$226, Schedule!$F$236:$FO$236, 0)</f>
        <v>0</v>
      </c>
      <c r="EGZ250" s="214">
        <f>_xlfn.XLOOKUP(EGZ234, Schedule!$F$226:$FO$226, Schedule!$F$236:$FO$236, 0)</f>
        <v>0</v>
      </c>
      <c r="EHA250" s="214">
        <f>_xlfn.XLOOKUP(EHA234, Schedule!$F$226:$FO$226, Schedule!$F$236:$FO$236, 0)</f>
        <v>0</v>
      </c>
      <c r="EHB250" s="214">
        <f>_xlfn.XLOOKUP(EHB234, Schedule!$F$226:$FO$226, Schedule!$F$236:$FO$236, 0)</f>
        <v>0</v>
      </c>
      <c r="EHC250" s="214">
        <f>_xlfn.XLOOKUP(EHC234, Schedule!$F$226:$FO$226, Schedule!$F$236:$FO$236, 0)</f>
        <v>0</v>
      </c>
      <c r="EHD250" s="214">
        <f>_xlfn.XLOOKUP(EHD234, Schedule!$F$226:$FO$226, Schedule!$F$236:$FO$236, 0)</f>
        <v>0</v>
      </c>
      <c r="EHE250" s="214">
        <f>_xlfn.XLOOKUP(EHE234, Schedule!$F$226:$FO$226, Schedule!$F$236:$FO$236, 0)</f>
        <v>0</v>
      </c>
      <c r="EHF250" s="214">
        <f>_xlfn.XLOOKUP(EHF234, Schedule!$F$226:$FO$226, Schedule!$F$236:$FO$236, 0)</f>
        <v>0</v>
      </c>
      <c r="EHG250" s="214">
        <f>_xlfn.XLOOKUP(EHG234, Schedule!$F$226:$FO$226, Schedule!$F$236:$FO$236, 0)</f>
        <v>0</v>
      </c>
      <c r="EHH250" s="214">
        <f>_xlfn.XLOOKUP(EHH234, Schedule!$F$226:$FO$226, Schedule!$F$236:$FO$236, 0)</f>
        <v>0</v>
      </c>
      <c r="EHI250" s="214">
        <f>_xlfn.XLOOKUP(EHI234, Schedule!$F$226:$FO$226, Schedule!$F$236:$FO$236, 0)</f>
        <v>0</v>
      </c>
      <c r="EHJ250" s="214">
        <f>_xlfn.XLOOKUP(EHJ234, Schedule!$F$226:$FO$226, Schedule!$F$236:$FO$236, 0)</f>
        <v>0</v>
      </c>
      <c r="EHK250" s="214">
        <f>_xlfn.XLOOKUP(EHK234, Schedule!$F$226:$FO$226, Schedule!$F$236:$FO$236, 0)</f>
        <v>0</v>
      </c>
      <c r="EHL250" s="214">
        <f>_xlfn.XLOOKUP(EHL234, Schedule!$F$226:$FO$226, Schedule!$F$236:$FO$236, 0)</f>
        <v>0</v>
      </c>
      <c r="EHM250" s="214">
        <f>_xlfn.XLOOKUP(EHM234, Schedule!$F$226:$FO$226, Schedule!$F$236:$FO$236, 0)</f>
        <v>0</v>
      </c>
      <c r="EHN250" s="214">
        <f>_xlfn.XLOOKUP(EHN234, Schedule!$F$226:$FO$226, Schedule!$F$236:$FO$236, 0)</f>
        <v>0</v>
      </c>
      <c r="EHO250" s="214">
        <f>_xlfn.XLOOKUP(EHO234, Schedule!$F$226:$FO$226, Schedule!$F$236:$FO$236, 0)</f>
        <v>0</v>
      </c>
      <c r="EHP250" s="214">
        <f>_xlfn.XLOOKUP(EHP234, Schedule!$F$226:$FO$226, Schedule!$F$236:$FO$236, 0)</f>
        <v>0</v>
      </c>
      <c r="EHQ250" s="214">
        <f>_xlfn.XLOOKUP(EHQ234, Schedule!$F$226:$FO$226, Schedule!$F$236:$FO$236, 0)</f>
        <v>0</v>
      </c>
      <c r="EHR250" s="214">
        <f>_xlfn.XLOOKUP(EHR234, Schedule!$F$226:$FO$226, Schedule!$F$236:$FO$236, 0)</f>
        <v>0</v>
      </c>
      <c r="EHS250" s="214">
        <f>_xlfn.XLOOKUP(EHS234, Schedule!$F$226:$FO$226, Schedule!$F$236:$FO$236, 0)</f>
        <v>0</v>
      </c>
      <c r="EHT250" s="214">
        <f>_xlfn.XLOOKUP(EHT234, Schedule!$F$226:$FO$226, Schedule!$F$236:$FO$236, 0)</f>
        <v>0</v>
      </c>
      <c r="EHU250" s="214">
        <f>_xlfn.XLOOKUP(EHU234, Schedule!$F$226:$FO$226, Schedule!$F$236:$FO$236, 0)</f>
        <v>0</v>
      </c>
      <c r="EHV250" s="214">
        <f>_xlfn.XLOOKUP(EHV234, Schedule!$F$226:$FO$226, Schedule!$F$236:$FO$236, 0)</f>
        <v>0</v>
      </c>
      <c r="EHW250" s="214">
        <f>_xlfn.XLOOKUP(EHW234, Schedule!$F$226:$FO$226, Schedule!$F$236:$FO$236, 0)</f>
        <v>0</v>
      </c>
      <c r="EHX250" s="214">
        <f>_xlfn.XLOOKUP(EHX234, Schedule!$F$226:$FO$226, Schedule!$F$236:$FO$236, 0)</f>
        <v>0</v>
      </c>
      <c r="EHY250" s="214">
        <f>_xlfn.XLOOKUP(EHY234, Schedule!$F$226:$FO$226, Schedule!$F$236:$FO$236, 0)</f>
        <v>0</v>
      </c>
      <c r="EHZ250" s="214">
        <f>_xlfn.XLOOKUP(EHZ234, Schedule!$F$226:$FO$226, Schedule!$F$236:$FO$236, 0)</f>
        <v>0</v>
      </c>
      <c r="EIA250" s="214">
        <f>_xlfn.XLOOKUP(EIA234, Schedule!$F$226:$FO$226, Schedule!$F$236:$FO$236, 0)</f>
        <v>0</v>
      </c>
      <c r="EIB250" s="214">
        <f>_xlfn.XLOOKUP(EIB234, Schedule!$F$226:$FO$226, Schedule!$F$236:$FO$236, 0)</f>
        <v>0</v>
      </c>
      <c r="EIC250" s="214">
        <f>_xlfn.XLOOKUP(EIC234, Schedule!$F$226:$FO$226, Schedule!$F$236:$FO$236, 0)</f>
        <v>0</v>
      </c>
      <c r="EID250" s="214">
        <f>_xlfn.XLOOKUP(EID234, Schedule!$F$226:$FO$226, Schedule!$F$236:$FO$236, 0)</f>
        <v>0</v>
      </c>
      <c r="EIE250" s="214">
        <f>_xlfn.XLOOKUP(EIE234, Schedule!$F$226:$FO$226, Schedule!$F$236:$FO$236, 0)</f>
        <v>0</v>
      </c>
      <c r="EIF250" s="214">
        <f>_xlfn.XLOOKUP(EIF234, Schedule!$F$226:$FO$226, Schedule!$F$236:$FO$236, 0)</f>
        <v>0</v>
      </c>
      <c r="EIG250" s="214">
        <f>_xlfn.XLOOKUP(EIG234, Schedule!$F$226:$FO$226, Schedule!$F$236:$FO$236, 0)</f>
        <v>0</v>
      </c>
      <c r="EIH250" s="214">
        <f>_xlfn.XLOOKUP(EIH234, Schedule!$F$226:$FO$226, Schedule!$F$236:$FO$236, 0)</f>
        <v>0</v>
      </c>
      <c r="EII250" s="214">
        <f>_xlfn.XLOOKUP(EII234, Schedule!$F$226:$FO$226, Schedule!$F$236:$FO$236, 0)</f>
        <v>0</v>
      </c>
      <c r="EIJ250" s="214">
        <f>_xlfn.XLOOKUP(EIJ234, Schedule!$F$226:$FO$226, Schedule!$F$236:$FO$236, 0)</f>
        <v>0</v>
      </c>
      <c r="EIK250" s="214">
        <f>_xlfn.XLOOKUP(EIK234, Schedule!$F$226:$FO$226, Schedule!$F$236:$FO$236, 0)</f>
        <v>0</v>
      </c>
      <c r="EIL250" s="214">
        <f>_xlfn.XLOOKUP(EIL234, Schedule!$F$226:$FO$226, Schedule!$F$236:$FO$236, 0)</f>
        <v>0</v>
      </c>
      <c r="EIM250" s="214">
        <f>_xlfn.XLOOKUP(EIM234, Schedule!$F$226:$FO$226, Schedule!$F$236:$FO$236, 0)</f>
        <v>0</v>
      </c>
      <c r="EIN250" s="214">
        <f>_xlfn.XLOOKUP(EIN234, Schedule!$F$226:$FO$226, Schedule!$F$236:$FO$236, 0)</f>
        <v>0</v>
      </c>
      <c r="EIO250" s="214">
        <f>_xlfn.XLOOKUP(EIO234, Schedule!$F$226:$FO$226, Schedule!$F$236:$FO$236, 0)</f>
        <v>0</v>
      </c>
      <c r="EIP250" s="214">
        <f>_xlfn.XLOOKUP(EIP234, Schedule!$F$226:$FO$226, Schedule!$F$236:$FO$236, 0)</f>
        <v>0</v>
      </c>
      <c r="EIQ250" s="214">
        <f>_xlfn.XLOOKUP(EIQ234, Schedule!$F$226:$FO$226, Schedule!$F$236:$FO$236, 0)</f>
        <v>0</v>
      </c>
      <c r="EIR250" s="214">
        <f>_xlfn.XLOOKUP(EIR234, Schedule!$F$226:$FO$226, Schedule!$F$236:$FO$236, 0)</f>
        <v>0</v>
      </c>
      <c r="EIS250" s="214">
        <f>_xlfn.XLOOKUP(EIS234, Schedule!$F$226:$FO$226, Schedule!$F$236:$FO$236, 0)</f>
        <v>0</v>
      </c>
      <c r="EIT250" s="214">
        <f>_xlfn.XLOOKUP(EIT234, Schedule!$F$226:$FO$226, Schedule!$F$236:$FO$236, 0)</f>
        <v>0</v>
      </c>
      <c r="EIU250" s="214">
        <f>_xlfn.XLOOKUP(EIU234, Schedule!$F$226:$FO$226, Schedule!$F$236:$FO$236, 0)</f>
        <v>0</v>
      </c>
      <c r="EIV250" s="214">
        <f>_xlfn.XLOOKUP(EIV234, Schedule!$F$226:$FO$226, Schedule!$F$236:$FO$236, 0)</f>
        <v>0</v>
      </c>
      <c r="EIW250" s="214">
        <f>_xlfn.XLOOKUP(EIW234, Schedule!$F$226:$FO$226, Schedule!$F$236:$FO$236, 0)</f>
        <v>0</v>
      </c>
      <c r="EIX250" s="214">
        <f>_xlfn.XLOOKUP(EIX234, Schedule!$F$226:$FO$226, Schedule!$F$236:$FO$236, 0)</f>
        <v>0</v>
      </c>
      <c r="EIY250" s="214">
        <f>_xlfn.XLOOKUP(EIY234, Schedule!$F$226:$FO$226, Schedule!$F$236:$FO$236, 0)</f>
        <v>0</v>
      </c>
      <c r="EIZ250" s="214">
        <f>_xlfn.XLOOKUP(EIZ234, Schedule!$F$226:$FO$226, Schedule!$F$236:$FO$236, 0)</f>
        <v>0</v>
      </c>
      <c r="EJA250" s="214">
        <f>_xlfn.XLOOKUP(EJA234, Schedule!$F$226:$FO$226, Schedule!$F$236:$FO$236, 0)</f>
        <v>0</v>
      </c>
      <c r="EJB250" s="214">
        <f>_xlfn.XLOOKUP(EJB234, Schedule!$F$226:$FO$226, Schedule!$F$236:$FO$236, 0)</f>
        <v>0</v>
      </c>
      <c r="EJC250" s="214">
        <f>_xlfn.XLOOKUP(EJC234, Schedule!$F$226:$FO$226, Schedule!$F$236:$FO$236, 0)</f>
        <v>0</v>
      </c>
      <c r="EJD250" s="214">
        <f>_xlfn.XLOOKUP(EJD234, Schedule!$F$226:$FO$226, Schedule!$F$236:$FO$236, 0)</f>
        <v>0</v>
      </c>
      <c r="EJE250" s="214">
        <f>_xlfn.XLOOKUP(EJE234, Schedule!$F$226:$FO$226, Schedule!$F$236:$FO$236, 0)</f>
        <v>0</v>
      </c>
      <c r="EJF250" s="214">
        <f>_xlfn.XLOOKUP(EJF234, Schedule!$F$226:$FO$226, Schedule!$F$236:$FO$236, 0)</f>
        <v>0</v>
      </c>
      <c r="EJG250" s="214">
        <f>_xlfn.XLOOKUP(EJG234, Schedule!$F$226:$FO$226, Schedule!$F$236:$FO$236, 0)</f>
        <v>0</v>
      </c>
      <c r="EJH250" s="214">
        <f>_xlfn.XLOOKUP(EJH234, Schedule!$F$226:$FO$226, Schedule!$F$236:$FO$236, 0)</f>
        <v>0</v>
      </c>
      <c r="EJI250" s="214">
        <f>_xlfn.XLOOKUP(EJI234, Schedule!$F$226:$FO$226, Schedule!$F$236:$FO$236, 0)</f>
        <v>0</v>
      </c>
      <c r="EJJ250" s="214">
        <f>_xlfn.XLOOKUP(EJJ234, Schedule!$F$226:$FO$226, Schedule!$F$236:$FO$236, 0)</f>
        <v>0</v>
      </c>
      <c r="EJK250" s="214">
        <f>_xlfn.XLOOKUP(EJK234, Schedule!$F$226:$FO$226, Schedule!$F$236:$FO$236, 0)</f>
        <v>0</v>
      </c>
      <c r="EJL250" s="214">
        <f>_xlfn.XLOOKUP(EJL234, Schedule!$F$226:$FO$226, Schedule!$F$236:$FO$236, 0)</f>
        <v>0</v>
      </c>
      <c r="EJM250" s="214">
        <f>_xlfn.XLOOKUP(EJM234, Schedule!$F$226:$FO$226, Schedule!$F$236:$FO$236, 0)</f>
        <v>0</v>
      </c>
      <c r="EJN250" s="214">
        <f>_xlfn.XLOOKUP(EJN234, Schedule!$F$226:$FO$226, Schedule!$F$236:$FO$236, 0)</f>
        <v>0</v>
      </c>
      <c r="EJO250" s="214">
        <f>_xlfn.XLOOKUP(EJO234, Schedule!$F$226:$FO$226, Schedule!$F$236:$FO$236, 0)</f>
        <v>0</v>
      </c>
      <c r="EJP250" s="214">
        <f>_xlfn.XLOOKUP(EJP234, Schedule!$F$226:$FO$226, Schedule!$F$236:$FO$236, 0)</f>
        <v>0</v>
      </c>
      <c r="EJQ250" s="214">
        <f>_xlfn.XLOOKUP(EJQ234, Schedule!$F$226:$FO$226, Schedule!$F$236:$FO$236, 0)</f>
        <v>0</v>
      </c>
      <c r="EJR250" s="214">
        <f>_xlfn.XLOOKUP(EJR234, Schedule!$F$226:$FO$226, Schedule!$F$236:$FO$236, 0)</f>
        <v>0</v>
      </c>
      <c r="EJS250" s="214">
        <f>_xlfn.XLOOKUP(EJS234, Schedule!$F$226:$FO$226, Schedule!$F$236:$FO$236, 0)</f>
        <v>0</v>
      </c>
      <c r="EJT250" s="214">
        <f>_xlfn.XLOOKUP(EJT234, Schedule!$F$226:$FO$226, Schedule!$F$236:$FO$236, 0)</f>
        <v>0</v>
      </c>
      <c r="EJU250" s="214">
        <f>_xlfn.XLOOKUP(EJU234, Schedule!$F$226:$FO$226, Schedule!$F$236:$FO$236, 0)</f>
        <v>0</v>
      </c>
      <c r="EJV250" s="214">
        <f>_xlfn.XLOOKUP(EJV234, Schedule!$F$226:$FO$226, Schedule!$F$236:$FO$236, 0)</f>
        <v>0</v>
      </c>
      <c r="EJW250" s="214">
        <f>_xlfn.XLOOKUP(EJW234, Schedule!$F$226:$FO$226, Schedule!$F$236:$FO$236, 0)</f>
        <v>0</v>
      </c>
      <c r="EJX250" s="214">
        <f>_xlfn.XLOOKUP(EJX234, Schedule!$F$226:$FO$226, Schedule!$F$236:$FO$236, 0)</f>
        <v>0</v>
      </c>
      <c r="EJY250" s="214">
        <f>_xlfn.XLOOKUP(EJY234, Schedule!$F$226:$FO$226, Schedule!$F$236:$FO$236, 0)</f>
        <v>0</v>
      </c>
      <c r="EJZ250" s="214">
        <f>_xlfn.XLOOKUP(EJZ234, Schedule!$F$226:$FO$226, Schedule!$F$236:$FO$236, 0)</f>
        <v>0</v>
      </c>
      <c r="EKA250" s="214">
        <f>_xlfn.XLOOKUP(EKA234, Schedule!$F$226:$FO$226, Schedule!$F$236:$FO$236, 0)</f>
        <v>0</v>
      </c>
      <c r="EKB250" s="214">
        <f>_xlfn.XLOOKUP(EKB234, Schedule!$F$226:$FO$226, Schedule!$F$236:$FO$236, 0)</f>
        <v>0</v>
      </c>
      <c r="EKC250" s="214">
        <f>_xlfn.XLOOKUP(EKC234, Schedule!$F$226:$FO$226, Schedule!$F$236:$FO$236, 0)</f>
        <v>0</v>
      </c>
      <c r="EKD250" s="214">
        <f>_xlfn.XLOOKUP(EKD234, Schedule!$F$226:$FO$226, Schedule!$F$236:$FO$236, 0)</f>
        <v>0</v>
      </c>
      <c r="EKE250" s="214">
        <f>_xlfn.XLOOKUP(EKE234, Schedule!$F$226:$FO$226, Schedule!$F$236:$FO$236, 0)</f>
        <v>0</v>
      </c>
      <c r="EKF250" s="214">
        <f>_xlfn.XLOOKUP(EKF234, Schedule!$F$226:$FO$226, Schedule!$F$236:$FO$236, 0)</f>
        <v>0</v>
      </c>
      <c r="EKG250" s="214">
        <f>_xlfn.XLOOKUP(EKG234, Schedule!$F$226:$FO$226, Schedule!$F$236:$FO$236, 0)</f>
        <v>0</v>
      </c>
      <c r="EKH250" s="214">
        <f>_xlfn.XLOOKUP(EKH234, Schedule!$F$226:$FO$226, Schedule!$F$236:$FO$236, 0)</f>
        <v>0</v>
      </c>
      <c r="EKI250" s="214">
        <f>_xlfn.XLOOKUP(EKI234, Schedule!$F$226:$FO$226, Schedule!$F$236:$FO$236, 0)</f>
        <v>0</v>
      </c>
      <c r="EKJ250" s="214">
        <f>_xlfn.XLOOKUP(EKJ234, Schedule!$F$226:$FO$226, Schedule!$F$236:$FO$236, 0)</f>
        <v>0</v>
      </c>
      <c r="EKK250" s="214">
        <f>_xlfn.XLOOKUP(EKK234, Schedule!$F$226:$FO$226, Schedule!$F$236:$FO$236, 0)</f>
        <v>0</v>
      </c>
      <c r="EKL250" s="214">
        <f>_xlfn.XLOOKUP(EKL234, Schedule!$F$226:$FO$226, Schedule!$F$236:$FO$236, 0)</f>
        <v>0</v>
      </c>
      <c r="EKM250" s="214">
        <f>_xlfn.XLOOKUP(EKM234, Schedule!$F$226:$FO$226, Schedule!$F$236:$FO$236, 0)</f>
        <v>0</v>
      </c>
      <c r="EKN250" s="214">
        <f>_xlfn.XLOOKUP(EKN234, Schedule!$F$226:$FO$226, Schedule!$F$236:$FO$236, 0)</f>
        <v>0</v>
      </c>
      <c r="EKO250" s="214">
        <f>_xlfn.XLOOKUP(EKO234, Schedule!$F$226:$FO$226, Schedule!$F$236:$FO$236, 0)</f>
        <v>0</v>
      </c>
      <c r="EKP250" s="214">
        <f>_xlfn.XLOOKUP(EKP234, Schedule!$F$226:$FO$226, Schedule!$F$236:$FO$236, 0)</f>
        <v>0</v>
      </c>
      <c r="EKQ250" s="214">
        <f>_xlfn.XLOOKUP(EKQ234, Schedule!$F$226:$FO$226, Schedule!$F$236:$FO$236, 0)</f>
        <v>0</v>
      </c>
      <c r="EKR250" s="214">
        <f>_xlfn.XLOOKUP(EKR234, Schedule!$F$226:$FO$226, Schedule!$F$236:$FO$236, 0)</f>
        <v>0</v>
      </c>
      <c r="EKS250" s="214">
        <f>_xlfn.XLOOKUP(EKS234, Schedule!$F$226:$FO$226, Schedule!$F$236:$FO$236, 0)</f>
        <v>0</v>
      </c>
      <c r="EKT250" s="214">
        <f>_xlfn.XLOOKUP(EKT234, Schedule!$F$226:$FO$226, Schedule!$F$236:$FO$236, 0)</f>
        <v>0</v>
      </c>
      <c r="EKU250" s="214">
        <f>_xlfn.XLOOKUP(EKU234, Schedule!$F$226:$FO$226, Schedule!$F$236:$FO$236, 0)</f>
        <v>0</v>
      </c>
      <c r="EKV250" s="214">
        <f>_xlfn.XLOOKUP(EKV234, Schedule!$F$226:$FO$226, Schedule!$F$236:$FO$236, 0)</f>
        <v>0</v>
      </c>
      <c r="EKW250" s="214">
        <f>_xlfn.XLOOKUP(EKW234, Schedule!$F$226:$FO$226, Schedule!$F$236:$FO$236, 0)</f>
        <v>0</v>
      </c>
      <c r="EKX250" s="214">
        <f>_xlfn.XLOOKUP(EKX234, Schedule!$F$226:$FO$226, Schedule!$F$236:$FO$236, 0)</f>
        <v>0</v>
      </c>
      <c r="EKY250" s="214">
        <f>_xlfn.XLOOKUP(EKY234, Schedule!$F$226:$FO$226, Schedule!$F$236:$FO$236, 0)</f>
        <v>0</v>
      </c>
      <c r="EKZ250" s="214">
        <f>_xlfn.XLOOKUP(EKZ234, Schedule!$F$226:$FO$226, Schedule!$F$236:$FO$236, 0)</f>
        <v>0</v>
      </c>
      <c r="ELA250" s="214">
        <f>_xlfn.XLOOKUP(ELA234, Schedule!$F$226:$FO$226, Schedule!$F$236:$FO$236, 0)</f>
        <v>0</v>
      </c>
      <c r="ELB250" s="214">
        <f>_xlfn.XLOOKUP(ELB234, Schedule!$F$226:$FO$226, Schedule!$F$236:$FO$236, 0)</f>
        <v>0</v>
      </c>
      <c r="ELC250" s="214">
        <f>_xlfn.XLOOKUP(ELC234, Schedule!$F$226:$FO$226, Schedule!$F$236:$FO$236, 0)</f>
        <v>0</v>
      </c>
      <c r="ELD250" s="214">
        <f>_xlfn.XLOOKUP(ELD234, Schedule!$F$226:$FO$226, Schedule!$F$236:$FO$236, 0)</f>
        <v>0</v>
      </c>
      <c r="ELE250" s="214">
        <f>_xlfn.XLOOKUP(ELE234, Schedule!$F$226:$FO$226, Schedule!$F$236:$FO$236, 0)</f>
        <v>0</v>
      </c>
      <c r="ELF250" s="214">
        <f>_xlfn.XLOOKUP(ELF234, Schedule!$F$226:$FO$226, Schedule!$F$236:$FO$236, 0)</f>
        <v>0</v>
      </c>
      <c r="ELG250" s="214">
        <f>_xlfn.XLOOKUP(ELG234, Schedule!$F$226:$FO$226, Schedule!$F$236:$FO$236, 0)</f>
        <v>0</v>
      </c>
      <c r="ELH250" s="214">
        <f>_xlfn.XLOOKUP(ELH234, Schedule!$F$226:$FO$226, Schedule!$F$236:$FO$236, 0)</f>
        <v>0</v>
      </c>
      <c r="ELI250" s="214">
        <f>_xlfn.XLOOKUP(ELI234, Schedule!$F$226:$FO$226, Schedule!$F$236:$FO$236, 0)</f>
        <v>0</v>
      </c>
      <c r="ELJ250" s="214">
        <f>_xlfn.XLOOKUP(ELJ234, Schedule!$F$226:$FO$226, Schedule!$F$236:$FO$236, 0)</f>
        <v>0</v>
      </c>
      <c r="ELK250" s="214">
        <f>_xlfn.XLOOKUP(ELK234, Schedule!$F$226:$FO$226, Schedule!$F$236:$FO$236, 0)</f>
        <v>0</v>
      </c>
      <c r="ELL250" s="214">
        <f>_xlfn.XLOOKUP(ELL234, Schedule!$F$226:$FO$226, Schedule!$F$236:$FO$236, 0)</f>
        <v>0</v>
      </c>
      <c r="ELM250" s="214">
        <f>_xlfn.XLOOKUP(ELM234, Schedule!$F$226:$FO$226, Schedule!$F$236:$FO$236, 0)</f>
        <v>0</v>
      </c>
      <c r="ELN250" s="214">
        <f>_xlfn.XLOOKUP(ELN234, Schedule!$F$226:$FO$226, Schedule!$F$236:$FO$236, 0)</f>
        <v>0</v>
      </c>
      <c r="ELO250" s="214">
        <f>_xlfn.XLOOKUP(ELO234, Schedule!$F$226:$FO$226, Schedule!$F$236:$FO$236, 0)</f>
        <v>0</v>
      </c>
      <c r="ELP250" s="214">
        <f>_xlfn.XLOOKUP(ELP234, Schedule!$F$226:$FO$226, Schedule!$F$236:$FO$236, 0)</f>
        <v>0</v>
      </c>
      <c r="ELQ250" s="214">
        <f>_xlfn.XLOOKUP(ELQ234, Schedule!$F$226:$FO$226, Schedule!$F$236:$FO$236, 0)</f>
        <v>0</v>
      </c>
      <c r="ELR250" s="214">
        <f>_xlfn.XLOOKUP(ELR234, Schedule!$F$226:$FO$226, Schedule!$F$236:$FO$236, 0)</f>
        <v>0</v>
      </c>
      <c r="ELS250" s="214">
        <f>_xlfn.XLOOKUP(ELS234, Schedule!$F$226:$FO$226, Schedule!$F$236:$FO$236, 0)</f>
        <v>0</v>
      </c>
      <c r="ELT250" s="214">
        <f>_xlfn.XLOOKUP(ELT234, Schedule!$F$226:$FO$226, Schedule!$F$236:$FO$236, 0)</f>
        <v>0</v>
      </c>
      <c r="ELU250" s="214">
        <f>_xlfn.XLOOKUP(ELU234, Schedule!$F$226:$FO$226, Schedule!$F$236:$FO$236, 0)</f>
        <v>0</v>
      </c>
      <c r="ELV250" s="214">
        <f>_xlfn.XLOOKUP(ELV234, Schedule!$F$226:$FO$226, Schedule!$F$236:$FO$236, 0)</f>
        <v>0</v>
      </c>
      <c r="ELW250" s="214">
        <f>_xlfn.XLOOKUP(ELW234, Schedule!$F$226:$FO$226, Schedule!$F$236:$FO$236, 0)</f>
        <v>0</v>
      </c>
      <c r="ELX250" s="214">
        <f>_xlfn.XLOOKUP(ELX234, Schedule!$F$226:$FO$226, Schedule!$F$236:$FO$236, 0)</f>
        <v>0</v>
      </c>
      <c r="ELY250" s="214">
        <f>_xlfn.XLOOKUP(ELY234, Schedule!$F$226:$FO$226, Schedule!$F$236:$FO$236, 0)</f>
        <v>0</v>
      </c>
      <c r="ELZ250" s="214">
        <f>_xlfn.XLOOKUP(ELZ234, Schedule!$F$226:$FO$226, Schedule!$F$236:$FO$236, 0)</f>
        <v>0</v>
      </c>
      <c r="EMA250" s="214">
        <f>_xlfn.XLOOKUP(EMA234, Schedule!$F$226:$FO$226, Schedule!$F$236:$FO$236, 0)</f>
        <v>0</v>
      </c>
      <c r="EMB250" s="214">
        <f>_xlfn.XLOOKUP(EMB234, Schedule!$F$226:$FO$226, Schedule!$F$236:$FO$236, 0)</f>
        <v>0</v>
      </c>
      <c r="EMC250" s="214">
        <f>_xlfn.XLOOKUP(EMC234, Schedule!$F$226:$FO$226, Schedule!$F$236:$FO$236, 0)</f>
        <v>0</v>
      </c>
      <c r="EMD250" s="214">
        <f>_xlfn.XLOOKUP(EMD234, Schedule!$F$226:$FO$226, Schedule!$F$236:$FO$236, 0)</f>
        <v>0</v>
      </c>
      <c r="EME250" s="214">
        <f>_xlfn.XLOOKUP(EME234, Schedule!$F$226:$FO$226, Schedule!$F$236:$FO$236, 0)</f>
        <v>0</v>
      </c>
      <c r="EMF250" s="214">
        <f>_xlfn.XLOOKUP(EMF234, Schedule!$F$226:$FO$226, Schedule!$F$236:$FO$236, 0)</f>
        <v>0</v>
      </c>
      <c r="EMG250" s="214">
        <f>_xlfn.XLOOKUP(EMG234, Schedule!$F$226:$FO$226, Schedule!$F$236:$FO$236, 0)</f>
        <v>0</v>
      </c>
      <c r="EMH250" s="214">
        <f>_xlfn.XLOOKUP(EMH234, Schedule!$F$226:$FO$226, Schedule!$F$236:$FO$236, 0)</f>
        <v>0</v>
      </c>
      <c r="EMI250" s="214">
        <f>_xlfn.XLOOKUP(EMI234, Schedule!$F$226:$FO$226, Schedule!$F$236:$FO$236, 0)</f>
        <v>0</v>
      </c>
      <c r="EMJ250" s="214">
        <f>_xlfn.XLOOKUP(EMJ234, Schedule!$F$226:$FO$226, Schedule!$F$236:$FO$236, 0)</f>
        <v>0</v>
      </c>
      <c r="EMK250" s="214">
        <f>_xlfn.XLOOKUP(EMK234, Schedule!$F$226:$FO$226, Schedule!$F$236:$FO$236, 0)</f>
        <v>0</v>
      </c>
      <c r="EML250" s="214">
        <f>_xlfn.XLOOKUP(EML234, Schedule!$F$226:$FO$226, Schedule!$F$236:$FO$236, 0)</f>
        <v>0</v>
      </c>
      <c r="EMM250" s="214">
        <f>_xlfn.XLOOKUP(EMM234, Schedule!$F$226:$FO$226, Schedule!$F$236:$FO$236, 0)</f>
        <v>0</v>
      </c>
      <c r="EMN250" s="214">
        <f>_xlfn.XLOOKUP(EMN234, Schedule!$F$226:$FO$226, Schedule!$F$236:$FO$236, 0)</f>
        <v>0</v>
      </c>
      <c r="EMO250" s="214">
        <f>_xlfn.XLOOKUP(EMO234, Schedule!$F$226:$FO$226, Schedule!$F$236:$FO$236, 0)</f>
        <v>0</v>
      </c>
      <c r="EMP250" s="214">
        <f>_xlfn.XLOOKUP(EMP234, Schedule!$F$226:$FO$226, Schedule!$F$236:$FO$236, 0)</f>
        <v>0</v>
      </c>
      <c r="EMQ250" s="214">
        <f>_xlfn.XLOOKUP(EMQ234, Schedule!$F$226:$FO$226, Schedule!$F$236:$FO$236, 0)</f>
        <v>0</v>
      </c>
      <c r="EMR250" s="214">
        <f>_xlfn.XLOOKUP(EMR234, Schedule!$F$226:$FO$226, Schedule!$F$236:$FO$236, 0)</f>
        <v>0</v>
      </c>
      <c r="EMS250" s="214">
        <f>_xlfn.XLOOKUP(EMS234, Schedule!$F$226:$FO$226, Schedule!$F$236:$FO$236, 0)</f>
        <v>0</v>
      </c>
      <c r="EMT250" s="214">
        <f>_xlfn.XLOOKUP(EMT234, Schedule!$F$226:$FO$226, Schedule!$F$236:$FO$236, 0)</f>
        <v>0</v>
      </c>
      <c r="EMU250" s="214">
        <f>_xlfn.XLOOKUP(EMU234, Schedule!$F$226:$FO$226, Schedule!$F$236:$FO$236, 0)</f>
        <v>0</v>
      </c>
      <c r="EMV250" s="214">
        <f>_xlfn.XLOOKUP(EMV234, Schedule!$F$226:$FO$226, Schedule!$F$236:$FO$236, 0)</f>
        <v>0</v>
      </c>
      <c r="EMW250" s="214">
        <f>_xlfn.XLOOKUP(EMW234, Schedule!$F$226:$FO$226, Schedule!$F$236:$FO$236, 0)</f>
        <v>0</v>
      </c>
      <c r="EMX250" s="214">
        <f>_xlfn.XLOOKUP(EMX234, Schedule!$F$226:$FO$226, Schedule!$F$236:$FO$236, 0)</f>
        <v>0</v>
      </c>
      <c r="EMY250" s="214">
        <f>_xlfn.XLOOKUP(EMY234, Schedule!$F$226:$FO$226, Schedule!$F$236:$FO$236, 0)</f>
        <v>0</v>
      </c>
      <c r="EMZ250" s="214">
        <f>_xlfn.XLOOKUP(EMZ234, Schedule!$F$226:$FO$226, Schedule!$F$236:$FO$236, 0)</f>
        <v>0</v>
      </c>
      <c r="ENA250" s="214">
        <f>_xlfn.XLOOKUP(ENA234, Schedule!$F$226:$FO$226, Schedule!$F$236:$FO$236, 0)</f>
        <v>0</v>
      </c>
      <c r="ENB250" s="214">
        <f>_xlfn.XLOOKUP(ENB234, Schedule!$F$226:$FO$226, Schedule!$F$236:$FO$236, 0)</f>
        <v>0</v>
      </c>
      <c r="ENC250" s="214">
        <f>_xlfn.XLOOKUP(ENC234, Schedule!$F$226:$FO$226, Schedule!$F$236:$FO$236, 0)</f>
        <v>0</v>
      </c>
      <c r="END250" s="214">
        <f>_xlfn.XLOOKUP(END234, Schedule!$F$226:$FO$226, Schedule!$F$236:$FO$236, 0)</f>
        <v>0</v>
      </c>
      <c r="ENE250" s="214">
        <f>_xlfn.XLOOKUP(ENE234, Schedule!$F$226:$FO$226, Schedule!$F$236:$FO$236, 0)</f>
        <v>0</v>
      </c>
      <c r="ENF250" s="214">
        <f>_xlfn.XLOOKUP(ENF234, Schedule!$F$226:$FO$226, Schedule!$F$236:$FO$236, 0)</f>
        <v>0</v>
      </c>
      <c r="ENG250" s="214">
        <f>_xlfn.XLOOKUP(ENG234, Schedule!$F$226:$FO$226, Schedule!$F$236:$FO$236, 0)</f>
        <v>0</v>
      </c>
      <c r="ENH250" s="214">
        <f>_xlfn.XLOOKUP(ENH234, Schedule!$F$226:$FO$226, Schedule!$F$236:$FO$236, 0)</f>
        <v>0</v>
      </c>
      <c r="ENI250" s="214">
        <f>_xlfn.XLOOKUP(ENI234, Schedule!$F$226:$FO$226, Schedule!$F$236:$FO$236, 0)</f>
        <v>0</v>
      </c>
      <c r="ENJ250" s="214">
        <f>_xlfn.XLOOKUP(ENJ234, Schedule!$F$226:$FO$226, Schedule!$F$236:$FO$236, 0)</f>
        <v>0</v>
      </c>
      <c r="ENK250" s="214">
        <f>_xlfn.XLOOKUP(ENK234, Schedule!$F$226:$FO$226, Schedule!$F$236:$FO$236, 0)</f>
        <v>0</v>
      </c>
      <c r="ENL250" s="214">
        <f>_xlfn.XLOOKUP(ENL234, Schedule!$F$226:$FO$226, Schedule!$F$236:$FO$236, 0)</f>
        <v>0</v>
      </c>
      <c r="ENM250" s="214">
        <f>_xlfn.XLOOKUP(ENM234, Schedule!$F$226:$FO$226, Schedule!$F$236:$FO$236, 0)</f>
        <v>0</v>
      </c>
      <c r="ENN250" s="214">
        <f>_xlfn.XLOOKUP(ENN234, Schedule!$F$226:$FO$226, Schedule!$F$236:$FO$236, 0)</f>
        <v>0</v>
      </c>
      <c r="ENO250" s="214">
        <f>_xlfn.XLOOKUP(ENO234, Schedule!$F$226:$FO$226, Schedule!$F$236:$FO$236, 0)</f>
        <v>0</v>
      </c>
      <c r="ENP250" s="214">
        <f>_xlfn.XLOOKUP(ENP234, Schedule!$F$226:$FO$226, Schedule!$F$236:$FO$236, 0)</f>
        <v>0</v>
      </c>
      <c r="ENQ250" s="214">
        <f>_xlfn.XLOOKUP(ENQ234, Schedule!$F$226:$FO$226, Schedule!$F$236:$FO$236, 0)</f>
        <v>0</v>
      </c>
      <c r="ENR250" s="214">
        <f>_xlfn.XLOOKUP(ENR234, Schedule!$F$226:$FO$226, Schedule!$F$236:$FO$236, 0)</f>
        <v>0</v>
      </c>
      <c r="ENS250" s="214">
        <f>_xlfn.XLOOKUP(ENS234, Schedule!$F$226:$FO$226, Schedule!$F$236:$FO$236, 0)</f>
        <v>0</v>
      </c>
      <c r="ENT250" s="214">
        <f>_xlfn.XLOOKUP(ENT234, Schedule!$F$226:$FO$226, Schedule!$F$236:$FO$236, 0)</f>
        <v>0</v>
      </c>
      <c r="ENU250" s="214">
        <f>_xlfn.XLOOKUP(ENU234, Schedule!$F$226:$FO$226, Schedule!$F$236:$FO$236, 0)</f>
        <v>0</v>
      </c>
      <c r="ENV250" s="214">
        <f>_xlfn.XLOOKUP(ENV234, Schedule!$F$226:$FO$226, Schedule!$F$236:$FO$236, 0)</f>
        <v>0</v>
      </c>
      <c r="ENW250" s="214">
        <f>_xlfn.XLOOKUP(ENW234, Schedule!$F$226:$FO$226, Schedule!$F$236:$FO$236, 0)</f>
        <v>0</v>
      </c>
      <c r="ENX250" s="214">
        <f>_xlfn.XLOOKUP(ENX234, Schedule!$F$226:$FO$226, Schedule!$F$236:$FO$236, 0)</f>
        <v>0</v>
      </c>
      <c r="ENY250" s="214">
        <f>_xlfn.XLOOKUP(ENY234, Schedule!$F$226:$FO$226, Schedule!$F$236:$FO$236, 0)</f>
        <v>0</v>
      </c>
      <c r="ENZ250" s="214">
        <f>_xlfn.XLOOKUP(ENZ234, Schedule!$F$226:$FO$226, Schedule!$F$236:$FO$236, 0)</f>
        <v>0</v>
      </c>
      <c r="EOA250" s="214">
        <f>_xlfn.XLOOKUP(EOA234, Schedule!$F$226:$FO$226, Schedule!$F$236:$FO$236, 0)</f>
        <v>0</v>
      </c>
      <c r="EOB250" s="214">
        <f>_xlfn.XLOOKUP(EOB234, Schedule!$F$226:$FO$226, Schedule!$F$236:$FO$236, 0)</f>
        <v>0</v>
      </c>
      <c r="EOC250" s="214">
        <f>_xlfn.XLOOKUP(EOC234, Schedule!$F$226:$FO$226, Schedule!$F$236:$FO$236, 0)</f>
        <v>0</v>
      </c>
      <c r="EOD250" s="214">
        <f>_xlfn.XLOOKUP(EOD234, Schedule!$F$226:$FO$226, Schedule!$F$236:$FO$236, 0)</f>
        <v>0</v>
      </c>
      <c r="EOE250" s="214">
        <f>_xlfn.XLOOKUP(EOE234, Schedule!$F$226:$FO$226, Schedule!$F$236:$FO$236, 0)</f>
        <v>0</v>
      </c>
      <c r="EOF250" s="214">
        <f>_xlfn.XLOOKUP(EOF234, Schedule!$F$226:$FO$226, Schedule!$F$236:$FO$236, 0)</f>
        <v>0</v>
      </c>
      <c r="EOG250" s="214">
        <f>_xlfn.XLOOKUP(EOG234, Schedule!$F$226:$FO$226, Schedule!$F$236:$FO$236, 0)</f>
        <v>0</v>
      </c>
      <c r="EOH250" s="214">
        <f>_xlfn.XLOOKUP(EOH234, Schedule!$F$226:$FO$226, Schedule!$F$236:$FO$236, 0)</f>
        <v>0</v>
      </c>
      <c r="EOI250" s="214">
        <f>_xlfn.XLOOKUP(EOI234, Schedule!$F$226:$FO$226, Schedule!$F$236:$FO$236, 0)</f>
        <v>0</v>
      </c>
      <c r="EOJ250" s="214">
        <f>_xlfn.XLOOKUP(EOJ234, Schedule!$F$226:$FO$226, Schedule!$F$236:$FO$236, 0)</f>
        <v>0</v>
      </c>
      <c r="EOK250" s="214">
        <f>_xlfn.XLOOKUP(EOK234, Schedule!$F$226:$FO$226, Schedule!$F$236:$FO$236, 0)</f>
        <v>0</v>
      </c>
      <c r="EOL250" s="214">
        <f>_xlfn.XLOOKUP(EOL234, Schedule!$F$226:$FO$226, Schedule!$F$236:$FO$236, 0)</f>
        <v>0</v>
      </c>
      <c r="EOM250" s="214">
        <f>_xlfn.XLOOKUP(EOM234, Schedule!$F$226:$FO$226, Schedule!$F$236:$FO$236, 0)</f>
        <v>0</v>
      </c>
      <c r="EON250" s="214">
        <f>_xlfn.XLOOKUP(EON234, Schedule!$F$226:$FO$226, Schedule!$F$236:$FO$236, 0)</f>
        <v>0</v>
      </c>
      <c r="EOO250" s="214">
        <f>_xlfn.XLOOKUP(EOO234, Schedule!$F$226:$FO$226, Schedule!$F$236:$FO$236, 0)</f>
        <v>0</v>
      </c>
      <c r="EOP250" s="214">
        <f>_xlfn.XLOOKUP(EOP234, Schedule!$F$226:$FO$226, Schedule!$F$236:$FO$236, 0)</f>
        <v>0</v>
      </c>
      <c r="EOQ250" s="214">
        <f>_xlfn.XLOOKUP(EOQ234, Schedule!$F$226:$FO$226, Schedule!$F$236:$FO$236, 0)</f>
        <v>0</v>
      </c>
      <c r="EOR250" s="214">
        <f>_xlfn.XLOOKUP(EOR234, Schedule!$F$226:$FO$226, Schedule!$F$236:$FO$236, 0)</f>
        <v>0</v>
      </c>
      <c r="EOS250" s="214">
        <f>_xlfn.XLOOKUP(EOS234, Schedule!$F$226:$FO$226, Schedule!$F$236:$FO$236, 0)</f>
        <v>0</v>
      </c>
      <c r="EOT250" s="214">
        <f>_xlfn.XLOOKUP(EOT234, Schedule!$F$226:$FO$226, Schedule!$F$236:$FO$236, 0)</f>
        <v>0</v>
      </c>
      <c r="EOU250" s="214">
        <f>_xlfn.XLOOKUP(EOU234, Schedule!$F$226:$FO$226, Schedule!$F$236:$FO$236, 0)</f>
        <v>0</v>
      </c>
      <c r="EOV250" s="214">
        <f>_xlfn.XLOOKUP(EOV234, Schedule!$F$226:$FO$226, Schedule!$F$236:$FO$236, 0)</f>
        <v>0</v>
      </c>
      <c r="EOW250" s="214">
        <f>_xlfn.XLOOKUP(EOW234, Schedule!$F$226:$FO$226, Schedule!$F$236:$FO$236, 0)</f>
        <v>0</v>
      </c>
      <c r="EOX250" s="214">
        <f>_xlfn.XLOOKUP(EOX234, Schedule!$F$226:$FO$226, Schedule!$F$236:$FO$236, 0)</f>
        <v>0</v>
      </c>
      <c r="EOY250" s="214">
        <f>_xlfn.XLOOKUP(EOY234, Schedule!$F$226:$FO$226, Schedule!$F$236:$FO$236, 0)</f>
        <v>0</v>
      </c>
      <c r="EOZ250" s="214">
        <f>_xlfn.XLOOKUP(EOZ234, Schedule!$F$226:$FO$226, Schedule!$F$236:$FO$236, 0)</f>
        <v>0</v>
      </c>
      <c r="EPA250" s="214">
        <f>_xlfn.XLOOKUP(EPA234, Schedule!$F$226:$FO$226, Schedule!$F$236:$FO$236, 0)</f>
        <v>0</v>
      </c>
      <c r="EPB250" s="214">
        <f>_xlfn.XLOOKUP(EPB234, Schedule!$F$226:$FO$226, Schedule!$F$236:$FO$236, 0)</f>
        <v>0</v>
      </c>
      <c r="EPC250" s="214">
        <f>_xlfn.XLOOKUP(EPC234, Schedule!$F$226:$FO$226, Schedule!$F$236:$FO$236, 0)</f>
        <v>0</v>
      </c>
      <c r="EPD250" s="214">
        <f>_xlfn.XLOOKUP(EPD234, Schedule!$F$226:$FO$226, Schedule!$F$236:$FO$236, 0)</f>
        <v>0</v>
      </c>
      <c r="EPE250" s="214">
        <f>_xlfn.XLOOKUP(EPE234, Schedule!$F$226:$FO$226, Schedule!$F$236:$FO$236, 0)</f>
        <v>0</v>
      </c>
      <c r="EPF250" s="214">
        <f>_xlfn.XLOOKUP(EPF234, Schedule!$F$226:$FO$226, Schedule!$F$236:$FO$236, 0)</f>
        <v>0</v>
      </c>
      <c r="EPG250" s="214">
        <f>_xlfn.XLOOKUP(EPG234, Schedule!$F$226:$FO$226, Schedule!$F$236:$FO$236, 0)</f>
        <v>0</v>
      </c>
      <c r="EPH250" s="214">
        <f>_xlfn.XLOOKUP(EPH234, Schedule!$F$226:$FO$226, Schedule!$F$236:$FO$236, 0)</f>
        <v>0</v>
      </c>
      <c r="EPI250" s="214">
        <f>_xlfn.XLOOKUP(EPI234, Schedule!$F$226:$FO$226, Schedule!$F$236:$FO$236, 0)</f>
        <v>0</v>
      </c>
      <c r="EPJ250" s="214">
        <f>_xlfn.XLOOKUP(EPJ234, Schedule!$F$226:$FO$226, Schedule!$F$236:$FO$236, 0)</f>
        <v>0</v>
      </c>
      <c r="EPK250" s="214">
        <f>_xlfn.XLOOKUP(EPK234, Schedule!$F$226:$FO$226, Schedule!$F$236:$FO$236, 0)</f>
        <v>0</v>
      </c>
      <c r="EPL250" s="214">
        <f>_xlfn.XLOOKUP(EPL234, Schedule!$F$226:$FO$226, Schedule!$F$236:$FO$236, 0)</f>
        <v>0</v>
      </c>
      <c r="EPM250" s="214">
        <f>_xlfn.XLOOKUP(EPM234, Schedule!$F$226:$FO$226, Schedule!$F$236:$FO$236, 0)</f>
        <v>0</v>
      </c>
      <c r="EPN250" s="214">
        <f>_xlfn.XLOOKUP(EPN234, Schedule!$F$226:$FO$226, Schedule!$F$236:$FO$236, 0)</f>
        <v>0</v>
      </c>
      <c r="EPO250" s="214">
        <f>_xlfn.XLOOKUP(EPO234, Schedule!$F$226:$FO$226, Schedule!$F$236:$FO$236, 0)</f>
        <v>0</v>
      </c>
      <c r="EPP250" s="214">
        <f>_xlfn.XLOOKUP(EPP234, Schedule!$F$226:$FO$226, Schedule!$F$236:$FO$236, 0)</f>
        <v>0</v>
      </c>
      <c r="EPQ250" s="214">
        <f>_xlfn.XLOOKUP(EPQ234, Schedule!$F$226:$FO$226, Schedule!$F$236:$FO$236, 0)</f>
        <v>0</v>
      </c>
      <c r="EPR250" s="214">
        <f>_xlfn.XLOOKUP(EPR234, Schedule!$F$226:$FO$226, Schedule!$F$236:$FO$236, 0)</f>
        <v>0</v>
      </c>
      <c r="EPS250" s="214">
        <f>_xlfn.XLOOKUP(EPS234, Schedule!$F$226:$FO$226, Schedule!$F$236:$FO$236, 0)</f>
        <v>0</v>
      </c>
      <c r="EPT250" s="214">
        <f>_xlfn.XLOOKUP(EPT234, Schedule!$F$226:$FO$226, Schedule!$F$236:$FO$236, 0)</f>
        <v>0</v>
      </c>
      <c r="EPU250" s="214">
        <f>_xlfn.XLOOKUP(EPU234, Schedule!$F$226:$FO$226, Schedule!$F$236:$FO$236, 0)</f>
        <v>0</v>
      </c>
      <c r="EPV250" s="214">
        <f>_xlfn.XLOOKUP(EPV234, Schedule!$F$226:$FO$226, Schedule!$F$236:$FO$236, 0)</f>
        <v>0</v>
      </c>
      <c r="EPW250" s="214">
        <f>_xlfn.XLOOKUP(EPW234, Schedule!$F$226:$FO$226, Schedule!$F$236:$FO$236, 0)</f>
        <v>0</v>
      </c>
      <c r="EPX250" s="214">
        <f>_xlfn.XLOOKUP(EPX234, Schedule!$F$226:$FO$226, Schedule!$F$236:$FO$236, 0)</f>
        <v>0</v>
      </c>
      <c r="EPY250" s="214">
        <f>_xlfn.XLOOKUP(EPY234, Schedule!$F$226:$FO$226, Schedule!$F$236:$FO$236, 0)</f>
        <v>0</v>
      </c>
      <c r="EPZ250" s="214">
        <f>_xlfn.XLOOKUP(EPZ234, Schedule!$F$226:$FO$226, Schedule!$F$236:$FO$236, 0)</f>
        <v>0</v>
      </c>
      <c r="EQA250" s="214">
        <f>_xlfn.XLOOKUP(EQA234, Schedule!$F$226:$FO$226, Schedule!$F$236:$FO$236, 0)</f>
        <v>0</v>
      </c>
      <c r="EQB250" s="214">
        <f>_xlfn.XLOOKUP(EQB234, Schedule!$F$226:$FO$226, Schedule!$F$236:$FO$236, 0)</f>
        <v>0</v>
      </c>
      <c r="EQC250" s="214">
        <f>_xlfn.XLOOKUP(EQC234, Schedule!$F$226:$FO$226, Schedule!$F$236:$FO$236, 0)</f>
        <v>0</v>
      </c>
      <c r="EQD250" s="214">
        <f>_xlfn.XLOOKUP(EQD234, Schedule!$F$226:$FO$226, Schedule!$F$236:$FO$236, 0)</f>
        <v>0</v>
      </c>
      <c r="EQE250" s="214">
        <f>_xlfn.XLOOKUP(EQE234, Schedule!$F$226:$FO$226, Schedule!$F$236:$FO$236, 0)</f>
        <v>0</v>
      </c>
      <c r="EQF250" s="214">
        <f>_xlfn.XLOOKUP(EQF234, Schedule!$F$226:$FO$226, Schedule!$F$236:$FO$236, 0)</f>
        <v>0</v>
      </c>
      <c r="EQG250" s="214">
        <f>_xlfn.XLOOKUP(EQG234, Schedule!$F$226:$FO$226, Schedule!$F$236:$FO$236, 0)</f>
        <v>0</v>
      </c>
      <c r="EQH250" s="214">
        <f>_xlfn.XLOOKUP(EQH234, Schedule!$F$226:$FO$226, Schedule!$F$236:$FO$236, 0)</f>
        <v>0</v>
      </c>
      <c r="EQI250" s="214">
        <f>_xlfn.XLOOKUP(EQI234, Schedule!$F$226:$FO$226, Schedule!$F$236:$FO$236, 0)</f>
        <v>0</v>
      </c>
      <c r="EQJ250" s="214">
        <f>_xlfn.XLOOKUP(EQJ234, Schedule!$F$226:$FO$226, Schedule!$F$236:$FO$236, 0)</f>
        <v>0</v>
      </c>
      <c r="EQK250" s="214">
        <f>_xlfn.XLOOKUP(EQK234, Schedule!$F$226:$FO$226, Schedule!$F$236:$FO$236, 0)</f>
        <v>0</v>
      </c>
      <c r="EQL250" s="214">
        <f>_xlfn.XLOOKUP(EQL234, Schedule!$F$226:$FO$226, Schedule!$F$236:$FO$236, 0)</f>
        <v>0</v>
      </c>
      <c r="EQM250" s="214">
        <f>_xlfn.XLOOKUP(EQM234, Schedule!$F$226:$FO$226, Schedule!$F$236:$FO$236, 0)</f>
        <v>0</v>
      </c>
      <c r="EQN250" s="214">
        <f>_xlfn.XLOOKUP(EQN234, Schedule!$F$226:$FO$226, Schedule!$F$236:$FO$236, 0)</f>
        <v>0</v>
      </c>
      <c r="EQO250" s="214">
        <f>_xlfn.XLOOKUP(EQO234, Schedule!$F$226:$FO$226, Schedule!$F$236:$FO$236, 0)</f>
        <v>0</v>
      </c>
      <c r="EQP250" s="214">
        <f>_xlfn.XLOOKUP(EQP234, Schedule!$F$226:$FO$226, Schedule!$F$236:$FO$236, 0)</f>
        <v>0</v>
      </c>
      <c r="EQQ250" s="214">
        <f>_xlfn.XLOOKUP(EQQ234, Schedule!$F$226:$FO$226, Schedule!$F$236:$FO$236, 0)</f>
        <v>0</v>
      </c>
      <c r="EQR250" s="214">
        <f>_xlfn.XLOOKUP(EQR234, Schedule!$F$226:$FO$226, Schedule!$F$236:$FO$236, 0)</f>
        <v>0</v>
      </c>
      <c r="EQS250" s="214">
        <f>_xlfn.XLOOKUP(EQS234, Schedule!$F$226:$FO$226, Schedule!$F$236:$FO$236, 0)</f>
        <v>0</v>
      </c>
      <c r="EQT250" s="214">
        <f>_xlfn.XLOOKUP(EQT234, Schedule!$F$226:$FO$226, Schedule!$F$236:$FO$236, 0)</f>
        <v>0</v>
      </c>
      <c r="EQU250" s="214">
        <f>_xlfn.XLOOKUP(EQU234, Schedule!$F$226:$FO$226, Schedule!$F$236:$FO$236, 0)</f>
        <v>0</v>
      </c>
      <c r="EQV250" s="214">
        <f>_xlfn.XLOOKUP(EQV234, Schedule!$F$226:$FO$226, Schedule!$F$236:$FO$236, 0)</f>
        <v>0</v>
      </c>
      <c r="EQW250" s="214">
        <f>_xlfn.XLOOKUP(EQW234, Schedule!$F$226:$FO$226, Schedule!$F$236:$FO$236, 0)</f>
        <v>0</v>
      </c>
      <c r="EQX250" s="214">
        <f>_xlfn.XLOOKUP(EQX234, Schedule!$F$226:$FO$226, Schedule!$F$236:$FO$236, 0)</f>
        <v>0</v>
      </c>
      <c r="EQY250" s="214">
        <f>_xlfn.XLOOKUP(EQY234, Schedule!$F$226:$FO$226, Schedule!$F$236:$FO$236, 0)</f>
        <v>0</v>
      </c>
      <c r="EQZ250" s="214">
        <f>_xlfn.XLOOKUP(EQZ234, Schedule!$F$226:$FO$226, Schedule!$F$236:$FO$236, 0)</f>
        <v>0</v>
      </c>
      <c r="ERA250" s="214">
        <f>_xlfn.XLOOKUP(ERA234, Schedule!$F$226:$FO$226, Schedule!$F$236:$FO$236, 0)</f>
        <v>0</v>
      </c>
      <c r="ERB250" s="214">
        <f>_xlfn.XLOOKUP(ERB234, Schedule!$F$226:$FO$226, Schedule!$F$236:$FO$236, 0)</f>
        <v>0</v>
      </c>
      <c r="ERC250" s="214">
        <f>_xlfn.XLOOKUP(ERC234, Schedule!$F$226:$FO$226, Schedule!$F$236:$FO$236, 0)</f>
        <v>0</v>
      </c>
      <c r="ERD250" s="214">
        <f>_xlfn.XLOOKUP(ERD234, Schedule!$F$226:$FO$226, Schedule!$F$236:$FO$236, 0)</f>
        <v>0</v>
      </c>
      <c r="ERE250" s="214">
        <f>_xlfn.XLOOKUP(ERE234, Schedule!$F$226:$FO$226, Schedule!$F$236:$FO$236, 0)</f>
        <v>0</v>
      </c>
      <c r="ERF250" s="214">
        <f>_xlfn.XLOOKUP(ERF234, Schedule!$F$226:$FO$226, Schedule!$F$236:$FO$236, 0)</f>
        <v>0</v>
      </c>
      <c r="ERG250" s="214">
        <f>_xlfn.XLOOKUP(ERG234, Schedule!$F$226:$FO$226, Schedule!$F$236:$FO$236, 0)</f>
        <v>0</v>
      </c>
      <c r="ERH250" s="214">
        <f>_xlfn.XLOOKUP(ERH234, Schedule!$F$226:$FO$226, Schedule!$F$236:$FO$236, 0)</f>
        <v>0</v>
      </c>
      <c r="ERI250" s="214">
        <f>_xlfn.XLOOKUP(ERI234, Schedule!$F$226:$FO$226, Schedule!$F$236:$FO$236, 0)</f>
        <v>0</v>
      </c>
      <c r="ERJ250" s="214">
        <f>_xlfn.XLOOKUP(ERJ234, Schedule!$F$226:$FO$226, Schedule!$F$236:$FO$236, 0)</f>
        <v>0</v>
      </c>
      <c r="ERK250" s="214">
        <f>_xlfn.XLOOKUP(ERK234, Schedule!$F$226:$FO$226, Schedule!$F$236:$FO$236, 0)</f>
        <v>0</v>
      </c>
      <c r="ERL250" s="214">
        <f>_xlfn.XLOOKUP(ERL234, Schedule!$F$226:$FO$226, Schedule!$F$236:$FO$236, 0)</f>
        <v>0</v>
      </c>
      <c r="ERM250" s="214">
        <f>_xlfn.XLOOKUP(ERM234, Schedule!$F$226:$FO$226, Schedule!$F$236:$FO$236, 0)</f>
        <v>0</v>
      </c>
      <c r="ERN250" s="214">
        <f>_xlfn.XLOOKUP(ERN234, Schedule!$F$226:$FO$226, Schedule!$F$236:$FO$236, 0)</f>
        <v>0</v>
      </c>
      <c r="ERO250" s="214">
        <f>_xlfn.XLOOKUP(ERO234, Schedule!$F$226:$FO$226, Schedule!$F$236:$FO$236, 0)</f>
        <v>0</v>
      </c>
      <c r="ERP250" s="214">
        <f>_xlfn.XLOOKUP(ERP234, Schedule!$F$226:$FO$226, Schedule!$F$236:$FO$236, 0)</f>
        <v>0</v>
      </c>
      <c r="ERQ250" s="214">
        <f>_xlfn.XLOOKUP(ERQ234, Schedule!$F$226:$FO$226, Schedule!$F$236:$FO$236, 0)</f>
        <v>0</v>
      </c>
      <c r="ERR250" s="214">
        <f>_xlfn.XLOOKUP(ERR234, Schedule!$F$226:$FO$226, Schedule!$F$236:$FO$236, 0)</f>
        <v>0</v>
      </c>
      <c r="ERS250" s="214">
        <f>_xlfn.XLOOKUP(ERS234, Schedule!$F$226:$FO$226, Schedule!$F$236:$FO$236, 0)</f>
        <v>0</v>
      </c>
      <c r="ERT250" s="214">
        <f>_xlfn.XLOOKUP(ERT234, Schedule!$F$226:$FO$226, Schedule!$F$236:$FO$236, 0)</f>
        <v>0</v>
      </c>
      <c r="ERU250" s="214">
        <f>_xlfn.XLOOKUP(ERU234, Schedule!$F$226:$FO$226, Schedule!$F$236:$FO$236, 0)</f>
        <v>0</v>
      </c>
      <c r="ERV250" s="214">
        <f>_xlfn.XLOOKUP(ERV234, Schedule!$F$226:$FO$226, Schedule!$F$236:$FO$236, 0)</f>
        <v>0</v>
      </c>
      <c r="ERW250" s="214">
        <f>_xlfn.XLOOKUP(ERW234, Schedule!$F$226:$FO$226, Schedule!$F$236:$FO$236, 0)</f>
        <v>0</v>
      </c>
      <c r="ERX250" s="214">
        <f>_xlfn.XLOOKUP(ERX234, Schedule!$F$226:$FO$226, Schedule!$F$236:$FO$236, 0)</f>
        <v>0</v>
      </c>
      <c r="ERY250" s="214">
        <f>_xlfn.XLOOKUP(ERY234, Schedule!$F$226:$FO$226, Schedule!$F$236:$FO$236, 0)</f>
        <v>0</v>
      </c>
      <c r="ERZ250" s="214">
        <f>_xlfn.XLOOKUP(ERZ234, Schedule!$F$226:$FO$226, Schedule!$F$236:$FO$236, 0)</f>
        <v>0</v>
      </c>
      <c r="ESA250" s="214">
        <f>_xlfn.XLOOKUP(ESA234, Schedule!$F$226:$FO$226, Schedule!$F$236:$FO$236, 0)</f>
        <v>0</v>
      </c>
      <c r="ESB250" s="214">
        <f>_xlfn.XLOOKUP(ESB234, Schedule!$F$226:$FO$226, Schedule!$F$236:$FO$236, 0)</f>
        <v>0</v>
      </c>
      <c r="ESC250" s="214">
        <f>_xlfn.XLOOKUP(ESC234, Schedule!$F$226:$FO$226, Schedule!$F$236:$FO$236, 0)</f>
        <v>0</v>
      </c>
      <c r="ESD250" s="214">
        <f>_xlfn.XLOOKUP(ESD234, Schedule!$F$226:$FO$226, Schedule!$F$236:$FO$236, 0)</f>
        <v>0</v>
      </c>
      <c r="ESE250" s="214">
        <f>_xlfn.XLOOKUP(ESE234, Schedule!$F$226:$FO$226, Schedule!$F$236:$FO$236, 0)</f>
        <v>0</v>
      </c>
      <c r="ESF250" s="214">
        <f>_xlfn.XLOOKUP(ESF234, Schedule!$F$226:$FO$226, Schedule!$F$236:$FO$236, 0)</f>
        <v>0</v>
      </c>
      <c r="ESG250" s="214">
        <f>_xlfn.XLOOKUP(ESG234, Schedule!$F$226:$FO$226, Schedule!$F$236:$FO$236, 0)</f>
        <v>0</v>
      </c>
      <c r="ESH250" s="214">
        <f>_xlfn.XLOOKUP(ESH234, Schedule!$F$226:$FO$226, Schedule!$F$236:$FO$236, 0)</f>
        <v>0</v>
      </c>
      <c r="ESI250" s="214">
        <f>_xlfn.XLOOKUP(ESI234, Schedule!$F$226:$FO$226, Schedule!$F$236:$FO$236, 0)</f>
        <v>0</v>
      </c>
      <c r="ESJ250" s="214">
        <f>_xlfn.XLOOKUP(ESJ234, Schedule!$F$226:$FO$226, Schedule!$F$236:$FO$236, 0)</f>
        <v>0</v>
      </c>
      <c r="ESK250" s="214">
        <f>_xlfn.XLOOKUP(ESK234, Schedule!$F$226:$FO$226, Schedule!$F$236:$FO$236, 0)</f>
        <v>0</v>
      </c>
      <c r="ESL250" s="214">
        <f>_xlfn.XLOOKUP(ESL234, Schedule!$F$226:$FO$226, Schedule!$F$236:$FO$236, 0)</f>
        <v>0</v>
      </c>
      <c r="ESM250" s="214">
        <f>_xlfn.XLOOKUP(ESM234, Schedule!$F$226:$FO$226, Schedule!$F$236:$FO$236, 0)</f>
        <v>0</v>
      </c>
      <c r="ESN250" s="214">
        <f>_xlfn.XLOOKUP(ESN234, Schedule!$F$226:$FO$226, Schedule!$F$236:$FO$236, 0)</f>
        <v>0</v>
      </c>
      <c r="ESO250" s="214">
        <f>_xlfn.XLOOKUP(ESO234, Schedule!$F$226:$FO$226, Schedule!$F$236:$FO$236, 0)</f>
        <v>0</v>
      </c>
      <c r="ESP250" s="214">
        <f>_xlfn.XLOOKUP(ESP234, Schedule!$F$226:$FO$226, Schedule!$F$236:$FO$236, 0)</f>
        <v>0</v>
      </c>
      <c r="ESQ250" s="214">
        <f>_xlfn.XLOOKUP(ESQ234, Schedule!$F$226:$FO$226, Schedule!$F$236:$FO$236, 0)</f>
        <v>0</v>
      </c>
      <c r="ESR250" s="214">
        <f>_xlfn.XLOOKUP(ESR234, Schedule!$F$226:$FO$226, Schedule!$F$236:$FO$236, 0)</f>
        <v>0</v>
      </c>
      <c r="ESS250" s="214">
        <f>_xlfn.XLOOKUP(ESS234, Schedule!$F$226:$FO$226, Schedule!$F$236:$FO$236, 0)</f>
        <v>0</v>
      </c>
      <c r="EST250" s="214">
        <f>_xlfn.XLOOKUP(EST234, Schedule!$F$226:$FO$226, Schedule!$F$236:$FO$236, 0)</f>
        <v>0</v>
      </c>
      <c r="ESU250" s="214">
        <f>_xlfn.XLOOKUP(ESU234, Schedule!$F$226:$FO$226, Schedule!$F$236:$FO$236, 0)</f>
        <v>0</v>
      </c>
      <c r="ESV250" s="214">
        <f>_xlfn.XLOOKUP(ESV234, Schedule!$F$226:$FO$226, Schedule!$F$236:$FO$236, 0)</f>
        <v>0</v>
      </c>
      <c r="ESW250" s="214">
        <f>_xlfn.XLOOKUP(ESW234, Schedule!$F$226:$FO$226, Schedule!$F$236:$FO$236, 0)</f>
        <v>0</v>
      </c>
      <c r="ESX250" s="214">
        <f>_xlfn.XLOOKUP(ESX234, Schedule!$F$226:$FO$226, Schedule!$F$236:$FO$236, 0)</f>
        <v>0</v>
      </c>
      <c r="ESY250" s="214">
        <f>_xlfn.XLOOKUP(ESY234, Schedule!$F$226:$FO$226, Schedule!$F$236:$FO$236, 0)</f>
        <v>0</v>
      </c>
      <c r="ESZ250" s="214">
        <f>_xlfn.XLOOKUP(ESZ234, Schedule!$F$226:$FO$226, Schedule!$F$236:$FO$236, 0)</f>
        <v>0</v>
      </c>
      <c r="ETA250" s="214">
        <f>_xlfn.XLOOKUP(ETA234, Schedule!$F$226:$FO$226, Schedule!$F$236:$FO$236, 0)</f>
        <v>0</v>
      </c>
      <c r="ETB250" s="214">
        <f>_xlfn.XLOOKUP(ETB234, Schedule!$F$226:$FO$226, Schedule!$F$236:$FO$236, 0)</f>
        <v>0</v>
      </c>
      <c r="ETC250" s="214">
        <f>_xlfn.XLOOKUP(ETC234, Schedule!$F$226:$FO$226, Schedule!$F$236:$FO$236, 0)</f>
        <v>0</v>
      </c>
      <c r="ETD250" s="214">
        <f>_xlfn.XLOOKUP(ETD234, Schedule!$F$226:$FO$226, Schedule!$F$236:$FO$236, 0)</f>
        <v>0</v>
      </c>
      <c r="ETE250" s="214">
        <f>_xlfn.XLOOKUP(ETE234, Schedule!$F$226:$FO$226, Schedule!$F$236:$FO$236, 0)</f>
        <v>0</v>
      </c>
      <c r="ETF250" s="214">
        <f>_xlfn.XLOOKUP(ETF234, Schedule!$F$226:$FO$226, Schedule!$F$236:$FO$236, 0)</f>
        <v>0</v>
      </c>
      <c r="ETG250" s="214">
        <f>_xlfn.XLOOKUP(ETG234, Schedule!$F$226:$FO$226, Schedule!$F$236:$FO$236, 0)</f>
        <v>0</v>
      </c>
      <c r="ETH250" s="214">
        <f>_xlfn.XLOOKUP(ETH234, Schedule!$F$226:$FO$226, Schedule!$F$236:$FO$236, 0)</f>
        <v>0</v>
      </c>
      <c r="ETI250" s="214">
        <f>_xlfn.XLOOKUP(ETI234, Schedule!$F$226:$FO$226, Schedule!$F$236:$FO$236, 0)</f>
        <v>0</v>
      </c>
      <c r="ETJ250" s="214">
        <f>_xlfn.XLOOKUP(ETJ234, Schedule!$F$226:$FO$226, Schedule!$F$236:$FO$236, 0)</f>
        <v>0</v>
      </c>
      <c r="ETK250" s="214">
        <f>_xlfn.XLOOKUP(ETK234, Schedule!$F$226:$FO$226, Schedule!$F$236:$FO$236, 0)</f>
        <v>0</v>
      </c>
      <c r="ETL250" s="214">
        <f>_xlfn.XLOOKUP(ETL234, Schedule!$F$226:$FO$226, Schedule!$F$236:$FO$236, 0)</f>
        <v>0</v>
      </c>
      <c r="ETM250" s="214">
        <f>_xlfn.XLOOKUP(ETM234, Schedule!$F$226:$FO$226, Schedule!$F$236:$FO$236, 0)</f>
        <v>0</v>
      </c>
      <c r="ETN250" s="214">
        <f>_xlfn.XLOOKUP(ETN234, Schedule!$F$226:$FO$226, Schedule!$F$236:$FO$236, 0)</f>
        <v>0</v>
      </c>
      <c r="ETO250" s="214">
        <f>_xlfn.XLOOKUP(ETO234, Schedule!$F$226:$FO$226, Schedule!$F$236:$FO$236, 0)</f>
        <v>0</v>
      </c>
      <c r="ETP250" s="214">
        <f>_xlfn.XLOOKUP(ETP234, Schedule!$F$226:$FO$226, Schedule!$F$236:$FO$236, 0)</f>
        <v>0</v>
      </c>
      <c r="ETQ250" s="214">
        <f>_xlfn.XLOOKUP(ETQ234, Schedule!$F$226:$FO$226, Schedule!$F$236:$FO$236, 0)</f>
        <v>0</v>
      </c>
      <c r="ETR250" s="214">
        <f>_xlfn.XLOOKUP(ETR234, Schedule!$F$226:$FO$226, Schedule!$F$236:$FO$236, 0)</f>
        <v>0</v>
      </c>
      <c r="ETS250" s="214">
        <f>_xlfn.XLOOKUP(ETS234, Schedule!$F$226:$FO$226, Schedule!$F$236:$FO$236, 0)</f>
        <v>0</v>
      </c>
      <c r="ETT250" s="214">
        <f>_xlfn.XLOOKUP(ETT234, Schedule!$F$226:$FO$226, Schedule!$F$236:$FO$236, 0)</f>
        <v>0</v>
      </c>
      <c r="ETU250" s="214">
        <f>_xlfn.XLOOKUP(ETU234, Schedule!$F$226:$FO$226, Schedule!$F$236:$FO$236, 0)</f>
        <v>0</v>
      </c>
      <c r="ETV250" s="214">
        <f>_xlfn.XLOOKUP(ETV234, Schedule!$F$226:$FO$226, Schedule!$F$236:$FO$236, 0)</f>
        <v>0</v>
      </c>
      <c r="ETW250" s="214">
        <f>_xlfn.XLOOKUP(ETW234, Schedule!$F$226:$FO$226, Schedule!$F$236:$FO$236, 0)</f>
        <v>0</v>
      </c>
      <c r="ETX250" s="214">
        <f>_xlfn.XLOOKUP(ETX234, Schedule!$F$226:$FO$226, Schedule!$F$236:$FO$236, 0)</f>
        <v>0</v>
      </c>
      <c r="ETY250" s="214">
        <f>_xlfn.XLOOKUP(ETY234, Schedule!$F$226:$FO$226, Schedule!$F$236:$FO$236, 0)</f>
        <v>0</v>
      </c>
      <c r="ETZ250" s="214">
        <f>_xlfn.XLOOKUP(ETZ234, Schedule!$F$226:$FO$226, Schedule!$F$236:$FO$236, 0)</f>
        <v>0</v>
      </c>
      <c r="EUA250" s="214">
        <f>_xlfn.XLOOKUP(EUA234, Schedule!$F$226:$FO$226, Schedule!$F$236:$FO$236, 0)</f>
        <v>0</v>
      </c>
      <c r="EUB250" s="214">
        <f>_xlfn.XLOOKUP(EUB234, Schedule!$F$226:$FO$226, Schedule!$F$236:$FO$236, 0)</f>
        <v>0</v>
      </c>
      <c r="EUC250" s="214">
        <f>_xlfn.XLOOKUP(EUC234, Schedule!$F$226:$FO$226, Schedule!$F$236:$FO$236, 0)</f>
        <v>0</v>
      </c>
      <c r="EUD250" s="214">
        <f>_xlfn.XLOOKUP(EUD234, Schedule!$F$226:$FO$226, Schedule!$F$236:$FO$236, 0)</f>
        <v>0</v>
      </c>
      <c r="EUE250" s="214">
        <f>_xlfn.XLOOKUP(EUE234, Schedule!$F$226:$FO$226, Schedule!$F$236:$FO$236, 0)</f>
        <v>0</v>
      </c>
      <c r="EUF250" s="214">
        <f>_xlfn.XLOOKUP(EUF234, Schedule!$F$226:$FO$226, Schedule!$F$236:$FO$236, 0)</f>
        <v>0</v>
      </c>
      <c r="EUG250" s="214">
        <f>_xlfn.XLOOKUP(EUG234, Schedule!$F$226:$FO$226, Schedule!$F$236:$FO$236, 0)</f>
        <v>0</v>
      </c>
      <c r="EUH250" s="214">
        <f>_xlfn.XLOOKUP(EUH234, Schedule!$F$226:$FO$226, Schedule!$F$236:$FO$236, 0)</f>
        <v>0</v>
      </c>
      <c r="EUI250" s="214">
        <f>_xlfn.XLOOKUP(EUI234, Schedule!$F$226:$FO$226, Schedule!$F$236:$FO$236, 0)</f>
        <v>0</v>
      </c>
      <c r="EUJ250" s="214">
        <f>_xlfn.XLOOKUP(EUJ234, Schedule!$F$226:$FO$226, Schedule!$F$236:$FO$236, 0)</f>
        <v>0</v>
      </c>
      <c r="EUK250" s="214">
        <f>_xlfn.XLOOKUP(EUK234, Schedule!$F$226:$FO$226, Schedule!$F$236:$FO$236, 0)</f>
        <v>0</v>
      </c>
      <c r="EUL250" s="214">
        <f>_xlfn.XLOOKUP(EUL234, Schedule!$F$226:$FO$226, Schedule!$F$236:$FO$236, 0)</f>
        <v>0</v>
      </c>
      <c r="EUM250" s="214">
        <f>_xlfn.XLOOKUP(EUM234, Schedule!$F$226:$FO$226, Schedule!$F$236:$FO$236, 0)</f>
        <v>0</v>
      </c>
      <c r="EUN250" s="214">
        <f>_xlfn.XLOOKUP(EUN234, Schedule!$F$226:$FO$226, Schedule!$F$236:$FO$236, 0)</f>
        <v>0</v>
      </c>
      <c r="EUO250" s="214">
        <f>_xlfn.XLOOKUP(EUO234, Schedule!$F$226:$FO$226, Schedule!$F$236:$FO$236, 0)</f>
        <v>0</v>
      </c>
      <c r="EUP250" s="214">
        <f>_xlfn.XLOOKUP(EUP234, Schedule!$F$226:$FO$226, Schedule!$F$236:$FO$236, 0)</f>
        <v>0</v>
      </c>
      <c r="EUQ250" s="214">
        <f>_xlfn.XLOOKUP(EUQ234, Schedule!$F$226:$FO$226, Schedule!$F$236:$FO$236, 0)</f>
        <v>0</v>
      </c>
      <c r="EUR250" s="214">
        <f>_xlfn.XLOOKUP(EUR234, Schedule!$F$226:$FO$226, Schedule!$F$236:$FO$236, 0)</f>
        <v>0</v>
      </c>
      <c r="EUS250" s="214">
        <f>_xlfn.XLOOKUP(EUS234, Schedule!$F$226:$FO$226, Schedule!$F$236:$FO$236, 0)</f>
        <v>0</v>
      </c>
      <c r="EUT250" s="214">
        <f>_xlfn.XLOOKUP(EUT234, Schedule!$F$226:$FO$226, Schedule!$F$236:$FO$236, 0)</f>
        <v>0</v>
      </c>
      <c r="EUU250" s="214">
        <f>_xlfn.XLOOKUP(EUU234, Schedule!$F$226:$FO$226, Schedule!$F$236:$FO$236, 0)</f>
        <v>0</v>
      </c>
      <c r="EUV250" s="214">
        <f>_xlfn.XLOOKUP(EUV234, Schedule!$F$226:$FO$226, Schedule!$F$236:$FO$236, 0)</f>
        <v>0</v>
      </c>
      <c r="EUW250" s="214">
        <f>_xlfn.XLOOKUP(EUW234, Schedule!$F$226:$FO$226, Schedule!$F$236:$FO$236, 0)</f>
        <v>0</v>
      </c>
      <c r="EUX250" s="214">
        <f>_xlfn.XLOOKUP(EUX234, Schedule!$F$226:$FO$226, Schedule!$F$236:$FO$236, 0)</f>
        <v>0</v>
      </c>
      <c r="EUY250" s="214">
        <f>_xlfn.XLOOKUP(EUY234, Schedule!$F$226:$FO$226, Schedule!$F$236:$FO$236, 0)</f>
        <v>0</v>
      </c>
      <c r="EUZ250" s="214">
        <f>_xlfn.XLOOKUP(EUZ234, Schedule!$F$226:$FO$226, Schedule!$F$236:$FO$236, 0)</f>
        <v>0</v>
      </c>
      <c r="EVA250" s="214">
        <f>_xlfn.XLOOKUP(EVA234, Schedule!$F$226:$FO$226, Schedule!$F$236:$FO$236, 0)</f>
        <v>0</v>
      </c>
      <c r="EVB250" s="214">
        <f>_xlfn.XLOOKUP(EVB234, Schedule!$F$226:$FO$226, Schedule!$F$236:$FO$236, 0)</f>
        <v>0</v>
      </c>
      <c r="EVC250" s="214">
        <f>_xlfn.XLOOKUP(EVC234, Schedule!$F$226:$FO$226, Schedule!$F$236:$FO$236, 0)</f>
        <v>0</v>
      </c>
      <c r="EVD250" s="214">
        <f>_xlfn.XLOOKUP(EVD234, Schedule!$F$226:$FO$226, Schedule!$F$236:$FO$236, 0)</f>
        <v>0</v>
      </c>
      <c r="EVE250" s="214">
        <f>_xlfn.XLOOKUP(EVE234, Schedule!$F$226:$FO$226, Schedule!$F$236:$FO$236, 0)</f>
        <v>0</v>
      </c>
      <c r="EVF250" s="214">
        <f>_xlfn.XLOOKUP(EVF234, Schedule!$F$226:$FO$226, Schedule!$F$236:$FO$236, 0)</f>
        <v>0</v>
      </c>
      <c r="EVG250" s="214">
        <f>_xlfn.XLOOKUP(EVG234, Schedule!$F$226:$FO$226, Schedule!$F$236:$FO$236, 0)</f>
        <v>0</v>
      </c>
      <c r="EVH250" s="214">
        <f>_xlfn.XLOOKUP(EVH234, Schedule!$F$226:$FO$226, Schedule!$F$236:$FO$236, 0)</f>
        <v>0</v>
      </c>
      <c r="EVI250" s="214">
        <f>_xlfn.XLOOKUP(EVI234, Schedule!$F$226:$FO$226, Schedule!$F$236:$FO$236, 0)</f>
        <v>0</v>
      </c>
      <c r="EVJ250" s="214">
        <f>_xlfn.XLOOKUP(EVJ234, Schedule!$F$226:$FO$226, Schedule!$F$236:$FO$236, 0)</f>
        <v>0</v>
      </c>
      <c r="EVK250" s="214">
        <f>_xlfn.XLOOKUP(EVK234, Schedule!$F$226:$FO$226, Schedule!$F$236:$FO$236, 0)</f>
        <v>0</v>
      </c>
      <c r="EVL250" s="214">
        <f>_xlfn.XLOOKUP(EVL234, Schedule!$F$226:$FO$226, Schedule!$F$236:$FO$236, 0)</f>
        <v>0</v>
      </c>
      <c r="EVM250" s="214">
        <f>_xlfn.XLOOKUP(EVM234, Schedule!$F$226:$FO$226, Schedule!$F$236:$FO$236, 0)</f>
        <v>0</v>
      </c>
      <c r="EVN250" s="214">
        <f>_xlfn.XLOOKUP(EVN234, Schedule!$F$226:$FO$226, Schedule!$F$236:$FO$236, 0)</f>
        <v>0</v>
      </c>
      <c r="EVO250" s="214">
        <f>_xlfn.XLOOKUP(EVO234, Schedule!$F$226:$FO$226, Schedule!$F$236:$FO$236, 0)</f>
        <v>0</v>
      </c>
      <c r="EVP250" s="214">
        <f>_xlfn.XLOOKUP(EVP234, Schedule!$F$226:$FO$226, Schedule!$F$236:$FO$236, 0)</f>
        <v>0</v>
      </c>
      <c r="EVQ250" s="214">
        <f>_xlfn.XLOOKUP(EVQ234, Schedule!$F$226:$FO$226, Schedule!$F$236:$FO$236, 0)</f>
        <v>0</v>
      </c>
      <c r="EVR250" s="214">
        <f>_xlfn.XLOOKUP(EVR234, Schedule!$F$226:$FO$226, Schedule!$F$236:$FO$236, 0)</f>
        <v>0</v>
      </c>
      <c r="EVS250" s="214">
        <f>_xlfn.XLOOKUP(EVS234, Schedule!$F$226:$FO$226, Schedule!$F$236:$FO$236, 0)</f>
        <v>0</v>
      </c>
      <c r="EVT250" s="214">
        <f>_xlfn.XLOOKUP(EVT234, Schedule!$F$226:$FO$226, Schedule!$F$236:$FO$236, 0)</f>
        <v>0</v>
      </c>
      <c r="EVU250" s="214">
        <f>_xlfn.XLOOKUP(EVU234, Schedule!$F$226:$FO$226, Schedule!$F$236:$FO$236, 0)</f>
        <v>0</v>
      </c>
      <c r="EVV250" s="214">
        <f>_xlfn.XLOOKUP(EVV234, Schedule!$F$226:$FO$226, Schedule!$F$236:$FO$236, 0)</f>
        <v>0</v>
      </c>
      <c r="EVW250" s="214">
        <f>_xlfn.XLOOKUP(EVW234, Schedule!$F$226:$FO$226, Schedule!$F$236:$FO$236, 0)</f>
        <v>0</v>
      </c>
      <c r="EVX250" s="214">
        <f>_xlfn.XLOOKUP(EVX234, Schedule!$F$226:$FO$226, Schedule!$F$236:$FO$236, 0)</f>
        <v>0</v>
      </c>
      <c r="EVY250" s="214">
        <f>_xlfn.XLOOKUP(EVY234, Schedule!$F$226:$FO$226, Schedule!$F$236:$FO$236, 0)</f>
        <v>0</v>
      </c>
      <c r="EVZ250" s="214">
        <f>_xlfn.XLOOKUP(EVZ234, Schedule!$F$226:$FO$226, Schedule!$F$236:$FO$236, 0)</f>
        <v>0</v>
      </c>
      <c r="EWA250" s="214">
        <f>_xlfn.XLOOKUP(EWA234, Schedule!$F$226:$FO$226, Schedule!$F$236:$FO$236, 0)</f>
        <v>0</v>
      </c>
      <c r="EWB250" s="214">
        <f>_xlfn.XLOOKUP(EWB234, Schedule!$F$226:$FO$226, Schedule!$F$236:$FO$236, 0)</f>
        <v>0</v>
      </c>
      <c r="EWC250" s="214">
        <f>_xlfn.XLOOKUP(EWC234, Schedule!$F$226:$FO$226, Schedule!$F$236:$FO$236, 0)</f>
        <v>0</v>
      </c>
      <c r="EWD250" s="214">
        <f>_xlfn.XLOOKUP(EWD234, Schedule!$F$226:$FO$226, Schedule!$F$236:$FO$236, 0)</f>
        <v>0</v>
      </c>
      <c r="EWE250" s="214">
        <f>_xlfn.XLOOKUP(EWE234, Schedule!$F$226:$FO$226, Schedule!$F$236:$FO$236, 0)</f>
        <v>0</v>
      </c>
      <c r="EWF250" s="214">
        <f>_xlfn.XLOOKUP(EWF234, Schedule!$F$226:$FO$226, Schedule!$F$236:$FO$236, 0)</f>
        <v>0</v>
      </c>
      <c r="EWG250" s="214">
        <f>_xlfn.XLOOKUP(EWG234, Schedule!$F$226:$FO$226, Schedule!$F$236:$FO$236, 0)</f>
        <v>0</v>
      </c>
      <c r="EWH250" s="214">
        <f>_xlfn.XLOOKUP(EWH234, Schedule!$F$226:$FO$226, Schedule!$F$236:$FO$236, 0)</f>
        <v>0</v>
      </c>
      <c r="EWI250" s="214">
        <f>_xlfn.XLOOKUP(EWI234, Schedule!$F$226:$FO$226, Schedule!$F$236:$FO$236, 0)</f>
        <v>0</v>
      </c>
      <c r="EWJ250" s="214">
        <f>_xlfn.XLOOKUP(EWJ234, Schedule!$F$226:$FO$226, Schedule!$F$236:$FO$236, 0)</f>
        <v>0</v>
      </c>
      <c r="EWK250" s="214">
        <f>_xlfn.XLOOKUP(EWK234, Schedule!$F$226:$FO$226, Schedule!$F$236:$FO$236, 0)</f>
        <v>0</v>
      </c>
      <c r="EWL250" s="214">
        <f>_xlfn.XLOOKUP(EWL234, Schedule!$F$226:$FO$226, Schedule!$F$236:$FO$236, 0)</f>
        <v>0</v>
      </c>
      <c r="EWM250" s="214">
        <f>_xlfn.XLOOKUP(EWM234, Schedule!$F$226:$FO$226, Schedule!$F$236:$FO$236, 0)</f>
        <v>0</v>
      </c>
      <c r="EWN250" s="214">
        <f>_xlfn.XLOOKUP(EWN234, Schedule!$F$226:$FO$226, Schedule!$F$236:$FO$236, 0)</f>
        <v>0</v>
      </c>
      <c r="EWO250" s="214">
        <f>_xlfn.XLOOKUP(EWO234, Schedule!$F$226:$FO$226, Schedule!$F$236:$FO$236, 0)</f>
        <v>0</v>
      </c>
      <c r="EWP250" s="214">
        <f>_xlfn.XLOOKUP(EWP234, Schedule!$F$226:$FO$226, Schedule!$F$236:$FO$236, 0)</f>
        <v>0</v>
      </c>
      <c r="EWQ250" s="214">
        <f>_xlfn.XLOOKUP(EWQ234, Schedule!$F$226:$FO$226, Schedule!$F$236:$FO$236, 0)</f>
        <v>0</v>
      </c>
      <c r="EWR250" s="214">
        <f>_xlfn.XLOOKUP(EWR234, Schedule!$F$226:$FO$226, Schedule!$F$236:$FO$236, 0)</f>
        <v>0</v>
      </c>
      <c r="EWS250" s="214">
        <f>_xlfn.XLOOKUP(EWS234, Schedule!$F$226:$FO$226, Schedule!$F$236:$FO$236, 0)</f>
        <v>0</v>
      </c>
      <c r="EWT250" s="214">
        <f>_xlfn.XLOOKUP(EWT234, Schedule!$F$226:$FO$226, Schedule!$F$236:$FO$236, 0)</f>
        <v>0</v>
      </c>
      <c r="EWU250" s="214">
        <f>_xlfn.XLOOKUP(EWU234, Schedule!$F$226:$FO$226, Schedule!$F$236:$FO$236, 0)</f>
        <v>0</v>
      </c>
      <c r="EWV250" s="214">
        <f>_xlfn.XLOOKUP(EWV234, Schedule!$F$226:$FO$226, Schedule!$F$236:$FO$236, 0)</f>
        <v>0</v>
      </c>
      <c r="EWW250" s="214">
        <f>_xlfn.XLOOKUP(EWW234, Schedule!$F$226:$FO$226, Schedule!$F$236:$FO$236, 0)</f>
        <v>0</v>
      </c>
      <c r="EWX250" s="214">
        <f>_xlfn.XLOOKUP(EWX234, Schedule!$F$226:$FO$226, Schedule!$F$236:$FO$236, 0)</f>
        <v>0</v>
      </c>
      <c r="EWY250" s="214">
        <f>_xlfn.XLOOKUP(EWY234, Schedule!$F$226:$FO$226, Schedule!$F$236:$FO$236, 0)</f>
        <v>0</v>
      </c>
      <c r="EWZ250" s="214">
        <f>_xlfn.XLOOKUP(EWZ234, Schedule!$F$226:$FO$226, Schedule!$F$236:$FO$236, 0)</f>
        <v>0</v>
      </c>
      <c r="EXA250" s="214">
        <f>_xlfn.XLOOKUP(EXA234, Schedule!$F$226:$FO$226, Schedule!$F$236:$FO$236, 0)</f>
        <v>0</v>
      </c>
      <c r="EXB250" s="214">
        <f>_xlfn.XLOOKUP(EXB234, Schedule!$F$226:$FO$226, Schedule!$F$236:$FO$236, 0)</f>
        <v>0</v>
      </c>
      <c r="EXC250" s="214">
        <f>_xlfn.XLOOKUP(EXC234, Schedule!$F$226:$FO$226, Schedule!$F$236:$FO$236, 0)</f>
        <v>0</v>
      </c>
      <c r="EXD250" s="214">
        <f>_xlfn.XLOOKUP(EXD234, Schedule!$F$226:$FO$226, Schedule!$F$236:$FO$236, 0)</f>
        <v>0</v>
      </c>
      <c r="EXE250" s="214">
        <f>_xlfn.XLOOKUP(EXE234, Schedule!$F$226:$FO$226, Schedule!$F$236:$FO$236, 0)</f>
        <v>0</v>
      </c>
      <c r="EXF250" s="214">
        <f>_xlfn.XLOOKUP(EXF234, Schedule!$F$226:$FO$226, Schedule!$F$236:$FO$236, 0)</f>
        <v>0</v>
      </c>
      <c r="EXG250" s="214">
        <f>_xlfn.XLOOKUP(EXG234, Schedule!$F$226:$FO$226, Schedule!$F$236:$FO$236, 0)</f>
        <v>0</v>
      </c>
      <c r="EXH250" s="214">
        <f>_xlfn.XLOOKUP(EXH234, Schedule!$F$226:$FO$226, Schedule!$F$236:$FO$236, 0)</f>
        <v>0</v>
      </c>
      <c r="EXI250" s="214">
        <f>_xlfn.XLOOKUP(EXI234, Schedule!$F$226:$FO$226, Schedule!$F$236:$FO$236, 0)</f>
        <v>0</v>
      </c>
      <c r="EXJ250" s="214">
        <f>_xlfn.XLOOKUP(EXJ234, Schedule!$F$226:$FO$226, Schedule!$F$236:$FO$236, 0)</f>
        <v>0</v>
      </c>
      <c r="EXK250" s="214">
        <f>_xlfn.XLOOKUP(EXK234, Schedule!$F$226:$FO$226, Schedule!$F$236:$FO$236, 0)</f>
        <v>0</v>
      </c>
      <c r="EXL250" s="214">
        <f>_xlfn.XLOOKUP(EXL234, Schedule!$F$226:$FO$226, Schedule!$F$236:$FO$236, 0)</f>
        <v>0</v>
      </c>
      <c r="EXM250" s="214">
        <f>_xlfn.XLOOKUP(EXM234, Schedule!$F$226:$FO$226, Schedule!$F$236:$FO$236, 0)</f>
        <v>0</v>
      </c>
      <c r="EXN250" s="214">
        <f>_xlfn.XLOOKUP(EXN234, Schedule!$F$226:$FO$226, Schedule!$F$236:$FO$236, 0)</f>
        <v>0</v>
      </c>
      <c r="EXO250" s="214">
        <f>_xlfn.XLOOKUP(EXO234, Schedule!$F$226:$FO$226, Schedule!$F$236:$FO$236, 0)</f>
        <v>0</v>
      </c>
      <c r="EXP250" s="214">
        <f>_xlfn.XLOOKUP(EXP234, Schedule!$F$226:$FO$226, Schedule!$F$236:$FO$236, 0)</f>
        <v>0</v>
      </c>
      <c r="EXQ250" s="214">
        <f>_xlfn.XLOOKUP(EXQ234, Schedule!$F$226:$FO$226, Schedule!$F$236:$FO$236, 0)</f>
        <v>0</v>
      </c>
      <c r="EXR250" s="214">
        <f>_xlfn.XLOOKUP(EXR234, Schedule!$F$226:$FO$226, Schedule!$F$236:$FO$236, 0)</f>
        <v>0</v>
      </c>
      <c r="EXS250" s="214">
        <f>_xlfn.XLOOKUP(EXS234, Schedule!$F$226:$FO$226, Schedule!$F$236:$FO$236, 0)</f>
        <v>0</v>
      </c>
      <c r="EXT250" s="214">
        <f>_xlfn.XLOOKUP(EXT234, Schedule!$F$226:$FO$226, Schedule!$F$236:$FO$236, 0)</f>
        <v>0</v>
      </c>
      <c r="EXU250" s="214">
        <f>_xlfn.XLOOKUP(EXU234, Schedule!$F$226:$FO$226, Schedule!$F$236:$FO$236, 0)</f>
        <v>0</v>
      </c>
      <c r="EXV250" s="214">
        <f>_xlfn.XLOOKUP(EXV234, Schedule!$F$226:$FO$226, Schedule!$F$236:$FO$236, 0)</f>
        <v>0</v>
      </c>
      <c r="EXW250" s="214">
        <f>_xlfn.XLOOKUP(EXW234, Schedule!$F$226:$FO$226, Schedule!$F$236:$FO$236, 0)</f>
        <v>0</v>
      </c>
      <c r="EXX250" s="214">
        <f>_xlfn.XLOOKUP(EXX234, Schedule!$F$226:$FO$226, Schedule!$F$236:$FO$236, 0)</f>
        <v>0</v>
      </c>
      <c r="EXY250" s="214">
        <f>_xlfn.XLOOKUP(EXY234, Schedule!$F$226:$FO$226, Schedule!$F$236:$FO$236, 0)</f>
        <v>0</v>
      </c>
      <c r="EXZ250" s="214">
        <f>_xlfn.XLOOKUP(EXZ234, Schedule!$F$226:$FO$226, Schedule!$F$236:$FO$236, 0)</f>
        <v>0</v>
      </c>
      <c r="EYA250" s="214">
        <f>_xlfn.XLOOKUP(EYA234, Schedule!$F$226:$FO$226, Schedule!$F$236:$FO$236, 0)</f>
        <v>0</v>
      </c>
      <c r="EYB250" s="214">
        <f>_xlfn.XLOOKUP(EYB234, Schedule!$F$226:$FO$226, Schedule!$F$236:$FO$236, 0)</f>
        <v>0</v>
      </c>
      <c r="EYC250" s="214">
        <f>_xlfn.XLOOKUP(EYC234, Schedule!$F$226:$FO$226, Schedule!$F$236:$FO$236, 0)</f>
        <v>0</v>
      </c>
      <c r="EYD250" s="214">
        <f>_xlfn.XLOOKUP(EYD234, Schedule!$F$226:$FO$226, Schedule!$F$236:$FO$236, 0)</f>
        <v>0</v>
      </c>
      <c r="EYE250" s="214">
        <f>_xlfn.XLOOKUP(EYE234, Schedule!$F$226:$FO$226, Schedule!$F$236:$FO$236, 0)</f>
        <v>0</v>
      </c>
      <c r="EYF250" s="214">
        <f>_xlfn.XLOOKUP(EYF234, Schedule!$F$226:$FO$226, Schedule!$F$236:$FO$236, 0)</f>
        <v>0</v>
      </c>
      <c r="EYG250" s="214">
        <f>_xlfn.XLOOKUP(EYG234, Schedule!$F$226:$FO$226, Schedule!$F$236:$FO$236, 0)</f>
        <v>0</v>
      </c>
      <c r="EYH250" s="214">
        <f>_xlfn.XLOOKUP(EYH234, Schedule!$F$226:$FO$226, Schedule!$F$236:$FO$236, 0)</f>
        <v>0</v>
      </c>
      <c r="EYI250" s="214">
        <f>_xlfn.XLOOKUP(EYI234, Schedule!$F$226:$FO$226, Schedule!$F$236:$FO$236, 0)</f>
        <v>0</v>
      </c>
      <c r="EYJ250" s="214">
        <f>_xlfn.XLOOKUP(EYJ234, Schedule!$F$226:$FO$226, Schedule!$F$236:$FO$236, 0)</f>
        <v>0</v>
      </c>
      <c r="EYK250" s="214">
        <f>_xlfn.XLOOKUP(EYK234, Schedule!$F$226:$FO$226, Schedule!$F$236:$FO$236, 0)</f>
        <v>0</v>
      </c>
      <c r="EYL250" s="214">
        <f>_xlfn.XLOOKUP(EYL234, Schedule!$F$226:$FO$226, Schedule!$F$236:$FO$236, 0)</f>
        <v>0</v>
      </c>
      <c r="EYM250" s="214">
        <f>_xlfn.XLOOKUP(EYM234, Schedule!$F$226:$FO$226, Schedule!$F$236:$FO$236, 0)</f>
        <v>0</v>
      </c>
      <c r="EYN250" s="214">
        <f>_xlfn.XLOOKUP(EYN234, Schedule!$F$226:$FO$226, Schedule!$F$236:$FO$236, 0)</f>
        <v>0</v>
      </c>
      <c r="EYO250" s="214">
        <f>_xlfn.XLOOKUP(EYO234, Schedule!$F$226:$FO$226, Schedule!$F$236:$FO$236, 0)</f>
        <v>0</v>
      </c>
      <c r="EYP250" s="214">
        <f>_xlfn.XLOOKUP(EYP234, Schedule!$F$226:$FO$226, Schedule!$F$236:$FO$236, 0)</f>
        <v>0</v>
      </c>
      <c r="EYQ250" s="214">
        <f>_xlfn.XLOOKUP(EYQ234, Schedule!$F$226:$FO$226, Schedule!$F$236:$FO$236, 0)</f>
        <v>0</v>
      </c>
      <c r="EYR250" s="214">
        <f>_xlfn.XLOOKUP(EYR234, Schedule!$F$226:$FO$226, Schedule!$F$236:$FO$236, 0)</f>
        <v>0</v>
      </c>
      <c r="EYS250" s="214">
        <f>_xlfn.XLOOKUP(EYS234, Schedule!$F$226:$FO$226, Schedule!$F$236:$FO$236, 0)</f>
        <v>0</v>
      </c>
      <c r="EYT250" s="214">
        <f>_xlfn.XLOOKUP(EYT234, Schedule!$F$226:$FO$226, Schedule!$F$236:$FO$236, 0)</f>
        <v>0</v>
      </c>
      <c r="EYU250" s="214">
        <f>_xlfn.XLOOKUP(EYU234, Schedule!$F$226:$FO$226, Schedule!$F$236:$FO$236, 0)</f>
        <v>0</v>
      </c>
      <c r="EYV250" s="214">
        <f>_xlfn.XLOOKUP(EYV234, Schedule!$F$226:$FO$226, Schedule!$F$236:$FO$236, 0)</f>
        <v>0</v>
      </c>
      <c r="EYW250" s="214">
        <f>_xlfn.XLOOKUP(EYW234, Schedule!$F$226:$FO$226, Schedule!$F$236:$FO$236, 0)</f>
        <v>0</v>
      </c>
      <c r="EYX250" s="214">
        <f>_xlfn.XLOOKUP(EYX234, Schedule!$F$226:$FO$226, Schedule!$F$236:$FO$236, 0)</f>
        <v>0</v>
      </c>
      <c r="EYY250" s="214">
        <f>_xlfn.XLOOKUP(EYY234, Schedule!$F$226:$FO$226, Schedule!$F$236:$FO$236, 0)</f>
        <v>0</v>
      </c>
      <c r="EYZ250" s="214">
        <f>_xlfn.XLOOKUP(EYZ234, Schedule!$F$226:$FO$226, Schedule!$F$236:$FO$236, 0)</f>
        <v>0</v>
      </c>
      <c r="EZA250" s="214">
        <f>_xlfn.XLOOKUP(EZA234, Schedule!$F$226:$FO$226, Schedule!$F$236:$FO$236, 0)</f>
        <v>0</v>
      </c>
      <c r="EZB250" s="214">
        <f>_xlfn.XLOOKUP(EZB234, Schedule!$F$226:$FO$226, Schedule!$F$236:$FO$236, 0)</f>
        <v>0</v>
      </c>
      <c r="EZC250" s="214">
        <f>_xlfn.XLOOKUP(EZC234, Schedule!$F$226:$FO$226, Schedule!$F$236:$FO$236, 0)</f>
        <v>0</v>
      </c>
      <c r="EZD250" s="214">
        <f>_xlfn.XLOOKUP(EZD234, Schedule!$F$226:$FO$226, Schedule!$F$236:$FO$236, 0)</f>
        <v>0</v>
      </c>
      <c r="EZE250" s="214">
        <f>_xlfn.XLOOKUP(EZE234, Schedule!$F$226:$FO$226, Schedule!$F$236:$FO$236, 0)</f>
        <v>0</v>
      </c>
      <c r="EZF250" s="214">
        <f>_xlfn.XLOOKUP(EZF234, Schedule!$F$226:$FO$226, Schedule!$F$236:$FO$236, 0)</f>
        <v>0</v>
      </c>
      <c r="EZG250" s="214">
        <f>_xlfn.XLOOKUP(EZG234, Schedule!$F$226:$FO$226, Schedule!$F$236:$FO$236, 0)</f>
        <v>0</v>
      </c>
      <c r="EZH250" s="214">
        <f>_xlfn.XLOOKUP(EZH234, Schedule!$F$226:$FO$226, Schedule!$F$236:$FO$236, 0)</f>
        <v>0</v>
      </c>
      <c r="EZI250" s="214">
        <f>_xlfn.XLOOKUP(EZI234, Schedule!$F$226:$FO$226, Schedule!$F$236:$FO$236, 0)</f>
        <v>0</v>
      </c>
      <c r="EZJ250" s="214">
        <f>_xlfn.XLOOKUP(EZJ234, Schedule!$F$226:$FO$226, Schedule!$F$236:$FO$236, 0)</f>
        <v>0</v>
      </c>
      <c r="EZK250" s="214">
        <f>_xlfn.XLOOKUP(EZK234, Schedule!$F$226:$FO$226, Schedule!$F$236:$FO$236, 0)</f>
        <v>0</v>
      </c>
      <c r="EZL250" s="214">
        <f>_xlfn.XLOOKUP(EZL234, Schedule!$F$226:$FO$226, Schedule!$F$236:$FO$236, 0)</f>
        <v>0</v>
      </c>
      <c r="EZM250" s="214">
        <f>_xlfn.XLOOKUP(EZM234, Schedule!$F$226:$FO$226, Schedule!$F$236:$FO$236, 0)</f>
        <v>0</v>
      </c>
      <c r="EZN250" s="214">
        <f>_xlfn.XLOOKUP(EZN234, Schedule!$F$226:$FO$226, Schedule!$F$236:$FO$236, 0)</f>
        <v>0</v>
      </c>
      <c r="EZO250" s="214">
        <f>_xlfn.XLOOKUP(EZO234, Schedule!$F$226:$FO$226, Schedule!$F$236:$FO$236, 0)</f>
        <v>0</v>
      </c>
      <c r="EZP250" s="214">
        <f>_xlfn.XLOOKUP(EZP234, Schedule!$F$226:$FO$226, Schedule!$F$236:$FO$236, 0)</f>
        <v>0</v>
      </c>
      <c r="EZQ250" s="214">
        <f>_xlfn.XLOOKUP(EZQ234, Schedule!$F$226:$FO$226, Schedule!$F$236:$FO$236, 0)</f>
        <v>0</v>
      </c>
      <c r="EZR250" s="214">
        <f>_xlfn.XLOOKUP(EZR234, Schedule!$F$226:$FO$226, Schedule!$F$236:$FO$236, 0)</f>
        <v>0</v>
      </c>
      <c r="EZS250" s="214">
        <f>_xlfn.XLOOKUP(EZS234, Schedule!$F$226:$FO$226, Schedule!$F$236:$FO$236, 0)</f>
        <v>0</v>
      </c>
      <c r="EZT250" s="214">
        <f>_xlfn.XLOOKUP(EZT234, Schedule!$F$226:$FO$226, Schedule!$F$236:$FO$236, 0)</f>
        <v>0</v>
      </c>
      <c r="EZU250" s="214">
        <f>_xlfn.XLOOKUP(EZU234, Schedule!$F$226:$FO$226, Schedule!$F$236:$FO$236, 0)</f>
        <v>0</v>
      </c>
      <c r="EZV250" s="214">
        <f>_xlfn.XLOOKUP(EZV234, Schedule!$F$226:$FO$226, Schedule!$F$236:$FO$236, 0)</f>
        <v>0</v>
      </c>
      <c r="EZW250" s="214">
        <f>_xlfn.XLOOKUP(EZW234, Schedule!$F$226:$FO$226, Schedule!$F$236:$FO$236, 0)</f>
        <v>0</v>
      </c>
      <c r="EZX250" s="214">
        <f>_xlfn.XLOOKUP(EZX234, Schedule!$F$226:$FO$226, Schedule!$F$236:$FO$236, 0)</f>
        <v>0</v>
      </c>
      <c r="EZY250" s="214">
        <f>_xlfn.XLOOKUP(EZY234, Schedule!$F$226:$FO$226, Schedule!$F$236:$FO$236, 0)</f>
        <v>0</v>
      </c>
      <c r="EZZ250" s="214">
        <f>_xlfn.XLOOKUP(EZZ234, Schedule!$F$226:$FO$226, Schedule!$F$236:$FO$236, 0)</f>
        <v>0</v>
      </c>
      <c r="FAA250" s="214">
        <f>_xlfn.XLOOKUP(FAA234, Schedule!$F$226:$FO$226, Schedule!$F$236:$FO$236, 0)</f>
        <v>0</v>
      </c>
      <c r="FAB250" s="214">
        <f>_xlfn.XLOOKUP(FAB234, Schedule!$F$226:$FO$226, Schedule!$F$236:$FO$236, 0)</f>
        <v>0</v>
      </c>
      <c r="FAC250" s="214">
        <f>_xlfn.XLOOKUP(FAC234, Schedule!$F$226:$FO$226, Schedule!$F$236:$FO$236, 0)</f>
        <v>0</v>
      </c>
      <c r="FAD250" s="214">
        <f>_xlfn.XLOOKUP(FAD234, Schedule!$F$226:$FO$226, Schedule!$F$236:$FO$236, 0)</f>
        <v>0</v>
      </c>
      <c r="FAE250" s="214">
        <f>_xlfn.XLOOKUP(FAE234, Schedule!$F$226:$FO$226, Schedule!$F$236:$FO$236, 0)</f>
        <v>0</v>
      </c>
      <c r="FAF250" s="214">
        <f>_xlfn.XLOOKUP(FAF234, Schedule!$F$226:$FO$226, Schedule!$F$236:$FO$236, 0)</f>
        <v>0</v>
      </c>
      <c r="FAG250" s="214">
        <f>_xlfn.XLOOKUP(FAG234, Schedule!$F$226:$FO$226, Schedule!$F$236:$FO$236, 0)</f>
        <v>0</v>
      </c>
      <c r="FAH250" s="214">
        <f>_xlfn.XLOOKUP(FAH234, Schedule!$F$226:$FO$226, Schedule!$F$236:$FO$236, 0)</f>
        <v>0</v>
      </c>
      <c r="FAI250" s="214">
        <f>_xlfn.XLOOKUP(FAI234, Schedule!$F$226:$FO$226, Schedule!$F$236:$FO$236, 0)</f>
        <v>0</v>
      </c>
      <c r="FAJ250" s="214">
        <f>_xlfn.XLOOKUP(FAJ234, Schedule!$F$226:$FO$226, Schedule!$F$236:$FO$236, 0)</f>
        <v>0</v>
      </c>
      <c r="FAK250" s="214">
        <f>_xlfn.XLOOKUP(FAK234, Schedule!$F$226:$FO$226, Schedule!$F$236:$FO$236, 0)</f>
        <v>0</v>
      </c>
      <c r="FAL250" s="214">
        <f>_xlfn.XLOOKUP(FAL234, Schedule!$F$226:$FO$226, Schedule!$F$236:$FO$236, 0)</f>
        <v>0</v>
      </c>
      <c r="FAM250" s="214">
        <f>_xlfn.XLOOKUP(FAM234, Schedule!$F$226:$FO$226, Schedule!$F$236:$FO$236, 0)</f>
        <v>0</v>
      </c>
      <c r="FAN250" s="214">
        <f>_xlfn.XLOOKUP(FAN234, Schedule!$F$226:$FO$226, Schedule!$F$236:$FO$236, 0)</f>
        <v>0</v>
      </c>
      <c r="FAO250" s="214">
        <f>_xlfn.XLOOKUP(FAO234, Schedule!$F$226:$FO$226, Schedule!$F$236:$FO$236, 0)</f>
        <v>0</v>
      </c>
      <c r="FAP250" s="214">
        <f>_xlfn.XLOOKUP(FAP234, Schedule!$F$226:$FO$226, Schedule!$F$236:$FO$236, 0)</f>
        <v>0</v>
      </c>
      <c r="FAQ250" s="214">
        <f>_xlfn.XLOOKUP(FAQ234, Schedule!$F$226:$FO$226, Schedule!$F$236:$FO$236, 0)</f>
        <v>0</v>
      </c>
      <c r="FAR250" s="214">
        <f>_xlfn.XLOOKUP(FAR234, Schedule!$F$226:$FO$226, Schedule!$F$236:$FO$236, 0)</f>
        <v>0</v>
      </c>
      <c r="FAS250" s="214">
        <f>_xlfn.XLOOKUP(FAS234, Schedule!$F$226:$FO$226, Schedule!$F$236:$FO$236, 0)</f>
        <v>0</v>
      </c>
      <c r="FAT250" s="214">
        <f>_xlfn.XLOOKUP(FAT234, Schedule!$F$226:$FO$226, Schedule!$F$236:$FO$236, 0)</f>
        <v>0</v>
      </c>
      <c r="FAU250" s="214">
        <f>_xlfn.XLOOKUP(FAU234, Schedule!$F$226:$FO$226, Schedule!$F$236:$FO$236, 0)</f>
        <v>0</v>
      </c>
      <c r="FAV250" s="214">
        <f>_xlfn.XLOOKUP(FAV234, Schedule!$F$226:$FO$226, Schedule!$F$236:$FO$236, 0)</f>
        <v>0</v>
      </c>
      <c r="FAW250" s="214">
        <f>_xlfn.XLOOKUP(FAW234, Schedule!$F$226:$FO$226, Schedule!$F$236:$FO$236, 0)</f>
        <v>0</v>
      </c>
      <c r="FAX250" s="214">
        <f>_xlfn.XLOOKUP(FAX234, Schedule!$F$226:$FO$226, Schedule!$F$236:$FO$236, 0)</f>
        <v>0</v>
      </c>
      <c r="FAY250" s="214">
        <f>_xlfn.XLOOKUP(FAY234, Schedule!$F$226:$FO$226, Schedule!$F$236:$FO$236, 0)</f>
        <v>0</v>
      </c>
      <c r="FAZ250" s="214">
        <f>_xlfn.XLOOKUP(FAZ234, Schedule!$F$226:$FO$226, Schedule!$F$236:$FO$236, 0)</f>
        <v>0</v>
      </c>
      <c r="FBA250" s="214">
        <f>_xlfn.XLOOKUP(FBA234, Schedule!$F$226:$FO$226, Schedule!$F$236:$FO$236, 0)</f>
        <v>0</v>
      </c>
      <c r="FBB250" s="214">
        <f>_xlfn.XLOOKUP(FBB234, Schedule!$F$226:$FO$226, Schedule!$F$236:$FO$236, 0)</f>
        <v>0</v>
      </c>
      <c r="FBC250" s="214">
        <f>_xlfn.XLOOKUP(FBC234, Schedule!$F$226:$FO$226, Schedule!$F$236:$FO$236, 0)</f>
        <v>0</v>
      </c>
      <c r="FBD250" s="214">
        <f>_xlfn.XLOOKUP(FBD234, Schedule!$F$226:$FO$226, Schedule!$F$236:$FO$236, 0)</f>
        <v>0</v>
      </c>
      <c r="FBE250" s="214">
        <f>_xlfn.XLOOKUP(FBE234, Schedule!$F$226:$FO$226, Schedule!$F$236:$FO$236, 0)</f>
        <v>0</v>
      </c>
      <c r="FBF250" s="214">
        <f>_xlfn.XLOOKUP(FBF234, Schedule!$F$226:$FO$226, Schedule!$F$236:$FO$236, 0)</f>
        <v>0</v>
      </c>
      <c r="FBG250" s="214">
        <f>_xlfn.XLOOKUP(FBG234, Schedule!$F$226:$FO$226, Schedule!$F$236:$FO$236, 0)</f>
        <v>0</v>
      </c>
      <c r="FBH250" s="214">
        <f>_xlfn.XLOOKUP(FBH234, Schedule!$F$226:$FO$226, Schedule!$F$236:$FO$236, 0)</f>
        <v>0</v>
      </c>
      <c r="FBI250" s="214">
        <f>_xlfn.XLOOKUP(FBI234, Schedule!$F$226:$FO$226, Schedule!$F$236:$FO$236, 0)</f>
        <v>0</v>
      </c>
      <c r="FBJ250" s="214">
        <f>_xlfn.XLOOKUP(FBJ234, Schedule!$F$226:$FO$226, Schedule!$F$236:$FO$236, 0)</f>
        <v>0</v>
      </c>
      <c r="FBK250" s="214">
        <f>_xlfn.XLOOKUP(FBK234, Schedule!$F$226:$FO$226, Schedule!$F$236:$FO$236, 0)</f>
        <v>0</v>
      </c>
      <c r="FBL250" s="214">
        <f>_xlfn.XLOOKUP(FBL234, Schedule!$F$226:$FO$226, Schedule!$F$236:$FO$236, 0)</f>
        <v>0</v>
      </c>
      <c r="FBM250" s="214">
        <f>_xlfn.XLOOKUP(FBM234, Schedule!$F$226:$FO$226, Schedule!$F$236:$FO$236, 0)</f>
        <v>0</v>
      </c>
      <c r="FBN250" s="214">
        <f>_xlfn.XLOOKUP(FBN234, Schedule!$F$226:$FO$226, Schedule!$F$236:$FO$236, 0)</f>
        <v>0</v>
      </c>
      <c r="FBO250" s="214">
        <f>_xlfn.XLOOKUP(FBO234, Schedule!$F$226:$FO$226, Schedule!$F$236:$FO$236, 0)</f>
        <v>0</v>
      </c>
      <c r="FBP250" s="214">
        <f>_xlfn.XLOOKUP(FBP234, Schedule!$F$226:$FO$226, Schedule!$F$236:$FO$236, 0)</f>
        <v>0</v>
      </c>
      <c r="FBQ250" s="214">
        <f>_xlfn.XLOOKUP(FBQ234, Schedule!$F$226:$FO$226, Schedule!$F$236:$FO$236, 0)</f>
        <v>0</v>
      </c>
      <c r="FBR250" s="214">
        <f>_xlfn.XLOOKUP(FBR234, Schedule!$F$226:$FO$226, Schedule!$F$236:$FO$236, 0)</f>
        <v>0</v>
      </c>
      <c r="FBS250" s="214">
        <f>_xlfn.XLOOKUP(FBS234, Schedule!$F$226:$FO$226, Schedule!$F$236:$FO$236, 0)</f>
        <v>0</v>
      </c>
      <c r="FBT250" s="214">
        <f>_xlfn.XLOOKUP(FBT234, Schedule!$F$226:$FO$226, Schedule!$F$236:$FO$236, 0)</f>
        <v>0</v>
      </c>
      <c r="FBU250" s="214">
        <f>_xlfn.XLOOKUP(FBU234, Schedule!$F$226:$FO$226, Schedule!$F$236:$FO$236, 0)</f>
        <v>0</v>
      </c>
      <c r="FBV250" s="214">
        <f>_xlfn.XLOOKUP(FBV234, Schedule!$F$226:$FO$226, Schedule!$F$236:$FO$236, 0)</f>
        <v>0</v>
      </c>
      <c r="FBW250" s="214">
        <f>_xlfn.XLOOKUP(FBW234, Schedule!$F$226:$FO$226, Schedule!$F$236:$FO$236, 0)</f>
        <v>0</v>
      </c>
      <c r="FBX250" s="214">
        <f>_xlfn.XLOOKUP(FBX234, Schedule!$F$226:$FO$226, Schedule!$F$236:$FO$236, 0)</f>
        <v>0</v>
      </c>
      <c r="FBY250" s="214">
        <f>_xlfn.XLOOKUP(FBY234, Schedule!$F$226:$FO$226, Schedule!$F$236:$FO$236, 0)</f>
        <v>0</v>
      </c>
      <c r="FBZ250" s="214">
        <f>_xlfn.XLOOKUP(FBZ234, Schedule!$F$226:$FO$226, Schedule!$F$236:$FO$236, 0)</f>
        <v>0</v>
      </c>
      <c r="FCA250" s="214">
        <f>_xlfn.XLOOKUP(FCA234, Schedule!$F$226:$FO$226, Schedule!$F$236:$FO$236, 0)</f>
        <v>0</v>
      </c>
      <c r="FCB250" s="214">
        <f>_xlfn.XLOOKUP(FCB234, Schedule!$F$226:$FO$226, Schedule!$F$236:$FO$236, 0)</f>
        <v>0</v>
      </c>
      <c r="FCC250" s="214">
        <f>_xlfn.XLOOKUP(FCC234, Schedule!$F$226:$FO$226, Schedule!$F$236:$FO$236, 0)</f>
        <v>0</v>
      </c>
      <c r="FCD250" s="214">
        <f>_xlfn.XLOOKUP(FCD234, Schedule!$F$226:$FO$226, Schedule!$F$236:$FO$236, 0)</f>
        <v>0</v>
      </c>
      <c r="FCE250" s="214">
        <f>_xlfn.XLOOKUP(FCE234, Schedule!$F$226:$FO$226, Schedule!$F$236:$FO$236, 0)</f>
        <v>0</v>
      </c>
      <c r="FCF250" s="214">
        <f>_xlfn.XLOOKUP(FCF234, Schedule!$F$226:$FO$226, Schedule!$F$236:$FO$236, 0)</f>
        <v>0</v>
      </c>
      <c r="FCG250" s="214">
        <f>_xlfn.XLOOKUP(FCG234, Schedule!$F$226:$FO$226, Schedule!$F$236:$FO$236, 0)</f>
        <v>0</v>
      </c>
      <c r="FCH250" s="214">
        <f>_xlfn.XLOOKUP(FCH234, Schedule!$F$226:$FO$226, Schedule!$F$236:$FO$236, 0)</f>
        <v>0</v>
      </c>
      <c r="FCI250" s="214">
        <f>_xlfn.XLOOKUP(FCI234, Schedule!$F$226:$FO$226, Schedule!$F$236:$FO$236, 0)</f>
        <v>0</v>
      </c>
      <c r="FCJ250" s="214">
        <f>_xlfn.XLOOKUP(FCJ234, Schedule!$F$226:$FO$226, Schedule!$F$236:$FO$236, 0)</f>
        <v>0</v>
      </c>
      <c r="FCK250" s="214">
        <f>_xlfn.XLOOKUP(FCK234, Schedule!$F$226:$FO$226, Schedule!$F$236:$FO$236, 0)</f>
        <v>0</v>
      </c>
      <c r="FCL250" s="214">
        <f>_xlfn.XLOOKUP(FCL234, Schedule!$F$226:$FO$226, Schedule!$F$236:$FO$236, 0)</f>
        <v>0</v>
      </c>
      <c r="FCM250" s="214">
        <f>_xlfn.XLOOKUP(FCM234, Schedule!$F$226:$FO$226, Schedule!$F$236:$FO$236, 0)</f>
        <v>0</v>
      </c>
      <c r="FCN250" s="214">
        <f>_xlfn.XLOOKUP(FCN234, Schedule!$F$226:$FO$226, Schedule!$F$236:$FO$236, 0)</f>
        <v>0</v>
      </c>
      <c r="FCO250" s="214">
        <f>_xlfn.XLOOKUP(FCO234, Schedule!$F$226:$FO$226, Schedule!$F$236:$FO$236, 0)</f>
        <v>0</v>
      </c>
      <c r="FCP250" s="214">
        <f>_xlfn.XLOOKUP(FCP234, Schedule!$F$226:$FO$226, Schedule!$F$236:$FO$236, 0)</f>
        <v>0</v>
      </c>
      <c r="FCQ250" s="214">
        <f>_xlfn.XLOOKUP(FCQ234, Schedule!$F$226:$FO$226, Schedule!$F$236:$FO$236, 0)</f>
        <v>0</v>
      </c>
      <c r="FCR250" s="214">
        <f>_xlfn.XLOOKUP(FCR234, Schedule!$F$226:$FO$226, Schedule!$F$236:$FO$236, 0)</f>
        <v>0</v>
      </c>
      <c r="FCS250" s="214">
        <f>_xlfn.XLOOKUP(FCS234, Schedule!$F$226:$FO$226, Schedule!$F$236:$FO$236, 0)</f>
        <v>0</v>
      </c>
      <c r="FCT250" s="214">
        <f>_xlfn.XLOOKUP(FCT234, Schedule!$F$226:$FO$226, Schedule!$F$236:$FO$236, 0)</f>
        <v>0</v>
      </c>
      <c r="FCU250" s="214">
        <f>_xlfn.XLOOKUP(FCU234, Schedule!$F$226:$FO$226, Schedule!$F$236:$FO$236, 0)</f>
        <v>0</v>
      </c>
      <c r="FCV250" s="214">
        <f>_xlfn.XLOOKUP(FCV234, Schedule!$F$226:$FO$226, Schedule!$F$236:$FO$236, 0)</f>
        <v>0</v>
      </c>
      <c r="FCW250" s="214">
        <f>_xlfn.XLOOKUP(FCW234, Schedule!$F$226:$FO$226, Schedule!$F$236:$FO$236, 0)</f>
        <v>0</v>
      </c>
      <c r="FCX250" s="214">
        <f>_xlfn.XLOOKUP(FCX234, Schedule!$F$226:$FO$226, Schedule!$F$236:$FO$236, 0)</f>
        <v>0</v>
      </c>
      <c r="FCY250" s="214">
        <f>_xlfn.XLOOKUP(FCY234, Schedule!$F$226:$FO$226, Schedule!$F$236:$FO$236, 0)</f>
        <v>0</v>
      </c>
      <c r="FCZ250" s="214">
        <f>_xlfn.XLOOKUP(FCZ234, Schedule!$F$226:$FO$226, Schedule!$F$236:$FO$236, 0)</f>
        <v>0</v>
      </c>
      <c r="FDA250" s="214">
        <f>_xlfn.XLOOKUP(FDA234, Schedule!$F$226:$FO$226, Schedule!$F$236:$FO$236, 0)</f>
        <v>0</v>
      </c>
      <c r="FDB250" s="214">
        <f>_xlfn.XLOOKUP(FDB234, Schedule!$F$226:$FO$226, Schedule!$F$236:$FO$236, 0)</f>
        <v>0</v>
      </c>
      <c r="FDC250" s="214">
        <f>_xlfn.XLOOKUP(FDC234, Schedule!$F$226:$FO$226, Schedule!$F$236:$FO$236, 0)</f>
        <v>0</v>
      </c>
      <c r="FDD250" s="214">
        <f>_xlfn.XLOOKUP(FDD234, Schedule!$F$226:$FO$226, Schedule!$F$236:$FO$236, 0)</f>
        <v>0</v>
      </c>
      <c r="FDE250" s="214">
        <f>_xlfn.XLOOKUP(FDE234, Schedule!$F$226:$FO$226, Schedule!$F$236:$FO$236, 0)</f>
        <v>0</v>
      </c>
      <c r="FDF250" s="214">
        <f>_xlfn.XLOOKUP(FDF234, Schedule!$F$226:$FO$226, Schedule!$F$236:$FO$236, 0)</f>
        <v>0</v>
      </c>
      <c r="FDG250" s="214">
        <f>_xlfn.XLOOKUP(FDG234, Schedule!$F$226:$FO$226, Schedule!$F$236:$FO$236, 0)</f>
        <v>0</v>
      </c>
      <c r="FDH250" s="214">
        <f>_xlfn.XLOOKUP(FDH234, Schedule!$F$226:$FO$226, Schedule!$F$236:$FO$236, 0)</f>
        <v>0</v>
      </c>
      <c r="FDI250" s="214">
        <f>_xlfn.XLOOKUP(FDI234, Schedule!$F$226:$FO$226, Schedule!$F$236:$FO$236, 0)</f>
        <v>0</v>
      </c>
      <c r="FDJ250" s="214">
        <f>_xlfn.XLOOKUP(FDJ234, Schedule!$F$226:$FO$226, Schedule!$F$236:$FO$236, 0)</f>
        <v>0</v>
      </c>
      <c r="FDK250" s="214">
        <f>_xlfn.XLOOKUP(FDK234, Schedule!$F$226:$FO$226, Schedule!$F$236:$FO$236, 0)</f>
        <v>0</v>
      </c>
      <c r="FDL250" s="214">
        <f>_xlfn.XLOOKUP(FDL234, Schedule!$F$226:$FO$226, Schedule!$F$236:$FO$236, 0)</f>
        <v>0</v>
      </c>
      <c r="FDM250" s="214">
        <f>_xlfn.XLOOKUP(FDM234, Schedule!$F$226:$FO$226, Schedule!$F$236:$FO$236, 0)</f>
        <v>0</v>
      </c>
      <c r="FDN250" s="214">
        <f>_xlfn.XLOOKUP(FDN234, Schedule!$F$226:$FO$226, Schedule!$F$236:$FO$236, 0)</f>
        <v>0</v>
      </c>
      <c r="FDO250" s="214">
        <f>_xlfn.XLOOKUP(FDO234, Schedule!$F$226:$FO$226, Schedule!$F$236:$FO$236, 0)</f>
        <v>0</v>
      </c>
      <c r="FDP250" s="214">
        <f>_xlfn.XLOOKUP(FDP234, Schedule!$F$226:$FO$226, Schedule!$F$236:$FO$236, 0)</f>
        <v>0</v>
      </c>
      <c r="FDQ250" s="214">
        <f>_xlfn.XLOOKUP(FDQ234, Schedule!$F$226:$FO$226, Schedule!$F$236:$FO$236, 0)</f>
        <v>0</v>
      </c>
      <c r="FDR250" s="214">
        <f>_xlfn.XLOOKUP(FDR234, Schedule!$F$226:$FO$226, Schedule!$F$236:$FO$236, 0)</f>
        <v>0</v>
      </c>
      <c r="FDS250" s="214">
        <f>_xlfn.XLOOKUP(FDS234, Schedule!$F$226:$FO$226, Schedule!$F$236:$FO$236, 0)</f>
        <v>0</v>
      </c>
      <c r="FDT250" s="214">
        <f>_xlfn.XLOOKUP(FDT234, Schedule!$F$226:$FO$226, Schedule!$F$236:$FO$236, 0)</f>
        <v>0</v>
      </c>
      <c r="FDU250" s="214">
        <f>_xlfn.XLOOKUP(FDU234, Schedule!$F$226:$FO$226, Schedule!$F$236:$FO$236, 0)</f>
        <v>0</v>
      </c>
      <c r="FDV250" s="214">
        <f>_xlfn.XLOOKUP(FDV234, Schedule!$F$226:$FO$226, Schedule!$F$236:$FO$236, 0)</f>
        <v>0</v>
      </c>
      <c r="FDW250" s="214">
        <f>_xlfn.XLOOKUP(FDW234, Schedule!$F$226:$FO$226, Schedule!$F$236:$FO$236, 0)</f>
        <v>0</v>
      </c>
      <c r="FDX250" s="214">
        <f>_xlfn.XLOOKUP(FDX234, Schedule!$F$226:$FO$226, Schedule!$F$236:$FO$236, 0)</f>
        <v>0</v>
      </c>
      <c r="FDY250" s="214">
        <f>_xlfn.XLOOKUP(FDY234, Schedule!$F$226:$FO$226, Schedule!$F$236:$FO$236, 0)</f>
        <v>0</v>
      </c>
      <c r="FDZ250" s="214">
        <f>_xlfn.XLOOKUP(FDZ234, Schedule!$F$226:$FO$226, Schedule!$F$236:$FO$236, 0)</f>
        <v>0</v>
      </c>
      <c r="FEA250" s="214">
        <f>_xlfn.XLOOKUP(FEA234, Schedule!$F$226:$FO$226, Schedule!$F$236:$FO$236, 0)</f>
        <v>0</v>
      </c>
      <c r="FEB250" s="214">
        <f>_xlfn.XLOOKUP(FEB234, Schedule!$F$226:$FO$226, Schedule!$F$236:$FO$236, 0)</f>
        <v>0</v>
      </c>
      <c r="FEC250" s="214">
        <f>_xlfn.XLOOKUP(FEC234, Schedule!$F$226:$FO$226, Schedule!$F$236:$FO$236, 0)</f>
        <v>0</v>
      </c>
      <c r="FED250" s="214">
        <f>_xlfn.XLOOKUP(FED234, Schedule!$F$226:$FO$226, Schedule!$F$236:$FO$236, 0)</f>
        <v>0</v>
      </c>
      <c r="FEE250" s="214">
        <f>_xlfn.XLOOKUP(FEE234, Schedule!$F$226:$FO$226, Schedule!$F$236:$FO$236, 0)</f>
        <v>0</v>
      </c>
      <c r="FEF250" s="214">
        <f>_xlfn.XLOOKUP(FEF234, Schedule!$F$226:$FO$226, Schedule!$F$236:$FO$236, 0)</f>
        <v>0</v>
      </c>
      <c r="FEG250" s="214">
        <f>_xlfn.XLOOKUP(FEG234, Schedule!$F$226:$FO$226, Schedule!$F$236:$FO$236, 0)</f>
        <v>0</v>
      </c>
      <c r="FEH250" s="214">
        <f>_xlfn.XLOOKUP(FEH234, Schedule!$F$226:$FO$226, Schedule!$F$236:$FO$236, 0)</f>
        <v>0</v>
      </c>
      <c r="FEI250" s="214">
        <f>_xlfn.XLOOKUP(FEI234, Schedule!$F$226:$FO$226, Schedule!$F$236:$FO$236, 0)</f>
        <v>0</v>
      </c>
      <c r="FEJ250" s="214">
        <f>_xlfn.XLOOKUP(FEJ234, Schedule!$F$226:$FO$226, Schedule!$F$236:$FO$236, 0)</f>
        <v>0</v>
      </c>
      <c r="FEK250" s="214">
        <f>_xlfn.XLOOKUP(FEK234, Schedule!$F$226:$FO$226, Schedule!$F$236:$FO$236, 0)</f>
        <v>0</v>
      </c>
      <c r="FEL250" s="214">
        <f>_xlfn.XLOOKUP(FEL234, Schedule!$F$226:$FO$226, Schedule!$F$236:$FO$236, 0)</f>
        <v>0</v>
      </c>
      <c r="FEM250" s="214">
        <f>_xlfn.XLOOKUP(FEM234, Schedule!$F$226:$FO$226, Schedule!$F$236:$FO$236, 0)</f>
        <v>0</v>
      </c>
      <c r="FEN250" s="214">
        <f>_xlfn.XLOOKUP(FEN234, Schedule!$F$226:$FO$226, Schedule!$F$236:$FO$236, 0)</f>
        <v>0</v>
      </c>
      <c r="FEO250" s="214">
        <f>_xlfn.XLOOKUP(FEO234, Schedule!$F$226:$FO$226, Schedule!$F$236:$FO$236, 0)</f>
        <v>0</v>
      </c>
      <c r="FEP250" s="214">
        <f>_xlfn.XLOOKUP(FEP234, Schedule!$F$226:$FO$226, Schedule!$F$236:$FO$236, 0)</f>
        <v>0</v>
      </c>
      <c r="FEQ250" s="214">
        <f>_xlfn.XLOOKUP(FEQ234, Schedule!$F$226:$FO$226, Schedule!$F$236:$FO$236, 0)</f>
        <v>0</v>
      </c>
      <c r="FER250" s="214">
        <f>_xlfn.XLOOKUP(FER234, Schedule!$F$226:$FO$226, Schedule!$F$236:$FO$236, 0)</f>
        <v>0</v>
      </c>
      <c r="FES250" s="214">
        <f>_xlfn.XLOOKUP(FES234, Schedule!$F$226:$FO$226, Schedule!$F$236:$FO$236, 0)</f>
        <v>0</v>
      </c>
      <c r="FET250" s="214">
        <f>_xlfn.XLOOKUP(FET234, Schedule!$F$226:$FO$226, Schedule!$F$236:$FO$236, 0)</f>
        <v>0</v>
      </c>
      <c r="FEU250" s="214">
        <f>_xlfn.XLOOKUP(FEU234, Schedule!$F$226:$FO$226, Schedule!$F$236:$FO$236, 0)</f>
        <v>0</v>
      </c>
      <c r="FEV250" s="214">
        <f>_xlfn.XLOOKUP(FEV234, Schedule!$F$226:$FO$226, Schedule!$F$236:$FO$236, 0)</f>
        <v>0</v>
      </c>
      <c r="FEW250" s="214">
        <f>_xlfn.XLOOKUP(FEW234, Schedule!$F$226:$FO$226, Schedule!$F$236:$FO$236, 0)</f>
        <v>0</v>
      </c>
      <c r="FEX250" s="214">
        <f>_xlfn.XLOOKUP(FEX234, Schedule!$F$226:$FO$226, Schedule!$F$236:$FO$236, 0)</f>
        <v>0</v>
      </c>
      <c r="FEY250" s="214">
        <f>_xlfn.XLOOKUP(FEY234, Schedule!$F$226:$FO$226, Schedule!$F$236:$FO$236, 0)</f>
        <v>0</v>
      </c>
      <c r="FEZ250" s="214">
        <f>_xlfn.XLOOKUP(FEZ234, Schedule!$F$226:$FO$226, Schedule!$F$236:$FO$236, 0)</f>
        <v>0</v>
      </c>
      <c r="FFA250" s="214">
        <f>_xlfn.XLOOKUP(FFA234, Schedule!$F$226:$FO$226, Schedule!$F$236:$FO$236, 0)</f>
        <v>0</v>
      </c>
      <c r="FFB250" s="214">
        <f>_xlfn.XLOOKUP(FFB234, Schedule!$F$226:$FO$226, Schedule!$F$236:$FO$236, 0)</f>
        <v>0</v>
      </c>
      <c r="FFC250" s="214">
        <f>_xlfn.XLOOKUP(FFC234, Schedule!$F$226:$FO$226, Schedule!$F$236:$FO$236, 0)</f>
        <v>0</v>
      </c>
      <c r="FFD250" s="214">
        <f>_xlfn.XLOOKUP(FFD234, Schedule!$F$226:$FO$226, Schedule!$F$236:$FO$236, 0)</f>
        <v>0</v>
      </c>
      <c r="FFE250" s="214">
        <f>_xlfn.XLOOKUP(FFE234, Schedule!$F$226:$FO$226, Schedule!$F$236:$FO$236, 0)</f>
        <v>0</v>
      </c>
      <c r="FFF250" s="214">
        <f>_xlfn.XLOOKUP(FFF234, Schedule!$F$226:$FO$226, Schedule!$F$236:$FO$236, 0)</f>
        <v>0</v>
      </c>
      <c r="FFG250" s="214">
        <f>_xlfn.XLOOKUP(FFG234, Schedule!$F$226:$FO$226, Schedule!$F$236:$FO$236, 0)</f>
        <v>0</v>
      </c>
      <c r="FFH250" s="214">
        <f>_xlfn.XLOOKUP(FFH234, Schedule!$F$226:$FO$226, Schedule!$F$236:$FO$236, 0)</f>
        <v>0</v>
      </c>
      <c r="FFI250" s="214">
        <f>_xlfn.XLOOKUP(FFI234, Schedule!$F$226:$FO$226, Schedule!$F$236:$FO$236, 0)</f>
        <v>0</v>
      </c>
      <c r="FFJ250" s="214">
        <f>_xlfn.XLOOKUP(FFJ234, Schedule!$F$226:$FO$226, Schedule!$F$236:$FO$236, 0)</f>
        <v>0</v>
      </c>
      <c r="FFK250" s="214">
        <f>_xlfn.XLOOKUP(FFK234, Schedule!$F$226:$FO$226, Schedule!$F$236:$FO$236, 0)</f>
        <v>0</v>
      </c>
      <c r="FFL250" s="214">
        <f>_xlfn.XLOOKUP(FFL234, Schedule!$F$226:$FO$226, Schedule!$F$236:$FO$236, 0)</f>
        <v>0</v>
      </c>
      <c r="FFM250" s="214">
        <f>_xlfn.XLOOKUP(FFM234, Schedule!$F$226:$FO$226, Schedule!$F$236:$FO$236, 0)</f>
        <v>0</v>
      </c>
      <c r="FFN250" s="214">
        <f>_xlfn.XLOOKUP(FFN234, Schedule!$F$226:$FO$226, Schedule!$F$236:$FO$236, 0)</f>
        <v>0</v>
      </c>
      <c r="FFO250" s="214">
        <f>_xlfn.XLOOKUP(FFO234, Schedule!$F$226:$FO$226, Schedule!$F$236:$FO$236, 0)</f>
        <v>0</v>
      </c>
      <c r="FFP250" s="214">
        <f>_xlfn.XLOOKUP(FFP234, Schedule!$F$226:$FO$226, Schedule!$F$236:$FO$236, 0)</f>
        <v>0</v>
      </c>
      <c r="FFQ250" s="214">
        <f>_xlfn.XLOOKUP(FFQ234, Schedule!$F$226:$FO$226, Schedule!$F$236:$FO$236, 0)</f>
        <v>0</v>
      </c>
      <c r="FFR250" s="214">
        <f>_xlfn.XLOOKUP(FFR234, Schedule!$F$226:$FO$226, Schedule!$F$236:$FO$236, 0)</f>
        <v>0</v>
      </c>
      <c r="FFS250" s="214">
        <f>_xlfn.XLOOKUP(FFS234, Schedule!$F$226:$FO$226, Schedule!$F$236:$FO$236, 0)</f>
        <v>0</v>
      </c>
      <c r="FFT250" s="214">
        <f>_xlfn.XLOOKUP(FFT234, Schedule!$F$226:$FO$226, Schedule!$F$236:$FO$236, 0)</f>
        <v>0</v>
      </c>
      <c r="FFU250" s="214">
        <f>_xlfn.XLOOKUP(FFU234, Schedule!$F$226:$FO$226, Schedule!$F$236:$FO$236, 0)</f>
        <v>0</v>
      </c>
      <c r="FFV250" s="214">
        <f>_xlfn.XLOOKUP(FFV234, Schedule!$F$226:$FO$226, Schedule!$F$236:$FO$236, 0)</f>
        <v>0</v>
      </c>
      <c r="FFW250" s="214">
        <f>_xlfn.XLOOKUP(FFW234, Schedule!$F$226:$FO$226, Schedule!$F$236:$FO$236, 0)</f>
        <v>0</v>
      </c>
      <c r="FFX250" s="214">
        <f>_xlfn.XLOOKUP(FFX234, Schedule!$F$226:$FO$226, Schedule!$F$236:$FO$236, 0)</f>
        <v>0</v>
      </c>
      <c r="FFY250" s="214">
        <f>_xlfn.XLOOKUP(FFY234, Schedule!$F$226:$FO$226, Schedule!$F$236:$FO$236, 0)</f>
        <v>0</v>
      </c>
      <c r="FFZ250" s="214">
        <f>_xlfn.XLOOKUP(FFZ234, Schedule!$F$226:$FO$226, Schedule!$F$236:$FO$236, 0)</f>
        <v>0</v>
      </c>
      <c r="FGA250" s="214">
        <f>_xlfn.XLOOKUP(FGA234, Schedule!$F$226:$FO$226, Schedule!$F$236:$FO$236, 0)</f>
        <v>0</v>
      </c>
      <c r="FGB250" s="214">
        <f>_xlfn.XLOOKUP(FGB234, Schedule!$F$226:$FO$226, Schedule!$F$236:$FO$236, 0)</f>
        <v>0</v>
      </c>
      <c r="FGC250" s="214">
        <f>_xlfn.XLOOKUP(FGC234, Schedule!$F$226:$FO$226, Schedule!$F$236:$FO$236, 0)</f>
        <v>0</v>
      </c>
      <c r="FGD250" s="214">
        <f>_xlfn.XLOOKUP(FGD234, Schedule!$F$226:$FO$226, Schedule!$F$236:$FO$236, 0)</f>
        <v>0</v>
      </c>
      <c r="FGE250" s="214">
        <f>_xlfn.XLOOKUP(FGE234, Schedule!$F$226:$FO$226, Schedule!$F$236:$FO$236, 0)</f>
        <v>0</v>
      </c>
      <c r="FGF250" s="214">
        <f>_xlfn.XLOOKUP(FGF234, Schedule!$F$226:$FO$226, Schedule!$F$236:$FO$236, 0)</f>
        <v>0</v>
      </c>
      <c r="FGG250" s="214">
        <f>_xlfn.XLOOKUP(FGG234, Schedule!$F$226:$FO$226, Schedule!$F$236:$FO$236, 0)</f>
        <v>0</v>
      </c>
      <c r="FGH250" s="214">
        <f>_xlfn.XLOOKUP(FGH234, Schedule!$F$226:$FO$226, Schedule!$F$236:$FO$236, 0)</f>
        <v>0</v>
      </c>
      <c r="FGI250" s="214">
        <f>_xlfn.XLOOKUP(FGI234, Schedule!$F$226:$FO$226, Schedule!$F$236:$FO$236, 0)</f>
        <v>0</v>
      </c>
      <c r="FGJ250" s="214">
        <f>_xlfn.XLOOKUP(FGJ234, Schedule!$F$226:$FO$226, Schedule!$F$236:$FO$236, 0)</f>
        <v>0</v>
      </c>
      <c r="FGK250" s="214">
        <f>_xlfn.XLOOKUP(FGK234, Schedule!$F$226:$FO$226, Schedule!$F$236:$FO$236, 0)</f>
        <v>0</v>
      </c>
      <c r="FGL250" s="214">
        <f>_xlfn.XLOOKUP(FGL234, Schedule!$F$226:$FO$226, Schedule!$F$236:$FO$236, 0)</f>
        <v>0</v>
      </c>
      <c r="FGM250" s="214">
        <f>_xlfn.XLOOKUP(FGM234, Schedule!$F$226:$FO$226, Schedule!$F$236:$FO$236, 0)</f>
        <v>0</v>
      </c>
      <c r="FGN250" s="214">
        <f>_xlfn.XLOOKUP(FGN234, Schedule!$F$226:$FO$226, Schedule!$F$236:$FO$236, 0)</f>
        <v>0</v>
      </c>
      <c r="FGO250" s="214">
        <f>_xlfn.XLOOKUP(FGO234, Schedule!$F$226:$FO$226, Schedule!$F$236:$FO$236, 0)</f>
        <v>0</v>
      </c>
      <c r="FGP250" s="214">
        <f>_xlfn.XLOOKUP(FGP234, Schedule!$F$226:$FO$226, Schedule!$F$236:$FO$236, 0)</f>
        <v>0</v>
      </c>
      <c r="FGQ250" s="214">
        <f>_xlfn.XLOOKUP(FGQ234, Schedule!$F$226:$FO$226, Schedule!$F$236:$FO$236, 0)</f>
        <v>0</v>
      </c>
      <c r="FGR250" s="214">
        <f>_xlfn.XLOOKUP(FGR234, Schedule!$F$226:$FO$226, Schedule!$F$236:$FO$236, 0)</f>
        <v>0</v>
      </c>
      <c r="FGS250" s="214">
        <f>_xlfn.XLOOKUP(FGS234, Schedule!$F$226:$FO$226, Schedule!$F$236:$FO$236, 0)</f>
        <v>0</v>
      </c>
      <c r="FGT250" s="214">
        <f>_xlfn.XLOOKUP(FGT234, Schedule!$F$226:$FO$226, Schedule!$F$236:$FO$236, 0)</f>
        <v>0</v>
      </c>
      <c r="FGU250" s="214">
        <f>_xlfn.XLOOKUP(FGU234, Schedule!$F$226:$FO$226, Schedule!$F$236:$FO$236, 0)</f>
        <v>0</v>
      </c>
      <c r="FGV250" s="214">
        <f>_xlfn.XLOOKUP(FGV234, Schedule!$F$226:$FO$226, Schedule!$F$236:$FO$236, 0)</f>
        <v>0</v>
      </c>
      <c r="FGW250" s="214">
        <f>_xlfn.XLOOKUP(FGW234, Schedule!$F$226:$FO$226, Schedule!$F$236:$FO$236, 0)</f>
        <v>0</v>
      </c>
      <c r="FGX250" s="214">
        <f>_xlfn.XLOOKUP(FGX234, Schedule!$F$226:$FO$226, Schedule!$F$236:$FO$236, 0)</f>
        <v>0</v>
      </c>
      <c r="FGY250" s="214">
        <f>_xlfn.XLOOKUP(FGY234, Schedule!$F$226:$FO$226, Schedule!$F$236:$FO$236, 0)</f>
        <v>0</v>
      </c>
      <c r="FGZ250" s="214">
        <f>_xlfn.XLOOKUP(FGZ234, Schedule!$F$226:$FO$226, Schedule!$F$236:$FO$236, 0)</f>
        <v>0</v>
      </c>
      <c r="FHA250" s="214">
        <f>_xlfn.XLOOKUP(FHA234, Schedule!$F$226:$FO$226, Schedule!$F$236:$FO$236, 0)</f>
        <v>0</v>
      </c>
      <c r="FHB250" s="214">
        <f>_xlfn.XLOOKUP(FHB234, Schedule!$F$226:$FO$226, Schedule!$F$236:$FO$236, 0)</f>
        <v>0</v>
      </c>
      <c r="FHC250" s="214">
        <f>_xlfn.XLOOKUP(FHC234, Schedule!$F$226:$FO$226, Schedule!$F$236:$FO$236, 0)</f>
        <v>0</v>
      </c>
      <c r="FHD250" s="214">
        <f>_xlfn.XLOOKUP(FHD234, Schedule!$F$226:$FO$226, Schedule!$F$236:$FO$236, 0)</f>
        <v>0</v>
      </c>
      <c r="FHE250" s="214">
        <f>_xlfn.XLOOKUP(FHE234, Schedule!$F$226:$FO$226, Schedule!$F$236:$FO$236, 0)</f>
        <v>0</v>
      </c>
      <c r="FHF250" s="214">
        <f>_xlfn.XLOOKUP(FHF234, Schedule!$F$226:$FO$226, Schedule!$F$236:$FO$236, 0)</f>
        <v>0</v>
      </c>
      <c r="FHG250" s="214">
        <f>_xlfn.XLOOKUP(FHG234, Schedule!$F$226:$FO$226, Schedule!$F$236:$FO$236, 0)</f>
        <v>0</v>
      </c>
      <c r="FHH250" s="214">
        <f>_xlfn.XLOOKUP(FHH234, Schedule!$F$226:$FO$226, Schedule!$F$236:$FO$236, 0)</f>
        <v>0</v>
      </c>
      <c r="FHI250" s="214">
        <f>_xlfn.XLOOKUP(FHI234, Schedule!$F$226:$FO$226, Schedule!$F$236:$FO$236, 0)</f>
        <v>0</v>
      </c>
      <c r="FHJ250" s="214">
        <f>_xlfn.XLOOKUP(FHJ234, Schedule!$F$226:$FO$226, Schedule!$F$236:$FO$236, 0)</f>
        <v>0</v>
      </c>
      <c r="FHK250" s="214">
        <f>_xlfn.XLOOKUP(FHK234, Schedule!$F$226:$FO$226, Schedule!$F$236:$FO$236, 0)</f>
        <v>0</v>
      </c>
      <c r="FHL250" s="214">
        <f>_xlfn.XLOOKUP(FHL234, Schedule!$F$226:$FO$226, Schedule!$F$236:$FO$236, 0)</f>
        <v>0</v>
      </c>
      <c r="FHM250" s="214">
        <f>_xlfn.XLOOKUP(FHM234, Schedule!$F$226:$FO$226, Schedule!$F$236:$FO$236, 0)</f>
        <v>0</v>
      </c>
      <c r="FHN250" s="214">
        <f>_xlfn.XLOOKUP(FHN234, Schedule!$F$226:$FO$226, Schedule!$F$236:$FO$236, 0)</f>
        <v>0</v>
      </c>
      <c r="FHO250" s="214">
        <f>_xlfn.XLOOKUP(FHO234, Schedule!$F$226:$FO$226, Schedule!$F$236:$FO$236, 0)</f>
        <v>0</v>
      </c>
      <c r="FHP250" s="214">
        <f>_xlfn.XLOOKUP(FHP234, Schedule!$F$226:$FO$226, Schedule!$F$236:$FO$236, 0)</f>
        <v>0</v>
      </c>
      <c r="FHQ250" s="214">
        <f>_xlfn.XLOOKUP(FHQ234, Schedule!$F$226:$FO$226, Schedule!$F$236:$FO$236, 0)</f>
        <v>0</v>
      </c>
      <c r="FHR250" s="214">
        <f>_xlfn.XLOOKUP(FHR234, Schedule!$F$226:$FO$226, Schedule!$F$236:$FO$236, 0)</f>
        <v>0</v>
      </c>
      <c r="FHS250" s="214">
        <f>_xlfn.XLOOKUP(FHS234, Schedule!$F$226:$FO$226, Schedule!$F$236:$FO$236, 0)</f>
        <v>0</v>
      </c>
      <c r="FHT250" s="214">
        <f>_xlfn.XLOOKUP(FHT234, Schedule!$F$226:$FO$226, Schedule!$F$236:$FO$236, 0)</f>
        <v>0</v>
      </c>
      <c r="FHU250" s="214">
        <f>_xlfn.XLOOKUP(FHU234, Schedule!$F$226:$FO$226, Schedule!$F$236:$FO$236, 0)</f>
        <v>0</v>
      </c>
      <c r="FHV250" s="214">
        <f>_xlfn.XLOOKUP(FHV234, Schedule!$F$226:$FO$226, Schedule!$F$236:$FO$236, 0)</f>
        <v>0</v>
      </c>
      <c r="FHW250" s="214">
        <f>_xlfn.XLOOKUP(FHW234, Schedule!$F$226:$FO$226, Schedule!$F$236:$FO$236, 0)</f>
        <v>0</v>
      </c>
      <c r="FHX250" s="214">
        <f>_xlfn.XLOOKUP(FHX234, Schedule!$F$226:$FO$226, Schedule!$F$236:$FO$236, 0)</f>
        <v>0</v>
      </c>
      <c r="FHY250" s="214">
        <f>_xlfn.XLOOKUP(FHY234, Schedule!$F$226:$FO$226, Schedule!$F$236:$FO$236, 0)</f>
        <v>0</v>
      </c>
      <c r="FHZ250" s="214">
        <f>_xlfn.XLOOKUP(FHZ234, Schedule!$F$226:$FO$226, Schedule!$F$236:$FO$236, 0)</f>
        <v>0</v>
      </c>
      <c r="FIA250" s="214">
        <f>_xlfn.XLOOKUP(FIA234, Schedule!$F$226:$FO$226, Schedule!$F$236:$FO$236, 0)</f>
        <v>0</v>
      </c>
      <c r="FIB250" s="214">
        <f>_xlfn.XLOOKUP(FIB234, Schedule!$F$226:$FO$226, Schedule!$F$236:$FO$236, 0)</f>
        <v>0</v>
      </c>
      <c r="FIC250" s="214">
        <f>_xlfn.XLOOKUP(FIC234, Schedule!$F$226:$FO$226, Schedule!$F$236:$FO$236, 0)</f>
        <v>0</v>
      </c>
      <c r="FID250" s="214">
        <f>_xlfn.XLOOKUP(FID234, Schedule!$F$226:$FO$226, Schedule!$F$236:$FO$236, 0)</f>
        <v>0</v>
      </c>
      <c r="FIE250" s="214">
        <f>_xlfn.XLOOKUP(FIE234, Schedule!$F$226:$FO$226, Schedule!$F$236:$FO$236, 0)</f>
        <v>0</v>
      </c>
      <c r="FIF250" s="214">
        <f>_xlfn.XLOOKUP(FIF234, Schedule!$F$226:$FO$226, Schedule!$F$236:$FO$236, 0)</f>
        <v>0</v>
      </c>
      <c r="FIG250" s="214">
        <f>_xlfn.XLOOKUP(FIG234, Schedule!$F$226:$FO$226, Schedule!$F$236:$FO$236, 0)</f>
        <v>0</v>
      </c>
      <c r="FIH250" s="214">
        <f>_xlfn.XLOOKUP(FIH234, Schedule!$F$226:$FO$226, Schedule!$F$236:$FO$236, 0)</f>
        <v>0</v>
      </c>
      <c r="FII250" s="214">
        <f>_xlfn.XLOOKUP(FII234, Schedule!$F$226:$FO$226, Schedule!$F$236:$FO$236, 0)</f>
        <v>0</v>
      </c>
      <c r="FIJ250" s="214">
        <f>_xlfn.XLOOKUP(FIJ234, Schedule!$F$226:$FO$226, Schedule!$F$236:$FO$236, 0)</f>
        <v>0</v>
      </c>
      <c r="FIK250" s="214">
        <f>_xlfn.XLOOKUP(FIK234, Schedule!$F$226:$FO$226, Schedule!$F$236:$FO$236, 0)</f>
        <v>0</v>
      </c>
      <c r="FIL250" s="214">
        <f>_xlfn.XLOOKUP(FIL234, Schedule!$F$226:$FO$226, Schedule!$F$236:$FO$236, 0)</f>
        <v>0</v>
      </c>
      <c r="FIM250" s="214">
        <f>_xlfn.XLOOKUP(FIM234, Schedule!$F$226:$FO$226, Schedule!$F$236:$FO$236, 0)</f>
        <v>0</v>
      </c>
      <c r="FIN250" s="214">
        <f>_xlfn.XLOOKUP(FIN234, Schedule!$F$226:$FO$226, Schedule!$F$236:$FO$236, 0)</f>
        <v>0</v>
      </c>
      <c r="FIO250" s="214">
        <f>_xlfn.XLOOKUP(FIO234, Schedule!$F$226:$FO$226, Schedule!$F$236:$FO$236, 0)</f>
        <v>0</v>
      </c>
      <c r="FIP250" s="214">
        <f>_xlfn.XLOOKUP(FIP234, Schedule!$F$226:$FO$226, Schedule!$F$236:$FO$236, 0)</f>
        <v>0</v>
      </c>
      <c r="FIQ250" s="214">
        <f>_xlfn.XLOOKUP(FIQ234, Schedule!$F$226:$FO$226, Schedule!$F$236:$FO$236, 0)</f>
        <v>0</v>
      </c>
      <c r="FIR250" s="214">
        <f>_xlfn.XLOOKUP(FIR234, Schedule!$F$226:$FO$226, Schedule!$F$236:$FO$236, 0)</f>
        <v>0</v>
      </c>
      <c r="FIS250" s="214">
        <f>_xlfn.XLOOKUP(FIS234, Schedule!$F$226:$FO$226, Schedule!$F$236:$FO$236, 0)</f>
        <v>0</v>
      </c>
      <c r="FIT250" s="214">
        <f>_xlfn.XLOOKUP(FIT234, Schedule!$F$226:$FO$226, Schedule!$F$236:$FO$236, 0)</f>
        <v>0</v>
      </c>
      <c r="FIU250" s="214">
        <f>_xlfn.XLOOKUP(FIU234, Schedule!$F$226:$FO$226, Schedule!$F$236:$FO$236, 0)</f>
        <v>0</v>
      </c>
      <c r="FIV250" s="214">
        <f>_xlfn.XLOOKUP(FIV234, Schedule!$F$226:$FO$226, Schedule!$F$236:$FO$236, 0)</f>
        <v>0</v>
      </c>
      <c r="FIW250" s="214">
        <f>_xlfn.XLOOKUP(FIW234, Schedule!$F$226:$FO$226, Schedule!$F$236:$FO$236, 0)</f>
        <v>0</v>
      </c>
      <c r="FIX250" s="214">
        <f>_xlfn.XLOOKUP(FIX234, Schedule!$F$226:$FO$226, Schedule!$F$236:$FO$236, 0)</f>
        <v>0</v>
      </c>
      <c r="FIY250" s="214">
        <f>_xlfn.XLOOKUP(FIY234, Schedule!$F$226:$FO$226, Schedule!$F$236:$FO$236, 0)</f>
        <v>0</v>
      </c>
      <c r="FIZ250" s="214">
        <f>_xlfn.XLOOKUP(FIZ234, Schedule!$F$226:$FO$226, Schedule!$F$236:$FO$236, 0)</f>
        <v>0</v>
      </c>
      <c r="FJA250" s="214">
        <f>_xlfn.XLOOKUP(FJA234, Schedule!$F$226:$FO$226, Schedule!$F$236:$FO$236, 0)</f>
        <v>0</v>
      </c>
      <c r="FJB250" s="214">
        <f>_xlfn.XLOOKUP(FJB234, Schedule!$F$226:$FO$226, Schedule!$F$236:$FO$236, 0)</f>
        <v>0</v>
      </c>
      <c r="FJC250" s="214">
        <f>_xlfn.XLOOKUP(FJC234, Schedule!$F$226:$FO$226, Schedule!$F$236:$FO$236, 0)</f>
        <v>0</v>
      </c>
      <c r="FJD250" s="214">
        <f>_xlfn.XLOOKUP(FJD234, Schedule!$F$226:$FO$226, Schedule!$F$236:$FO$236, 0)</f>
        <v>0</v>
      </c>
      <c r="FJE250" s="214">
        <f>_xlfn.XLOOKUP(FJE234, Schedule!$F$226:$FO$226, Schedule!$F$236:$FO$236, 0)</f>
        <v>0</v>
      </c>
      <c r="FJF250" s="214">
        <f>_xlfn.XLOOKUP(FJF234, Schedule!$F$226:$FO$226, Schedule!$F$236:$FO$236, 0)</f>
        <v>0</v>
      </c>
      <c r="FJG250" s="214">
        <f>_xlfn.XLOOKUP(FJG234, Schedule!$F$226:$FO$226, Schedule!$F$236:$FO$236, 0)</f>
        <v>0</v>
      </c>
      <c r="FJH250" s="214">
        <f>_xlfn.XLOOKUP(FJH234, Schedule!$F$226:$FO$226, Schedule!$F$236:$FO$236, 0)</f>
        <v>0</v>
      </c>
      <c r="FJI250" s="214">
        <f>_xlfn.XLOOKUP(FJI234, Schedule!$F$226:$FO$226, Schedule!$F$236:$FO$236, 0)</f>
        <v>0</v>
      </c>
      <c r="FJJ250" s="214">
        <f>_xlfn.XLOOKUP(FJJ234, Schedule!$F$226:$FO$226, Schedule!$F$236:$FO$236, 0)</f>
        <v>0</v>
      </c>
      <c r="FJK250" s="214">
        <f>_xlfn.XLOOKUP(FJK234, Schedule!$F$226:$FO$226, Schedule!$F$236:$FO$236, 0)</f>
        <v>0</v>
      </c>
      <c r="FJL250" s="214">
        <f>_xlfn.XLOOKUP(FJL234, Schedule!$F$226:$FO$226, Schedule!$F$236:$FO$236, 0)</f>
        <v>0</v>
      </c>
      <c r="FJM250" s="214">
        <f>_xlfn.XLOOKUP(FJM234, Schedule!$F$226:$FO$226, Schedule!$F$236:$FO$236, 0)</f>
        <v>0</v>
      </c>
      <c r="FJN250" s="214">
        <f>_xlfn.XLOOKUP(FJN234, Schedule!$F$226:$FO$226, Schedule!$F$236:$FO$236, 0)</f>
        <v>0</v>
      </c>
      <c r="FJO250" s="214">
        <f>_xlfn.XLOOKUP(FJO234, Schedule!$F$226:$FO$226, Schedule!$F$236:$FO$236, 0)</f>
        <v>0</v>
      </c>
      <c r="FJP250" s="214">
        <f>_xlfn.XLOOKUP(FJP234, Schedule!$F$226:$FO$226, Schedule!$F$236:$FO$236, 0)</f>
        <v>0</v>
      </c>
      <c r="FJQ250" s="214">
        <f>_xlfn.XLOOKUP(FJQ234, Schedule!$F$226:$FO$226, Schedule!$F$236:$FO$236, 0)</f>
        <v>0</v>
      </c>
      <c r="FJR250" s="214">
        <f>_xlfn.XLOOKUP(FJR234, Schedule!$F$226:$FO$226, Schedule!$F$236:$FO$236, 0)</f>
        <v>0</v>
      </c>
      <c r="FJS250" s="214">
        <f>_xlfn.XLOOKUP(FJS234, Schedule!$F$226:$FO$226, Schedule!$F$236:$FO$236, 0)</f>
        <v>0</v>
      </c>
      <c r="FJT250" s="214">
        <f>_xlfn.XLOOKUP(FJT234, Schedule!$F$226:$FO$226, Schedule!$F$236:$FO$236, 0)</f>
        <v>0</v>
      </c>
      <c r="FJU250" s="214">
        <f>_xlfn.XLOOKUP(FJU234, Schedule!$F$226:$FO$226, Schedule!$F$236:$FO$236, 0)</f>
        <v>0</v>
      </c>
      <c r="FJV250" s="214">
        <f>_xlfn.XLOOKUP(FJV234, Schedule!$F$226:$FO$226, Schedule!$F$236:$FO$236, 0)</f>
        <v>0</v>
      </c>
      <c r="FJW250" s="214">
        <f>_xlfn.XLOOKUP(FJW234, Schedule!$F$226:$FO$226, Schedule!$F$236:$FO$236, 0)</f>
        <v>0</v>
      </c>
      <c r="FJX250" s="214">
        <f>_xlfn.XLOOKUP(FJX234, Schedule!$F$226:$FO$226, Schedule!$F$236:$FO$236, 0)</f>
        <v>0</v>
      </c>
      <c r="FJY250" s="214">
        <f>_xlfn.XLOOKUP(FJY234, Schedule!$F$226:$FO$226, Schedule!$F$236:$FO$236, 0)</f>
        <v>0</v>
      </c>
      <c r="FJZ250" s="214">
        <f>_xlfn.XLOOKUP(FJZ234, Schedule!$F$226:$FO$226, Schedule!$F$236:$FO$236, 0)</f>
        <v>0</v>
      </c>
      <c r="FKA250" s="214">
        <f>_xlfn.XLOOKUP(FKA234, Schedule!$F$226:$FO$226, Schedule!$F$236:$FO$236, 0)</f>
        <v>0</v>
      </c>
      <c r="FKB250" s="214">
        <f>_xlfn.XLOOKUP(FKB234, Schedule!$F$226:$FO$226, Schedule!$F$236:$FO$236, 0)</f>
        <v>0</v>
      </c>
      <c r="FKC250" s="214">
        <f>_xlfn.XLOOKUP(FKC234, Schedule!$F$226:$FO$226, Schedule!$F$236:$FO$236, 0)</f>
        <v>0</v>
      </c>
      <c r="FKD250" s="214">
        <f>_xlfn.XLOOKUP(FKD234, Schedule!$F$226:$FO$226, Schedule!$F$236:$FO$236, 0)</f>
        <v>0</v>
      </c>
      <c r="FKE250" s="214">
        <f>_xlfn.XLOOKUP(FKE234, Schedule!$F$226:$FO$226, Schedule!$F$236:$FO$236, 0)</f>
        <v>0</v>
      </c>
      <c r="FKF250" s="214">
        <f>_xlfn.XLOOKUP(FKF234, Schedule!$F$226:$FO$226, Schedule!$F$236:$FO$236, 0)</f>
        <v>0</v>
      </c>
      <c r="FKG250" s="214">
        <f>_xlfn.XLOOKUP(FKG234, Schedule!$F$226:$FO$226, Schedule!$F$236:$FO$236, 0)</f>
        <v>0</v>
      </c>
      <c r="FKH250" s="214">
        <f>_xlfn.XLOOKUP(FKH234, Schedule!$F$226:$FO$226, Schedule!$F$236:$FO$236, 0)</f>
        <v>0</v>
      </c>
      <c r="FKI250" s="214">
        <f>_xlfn.XLOOKUP(FKI234, Schedule!$F$226:$FO$226, Schedule!$F$236:$FO$236, 0)</f>
        <v>0</v>
      </c>
      <c r="FKJ250" s="214">
        <f>_xlfn.XLOOKUP(FKJ234, Schedule!$F$226:$FO$226, Schedule!$F$236:$FO$236, 0)</f>
        <v>0</v>
      </c>
      <c r="FKK250" s="214">
        <f>_xlfn.XLOOKUP(FKK234, Schedule!$F$226:$FO$226, Schedule!$F$236:$FO$236, 0)</f>
        <v>0</v>
      </c>
      <c r="FKL250" s="214">
        <f>_xlfn.XLOOKUP(FKL234, Schedule!$F$226:$FO$226, Schedule!$F$236:$FO$236, 0)</f>
        <v>0</v>
      </c>
      <c r="FKM250" s="214">
        <f>_xlfn.XLOOKUP(FKM234, Schedule!$F$226:$FO$226, Schedule!$F$236:$FO$236, 0)</f>
        <v>0</v>
      </c>
      <c r="FKN250" s="214">
        <f>_xlfn.XLOOKUP(FKN234, Schedule!$F$226:$FO$226, Schedule!$F$236:$FO$236, 0)</f>
        <v>0</v>
      </c>
      <c r="FKO250" s="214">
        <f>_xlfn.XLOOKUP(FKO234, Schedule!$F$226:$FO$226, Schedule!$F$236:$FO$236, 0)</f>
        <v>0</v>
      </c>
      <c r="FKP250" s="214">
        <f>_xlfn.XLOOKUP(FKP234, Schedule!$F$226:$FO$226, Schedule!$F$236:$FO$236, 0)</f>
        <v>0</v>
      </c>
      <c r="FKQ250" s="214">
        <f>_xlfn.XLOOKUP(FKQ234, Schedule!$F$226:$FO$226, Schedule!$F$236:$FO$236, 0)</f>
        <v>0</v>
      </c>
      <c r="FKR250" s="214">
        <f>_xlfn.XLOOKUP(FKR234, Schedule!$F$226:$FO$226, Schedule!$F$236:$FO$236, 0)</f>
        <v>0</v>
      </c>
      <c r="FKS250" s="214">
        <f>_xlfn.XLOOKUP(FKS234, Schedule!$F$226:$FO$226, Schedule!$F$236:$FO$236, 0)</f>
        <v>0</v>
      </c>
      <c r="FKT250" s="214">
        <f>_xlfn.XLOOKUP(FKT234, Schedule!$F$226:$FO$226, Schedule!$F$236:$FO$236, 0)</f>
        <v>0</v>
      </c>
      <c r="FKU250" s="214">
        <f>_xlfn.XLOOKUP(FKU234, Schedule!$F$226:$FO$226, Schedule!$F$236:$FO$236, 0)</f>
        <v>0</v>
      </c>
      <c r="FKV250" s="214">
        <f>_xlfn.XLOOKUP(FKV234, Schedule!$F$226:$FO$226, Schedule!$F$236:$FO$236, 0)</f>
        <v>0</v>
      </c>
      <c r="FKW250" s="214">
        <f>_xlfn.XLOOKUP(FKW234, Schedule!$F$226:$FO$226, Schedule!$F$236:$FO$236, 0)</f>
        <v>0</v>
      </c>
      <c r="FKX250" s="214">
        <f>_xlfn.XLOOKUP(FKX234, Schedule!$F$226:$FO$226, Schedule!$F$236:$FO$236, 0)</f>
        <v>0</v>
      </c>
      <c r="FKY250" s="214">
        <f>_xlfn.XLOOKUP(FKY234, Schedule!$F$226:$FO$226, Schedule!$F$236:$FO$236, 0)</f>
        <v>0</v>
      </c>
      <c r="FKZ250" s="214">
        <f>_xlfn.XLOOKUP(FKZ234, Schedule!$F$226:$FO$226, Schedule!$F$236:$FO$236, 0)</f>
        <v>0</v>
      </c>
      <c r="FLA250" s="214">
        <f>_xlfn.XLOOKUP(FLA234, Schedule!$F$226:$FO$226, Schedule!$F$236:$FO$236, 0)</f>
        <v>0</v>
      </c>
      <c r="FLB250" s="214">
        <f>_xlfn.XLOOKUP(FLB234, Schedule!$F$226:$FO$226, Schedule!$F$236:$FO$236, 0)</f>
        <v>0</v>
      </c>
      <c r="FLC250" s="214">
        <f>_xlfn.XLOOKUP(FLC234, Schedule!$F$226:$FO$226, Schedule!$F$236:$FO$236, 0)</f>
        <v>0</v>
      </c>
      <c r="FLD250" s="214">
        <f>_xlfn.XLOOKUP(FLD234, Schedule!$F$226:$FO$226, Schedule!$F$236:$FO$236, 0)</f>
        <v>0</v>
      </c>
      <c r="FLE250" s="214">
        <f>_xlfn.XLOOKUP(FLE234, Schedule!$F$226:$FO$226, Schedule!$F$236:$FO$236, 0)</f>
        <v>0</v>
      </c>
      <c r="FLF250" s="214">
        <f>_xlfn.XLOOKUP(FLF234, Schedule!$F$226:$FO$226, Schedule!$F$236:$FO$236, 0)</f>
        <v>0</v>
      </c>
      <c r="FLG250" s="214">
        <f>_xlfn.XLOOKUP(FLG234, Schedule!$F$226:$FO$226, Schedule!$F$236:$FO$236, 0)</f>
        <v>0</v>
      </c>
      <c r="FLH250" s="214">
        <f>_xlfn.XLOOKUP(FLH234, Schedule!$F$226:$FO$226, Schedule!$F$236:$FO$236, 0)</f>
        <v>0</v>
      </c>
      <c r="FLI250" s="214">
        <f>_xlfn.XLOOKUP(FLI234, Schedule!$F$226:$FO$226, Schedule!$F$236:$FO$236, 0)</f>
        <v>0</v>
      </c>
      <c r="FLJ250" s="214">
        <f>_xlfn.XLOOKUP(FLJ234, Schedule!$F$226:$FO$226, Schedule!$F$236:$FO$236, 0)</f>
        <v>0</v>
      </c>
      <c r="FLK250" s="214">
        <f>_xlfn.XLOOKUP(FLK234, Schedule!$F$226:$FO$226, Schedule!$F$236:$FO$236, 0)</f>
        <v>0</v>
      </c>
      <c r="FLL250" s="214">
        <f>_xlfn.XLOOKUP(FLL234, Schedule!$F$226:$FO$226, Schedule!$F$236:$FO$236, 0)</f>
        <v>0</v>
      </c>
      <c r="FLM250" s="214">
        <f>_xlfn.XLOOKUP(FLM234, Schedule!$F$226:$FO$226, Schedule!$F$236:$FO$236, 0)</f>
        <v>0</v>
      </c>
      <c r="FLN250" s="214">
        <f>_xlfn.XLOOKUP(FLN234, Schedule!$F$226:$FO$226, Schedule!$F$236:$FO$236, 0)</f>
        <v>0</v>
      </c>
      <c r="FLO250" s="214">
        <f>_xlfn.XLOOKUP(FLO234, Schedule!$F$226:$FO$226, Schedule!$F$236:$FO$236, 0)</f>
        <v>0</v>
      </c>
      <c r="FLP250" s="214">
        <f>_xlfn.XLOOKUP(FLP234, Schedule!$F$226:$FO$226, Schedule!$F$236:$FO$236, 0)</f>
        <v>0</v>
      </c>
      <c r="FLQ250" s="214">
        <f>_xlfn.XLOOKUP(FLQ234, Schedule!$F$226:$FO$226, Schedule!$F$236:$FO$236, 0)</f>
        <v>0</v>
      </c>
      <c r="FLR250" s="214">
        <f>_xlfn.XLOOKUP(FLR234, Schedule!$F$226:$FO$226, Schedule!$F$236:$FO$236, 0)</f>
        <v>0</v>
      </c>
      <c r="FLS250" s="214">
        <f>_xlfn.XLOOKUP(FLS234, Schedule!$F$226:$FO$226, Schedule!$F$236:$FO$236, 0)</f>
        <v>0</v>
      </c>
      <c r="FLT250" s="214">
        <f>_xlfn.XLOOKUP(FLT234, Schedule!$F$226:$FO$226, Schedule!$F$236:$FO$236, 0)</f>
        <v>0</v>
      </c>
      <c r="FLU250" s="214">
        <f>_xlfn.XLOOKUP(FLU234, Schedule!$F$226:$FO$226, Schedule!$F$236:$FO$236, 0)</f>
        <v>0</v>
      </c>
      <c r="FLV250" s="214">
        <f>_xlfn.XLOOKUP(FLV234, Schedule!$F$226:$FO$226, Schedule!$F$236:$FO$236, 0)</f>
        <v>0</v>
      </c>
      <c r="FLW250" s="214">
        <f>_xlfn.XLOOKUP(FLW234, Schedule!$F$226:$FO$226, Schedule!$F$236:$FO$236, 0)</f>
        <v>0</v>
      </c>
      <c r="FLX250" s="214">
        <f>_xlfn.XLOOKUP(FLX234, Schedule!$F$226:$FO$226, Schedule!$F$236:$FO$236, 0)</f>
        <v>0</v>
      </c>
      <c r="FLY250" s="214">
        <f>_xlfn.XLOOKUP(FLY234, Schedule!$F$226:$FO$226, Schedule!$F$236:$FO$236, 0)</f>
        <v>0</v>
      </c>
      <c r="FLZ250" s="214">
        <f>_xlfn.XLOOKUP(FLZ234, Schedule!$F$226:$FO$226, Schedule!$F$236:$FO$236, 0)</f>
        <v>0</v>
      </c>
      <c r="FMA250" s="214">
        <f>_xlfn.XLOOKUP(FMA234, Schedule!$F$226:$FO$226, Schedule!$F$236:$FO$236, 0)</f>
        <v>0</v>
      </c>
      <c r="FMB250" s="214">
        <f>_xlfn.XLOOKUP(FMB234, Schedule!$F$226:$FO$226, Schedule!$F$236:$FO$236, 0)</f>
        <v>0</v>
      </c>
      <c r="FMC250" s="214">
        <f>_xlfn.XLOOKUP(FMC234, Schedule!$F$226:$FO$226, Schedule!$F$236:$FO$236, 0)</f>
        <v>0</v>
      </c>
      <c r="FMD250" s="214">
        <f>_xlfn.XLOOKUP(FMD234, Schedule!$F$226:$FO$226, Schedule!$F$236:$FO$236, 0)</f>
        <v>0</v>
      </c>
      <c r="FME250" s="214">
        <f>_xlfn.XLOOKUP(FME234, Schedule!$F$226:$FO$226, Schedule!$F$236:$FO$236, 0)</f>
        <v>0</v>
      </c>
      <c r="FMF250" s="214">
        <f>_xlfn.XLOOKUP(FMF234, Schedule!$F$226:$FO$226, Schedule!$F$236:$FO$236, 0)</f>
        <v>0</v>
      </c>
      <c r="FMG250" s="214">
        <f>_xlfn.XLOOKUP(FMG234, Schedule!$F$226:$FO$226, Schedule!$F$236:$FO$236, 0)</f>
        <v>0</v>
      </c>
      <c r="FMH250" s="214">
        <f>_xlfn.XLOOKUP(FMH234, Schedule!$F$226:$FO$226, Schedule!$F$236:$FO$236, 0)</f>
        <v>0</v>
      </c>
      <c r="FMI250" s="214">
        <f>_xlfn.XLOOKUP(FMI234, Schedule!$F$226:$FO$226, Schedule!$F$236:$FO$236, 0)</f>
        <v>0</v>
      </c>
      <c r="FMJ250" s="214">
        <f>_xlfn.XLOOKUP(FMJ234, Schedule!$F$226:$FO$226, Schedule!$F$236:$FO$236, 0)</f>
        <v>0</v>
      </c>
      <c r="FMK250" s="214">
        <f>_xlfn.XLOOKUP(FMK234, Schedule!$F$226:$FO$226, Schedule!$F$236:$FO$236, 0)</f>
        <v>0</v>
      </c>
      <c r="FML250" s="214">
        <f>_xlfn.XLOOKUP(FML234, Schedule!$F$226:$FO$226, Schedule!$F$236:$FO$236, 0)</f>
        <v>0</v>
      </c>
      <c r="FMM250" s="214">
        <f>_xlfn.XLOOKUP(FMM234, Schedule!$F$226:$FO$226, Schedule!$F$236:$FO$236, 0)</f>
        <v>0</v>
      </c>
      <c r="FMN250" s="214">
        <f>_xlfn.XLOOKUP(FMN234, Schedule!$F$226:$FO$226, Schedule!$F$236:$FO$236, 0)</f>
        <v>0</v>
      </c>
      <c r="FMO250" s="214">
        <f>_xlfn.XLOOKUP(FMO234, Schedule!$F$226:$FO$226, Schedule!$F$236:$FO$236, 0)</f>
        <v>0</v>
      </c>
      <c r="FMP250" s="214">
        <f>_xlfn.XLOOKUP(FMP234, Schedule!$F$226:$FO$226, Schedule!$F$236:$FO$236, 0)</f>
        <v>0</v>
      </c>
      <c r="FMQ250" s="214">
        <f>_xlfn.XLOOKUP(FMQ234, Schedule!$F$226:$FO$226, Schedule!$F$236:$FO$236, 0)</f>
        <v>0</v>
      </c>
      <c r="FMR250" s="214">
        <f>_xlfn.XLOOKUP(FMR234, Schedule!$F$226:$FO$226, Schedule!$F$236:$FO$236, 0)</f>
        <v>0</v>
      </c>
      <c r="FMS250" s="214">
        <f>_xlfn.XLOOKUP(FMS234, Schedule!$F$226:$FO$226, Schedule!$F$236:$FO$236, 0)</f>
        <v>0</v>
      </c>
      <c r="FMT250" s="214">
        <f>_xlfn.XLOOKUP(FMT234, Schedule!$F$226:$FO$226, Schedule!$F$236:$FO$236, 0)</f>
        <v>0</v>
      </c>
      <c r="FMU250" s="214">
        <f>_xlfn.XLOOKUP(FMU234, Schedule!$F$226:$FO$226, Schedule!$F$236:$FO$236, 0)</f>
        <v>0</v>
      </c>
      <c r="FMV250" s="214">
        <f>_xlfn.XLOOKUP(FMV234, Schedule!$F$226:$FO$226, Schedule!$F$236:$FO$236, 0)</f>
        <v>0</v>
      </c>
      <c r="FMW250" s="214">
        <f>_xlfn.XLOOKUP(FMW234, Schedule!$F$226:$FO$226, Schedule!$F$236:$FO$236, 0)</f>
        <v>0</v>
      </c>
      <c r="FMX250" s="214">
        <f>_xlfn.XLOOKUP(FMX234, Schedule!$F$226:$FO$226, Schedule!$F$236:$FO$236, 0)</f>
        <v>0</v>
      </c>
      <c r="FMY250" s="214">
        <f>_xlfn.XLOOKUP(FMY234, Schedule!$F$226:$FO$226, Schedule!$F$236:$FO$236, 0)</f>
        <v>0</v>
      </c>
      <c r="FMZ250" s="214">
        <f>_xlfn.XLOOKUP(FMZ234, Schedule!$F$226:$FO$226, Schedule!$F$236:$FO$236, 0)</f>
        <v>0</v>
      </c>
      <c r="FNA250" s="214">
        <f>_xlfn.XLOOKUP(FNA234, Schedule!$F$226:$FO$226, Schedule!$F$236:$FO$236, 0)</f>
        <v>0</v>
      </c>
      <c r="FNB250" s="214">
        <f>_xlfn.XLOOKUP(FNB234, Schedule!$F$226:$FO$226, Schedule!$F$236:$FO$236, 0)</f>
        <v>0</v>
      </c>
      <c r="FNC250" s="214">
        <f>_xlfn.XLOOKUP(FNC234, Schedule!$F$226:$FO$226, Schedule!$F$236:$FO$236, 0)</f>
        <v>0</v>
      </c>
      <c r="FND250" s="214">
        <f>_xlfn.XLOOKUP(FND234, Schedule!$F$226:$FO$226, Schedule!$F$236:$FO$236, 0)</f>
        <v>0</v>
      </c>
      <c r="FNE250" s="214">
        <f>_xlfn.XLOOKUP(FNE234, Schedule!$F$226:$FO$226, Schedule!$F$236:$FO$236, 0)</f>
        <v>0</v>
      </c>
      <c r="FNF250" s="214">
        <f>_xlfn.XLOOKUP(FNF234, Schedule!$F$226:$FO$226, Schedule!$F$236:$FO$236, 0)</f>
        <v>0</v>
      </c>
      <c r="FNG250" s="214">
        <f>_xlfn.XLOOKUP(FNG234, Schedule!$F$226:$FO$226, Schedule!$F$236:$FO$236, 0)</f>
        <v>0</v>
      </c>
      <c r="FNH250" s="214">
        <f>_xlfn.XLOOKUP(FNH234, Schedule!$F$226:$FO$226, Schedule!$F$236:$FO$236, 0)</f>
        <v>0</v>
      </c>
      <c r="FNI250" s="214">
        <f>_xlfn.XLOOKUP(FNI234, Schedule!$F$226:$FO$226, Schedule!$F$236:$FO$236, 0)</f>
        <v>0</v>
      </c>
      <c r="FNJ250" s="214">
        <f>_xlfn.XLOOKUP(FNJ234, Schedule!$F$226:$FO$226, Schedule!$F$236:$FO$236, 0)</f>
        <v>0</v>
      </c>
      <c r="FNK250" s="214">
        <f>_xlfn.XLOOKUP(FNK234, Schedule!$F$226:$FO$226, Schedule!$F$236:$FO$236, 0)</f>
        <v>0</v>
      </c>
      <c r="FNL250" s="214">
        <f>_xlfn.XLOOKUP(FNL234, Schedule!$F$226:$FO$226, Schedule!$F$236:$FO$236, 0)</f>
        <v>0</v>
      </c>
      <c r="FNM250" s="214">
        <f>_xlfn.XLOOKUP(FNM234, Schedule!$F$226:$FO$226, Schedule!$F$236:$FO$236, 0)</f>
        <v>0</v>
      </c>
      <c r="FNN250" s="214">
        <f>_xlfn.XLOOKUP(FNN234, Schedule!$F$226:$FO$226, Schedule!$F$236:$FO$236, 0)</f>
        <v>0</v>
      </c>
      <c r="FNO250" s="214">
        <f>_xlfn.XLOOKUP(FNO234, Schedule!$F$226:$FO$226, Schedule!$F$236:$FO$236, 0)</f>
        <v>0</v>
      </c>
      <c r="FNP250" s="214">
        <f>_xlfn.XLOOKUP(FNP234, Schedule!$F$226:$FO$226, Schedule!$F$236:$FO$236, 0)</f>
        <v>0</v>
      </c>
      <c r="FNQ250" s="214">
        <f>_xlfn.XLOOKUP(FNQ234, Schedule!$F$226:$FO$226, Schedule!$F$236:$FO$236, 0)</f>
        <v>0</v>
      </c>
      <c r="FNR250" s="214">
        <f>_xlfn.XLOOKUP(FNR234, Schedule!$F$226:$FO$226, Schedule!$F$236:$FO$236, 0)</f>
        <v>0</v>
      </c>
      <c r="FNS250" s="214">
        <f>_xlfn.XLOOKUP(FNS234, Schedule!$F$226:$FO$226, Schedule!$F$236:$FO$236, 0)</f>
        <v>0</v>
      </c>
      <c r="FNT250" s="214">
        <f>_xlfn.XLOOKUP(FNT234, Schedule!$F$226:$FO$226, Schedule!$F$236:$FO$236, 0)</f>
        <v>0</v>
      </c>
      <c r="FNU250" s="214">
        <f>_xlfn.XLOOKUP(FNU234, Schedule!$F$226:$FO$226, Schedule!$F$236:$FO$236, 0)</f>
        <v>0</v>
      </c>
      <c r="FNV250" s="214">
        <f>_xlfn.XLOOKUP(FNV234, Schedule!$F$226:$FO$226, Schedule!$F$236:$FO$236, 0)</f>
        <v>0</v>
      </c>
      <c r="FNW250" s="214">
        <f>_xlfn.XLOOKUP(FNW234, Schedule!$F$226:$FO$226, Schedule!$F$236:$FO$236, 0)</f>
        <v>0</v>
      </c>
      <c r="FNX250" s="214">
        <f>_xlfn.XLOOKUP(FNX234, Schedule!$F$226:$FO$226, Schedule!$F$236:$FO$236, 0)</f>
        <v>0</v>
      </c>
      <c r="FNY250" s="214">
        <f>_xlfn.XLOOKUP(FNY234, Schedule!$F$226:$FO$226, Schedule!$F$236:$FO$236, 0)</f>
        <v>0</v>
      </c>
      <c r="FNZ250" s="214">
        <f>_xlfn.XLOOKUP(FNZ234, Schedule!$F$226:$FO$226, Schedule!$F$236:$FO$236, 0)</f>
        <v>0</v>
      </c>
      <c r="FOA250" s="214">
        <f>_xlfn.XLOOKUP(FOA234, Schedule!$F$226:$FO$226, Schedule!$F$236:$FO$236, 0)</f>
        <v>0</v>
      </c>
      <c r="FOB250" s="214">
        <f>_xlfn.XLOOKUP(FOB234, Schedule!$F$226:$FO$226, Schedule!$F$236:$FO$236, 0)</f>
        <v>0</v>
      </c>
      <c r="FOC250" s="214">
        <f>_xlfn.XLOOKUP(FOC234, Schedule!$F$226:$FO$226, Schedule!$F$236:$FO$236, 0)</f>
        <v>0</v>
      </c>
      <c r="FOD250" s="214">
        <f>_xlfn.XLOOKUP(FOD234, Schedule!$F$226:$FO$226, Schedule!$F$236:$FO$236, 0)</f>
        <v>0</v>
      </c>
      <c r="FOE250" s="214">
        <f>_xlfn.XLOOKUP(FOE234, Schedule!$F$226:$FO$226, Schedule!$F$236:$FO$236, 0)</f>
        <v>0</v>
      </c>
      <c r="FOF250" s="214">
        <f>_xlfn.XLOOKUP(FOF234, Schedule!$F$226:$FO$226, Schedule!$F$236:$FO$236, 0)</f>
        <v>0</v>
      </c>
      <c r="FOG250" s="214">
        <f>_xlfn.XLOOKUP(FOG234, Schedule!$F$226:$FO$226, Schedule!$F$236:$FO$236, 0)</f>
        <v>0</v>
      </c>
      <c r="FOH250" s="214">
        <f>_xlfn.XLOOKUP(FOH234, Schedule!$F$226:$FO$226, Schedule!$F$236:$FO$236, 0)</f>
        <v>0</v>
      </c>
      <c r="FOI250" s="214">
        <f>_xlfn.XLOOKUP(FOI234, Schedule!$F$226:$FO$226, Schedule!$F$236:$FO$236, 0)</f>
        <v>0</v>
      </c>
      <c r="FOJ250" s="214">
        <f>_xlfn.XLOOKUP(FOJ234, Schedule!$F$226:$FO$226, Schedule!$F$236:$FO$236, 0)</f>
        <v>0</v>
      </c>
      <c r="FOK250" s="214">
        <f>_xlfn.XLOOKUP(FOK234, Schedule!$F$226:$FO$226, Schedule!$F$236:$FO$236, 0)</f>
        <v>0</v>
      </c>
      <c r="FOL250" s="214">
        <f>_xlfn.XLOOKUP(FOL234, Schedule!$F$226:$FO$226, Schedule!$F$236:$FO$236, 0)</f>
        <v>0</v>
      </c>
      <c r="FOM250" s="214">
        <f>_xlfn.XLOOKUP(FOM234, Schedule!$F$226:$FO$226, Schedule!$F$236:$FO$236, 0)</f>
        <v>0</v>
      </c>
      <c r="FON250" s="214">
        <f>_xlfn.XLOOKUP(FON234, Schedule!$F$226:$FO$226, Schedule!$F$236:$FO$236, 0)</f>
        <v>0</v>
      </c>
      <c r="FOO250" s="214">
        <f>_xlfn.XLOOKUP(FOO234, Schedule!$F$226:$FO$226, Schedule!$F$236:$FO$236, 0)</f>
        <v>0</v>
      </c>
      <c r="FOP250" s="214">
        <f>_xlfn.XLOOKUP(FOP234, Schedule!$F$226:$FO$226, Schedule!$F$236:$FO$236, 0)</f>
        <v>0</v>
      </c>
      <c r="FOQ250" s="214">
        <f>_xlfn.XLOOKUP(FOQ234, Schedule!$F$226:$FO$226, Schedule!$F$236:$FO$236, 0)</f>
        <v>0</v>
      </c>
      <c r="FOR250" s="214">
        <f>_xlfn.XLOOKUP(FOR234, Schedule!$F$226:$FO$226, Schedule!$F$236:$FO$236, 0)</f>
        <v>0</v>
      </c>
      <c r="FOS250" s="214">
        <f>_xlfn.XLOOKUP(FOS234, Schedule!$F$226:$FO$226, Schedule!$F$236:$FO$236, 0)</f>
        <v>0</v>
      </c>
      <c r="FOT250" s="214">
        <f>_xlfn.XLOOKUP(FOT234, Schedule!$F$226:$FO$226, Schedule!$F$236:$FO$236, 0)</f>
        <v>0</v>
      </c>
      <c r="FOU250" s="214">
        <f>_xlfn.XLOOKUP(FOU234, Schedule!$F$226:$FO$226, Schedule!$F$236:$FO$236, 0)</f>
        <v>0</v>
      </c>
      <c r="FOV250" s="214">
        <f>_xlfn.XLOOKUP(FOV234, Schedule!$F$226:$FO$226, Schedule!$F$236:$FO$236, 0)</f>
        <v>0</v>
      </c>
      <c r="FOW250" s="214">
        <f>_xlfn.XLOOKUP(FOW234, Schedule!$F$226:$FO$226, Schedule!$F$236:$FO$236, 0)</f>
        <v>0</v>
      </c>
      <c r="FOX250" s="214">
        <f>_xlfn.XLOOKUP(FOX234, Schedule!$F$226:$FO$226, Schedule!$F$236:$FO$236, 0)</f>
        <v>0</v>
      </c>
      <c r="FOY250" s="214">
        <f>_xlfn.XLOOKUP(FOY234, Schedule!$F$226:$FO$226, Schedule!$F$236:$FO$236, 0)</f>
        <v>0</v>
      </c>
      <c r="FOZ250" s="214">
        <f>_xlfn.XLOOKUP(FOZ234, Schedule!$F$226:$FO$226, Schedule!$F$236:$FO$236, 0)</f>
        <v>0</v>
      </c>
      <c r="FPA250" s="214">
        <f>_xlfn.XLOOKUP(FPA234, Schedule!$F$226:$FO$226, Schedule!$F$236:$FO$236, 0)</f>
        <v>0</v>
      </c>
      <c r="FPB250" s="214">
        <f>_xlfn.XLOOKUP(FPB234, Schedule!$F$226:$FO$226, Schedule!$F$236:$FO$236, 0)</f>
        <v>0</v>
      </c>
      <c r="FPC250" s="214">
        <f>_xlfn.XLOOKUP(FPC234, Schedule!$F$226:$FO$226, Schedule!$F$236:$FO$236, 0)</f>
        <v>0</v>
      </c>
      <c r="FPD250" s="214">
        <f>_xlfn.XLOOKUP(FPD234, Schedule!$F$226:$FO$226, Schedule!$F$236:$FO$236, 0)</f>
        <v>0</v>
      </c>
      <c r="FPE250" s="214">
        <f>_xlfn.XLOOKUP(FPE234, Schedule!$F$226:$FO$226, Schedule!$F$236:$FO$236, 0)</f>
        <v>0</v>
      </c>
      <c r="FPF250" s="214">
        <f>_xlfn.XLOOKUP(FPF234, Schedule!$F$226:$FO$226, Schedule!$F$236:$FO$236, 0)</f>
        <v>0</v>
      </c>
      <c r="FPG250" s="214">
        <f>_xlfn.XLOOKUP(FPG234, Schedule!$F$226:$FO$226, Schedule!$F$236:$FO$236, 0)</f>
        <v>0</v>
      </c>
      <c r="FPH250" s="214">
        <f>_xlfn.XLOOKUP(FPH234, Schedule!$F$226:$FO$226, Schedule!$F$236:$FO$236, 0)</f>
        <v>0</v>
      </c>
      <c r="FPI250" s="214">
        <f>_xlfn.XLOOKUP(FPI234, Schedule!$F$226:$FO$226, Schedule!$F$236:$FO$236, 0)</f>
        <v>0</v>
      </c>
      <c r="FPJ250" s="214">
        <f>_xlfn.XLOOKUP(FPJ234, Schedule!$F$226:$FO$226, Schedule!$F$236:$FO$236, 0)</f>
        <v>0</v>
      </c>
      <c r="FPK250" s="214">
        <f>_xlfn.XLOOKUP(FPK234, Schedule!$F$226:$FO$226, Schedule!$F$236:$FO$236, 0)</f>
        <v>0</v>
      </c>
      <c r="FPL250" s="214">
        <f>_xlfn.XLOOKUP(FPL234, Schedule!$F$226:$FO$226, Schedule!$F$236:$FO$236, 0)</f>
        <v>0</v>
      </c>
      <c r="FPM250" s="214">
        <f>_xlfn.XLOOKUP(FPM234, Schedule!$F$226:$FO$226, Schedule!$F$236:$FO$236, 0)</f>
        <v>0</v>
      </c>
      <c r="FPN250" s="214">
        <f>_xlfn.XLOOKUP(FPN234, Schedule!$F$226:$FO$226, Schedule!$F$236:$FO$236, 0)</f>
        <v>0</v>
      </c>
      <c r="FPO250" s="214">
        <f>_xlfn.XLOOKUP(FPO234, Schedule!$F$226:$FO$226, Schedule!$F$236:$FO$236, 0)</f>
        <v>0</v>
      </c>
      <c r="FPP250" s="214">
        <f>_xlfn.XLOOKUP(FPP234, Schedule!$F$226:$FO$226, Schedule!$F$236:$FO$236, 0)</f>
        <v>0</v>
      </c>
      <c r="FPQ250" s="214">
        <f>_xlfn.XLOOKUP(FPQ234, Schedule!$F$226:$FO$226, Schedule!$F$236:$FO$236, 0)</f>
        <v>0</v>
      </c>
      <c r="FPR250" s="214">
        <f>_xlfn.XLOOKUP(FPR234, Schedule!$F$226:$FO$226, Schedule!$F$236:$FO$236, 0)</f>
        <v>0</v>
      </c>
      <c r="FPS250" s="214">
        <f>_xlfn.XLOOKUP(FPS234, Schedule!$F$226:$FO$226, Schedule!$F$236:$FO$236, 0)</f>
        <v>0</v>
      </c>
      <c r="FPT250" s="214">
        <f>_xlfn.XLOOKUP(FPT234, Schedule!$F$226:$FO$226, Schedule!$F$236:$FO$236, 0)</f>
        <v>0</v>
      </c>
      <c r="FPU250" s="214">
        <f>_xlfn.XLOOKUP(FPU234, Schedule!$F$226:$FO$226, Schedule!$F$236:$FO$236, 0)</f>
        <v>0</v>
      </c>
      <c r="FPV250" s="214">
        <f>_xlfn.XLOOKUP(FPV234, Schedule!$F$226:$FO$226, Schedule!$F$236:$FO$236, 0)</f>
        <v>0</v>
      </c>
      <c r="FPW250" s="214">
        <f>_xlfn.XLOOKUP(FPW234, Schedule!$F$226:$FO$226, Schedule!$F$236:$FO$236, 0)</f>
        <v>0</v>
      </c>
      <c r="FPX250" s="214">
        <f>_xlfn.XLOOKUP(FPX234, Schedule!$F$226:$FO$226, Schedule!$F$236:$FO$236, 0)</f>
        <v>0</v>
      </c>
      <c r="FPY250" s="214">
        <f>_xlfn.XLOOKUP(FPY234, Schedule!$F$226:$FO$226, Schedule!$F$236:$FO$236, 0)</f>
        <v>0</v>
      </c>
      <c r="FPZ250" s="214">
        <f>_xlfn.XLOOKUP(FPZ234, Schedule!$F$226:$FO$226, Schedule!$F$236:$FO$236, 0)</f>
        <v>0</v>
      </c>
      <c r="FQA250" s="214">
        <f>_xlfn.XLOOKUP(FQA234, Schedule!$F$226:$FO$226, Schedule!$F$236:$FO$236, 0)</f>
        <v>0</v>
      </c>
      <c r="FQB250" s="214">
        <f>_xlfn.XLOOKUP(FQB234, Schedule!$F$226:$FO$226, Schedule!$F$236:$FO$236, 0)</f>
        <v>0</v>
      </c>
      <c r="FQC250" s="214">
        <f>_xlfn.XLOOKUP(FQC234, Schedule!$F$226:$FO$226, Schedule!$F$236:$FO$236, 0)</f>
        <v>0</v>
      </c>
      <c r="FQD250" s="214">
        <f>_xlfn.XLOOKUP(FQD234, Schedule!$F$226:$FO$226, Schedule!$F$236:$FO$236, 0)</f>
        <v>0</v>
      </c>
      <c r="FQE250" s="214">
        <f>_xlfn.XLOOKUP(FQE234, Schedule!$F$226:$FO$226, Schedule!$F$236:$FO$236, 0)</f>
        <v>0</v>
      </c>
      <c r="FQF250" s="214">
        <f>_xlfn.XLOOKUP(FQF234, Schedule!$F$226:$FO$226, Schedule!$F$236:$FO$236, 0)</f>
        <v>0</v>
      </c>
      <c r="FQG250" s="214">
        <f>_xlfn.XLOOKUP(FQG234, Schedule!$F$226:$FO$226, Schedule!$F$236:$FO$236, 0)</f>
        <v>0</v>
      </c>
      <c r="FQH250" s="214">
        <f>_xlfn.XLOOKUP(FQH234, Schedule!$F$226:$FO$226, Schedule!$F$236:$FO$236, 0)</f>
        <v>0</v>
      </c>
      <c r="FQI250" s="214">
        <f>_xlfn.XLOOKUP(FQI234, Schedule!$F$226:$FO$226, Schedule!$F$236:$FO$236, 0)</f>
        <v>0</v>
      </c>
      <c r="FQJ250" s="214">
        <f>_xlfn.XLOOKUP(FQJ234, Schedule!$F$226:$FO$226, Schedule!$F$236:$FO$236, 0)</f>
        <v>0</v>
      </c>
      <c r="FQK250" s="214">
        <f>_xlfn.XLOOKUP(FQK234, Schedule!$F$226:$FO$226, Schedule!$F$236:$FO$236, 0)</f>
        <v>0</v>
      </c>
      <c r="FQL250" s="214">
        <f>_xlfn.XLOOKUP(FQL234, Schedule!$F$226:$FO$226, Schedule!$F$236:$FO$236, 0)</f>
        <v>0</v>
      </c>
      <c r="FQM250" s="214">
        <f>_xlfn.XLOOKUP(FQM234, Schedule!$F$226:$FO$226, Schedule!$F$236:$FO$236, 0)</f>
        <v>0</v>
      </c>
      <c r="FQN250" s="214">
        <f>_xlfn.XLOOKUP(FQN234, Schedule!$F$226:$FO$226, Schedule!$F$236:$FO$236, 0)</f>
        <v>0</v>
      </c>
      <c r="FQO250" s="214">
        <f>_xlfn.XLOOKUP(FQO234, Schedule!$F$226:$FO$226, Schedule!$F$236:$FO$236, 0)</f>
        <v>0</v>
      </c>
      <c r="FQP250" s="214">
        <f>_xlfn.XLOOKUP(FQP234, Schedule!$F$226:$FO$226, Schedule!$F$236:$FO$236, 0)</f>
        <v>0</v>
      </c>
      <c r="FQQ250" s="214">
        <f>_xlfn.XLOOKUP(FQQ234, Schedule!$F$226:$FO$226, Schedule!$F$236:$FO$236, 0)</f>
        <v>0</v>
      </c>
      <c r="FQR250" s="214">
        <f>_xlfn.XLOOKUP(FQR234, Schedule!$F$226:$FO$226, Schedule!$F$236:$FO$236, 0)</f>
        <v>0</v>
      </c>
      <c r="FQS250" s="214">
        <f>_xlfn.XLOOKUP(FQS234, Schedule!$F$226:$FO$226, Schedule!$F$236:$FO$236, 0)</f>
        <v>0</v>
      </c>
      <c r="FQT250" s="214">
        <f>_xlfn.XLOOKUP(FQT234, Schedule!$F$226:$FO$226, Schedule!$F$236:$FO$236, 0)</f>
        <v>0</v>
      </c>
      <c r="FQU250" s="214">
        <f>_xlfn.XLOOKUP(FQU234, Schedule!$F$226:$FO$226, Schedule!$F$236:$FO$236, 0)</f>
        <v>0</v>
      </c>
      <c r="FQV250" s="214">
        <f>_xlfn.XLOOKUP(FQV234, Schedule!$F$226:$FO$226, Schedule!$F$236:$FO$236, 0)</f>
        <v>0</v>
      </c>
      <c r="FQW250" s="214">
        <f>_xlfn.XLOOKUP(FQW234, Schedule!$F$226:$FO$226, Schedule!$F$236:$FO$236, 0)</f>
        <v>0</v>
      </c>
      <c r="FQX250" s="214">
        <f>_xlfn.XLOOKUP(FQX234, Schedule!$F$226:$FO$226, Schedule!$F$236:$FO$236, 0)</f>
        <v>0</v>
      </c>
      <c r="FQY250" s="214">
        <f>_xlfn.XLOOKUP(FQY234, Schedule!$F$226:$FO$226, Schedule!$F$236:$FO$236, 0)</f>
        <v>0</v>
      </c>
      <c r="FQZ250" s="214">
        <f>_xlfn.XLOOKUP(FQZ234, Schedule!$F$226:$FO$226, Schedule!$F$236:$FO$236, 0)</f>
        <v>0</v>
      </c>
      <c r="FRA250" s="214">
        <f>_xlfn.XLOOKUP(FRA234, Schedule!$F$226:$FO$226, Schedule!$F$236:$FO$236, 0)</f>
        <v>0</v>
      </c>
      <c r="FRB250" s="214">
        <f>_xlfn.XLOOKUP(FRB234, Schedule!$F$226:$FO$226, Schedule!$F$236:$FO$236, 0)</f>
        <v>0</v>
      </c>
      <c r="FRC250" s="214">
        <f>_xlfn.XLOOKUP(FRC234, Schedule!$F$226:$FO$226, Schedule!$F$236:$FO$236, 0)</f>
        <v>0</v>
      </c>
      <c r="FRD250" s="214">
        <f>_xlfn.XLOOKUP(FRD234, Schedule!$F$226:$FO$226, Schedule!$F$236:$FO$236, 0)</f>
        <v>0</v>
      </c>
      <c r="FRE250" s="214">
        <f>_xlfn.XLOOKUP(FRE234, Schedule!$F$226:$FO$226, Schedule!$F$236:$FO$236, 0)</f>
        <v>0</v>
      </c>
      <c r="FRF250" s="214">
        <f>_xlfn.XLOOKUP(FRF234, Schedule!$F$226:$FO$226, Schedule!$F$236:$FO$236, 0)</f>
        <v>0</v>
      </c>
      <c r="FRG250" s="214">
        <f>_xlfn.XLOOKUP(FRG234, Schedule!$F$226:$FO$226, Schedule!$F$236:$FO$236, 0)</f>
        <v>0</v>
      </c>
      <c r="FRH250" s="214">
        <f>_xlfn.XLOOKUP(FRH234, Schedule!$F$226:$FO$226, Schedule!$F$236:$FO$236, 0)</f>
        <v>0</v>
      </c>
      <c r="FRI250" s="214">
        <f>_xlfn.XLOOKUP(FRI234, Schedule!$F$226:$FO$226, Schedule!$F$236:$FO$236, 0)</f>
        <v>0</v>
      </c>
      <c r="FRJ250" s="214">
        <f>_xlfn.XLOOKUP(FRJ234, Schedule!$F$226:$FO$226, Schedule!$F$236:$FO$236, 0)</f>
        <v>0</v>
      </c>
      <c r="FRK250" s="214">
        <f>_xlfn.XLOOKUP(FRK234, Schedule!$F$226:$FO$226, Schedule!$F$236:$FO$236, 0)</f>
        <v>0</v>
      </c>
      <c r="FRL250" s="214">
        <f>_xlfn.XLOOKUP(FRL234, Schedule!$F$226:$FO$226, Schedule!$F$236:$FO$236, 0)</f>
        <v>0</v>
      </c>
      <c r="FRM250" s="214">
        <f>_xlfn.XLOOKUP(FRM234, Schedule!$F$226:$FO$226, Schedule!$F$236:$FO$236, 0)</f>
        <v>0</v>
      </c>
      <c r="FRN250" s="214">
        <f>_xlfn.XLOOKUP(FRN234, Schedule!$F$226:$FO$226, Schedule!$F$236:$FO$236, 0)</f>
        <v>0</v>
      </c>
      <c r="FRO250" s="214">
        <f>_xlfn.XLOOKUP(FRO234, Schedule!$F$226:$FO$226, Schedule!$F$236:$FO$236, 0)</f>
        <v>0</v>
      </c>
      <c r="FRP250" s="214">
        <f>_xlfn.XLOOKUP(FRP234, Schedule!$F$226:$FO$226, Schedule!$F$236:$FO$236, 0)</f>
        <v>0</v>
      </c>
      <c r="FRQ250" s="214">
        <f>_xlfn.XLOOKUP(FRQ234, Schedule!$F$226:$FO$226, Schedule!$F$236:$FO$236, 0)</f>
        <v>0</v>
      </c>
      <c r="FRR250" s="214">
        <f>_xlfn.XLOOKUP(FRR234, Schedule!$F$226:$FO$226, Schedule!$F$236:$FO$236, 0)</f>
        <v>0</v>
      </c>
      <c r="FRS250" s="214">
        <f>_xlfn.XLOOKUP(FRS234, Schedule!$F$226:$FO$226, Schedule!$F$236:$FO$236, 0)</f>
        <v>0</v>
      </c>
      <c r="FRT250" s="214">
        <f>_xlfn.XLOOKUP(FRT234, Schedule!$F$226:$FO$226, Schedule!$F$236:$FO$236, 0)</f>
        <v>0</v>
      </c>
      <c r="FRU250" s="214">
        <f>_xlfn.XLOOKUP(FRU234, Schedule!$F$226:$FO$226, Schedule!$F$236:$FO$236, 0)</f>
        <v>0</v>
      </c>
      <c r="FRV250" s="214">
        <f>_xlfn.XLOOKUP(FRV234, Schedule!$F$226:$FO$226, Schedule!$F$236:$FO$236, 0)</f>
        <v>0</v>
      </c>
      <c r="FRW250" s="214">
        <f>_xlfn.XLOOKUP(FRW234, Schedule!$F$226:$FO$226, Schedule!$F$236:$FO$236, 0)</f>
        <v>0</v>
      </c>
      <c r="FRX250" s="214">
        <f>_xlfn.XLOOKUP(FRX234, Schedule!$F$226:$FO$226, Schedule!$F$236:$FO$236, 0)</f>
        <v>0</v>
      </c>
      <c r="FRY250" s="214">
        <f>_xlfn.XLOOKUP(FRY234, Schedule!$F$226:$FO$226, Schedule!$F$236:$FO$236, 0)</f>
        <v>0</v>
      </c>
      <c r="FRZ250" s="214">
        <f>_xlfn.XLOOKUP(FRZ234, Schedule!$F$226:$FO$226, Schedule!$F$236:$FO$236, 0)</f>
        <v>0</v>
      </c>
      <c r="FSA250" s="214">
        <f>_xlfn.XLOOKUP(FSA234, Schedule!$F$226:$FO$226, Schedule!$F$236:$FO$236, 0)</f>
        <v>0</v>
      </c>
      <c r="FSB250" s="214">
        <f>_xlfn.XLOOKUP(FSB234, Schedule!$F$226:$FO$226, Schedule!$F$236:$FO$236, 0)</f>
        <v>0</v>
      </c>
      <c r="FSC250" s="214">
        <f>_xlfn.XLOOKUP(FSC234, Schedule!$F$226:$FO$226, Schedule!$F$236:$FO$236, 0)</f>
        <v>0</v>
      </c>
      <c r="FSD250" s="214">
        <f>_xlfn.XLOOKUP(FSD234, Schedule!$F$226:$FO$226, Schedule!$F$236:$FO$236, 0)</f>
        <v>0</v>
      </c>
      <c r="FSE250" s="214">
        <f>_xlfn.XLOOKUP(FSE234, Schedule!$F$226:$FO$226, Schedule!$F$236:$FO$236, 0)</f>
        <v>0</v>
      </c>
      <c r="FSF250" s="214">
        <f>_xlfn.XLOOKUP(FSF234, Schedule!$F$226:$FO$226, Schedule!$F$236:$FO$236, 0)</f>
        <v>0</v>
      </c>
      <c r="FSG250" s="214">
        <f>_xlfn.XLOOKUP(FSG234, Schedule!$F$226:$FO$226, Schedule!$F$236:$FO$236, 0)</f>
        <v>0</v>
      </c>
      <c r="FSH250" s="214">
        <f>_xlfn.XLOOKUP(FSH234, Schedule!$F$226:$FO$226, Schedule!$F$236:$FO$236, 0)</f>
        <v>0</v>
      </c>
      <c r="FSI250" s="214">
        <f>_xlfn.XLOOKUP(FSI234, Schedule!$F$226:$FO$226, Schedule!$F$236:$FO$236, 0)</f>
        <v>0</v>
      </c>
      <c r="FSJ250" s="214">
        <f>_xlfn.XLOOKUP(FSJ234, Schedule!$F$226:$FO$226, Schedule!$F$236:$FO$236, 0)</f>
        <v>0</v>
      </c>
      <c r="FSK250" s="214">
        <f>_xlfn.XLOOKUP(FSK234, Schedule!$F$226:$FO$226, Schedule!$F$236:$FO$236, 0)</f>
        <v>0</v>
      </c>
      <c r="FSL250" s="214">
        <f>_xlfn.XLOOKUP(FSL234, Schedule!$F$226:$FO$226, Schedule!$F$236:$FO$236, 0)</f>
        <v>0</v>
      </c>
      <c r="FSM250" s="214">
        <f>_xlfn.XLOOKUP(FSM234, Schedule!$F$226:$FO$226, Schedule!$F$236:$FO$236, 0)</f>
        <v>0</v>
      </c>
      <c r="FSN250" s="214">
        <f>_xlfn.XLOOKUP(FSN234, Schedule!$F$226:$FO$226, Schedule!$F$236:$FO$236, 0)</f>
        <v>0</v>
      </c>
      <c r="FSO250" s="214">
        <f>_xlfn.XLOOKUP(FSO234, Schedule!$F$226:$FO$226, Schedule!$F$236:$FO$236, 0)</f>
        <v>0</v>
      </c>
      <c r="FSP250" s="214">
        <f>_xlfn.XLOOKUP(FSP234, Schedule!$F$226:$FO$226, Schedule!$F$236:$FO$236, 0)</f>
        <v>0</v>
      </c>
      <c r="FSQ250" s="214">
        <f>_xlfn.XLOOKUP(FSQ234, Schedule!$F$226:$FO$226, Schedule!$F$236:$FO$236, 0)</f>
        <v>0</v>
      </c>
      <c r="FSR250" s="214">
        <f>_xlfn.XLOOKUP(FSR234, Schedule!$F$226:$FO$226, Schedule!$F$236:$FO$236, 0)</f>
        <v>0</v>
      </c>
      <c r="FSS250" s="214">
        <f>_xlfn.XLOOKUP(FSS234, Schedule!$F$226:$FO$226, Schedule!$F$236:$FO$236, 0)</f>
        <v>0</v>
      </c>
      <c r="FST250" s="214">
        <f>_xlfn.XLOOKUP(FST234, Schedule!$F$226:$FO$226, Schedule!$F$236:$FO$236, 0)</f>
        <v>0</v>
      </c>
      <c r="FSU250" s="214">
        <f>_xlfn.XLOOKUP(FSU234, Schedule!$F$226:$FO$226, Schedule!$F$236:$FO$236, 0)</f>
        <v>0</v>
      </c>
      <c r="FSV250" s="214">
        <f>_xlfn.XLOOKUP(FSV234, Schedule!$F$226:$FO$226, Schedule!$F$236:$FO$236, 0)</f>
        <v>0</v>
      </c>
      <c r="FSW250" s="214">
        <f>_xlfn.XLOOKUP(FSW234, Schedule!$F$226:$FO$226, Schedule!$F$236:$FO$236, 0)</f>
        <v>0</v>
      </c>
      <c r="FSX250" s="214">
        <f>_xlfn.XLOOKUP(FSX234, Schedule!$F$226:$FO$226, Schedule!$F$236:$FO$236, 0)</f>
        <v>0</v>
      </c>
      <c r="FSY250" s="214">
        <f>_xlfn.XLOOKUP(FSY234, Schedule!$F$226:$FO$226, Schedule!$F$236:$FO$236, 0)</f>
        <v>0</v>
      </c>
      <c r="FSZ250" s="214">
        <f>_xlfn.XLOOKUP(FSZ234, Schedule!$F$226:$FO$226, Schedule!$F$236:$FO$236, 0)</f>
        <v>0</v>
      </c>
      <c r="FTA250" s="214">
        <f>_xlfn.XLOOKUP(FTA234, Schedule!$F$226:$FO$226, Schedule!$F$236:$FO$236, 0)</f>
        <v>0</v>
      </c>
      <c r="FTB250" s="214">
        <f>_xlfn.XLOOKUP(FTB234, Schedule!$F$226:$FO$226, Schedule!$F$236:$FO$236, 0)</f>
        <v>0</v>
      </c>
      <c r="FTC250" s="214">
        <f>_xlfn.XLOOKUP(FTC234, Schedule!$F$226:$FO$226, Schedule!$F$236:$FO$236, 0)</f>
        <v>0</v>
      </c>
      <c r="FTD250" s="214">
        <f>_xlfn.XLOOKUP(FTD234, Schedule!$F$226:$FO$226, Schedule!$F$236:$FO$236, 0)</f>
        <v>0</v>
      </c>
      <c r="FTE250" s="214">
        <f>_xlfn.XLOOKUP(FTE234, Schedule!$F$226:$FO$226, Schedule!$F$236:$FO$236, 0)</f>
        <v>0</v>
      </c>
      <c r="FTF250" s="214">
        <f>_xlfn.XLOOKUP(FTF234, Schedule!$F$226:$FO$226, Schedule!$F$236:$FO$236, 0)</f>
        <v>0</v>
      </c>
      <c r="FTG250" s="214">
        <f>_xlfn.XLOOKUP(FTG234, Schedule!$F$226:$FO$226, Schedule!$F$236:$FO$236, 0)</f>
        <v>0</v>
      </c>
      <c r="FTH250" s="214">
        <f>_xlfn.XLOOKUP(FTH234, Schedule!$F$226:$FO$226, Schedule!$F$236:$FO$236, 0)</f>
        <v>0</v>
      </c>
      <c r="FTI250" s="214">
        <f>_xlfn.XLOOKUP(FTI234, Schedule!$F$226:$FO$226, Schedule!$F$236:$FO$236, 0)</f>
        <v>0</v>
      </c>
      <c r="FTJ250" s="214">
        <f>_xlfn.XLOOKUP(FTJ234, Schedule!$F$226:$FO$226, Schedule!$F$236:$FO$236, 0)</f>
        <v>0</v>
      </c>
      <c r="FTK250" s="214">
        <f>_xlfn.XLOOKUP(FTK234, Schedule!$F$226:$FO$226, Schedule!$F$236:$FO$236, 0)</f>
        <v>0</v>
      </c>
      <c r="FTL250" s="214">
        <f>_xlfn.XLOOKUP(FTL234, Schedule!$F$226:$FO$226, Schedule!$F$236:$FO$236, 0)</f>
        <v>0</v>
      </c>
      <c r="FTM250" s="214">
        <f>_xlfn.XLOOKUP(FTM234, Schedule!$F$226:$FO$226, Schedule!$F$236:$FO$236, 0)</f>
        <v>0</v>
      </c>
      <c r="FTN250" s="214">
        <f>_xlfn.XLOOKUP(FTN234, Schedule!$F$226:$FO$226, Schedule!$F$236:$FO$236, 0)</f>
        <v>0</v>
      </c>
      <c r="FTO250" s="214">
        <f>_xlfn.XLOOKUP(FTO234, Schedule!$F$226:$FO$226, Schedule!$F$236:$FO$236, 0)</f>
        <v>0</v>
      </c>
      <c r="FTP250" s="214">
        <f>_xlfn.XLOOKUP(FTP234, Schedule!$F$226:$FO$226, Schedule!$F$236:$FO$236, 0)</f>
        <v>0</v>
      </c>
      <c r="FTQ250" s="214">
        <f>_xlfn.XLOOKUP(FTQ234, Schedule!$F$226:$FO$226, Schedule!$F$236:$FO$236, 0)</f>
        <v>0</v>
      </c>
      <c r="FTR250" s="214">
        <f>_xlfn.XLOOKUP(FTR234, Schedule!$F$226:$FO$226, Schedule!$F$236:$FO$236, 0)</f>
        <v>0</v>
      </c>
      <c r="FTS250" s="214">
        <f>_xlfn.XLOOKUP(FTS234, Schedule!$F$226:$FO$226, Schedule!$F$236:$FO$236, 0)</f>
        <v>0</v>
      </c>
      <c r="FTT250" s="214">
        <f>_xlfn.XLOOKUP(FTT234, Schedule!$F$226:$FO$226, Schedule!$F$236:$FO$236, 0)</f>
        <v>0</v>
      </c>
      <c r="FTU250" s="214">
        <f>_xlfn.XLOOKUP(FTU234, Schedule!$F$226:$FO$226, Schedule!$F$236:$FO$236, 0)</f>
        <v>0</v>
      </c>
      <c r="FTV250" s="214">
        <f>_xlfn.XLOOKUP(FTV234, Schedule!$F$226:$FO$226, Schedule!$F$236:$FO$236, 0)</f>
        <v>0</v>
      </c>
      <c r="FTW250" s="214">
        <f>_xlfn.XLOOKUP(FTW234, Schedule!$F$226:$FO$226, Schedule!$F$236:$FO$236, 0)</f>
        <v>0</v>
      </c>
      <c r="FTX250" s="214">
        <f>_xlfn.XLOOKUP(FTX234, Schedule!$F$226:$FO$226, Schedule!$F$236:$FO$236, 0)</f>
        <v>0</v>
      </c>
      <c r="FTY250" s="214">
        <f>_xlfn.XLOOKUP(FTY234, Schedule!$F$226:$FO$226, Schedule!$F$236:$FO$236, 0)</f>
        <v>0</v>
      </c>
      <c r="FTZ250" s="214">
        <f>_xlfn.XLOOKUP(FTZ234, Schedule!$F$226:$FO$226, Schedule!$F$236:$FO$236, 0)</f>
        <v>0</v>
      </c>
      <c r="FUA250" s="214">
        <f>_xlfn.XLOOKUP(FUA234, Schedule!$F$226:$FO$226, Schedule!$F$236:$FO$236, 0)</f>
        <v>0</v>
      </c>
      <c r="FUB250" s="214">
        <f>_xlfn.XLOOKUP(FUB234, Schedule!$F$226:$FO$226, Schedule!$F$236:$FO$236, 0)</f>
        <v>0</v>
      </c>
      <c r="FUC250" s="214">
        <f>_xlfn.XLOOKUP(FUC234, Schedule!$F$226:$FO$226, Schedule!$F$236:$FO$236, 0)</f>
        <v>0</v>
      </c>
      <c r="FUD250" s="214">
        <f>_xlfn.XLOOKUP(FUD234, Schedule!$F$226:$FO$226, Schedule!$F$236:$FO$236, 0)</f>
        <v>0</v>
      </c>
      <c r="FUE250" s="214">
        <f>_xlfn.XLOOKUP(FUE234, Schedule!$F$226:$FO$226, Schedule!$F$236:$FO$236, 0)</f>
        <v>0</v>
      </c>
      <c r="FUF250" s="214">
        <f>_xlfn.XLOOKUP(FUF234, Schedule!$F$226:$FO$226, Schedule!$F$236:$FO$236, 0)</f>
        <v>0</v>
      </c>
      <c r="FUG250" s="214">
        <f>_xlfn.XLOOKUP(FUG234, Schedule!$F$226:$FO$226, Schedule!$F$236:$FO$236, 0)</f>
        <v>0</v>
      </c>
      <c r="FUH250" s="214">
        <f>_xlfn.XLOOKUP(FUH234, Schedule!$F$226:$FO$226, Schedule!$F$236:$FO$236, 0)</f>
        <v>0</v>
      </c>
      <c r="FUI250" s="214">
        <f>_xlfn.XLOOKUP(FUI234, Schedule!$F$226:$FO$226, Schedule!$F$236:$FO$236, 0)</f>
        <v>0</v>
      </c>
      <c r="FUJ250" s="214">
        <f>_xlfn.XLOOKUP(FUJ234, Schedule!$F$226:$FO$226, Schedule!$F$236:$FO$236, 0)</f>
        <v>0</v>
      </c>
      <c r="FUK250" s="214">
        <f>_xlfn.XLOOKUP(FUK234, Schedule!$F$226:$FO$226, Schedule!$F$236:$FO$236, 0)</f>
        <v>0</v>
      </c>
      <c r="FUL250" s="214">
        <f>_xlfn.XLOOKUP(FUL234, Schedule!$F$226:$FO$226, Schedule!$F$236:$FO$236, 0)</f>
        <v>0</v>
      </c>
      <c r="FUM250" s="214">
        <f>_xlfn.XLOOKUP(FUM234, Schedule!$F$226:$FO$226, Schedule!$F$236:$FO$236, 0)</f>
        <v>0</v>
      </c>
      <c r="FUN250" s="214">
        <f>_xlfn.XLOOKUP(FUN234, Schedule!$F$226:$FO$226, Schedule!$F$236:$FO$236, 0)</f>
        <v>0</v>
      </c>
      <c r="FUO250" s="214">
        <f>_xlfn.XLOOKUP(FUO234, Schedule!$F$226:$FO$226, Schedule!$F$236:$FO$236, 0)</f>
        <v>0</v>
      </c>
      <c r="FUP250" s="214">
        <f>_xlfn.XLOOKUP(FUP234, Schedule!$F$226:$FO$226, Schedule!$F$236:$FO$236, 0)</f>
        <v>0</v>
      </c>
      <c r="FUQ250" s="214">
        <f>_xlfn.XLOOKUP(FUQ234, Schedule!$F$226:$FO$226, Schedule!$F$236:$FO$236, 0)</f>
        <v>0</v>
      </c>
      <c r="FUR250" s="214">
        <f>_xlfn.XLOOKUP(FUR234, Schedule!$F$226:$FO$226, Schedule!$F$236:$FO$236, 0)</f>
        <v>0</v>
      </c>
      <c r="FUS250" s="214">
        <f>_xlfn.XLOOKUP(FUS234, Schedule!$F$226:$FO$226, Schedule!$F$236:$FO$236, 0)</f>
        <v>0</v>
      </c>
      <c r="FUT250" s="214">
        <f>_xlfn.XLOOKUP(FUT234, Schedule!$F$226:$FO$226, Schedule!$F$236:$FO$236, 0)</f>
        <v>0</v>
      </c>
      <c r="FUU250" s="214">
        <f>_xlfn.XLOOKUP(FUU234, Schedule!$F$226:$FO$226, Schedule!$F$236:$FO$236, 0)</f>
        <v>0</v>
      </c>
      <c r="FUV250" s="214">
        <f>_xlfn.XLOOKUP(FUV234, Schedule!$F$226:$FO$226, Schedule!$F$236:$FO$236, 0)</f>
        <v>0</v>
      </c>
      <c r="FUW250" s="214">
        <f>_xlfn.XLOOKUP(FUW234, Schedule!$F$226:$FO$226, Schedule!$F$236:$FO$236, 0)</f>
        <v>0</v>
      </c>
      <c r="FUX250" s="214">
        <f>_xlfn.XLOOKUP(FUX234, Schedule!$F$226:$FO$226, Schedule!$F$236:$FO$236, 0)</f>
        <v>0</v>
      </c>
      <c r="FUY250" s="214">
        <f>_xlfn.XLOOKUP(FUY234, Schedule!$F$226:$FO$226, Schedule!$F$236:$FO$236, 0)</f>
        <v>0</v>
      </c>
      <c r="FUZ250" s="214">
        <f>_xlfn.XLOOKUP(FUZ234, Schedule!$F$226:$FO$226, Schedule!$F$236:$FO$236, 0)</f>
        <v>0</v>
      </c>
      <c r="FVA250" s="214">
        <f>_xlfn.XLOOKUP(FVA234, Schedule!$F$226:$FO$226, Schedule!$F$236:$FO$236, 0)</f>
        <v>0</v>
      </c>
      <c r="FVB250" s="214">
        <f>_xlfn.XLOOKUP(FVB234, Schedule!$F$226:$FO$226, Schedule!$F$236:$FO$236, 0)</f>
        <v>0</v>
      </c>
      <c r="FVC250" s="214">
        <f>_xlfn.XLOOKUP(FVC234, Schedule!$F$226:$FO$226, Schedule!$F$236:$FO$236, 0)</f>
        <v>0</v>
      </c>
      <c r="FVD250" s="214">
        <f>_xlfn.XLOOKUP(FVD234, Schedule!$F$226:$FO$226, Schedule!$F$236:$FO$236, 0)</f>
        <v>0</v>
      </c>
      <c r="FVE250" s="214">
        <f>_xlfn.XLOOKUP(FVE234, Schedule!$F$226:$FO$226, Schedule!$F$236:$FO$236, 0)</f>
        <v>0</v>
      </c>
      <c r="FVF250" s="214">
        <f>_xlfn.XLOOKUP(FVF234, Schedule!$F$226:$FO$226, Schedule!$F$236:$FO$236, 0)</f>
        <v>0</v>
      </c>
      <c r="FVG250" s="214">
        <f>_xlfn.XLOOKUP(FVG234, Schedule!$F$226:$FO$226, Schedule!$F$236:$FO$236, 0)</f>
        <v>0</v>
      </c>
      <c r="FVH250" s="214">
        <f>_xlfn.XLOOKUP(FVH234, Schedule!$F$226:$FO$226, Schedule!$F$236:$FO$236, 0)</f>
        <v>0</v>
      </c>
      <c r="FVI250" s="214">
        <f>_xlfn.XLOOKUP(FVI234, Schedule!$F$226:$FO$226, Schedule!$F$236:$FO$236, 0)</f>
        <v>0</v>
      </c>
      <c r="FVJ250" s="214">
        <f>_xlfn.XLOOKUP(FVJ234, Schedule!$F$226:$FO$226, Schedule!$F$236:$FO$236, 0)</f>
        <v>0</v>
      </c>
      <c r="FVK250" s="214">
        <f>_xlfn.XLOOKUP(FVK234, Schedule!$F$226:$FO$226, Schedule!$F$236:$FO$236, 0)</f>
        <v>0</v>
      </c>
      <c r="FVL250" s="214">
        <f>_xlfn.XLOOKUP(FVL234, Schedule!$F$226:$FO$226, Schedule!$F$236:$FO$236, 0)</f>
        <v>0</v>
      </c>
      <c r="FVM250" s="214">
        <f>_xlfn.XLOOKUP(FVM234, Schedule!$F$226:$FO$226, Schedule!$F$236:$FO$236, 0)</f>
        <v>0</v>
      </c>
      <c r="FVN250" s="214">
        <f>_xlfn.XLOOKUP(FVN234, Schedule!$F$226:$FO$226, Schedule!$F$236:$FO$236, 0)</f>
        <v>0</v>
      </c>
      <c r="FVO250" s="214">
        <f>_xlfn.XLOOKUP(FVO234, Schedule!$F$226:$FO$226, Schedule!$F$236:$FO$236, 0)</f>
        <v>0</v>
      </c>
      <c r="FVP250" s="214">
        <f>_xlfn.XLOOKUP(FVP234, Schedule!$F$226:$FO$226, Schedule!$F$236:$FO$236, 0)</f>
        <v>0</v>
      </c>
      <c r="FVQ250" s="214">
        <f>_xlfn.XLOOKUP(FVQ234, Schedule!$F$226:$FO$226, Schedule!$F$236:$FO$236, 0)</f>
        <v>0</v>
      </c>
      <c r="FVR250" s="214">
        <f>_xlfn.XLOOKUP(FVR234, Schedule!$F$226:$FO$226, Schedule!$F$236:$FO$236, 0)</f>
        <v>0</v>
      </c>
      <c r="FVS250" s="214">
        <f>_xlfn.XLOOKUP(FVS234, Schedule!$F$226:$FO$226, Schedule!$F$236:$FO$236, 0)</f>
        <v>0</v>
      </c>
      <c r="FVT250" s="214">
        <f>_xlfn.XLOOKUP(FVT234, Schedule!$F$226:$FO$226, Schedule!$F$236:$FO$236, 0)</f>
        <v>0</v>
      </c>
      <c r="FVU250" s="214">
        <f>_xlfn.XLOOKUP(FVU234, Schedule!$F$226:$FO$226, Schedule!$F$236:$FO$236, 0)</f>
        <v>0</v>
      </c>
      <c r="FVV250" s="214">
        <f>_xlfn.XLOOKUP(FVV234, Schedule!$F$226:$FO$226, Schedule!$F$236:$FO$236, 0)</f>
        <v>0</v>
      </c>
      <c r="FVW250" s="214">
        <f>_xlfn.XLOOKUP(FVW234, Schedule!$F$226:$FO$226, Schedule!$F$236:$FO$236, 0)</f>
        <v>0</v>
      </c>
      <c r="FVX250" s="214">
        <f>_xlfn.XLOOKUP(FVX234, Schedule!$F$226:$FO$226, Schedule!$F$236:$FO$236, 0)</f>
        <v>0</v>
      </c>
      <c r="FVY250" s="214">
        <f>_xlfn.XLOOKUP(FVY234, Schedule!$F$226:$FO$226, Schedule!$F$236:$FO$236, 0)</f>
        <v>0</v>
      </c>
      <c r="FVZ250" s="214">
        <f>_xlfn.XLOOKUP(FVZ234, Schedule!$F$226:$FO$226, Schedule!$F$236:$FO$236, 0)</f>
        <v>0</v>
      </c>
      <c r="FWA250" s="214">
        <f>_xlfn.XLOOKUP(FWA234, Schedule!$F$226:$FO$226, Schedule!$F$236:$FO$236, 0)</f>
        <v>0</v>
      </c>
      <c r="FWB250" s="214">
        <f>_xlfn.XLOOKUP(FWB234, Schedule!$F$226:$FO$226, Schedule!$F$236:$FO$236, 0)</f>
        <v>0</v>
      </c>
      <c r="FWC250" s="214">
        <f>_xlfn.XLOOKUP(FWC234, Schedule!$F$226:$FO$226, Schedule!$F$236:$FO$236, 0)</f>
        <v>0</v>
      </c>
      <c r="FWD250" s="214">
        <f>_xlfn.XLOOKUP(FWD234, Schedule!$F$226:$FO$226, Schedule!$F$236:$FO$236, 0)</f>
        <v>0</v>
      </c>
      <c r="FWE250" s="214">
        <f>_xlfn.XLOOKUP(FWE234, Schedule!$F$226:$FO$226, Schedule!$F$236:$FO$236, 0)</f>
        <v>0</v>
      </c>
      <c r="FWF250" s="214">
        <f>_xlfn.XLOOKUP(FWF234, Schedule!$F$226:$FO$226, Schedule!$F$236:$FO$236, 0)</f>
        <v>0</v>
      </c>
      <c r="FWG250" s="214">
        <f>_xlfn.XLOOKUP(FWG234, Schedule!$F$226:$FO$226, Schedule!$F$236:$FO$236, 0)</f>
        <v>0</v>
      </c>
      <c r="FWH250" s="214">
        <f>_xlfn.XLOOKUP(FWH234, Schedule!$F$226:$FO$226, Schedule!$F$236:$FO$236, 0)</f>
        <v>0</v>
      </c>
      <c r="FWI250" s="214">
        <f>_xlfn.XLOOKUP(FWI234, Schedule!$F$226:$FO$226, Schedule!$F$236:$FO$236, 0)</f>
        <v>0</v>
      </c>
      <c r="FWJ250" s="214">
        <f>_xlfn.XLOOKUP(FWJ234, Schedule!$F$226:$FO$226, Schedule!$F$236:$FO$236, 0)</f>
        <v>0</v>
      </c>
      <c r="FWK250" s="214">
        <f>_xlfn.XLOOKUP(FWK234, Schedule!$F$226:$FO$226, Schedule!$F$236:$FO$236, 0)</f>
        <v>0</v>
      </c>
      <c r="FWL250" s="214">
        <f>_xlfn.XLOOKUP(FWL234, Schedule!$F$226:$FO$226, Schedule!$F$236:$FO$236, 0)</f>
        <v>0</v>
      </c>
      <c r="FWM250" s="214">
        <f>_xlfn.XLOOKUP(FWM234, Schedule!$F$226:$FO$226, Schedule!$F$236:$FO$236, 0)</f>
        <v>0</v>
      </c>
      <c r="FWN250" s="214">
        <f>_xlfn.XLOOKUP(FWN234, Schedule!$F$226:$FO$226, Schedule!$F$236:$FO$236, 0)</f>
        <v>0</v>
      </c>
      <c r="FWO250" s="214">
        <f>_xlfn.XLOOKUP(FWO234, Schedule!$F$226:$FO$226, Schedule!$F$236:$FO$236, 0)</f>
        <v>0</v>
      </c>
      <c r="FWP250" s="214">
        <f>_xlfn.XLOOKUP(FWP234, Schedule!$F$226:$FO$226, Schedule!$F$236:$FO$236, 0)</f>
        <v>0</v>
      </c>
      <c r="FWQ250" s="214">
        <f>_xlfn.XLOOKUP(FWQ234, Schedule!$F$226:$FO$226, Schedule!$F$236:$FO$236, 0)</f>
        <v>0</v>
      </c>
      <c r="FWR250" s="214">
        <f>_xlfn.XLOOKUP(FWR234, Schedule!$F$226:$FO$226, Schedule!$F$236:$FO$236, 0)</f>
        <v>0</v>
      </c>
      <c r="FWS250" s="214">
        <f>_xlfn.XLOOKUP(FWS234, Schedule!$F$226:$FO$226, Schedule!$F$236:$FO$236, 0)</f>
        <v>0</v>
      </c>
      <c r="FWT250" s="214">
        <f>_xlfn.XLOOKUP(FWT234, Schedule!$F$226:$FO$226, Schedule!$F$236:$FO$236, 0)</f>
        <v>0</v>
      </c>
      <c r="FWU250" s="214">
        <f>_xlfn.XLOOKUP(FWU234, Schedule!$F$226:$FO$226, Schedule!$F$236:$FO$236, 0)</f>
        <v>0</v>
      </c>
      <c r="FWV250" s="214">
        <f>_xlfn.XLOOKUP(FWV234, Schedule!$F$226:$FO$226, Schedule!$F$236:$FO$236, 0)</f>
        <v>0</v>
      </c>
      <c r="FWW250" s="214">
        <f>_xlfn.XLOOKUP(FWW234, Schedule!$F$226:$FO$226, Schedule!$F$236:$FO$236, 0)</f>
        <v>0</v>
      </c>
      <c r="FWX250" s="214">
        <f>_xlfn.XLOOKUP(FWX234, Schedule!$F$226:$FO$226, Schedule!$F$236:$FO$236, 0)</f>
        <v>0</v>
      </c>
      <c r="FWY250" s="214">
        <f>_xlfn.XLOOKUP(FWY234, Schedule!$F$226:$FO$226, Schedule!$F$236:$FO$236, 0)</f>
        <v>0</v>
      </c>
      <c r="FWZ250" s="214">
        <f>_xlfn.XLOOKUP(FWZ234, Schedule!$F$226:$FO$226, Schedule!$F$236:$FO$236, 0)</f>
        <v>0</v>
      </c>
      <c r="FXA250" s="214">
        <f>_xlfn.XLOOKUP(FXA234, Schedule!$F$226:$FO$226, Schedule!$F$236:$FO$236, 0)</f>
        <v>0</v>
      </c>
      <c r="FXB250" s="214">
        <f>_xlfn.XLOOKUP(FXB234, Schedule!$F$226:$FO$226, Schedule!$F$236:$FO$236, 0)</f>
        <v>0</v>
      </c>
      <c r="FXC250" s="214">
        <f>_xlfn.XLOOKUP(FXC234, Schedule!$F$226:$FO$226, Schedule!$F$236:$FO$236, 0)</f>
        <v>0</v>
      </c>
      <c r="FXD250" s="214">
        <f>_xlfn.XLOOKUP(FXD234, Schedule!$F$226:$FO$226, Schedule!$F$236:$FO$236, 0)</f>
        <v>0</v>
      </c>
      <c r="FXE250" s="214">
        <f>_xlfn.XLOOKUP(FXE234, Schedule!$F$226:$FO$226, Schedule!$F$236:$FO$236, 0)</f>
        <v>0</v>
      </c>
      <c r="FXF250" s="214">
        <f>_xlfn.XLOOKUP(FXF234, Schedule!$F$226:$FO$226, Schedule!$F$236:$FO$236, 0)</f>
        <v>0</v>
      </c>
      <c r="FXG250" s="214">
        <f>_xlfn.XLOOKUP(FXG234, Schedule!$F$226:$FO$226, Schedule!$F$236:$FO$236, 0)</f>
        <v>0</v>
      </c>
      <c r="FXH250" s="214">
        <f>_xlfn.XLOOKUP(FXH234, Schedule!$F$226:$FO$226, Schedule!$F$236:$FO$236, 0)</f>
        <v>0</v>
      </c>
      <c r="FXI250" s="214">
        <f>_xlfn.XLOOKUP(FXI234, Schedule!$F$226:$FO$226, Schedule!$F$236:$FO$236, 0)</f>
        <v>0</v>
      </c>
      <c r="FXJ250" s="214">
        <f>_xlfn.XLOOKUP(FXJ234, Schedule!$F$226:$FO$226, Schedule!$F$236:$FO$236, 0)</f>
        <v>0</v>
      </c>
      <c r="FXK250" s="214">
        <f>_xlfn.XLOOKUP(FXK234, Schedule!$F$226:$FO$226, Schedule!$F$236:$FO$236, 0)</f>
        <v>0</v>
      </c>
      <c r="FXL250" s="214">
        <f>_xlfn.XLOOKUP(FXL234, Schedule!$F$226:$FO$226, Schedule!$F$236:$FO$236, 0)</f>
        <v>0</v>
      </c>
      <c r="FXM250" s="214">
        <f>_xlfn.XLOOKUP(FXM234, Schedule!$F$226:$FO$226, Schedule!$F$236:$FO$236, 0)</f>
        <v>0</v>
      </c>
      <c r="FXN250" s="214">
        <f>_xlfn.XLOOKUP(FXN234, Schedule!$F$226:$FO$226, Schedule!$F$236:$FO$236, 0)</f>
        <v>0</v>
      </c>
      <c r="FXO250" s="214">
        <f>_xlfn.XLOOKUP(FXO234, Schedule!$F$226:$FO$226, Schedule!$F$236:$FO$236, 0)</f>
        <v>0</v>
      </c>
      <c r="FXP250" s="214">
        <f>_xlfn.XLOOKUP(FXP234, Schedule!$F$226:$FO$226, Schedule!$F$236:$FO$236, 0)</f>
        <v>0</v>
      </c>
      <c r="FXQ250" s="214">
        <f>_xlfn.XLOOKUP(FXQ234, Schedule!$F$226:$FO$226, Schedule!$F$236:$FO$236, 0)</f>
        <v>0</v>
      </c>
      <c r="FXR250" s="214">
        <f>_xlfn.XLOOKUP(FXR234, Schedule!$F$226:$FO$226, Schedule!$F$236:$FO$236, 0)</f>
        <v>0</v>
      </c>
      <c r="FXS250" s="214">
        <f>_xlfn.XLOOKUP(FXS234, Schedule!$F$226:$FO$226, Schedule!$F$236:$FO$236, 0)</f>
        <v>0</v>
      </c>
      <c r="FXT250" s="214">
        <f>_xlfn.XLOOKUP(FXT234, Schedule!$F$226:$FO$226, Schedule!$F$236:$FO$236, 0)</f>
        <v>0</v>
      </c>
      <c r="FXU250" s="214">
        <f>_xlfn.XLOOKUP(FXU234, Schedule!$F$226:$FO$226, Schedule!$F$236:$FO$236, 0)</f>
        <v>0</v>
      </c>
      <c r="FXV250" s="214">
        <f>_xlfn.XLOOKUP(FXV234, Schedule!$F$226:$FO$226, Schedule!$F$236:$FO$236, 0)</f>
        <v>0</v>
      </c>
      <c r="FXW250" s="214">
        <f>_xlfn.XLOOKUP(FXW234, Schedule!$F$226:$FO$226, Schedule!$F$236:$FO$236, 0)</f>
        <v>0</v>
      </c>
      <c r="FXX250" s="214">
        <f>_xlfn.XLOOKUP(FXX234, Schedule!$F$226:$FO$226, Schedule!$F$236:$FO$236, 0)</f>
        <v>0</v>
      </c>
      <c r="FXY250" s="214">
        <f>_xlfn.XLOOKUP(FXY234, Schedule!$F$226:$FO$226, Schedule!$F$236:$FO$236, 0)</f>
        <v>0</v>
      </c>
      <c r="FXZ250" s="214">
        <f>_xlfn.XLOOKUP(FXZ234, Schedule!$F$226:$FO$226, Schedule!$F$236:$FO$236, 0)</f>
        <v>0</v>
      </c>
      <c r="FYA250" s="214">
        <f>_xlfn.XLOOKUP(FYA234, Schedule!$F$226:$FO$226, Schedule!$F$236:$FO$236, 0)</f>
        <v>0</v>
      </c>
      <c r="FYB250" s="214">
        <f>_xlfn.XLOOKUP(FYB234, Schedule!$F$226:$FO$226, Schedule!$F$236:$FO$236, 0)</f>
        <v>0</v>
      </c>
      <c r="FYC250" s="214">
        <f>_xlfn.XLOOKUP(FYC234, Schedule!$F$226:$FO$226, Schedule!$F$236:$FO$236, 0)</f>
        <v>0</v>
      </c>
      <c r="FYD250" s="214">
        <f>_xlfn.XLOOKUP(FYD234, Schedule!$F$226:$FO$226, Schedule!$F$236:$FO$236, 0)</f>
        <v>0</v>
      </c>
      <c r="FYE250" s="214">
        <f>_xlfn.XLOOKUP(FYE234, Schedule!$F$226:$FO$226, Schedule!$F$236:$FO$236, 0)</f>
        <v>0</v>
      </c>
      <c r="FYF250" s="214">
        <f>_xlfn.XLOOKUP(FYF234, Schedule!$F$226:$FO$226, Schedule!$F$236:$FO$236, 0)</f>
        <v>0</v>
      </c>
      <c r="FYG250" s="214">
        <f>_xlfn.XLOOKUP(FYG234, Schedule!$F$226:$FO$226, Schedule!$F$236:$FO$236, 0)</f>
        <v>0</v>
      </c>
      <c r="FYH250" s="214">
        <f>_xlfn.XLOOKUP(FYH234, Schedule!$F$226:$FO$226, Schedule!$F$236:$FO$236, 0)</f>
        <v>0</v>
      </c>
      <c r="FYI250" s="214">
        <f>_xlfn.XLOOKUP(FYI234, Schedule!$F$226:$FO$226, Schedule!$F$236:$FO$236, 0)</f>
        <v>0</v>
      </c>
      <c r="FYJ250" s="214">
        <f>_xlfn.XLOOKUP(FYJ234, Schedule!$F$226:$FO$226, Schedule!$F$236:$FO$236, 0)</f>
        <v>0</v>
      </c>
      <c r="FYK250" s="214">
        <f>_xlfn.XLOOKUP(FYK234, Schedule!$F$226:$FO$226, Schedule!$F$236:$FO$236, 0)</f>
        <v>0</v>
      </c>
      <c r="FYL250" s="214">
        <f>_xlfn.XLOOKUP(FYL234, Schedule!$F$226:$FO$226, Schedule!$F$236:$FO$236, 0)</f>
        <v>0</v>
      </c>
      <c r="FYM250" s="214">
        <f>_xlfn.XLOOKUP(FYM234, Schedule!$F$226:$FO$226, Schedule!$F$236:$FO$236, 0)</f>
        <v>0</v>
      </c>
      <c r="FYN250" s="214">
        <f>_xlfn.XLOOKUP(FYN234, Schedule!$F$226:$FO$226, Schedule!$F$236:$FO$236, 0)</f>
        <v>0</v>
      </c>
      <c r="FYO250" s="214">
        <f>_xlfn.XLOOKUP(FYO234, Schedule!$F$226:$FO$226, Schedule!$F$236:$FO$236, 0)</f>
        <v>0</v>
      </c>
      <c r="FYP250" s="214">
        <f>_xlfn.XLOOKUP(FYP234, Schedule!$F$226:$FO$226, Schedule!$F$236:$FO$236, 0)</f>
        <v>0</v>
      </c>
      <c r="FYQ250" s="214">
        <f>_xlfn.XLOOKUP(FYQ234, Schedule!$F$226:$FO$226, Schedule!$F$236:$FO$236, 0)</f>
        <v>0</v>
      </c>
      <c r="FYR250" s="214">
        <f>_xlfn.XLOOKUP(FYR234, Schedule!$F$226:$FO$226, Schedule!$F$236:$FO$236, 0)</f>
        <v>0</v>
      </c>
      <c r="FYS250" s="214">
        <f>_xlfn.XLOOKUP(FYS234, Schedule!$F$226:$FO$226, Schedule!$F$236:$FO$236, 0)</f>
        <v>0</v>
      </c>
      <c r="FYT250" s="214">
        <f>_xlfn.XLOOKUP(FYT234, Schedule!$F$226:$FO$226, Schedule!$F$236:$FO$236, 0)</f>
        <v>0</v>
      </c>
      <c r="FYU250" s="214">
        <f>_xlfn.XLOOKUP(FYU234, Schedule!$F$226:$FO$226, Schedule!$F$236:$FO$236, 0)</f>
        <v>0</v>
      </c>
      <c r="FYV250" s="214">
        <f>_xlfn.XLOOKUP(FYV234, Schedule!$F$226:$FO$226, Schedule!$F$236:$FO$236, 0)</f>
        <v>0</v>
      </c>
      <c r="FYW250" s="214">
        <f>_xlfn.XLOOKUP(FYW234, Schedule!$F$226:$FO$226, Schedule!$F$236:$FO$236, 0)</f>
        <v>0</v>
      </c>
      <c r="FYX250" s="214">
        <f>_xlfn.XLOOKUP(FYX234, Schedule!$F$226:$FO$226, Schedule!$F$236:$FO$236, 0)</f>
        <v>0</v>
      </c>
      <c r="FYY250" s="214">
        <f>_xlfn.XLOOKUP(FYY234, Schedule!$F$226:$FO$226, Schedule!$F$236:$FO$236, 0)</f>
        <v>0</v>
      </c>
      <c r="FYZ250" s="214">
        <f>_xlfn.XLOOKUP(FYZ234, Schedule!$F$226:$FO$226, Schedule!$F$236:$FO$236, 0)</f>
        <v>0</v>
      </c>
      <c r="FZA250" s="214">
        <f>_xlfn.XLOOKUP(FZA234, Schedule!$F$226:$FO$226, Schedule!$F$236:$FO$236, 0)</f>
        <v>0</v>
      </c>
      <c r="FZB250" s="214">
        <f>_xlfn.XLOOKUP(FZB234, Schedule!$F$226:$FO$226, Schedule!$F$236:$FO$236, 0)</f>
        <v>0</v>
      </c>
      <c r="FZC250" s="214">
        <f>_xlfn.XLOOKUP(FZC234, Schedule!$F$226:$FO$226, Schedule!$F$236:$FO$236, 0)</f>
        <v>0</v>
      </c>
      <c r="FZD250" s="214">
        <f>_xlfn.XLOOKUP(FZD234, Schedule!$F$226:$FO$226, Schedule!$F$236:$FO$236, 0)</f>
        <v>0</v>
      </c>
      <c r="FZE250" s="214">
        <f>_xlfn.XLOOKUP(FZE234, Schedule!$F$226:$FO$226, Schedule!$F$236:$FO$236, 0)</f>
        <v>0</v>
      </c>
      <c r="FZF250" s="214">
        <f>_xlfn.XLOOKUP(FZF234, Schedule!$F$226:$FO$226, Schedule!$F$236:$FO$236, 0)</f>
        <v>0</v>
      </c>
      <c r="FZG250" s="214">
        <f>_xlfn.XLOOKUP(FZG234, Schedule!$F$226:$FO$226, Schedule!$F$236:$FO$236, 0)</f>
        <v>0</v>
      </c>
      <c r="FZH250" s="214">
        <f>_xlfn.XLOOKUP(FZH234, Schedule!$F$226:$FO$226, Schedule!$F$236:$FO$236, 0)</f>
        <v>0</v>
      </c>
      <c r="FZI250" s="214">
        <f>_xlfn.XLOOKUP(FZI234, Schedule!$F$226:$FO$226, Schedule!$F$236:$FO$236, 0)</f>
        <v>0</v>
      </c>
      <c r="FZJ250" s="214">
        <f>_xlfn.XLOOKUP(FZJ234, Schedule!$F$226:$FO$226, Schedule!$F$236:$FO$236, 0)</f>
        <v>0</v>
      </c>
      <c r="FZK250" s="214">
        <f>_xlfn.XLOOKUP(FZK234, Schedule!$F$226:$FO$226, Schedule!$F$236:$FO$236, 0)</f>
        <v>0</v>
      </c>
      <c r="FZL250" s="214">
        <f>_xlfn.XLOOKUP(FZL234, Schedule!$F$226:$FO$226, Schedule!$F$236:$FO$236, 0)</f>
        <v>0</v>
      </c>
      <c r="FZM250" s="214">
        <f>_xlfn.XLOOKUP(FZM234, Schedule!$F$226:$FO$226, Schedule!$F$236:$FO$236, 0)</f>
        <v>0</v>
      </c>
      <c r="FZN250" s="214">
        <f>_xlfn.XLOOKUP(FZN234, Schedule!$F$226:$FO$226, Schedule!$F$236:$FO$236, 0)</f>
        <v>0</v>
      </c>
      <c r="FZO250" s="214">
        <f>_xlfn.XLOOKUP(FZO234, Schedule!$F$226:$FO$226, Schedule!$F$236:$FO$236, 0)</f>
        <v>0</v>
      </c>
      <c r="FZP250" s="214">
        <f>_xlfn.XLOOKUP(FZP234, Schedule!$F$226:$FO$226, Schedule!$F$236:$FO$236, 0)</f>
        <v>0</v>
      </c>
      <c r="FZQ250" s="214">
        <f>_xlfn.XLOOKUP(FZQ234, Schedule!$F$226:$FO$226, Schedule!$F$236:$FO$236, 0)</f>
        <v>0</v>
      </c>
      <c r="FZR250" s="214">
        <f>_xlfn.XLOOKUP(FZR234, Schedule!$F$226:$FO$226, Schedule!$F$236:$FO$236, 0)</f>
        <v>0</v>
      </c>
      <c r="FZS250" s="214">
        <f>_xlfn.XLOOKUP(FZS234, Schedule!$F$226:$FO$226, Schedule!$F$236:$FO$236, 0)</f>
        <v>0</v>
      </c>
      <c r="FZT250" s="214">
        <f>_xlfn.XLOOKUP(FZT234, Schedule!$F$226:$FO$226, Schedule!$F$236:$FO$236, 0)</f>
        <v>0</v>
      </c>
      <c r="FZU250" s="214">
        <f>_xlfn.XLOOKUP(FZU234, Schedule!$F$226:$FO$226, Schedule!$F$236:$FO$236, 0)</f>
        <v>0</v>
      </c>
      <c r="FZV250" s="214">
        <f>_xlfn.XLOOKUP(FZV234, Schedule!$F$226:$FO$226, Schedule!$F$236:$FO$236, 0)</f>
        <v>0</v>
      </c>
      <c r="FZW250" s="214">
        <f>_xlfn.XLOOKUP(FZW234, Schedule!$F$226:$FO$226, Schedule!$F$236:$FO$236, 0)</f>
        <v>0</v>
      </c>
      <c r="FZX250" s="214">
        <f>_xlfn.XLOOKUP(FZX234, Schedule!$F$226:$FO$226, Schedule!$F$236:$FO$236, 0)</f>
        <v>0</v>
      </c>
      <c r="FZY250" s="214">
        <f>_xlfn.XLOOKUP(FZY234, Schedule!$F$226:$FO$226, Schedule!$F$236:$FO$236, 0)</f>
        <v>0</v>
      </c>
      <c r="FZZ250" s="214">
        <f>_xlfn.XLOOKUP(FZZ234, Schedule!$F$226:$FO$226, Schedule!$F$236:$FO$236, 0)</f>
        <v>0</v>
      </c>
      <c r="GAA250" s="214">
        <f>_xlfn.XLOOKUP(GAA234, Schedule!$F$226:$FO$226, Schedule!$F$236:$FO$236, 0)</f>
        <v>0</v>
      </c>
      <c r="GAB250" s="214">
        <f>_xlfn.XLOOKUP(GAB234, Schedule!$F$226:$FO$226, Schedule!$F$236:$FO$236, 0)</f>
        <v>0</v>
      </c>
      <c r="GAC250" s="214">
        <f>_xlfn.XLOOKUP(GAC234, Schedule!$F$226:$FO$226, Schedule!$F$236:$FO$236, 0)</f>
        <v>0</v>
      </c>
      <c r="GAD250" s="214">
        <f>_xlfn.XLOOKUP(GAD234, Schedule!$F$226:$FO$226, Schedule!$F$236:$FO$236, 0)</f>
        <v>0</v>
      </c>
      <c r="GAE250" s="214">
        <f>_xlfn.XLOOKUP(GAE234, Schedule!$F$226:$FO$226, Schedule!$F$236:$FO$236, 0)</f>
        <v>0</v>
      </c>
      <c r="GAF250" s="214">
        <f>_xlfn.XLOOKUP(GAF234, Schedule!$F$226:$FO$226, Schedule!$F$236:$FO$236, 0)</f>
        <v>0</v>
      </c>
      <c r="GAG250" s="214">
        <f>_xlfn.XLOOKUP(GAG234, Schedule!$F$226:$FO$226, Schedule!$F$236:$FO$236, 0)</f>
        <v>0</v>
      </c>
      <c r="GAH250" s="214">
        <f>_xlfn.XLOOKUP(GAH234, Schedule!$F$226:$FO$226, Schedule!$F$236:$FO$236, 0)</f>
        <v>0</v>
      </c>
      <c r="GAI250" s="214">
        <f>_xlfn.XLOOKUP(GAI234, Schedule!$F$226:$FO$226, Schedule!$F$236:$FO$236, 0)</f>
        <v>0</v>
      </c>
      <c r="GAJ250" s="214">
        <f>_xlfn.XLOOKUP(GAJ234, Schedule!$F$226:$FO$226, Schedule!$F$236:$FO$236, 0)</f>
        <v>0</v>
      </c>
      <c r="GAK250" s="214">
        <f>_xlfn.XLOOKUP(GAK234, Schedule!$F$226:$FO$226, Schedule!$F$236:$FO$236, 0)</f>
        <v>0</v>
      </c>
      <c r="GAL250" s="214">
        <f>_xlfn.XLOOKUP(GAL234, Schedule!$F$226:$FO$226, Schedule!$F$236:$FO$236, 0)</f>
        <v>0</v>
      </c>
      <c r="GAM250" s="214">
        <f>_xlfn.XLOOKUP(GAM234, Schedule!$F$226:$FO$226, Schedule!$F$236:$FO$236, 0)</f>
        <v>0</v>
      </c>
      <c r="GAN250" s="214">
        <f>_xlfn.XLOOKUP(GAN234, Schedule!$F$226:$FO$226, Schedule!$F$236:$FO$236, 0)</f>
        <v>0</v>
      </c>
      <c r="GAO250" s="214">
        <f>_xlfn.XLOOKUP(GAO234, Schedule!$F$226:$FO$226, Schedule!$F$236:$FO$236, 0)</f>
        <v>0</v>
      </c>
      <c r="GAP250" s="214">
        <f>_xlfn.XLOOKUP(GAP234, Schedule!$F$226:$FO$226, Schedule!$F$236:$FO$236, 0)</f>
        <v>0</v>
      </c>
      <c r="GAQ250" s="214">
        <f>_xlfn.XLOOKUP(GAQ234, Schedule!$F$226:$FO$226, Schedule!$F$236:$FO$236, 0)</f>
        <v>0</v>
      </c>
      <c r="GAR250" s="214">
        <f>_xlfn.XLOOKUP(GAR234, Schedule!$F$226:$FO$226, Schedule!$F$236:$FO$236, 0)</f>
        <v>0</v>
      </c>
      <c r="GAS250" s="214">
        <f>_xlfn.XLOOKUP(GAS234, Schedule!$F$226:$FO$226, Schedule!$F$236:$FO$236, 0)</f>
        <v>0</v>
      </c>
      <c r="GAT250" s="214">
        <f>_xlfn.XLOOKUP(GAT234, Schedule!$F$226:$FO$226, Schedule!$F$236:$FO$236, 0)</f>
        <v>0</v>
      </c>
      <c r="GAU250" s="214">
        <f>_xlfn.XLOOKUP(GAU234, Schedule!$F$226:$FO$226, Schedule!$F$236:$FO$236, 0)</f>
        <v>0</v>
      </c>
      <c r="GAV250" s="214">
        <f>_xlfn.XLOOKUP(GAV234, Schedule!$F$226:$FO$226, Schedule!$F$236:$FO$236, 0)</f>
        <v>0</v>
      </c>
      <c r="GAW250" s="214">
        <f>_xlfn.XLOOKUP(GAW234, Schedule!$F$226:$FO$226, Schedule!$F$236:$FO$236, 0)</f>
        <v>0</v>
      </c>
      <c r="GAX250" s="214">
        <f>_xlfn.XLOOKUP(GAX234, Schedule!$F$226:$FO$226, Schedule!$F$236:$FO$236, 0)</f>
        <v>0</v>
      </c>
      <c r="GAY250" s="214">
        <f>_xlfn.XLOOKUP(GAY234, Schedule!$F$226:$FO$226, Schedule!$F$236:$FO$236, 0)</f>
        <v>0</v>
      </c>
      <c r="GAZ250" s="214">
        <f>_xlfn.XLOOKUP(GAZ234, Schedule!$F$226:$FO$226, Schedule!$F$236:$FO$236, 0)</f>
        <v>0</v>
      </c>
      <c r="GBA250" s="214">
        <f>_xlfn.XLOOKUP(GBA234, Schedule!$F$226:$FO$226, Schedule!$F$236:$FO$236, 0)</f>
        <v>0</v>
      </c>
      <c r="GBB250" s="214">
        <f>_xlfn.XLOOKUP(GBB234, Schedule!$F$226:$FO$226, Schedule!$F$236:$FO$236, 0)</f>
        <v>0</v>
      </c>
      <c r="GBC250" s="214">
        <f>_xlfn.XLOOKUP(GBC234, Schedule!$F$226:$FO$226, Schedule!$F$236:$FO$236, 0)</f>
        <v>0</v>
      </c>
      <c r="GBD250" s="214">
        <f>_xlfn.XLOOKUP(GBD234, Schedule!$F$226:$FO$226, Schedule!$F$236:$FO$236, 0)</f>
        <v>0</v>
      </c>
      <c r="GBE250" s="214">
        <f>_xlfn.XLOOKUP(GBE234, Schedule!$F$226:$FO$226, Schedule!$F$236:$FO$236, 0)</f>
        <v>0</v>
      </c>
      <c r="GBF250" s="214">
        <f>_xlfn.XLOOKUP(GBF234, Schedule!$F$226:$FO$226, Schedule!$F$236:$FO$236, 0)</f>
        <v>0</v>
      </c>
      <c r="GBG250" s="214">
        <f>_xlfn.XLOOKUP(GBG234, Schedule!$F$226:$FO$226, Schedule!$F$236:$FO$236, 0)</f>
        <v>0</v>
      </c>
      <c r="GBH250" s="214">
        <f>_xlfn.XLOOKUP(GBH234, Schedule!$F$226:$FO$226, Schedule!$F$236:$FO$236, 0)</f>
        <v>0</v>
      </c>
      <c r="GBI250" s="214">
        <f>_xlfn.XLOOKUP(GBI234, Schedule!$F$226:$FO$226, Schedule!$F$236:$FO$236, 0)</f>
        <v>0</v>
      </c>
      <c r="GBJ250" s="214">
        <f>_xlfn.XLOOKUP(GBJ234, Schedule!$F$226:$FO$226, Schedule!$F$236:$FO$236, 0)</f>
        <v>0</v>
      </c>
      <c r="GBK250" s="214">
        <f>_xlfn.XLOOKUP(GBK234, Schedule!$F$226:$FO$226, Schedule!$F$236:$FO$236, 0)</f>
        <v>0</v>
      </c>
      <c r="GBL250" s="214">
        <f>_xlfn.XLOOKUP(GBL234, Schedule!$F$226:$FO$226, Schedule!$F$236:$FO$236, 0)</f>
        <v>0</v>
      </c>
      <c r="GBM250" s="214">
        <f>_xlfn.XLOOKUP(GBM234, Schedule!$F$226:$FO$226, Schedule!$F$236:$FO$236, 0)</f>
        <v>0</v>
      </c>
      <c r="GBN250" s="214">
        <f>_xlfn.XLOOKUP(GBN234, Schedule!$F$226:$FO$226, Schedule!$F$236:$FO$236, 0)</f>
        <v>0</v>
      </c>
      <c r="GBO250" s="214">
        <f>_xlfn.XLOOKUP(GBO234, Schedule!$F$226:$FO$226, Schedule!$F$236:$FO$236, 0)</f>
        <v>0</v>
      </c>
      <c r="GBP250" s="214">
        <f>_xlfn.XLOOKUP(GBP234, Schedule!$F$226:$FO$226, Schedule!$F$236:$FO$236, 0)</f>
        <v>0</v>
      </c>
      <c r="GBQ250" s="214">
        <f>_xlfn.XLOOKUP(GBQ234, Schedule!$F$226:$FO$226, Schedule!$F$236:$FO$236, 0)</f>
        <v>0</v>
      </c>
      <c r="GBR250" s="214">
        <f>_xlfn.XLOOKUP(GBR234, Schedule!$F$226:$FO$226, Schedule!$F$236:$FO$236, 0)</f>
        <v>0</v>
      </c>
      <c r="GBS250" s="214">
        <f>_xlfn.XLOOKUP(GBS234, Schedule!$F$226:$FO$226, Schedule!$F$236:$FO$236, 0)</f>
        <v>0</v>
      </c>
      <c r="GBT250" s="214">
        <f>_xlfn.XLOOKUP(GBT234, Schedule!$F$226:$FO$226, Schedule!$F$236:$FO$236, 0)</f>
        <v>0</v>
      </c>
      <c r="GBU250" s="214">
        <f>_xlfn.XLOOKUP(GBU234, Schedule!$F$226:$FO$226, Schedule!$F$236:$FO$236, 0)</f>
        <v>0</v>
      </c>
      <c r="GBV250" s="214">
        <f>_xlfn.XLOOKUP(GBV234, Schedule!$F$226:$FO$226, Schedule!$F$236:$FO$236, 0)</f>
        <v>0</v>
      </c>
      <c r="GBW250" s="214">
        <f>_xlfn.XLOOKUP(GBW234, Schedule!$F$226:$FO$226, Schedule!$F$236:$FO$236, 0)</f>
        <v>0</v>
      </c>
      <c r="GBX250" s="214">
        <f>_xlfn.XLOOKUP(GBX234, Schedule!$F$226:$FO$226, Schedule!$F$236:$FO$236, 0)</f>
        <v>0</v>
      </c>
      <c r="GBY250" s="214">
        <f>_xlfn.XLOOKUP(GBY234, Schedule!$F$226:$FO$226, Schedule!$F$236:$FO$236, 0)</f>
        <v>0</v>
      </c>
      <c r="GBZ250" s="214">
        <f>_xlfn.XLOOKUP(GBZ234, Schedule!$F$226:$FO$226, Schedule!$F$236:$FO$236, 0)</f>
        <v>0</v>
      </c>
      <c r="GCA250" s="214">
        <f>_xlfn.XLOOKUP(GCA234, Schedule!$F$226:$FO$226, Schedule!$F$236:$FO$236, 0)</f>
        <v>0</v>
      </c>
      <c r="GCB250" s="214">
        <f>_xlfn.XLOOKUP(GCB234, Schedule!$F$226:$FO$226, Schedule!$F$236:$FO$236, 0)</f>
        <v>0</v>
      </c>
      <c r="GCC250" s="214">
        <f>_xlfn.XLOOKUP(GCC234, Schedule!$F$226:$FO$226, Schedule!$F$236:$FO$236, 0)</f>
        <v>0</v>
      </c>
      <c r="GCD250" s="214">
        <f>_xlfn.XLOOKUP(GCD234, Schedule!$F$226:$FO$226, Schedule!$F$236:$FO$236, 0)</f>
        <v>0</v>
      </c>
      <c r="GCE250" s="214">
        <f>_xlfn.XLOOKUP(GCE234, Schedule!$F$226:$FO$226, Schedule!$F$236:$FO$236, 0)</f>
        <v>0</v>
      </c>
      <c r="GCF250" s="214">
        <f>_xlfn.XLOOKUP(GCF234, Schedule!$F$226:$FO$226, Schedule!$F$236:$FO$236, 0)</f>
        <v>0</v>
      </c>
      <c r="GCG250" s="214">
        <f>_xlfn.XLOOKUP(GCG234, Schedule!$F$226:$FO$226, Schedule!$F$236:$FO$236, 0)</f>
        <v>0</v>
      </c>
      <c r="GCH250" s="214">
        <f>_xlfn.XLOOKUP(GCH234, Schedule!$F$226:$FO$226, Schedule!$F$236:$FO$236, 0)</f>
        <v>0</v>
      </c>
      <c r="GCI250" s="214">
        <f>_xlfn.XLOOKUP(GCI234, Schedule!$F$226:$FO$226, Schedule!$F$236:$FO$236, 0)</f>
        <v>0</v>
      </c>
      <c r="GCJ250" s="214">
        <f>_xlfn.XLOOKUP(GCJ234, Schedule!$F$226:$FO$226, Schedule!$F$236:$FO$236, 0)</f>
        <v>0</v>
      </c>
      <c r="GCK250" s="214">
        <f>_xlfn.XLOOKUP(GCK234, Schedule!$F$226:$FO$226, Schedule!$F$236:$FO$236, 0)</f>
        <v>0</v>
      </c>
      <c r="GCL250" s="214">
        <f>_xlfn.XLOOKUP(GCL234, Schedule!$F$226:$FO$226, Schedule!$F$236:$FO$236, 0)</f>
        <v>0</v>
      </c>
      <c r="GCM250" s="214">
        <f>_xlfn.XLOOKUP(GCM234, Schedule!$F$226:$FO$226, Schedule!$F$236:$FO$236, 0)</f>
        <v>0</v>
      </c>
      <c r="GCN250" s="214">
        <f>_xlfn.XLOOKUP(GCN234, Schedule!$F$226:$FO$226, Schedule!$F$236:$FO$236, 0)</f>
        <v>0</v>
      </c>
      <c r="GCO250" s="214">
        <f>_xlfn.XLOOKUP(GCO234, Schedule!$F$226:$FO$226, Schedule!$F$236:$FO$236, 0)</f>
        <v>0</v>
      </c>
      <c r="GCP250" s="214">
        <f>_xlfn.XLOOKUP(GCP234, Schedule!$F$226:$FO$226, Schedule!$F$236:$FO$236, 0)</f>
        <v>0</v>
      </c>
      <c r="GCQ250" s="214">
        <f>_xlfn.XLOOKUP(GCQ234, Schedule!$F$226:$FO$226, Schedule!$F$236:$FO$236, 0)</f>
        <v>0</v>
      </c>
      <c r="GCR250" s="214">
        <f>_xlfn.XLOOKUP(GCR234, Schedule!$F$226:$FO$226, Schedule!$F$236:$FO$236, 0)</f>
        <v>0</v>
      </c>
      <c r="GCS250" s="214">
        <f>_xlfn.XLOOKUP(GCS234, Schedule!$F$226:$FO$226, Schedule!$F$236:$FO$236, 0)</f>
        <v>0</v>
      </c>
      <c r="GCT250" s="214">
        <f>_xlfn.XLOOKUP(GCT234, Schedule!$F$226:$FO$226, Schedule!$F$236:$FO$236, 0)</f>
        <v>0</v>
      </c>
      <c r="GCU250" s="214">
        <f>_xlfn.XLOOKUP(GCU234, Schedule!$F$226:$FO$226, Schedule!$F$236:$FO$236, 0)</f>
        <v>0</v>
      </c>
      <c r="GCV250" s="214">
        <f>_xlfn.XLOOKUP(GCV234, Schedule!$F$226:$FO$226, Schedule!$F$236:$FO$236, 0)</f>
        <v>0</v>
      </c>
      <c r="GCW250" s="214">
        <f>_xlfn.XLOOKUP(GCW234, Schedule!$F$226:$FO$226, Schedule!$F$236:$FO$236, 0)</f>
        <v>0</v>
      </c>
      <c r="GCX250" s="214">
        <f>_xlfn.XLOOKUP(GCX234, Schedule!$F$226:$FO$226, Schedule!$F$236:$FO$236, 0)</f>
        <v>0</v>
      </c>
      <c r="GCY250" s="214">
        <f>_xlfn.XLOOKUP(GCY234, Schedule!$F$226:$FO$226, Schedule!$F$236:$FO$236, 0)</f>
        <v>0</v>
      </c>
      <c r="GCZ250" s="214">
        <f>_xlfn.XLOOKUP(GCZ234, Schedule!$F$226:$FO$226, Schedule!$F$236:$FO$236, 0)</f>
        <v>0</v>
      </c>
      <c r="GDA250" s="214">
        <f>_xlfn.XLOOKUP(GDA234, Schedule!$F$226:$FO$226, Schedule!$F$236:$FO$236, 0)</f>
        <v>0</v>
      </c>
      <c r="GDB250" s="214">
        <f>_xlfn.XLOOKUP(GDB234, Schedule!$F$226:$FO$226, Schedule!$F$236:$FO$236, 0)</f>
        <v>0</v>
      </c>
      <c r="GDC250" s="214">
        <f>_xlfn.XLOOKUP(GDC234, Schedule!$F$226:$FO$226, Schedule!$F$236:$FO$236, 0)</f>
        <v>0</v>
      </c>
      <c r="GDD250" s="214">
        <f>_xlfn.XLOOKUP(GDD234, Schedule!$F$226:$FO$226, Schedule!$F$236:$FO$236, 0)</f>
        <v>0</v>
      </c>
      <c r="GDE250" s="214">
        <f>_xlfn.XLOOKUP(GDE234, Schedule!$F$226:$FO$226, Schedule!$F$236:$FO$236, 0)</f>
        <v>0</v>
      </c>
      <c r="GDF250" s="214">
        <f>_xlfn.XLOOKUP(GDF234, Schedule!$F$226:$FO$226, Schedule!$F$236:$FO$236, 0)</f>
        <v>0</v>
      </c>
      <c r="GDG250" s="214">
        <f>_xlfn.XLOOKUP(GDG234, Schedule!$F$226:$FO$226, Schedule!$F$236:$FO$236, 0)</f>
        <v>0</v>
      </c>
      <c r="GDH250" s="214">
        <f>_xlfn.XLOOKUP(GDH234, Schedule!$F$226:$FO$226, Schedule!$F$236:$FO$236, 0)</f>
        <v>0</v>
      </c>
      <c r="GDI250" s="214">
        <f>_xlfn.XLOOKUP(GDI234, Schedule!$F$226:$FO$226, Schedule!$F$236:$FO$236, 0)</f>
        <v>0</v>
      </c>
      <c r="GDJ250" s="214">
        <f>_xlfn.XLOOKUP(GDJ234, Schedule!$F$226:$FO$226, Schedule!$F$236:$FO$236, 0)</f>
        <v>0</v>
      </c>
      <c r="GDK250" s="214">
        <f>_xlfn.XLOOKUP(GDK234, Schedule!$F$226:$FO$226, Schedule!$F$236:$FO$236, 0)</f>
        <v>0</v>
      </c>
      <c r="GDL250" s="214">
        <f>_xlfn.XLOOKUP(GDL234, Schedule!$F$226:$FO$226, Schedule!$F$236:$FO$236, 0)</f>
        <v>0</v>
      </c>
      <c r="GDM250" s="214">
        <f>_xlfn.XLOOKUP(GDM234, Schedule!$F$226:$FO$226, Schedule!$F$236:$FO$236, 0)</f>
        <v>0</v>
      </c>
      <c r="GDN250" s="214">
        <f>_xlfn.XLOOKUP(GDN234, Schedule!$F$226:$FO$226, Schedule!$F$236:$FO$236, 0)</f>
        <v>0</v>
      </c>
      <c r="GDO250" s="214">
        <f>_xlfn.XLOOKUP(GDO234, Schedule!$F$226:$FO$226, Schedule!$F$236:$FO$236, 0)</f>
        <v>0</v>
      </c>
      <c r="GDP250" s="214">
        <f>_xlfn.XLOOKUP(GDP234, Schedule!$F$226:$FO$226, Schedule!$F$236:$FO$236, 0)</f>
        <v>0</v>
      </c>
      <c r="GDQ250" s="214">
        <f>_xlfn.XLOOKUP(GDQ234, Schedule!$F$226:$FO$226, Schedule!$F$236:$FO$236, 0)</f>
        <v>0</v>
      </c>
      <c r="GDR250" s="214">
        <f>_xlfn.XLOOKUP(GDR234, Schedule!$F$226:$FO$226, Schedule!$F$236:$FO$236, 0)</f>
        <v>0</v>
      </c>
      <c r="GDS250" s="214">
        <f>_xlfn.XLOOKUP(GDS234, Schedule!$F$226:$FO$226, Schedule!$F$236:$FO$236, 0)</f>
        <v>0</v>
      </c>
      <c r="GDT250" s="214">
        <f>_xlfn.XLOOKUP(GDT234, Schedule!$F$226:$FO$226, Schedule!$F$236:$FO$236, 0)</f>
        <v>0</v>
      </c>
      <c r="GDU250" s="214">
        <f>_xlfn.XLOOKUP(GDU234, Schedule!$F$226:$FO$226, Schedule!$F$236:$FO$236, 0)</f>
        <v>0</v>
      </c>
      <c r="GDV250" s="214">
        <f>_xlfn.XLOOKUP(GDV234, Schedule!$F$226:$FO$226, Schedule!$F$236:$FO$236, 0)</f>
        <v>0</v>
      </c>
      <c r="GDW250" s="214">
        <f>_xlfn.XLOOKUP(GDW234, Schedule!$F$226:$FO$226, Schedule!$F$236:$FO$236, 0)</f>
        <v>0</v>
      </c>
      <c r="GDX250" s="214">
        <f>_xlfn.XLOOKUP(GDX234, Schedule!$F$226:$FO$226, Schedule!$F$236:$FO$236, 0)</f>
        <v>0</v>
      </c>
      <c r="GDY250" s="214">
        <f>_xlfn.XLOOKUP(GDY234, Schedule!$F$226:$FO$226, Schedule!$F$236:$FO$236, 0)</f>
        <v>0</v>
      </c>
      <c r="GDZ250" s="214">
        <f>_xlfn.XLOOKUP(GDZ234, Schedule!$F$226:$FO$226, Schedule!$F$236:$FO$236, 0)</f>
        <v>0</v>
      </c>
      <c r="GEA250" s="214">
        <f>_xlfn.XLOOKUP(GEA234, Schedule!$F$226:$FO$226, Schedule!$F$236:$FO$236, 0)</f>
        <v>0</v>
      </c>
      <c r="GEB250" s="214">
        <f>_xlfn.XLOOKUP(GEB234, Schedule!$F$226:$FO$226, Schedule!$F$236:$FO$236, 0)</f>
        <v>0</v>
      </c>
      <c r="GEC250" s="214">
        <f>_xlfn.XLOOKUP(GEC234, Schedule!$F$226:$FO$226, Schedule!$F$236:$FO$236, 0)</f>
        <v>0</v>
      </c>
      <c r="GED250" s="214">
        <f>_xlfn.XLOOKUP(GED234, Schedule!$F$226:$FO$226, Schedule!$F$236:$FO$236, 0)</f>
        <v>0</v>
      </c>
      <c r="GEE250" s="214">
        <f>_xlfn.XLOOKUP(GEE234, Schedule!$F$226:$FO$226, Schedule!$F$236:$FO$236, 0)</f>
        <v>0</v>
      </c>
      <c r="GEF250" s="214">
        <f>_xlfn.XLOOKUP(GEF234, Schedule!$F$226:$FO$226, Schedule!$F$236:$FO$236, 0)</f>
        <v>0</v>
      </c>
      <c r="GEG250" s="214">
        <f>_xlfn.XLOOKUP(GEG234, Schedule!$F$226:$FO$226, Schedule!$F$236:$FO$236, 0)</f>
        <v>0</v>
      </c>
      <c r="GEH250" s="214">
        <f>_xlfn.XLOOKUP(GEH234, Schedule!$F$226:$FO$226, Schedule!$F$236:$FO$236, 0)</f>
        <v>0</v>
      </c>
      <c r="GEI250" s="214">
        <f>_xlfn.XLOOKUP(GEI234, Schedule!$F$226:$FO$226, Schedule!$F$236:$FO$236, 0)</f>
        <v>0</v>
      </c>
      <c r="GEJ250" s="214">
        <f>_xlfn.XLOOKUP(GEJ234, Schedule!$F$226:$FO$226, Schedule!$F$236:$FO$236, 0)</f>
        <v>0</v>
      </c>
      <c r="GEK250" s="214">
        <f>_xlfn.XLOOKUP(GEK234, Schedule!$F$226:$FO$226, Schedule!$F$236:$FO$236, 0)</f>
        <v>0</v>
      </c>
      <c r="GEL250" s="214">
        <f>_xlfn.XLOOKUP(GEL234, Schedule!$F$226:$FO$226, Schedule!$F$236:$FO$236, 0)</f>
        <v>0</v>
      </c>
      <c r="GEM250" s="214">
        <f>_xlfn.XLOOKUP(GEM234, Schedule!$F$226:$FO$226, Schedule!$F$236:$FO$236, 0)</f>
        <v>0</v>
      </c>
      <c r="GEN250" s="214">
        <f>_xlfn.XLOOKUP(GEN234, Schedule!$F$226:$FO$226, Schedule!$F$236:$FO$236, 0)</f>
        <v>0</v>
      </c>
      <c r="GEO250" s="214">
        <f>_xlfn.XLOOKUP(GEO234, Schedule!$F$226:$FO$226, Schedule!$F$236:$FO$236, 0)</f>
        <v>0</v>
      </c>
      <c r="GEP250" s="214">
        <f>_xlfn.XLOOKUP(GEP234, Schedule!$F$226:$FO$226, Schedule!$F$236:$FO$236, 0)</f>
        <v>0</v>
      </c>
      <c r="GEQ250" s="214">
        <f>_xlfn.XLOOKUP(GEQ234, Schedule!$F$226:$FO$226, Schedule!$F$236:$FO$236, 0)</f>
        <v>0</v>
      </c>
      <c r="GER250" s="214">
        <f>_xlfn.XLOOKUP(GER234, Schedule!$F$226:$FO$226, Schedule!$F$236:$FO$236, 0)</f>
        <v>0</v>
      </c>
      <c r="GES250" s="214">
        <f>_xlfn.XLOOKUP(GES234, Schedule!$F$226:$FO$226, Schedule!$F$236:$FO$236, 0)</f>
        <v>0</v>
      </c>
      <c r="GET250" s="214">
        <f>_xlfn.XLOOKUP(GET234, Schedule!$F$226:$FO$226, Schedule!$F$236:$FO$236, 0)</f>
        <v>0</v>
      </c>
      <c r="GEU250" s="214">
        <f>_xlfn.XLOOKUP(GEU234, Schedule!$F$226:$FO$226, Schedule!$F$236:$FO$236, 0)</f>
        <v>0</v>
      </c>
      <c r="GEV250" s="214">
        <f>_xlfn.XLOOKUP(GEV234, Schedule!$F$226:$FO$226, Schedule!$F$236:$FO$236, 0)</f>
        <v>0</v>
      </c>
      <c r="GEW250" s="214">
        <f>_xlfn.XLOOKUP(GEW234, Schedule!$F$226:$FO$226, Schedule!$F$236:$FO$236, 0)</f>
        <v>0</v>
      </c>
      <c r="GEX250" s="214">
        <f>_xlfn.XLOOKUP(GEX234, Schedule!$F$226:$FO$226, Schedule!$F$236:$FO$236, 0)</f>
        <v>0</v>
      </c>
      <c r="GEY250" s="214">
        <f>_xlfn.XLOOKUP(GEY234, Schedule!$F$226:$FO$226, Schedule!$F$236:$FO$236, 0)</f>
        <v>0</v>
      </c>
      <c r="GEZ250" s="214">
        <f>_xlfn.XLOOKUP(GEZ234, Schedule!$F$226:$FO$226, Schedule!$F$236:$FO$236, 0)</f>
        <v>0</v>
      </c>
      <c r="GFA250" s="214">
        <f>_xlfn.XLOOKUP(GFA234, Schedule!$F$226:$FO$226, Schedule!$F$236:$FO$236, 0)</f>
        <v>0</v>
      </c>
      <c r="GFB250" s="214">
        <f>_xlfn.XLOOKUP(GFB234, Schedule!$F$226:$FO$226, Schedule!$F$236:$FO$236, 0)</f>
        <v>0</v>
      </c>
      <c r="GFC250" s="214">
        <f>_xlfn.XLOOKUP(GFC234, Schedule!$F$226:$FO$226, Schedule!$F$236:$FO$236, 0)</f>
        <v>0</v>
      </c>
      <c r="GFD250" s="214">
        <f>_xlfn.XLOOKUP(GFD234, Schedule!$F$226:$FO$226, Schedule!$F$236:$FO$236, 0)</f>
        <v>0</v>
      </c>
      <c r="GFE250" s="214">
        <f>_xlfn.XLOOKUP(GFE234, Schedule!$F$226:$FO$226, Schedule!$F$236:$FO$236, 0)</f>
        <v>0</v>
      </c>
      <c r="GFF250" s="214">
        <f>_xlfn.XLOOKUP(GFF234, Schedule!$F$226:$FO$226, Schedule!$F$236:$FO$236, 0)</f>
        <v>0</v>
      </c>
      <c r="GFG250" s="214">
        <f>_xlfn.XLOOKUP(GFG234, Schedule!$F$226:$FO$226, Schedule!$F$236:$FO$236, 0)</f>
        <v>0</v>
      </c>
      <c r="GFH250" s="214">
        <f>_xlfn.XLOOKUP(GFH234, Schedule!$F$226:$FO$226, Schedule!$F$236:$FO$236, 0)</f>
        <v>0</v>
      </c>
      <c r="GFI250" s="214">
        <f>_xlfn.XLOOKUP(GFI234, Schedule!$F$226:$FO$226, Schedule!$F$236:$FO$236, 0)</f>
        <v>0</v>
      </c>
      <c r="GFJ250" s="214">
        <f>_xlfn.XLOOKUP(GFJ234, Schedule!$F$226:$FO$226, Schedule!$F$236:$FO$236, 0)</f>
        <v>0</v>
      </c>
      <c r="GFK250" s="214">
        <f>_xlfn.XLOOKUP(GFK234, Schedule!$F$226:$FO$226, Schedule!$F$236:$FO$236, 0)</f>
        <v>0</v>
      </c>
      <c r="GFL250" s="214">
        <f>_xlfn.XLOOKUP(GFL234, Schedule!$F$226:$FO$226, Schedule!$F$236:$FO$236, 0)</f>
        <v>0</v>
      </c>
      <c r="GFM250" s="214">
        <f>_xlfn.XLOOKUP(GFM234, Schedule!$F$226:$FO$226, Schedule!$F$236:$FO$236, 0)</f>
        <v>0</v>
      </c>
      <c r="GFN250" s="214">
        <f>_xlfn.XLOOKUP(GFN234, Schedule!$F$226:$FO$226, Schedule!$F$236:$FO$236, 0)</f>
        <v>0</v>
      </c>
      <c r="GFO250" s="214">
        <f>_xlfn.XLOOKUP(GFO234, Schedule!$F$226:$FO$226, Schedule!$F$236:$FO$236, 0)</f>
        <v>0</v>
      </c>
      <c r="GFP250" s="214">
        <f>_xlfn.XLOOKUP(GFP234, Schedule!$F$226:$FO$226, Schedule!$F$236:$FO$236, 0)</f>
        <v>0</v>
      </c>
      <c r="GFQ250" s="214">
        <f>_xlfn.XLOOKUP(GFQ234, Schedule!$F$226:$FO$226, Schedule!$F$236:$FO$236, 0)</f>
        <v>0</v>
      </c>
      <c r="GFR250" s="214">
        <f>_xlfn.XLOOKUP(GFR234, Schedule!$F$226:$FO$226, Schedule!$F$236:$FO$236, 0)</f>
        <v>0</v>
      </c>
      <c r="GFS250" s="214">
        <f>_xlfn.XLOOKUP(GFS234, Schedule!$F$226:$FO$226, Schedule!$F$236:$FO$236, 0)</f>
        <v>0</v>
      </c>
      <c r="GFT250" s="214">
        <f>_xlfn.XLOOKUP(GFT234, Schedule!$F$226:$FO$226, Schedule!$F$236:$FO$236, 0)</f>
        <v>0</v>
      </c>
      <c r="GFU250" s="214">
        <f>_xlfn.XLOOKUP(GFU234, Schedule!$F$226:$FO$226, Schedule!$F$236:$FO$236, 0)</f>
        <v>0</v>
      </c>
      <c r="GFV250" s="214">
        <f>_xlfn.XLOOKUP(GFV234, Schedule!$F$226:$FO$226, Schedule!$F$236:$FO$236, 0)</f>
        <v>0</v>
      </c>
      <c r="GFW250" s="214">
        <f>_xlfn.XLOOKUP(GFW234, Schedule!$F$226:$FO$226, Schedule!$F$236:$FO$236, 0)</f>
        <v>0</v>
      </c>
      <c r="GFX250" s="214">
        <f>_xlfn.XLOOKUP(GFX234, Schedule!$F$226:$FO$226, Schedule!$F$236:$FO$236, 0)</f>
        <v>0</v>
      </c>
      <c r="GFY250" s="214">
        <f>_xlfn.XLOOKUP(GFY234, Schedule!$F$226:$FO$226, Schedule!$F$236:$FO$236, 0)</f>
        <v>0</v>
      </c>
      <c r="GFZ250" s="214">
        <f>_xlfn.XLOOKUP(GFZ234, Schedule!$F$226:$FO$226, Schedule!$F$236:$FO$236, 0)</f>
        <v>0</v>
      </c>
      <c r="GGA250" s="214">
        <f>_xlfn.XLOOKUP(GGA234, Schedule!$F$226:$FO$226, Schedule!$F$236:$FO$236, 0)</f>
        <v>0</v>
      </c>
      <c r="GGB250" s="214">
        <f>_xlfn.XLOOKUP(GGB234, Schedule!$F$226:$FO$226, Schedule!$F$236:$FO$236, 0)</f>
        <v>0</v>
      </c>
      <c r="GGC250" s="214">
        <f>_xlfn.XLOOKUP(GGC234, Schedule!$F$226:$FO$226, Schedule!$F$236:$FO$236, 0)</f>
        <v>0</v>
      </c>
      <c r="GGD250" s="214">
        <f>_xlfn.XLOOKUP(GGD234, Schedule!$F$226:$FO$226, Schedule!$F$236:$FO$236, 0)</f>
        <v>0</v>
      </c>
      <c r="GGE250" s="214">
        <f>_xlfn.XLOOKUP(GGE234, Schedule!$F$226:$FO$226, Schedule!$F$236:$FO$236, 0)</f>
        <v>0</v>
      </c>
      <c r="GGF250" s="214">
        <f>_xlfn.XLOOKUP(GGF234, Schedule!$F$226:$FO$226, Schedule!$F$236:$FO$236, 0)</f>
        <v>0</v>
      </c>
      <c r="GGG250" s="214">
        <f>_xlfn.XLOOKUP(GGG234, Schedule!$F$226:$FO$226, Schedule!$F$236:$FO$236, 0)</f>
        <v>0</v>
      </c>
      <c r="GGH250" s="214">
        <f>_xlfn.XLOOKUP(GGH234, Schedule!$F$226:$FO$226, Schedule!$F$236:$FO$236, 0)</f>
        <v>0</v>
      </c>
      <c r="GGI250" s="214">
        <f>_xlfn.XLOOKUP(GGI234, Schedule!$F$226:$FO$226, Schedule!$F$236:$FO$236, 0)</f>
        <v>0</v>
      </c>
      <c r="GGJ250" s="214">
        <f>_xlfn.XLOOKUP(GGJ234, Schedule!$F$226:$FO$226, Schedule!$F$236:$FO$236, 0)</f>
        <v>0</v>
      </c>
      <c r="GGK250" s="214">
        <f>_xlfn.XLOOKUP(GGK234, Schedule!$F$226:$FO$226, Schedule!$F$236:$FO$236, 0)</f>
        <v>0</v>
      </c>
      <c r="GGL250" s="214">
        <f>_xlfn.XLOOKUP(GGL234, Schedule!$F$226:$FO$226, Schedule!$F$236:$FO$236, 0)</f>
        <v>0</v>
      </c>
      <c r="GGM250" s="214">
        <f>_xlfn.XLOOKUP(GGM234, Schedule!$F$226:$FO$226, Schedule!$F$236:$FO$236, 0)</f>
        <v>0</v>
      </c>
      <c r="GGN250" s="214">
        <f>_xlfn.XLOOKUP(GGN234, Schedule!$F$226:$FO$226, Schedule!$F$236:$FO$236, 0)</f>
        <v>0</v>
      </c>
      <c r="GGO250" s="214">
        <f>_xlfn.XLOOKUP(GGO234, Schedule!$F$226:$FO$226, Schedule!$F$236:$FO$236, 0)</f>
        <v>0</v>
      </c>
      <c r="GGP250" s="214">
        <f>_xlfn.XLOOKUP(GGP234, Schedule!$F$226:$FO$226, Schedule!$F$236:$FO$236, 0)</f>
        <v>0</v>
      </c>
      <c r="GGQ250" s="214">
        <f>_xlfn.XLOOKUP(GGQ234, Schedule!$F$226:$FO$226, Schedule!$F$236:$FO$236, 0)</f>
        <v>0</v>
      </c>
      <c r="GGR250" s="214">
        <f>_xlfn.XLOOKUP(GGR234, Schedule!$F$226:$FO$226, Schedule!$F$236:$FO$236, 0)</f>
        <v>0</v>
      </c>
      <c r="GGS250" s="214">
        <f>_xlfn.XLOOKUP(GGS234, Schedule!$F$226:$FO$226, Schedule!$F$236:$FO$236, 0)</f>
        <v>0</v>
      </c>
      <c r="GGT250" s="214">
        <f>_xlfn.XLOOKUP(GGT234, Schedule!$F$226:$FO$226, Schedule!$F$236:$FO$236, 0)</f>
        <v>0</v>
      </c>
      <c r="GGU250" s="214">
        <f>_xlfn.XLOOKUP(GGU234, Schedule!$F$226:$FO$226, Schedule!$F$236:$FO$236, 0)</f>
        <v>0</v>
      </c>
      <c r="GGV250" s="214">
        <f>_xlfn.XLOOKUP(GGV234, Schedule!$F$226:$FO$226, Schedule!$F$236:$FO$236, 0)</f>
        <v>0</v>
      </c>
      <c r="GGW250" s="214">
        <f>_xlfn.XLOOKUP(GGW234, Schedule!$F$226:$FO$226, Schedule!$F$236:$FO$236, 0)</f>
        <v>0</v>
      </c>
      <c r="GGX250" s="214">
        <f>_xlfn.XLOOKUP(GGX234, Schedule!$F$226:$FO$226, Schedule!$F$236:$FO$236, 0)</f>
        <v>0</v>
      </c>
      <c r="GGY250" s="214">
        <f>_xlfn.XLOOKUP(GGY234, Schedule!$F$226:$FO$226, Schedule!$F$236:$FO$236, 0)</f>
        <v>0</v>
      </c>
      <c r="GGZ250" s="214">
        <f>_xlfn.XLOOKUP(GGZ234, Schedule!$F$226:$FO$226, Schedule!$F$236:$FO$236, 0)</f>
        <v>0</v>
      </c>
      <c r="GHA250" s="214">
        <f>_xlfn.XLOOKUP(GHA234, Schedule!$F$226:$FO$226, Schedule!$F$236:$FO$236, 0)</f>
        <v>0</v>
      </c>
      <c r="GHB250" s="214">
        <f>_xlfn.XLOOKUP(GHB234, Schedule!$F$226:$FO$226, Schedule!$F$236:$FO$236, 0)</f>
        <v>0</v>
      </c>
      <c r="GHC250" s="214">
        <f>_xlfn.XLOOKUP(GHC234, Schedule!$F$226:$FO$226, Schedule!$F$236:$FO$236, 0)</f>
        <v>0</v>
      </c>
      <c r="GHD250" s="214">
        <f>_xlfn.XLOOKUP(GHD234, Schedule!$F$226:$FO$226, Schedule!$F$236:$FO$236, 0)</f>
        <v>0</v>
      </c>
      <c r="GHE250" s="214">
        <f>_xlfn.XLOOKUP(GHE234, Schedule!$F$226:$FO$226, Schedule!$F$236:$FO$236, 0)</f>
        <v>0</v>
      </c>
      <c r="GHF250" s="214">
        <f>_xlfn.XLOOKUP(GHF234, Schedule!$F$226:$FO$226, Schedule!$F$236:$FO$236, 0)</f>
        <v>0</v>
      </c>
      <c r="GHG250" s="214">
        <f>_xlfn.XLOOKUP(GHG234, Schedule!$F$226:$FO$226, Schedule!$F$236:$FO$236, 0)</f>
        <v>0</v>
      </c>
      <c r="GHH250" s="214">
        <f>_xlfn.XLOOKUP(GHH234, Schedule!$F$226:$FO$226, Schedule!$F$236:$FO$236, 0)</f>
        <v>0</v>
      </c>
      <c r="GHI250" s="214">
        <f>_xlfn.XLOOKUP(GHI234, Schedule!$F$226:$FO$226, Schedule!$F$236:$FO$236, 0)</f>
        <v>0</v>
      </c>
      <c r="GHJ250" s="214">
        <f>_xlfn.XLOOKUP(GHJ234, Schedule!$F$226:$FO$226, Schedule!$F$236:$FO$236, 0)</f>
        <v>0</v>
      </c>
      <c r="GHK250" s="214">
        <f>_xlfn.XLOOKUP(GHK234, Schedule!$F$226:$FO$226, Schedule!$F$236:$FO$236, 0)</f>
        <v>0</v>
      </c>
      <c r="GHL250" s="214">
        <f>_xlfn.XLOOKUP(GHL234, Schedule!$F$226:$FO$226, Schedule!$F$236:$FO$236, 0)</f>
        <v>0</v>
      </c>
      <c r="GHM250" s="214">
        <f>_xlfn.XLOOKUP(GHM234, Schedule!$F$226:$FO$226, Schedule!$F$236:$FO$236, 0)</f>
        <v>0</v>
      </c>
      <c r="GHN250" s="214">
        <f>_xlfn.XLOOKUP(GHN234, Schedule!$F$226:$FO$226, Schedule!$F$236:$FO$236, 0)</f>
        <v>0</v>
      </c>
      <c r="GHO250" s="214">
        <f>_xlfn.XLOOKUP(GHO234, Schedule!$F$226:$FO$226, Schedule!$F$236:$FO$236, 0)</f>
        <v>0</v>
      </c>
      <c r="GHP250" s="214">
        <f>_xlfn.XLOOKUP(GHP234, Schedule!$F$226:$FO$226, Schedule!$F$236:$FO$236, 0)</f>
        <v>0</v>
      </c>
      <c r="GHQ250" s="214">
        <f>_xlfn.XLOOKUP(GHQ234, Schedule!$F$226:$FO$226, Schedule!$F$236:$FO$236, 0)</f>
        <v>0</v>
      </c>
      <c r="GHR250" s="214">
        <f>_xlfn.XLOOKUP(GHR234, Schedule!$F$226:$FO$226, Schedule!$F$236:$FO$236, 0)</f>
        <v>0</v>
      </c>
      <c r="GHS250" s="214">
        <f>_xlfn.XLOOKUP(GHS234, Schedule!$F$226:$FO$226, Schedule!$F$236:$FO$236, 0)</f>
        <v>0</v>
      </c>
      <c r="GHT250" s="214">
        <f>_xlfn.XLOOKUP(GHT234, Schedule!$F$226:$FO$226, Schedule!$F$236:$FO$236, 0)</f>
        <v>0</v>
      </c>
      <c r="GHU250" s="214">
        <f>_xlfn.XLOOKUP(GHU234, Schedule!$F$226:$FO$226, Schedule!$F$236:$FO$236, 0)</f>
        <v>0</v>
      </c>
      <c r="GHV250" s="214">
        <f>_xlfn.XLOOKUP(GHV234, Schedule!$F$226:$FO$226, Schedule!$F$236:$FO$236, 0)</f>
        <v>0</v>
      </c>
      <c r="GHW250" s="214">
        <f>_xlfn.XLOOKUP(GHW234, Schedule!$F$226:$FO$226, Schedule!$F$236:$FO$236, 0)</f>
        <v>0</v>
      </c>
      <c r="GHX250" s="214">
        <f>_xlfn.XLOOKUP(GHX234, Schedule!$F$226:$FO$226, Schedule!$F$236:$FO$236, 0)</f>
        <v>0</v>
      </c>
      <c r="GHY250" s="214">
        <f>_xlfn.XLOOKUP(GHY234, Schedule!$F$226:$FO$226, Schedule!$F$236:$FO$236, 0)</f>
        <v>0</v>
      </c>
      <c r="GHZ250" s="214">
        <f>_xlfn.XLOOKUP(GHZ234, Schedule!$F$226:$FO$226, Schedule!$F$236:$FO$236, 0)</f>
        <v>0</v>
      </c>
      <c r="GIA250" s="214">
        <f>_xlfn.XLOOKUP(GIA234, Schedule!$F$226:$FO$226, Schedule!$F$236:$FO$236, 0)</f>
        <v>0</v>
      </c>
      <c r="GIB250" s="214">
        <f>_xlfn.XLOOKUP(GIB234, Schedule!$F$226:$FO$226, Schedule!$F$236:$FO$236, 0)</f>
        <v>0</v>
      </c>
      <c r="GIC250" s="214">
        <f>_xlfn.XLOOKUP(GIC234, Schedule!$F$226:$FO$226, Schedule!$F$236:$FO$236, 0)</f>
        <v>0</v>
      </c>
      <c r="GID250" s="214">
        <f>_xlfn.XLOOKUP(GID234, Schedule!$F$226:$FO$226, Schedule!$F$236:$FO$236, 0)</f>
        <v>0</v>
      </c>
      <c r="GIE250" s="214">
        <f>_xlfn.XLOOKUP(GIE234, Schedule!$F$226:$FO$226, Schedule!$F$236:$FO$236, 0)</f>
        <v>0</v>
      </c>
      <c r="GIF250" s="214">
        <f>_xlfn.XLOOKUP(GIF234, Schedule!$F$226:$FO$226, Schedule!$F$236:$FO$236, 0)</f>
        <v>0</v>
      </c>
      <c r="GIG250" s="214">
        <f>_xlfn.XLOOKUP(GIG234, Schedule!$F$226:$FO$226, Schedule!$F$236:$FO$236, 0)</f>
        <v>0</v>
      </c>
      <c r="GIH250" s="214">
        <f>_xlfn.XLOOKUP(GIH234, Schedule!$F$226:$FO$226, Schedule!$F$236:$FO$236, 0)</f>
        <v>0</v>
      </c>
      <c r="GII250" s="214">
        <f>_xlfn.XLOOKUP(GII234, Schedule!$F$226:$FO$226, Schedule!$F$236:$FO$236, 0)</f>
        <v>0</v>
      </c>
      <c r="GIJ250" s="214">
        <f>_xlfn.XLOOKUP(GIJ234, Schedule!$F$226:$FO$226, Schedule!$F$236:$FO$236, 0)</f>
        <v>0</v>
      </c>
      <c r="GIK250" s="214">
        <f>_xlfn.XLOOKUP(GIK234, Schedule!$F$226:$FO$226, Schedule!$F$236:$FO$236, 0)</f>
        <v>0</v>
      </c>
      <c r="GIL250" s="214">
        <f>_xlfn.XLOOKUP(GIL234, Schedule!$F$226:$FO$226, Schedule!$F$236:$FO$236, 0)</f>
        <v>0</v>
      </c>
      <c r="GIM250" s="214">
        <f>_xlfn.XLOOKUP(GIM234, Schedule!$F$226:$FO$226, Schedule!$F$236:$FO$236, 0)</f>
        <v>0</v>
      </c>
      <c r="GIN250" s="214">
        <f>_xlfn.XLOOKUP(GIN234, Schedule!$F$226:$FO$226, Schedule!$F$236:$FO$236, 0)</f>
        <v>0</v>
      </c>
      <c r="GIO250" s="214">
        <f>_xlfn.XLOOKUP(GIO234, Schedule!$F$226:$FO$226, Schedule!$F$236:$FO$236, 0)</f>
        <v>0</v>
      </c>
      <c r="GIP250" s="214">
        <f>_xlfn.XLOOKUP(GIP234, Schedule!$F$226:$FO$226, Schedule!$F$236:$FO$236, 0)</f>
        <v>0</v>
      </c>
      <c r="GIQ250" s="214">
        <f>_xlfn.XLOOKUP(GIQ234, Schedule!$F$226:$FO$226, Schedule!$F$236:$FO$236, 0)</f>
        <v>0</v>
      </c>
      <c r="GIR250" s="214">
        <f>_xlfn.XLOOKUP(GIR234, Schedule!$F$226:$FO$226, Schedule!$F$236:$FO$236, 0)</f>
        <v>0</v>
      </c>
      <c r="GIS250" s="214">
        <f>_xlfn.XLOOKUP(GIS234, Schedule!$F$226:$FO$226, Schedule!$F$236:$FO$236, 0)</f>
        <v>0</v>
      </c>
      <c r="GIT250" s="214">
        <f>_xlfn.XLOOKUP(GIT234, Schedule!$F$226:$FO$226, Schedule!$F$236:$FO$236, 0)</f>
        <v>0</v>
      </c>
      <c r="GIU250" s="214">
        <f>_xlfn.XLOOKUP(GIU234, Schedule!$F$226:$FO$226, Schedule!$F$236:$FO$236, 0)</f>
        <v>0</v>
      </c>
      <c r="GIV250" s="214">
        <f>_xlfn.XLOOKUP(GIV234, Schedule!$F$226:$FO$226, Schedule!$F$236:$FO$236, 0)</f>
        <v>0</v>
      </c>
      <c r="GIW250" s="214">
        <f>_xlfn.XLOOKUP(GIW234, Schedule!$F$226:$FO$226, Schedule!$F$236:$FO$236, 0)</f>
        <v>0</v>
      </c>
      <c r="GIX250" s="214">
        <f>_xlfn.XLOOKUP(GIX234, Schedule!$F$226:$FO$226, Schedule!$F$236:$FO$236, 0)</f>
        <v>0</v>
      </c>
      <c r="GIY250" s="214">
        <f>_xlfn.XLOOKUP(GIY234, Schedule!$F$226:$FO$226, Schedule!$F$236:$FO$236, 0)</f>
        <v>0</v>
      </c>
      <c r="GIZ250" s="214">
        <f>_xlfn.XLOOKUP(GIZ234, Schedule!$F$226:$FO$226, Schedule!$F$236:$FO$236, 0)</f>
        <v>0</v>
      </c>
      <c r="GJA250" s="214">
        <f>_xlfn.XLOOKUP(GJA234, Schedule!$F$226:$FO$226, Schedule!$F$236:$FO$236, 0)</f>
        <v>0</v>
      </c>
      <c r="GJB250" s="214">
        <f>_xlfn.XLOOKUP(GJB234, Schedule!$F$226:$FO$226, Schedule!$F$236:$FO$236, 0)</f>
        <v>0</v>
      </c>
      <c r="GJC250" s="214">
        <f>_xlfn.XLOOKUP(GJC234, Schedule!$F$226:$FO$226, Schedule!$F$236:$FO$236, 0)</f>
        <v>0</v>
      </c>
      <c r="GJD250" s="214">
        <f>_xlfn.XLOOKUP(GJD234, Schedule!$F$226:$FO$226, Schedule!$F$236:$FO$236, 0)</f>
        <v>0</v>
      </c>
      <c r="GJE250" s="214">
        <f>_xlfn.XLOOKUP(GJE234, Schedule!$F$226:$FO$226, Schedule!$F$236:$FO$236, 0)</f>
        <v>0</v>
      </c>
      <c r="GJF250" s="214">
        <f>_xlfn.XLOOKUP(GJF234, Schedule!$F$226:$FO$226, Schedule!$F$236:$FO$236, 0)</f>
        <v>0</v>
      </c>
      <c r="GJG250" s="214">
        <f>_xlfn.XLOOKUP(GJG234, Schedule!$F$226:$FO$226, Schedule!$F$236:$FO$236, 0)</f>
        <v>0</v>
      </c>
      <c r="GJH250" s="214">
        <f>_xlfn.XLOOKUP(GJH234, Schedule!$F$226:$FO$226, Schedule!$F$236:$FO$236, 0)</f>
        <v>0</v>
      </c>
      <c r="GJI250" s="214">
        <f>_xlfn.XLOOKUP(GJI234, Schedule!$F$226:$FO$226, Schedule!$F$236:$FO$236, 0)</f>
        <v>0</v>
      </c>
      <c r="GJJ250" s="214">
        <f>_xlfn.XLOOKUP(GJJ234, Schedule!$F$226:$FO$226, Schedule!$F$236:$FO$236, 0)</f>
        <v>0</v>
      </c>
      <c r="GJK250" s="214">
        <f>_xlfn.XLOOKUP(GJK234, Schedule!$F$226:$FO$226, Schedule!$F$236:$FO$236, 0)</f>
        <v>0</v>
      </c>
      <c r="GJL250" s="214">
        <f>_xlfn.XLOOKUP(GJL234, Schedule!$F$226:$FO$226, Schedule!$F$236:$FO$236, 0)</f>
        <v>0</v>
      </c>
      <c r="GJM250" s="214">
        <f>_xlfn.XLOOKUP(GJM234, Schedule!$F$226:$FO$226, Schedule!$F$236:$FO$236, 0)</f>
        <v>0</v>
      </c>
      <c r="GJN250" s="214">
        <f>_xlfn.XLOOKUP(GJN234, Schedule!$F$226:$FO$226, Schedule!$F$236:$FO$236, 0)</f>
        <v>0</v>
      </c>
      <c r="GJO250" s="214">
        <f>_xlfn.XLOOKUP(GJO234, Schedule!$F$226:$FO$226, Schedule!$F$236:$FO$236, 0)</f>
        <v>0</v>
      </c>
      <c r="GJP250" s="214">
        <f>_xlfn.XLOOKUP(GJP234, Schedule!$F$226:$FO$226, Schedule!$F$236:$FO$236, 0)</f>
        <v>0</v>
      </c>
      <c r="GJQ250" s="214">
        <f>_xlfn.XLOOKUP(GJQ234, Schedule!$F$226:$FO$226, Schedule!$F$236:$FO$236, 0)</f>
        <v>0</v>
      </c>
      <c r="GJR250" s="214">
        <f>_xlfn.XLOOKUP(GJR234, Schedule!$F$226:$FO$226, Schedule!$F$236:$FO$236, 0)</f>
        <v>0</v>
      </c>
      <c r="GJS250" s="214">
        <f>_xlfn.XLOOKUP(GJS234, Schedule!$F$226:$FO$226, Schedule!$F$236:$FO$236, 0)</f>
        <v>0</v>
      </c>
      <c r="GJT250" s="214">
        <f>_xlfn.XLOOKUP(GJT234, Schedule!$F$226:$FO$226, Schedule!$F$236:$FO$236, 0)</f>
        <v>0</v>
      </c>
      <c r="GJU250" s="214">
        <f>_xlfn.XLOOKUP(GJU234, Schedule!$F$226:$FO$226, Schedule!$F$236:$FO$236, 0)</f>
        <v>0</v>
      </c>
      <c r="GJV250" s="214">
        <f>_xlfn.XLOOKUP(GJV234, Schedule!$F$226:$FO$226, Schedule!$F$236:$FO$236, 0)</f>
        <v>0</v>
      </c>
      <c r="GJW250" s="214">
        <f>_xlfn.XLOOKUP(GJW234, Schedule!$F$226:$FO$226, Schedule!$F$236:$FO$236, 0)</f>
        <v>0</v>
      </c>
      <c r="GJX250" s="214">
        <f>_xlfn.XLOOKUP(GJX234, Schedule!$F$226:$FO$226, Schedule!$F$236:$FO$236, 0)</f>
        <v>0</v>
      </c>
      <c r="GJY250" s="214">
        <f>_xlfn.XLOOKUP(GJY234, Schedule!$F$226:$FO$226, Schedule!$F$236:$FO$236, 0)</f>
        <v>0</v>
      </c>
      <c r="GJZ250" s="214">
        <f>_xlfn.XLOOKUP(GJZ234, Schedule!$F$226:$FO$226, Schedule!$F$236:$FO$236, 0)</f>
        <v>0</v>
      </c>
      <c r="GKA250" s="214">
        <f>_xlfn.XLOOKUP(GKA234, Schedule!$F$226:$FO$226, Schedule!$F$236:$FO$236, 0)</f>
        <v>0</v>
      </c>
      <c r="GKB250" s="214">
        <f>_xlfn.XLOOKUP(GKB234, Schedule!$F$226:$FO$226, Schedule!$F$236:$FO$236, 0)</f>
        <v>0</v>
      </c>
      <c r="GKC250" s="214">
        <f>_xlfn.XLOOKUP(GKC234, Schedule!$F$226:$FO$226, Schedule!$F$236:$FO$236, 0)</f>
        <v>0</v>
      </c>
      <c r="GKD250" s="214">
        <f>_xlfn.XLOOKUP(GKD234, Schedule!$F$226:$FO$226, Schedule!$F$236:$FO$236, 0)</f>
        <v>0</v>
      </c>
      <c r="GKE250" s="214">
        <f>_xlfn.XLOOKUP(GKE234, Schedule!$F$226:$FO$226, Schedule!$F$236:$FO$236, 0)</f>
        <v>0</v>
      </c>
      <c r="GKF250" s="214">
        <f>_xlfn.XLOOKUP(GKF234, Schedule!$F$226:$FO$226, Schedule!$F$236:$FO$236, 0)</f>
        <v>0</v>
      </c>
      <c r="GKG250" s="214">
        <f>_xlfn.XLOOKUP(GKG234, Schedule!$F$226:$FO$226, Schedule!$F$236:$FO$236, 0)</f>
        <v>0</v>
      </c>
      <c r="GKH250" s="214">
        <f>_xlfn.XLOOKUP(GKH234, Schedule!$F$226:$FO$226, Schedule!$F$236:$FO$236, 0)</f>
        <v>0</v>
      </c>
      <c r="GKI250" s="214">
        <f>_xlfn.XLOOKUP(GKI234, Schedule!$F$226:$FO$226, Schedule!$F$236:$FO$236, 0)</f>
        <v>0</v>
      </c>
      <c r="GKJ250" s="214">
        <f>_xlfn.XLOOKUP(GKJ234, Schedule!$F$226:$FO$226, Schedule!$F$236:$FO$236, 0)</f>
        <v>0</v>
      </c>
      <c r="GKK250" s="214">
        <f>_xlfn.XLOOKUP(GKK234, Schedule!$F$226:$FO$226, Schedule!$F$236:$FO$236, 0)</f>
        <v>0</v>
      </c>
      <c r="GKL250" s="214">
        <f>_xlfn.XLOOKUP(GKL234, Schedule!$F$226:$FO$226, Schedule!$F$236:$FO$236, 0)</f>
        <v>0</v>
      </c>
      <c r="GKM250" s="214">
        <f>_xlfn.XLOOKUP(GKM234, Schedule!$F$226:$FO$226, Schedule!$F$236:$FO$236, 0)</f>
        <v>0</v>
      </c>
      <c r="GKN250" s="214">
        <f>_xlfn.XLOOKUP(GKN234, Schedule!$F$226:$FO$226, Schedule!$F$236:$FO$236, 0)</f>
        <v>0</v>
      </c>
      <c r="GKO250" s="214">
        <f>_xlfn.XLOOKUP(GKO234, Schedule!$F$226:$FO$226, Schedule!$F$236:$FO$236, 0)</f>
        <v>0</v>
      </c>
      <c r="GKP250" s="214">
        <f>_xlfn.XLOOKUP(GKP234, Schedule!$F$226:$FO$226, Schedule!$F$236:$FO$236, 0)</f>
        <v>0</v>
      </c>
      <c r="GKQ250" s="214">
        <f>_xlfn.XLOOKUP(GKQ234, Schedule!$F$226:$FO$226, Schedule!$F$236:$FO$236, 0)</f>
        <v>0</v>
      </c>
      <c r="GKR250" s="214">
        <f>_xlfn.XLOOKUP(GKR234, Schedule!$F$226:$FO$226, Schedule!$F$236:$FO$236, 0)</f>
        <v>0</v>
      </c>
      <c r="GKS250" s="214">
        <f>_xlfn.XLOOKUP(GKS234, Schedule!$F$226:$FO$226, Schedule!$F$236:$FO$236, 0)</f>
        <v>0</v>
      </c>
      <c r="GKT250" s="214">
        <f>_xlfn.XLOOKUP(GKT234, Schedule!$F$226:$FO$226, Schedule!$F$236:$FO$236, 0)</f>
        <v>0</v>
      </c>
      <c r="GKU250" s="214">
        <f>_xlfn.XLOOKUP(GKU234, Schedule!$F$226:$FO$226, Schedule!$F$236:$FO$236, 0)</f>
        <v>0</v>
      </c>
      <c r="GKV250" s="214">
        <f>_xlfn.XLOOKUP(GKV234, Schedule!$F$226:$FO$226, Schedule!$F$236:$FO$236, 0)</f>
        <v>0</v>
      </c>
      <c r="GKW250" s="214">
        <f>_xlfn.XLOOKUP(GKW234, Schedule!$F$226:$FO$226, Schedule!$F$236:$FO$236, 0)</f>
        <v>0</v>
      </c>
      <c r="GKX250" s="214">
        <f>_xlfn.XLOOKUP(GKX234, Schedule!$F$226:$FO$226, Schedule!$F$236:$FO$236, 0)</f>
        <v>0</v>
      </c>
      <c r="GKY250" s="214">
        <f>_xlfn.XLOOKUP(GKY234, Schedule!$F$226:$FO$226, Schedule!$F$236:$FO$236, 0)</f>
        <v>0</v>
      </c>
      <c r="GKZ250" s="214">
        <f>_xlfn.XLOOKUP(GKZ234, Schedule!$F$226:$FO$226, Schedule!$F$236:$FO$236, 0)</f>
        <v>0</v>
      </c>
      <c r="GLA250" s="214">
        <f>_xlfn.XLOOKUP(GLA234, Schedule!$F$226:$FO$226, Schedule!$F$236:$FO$236, 0)</f>
        <v>0</v>
      </c>
      <c r="GLB250" s="214">
        <f>_xlfn.XLOOKUP(GLB234, Schedule!$F$226:$FO$226, Schedule!$F$236:$FO$236, 0)</f>
        <v>0</v>
      </c>
      <c r="GLC250" s="214">
        <f>_xlfn.XLOOKUP(GLC234, Schedule!$F$226:$FO$226, Schedule!$F$236:$FO$236, 0)</f>
        <v>0</v>
      </c>
      <c r="GLD250" s="214">
        <f>_xlfn.XLOOKUP(GLD234, Schedule!$F$226:$FO$226, Schedule!$F$236:$FO$236, 0)</f>
        <v>0</v>
      </c>
      <c r="GLE250" s="214">
        <f>_xlfn.XLOOKUP(GLE234, Schedule!$F$226:$FO$226, Schedule!$F$236:$FO$236, 0)</f>
        <v>0</v>
      </c>
      <c r="GLF250" s="214">
        <f>_xlfn.XLOOKUP(GLF234, Schedule!$F$226:$FO$226, Schedule!$F$236:$FO$236, 0)</f>
        <v>0</v>
      </c>
      <c r="GLG250" s="214">
        <f>_xlfn.XLOOKUP(GLG234, Schedule!$F$226:$FO$226, Schedule!$F$236:$FO$236, 0)</f>
        <v>0</v>
      </c>
      <c r="GLH250" s="214">
        <f>_xlfn.XLOOKUP(GLH234, Schedule!$F$226:$FO$226, Schedule!$F$236:$FO$236, 0)</f>
        <v>0</v>
      </c>
      <c r="GLI250" s="214">
        <f>_xlfn.XLOOKUP(GLI234, Schedule!$F$226:$FO$226, Schedule!$F$236:$FO$236, 0)</f>
        <v>0</v>
      </c>
      <c r="GLJ250" s="214">
        <f>_xlfn.XLOOKUP(GLJ234, Schedule!$F$226:$FO$226, Schedule!$F$236:$FO$236, 0)</f>
        <v>0</v>
      </c>
      <c r="GLK250" s="214">
        <f>_xlfn.XLOOKUP(GLK234, Schedule!$F$226:$FO$226, Schedule!$F$236:$FO$236, 0)</f>
        <v>0</v>
      </c>
      <c r="GLL250" s="214">
        <f>_xlfn.XLOOKUP(GLL234, Schedule!$F$226:$FO$226, Schedule!$F$236:$FO$236, 0)</f>
        <v>0</v>
      </c>
      <c r="GLM250" s="214">
        <f>_xlfn.XLOOKUP(GLM234, Schedule!$F$226:$FO$226, Schedule!$F$236:$FO$236, 0)</f>
        <v>0</v>
      </c>
      <c r="GLN250" s="214">
        <f>_xlfn.XLOOKUP(GLN234, Schedule!$F$226:$FO$226, Schedule!$F$236:$FO$236, 0)</f>
        <v>0</v>
      </c>
      <c r="GLO250" s="214">
        <f>_xlfn.XLOOKUP(GLO234, Schedule!$F$226:$FO$226, Schedule!$F$236:$FO$236, 0)</f>
        <v>0</v>
      </c>
      <c r="GLP250" s="214">
        <f>_xlfn.XLOOKUP(GLP234, Schedule!$F$226:$FO$226, Schedule!$F$236:$FO$236, 0)</f>
        <v>0</v>
      </c>
      <c r="GLQ250" s="214">
        <f>_xlfn.XLOOKUP(GLQ234, Schedule!$F$226:$FO$226, Schedule!$F$236:$FO$236, 0)</f>
        <v>0</v>
      </c>
      <c r="GLR250" s="214">
        <f>_xlfn.XLOOKUP(GLR234, Schedule!$F$226:$FO$226, Schedule!$F$236:$FO$236, 0)</f>
        <v>0</v>
      </c>
      <c r="GLS250" s="214">
        <f>_xlfn.XLOOKUP(GLS234, Schedule!$F$226:$FO$226, Schedule!$F$236:$FO$236, 0)</f>
        <v>0</v>
      </c>
      <c r="GLT250" s="214">
        <f>_xlfn.XLOOKUP(GLT234, Schedule!$F$226:$FO$226, Schedule!$F$236:$FO$236, 0)</f>
        <v>0</v>
      </c>
      <c r="GLU250" s="214">
        <f>_xlfn.XLOOKUP(GLU234, Schedule!$F$226:$FO$226, Schedule!$F$236:$FO$236, 0)</f>
        <v>0</v>
      </c>
      <c r="GLV250" s="214">
        <f>_xlfn.XLOOKUP(GLV234, Schedule!$F$226:$FO$226, Schedule!$F$236:$FO$236, 0)</f>
        <v>0</v>
      </c>
      <c r="GLW250" s="214">
        <f>_xlfn.XLOOKUP(GLW234, Schedule!$F$226:$FO$226, Schedule!$F$236:$FO$236, 0)</f>
        <v>0</v>
      </c>
      <c r="GLX250" s="214">
        <f>_xlfn.XLOOKUP(GLX234, Schedule!$F$226:$FO$226, Schedule!$F$236:$FO$236, 0)</f>
        <v>0</v>
      </c>
      <c r="GLY250" s="214">
        <f>_xlfn.XLOOKUP(GLY234, Schedule!$F$226:$FO$226, Schedule!$F$236:$FO$236, 0)</f>
        <v>0</v>
      </c>
      <c r="GLZ250" s="214">
        <f>_xlfn.XLOOKUP(GLZ234, Schedule!$F$226:$FO$226, Schedule!$F$236:$FO$236, 0)</f>
        <v>0</v>
      </c>
      <c r="GMA250" s="214">
        <f>_xlfn.XLOOKUP(GMA234, Schedule!$F$226:$FO$226, Schedule!$F$236:$FO$236, 0)</f>
        <v>0</v>
      </c>
      <c r="GMB250" s="214">
        <f>_xlfn.XLOOKUP(GMB234, Schedule!$F$226:$FO$226, Schedule!$F$236:$FO$236, 0)</f>
        <v>0</v>
      </c>
      <c r="GMC250" s="214">
        <f>_xlfn.XLOOKUP(GMC234, Schedule!$F$226:$FO$226, Schedule!$F$236:$FO$236, 0)</f>
        <v>0</v>
      </c>
      <c r="GMD250" s="214">
        <f>_xlfn.XLOOKUP(GMD234, Schedule!$F$226:$FO$226, Schedule!$F$236:$FO$236, 0)</f>
        <v>0</v>
      </c>
      <c r="GME250" s="214">
        <f>_xlfn.XLOOKUP(GME234, Schedule!$F$226:$FO$226, Schedule!$F$236:$FO$236, 0)</f>
        <v>0</v>
      </c>
      <c r="GMF250" s="214">
        <f>_xlfn.XLOOKUP(GMF234, Schedule!$F$226:$FO$226, Schedule!$F$236:$FO$236, 0)</f>
        <v>0</v>
      </c>
      <c r="GMG250" s="214">
        <f>_xlfn.XLOOKUP(GMG234, Schedule!$F$226:$FO$226, Schedule!$F$236:$FO$236, 0)</f>
        <v>0</v>
      </c>
      <c r="GMH250" s="214">
        <f>_xlfn.XLOOKUP(GMH234, Schedule!$F$226:$FO$226, Schedule!$F$236:$FO$236, 0)</f>
        <v>0</v>
      </c>
      <c r="GMI250" s="214">
        <f>_xlfn.XLOOKUP(GMI234, Schedule!$F$226:$FO$226, Schedule!$F$236:$FO$236, 0)</f>
        <v>0</v>
      </c>
      <c r="GMJ250" s="214">
        <f>_xlfn.XLOOKUP(GMJ234, Schedule!$F$226:$FO$226, Schedule!$F$236:$FO$236, 0)</f>
        <v>0</v>
      </c>
      <c r="GMK250" s="214">
        <f>_xlfn.XLOOKUP(GMK234, Schedule!$F$226:$FO$226, Schedule!$F$236:$FO$236, 0)</f>
        <v>0</v>
      </c>
      <c r="GML250" s="214">
        <f>_xlfn.XLOOKUP(GML234, Schedule!$F$226:$FO$226, Schedule!$F$236:$FO$236, 0)</f>
        <v>0</v>
      </c>
      <c r="GMM250" s="214">
        <f>_xlfn.XLOOKUP(GMM234, Schedule!$F$226:$FO$226, Schedule!$F$236:$FO$236, 0)</f>
        <v>0</v>
      </c>
      <c r="GMN250" s="214">
        <f>_xlfn.XLOOKUP(GMN234, Schedule!$F$226:$FO$226, Schedule!$F$236:$FO$236, 0)</f>
        <v>0</v>
      </c>
      <c r="GMO250" s="214">
        <f>_xlfn.XLOOKUP(GMO234, Schedule!$F$226:$FO$226, Schedule!$F$236:$FO$236, 0)</f>
        <v>0</v>
      </c>
      <c r="GMP250" s="214">
        <f>_xlfn.XLOOKUP(GMP234, Schedule!$F$226:$FO$226, Schedule!$F$236:$FO$236, 0)</f>
        <v>0</v>
      </c>
      <c r="GMQ250" s="214">
        <f>_xlfn.XLOOKUP(GMQ234, Schedule!$F$226:$FO$226, Schedule!$F$236:$FO$236, 0)</f>
        <v>0</v>
      </c>
      <c r="GMR250" s="214">
        <f>_xlfn.XLOOKUP(GMR234, Schedule!$F$226:$FO$226, Schedule!$F$236:$FO$236, 0)</f>
        <v>0</v>
      </c>
      <c r="GMS250" s="214">
        <f>_xlfn.XLOOKUP(GMS234, Schedule!$F$226:$FO$226, Schedule!$F$236:$FO$236, 0)</f>
        <v>0</v>
      </c>
      <c r="GMT250" s="214">
        <f>_xlfn.XLOOKUP(GMT234, Schedule!$F$226:$FO$226, Schedule!$F$236:$FO$236, 0)</f>
        <v>0</v>
      </c>
      <c r="GMU250" s="214">
        <f>_xlfn.XLOOKUP(GMU234, Schedule!$F$226:$FO$226, Schedule!$F$236:$FO$236, 0)</f>
        <v>0</v>
      </c>
      <c r="GMV250" s="214">
        <f>_xlfn.XLOOKUP(GMV234, Schedule!$F$226:$FO$226, Schedule!$F$236:$FO$236, 0)</f>
        <v>0</v>
      </c>
      <c r="GMW250" s="214">
        <f>_xlfn.XLOOKUP(GMW234, Schedule!$F$226:$FO$226, Schedule!$F$236:$FO$236, 0)</f>
        <v>0</v>
      </c>
      <c r="GMX250" s="214">
        <f>_xlfn.XLOOKUP(GMX234, Schedule!$F$226:$FO$226, Schedule!$F$236:$FO$236, 0)</f>
        <v>0</v>
      </c>
      <c r="GMY250" s="214">
        <f>_xlfn.XLOOKUP(GMY234, Schedule!$F$226:$FO$226, Schedule!$F$236:$FO$236, 0)</f>
        <v>0</v>
      </c>
      <c r="GMZ250" s="214">
        <f>_xlfn.XLOOKUP(GMZ234, Schedule!$F$226:$FO$226, Schedule!$F$236:$FO$236, 0)</f>
        <v>0</v>
      </c>
      <c r="GNA250" s="214">
        <f>_xlfn.XLOOKUP(GNA234, Schedule!$F$226:$FO$226, Schedule!$F$236:$FO$236, 0)</f>
        <v>0</v>
      </c>
      <c r="GNB250" s="214">
        <f>_xlfn.XLOOKUP(GNB234, Schedule!$F$226:$FO$226, Schedule!$F$236:$FO$236, 0)</f>
        <v>0</v>
      </c>
      <c r="GNC250" s="214">
        <f>_xlfn.XLOOKUP(GNC234, Schedule!$F$226:$FO$226, Schedule!$F$236:$FO$236, 0)</f>
        <v>0</v>
      </c>
      <c r="GND250" s="214">
        <f>_xlfn.XLOOKUP(GND234, Schedule!$F$226:$FO$226, Schedule!$F$236:$FO$236, 0)</f>
        <v>0</v>
      </c>
      <c r="GNE250" s="214">
        <f>_xlfn.XLOOKUP(GNE234, Schedule!$F$226:$FO$226, Schedule!$F$236:$FO$236, 0)</f>
        <v>0</v>
      </c>
      <c r="GNF250" s="214">
        <f>_xlfn.XLOOKUP(GNF234, Schedule!$F$226:$FO$226, Schedule!$F$236:$FO$236, 0)</f>
        <v>0</v>
      </c>
      <c r="GNG250" s="214">
        <f>_xlfn.XLOOKUP(GNG234, Schedule!$F$226:$FO$226, Schedule!$F$236:$FO$236, 0)</f>
        <v>0</v>
      </c>
      <c r="GNH250" s="214">
        <f>_xlfn.XLOOKUP(GNH234, Schedule!$F$226:$FO$226, Schedule!$F$236:$FO$236, 0)</f>
        <v>0</v>
      </c>
      <c r="GNI250" s="214">
        <f>_xlfn.XLOOKUP(GNI234, Schedule!$F$226:$FO$226, Schedule!$F$236:$FO$236, 0)</f>
        <v>0</v>
      </c>
      <c r="GNJ250" s="214">
        <f>_xlfn.XLOOKUP(GNJ234, Schedule!$F$226:$FO$226, Schedule!$F$236:$FO$236, 0)</f>
        <v>0</v>
      </c>
      <c r="GNK250" s="214">
        <f>_xlfn.XLOOKUP(GNK234, Schedule!$F$226:$FO$226, Schedule!$F$236:$FO$236, 0)</f>
        <v>0</v>
      </c>
      <c r="GNL250" s="214">
        <f>_xlfn.XLOOKUP(GNL234, Schedule!$F$226:$FO$226, Schedule!$F$236:$FO$236, 0)</f>
        <v>0</v>
      </c>
      <c r="GNM250" s="214">
        <f>_xlfn.XLOOKUP(GNM234, Schedule!$F$226:$FO$226, Schedule!$F$236:$FO$236, 0)</f>
        <v>0</v>
      </c>
      <c r="GNN250" s="214">
        <f>_xlfn.XLOOKUP(GNN234, Schedule!$F$226:$FO$226, Schedule!$F$236:$FO$236, 0)</f>
        <v>0</v>
      </c>
      <c r="GNO250" s="214">
        <f>_xlfn.XLOOKUP(GNO234, Schedule!$F$226:$FO$226, Schedule!$F$236:$FO$236, 0)</f>
        <v>0</v>
      </c>
      <c r="GNP250" s="214">
        <f>_xlfn.XLOOKUP(GNP234, Schedule!$F$226:$FO$226, Schedule!$F$236:$FO$236, 0)</f>
        <v>0</v>
      </c>
      <c r="GNQ250" s="214">
        <f>_xlfn.XLOOKUP(GNQ234, Schedule!$F$226:$FO$226, Schedule!$F$236:$FO$236, 0)</f>
        <v>0</v>
      </c>
      <c r="GNR250" s="214">
        <f>_xlfn.XLOOKUP(GNR234, Schedule!$F$226:$FO$226, Schedule!$F$236:$FO$236, 0)</f>
        <v>0</v>
      </c>
      <c r="GNS250" s="214">
        <f>_xlfn.XLOOKUP(GNS234, Schedule!$F$226:$FO$226, Schedule!$F$236:$FO$236, 0)</f>
        <v>0</v>
      </c>
      <c r="GNT250" s="214">
        <f>_xlfn.XLOOKUP(GNT234, Schedule!$F$226:$FO$226, Schedule!$F$236:$FO$236, 0)</f>
        <v>0</v>
      </c>
      <c r="GNU250" s="214">
        <f>_xlfn.XLOOKUP(GNU234, Schedule!$F$226:$FO$226, Schedule!$F$236:$FO$236, 0)</f>
        <v>0</v>
      </c>
      <c r="GNV250" s="214">
        <f>_xlfn.XLOOKUP(GNV234, Schedule!$F$226:$FO$226, Schedule!$F$236:$FO$236, 0)</f>
        <v>0</v>
      </c>
      <c r="GNW250" s="214">
        <f>_xlfn.XLOOKUP(GNW234, Schedule!$F$226:$FO$226, Schedule!$F$236:$FO$236, 0)</f>
        <v>0</v>
      </c>
      <c r="GNX250" s="214">
        <f>_xlfn.XLOOKUP(GNX234, Schedule!$F$226:$FO$226, Schedule!$F$236:$FO$236, 0)</f>
        <v>0</v>
      </c>
      <c r="GNY250" s="214">
        <f>_xlfn.XLOOKUP(GNY234, Schedule!$F$226:$FO$226, Schedule!$F$236:$FO$236, 0)</f>
        <v>0</v>
      </c>
      <c r="GNZ250" s="214">
        <f>_xlfn.XLOOKUP(GNZ234, Schedule!$F$226:$FO$226, Schedule!$F$236:$FO$236, 0)</f>
        <v>0</v>
      </c>
      <c r="GOA250" s="214">
        <f>_xlfn.XLOOKUP(GOA234, Schedule!$F$226:$FO$226, Schedule!$F$236:$FO$236, 0)</f>
        <v>0</v>
      </c>
      <c r="GOB250" s="214">
        <f>_xlfn.XLOOKUP(GOB234, Schedule!$F$226:$FO$226, Schedule!$F$236:$FO$236, 0)</f>
        <v>0</v>
      </c>
      <c r="GOC250" s="214">
        <f>_xlfn.XLOOKUP(GOC234, Schedule!$F$226:$FO$226, Schedule!$F$236:$FO$236, 0)</f>
        <v>0</v>
      </c>
      <c r="GOD250" s="214">
        <f>_xlfn.XLOOKUP(GOD234, Schedule!$F$226:$FO$226, Schedule!$F$236:$FO$236, 0)</f>
        <v>0</v>
      </c>
      <c r="GOE250" s="214">
        <f>_xlfn.XLOOKUP(GOE234, Schedule!$F$226:$FO$226, Schedule!$F$236:$FO$236, 0)</f>
        <v>0</v>
      </c>
      <c r="GOF250" s="214">
        <f>_xlfn.XLOOKUP(GOF234, Schedule!$F$226:$FO$226, Schedule!$F$236:$FO$236, 0)</f>
        <v>0</v>
      </c>
      <c r="GOG250" s="214">
        <f>_xlfn.XLOOKUP(GOG234, Schedule!$F$226:$FO$226, Schedule!$F$236:$FO$236, 0)</f>
        <v>0</v>
      </c>
      <c r="GOH250" s="214">
        <f>_xlfn.XLOOKUP(GOH234, Schedule!$F$226:$FO$226, Schedule!$F$236:$FO$236, 0)</f>
        <v>0</v>
      </c>
      <c r="GOI250" s="214">
        <f>_xlfn.XLOOKUP(GOI234, Schedule!$F$226:$FO$226, Schedule!$F$236:$FO$236, 0)</f>
        <v>0</v>
      </c>
      <c r="GOJ250" s="214">
        <f>_xlfn.XLOOKUP(GOJ234, Schedule!$F$226:$FO$226, Schedule!$F$236:$FO$236, 0)</f>
        <v>0</v>
      </c>
      <c r="GOK250" s="214">
        <f>_xlfn.XLOOKUP(GOK234, Schedule!$F$226:$FO$226, Schedule!$F$236:$FO$236, 0)</f>
        <v>0</v>
      </c>
      <c r="GOL250" s="214">
        <f>_xlfn.XLOOKUP(GOL234, Schedule!$F$226:$FO$226, Schedule!$F$236:$FO$236, 0)</f>
        <v>0</v>
      </c>
      <c r="GOM250" s="214">
        <f>_xlfn.XLOOKUP(GOM234, Schedule!$F$226:$FO$226, Schedule!$F$236:$FO$236, 0)</f>
        <v>0</v>
      </c>
      <c r="GON250" s="214">
        <f>_xlfn.XLOOKUP(GON234, Schedule!$F$226:$FO$226, Schedule!$F$236:$FO$236, 0)</f>
        <v>0</v>
      </c>
      <c r="GOO250" s="214">
        <f>_xlfn.XLOOKUP(GOO234, Schedule!$F$226:$FO$226, Schedule!$F$236:$FO$236, 0)</f>
        <v>0</v>
      </c>
      <c r="GOP250" s="214">
        <f>_xlfn.XLOOKUP(GOP234, Schedule!$F$226:$FO$226, Schedule!$F$236:$FO$236, 0)</f>
        <v>0</v>
      </c>
      <c r="GOQ250" s="214">
        <f>_xlfn.XLOOKUP(GOQ234, Schedule!$F$226:$FO$226, Schedule!$F$236:$FO$236, 0)</f>
        <v>0</v>
      </c>
      <c r="GOR250" s="214">
        <f>_xlfn.XLOOKUP(GOR234, Schedule!$F$226:$FO$226, Schedule!$F$236:$FO$236, 0)</f>
        <v>0</v>
      </c>
      <c r="GOS250" s="214">
        <f>_xlfn.XLOOKUP(GOS234, Schedule!$F$226:$FO$226, Schedule!$F$236:$FO$236, 0)</f>
        <v>0</v>
      </c>
      <c r="GOT250" s="214">
        <f>_xlfn.XLOOKUP(GOT234, Schedule!$F$226:$FO$226, Schedule!$F$236:$FO$236, 0)</f>
        <v>0</v>
      </c>
      <c r="GOU250" s="214">
        <f>_xlfn.XLOOKUP(GOU234, Schedule!$F$226:$FO$226, Schedule!$F$236:$FO$236, 0)</f>
        <v>0</v>
      </c>
      <c r="GOV250" s="214">
        <f>_xlfn.XLOOKUP(GOV234, Schedule!$F$226:$FO$226, Schedule!$F$236:$FO$236, 0)</f>
        <v>0</v>
      </c>
      <c r="GOW250" s="214">
        <f>_xlfn.XLOOKUP(GOW234, Schedule!$F$226:$FO$226, Schedule!$F$236:$FO$236, 0)</f>
        <v>0</v>
      </c>
      <c r="GOX250" s="214">
        <f>_xlfn.XLOOKUP(GOX234, Schedule!$F$226:$FO$226, Schedule!$F$236:$FO$236, 0)</f>
        <v>0</v>
      </c>
      <c r="GOY250" s="214">
        <f>_xlfn.XLOOKUP(GOY234, Schedule!$F$226:$FO$226, Schedule!$F$236:$FO$236, 0)</f>
        <v>0</v>
      </c>
      <c r="GOZ250" s="214">
        <f>_xlfn.XLOOKUP(GOZ234, Schedule!$F$226:$FO$226, Schedule!$F$236:$FO$236, 0)</f>
        <v>0</v>
      </c>
      <c r="GPA250" s="214">
        <f>_xlfn.XLOOKUP(GPA234, Schedule!$F$226:$FO$226, Schedule!$F$236:$FO$236, 0)</f>
        <v>0</v>
      </c>
      <c r="GPB250" s="214">
        <f>_xlfn.XLOOKUP(GPB234, Schedule!$F$226:$FO$226, Schedule!$F$236:$FO$236, 0)</f>
        <v>0</v>
      </c>
      <c r="GPC250" s="214">
        <f>_xlfn.XLOOKUP(GPC234, Schedule!$F$226:$FO$226, Schedule!$F$236:$FO$236, 0)</f>
        <v>0</v>
      </c>
      <c r="GPD250" s="214">
        <f>_xlfn.XLOOKUP(GPD234, Schedule!$F$226:$FO$226, Schedule!$F$236:$FO$236, 0)</f>
        <v>0</v>
      </c>
      <c r="GPE250" s="214">
        <f>_xlfn.XLOOKUP(GPE234, Schedule!$F$226:$FO$226, Schedule!$F$236:$FO$236, 0)</f>
        <v>0</v>
      </c>
      <c r="GPF250" s="214">
        <f>_xlfn.XLOOKUP(GPF234, Schedule!$F$226:$FO$226, Schedule!$F$236:$FO$236, 0)</f>
        <v>0</v>
      </c>
      <c r="GPG250" s="214">
        <f>_xlfn.XLOOKUP(GPG234, Schedule!$F$226:$FO$226, Schedule!$F$236:$FO$236, 0)</f>
        <v>0</v>
      </c>
      <c r="GPH250" s="214">
        <f>_xlfn.XLOOKUP(GPH234, Schedule!$F$226:$FO$226, Schedule!$F$236:$FO$236, 0)</f>
        <v>0</v>
      </c>
      <c r="GPI250" s="214">
        <f>_xlfn.XLOOKUP(GPI234, Schedule!$F$226:$FO$226, Schedule!$F$236:$FO$236, 0)</f>
        <v>0</v>
      </c>
      <c r="GPJ250" s="214">
        <f>_xlfn.XLOOKUP(GPJ234, Schedule!$F$226:$FO$226, Schedule!$F$236:$FO$236, 0)</f>
        <v>0</v>
      </c>
      <c r="GPK250" s="214">
        <f>_xlfn.XLOOKUP(GPK234, Schedule!$F$226:$FO$226, Schedule!$F$236:$FO$236, 0)</f>
        <v>0</v>
      </c>
      <c r="GPL250" s="214">
        <f>_xlfn.XLOOKUP(GPL234, Schedule!$F$226:$FO$226, Schedule!$F$236:$FO$236, 0)</f>
        <v>0</v>
      </c>
      <c r="GPM250" s="214">
        <f>_xlfn.XLOOKUP(GPM234, Schedule!$F$226:$FO$226, Schedule!$F$236:$FO$236, 0)</f>
        <v>0</v>
      </c>
      <c r="GPN250" s="214">
        <f>_xlfn.XLOOKUP(GPN234, Schedule!$F$226:$FO$226, Schedule!$F$236:$FO$236, 0)</f>
        <v>0</v>
      </c>
      <c r="GPO250" s="214">
        <f>_xlfn.XLOOKUP(GPO234, Schedule!$F$226:$FO$226, Schedule!$F$236:$FO$236, 0)</f>
        <v>0</v>
      </c>
      <c r="GPP250" s="214">
        <f>_xlfn.XLOOKUP(GPP234, Schedule!$F$226:$FO$226, Schedule!$F$236:$FO$236, 0)</f>
        <v>0</v>
      </c>
      <c r="GPQ250" s="214">
        <f>_xlfn.XLOOKUP(GPQ234, Schedule!$F$226:$FO$226, Schedule!$F$236:$FO$236, 0)</f>
        <v>0</v>
      </c>
      <c r="GPR250" s="214">
        <f>_xlfn.XLOOKUP(GPR234, Schedule!$F$226:$FO$226, Schedule!$F$236:$FO$236, 0)</f>
        <v>0</v>
      </c>
      <c r="GPS250" s="214">
        <f>_xlfn.XLOOKUP(GPS234, Schedule!$F$226:$FO$226, Schedule!$F$236:$FO$236, 0)</f>
        <v>0</v>
      </c>
      <c r="GPT250" s="214">
        <f>_xlfn.XLOOKUP(GPT234, Schedule!$F$226:$FO$226, Schedule!$F$236:$FO$236, 0)</f>
        <v>0</v>
      </c>
      <c r="GPU250" s="214">
        <f>_xlfn.XLOOKUP(GPU234, Schedule!$F$226:$FO$226, Schedule!$F$236:$FO$236, 0)</f>
        <v>0</v>
      </c>
      <c r="GPV250" s="214">
        <f>_xlfn.XLOOKUP(GPV234, Schedule!$F$226:$FO$226, Schedule!$F$236:$FO$236, 0)</f>
        <v>0</v>
      </c>
      <c r="GPW250" s="214">
        <f>_xlfn.XLOOKUP(GPW234, Schedule!$F$226:$FO$226, Schedule!$F$236:$FO$236, 0)</f>
        <v>0</v>
      </c>
      <c r="GPX250" s="214">
        <f>_xlfn.XLOOKUP(GPX234, Schedule!$F$226:$FO$226, Schedule!$F$236:$FO$236, 0)</f>
        <v>0</v>
      </c>
      <c r="GPY250" s="214">
        <f>_xlfn.XLOOKUP(GPY234, Schedule!$F$226:$FO$226, Schedule!$F$236:$FO$236, 0)</f>
        <v>0</v>
      </c>
      <c r="GPZ250" s="214">
        <f>_xlfn.XLOOKUP(GPZ234, Schedule!$F$226:$FO$226, Schedule!$F$236:$FO$236, 0)</f>
        <v>0</v>
      </c>
      <c r="GQA250" s="214">
        <f>_xlfn.XLOOKUP(GQA234, Schedule!$F$226:$FO$226, Schedule!$F$236:$FO$236, 0)</f>
        <v>0</v>
      </c>
      <c r="GQB250" s="214">
        <f>_xlfn.XLOOKUP(GQB234, Schedule!$F$226:$FO$226, Schedule!$F$236:$FO$236, 0)</f>
        <v>0</v>
      </c>
      <c r="GQC250" s="214">
        <f>_xlfn.XLOOKUP(GQC234, Schedule!$F$226:$FO$226, Schedule!$F$236:$FO$236, 0)</f>
        <v>0</v>
      </c>
      <c r="GQD250" s="214">
        <f>_xlfn.XLOOKUP(GQD234, Schedule!$F$226:$FO$226, Schedule!$F$236:$FO$236, 0)</f>
        <v>0</v>
      </c>
      <c r="GQE250" s="214">
        <f>_xlfn.XLOOKUP(GQE234, Schedule!$F$226:$FO$226, Schedule!$F$236:$FO$236, 0)</f>
        <v>0</v>
      </c>
      <c r="GQF250" s="214">
        <f>_xlfn.XLOOKUP(GQF234, Schedule!$F$226:$FO$226, Schedule!$F$236:$FO$236, 0)</f>
        <v>0</v>
      </c>
      <c r="GQG250" s="214">
        <f>_xlfn.XLOOKUP(GQG234, Schedule!$F$226:$FO$226, Schedule!$F$236:$FO$236, 0)</f>
        <v>0</v>
      </c>
      <c r="GQH250" s="214">
        <f>_xlfn.XLOOKUP(GQH234, Schedule!$F$226:$FO$226, Schedule!$F$236:$FO$236, 0)</f>
        <v>0</v>
      </c>
      <c r="GQI250" s="214">
        <f>_xlfn.XLOOKUP(GQI234, Schedule!$F$226:$FO$226, Schedule!$F$236:$FO$236, 0)</f>
        <v>0</v>
      </c>
      <c r="GQJ250" s="214">
        <f>_xlfn.XLOOKUP(GQJ234, Schedule!$F$226:$FO$226, Schedule!$F$236:$FO$236, 0)</f>
        <v>0</v>
      </c>
      <c r="GQK250" s="214">
        <f>_xlfn.XLOOKUP(GQK234, Schedule!$F$226:$FO$226, Schedule!$F$236:$FO$236, 0)</f>
        <v>0</v>
      </c>
      <c r="GQL250" s="214">
        <f>_xlfn.XLOOKUP(GQL234, Schedule!$F$226:$FO$226, Schedule!$F$236:$FO$236, 0)</f>
        <v>0</v>
      </c>
      <c r="GQM250" s="214">
        <f>_xlfn.XLOOKUP(GQM234, Schedule!$F$226:$FO$226, Schedule!$F$236:$FO$236, 0)</f>
        <v>0</v>
      </c>
      <c r="GQN250" s="214">
        <f>_xlfn.XLOOKUP(GQN234, Schedule!$F$226:$FO$226, Schedule!$F$236:$FO$236, 0)</f>
        <v>0</v>
      </c>
      <c r="GQO250" s="214">
        <f>_xlfn.XLOOKUP(GQO234, Schedule!$F$226:$FO$226, Schedule!$F$236:$FO$236, 0)</f>
        <v>0</v>
      </c>
      <c r="GQP250" s="214">
        <f>_xlfn.XLOOKUP(GQP234, Schedule!$F$226:$FO$226, Schedule!$F$236:$FO$236, 0)</f>
        <v>0</v>
      </c>
      <c r="GQQ250" s="214">
        <f>_xlfn.XLOOKUP(GQQ234, Schedule!$F$226:$FO$226, Schedule!$F$236:$FO$236, 0)</f>
        <v>0</v>
      </c>
      <c r="GQR250" s="214">
        <f>_xlfn.XLOOKUP(GQR234, Schedule!$F$226:$FO$226, Schedule!$F$236:$FO$236, 0)</f>
        <v>0</v>
      </c>
      <c r="GQS250" s="214">
        <f>_xlfn.XLOOKUP(GQS234, Schedule!$F$226:$FO$226, Schedule!$F$236:$FO$236, 0)</f>
        <v>0</v>
      </c>
      <c r="GQT250" s="214">
        <f>_xlfn.XLOOKUP(GQT234, Schedule!$F$226:$FO$226, Schedule!$F$236:$FO$236, 0)</f>
        <v>0</v>
      </c>
      <c r="GQU250" s="214">
        <f>_xlfn.XLOOKUP(GQU234, Schedule!$F$226:$FO$226, Schedule!$F$236:$FO$236, 0)</f>
        <v>0</v>
      </c>
      <c r="GQV250" s="214">
        <f>_xlfn.XLOOKUP(GQV234, Schedule!$F$226:$FO$226, Schedule!$F$236:$FO$236, 0)</f>
        <v>0</v>
      </c>
      <c r="GQW250" s="214">
        <f>_xlfn.XLOOKUP(GQW234, Schedule!$F$226:$FO$226, Schedule!$F$236:$FO$236, 0)</f>
        <v>0</v>
      </c>
      <c r="GQX250" s="214">
        <f>_xlfn.XLOOKUP(GQX234, Schedule!$F$226:$FO$226, Schedule!$F$236:$FO$236, 0)</f>
        <v>0</v>
      </c>
      <c r="GQY250" s="214">
        <f>_xlfn.XLOOKUP(GQY234, Schedule!$F$226:$FO$226, Schedule!$F$236:$FO$236, 0)</f>
        <v>0</v>
      </c>
      <c r="GQZ250" s="214">
        <f>_xlfn.XLOOKUP(GQZ234, Schedule!$F$226:$FO$226, Schedule!$F$236:$FO$236, 0)</f>
        <v>0</v>
      </c>
      <c r="GRA250" s="214">
        <f>_xlfn.XLOOKUP(GRA234, Schedule!$F$226:$FO$226, Schedule!$F$236:$FO$236, 0)</f>
        <v>0</v>
      </c>
      <c r="GRB250" s="214">
        <f>_xlfn.XLOOKUP(GRB234, Schedule!$F$226:$FO$226, Schedule!$F$236:$FO$236, 0)</f>
        <v>0</v>
      </c>
      <c r="GRC250" s="214">
        <f>_xlfn.XLOOKUP(GRC234, Schedule!$F$226:$FO$226, Schedule!$F$236:$FO$236, 0)</f>
        <v>0</v>
      </c>
      <c r="GRD250" s="214">
        <f>_xlfn.XLOOKUP(GRD234, Schedule!$F$226:$FO$226, Schedule!$F$236:$FO$236, 0)</f>
        <v>0</v>
      </c>
      <c r="GRE250" s="214">
        <f>_xlfn.XLOOKUP(GRE234, Schedule!$F$226:$FO$226, Schedule!$F$236:$FO$236, 0)</f>
        <v>0</v>
      </c>
      <c r="GRF250" s="214">
        <f>_xlfn.XLOOKUP(GRF234, Schedule!$F$226:$FO$226, Schedule!$F$236:$FO$236, 0)</f>
        <v>0</v>
      </c>
      <c r="GRG250" s="214">
        <f>_xlfn.XLOOKUP(GRG234, Schedule!$F$226:$FO$226, Schedule!$F$236:$FO$236, 0)</f>
        <v>0</v>
      </c>
      <c r="GRH250" s="214">
        <f>_xlfn.XLOOKUP(GRH234, Schedule!$F$226:$FO$226, Schedule!$F$236:$FO$236, 0)</f>
        <v>0</v>
      </c>
      <c r="GRI250" s="214">
        <f>_xlfn.XLOOKUP(GRI234, Schedule!$F$226:$FO$226, Schedule!$F$236:$FO$236, 0)</f>
        <v>0</v>
      </c>
      <c r="GRJ250" s="214">
        <f>_xlfn.XLOOKUP(GRJ234, Schedule!$F$226:$FO$226, Schedule!$F$236:$FO$236, 0)</f>
        <v>0</v>
      </c>
      <c r="GRK250" s="214">
        <f>_xlfn.XLOOKUP(GRK234, Schedule!$F$226:$FO$226, Schedule!$F$236:$FO$236, 0)</f>
        <v>0</v>
      </c>
      <c r="GRL250" s="214">
        <f>_xlfn.XLOOKUP(GRL234, Schedule!$F$226:$FO$226, Schedule!$F$236:$FO$236, 0)</f>
        <v>0</v>
      </c>
      <c r="GRM250" s="214">
        <f>_xlfn.XLOOKUP(GRM234, Schedule!$F$226:$FO$226, Schedule!$F$236:$FO$236, 0)</f>
        <v>0</v>
      </c>
      <c r="GRN250" s="214">
        <f>_xlfn.XLOOKUP(GRN234, Schedule!$F$226:$FO$226, Schedule!$F$236:$FO$236, 0)</f>
        <v>0</v>
      </c>
      <c r="GRO250" s="214">
        <f>_xlfn.XLOOKUP(GRO234, Schedule!$F$226:$FO$226, Schedule!$F$236:$FO$236, 0)</f>
        <v>0</v>
      </c>
      <c r="GRP250" s="214">
        <f>_xlfn.XLOOKUP(GRP234, Schedule!$F$226:$FO$226, Schedule!$F$236:$FO$236, 0)</f>
        <v>0</v>
      </c>
      <c r="GRQ250" s="214">
        <f>_xlfn.XLOOKUP(GRQ234, Schedule!$F$226:$FO$226, Schedule!$F$236:$FO$236, 0)</f>
        <v>0</v>
      </c>
      <c r="GRR250" s="214">
        <f>_xlfn.XLOOKUP(GRR234, Schedule!$F$226:$FO$226, Schedule!$F$236:$FO$236, 0)</f>
        <v>0</v>
      </c>
      <c r="GRS250" s="214">
        <f>_xlfn.XLOOKUP(GRS234, Schedule!$F$226:$FO$226, Schedule!$F$236:$FO$236, 0)</f>
        <v>0</v>
      </c>
      <c r="GRT250" s="214">
        <f>_xlfn.XLOOKUP(GRT234, Schedule!$F$226:$FO$226, Schedule!$F$236:$FO$236, 0)</f>
        <v>0</v>
      </c>
      <c r="GRU250" s="214">
        <f>_xlfn.XLOOKUP(GRU234, Schedule!$F$226:$FO$226, Schedule!$F$236:$FO$236, 0)</f>
        <v>0</v>
      </c>
      <c r="GRV250" s="214">
        <f>_xlfn.XLOOKUP(GRV234, Schedule!$F$226:$FO$226, Schedule!$F$236:$FO$236, 0)</f>
        <v>0</v>
      </c>
      <c r="GRW250" s="214">
        <f>_xlfn.XLOOKUP(GRW234, Schedule!$F$226:$FO$226, Schedule!$F$236:$FO$236, 0)</f>
        <v>0</v>
      </c>
      <c r="GRX250" s="214">
        <f>_xlfn.XLOOKUP(GRX234, Schedule!$F$226:$FO$226, Schedule!$F$236:$FO$236, 0)</f>
        <v>0</v>
      </c>
      <c r="GRY250" s="214">
        <f>_xlfn.XLOOKUP(GRY234, Schedule!$F$226:$FO$226, Schedule!$F$236:$FO$236, 0)</f>
        <v>0</v>
      </c>
      <c r="GRZ250" s="214">
        <f>_xlfn.XLOOKUP(GRZ234, Schedule!$F$226:$FO$226, Schedule!$F$236:$FO$236, 0)</f>
        <v>0</v>
      </c>
      <c r="GSA250" s="214">
        <f>_xlfn.XLOOKUP(GSA234, Schedule!$F$226:$FO$226, Schedule!$F$236:$FO$236, 0)</f>
        <v>0</v>
      </c>
      <c r="GSB250" s="214">
        <f>_xlfn.XLOOKUP(GSB234, Schedule!$F$226:$FO$226, Schedule!$F$236:$FO$236, 0)</f>
        <v>0</v>
      </c>
      <c r="GSC250" s="214">
        <f>_xlfn.XLOOKUP(GSC234, Schedule!$F$226:$FO$226, Schedule!$F$236:$FO$236, 0)</f>
        <v>0</v>
      </c>
      <c r="GSD250" s="214">
        <f>_xlfn.XLOOKUP(GSD234, Schedule!$F$226:$FO$226, Schedule!$F$236:$FO$236, 0)</f>
        <v>0</v>
      </c>
      <c r="GSE250" s="214">
        <f>_xlfn.XLOOKUP(GSE234, Schedule!$F$226:$FO$226, Schedule!$F$236:$FO$236, 0)</f>
        <v>0</v>
      </c>
      <c r="GSF250" s="214">
        <f>_xlfn.XLOOKUP(GSF234, Schedule!$F$226:$FO$226, Schedule!$F$236:$FO$236, 0)</f>
        <v>0</v>
      </c>
      <c r="GSG250" s="214">
        <f>_xlfn.XLOOKUP(GSG234, Schedule!$F$226:$FO$226, Schedule!$F$236:$FO$236, 0)</f>
        <v>0</v>
      </c>
      <c r="GSH250" s="214">
        <f>_xlfn.XLOOKUP(GSH234, Schedule!$F$226:$FO$226, Schedule!$F$236:$FO$236, 0)</f>
        <v>0</v>
      </c>
      <c r="GSI250" s="214">
        <f>_xlfn.XLOOKUP(GSI234, Schedule!$F$226:$FO$226, Schedule!$F$236:$FO$236, 0)</f>
        <v>0</v>
      </c>
      <c r="GSJ250" s="214">
        <f>_xlfn.XLOOKUP(GSJ234, Schedule!$F$226:$FO$226, Schedule!$F$236:$FO$236, 0)</f>
        <v>0</v>
      </c>
      <c r="GSK250" s="214">
        <f>_xlfn.XLOOKUP(GSK234, Schedule!$F$226:$FO$226, Schedule!$F$236:$FO$236, 0)</f>
        <v>0</v>
      </c>
      <c r="GSL250" s="214">
        <f>_xlfn.XLOOKUP(GSL234, Schedule!$F$226:$FO$226, Schedule!$F$236:$FO$236, 0)</f>
        <v>0</v>
      </c>
      <c r="GSM250" s="214">
        <f>_xlfn.XLOOKUP(GSM234, Schedule!$F$226:$FO$226, Schedule!$F$236:$FO$236, 0)</f>
        <v>0</v>
      </c>
      <c r="GSN250" s="214">
        <f>_xlfn.XLOOKUP(GSN234, Schedule!$F$226:$FO$226, Schedule!$F$236:$FO$236, 0)</f>
        <v>0</v>
      </c>
      <c r="GSO250" s="214">
        <f>_xlfn.XLOOKUP(GSO234, Schedule!$F$226:$FO$226, Schedule!$F$236:$FO$236, 0)</f>
        <v>0</v>
      </c>
      <c r="GSP250" s="214">
        <f>_xlfn.XLOOKUP(GSP234, Schedule!$F$226:$FO$226, Schedule!$F$236:$FO$236, 0)</f>
        <v>0</v>
      </c>
      <c r="GSQ250" s="214">
        <f>_xlfn.XLOOKUP(GSQ234, Schedule!$F$226:$FO$226, Schedule!$F$236:$FO$236, 0)</f>
        <v>0</v>
      </c>
      <c r="GSR250" s="214">
        <f>_xlfn.XLOOKUP(GSR234, Schedule!$F$226:$FO$226, Schedule!$F$236:$FO$236, 0)</f>
        <v>0</v>
      </c>
      <c r="GSS250" s="214">
        <f>_xlfn.XLOOKUP(GSS234, Schedule!$F$226:$FO$226, Schedule!$F$236:$FO$236, 0)</f>
        <v>0</v>
      </c>
      <c r="GST250" s="214">
        <f>_xlfn.XLOOKUP(GST234, Schedule!$F$226:$FO$226, Schedule!$F$236:$FO$236, 0)</f>
        <v>0</v>
      </c>
      <c r="GSU250" s="214">
        <f>_xlfn.XLOOKUP(GSU234, Schedule!$F$226:$FO$226, Schedule!$F$236:$FO$236, 0)</f>
        <v>0</v>
      </c>
      <c r="GSV250" s="214">
        <f>_xlfn.XLOOKUP(GSV234, Schedule!$F$226:$FO$226, Schedule!$F$236:$FO$236, 0)</f>
        <v>0</v>
      </c>
      <c r="GSW250" s="214">
        <f>_xlfn.XLOOKUP(GSW234, Schedule!$F$226:$FO$226, Schedule!$F$236:$FO$236, 0)</f>
        <v>0</v>
      </c>
      <c r="GSX250" s="214">
        <f>_xlfn.XLOOKUP(GSX234, Schedule!$F$226:$FO$226, Schedule!$F$236:$FO$236, 0)</f>
        <v>0</v>
      </c>
      <c r="GSY250" s="214">
        <f>_xlfn.XLOOKUP(GSY234, Schedule!$F$226:$FO$226, Schedule!$F$236:$FO$236, 0)</f>
        <v>0</v>
      </c>
      <c r="GSZ250" s="214">
        <f>_xlfn.XLOOKUP(GSZ234, Schedule!$F$226:$FO$226, Schedule!$F$236:$FO$236, 0)</f>
        <v>0</v>
      </c>
      <c r="GTA250" s="214">
        <f>_xlfn.XLOOKUP(GTA234, Schedule!$F$226:$FO$226, Schedule!$F$236:$FO$236, 0)</f>
        <v>0</v>
      </c>
      <c r="GTB250" s="214">
        <f>_xlfn.XLOOKUP(GTB234, Schedule!$F$226:$FO$226, Schedule!$F$236:$FO$236, 0)</f>
        <v>0</v>
      </c>
      <c r="GTC250" s="214">
        <f>_xlfn.XLOOKUP(GTC234, Schedule!$F$226:$FO$226, Schedule!$F$236:$FO$236, 0)</f>
        <v>0</v>
      </c>
      <c r="GTD250" s="214">
        <f>_xlfn.XLOOKUP(GTD234, Schedule!$F$226:$FO$226, Schedule!$F$236:$FO$236, 0)</f>
        <v>0</v>
      </c>
      <c r="GTE250" s="214">
        <f>_xlfn.XLOOKUP(GTE234, Schedule!$F$226:$FO$226, Schedule!$F$236:$FO$236, 0)</f>
        <v>0</v>
      </c>
      <c r="GTF250" s="214">
        <f>_xlfn.XLOOKUP(GTF234, Schedule!$F$226:$FO$226, Schedule!$F$236:$FO$236, 0)</f>
        <v>0</v>
      </c>
      <c r="GTG250" s="214">
        <f>_xlfn.XLOOKUP(GTG234, Schedule!$F$226:$FO$226, Schedule!$F$236:$FO$236, 0)</f>
        <v>0</v>
      </c>
      <c r="GTH250" s="214">
        <f>_xlfn.XLOOKUP(GTH234, Schedule!$F$226:$FO$226, Schedule!$F$236:$FO$236, 0)</f>
        <v>0</v>
      </c>
      <c r="GTI250" s="214">
        <f>_xlfn.XLOOKUP(GTI234, Schedule!$F$226:$FO$226, Schedule!$F$236:$FO$236, 0)</f>
        <v>0</v>
      </c>
      <c r="GTJ250" s="214">
        <f>_xlfn.XLOOKUP(GTJ234, Schedule!$F$226:$FO$226, Schedule!$F$236:$FO$236, 0)</f>
        <v>0</v>
      </c>
      <c r="GTK250" s="214">
        <f>_xlfn.XLOOKUP(GTK234, Schedule!$F$226:$FO$226, Schedule!$F$236:$FO$236, 0)</f>
        <v>0</v>
      </c>
      <c r="GTL250" s="214">
        <f>_xlfn.XLOOKUP(GTL234, Schedule!$F$226:$FO$226, Schedule!$F$236:$FO$236, 0)</f>
        <v>0</v>
      </c>
      <c r="GTM250" s="214">
        <f>_xlfn.XLOOKUP(GTM234, Schedule!$F$226:$FO$226, Schedule!$F$236:$FO$236, 0)</f>
        <v>0</v>
      </c>
      <c r="GTN250" s="214">
        <f>_xlfn.XLOOKUP(GTN234, Schedule!$F$226:$FO$226, Schedule!$F$236:$FO$236, 0)</f>
        <v>0</v>
      </c>
      <c r="GTO250" s="214">
        <f>_xlfn.XLOOKUP(GTO234, Schedule!$F$226:$FO$226, Schedule!$F$236:$FO$236, 0)</f>
        <v>0</v>
      </c>
      <c r="GTP250" s="214">
        <f>_xlfn.XLOOKUP(GTP234, Schedule!$F$226:$FO$226, Schedule!$F$236:$FO$236, 0)</f>
        <v>0</v>
      </c>
      <c r="GTQ250" s="214">
        <f>_xlfn.XLOOKUP(GTQ234, Schedule!$F$226:$FO$226, Schedule!$F$236:$FO$236, 0)</f>
        <v>0</v>
      </c>
      <c r="GTR250" s="214">
        <f>_xlfn.XLOOKUP(GTR234, Schedule!$F$226:$FO$226, Schedule!$F$236:$FO$236, 0)</f>
        <v>0</v>
      </c>
      <c r="GTS250" s="214">
        <f>_xlfn.XLOOKUP(GTS234, Schedule!$F$226:$FO$226, Schedule!$F$236:$FO$236, 0)</f>
        <v>0</v>
      </c>
      <c r="GTT250" s="214">
        <f>_xlfn.XLOOKUP(GTT234, Schedule!$F$226:$FO$226, Schedule!$F$236:$FO$236, 0)</f>
        <v>0</v>
      </c>
      <c r="GTU250" s="214">
        <f>_xlfn.XLOOKUP(GTU234, Schedule!$F$226:$FO$226, Schedule!$F$236:$FO$236, 0)</f>
        <v>0</v>
      </c>
      <c r="GTV250" s="214">
        <f>_xlfn.XLOOKUP(GTV234, Schedule!$F$226:$FO$226, Schedule!$F$236:$FO$236, 0)</f>
        <v>0</v>
      </c>
      <c r="GTW250" s="214">
        <f>_xlfn.XLOOKUP(GTW234, Schedule!$F$226:$FO$226, Schedule!$F$236:$FO$236, 0)</f>
        <v>0</v>
      </c>
      <c r="GTX250" s="214">
        <f>_xlfn.XLOOKUP(GTX234, Schedule!$F$226:$FO$226, Schedule!$F$236:$FO$236, 0)</f>
        <v>0</v>
      </c>
      <c r="GTY250" s="214">
        <f>_xlfn.XLOOKUP(GTY234, Schedule!$F$226:$FO$226, Schedule!$F$236:$FO$236, 0)</f>
        <v>0</v>
      </c>
      <c r="GTZ250" s="214">
        <f>_xlfn.XLOOKUP(GTZ234, Schedule!$F$226:$FO$226, Schedule!$F$236:$FO$236, 0)</f>
        <v>0</v>
      </c>
      <c r="GUA250" s="214">
        <f>_xlfn.XLOOKUP(GUA234, Schedule!$F$226:$FO$226, Schedule!$F$236:$FO$236, 0)</f>
        <v>0</v>
      </c>
      <c r="GUB250" s="214">
        <f>_xlfn.XLOOKUP(GUB234, Schedule!$F$226:$FO$226, Schedule!$F$236:$FO$236, 0)</f>
        <v>0</v>
      </c>
      <c r="GUC250" s="214">
        <f>_xlfn.XLOOKUP(GUC234, Schedule!$F$226:$FO$226, Schedule!$F$236:$FO$236, 0)</f>
        <v>0</v>
      </c>
      <c r="GUD250" s="214">
        <f>_xlfn.XLOOKUP(GUD234, Schedule!$F$226:$FO$226, Schedule!$F$236:$FO$236, 0)</f>
        <v>0</v>
      </c>
      <c r="GUE250" s="214">
        <f>_xlfn.XLOOKUP(GUE234, Schedule!$F$226:$FO$226, Schedule!$F$236:$FO$236, 0)</f>
        <v>0</v>
      </c>
      <c r="GUF250" s="214">
        <f>_xlfn.XLOOKUP(GUF234, Schedule!$F$226:$FO$226, Schedule!$F$236:$FO$236, 0)</f>
        <v>0</v>
      </c>
      <c r="GUG250" s="214">
        <f>_xlfn.XLOOKUP(GUG234, Schedule!$F$226:$FO$226, Schedule!$F$236:$FO$236, 0)</f>
        <v>0</v>
      </c>
      <c r="GUH250" s="214">
        <f>_xlfn.XLOOKUP(GUH234, Schedule!$F$226:$FO$226, Schedule!$F$236:$FO$236, 0)</f>
        <v>0</v>
      </c>
      <c r="GUI250" s="214">
        <f>_xlfn.XLOOKUP(GUI234, Schedule!$F$226:$FO$226, Schedule!$F$236:$FO$236, 0)</f>
        <v>0</v>
      </c>
      <c r="GUJ250" s="214">
        <f>_xlfn.XLOOKUP(GUJ234, Schedule!$F$226:$FO$226, Schedule!$F$236:$FO$236, 0)</f>
        <v>0</v>
      </c>
      <c r="GUK250" s="214">
        <f>_xlfn.XLOOKUP(GUK234, Schedule!$F$226:$FO$226, Schedule!$F$236:$FO$236, 0)</f>
        <v>0</v>
      </c>
      <c r="GUL250" s="214">
        <f>_xlfn.XLOOKUP(GUL234, Schedule!$F$226:$FO$226, Schedule!$F$236:$FO$236, 0)</f>
        <v>0</v>
      </c>
      <c r="GUM250" s="214">
        <f>_xlfn.XLOOKUP(GUM234, Schedule!$F$226:$FO$226, Schedule!$F$236:$FO$236, 0)</f>
        <v>0</v>
      </c>
      <c r="GUN250" s="214">
        <f>_xlfn.XLOOKUP(GUN234, Schedule!$F$226:$FO$226, Schedule!$F$236:$FO$236, 0)</f>
        <v>0</v>
      </c>
      <c r="GUO250" s="214">
        <f>_xlfn.XLOOKUP(GUO234, Schedule!$F$226:$FO$226, Schedule!$F$236:$FO$236, 0)</f>
        <v>0</v>
      </c>
      <c r="GUP250" s="214">
        <f>_xlfn.XLOOKUP(GUP234, Schedule!$F$226:$FO$226, Schedule!$F$236:$FO$236, 0)</f>
        <v>0</v>
      </c>
      <c r="GUQ250" s="214">
        <f>_xlfn.XLOOKUP(GUQ234, Schedule!$F$226:$FO$226, Schedule!$F$236:$FO$236, 0)</f>
        <v>0</v>
      </c>
      <c r="GUR250" s="214">
        <f>_xlfn.XLOOKUP(GUR234, Schedule!$F$226:$FO$226, Schedule!$F$236:$FO$236, 0)</f>
        <v>0</v>
      </c>
      <c r="GUS250" s="214">
        <f>_xlfn.XLOOKUP(GUS234, Schedule!$F$226:$FO$226, Schedule!$F$236:$FO$236, 0)</f>
        <v>0</v>
      </c>
      <c r="GUT250" s="214">
        <f>_xlfn.XLOOKUP(GUT234, Schedule!$F$226:$FO$226, Schedule!$F$236:$FO$236, 0)</f>
        <v>0</v>
      </c>
      <c r="GUU250" s="214">
        <f>_xlfn.XLOOKUP(GUU234, Schedule!$F$226:$FO$226, Schedule!$F$236:$FO$236, 0)</f>
        <v>0</v>
      </c>
      <c r="GUV250" s="214">
        <f>_xlfn.XLOOKUP(GUV234, Schedule!$F$226:$FO$226, Schedule!$F$236:$FO$236, 0)</f>
        <v>0</v>
      </c>
      <c r="GUW250" s="214">
        <f>_xlfn.XLOOKUP(GUW234, Schedule!$F$226:$FO$226, Schedule!$F$236:$FO$236, 0)</f>
        <v>0</v>
      </c>
      <c r="GUX250" s="214">
        <f>_xlfn.XLOOKUP(GUX234, Schedule!$F$226:$FO$226, Schedule!$F$236:$FO$236, 0)</f>
        <v>0</v>
      </c>
      <c r="GUY250" s="214">
        <f>_xlfn.XLOOKUP(GUY234, Schedule!$F$226:$FO$226, Schedule!$F$236:$FO$236, 0)</f>
        <v>0</v>
      </c>
      <c r="GUZ250" s="214">
        <f>_xlfn.XLOOKUP(GUZ234, Schedule!$F$226:$FO$226, Schedule!$F$236:$FO$236, 0)</f>
        <v>0</v>
      </c>
      <c r="GVA250" s="214">
        <f>_xlfn.XLOOKUP(GVA234, Schedule!$F$226:$FO$226, Schedule!$F$236:$FO$236, 0)</f>
        <v>0</v>
      </c>
      <c r="GVB250" s="214">
        <f>_xlfn.XLOOKUP(GVB234, Schedule!$F$226:$FO$226, Schedule!$F$236:$FO$236, 0)</f>
        <v>0</v>
      </c>
      <c r="GVC250" s="214">
        <f>_xlfn.XLOOKUP(GVC234, Schedule!$F$226:$FO$226, Schedule!$F$236:$FO$236, 0)</f>
        <v>0</v>
      </c>
      <c r="GVD250" s="214">
        <f>_xlfn.XLOOKUP(GVD234, Schedule!$F$226:$FO$226, Schedule!$F$236:$FO$236, 0)</f>
        <v>0</v>
      </c>
      <c r="GVE250" s="214">
        <f>_xlfn.XLOOKUP(GVE234, Schedule!$F$226:$FO$226, Schedule!$F$236:$FO$236, 0)</f>
        <v>0</v>
      </c>
      <c r="GVF250" s="214">
        <f>_xlfn.XLOOKUP(GVF234, Schedule!$F$226:$FO$226, Schedule!$F$236:$FO$236, 0)</f>
        <v>0</v>
      </c>
      <c r="GVG250" s="214">
        <f>_xlfn.XLOOKUP(GVG234, Schedule!$F$226:$FO$226, Schedule!$F$236:$FO$236, 0)</f>
        <v>0</v>
      </c>
      <c r="GVH250" s="214">
        <f>_xlfn.XLOOKUP(GVH234, Schedule!$F$226:$FO$226, Schedule!$F$236:$FO$236, 0)</f>
        <v>0</v>
      </c>
      <c r="GVI250" s="214">
        <f>_xlfn.XLOOKUP(GVI234, Schedule!$F$226:$FO$226, Schedule!$F$236:$FO$236, 0)</f>
        <v>0</v>
      </c>
      <c r="GVJ250" s="214">
        <f>_xlfn.XLOOKUP(GVJ234, Schedule!$F$226:$FO$226, Schedule!$F$236:$FO$236, 0)</f>
        <v>0</v>
      </c>
      <c r="GVK250" s="214">
        <f>_xlfn.XLOOKUP(GVK234, Schedule!$F$226:$FO$226, Schedule!$F$236:$FO$236, 0)</f>
        <v>0</v>
      </c>
      <c r="GVL250" s="214">
        <f>_xlfn.XLOOKUP(GVL234, Schedule!$F$226:$FO$226, Schedule!$F$236:$FO$236, 0)</f>
        <v>0</v>
      </c>
      <c r="GVM250" s="214">
        <f>_xlfn.XLOOKUP(GVM234, Schedule!$F$226:$FO$226, Schedule!$F$236:$FO$236, 0)</f>
        <v>0</v>
      </c>
      <c r="GVN250" s="214">
        <f>_xlfn.XLOOKUP(GVN234, Schedule!$F$226:$FO$226, Schedule!$F$236:$FO$236, 0)</f>
        <v>0</v>
      </c>
      <c r="GVO250" s="214">
        <f>_xlfn.XLOOKUP(GVO234, Schedule!$F$226:$FO$226, Schedule!$F$236:$FO$236, 0)</f>
        <v>0</v>
      </c>
      <c r="GVP250" s="214">
        <f>_xlfn.XLOOKUP(GVP234, Schedule!$F$226:$FO$226, Schedule!$F$236:$FO$236, 0)</f>
        <v>0</v>
      </c>
      <c r="GVQ250" s="214">
        <f>_xlfn.XLOOKUP(GVQ234, Schedule!$F$226:$FO$226, Schedule!$F$236:$FO$236, 0)</f>
        <v>0</v>
      </c>
      <c r="GVR250" s="214">
        <f>_xlfn.XLOOKUP(GVR234, Schedule!$F$226:$FO$226, Schedule!$F$236:$FO$236, 0)</f>
        <v>0</v>
      </c>
      <c r="GVS250" s="214">
        <f>_xlfn.XLOOKUP(GVS234, Schedule!$F$226:$FO$226, Schedule!$F$236:$FO$236, 0)</f>
        <v>0</v>
      </c>
      <c r="GVT250" s="214">
        <f>_xlfn.XLOOKUP(GVT234, Schedule!$F$226:$FO$226, Schedule!$F$236:$FO$236, 0)</f>
        <v>0</v>
      </c>
      <c r="GVU250" s="214">
        <f>_xlfn.XLOOKUP(GVU234, Schedule!$F$226:$FO$226, Schedule!$F$236:$FO$236, 0)</f>
        <v>0</v>
      </c>
      <c r="GVV250" s="214">
        <f>_xlfn.XLOOKUP(GVV234, Schedule!$F$226:$FO$226, Schedule!$F$236:$FO$236, 0)</f>
        <v>0</v>
      </c>
      <c r="GVW250" s="214">
        <f>_xlfn.XLOOKUP(GVW234, Schedule!$F$226:$FO$226, Schedule!$F$236:$FO$236, 0)</f>
        <v>0</v>
      </c>
      <c r="GVX250" s="214">
        <f>_xlfn.XLOOKUP(GVX234, Schedule!$F$226:$FO$226, Schedule!$F$236:$FO$236, 0)</f>
        <v>0</v>
      </c>
      <c r="GVY250" s="214">
        <f>_xlfn.XLOOKUP(GVY234, Schedule!$F$226:$FO$226, Schedule!$F$236:$FO$236, 0)</f>
        <v>0</v>
      </c>
      <c r="GVZ250" s="214">
        <f>_xlfn.XLOOKUP(GVZ234, Schedule!$F$226:$FO$226, Schedule!$F$236:$FO$236, 0)</f>
        <v>0</v>
      </c>
      <c r="GWA250" s="214">
        <f>_xlfn.XLOOKUP(GWA234, Schedule!$F$226:$FO$226, Schedule!$F$236:$FO$236, 0)</f>
        <v>0</v>
      </c>
      <c r="GWB250" s="214">
        <f>_xlfn.XLOOKUP(GWB234, Schedule!$F$226:$FO$226, Schedule!$F$236:$FO$236, 0)</f>
        <v>0</v>
      </c>
      <c r="GWC250" s="214">
        <f>_xlfn.XLOOKUP(GWC234, Schedule!$F$226:$FO$226, Schedule!$F$236:$FO$236, 0)</f>
        <v>0</v>
      </c>
      <c r="GWD250" s="214">
        <f>_xlfn.XLOOKUP(GWD234, Schedule!$F$226:$FO$226, Schedule!$F$236:$FO$236, 0)</f>
        <v>0</v>
      </c>
      <c r="GWE250" s="214">
        <f>_xlfn.XLOOKUP(GWE234, Schedule!$F$226:$FO$226, Schedule!$F$236:$FO$236, 0)</f>
        <v>0</v>
      </c>
      <c r="GWF250" s="214">
        <f>_xlfn.XLOOKUP(GWF234, Schedule!$F$226:$FO$226, Schedule!$F$236:$FO$236, 0)</f>
        <v>0</v>
      </c>
      <c r="GWG250" s="214">
        <f>_xlfn.XLOOKUP(GWG234, Schedule!$F$226:$FO$226, Schedule!$F$236:$FO$236, 0)</f>
        <v>0</v>
      </c>
      <c r="GWH250" s="214">
        <f>_xlfn.XLOOKUP(GWH234, Schedule!$F$226:$FO$226, Schedule!$F$236:$FO$236, 0)</f>
        <v>0</v>
      </c>
      <c r="GWI250" s="214">
        <f>_xlfn.XLOOKUP(GWI234, Schedule!$F$226:$FO$226, Schedule!$F$236:$FO$236, 0)</f>
        <v>0</v>
      </c>
      <c r="GWJ250" s="214">
        <f>_xlfn.XLOOKUP(GWJ234, Schedule!$F$226:$FO$226, Schedule!$F$236:$FO$236, 0)</f>
        <v>0</v>
      </c>
      <c r="GWK250" s="214">
        <f>_xlfn.XLOOKUP(GWK234, Schedule!$F$226:$FO$226, Schedule!$F$236:$FO$236, 0)</f>
        <v>0</v>
      </c>
      <c r="GWL250" s="214">
        <f>_xlfn.XLOOKUP(GWL234, Schedule!$F$226:$FO$226, Schedule!$F$236:$FO$236, 0)</f>
        <v>0</v>
      </c>
      <c r="GWM250" s="214">
        <f>_xlfn.XLOOKUP(GWM234, Schedule!$F$226:$FO$226, Schedule!$F$236:$FO$236, 0)</f>
        <v>0</v>
      </c>
      <c r="GWN250" s="214">
        <f>_xlfn.XLOOKUP(GWN234, Schedule!$F$226:$FO$226, Schedule!$F$236:$FO$236, 0)</f>
        <v>0</v>
      </c>
      <c r="GWO250" s="214">
        <f>_xlfn.XLOOKUP(GWO234, Schedule!$F$226:$FO$226, Schedule!$F$236:$FO$236, 0)</f>
        <v>0</v>
      </c>
      <c r="GWP250" s="214">
        <f>_xlfn.XLOOKUP(GWP234, Schedule!$F$226:$FO$226, Schedule!$F$236:$FO$236, 0)</f>
        <v>0</v>
      </c>
      <c r="GWQ250" s="214">
        <f>_xlfn.XLOOKUP(GWQ234, Schedule!$F$226:$FO$226, Schedule!$F$236:$FO$236, 0)</f>
        <v>0</v>
      </c>
      <c r="GWR250" s="214">
        <f>_xlfn.XLOOKUP(GWR234, Schedule!$F$226:$FO$226, Schedule!$F$236:$FO$236, 0)</f>
        <v>0</v>
      </c>
      <c r="GWS250" s="214">
        <f>_xlfn.XLOOKUP(GWS234, Schedule!$F$226:$FO$226, Schedule!$F$236:$FO$236, 0)</f>
        <v>0</v>
      </c>
      <c r="GWT250" s="214">
        <f>_xlfn.XLOOKUP(GWT234, Schedule!$F$226:$FO$226, Schedule!$F$236:$FO$236, 0)</f>
        <v>0</v>
      </c>
      <c r="GWU250" s="214">
        <f>_xlfn.XLOOKUP(GWU234, Schedule!$F$226:$FO$226, Schedule!$F$236:$FO$236, 0)</f>
        <v>0</v>
      </c>
      <c r="GWV250" s="214">
        <f>_xlfn.XLOOKUP(GWV234, Schedule!$F$226:$FO$226, Schedule!$F$236:$FO$236, 0)</f>
        <v>0</v>
      </c>
      <c r="GWW250" s="214">
        <f>_xlfn.XLOOKUP(GWW234, Schedule!$F$226:$FO$226, Schedule!$F$236:$FO$236, 0)</f>
        <v>0</v>
      </c>
      <c r="GWX250" s="214">
        <f>_xlfn.XLOOKUP(GWX234, Schedule!$F$226:$FO$226, Schedule!$F$236:$FO$236, 0)</f>
        <v>0</v>
      </c>
      <c r="GWY250" s="214">
        <f>_xlfn.XLOOKUP(GWY234, Schedule!$F$226:$FO$226, Schedule!$F$236:$FO$236, 0)</f>
        <v>0</v>
      </c>
      <c r="GWZ250" s="214">
        <f>_xlfn.XLOOKUP(GWZ234, Schedule!$F$226:$FO$226, Schedule!$F$236:$FO$236, 0)</f>
        <v>0</v>
      </c>
      <c r="GXA250" s="214">
        <f>_xlfn.XLOOKUP(GXA234, Schedule!$F$226:$FO$226, Schedule!$F$236:$FO$236, 0)</f>
        <v>0</v>
      </c>
      <c r="GXB250" s="214">
        <f>_xlfn.XLOOKUP(GXB234, Schedule!$F$226:$FO$226, Schedule!$F$236:$FO$236, 0)</f>
        <v>0</v>
      </c>
      <c r="GXC250" s="214">
        <f>_xlfn.XLOOKUP(GXC234, Schedule!$F$226:$FO$226, Schedule!$F$236:$FO$236, 0)</f>
        <v>0</v>
      </c>
      <c r="GXD250" s="214">
        <f>_xlfn.XLOOKUP(GXD234, Schedule!$F$226:$FO$226, Schedule!$F$236:$FO$236, 0)</f>
        <v>0</v>
      </c>
      <c r="GXE250" s="214">
        <f>_xlfn.XLOOKUP(GXE234, Schedule!$F$226:$FO$226, Schedule!$F$236:$FO$236, 0)</f>
        <v>0</v>
      </c>
      <c r="GXF250" s="214">
        <f>_xlfn.XLOOKUP(GXF234, Schedule!$F$226:$FO$226, Schedule!$F$236:$FO$236, 0)</f>
        <v>0</v>
      </c>
      <c r="GXG250" s="214">
        <f>_xlfn.XLOOKUP(GXG234, Schedule!$F$226:$FO$226, Schedule!$F$236:$FO$236, 0)</f>
        <v>0</v>
      </c>
      <c r="GXH250" s="214">
        <f>_xlfn.XLOOKUP(GXH234, Schedule!$F$226:$FO$226, Schedule!$F$236:$FO$236, 0)</f>
        <v>0</v>
      </c>
      <c r="GXI250" s="214">
        <f>_xlfn.XLOOKUP(GXI234, Schedule!$F$226:$FO$226, Schedule!$F$236:$FO$236, 0)</f>
        <v>0</v>
      </c>
      <c r="GXJ250" s="214">
        <f>_xlfn.XLOOKUP(GXJ234, Schedule!$F$226:$FO$226, Schedule!$F$236:$FO$236, 0)</f>
        <v>0</v>
      </c>
      <c r="GXK250" s="214">
        <f>_xlfn.XLOOKUP(GXK234, Schedule!$F$226:$FO$226, Schedule!$F$236:$FO$236, 0)</f>
        <v>0</v>
      </c>
      <c r="GXL250" s="214">
        <f>_xlfn.XLOOKUP(GXL234, Schedule!$F$226:$FO$226, Schedule!$F$236:$FO$236, 0)</f>
        <v>0</v>
      </c>
      <c r="GXM250" s="214">
        <f>_xlfn.XLOOKUP(GXM234, Schedule!$F$226:$FO$226, Schedule!$F$236:$FO$236, 0)</f>
        <v>0</v>
      </c>
      <c r="GXN250" s="214">
        <f>_xlfn.XLOOKUP(GXN234, Schedule!$F$226:$FO$226, Schedule!$F$236:$FO$236, 0)</f>
        <v>0</v>
      </c>
      <c r="GXO250" s="214">
        <f>_xlfn.XLOOKUP(GXO234, Schedule!$F$226:$FO$226, Schedule!$F$236:$FO$236, 0)</f>
        <v>0</v>
      </c>
      <c r="GXP250" s="214">
        <f>_xlfn.XLOOKUP(GXP234, Schedule!$F$226:$FO$226, Schedule!$F$236:$FO$236, 0)</f>
        <v>0</v>
      </c>
      <c r="GXQ250" s="214">
        <f>_xlfn.XLOOKUP(GXQ234, Schedule!$F$226:$FO$226, Schedule!$F$236:$FO$236, 0)</f>
        <v>0</v>
      </c>
      <c r="GXR250" s="214">
        <f>_xlfn.XLOOKUP(GXR234, Schedule!$F$226:$FO$226, Schedule!$F$236:$FO$236, 0)</f>
        <v>0</v>
      </c>
      <c r="GXS250" s="214">
        <f>_xlfn.XLOOKUP(GXS234, Schedule!$F$226:$FO$226, Schedule!$F$236:$FO$236, 0)</f>
        <v>0</v>
      </c>
      <c r="GXT250" s="214">
        <f>_xlfn.XLOOKUP(GXT234, Schedule!$F$226:$FO$226, Schedule!$F$236:$FO$236, 0)</f>
        <v>0</v>
      </c>
      <c r="GXU250" s="214">
        <f>_xlfn.XLOOKUP(GXU234, Schedule!$F$226:$FO$226, Schedule!$F$236:$FO$236, 0)</f>
        <v>0</v>
      </c>
      <c r="GXV250" s="214">
        <f>_xlfn.XLOOKUP(GXV234, Schedule!$F$226:$FO$226, Schedule!$F$236:$FO$236, 0)</f>
        <v>0</v>
      </c>
      <c r="GXW250" s="214">
        <f>_xlfn.XLOOKUP(GXW234, Schedule!$F$226:$FO$226, Schedule!$F$236:$FO$236, 0)</f>
        <v>0</v>
      </c>
      <c r="GXX250" s="214">
        <f>_xlfn.XLOOKUP(GXX234, Schedule!$F$226:$FO$226, Schedule!$F$236:$FO$236, 0)</f>
        <v>0</v>
      </c>
      <c r="GXY250" s="214">
        <f>_xlfn.XLOOKUP(GXY234, Schedule!$F$226:$FO$226, Schedule!$F$236:$FO$236, 0)</f>
        <v>0</v>
      </c>
      <c r="GXZ250" s="214">
        <f>_xlfn.XLOOKUP(GXZ234, Schedule!$F$226:$FO$226, Schedule!$F$236:$FO$236, 0)</f>
        <v>0</v>
      </c>
      <c r="GYA250" s="214">
        <f>_xlfn.XLOOKUP(GYA234, Schedule!$F$226:$FO$226, Schedule!$F$236:$FO$236, 0)</f>
        <v>0</v>
      </c>
      <c r="GYB250" s="214">
        <f>_xlfn.XLOOKUP(GYB234, Schedule!$F$226:$FO$226, Schedule!$F$236:$FO$236, 0)</f>
        <v>0</v>
      </c>
      <c r="GYC250" s="214">
        <f>_xlfn.XLOOKUP(GYC234, Schedule!$F$226:$FO$226, Schedule!$F$236:$FO$236, 0)</f>
        <v>0</v>
      </c>
      <c r="GYD250" s="214">
        <f>_xlfn.XLOOKUP(GYD234, Schedule!$F$226:$FO$226, Schedule!$F$236:$FO$236, 0)</f>
        <v>0</v>
      </c>
      <c r="GYE250" s="214">
        <f>_xlfn.XLOOKUP(GYE234, Schedule!$F$226:$FO$226, Schedule!$F$236:$FO$236, 0)</f>
        <v>0</v>
      </c>
      <c r="GYF250" s="214">
        <f>_xlfn.XLOOKUP(GYF234, Schedule!$F$226:$FO$226, Schedule!$F$236:$FO$236, 0)</f>
        <v>0</v>
      </c>
      <c r="GYG250" s="214">
        <f>_xlfn.XLOOKUP(GYG234, Schedule!$F$226:$FO$226, Schedule!$F$236:$FO$236, 0)</f>
        <v>0</v>
      </c>
      <c r="GYH250" s="214">
        <f>_xlfn.XLOOKUP(GYH234, Schedule!$F$226:$FO$226, Schedule!$F$236:$FO$236, 0)</f>
        <v>0</v>
      </c>
      <c r="GYI250" s="214">
        <f>_xlfn.XLOOKUP(GYI234, Schedule!$F$226:$FO$226, Schedule!$F$236:$FO$236, 0)</f>
        <v>0</v>
      </c>
      <c r="GYJ250" s="214">
        <f>_xlfn.XLOOKUP(GYJ234, Schedule!$F$226:$FO$226, Schedule!$F$236:$FO$236, 0)</f>
        <v>0</v>
      </c>
      <c r="GYK250" s="214">
        <f>_xlfn.XLOOKUP(GYK234, Schedule!$F$226:$FO$226, Schedule!$F$236:$FO$236, 0)</f>
        <v>0</v>
      </c>
      <c r="GYL250" s="214">
        <f>_xlfn.XLOOKUP(GYL234, Schedule!$F$226:$FO$226, Schedule!$F$236:$FO$236, 0)</f>
        <v>0</v>
      </c>
      <c r="GYM250" s="214">
        <f>_xlfn.XLOOKUP(GYM234, Schedule!$F$226:$FO$226, Schedule!$F$236:$FO$236, 0)</f>
        <v>0</v>
      </c>
      <c r="GYN250" s="214">
        <f>_xlfn.XLOOKUP(GYN234, Schedule!$F$226:$FO$226, Schedule!$F$236:$FO$236, 0)</f>
        <v>0</v>
      </c>
      <c r="GYO250" s="214">
        <f>_xlfn.XLOOKUP(GYO234, Schedule!$F$226:$FO$226, Schedule!$F$236:$FO$236, 0)</f>
        <v>0</v>
      </c>
      <c r="GYP250" s="214">
        <f>_xlfn.XLOOKUP(GYP234, Schedule!$F$226:$FO$226, Schedule!$F$236:$FO$236, 0)</f>
        <v>0</v>
      </c>
      <c r="GYQ250" s="214">
        <f>_xlfn.XLOOKUP(GYQ234, Schedule!$F$226:$FO$226, Schedule!$F$236:$FO$236, 0)</f>
        <v>0</v>
      </c>
      <c r="GYR250" s="214">
        <f>_xlfn.XLOOKUP(GYR234, Schedule!$F$226:$FO$226, Schedule!$F$236:$FO$236, 0)</f>
        <v>0</v>
      </c>
      <c r="GYS250" s="214">
        <f>_xlfn.XLOOKUP(GYS234, Schedule!$F$226:$FO$226, Schedule!$F$236:$FO$236, 0)</f>
        <v>0</v>
      </c>
      <c r="GYT250" s="214">
        <f>_xlfn.XLOOKUP(GYT234, Schedule!$F$226:$FO$226, Schedule!$F$236:$FO$236, 0)</f>
        <v>0</v>
      </c>
      <c r="GYU250" s="214">
        <f>_xlfn.XLOOKUP(GYU234, Schedule!$F$226:$FO$226, Schedule!$F$236:$FO$236, 0)</f>
        <v>0</v>
      </c>
      <c r="GYV250" s="214">
        <f>_xlfn.XLOOKUP(GYV234, Schedule!$F$226:$FO$226, Schedule!$F$236:$FO$236, 0)</f>
        <v>0</v>
      </c>
      <c r="GYW250" s="214">
        <f>_xlfn.XLOOKUP(GYW234, Schedule!$F$226:$FO$226, Schedule!$F$236:$FO$236, 0)</f>
        <v>0</v>
      </c>
      <c r="GYX250" s="214">
        <f>_xlfn.XLOOKUP(GYX234, Schedule!$F$226:$FO$226, Schedule!$F$236:$FO$236, 0)</f>
        <v>0</v>
      </c>
      <c r="GYY250" s="214">
        <f>_xlfn.XLOOKUP(GYY234, Schedule!$F$226:$FO$226, Schedule!$F$236:$FO$236, 0)</f>
        <v>0</v>
      </c>
      <c r="GYZ250" s="214">
        <f>_xlfn.XLOOKUP(GYZ234, Schedule!$F$226:$FO$226, Schedule!$F$236:$FO$236, 0)</f>
        <v>0</v>
      </c>
      <c r="GZA250" s="214">
        <f>_xlfn.XLOOKUP(GZA234, Schedule!$F$226:$FO$226, Schedule!$F$236:$FO$236, 0)</f>
        <v>0</v>
      </c>
      <c r="GZB250" s="214">
        <f>_xlfn.XLOOKUP(GZB234, Schedule!$F$226:$FO$226, Schedule!$F$236:$FO$236, 0)</f>
        <v>0</v>
      </c>
      <c r="GZC250" s="214">
        <f>_xlfn.XLOOKUP(GZC234, Schedule!$F$226:$FO$226, Schedule!$F$236:$FO$236, 0)</f>
        <v>0</v>
      </c>
      <c r="GZD250" s="214">
        <f>_xlfn.XLOOKUP(GZD234, Schedule!$F$226:$FO$226, Schedule!$F$236:$FO$236, 0)</f>
        <v>0</v>
      </c>
      <c r="GZE250" s="214">
        <f>_xlfn.XLOOKUP(GZE234, Schedule!$F$226:$FO$226, Schedule!$F$236:$FO$236, 0)</f>
        <v>0</v>
      </c>
      <c r="GZF250" s="214">
        <f>_xlfn.XLOOKUP(GZF234, Schedule!$F$226:$FO$226, Schedule!$F$236:$FO$236, 0)</f>
        <v>0</v>
      </c>
      <c r="GZG250" s="214">
        <f>_xlfn.XLOOKUP(GZG234, Schedule!$F$226:$FO$226, Schedule!$F$236:$FO$236, 0)</f>
        <v>0</v>
      </c>
      <c r="GZH250" s="214">
        <f>_xlfn.XLOOKUP(GZH234, Schedule!$F$226:$FO$226, Schedule!$F$236:$FO$236, 0)</f>
        <v>0</v>
      </c>
      <c r="GZI250" s="214">
        <f>_xlfn.XLOOKUP(GZI234, Schedule!$F$226:$FO$226, Schedule!$F$236:$FO$236, 0)</f>
        <v>0</v>
      </c>
      <c r="GZJ250" s="214">
        <f>_xlfn.XLOOKUP(GZJ234, Schedule!$F$226:$FO$226, Schedule!$F$236:$FO$236, 0)</f>
        <v>0</v>
      </c>
      <c r="GZK250" s="214">
        <f>_xlfn.XLOOKUP(GZK234, Schedule!$F$226:$FO$226, Schedule!$F$236:$FO$236, 0)</f>
        <v>0</v>
      </c>
      <c r="GZL250" s="214">
        <f>_xlfn.XLOOKUP(GZL234, Schedule!$F$226:$FO$226, Schedule!$F$236:$FO$236, 0)</f>
        <v>0</v>
      </c>
      <c r="GZM250" s="214">
        <f>_xlfn.XLOOKUP(GZM234, Schedule!$F$226:$FO$226, Schedule!$F$236:$FO$236, 0)</f>
        <v>0</v>
      </c>
      <c r="GZN250" s="214">
        <f>_xlfn.XLOOKUP(GZN234, Schedule!$F$226:$FO$226, Schedule!$F$236:$FO$236, 0)</f>
        <v>0</v>
      </c>
      <c r="GZO250" s="214">
        <f>_xlfn.XLOOKUP(GZO234, Schedule!$F$226:$FO$226, Schedule!$F$236:$FO$236, 0)</f>
        <v>0</v>
      </c>
      <c r="GZP250" s="214">
        <f>_xlfn.XLOOKUP(GZP234, Schedule!$F$226:$FO$226, Schedule!$F$236:$FO$236, 0)</f>
        <v>0</v>
      </c>
      <c r="GZQ250" s="214">
        <f>_xlfn.XLOOKUP(GZQ234, Schedule!$F$226:$FO$226, Schedule!$F$236:$FO$236, 0)</f>
        <v>0</v>
      </c>
      <c r="GZR250" s="214">
        <f>_xlfn.XLOOKUP(GZR234, Schedule!$F$226:$FO$226, Schedule!$F$236:$FO$236, 0)</f>
        <v>0</v>
      </c>
      <c r="GZS250" s="214">
        <f>_xlfn.XLOOKUP(GZS234, Schedule!$F$226:$FO$226, Schedule!$F$236:$FO$236, 0)</f>
        <v>0</v>
      </c>
      <c r="GZT250" s="214">
        <f>_xlfn.XLOOKUP(GZT234, Schedule!$F$226:$FO$226, Schedule!$F$236:$FO$236, 0)</f>
        <v>0</v>
      </c>
      <c r="GZU250" s="214">
        <f>_xlfn.XLOOKUP(GZU234, Schedule!$F$226:$FO$226, Schedule!$F$236:$FO$236, 0)</f>
        <v>0</v>
      </c>
      <c r="GZV250" s="214">
        <f>_xlfn.XLOOKUP(GZV234, Schedule!$F$226:$FO$226, Schedule!$F$236:$FO$236, 0)</f>
        <v>0</v>
      </c>
      <c r="GZW250" s="214">
        <f>_xlfn.XLOOKUP(GZW234, Schedule!$F$226:$FO$226, Schedule!$F$236:$FO$236, 0)</f>
        <v>0</v>
      </c>
      <c r="GZX250" s="214">
        <f>_xlfn.XLOOKUP(GZX234, Schedule!$F$226:$FO$226, Schedule!$F$236:$FO$236, 0)</f>
        <v>0</v>
      </c>
      <c r="GZY250" s="214">
        <f>_xlfn.XLOOKUP(GZY234, Schedule!$F$226:$FO$226, Schedule!$F$236:$FO$236, 0)</f>
        <v>0</v>
      </c>
      <c r="GZZ250" s="214">
        <f>_xlfn.XLOOKUP(GZZ234, Schedule!$F$226:$FO$226, Schedule!$F$236:$FO$236, 0)</f>
        <v>0</v>
      </c>
      <c r="HAA250" s="214">
        <f>_xlfn.XLOOKUP(HAA234, Schedule!$F$226:$FO$226, Schedule!$F$236:$FO$236, 0)</f>
        <v>0</v>
      </c>
      <c r="HAB250" s="214">
        <f>_xlfn.XLOOKUP(HAB234, Schedule!$F$226:$FO$226, Schedule!$F$236:$FO$236, 0)</f>
        <v>0</v>
      </c>
      <c r="HAC250" s="214">
        <f>_xlfn.XLOOKUP(HAC234, Schedule!$F$226:$FO$226, Schedule!$F$236:$FO$236, 0)</f>
        <v>0</v>
      </c>
      <c r="HAD250" s="214">
        <f>_xlfn.XLOOKUP(HAD234, Schedule!$F$226:$FO$226, Schedule!$F$236:$FO$236, 0)</f>
        <v>0</v>
      </c>
      <c r="HAE250" s="214">
        <f>_xlfn.XLOOKUP(HAE234, Schedule!$F$226:$FO$226, Schedule!$F$236:$FO$236, 0)</f>
        <v>0</v>
      </c>
      <c r="HAF250" s="214">
        <f>_xlfn.XLOOKUP(HAF234, Schedule!$F$226:$FO$226, Schedule!$F$236:$FO$236, 0)</f>
        <v>0</v>
      </c>
      <c r="HAG250" s="214">
        <f>_xlfn.XLOOKUP(HAG234, Schedule!$F$226:$FO$226, Schedule!$F$236:$FO$236, 0)</f>
        <v>0</v>
      </c>
      <c r="HAH250" s="214">
        <f>_xlfn.XLOOKUP(HAH234, Schedule!$F$226:$FO$226, Schedule!$F$236:$FO$236, 0)</f>
        <v>0</v>
      </c>
      <c r="HAI250" s="214">
        <f>_xlfn.XLOOKUP(HAI234, Schedule!$F$226:$FO$226, Schedule!$F$236:$FO$236, 0)</f>
        <v>0</v>
      </c>
      <c r="HAJ250" s="214">
        <f>_xlfn.XLOOKUP(HAJ234, Schedule!$F$226:$FO$226, Schedule!$F$236:$FO$236, 0)</f>
        <v>0</v>
      </c>
      <c r="HAK250" s="214">
        <f>_xlfn.XLOOKUP(HAK234, Schedule!$F$226:$FO$226, Schedule!$F$236:$FO$236, 0)</f>
        <v>0</v>
      </c>
      <c r="HAL250" s="214">
        <f>_xlfn.XLOOKUP(HAL234, Schedule!$F$226:$FO$226, Schedule!$F$236:$FO$236, 0)</f>
        <v>0</v>
      </c>
      <c r="HAM250" s="214">
        <f>_xlfn.XLOOKUP(HAM234, Schedule!$F$226:$FO$226, Schedule!$F$236:$FO$236, 0)</f>
        <v>0</v>
      </c>
      <c r="HAN250" s="214">
        <f>_xlfn.XLOOKUP(HAN234, Schedule!$F$226:$FO$226, Schedule!$F$236:$FO$236, 0)</f>
        <v>0</v>
      </c>
      <c r="HAO250" s="214">
        <f>_xlfn.XLOOKUP(HAO234, Schedule!$F$226:$FO$226, Schedule!$F$236:$FO$236, 0)</f>
        <v>0</v>
      </c>
      <c r="HAP250" s="214">
        <f>_xlfn.XLOOKUP(HAP234, Schedule!$F$226:$FO$226, Schedule!$F$236:$FO$236, 0)</f>
        <v>0</v>
      </c>
      <c r="HAQ250" s="214">
        <f>_xlfn.XLOOKUP(HAQ234, Schedule!$F$226:$FO$226, Schedule!$F$236:$FO$236, 0)</f>
        <v>0</v>
      </c>
      <c r="HAR250" s="214">
        <f>_xlfn.XLOOKUP(HAR234, Schedule!$F$226:$FO$226, Schedule!$F$236:$FO$236, 0)</f>
        <v>0</v>
      </c>
      <c r="HAS250" s="214">
        <f>_xlfn.XLOOKUP(HAS234, Schedule!$F$226:$FO$226, Schedule!$F$236:$FO$236, 0)</f>
        <v>0</v>
      </c>
      <c r="HAT250" s="214">
        <f>_xlfn.XLOOKUP(HAT234, Schedule!$F$226:$FO$226, Schedule!$F$236:$FO$236, 0)</f>
        <v>0</v>
      </c>
      <c r="HAU250" s="214">
        <f>_xlfn.XLOOKUP(HAU234, Schedule!$F$226:$FO$226, Schedule!$F$236:$FO$236, 0)</f>
        <v>0</v>
      </c>
      <c r="HAV250" s="214">
        <f>_xlfn.XLOOKUP(HAV234, Schedule!$F$226:$FO$226, Schedule!$F$236:$FO$236, 0)</f>
        <v>0</v>
      </c>
      <c r="HAW250" s="214">
        <f>_xlfn.XLOOKUP(HAW234, Schedule!$F$226:$FO$226, Schedule!$F$236:$FO$236, 0)</f>
        <v>0</v>
      </c>
      <c r="HAX250" s="214">
        <f>_xlfn.XLOOKUP(HAX234, Schedule!$F$226:$FO$226, Schedule!$F$236:$FO$236, 0)</f>
        <v>0</v>
      </c>
      <c r="HAY250" s="214">
        <f>_xlfn.XLOOKUP(HAY234, Schedule!$F$226:$FO$226, Schedule!$F$236:$FO$236, 0)</f>
        <v>0</v>
      </c>
      <c r="HAZ250" s="214">
        <f>_xlfn.XLOOKUP(HAZ234, Schedule!$F$226:$FO$226, Schedule!$F$236:$FO$236, 0)</f>
        <v>0</v>
      </c>
      <c r="HBA250" s="214">
        <f>_xlfn.XLOOKUP(HBA234, Schedule!$F$226:$FO$226, Schedule!$F$236:$FO$236, 0)</f>
        <v>0</v>
      </c>
      <c r="HBB250" s="214">
        <f>_xlfn.XLOOKUP(HBB234, Schedule!$F$226:$FO$226, Schedule!$F$236:$FO$236, 0)</f>
        <v>0</v>
      </c>
      <c r="HBC250" s="214">
        <f>_xlfn.XLOOKUP(HBC234, Schedule!$F$226:$FO$226, Schedule!$F$236:$FO$236, 0)</f>
        <v>0</v>
      </c>
      <c r="HBD250" s="214">
        <f>_xlfn.XLOOKUP(HBD234, Schedule!$F$226:$FO$226, Schedule!$F$236:$FO$236, 0)</f>
        <v>0</v>
      </c>
      <c r="HBE250" s="214">
        <f>_xlfn.XLOOKUP(HBE234, Schedule!$F$226:$FO$226, Schedule!$F$236:$FO$236, 0)</f>
        <v>0</v>
      </c>
      <c r="HBF250" s="214">
        <f>_xlfn.XLOOKUP(HBF234, Schedule!$F$226:$FO$226, Schedule!$F$236:$FO$236, 0)</f>
        <v>0</v>
      </c>
      <c r="HBG250" s="214">
        <f>_xlfn.XLOOKUP(HBG234, Schedule!$F$226:$FO$226, Schedule!$F$236:$FO$236, 0)</f>
        <v>0</v>
      </c>
      <c r="HBH250" s="214">
        <f>_xlfn.XLOOKUP(HBH234, Schedule!$F$226:$FO$226, Schedule!$F$236:$FO$236, 0)</f>
        <v>0</v>
      </c>
      <c r="HBI250" s="214">
        <f>_xlfn.XLOOKUP(HBI234, Schedule!$F$226:$FO$226, Schedule!$F$236:$FO$236, 0)</f>
        <v>0</v>
      </c>
      <c r="HBJ250" s="214">
        <f>_xlfn.XLOOKUP(HBJ234, Schedule!$F$226:$FO$226, Schedule!$F$236:$FO$236, 0)</f>
        <v>0</v>
      </c>
      <c r="HBK250" s="214">
        <f>_xlfn.XLOOKUP(HBK234, Schedule!$F$226:$FO$226, Schedule!$F$236:$FO$236, 0)</f>
        <v>0</v>
      </c>
      <c r="HBL250" s="214">
        <f>_xlfn.XLOOKUP(HBL234, Schedule!$F$226:$FO$226, Schedule!$F$236:$FO$236, 0)</f>
        <v>0</v>
      </c>
      <c r="HBM250" s="214">
        <f>_xlfn.XLOOKUP(HBM234, Schedule!$F$226:$FO$226, Schedule!$F$236:$FO$236, 0)</f>
        <v>0</v>
      </c>
      <c r="HBN250" s="214">
        <f>_xlfn.XLOOKUP(HBN234, Schedule!$F$226:$FO$226, Schedule!$F$236:$FO$236, 0)</f>
        <v>0</v>
      </c>
      <c r="HBO250" s="214">
        <f>_xlfn.XLOOKUP(HBO234, Schedule!$F$226:$FO$226, Schedule!$F$236:$FO$236, 0)</f>
        <v>0</v>
      </c>
      <c r="HBP250" s="214">
        <f>_xlfn.XLOOKUP(HBP234, Schedule!$F$226:$FO$226, Schedule!$F$236:$FO$236, 0)</f>
        <v>0</v>
      </c>
      <c r="HBQ250" s="214">
        <f>_xlfn.XLOOKUP(HBQ234, Schedule!$F$226:$FO$226, Schedule!$F$236:$FO$236, 0)</f>
        <v>0</v>
      </c>
      <c r="HBR250" s="214">
        <f>_xlfn.XLOOKUP(HBR234, Schedule!$F$226:$FO$226, Schedule!$F$236:$FO$236, 0)</f>
        <v>0</v>
      </c>
      <c r="HBS250" s="214">
        <f>_xlfn.XLOOKUP(HBS234, Schedule!$F$226:$FO$226, Schedule!$F$236:$FO$236, 0)</f>
        <v>0</v>
      </c>
      <c r="HBT250" s="214">
        <f>_xlfn.XLOOKUP(HBT234, Schedule!$F$226:$FO$226, Schedule!$F$236:$FO$236, 0)</f>
        <v>0</v>
      </c>
      <c r="HBU250" s="214">
        <f>_xlfn.XLOOKUP(HBU234, Schedule!$F$226:$FO$226, Schedule!$F$236:$FO$236, 0)</f>
        <v>0</v>
      </c>
      <c r="HBV250" s="214">
        <f>_xlfn.XLOOKUP(HBV234, Schedule!$F$226:$FO$226, Schedule!$F$236:$FO$236, 0)</f>
        <v>0</v>
      </c>
      <c r="HBW250" s="214">
        <f>_xlfn.XLOOKUP(HBW234, Schedule!$F$226:$FO$226, Schedule!$F$236:$FO$236, 0)</f>
        <v>0</v>
      </c>
      <c r="HBX250" s="214">
        <f>_xlfn.XLOOKUP(HBX234, Schedule!$F$226:$FO$226, Schedule!$F$236:$FO$236, 0)</f>
        <v>0</v>
      </c>
      <c r="HBY250" s="214">
        <f>_xlfn.XLOOKUP(HBY234, Schedule!$F$226:$FO$226, Schedule!$F$236:$FO$236, 0)</f>
        <v>0</v>
      </c>
      <c r="HBZ250" s="214">
        <f>_xlfn.XLOOKUP(HBZ234, Schedule!$F$226:$FO$226, Schedule!$F$236:$FO$236, 0)</f>
        <v>0</v>
      </c>
      <c r="HCA250" s="214">
        <f>_xlfn.XLOOKUP(HCA234, Schedule!$F$226:$FO$226, Schedule!$F$236:$FO$236, 0)</f>
        <v>0</v>
      </c>
      <c r="HCB250" s="214">
        <f>_xlfn.XLOOKUP(HCB234, Schedule!$F$226:$FO$226, Schedule!$F$236:$FO$236, 0)</f>
        <v>0</v>
      </c>
      <c r="HCC250" s="214">
        <f>_xlfn.XLOOKUP(HCC234, Schedule!$F$226:$FO$226, Schedule!$F$236:$FO$236, 0)</f>
        <v>0</v>
      </c>
      <c r="HCD250" s="214">
        <f>_xlfn.XLOOKUP(HCD234, Schedule!$F$226:$FO$226, Schedule!$F$236:$FO$236, 0)</f>
        <v>0</v>
      </c>
      <c r="HCE250" s="214">
        <f>_xlfn.XLOOKUP(HCE234, Schedule!$F$226:$FO$226, Schedule!$F$236:$FO$236, 0)</f>
        <v>0</v>
      </c>
      <c r="HCF250" s="214">
        <f>_xlfn.XLOOKUP(HCF234, Schedule!$F$226:$FO$226, Schedule!$F$236:$FO$236, 0)</f>
        <v>0</v>
      </c>
      <c r="HCG250" s="214">
        <f>_xlfn.XLOOKUP(HCG234, Schedule!$F$226:$FO$226, Schedule!$F$236:$FO$236, 0)</f>
        <v>0</v>
      </c>
      <c r="HCH250" s="214">
        <f>_xlfn.XLOOKUP(HCH234, Schedule!$F$226:$FO$226, Schedule!$F$236:$FO$236, 0)</f>
        <v>0</v>
      </c>
      <c r="HCI250" s="214">
        <f>_xlfn.XLOOKUP(HCI234, Schedule!$F$226:$FO$226, Schedule!$F$236:$FO$236, 0)</f>
        <v>0</v>
      </c>
      <c r="HCJ250" s="214">
        <f>_xlfn.XLOOKUP(HCJ234, Schedule!$F$226:$FO$226, Schedule!$F$236:$FO$236, 0)</f>
        <v>0</v>
      </c>
      <c r="HCK250" s="214">
        <f>_xlfn.XLOOKUP(HCK234, Schedule!$F$226:$FO$226, Schedule!$F$236:$FO$236, 0)</f>
        <v>0</v>
      </c>
      <c r="HCL250" s="214">
        <f>_xlfn.XLOOKUP(HCL234, Schedule!$F$226:$FO$226, Schedule!$F$236:$FO$236, 0)</f>
        <v>0</v>
      </c>
      <c r="HCM250" s="214">
        <f>_xlfn.XLOOKUP(HCM234, Schedule!$F$226:$FO$226, Schedule!$F$236:$FO$236, 0)</f>
        <v>0</v>
      </c>
      <c r="HCN250" s="214">
        <f>_xlfn.XLOOKUP(HCN234, Schedule!$F$226:$FO$226, Schedule!$F$236:$FO$236, 0)</f>
        <v>0</v>
      </c>
      <c r="HCO250" s="214">
        <f>_xlfn.XLOOKUP(HCO234, Schedule!$F$226:$FO$226, Schedule!$F$236:$FO$236, 0)</f>
        <v>0</v>
      </c>
      <c r="HCP250" s="214">
        <f>_xlfn.XLOOKUP(HCP234, Schedule!$F$226:$FO$226, Schedule!$F$236:$FO$236, 0)</f>
        <v>0</v>
      </c>
      <c r="HCQ250" s="214">
        <f>_xlfn.XLOOKUP(HCQ234, Schedule!$F$226:$FO$226, Schedule!$F$236:$FO$236, 0)</f>
        <v>0</v>
      </c>
      <c r="HCR250" s="214">
        <f>_xlfn.XLOOKUP(HCR234, Schedule!$F$226:$FO$226, Schedule!$F$236:$FO$236, 0)</f>
        <v>0</v>
      </c>
      <c r="HCS250" s="214">
        <f>_xlfn.XLOOKUP(HCS234, Schedule!$F$226:$FO$226, Schedule!$F$236:$FO$236, 0)</f>
        <v>0</v>
      </c>
      <c r="HCT250" s="214">
        <f>_xlfn.XLOOKUP(HCT234, Schedule!$F$226:$FO$226, Schedule!$F$236:$FO$236, 0)</f>
        <v>0</v>
      </c>
      <c r="HCU250" s="214">
        <f>_xlfn.XLOOKUP(HCU234, Schedule!$F$226:$FO$226, Schedule!$F$236:$FO$236, 0)</f>
        <v>0</v>
      </c>
      <c r="HCV250" s="214">
        <f>_xlfn.XLOOKUP(HCV234, Schedule!$F$226:$FO$226, Schedule!$F$236:$FO$236, 0)</f>
        <v>0</v>
      </c>
      <c r="HCW250" s="214">
        <f>_xlfn.XLOOKUP(HCW234, Schedule!$F$226:$FO$226, Schedule!$F$236:$FO$236, 0)</f>
        <v>0</v>
      </c>
      <c r="HCX250" s="214">
        <f>_xlfn.XLOOKUP(HCX234, Schedule!$F$226:$FO$226, Schedule!$F$236:$FO$236, 0)</f>
        <v>0</v>
      </c>
      <c r="HCY250" s="214">
        <f>_xlfn.XLOOKUP(HCY234, Schedule!$F$226:$FO$226, Schedule!$F$236:$FO$236, 0)</f>
        <v>0</v>
      </c>
      <c r="HCZ250" s="214">
        <f>_xlfn.XLOOKUP(HCZ234, Schedule!$F$226:$FO$226, Schedule!$F$236:$FO$236, 0)</f>
        <v>0</v>
      </c>
      <c r="HDA250" s="214">
        <f>_xlfn.XLOOKUP(HDA234, Schedule!$F$226:$FO$226, Schedule!$F$236:$FO$236, 0)</f>
        <v>0</v>
      </c>
      <c r="HDB250" s="214">
        <f>_xlfn.XLOOKUP(HDB234, Schedule!$F$226:$FO$226, Schedule!$F$236:$FO$236, 0)</f>
        <v>0</v>
      </c>
      <c r="HDC250" s="214">
        <f>_xlfn.XLOOKUP(HDC234, Schedule!$F$226:$FO$226, Schedule!$F$236:$FO$236, 0)</f>
        <v>0</v>
      </c>
      <c r="HDD250" s="214">
        <f>_xlfn.XLOOKUP(HDD234, Schedule!$F$226:$FO$226, Schedule!$F$236:$FO$236, 0)</f>
        <v>0</v>
      </c>
      <c r="HDE250" s="214">
        <f>_xlfn.XLOOKUP(HDE234, Schedule!$F$226:$FO$226, Schedule!$F$236:$FO$236, 0)</f>
        <v>0</v>
      </c>
      <c r="HDF250" s="214">
        <f>_xlfn.XLOOKUP(HDF234, Schedule!$F$226:$FO$226, Schedule!$F$236:$FO$236, 0)</f>
        <v>0</v>
      </c>
      <c r="HDG250" s="214">
        <f>_xlfn.XLOOKUP(HDG234, Schedule!$F$226:$FO$226, Schedule!$F$236:$FO$236, 0)</f>
        <v>0</v>
      </c>
      <c r="HDH250" s="214">
        <f>_xlfn.XLOOKUP(HDH234, Schedule!$F$226:$FO$226, Schedule!$F$236:$FO$236, 0)</f>
        <v>0</v>
      </c>
      <c r="HDI250" s="214">
        <f>_xlfn.XLOOKUP(HDI234, Schedule!$F$226:$FO$226, Schedule!$F$236:$FO$236, 0)</f>
        <v>0</v>
      </c>
      <c r="HDJ250" s="214">
        <f>_xlfn.XLOOKUP(HDJ234, Schedule!$F$226:$FO$226, Schedule!$F$236:$FO$236, 0)</f>
        <v>0</v>
      </c>
      <c r="HDK250" s="214">
        <f>_xlfn.XLOOKUP(HDK234, Schedule!$F$226:$FO$226, Schedule!$F$236:$FO$236, 0)</f>
        <v>0</v>
      </c>
      <c r="HDL250" s="214">
        <f>_xlfn.XLOOKUP(HDL234, Schedule!$F$226:$FO$226, Schedule!$F$236:$FO$236, 0)</f>
        <v>0</v>
      </c>
      <c r="HDM250" s="214">
        <f>_xlfn.XLOOKUP(HDM234, Schedule!$F$226:$FO$226, Schedule!$F$236:$FO$236, 0)</f>
        <v>0</v>
      </c>
      <c r="HDN250" s="214">
        <f>_xlfn.XLOOKUP(HDN234, Schedule!$F$226:$FO$226, Schedule!$F$236:$FO$236, 0)</f>
        <v>0</v>
      </c>
      <c r="HDO250" s="214">
        <f>_xlfn.XLOOKUP(HDO234, Schedule!$F$226:$FO$226, Schedule!$F$236:$FO$236, 0)</f>
        <v>0</v>
      </c>
      <c r="HDP250" s="214">
        <f>_xlfn.XLOOKUP(HDP234, Schedule!$F$226:$FO$226, Schedule!$F$236:$FO$236, 0)</f>
        <v>0</v>
      </c>
      <c r="HDQ250" s="214">
        <f>_xlfn.XLOOKUP(HDQ234, Schedule!$F$226:$FO$226, Schedule!$F$236:$FO$236, 0)</f>
        <v>0</v>
      </c>
      <c r="HDR250" s="214">
        <f>_xlfn.XLOOKUP(HDR234, Schedule!$F$226:$FO$226, Schedule!$F$236:$FO$236, 0)</f>
        <v>0</v>
      </c>
      <c r="HDS250" s="214">
        <f>_xlfn.XLOOKUP(HDS234, Schedule!$F$226:$FO$226, Schedule!$F$236:$FO$236, 0)</f>
        <v>0</v>
      </c>
      <c r="HDT250" s="214">
        <f>_xlfn.XLOOKUP(HDT234, Schedule!$F$226:$FO$226, Schedule!$F$236:$FO$236, 0)</f>
        <v>0</v>
      </c>
      <c r="HDU250" s="214">
        <f>_xlfn.XLOOKUP(HDU234, Schedule!$F$226:$FO$226, Schedule!$F$236:$FO$236, 0)</f>
        <v>0</v>
      </c>
      <c r="HDV250" s="214">
        <f>_xlfn.XLOOKUP(HDV234, Schedule!$F$226:$FO$226, Schedule!$F$236:$FO$236, 0)</f>
        <v>0</v>
      </c>
      <c r="HDW250" s="214">
        <f>_xlfn.XLOOKUP(HDW234, Schedule!$F$226:$FO$226, Schedule!$F$236:$FO$236, 0)</f>
        <v>0</v>
      </c>
      <c r="HDX250" s="214">
        <f>_xlfn.XLOOKUP(HDX234, Schedule!$F$226:$FO$226, Schedule!$F$236:$FO$236, 0)</f>
        <v>0</v>
      </c>
      <c r="HDY250" s="214">
        <f>_xlfn.XLOOKUP(HDY234, Schedule!$F$226:$FO$226, Schedule!$F$236:$FO$236, 0)</f>
        <v>0</v>
      </c>
      <c r="HDZ250" s="214">
        <f>_xlfn.XLOOKUP(HDZ234, Schedule!$F$226:$FO$226, Schedule!$F$236:$FO$236, 0)</f>
        <v>0</v>
      </c>
      <c r="HEA250" s="214">
        <f>_xlfn.XLOOKUP(HEA234, Schedule!$F$226:$FO$226, Schedule!$F$236:$FO$236, 0)</f>
        <v>0</v>
      </c>
      <c r="HEB250" s="214">
        <f>_xlfn.XLOOKUP(HEB234, Schedule!$F$226:$FO$226, Schedule!$F$236:$FO$236, 0)</f>
        <v>0</v>
      </c>
      <c r="HEC250" s="214">
        <f>_xlfn.XLOOKUP(HEC234, Schedule!$F$226:$FO$226, Schedule!$F$236:$FO$236, 0)</f>
        <v>0</v>
      </c>
      <c r="HED250" s="214">
        <f>_xlfn.XLOOKUP(HED234, Schedule!$F$226:$FO$226, Schedule!$F$236:$FO$236, 0)</f>
        <v>0</v>
      </c>
      <c r="HEE250" s="214">
        <f>_xlfn.XLOOKUP(HEE234, Schedule!$F$226:$FO$226, Schedule!$F$236:$FO$236, 0)</f>
        <v>0</v>
      </c>
      <c r="HEF250" s="214">
        <f>_xlfn.XLOOKUP(HEF234, Schedule!$F$226:$FO$226, Schedule!$F$236:$FO$236, 0)</f>
        <v>0</v>
      </c>
      <c r="HEG250" s="214">
        <f>_xlfn.XLOOKUP(HEG234, Schedule!$F$226:$FO$226, Schedule!$F$236:$FO$236, 0)</f>
        <v>0</v>
      </c>
      <c r="HEH250" s="214">
        <f>_xlfn.XLOOKUP(HEH234, Schedule!$F$226:$FO$226, Schedule!$F$236:$FO$236, 0)</f>
        <v>0</v>
      </c>
      <c r="HEI250" s="214">
        <f>_xlfn.XLOOKUP(HEI234, Schedule!$F$226:$FO$226, Schedule!$F$236:$FO$236, 0)</f>
        <v>0</v>
      </c>
      <c r="HEJ250" s="214">
        <f>_xlfn.XLOOKUP(HEJ234, Schedule!$F$226:$FO$226, Schedule!$F$236:$FO$236, 0)</f>
        <v>0</v>
      </c>
      <c r="HEK250" s="214">
        <f>_xlfn.XLOOKUP(HEK234, Schedule!$F$226:$FO$226, Schedule!$F$236:$FO$236, 0)</f>
        <v>0</v>
      </c>
      <c r="HEL250" s="214">
        <f>_xlfn.XLOOKUP(HEL234, Schedule!$F$226:$FO$226, Schedule!$F$236:$FO$236, 0)</f>
        <v>0</v>
      </c>
      <c r="HEM250" s="214">
        <f>_xlfn.XLOOKUP(HEM234, Schedule!$F$226:$FO$226, Schedule!$F$236:$FO$236, 0)</f>
        <v>0</v>
      </c>
      <c r="HEN250" s="214">
        <f>_xlfn.XLOOKUP(HEN234, Schedule!$F$226:$FO$226, Schedule!$F$236:$FO$236, 0)</f>
        <v>0</v>
      </c>
      <c r="HEO250" s="214">
        <f>_xlfn.XLOOKUP(HEO234, Schedule!$F$226:$FO$226, Schedule!$F$236:$FO$236, 0)</f>
        <v>0</v>
      </c>
      <c r="HEP250" s="214">
        <f>_xlfn.XLOOKUP(HEP234, Schedule!$F$226:$FO$226, Schedule!$F$236:$FO$236, 0)</f>
        <v>0</v>
      </c>
      <c r="HEQ250" s="214">
        <f>_xlfn.XLOOKUP(HEQ234, Schedule!$F$226:$FO$226, Schedule!$F$236:$FO$236, 0)</f>
        <v>0</v>
      </c>
      <c r="HER250" s="214">
        <f>_xlfn.XLOOKUP(HER234, Schedule!$F$226:$FO$226, Schedule!$F$236:$FO$236, 0)</f>
        <v>0</v>
      </c>
      <c r="HES250" s="214">
        <f>_xlfn.XLOOKUP(HES234, Schedule!$F$226:$FO$226, Schedule!$F$236:$FO$236, 0)</f>
        <v>0</v>
      </c>
      <c r="HET250" s="214">
        <f>_xlfn.XLOOKUP(HET234, Schedule!$F$226:$FO$226, Schedule!$F$236:$FO$236, 0)</f>
        <v>0</v>
      </c>
      <c r="HEU250" s="214">
        <f>_xlfn.XLOOKUP(HEU234, Schedule!$F$226:$FO$226, Schedule!$F$236:$FO$236, 0)</f>
        <v>0</v>
      </c>
      <c r="HEV250" s="214">
        <f>_xlfn.XLOOKUP(HEV234, Schedule!$F$226:$FO$226, Schedule!$F$236:$FO$236, 0)</f>
        <v>0</v>
      </c>
      <c r="HEW250" s="214">
        <f>_xlfn.XLOOKUP(HEW234, Schedule!$F$226:$FO$226, Schedule!$F$236:$FO$236, 0)</f>
        <v>0</v>
      </c>
      <c r="HEX250" s="214">
        <f>_xlfn.XLOOKUP(HEX234, Schedule!$F$226:$FO$226, Schedule!$F$236:$FO$236, 0)</f>
        <v>0</v>
      </c>
      <c r="HEY250" s="214">
        <f>_xlfn.XLOOKUP(HEY234, Schedule!$F$226:$FO$226, Schedule!$F$236:$FO$236, 0)</f>
        <v>0</v>
      </c>
      <c r="HEZ250" s="214">
        <f>_xlfn.XLOOKUP(HEZ234, Schedule!$F$226:$FO$226, Schedule!$F$236:$FO$236, 0)</f>
        <v>0</v>
      </c>
      <c r="HFA250" s="214">
        <f>_xlfn.XLOOKUP(HFA234, Schedule!$F$226:$FO$226, Schedule!$F$236:$FO$236, 0)</f>
        <v>0</v>
      </c>
      <c r="HFB250" s="214">
        <f>_xlfn.XLOOKUP(HFB234, Schedule!$F$226:$FO$226, Schedule!$F$236:$FO$236, 0)</f>
        <v>0</v>
      </c>
      <c r="HFC250" s="214">
        <f>_xlfn.XLOOKUP(HFC234, Schedule!$F$226:$FO$226, Schedule!$F$236:$FO$236, 0)</f>
        <v>0</v>
      </c>
      <c r="HFD250" s="214">
        <f>_xlfn.XLOOKUP(HFD234, Schedule!$F$226:$FO$226, Schedule!$F$236:$FO$236, 0)</f>
        <v>0</v>
      </c>
      <c r="HFE250" s="214">
        <f>_xlfn.XLOOKUP(HFE234, Schedule!$F$226:$FO$226, Schedule!$F$236:$FO$236, 0)</f>
        <v>0</v>
      </c>
      <c r="HFF250" s="214">
        <f>_xlfn.XLOOKUP(HFF234, Schedule!$F$226:$FO$226, Schedule!$F$236:$FO$236, 0)</f>
        <v>0</v>
      </c>
      <c r="HFG250" s="214">
        <f>_xlfn.XLOOKUP(HFG234, Schedule!$F$226:$FO$226, Schedule!$F$236:$FO$236, 0)</f>
        <v>0</v>
      </c>
      <c r="HFH250" s="214">
        <f>_xlfn.XLOOKUP(HFH234, Schedule!$F$226:$FO$226, Schedule!$F$236:$FO$236, 0)</f>
        <v>0</v>
      </c>
      <c r="HFI250" s="214">
        <f>_xlfn.XLOOKUP(HFI234, Schedule!$F$226:$FO$226, Schedule!$F$236:$FO$236, 0)</f>
        <v>0</v>
      </c>
      <c r="HFJ250" s="214">
        <f>_xlfn.XLOOKUP(HFJ234, Schedule!$F$226:$FO$226, Schedule!$F$236:$FO$236, 0)</f>
        <v>0</v>
      </c>
      <c r="HFK250" s="214">
        <f>_xlfn.XLOOKUP(HFK234, Schedule!$F$226:$FO$226, Schedule!$F$236:$FO$236, 0)</f>
        <v>0</v>
      </c>
      <c r="HFL250" s="214">
        <f>_xlfn.XLOOKUP(HFL234, Schedule!$F$226:$FO$226, Schedule!$F$236:$FO$236, 0)</f>
        <v>0</v>
      </c>
      <c r="HFM250" s="214">
        <f>_xlfn.XLOOKUP(HFM234, Schedule!$F$226:$FO$226, Schedule!$F$236:$FO$236, 0)</f>
        <v>0</v>
      </c>
      <c r="HFN250" s="214">
        <f>_xlfn.XLOOKUP(HFN234, Schedule!$F$226:$FO$226, Schedule!$F$236:$FO$236, 0)</f>
        <v>0</v>
      </c>
      <c r="HFO250" s="214">
        <f>_xlfn.XLOOKUP(HFO234, Schedule!$F$226:$FO$226, Schedule!$F$236:$FO$236, 0)</f>
        <v>0</v>
      </c>
      <c r="HFP250" s="214">
        <f>_xlfn.XLOOKUP(HFP234, Schedule!$F$226:$FO$226, Schedule!$F$236:$FO$236, 0)</f>
        <v>0</v>
      </c>
      <c r="HFQ250" s="214">
        <f>_xlfn.XLOOKUP(HFQ234, Schedule!$F$226:$FO$226, Schedule!$F$236:$FO$236, 0)</f>
        <v>0</v>
      </c>
      <c r="HFR250" s="214">
        <f>_xlfn.XLOOKUP(HFR234, Schedule!$F$226:$FO$226, Schedule!$F$236:$FO$236, 0)</f>
        <v>0</v>
      </c>
      <c r="HFS250" s="214">
        <f>_xlfn.XLOOKUP(HFS234, Schedule!$F$226:$FO$226, Schedule!$F$236:$FO$236, 0)</f>
        <v>0</v>
      </c>
      <c r="HFT250" s="214">
        <f>_xlfn.XLOOKUP(HFT234, Schedule!$F$226:$FO$226, Schedule!$F$236:$FO$236, 0)</f>
        <v>0</v>
      </c>
      <c r="HFU250" s="214">
        <f>_xlfn.XLOOKUP(HFU234, Schedule!$F$226:$FO$226, Schedule!$F$236:$FO$236, 0)</f>
        <v>0</v>
      </c>
      <c r="HFV250" s="214">
        <f>_xlfn.XLOOKUP(HFV234, Schedule!$F$226:$FO$226, Schedule!$F$236:$FO$236, 0)</f>
        <v>0</v>
      </c>
      <c r="HFW250" s="214">
        <f>_xlfn.XLOOKUP(HFW234, Schedule!$F$226:$FO$226, Schedule!$F$236:$FO$236, 0)</f>
        <v>0</v>
      </c>
      <c r="HFX250" s="214">
        <f>_xlfn.XLOOKUP(HFX234, Schedule!$F$226:$FO$226, Schedule!$F$236:$FO$236, 0)</f>
        <v>0</v>
      </c>
      <c r="HFY250" s="214">
        <f>_xlfn.XLOOKUP(HFY234, Schedule!$F$226:$FO$226, Schedule!$F$236:$FO$236, 0)</f>
        <v>0</v>
      </c>
      <c r="HFZ250" s="214">
        <f>_xlfn.XLOOKUP(HFZ234, Schedule!$F$226:$FO$226, Schedule!$F$236:$FO$236, 0)</f>
        <v>0</v>
      </c>
      <c r="HGA250" s="214">
        <f>_xlfn.XLOOKUP(HGA234, Schedule!$F$226:$FO$226, Schedule!$F$236:$FO$236, 0)</f>
        <v>0</v>
      </c>
      <c r="HGB250" s="214">
        <f>_xlfn.XLOOKUP(HGB234, Schedule!$F$226:$FO$226, Schedule!$F$236:$FO$236, 0)</f>
        <v>0</v>
      </c>
      <c r="HGC250" s="214">
        <f>_xlfn.XLOOKUP(HGC234, Schedule!$F$226:$FO$226, Schedule!$F$236:$FO$236, 0)</f>
        <v>0</v>
      </c>
      <c r="HGD250" s="214">
        <f>_xlfn.XLOOKUP(HGD234, Schedule!$F$226:$FO$226, Schedule!$F$236:$FO$236, 0)</f>
        <v>0</v>
      </c>
      <c r="HGE250" s="214">
        <f>_xlfn.XLOOKUP(HGE234, Schedule!$F$226:$FO$226, Schedule!$F$236:$FO$236, 0)</f>
        <v>0</v>
      </c>
      <c r="HGF250" s="214">
        <f>_xlfn.XLOOKUP(HGF234, Schedule!$F$226:$FO$226, Schedule!$F$236:$FO$236, 0)</f>
        <v>0</v>
      </c>
      <c r="HGG250" s="214">
        <f>_xlfn.XLOOKUP(HGG234, Schedule!$F$226:$FO$226, Schedule!$F$236:$FO$236, 0)</f>
        <v>0</v>
      </c>
      <c r="HGH250" s="214">
        <f>_xlfn.XLOOKUP(HGH234, Schedule!$F$226:$FO$226, Schedule!$F$236:$FO$236, 0)</f>
        <v>0</v>
      </c>
      <c r="HGI250" s="214">
        <f>_xlfn.XLOOKUP(HGI234, Schedule!$F$226:$FO$226, Schedule!$F$236:$FO$236, 0)</f>
        <v>0</v>
      </c>
      <c r="HGJ250" s="214">
        <f>_xlfn.XLOOKUP(HGJ234, Schedule!$F$226:$FO$226, Schedule!$F$236:$FO$236, 0)</f>
        <v>0</v>
      </c>
      <c r="HGK250" s="214">
        <f>_xlfn.XLOOKUP(HGK234, Schedule!$F$226:$FO$226, Schedule!$F$236:$FO$236, 0)</f>
        <v>0</v>
      </c>
      <c r="HGL250" s="214">
        <f>_xlfn.XLOOKUP(HGL234, Schedule!$F$226:$FO$226, Schedule!$F$236:$FO$236, 0)</f>
        <v>0</v>
      </c>
      <c r="HGM250" s="214">
        <f>_xlfn.XLOOKUP(HGM234, Schedule!$F$226:$FO$226, Schedule!$F$236:$FO$236, 0)</f>
        <v>0</v>
      </c>
      <c r="HGN250" s="214">
        <f>_xlfn.XLOOKUP(HGN234, Schedule!$F$226:$FO$226, Schedule!$F$236:$FO$236, 0)</f>
        <v>0</v>
      </c>
      <c r="HGO250" s="214">
        <f>_xlfn.XLOOKUP(HGO234, Schedule!$F$226:$FO$226, Schedule!$F$236:$FO$236, 0)</f>
        <v>0</v>
      </c>
      <c r="HGP250" s="214">
        <f>_xlfn.XLOOKUP(HGP234, Schedule!$F$226:$FO$226, Schedule!$F$236:$FO$236, 0)</f>
        <v>0</v>
      </c>
      <c r="HGQ250" s="214">
        <f>_xlfn.XLOOKUP(HGQ234, Schedule!$F$226:$FO$226, Schedule!$F$236:$FO$236, 0)</f>
        <v>0</v>
      </c>
      <c r="HGR250" s="214">
        <f>_xlfn.XLOOKUP(HGR234, Schedule!$F$226:$FO$226, Schedule!$F$236:$FO$236, 0)</f>
        <v>0</v>
      </c>
      <c r="HGS250" s="214">
        <f>_xlfn.XLOOKUP(HGS234, Schedule!$F$226:$FO$226, Schedule!$F$236:$FO$236, 0)</f>
        <v>0</v>
      </c>
      <c r="HGT250" s="214">
        <f>_xlfn.XLOOKUP(HGT234, Schedule!$F$226:$FO$226, Schedule!$F$236:$FO$236, 0)</f>
        <v>0</v>
      </c>
      <c r="HGU250" s="214">
        <f>_xlfn.XLOOKUP(HGU234, Schedule!$F$226:$FO$226, Schedule!$F$236:$FO$236, 0)</f>
        <v>0</v>
      </c>
      <c r="HGV250" s="214">
        <f>_xlfn.XLOOKUP(HGV234, Schedule!$F$226:$FO$226, Schedule!$F$236:$FO$236, 0)</f>
        <v>0</v>
      </c>
      <c r="HGW250" s="214">
        <f>_xlfn.XLOOKUP(HGW234, Schedule!$F$226:$FO$226, Schedule!$F$236:$FO$236, 0)</f>
        <v>0</v>
      </c>
      <c r="HGX250" s="214">
        <f>_xlfn.XLOOKUP(HGX234, Schedule!$F$226:$FO$226, Schedule!$F$236:$FO$236, 0)</f>
        <v>0</v>
      </c>
      <c r="HGY250" s="214">
        <f>_xlfn.XLOOKUP(HGY234, Schedule!$F$226:$FO$226, Schedule!$F$236:$FO$236, 0)</f>
        <v>0</v>
      </c>
      <c r="HGZ250" s="214">
        <f>_xlfn.XLOOKUP(HGZ234, Schedule!$F$226:$FO$226, Schedule!$F$236:$FO$236, 0)</f>
        <v>0</v>
      </c>
      <c r="HHA250" s="214">
        <f>_xlfn.XLOOKUP(HHA234, Schedule!$F$226:$FO$226, Schedule!$F$236:$FO$236, 0)</f>
        <v>0</v>
      </c>
      <c r="HHB250" s="214">
        <f>_xlfn.XLOOKUP(HHB234, Schedule!$F$226:$FO$226, Schedule!$F$236:$FO$236, 0)</f>
        <v>0</v>
      </c>
      <c r="HHC250" s="214">
        <f>_xlfn.XLOOKUP(HHC234, Schedule!$F$226:$FO$226, Schedule!$F$236:$FO$236, 0)</f>
        <v>0</v>
      </c>
      <c r="HHD250" s="214">
        <f>_xlfn.XLOOKUP(HHD234, Schedule!$F$226:$FO$226, Schedule!$F$236:$FO$236, 0)</f>
        <v>0</v>
      </c>
      <c r="HHE250" s="214">
        <f>_xlfn.XLOOKUP(HHE234, Schedule!$F$226:$FO$226, Schedule!$F$236:$FO$236, 0)</f>
        <v>0</v>
      </c>
      <c r="HHF250" s="214">
        <f>_xlfn.XLOOKUP(HHF234, Schedule!$F$226:$FO$226, Schedule!$F$236:$FO$236, 0)</f>
        <v>0</v>
      </c>
      <c r="HHG250" s="214">
        <f>_xlfn.XLOOKUP(HHG234, Schedule!$F$226:$FO$226, Schedule!$F$236:$FO$236, 0)</f>
        <v>0</v>
      </c>
      <c r="HHH250" s="214">
        <f>_xlfn.XLOOKUP(HHH234, Schedule!$F$226:$FO$226, Schedule!$F$236:$FO$236, 0)</f>
        <v>0</v>
      </c>
      <c r="HHI250" s="214">
        <f>_xlfn.XLOOKUP(HHI234, Schedule!$F$226:$FO$226, Schedule!$F$236:$FO$236, 0)</f>
        <v>0</v>
      </c>
      <c r="HHJ250" s="214">
        <f>_xlfn.XLOOKUP(HHJ234, Schedule!$F$226:$FO$226, Schedule!$F$236:$FO$236, 0)</f>
        <v>0</v>
      </c>
      <c r="HHK250" s="214">
        <f>_xlfn.XLOOKUP(HHK234, Schedule!$F$226:$FO$226, Schedule!$F$236:$FO$236, 0)</f>
        <v>0</v>
      </c>
      <c r="HHL250" s="214">
        <f>_xlfn.XLOOKUP(HHL234, Schedule!$F$226:$FO$226, Schedule!$F$236:$FO$236, 0)</f>
        <v>0</v>
      </c>
      <c r="HHM250" s="214">
        <f>_xlfn.XLOOKUP(HHM234, Schedule!$F$226:$FO$226, Schedule!$F$236:$FO$236, 0)</f>
        <v>0</v>
      </c>
      <c r="HHN250" s="214">
        <f>_xlfn.XLOOKUP(HHN234, Schedule!$F$226:$FO$226, Schedule!$F$236:$FO$236, 0)</f>
        <v>0</v>
      </c>
      <c r="HHO250" s="214">
        <f>_xlfn.XLOOKUP(HHO234, Schedule!$F$226:$FO$226, Schedule!$F$236:$FO$236, 0)</f>
        <v>0</v>
      </c>
      <c r="HHP250" s="214">
        <f>_xlfn.XLOOKUP(HHP234, Schedule!$F$226:$FO$226, Schedule!$F$236:$FO$236, 0)</f>
        <v>0</v>
      </c>
      <c r="HHQ250" s="214">
        <f>_xlfn.XLOOKUP(HHQ234, Schedule!$F$226:$FO$226, Schedule!$F$236:$FO$236, 0)</f>
        <v>0</v>
      </c>
      <c r="HHR250" s="214">
        <f>_xlfn.XLOOKUP(HHR234, Schedule!$F$226:$FO$226, Schedule!$F$236:$FO$236, 0)</f>
        <v>0</v>
      </c>
      <c r="HHS250" s="214">
        <f>_xlfn.XLOOKUP(HHS234, Schedule!$F$226:$FO$226, Schedule!$F$236:$FO$236, 0)</f>
        <v>0</v>
      </c>
      <c r="HHT250" s="214">
        <f>_xlfn.XLOOKUP(HHT234, Schedule!$F$226:$FO$226, Schedule!$F$236:$FO$236, 0)</f>
        <v>0</v>
      </c>
      <c r="HHU250" s="214">
        <f>_xlfn.XLOOKUP(HHU234, Schedule!$F$226:$FO$226, Schedule!$F$236:$FO$236, 0)</f>
        <v>0</v>
      </c>
      <c r="HHV250" s="214">
        <f>_xlfn.XLOOKUP(HHV234, Schedule!$F$226:$FO$226, Schedule!$F$236:$FO$236, 0)</f>
        <v>0</v>
      </c>
      <c r="HHW250" s="214">
        <f>_xlfn.XLOOKUP(HHW234, Schedule!$F$226:$FO$226, Schedule!$F$236:$FO$236, 0)</f>
        <v>0</v>
      </c>
      <c r="HHX250" s="214">
        <f>_xlfn.XLOOKUP(HHX234, Schedule!$F$226:$FO$226, Schedule!$F$236:$FO$236, 0)</f>
        <v>0</v>
      </c>
      <c r="HHY250" s="214">
        <f>_xlfn.XLOOKUP(HHY234, Schedule!$F$226:$FO$226, Schedule!$F$236:$FO$236, 0)</f>
        <v>0</v>
      </c>
      <c r="HHZ250" s="214">
        <f>_xlfn.XLOOKUP(HHZ234, Schedule!$F$226:$FO$226, Schedule!$F$236:$FO$236, 0)</f>
        <v>0</v>
      </c>
      <c r="HIA250" s="214">
        <f>_xlfn.XLOOKUP(HIA234, Schedule!$F$226:$FO$226, Schedule!$F$236:$FO$236, 0)</f>
        <v>0</v>
      </c>
      <c r="HIB250" s="214">
        <f>_xlfn.XLOOKUP(HIB234, Schedule!$F$226:$FO$226, Schedule!$F$236:$FO$236, 0)</f>
        <v>0</v>
      </c>
      <c r="HIC250" s="214">
        <f>_xlfn.XLOOKUP(HIC234, Schedule!$F$226:$FO$226, Schedule!$F$236:$FO$236, 0)</f>
        <v>0</v>
      </c>
      <c r="HID250" s="214">
        <f>_xlfn.XLOOKUP(HID234, Schedule!$F$226:$FO$226, Schedule!$F$236:$FO$236, 0)</f>
        <v>0</v>
      </c>
      <c r="HIE250" s="214">
        <f>_xlfn.XLOOKUP(HIE234, Schedule!$F$226:$FO$226, Schedule!$F$236:$FO$236, 0)</f>
        <v>0</v>
      </c>
      <c r="HIF250" s="214">
        <f>_xlfn.XLOOKUP(HIF234, Schedule!$F$226:$FO$226, Schedule!$F$236:$FO$236, 0)</f>
        <v>0</v>
      </c>
      <c r="HIG250" s="214">
        <f>_xlfn.XLOOKUP(HIG234, Schedule!$F$226:$FO$226, Schedule!$F$236:$FO$236, 0)</f>
        <v>0</v>
      </c>
      <c r="HIH250" s="214">
        <f>_xlfn.XLOOKUP(HIH234, Schedule!$F$226:$FO$226, Schedule!$F$236:$FO$236, 0)</f>
        <v>0</v>
      </c>
      <c r="HII250" s="214">
        <f>_xlfn.XLOOKUP(HII234, Schedule!$F$226:$FO$226, Schedule!$F$236:$FO$236, 0)</f>
        <v>0</v>
      </c>
      <c r="HIJ250" s="214">
        <f>_xlfn.XLOOKUP(HIJ234, Schedule!$F$226:$FO$226, Schedule!$F$236:$FO$236, 0)</f>
        <v>0</v>
      </c>
      <c r="HIK250" s="214">
        <f>_xlfn.XLOOKUP(HIK234, Schedule!$F$226:$FO$226, Schedule!$F$236:$FO$236, 0)</f>
        <v>0</v>
      </c>
      <c r="HIL250" s="214">
        <f>_xlfn.XLOOKUP(HIL234, Schedule!$F$226:$FO$226, Schedule!$F$236:$FO$236, 0)</f>
        <v>0</v>
      </c>
      <c r="HIM250" s="214">
        <f>_xlfn.XLOOKUP(HIM234, Schedule!$F$226:$FO$226, Schedule!$F$236:$FO$236, 0)</f>
        <v>0</v>
      </c>
      <c r="HIN250" s="214">
        <f>_xlfn.XLOOKUP(HIN234, Schedule!$F$226:$FO$226, Schedule!$F$236:$FO$236, 0)</f>
        <v>0</v>
      </c>
      <c r="HIO250" s="214">
        <f>_xlfn.XLOOKUP(HIO234, Schedule!$F$226:$FO$226, Schedule!$F$236:$FO$236, 0)</f>
        <v>0</v>
      </c>
      <c r="HIP250" s="214">
        <f>_xlfn.XLOOKUP(HIP234, Schedule!$F$226:$FO$226, Schedule!$F$236:$FO$236, 0)</f>
        <v>0</v>
      </c>
      <c r="HIQ250" s="214">
        <f>_xlfn.XLOOKUP(HIQ234, Schedule!$F$226:$FO$226, Schedule!$F$236:$FO$236, 0)</f>
        <v>0</v>
      </c>
      <c r="HIR250" s="214">
        <f>_xlfn.XLOOKUP(HIR234, Schedule!$F$226:$FO$226, Schedule!$F$236:$FO$236, 0)</f>
        <v>0</v>
      </c>
      <c r="HIS250" s="214">
        <f>_xlfn.XLOOKUP(HIS234, Schedule!$F$226:$FO$226, Schedule!$F$236:$FO$236, 0)</f>
        <v>0</v>
      </c>
      <c r="HIT250" s="214">
        <f>_xlfn.XLOOKUP(HIT234, Schedule!$F$226:$FO$226, Schedule!$F$236:$FO$236, 0)</f>
        <v>0</v>
      </c>
      <c r="HIU250" s="214">
        <f>_xlfn.XLOOKUP(HIU234, Schedule!$F$226:$FO$226, Schedule!$F$236:$FO$236, 0)</f>
        <v>0</v>
      </c>
      <c r="HIV250" s="214">
        <f>_xlfn.XLOOKUP(HIV234, Schedule!$F$226:$FO$226, Schedule!$F$236:$FO$236, 0)</f>
        <v>0</v>
      </c>
      <c r="HIW250" s="214">
        <f>_xlfn.XLOOKUP(HIW234, Schedule!$F$226:$FO$226, Schedule!$F$236:$FO$236, 0)</f>
        <v>0</v>
      </c>
      <c r="HIX250" s="214">
        <f>_xlfn.XLOOKUP(HIX234, Schedule!$F$226:$FO$226, Schedule!$F$236:$FO$236, 0)</f>
        <v>0</v>
      </c>
      <c r="HIY250" s="214">
        <f>_xlfn.XLOOKUP(HIY234, Schedule!$F$226:$FO$226, Schedule!$F$236:$FO$236, 0)</f>
        <v>0</v>
      </c>
      <c r="HIZ250" s="214">
        <f>_xlfn.XLOOKUP(HIZ234, Schedule!$F$226:$FO$226, Schedule!$F$236:$FO$236, 0)</f>
        <v>0</v>
      </c>
      <c r="HJA250" s="214">
        <f>_xlfn.XLOOKUP(HJA234, Schedule!$F$226:$FO$226, Schedule!$F$236:$FO$236, 0)</f>
        <v>0</v>
      </c>
      <c r="HJB250" s="214">
        <f>_xlfn.XLOOKUP(HJB234, Schedule!$F$226:$FO$226, Schedule!$F$236:$FO$236, 0)</f>
        <v>0</v>
      </c>
      <c r="HJC250" s="214">
        <f>_xlfn.XLOOKUP(HJC234, Schedule!$F$226:$FO$226, Schedule!$F$236:$FO$236, 0)</f>
        <v>0</v>
      </c>
      <c r="HJD250" s="214">
        <f>_xlfn.XLOOKUP(HJD234, Schedule!$F$226:$FO$226, Schedule!$F$236:$FO$236, 0)</f>
        <v>0</v>
      </c>
      <c r="HJE250" s="214">
        <f>_xlfn.XLOOKUP(HJE234, Schedule!$F$226:$FO$226, Schedule!$F$236:$FO$236, 0)</f>
        <v>0</v>
      </c>
      <c r="HJF250" s="214">
        <f>_xlfn.XLOOKUP(HJF234, Schedule!$F$226:$FO$226, Schedule!$F$236:$FO$236, 0)</f>
        <v>0</v>
      </c>
      <c r="HJG250" s="214">
        <f>_xlfn.XLOOKUP(HJG234, Schedule!$F$226:$FO$226, Schedule!$F$236:$FO$236, 0)</f>
        <v>0</v>
      </c>
      <c r="HJH250" s="214">
        <f>_xlfn.XLOOKUP(HJH234, Schedule!$F$226:$FO$226, Schedule!$F$236:$FO$236, 0)</f>
        <v>0</v>
      </c>
      <c r="HJI250" s="214">
        <f>_xlfn.XLOOKUP(HJI234, Schedule!$F$226:$FO$226, Schedule!$F$236:$FO$236, 0)</f>
        <v>0</v>
      </c>
      <c r="HJJ250" s="214">
        <f>_xlfn.XLOOKUP(HJJ234, Schedule!$F$226:$FO$226, Schedule!$F$236:$FO$236, 0)</f>
        <v>0</v>
      </c>
      <c r="HJK250" s="214">
        <f>_xlfn.XLOOKUP(HJK234, Schedule!$F$226:$FO$226, Schedule!$F$236:$FO$236, 0)</f>
        <v>0</v>
      </c>
      <c r="HJL250" s="214">
        <f>_xlfn.XLOOKUP(HJL234, Schedule!$F$226:$FO$226, Schedule!$F$236:$FO$236, 0)</f>
        <v>0</v>
      </c>
      <c r="HJM250" s="214">
        <f>_xlfn.XLOOKUP(HJM234, Schedule!$F$226:$FO$226, Schedule!$F$236:$FO$236, 0)</f>
        <v>0</v>
      </c>
      <c r="HJN250" s="214">
        <f>_xlfn.XLOOKUP(HJN234, Schedule!$F$226:$FO$226, Schedule!$F$236:$FO$236, 0)</f>
        <v>0</v>
      </c>
      <c r="HJO250" s="214">
        <f>_xlfn.XLOOKUP(HJO234, Schedule!$F$226:$FO$226, Schedule!$F$236:$FO$236, 0)</f>
        <v>0</v>
      </c>
      <c r="HJP250" s="214">
        <f>_xlfn.XLOOKUP(HJP234, Schedule!$F$226:$FO$226, Schedule!$F$236:$FO$236, 0)</f>
        <v>0</v>
      </c>
      <c r="HJQ250" s="214">
        <f>_xlfn.XLOOKUP(HJQ234, Schedule!$F$226:$FO$226, Schedule!$F$236:$FO$236, 0)</f>
        <v>0</v>
      </c>
      <c r="HJR250" s="214">
        <f>_xlfn.XLOOKUP(HJR234, Schedule!$F$226:$FO$226, Schedule!$F$236:$FO$236, 0)</f>
        <v>0</v>
      </c>
      <c r="HJS250" s="214">
        <f>_xlfn.XLOOKUP(HJS234, Schedule!$F$226:$FO$226, Schedule!$F$236:$FO$236, 0)</f>
        <v>0</v>
      </c>
      <c r="HJT250" s="214">
        <f>_xlfn.XLOOKUP(HJT234, Schedule!$F$226:$FO$226, Schedule!$F$236:$FO$236, 0)</f>
        <v>0</v>
      </c>
      <c r="HJU250" s="214">
        <f>_xlfn.XLOOKUP(HJU234, Schedule!$F$226:$FO$226, Schedule!$F$236:$FO$236, 0)</f>
        <v>0</v>
      </c>
      <c r="HJV250" s="214">
        <f>_xlfn.XLOOKUP(HJV234, Schedule!$F$226:$FO$226, Schedule!$F$236:$FO$236, 0)</f>
        <v>0</v>
      </c>
      <c r="HJW250" s="214">
        <f>_xlfn.XLOOKUP(HJW234, Schedule!$F$226:$FO$226, Schedule!$F$236:$FO$236, 0)</f>
        <v>0</v>
      </c>
      <c r="HJX250" s="214">
        <f>_xlfn.XLOOKUP(HJX234, Schedule!$F$226:$FO$226, Schedule!$F$236:$FO$236, 0)</f>
        <v>0</v>
      </c>
      <c r="HJY250" s="214">
        <f>_xlfn.XLOOKUP(HJY234, Schedule!$F$226:$FO$226, Schedule!$F$236:$FO$236, 0)</f>
        <v>0</v>
      </c>
      <c r="HJZ250" s="214">
        <f>_xlfn.XLOOKUP(HJZ234, Schedule!$F$226:$FO$226, Schedule!$F$236:$FO$236, 0)</f>
        <v>0</v>
      </c>
      <c r="HKA250" s="214">
        <f>_xlfn.XLOOKUP(HKA234, Schedule!$F$226:$FO$226, Schedule!$F$236:$FO$236, 0)</f>
        <v>0</v>
      </c>
      <c r="HKB250" s="214">
        <f>_xlfn.XLOOKUP(HKB234, Schedule!$F$226:$FO$226, Schedule!$F$236:$FO$236, 0)</f>
        <v>0</v>
      </c>
      <c r="HKC250" s="214">
        <f>_xlfn.XLOOKUP(HKC234, Schedule!$F$226:$FO$226, Schedule!$F$236:$FO$236, 0)</f>
        <v>0</v>
      </c>
      <c r="HKD250" s="214">
        <f>_xlfn.XLOOKUP(HKD234, Schedule!$F$226:$FO$226, Schedule!$F$236:$FO$236, 0)</f>
        <v>0</v>
      </c>
      <c r="HKE250" s="214">
        <f>_xlfn.XLOOKUP(HKE234, Schedule!$F$226:$FO$226, Schedule!$F$236:$FO$236, 0)</f>
        <v>0</v>
      </c>
      <c r="HKF250" s="214">
        <f>_xlfn.XLOOKUP(HKF234, Schedule!$F$226:$FO$226, Schedule!$F$236:$FO$236, 0)</f>
        <v>0</v>
      </c>
      <c r="HKG250" s="214">
        <f>_xlfn.XLOOKUP(HKG234, Schedule!$F$226:$FO$226, Schedule!$F$236:$FO$236, 0)</f>
        <v>0</v>
      </c>
      <c r="HKH250" s="214">
        <f>_xlfn.XLOOKUP(HKH234, Schedule!$F$226:$FO$226, Schedule!$F$236:$FO$236, 0)</f>
        <v>0</v>
      </c>
      <c r="HKI250" s="214">
        <f>_xlfn.XLOOKUP(HKI234, Schedule!$F$226:$FO$226, Schedule!$F$236:$FO$236, 0)</f>
        <v>0</v>
      </c>
      <c r="HKJ250" s="214">
        <f>_xlfn.XLOOKUP(HKJ234, Schedule!$F$226:$FO$226, Schedule!$F$236:$FO$236, 0)</f>
        <v>0</v>
      </c>
      <c r="HKK250" s="214">
        <f>_xlfn.XLOOKUP(HKK234, Schedule!$F$226:$FO$226, Schedule!$F$236:$FO$236, 0)</f>
        <v>0</v>
      </c>
      <c r="HKL250" s="214">
        <f>_xlfn.XLOOKUP(HKL234, Schedule!$F$226:$FO$226, Schedule!$F$236:$FO$236, 0)</f>
        <v>0</v>
      </c>
      <c r="HKM250" s="214">
        <f>_xlfn.XLOOKUP(HKM234, Schedule!$F$226:$FO$226, Schedule!$F$236:$FO$236, 0)</f>
        <v>0</v>
      </c>
      <c r="HKN250" s="214">
        <f>_xlfn.XLOOKUP(HKN234, Schedule!$F$226:$FO$226, Schedule!$F$236:$FO$236, 0)</f>
        <v>0</v>
      </c>
      <c r="HKO250" s="214">
        <f>_xlfn.XLOOKUP(HKO234, Schedule!$F$226:$FO$226, Schedule!$F$236:$FO$236, 0)</f>
        <v>0</v>
      </c>
      <c r="HKP250" s="214">
        <f>_xlfn.XLOOKUP(HKP234, Schedule!$F$226:$FO$226, Schedule!$F$236:$FO$236, 0)</f>
        <v>0</v>
      </c>
      <c r="HKQ250" s="214">
        <f>_xlfn.XLOOKUP(HKQ234, Schedule!$F$226:$FO$226, Schedule!$F$236:$FO$236, 0)</f>
        <v>0</v>
      </c>
      <c r="HKR250" s="214">
        <f>_xlfn.XLOOKUP(HKR234, Schedule!$F$226:$FO$226, Schedule!$F$236:$FO$236, 0)</f>
        <v>0</v>
      </c>
      <c r="HKS250" s="214">
        <f>_xlfn.XLOOKUP(HKS234, Schedule!$F$226:$FO$226, Schedule!$F$236:$FO$236, 0)</f>
        <v>0</v>
      </c>
      <c r="HKT250" s="214">
        <f>_xlfn.XLOOKUP(HKT234, Schedule!$F$226:$FO$226, Schedule!$F$236:$FO$236, 0)</f>
        <v>0</v>
      </c>
      <c r="HKU250" s="214">
        <f>_xlfn.XLOOKUP(HKU234, Schedule!$F$226:$FO$226, Schedule!$F$236:$FO$236, 0)</f>
        <v>0</v>
      </c>
      <c r="HKV250" s="214">
        <f>_xlfn.XLOOKUP(HKV234, Schedule!$F$226:$FO$226, Schedule!$F$236:$FO$236, 0)</f>
        <v>0</v>
      </c>
      <c r="HKW250" s="214">
        <f>_xlfn.XLOOKUP(HKW234, Schedule!$F$226:$FO$226, Schedule!$F$236:$FO$236, 0)</f>
        <v>0</v>
      </c>
      <c r="HKX250" s="214">
        <f>_xlfn.XLOOKUP(HKX234, Schedule!$F$226:$FO$226, Schedule!$F$236:$FO$236, 0)</f>
        <v>0</v>
      </c>
      <c r="HKY250" s="214">
        <f>_xlfn.XLOOKUP(HKY234, Schedule!$F$226:$FO$226, Schedule!$F$236:$FO$236, 0)</f>
        <v>0</v>
      </c>
      <c r="HKZ250" s="214">
        <f>_xlfn.XLOOKUP(HKZ234, Schedule!$F$226:$FO$226, Schedule!$F$236:$FO$236, 0)</f>
        <v>0</v>
      </c>
      <c r="HLA250" s="214">
        <f>_xlfn.XLOOKUP(HLA234, Schedule!$F$226:$FO$226, Schedule!$F$236:$FO$236, 0)</f>
        <v>0</v>
      </c>
      <c r="HLB250" s="214">
        <f>_xlfn.XLOOKUP(HLB234, Schedule!$F$226:$FO$226, Schedule!$F$236:$FO$236, 0)</f>
        <v>0</v>
      </c>
      <c r="HLC250" s="214">
        <f>_xlfn.XLOOKUP(HLC234, Schedule!$F$226:$FO$226, Schedule!$F$236:$FO$236, 0)</f>
        <v>0</v>
      </c>
      <c r="HLD250" s="214">
        <f>_xlfn.XLOOKUP(HLD234, Schedule!$F$226:$FO$226, Schedule!$F$236:$FO$236, 0)</f>
        <v>0</v>
      </c>
      <c r="HLE250" s="214">
        <f>_xlfn.XLOOKUP(HLE234, Schedule!$F$226:$FO$226, Schedule!$F$236:$FO$236, 0)</f>
        <v>0</v>
      </c>
      <c r="HLF250" s="214">
        <f>_xlfn.XLOOKUP(HLF234, Schedule!$F$226:$FO$226, Schedule!$F$236:$FO$236, 0)</f>
        <v>0</v>
      </c>
      <c r="HLG250" s="214">
        <f>_xlfn.XLOOKUP(HLG234, Schedule!$F$226:$FO$226, Schedule!$F$236:$FO$236, 0)</f>
        <v>0</v>
      </c>
      <c r="HLH250" s="214">
        <f>_xlfn.XLOOKUP(HLH234, Schedule!$F$226:$FO$226, Schedule!$F$236:$FO$236, 0)</f>
        <v>0</v>
      </c>
      <c r="HLI250" s="214">
        <f>_xlfn.XLOOKUP(HLI234, Schedule!$F$226:$FO$226, Schedule!$F$236:$FO$236, 0)</f>
        <v>0</v>
      </c>
      <c r="HLJ250" s="214">
        <f>_xlfn.XLOOKUP(HLJ234, Schedule!$F$226:$FO$226, Schedule!$F$236:$FO$236, 0)</f>
        <v>0</v>
      </c>
      <c r="HLK250" s="214">
        <f>_xlfn.XLOOKUP(HLK234, Schedule!$F$226:$FO$226, Schedule!$F$236:$FO$236, 0)</f>
        <v>0</v>
      </c>
      <c r="HLL250" s="214">
        <f>_xlfn.XLOOKUP(HLL234, Schedule!$F$226:$FO$226, Schedule!$F$236:$FO$236, 0)</f>
        <v>0</v>
      </c>
      <c r="HLM250" s="214">
        <f>_xlfn.XLOOKUP(HLM234, Schedule!$F$226:$FO$226, Schedule!$F$236:$FO$236, 0)</f>
        <v>0</v>
      </c>
      <c r="HLN250" s="214">
        <f>_xlfn.XLOOKUP(HLN234, Schedule!$F$226:$FO$226, Schedule!$F$236:$FO$236, 0)</f>
        <v>0</v>
      </c>
      <c r="HLO250" s="214">
        <f>_xlfn.XLOOKUP(HLO234, Schedule!$F$226:$FO$226, Schedule!$F$236:$FO$236, 0)</f>
        <v>0</v>
      </c>
      <c r="HLP250" s="214">
        <f>_xlfn.XLOOKUP(HLP234, Schedule!$F$226:$FO$226, Schedule!$F$236:$FO$236, 0)</f>
        <v>0</v>
      </c>
      <c r="HLQ250" s="214">
        <f>_xlfn.XLOOKUP(HLQ234, Schedule!$F$226:$FO$226, Schedule!$F$236:$FO$236, 0)</f>
        <v>0</v>
      </c>
      <c r="HLR250" s="214">
        <f>_xlfn.XLOOKUP(HLR234, Schedule!$F$226:$FO$226, Schedule!$F$236:$FO$236, 0)</f>
        <v>0</v>
      </c>
      <c r="HLS250" s="214">
        <f>_xlfn.XLOOKUP(HLS234, Schedule!$F$226:$FO$226, Schedule!$F$236:$FO$236, 0)</f>
        <v>0</v>
      </c>
      <c r="HLT250" s="214">
        <f>_xlfn.XLOOKUP(HLT234, Schedule!$F$226:$FO$226, Schedule!$F$236:$FO$236, 0)</f>
        <v>0</v>
      </c>
      <c r="HLU250" s="214">
        <f>_xlfn.XLOOKUP(HLU234, Schedule!$F$226:$FO$226, Schedule!$F$236:$FO$236, 0)</f>
        <v>0</v>
      </c>
      <c r="HLV250" s="214">
        <f>_xlfn.XLOOKUP(HLV234, Schedule!$F$226:$FO$226, Schedule!$F$236:$FO$236, 0)</f>
        <v>0</v>
      </c>
      <c r="HLW250" s="214">
        <f>_xlfn.XLOOKUP(HLW234, Schedule!$F$226:$FO$226, Schedule!$F$236:$FO$236, 0)</f>
        <v>0</v>
      </c>
      <c r="HLX250" s="214">
        <f>_xlfn.XLOOKUP(HLX234, Schedule!$F$226:$FO$226, Schedule!$F$236:$FO$236, 0)</f>
        <v>0</v>
      </c>
      <c r="HLY250" s="214">
        <f>_xlfn.XLOOKUP(HLY234, Schedule!$F$226:$FO$226, Schedule!$F$236:$FO$236, 0)</f>
        <v>0</v>
      </c>
      <c r="HLZ250" s="214">
        <f>_xlfn.XLOOKUP(HLZ234, Schedule!$F$226:$FO$226, Schedule!$F$236:$FO$236, 0)</f>
        <v>0</v>
      </c>
      <c r="HMA250" s="214">
        <f>_xlfn.XLOOKUP(HMA234, Schedule!$F$226:$FO$226, Schedule!$F$236:$FO$236, 0)</f>
        <v>0</v>
      </c>
      <c r="HMB250" s="214">
        <f>_xlfn.XLOOKUP(HMB234, Schedule!$F$226:$FO$226, Schedule!$F$236:$FO$236, 0)</f>
        <v>0</v>
      </c>
      <c r="HMC250" s="214">
        <f>_xlfn.XLOOKUP(HMC234, Schedule!$F$226:$FO$226, Schedule!$F$236:$FO$236, 0)</f>
        <v>0</v>
      </c>
      <c r="HMD250" s="214">
        <f>_xlfn.XLOOKUP(HMD234, Schedule!$F$226:$FO$226, Schedule!$F$236:$FO$236, 0)</f>
        <v>0</v>
      </c>
      <c r="HME250" s="214">
        <f>_xlfn.XLOOKUP(HME234, Schedule!$F$226:$FO$226, Schedule!$F$236:$FO$236, 0)</f>
        <v>0</v>
      </c>
      <c r="HMF250" s="214">
        <f>_xlfn.XLOOKUP(HMF234, Schedule!$F$226:$FO$226, Schedule!$F$236:$FO$236, 0)</f>
        <v>0</v>
      </c>
      <c r="HMG250" s="214">
        <f>_xlfn.XLOOKUP(HMG234, Schedule!$F$226:$FO$226, Schedule!$F$236:$FO$236, 0)</f>
        <v>0</v>
      </c>
      <c r="HMH250" s="214">
        <f>_xlfn.XLOOKUP(HMH234, Schedule!$F$226:$FO$226, Schedule!$F$236:$FO$236, 0)</f>
        <v>0</v>
      </c>
      <c r="HMI250" s="214">
        <f>_xlfn.XLOOKUP(HMI234, Schedule!$F$226:$FO$226, Schedule!$F$236:$FO$236, 0)</f>
        <v>0</v>
      </c>
      <c r="HMJ250" s="214">
        <f>_xlfn.XLOOKUP(HMJ234, Schedule!$F$226:$FO$226, Schedule!$F$236:$FO$236, 0)</f>
        <v>0</v>
      </c>
      <c r="HMK250" s="214">
        <f>_xlfn.XLOOKUP(HMK234, Schedule!$F$226:$FO$226, Schedule!$F$236:$FO$236, 0)</f>
        <v>0</v>
      </c>
      <c r="HML250" s="214">
        <f>_xlfn.XLOOKUP(HML234, Schedule!$F$226:$FO$226, Schedule!$F$236:$FO$236, 0)</f>
        <v>0</v>
      </c>
      <c r="HMM250" s="214">
        <f>_xlfn.XLOOKUP(HMM234, Schedule!$F$226:$FO$226, Schedule!$F$236:$FO$236, 0)</f>
        <v>0</v>
      </c>
      <c r="HMN250" s="214">
        <f>_xlfn.XLOOKUP(HMN234, Schedule!$F$226:$FO$226, Schedule!$F$236:$FO$236, 0)</f>
        <v>0</v>
      </c>
      <c r="HMO250" s="214">
        <f>_xlfn.XLOOKUP(HMO234, Schedule!$F$226:$FO$226, Schedule!$F$236:$FO$236, 0)</f>
        <v>0</v>
      </c>
      <c r="HMP250" s="214">
        <f>_xlfn.XLOOKUP(HMP234, Schedule!$F$226:$FO$226, Schedule!$F$236:$FO$236, 0)</f>
        <v>0</v>
      </c>
      <c r="HMQ250" s="214">
        <f>_xlfn.XLOOKUP(HMQ234, Schedule!$F$226:$FO$226, Schedule!$F$236:$FO$236, 0)</f>
        <v>0</v>
      </c>
      <c r="HMR250" s="214">
        <f>_xlfn.XLOOKUP(HMR234, Schedule!$F$226:$FO$226, Schedule!$F$236:$FO$236, 0)</f>
        <v>0</v>
      </c>
      <c r="HMS250" s="214">
        <f>_xlfn.XLOOKUP(HMS234, Schedule!$F$226:$FO$226, Schedule!$F$236:$FO$236, 0)</f>
        <v>0</v>
      </c>
      <c r="HMT250" s="214">
        <f>_xlfn.XLOOKUP(HMT234, Schedule!$F$226:$FO$226, Schedule!$F$236:$FO$236, 0)</f>
        <v>0</v>
      </c>
      <c r="HMU250" s="214">
        <f>_xlfn.XLOOKUP(HMU234, Schedule!$F$226:$FO$226, Schedule!$F$236:$FO$236, 0)</f>
        <v>0</v>
      </c>
      <c r="HMV250" s="214">
        <f>_xlfn.XLOOKUP(HMV234, Schedule!$F$226:$FO$226, Schedule!$F$236:$FO$236, 0)</f>
        <v>0</v>
      </c>
      <c r="HMW250" s="214">
        <f>_xlfn.XLOOKUP(HMW234, Schedule!$F$226:$FO$226, Schedule!$F$236:$FO$236, 0)</f>
        <v>0</v>
      </c>
      <c r="HMX250" s="214">
        <f>_xlfn.XLOOKUP(HMX234, Schedule!$F$226:$FO$226, Schedule!$F$236:$FO$236, 0)</f>
        <v>0</v>
      </c>
      <c r="HMY250" s="214">
        <f>_xlfn.XLOOKUP(HMY234, Schedule!$F$226:$FO$226, Schedule!$F$236:$FO$236, 0)</f>
        <v>0</v>
      </c>
      <c r="HMZ250" s="214">
        <f>_xlfn.XLOOKUP(HMZ234, Schedule!$F$226:$FO$226, Schedule!$F$236:$FO$236, 0)</f>
        <v>0</v>
      </c>
      <c r="HNA250" s="214">
        <f>_xlfn.XLOOKUP(HNA234, Schedule!$F$226:$FO$226, Schedule!$F$236:$FO$236, 0)</f>
        <v>0</v>
      </c>
      <c r="HNB250" s="214">
        <f>_xlfn.XLOOKUP(HNB234, Schedule!$F$226:$FO$226, Schedule!$F$236:$FO$236, 0)</f>
        <v>0</v>
      </c>
      <c r="HNC250" s="214">
        <f>_xlfn.XLOOKUP(HNC234, Schedule!$F$226:$FO$226, Schedule!$F$236:$FO$236, 0)</f>
        <v>0</v>
      </c>
      <c r="HND250" s="214">
        <f>_xlfn.XLOOKUP(HND234, Schedule!$F$226:$FO$226, Schedule!$F$236:$FO$236, 0)</f>
        <v>0</v>
      </c>
      <c r="HNE250" s="214">
        <f>_xlfn.XLOOKUP(HNE234, Schedule!$F$226:$FO$226, Schedule!$F$236:$FO$236, 0)</f>
        <v>0</v>
      </c>
      <c r="HNF250" s="214">
        <f>_xlfn.XLOOKUP(HNF234, Schedule!$F$226:$FO$226, Schedule!$F$236:$FO$236, 0)</f>
        <v>0</v>
      </c>
      <c r="HNG250" s="214">
        <f>_xlfn.XLOOKUP(HNG234, Schedule!$F$226:$FO$226, Schedule!$F$236:$FO$236, 0)</f>
        <v>0</v>
      </c>
      <c r="HNH250" s="214">
        <f>_xlfn.XLOOKUP(HNH234, Schedule!$F$226:$FO$226, Schedule!$F$236:$FO$236, 0)</f>
        <v>0</v>
      </c>
      <c r="HNI250" s="214">
        <f>_xlfn.XLOOKUP(HNI234, Schedule!$F$226:$FO$226, Schedule!$F$236:$FO$236, 0)</f>
        <v>0</v>
      </c>
      <c r="HNJ250" s="214">
        <f>_xlfn.XLOOKUP(HNJ234, Schedule!$F$226:$FO$226, Schedule!$F$236:$FO$236, 0)</f>
        <v>0</v>
      </c>
      <c r="HNK250" s="214">
        <f>_xlfn.XLOOKUP(HNK234, Schedule!$F$226:$FO$226, Schedule!$F$236:$FO$236, 0)</f>
        <v>0</v>
      </c>
      <c r="HNL250" s="214">
        <f>_xlfn.XLOOKUP(HNL234, Schedule!$F$226:$FO$226, Schedule!$F$236:$FO$236, 0)</f>
        <v>0</v>
      </c>
      <c r="HNM250" s="214">
        <f>_xlfn.XLOOKUP(HNM234, Schedule!$F$226:$FO$226, Schedule!$F$236:$FO$236, 0)</f>
        <v>0</v>
      </c>
      <c r="HNN250" s="214">
        <f>_xlfn.XLOOKUP(HNN234, Schedule!$F$226:$FO$226, Schedule!$F$236:$FO$236, 0)</f>
        <v>0</v>
      </c>
      <c r="HNO250" s="214">
        <f>_xlfn.XLOOKUP(HNO234, Schedule!$F$226:$FO$226, Schedule!$F$236:$FO$236, 0)</f>
        <v>0</v>
      </c>
      <c r="HNP250" s="214">
        <f>_xlfn.XLOOKUP(HNP234, Schedule!$F$226:$FO$226, Schedule!$F$236:$FO$236, 0)</f>
        <v>0</v>
      </c>
      <c r="HNQ250" s="214">
        <f>_xlfn.XLOOKUP(HNQ234, Schedule!$F$226:$FO$226, Schedule!$F$236:$FO$236, 0)</f>
        <v>0</v>
      </c>
      <c r="HNR250" s="214">
        <f>_xlfn.XLOOKUP(HNR234, Schedule!$F$226:$FO$226, Schedule!$F$236:$FO$236, 0)</f>
        <v>0</v>
      </c>
      <c r="HNS250" s="214">
        <f>_xlfn.XLOOKUP(HNS234, Schedule!$F$226:$FO$226, Schedule!$F$236:$FO$236, 0)</f>
        <v>0</v>
      </c>
      <c r="HNT250" s="214">
        <f>_xlfn.XLOOKUP(HNT234, Schedule!$F$226:$FO$226, Schedule!$F$236:$FO$236, 0)</f>
        <v>0</v>
      </c>
      <c r="HNU250" s="214">
        <f>_xlfn.XLOOKUP(HNU234, Schedule!$F$226:$FO$226, Schedule!$F$236:$FO$236, 0)</f>
        <v>0</v>
      </c>
      <c r="HNV250" s="214">
        <f>_xlfn.XLOOKUP(HNV234, Schedule!$F$226:$FO$226, Schedule!$F$236:$FO$236, 0)</f>
        <v>0</v>
      </c>
      <c r="HNW250" s="214">
        <f>_xlfn.XLOOKUP(HNW234, Schedule!$F$226:$FO$226, Schedule!$F$236:$FO$236, 0)</f>
        <v>0</v>
      </c>
      <c r="HNX250" s="214">
        <f>_xlfn.XLOOKUP(HNX234, Schedule!$F$226:$FO$226, Schedule!$F$236:$FO$236, 0)</f>
        <v>0</v>
      </c>
      <c r="HNY250" s="214">
        <f>_xlfn.XLOOKUP(HNY234, Schedule!$F$226:$FO$226, Schedule!$F$236:$FO$236, 0)</f>
        <v>0</v>
      </c>
      <c r="HNZ250" s="214">
        <f>_xlfn.XLOOKUP(HNZ234, Schedule!$F$226:$FO$226, Schedule!$F$236:$FO$236, 0)</f>
        <v>0</v>
      </c>
      <c r="HOA250" s="214">
        <f>_xlfn.XLOOKUP(HOA234, Schedule!$F$226:$FO$226, Schedule!$F$236:$FO$236, 0)</f>
        <v>0</v>
      </c>
      <c r="HOB250" s="214">
        <f>_xlfn.XLOOKUP(HOB234, Schedule!$F$226:$FO$226, Schedule!$F$236:$FO$236, 0)</f>
        <v>0</v>
      </c>
      <c r="HOC250" s="214">
        <f>_xlfn.XLOOKUP(HOC234, Schedule!$F$226:$FO$226, Schedule!$F$236:$FO$236, 0)</f>
        <v>0</v>
      </c>
      <c r="HOD250" s="214">
        <f>_xlfn.XLOOKUP(HOD234, Schedule!$F$226:$FO$226, Schedule!$F$236:$FO$236, 0)</f>
        <v>0</v>
      </c>
      <c r="HOE250" s="214">
        <f>_xlfn.XLOOKUP(HOE234, Schedule!$F$226:$FO$226, Schedule!$F$236:$FO$236, 0)</f>
        <v>0</v>
      </c>
      <c r="HOF250" s="214">
        <f>_xlfn.XLOOKUP(HOF234, Schedule!$F$226:$FO$226, Schedule!$F$236:$FO$236, 0)</f>
        <v>0</v>
      </c>
      <c r="HOG250" s="214">
        <f>_xlfn.XLOOKUP(HOG234, Schedule!$F$226:$FO$226, Schedule!$F$236:$FO$236, 0)</f>
        <v>0</v>
      </c>
      <c r="HOH250" s="214">
        <f>_xlfn.XLOOKUP(HOH234, Schedule!$F$226:$FO$226, Schedule!$F$236:$FO$236, 0)</f>
        <v>0</v>
      </c>
      <c r="HOI250" s="214">
        <f>_xlfn.XLOOKUP(HOI234, Schedule!$F$226:$FO$226, Schedule!$F$236:$FO$236, 0)</f>
        <v>0</v>
      </c>
      <c r="HOJ250" s="214">
        <f>_xlfn.XLOOKUP(HOJ234, Schedule!$F$226:$FO$226, Schedule!$F$236:$FO$236, 0)</f>
        <v>0</v>
      </c>
      <c r="HOK250" s="214">
        <f>_xlfn.XLOOKUP(HOK234, Schedule!$F$226:$FO$226, Schedule!$F$236:$FO$236, 0)</f>
        <v>0</v>
      </c>
      <c r="HOL250" s="214">
        <f>_xlfn.XLOOKUP(HOL234, Schedule!$F$226:$FO$226, Schedule!$F$236:$FO$236, 0)</f>
        <v>0</v>
      </c>
      <c r="HOM250" s="214">
        <f>_xlfn.XLOOKUP(HOM234, Schedule!$F$226:$FO$226, Schedule!$F$236:$FO$236, 0)</f>
        <v>0</v>
      </c>
      <c r="HON250" s="214">
        <f>_xlfn.XLOOKUP(HON234, Schedule!$F$226:$FO$226, Schedule!$F$236:$FO$236, 0)</f>
        <v>0</v>
      </c>
      <c r="HOO250" s="214">
        <f>_xlfn.XLOOKUP(HOO234, Schedule!$F$226:$FO$226, Schedule!$F$236:$FO$236, 0)</f>
        <v>0</v>
      </c>
      <c r="HOP250" s="214">
        <f>_xlfn.XLOOKUP(HOP234, Schedule!$F$226:$FO$226, Schedule!$F$236:$FO$236, 0)</f>
        <v>0</v>
      </c>
      <c r="HOQ250" s="214">
        <f>_xlfn.XLOOKUP(HOQ234, Schedule!$F$226:$FO$226, Schedule!$F$236:$FO$236, 0)</f>
        <v>0</v>
      </c>
      <c r="HOR250" s="214">
        <f>_xlfn.XLOOKUP(HOR234, Schedule!$F$226:$FO$226, Schedule!$F$236:$FO$236, 0)</f>
        <v>0</v>
      </c>
      <c r="HOS250" s="214">
        <f>_xlfn.XLOOKUP(HOS234, Schedule!$F$226:$FO$226, Schedule!$F$236:$FO$236, 0)</f>
        <v>0</v>
      </c>
      <c r="HOT250" s="214">
        <f>_xlfn.XLOOKUP(HOT234, Schedule!$F$226:$FO$226, Schedule!$F$236:$FO$236, 0)</f>
        <v>0</v>
      </c>
      <c r="HOU250" s="214">
        <f>_xlfn.XLOOKUP(HOU234, Schedule!$F$226:$FO$226, Schedule!$F$236:$FO$236, 0)</f>
        <v>0</v>
      </c>
      <c r="HOV250" s="214">
        <f>_xlfn.XLOOKUP(HOV234, Schedule!$F$226:$FO$226, Schedule!$F$236:$FO$236, 0)</f>
        <v>0</v>
      </c>
      <c r="HOW250" s="214">
        <f>_xlfn.XLOOKUP(HOW234, Schedule!$F$226:$FO$226, Schedule!$F$236:$FO$236, 0)</f>
        <v>0</v>
      </c>
      <c r="HOX250" s="214">
        <f>_xlfn.XLOOKUP(HOX234, Schedule!$F$226:$FO$226, Schedule!$F$236:$FO$236, 0)</f>
        <v>0</v>
      </c>
      <c r="HOY250" s="214">
        <f>_xlfn.XLOOKUP(HOY234, Schedule!$F$226:$FO$226, Schedule!$F$236:$FO$236, 0)</f>
        <v>0</v>
      </c>
      <c r="HOZ250" s="214">
        <f>_xlfn.XLOOKUP(HOZ234, Schedule!$F$226:$FO$226, Schedule!$F$236:$FO$236, 0)</f>
        <v>0</v>
      </c>
      <c r="HPA250" s="214">
        <f>_xlfn.XLOOKUP(HPA234, Schedule!$F$226:$FO$226, Schedule!$F$236:$FO$236, 0)</f>
        <v>0</v>
      </c>
      <c r="HPB250" s="214">
        <f>_xlfn.XLOOKUP(HPB234, Schedule!$F$226:$FO$226, Schedule!$F$236:$FO$236, 0)</f>
        <v>0</v>
      </c>
      <c r="HPC250" s="214">
        <f>_xlfn.XLOOKUP(HPC234, Schedule!$F$226:$FO$226, Schedule!$F$236:$FO$236, 0)</f>
        <v>0</v>
      </c>
      <c r="HPD250" s="214">
        <f>_xlfn.XLOOKUP(HPD234, Schedule!$F$226:$FO$226, Schedule!$F$236:$FO$236, 0)</f>
        <v>0</v>
      </c>
      <c r="HPE250" s="214">
        <f>_xlfn.XLOOKUP(HPE234, Schedule!$F$226:$FO$226, Schedule!$F$236:$FO$236, 0)</f>
        <v>0</v>
      </c>
      <c r="HPF250" s="214">
        <f>_xlfn.XLOOKUP(HPF234, Schedule!$F$226:$FO$226, Schedule!$F$236:$FO$236, 0)</f>
        <v>0</v>
      </c>
      <c r="HPG250" s="214">
        <f>_xlfn.XLOOKUP(HPG234, Schedule!$F$226:$FO$226, Schedule!$F$236:$FO$236, 0)</f>
        <v>0</v>
      </c>
      <c r="HPH250" s="214">
        <f>_xlfn.XLOOKUP(HPH234, Schedule!$F$226:$FO$226, Schedule!$F$236:$FO$236, 0)</f>
        <v>0</v>
      </c>
      <c r="HPI250" s="214">
        <f>_xlfn.XLOOKUP(HPI234, Schedule!$F$226:$FO$226, Schedule!$F$236:$FO$236, 0)</f>
        <v>0</v>
      </c>
      <c r="HPJ250" s="214">
        <f>_xlfn.XLOOKUP(HPJ234, Schedule!$F$226:$FO$226, Schedule!$F$236:$FO$236, 0)</f>
        <v>0</v>
      </c>
      <c r="HPK250" s="214">
        <f>_xlfn.XLOOKUP(HPK234, Schedule!$F$226:$FO$226, Schedule!$F$236:$FO$236, 0)</f>
        <v>0</v>
      </c>
      <c r="HPL250" s="214">
        <f>_xlfn.XLOOKUP(HPL234, Schedule!$F$226:$FO$226, Schedule!$F$236:$FO$236, 0)</f>
        <v>0</v>
      </c>
      <c r="HPM250" s="214">
        <f>_xlfn.XLOOKUP(HPM234, Schedule!$F$226:$FO$226, Schedule!$F$236:$FO$236, 0)</f>
        <v>0</v>
      </c>
      <c r="HPN250" s="214">
        <f>_xlfn.XLOOKUP(HPN234, Schedule!$F$226:$FO$226, Schedule!$F$236:$FO$236, 0)</f>
        <v>0</v>
      </c>
      <c r="HPO250" s="214">
        <f>_xlfn.XLOOKUP(HPO234, Schedule!$F$226:$FO$226, Schedule!$F$236:$FO$236, 0)</f>
        <v>0</v>
      </c>
      <c r="HPP250" s="214">
        <f>_xlfn.XLOOKUP(HPP234, Schedule!$F$226:$FO$226, Schedule!$F$236:$FO$236, 0)</f>
        <v>0</v>
      </c>
      <c r="HPQ250" s="214">
        <f>_xlfn.XLOOKUP(HPQ234, Schedule!$F$226:$FO$226, Schedule!$F$236:$FO$236, 0)</f>
        <v>0</v>
      </c>
      <c r="HPR250" s="214">
        <f>_xlfn.XLOOKUP(HPR234, Schedule!$F$226:$FO$226, Schedule!$F$236:$FO$236, 0)</f>
        <v>0</v>
      </c>
      <c r="HPS250" s="214">
        <f>_xlfn.XLOOKUP(HPS234, Schedule!$F$226:$FO$226, Schedule!$F$236:$FO$236, 0)</f>
        <v>0</v>
      </c>
      <c r="HPT250" s="214">
        <f>_xlfn.XLOOKUP(HPT234, Schedule!$F$226:$FO$226, Schedule!$F$236:$FO$236, 0)</f>
        <v>0</v>
      </c>
      <c r="HPU250" s="214">
        <f>_xlfn.XLOOKUP(HPU234, Schedule!$F$226:$FO$226, Schedule!$F$236:$FO$236, 0)</f>
        <v>0</v>
      </c>
      <c r="HPV250" s="214">
        <f>_xlfn.XLOOKUP(HPV234, Schedule!$F$226:$FO$226, Schedule!$F$236:$FO$236, 0)</f>
        <v>0</v>
      </c>
      <c r="HPW250" s="214">
        <f>_xlfn.XLOOKUP(HPW234, Schedule!$F$226:$FO$226, Schedule!$F$236:$FO$236, 0)</f>
        <v>0</v>
      </c>
      <c r="HPX250" s="214">
        <f>_xlfn.XLOOKUP(HPX234, Schedule!$F$226:$FO$226, Schedule!$F$236:$FO$236, 0)</f>
        <v>0</v>
      </c>
      <c r="HPY250" s="214">
        <f>_xlfn.XLOOKUP(HPY234, Schedule!$F$226:$FO$226, Schedule!$F$236:$FO$236, 0)</f>
        <v>0</v>
      </c>
      <c r="HPZ250" s="214">
        <f>_xlfn.XLOOKUP(HPZ234, Schedule!$F$226:$FO$226, Schedule!$F$236:$FO$236, 0)</f>
        <v>0</v>
      </c>
      <c r="HQA250" s="214">
        <f>_xlfn.XLOOKUP(HQA234, Schedule!$F$226:$FO$226, Schedule!$F$236:$FO$236, 0)</f>
        <v>0</v>
      </c>
      <c r="HQB250" s="214">
        <f>_xlfn.XLOOKUP(HQB234, Schedule!$F$226:$FO$226, Schedule!$F$236:$FO$236, 0)</f>
        <v>0</v>
      </c>
      <c r="HQC250" s="214">
        <f>_xlfn.XLOOKUP(HQC234, Schedule!$F$226:$FO$226, Schedule!$F$236:$FO$236, 0)</f>
        <v>0</v>
      </c>
      <c r="HQD250" s="214">
        <f>_xlfn.XLOOKUP(HQD234, Schedule!$F$226:$FO$226, Schedule!$F$236:$FO$236, 0)</f>
        <v>0</v>
      </c>
      <c r="HQE250" s="214">
        <f>_xlfn.XLOOKUP(HQE234, Schedule!$F$226:$FO$226, Schedule!$F$236:$FO$236, 0)</f>
        <v>0</v>
      </c>
      <c r="HQF250" s="214">
        <f>_xlfn.XLOOKUP(HQF234, Schedule!$F$226:$FO$226, Schedule!$F$236:$FO$236, 0)</f>
        <v>0</v>
      </c>
      <c r="HQG250" s="214">
        <f>_xlfn.XLOOKUP(HQG234, Schedule!$F$226:$FO$226, Schedule!$F$236:$FO$236, 0)</f>
        <v>0</v>
      </c>
      <c r="HQH250" s="214">
        <f>_xlfn.XLOOKUP(HQH234, Schedule!$F$226:$FO$226, Schedule!$F$236:$FO$236, 0)</f>
        <v>0</v>
      </c>
      <c r="HQI250" s="214">
        <f>_xlfn.XLOOKUP(HQI234, Schedule!$F$226:$FO$226, Schedule!$F$236:$FO$236, 0)</f>
        <v>0</v>
      </c>
      <c r="HQJ250" s="214">
        <f>_xlfn.XLOOKUP(HQJ234, Schedule!$F$226:$FO$226, Schedule!$F$236:$FO$236, 0)</f>
        <v>0</v>
      </c>
      <c r="HQK250" s="214">
        <f>_xlfn.XLOOKUP(HQK234, Schedule!$F$226:$FO$226, Schedule!$F$236:$FO$236, 0)</f>
        <v>0</v>
      </c>
      <c r="HQL250" s="214">
        <f>_xlfn.XLOOKUP(HQL234, Schedule!$F$226:$FO$226, Schedule!$F$236:$FO$236, 0)</f>
        <v>0</v>
      </c>
      <c r="HQM250" s="214">
        <f>_xlfn.XLOOKUP(HQM234, Schedule!$F$226:$FO$226, Schedule!$F$236:$FO$236, 0)</f>
        <v>0</v>
      </c>
      <c r="HQN250" s="214">
        <f>_xlfn.XLOOKUP(HQN234, Schedule!$F$226:$FO$226, Schedule!$F$236:$FO$236, 0)</f>
        <v>0</v>
      </c>
      <c r="HQO250" s="214">
        <f>_xlfn.XLOOKUP(HQO234, Schedule!$F$226:$FO$226, Schedule!$F$236:$FO$236, 0)</f>
        <v>0</v>
      </c>
      <c r="HQP250" s="214">
        <f>_xlfn.XLOOKUP(HQP234, Schedule!$F$226:$FO$226, Schedule!$F$236:$FO$236, 0)</f>
        <v>0</v>
      </c>
      <c r="HQQ250" s="214">
        <f>_xlfn.XLOOKUP(HQQ234, Schedule!$F$226:$FO$226, Schedule!$F$236:$FO$236, 0)</f>
        <v>0</v>
      </c>
      <c r="HQR250" s="214">
        <f>_xlfn.XLOOKUP(HQR234, Schedule!$F$226:$FO$226, Schedule!$F$236:$FO$236, 0)</f>
        <v>0</v>
      </c>
      <c r="HQS250" s="214">
        <f>_xlfn.XLOOKUP(HQS234, Schedule!$F$226:$FO$226, Schedule!$F$236:$FO$236, 0)</f>
        <v>0</v>
      </c>
      <c r="HQT250" s="214">
        <f>_xlfn.XLOOKUP(HQT234, Schedule!$F$226:$FO$226, Schedule!$F$236:$FO$236, 0)</f>
        <v>0</v>
      </c>
      <c r="HQU250" s="214">
        <f>_xlfn.XLOOKUP(HQU234, Schedule!$F$226:$FO$226, Schedule!$F$236:$FO$236, 0)</f>
        <v>0</v>
      </c>
      <c r="HQV250" s="214">
        <f>_xlfn.XLOOKUP(HQV234, Schedule!$F$226:$FO$226, Schedule!$F$236:$FO$236, 0)</f>
        <v>0</v>
      </c>
      <c r="HQW250" s="214">
        <f>_xlfn.XLOOKUP(HQW234, Schedule!$F$226:$FO$226, Schedule!$F$236:$FO$236, 0)</f>
        <v>0</v>
      </c>
      <c r="HQX250" s="214">
        <f>_xlfn.XLOOKUP(HQX234, Schedule!$F$226:$FO$226, Schedule!$F$236:$FO$236, 0)</f>
        <v>0</v>
      </c>
      <c r="HQY250" s="214">
        <f>_xlfn.XLOOKUP(HQY234, Schedule!$F$226:$FO$226, Schedule!$F$236:$FO$236, 0)</f>
        <v>0</v>
      </c>
      <c r="HQZ250" s="214">
        <f>_xlfn.XLOOKUP(HQZ234, Schedule!$F$226:$FO$226, Schedule!$F$236:$FO$236, 0)</f>
        <v>0</v>
      </c>
      <c r="HRA250" s="214">
        <f>_xlfn.XLOOKUP(HRA234, Schedule!$F$226:$FO$226, Schedule!$F$236:$FO$236, 0)</f>
        <v>0</v>
      </c>
      <c r="HRB250" s="214">
        <f>_xlfn.XLOOKUP(HRB234, Schedule!$F$226:$FO$226, Schedule!$F$236:$FO$236, 0)</f>
        <v>0</v>
      </c>
      <c r="HRC250" s="214">
        <f>_xlfn.XLOOKUP(HRC234, Schedule!$F$226:$FO$226, Schedule!$F$236:$FO$236, 0)</f>
        <v>0</v>
      </c>
      <c r="HRD250" s="214">
        <f>_xlfn.XLOOKUP(HRD234, Schedule!$F$226:$FO$226, Schedule!$F$236:$FO$236, 0)</f>
        <v>0</v>
      </c>
      <c r="HRE250" s="214">
        <f>_xlfn.XLOOKUP(HRE234, Schedule!$F$226:$FO$226, Schedule!$F$236:$FO$236, 0)</f>
        <v>0</v>
      </c>
      <c r="HRF250" s="214">
        <f>_xlfn.XLOOKUP(HRF234, Schedule!$F$226:$FO$226, Schedule!$F$236:$FO$236, 0)</f>
        <v>0</v>
      </c>
      <c r="HRG250" s="214">
        <f>_xlfn.XLOOKUP(HRG234, Schedule!$F$226:$FO$226, Schedule!$F$236:$FO$236, 0)</f>
        <v>0</v>
      </c>
      <c r="HRH250" s="214">
        <f>_xlfn.XLOOKUP(HRH234, Schedule!$F$226:$FO$226, Schedule!$F$236:$FO$236, 0)</f>
        <v>0</v>
      </c>
      <c r="HRI250" s="214">
        <f>_xlfn.XLOOKUP(HRI234, Schedule!$F$226:$FO$226, Schedule!$F$236:$FO$236, 0)</f>
        <v>0</v>
      </c>
      <c r="HRJ250" s="214">
        <f>_xlfn.XLOOKUP(HRJ234, Schedule!$F$226:$FO$226, Schedule!$F$236:$FO$236, 0)</f>
        <v>0</v>
      </c>
      <c r="HRK250" s="214">
        <f>_xlfn.XLOOKUP(HRK234, Schedule!$F$226:$FO$226, Schedule!$F$236:$FO$236, 0)</f>
        <v>0</v>
      </c>
      <c r="HRL250" s="214">
        <f>_xlfn.XLOOKUP(HRL234, Schedule!$F$226:$FO$226, Schedule!$F$236:$FO$236, 0)</f>
        <v>0</v>
      </c>
      <c r="HRM250" s="214">
        <f>_xlfn.XLOOKUP(HRM234, Schedule!$F$226:$FO$226, Schedule!$F$236:$FO$236, 0)</f>
        <v>0</v>
      </c>
      <c r="HRN250" s="214">
        <f>_xlfn.XLOOKUP(HRN234, Schedule!$F$226:$FO$226, Schedule!$F$236:$FO$236, 0)</f>
        <v>0</v>
      </c>
      <c r="HRO250" s="214">
        <f>_xlfn.XLOOKUP(HRO234, Schedule!$F$226:$FO$226, Schedule!$F$236:$FO$236, 0)</f>
        <v>0</v>
      </c>
      <c r="HRP250" s="214">
        <f>_xlfn.XLOOKUP(HRP234, Schedule!$F$226:$FO$226, Schedule!$F$236:$FO$236, 0)</f>
        <v>0</v>
      </c>
      <c r="HRQ250" s="214">
        <f>_xlfn.XLOOKUP(HRQ234, Schedule!$F$226:$FO$226, Schedule!$F$236:$FO$236, 0)</f>
        <v>0</v>
      </c>
      <c r="HRR250" s="214">
        <f>_xlfn.XLOOKUP(HRR234, Schedule!$F$226:$FO$226, Schedule!$F$236:$FO$236, 0)</f>
        <v>0</v>
      </c>
      <c r="HRS250" s="214">
        <f>_xlfn.XLOOKUP(HRS234, Schedule!$F$226:$FO$226, Schedule!$F$236:$FO$236, 0)</f>
        <v>0</v>
      </c>
      <c r="HRT250" s="214">
        <f>_xlfn.XLOOKUP(HRT234, Schedule!$F$226:$FO$226, Schedule!$F$236:$FO$236, 0)</f>
        <v>0</v>
      </c>
      <c r="HRU250" s="214">
        <f>_xlfn.XLOOKUP(HRU234, Schedule!$F$226:$FO$226, Schedule!$F$236:$FO$236, 0)</f>
        <v>0</v>
      </c>
      <c r="HRV250" s="214">
        <f>_xlfn.XLOOKUP(HRV234, Schedule!$F$226:$FO$226, Schedule!$F$236:$FO$236, 0)</f>
        <v>0</v>
      </c>
      <c r="HRW250" s="214">
        <f>_xlfn.XLOOKUP(HRW234, Schedule!$F$226:$FO$226, Schedule!$F$236:$FO$236, 0)</f>
        <v>0</v>
      </c>
      <c r="HRX250" s="214">
        <f>_xlfn.XLOOKUP(HRX234, Schedule!$F$226:$FO$226, Schedule!$F$236:$FO$236, 0)</f>
        <v>0</v>
      </c>
      <c r="HRY250" s="214">
        <f>_xlfn.XLOOKUP(HRY234, Schedule!$F$226:$FO$226, Schedule!$F$236:$FO$236, 0)</f>
        <v>0</v>
      </c>
      <c r="HRZ250" s="214">
        <f>_xlfn.XLOOKUP(HRZ234, Schedule!$F$226:$FO$226, Schedule!$F$236:$FO$236, 0)</f>
        <v>0</v>
      </c>
      <c r="HSA250" s="214">
        <f>_xlfn.XLOOKUP(HSA234, Schedule!$F$226:$FO$226, Schedule!$F$236:$FO$236, 0)</f>
        <v>0</v>
      </c>
      <c r="HSB250" s="214">
        <f>_xlfn.XLOOKUP(HSB234, Schedule!$F$226:$FO$226, Schedule!$F$236:$FO$236, 0)</f>
        <v>0</v>
      </c>
      <c r="HSC250" s="214">
        <f>_xlfn.XLOOKUP(HSC234, Schedule!$F$226:$FO$226, Schedule!$F$236:$FO$236, 0)</f>
        <v>0</v>
      </c>
      <c r="HSD250" s="214">
        <f>_xlfn.XLOOKUP(HSD234, Schedule!$F$226:$FO$226, Schedule!$F$236:$FO$236, 0)</f>
        <v>0</v>
      </c>
      <c r="HSE250" s="214">
        <f>_xlfn.XLOOKUP(HSE234, Schedule!$F$226:$FO$226, Schedule!$F$236:$FO$236, 0)</f>
        <v>0</v>
      </c>
      <c r="HSF250" s="214">
        <f>_xlfn.XLOOKUP(HSF234, Schedule!$F$226:$FO$226, Schedule!$F$236:$FO$236, 0)</f>
        <v>0</v>
      </c>
      <c r="HSG250" s="214">
        <f>_xlfn.XLOOKUP(HSG234, Schedule!$F$226:$FO$226, Schedule!$F$236:$FO$236, 0)</f>
        <v>0</v>
      </c>
      <c r="HSH250" s="214">
        <f>_xlfn.XLOOKUP(HSH234, Schedule!$F$226:$FO$226, Schedule!$F$236:$FO$236, 0)</f>
        <v>0</v>
      </c>
      <c r="HSI250" s="214">
        <f>_xlfn.XLOOKUP(HSI234, Schedule!$F$226:$FO$226, Schedule!$F$236:$FO$236, 0)</f>
        <v>0</v>
      </c>
      <c r="HSJ250" s="214">
        <f>_xlfn.XLOOKUP(HSJ234, Schedule!$F$226:$FO$226, Schedule!$F$236:$FO$236, 0)</f>
        <v>0</v>
      </c>
      <c r="HSK250" s="214">
        <f>_xlfn.XLOOKUP(HSK234, Schedule!$F$226:$FO$226, Schedule!$F$236:$FO$236, 0)</f>
        <v>0</v>
      </c>
      <c r="HSL250" s="214">
        <f>_xlfn.XLOOKUP(HSL234, Schedule!$F$226:$FO$226, Schedule!$F$236:$FO$236, 0)</f>
        <v>0</v>
      </c>
      <c r="HSM250" s="214">
        <f>_xlfn.XLOOKUP(HSM234, Schedule!$F$226:$FO$226, Schedule!$F$236:$FO$236, 0)</f>
        <v>0</v>
      </c>
      <c r="HSN250" s="214">
        <f>_xlfn.XLOOKUP(HSN234, Schedule!$F$226:$FO$226, Schedule!$F$236:$FO$236, 0)</f>
        <v>0</v>
      </c>
      <c r="HSO250" s="214">
        <f>_xlfn.XLOOKUP(HSO234, Schedule!$F$226:$FO$226, Schedule!$F$236:$FO$236, 0)</f>
        <v>0</v>
      </c>
      <c r="HSP250" s="214">
        <f>_xlfn.XLOOKUP(HSP234, Schedule!$F$226:$FO$226, Schedule!$F$236:$FO$236, 0)</f>
        <v>0</v>
      </c>
      <c r="HSQ250" s="214">
        <f>_xlfn.XLOOKUP(HSQ234, Schedule!$F$226:$FO$226, Schedule!$F$236:$FO$236, 0)</f>
        <v>0</v>
      </c>
      <c r="HSR250" s="214">
        <f>_xlfn.XLOOKUP(HSR234, Schedule!$F$226:$FO$226, Schedule!$F$236:$FO$236, 0)</f>
        <v>0</v>
      </c>
      <c r="HSS250" s="214">
        <f>_xlfn.XLOOKUP(HSS234, Schedule!$F$226:$FO$226, Schedule!$F$236:$FO$236, 0)</f>
        <v>0</v>
      </c>
      <c r="HST250" s="214">
        <f>_xlfn.XLOOKUP(HST234, Schedule!$F$226:$FO$226, Schedule!$F$236:$FO$236, 0)</f>
        <v>0</v>
      </c>
      <c r="HSU250" s="214">
        <f>_xlfn.XLOOKUP(HSU234, Schedule!$F$226:$FO$226, Schedule!$F$236:$FO$236, 0)</f>
        <v>0</v>
      </c>
      <c r="HSV250" s="214">
        <f>_xlfn.XLOOKUP(HSV234, Schedule!$F$226:$FO$226, Schedule!$F$236:$FO$236, 0)</f>
        <v>0</v>
      </c>
      <c r="HSW250" s="214">
        <f>_xlfn.XLOOKUP(HSW234, Schedule!$F$226:$FO$226, Schedule!$F$236:$FO$236, 0)</f>
        <v>0</v>
      </c>
      <c r="HSX250" s="214">
        <f>_xlfn.XLOOKUP(HSX234, Schedule!$F$226:$FO$226, Schedule!$F$236:$FO$236, 0)</f>
        <v>0</v>
      </c>
      <c r="HSY250" s="214">
        <f>_xlfn.XLOOKUP(HSY234, Schedule!$F$226:$FO$226, Schedule!$F$236:$FO$236, 0)</f>
        <v>0</v>
      </c>
      <c r="HSZ250" s="214">
        <f>_xlfn.XLOOKUP(HSZ234, Schedule!$F$226:$FO$226, Schedule!$F$236:$FO$236, 0)</f>
        <v>0</v>
      </c>
      <c r="HTA250" s="214">
        <f>_xlfn.XLOOKUP(HTA234, Schedule!$F$226:$FO$226, Schedule!$F$236:$FO$236, 0)</f>
        <v>0</v>
      </c>
      <c r="HTB250" s="214">
        <f>_xlfn.XLOOKUP(HTB234, Schedule!$F$226:$FO$226, Schedule!$F$236:$FO$236, 0)</f>
        <v>0</v>
      </c>
      <c r="HTC250" s="214">
        <f>_xlfn.XLOOKUP(HTC234, Schedule!$F$226:$FO$226, Schedule!$F$236:$FO$236, 0)</f>
        <v>0</v>
      </c>
      <c r="HTD250" s="214">
        <f>_xlfn.XLOOKUP(HTD234, Schedule!$F$226:$FO$226, Schedule!$F$236:$FO$236, 0)</f>
        <v>0</v>
      </c>
      <c r="HTE250" s="214">
        <f>_xlfn.XLOOKUP(HTE234, Schedule!$F$226:$FO$226, Schedule!$F$236:$FO$236, 0)</f>
        <v>0</v>
      </c>
      <c r="HTF250" s="214">
        <f>_xlfn.XLOOKUP(HTF234, Schedule!$F$226:$FO$226, Schedule!$F$236:$FO$236, 0)</f>
        <v>0</v>
      </c>
      <c r="HTG250" s="214">
        <f>_xlfn.XLOOKUP(HTG234, Schedule!$F$226:$FO$226, Schedule!$F$236:$FO$236, 0)</f>
        <v>0</v>
      </c>
      <c r="HTH250" s="214">
        <f>_xlfn.XLOOKUP(HTH234, Schedule!$F$226:$FO$226, Schedule!$F$236:$FO$236, 0)</f>
        <v>0</v>
      </c>
      <c r="HTI250" s="214">
        <f>_xlfn.XLOOKUP(HTI234, Schedule!$F$226:$FO$226, Schedule!$F$236:$FO$236, 0)</f>
        <v>0</v>
      </c>
      <c r="HTJ250" s="214">
        <f>_xlfn.XLOOKUP(HTJ234, Schedule!$F$226:$FO$226, Schedule!$F$236:$FO$236, 0)</f>
        <v>0</v>
      </c>
      <c r="HTK250" s="214">
        <f>_xlfn.XLOOKUP(HTK234, Schedule!$F$226:$FO$226, Schedule!$F$236:$FO$236, 0)</f>
        <v>0</v>
      </c>
      <c r="HTL250" s="214">
        <f>_xlfn.XLOOKUP(HTL234, Schedule!$F$226:$FO$226, Schedule!$F$236:$FO$236, 0)</f>
        <v>0</v>
      </c>
      <c r="HTM250" s="214">
        <f>_xlfn.XLOOKUP(HTM234, Schedule!$F$226:$FO$226, Schedule!$F$236:$FO$236, 0)</f>
        <v>0</v>
      </c>
      <c r="HTN250" s="214">
        <f>_xlfn.XLOOKUP(HTN234, Schedule!$F$226:$FO$226, Schedule!$F$236:$FO$236, 0)</f>
        <v>0</v>
      </c>
      <c r="HTO250" s="214">
        <f>_xlfn.XLOOKUP(HTO234, Schedule!$F$226:$FO$226, Schedule!$F$236:$FO$236, 0)</f>
        <v>0</v>
      </c>
      <c r="HTP250" s="214">
        <f>_xlfn.XLOOKUP(HTP234, Schedule!$F$226:$FO$226, Schedule!$F$236:$FO$236, 0)</f>
        <v>0</v>
      </c>
      <c r="HTQ250" s="214">
        <f>_xlfn.XLOOKUP(HTQ234, Schedule!$F$226:$FO$226, Schedule!$F$236:$FO$236, 0)</f>
        <v>0</v>
      </c>
      <c r="HTR250" s="214">
        <f>_xlfn.XLOOKUP(HTR234, Schedule!$F$226:$FO$226, Schedule!$F$236:$FO$236, 0)</f>
        <v>0</v>
      </c>
      <c r="HTS250" s="214">
        <f>_xlfn.XLOOKUP(HTS234, Schedule!$F$226:$FO$226, Schedule!$F$236:$FO$236, 0)</f>
        <v>0</v>
      </c>
      <c r="HTT250" s="214">
        <f>_xlfn.XLOOKUP(HTT234, Schedule!$F$226:$FO$226, Schedule!$F$236:$FO$236, 0)</f>
        <v>0</v>
      </c>
      <c r="HTU250" s="214">
        <f>_xlfn.XLOOKUP(HTU234, Schedule!$F$226:$FO$226, Schedule!$F$236:$FO$236, 0)</f>
        <v>0</v>
      </c>
      <c r="HTV250" s="214">
        <f>_xlfn.XLOOKUP(HTV234, Schedule!$F$226:$FO$226, Schedule!$F$236:$FO$236, 0)</f>
        <v>0</v>
      </c>
      <c r="HTW250" s="214">
        <f>_xlfn.XLOOKUP(HTW234, Schedule!$F$226:$FO$226, Schedule!$F$236:$FO$236, 0)</f>
        <v>0</v>
      </c>
      <c r="HTX250" s="214">
        <f>_xlfn.XLOOKUP(HTX234, Schedule!$F$226:$FO$226, Schedule!$F$236:$FO$236, 0)</f>
        <v>0</v>
      </c>
      <c r="HTY250" s="214">
        <f>_xlfn.XLOOKUP(HTY234, Schedule!$F$226:$FO$226, Schedule!$F$236:$FO$236, 0)</f>
        <v>0</v>
      </c>
      <c r="HTZ250" s="214">
        <f>_xlfn.XLOOKUP(HTZ234, Schedule!$F$226:$FO$226, Schedule!$F$236:$FO$236, 0)</f>
        <v>0</v>
      </c>
      <c r="HUA250" s="214">
        <f>_xlfn.XLOOKUP(HUA234, Schedule!$F$226:$FO$226, Schedule!$F$236:$FO$236, 0)</f>
        <v>0</v>
      </c>
      <c r="HUB250" s="214">
        <f>_xlfn.XLOOKUP(HUB234, Schedule!$F$226:$FO$226, Schedule!$F$236:$FO$236, 0)</f>
        <v>0</v>
      </c>
      <c r="HUC250" s="214">
        <f>_xlfn.XLOOKUP(HUC234, Schedule!$F$226:$FO$226, Schedule!$F$236:$FO$236, 0)</f>
        <v>0</v>
      </c>
      <c r="HUD250" s="214">
        <f>_xlfn.XLOOKUP(HUD234, Schedule!$F$226:$FO$226, Schedule!$F$236:$FO$236, 0)</f>
        <v>0</v>
      </c>
      <c r="HUE250" s="214">
        <f>_xlfn.XLOOKUP(HUE234, Schedule!$F$226:$FO$226, Schedule!$F$236:$FO$236, 0)</f>
        <v>0</v>
      </c>
      <c r="HUF250" s="214">
        <f>_xlfn.XLOOKUP(HUF234, Schedule!$F$226:$FO$226, Schedule!$F$236:$FO$236, 0)</f>
        <v>0</v>
      </c>
      <c r="HUG250" s="214">
        <f>_xlfn.XLOOKUP(HUG234, Schedule!$F$226:$FO$226, Schedule!$F$236:$FO$236, 0)</f>
        <v>0</v>
      </c>
      <c r="HUH250" s="214">
        <f>_xlfn.XLOOKUP(HUH234, Schedule!$F$226:$FO$226, Schedule!$F$236:$FO$236, 0)</f>
        <v>0</v>
      </c>
      <c r="HUI250" s="214">
        <f>_xlfn.XLOOKUP(HUI234, Schedule!$F$226:$FO$226, Schedule!$F$236:$FO$236, 0)</f>
        <v>0</v>
      </c>
      <c r="HUJ250" s="214">
        <f>_xlfn.XLOOKUP(HUJ234, Schedule!$F$226:$FO$226, Schedule!$F$236:$FO$236, 0)</f>
        <v>0</v>
      </c>
      <c r="HUK250" s="214">
        <f>_xlfn.XLOOKUP(HUK234, Schedule!$F$226:$FO$226, Schedule!$F$236:$FO$236, 0)</f>
        <v>0</v>
      </c>
      <c r="HUL250" s="214">
        <f>_xlfn.XLOOKUP(HUL234, Schedule!$F$226:$FO$226, Schedule!$F$236:$FO$236, 0)</f>
        <v>0</v>
      </c>
      <c r="HUM250" s="214">
        <f>_xlfn.XLOOKUP(HUM234, Schedule!$F$226:$FO$226, Schedule!$F$236:$FO$236, 0)</f>
        <v>0</v>
      </c>
      <c r="HUN250" s="214">
        <f>_xlfn.XLOOKUP(HUN234, Schedule!$F$226:$FO$226, Schedule!$F$236:$FO$236, 0)</f>
        <v>0</v>
      </c>
      <c r="HUO250" s="214">
        <f>_xlfn.XLOOKUP(HUO234, Schedule!$F$226:$FO$226, Schedule!$F$236:$FO$236, 0)</f>
        <v>0</v>
      </c>
      <c r="HUP250" s="214">
        <f>_xlfn.XLOOKUP(HUP234, Schedule!$F$226:$FO$226, Schedule!$F$236:$FO$236, 0)</f>
        <v>0</v>
      </c>
      <c r="HUQ250" s="214">
        <f>_xlfn.XLOOKUP(HUQ234, Schedule!$F$226:$FO$226, Schedule!$F$236:$FO$236, 0)</f>
        <v>0</v>
      </c>
      <c r="HUR250" s="214">
        <f>_xlfn.XLOOKUP(HUR234, Schedule!$F$226:$FO$226, Schedule!$F$236:$FO$236, 0)</f>
        <v>0</v>
      </c>
      <c r="HUS250" s="214">
        <f>_xlfn.XLOOKUP(HUS234, Schedule!$F$226:$FO$226, Schedule!$F$236:$FO$236, 0)</f>
        <v>0</v>
      </c>
      <c r="HUT250" s="214">
        <f>_xlfn.XLOOKUP(HUT234, Schedule!$F$226:$FO$226, Schedule!$F$236:$FO$236, 0)</f>
        <v>0</v>
      </c>
      <c r="HUU250" s="214">
        <f>_xlfn.XLOOKUP(HUU234, Schedule!$F$226:$FO$226, Schedule!$F$236:$FO$236, 0)</f>
        <v>0</v>
      </c>
      <c r="HUV250" s="214">
        <f>_xlfn.XLOOKUP(HUV234, Schedule!$F$226:$FO$226, Schedule!$F$236:$FO$236, 0)</f>
        <v>0</v>
      </c>
      <c r="HUW250" s="214">
        <f>_xlfn.XLOOKUP(HUW234, Schedule!$F$226:$FO$226, Schedule!$F$236:$FO$236, 0)</f>
        <v>0</v>
      </c>
      <c r="HUX250" s="214">
        <f>_xlfn.XLOOKUP(HUX234, Schedule!$F$226:$FO$226, Schedule!$F$236:$FO$236, 0)</f>
        <v>0</v>
      </c>
      <c r="HUY250" s="214">
        <f>_xlfn.XLOOKUP(HUY234, Schedule!$F$226:$FO$226, Schedule!$F$236:$FO$236, 0)</f>
        <v>0</v>
      </c>
      <c r="HUZ250" s="214">
        <f>_xlfn.XLOOKUP(HUZ234, Schedule!$F$226:$FO$226, Schedule!$F$236:$FO$236, 0)</f>
        <v>0</v>
      </c>
      <c r="HVA250" s="214">
        <f>_xlfn.XLOOKUP(HVA234, Schedule!$F$226:$FO$226, Schedule!$F$236:$FO$236, 0)</f>
        <v>0</v>
      </c>
      <c r="HVB250" s="214">
        <f>_xlfn.XLOOKUP(HVB234, Schedule!$F$226:$FO$226, Schedule!$F$236:$FO$236, 0)</f>
        <v>0</v>
      </c>
      <c r="HVC250" s="214">
        <f>_xlfn.XLOOKUP(HVC234, Schedule!$F$226:$FO$226, Schedule!$F$236:$FO$236, 0)</f>
        <v>0</v>
      </c>
      <c r="HVD250" s="214">
        <f>_xlfn.XLOOKUP(HVD234, Schedule!$F$226:$FO$226, Schedule!$F$236:$FO$236, 0)</f>
        <v>0</v>
      </c>
      <c r="HVE250" s="214">
        <f>_xlfn.XLOOKUP(HVE234, Schedule!$F$226:$FO$226, Schedule!$F$236:$FO$236, 0)</f>
        <v>0</v>
      </c>
      <c r="HVF250" s="214">
        <f>_xlfn.XLOOKUP(HVF234, Schedule!$F$226:$FO$226, Schedule!$F$236:$FO$236, 0)</f>
        <v>0</v>
      </c>
      <c r="HVG250" s="214">
        <f>_xlfn.XLOOKUP(HVG234, Schedule!$F$226:$FO$226, Schedule!$F$236:$FO$236, 0)</f>
        <v>0</v>
      </c>
      <c r="HVH250" s="214">
        <f>_xlfn.XLOOKUP(HVH234, Schedule!$F$226:$FO$226, Schedule!$F$236:$FO$236, 0)</f>
        <v>0</v>
      </c>
      <c r="HVI250" s="214">
        <f>_xlfn.XLOOKUP(HVI234, Schedule!$F$226:$FO$226, Schedule!$F$236:$FO$236, 0)</f>
        <v>0</v>
      </c>
      <c r="HVJ250" s="214">
        <f>_xlfn.XLOOKUP(HVJ234, Schedule!$F$226:$FO$226, Schedule!$F$236:$FO$236, 0)</f>
        <v>0</v>
      </c>
      <c r="HVK250" s="214">
        <f>_xlfn.XLOOKUP(HVK234, Schedule!$F$226:$FO$226, Schedule!$F$236:$FO$236, 0)</f>
        <v>0</v>
      </c>
      <c r="HVL250" s="214">
        <f>_xlfn.XLOOKUP(HVL234, Schedule!$F$226:$FO$226, Schedule!$F$236:$FO$236, 0)</f>
        <v>0</v>
      </c>
      <c r="HVM250" s="214">
        <f>_xlfn.XLOOKUP(HVM234, Schedule!$F$226:$FO$226, Schedule!$F$236:$FO$236, 0)</f>
        <v>0</v>
      </c>
      <c r="HVN250" s="214">
        <f>_xlfn.XLOOKUP(HVN234, Schedule!$F$226:$FO$226, Schedule!$F$236:$FO$236, 0)</f>
        <v>0</v>
      </c>
      <c r="HVO250" s="214">
        <f>_xlfn.XLOOKUP(HVO234, Schedule!$F$226:$FO$226, Schedule!$F$236:$FO$236, 0)</f>
        <v>0</v>
      </c>
      <c r="HVP250" s="214">
        <f>_xlfn.XLOOKUP(HVP234, Schedule!$F$226:$FO$226, Schedule!$F$236:$FO$236, 0)</f>
        <v>0</v>
      </c>
      <c r="HVQ250" s="214">
        <f>_xlfn.XLOOKUP(HVQ234, Schedule!$F$226:$FO$226, Schedule!$F$236:$FO$236, 0)</f>
        <v>0</v>
      </c>
      <c r="HVR250" s="214">
        <f>_xlfn.XLOOKUP(HVR234, Schedule!$F$226:$FO$226, Schedule!$F$236:$FO$236, 0)</f>
        <v>0</v>
      </c>
      <c r="HVS250" s="214">
        <f>_xlfn.XLOOKUP(HVS234, Schedule!$F$226:$FO$226, Schedule!$F$236:$FO$236, 0)</f>
        <v>0</v>
      </c>
      <c r="HVT250" s="214">
        <f>_xlfn.XLOOKUP(HVT234, Schedule!$F$226:$FO$226, Schedule!$F$236:$FO$236, 0)</f>
        <v>0</v>
      </c>
      <c r="HVU250" s="214">
        <f>_xlfn.XLOOKUP(HVU234, Schedule!$F$226:$FO$226, Schedule!$F$236:$FO$236, 0)</f>
        <v>0</v>
      </c>
      <c r="HVV250" s="214">
        <f>_xlfn.XLOOKUP(HVV234, Schedule!$F$226:$FO$226, Schedule!$F$236:$FO$236, 0)</f>
        <v>0</v>
      </c>
      <c r="HVW250" s="214">
        <f>_xlfn.XLOOKUP(HVW234, Schedule!$F$226:$FO$226, Schedule!$F$236:$FO$236, 0)</f>
        <v>0</v>
      </c>
      <c r="HVX250" s="214">
        <f>_xlfn.XLOOKUP(HVX234, Schedule!$F$226:$FO$226, Schedule!$F$236:$FO$236, 0)</f>
        <v>0</v>
      </c>
      <c r="HVY250" s="214">
        <f>_xlfn.XLOOKUP(HVY234, Schedule!$F$226:$FO$226, Schedule!$F$236:$FO$236, 0)</f>
        <v>0</v>
      </c>
      <c r="HVZ250" s="214">
        <f>_xlfn.XLOOKUP(HVZ234, Schedule!$F$226:$FO$226, Schedule!$F$236:$FO$236, 0)</f>
        <v>0</v>
      </c>
      <c r="HWA250" s="214">
        <f>_xlfn.XLOOKUP(HWA234, Schedule!$F$226:$FO$226, Schedule!$F$236:$FO$236, 0)</f>
        <v>0</v>
      </c>
      <c r="HWB250" s="214">
        <f>_xlfn.XLOOKUP(HWB234, Schedule!$F$226:$FO$226, Schedule!$F$236:$FO$236, 0)</f>
        <v>0</v>
      </c>
      <c r="HWC250" s="214">
        <f>_xlfn.XLOOKUP(HWC234, Schedule!$F$226:$FO$226, Schedule!$F$236:$FO$236, 0)</f>
        <v>0</v>
      </c>
      <c r="HWD250" s="214">
        <f>_xlfn.XLOOKUP(HWD234, Schedule!$F$226:$FO$226, Schedule!$F$236:$FO$236, 0)</f>
        <v>0</v>
      </c>
      <c r="HWE250" s="214">
        <f>_xlfn.XLOOKUP(HWE234, Schedule!$F$226:$FO$226, Schedule!$F$236:$FO$236, 0)</f>
        <v>0</v>
      </c>
      <c r="HWF250" s="214">
        <f>_xlfn.XLOOKUP(HWF234, Schedule!$F$226:$FO$226, Schedule!$F$236:$FO$236, 0)</f>
        <v>0</v>
      </c>
      <c r="HWG250" s="214">
        <f>_xlfn.XLOOKUP(HWG234, Schedule!$F$226:$FO$226, Schedule!$F$236:$FO$236, 0)</f>
        <v>0</v>
      </c>
      <c r="HWH250" s="214">
        <f>_xlfn.XLOOKUP(HWH234, Schedule!$F$226:$FO$226, Schedule!$F$236:$FO$236, 0)</f>
        <v>0</v>
      </c>
      <c r="HWI250" s="214">
        <f>_xlfn.XLOOKUP(HWI234, Schedule!$F$226:$FO$226, Schedule!$F$236:$FO$236, 0)</f>
        <v>0</v>
      </c>
      <c r="HWJ250" s="214">
        <f>_xlfn.XLOOKUP(HWJ234, Schedule!$F$226:$FO$226, Schedule!$F$236:$FO$236, 0)</f>
        <v>0</v>
      </c>
      <c r="HWK250" s="214">
        <f>_xlfn.XLOOKUP(HWK234, Schedule!$F$226:$FO$226, Schedule!$F$236:$FO$236, 0)</f>
        <v>0</v>
      </c>
      <c r="HWL250" s="214">
        <f>_xlfn.XLOOKUP(HWL234, Schedule!$F$226:$FO$226, Schedule!$F$236:$FO$236, 0)</f>
        <v>0</v>
      </c>
      <c r="HWM250" s="214">
        <f>_xlfn.XLOOKUP(HWM234, Schedule!$F$226:$FO$226, Schedule!$F$236:$FO$236, 0)</f>
        <v>0</v>
      </c>
      <c r="HWN250" s="214">
        <f>_xlfn.XLOOKUP(HWN234, Schedule!$F$226:$FO$226, Schedule!$F$236:$FO$236, 0)</f>
        <v>0</v>
      </c>
      <c r="HWO250" s="214">
        <f>_xlfn.XLOOKUP(HWO234, Schedule!$F$226:$FO$226, Schedule!$F$236:$FO$236, 0)</f>
        <v>0</v>
      </c>
      <c r="HWP250" s="214">
        <f>_xlfn.XLOOKUP(HWP234, Schedule!$F$226:$FO$226, Schedule!$F$236:$FO$236, 0)</f>
        <v>0</v>
      </c>
      <c r="HWQ250" s="214">
        <f>_xlfn.XLOOKUP(HWQ234, Schedule!$F$226:$FO$226, Schedule!$F$236:$FO$236, 0)</f>
        <v>0</v>
      </c>
      <c r="HWR250" s="214">
        <f>_xlfn.XLOOKUP(HWR234, Schedule!$F$226:$FO$226, Schedule!$F$236:$FO$236, 0)</f>
        <v>0</v>
      </c>
      <c r="HWS250" s="214">
        <f>_xlfn.XLOOKUP(HWS234, Schedule!$F$226:$FO$226, Schedule!$F$236:$FO$236, 0)</f>
        <v>0</v>
      </c>
      <c r="HWT250" s="214">
        <f>_xlfn.XLOOKUP(HWT234, Schedule!$F$226:$FO$226, Schedule!$F$236:$FO$236, 0)</f>
        <v>0</v>
      </c>
      <c r="HWU250" s="214">
        <f>_xlfn.XLOOKUP(HWU234, Schedule!$F$226:$FO$226, Schedule!$F$236:$FO$236, 0)</f>
        <v>0</v>
      </c>
      <c r="HWV250" s="214">
        <f>_xlfn.XLOOKUP(HWV234, Schedule!$F$226:$FO$226, Schedule!$F$236:$FO$236, 0)</f>
        <v>0</v>
      </c>
      <c r="HWW250" s="214">
        <f>_xlfn.XLOOKUP(HWW234, Schedule!$F$226:$FO$226, Schedule!$F$236:$FO$236, 0)</f>
        <v>0</v>
      </c>
      <c r="HWX250" s="214">
        <f>_xlfn.XLOOKUP(HWX234, Schedule!$F$226:$FO$226, Schedule!$F$236:$FO$236, 0)</f>
        <v>0</v>
      </c>
      <c r="HWY250" s="214">
        <f>_xlfn.XLOOKUP(HWY234, Schedule!$F$226:$FO$226, Schedule!$F$236:$FO$236, 0)</f>
        <v>0</v>
      </c>
      <c r="HWZ250" s="214">
        <f>_xlfn.XLOOKUP(HWZ234, Schedule!$F$226:$FO$226, Schedule!$F$236:$FO$236, 0)</f>
        <v>0</v>
      </c>
      <c r="HXA250" s="214">
        <f>_xlfn.XLOOKUP(HXA234, Schedule!$F$226:$FO$226, Schedule!$F$236:$FO$236, 0)</f>
        <v>0</v>
      </c>
      <c r="HXB250" s="214">
        <f>_xlfn.XLOOKUP(HXB234, Schedule!$F$226:$FO$226, Schedule!$F$236:$FO$236, 0)</f>
        <v>0</v>
      </c>
      <c r="HXC250" s="214">
        <f>_xlfn.XLOOKUP(HXC234, Schedule!$F$226:$FO$226, Schedule!$F$236:$FO$236, 0)</f>
        <v>0</v>
      </c>
      <c r="HXD250" s="214">
        <f>_xlfn.XLOOKUP(HXD234, Schedule!$F$226:$FO$226, Schedule!$F$236:$FO$236, 0)</f>
        <v>0</v>
      </c>
      <c r="HXE250" s="214">
        <f>_xlfn.XLOOKUP(HXE234, Schedule!$F$226:$FO$226, Schedule!$F$236:$FO$236, 0)</f>
        <v>0</v>
      </c>
      <c r="HXF250" s="214">
        <f>_xlfn.XLOOKUP(HXF234, Schedule!$F$226:$FO$226, Schedule!$F$236:$FO$236, 0)</f>
        <v>0</v>
      </c>
      <c r="HXG250" s="214">
        <f>_xlfn.XLOOKUP(HXG234, Schedule!$F$226:$FO$226, Schedule!$F$236:$FO$236, 0)</f>
        <v>0</v>
      </c>
      <c r="HXH250" s="214">
        <f>_xlfn.XLOOKUP(HXH234, Schedule!$F$226:$FO$226, Schedule!$F$236:$FO$236, 0)</f>
        <v>0</v>
      </c>
      <c r="HXI250" s="214">
        <f>_xlfn.XLOOKUP(HXI234, Schedule!$F$226:$FO$226, Schedule!$F$236:$FO$236, 0)</f>
        <v>0</v>
      </c>
      <c r="HXJ250" s="214">
        <f>_xlfn.XLOOKUP(HXJ234, Schedule!$F$226:$FO$226, Schedule!$F$236:$FO$236, 0)</f>
        <v>0</v>
      </c>
      <c r="HXK250" s="214">
        <f>_xlfn.XLOOKUP(HXK234, Schedule!$F$226:$FO$226, Schedule!$F$236:$FO$236, 0)</f>
        <v>0</v>
      </c>
      <c r="HXL250" s="214">
        <f>_xlfn.XLOOKUP(HXL234, Schedule!$F$226:$FO$226, Schedule!$F$236:$FO$236, 0)</f>
        <v>0</v>
      </c>
      <c r="HXM250" s="214">
        <f>_xlfn.XLOOKUP(HXM234, Schedule!$F$226:$FO$226, Schedule!$F$236:$FO$236, 0)</f>
        <v>0</v>
      </c>
      <c r="HXN250" s="214">
        <f>_xlfn.XLOOKUP(HXN234, Schedule!$F$226:$FO$226, Schedule!$F$236:$FO$236, 0)</f>
        <v>0</v>
      </c>
      <c r="HXO250" s="214">
        <f>_xlfn.XLOOKUP(HXO234, Schedule!$F$226:$FO$226, Schedule!$F$236:$FO$236, 0)</f>
        <v>0</v>
      </c>
      <c r="HXP250" s="214">
        <f>_xlfn.XLOOKUP(HXP234, Schedule!$F$226:$FO$226, Schedule!$F$236:$FO$236, 0)</f>
        <v>0</v>
      </c>
      <c r="HXQ250" s="214">
        <f>_xlfn.XLOOKUP(HXQ234, Schedule!$F$226:$FO$226, Schedule!$F$236:$FO$236, 0)</f>
        <v>0</v>
      </c>
      <c r="HXR250" s="214">
        <f>_xlfn.XLOOKUP(HXR234, Schedule!$F$226:$FO$226, Schedule!$F$236:$FO$236, 0)</f>
        <v>0</v>
      </c>
      <c r="HXS250" s="214">
        <f>_xlfn.XLOOKUP(HXS234, Schedule!$F$226:$FO$226, Schedule!$F$236:$FO$236, 0)</f>
        <v>0</v>
      </c>
      <c r="HXT250" s="214">
        <f>_xlfn.XLOOKUP(HXT234, Schedule!$F$226:$FO$226, Schedule!$F$236:$FO$236, 0)</f>
        <v>0</v>
      </c>
      <c r="HXU250" s="214">
        <f>_xlfn.XLOOKUP(HXU234, Schedule!$F$226:$FO$226, Schedule!$F$236:$FO$236, 0)</f>
        <v>0</v>
      </c>
      <c r="HXV250" s="214">
        <f>_xlfn.XLOOKUP(HXV234, Schedule!$F$226:$FO$226, Schedule!$F$236:$FO$236, 0)</f>
        <v>0</v>
      </c>
      <c r="HXW250" s="214">
        <f>_xlfn.XLOOKUP(HXW234, Schedule!$F$226:$FO$226, Schedule!$F$236:$FO$236, 0)</f>
        <v>0</v>
      </c>
      <c r="HXX250" s="214">
        <f>_xlfn.XLOOKUP(HXX234, Schedule!$F$226:$FO$226, Schedule!$F$236:$FO$236, 0)</f>
        <v>0</v>
      </c>
      <c r="HXY250" s="214">
        <f>_xlfn.XLOOKUP(HXY234, Schedule!$F$226:$FO$226, Schedule!$F$236:$FO$236, 0)</f>
        <v>0</v>
      </c>
      <c r="HXZ250" s="214">
        <f>_xlfn.XLOOKUP(HXZ234, Schedule!$F$226:$FO$226, Schedule!$F$236:$FO$236, 0)</f>
        <v>0</v>
      </c>
      <c r="HYA250" s="214">
        <f>_xlfn.XLOOKUP(HYA234, Schedule!$F$226:$FO$226, Schedule!$F$236:$FO$236, 0)</f>
        <v>0</v>
      </c>
      <c r="HYB250" s="214">
        <f>_xlfn.XLOOKUP(HYB234, Schedule!$F$226:$FO$226, Schedule!$F$236:$FO$236, 0)</f>
        <v>0</v>
      </c>
      <c r="HYC250" s="214">
        <f>_xlfn.XLOOKUP(HYC234, Schedule!$F$226:$FO$226, Schedule!$F$236:$FO$236, 0)</f>
        <v>0</v>
      </c>
      <c r="HYD250" s="214">
        <f>_xlfn.XLOOKUP(HYD234, Schedule!$F$226:$FO$226, Schedule!$F$236:$FO$236, 0)</f>
        <v>0</v>
      </c>
      <c r="HYE250" s="214">
        <f>_xlfn.XLOOKUP(HYE234, Schedule!$F$226:$FO$226, Schedule!$F$236:$FO$236, 0)</f>
        <v>0</v>
      </c>
      <c r="HYF250" s="214">
        <f>_xlfn.XLOOKUP(HYF234, Schedule!$F$226:$FO$226, Schedule!$F$236:$FO$236, 0)</f>
        <v>0</v>
      </c>
      <c r="HYG250" s="214">
        <f>_xlfn.XLOOKUP(HYG234, Schedule!$F$226:$FO$226, Schedule!$F$236:$FO$236, 0)</f>
        <v>0</v>
      </c>
      <c r="HYH250" s="214">
        <f>_xlfn.XLOOKUP(HYH234, Schedule!$F$226:$FO$226, Schedule!$F$236:$FO$236, 0)</f>
        <v>0</v>
      </c>
      <c r="HYI250" s="214">
        <f>_xlfn.XLOOKUP(HYI234, Schedule!$F$226:$FO$226, Schedule!$F$236:$FO$236, 0)</f>
        <v>0</v>
      </c>
      <c r="HYJ250" s="214">
        <f>_xlfn.XLOOKUP(HYJ234, Schedule!$F$226:$FO$226, Schedule!$F$236:$FO$236, 0)</f>
        <v>0</v>
      </c>
      <c r="HYK250" s="214">
        <f>_xlfn.XLOOKUP(HYK234, Schedule!$F$226:$FO$226, Schedule!$F$236:$FO$236, 0)</f>
        <v>0</v>
      </c>
      <c r="HYL250" s="214">
        <f>_xlfn.XLOOKUP(HYL234, Schedule!$F$226:$FO$226, Schedule!$F$236:$FO$236, 0)</f>
        <v>0</v>
      </c>
      <c r="HYM250" s="214">
        <f>_xlfn.XLOOKUP(HYM234, Schedule!$F$226:$FO$226, Schedule!$F$236:$FO$236, 0)</f>
        <v>0</v>
      </c>
      <c r="HYN250" s="214">
        <f>_xlfn.XLOOKUP(HYN234, Schedule!$F$226:$FO$226, Schedule!$F$236:$FO$236, 0)</f>
        <v>0</v>
      </c>
      <c r="HYO250" s="214">
        <f>_xlfn.XLOOKUP(HYO234, Schedule!$F$226:$FO$226, Schedule!$F$236:$FO$236, 0)</f>
        <v>0</v>
      </c>
      <c r="HYP250" s="214">
        <f>_xlfn.XLOOKUP(HYP234, Schedule!$F$226:$FO$226, Schedule!$F$236:$FO$236, 0)</f>
        <v>0</v>
      </c>
      <c r="HYQ250" s="214">
        <f>_xlfn.XLOOKUP(HYQ234, Schedule!$F$226:$FO$226, Schedule!$F$236:$FO$236, 0)</f>
        <v>0</v>
      </c>
      <c r="HYR250" s="214">
        <f>_xlfn.XLOOKUP(HYR234, Schedule!$F$226:$FO$226, Schedule!$F$236:$FO$236, 0)</f>
        <v>0</v>
      </c>
      <c r="HYS250" s="214">
        <f>_xlfn.XLOOKUP(HYS234, Schedule!$F$226:$FO$226, Schedule!$F$236:$FO$236, 0)</f>
        <v>0</v>
      </c>
      <c r="HYT250" s="214">
        <f>_xlfn.XLOOKUP(HYT234, Schedule!$F$226:$FO$226, Schedule!$F$236:$FO$236, 0)</f>
        <v>0</v>
      </c>
      <c r="HYU250" s="214">
        <f>_xlfn.XLOOKUP(HYU234, Schedule!$F$226:$FO$226, Schedule!$F$236:$FO$236, 0)</f>
        <v>0</v>
      </c>
      <c r="HYV250" s="214">
        <f>_xlfn.XLOOKUP(HYV234, Schedule!$F$226:$FO$226, Schedule!$F$236:$FO$236, 0)</f>
        <v>0</v>
      </c>
      <c r="HYW250" s="214">
        <f>_xlfn.XLOOKUP(HYW234, Schedule!$F$226:$FO$226, Schedule!$F$236:$FO$236, 0)</f>
        <v>0</v>
      </c>
      <c r="HYX250" s="214">
        <f>_xlfn.XLOOKUP(HYX234, Schedule!$F$226:$FO$226, Schedule!$F$236:$FO$236, 0)</f>
        <v>0</v>
      </c>
      <c r="HYY250" s="214">
        <f>_xlfn.XLOOKUP(HYY234, Schedule!$F$226:$FO$226, Schedule!$F$236:$FO$236, 0)</f>
        <v>0</v>
      </c>
      <c r="HYZ250" s="214">
        <f>_xlfn.XLOOKUP(HYZ234, Schedule!$F$226:$FO$226, Schedule!$F$236:$FO$236, 0)</f>
        <v>0</v>
      </c>
      <c r="HZA250" s="214">
        <f>_xlfn.XLOOKUP(HZA234, Schedule!$F$226:$FO$226, Schedule!$F$236:$FO$236, 0)</f>
        <v>0</v>
      </c>
      <c r="HZB250" s="214">
        <f>_xlfn.XLOOKUP(HZB234, Schedule!$F$226:$FO$226, Schedule!$F$236:$FO$236, 0)</f>
        <v>0</v>
      </c>
      <c r="HZC250" s="214">
        <f>_xlfn.XLOOKUP(HZC234, Schedule!$F$226:$FO$226, Schedule!$F$236:$FO$236, 0)</f>
        <v>0</v>
      </c>
      <c r="HZD250" s="214">
        <f>_xlfn.XLOOKUP(HZD234, Schedule!$F$226:$FO$226, Schedule!$F$236:$FO$236, 0)</f>
        <v>0</v>
      </c>
      <c r="HZE250" s="214">
        <f>_xlfn.XLOOKUP(HZE234, Schedule!$F$226:$FO$226, Schedule!$F$236:$FO$236, 0)</f>
        <v>0</v>
      </c>
      <c r="HZF250" s="214">
        <f>_xlfn.XLOOKUP(HZF234, Schedule!$F$226:$FO$226, Schedule!$F$236:$FO$236, 0)</f>
        <v>0</v>
      </c>
      <c r="HZG250" s="214">
        <f>_xlfn.XLOOKUP(HZG234, Schedule!$F$226:$FO$226, Schedule!$F$236:$FO$236, 0)</f>
        <v>0</v>
      </c>
      <c r="HZH250" s="214">
        <f>_xlfn.XLOOKUP(HZH234, Schedule!$F$226:$FO$226, Schedule!$F$236:$FO$236, 0)</f>
        <v>0</v>
      </c>
      <c r="HZI250" s="214">
        <f>_xlfn.XLOOKUP(HZI234, Schedule!$F$226:$FO$226, Schedule!$F$236:$FO$236, 0)</f>
        <v>0</v>
      </c>
      <c r="HZJ250" s="214">
        <f>_xlfn.XLOOKUP(HZJ234, Schedule!$F$226:$FO$226, Schedule!$F$236:$FO$236, 0)</f>
        <v>0</v>
      </c>
      <c r="HZK250" s="214">
        <f>_xlfn.XLOOKUP(HZK234, Schedule!$F$226:$FO$226, Schedule!$F$236:$FO$236, 0)</f>
        <v>0</v>
      </c>
      <c r="HZL250" s="214">
        <f>_xlfn.XLOOKUP(HZL234, Schedule!$F$226:$FO$226, Schedule!$F$236:$FO$236, 0)</f>
        <v>0</v>
      </c>
      <c r="HZM250" s="214">
        <f>_xlfn.XLOOKUP(HZM234, Schedule!$F$226:$FO$226, Schedule!$F$236:$FO$236, 0)</f>
        <v>0</v>
      </c>
      <c r="HZN250" s="214">
        <f>_xlfn.XLOOKUP(HZN234, Schedule!$F$226:$FO$226, Schedule!$F$236:$FO$236, 0)</f>
        <v>0</v>
      </c>
      <c r="HZO250" s="214">
        <f>_xlfn.XLOOKUP(HZO234, Schedule!$F$226:$FO$226, Schedule!$F$236:$FO$236, 0)</f>
        <v>0</v>
      </c>
      <c r="HZP250" s="214">
        <f>_xlfn.XLOOKUP(HZP234, Schedule!$F$226:$FO$226, Schedule!$F$236:$FO$236, 0)</f>
        <v>0</v>
      </c>
      <c r="HZQ250" s="214">
        <f>_xlfn.XLOOKUP(HZQ234, Schedule!$F$226:$FO$226, Schedule!$F$236:$FO$236, 0)</f>
        <v>0</v>
      </c>
      <c r="HZR250" s="214">
        <f>_xlfn.XLOOKUP(HZR234, Schedule!$F$226:$FO$226, Schedule!$F$236:$FO$236, 0)</f>
        <v>0</v>
      </c>
      <c r="HZS250" s="214">
        <f>_xlfn.XLOOKUP(HZS234, Schedule!$F$226:$FO$226, Schedule!$F$236:$FO$236, 0)</f>
        <v>0</v>
      </c>
      <c r="HZT250" s="214">
        <f>_xlfn.XLOOKUP(HZT234, Schedule!$F$226:$FO$226, Schedule!$F$236:$FO$236, 0)</f>
        <v>0</v>
      </c>
      <c r="HZU250" s="214">
        <f>_xlfn.XLOOKUP(HZU234, Schedule!$F$226:$FO$226, Schedule!$F$236:$FO$236, 0)</f>
        <v>0</v>
      </c>
      <c r="HZV250" s="214">
        <f>_xlfn.XLOOKUP(HZV234, Schedule!$F$226:$FO$226, Schedule!$F$236:$FO$236, 0)</f>
        <v>0</v>
      </c>
      <c r="HZW250" s="214">
        <f>_xlfn.XLOOKUP(HZW234, Schedule!$F$226:$FO$226, Schedule!$F$236:$FO$236, 0)</f>
        <v>0</v>
      </c>
      <c r="HZX250" s="214">
        <f>_xlfn.XLOOKUP(HZX234, Schedule!$F$226:$FO$226, Schedule!$F$236:$FO$236, 0)</f>
        <v>0</v>
      </c>
      <c r="HZY250" s="214">
        <f>_xlfn.XLOOKUP(HZY234, Schedule!$F$226:$FO$226, Schedule!$F$236:$FO$236, 0)</f>
        <v>0</v>
      </c>
      <c r="HZZ250" s="214">
        <f>_xlfn.XLOOKUP(HZZ234, Schedule!$F$226:$FO$226, Schedule!$F$236:$FO$236, 0)</f>
        <v>0</v>
      </c>
      <c r="IAA250" s="214">
        <f>_xlfn.XLOOKUP(IAA234, Schedule!$F$226:$FO$226, Schedule!$F$236:$FO$236, 0)</f>
        <v>0</v>
      </c>
      <c r="IAB250" s="214">
        <f>_xlfn.XLOOKUP(IAB234, Schedule!$F$226:$FO$226, Schedule!$F$236:$FO$236, 0)</f>
        <v>0</v>
      </c>
      <c r="IAC250" s="214">
        <f>_xlfn.XLOOKUP(IAC234, Schedule!$F$226:$FO$226, Schedule!$F$236:$FO$236, 0)</f>
        <v>0</v>
      </c>
      <c r="IAD250" s="214">
        <f>_xlfn.XLOOKUP(IAD234, Schedule!$F$226:$FO$226, Schedule!$F$236:$FO$236, 0)</f>
        <v>0</v>
      </c>
      <c r="IAE250" s="214">
        <f>_xlfn.XLOOKUP(IAE234, Schedule!$F$226:$FO$226, Schedule!$F$236:$FO$236, 0)</f>
        <v>0</v>
      </c>
      <c r="IAF250" s="214">
        <f>_xlfn.XLOOKUP(IAF234, Schedule!$F$226:$FO$226, Schedule!$F$236:$FO$236, 0)</f>
        <v>0</v>
      </c>
      <c r="IAG250" s="214">
        <f>_xlfn.XLOOKUP(IAG234, Schedule!$F$226:$FO$226, Schedule!$F$236:$FO$236, 0)</f>
        <v>0</v>
      </c>
      <c r="IAH250" s="214">
        <f>_xlfn.XLOOKUP(IAH234, Schedule!$F$226:$FO$226, Schedule!$F$236:$FO$236, 0)</f>
        <v>0</v>
      </c>
      <c r="IAI250" s="214">
        <f>_xlfn.XLOOKUP(IAI234, Schedule!$F$226:$FO$226, Schedule!$F$236:$FO$236, 0)</f>
        <v>0</v>
      </c>
      <c r="IAJ250" s="214">
        <f>_xlfn.XLOOKUP(IAJ234, Schedule!$F$226:$FO$226, Schedule!$F$236:$FO$236, 0)</f>
        <v>0</v>
      </c>
      <c r="IAK250" s="214">
        <f>_xlfn.XLOOKUP(IAK234, Schedule!$F$226:$FO$226, Schedule!$F$236:$FO$236, 0)</f>
        <v>0</v>
      </c>
      <c r="IAL250" s="214">
        <f>_xlfn.XLOOKUP(IAL234, Schedule!$F$226:$FO$226, Schedule!$F$236:$FO$236, 0)</f>
        <v>0</v>
      </c>
      <c r="IAM250" s="214">
        <f>_xlfn.XLOOKUP(IAM234, Schedule!$F$226:$FO$226, Schedule!$F$236:$FO$236, 0)</f>
        <v>0</v>
      </c>
      <c r="IAN250" s="214">
        <f>_xlfn.XLOOKUP(IAN234, Schedule!$F$226:$FO$226, Schedule!$F$236:$FO$236, 0)</f>
        <v>0</v>
      </c>
      <c r="IAO250" s="214">
        <f>_xlfn.XLOOKUP(IAO234, Schedule!$F$226:$FO$226, Schedule!$F$236:$FO$236, 0)</f>
        <v>0</v>
      </c>
      <c r="IAP250" s="214">
        <f>_xlfn.XLOOKUP(IAP234, Schedule!$F$226:$FO$226, Schedule!$F$236:$FO$236, 0)</f>
        <v>0</v>
      </c>
      <c r="IAQ250" s="214">
        <f>_xlfn.XLOOKUP(IAQ234, Schedule!$F$226:$FO$226, Schedule!$F$236:$FO$236, 0)</f>
        <v>0</v>
      </c>
      <c r="IAR250" s="214">
        <f>_xlfn.XLOOKUP(IAR234, Schedule!$F$226:$FO$226, Schedule!$F$236:$FO$236, 0)</f>
        <v>0</v>
      </c>
      <c r="IAS250" s="214">
        <f>_xlfn.XLOOKUP(IAS234, Schedule!$F$226:$FO$226, Schedule!$F$236:$FO$236, 0)</f>
        <v>0</v>
      </c>
      <c r="IAT250" s="214">
        <f>_xlfn.XLOOKUP(IAT234, Schedule!$F$226:$FO$226, Schedule!$F$236:$FO$236, 0)</f>
        <v>0</v>
      </c>
      <c r="IAU250" s="214">
        <f>_xlfn.XLOOKUP(IAU234, Schedule!$F$226:$FO$226, Schedule!$F$236:$FO$236, 0)</f>
        <v>0</v>
      </c>
      <c r="IAV250" s="214">
        <f>_xlfn.XLOOKUP(IAV234, Schedule!$F$226:$FO$226, Schedule!$F$236:$FO$236, 0)</f>
        <v>0</v>
      </c>
      <c r="IAW250" s="214">
        <f>_xlfn.XLOOKUP(IAW234, Schedule!$F$226:$FO$226, Schedule!$F$236:$FO$236, 0)</f>
        <v>0</v>
      </c>
      <c r="IAX250" s="214">
        <f>_xlfn.XLOOKUP(IAX234, Schedule!$F$226:$FO$226, Schedule!$F$236:$FO$236, 0)</f>
        <v>0</v>
      </c>
      <c r="IAY250" s="214">
        <f>_xlfn.XLOOKUP(IAY234, Schedule!$F$226:$FO$226, Schedule!$F$236:$FO$236, 0)</f>
        <v>0</v>
      </c>
      <c r="IAZ250" s="214">
        <f>_xlfn.XLOOKUP(IAZ234, Schedule!$F$226:$FO$226, Schedule!$F$236:$FO$236, 0)</f>
        <v>0</v>
      </c>
      <c r="IBA250" s="214">
        <f>_xlfn.XLOOKUP(IBA234, Schedule!$F$226:$FO$226, Schedule!$F$236:$FO$236, 0)</f>
        <v>0</v>
      </c>
      <c r="IBB250" s="214">
        <f>_xlfn.XLOOKUP(IBB234, Schedule!$F$226:$FO$226, Schedule!$F$236:$FO$236, 0)</f>
        <v>0</v>
      </c>
      <c r="IBC250" s="214">
        <f>_xlfn.XLOOKUP(IBC234, Schedule!$F$226:$FO$226, Schedule!$F$236:$FO$236, 0)</f>
        <v>0</v>
      </c>
      <c r="IBD250" s="214">
        <f>_xlfn.XLOOKUP(IBD234, Schedule!$F$226:$FO$226, Schedule!$F$236:$FO$236, 0)</f>
        <v>0</v>
      </c>
      <c r="IBE250" s="214">
        <f>_xlfn.XLOOKUP(IBE234, Schedule!$F$226:$FO$226, Schedule!$F$236:$FO$236, 0)</f>
        <v>0</v>
      </c>
      <c r="IBF250" s="214">
        <f>_xlfn.XLOOKUP(IBF234, Schedule!$F$226:$FO$226, Schedule!$F$236:$FO$236, 0)</f>
        <v>0</v>
      </c>
      <c r="IBG250" s="214">
        <f>_xlfn.XLOOKUP(IBG234, Schedule!$F$226:$FO$226, Schedule!$F$236:$FO$236, 0)</f>
        <v>0</v>
      </c>
      <c r="IBH250" s="214">
        <f>_xlfn.XLOOKUP(IBH234, Schedule!$F$226:$FO$226, Schedule!$F$236:$FO$236, 0)</f>
        <v>0</v>
      </c>
      <c r="IBI250" s="214">
        <f>_xlfn.XLOOKUP(IBI234, Schedule!$F$226:$FO$226, Schedule!$F$236:$FO$236, 0)</f>
        <v>0</v>
      </c>
      <c r="IBJ250" s="214">
        <f>_xlfn.XLOOKUP(IBJ234, Schedule!$F$226:$FO$226, Schedule!$F$236:$FO$236, 0)</f>
        <v>0</v>
      </c>
      <c r="IBK250" s="214">
        <f>_xlfn.XLOOKUP(IBK234, Schedule!$F$226:$FO$226, Schedule!$F$236:$FO$236, 0)</f>
        <v>0</v>
      </c>
      <c r="IBL250" s="214">
        <f>_xlfn.XLOOKUP(IBL234, Schedule!$F$226:$FO$226, Schedule!$F$236:$FO$236, 0)</f>
        <v>0</v>
      </c>
      <c r="IBM250" s="214">
        <f>_xlfn.XLOOKUP(IBM234, Schedule!$F$226:$FO$226, Schedule!$F$236:$FO$236, 0)</f>
        <v>0</v>
      </c>
      <c r="IBN250" s="214">
        <f>_xlfn.XLOOKUP(IBN234, Schedule!$F$226:$FO$226, Schedule!$F$236:$FO$236, 0)</f>
        <v>0</v>
      </c>
      <c r="IBO250" s="214">
        <f>_xlfn.XLOOKUP(IBO234, Schedule!$F$226:$FO$226, Schedule!$F$236:$FO$236, 0)</f>
        <v>0</v>
      </c>
      <c r="IBP250" s="214">
        <f>_xlfn.XLOOKUP(IBP234, Schedule!$F$226:$FO$226, Schedule!$F$236:$FO$236, 0)</f>
        <v>0</v>
      </c>
      <c r="IBQ250" s="214">
        <f>_xlfn.XLOOKUP(IBQ234, Schedule!$F$226:$FO$226, Schedule!$F$236:$FO$236, 0)</f>
        <v>0</v>
      </c>
      <c r="IBR250" s="214">
        <f>_xlfn.XLOOKUP(IBR234, Schedule!$F$226:$FO$226, Schedule!$F$236:$FO$236, 0)</f>
        <v>0</v>
      </c>
      <c r="IBS250" s="214">
        <f>_xlfn.XLOOKUP(IBS234, Schedule!$F$226:$FO$226, Schedule!$F$236:$FO$236, 0)</f>
        <v>0</v>
      </c>
      <c r="IBT250" s="214">
        <f>_xlfn.XLOOKUP(IBT234, Schedule!$F$226:$FO$226, Schedule!$F$236:$FO$236, 0)</f>
        <v>0</v>
      </c>
      <c r="IBU250" s="214">
        <f>_xlfn.XLOOKUP(IBU234, Schedule!$F$226:$FO$226, Schedule!$F$236:$FO$236, 0)</f>
        <v>0</v>
      </c>
      <c r="IBV250" s="214">
        <f>_xlfn.XLOOKUP(IBV234, Schedule!$F$226:$FO$226, Schedule!$F$236:$FO$236, 0)</f>
        <v>0</v>
      </c>
      <c r="IBW250" s="214">
        <f>_xlfn.XLOOKUP(IBW234, Schedule!$F$226:$FO$226, Schedule!$F$236:$FO$236, 0)</f>
        <v>0</v>
      </c>
      <c r="IBX250" s="214">
        <f>_xlfn.XLOOKUP(IBX234, Schedule!$F$226:$FO$226, Schedule!$F$236:$FO$236, 0)</f>
        <v>0</v>
      </c>
      <c r="IBY250" s="214">
        <f>_xlfn.XLOOKUP(IBY234, Schedule!$F$226:$FO$226, Schedule!$F$236:$FO$236, 0)</f>
        <v>0</v>
      </c>
      <c r="IBZ250" s="214">
        <f>_xlfn.XLOOKUP(IBZ234, Schedule!$F$226:$FO$226, Schedule!$F$236:$FO$236, 0)</f>
        <v>0</v>
      </c>
      <c r="ICA250" s="214">
        <f>_xlfn.XLOOKUP(ICA234, Schedule!$F$226:$FO$226, Schedule!$F$236:$FO$236, 0)</f>
        <v>0</v>
      </c>
      <c r="ICB250" s="214">
        <f>_xlfn.XLOOKUP(ICB234, Schedule!$F$226:$FO$226, Schedule!$F$236:$FO$236, 0)</f>
        <v>0</v>
      </c>
      <c r="ICC250" s="214">
        <f>_xlfn.XLOOKUP(ICC234, Schedule!$F$226:$FO$226, Schedule!$F$236:$FO$236, 0)</f>
        <v>0</v>
      </c>
      <c r="ICD250" s="214">
        <f>_xlfn.XLOOKUP(ICD234, Schedule!$F$226:$FO$226, Schedule!$F$236:$FO$236, 0)</f>
        <v>0</v>
      </c>
      <c r="ICE250" s="214">
        <f>_xlfn.XLOOKUP(ICE234, Schedule!$F$226:$FO$226, Schedule!$F$236:$FO$236, 0)</f>
        <v>0</v>
      </c>
      <c r="ICF250" s="214">
        <f>_xlfn.XLOOKUP(ICF234, Schedule!$F$226:$FO$226, Schedule!$F$236:$FO$236, 0)</f>
        <v>0</v>
      </c>
      <c r="ICG250" s="214">
        <f>_xlfn.XLOOKUP(ICG234, Schedule!$F$226:$FO$226, Schedule!$F$236:$FO$236, 0)</f>
        <v>0</v>
      </c>
      <c r="ICH250" s="214">
        <f>_xlfn.XLOOKUP(ICH234, Schedule!$F$226:$FO$226, Schedule!$F$236:$FO$236, 0)</f>
        <v>0</v>
      </c>
      <c r="ICI250" s="214">
        <f>_xlfn.XLOOKUP(ICI234, Schedule!$F$226:$FO$226, Schedule!$F$236:$FO$236, 0)</f>
        <v>0</v>
      </c>
      <c r="ICJ250" s="214">
        <f>_xlfn.XLOOKUP(ICJ234, Schedule!$F$226:$FO$226, Schedule!$F$236:$FO$236, 0)</f>
        <v>0</v>
      </c>
      <c r="ICK250" s="214">
        <f>_xlfn.XLOOKUP(ICK234, Schedule!$F$226:$FO$226, Schedule!$F$236:$FO$236, 0)</f>
        <v>0</v>
      </c>
      <c r="ICL250" s="214">
        <f>_xlfn.XLOOKUP(ICL234, Schedule!$F$226:$FO$226, Schedule!$F$236:$FO$236, 0)</f>
        <v>0</v>
      </c>
      <c r="ICM250" s="214">
        <f>_xlfn.XLOOKUP(ICM234, Schedule!$F$226:$FO$226, Schedule!$F$236:$FO$236, 0)</f>
        <v>0</v>
      </c>
      <c r="ICN250" s="214">
        <f>_xlfn.XLOOKUP(ICN234, Schedule!$F$226:$FO$226, Schedule!$F$236:$FO$236, 0)</f>
        <v>0</v>
      </c>
      <c r="ICO250" s="214">
        <f>_xlfn.XLOOKUP(ICO234, Schedule!$F$226:$FO$226, Schedule!$F$236:$FO$236, 0)</f>
        <v>0</v>
      </c>
      <c r="ICP250" s="214">
        <f>_xlfn.XLOOKUP(ICP234, Schedule!$F$226:$FO$226, Schedule!$F$236:$FO$236, 0)</f>
        <v>0</v>
      </c>
      <c r="ICQ250" s="214">
        <f>_xlfn.XLOOKUP(ICQ234, Schedule!$F$226:$FO$226, Schedule!$F$236:$FO$236, 0)</f>
        <v>0</v>
      </c>
      <c r="ICR250" s="214">
        <f>_xlfn.XLOOKUP(ICR234, Schedule!$F$226:$FO$226, Schedule!$F$236:$FO$236, 0)</f>
        <v>0</v>
      </c>
      <c r="ICS250" s="214">
        <f>_xlfn.XLOOKUP(ICS234, Schedule!$F$226:$FO$226, Schedule!$F$236:$FO$236, 0)</f>
        <v>0</v>
      </c>
      <c r="ICT250" s="214">
        <f>_xlfn.XLOOKUP(ICT234, Schedule!$F$226:$FO$226, Schedule!$F$236:$FO$236, 0)</f>
        <v>0</v>
      </c>
      <c r="ICU250" s="214">
        <f>_xlfn.XLOOKUP(ICU234, Schedule!$F$226:$FO$226, Schedule!$F$236:$FO$236, 0)</f>
        <v>0</v>
      </c>
      <c r="ICV250" s="214">
        <f>_xlfn.XLOOKUP(ICV234, Schedule!$F$226:$FO$226, Schedule!$F$236:$FO$236, 0)</f>
        <v>0</v>
      </c>
      <c r="ICW250" s="214">
        <f>_xlfn.XLOOKUP(ICW234, Schedule!$F$226:$FO$226, Schedule!$F$236:$FO$236, 0)</f>
        <v>0</v>
      </c>
      <c r="ICX250" s="214">
        <f>_xlfn.XLOOKUP(ICX234, Schedule!$F$226:$FO$226, Schedule!$F$236:$FO$236, 0)</f>
        <v>0</v>
      </c>
      <c r="ICY250" s="214">
        <f>_xlfn.XLOOKUP(ICY234, Schedule!$F$226:$FO$226, Schedule!$F$236:$FO$236, 0)</f>
        <v>0</v>
      </c>
      <c r="ICZ250" s="214">
        <f>_xlfn.XLOOKUP(ICZ234, Schedule!$F$226:$FO$226, Schedule!$F$236:$FO$236, 0)</f>
        <v>0</v>
      </c>
      <c r="IDA250" s="214">
        <f>_xlfn.XLOOKUP(IDA234, Schedule!$F$226:$FO$226, Schedule!$F$236:$FO$236, 0)</f>
        <v>0</v>
      </c>
      <c r="IDB250" s="214">
        <f>_xlfn.XLOOKUP(IDB234, Schedule!$F$226:$FO$226, Schedule!$F$236:$FO$236, 0)</f>
        <v>0</v>
      </c>
      <c r="IDC250" s="214">
        <f>_xlfn.XLOOKUP(IDC234, Schedule!$F$226:$FO$226, Schedule!$F$236:$FO$236, 0)</f>
        <v>0</v>
      </c>
      <c r="IDD250" s="214">
        <f>_xlfn.XLOOKUP(IDD234, Schedule!$F$226:$FO$226, Schedule!$F$236:$FO$236, 0)</f>
        <v>0</v>
      </c>
      <c r="IDE250" s="214">
        <f>_xlfn.XLOOKUP(IDE234, Schedule!$F$226:$FO$226, Schedule!$F$236:$FO$236, 0)</f>
        <v>0</v>
      </c>
      <c r="IDF250" s="214">
        <f>_xlfn.XLOOKUP(IDF234, Schedule!$F$226:$FO$226, Schedule!$F$236:$FO$236, 0)</f>
        <v>0</v>
      </c>
      <c r="IDG250" s="214">
        <f>_xlfn.XLOOKUP(IDG234, Schedule!$F$226:$FO$226, Schedule!$F$236:$FO$236, 0)</f>
        <v>0</v>
      </c>
      <c r="IDH250" s="214">
        <f>_xlfn.XLOOKUP(IDH234, Schedule!$F$226:$FO$226, Schedule!$F$236:$FO$236, 0)</f>
        <v>0</v>
      </c>
      <c r="IDI250" s="214">
        <f>_xlfn.XLOOKUP(IDI234, Schedule!$F$226:$FO$226, Schedule!$F$236:$FO$236, 0)</f>
        <v>0</v>
      </c>
      <c r="IDJ250" s="214">
        <f>_xlfn.XLOOKUP(IDJ234, Schedule!$F$226:$FO$226, Schedule!$F$236:$FO$236, 0)</f>
        <v>0</v>
      </c>
      <c r="IDK250" s="214">
        <f>_xlfn.XLOOKUP(IDK234, Schedule!$F$226:$FO$226, Schedule!$F$236:$FO$236, 0)</f>
        <v>0</v>
      </c>
      <c r="IDL250" s="214">
        <f>_xlfn.XLOOKUP(IDL234, Schedule!$F$226:$FO$226, Schedule!$F$236:$FO$236, 0)</f>
        <v>0</v>
      </c>
      <c r="IDM250" s="214">
        <f>_xlfn.XLOOKUP(IDM234, Schedule!$F$226:$FO$226, Schedule!$F$236:$FO$236, 0)</f>
        <v>0</v>
      </c>
      <c r="IDN250" s="214">
        <f>_xlfn.XLOOKUP(IDN234, Schedule!$F$226:$FO$226, Schedule!$F$236:$FO$236, 0)</f>
        <v>0</v>
      </c>
      <c r="IDO250" s="214">
        <f>_xlfn.XLOOKUP(IDO234, Schedule!$F$226:$FO$226, Schedule!$F$236:$FO$236, 0)</f>
        <v>0</v>
      </c>
      <c r="IDP250" s="214">
        <f>_xlfn.XLOOKUP(IDP234, Schedule!$F$226:$FO$226, Schedule!$F$236:$FO$236, 0)</f>
        <v>0</v>
      </c>
      <c r="IDQ250" s="214">
        <f>_xlfn.XLOOKUP(IDQ234, Schedule!$F$226:$FO$226, Schedule!$F$236:$FO$236, 0)</f>
        <v>0</v>
      </c>
      <c r="IDR250" s="214">
        <f>_xlfn.XLOOKUP(IDR234, Schedule!$F$226:$FO$226, Schedule!$F$236:$FO$236, 0)</f>
        <v>0</v>
      </c>
      <c r="IDS250" s="214">
        <f>_xlfn.XLOOKUP(IDS234, Schedule!$F$226:$FO$226, Schedule!$F$236:$FO$236, 0)</f>
        <v>0</v>
      </c>
      <c r="IDT250" s="214">
        <f>_xlfn.XLOOKUP(IDT234, Schedule!$F$226:$FO$226, Schedule!$F$236:$FO$236, 0)</f>
        <v>0</v>
      </c>
      <c r="IDU250" s="214">
        <f>_xlfn.XLOOKUP(IDU234, Schedule!$F$226:$FO$226, Schedule!$F$236:$FO$236, 0)</f>
        <v>0</v>
      </c>
      <c r="IDV250" s="214">
        <f>_xlfn.XLOOKUP(IDV234, Schedule!$F$226:$FO$226, Schedule!$F$236:$FO$236, 0)</f>
        <v>0</v>
      </c>
      <c r="IDW250" s="214">
        <f>_xlfn.XLOOKUP(IDW234, Schedule!$F$226:$FO$226, Schedule!$F$236:$FO$236, 0)</f>
        <v>0</v>
      </c>
      <c r="IDX250" s="214">
        <f>_xlfn.XLOOKUP(IDX234, Schedule!$F$226:$FO$226, Schedule!$F$236:$FO$236, 0)</f>
        <v>0</v>
      </c>
      <c r="IDY250" s="214">
        <f>_xlfn.XLOOKUP(IDY234, Schedule!$F$226:$FO$226, Schedule!$F$236:$FO$236, 0)</f>
        <v>0</v>
      </c>
      <c r="IDZ250" s="214">
        <f>_xlfn.XLOOKUP(IDZ234, Schedule!$F$226:$FO$226, Schedule!$F$236:$FO$236, 0)</f>
        <v>0</v>
      </c>
      <c r="IEA250" s="214">
        <f>_xlfn.XLOOKUP(IEA234, Schedule!$F$226:$FO$226, Schedule!$F$236:$FO$236, 0)</f>
        <v>0</v>
      </c>
      <c r="IEB250" s="214">
        <f>_xlfn.XLOOKUP(IEB234, Schedule!$F$226:$FO$226, Schedule!$F$236:$FO$236, 0)</f>
        <v>0</v>
      </c>
      <c r="IEC250" s="214">
        <f>_xlfn.XLOOKUP(IEC234, Schedule!$F$226:$FO$226, Schedule!$F$236:$FO$236, 0)</f>
        <v>0</v>
      </c>
      <c r="IED250" s="214">
        <f>_xlfn.XLOOKUP(IED234, Schedule!$F$226:$FO$226, Schedule!$F$236:$FO$236, 0)</f>
        <v>0</v>
      </c>
      <c r="IEE250" s="214">
        <f>_xlfn.XLOOKUP(IEE234, Schedule!$F$226:$FO$226, Schedule!$F$236:$FO$236, 0)</f>
        <v>0</v>
      </c>
      <c r="IEF250" s="214">
        <f>_xlfn.XLOOKUP(IEF234, Schedule!$F$226:$FO$226, Schedule!$F$236:$FO$236, 0)</f>
        <v>0</v>
      </c>
      <c r="IEG250" s="214">
        <f>_xlfn.XLOOKUP(IEG234, Schedule!$F$226:$FO$226, Schedule!$F$236:$FO$236, 0)</f>
        <v>0</v>
      </c>
      <c r="IEH250" s="214">
        <f>_xlfn.XLOOKUP(IEH234, Schedule!$F$226:$FO$226, Schedule!$F$236:$FO$236, 0)</f>
        <v>0</v>
      </c>
      <c r="IEI250" s="214">
        <f>_xlfn.XLOOKUP(IEI234, Schedule!$F$226:$FO$226, Schedule!$F$236:$FO$236, 0)</f>
        <v>0</v>
      </c>
      <c r="IEJ250" s="214">
        <f>_xlfn.XLOOKUP(IEJ234, Schedule!$F$226:$FO$226, Schedule!$F$236:$FO$236, 0)</f>
        <v>0</v>
      </c>
      <c r="IEK250" s="214">
        <f>_xlfn.XLOOKUP(IEK234, Schedule!$F$226:$FO$226, Schedule!$F$236:$FO$236, 0)</f>
        <v>0</v>
      </c>
      <c r="IEL250" s="214">
        <f>_xlfn.XLOOKUP(IEL234, Schedule!$F$226:$FO$226, Schedule!$F$236:$FO$236, 0)</f>
        <v>0</v>
      </c>
      <c r="IEM250" s="214">
        <f>_xlfn.XLOOKUP(IEM234, Schedule!$F$226:$FO$226, Schedule!$F$236:$FO$236, 0)</f>
        <v>0</v>
      </c>
      <c r="IEN250" s="214">
        <f>_xlfn.XLOOKUP(IEN234, Schedule!$F$226:$FO$226, Schedule!$F$236:$FO$236, 0)</f>
        <v>0</v>
      </c>
      <c r="IEO250" s="214">
        <f>_xlfn.XLOOKUP(IEO234, Schedule!$F$226:$FO$226, Schedule!$F$236:$FO$236, 0)</f>
        <v>0</v>
      </c>
      <c r="IEP250" s="214">
        <f>_xlfn.XLOOKUP(IEP234, Schedule!$F$226:$FO$226, Schedule!$F$236:$FO$236, 0)</f>
        <v>0</v>
      </c>
      <c r="IEQ250" s="214">
        <f>_xlfn.XLOOKUP(IEQ234, Schedule!$F$226:$FO$226, Schedule!$F$236:$FO$236, 0)</f>
        <v>0</v>
      </c>
      <c r="IER250" s="214">
        <f>_xlfn.XLOOKUP(IER234, Schedule!$F$226:$FO$226, Schedule!$F$236:$FO$236, 0)</f>
        <v>0</v>
      </c>
      <c r="IES250" s="214">
        <f>_xlfn.XLOOKUP(IES234, Schedule!$F$226:$FO$226, Schedule!$F$236:$FO$236, 0)</f>
        <v>0</v>
      </c>
      <c r="IET250" s="214">
        <f>_xlfn.XLOOKUP(IET234, Schedule!$F$226:$FO$226, Schedule!$F$236:$FO$236, 0)</f>
        <v>0</v>
      </c>
      <c r="IEU250" s="214">
        <f>_xlfn.XLOOKUP(IEU234, Schedule!$F$226:$FO$226, Schedule!$F$236:$FO$236, 0)</f>
        <v>0</v>
      </c>
      <c r="IEV250" s="214">
        <f>_xlfn.XLOOKUP(IEV234, Schedule!$F$226:$FO$226, Schedule!$F$236:$FO$236, 0)</f>
        <v>0</v>
      </c>
      <c r="IEW250" s="214">
        <f>_xlfn.XLOOKUP(IEW234, Schedule!$F$226:$FO$226, Schedule!$F$236:$FO$236, 0)</f>
        <v>0</v>
      </c>
      <c r="IEX250" s="214">
        <f>_xlfn.XLOOKUP(IEX234, Schedule!$F$226:$FO$226, Schedule!$F$236:$FO$236, 0)</f>
        <v>0</v>
      </c>
      <c r="IEY250" s="214">
        <f>_xlfn.XLOOKUP(IEY234, Schedule!$F$226:$FO$226, Schedule!$F$236:$FO$236, 0)</f>
        <v>0</v>
      </c>
      <c r="IEZ250" s="214">
        <f>_xlfn.XLOOKUP(IEZ234, Schedule!$F$226:$FO$226, Schedule!$F$236:$FO$236, 0)</f>
        <v>0</v>
      </c>
      <c r="IFA250" s="214">
        <f>_xlfn.XLOOKUP(IFA234, Schedule!$F$226:$FO$226, Schedule!$F$236:$FO$236, 0)</f>
        <v>0</v>
      </c>
      <c r="IFB250" s="214">
        <f>_xlfn.XLOOKUP(IFB234, Schedule!$F$226:$FO$226, Schedule!$F$236:$FO$236, 0)</f>
        <v>0</v>
      </c>
      <c r="IFC250" s="214">
        <f>_xlfn.XLOOKUP(IFC234, Schedule!$F$226:$FO$226, Schedule!$F$236:$FO$236, 0)</f>
        <v>0</v>
      </c>
      <c r="IFD250" s="214">
        <f>_xlfn.XLOOKUP(IFD234, Schedule!$F$226:$FO$226, Schedule!$F$236:$FO$236, 0)</f>
        <v>0</v>
      </c>
      <c r="IFE250" s="214">
        <f>_xlfn.XLOOKUP(IFE234, Schedule!$F$226:$FO$226, Schedule!$F$236:$FO$236, 0)</f>
        <v>0</v>
      </c>
      <c r="IFF250" s="214">
        <f>_xlfn.XLOOKUP(IFF234, Schedule!$F$226:$FO$226, Schedule!$F$236:$FO$236, 0)</f>
        <v>0</v>
      </c>
      <c r="IFG250" s="214">
        <f>_xlfn.XLOOKUP(IFG234, Schedule!$F$226:$FO$226, Schedule!$F$236:$FO$236, 0)</f>
        <v>0</v>
      </c>
      <c r="IFH250" s="214">
        <f>_xlfn.XLOOKUP(IFH234, Schedule!$F$226:$FO$226, Schedule!$F$236:$FO$236, 0)</f>
        <v>0</v>
      </c>
      <c r="IFI250" s="214">
        <f>_xlfn.XLOOKUP(IFI234, Schedule!$F$226:$FO$226, Schedule!$F$236:$FO$236, 0)</f>
        <v>0</v>
      </c>
      <c r="IFJ250" s="214">
        <f>_xlfn.XLOOKUP(IFJ234, Schedule!$F$226:$FO$226, Schedule!$F$236:$FO$236, 0)</f>
        <v>0</v>
      </c>
      <c r="IFK250" s="214">
        <f>_xlfn.XLOOKUP(IFK234, Schedule!$F$226:$FO$226, Schedule!$F$236:$FO$236, 0)</f>
        <v>0</v>
      </c>
      <c r="IFL250" s="214">
        <f>_xlfn.XLOOKUP(IFL234, Schedule!$F$226:$FO$226, Schedule!$F$236:$FO$236, 0)</f>
        <v>0</v>
      </c>
      <c r="IFM250" s="214">
        <f>_xlfn.XLOOKUP(IFM234, Schedule!$F$226:$FO$226, Schedule!$F$236:$FO$236, 0)</f>
        <v>0</v>
      </c>
      <c r="IFN250" s="214">
        <f>_xlfn.XLOOKUP(IFN234, Schedule!$F$226:$FO$226, Schedule!$F$236:$FO$236, 0)</f>
        <v>0</v>
      </c>
      <c r="IFO250" s="214">
        <f>_xlfn.XLOOKUP(IFO234, Schedule!$F$226:$FO$226, Schedule!$F$236:$FO$236, 0)</f>
        <v>0</v>
      </c>
      <c r="IFP250" s="214">
        <f>_xlfn.XLOOKUP(IFP234, Schedule!$F$226:$FO$226, Schedule!$F$236:$FO$236, 0)</f>
        <v>0</v>
      </c>
      <c r="IFQ250" s="214">
        <f>_xlfn.XLOOKUP(IFQ234, Schedule!$F$226:$FO$226, Schedule!$F$236:$FO$236, 0)</f>
        <v>0</v>
      </c>
      <c r="IFR250" s="214">
        <f>_xlfn.XLOOKUP(IFR234, Schedule!$F$226:$FO$226, Schedule!$F$236:$FO$236, 0)</f>
        <v>0</v>
      </c>
      <c r="IFS250" s="214">
        <f>_xlfn.XLOOKUP(IFS234, Schedule!$F$226:$FO$226, Schedule!$F$236:$FO$236, 0)</f>
        <v>0</v>
      </c>
      <c r="IFT250" s="214">
        <f>_xlfn.XLOOKUP(IFT234, Schedule!$F$226:$FO$226, Schedule!$F$236:$FO$236, 0)</f>
        <v>0</v>
      </c>
      <c r="IFU250" s="214">
        <f>_xlfn.XLOOKUP(IFU234, Schedule!$F$226:$FO$226, Schedule!$F$236:$FO$236, 0)</f>
        <v>0</v>
      </c>
      <c r="IFV250" s="214">
        <f>_xlfn.XLOOKUP(IFV234, Schedule!$F$226:$FO$226, Schedule!$F$236:$FO$236, 0)</f>
        <v>0</v>
      </c>
      <c r="IFW250" s="214">
        <f>_xlfn.XLOOKUP(IFW234, Schedule!$F$226:$FO$226, Schedule!$F$236:$FO$236, 0)</f>
        <v>0</v>
      </c>
      <c r="IFX250" s="214">
        <f>_xlfn.XLOOKUP(IFX234, Schedule!$F$226:$FO$226, Schedule!$F$236:$FO$236, 0)</f>
        <v>0</v>
      </c>
      <c r="IFY250" s="214">
        <f>_xlfn.XLOOKUP(IFY234, Schedule!$F$226:$FO$226, Schedule!$F$236:$FO$236, 0)</f>
        <v>0</v>
      </c>
      <c r="IFZ250" s="214">
        <f>_xlfn.XLOOKUP(IFZ234, Schedule!$F$226:$FO$226, Schedule!$F$236:$FO$236, 0)</f>
        <v>0</v>
      </c>
      <c r="IGA250" s="214">
        <f>_xlfn.XLOOKUP(IGA234, Schedule!$F$226:$FO$226, Schedule!$F$236:$FO$236, 0)</f>
        <v>0</v>
      </c>
      <c r="IGB250" s="214">
        <f>_xlfn.XLOOKUP(IGB234, Schedule!$F$226:$FO$226, Schedule!$F$236:$FO$236, 0)</f>
        <v>0</v>
      </c>
      <c r="IGC250" s="214">
        <f>_xlfn.XLOOKUP(IGC234, Schedule!$F$226:$FO$226, Schedule!$F$236:$FO$236, 0)</f>
        <v>0</v>
      </c>
      <c r="IGD250" s="214">
        <f>_xlfn.XLOOKUP(IGD234, Schedule!$F$226:$FO$226, Schedule!$F$236:$FO$236, 0)</f>
        <v>0</v>
      </c>
      <c r="IGE250" s="214">
        <f>_xlfn.XLOOKUP(IGE234, Schedule!$F$226:$FO$226, Schedule!$F$236:$FO$236, 0)</f>
        <v>0</v>
      </c>
      <c r="IGF250" s="214">
        <f>_xlfn.XLOOKUP(IGF234, Schedule!$F$226:$FO$226, Schedule!$F$236:$FO$236, 0)</f>
        <v>0</v>
      </c>
      <c r="IGG250" s="214">
        <f>_xlfn.XLOOKUP(IGG234, Schedule!$F$226:$FO$226, Schedule!$F$236:$FO$236, 0)</f>
        <v>0</v>
      </c>
      <c r="IGH250" s="214">
        <f>_xlfn.XLOOKUP(IGH234, Schedule!$F$226:$FO$226, Schedule!$F$236:$FO$236, 0)</f>
        <v>0</v>
      </c>
      <c r="IGI250" s="214">
        <f>_xlfn.XLOOKUP(IGI234, Schedule!$F$226:$FO$226, Schedule!$F$236:$FO$236, 0)</f>
        <v>0</v>
      </c>
      <c r="IGJ250" s="214">
        <f>_xlfn.XLOOKUP(IGJ234, Schedule!$F$226:$FO$226, Schedule!$F$236:$FO$236, 0)</f>
        <v>0</v>
      </c>
      <c r="IGK250" s="214">
        <f>_xlfn.XLOOKUP(IGK234, Schedule!$F$226:$FO$226, Schedule!$F$236:$FO$236, 0)</f>
        <v>0</v>
      </c>
      <c r="IGL250" s="214">
        <f>_xlfn.XLOOKUP(IGL234, Schedule!$F$226:$FO$226, Schedule!$F$236:$FO$236, 0)</f>
        <v>0</v>
      </c>
      <c r="IGM250" s="214">
        <f>_xlfn.XLOOKUP(IGM234, Schedule!$F$226:$FO$226, Schedule!$F$236:$FO$236, 0)</f>
        <v>0</v>
      </c>
      <c r="IGN250" s="214">
        <f>_xlfn.XLOOKUP(IGN234, Schedule!$F$226:$FO$226, Schedule!$F$236:$FO$236, 0)</f>
        <v>0</v>
      </c>
      <c r="IGO250" s="214">
        <f>_xlfn.XLOOKUP(IGO234, Schedule!$F$226:$FO$226, Schedule!$F$236:$FO$236, 0)</f>
        <v>0</v>
      </c>
      <c r="IGP250" s="214">
        <f>_xlfn.XLOOKUP(IGP234, Schedule!$F$226:$FO$226, Schedule!$F$236:$FO$236, 0)</f>
        <v>0</v>
      </c>
      <c r="IGQ250" s="214">
        <f>_xlfn.XLOOKUP(IGQ234, Schedule!$F$226:$FO$226, Schedule!$F$236:$FO$236, 0)</f>
        <v>0</v>
      </c>
      <c r="IGR250" s="214">
        <f>_xlfn.XLOOKUP(IGR234, Schedule!$F$226:$FO$226, Schedule!$F$236:$FO$236, 0)</f>
        <v>0</v>
      </c>
      <c r="IGS250" s="214">
        <f>_xlfn.XLOOKUP(IGS234, Schedule!$F$226:$FO$226, Schedule!$F$236:$FO$236, 0)</f>
        <v>0</v>
      </c>
      <c r="IGT250" s="214">
        <f>_xlfn.XLOOKUP(IGT234, Schedule!$F$226:$FO$226, Schedule!$F$236:$FO$236, 0)</f>
        <v>0</v>
      </c>
      <c r="IGU250" s="214">
        <f>_xlfn.XLOOKUP(IGU234, Schedule!$F$226:$FO$226, Schedule!$F$236:$FO$236, 0)</f>
        <v>0</v>
      </c>
      <c r="IGV250" s="214">
        <f>_xlfn.XLOOKUP(IGV234, Schedule!$F$226:$FO$226, Schedule!$F$236:$FO$236, 0)</f>
        <v>0</v>
      </c>
      <c r="IGW250" s="214">
        <f>_xlfn.XLOOKUP(IGW234, Schedule!$F$226:$FO$226, Schedule!$F$236:$FO$236, 0)</f>
        <v>0</v>
      </c>
      <c r="IGX250" s="214">
        <f>_xlfn.XLOOKUP(IGX234, Schedule!$F$226:$FO$226, Schedule!$F$236:$FO$236, 0)</f>
        <v>0</v>
      </c>
      <c r="IGY250" s="214">
        <f>_xlfn.XLOOKUP(IGY234, Schedule!$F$226:$FO$226, Schedule!$F$236:$FO$236, 0)</f>
        <v>0</v>
      </c>
      <c r="IGZ250" s="214">
        <f>_xlfn.XLOOKUP(IGZ234, Schedule!$F$226:$FO$226, Schedule!$F$236:$FO$236, 0)</f>
        <v>0</v>
      </c>
      <c r="IHA250" s="214">
        <f>_xlfn.XLOOKUP(IHA234, Schedule!$F$226:$FO$226, Schedule!$F$236:$FO$236, 0)</f>
        <v>0</v>
      </c>
      <c r="IHB250" s="214">
        <f>_xlfn.XLOOKUP(IHB234, Schedule!$F$226:$FO$226, Schedule!$F$236:$FO$236, 0)</f>
        <v>0</v>
      </c>
      <c r="IHC250" s="214">
        <f>_xlfn.XLOOKUP(IHC234, Schedule!$F$226:$FO$226, Schedule!$F$236:$FO$236, 0)</f>
        <v>0</v>
      </c>
      <c r="IHD250" s="214">
        <f>_xlfn.XLOOKUP(IHD234, Schedule!$F$226:$FO$226, Schedule!$F$236:$FO$236, 0)</f>
        <v>0</v>
      </c>
      <c r="IHE250" s="214">
        <f>_xlfn.XLOOKUP(IHE234, Schedule!$F$226:$FO$226, Schedule!$F$236:$FO$236, 0)</f>
        <v>0</v>
      </c>
      <c r="IHF250" s="214">
        <f>_xlfn.XLOOKUP(IHF234, Schedule!$F$226:$FO$226, Schedule!$F$236:$FO$236, 0)</f>
        <v>0</v>
      </c>
      <c r="IHG250" s="214">
        <f>_xlfn.XLOOKUP(IHG234, Schedule!$F$226:$FO$226, Schedule!$F$236:$FO$236, 0)</f>
        <v>0</v>
      </c>
      <c r="IHH250" s="214">
        <f>_xlfn.XLOOKUP(IHH234, Schedule!$F$226:$FO$226, Schedule!$F$236:$FO$236, 0)</f>
        <v>0</v>
      </c>
      <c r="IHI250" s="214">
        <f>_xlfn.XLOOKUP(IHI234, Schedule!$F$226:$FO$226, Schedule!$F$236:$FO$236, 0)</f>
        <v>0</v>
      </c>
      <c r="IHJ250" s="214">
        <f>_xlfn.XLOOKUP(IHJ234, Schedule!$F$226:$FO$226, Schedule!$F$236:$FO$236, 0)</f>
        <v>0</v>
      </c>
      <c r="IHK250" s="214">
        <f>_xlfn.XLOOKUP(IHK234, Schedule!$F$226:$FO$226, Schedule!$F$236:$FO$236, 0)</f>
        <v>0</v>
      </c>
      <c r="IHL250" s="214">
        <f>_xlfn.XLOOKUP(IHL234, Schedule!$F$226:$FO$226, Schedule!$F$236:$FO$236, 0)</f>
        <v>0</v>
      </c>
      <c r="IHM250" s="214">
        <f>_xlfn.XLOOKUP(IHM234, Schedule!$F$226:$FO$226, Schedule!$F$236:$FO$236, 0)</f>
        <v>0</v>
      </c>
      <c r="IHN250" s="214">
        <f>_xlfn.XLOOKUP(IHN234, Schedule!$F$226:$FO$226, Schedule!$F$236:$FO$236, 0)</f>
        <v>0</v>
      </c>
      <c r="IHO250" s="214">
        <f>_xlfn.XLOOKUP(IHO234, Schedule!$F$226:$FO$226, Schedule!$F$236:$FO$236, 0)</f>
        <v>0</v>
      </c>
      <c r="IHP250" s="214">
        <f>_xlfn.XLOOKUP(IHP234, Schedule!$F$226:$FO$226, Schedule!$F$236:$FO$236, 0)</f>
        <v>0</v>
      </c>
      <c r="IHQ250" s="214">
        <f>_xlfn.XLOOKUP(IHQ234, Schedule!$F$226:$FO$226, Schedule!$F$236:$FO$236, 0)</f>
        <v>0</v>
      </c>
      <c r="IHR250" s="214">
        <f>_xlfn.XLOOKUP(IHR234, Schedule!$F$226:$FO$226, Schedule!$F$236:$FO$236, 0)</f>
        <v>0</v>
      </c>
      <c r="IHS250" s="214">
        <f>_xlfn.XLOOKUP(IHS234, Schedule!$F$226:$FO$226, Schedule!$F$236:$FO$236, 0)</f>
        <v>0</v>
      </c>
      <c r="IHT250" s="214">
        <f>_xlfn.XLOOKUP(IHT234, Schedule!$F$226:$FO$226, Schedule!$F$236:$FO$236, 0)</f>
        <v>0</v>
      </c>
      <c r="IHU250" s="214">
        <f>_xlfn.XLOOKUP(IHU234, Schedule!$F$226:$FO$226, Schedule!$F$236:$FO$236, 0)</f>
        <v>0</v>
      </c>
      <c r="IHV250" s="214">
        <f>_xlfn.XLOOKUP(IHV234, Schedule!$F$226:$FO$226, Schedule!$F$236:$FO$236, 0)</f>
        <v>0</v>
      </c>
      <c r="IHW250" s="214">
        <f>_xlfn.XLOOKUP(IHW234, Schedule!$F$226:$FO$226, Schedule!$F$236:$FO$236, 0)</f>
        <v>0</v>
      </c>
      <c r="IHX250" s="214">
        <f>_xlfn.XLOOKUP(IHX234, Schedule!$F$226:$FO$226, Schedule!$F$236:$FO$236, 0)</f>
        <v>0</v>
      </c>
      <c r="IHY250" s="214">
        <f>_xlfn.XLOOKUP(IHY234, Schedule!$F$226:$FO$226, Schedule!$F$236:$FO$236, 0)</f>
        <v>0</v>
      </c>
      <c r="IHZ250" s="214">
        <f>_xlfn.XLOOKUP(IHZ234, Schedule!$F$226:$FO$226, Schedule!$F$236:$FO$236, 0)</f>
        <v>0</v>
      </c>
      <c r="IIA250" s="214">
        <f>_xlfn.XLOOKUP(IIA234, Schedule!$F$226:$FO$226, Schedule!$F$236:$FO$236, 0)</f>
        <v>0</v>
      </c>
      <c r="IIB250" s="214">
        <f>_xlfn.XLOOKUP(IIB234, Schedule!$F$226:$FO$226, Schedule!$F$236:$FO$236, 0)</f>
        <v>0</v>
      </c>
      <c r="IIC250" s="214">
        <f>_xlfn.XLOOKUP(IIC234, Schedule!$F$226:$FO$226, Schedule!$F$236:$FO$236, 0)</f>
        <v>0</v>
      </c>
      <c r="IID250" s="214">
        <f>_xlfn.XLOOKUP(IID234, Schedule!$F$226:$FO$226, Schedule!$F$236:$FO$236, 0)</f>
        <v>0</v>
      </c>
      <c r="IIE250" s="214">
        <f>_xlfn.XLOOKUP(IIE234, Schedule!$F$226:$FO$226, Schedule!$F$236:$FO$236, 0)</f>
        <v>0</v>
      </c>
      <c r="IIF250" s="214">
        <f>_xlfn.XLOOKUP(IIF234, Schedule!$F$226:$FO$226, Schedule!$F$236:$FO$236, 0)</f>
        <v>0</v>
      </c>
      <c r="IIG250" s="214">
        <f>_xlfn.XLOOKUP(IIG234, Schedule!$F$226:$FO$226, Schedule!$F$236:$FO$236, 0)</f>
        <v>0</v>
      </c>
      <c r="IIH250" s="214">
        <f>_xlfn.XLOOKUP(IIH234, Schedule!$F$226:$FO$226, Schedule!$F$236:$FO$236, 0)</f>
        <v>0</v>
      </c>
      <c r="III250" s="214">
        <f>_xlfn.XLOOKUP(III234, Schedule!$F$226:$FO$226, Schedule!$F$236:$FO$236, 0)</f>
        <v>0</v>
      </c>
      <c r="IIJ250" s="214">
        <f>_xlfn.XLOOKUP(IIJ234, Schedule!$F$226:$FO$226, Schedule!$F$236:$FO$236, 0)</f>
        <v>0</v>
      </c>
      <c r="IIK250" s="214">
        <f>_xlfn.XLOOKUP(IIK234, Schedule!$F$226:$FO$226, Schedule!$F$236:$FO$236, 0)</f>
        <v>0</v>
      </c>
      <c r="IIL250" s="214">
        <f>_xlfn.XLOOKUP(IIL234, Schedule!$F$226:$FO$226, Schedule!$F$236:$FO$236, 0)</f>
        <v>0</v>
      </c>
      <c r="IIM250" s="214">
        <f>_xlfn.XLOOKUP(IIM234, Schedule!$F$226:$FO$226, Schedule!$F$236:$FO$236, 0)</f>
        <v>0</v>
      </c>
      <c r="IIN250" s="214">
        <f>_xlfn.XLOOKUP(IIN234, Schedule!$F$226:$FO$226, Schedule!$F$236:$FO$236, 0)</f>
        <v>0</v>
      </c>
      <c r="IIO250" s="214">
        <f>_xlfn.XLOOKUP(IIO234, Schedule!$F$226:$FO$226, Schedule!$F$236:$FO$236, 0)</f>
        <v>0</v>
      </c>
      <c r="IIP250" s="214">
        <f>_xlfn.XLOOKUP(IIP234, Schedule!$F$226:$FO$226, Schedule!$F$236:$FO$236, 0)</f>
        <v>0</v>
      </c>
      <c r="IIQ250" s="214">
        <f>_xlfn.XLOOKUP(IIQ234, Schedule!$F$226:$FO$226, Schedule!$F$236:$FO$236, 0)</f>
        <v>0</v>
      </c>
      <c r="IIR250" s="214">
        <f>_xlfn.XLOOKUP(IIR234, Schedule!$F$226:$FO$226, Schedule!$F$236:$FO$236, 0)</f>
        <v>0</v>
      </c>
      <c r="IIS250" s="214">
        <f>_xlfn.XLOOKUP(IIS234, Schedule!$F$226:$FO$226, Schedule!$F$236:$FO$236, 0)</f>
        <v>0</v>
      </c>
      <c r="IIT250" s="214">
        <f>_xlfn.XLOOKUP(IIT234, Schedule!$F$226:$FO$226, Schedule!$F$236:$FO$236, 0)</f>
        <v>0</v>
      </c>
      <c r="IIU250" s="214">
        <f>_xlfn.XLOOKUP(IIU234, Schedule!$F$226:$FO$226, Schedule!$F$236:$FO$236, 0)</f>
        <v>0</v>
      </c>
      <c r="IIV250" s="214">
        <f>_xlfn.XLOOKUP(IIV234, Schedule!$F$226:$FO$226, Schedule!$F$236:$FO$236, 0)</f>
        <v>0</v>
      </c>
      <c r="IIW250" s="214">
        <f>_xlfn.XLOOKUP(IIW234, Schedule!$F$226:$FO$226, Schedule!$F$236:$FO$236, 0)</f>
        <v>0</v>
      </c>
      <c r="IIX250" s="214">
        <f>_xlfn.XLOOKUP(IIX234, Schedule!$F$226:$FO$226, Schedule!$F$236:$FO$236, 0)</f>
        <v>0</v>
      </c>
      <c r="IIY250" s="214">
        <f>_xlfn.XLOOKUP(IIY234, Schedule!$F$226:$FO$226, Schedule!$F$236:$FO$236, 0)</f>
        <v>0</v>
      </c>
      <c r="IIZ250" s="214">
        <f>_xlfn.XLOOKUP(IIZ234, Schedule!$F$226:$FO$226, Schedule!$F$236:$FO$236, 0)</f>
        <v>0</v>
      </c>
      <c r="IJA250" s="214">
        <f>_xlfn.XLOOKUP(IJA234, Schedule!$F$226:$FO$226, Schedule!$F$236:$FO$236, 0)</f>
        <v>0</v>
      </c>
      <c r="IJB250" s="214">
        <f>_xlfn.XLOOKUP(IJB234, Schedule!$F$226:$FO$226, Schedule!$F$236:$FO$236, 0)</f>
        <v>0</v>
      </c>
      <c r="IJC250" s="214">
        <f>_xlfn.XLOOKUP(IJC234, Schedule!$F$226:$FO$226, Schedule!$F$236:$FO$236, 0)</f>
        <v>0</v>
      </c>
      <c r="IJD250" s="214">
        <f>_xlfn.XLOOKUP(IJD234, Schedule!$F$226:$FO$226, Schedule!$F$236:$FO$236, 0)</f>
        <v>0</v>
      </c>
      <c r="IJE250" s="214">
        <f>_xlfn.XLOOKUP(IJE234, Schedule!$F$226:$FO$226, Schedule!$F$236:$FO$236, 0)</f>
        <v>0</v>
      </c>
      <c r="IJF250" s="214">
        <f>_xlfn.XLOOKUP(IJF234, Schedule!$F$226:$FO$226, Schedule!$F$236:$FO$236, 0)</f>
        <v>0</v>
      </c>
      <c r="IJG250" s="214">
        <f>_xlfn.XLOOKUP(IJG234, Schedule!$F$226:$FO$226, Schedule!$F$236:$FO$236, 0)</f>
        <v>0</v>
      </c>
      <c r="IJH250" s="214">
        <f>_xlfn.XLOOKUP(IJH234, Schedule!$F$226:$FO$226, Schedule!$F$236:$FO$236, 0)</f>
        <v>0</v>
      </c>
      <c r="IJI250" s="214">
        <f>_xlfn.XLOOKUP(IJI234, Schedule!$F$226:$FO$226, Schedule!$F$236:$FO$236, 0)</f>
        <v>0</v>
      </c>
      <c r="IJJ250" s="214">
        <f>_xlfn.XLOOKUP(IJJ234, Schedule!$F$226:$FO$226, Schedule!$F$236:$FO$236, 0)</f>
        <v>0</v>
      </c>
      <c r="IJK250" s="214">
        <f>_xlfn.XLOOKUP(IJK234, Schedule!$F$226:$FO$226, Schedule!$F$236:$FO$236, 0)</f>
        <v>0</v>
      </c>
      <c r="IJL250" s="214">
        <f>_xlfn.XLOOKUP(IJL234, Schedule!$F$226:$FO$226, Schedule!$F$236:$FO$236, 0)</f>
        <v>0</v>
      </c>
      <c r="IJM250" s="214">
        <f>_xlfn.XLOOKUP(IJM234, Schedule!$F$226:$FO$226, Schedule!$F$236:$FO$236, 0)</f>
        <v>0</v>
      </c>
      <c r="IJN250" s="214">
        <f>_xlfn.XLOOKUP(IJN234, Schedule!$F$226:$FO$226, Schedule!$F$236:$FO$236, 0)</f>
        <v>0</v>
      </c>
      <c r="IJO250" s="214">
        <f>_xlfn.XLOOKUP(IJO234, Schedule!$F$226:$FO$226, Schedule!$F$236:$FO$236, 0)</f>
        <v>0</v>
      </c>
      <c r="IJP250" s="214">
        <f>_xlfn.XLOOKUP(IJP234, Schedule!$F$226:$FO$226, Schedule!$F$236:$FO$236, 0)</f>
        <v>0</v>
      </c>
      <c r="IJQ250" s="214">
        <f>_xlfn.XLOOKUP(IJQ234, Schedule!$F$226:$FO$226, Schedule!$F$236:$FO$236, 0)</f>
        <v>0</v>
      </c>
      <c r="IJR250" s="214">
        <f>_xlfn.XLOOKUP(IJR234, Schedule!$F$226:$FO$226, Schedule!$F$236:$FO$236, 0)</f>
        <v>0</v>
      </c>
      <c r="IJS250" s="214">
        <f>_xlfn.XLOOKUP(IJS234, Schedule!$F$226:$FO$226, Schedule!$F$236:$FO$236, 0)</f>
        <v>0</v>
      </c>
      <c r="IJT250" s="214">
        <f>_xlfn.XLOOKUP(IJT234, Schedule!$F$226:$FO$226, Schedule!$F$236:$FO$236, 0)</f>
        <v>0</v>
      </c>
      <c r="IJU250" s="214">
        <f>_xlfn.XLOOKUP(IJU234, Schedule!$F$226:$FO$226, Schedule!$F$236:$FO$236, 0)</f>
        <v>0</v>
      </c>
      <c r="IJV250" s="214">
        <f>_xlfn.XLOOKUP(IJV234, Schedule!$F$226:$FO$226, Schedule!$F$236:$FO$236, 0)</f>
        <v>0</v>
      </c>
      <c r="IJW250" s="214">
        <f>_xlfn.XLOOKUP(IJW234, Schedule!$F$226:$FO$226, Schedule!$F$236:$FO$236, 0)</f>
        <v>0</v>
      </c>
      <c r="IJX250" s="214">
        <f>_xlfn.XLOOKUP(IJX234, Schedule!$F$226:$FO$226, Schedule!$F$236:$FO$236, 0)</f>
        <v>0</v>
      </c>
      <c r="IJY250" s="214">
        <f>_xlfn.XLOOKUP(IJY234, Schedule!$F$226:$FO$226, Schedule!$F$236:$FO$236, 0)</f>
        <v>0</v>
      </c>
      <c r="IJZ250" s="214">
        <f>_xlfn.XLOOKUP(IJZ234, Schedule!$F$226:$FO$226, Schedule!$F$236:$FO$236, 0)</f>
        <v>0</v>
      </c>
      <c r="IKA250" s="214">
        <f>_xlfn.XLOOKUP(IKA234, Schedule!$F$226:$FO$226, Schedule!$F$236:$FO$236, 0)</f>
        <v>0</v>
      </c>
      <c r="IKB250" s="214">
        <f>_xlfn.XLOOKUP(IKB234, Schedule!$F$226:$FO$226, Schedule!$F$236:$FO$236, 0)</f>
        <v>0</v>
      </c>
      <c r="IKC250" s="214">
        <f>_xlfn.XLOOKUP(IKC234, Schedule!$F$226:$FO$226, Schedule!$F$236:$FO$236, 0)</f>
        <v>0</v>
      </c>
      <c r="IKD250" s="214">
        <f>_xlfn.XLOOKUP(IKD234, Schedule!$F$226:$FO$226, Schedule!$F$236:$FO$236, 0)</f>
        <v>0</v>
      </c>
      <c r="IKE250" s="214">
        <f>_xlfn.XLOOKUP(IKE234, Schedule!$F$226:$FO$226, Schedule!$F$236:$FO$236, 0)</f>
        <v>0</v>
      </c>
      <c r="IKF250" s="214">
        <f>_xlfn.XLOOKUP(IKF234, Schedule!$F$226:$FO$226, Schedule!$F$236:$FO$236, 0)</f>
        <v>0</v>
      </c>
      <c r="IKG250" s="214">
        <f>_xlfn.XLOOKUP(IKG234, Schedule!$F$226:$FO$226, Schedule!$F$236:$FO$236, 0)</f>
        <v>0</v>
      </c>
      <c r="IKH250" s="214">
        <f>_xlfn.XLOOKUP(IKH234, Schedule!$F$226:$FO$226, Schedule!$F$236:$FO$236, 0)</f>
        <v>0</v>
      </c>
      <c r="IKI250" s="214">
        <f>_xlfn.XLOOKUP(IKI234, Schedule!$F$226:$FO$226, Schedule!$F$236:$FO$236, 0)</f>
        <v>0</v>
      </c>
      <c r="IKJ250" s="214">
        <f>_xlfn.XLOOKUP(IKJ234, Schedule!$F$226:$FO$226, Schedule!$F$236:$FO$236, 0)</f>
        <v>0</v>
      </c>
      <c r="IKK250" s="214">
        <f>_xlfn.XLOOKUP(IKK234, Schedule!$F$226:$FO$226, Schedule!$F$236:$FO$236, 0)</f>
        <v>0</v>
      </c>
      <c r="IKL250" s="214">
        <f>_xlfn.XLOOKUP(IKL234, Schedule!$F$226:$FO$226, Schedule!$F$236:$FO$236, 0)</f>
        <v>0</v>
      </c>
      <c r="IKM250" s="214">
        <f>_xlfn.XLOOKUP(IKM234, Schedule!$F$226:$FO$226, Schedule!$F$236:$FO$236, 0)</f>
        <v>0</v>
      </c>
      <c r="IKN250" s="214">
        <f>_xlfn.XLOOKUP(IKN234, Schedule!$F$226:$FO$226, Schedule!$F$236:$FO$236, 0)</f>
        <v>0</v>
      </c>
      <c r="IKO250" s="214">
        <f>_xlfn.XLOOKUP(IKO234, Schedule!$F$226:$FO$226, Schedule!$F$236:$FO$236, 0)</f>
        <v>0</v>
      </c>
      <c r="IKP250" s="214">
        <f>_xlfn.XLOOKUP(IKP234, Schedule!$F$226:$FO$226, Schedule!$F$236:$FO$236, 0)</f>
        <v>0</v>
      </c>
      <c r="IKQ250" s="214">
        <f>_xlfn.XLOOKUP(IKQ234, Schedule!$F$226:$FO$226, Schedule!$F$236:$FO$236, 0)</f>
        <v>0</v>
      </c>
      <c r="IKR250" s="214">
        <f>_xlfn.XLOOKUP(IKR234, Schedule!$F$226:$FO$226, Schedule!$F$236:$FO$236, 0)</f>
        <v>0</v>
      </c>
      <c r="IKS250" s="214">
        <f>_xlfn.XLOOKUP(IKS234, Schedule!$F$226:$FO$226, Schedule!$F$236:$FO$236, 0)</f>
        <v>0</v>
      </c>
      <c r="IKT250" s="214">
        <f>_xlfn.XLOOKUP(IKT234, Schedule!$F$226:$FO$226, Schedule!$F$236:$FO$236, 0)</f>
        <v>0</v>
      </c>
      <c r="IKU250" s="214">
        <f>_xlfn.XLOOKUP(IKU234, Schedule!$F$226:$FO$226, Schedule!$F$236:$FO$236, 0)</f>
        <v>0</v>
      </c>
      <c r="IKV250" s="214">
        <f>_xlfn.XLOOKUP(IKV234, Schedule!$F$226:$FO$226, Schedule!$F$236:$FO$236, 0)</f>
        <v>0</v>
      </c>
      <c r="IKW250" s="214">
        <f>_xlfn.XLOOKUP(IKW234, Schedule!$F$226:$FO$226, Schedule!$F$236:$FO$236, 0)</f>
        <v>0</v>
      </c>
      <c r="IKX250" s="214">
        <f>_xlfn.XLOOKUP(IKX234, Schedule!$F$226:$FO$226, Schedule!$F$236:$FO$236, 0)</f>
        <v>0</v>
      </c>
      <c r="IKY250" s="214">
        <f>_xlfn.XLOOKUP(IKY234, Schedule!$F$226:$FO$226, Schedule!$F$236:$FO$236, 0)</f>
        <v>0</v>
      </c>
      <c r="IKZ250" s="214">
        <f>_xlfn.XLOOKUP(IKZ234, Schedule!$F$226:$FO$226, Schedule!$F$236:$FO$236, 0)</f>
        <v>0</v>
      </c>
      <c r="ILA250" s="214">
        <f>_xlfn.XLOOKUP(ILA234, Schedule!$F$226:$FO$226, Schedule!$F$236:$FO$236, 0)</f>
        <v>0</v>
      </c>
      <c r="ILB250" s="214">
        <f>_xlfn.XLOOKUP(ILB234, Schedule!$F$226:$FO$226, Schedule!$F$236:$FO$236, 0)</f>
        <v>0</v>
      </c>
      <c r="ILC250" s="214">
        <f>_xlfn.XLOOKUP(ILC234, Schedule!$F$226:$FO$226, Schedule!$F$236:$FO$236, 0)</f>
        <v>0</v>
      </c>
      <c r="ILD250" s="214">
        <f>_xlfn.XLOOKUP(ILD234, Schedule!$F$226:$FO$226, Schedule!$F$236:$FO$236, 0)</f>
        <v>0</v>
      </c>
      <c r="ILE250" s="214">
        <f>_xlfn.XLOOKUP(ILE234, Schedule!$F$226:$FO$226, Schedule!$F$236:$FO$236, 0)</f>
        <v>0</v>
      </c>
      <c r="ILF250" s="214">
        <f>_xlfn.XLOOKUP(ILF234, Schedule!$F$226:$FO$226, Schedule!$F$236:$FO$236, 0)</f>
        <v>0</v>
      </c>
      <c r="ILG250" s="214">
        <f>_xlfn.XLOOKUP(ILG234, Schedule!$F$226:$FO$226, Schedule!$F$236:$FO$236, 0)</f>
        <v>0</v>
      </c>
      <c r="ILH250" s="214">
        <f>_xlfn.XLOOKUP(ILH234, Schedule!$F$226:$FO$226, Schedule!$F$236:$FO$236, 0)</f>
        <v>0</v>
      </c>
      <c r="ILI250" s="214">
        <f>_xlfn.XLOOKUP(ILI234, Schedule!$F$226:$FO$226, Schedule!$F$236:$FO$236, 0)</f>
        <v>0</v>
      </c>
      <c r="ILJ250" s="214">
        <f>_xlfn.XLOOKUP(ILJ234, Schedule!$F$226:$FO$226, Schedule!$F$236:$FO$236, 0)</f>
        <v>0</v>
      </c>
      <c r="ILK250" s="214">
        <f>_xlfn.XLOOKUP(ILK234, Schedule!$F$226:$FO$226, Schedule!$F$236:$FO$236, 0)</f>
        <v>0</v>
      </c>
      <c r="ILL250" s="214">
        <f>_xlfn.XLOOKUP(ILL234, Schedule!$F$226:$FO$226, Schedule!$F$236:$FO$236, 0)</f>
        <v>0</v>
      </c>
      <c r="ILM250" s="214">
        <f>_xlfn.XLOOKUP(ILM234, Schedule!$F$226:$FO$226, Schedule!$F$236:$FO$236, 0)</f>
        <v>0</v>
      </c>
      <c r="ILN250" s="214">
        <f>_xlfn.XLOOKUP(ILN234, Schedule!$F$226:$FO$226, Schedule!$F$236:$FO$236, 0)</f>
        <v>0</v>
      </c>
      <c r="ILO250" s="214">
        <f>_xlfn.XLOOKUP(ILO234, Schedule!$F$226:$FO$226, Schedule!$F$236:$FO$236, 0)</f>
        <v>0</v>
      </c>
      <c r="ILP250" s="214">
        <f>_xlfn.XLOOKUP(ILP234, Schedule!$F$226:$FO$226, Schedule!$F$236:$FO$236, 0)</f>
        <v>0</v>
      </c>
      <c r="ILQ250" s="214">
        <f>_xlfn.XLOOKUP(ILQ234, Schedule!$F$226:$FO$226, Schedule!$F$236:$FO$236, 0)</f>
        <v>0</v>
      </c>
      <c r="ILR250" s="214">
        <f>_xlfn.XLOOKUP(ILR234, Schedule!$F$226:$FO$226, Schedule!$F$236:$FO$236, 0)</f>
        <v>0</v>
      </c>
      <c r="ILS250" s="214">
        <f>_xlfn.XLOOKUP(ILS234, Schedule!$F$226:$FO$226, Schedule!$F$236:$FO$236, 0)</f>
        <v>0</v>
      </c>
      <c r="ILT250" s="214">
        <f>_xlfn.XLOOKUP(ILT234, Schedule!$F$226:$FO$226, Schedule!$F$236:$FO$236, 0)</f>
        <v>0</v>
      </c>
      <c r="ILU250" s="214">
        <f>_xlfn.XLOOKUP(ILU234, Schedule!$F$226:$FO$226, Schedule!$F$236:$FO$236, 0)</f>
        <v>0</v>
      </c>
      <c r="ILV250" s="214">
        <f>_xlfn.XLOOKUP(ILV234, Schedule!$F$226:$FO$226, Schedule!$F$236:$FO$236, 0)</f>
        <v>0</v>
      </c>
      <c r="ILW250" s="214">
        <f>_xlfn.XLOOKUP(ILW234, Schedule!$F$226:$FO$226, Schedule!$F$236:$FO$236, 0)</f>
        <v>0</v>
      </c>
      <c r="ILX250" s="214">
        <f>_xlfn.XLOOKUP(ILX234, Schedule!$F$226:$FO$226, Schedule!$F$236:$FO$236, 0)</f>
        <v>0</v>
      </c>
      <c r="ILY250" s="214">
        <f>_xlfn.XLOOKUP(ILY234, Schedule!$F$226:$FO$226, Schedule!$F$236:$FO$236, 0)</f>
        <v>0</v>
      </c>
      <c r="ILZ250" s="214">
        <f>_xlfn.XLOOKUP(ILZ234, Schedule!$F$226:$FO$226, Schedule!$F$236:$FO$236, 0)</f>
        <v>0</v>
      </c>
      <c r="IMA250" s="214">
        <f>_xlfn.XLOOKUP(IMA234, Schedule!$F$226:$FO$226, Schedule!$F$236:$FO$236, 0)</f>
        <v>0</v>
      </c>
      <c r="IMB250" s="214">
        <f>_xlfn.XLOOKUP(IMB234, Schedule!$F$226:$FO$226, Schedule!$F$236:$FO$236, 0)</f>
        <v>0</v>
      </c>
      <c r="IMC250" s="214">
        <f>_xlfn.XLOOKUP(IMC234, Schedule!$F$226:$FO$226, Schedule!$F$236:$FO$236, 0)</f>
        <v>0</v>
      </c>
      <c r="IMD250" s="214">
        <f>_xlfn.XLOOKUP(IMD234, Schedule!$F$226:$FO$226, Schedule!$F$236:$FO$236, 0)</f>
        <v>0</v>
      </c>
      <c r="IME250" s="214">
        <f>_xlfn.XLOOKUP(IME234, Schedule!$F$226:$FO$226, Schedule!$F$236:$FO$236, 0)</f>
        <v>0</v>
      </c>
      <c r="IMF250" s="214">
        <f>_xlfn.XLOOKUP(IMF234, Schedule!$F$226:$FO$226, Schedule!$F$236:$FO$236, 0)</f>
        <v>0</v>
      </c>
      <c r="IMG250" s="214">
        <f>_xlfn.XLOOKUP(IMG234, Schedule!$F$226:$FO$226, Schedule!$F$236:$FO$236, 0)</f>
        <v>0</v>
      </c>
      <c r="IMH250" s="214">
        <f>_xlfn.XLOOKUP(IMH234, Schedule!$F$226:$FO$226, Schedule!$F$236:$FO$236, 0)</f>
        <v>0</v>
      </c>
      <c r="IMI250" s="214">
        <f>_xlfn.XLOOKUP(IMI234, Schedule!$F$226:$FO$226, Schedule!$F$236:$FO$236, 0)</f>
        <v>0</v>
      </c>
      <c r="IMJ250" s="214">
        <f>_xlfn.XLOOKUP(IMJ234, Schedule!$F$226:$FO$226, Schedule!$F$236:$FO$236, 0)</f>
        <v>0</v>
      </c>
      <c r="IMK250" s="214">
        <f>_xlfn.XLOOKUP(IMK234, Schedule!$F$226:$FO$226, Schedule!$F$236:$FO$236, 0)</f>
        <v>0</v>
      </c>
      <c r="IML250" s="214">
        <f>_xlfn.XLOOKUP(IML234, Schedule!$F$226:$FO$226, Schedule!$F$236:$FO$236, 0)</f>
        <v>0</v>
      </c>
      <c r="IMM250" s="214">
        <f>_xlfn.XLOOKUP(IMM234, Schedule!$F$226:$FO$226, Schedule!$F$236:$FO$236, 0)</f>
        <v>0</v>
      </c>
      <c r="IMN250" s="214">
        <f>_xlfn.XLOOKUP(IMN234, Schedule!$F$226:$FO$226, Schedule!$F$236:$FO$236, 0)</f>
        <v>0</v>
      </c>
      <c r="IMO250" s="214">
        <f>_xlfn.XLOOKUP(IMO234, Schedule!$F$226:$FO$226, Schedule!$F$236:$FO$236, 0)</f>
        <v>0</v>
      </c>
      <c r="IMP250" s="214">
        <f>_xlfn.XLOOKUP(IMP234, Schedule!$F$226:$FO$226, Schedule!$F$236:$FO$236, 0)</f>
        <v>0</v>
      </c>
      <c r="IMQ250" s="214">
        <f>_xlfn.XLOOKUP(IMQ234, Schedule!$F$226:$FO$226, Schedule!$F$236:$FO$236, 0)</f>
        <v>0</v>
      </c>
      <c r="IMR250" s="214">
        <f>_xlfn.XLOOKUP(IMR234, Schedule!$F$226:$FO$226, Schedule!$F$236:$FO$236, 0)</f>
        <v>0</v>
      </c>
      <c r="IMS250" s="214">
        <f>_xlfn.XLOOKUP(IMS234, Schedule!$F$226:$FO$226, Schedule!$F$236:$FO$236, 0)</f>
        <v>0</v>
      </c>
      <c r="IMT250" s="214">
        <f>_xlfn.XLOOKUP(IMT234, Schedule!$F$226:$FO$226, Schedule!$F$236:$FO$236, 0)</f>
        <v>0</v>
      </c>
      <c r="IMU250" s="214">
        <f>_xlfn.XLOOKUP(IMU234, Schedule!$F$226:$FO$226, Schedule!$F$236:$FO$236, 0)</f>
        <v>0</v>
      </c>
      <c r="IMV250" s="214">
        <f>_xlfn.XLOOKUP(IMV234, Schedule!$F$226:$FO$226, Schedule!$F$236:$FO$236, 0)</f>
        <v>0</v>
      </c>
      <c r="IMW250" s="214">
        <f>_xlfn.XLOOKUP(IMW234, Schedule!$F$226:$FO$226, Schedule!$F$236:$FO$236, 0)</f>
        <v>0</v>
      </c>
      <c r="IMX250" s="214">
        <f>_xlfn.XLOOKUP(IMX234, Schedule!$F$226:$FO$226, Schedule!$F$236:$FO$236, 0)</f>
        <v>0</v>
      </c>
      <c r="IMY250" s="214">
        <f>_xlfn.XLOOKUP(IMY234, Schedule!$F$226:$FO$226, Schedule!$F$236:$FO$236, 0)</f>
        <v>0</v>
      </c>
      <c r="IMZ250" s="214">
        <f>_xlfn.XLOOKUP(IMZ234, Schedule!$F$226:$FO$226, Schedule!$F$236:$FO$236, 0)</f>
        <v>0</v>
      </c>
      <c r="INA250" s="214">
        <f>_xlfn.XLOOKUP(INA234, Schedule!$F$226:$FO$226, Schedule!$F$236:$FO$236, 0)</f>
        <v>0</v>
      </c>
      <c r="INB250" s="214">
        <f>_xlfn.XLOOKUP(INB234, Schedule!$F$226:$FO$226, Schedule!$F$236:$FO$236, 0)</f>
        <v>0</v>
      </c>
      <c r="INC250" s="214">
        <f>_xlfn.XLOOKUP(INC234, Schedule!$F$226:$FO$226, Schedule!$F$236:$FO$236, 0)</f>
        <v>0</v>
      </c>
      <c r="IND250" s="214">
        <f>_xlfn.XLOOKUP(IND234, Schedule!$F$226:$FO$226, Schedule!$F$236:$FO$236, 0)</f>
        <v>0</v>
      </c>
      <c r="INE250" s="214">
        <f>_xlfn.XLOOKUP(INE234, Schedule!$F$226:$FO$226, Schedule!$F$236:$FO$236, 0)</f>
        <v>0</v>
      </c>
      <c r="INF250" s="214">
        <f>_xlfn.XLOOKUP(INF234, Schedule!$F$226:$FO$226, Schedule!$F$236:$FO$236, 0)</f>
        <v>0</v>
      </c>
      <c r="ING250" s="214">
        <f>_xlfn.XLOOKUP(ING234, Schedule!$F$226:$FO$226, Schedule!$F$236:$FO$236, 0)</f>
        <v>0</v>
      </c>
      <c r="INH250" s="214">
        <f>_xlfn.XLOOKUP(INH234, Schedule!$F$226:$FO$226, Schedule!$F$236:$FO$236, 0)</f>
        <v>0</v>
      </c>
      <c r="INI250" s="214">
        <f>_xlfn.XLOOKUP(INI234, Schedule!$F$226:$FO$226, Schedule!$F$236:$FO$236, 0)</f>
        <v>0</v>
      </c>
      <c r="INJ250" s="214">
        <f>_xlfn.XLOOKUP(INJ234, Schedule!$F$226:$FO$226, Schedule!$F$236:$FO$236, 0)</f>
        <v>0</v>
      </c>
      <c r="INK250" s="214">
        <f>_xlfn.XLOOKUP(INK234, Schedule!$F$226:$FO$226, Schedule!$F$236:$FO$236, 0)</f>
        <v>0</v>
      </c>
      <c r="INL250" s="214">
        <f>_xlfn.XLOOKUP(INL234, Schedule!$F$226:$FO$226, Schedule!$F$236:$FO$236, 0)</f>
        <v>0</v>
      </c>
      <c r="INM250" s="214">
        <f>_xlfn.XLOOKUP(INM234, Schedule!$F$226:$FO$226, Schedule!$F$236:$FO$236, 0)</f>
        <v>0</v>
      </c>
      <c r="INN250" s="214">
        <f>_xlfn.XLOOKUP(INN234, Schedule!$F$226:$FO$226, Schedule!$F$236:$FO$236, 0)</f>
        <v>0</v>
      </c>
      <c r="INO250" s="214">
        <f>_xlfn.XLOOKUP(INO234, Schedule!$F$226:$FO$226, Schedule!$F$236:$FO$236, 0)</f>
        <v>0</v>
      </c>
      <c r="INP250" s="214">
        <f>_xlfn.XLOOKUP(INP234, Schedule!$F$226:$FO$226, Schedule!$F$236:$FO$236, 0)</f>
        <v>0</v>
      </c>
      <c r="INQ250" s="214">
        <f>_xlfn.XLOOKUP(INQ234, Schedule!$F$226:$FO$226, Schedule!$F$236:$FO$236, 0)</f>
        <v>0</v>
      </c>
      <c r="INR250" s="214">
        <f>_xlfn.XLOOKUP(INR234, Schedule!$F$226:$FO$226, Schedule!$F$236:$FO$236, 0)</f>
        <v>0</v>
      </c>
      <c r="INS250" s="214">
        <f>_xlfn.XLOOKUP(INS234, Schedule!$F$226:$FO$226, Schedule!$F$236:$FO$236, 0)</f>
        <v>0</v>
      </c>
      <c r="INT250" s="214">
        <f>_xlfn.XLOOKUP(INT234, Schedule!$F$226:$FO$226, Schedule!$F$236:$FO$236, 0)</f>
        <v>0</v>
      </c>
      <c r="INU250" s="214">
        <f>_xlfn.XLOOKUP(INU234, Schedule!$F$226:$FO$226, Schedule!$F$236:$FO$236, 0)</f>
        <v>0</v>
      </c>
      <c r="INV250" s="214">
        <f>_xlfn.XLOOKUP(INV234, Schedule!$F$226:$FO$226, Schedule!$F$236:$FO$236, 0)</f>
        <v>0</v>
      </c>
      <c r="INW250" s="214">
        <f>_xlfn.XLOOKUP(INW234, Schedule!$F$226:$FO$226, Schedule!$F$236:$FO$236, 0)</f>
        <v>0</v>
      </c>
      <c r="INX250" s="214">
        <f>_xlfn.XLOOKUP(INX234, Schedule!$F$226:$FO$226, Schedule!$F$236:$FO$236, 0)</f>
        <v>0</v>
      </c>
      <c r="INY250" s="214">
        <f>_xlfn.XLOOKUP(INY234, Schedule!$F$226:$FO$226, Schedule!$F$236:$FO$236, 0)</f>
        <v>0</v>
      </c>
      <c r="INZ250" s="214">
        <f>_xlfn.XLOOKUP(INZ234, Schedule!$F$226:$FO$226, Schedule!$F$236:$FO$236, 0)</f>
        <v>0</v>
      </c>
      <c r="IOA250" s="214">
        <f>_xlfn.XLOOKUP(IOA234, Schedule!$F$226:$FO$226, Schedule!$F$236:$FO$236, 0)</f>
        <v>0</v>
      </c>
      <c r="IOB250" s="214">
        <f>_xlfn.XLOOKUP(IOB234, Schedule!$F$226:$FO$226, Schedule!$F$236:$FO$236, 0)</f>
        <v>0</v>
      </c>
      <c r="IOC250" s="214">
        <f>_xlfn.XLOOKUP(IOC234, Schedule!$F$226:$FO$226, Schedule!$F$236:$FO$236, 0)</f>
        <v>0</v>
      </c>
      <c r="IOD250" s="214">
        <f>_xlfn.XLOOKUP(IOD234, Schedule!$F$226:$FO$226, Schedule!$F$236:$FO$236, 0)</f>
        <v>0</v>
      </c>
      <c r="IOE250" s="214">
        <f>_xlfn.XLOOKUP(IOE234, Schedule!$F$226:$FO$226, Schedule!$F$236:$FO$236, 0)</f>
        <v>0</v>
      </c>
      <c r="IOF250" s="214">
        <f>_xlfn.XLOOKUP(IOF234, Schedule!$F$226:$FO$226, Schedule!$F$236:$FO$236, 0)</f>
        <v>0</v>
      </c>
      <c r="IOG250" s="214">
        <f>_xlfn.XLOOKUP(IOG234, Schedule!$F$226:$FO$226, Schedule!$F$236:$FO$236, 0)</f>
        <v>0</v>
      </c>
      <c r="IOH250" s="214">
        <f>_xlfn.XLOOKUP(IOH234, Schedule!$F$226:$FO$226, Schedule!$F$236:$FO$236, 0)</f>
        <v>0</v>
      </c>
      <c r="IOI250" s="214">
        <f>_xlfn.XLOOKUP(IOI234, Schedule!$F$226:$FO$226, Schedule!$F$236:$FO$236, 0)</f>
        <v>0</v>
      </c>
      <c r="IOJ250" s="214">
        <f>_xlfn.XLOOKUP(IOJ234, Schedule!$F$226:$FO$226, Schedule!$F$236:$FO$236, 0)</f>
        <v>0</v>
      </c>
      <c r="IOK250" s="214">
        <f>_xlfn.XLOOKUP(IOK234, Schedule!$F$226:$FO$226, Schedule!$F$236:$FO$236, 0)</f>
        <v>0</v>
      </c>
      <c r="IOL250" s="214">
        <f>_xlfn.XLOOKUP(IOL234, Schedule!$F$226:$FO$226, Schedule!$F$236:$FO$236, 0)</f>
        <v>0</v>
      </c>
      <c r="IOM250" s="214">
        <f>_xlfn.XLOOKUP(IOM234, Schedule!$F$226:$FO$226, Schedule!$F$236:$FO$236, 0)</f>
        <v>0</v>
      </c>
      <c r="ION250" s="214">
        <f>_xlfn.XLOOKUP(ION234, Schedule!$F$226:$FO$226, Schedule!$F$236:$FO$236, 0)</f>
        <v>0</v>
      </c>
      <c r="IOO250" s="214">
        <f>_xlfn.XLOOKUP(IOO234, Schedule!$F$226:$FO$226, Schedule!$F$236:$FO$236, 0)</f>
        <v>0</v>
      </c>
      <c r="IOP250" s="214">
        <f>_xlfn.XLOOKUP(IOP234, Schedule!$F$226:$FO$226, Schedule!$F$236:$FO$236, 0)</f>
        <v>0</v>
      </c>
      <c r="IOQ250" s="214">
        <f>_xlfn.XLOOKUP(IOQ234, Schedule!$F$226:$FO$226, Schedule!$F$236:$FO$236, 0)</f>
        <v>0</v>
      </c>
      <c r="IOR250" s="214">
        <f>_xlfn.XLOOKUP(IOR234, Schedule!$F$226:$FO$226, Schedule!$F$236:$FO$236, 0)</f>
        <v>0</v>
      </c>
      <c r="IOS250" s="214">
        <f>_xlfn.XLOOKUP(IOS234, Schedule!$F$226:$FO$226, Schedule!$F$236:$FO$236, 0)</f>
        <v>0</v>
      </c>
      <c r="IOT250" s="214">
        <f>_xlfn.XLOOKUP(IOT234, Schedule!$F$226:$FO$226, Schedule!$F$236:$FO$236, 0)</f>
        <v>0</v>
      </c>
      <c r="IOU250" s="214">
        <f>_xlfn.XLOOKUP(IOU234, Schedule!$F$226:$FO$226, Schedule!$F$236:$FO$236, 0)</f>
        <v>0</v>
      </c>
      <c r="IOV250" s="214">
        <f>_xlfn.XLOOKUP(IOV234, Schedule!$F$226:$FO$226, Schedule!$F$236:$FO$236, 0)</f>
        <v>0</v>
      </c>
      <c r="IOW250" s="214">
        <f>_xlfn.XLOOKUP(IOW234, Schedule!$F$226:$FO$226, Schedule!$F$236:$FO$236, 0)</f>
        <v>0</v>
      </c>
      <c r="IOX250" s="214">
        <f>_xlfn.XLOOKUP(IOX234, Schedule!$F$226:$FO$226, Schedule!$F$236:$FO$236, 0)</f>
        <v>0</v>
      </c>
      <c r="IOY250" s="214">
        <f>_xlfn.XLOOKUP(IOY234, Schedule!$F$226:$FO$226, Schedule!$F$236:$FO$236, 0)</f>
        <v>0</v>
      </c>
      <c r="IOZ250" s="214">
        <f>_xlfn.XLOOKUP(IOZ234, Schedule!$F$226:$FO$226, Schedule!$F$236:$FO$236, 0)</f>
        <v>0</v>
      </c>
      <c r="IPA250" s="214">
        <f>_xlfn.XLOOKUP(IPA234, Schedule!$F$226:$FO$226, Schedule!$F$236:$FO$236, 0)</f>
        <v>0</v>
      </c>
      <c r="IPB250" s="214">
        <f>_xlfn.XLOOKUP(IPB234, Schedule!$F$226:$FO$226, Schedule!$F$236:$FO$236, 0)</f>
        <v>0</v>
      </c>
      <c r="IPC250" s="214">
        <f>_xlfn.XLOOKUP(IPC234, Schedule!$F$226:$FO$226, Schedule!$F$236:$FO$236, 0)</f>
        <v>0</v>
      </c>
      <c r="IPD250" s="214">
        <f>_xlfn.XLOOKUP(IPD234, Schedule!$F$226:$FO$226, Schedule!$F$236:$FO$236, 0)</f>
        <v>0</v>
      </c>
      <c r="IPE250" s="214">
        <f>_xlfn.XLOOKUP(IPE234, Schedule!$F$226:$FO$226, Schedule!$F$236:$FO$236, 0)</f>
        <v>0</v>
      </c>
      <c r="IPF250" s="214">
        <f>_xlfn.XLOOKUP(IPF234, Schedule!$F$226:$FO$226, Schedule!$F$236:$FO$236, 0)</f>
        <v>0</v>
      </c>
      <c r="IPG250" s="214">
        <f>_xlfn.XLOOKUP(IPG234, Schedule!$F$226:$FO$226, Schedule!$F$236:$FO$236, 0)</f>
        <v>0</v>
      </c>
      <c r="IPH250" s="214">
        <f>_xlfn.XLOOKUP(IPH234, Schedule!$F$226:$FO$226, Schedule!$F$236:$FO$236, 0)</f>
        <v>0</v>
      </c>
      <c r="IPI250" s="214">
        <f>_xlfn.XLOOKUP(IPI234, Schedule!$F$226:$FO$226, Schedule!$F$236:$FO$236, 0)</f>
        <v>0</v>
      </c>
      <c r="IPJ250" s="214">
        <f>_xlfn.XLOOKUP(IPJ234, Schedule!$F$226:$FO$226, Schedule!$F$236:$FO$236, 0)</f>
        <v>0</v>
      </c>
      <c r="IPK250" s="214">
        <f>_xlfn.XLOOKUP(IPK234, Schedule!$F$226:$FO$226, Schedule!$F$236:$FO$236, 0)</f>
        <v>0</v>
      </c>
      <c r="IPL250" s="214">
        <f>_xlfn.XLOOKUP(IPL234, Schedule!$F$226:$FO$226, Schedule!$F$236:$FO$236, 0)</f>
        <v>0</v>
      </c>
      <c r="IPM250" s="214">
        <f>_xlfn.XLOOKUP(IPM234, Schedule!$F$226:$FO$226, Schedule!$F$236:$FO$236, 0)</f>
        <v>0</v>
      </c>
      <c r="IPN250" s="214">
        <f>_xlfn.XLOOKUP(IPN234, Schedule!$F$226:$FO$226, Schedule!$F$236:$FO$236, 0)</f>
        <v>0</v>
      </c>
      <c r="IPO250" s="214">
        <f>_xlfn.XLOOKUP(IPO234, Schedule!$F$226:$FO$226, Schedule!$F$236:$FO$236, 0)</f>
        <v>0</v>
      </c>
      <c r="IPP250" s="214">
        <f>_xlfn.XLOOKUP(IPP234, Schedule!$F$226:$FO$226, Schedule!$F$236:$FO$236, 0)</f>
        <v>0</v>
      </c>
      <c r="IPQ250" s="214">
        <f>_xlfn.XLOOKUP(IPQ234, Schedule!$F$226:$FO$226, Schedule!$F$236:$FO$236, 0)</f>
        <v>0</v>
      </c>
      <c r="IPR250" s="214">
        <f>_xlfn.XLOOKUP(IPR234, Schedule!$F$226:$FO$226, Schedule!$F$236:$FO$236, 0)</f>
        <v>0</v>
      </c>
      <c r="IPS250" s="214">
        <f>_xlfn.XLOOKUP(IPS234, Schedule!$F$226:$FO$226, Schedule!$F$236:$FO$236, 0)</f>
        <v>0</v>
      </c>
      <c r="IPT250" s="214">
        <f>_xlfn.XLOOKUP(IPT234, Schedule!$F$226:$FO$226, Schedule!$F$236:$FO$236, 0)</f>
        <v>0</v>
      </c>
      <c r="IPU250" s="214">
        <f>_xlfn.XLOOKUP(IPU234, Schedule!$F$226:$FO$226, Schedule!$F$236:$FO$236, 0)</f>
        <v>0</v>
      </c>
      <c r="IPV250" s="214">
        <f>_xlfn.XLOOKUP(IPV234, Schedule!$F$226:$FO$226, Schedule!$F$236:$FO$236, 0)</f>
        <v>0</v>
      </c>
      <c r="IPW250" s="214">
        <f>_xlfn.XLOOKUP(IPW234, Schedule!$F$226:$FO$226, Schedule!$F$236:$FO$236, 0)</f>
        <v>0</v>
      </c>
      <c r="IPX250" s="214">
        <f>_xlfn.XLOOKUP(IPX234, Schedule!$F$226:$FO$226, Schedule!$F$236:$FO$236, 0)</f>
        <v>0</v>
      </c>
      <c r="IPY250" s="214">
        <f>_xlfn.XLOOKUP(IPY234, Schedule!$F$226:$FO$226, Schedule!$F$236:$FO$236, 0)</f>
        <v>0</v>
      </c>
      <c r="IPZ250" s="214">
        <f>_xlfn.XLOOKUP(IPZ234, Schedule!$F$226:$FO$226, Schedule!$F$236:$FO$236, 0)</f>
        <v>0</v>
      </c>
      <c r="IQA250" s="214">
        <f>_xlfn.XLOOKUP(IQA234, Schedule!$F$226:$FO$226, Schedule!$F$236:$FO$236, 0)</f>
        <v>0</v>
      </c>
      <c r="IQB250" s="214">
        <f>_xlfn.XLOOKUP(IQB234, Schedule!$F$226:$FO$226, Schedule!$F$236:$FO$236, 0)</f>
        <v>0</v>
      </c>
      <c r="IQC250" s="214">
        <f>_xlfn.XLOOKUP(IQC234, Schedule!$F$226:$FO$226, Schedule!$F$236:$FO$236, 0)</f>
        <v>0</v>
      </c>
      <c r="IQD250" s="214">
        <f>_xlfn.XLOOKUP(IQD234, Schedule!$F$226:$FO$226, Schedule!$F$236:$FO$236, 0)</f>
        <v>0</v>
      </c>
      <c r="IQE250" s="214">
        <f>_xlfn.XLOOKUP(IQE234, Schedule!$F$226:$FO$226, Schedule!$F$236:$FO$236, 0)</f>
        <v>0</v>
      </c>
      <c r="IQF250" s="214">
        <f>_xlfn.XLOOKUP(IQF234, Schedule!$F$226:$FO$226, Schedule!$F$236:$FO$236, 0)</f>
        <v>0</v>
      </c>
      <c r="IQG250" s="214">
        <f>_xlfn.XLOOKUP(IQG234, Schedule!$F$226:$FO$226, Schedule!$F$236:$FO$236, 0)</f>
        <v>0</v>
      </c>
      <c r="IQH250" s="214">
        <f>_xlfn.XLOOKUP(IQH234, Schedule!$F$226:$FO$226, Schedule!$F$236:$FO$236, 0)</f>
        <v>0</v>
      </c>
      <c r="IQI250" s="214">
        <f>_xlfn.XLOOKUP(IQI234, Schedule!$F$226:$FO$226, Schedule!$F$236:$FO$236, 0)</f>
        <v>0</v>
      </c>
      <c r="IQJ250" s="214">
        <f>_xlfn.XLOOKUP(IQJ234, Schedule!$F$226:$FO$226, Schedule!$F$236:$FO$236, 0)</f>
        <v>0</v>
      </c>
      <c r="IQK250" s="214">
        <f>_xlfn.XLOOKUP(IQK234, Schedule!$F$226:$FO$226, Schedule!$F$236:$FO$236, 0)</f>
        <v>0</v>
      </c>
      <c r="IQL250" s="214">
        <f>_xlfn.XLOOKUP(IQL234, Schedule!$F$226:$FO$226, Schedule!$F$236:$FO$236, 0)</f>
        <v>0</v>
      </c>
      <c r="IQM250" s="214">
        <f>_xlfn.XLOOKUP(IQM234, Schedule!$F$226:$FO$226, Schedule!$F$236:$FO$236, 0)</f>
        <v>0</v>
      </c>
      <c r="IQN250" s="214">
        <f>_xlfn.XLOOKUP(IQN234, Schedule!$F$226:$FO$226, Schedule!$F$236:$FO$236, 0)</f>
        <v>0</v>
      </c>
      <c r="IQO250" s="214">
        <f>_xlfn.XLOOKUP(IQO234, Schedule!$F$226:$FO$226, Schedule!$F$236:$FO$236, 0)</f>
        <v>0</v>
      </c>
      <c r="IQP250" s="214">
        <f>_xlfn.XLOOKUP(IQP234, Schedule!$F$226:$FO$226, Schedule!$F$236:$FO$236, 0)</f>
        <v>0</v>
      </c>
      <c r="IQQ250" s="214">
        <f>_xlfn.XLOOKUP(IQQ234, Schedule!$F$226:$FO$226, Schedule!$F$236:$FO$236, 0)</f>
        <v>0</v>
      </c>
      <c r="IQR250" s="214">
        <f>_xlfn.XLOOKUP(IQR234, Schedule!$F$226:$FO$226, Schedule!$F$236:$FO$236, 0)</f>
        <v>0</v>
      </c>
      <c r="IQS250" s="214">
        <f>_xlfn.XLOOKUP(IQS234, Schedule!$F$226:$FO$226, Schedule!$F$236:$FO$236, 0)</f>
        <v>0</v>
      </c>
      <c r="IQT250" s="214">
        <f>_xlfn.XLOOKUP(IQT234, Schedule!$F$226:$FO$226, Schedule!$F$236:$FO$236, 0)</f>
        <v>0</v>
      </c>
      <c r="IQU250" s="214">
        <f>_xlfn.XLOOKUP(IQU234, Schedule!$F$226:$FO$226, Schedule!$F$236:$FO$236, 0)</f>
        <v>0</v>
      </c>
      <c r="IQV250" s="214">
        <f>_xlfn.XLOOKUP(IQV234, Schedule!$F$226:$FO$226, Schedule!$F$236:$FO$236, 0)</f>
        <v>0</v>
      </c>
      <c r="IQW250" s="214">
        <f>_xlfn.XLOOKUP(IQW234, Schedule!$F$226:$FO$226, Schedule!$F$236:$FO$236, 0)</f>
        <v>0</v>
      </c>
      <c r="IQX250" s="214">
        <f>_xlfn.XLOOKUP(IQX234, Schedule!$F$226:$FO$226, Schedule!$F$236:$FO$236, 0)</f>
        <v>0</v>
      </c>
      <c r="IQY250" s="214">
        <f>_xlfn.XLOOKUP(IQY234, Schedule!$F$226:$FO$226, Schedule!$F$236:$FO$236, 0)</f>
        <v>0</v>
      </c>
      <c r="IQZ250" s="214">
        <f>_xlfn.XLOOKUP(IQZ234, Schedule!$F$226:$FO$226, Schedule!$F$236:$FO$236, 0)</f>
        <v>0</v>
      </c>
      <c r="IRA250" s="214">
        <f>_xlfn.XLOOKUP(IRA234, Schedule!$F$226:$FO$226, Schedule!$F$236:$FO$236, 0)</f>
        <v>0</v>
      </c>
      <c r="IRB250" s="214">
        <f>_xlfn.XLOOKUP(IRB234, Schedule!$F$226:$FO$226, Schedule!$F$236:$FO$236, 0)</f>
        <v>0</v>
      </c>
      <c r="IRC250" s="214">
        <f>_xlfn.XLOOKUP(IRC234, Schedule!$F$226:$FO$226, Schedule!$F$236:$FO$236, 0)</f>
        <v>0</v>
      </c>
      <c r="IRD250" s="214">
        <f>_xlfn.XLOOKUP(IRD234, Schedule!$F$226:$FO$226, Schedule!$F$236:$FO$236, 0)</f>
        <v>0</v>
      </c>
      <c r="IRE250" s="214">
        <f>_xlfn.XLOOKUP(IRE234, Schedule!$F$226:$FO$226, Schedule!$F$236:$FO$236, 0)</f>
        <v>0</v>
      </c>
      <c r="IRF250" s="214">
        <f>_xlfn.XLOOKUP(IRF234, Schedule!$F$226:$FO$226, Schedule!$F$236:$FO$236, 0)</f>
        <v>0</v>
      </c>
      <c r="IRG250" s="214">
        <f>_xlfn.XLOOKUP(IRG234, Schedule!$F$226:$FO$226, Schedule!$F$236:$FO$236, 0)</f>
        <v>0</v>
      </c>
      <c r="IRH250" s="214">
        <f>_xlfn.XLOOKUP(IRH234, Schedule!$F$226:$FO$226, Schedule!$F$236:$FO$236, 0)</f>
        <v>0</v>
      </c>
      <c r="IRI250" s="214">
        <f>_xlfn.XLOOKUP(IRI234, Schedule!$F$226:$FO$226, Schedule!$F$236:$FO$236, 0)</f>
        <v>0</v>
      </c>
      <c r="IRJ250" s="214">
        <f>_xlfn.XLOOKUP(IRJ234, Schedule!$F$226:$FO$226, Schedule!$F$236:$FO$236, 0)</f>
        <v>0</v>
      </c>
      <c r="IRK250" s="214">
        <f>_xlfn.XLOOKUP(IRK234, Schedule!$F$226:$FO$226, Schedule!$F$236:$FO$236, 0)</f>
        <v>0</v>
      </c>
      <c r="IRL250" s="214">
        <f>_xlfn.XLOOKUP(IRL234, Schedule!$F$226:$FO$226, Schedule!$F$236:$FO$236, 0)</f>
        <v>0</v>
      </c>
      <c r="IRM250" s="214">
        <f>_xlfn.XLOOKUP(IRM234, Schedule!$F$226:$FO$226, Schedule!$F$236:$FO$236, 0)</f>
        <v>0</v>
      </c>
      <c r="IRN250" s="214">
        <f>_xlfn.XLOOKUP(IRN234, Schedule!$F$226:$FO$226, Schedule!$F$236:$FO$236, 0)</f>
        <v>0</v>
      </c>
      <c r="IRO250" s="214">
        <f>_xlfn.XLOOKUP(IRO234, Schedule!$F$226:$FO$226, Schedule!$F$236:$FO$236, 0)</f>
        <v>0</v>
      </c>
      <c r="IRP250" s="214">
        <f>_xlfn.XLOOKUP(IRP234, Schedule!$F$226:$FO$226, Schedule!$F$236:$FO$236, 0)</f>
        <v>0</v>
      </c>
      <c r="IRQ250" s="214">
        <f>_xlfn.XLOOKUP(IRQ234, Schedule!$F$226:$FO$226, Schedule!$F$236:$FO$236, 0)</f>
        <v>0</v>
      </c>
      <c r="IRR250" s="214">
        <f>_xlfn.XLOOKUP(IRR234, Schedule!$F$226:$FO$226, Schedule!$F$236:$FO$236, 0)</f>
        <v>0</v>
      </c>
      <c r="IRS250" s="214">
        <f>_xlfn.XLOOKUP(IRS234, Schedule!$F$226:$FO$226, Schedule!$F$236:$FO$236, 0)</f>
        <v>0</v>
      </c>
      <c r="IRT250" s="214">
        <f>_xlfn.XLOOKUP(IRT234, Schedule!$F$226:$FO$226, Schedule!$F$236:$FO$236, 0)</f>
        <v>0</v>
      </c>
      <c r="IRU250" s="214">
        <f>_xlfn.XLOOKUP(IRU234, Schedule!$F$226:$FO$226, Schedule!$F$236:$FO$236, 0)</f>
        <v>0</v>
      </c>
      <c r="IRV250" s="214">
        <f>_xlfn.XLOOKUP(IRV234, Schedule!$F$226:$FO$226, Schedule!$F$236:$FO$236, 0)</f>
        <v>0</v>
      </c>
      <c r="IRW250" s="214">
        <f>_xlfn.XLOOKUP(IRW234, Schedule!$F$226:$FO$226, Schedule!$F$236:$FO$236, 0)</f>
        <v>0</v>
      </c>
      <c r="IRX250" s="214">
        <f>_xlfn.XLOOKUP(IRX234, Schedule!$F$226:$FO$226, Schedule!$F$236:$FO$236, 0)</f>
        <v>0</v>
      </c>
      <c r="IRY250" s="214">
        <f>_xlfn.XLOOKUP(IRY234, Schedule!$F$226:$FO$226, Schedule!$F$236:$FO$236, 0)</f>
        <v>0</v>
      </c>
      <c r="IRZ250" s="214">
        <f>_xlfn.XLOOKUP(IRZ234, Schedule!$F$226:$FO$226, Schedule!$F$236:$FO$236, 0)</f>
        <v>0</v>
      </c>
      <c r="ISA250" s="214">
        <f>_xlfn.XLOOKUP(ISA234, Schedule!$F$226:$FO$226, Schedule!$F$236:$FO$236, 0)</f>
        <v>0</v>
      </c>
      <c r="ISB250" s="214">
        <f>_xlfn.XLOOKUP(ISB234, Schedule!$F$226:$FO$226, Schedule!$F$236:$FO$236, 0)</f>
        <v>0</v>
      </c>
      <c r="ISC250" s="214">
        <f>_xlfn.XLOOKUP(ISC234, Schedule!$F$226:$FO$226, Schedule!$F$236:$FO$236, 0)</f>
        <v>0</v>
      </c>
      <c r="ISD250" s="214">
        <f>_xlfn.XLOOKUP(ISD234, Schedule!$F$226:$FO$226, Schedule!$F$236:$FO$236, 0)</f>
        <v>0</v>
      </c>
      <c r="ISE250" s="214">
        <f>_xlfn.XLOOKUP(ISE234, Schedule!$F$226:$FO$226, Schedule!$F$236:$FO$236, 0)</f>
        <v>0</v>
      </c>
      <c r="ISF250" s="214">
        <f>_xlfn.XLOOKUP(ISF234, Schedule!$F$226:$FO$226, Schedule!$F$236:$FO$236, 0)</f>
        <v>0</v>
      </c>
      <c r="ISG250" s="214">
        <f>_xlfn.XLOOKUP(ISG234, Schedule!$F$226:$FO$226, Schedule!$F$236:$FO$236, 0)</f>
        <v>0</v>
      </c>
      <c r="ISH250" s="214">
        <f>_xlfn.XLOOKUP(ISH234, Schedule!$F$226:$FO$226, Schedule!$F$236:$FO$236, 0)</f>
        <v>0</v>
      </c>
      <c r="ISI250" s="214">
        <f>_xlfn.XLOOKUP(ISI234, Schedule!$F$226:$FO$226, Schedule!$F$236:$FO$236, 0)</f>
        <v>0</v>
      </c>
      <c r="ISJ250" s="214">
        <f>_xlfn.XLOOKUP(ISJ234, Schedule!$F$226:$FO$226, Schedule!$F$236:$FO$236, 0)</f>
        <v>0</v>
      </c>
      <c r="ISK250" s="214">
        <f>_xlfn.XLOOKUP(ISK234, Schedule!$F$226:$FO$226, Schedule!$F$236:$FO$236, 0)</f>
        <v>0</v>
      </c>
      <c r="ISL250" s="214">
        <f>_xlfn.XLOOKUP(ISL234, Schedule!$F$226:$FO$226, Schedule!$F$236:$FO$236, 0)</f>
        <v>0</v>
      </c>
      <c r="ISM250" s="214">
        <f>_xlfn.XLOOKUP(ISM234, Schedule!$F$226:$FO$226, Schedule!$F$236:$FO$236, 0)</f>
        <v>0</v>
      </c>
      <c r="ISN250" s="214">
        <f>_xlfn.XLOOKUP(ISN234, Schedule!$F$226:$FO$226, Schedule!$F$236:$FO$236, 0)</f>
        <v>0</v>
      </c>
      <c r="ISO250" s="214">
        <f>_xlfn.XLOOKUP(ISO234, Schedule!$F$226:$FO$226, Schedule!$F$236:$FO$236, 0)</f>
        <v>0</v>
      </c>
      <c r="ISP250" s="214">
        <f>_xlfn.XLOOKUP(ISP234, Schedule!$F$226:$FO$226, Schedule!$F$236:$FO$236, 0)</f>
        <v>0</v>
      </c>
      <c r="ISQ250" s="214">
        <f>_xlfn.XLOOKUP(ISQ234, Schedule!$F$226:$FO$226, Schedule!$F$236:$FO$236, 0)</f>
        <v>0</v>
      </c>
      <c r="ISR250" s="214">
        <f>_xlfn.XLOOKUP(ISR234, Schedule!$F$226:$FO$226, Schedule!$F$236:$FO$236, 0)</f>
        <v>0</v>
      </c>
      <c r="ISS250" s="214">
        <f>_xlfn.XLOOKUP(ISS234, Schedule!$F$226:$FO$226, Schedule!$F$236:$FO$236, 0)</f>
        <v>0</v>
      </c>
      <c r="IST250" s="214">
        <f>_xlfn.XLOOKUP(IST234, Schedule!$F$226:$FO$226, Schedule!$F$236:$FO$236, 0)</f>
        <v>0</v>
      </c>
      <c r="ISU250" s="214">
        <f>_xlfn.XLOOKUP(ISU234, Schedule!$F$226:$FO$226, Schedule!$F$236:$FO$236, 0)</f>
        <v>0</v>
      </c>
      <c r="ISV250" s="214">
        <f>_xlfn.XLOOKUP(ISV234, Schedule!$F$226:$FO$226, Schedule!$F$236:$FO$236, 0)</f>
        <v>0</v>
      </c>
      <c r="ISW250" s="214">
        <f>_xlfn.XLOOKUP(ISW234, Schedule!$F$226:$FO$226, Schedule!$F$236:$FO$236, 0)</f>
        <v>0</v>
      </c>
      <c r="ISX250" s="214">
        <f>_xlfn.XLOOKUP(ISX234, Schedule!$F$226:$FO$226, Schedule!$F$236:$FO$236, 0)</f>
        <v>0</v>
      </c>
      <c r="ISY250" s="214">
        <f>_xlfn.XLOOKUP(ISY234, Schedule!$F$226:$FO$226, Schedule!$F$236:$FO$236, 0)</f>
        <v>0</v>
      </c>
      <c r="ISZ250" s="214">
        <f>_xlfn.XLOOKUP(ISZ234, Schedule!$F$226:$FO$226, Schedule!$F$236:$FO$236, 0)</f>
        <v>0</v>
      </c>
      <c r="ITA250" s="214">
        <f>_xlfn.XLOOKUP(ITA234, Schedule!$F$226:$FO$226, Schedule!$F$236:$FO$236, 0)</f>
        <v>0</v>
      </c>
      <c r="ITB250" s="214">
        <f>_xlfn.XLOOKUP(ITB234, Schedule!$F$226:$FO$226, Schedule!$F$236:$FO$236, 0)</f>
        <v>0</v>
      </c>
      <c r="ITC250" s="214">
        <f>_xlfn.XLOOKUP(ITC234, Schedule!$F$226:$FO$226, Schedule!$F$236:$FO$236, 0)</f>
        <v>0</v>
      </c>
      <c r="ITD250" s="214">
        <f>_xlfn.XLOOKUP(ITD234, Schedule!$F$226:$FO$226, Schedule!$F$236:$FO$236, 0)</f>
        <v>0</v>
      </c>
      <c r="ITE250" s="214">
        <f>_xlfn.XLOOKUP(ITE234, Schedule!$F$226:$FO$226, Schedule!$F$236:$FO$236, 0)</f>
        <v>0</v>
      </c>
      <c r="ITF250" s="214">
        <f>_xlfn.XLOOKUP(ITF234, Schedule!$F$226:$FO$226, Schedule!$F$236:$FO$236, 0)</f>
        <v>0</v>
      </c>
      <c r="ITG250" s="214">
        <f>_xlfn.XLOOKUP(ITG234, Schedule!$F$226:$FO$226, Schedule!$F$236:$FO$236, 0)</f>
        <v>0</v>
      </c>
      <c r="ITH250" s="214">
        <f>_xlfn.XLOOKUP(ITH234, Schedule!$F$226:$FO$226, Schedule!$F$236:$FO$236, 0)</f>
        <v>0</v>
      </c>
      <c r="ITI250" s="214">
        <f>_xlfn.XLOOKUP(ITI234, Schedule!$F$226:$FO$226, Schedule!$F$236:$FO$236, 0)</f>
        <v>0</v>
      </c>
      <c r="ITJ250" s="214">
        <f>_xlfn.XLOOKUP(ITJ234, Schedule!$F$226:$FO$226, Schedule!$F$236:$FO$236, 0)</f>
        <v>0</v>
      </c>
      <c r="ITK250" s="214">
        <f>_xlfn.XLOOKUP(ITK234, Schedule!$F$226:$FO$226, Schedule!$F$236:$FO$236, 0)</f>
        <v>0</v>
      </c>
      <c r="ITL250" s="214">
        <f>_xlfn.XLOOKUP(ITL234, Schedule!$F$226:$FO$226, Schedule!$F$236:$FO$236, 0)</f>
        <v>0</v>
      </c>
      <c r="ITM250" s="214">
        <f>_xlfn.XLOOKUP(ITM234, Schedule!$F$226:$FO$226, Schedule!$F$236:$FO$236, 0)</f>
        <v>0</v>
      </c>
      <c r="ITN250" s="214">
        <f>_xlfn.XLOOKUP(ITN234, Schedule!$F$226:$FO$226, Schedule!$F$236:$FO$236, 0)</f>
        <v>0</v>
      </c>
      <c r="ITO250" s="214">
        <f>_xlfn.XLOOKUP(ITO234, Schedule!$F$226:$FO$226, Schedule!$F$236:$FO$236, 0)</f>
        <v>0</v>
      </c>
      <c r="ITP250" s="214">
        <f>_xlfn.XLOOKUP(ITP234, Schedule!$F$226:$FO$226, Schedule!$F$236:$FO$236, 0)</f>
        <v>0</v>
      </c>
      <c r="ITQ250" s="214">
        <f>_xlfn.XLOOKUP(ITQ234, Schedule!$F$226:$FO$226, Schedule!$F$236:$FO$236, 0)</f>
        <v>0</v>
      </c>
      <c r="ITR250" s="214">
        <f>_xlfn.XLOOKUP(ITR234, Schedule!$F$226:$FO$226, Schedule!$F$236:$FO$236, 0)</f>
        <v>0</v>
      </c>
      <c r="ITS250" s="214">
        <f>_xlfn.XLOOKUP(ITS234, Schedule!$F$226:$FO$226, Schedule!$F$236:$FO$236, 0)</f>
        <v>0</v>
      </c>
      <c r="ITT250" s="214">
        <f>_xlfn.XLOOKUP(ITT234, Schedule!$F$226:$FO$226, Schedule!$F$236:$FO$236, 0)</f>
        <v>0</v>
      </c>
      <c r="ITU250" s="214">
        <f>_xlfn.XLOOKUP(ITU234, Schedule!$F$226:$FO$226, Schedule!$F$236:$FO$236, 0)</f>
        <v>0</v>
      </c>
      <c r="ITV250" s="214">
        <f>_xlfn.XLOOKUP(ITV234, Schedule!$F$226:$FO$226, Schedule!$F$236:$FO$236, 0)</f>
        <v>0</v>
      </c>
      <c r="ITW250" s="214">
        <f>_xlfn.XLOOKUP(ITW234, Schedule!$F$226:$FO$226, Schedule!$F$236:$FO$236, 0)</f>
        <v>0</v>
      </c>
      <c r="ITX250" s="214">
        <f>_xlfn.XLOOKUP(ITX234, Schedule!$F$226:$FO$226, Schedule!$F$236:$FO$236, 0)</f>
        <v>0</v>
      </c>
      <c r="ITY250" s="214">
        <f>_xlfn.XLOOKUP(ITY234, Schedule!$F$226:$FO$226, Schedule!$F$236:$FO$236, 0)</f>
        <v>0</v>
      </c>
      <c r="ITZ250" s="214">
        <f>_xlfn.XLOOKUP(ITZ234, Schedule!$F$226:$FO$226, Schedule!$F$236:$FO$236, 0)</f>
        <v>0</v>
      </c>
      <c r="IUA250" s="214">
        <f>_xlfn.XLOOKUP(IUA234, Schedule!$F$226:$FO$226, Schedule!$F$236:$FO$236, 0)</f>
        <v>0</v>
      </c>
      <c r="IUB250" s="214">
        <f>_xlfn.XLOOKUP(IUB234, Schedule!$F$226:$FO$226, Schedule!$F$236:$FO$236, 0)</f>
        <v>0</v>
      </c>
      <c r="IUC250" s="214">
        <f>_xlfn.XLOOKUP(IUC234, Schedule!$F$226:$FO$226, Schedule!$F$236:$FO$236, 0)</f>
        <v>0</v>
      </c>
      <c r="IUD250" s="214">
        <f>_xlfn.XLOOKUP(IUD234, Schedule!$F$226:$FO$226, Schedule!$F$236:$FO$236, 0)</f>
        <v>0</v>
      </c>
      <c r="IUE250" s="214">
        <f>_xlfn.XLOOKUP(IUE234, Schedule!$F$226:$FO$226, Schedule!$F$236:$FO$236, 0)</f>
        <v>0</v>
      </c>
      <c r="IUF250" s="214">
        <f>_xlfn.XLOOKUP(IUF234, Schedule!$F$226:$FO$226, Schedule!$F$236:$FO$236, 0)</f>
        <v>0</v>
      </c>
      <c r="IUG250" s="214">
        <f>_xlfn.XLOOKUP(IUG234, Schedule!$F$226:$FO$226, Schedule!$F$236:$FO$236, 0)</f>
        <v>0</v>
      </c>
      <c r="IUH250" s="214">
        <f>_xlfn.XLOOKUP(IUH234, Schedule!$F$226:$FO$226, Schedule!$F$236:$FO$236, 0)</f>
        <v>0</v>
      </c>
      <c r="IUI250" s="214">
        <f>_xlfn.XLOOKUP(IUI234, Schedule!$F$226:$FO$226, Schedule!$F$236:$FO$236, 0)</f>
        <v>0</v>
      </c>
      <c r="IUJ250" s="214">
        <f>_xlfn.XLOOKUP(IUJ234, Schedule!$F$226:$FO$226, Schedule!$F$236:$FO$236, 0)</f>
        <v>0</v>
      </c>
      <c r="IUK250" s="214">
        <f>_xlfn.XLOOKUP(IUK234, Schedule!$F$226:$FO$226, Schedule!$F$236:$FO$236, 0)</f>
        <v>0</v>
      </c>
      <c r="IUL250" s="214">
        <f>_xlfn.XLOOKUP(IUL234, Schedule!$F$226:$FO$226, Schedule!$F$236:$FO$236, 0)</f>
        <v>0</v>
      </c>
      <c r="IUM250" s="214">
        <f>_xlfn.XLOOKUP(IUM234, Schedule!$F$226:$FO$226, Schedule!$F$236:$FO$236, 0)</f>
        <v>0</v>
      </c>
      <c r="IUN250" s="214">
        <f>_xlfn.XLOOKUP(IUN234, Schedule!$F$226:$FO$226, Schedule!$F$236:$FO$236, 0)</f>
        <v>0</v>
      </c>
      <c r="IUO250" s="214">
        <f>_xlfn.XLOOKUP(IUO234, Schedule!$F$226:$FO$226, Schedule!$F$236:$FO$236, 0)</f>
        <v>0</v>
      </c>
      <c r="IUP250" s="214">
        <f>_xlfn.XLOOKUP(IUP234, Schedule!$F$226:$FO$226, Schedule!$F$236:$FO$236, 0)</f>
        <v>0</v>
      </c>
      <c r="IUQ250" s="214">
        <f>_xlfn.XLOOKUP(IUQ234, Schedule!$F$226:$FO$226, Schedule!$F$236:$FO$236, 0)</f>
        <v>0</v>
      </c>
      <c r="IUR250" s="214">
        <f>_xlfn.XLOOKUP(IUR234, Schedule!$F$226:$FO$226, Schedule!$F$236:$FO$236, 0)</f>
        <v>0</v>
      </c>
      <c r="IUS250" s="214">
        <f>_xlfn.XLOOKUP(IUS234, Schedule!$F$226:$FO$226, Schedule!$F$236:$FO$236, 0)</f>
        <v>0</v>
      </c>
      <c r="IUT250" s="214">
        <f>_xlfn.XLOOKUP(IUT234, Schedule!$F$226:$FO$226, Schedule!$F$236:$FO$236, 0)</f>
        <v>0</v>
      </c>
      <c r="IUU250" s="214">
        <f>_xlfn.XLOOKUP(IUU234, Schedule!$F$226:$FO$226, Schedule!$F$236:$FO$236, 0)</f>
        <v>0</v>
      </c>
      <c r="IUV250" s="214">
        <f>_xlfn.XLOOKUP(IUV234, Schedule!$F$226:$FO$226, Schedule!$F$236:$FO$236, 0)</f>
        <v>0</v>
      </c>
      <c r="IUW250" s="214">
        <f>_xlfn.XLOOKUP(IUW234, Schedule!$F$226:$FO$226, Schedule!$F$236:$FO$236, 0)</f>
        <v>0</v>
      </c>
      <c r="IUX250" s="214">
        <f>_xlfn.XLOOKUP(IUX234, Schedule!$F$226:$FO$226, Schedule!$F$236:$FO$236, 0)</f>
        <v>0</v>
      </c>
      <c r="IUY250" s="214">
        <f>_xlfn.XLOOKUP(IUY234, Schedule!$F$226:$FO$226, Schedule!$F$236:$FO$236, 0)</f>
        <v>0</v>
      </c>
      <c r="IUZ250" s="214">
        <f>_xlfn.XLOOKUP(IUZ234, Schedule!$F$226:$FO$226, Schedule!$F$236:$FO$236, 0)</f>
        <v>0</v>
      </c>
      <c r="IVA250" s="214">
        <f>_xlfn.XLOOKUP(IVA234, Schedule!$F$226:$FO$226, Schedule!$F$236:$FO$236, 0)</f>
        <v>0</v>
      </c>
      <c r="IVB250" s="214">
        <f>_xlfn.XLOOKUP(IVB234, Schedule!$F$226:$FO$226, Schedule!$F$236:$FO$236, 0)</f>
        <v>0</v>
      </c>
      <c r="IVC250" s="214">
        <f>_xlfn.XLOOKUP(IVC234, Schedule!$F$226:$FO$226, Schedule!$F$236:$FO$236, 0)</f>
        <v>0</v>
      </c>
      <c r="IVD250" s="214">
        <f>_xlfn.XLOOKUP(IVD234, Schedule!$F$226:$FO$226, Schedule!$F$236:$FO$236, 0)</f>
        <v>0</v>
      </c>
      <c r="IVE250" s="214">
        <f>_xlfn.XLOOKUP(IVE234, Schedule!$F$226:$FO$226, Schedule!$F$236:$FO$236, 0)</f>
        <v>0</v>
      </c>
      <c r="IVF250" s="214">
        <f>_xlfn.XLOOKUP(IVF234, Schedule!$F$226:$FO$226, Schedule!$F$236:$FO$236, 0)</f>
        <v>0</v>
      </c>
      <c r="IVG250" s="214">
        <f>_xlfn.XLOOKUP(IVG234, Schedule!$F$226:$FO$226, Schedule!$F$236:$FO$236, 0)</f>
        <v>0</v>
      </c>
      <c r="IVH250" s="214">
        <f>_xlfn.XLOOKUP(IVH234, Schedule!$F$226:$FO$226, Schedule!$F$236:$FO$236, 0)</f>
        <v>0</v>
      </c>
      <c r="IVI250" s="214">
        <f>_xlfn.XLOOKUP(IVI234, Schedule!$F$226:$FO$226, Schedule!$F$236:$FO$236, 0)</f>
        <v>0</v>
      </c>
      <c r="IVJ250" s="214">
        <f>_xlfn.XLOOKUP(IVJ234, Schedule!$F$226:$FO$226, Schedule!$F$236:$FO$236, 0)</f>
        <v>0</v>
      </c>
      <c r="IVK250" s="214">
        <f>_xlfn.XLOOKUP(IVK234, Schedule!$F$226:$FO$226, Schedule!$F$236:$FO$236, 0)</f>
        <v>0</v>
      </c>
      <c r="IVL250" s="214">
        <f>_xlfn.XLOOKUP(IVL234, Schedule!$F$226:$FO$226, Schedule!$F$236:$FO$236, 0)</f>
        <v>0</v>
      </c>
      <c r="IVM250" s="214">
        <f>_xlfn.XLOOKUP(IVM234, Schedule!$F$226:$FO$226, Schedule!$F$236:$FO$236, 0)</f>
        <v>0</v>
      </c>
      <c r="IVN250" s="214">
        <f>_xlfn.XLOOKUP(IVN234, Schedule!$F$226:$FO$226, Schedule!$F$236:$FO$236, 0)</f>
        <v>0</v>
      </c>
      <c r="IVO250" s="214">
        <f>_xlfn.XLOOKUP(IVO234, Schedule!$F$226:$FO$226, Schedule!$F$236:$FO$236, 0)</f>
        <v>0</v>
      </c>
      <c r="IVP250" s="214">
        <f>_xlfn.XLOOKUP(IVP234, Schedule!$F$226:$FO$226, Schedule!$F$236:$FO$236, 0)</f>
        <v>0</v>
      </c>
      <c r="IVQ250" s="214">
        <f>_xlfn.XLOOKUP(IVQ234, Schedule!$F$226:$FO$226, Schedule!$F$236:$FO$236, 0)</f>
        <v>0</v>
      </c>
      <c r="IVR250" s="214">
        <f>_xlfn.XLOOKUP(IVR234, Schedule!$F$226:$FO$226, Schedule!$F$236:$FO$236, 0)</f>
        <v>0</v>
      </c>
      <c r="IVS250" s="214">
        <f>_xlfn.XLOOKUP(IVS234, Schedule!$F$226:$FO$226, Schedule!$F$236:$FO$236, 0)</f>
        <v>0</v>
      </c>
      <c r="IVT250" s="214">
        <f>_xlfn.XLOOKUP(IVT234, Schedule!$F$226:$FO$226, Schedule!$F$236:$FO$236, 0)</f>
        <v>0</v>
      </c>
      <c r="IVU250" s="214">
        <f>_xlfn.XLOOKUP(IVU234, Schedule!$F$226:$FO$226, Schedule!$F$236:$FO$236, 0)</f>
        <v>0</v>
      </c>
      <c r="IVV250" s="214">
        <f>_xlfn.XLOOKUP(IVV234, Schedule!$F$226:$FO$226, Schedule!$F$236:$FO$236, 0)</f>
        <v>0</v>
      </c>
      <c r="IVW250" s="214">
        <f>_xlfn.XLOOKUP(IVW234, Schedule!$F$226:$FO$226, Schedule!$F$236:$FO$236, 0)</f>
        <v>0</v>
      </c>
      <c r="IVX250" s="214">
        <f>_xlfn.XLOOKUP(IVX234, Schedule!$F$226:$FO$226, Schedule!$F$236:$FO$236, 0)</f>
        <v>0</v>
      </c>
      <c r="IVY250" s="214">
        <f>_xlfn.XLOOKUP(IVY234, Schedule!$F$226:$FO$226, Schedule!$F$236:$FO$236, 0)</f>
        <v>0</v>
      </c>
      <c r="IVZ250" s="214">
        <f>_xlfn.XLOOKUP(IVZ234, Schedule!$F$226:$FO$226, Schedule!$F$236:$FO$236, 0)</f>
        <v>0</v>
      </c>
      <c r="IWA250" s="214">
        <f>_xlfn.XLOOKUP(IWA234, Schedule!$F$226:$FO$226, Schedule!$F$236:$FO$236, 0)</f>
        <v>0</v>
      </c>
      <c r="IWB250" s="214">
        <f>_xlfn.XLOOKUP(IWB234, Schedule!$F$226:$FO$226, Schedule!$F$236:$FO$236, 0)</f>
        <v>0</v>
      </c>
      <c r="IWC250" s="214">
        <f>_xlfn.XLOOKUP(IWC234, Schedule!$F$226:$FO$226, Schedule!$F$236:$FO$236, 0)</f>
        <v>0</v>
      </c>
      <c r="IWD250" s="214">
        <f>_xlfn.XLOOKUP(IWD234, Schedule!$F$226:$FO$226, Schedule!$F$236:$FO$236, 0)</f>
        <v>0</v>
      </c>
      <c r="IWE250" s="214">
        <f>_xlfn.XLOOKUP(IWE234, Schedule!$F$226:$FO$226, Schedule!$F$236:$FO$236, 0)</f>
        <v>0</v>
      </c>
      <c r="IWF250" s="214">
        <f>_xlfn.XLOOKUP(IWF234, Schedule!$F$226:$FO$226, Schedule!$F$236:$FO$236, 0)</f>
        <v>0</v>
      </c>
      <c r="IWG250" s="214">
        <f>_xlfn.XLOOKUP(IWG234, Schedule!$F$226:$FO$226, Schedule!$F$236:$FO$236, 0)</f>
        <v>0</v>
      </c>
      <c r="IWH250" s="214">
        <f>_xlfn.XLOOKUP(IWH234, Schedule!$F$226:$FO$226, Schedule!$F$236:$FO$236, 0)</f>
        <v>0</v>
      </c>
      <c r="IWI250" s="214">
        <f>_xlfn.XLOOKUP(IWI234, Schedule!$F$226:$FO$226, Schedule!$F$236:$FO$236, 0)</f>
        <v>0</v>
      </c>
      <c r="IWJ250" s="214">
        <f>_xlfn.XLOOKUP(IWJ234, Schedule!$F$226:$FO$226, Schedule!$F$236:$FO$236, 0)</f>
        <v>0</v>
      </c>
      <c r="IWK250" s="214">
        <f>_xlfn.XLOOKUP(IWK234, Schedule!$F$226:$FO$226, Schedule!$F$236:$FO$236, 0)</f>
        <v>0</v>
      </c>
      <c r="IWL250" s="214">
        <f>_xlfn.XLOOKUP(IWL234, Schedule!$F$226:$FO$226, Schedule!$F$236:$FO$236, 0)</f>
        <v>0</v>
      </c>
      <c r="IWM250" s="214">
        <f>_xlfn.XLOOKUP(IWM234, Schedule!$F$226:$FO$226, Schedule!$F$236:$FO$236, 0)</f>
        <v>0</v>
      </c>
      <c r="IWN250" s="214">
        <f>_xlfn.XLOOKUP(IWN234, Schedule!$F$226:$FO$226, Schedule!$F$236:$FO$236, 0)</f>
        <v>0</v>
      </c>
      <c r="IWO250" s="214">
        <f>_xlfn.XLOOKUP(IWO234, Schedule!$F$226:$FO$226, Schedule!$F$236:$FO$236, 0)</f>
        <v>0</v>
      </c>
      <c r="IWP250" s="214">
        <f>_xlfn.XLOOKUP(IWP234, Schedule!$F$226:$FO$226, Schedule!$F$236:$FO$236, 0)</f>
        <v>0</v>
      </c>
      <c r="IWQ250" s="214">
        <f>_xlfn.XLOOKUP(IWQ234, Schedule!$F$226:$FO$226, Schedule!$F$236:$FO$236, 0)</f>
        <v>0</v>
      </c>
      <c r="IWR250" s="214">
        <f>_xlfn.XLOOKUP(IWR234, Schedule!$F$226:$FO$226, Schedule!$F$236:$FO$236, 0)</f>
        <v>0</v>
      </c>
      <c r="IWS250" s="214">
        <f>_xlfn.XLOOKUP(IWS234, Schedule!$F$226:$FO$226, Schedule!$F$236:$FO$236, 0)</f>
        <v>0</v>
      </c>
      <c r="IWT250" s="214">
        <f>_xlfn.XLOOKUP(IWT234, Schedule!$F$226:$FO$226, Schedule!$F$236:$FO$236, 0)</f>
        <v>0</v>
      </c>
      <c r="IWU250" s="214">
        <f>_xlfn.XLOOKUP(IWU234, Schedule!$F$226:$FO$226, Schedule!$F$236:$FO$236, 0)</f>
        <v>0</v>
      </c>
      <c r="IWV250" s="214">
        <f>_xlfn.XLOOKUP(IWV234, Schedule!$F$226:$FO$226, Schedule!$F$236:$FO$236, 0)</f>
        <v>0</v>
      </c>
      <c r="IWW250" s="214">
        <f>_xlfn.XLOOKUP(IWW234, Schedule!$F$226:$FO$226, Schedule!$F$236:$FO$236, 0)</f>
        <v>0</v>
      </c>
      <c r="IWX250" s="214">
        <f>_xlfn.XLOOKUP(IWX234, Schedule!$F$226:$FO$226, Schedule!$F$236:$FO$236, 0)</f>
        <v>0</v>
      </c>
      <c r="IWY250" s="214">
        <f>_xlfn.XLOOKUP(IWY234, Schedule!$F$226:$FO$226, Schedule!$F$236:$FO$236, 0)</f>
        <v>0</v>
      </c>
      <c r="IWZ250" s="214">
        <f>_xlfn.XLOOKUP(IWZ234, Schedule!$F$226:$FO$226, Schedule!$F$236:$FO$236, 0)</f>
        <v>0</v>
      </c>
      <c r="IXA250" s="214">
        <f>_xlfn.XLOOKUP(IXA234, Schedule!$F$226:$FO$226, Schedule!$F$236:$FO$236, 0)</f>
        <v>0</v>
      </c>
      <c r="IXB250" s="214">
        <f>_xlfn.XLOOKUP(IXB234, Schedule!$F$226:$FO$226, Schedule!$F$236:$FO$236, 0)</f>
        <v>0</v>
      </c>
      <c r="IXC250" s="214">
        <f>_xlfn.XLOOKUP(IXC234, Schedule!$F$226:$FO$226, Schedule!$F$236:$FO$236, 0)</f>
        <v>0</v>
      </c>
      <c r="IXD250" s="214">
        <f>_xlfn.XLOOKUP(IXD234, Schedule!$F$226:$FO$226, Schedule!$F$236:$FO$236, 0)</f>
        <v>0</v>
      </c>
      <c r="IXE250" s="214">
        <f>_xlfn.XLOOKUP(IXE234, Schedule!$F$226:$FO$226, Schedule!$F$236:$FO$236, 0)</f>
        <v>0</v>
      </c>
      <c r="IXF250" s="214">
        <f>_xlfn.XLOOKUP(IXF234, Schedule!$F$226:$FO$226, Schedule!$F$236:$FO$236, 0)</f>
        <v>0</v>
      </c>
      <c r="IXG250" s="214">
        <f>_xlfn.XLOOKUP(IXG234, Schedule!$F$226:$FO$226, Schedule!$F$236:$FO$236, 0)</f>
        <v>0</v>
      </c>
      <c r="IXH250" s="214">
        <f>_xlfn.XLOOKUP(IXH234, Schedule!$F$226:$FO$226, Schedule!$F$236:$FO$236, 0)</f>
        <v>0</v>
      </c>
      <c r="IXI250" s="214">
        <f>_xlfn.XLOOKUP(IXI234, Schedule!$F$226:$FO$226, Schedule!$F$236:$FO$236, 0)</f>
        <v>0</v>
      </c>
      <c r="IXJ250" s="214">
        <f>_xlfn.XLOOKUP(IXJ234, Schedule!$F$226:$FO$226, Schedule!$F$236:$FO$236, 0)</f>
        <v>0</v>
      </c>
      <c r="IXK250" s="214">
        <f>_xlfn.XLOOKUP(IXK234, Schedule!$F$226:$FO$226, Schedule!$F$236:$FO$236, 0)</f>
        <v>0</v>
      </c>
      <c r="IXL250" s="214">
        <f>_xlfn.XLOOKUP(IXL234, Schedule!$F$226:$FO$226, Schedule!$F$236:$FO$236, 0)</f>
        <v>0</v>
      </c>
      <c r="IXM250" s="214">
        <f>_xlfn.XLOOKUP(IXM234, Schedule!$F$226:$FO$226, Schedule!$F$236:$FO$236, 0)</f>
        <v>0</v>
      </c>
      <c r="IXN250" s="214">
        <f>_xlfn.XLOOKUP(IXN234, Schedule!$F$226:$FO$226, Schedule!$F$236:$FO$236, 0)</f>
        <v>0</v>
      </c>
      <c r="IXO250" s="214">
        <f>_xlfn.XLOOKUP(IXO234, Schedule!$F$226:$FO$226, Schedule!$F$236:$FO$236, 0)</f>
        <v>0</v>
      </c>
      <c r="IXP250" s="214">
        <f>_xlfn.XLOOKUP(IXP234, Schedule!$F$226:$FO$226, Schedule!$F$236:$FO$236, 0)</f>
        <v>0</v>
      </c>
      <c r="IXQ250" s="214">
        <f>_xlfn.XLOOKUP(IXQ234, Schedule!$F$226:$FO$226, Schedule!$F$236:$FO$236, 0)</f>
        <v>0</v>
      </c>
      <c r="IXR250" s="214">
        <f>_xlfn.XLOOKUP(IXR234, Schedule!$F$226:$FO$226, Schedule!$F$236:$FO$236, 0)</f>
        <v>0</v>
      </c>
      <c r="IXS250" s="214">
        <f>_xlfn.XLOOKUP(IXS234, Schedule!$F$226:$FO$226, Schedule!$F$236:$FO$236, 0)</f>
        <v>0</v>
      </c>
      <c r="IXT250" s="214">
        <f>_xlfn.XLOOKUP(IXT234, Schedule!$F$226:$FO$226, Schedule!$F$236:$FO$236, 0)</f>
        <v>0</v>
      </c>
      <c r="IXU250" s="214">
        <f>_xlfn.XLOOKUP(IXU234, Schedule!$F$226:$FO$226, Schedule!$F$236:$FO$236, 0)</f>
        <v>0</v>
      </c>
      <c r="IXV250" s="214">
        <f>_xlfn.XLOOKUP(IXV234, Schedule!$F$226:$FO$226, Schedule!$F$236:$FO$236, 0)</f>
        <v>0</v>
      </c>
      <c r="IXW250" s="214">
        <f>_xlfn.XLOOKUP(IXW234, Schedule!$F$226:$FO$226, Schedule!$F$236:$FO$236, 0)</f>
        <v>0</v>
      </c>
      <c r="IXX250" s="214">
        <f>_xlfn.XLOOKUP(IXX234, Schedule!$F$226:$FO$226, Schedule!$F$236:$FO$236, 0)</f>
        <v>0</v>
      </c>
      <c r="IXY250" s="214">
        <f>_xlfn.XLOOKUP(IXY234, Schedule!$F$226:$FO$226, Schedule!$F$236:$FO$236, 0)</f>
        <v>0</v>
      </c>
      <c r="IXZ250" s="214">
        <f>_xlfn.XLOOKUP(IXZ234, Schedule!$F$226:$FO$226, Schedule!$F$236:$FO$236, 0)</f>
        <v>0</v>
      </c>
      <c r="IYA250" s="214">
        <f>_xlfn.XLOOKUP(IYA234, Schedule!$F$226:$FO$226, Schedule!$F$236:$FO$236, 0)</f>
        <v>0</v>
      </c>
      <c r="IYB250" s="214">
        <f>_xlfn.XLOOKUP(IYB234, Schedule!$F$226:$FO$226, Schedule!$F$236:$FO$236, 0)</f>
        <v>0</v>
      </c>
      <c r="IYC250" s="214">
        <f>_xlfn.XLOOKUP(IYC234, Schedule!$F$226:$FO$226, Schedule!$F$236:$FO$236, 0)</f>
        <v>0</v>
      </c>
      <c r="IYD250" s="214">
        <f>_xlfn.XLOOKUP(IYD234, Schedule!$F$226:$FO$226, Schedule!$F$236:$FO$236, 0)</f>
        <v>0</v>
      </c>
      <c r="IYE250" s="214">
        <f>_xlfn.XLOOKUP(IYE234, Schedule!$F$226:$FO$226, Schedule!$F$236:$FO$236, 0)</f>
        <v>0</v>
      </c>
      <c r="IYF250" s="214">
        <f>_xlfn.XLOOKUP(IYF234, Schedule!$F$226:$FO$226, Schedule!$F$236:$FO$236, 0)</f>
        <v>0</v>
      </c>
      <c r="IYG250" s="214">
        <f>_xlfn.XLOOKUP(IYG234, Schedule!$F$226:$FO$226, Schedule!$F$236:$FO$236, 0)</f>
        <v>0</v>
      </c>
      <c r="IYH250" s="214">
        <f>_xlfn.XLOOKUP(IYH234, Schedule!$F$226:$FO$226, Schedule!$F$236:$FO$236, 0)</f>
        <v>0</v>
      </c>
      <c r="IYI250" s="214">
        <f>_xlfn.XLOOKUP(IYI234, Schedule!$F$226:$FO$226, Schedule!$F$236:$FO$236, 0)</f>
        <v>0</v>
      </c>
      <c r="IYJ250" s="214">
        <f>_xlfn.XLOOKUP(IYJ234, Schedule!$F$226:$FO$226, Schedule!$F$236:$FO$236, 0)</f>
        <v>0</v>
      </c>
      <c r="IYK250" s="214">
        <f>_xlfn.XLOOKUP(IYK234, Schedule!$F$226:$FO$226, Schedule!$F$236:$FO$236, 0)</f>
        <v>0</v>
      </c>
      <c r="IYL250" s="214">
        <f>_xlfn.XLOOKUP(IYL234, Schedule!$F$226:$FO$226, Schedule!$F$236:$FO$236, 0)</f>
        <v>0</v>
      </c>
      <c r="IYM250" s="214">
        <f>_xlfn.XLOOKUP(IYM234, Schedule!$F$226:$FO$226, Schedule!$F$236:$FO$236, 0)</f>
        <v>0</v>
      </c>
      <c r="IYN250" s="214">
        <f>_xlfn.XLOOKUP(IYN234, Schedule!$F$226:$FO$226, Schedule!$F$236:$FO$236, 0)</f>
        <v>0</v>
      </c>
      <c r="IYO250" s="214">
        <f>_xlfn.XLOOKUP(IYO234, Schedule!$F$226:$FO$226, Schedule!$F$236:$FO$236, 0)</f>
        <v>0</v>
      </c>
      <c r="IYP250" s="214">
        <f>_xlfn.XLOOKUP(IYP234, Schedule!$F$226:$FO$226, Schedule!$F$236:$FO$236, 0)</f>
        <v>0</v>
      </c>
      <c r="IYQ250" s="214">
        <f>_xlfn.XLOOKUP(IYQ234, Schedule!$F$226:$FO$226, Schedule!$F$236:$FO$236, 0)</f>
        <v>0</v>
      </c>
      <c r="IYR250" s="214">
        <f>_xlfn.XLOOKUP(IYR234, Schedule!$F$226:$FO$226, Schedule!$F$236:$FO$236, 0)</f>
        <v>0</v>
      </c>
      <c r="IYS250" s="214">
        <f>_xlfn.XLOOKUP(IYS234, Schedule!$F$226:$FO$226, Schedule!$F$236:$FO$236, 0)</f>
        <v>0</v>
      </c>
      <c r="IYT250" s="214">
        <f>_xlfn.XLOOKUP(IYT234, Schedule!$F$226:$FO$226, Schedule!$F$236:$FO$236, 0)</f>
        <v>0</v>
      </c>
      <c r="IYU250" s="214">
        <f>_xlfn.XLOOKUP(IYU234, Schedule!$F$226:$FO$226, Schedule!$F$236:$FO$236, 0)</f>
        <v>0</v>
      </c>
      <c r="IYV250" s="214">
        <f>_xlfn.XLOOKUP(IYV234, Schedule!$F$226:$FO$226, Schedule!$F$236:$FO$236, 0)</f>
        <v>0</v>
      </c>
      <c r="IYW250" s="214">
        <f>_xlfn.XLOOKUP(IYW234, Schedule!$F$226:$FO$226, Schedule!$F$236:$FO$236, 0)</f>
        <v>0</v>
      </c>
      <c r="IYX250" s="214">
        <f>_xlfn.XLOOKUP(IYX234, Schedule!$F$226:$FO$226, Schedule!$F$236:$FO$236, 0)</f>
        <v>0</v>
      </c>
      <c r="IYY250" s="214">
        <f>_xlfn.XLOOKUP(IYY234, Schedule!$F$226:$FO$226, Schedule!$F$236:$FO$236, 0)</f>
        <v>0</v>
      </c>
      <c r="IYZ250" s="214">
        <f>_xlfn.XLOOKUP(IYZ234, Schedule!$F$226:$FO$226, Schedule!$F$236:$FO$236, 0)</f>
        <v>0</v>
      </c>
      <c r="IZA250" s="214">
        <f>_xlfn.XLOOKUP(IZA234, Schedule!$F$226:$FO$226, Schedule!$F$236:$FO$236, 0)</f>
        <v>0</v>
      </c>
      <c r="IZB250" s="214">
        <f>_xlfn.XLOOKUP(IZB234, Schedule!$F$226:$FO$226, Schedule!$F$236:$FO$236, 0)</f>
        <v>0</v>
      </c>
      <c r="IZC250" s="214">
        <f>_xlfn.XLOOKUP(IZC234, Schedule!$F$226:$FO$226, Schedule!$F$236:$FO$236, 0)</f>
        <v>0</v>
      </c>
      <c r="IZD250" s="214">
        <f>_xlfn.XLOOKUP(IZD234, Schedule!$F$226:$FO$226, Schedule!$F$236:$FO$236, 0)</f>
        <v>0</v>
      </c>
      <c r="IZE250" s="214">
        <f>_xlfn.XLOOKUP(IZE234, Schedule!$F$226:$FO$226, Schedule!$F$236:$FO$236, 0)</f>
        <v>0</v>
      </c>
      <c r="IZF250" s="214">
        <f>_xlfn.XLOOKUP(IZF234, Schedule!$F$226:$FO$226, Schedule!$F$236:$FO$236, 0)</f>
        <v>0</v>
      </c>
      <c r="IZG250" s="214">
        <f>_xlfn.XLOOKUP(IZG234, Schedule!$F$226:$FO$226, Schedule!$F$236:$FO$236, 0)</f>
        <v>0</v>
      </c>
      <c r="IZH250" s="214">
        <f>_xlfn.XLOOKUP(IZH234, Schedule!$F$226:$FO$226, Schedule!$F$236:$FO$236, 0)</f>
        <v>0</v>
      </c>
      <c r="IZI250" s="214">
        <f>_xlfn.XLOOKUP(IZI234, Schedule!$F$226:$FO$226, Schedule!$F$236:$FO$236, 0)</f>
        <v>0</v>
      </c>
      <c r="IZJ250" s="214">
        <f>_xlfn.XLOOKUP(IZJ234, Schedule!$F$226:$FO$226, Schedule!$F$236:$FO$236, 0)</f>
        <v>0</v>
      </c>
      <c r="IZK250" s="214">
        <f>_xlfn.XLOOKUP(IZK234, Schedule!$F$226:$FO$226, Schedule!$F$236:$FO$236, 0)</f>
        <v>0</v>
      </c>
      <c r="IZL250" s="214">
        <f>_xlfn.XLOOKUP(IZL234, Schedule!$F$226:$FO$226, Schedule!$F$236:$FO$236, 0)</f>
        <v>0</v>
      </c>
      <c r="IZM250" s="214">
        <f>_xlfn.XLOOKUP(IZM234, Schedule!$F$226:$FO$226, Schedule!$F$236:$FO$236, 0)</f>
        <v>0</v>
      </c>
      <c r="IZN250" s="214">
        <f>_xlfn.XLOOKUP(IZN234, Schedule!$F$226:$FO$226, Schedule!$F$236:$FO$236, 0)</f>
        <v>0</v>
      </c>
      <c r="IZO250" s="214">
        <f>_xlfn.XLOOKUP(IZO234, Schedule!$F$226:$FO$226, Schedule!$F$236:$FO$236, 0)</f>
        <v>0</v>
      </c>
      <c r="IZP250" s="214">
        <f>_xlfn.XLOOKUP(IZP234, Schedule!$F$226:$FO$226, Schedule!$F$236:$FO$236, 0)</f>
        <v>0</v>
      </c>
      <c r="IZQ250" s="214">
        <f>_xlfn.XLOOKUP(IZQ234, Schedule!$F$226:$FO$226, Schedule!$F$236:$FO$236, 0)</f>
        <v>0</v>
      </c>
      <c r="IZR250" s="214">
        <f>_xlfn.XLOOKUP(IZR234, Schedule!$F$226:$FO$226, Schedule!$F$236:$FO$236, 0)</f>
        <v>0</v>
      </c>
      <c r="IZS250" s="214">
        <f>_xlfn.XLOOKUP(IZS234, Schedule!$F$226:$FO$226, Schedule!$F$236:$FO$236, 0)</f>
        <v>0</v>
      </c>
      <c r="IZT250" s="214">
        <f>_xlfn.XLOOKUP(IZT234, Schedule!$F$226:$FO$226, Schedule!$F$236:$FO$236, 0)</f>
        <v>0</v>
      </c>
      <c r="IZU250" s="214">
        <f>_xlfn.XLOOKUP(IZU234, Schedule!$F$226:$FO$226, Schedule!$F$236:$FO$236, 0)</f>
        <v>0</v>
      </c>
      <c r="IZV250" s="214">
        <f>_xlfn.XLOOKUP(IZV234, Schedule!$F$226:$FO$226, Schedule!$F$236:$FO$236, 0)</f>
        <v>0</v>
      </c>
      <c r="IZW250" s="214">
        <f>_xlfn.XLOOKUP(IZW234, Schedule!$F$226:$FO$226, Schedule!$F$236:$FO$236, 0)</f>
        <v>0</v>
      </c>
      <c r="IZX250" s="214">
        <f>_xlfn.XLOOKUP(IZX234, Schedule!$F$226:$FO$226, Schedule!$F$236:$FO$236, 0)</f>
        <v>0</v>
      </c>
      <c r="IZY250" s="214">
        <f>_xlfn.XLOOKUP(IZY234, Schedule!$F$226:$FO$226, Schedule!$F$236:$FO$236, 0)</f>
        <v>0</v>
      </c>
      <c r="IZZ250" s="214">
        <f>_xlfn.XLOOKUP(IZZ234, Schedule!$F$226:$FO$226, Schedule!$F$236:$FO$236, 0)</f>
        <v>0</v>
      </c>
      <c r="JAA250" s="214">
        <f>_xlfn.XLOOKUP(JAA234, Schedule!$F$226:$FO$226, Schedule!$F$236:$FO$236, 0)</f>
        <v>0</v>
      </c>
      <c r="JAB250" s="214">
        <f>_xlfn.XLOOKUP(JAB234, Schedule!$F$226:$FO$226, Schedule!$F$236:$FO$236, 0)</f>
        <v>0</v>
      </c>
      <c r="JAC250" s="214">
        <f>_xlfn.XLOOKUP(JAC234, Schedule!$F$226:$FO$226, Schedule!$F$236:$FO$236, 0)</f>
        <v>0</v>
      </c>
      <c r="JAD250" s="214">
        <f>_xlfn.XLOOKUP(JAD234, Schedule!$F$226:$FO$226, Schedule!$F$236:$FO$236, 0)</f>
        <v>0</v>
      </c>
      <c r="JAE250" s="214">
        <f>_xlfn.XLOOKUP(JAE234, Schedule!$F$226:$FO$226, Schedule!$F$236:$FO$236, 0)</f>
        <v>0</v>
      </c>
      <c r="JAF250" s="214">
        <f>_xlfn.XLOOKUP(JAF234, Schedule!$F$226:$FO$226, Schedule!$F$236:$FO$236, 0)</f>
        <v>0</v>
      </c>
      <c r="JAG250" s="214">
        <f>_xlfn.XLOOKUP(JAG234, Schedule!$F$226:$FO$226, Schedule!$F$236:$FO$236, 0)</f>
        <v>0</v>
      </c>
      <c r="JAH250" s="214">
        <f>_xlfn.XLOOKUP(JAH234, Schedule!$F$226:$FO$226, Schedule!$F$236:$FO$236, 0)</f>
        <v>0</v>
      </c>
      <c r="JAI250" s="214">
        <f>_xlfn.XLOOKUP(JAI234, Schedule!$F$226:$FO$226, Schedule!$F$236:$FO$236, 0)</f>
        <v>0</v>
      </c>
      <c r="JAJ250" s="214">
        <f>_xlfn.XLOOKUP(JAJ234, Schedule!$F$226:$FO$226, Schedule!$F$236:$FO$236, 0)</f>
        <v>0</v>
      </c>
      <c r="JAK250" s="214">
        <f>_xlfn.XLOOKUP(JAK234, Schedule!$F$226:$FO$226, Schedule!$F$236:$FO$236, 0)</f>
        <v>0</v>
      </c>
      <c r="JAL250" s="214">
        <f>_xlfn.XLOOKUP(JAL234, Schedule!$F$226:$FO$226, Schedule!$F$236:$FO$236, 0)</f>
        <v>0</v>
      </c>
      <c r="JAM250" s="214">
        <f>_xlfn.XLOOKUP(JAM234, Schedule!$F$226:$FO$226, Schedule!$F$236:$FO$236, 0)</f>
        <v>0</v>
      </c>
      <c r="JAN250" s="214">
        <f>_xlfn.XLOOKUP(JAN234, Schedule!$F$226:$FO$226, Schedule!$F$236:$FO$236, 0)</f>
        <v>0</v>
      </c>
      <c r="JAO250" s="214">
        <f>_xlfn.XLOOKUP(JAO234, Schedule!$F$226:$FO$226, Schedule!$F$236:$FO$236, 0)</f>
        <v>0</v>
      </c>
      <c r="JAP250" s="214">
        <f>_xlfn.XLOOKUP(JAP234, Schedule!$F$226:$FO$226, Schedule!$F$236:$FO$236, 0)</f>
        <v>0</v>
      </c>
      <c r="JAQ250" s="214">
        <f>_xlfn.XLOOKUP(JAQ234, Schedule!$F$226:$FO$226, Schedule!$F$236:$FO$236, 0)</f>
        <v>0</v>
      </c>
      <c r="JAR250" s="214">
        <f>_xlfn.XLOOKUP(JAR234, Schedule!$F$226:$FO$226, Schedule!$F$236:$FO$236, 0)</f>
        <v>0</v>
      </c>
      <c r="JAS250" s="214">
        <f>_xlfn.XLOOKUP(JAS234, Schedule!$F$226:$FO$226, Schedule!$F$236:$FO$236, 0)</f>
        <v>0</v>
      </c>
      <c r="JAT250" s="214">
        <f>_xlfn.XLOOKUP(JAT234, Schedule!$F$226:$FO$226, Schedule!$F$236:$FO$236, 0)</f>
        <v>0</v>
      </c>
      <c r="JAU250" s="214">
        <f>_xlfn.XLOOKUP(JAU234, Schedule!$F$226:$FO$226, Schedule!$F$236:$FO$236, 0)</f>
        <v>0</v>
      </c>
      <c r="JAV250" s="214">
        <f>_xlfn.XLOOKUP(JAV234, Schedule!$F$226:$FO$226, Schedule!$F$236:$FO$236, 0)</f>
        <v>0</v>
      </c>
      <c r="JAW250" s="214">
        <f>_xlfn.XLOOKUP(JAW234, Schedule!$F$226:$FO$226, Schedule!$F$236:$FO$236, 0)</f>
        <v>0</v>
      </c>
      <c r="JAX250" s="214">
        <f>_xlfn.XLOOKUP(JAX234, Schedule!$F$226:$FO$226, Schedule!$F$236:$FO$236, 0)</f>
        <v>0</v>
      </c>
      <c r="JAY250" s="214">
        <f>_xlfn.XLOOKUP(JAY234, Schedule!$F$226:$FO$226, Schedule!$F$236:$FO$236, 0)</f>
        <v>0</v>
      </c>
      <c r="JAZ250" s="214">
        <f>_xlfn.XLOOKUP(JAZ234, Schedule!$F$226:$FO$226, Schedule!$F$236:$FO$236, 0)</f>
        <v>0</v>
      </c>
      <c r="JBA250" s="214">
        <f>_xlfn.XLOOKUP(JBA234, Schedule!$F$226:$FO$226, Schedule!$F$236:$FO$236, 0)</f>
        <v>0</v>
      </c>
      <c r="JBB250" s="214">
        <f>_xlfn.XLOOKUP(JBB234, Schedule!$F$226:$FO$226, Schedule!$F$236:$FO$236, 0)</f>
        <v>0</v>
      </c>
      <c r="JBC250" s="214">
        <f>_xlfn.XLOOKUP(JBC234, Schedule!$F$226:$FO$226, Schedule!$F$236:$FO$236, 0)</f>
        <v>0</v>
      </c>
      <c r="JBD250" s="214">
        <f>_xlfn.XLOOKUP(JBD234, Schedule!$F$226:$FO$226, Schedule!$F$236:$FO$236, 0)</f>
        <v>0</v>
      </c>
      <c r="JBE250" s="214">
        <f>_xlfn.XLOOKUP(JBE234, Schedule!$F$226:$FO$226, Schedule!$F$236:$FO$236, 0)</f>
        <v>0</v>
      </c>
      <c r="JBF250" s="214">
        <f>_xlfn.XLOOKUP(JBF234, Schedule!$F$226:$FO$226, Schedule!$F$236:$FO$236, 0)</f>
        <v>0</v>
      </c>
      <c r="JBG250" s="214">
        <f>_xlfn.XLOOKUP(JBG234, Schedule!$F$226:$FO$226, Schedule!$F$236:$FO$236, 0)</f>
        <v>0</v>
      </c>
      <c r="JBH250" s="214">
        <f>_xlfn.XLOOKUP(JBH234, Schedule!$F$226:$FO$226, Schedule!$F$236:$FO$236, 0)</f>
        <v>0</v>
      </c>
      <c r="JBI250" s="214">
        <f>_xlfn.XLOOKUP(JBI234, Schedule!$F$226:$FO$226, Schedule!$F$236:$FO$236, 0)</f>
        <v>0</v>
      </c>
      <c r="JBJ250" s="214">
        <f>_xlfn.XLOOKUP(JBJ234, Schedule!$F$226:$FO$226, Schedule!$F$236:$FO$236, 0)</f>
        <v>0</v>
      </c>
      <c r="JBK250" s="214">
        <f>_xlfn.XLOOKUP(JBK234, Schedule!$F$226:$FO$226, Schedule!$F$236:$FO$236, 0)</f>
        <v>0</v>
      </c>
      <c r="JBL250" s="214">
        <f>_xlfn.XLOOKUP(JBL234, Schedule!$F$226:$FO$226, Schedule!$F$236:$FO$236, 0)</f>
        <v>0</v>
      </c>
      <c r="JBM250" s="214">
        <f>_xlfn.XLOOKUP(JBM234, Schedule!$F$226:$FO$226, Schedule!$F$236:$FO$236, 0)</f>
        <v>0</v>
      </c>
      <c r="JBN250" s="214">
        <f>_xlfn.XLOOKUP(JBN234, Schedule!$F$226:$FO$226, Schedule!$F$236:$FO$236, 0)</f>
        <v>0</v>
      </c>
      <c r="JBO250" s="214">
        <f>_xlfn.XLOOKUP(JBO234, Schedule!$F$226:$FO$226, Schedule!$F$236:$FO$236, 0)</f>
        <v>0</v>
      </c>
      <c r="JBP250" s="214">
        <f>_xlfn.XLOOKUP(JBP234, Schedule!$F$226:$FO$226, Schedule!$F$236:$FO$236, 0)</f>
        <v>0</v>
      </c>
      <c r="JBQ250" s="214">
        <f>_xlfn.XLOOKUP(JBQ234, Schedule!$F$226:$FO$226, Schedule!$F$236:$FO$236, 0)</f>
        <v>0</v>
      </c>
      <c r="JBR250" s="214">
        <f>_xlfn.XLOOKUP(JBR234, Schedule!$F$226:$FO$226, Schedule!$F$236:$FO$236, 0)</f>
        <v>0</v>
      </c>
      <c r="JBS250" s="214">
        <f>_xlfn.XLOOKUP(JBS234, Schedule!$F$226:$FO$226, Schedule!$F$236:$FO$236, 0)</f>
        <v>0</v>
      </c>
      <c r="JBT250" s="214">
        <f>_xlfn.XLOOKUP(JBT234, Schedule!$F$226:$FO$226, Schedule!$F$236:$FO$236, 0)</f>
        <v>0</v>
      </c>
      <c r="JBU250" s="214">
        <f>_xlfn.XLOOKUP(JBU234, Schedule!$F$226:$FO$226, Schedule!$F$236:$FO$236, 0)</f>
        <v>0</v>
      </c>
      <c r="JBV250" s="214">
        <f>_xlfn.XLOOKUP(JBV234, Schedule!$F$226:$FO$226, Schedule!$F$236:$FO$236, 0)</f>
        <v>0</v>
      </c>
      <c r="JBW250" s="214">
        <f>_xlfn.XLOOKUP(JBW234, Schedule!$F$226:$FO$226, Schedule!$F$236:$FO$236, 0)</f>
        <v>0</v>
      </c>
      <c r="JBX250" s="214">
        <f>_xlfn.XLOOKUP(JBX234, Schedule!$F$226:$FO$226, Schedule!$F$236:$FO$236, 0)</f>
        <v>0</v>
      </c>
      <c r="JBY250" s="214">
        <f>_xlfn.XLOOKUP(JBY234, Schedule!$F$226:$FO$226, Schedule!$F$236:$FO$236, 0)</f>
        <v>0</v>
      </c>
      <c r="JBZ250" s="214">
        <f>_xlfn.XLOOKUP(JBZ234, Schedule!$F$226:$FO$226, Schedule!$F$236:$FO$236, 0)</f>
        <v>0</v>
      </c>
      <c r="JCA250" s="214">
        <f>_xlfn.XLOOKUP(JCA234, Schedule!$F$226:$FO$226, Schedule!$F$236:$FO$236, 0)</f>
        <v>0</v>
      </c>
      <c r="JCB250" s="214">
        <f>_xlfn.XLOOKUP(JCB234, Schedule!$F$226:$FO$226, Schedule!$F$236:$FO$236, 0)</f>
        <v>0</v>
      </c>
      <c r="JCC250" s="214">
        <f>_xlfn.XLOOKUP(JCC234, Schedule!$F$226:$FO$226, Schedule!$F$236:$FO$236, 0)</f>
        <v>0</v>
      </c>
      <c r="JCD250" s="214">
        <f>_xlfn.XLOOKUP(JCD234, Schedule!$F$226:$FO$226, Schedule!$F$236:$FO$236, 0)</f>
        <v>0</v>
      </c>
      <c r="JCE250" s="214">
        <f>_xlfn.XLOOKUP(JCE234, Schedule!$F$226:$FO$226, Schedule!$F$236:$FO$236, 0)</f>
        <v>0</v>
      </c>
      <c r="JCF250" s="214">
        <f>_xlfn.XLOOKUP(JCF234, Schedule!$F$226:$FO$226, Schedule!$F$236:$FO$236, 0)</f>
        <v>0</v>
      </c>
      <c r="JCG250" s="214">
        <f>_xlfn.XLOOKUP(JCG234, Schedule!$F$226:$FO$226, Schedule!$F$236:$FO$236, 0)</f>
        <v>0</v>
      </c>
      <c r="JCH250" s="214">
        <f>_xlfn.XLOOKUP(JCH234, Schedule!$F$226:$FO$226, Schedule!$F$236:$FO$236, 0)</f>
        <v>0</v>
      </c>
      <c r="JCI250" s="214">
        <f>_xlfn.XLOOKUP(JCI234, Schedule!$F$226:$FO$226, Schedule!$F$236:$FO$236, 0)</f>
        <v>0</v>
      </c>
      <c r="JCJ250" s="214">
        <f>_xlfn.XLOOKUP(JCJ234, Schedule!$F$226:$FO$226, Schedule!$F$236:$FO$236, 0)</f>
        <v>0</v>
      </c>
      <c r="JCK250" s="214">
        <f>_xlfn.XLOOKUP(JCK234, Schedule!$F$226:$FO$226, Schedule!$F$236:$FO$236, 0)</f>
        <v>0</v>
      </c>
      <c r="JCL250" s="214">
        <f>_xlfn.XLOOKUP(JCL234, Schedule!$F$226:$FO$226, Schedule!$F$236:$FO$236, 0)</f>
        <v>0</v>
      </c>
      <c r="JCM250" s="214">
        <f>_xlfn.XLOOKUP(JCM234, Schedule!$F$226:$FO$226, Schedule!$F$236:$FO$236, 0)</f>
        <v>0</v>
      </c>
      <c r="JCN250" s="214">
        <f>_xlfn.XLOOKUP(JCN234, Schedule!$F$226:$FO$226, Schedule!$F$236:$FO$236, 0)</f>
        <v>0</v>
      </c>
      <c r="JCO250" s="214">
        <f>_xlfn.XLOOKUP(JCO234, Schedule!$F$226:$FO$226, Schedule!$F$236:$FO$236, 0)</f>
        <v>0</v>
      </c>
      <c r="JCP250" s="214">
        <f>_xlfn.XLOOKUP(JCP234, Schedule!$F$226:$FO$226, Schedule!$F$236:$FO$236, 0)</f>
        <v>0</v>
      </c>
      <c r="JCQ250" s="214">
        <f>_xlfn.XLOOKUP(JCQ234, Schedule!$F$226:$FO$226, Schedule!$F$236:$FO$236, 0)</f>
        <v>0</v>
      </c>
      <c r="JCR250" s="214">
        <f>_xlfn.XLOOKUP(JCR234, Schedule!$F$226:$FO$226, Schedule!$F$236:$FO$236, 0)</f>
        <v>0</v>
      </c>
      <c r="JCS250" s="214">
        <f>_xlfn.XLOOKUP(JCS234, Schedule!$F$226:$FO$226, Schedule!$F$236:$FO$236, 0)</f>
        <v>0</v>
      </c>
      <c r="JCT250" s="214">
        <f>_xlfn.XLOOKUP(JCT234, Schedule!$F$226:$FO$226, Schedule!$F$236:$FO$236, 0)</f>
        <v>0</v>
      </c>
      <c r="JCU250" s="214">
        <f>_xlfn.XLOOKUP(JCU234, Schedule!$F$226:$FO$226, Schedule!$F$236:$FO$236, 0)</f>
        <v>0</v>
      </c>
      <c r="JCV250" s="214">
        <f>_xlfn.XLOOKUP(JCV234, Schedule!$F$226:$FO$226, Schedule!$F$236:$FO$236, 0)</f>
        <v>0</v>
      </c>
      <c r="JCW250" s="214">
        <f>_xlfn.XLOOKUP(JCW234, Schedule!$F$226:$FO$226, Schedule!$F$236:$FO$236, 0)</f>
        <v>0</v>
      </c>
      <c r="JCX250" s="214">
        <f>_xlfn.XLOOKUP(JCX234, Schedule!$F$226:$FO$226, Schedule!$F$236:$FO$236, 0)</f>
        <v>0</v>
      </c>
      <c r="JCY250" s="214">
        <f>_xlfn.XLOOKUP(JCY234, Schedule!$F$226:$FO$226, Schedule!$F$236:$FO$236, 0)</f>
        <v>0</v>
      </c>
      <c r="JCZ250" s="214">
        <f>_xlfn.XLOOKUP(JCZ234, Schedule!$F$226:$FO$226, Schedule!$F$236:$FO$236, 0)</f>
        <v>0</v>
      </c>
      <c r="JDA250" s="214">
        <f>_xlfn.XLOOKUP(JDA234, Schedule!$F$226:$FO$226, Schedule!$F$236:$FO$236, 0)</f>
        <v>0</v>
      </c>
      <c r="JDB250" s="214">
        <f>_xlfn.XLOOKUP(JDB234, Schedule!$F$226:$FO$226, Schedule!$F$236:$FO$236, 0)</f>
        <v>0</v>
      </c>
      <c r="JDC250" s="214">
        <f>_xlfn.XLOOKUP(JDC234, Schedule!$F$226:$FO$226, Schedule!$F$236:$FO$236, 0)</f>
        <v>0</v>
      </c>
      <c r="JDD250" s="214">
        <f>_xlfn.XLOOKUP(JDD234, Schedule!$F$226:$FO$226, Schedule!$F$236:$FO$236, 0)</f>
        <v>0</v>
      </c>
      <c r="JDE250" s="214">
        <f>_xlfn.XLOOKUP(JDE234, Schedule!$F$226:$FO$226, Schedule!$F$236:$FO$236, 0)</f>
        <v>0</v>
      </c>
      <c r="JDF250" s="214">
        <f>_xlfn.XLOOKUP(JDF234, Schedule!$F$226:$FO$226, Schedule!$F$236:$FO$236, 0)</f>
        <v>0</v>
      </c>
      <c r="JDG250" s="214">
        <f>_xlfn.XLOOKUP(JDG234, Schedule!$F$226:$FO$226, Schedule!$F$236:$FO$236, 0)</f>
        <v>0</v>
      </c>
      <c r="JDH250" s="214">
        <f>_xlfn.XLOOKUP(JDH234, Schedule!$F$226:$FO$226, Schedule!$F$236:$FO$236, 0)</f>
        <v>0</v>
      </c>
      <c r="JDI250" s="214">
        <f>_xlfn.XLOOKUP(JDI234, Schedule!$F$226:$FO$226, Schedule!$F$236:$FO$236, 0)</f>
        <v>0</v>
      </c>
      <c r="JDJ250" s="214">
        <f>_xlfn.XLOOKUP(JDJ234, Schedule!$F$226:$FO$226, Schedule!$F$236:$FO$236, 0)</f>
        <v>0</v>
      </c>
      <c r="JDK250" s="214">
        <f>_xlfn.XLOOKUP(JDK234, Schedule!$F$226:$FO$226, Schedule!$F$236:$FO$236, 0)</f>
        <v>0</v>
      </c>
      <c r="JDL250" s="214">
        <f>_xlfn.XLOOKUP(JDL234, Schedule!$F$226:$FO$226, Schedule!$F$236:$FO$236, 0)</f>
        <v>0</v>
      </c>
      <c r="JDM250" s="214">
        <f>_xlfn.XLOOKUP(JDM234, Schedule!$F$226:$FO$226, Schedule!$F$236:$FO$236, 0)</f>
        <v>0</v>
      </c>
      <c r="JDN250" s="214">
        <f>_xlfn.XLOOKUP(JDN234, Schedule!$F$226:$FO$226, Schedule!$F$236:$FO$236, 0)</f>
        <v>0</v>
      </c>
      <c r="JDO250" s="214">
        <f>_xlfn.XLOOKUP(JDO234, Schedule!$F$226:$FO$226, Schedule!$F$236:$FO$236, 0)</f>
        <v>0</v>
      </c>
      <c r="JDP250" s="214">
        <f>_xlfn.XLOOKUP(JDP234, Schedule!$F$226:$FO$226, Schedule!$F$236:$FO$236, 0)</f>
        <v>0</v>
      </c>
      <c r="JDQ250" s="214">
        <f>_xlfn.XLOOKUP(JDQ234, Schedule!$F$226:$FO$226, Schedule!$F$236:$FO$236, 0)</f>
        <v>0</v>
      </c>
      <c r="JDR250" s="214">
        <f>_xlfn.XLOOKUP(JDR234, Schedule!$F$226:$FO$226, Schedule!$F$236:$FO$236, 0)</f>
        <v>0</v>
      </c>
      <c r="JDS250" s="214">
        <f>_xlfn.XLOOKUP(JDS234, Schedule!$F$226:$FO$226, Schedule!$F$236:$FO$236, 0)</f>
        <v>0</v>
      </c>
      <c r="JDT250" s="214">
        <f>_xlfn.XLOOKUP(JDT234, Schedule!$F$226:$FO$226, Schedule!$F$236:$FO$236, 0)</f>
        <v>0</v>
      </c>
      <c r="JDU250" s="214">
        <f>_xlfn.XLOOKUP(JDU234, Schedule!$F$226:$FO$226, Schedule!$F$236:$FO$236, 0)</f>
        <v>0</v>
      </c>
      <c r="JDV250" s="214">
        <f>_xlfn.XLOOKUP(JDV234, Schedule!$F$226:$FO$226, Schedule!$F$236:$FO$236, 0)</f>
        <v>0</v>
      </c>
      <c r="JDW250" s="214">
        <f>_xlfn.XLOOKUP(JDW234, Schedule!$F$226:$FO$226, Schedule!$F$236:$FO$236, 0)</f>
        <v>0</v>
      </c>
      <c r="JDX250" s="214">
        <f>_xlfn.XLOOKUP(JDX234, Schedule!$F$226:$FO$226, Schedule!$F$236:$FO$236, 0)</f>
        <v>0</v>
      </c>
      <c r="JDY250" s="214">
        <f>_xlfn.XLOOKUP(JDY234, Schedule!$F$226:$FO$226, Schedule!$F$236:$FO$236, 0)</f>
        <v>0</v>
      </c>
      <c r="JDZ250" s="214">
        <f>_xlfn.XLOOKUP(JDZ234, Schedule!$F$226:$FO$226, Schedule!$F$236:$FO$236, 0)</f>
        <v>0</v>
      </c>
      <c r="JEA250" s="214">
        <f>_xlfn.XLOOKUP(JEA234, Schedule!$F$226:$FO$226, Schedule!$F$236:$FO$236, 0)</f>
        <v>0</v>
      </c>
      <c r="JEB250" s="214">
        <f>_xlfn.XLOOKUP(JEB234, Schedule!$F$226:$FO$226, Schedule!$F$236:$FO$236, 0)</f>
        <v>0</v>
      </c>
      <c r="JEC250" s="214">
        <f>_xlfn.XLOOKUP(JEC234, Schedule!$F$226:$FO$226, Schedule!$F$236:$FO$236, 0)</f>
        <v>0</v>
      </c>
      <c r="JED250" s="214">
        <f>_xlfn.XLOOKUP(JED234, Schedule!$F$226:$FO$226, Schedule!$F$236:$FO$236, 0)</f>
        <v>0</v>
      </c>
      <c r="JEE250" s="214">
        <f>_xlfn.XLOOKUP(JEE234, Schedule!$F$226:$FO$226, Schedule!$F$236:$FO$236, 0)</f>
        <v>0</v>
      </c>
      <c r="JEF250" s="214">
        <f>_xlfn.XLOOKUP(JEF234, Schedule!$F$226:$FO$226, Schedule!$F$236:$FO$236, 0)</f>
        <v>0</v>
      </c>
      <c r="JEG250" s="214">
        <f>_xlfn.XLOOKUP(JEG234, Schedule!$F$226:$FO$226, Schedule!$F$236:$FO$236, 0)</f>
        <v>0</v>
      </c>
      <c r="JEH250" s="214">
        <f>_xlfn.XLOOKUP(JEH234, Schedule!$F$226:$FO$226, Schedule!$F$236:$FO$236, 0)</f>
        <v>0</v>
      </c>
      <c r="JEI250" s="214">
        <f>_xlfn.XLOOKUP(JEI234, Schedule!$F$226:$FO$226, Schedule!$F$236:$FO$236, 0)</f>
        <v>0</v>
      </c>
      <c r="JEJ250" s="214">
        <f>_xlfn.XLOOKUP(JEJ234, Schedule!$F$226:$FO$226, Schedule!$F$236:$FO$236, 0)</f>
        <v>0</v>
      </c>
      <c r="JEK250" s="214">
        <f>_xlfn.XLOOKUP(JEK234, Schedule!$F$226:$FO$226, Schedule!$F$236:$FO$236, 0)</f>
        <v>0</v>
      </c>
      <c r="JEL250" s="214">
        <f>_xlfn.XLOOKUP(JEL234, Schedule!$F$226:$FO$226, Schedule!$F$236:$FO$236, 0)</f>
        <v>0</v>
      </c>
      <c r="JEM250" s="214">
        <f>_xlfn.XLOOKUP(JEM234, Schedule!$F$226:$FO$226, Schedule!$F$236:$FO$236, 0)</f>
        <v>0</v>
      </c>
      <c r="JEN250" s="214">
        <f>_xlfn.XLOOKUP(JEN234, Schedule!$F$226:$FO$226, Schedule!$F$236:$FO$236, 0)</f>
        <v>0</v>
      </c>
      <c r="JEO250" s="214">
        <f>_xlfn.XLOOKUP(JEO234, Schedule!$F$226:$FO$226, Schedule!$F$236:$FO$236, 0)</f>
        <v>0</v>
      </c>
      <c r="JEP250" s="214">
        <f>_xlfn.XLOOKUP(JEP234, Schedule!$F$226:$FO$226, Schedule!$F$236:$FO$236, 0)</f>
        <v>0</v>
      </c>
      <c r="JEQ250" s="214">
        <f>_xlfn.XLOOKUP(JEQ234, Schedule!$F$226:$FO$226, Schedule!$F$236:$FO$236, 0)</f>
        <v>0</v>
      </c>
      <c r="JER250" s="214">
        <f>_xlfn.XLOOKUP(JER234, Schedule!$F$226:$FO$226, Schedule!$F$236:$FO$236, 0)</f>
        <v>0</v>
      </c>
      <c r="JES250" s="214">
        <f>_xlfn.XLOOKUP(JES234, Schedule!$F$226:$FO$226, Schedule!$F$236:$FO$236, 0)</f>
        <v>0</v>
      </c>
      <c r="JET250" s="214">
        <f>_xlfn.XLOOKUP(JET234, Schedule!$F$226:$FO$226, Schedule!$F$236:$FO$236, 0)</f>
        <v>0</v>
      </c>
      <c r="JEU250" s="214">
        <f>_xlfn.XLOOKUP(JEU234, Schedule!$F$226:$FO$226, Schedule!$F$236:$FO$236, 0)</f>
        <v>0</v>
      </c>
      <c r="JEV250" s="214">
        <f>_xlfn.XLOOKUP(JEV234, Schedule!$F$226:$FO$226, Schedule!$F$236:$FO$236, 0)</f>
        <v>0</v>
      </c>
      <c r="JEW250" s="214">
        <f>_xlfn.XLOOKUP(JEW234, Schedule!$F$226:$FO$226, Schedule!$F$236:$FO$236, 0)</f>
        <v>0</v>
      </c>
      <c r="JEX250" s="214">
        <f>_xlfn.XLOOKUP(JEX234, Schedule!$F$226:$FO$226, Schedule!$F$236:$FO$236, 0)</f>
        <v>0</v>
      </c>
      <c r="JEY250" s="214">
        <f>_xlfn.XLOOKUP(JEY234, Schedule!$F$226:$FO$226, Schedule!$F$236:$FO$236, 0)</f>
        <v>0</v>
      </c>
      <c r="JEZ250" s="214">
        <f>_xlfn.XLOOKUP(JEZ234, Schedule!$F$226:$FO$226, Schedule!$F$236:$FO$236, 0)</f>
        <v>0</v>
      </c>
      <c r="JFA250" s="214">
        <f>_xlfn.XLOOKUP(JFA234, Schedule!$F$226:$FO$226, Schedule!$F$236:$FO$236, 0)</f>
        <v>0</v>
      </c>
      <c r="JFB250" s="214">
        <f>_xlfn.XLOOKUP(JFB234, Schedule!$F$226:$FO$226, Schedule!$F$236:$FO$236, 0)</f>
        <v>0</v>
      </c>
      <c r="JFC250" s="214">
        <f>_xlfn.XLOOKUP(JFC234, Schedule!$F$226:$FO$226, Schedule!$F$236:$FO$236, 0)</f>
        <v>0</v>
      </c>
      <c r="JFD250" s="214">
        <f>_xlfn.XLOOKUP(JFD234, Schedule!$F$226:$FO$226, Schedule!$F$236:$FO$236, 0)</f>
        <v>0</v>
      </c>
      <c r="JFE250" s="214">
        <f>_xlfn.XLOOKUP(JFE234, Schedule!$F$226:$FO$226, Schedule!$F$236:$FO$236, 0)</f>
        <v>0</v>
      </c>
      <c r="JFF250" s="214">
        <f>_xlfn.XLOOKUP(JFF234, Schedule!$F$226:$FO$226, Schedule!$F$236:$FO$236, 0)</f>
        <v>0</v>
      </c>
      <c r="JFG250" s="214">
        <f>_xlfn.XLOOKUP(JFG234, Schedule!$F$226:$FO$226, Schedule!$F$236:$FO$236, 0)</f>
        <v>0</v>
      </c>
      <c r="JFH250" s="214">
        <f>_xlfn.XLOOKUP(JFH234, Schedule!$F$226:$FO$226, Schedule!$F$236:$FO$236, 0)</f>
        <v>0</v>
      </c>
      <c r="JFI250" s="214">
        <f>_xlfn.XLOOKUP(JFI234, Schedule!$F$226:$FO$226, Schedule!$F$236:$FO$236, 0)</f>
        <v>0</v>
      </c>
      <c r="JFJ250" s="214">
        <f>_xlfn.XLOOKUP(JFJ234, Schedule!$F$226:$FO$226, Schedule!$F$236:$FO$236, 0)</f>
        <v>0</v>
      </c>
      <c r="JFK250" s="214">
        <f>_xlfn.XLOOKUP(JFK234, Schedule!$F$226:$FO$226, Schedule!$F$236:$FO$236, 0)</f>
        <v>0</v>
      </c>
      <c r="JFL250" s="214">
        <f>_xlfn.XLOOKUP(JFL234, Schedule!$F$226:$FO$226, Schedule!$F$236:$FO$236, 0)</f>
        <v>0</v>
      </c>
      <c r="JFM250" s="214">
        <f>_xlfn.XLOOKUP(JFM234, Schedule!$F$226:$FO$226, Schedule!$F$236:$FO$236, 0)</f>
        <v>0</v>
      </c>
      <c r="JFN250" s="214">
        <f>_xlfn.XLOOKUP(JFN234, Schedule!$F$226:$FO$226, Schedule!$F$236:$FO$236, 0)</f>
        <v>0</v>
      </c>
      <c r="JFO250" s="214">
        <f>_xlfn.XLOOKUP(JFO234, Schedule!$F$226:$FO$226, Schedule!$F$236:$FO$236, 0)</f>
        <v>0</v>
      </c>
      <c r="JFP250" s="214">
        <f>_xlfn.XLOOKUP(JFP234, Schedule!$F$226:$FO$226, Schedule!$F$236:$FO$236, 0)</f>
        <v>0</v>
      </c>
      <c r="JFQ250" s="214">
        <f>_xlfn.XLOOKUP(JFQ234, Schedule!$F$226:$FO$226, Schedule!$F$236:$FO$236, 0)</f>
        <v>0</v>
      </c>
      <c r="JFR250" s="214">
        <f>_xlfn.XLOOKUP(JFR234, Schedule!$F$226:$FO$226, Schedule!$F$236:$FO$236, 0)</f>
        <v>0</v>
      </c>
      <c r="JFS250" s="214">
        <f>_xlfn.XLOOKUP(JFS234, Schedule!$F$226:$FO$226, Schedule!$F$236:$FO$236, 0)</f>
        <v>0</v>
      </c>
      <c r="JFT250" s="214">
        <f>_xlfn.XLOOKUP(JFT234, Schedule!$F$226:$FO$226, Schedule!$F$236:$FO$236, 0)</f>
        <v>0</v>
      </c>
      <c r="JFU250" s="214">
        <f>_xlfn.XLOOKUP(JFU234, Schedule!$F$226:$FO$226, Schedule!$F$236:$FO$236, 0)</f>
        <v>0</v>
      </c>
      <c r="JFV250" s="214">
        <f>_xlfn.XLOOKUP(JFV234, Schedule!$F$226:$FO$226, Schedule!$F$236:$FO$236, 0)</f>
        <v>0</v>
      </c>
      <c r="JFW250" s="214">
        <f>_xlfn.XLOOKUP(JFW234, Schedule!$F$226:$FO$226, Schedule!$F$236:$FO$236, 0)</f>
        <v>0</v>
      </c>
      <c r="JFX250" s="214">
        <f>_xlfn.XLOOKUP(JFX234, Schedule!$F$226:$FO$226, Schedule!$F$236:$FO$236, 0)</f>
        <v>0</v>
      </c>
      <c r="JFY250" s="214">
        <f>_xlfn.XLOOKUP(JFY234, Schedule!$F$226:$FO$226, Schedule!$F$236:$FO$236, 0)</f>
        <v>0</v>
      </c>
      <c r="JFZ250" s="214">
        <f>_xlfn.XLOOKUP(JFZ234, Schedule!$F$226:$FO$226, Schedule!$F$236:$FO$236, 0)</f>
        <v>0</v>
      </c>
      <c r="JGA250" s="214">
        <f>_xlfn.XLOOKUP(JGA234, Schedule!$F$226:$FO$226, Schedule!$F$236:$FO$236, 0)</f>
        <v>0</v>
      </c>
      <c r="JGB250" s="214">
        <f>_xlfn.XLOOKUP(JGB234, Schedule!$F$226:$FO$226, Schedule!$F$236:$FO$236, 0)</f>
        <v>0</v>
      </c>
      <c r="JGC250" s="214">
        <f>_xlfn.XLOOKUP(JGC234, Schedule!$F$226:$FO$226, Schedule!$F$236:$FO$236, 0)</f>
        <v>0</v>
      </c>
      <c r="JGD250" s="214">
        <f>_xlfn.XLOOKUP(JGD234, Schedule!$F$226:$FO$226, Schedule!$F$236:$FO$236, 0)</f>
        <v>0</v>
      </c>
      <c r="JGE250" s="214">
        <f>_xlfn.XLOOKUP(JGE234, Schedule!$F$226:$FO$226, Schedule!$F$236:$FO$236, 0)</f>
        <v>0</v>
      </c>
      <c r="JGF250" s="214">
        <f>_xlfn.XLOOKUP(JGF234, Schedule!$F$226:$FO$226, Schedule!$F$236:$FO$236, 0)</f>
        <v>0</v>
      </c>
      <c r="JGG250" s="214">
        <f>_xlfn.XLOOKUP(JGG234, Schedule!$F$226:$FO$226, Schedule!$F$236:$FO$236, 0)</f>
        <v>0</v>
      </c>
      <c r="JGH250" s="214">
        <f>_xlfn.XLOOKUP(JGH234, Schedule!$F$226:$FO$226, Schedule!$F$236:$FO$236, 0)</f>
        <v>0</v>
      </c>
      <c r="JGI250" s="214">
        <f>_xlfn.XLOOKUP(JGI234, Schedule!$F$226:$FO$226, Schedule!$F$236:$FO$236, 0)</f>
        <v>0</v>
      </c>
      <c r="JGJ250" s="214">
        <f>_xlfn.XLOOKUP(JGJ234, Schedule!$F$226:$FO$226, Schedule!$F$236:$FO$236, 0)</f>
        <v>0</v>
      </c>
      <c r="JGK250" s="214">
        <f>_xlfn.XLOOKUP(JGK234, Schedule!$F$226:$FO$226, Schedule!$F$236:$FO$236, 0)</f>
        <v>0</v>
      </c>
      <c r="JGL250" s="214">
        <f>_xlfn.XLOOKUP(JGL234, Schedule!$F$226:$FO$226, Schedule!$F$236:$FO$236, 0)</f>
        <v>0</v>
      </c>
      <c r="JGM250" s="214">
        <f>_xlfn.XLOOKUP(JGM234, Schedule!$F$226:$FO$226, Schedule!$F$236:$FO$236, 0)</f>
        <v>0</v>
      </c>
      <c r="JGN250" s="214">
        <f>_xlfn.XLOOKUP(JGN234, Schedule!$F$226:$FO$226, Schedule!$F$236:$FO$236, 0)</f>
        <v>0</v>
      </c>
      <c r="JGO250" s="214">
        <f>_xlfn.XLOOKUP(JGO234, Schedule!$F$226:$FO$226, Schedule!$F$236:$FO$236, 0)</f>
        <v>0</v>
      </c>
      <c r="JGP250" s="214">
        <f>_xlfn.XLOOKUP(JGP234, Schedule!$F$226:$FO$226, Schedule!$F$236:$FO$236, 0)</f>
        <v>0</v>
      </c>
      <c r="JGQ250" s="214">
        <f>_xlfn.XLOOKUP(JGQ234, Schedule!$F$226:$FO$226, Schedule!$F$236:$FO$236, 0)</f>
        <v>0</v>
      </c>
      <c r="JGR250" s="214">
        <f>_xlfn.XLOOKUP(JGR234, Schedule!$F$226:$FO$226, Schedule!$F$236:$FO$236, 0)</f>
        <v>0</v>
      </c>
      <c r="JGS250" s="214">
        <f>_xlfn.XLOOKUP(JGS234, Schedule!$F$226:$FO$226, Schedule!$F$236:$FO$236, 0)</f>
        <v>0</v>
      </c>
      <c r="JGT250" s="214">
        <f>_xlfn.XLOOKUP(JGT234, Schedule!$F$226:$FO$226, Schedule!$F$236:$FO$236, 0)</f>
        <v>0</v>
      </c>
      <c r="JGU250" s="214">
        <f>_xlfn.XLOOKUP(JGU234, Schedule!$F$226:$FO$226, Schedule!$F$236:$FO$236, 0)</f>
        <v>0</v>
      </c>
      <c r="JGV250" s="214">
        <f>_xlfn.XLOOKUP(JGV234, Schedule!$F$226:$FO$226, Schedule!$F$236:$FO$236, 0)</f>
        <v>0</v>
      </c>
      <c r="JGW250" s="214">
        <f>_xlfn.XLOOKUP(JGW234, Schedule!$F$226:$FO$226, Schedule!$F$236:$FO$236, 0)</f>
        <v>0</v>
      </c>
      <c r="JGX250" s="214">
        <f>_xlfn.XLOOKUP(JGX234, Schedule!$F$226:$FO$226, Schedule!$F$236:$FO$236, 0)</f>
        <v>0</v>
      </c>
      <c r="JGY250" s="214">
        <f>_xlfn.XLOOKUP(JGY234, Schedule!$F$226:$FO$226, Schedule!$F$236:$FO$236, 0)</f>
        <v>0</v>
      </c>
      <c r="JGZ250" s="214">
        <f>_xlfn.XLOOKUP(JGZ234, Schedule!$F$226:$FO$226, Schedule!$F$236:$FO$236, 0)</f>
        <v>0</v>
      </c>
      <c r="JHA250" s="214">
        <f>_xlfn.XLOOKUP(JHA234, Schedule!$F$226:$FO$226, Schedule!$F$236:$FO$236, 0)</f>
        <v>0</v>
      </c>
      <c r="JHB250" s="214">
        <f>_xlfn.XLOOKUP(JHB234, Schedule!$F$226:$FO$226, Schedule!$F$236:$FO$236, 0)</f>
        <v>0</v>
      </c>
      <c r="JHC250" s="214">
        <f>_xlfn.XLOOKUP(JHC234, Schedule!$F$226:$FO$226, Schedule!$F$236:$FO$236, 0)</f>
        <v>0</v>
      </c>
      <c r="JHD250" s="214">
        <f>_xlfn.XLOOKUP(JHD234, Schedule!$F$226:$FO$226, Schedule!$F$236:$FO$236, 0)</f>
        <v>0</v>
      </c>
      <c r="JHE250" s="214">
        <f>_xlfn.XLOOKUP(JHE234, Schedule!$F$226:$FO$226, Schedule!$F$236:$FO$236, 0)</f>
        <v>0</v>
      </c>
      <c r="JHF250" s="214">
        <f>_xlfn.XLOOKUP(JHF234, Schedule!$F$226:$FO$226, Schedule!$F$236:$FO$236, 0)</f>
        <v>0</v>
      </c>
      <c r="JHG250" s="214">
        <f>_xlfn.XLOOKUP(JHG234, Schedule!$F$226:$FO$226, Schedule!$F$236:$FO$236, 0)</f>
        <v>0</v>
      </c>
      <c r="JHH250" s="214">
        <f>_xlfn.XLOOKUP(JHH234, Schedule!$F$226:$FO$226, Schedule!$F$236:$FO$236, 0)</f>
        <v>0</v>
      </c>
      <c r="JHI250" s="214">
        <f>_xlfn.XLOOKUP(JHI234, Schedule!$F$226:$FO$226, Schedule!$F$236:$FO$236, 0)</f>
        <v>0</v>
      </c>
      <c r="JHJ250" s="214">
        <f>_xlfn.XLOOKUP(JHJ234, Schedule!$F$226:$FO$226, Schedule!$F$236:$FO$236, 0)</f>
        <v>0</v>
      </c>
      <c r="JHK250" s="214">
        <f>_xlfn.XLOOKUP(JHK234, Schedule!$F$226:$FO$226, Schedule!$F$236:$FO$236, 0)</f>
        <v>0</v>
      </c>
      <c r="JHL250" s="214">
        <f>_xlfn.XLOOKUP(JHL234, Schedule!$F$226:$FO$226, Schedule!$F$236:$FO$236, 0)</f>
        <v>0</v>
      </c>
      <c r="JHM250" s="214">
        <f>_xlfn.XLOOKUP(JHM234, Schedule!$F$226:$FO$226, Schedule!$F$236:$FO$236, 0)</f>
        <v>0</v>
      </c>
      <c r="JHN250" s="214">
        <f>_xlfn.XLOOKUP(JHN234, Schedule!$F$226:$FO$226, Schedule!$F$236:$FO$236, 0)</f>
        <v>0</v>
      </c>
      <c r="JHO250" s="214">
        <f>_xlfn.XLOOKUP(JHO234, Schedule!$F$226:$FO$226, Schedule!$F$236:$FO$236, 0)</f>
        <v>0</v>
      </c>
      <c r="JHP250" s="214">
        <f>_xlfn.XLOOKUP(JHP234, Schedule!$F$226:$FO$226, Schedule!$F$236:$FO$236, 0)</f>
        <v>0</v>
      </c>
      <c r="JHQ250" s="214">
        <f>_xlfn.XLOOKUP(JHQ234, Schedule!$F$226:$FO$226, Schedule!$F$236:$FO$236, 0)</f>
        <v>0</v>
      </c>
      <c r="JHR250" s="214">
        <f>_xlfn.XLOOKUP(JHR234, Schedule!$F$226:$FO$226, Schedule!$F$236:$FO$236, 0)</f>
        <v>0</v>
      </c>
      <c r="JHS250" s="214">
        <f>_xlfn.XLOOKUP(JHS234, Schedule!$F$226:$FO$226, Schedule!$F$236:$FO$236, 0)</f>
        <v>0</v>
      </c>
      <c r="JHT250" s="214">
        <f>_xlfn.XLOOKUP(JHT234, Schedule!$F$226:$FO$226, Schedule!$F$236:$FO$236, 0)</f>
        <v>0</v>
      </c>
      <c r="JHU250" s="214">
        <f>_xlfn.XLOOKUP(JHU234, Schedule!$F$226:$FO$226, Schedule!$F$236:$FO$236, 0)</f>
        <v>0</v>
      </c>
      <c r="JHV250" s="214">
        <f>_xlfn.XLOOKUP(JHV234, Schedule!$F$226:$FO$226, Schedule!$F$236:$FO$236, 0)</f>
        <v>0</v>
      </c>
      <c r="JHW250" s="214">
        <f>_xlfn.XLOOKUP(JHW234, Schedule!$F$226:$FO$226, Schedule!$F$236:$FO$236, 0)</f>
        <v>0</v>
      </c>
      <c r="JHX250" s="214">
        <f>_xlfn.XLOOKUP(JHX234, Schedule!$F$226:$FO$226, Schedule!$F$236:$FO$236, 0)</f>
        <v>0</v>
      </c>
      <c r="JHY250" s="214">
        <f>_xlfn.XLOOKUP(JHY234, Schedule!$F$226:$FO$226, Schedule!$F$236:$FO$236, 0)</f>
        <v>0</v>
      </c>
      <c r="JHZ250" s="214">
        <f>_xlfn.XLOOKUP(JHZ234, Schedule!$F$226:$FO$226, Schedule!$F$236:$FO$236, 0)</f>
        <v>0</v>
      </c>
      <c r="JIA250" s="214">
        <f>_xlfn.XLOOKUP(JIA234, Schedule!$F$226:$FO$226, Schedule!$F$236:$FO$236, 0)</f>
        <v>0</v>
      </c>
      <c r="JIB250" s="214">
        <f>_xlfn.XLOOKUP(JIB234, Schedule!$F$226:$FO$226, Schedule!$F$236:$FO$236, 0)</f>
        <v>0</v>
      </c>
      <c r="JIC250" s="214">
        <f>_xlfn.XLOOKUP(JIC234, Schedule!$F$226:$FO$226, Schedule!$F$236:$FO$236, 0)</f>
        <v>0</v>
      </c>
      <c r="JID250" s="214">
        <f>_xlfn.XLOOKUP(JID234, Schedule!$F$226:$FO$226, Schedule!$F$236:$FO$236, 0)</f>
        <v>0</v>
      </c>
      <c r="JIE250" s="214">
        <f>_xlfn.XLOOKUP(JIE234, Schedule!$F$226:$FO$226, Schedule!$F$236:$FO$236, 0)</f>
        <v>0</v>
      </c>
      <c r="JIF250" s="214">
        <f>_xlfn.XLOOKUP(JIF234, Schedule!$F$226:$FO$226, Schedule!$F$236:$FO$236, 0)</f>
        <v>0</v>
      </c>
      <c r="JIG250" s="214">
        <f>_xlfn.XLOOKUP(JIG234, Schedule!$F$226:$FO$226, Schedule!$F$236:$FO$236, 0)</f>
        <v>0</v>
      </c>
      <c r="JIH250" s="214">
        <f>_xlfn.XLOOKUP(JIH234, Schedule!$F$226:$FO$226, Schedule!$F$236:$FO$236, 0)</f>
        <v>0</v>
      </c>
      <c r="JII250" s="214">
        <f>_xlfn.XLOOKUP(JII234, Schedule!$F$226:$FO$226, Schedule!$F$236:$FO$236, 0)</f>
        <v>0</v>
      </c>
      <c r="JIJ250" s="214">
        <f>_xlfn.XLOOKUP(JIJ234, Schedule!$F$226:$FO$226, Schedule!$F$236:$FO$236, 0)</f>
        <v>0</v>
      </c>
      <c r="JIK250" s="214">
        <f>_xlfn.XLOOKUP(JIK234, Schedule!$F$226:$FO$226, Schedule!$F$236:$FO$236, 0)</f>
        <v>0</v>
      </c>
      <c r="JIL250" s="214">
        <f>_xlfn.XLOOKUP(JIL234, Schedule!$F$226:$FO$226, Schedule!$F$236:$FO$236, 0)</f>
        <v>0</v>
      </c>
      <c r="JIM250" s="214">
        <f>_xlfn.XLOOKUP(JIM234, Schedule!$F$226:$FO$226, Schedule!$F$236:$FO$236, 0)</f>
        <v>0</v>
      </c>
      <c r="JIN250" s="214">
        <f>_xlfn.XLOOKUP(JIN234, Schedule!$F$226:$FO$226, Schedule!$F$236:$FO$236, 0)</f>
        <v>0</v>
      </c>
      <c r="JIO250" s="214">
        <f>_xlfn.XLOOKUP(JIO234, Schedule!$F$226:$FO$226, Schedule!$F$236:$FO$236, 0)</f>
        <v>0</v>
      </c>
      <c r="JIP250" s="214">
        <f>_xlfn.XLOOKUP(JIP234, Schedule!$F$226:$FO$226, Schedule!$F$236:$FO$236, 0)</f>
        <v>0</v>
      </c>
      <c r="JIQ250" s="214">
        <f>_xlfn.XLOOKUP(JIQ234, Schedule!$F$226:$FO$226, Schedule!$F$236:$FO$236, 0)</f>
        <v>0</v>
      </c>
      <c r="JIR250" s="214">
        <f>_xlfn.XLOOKUP(JIR234, Schedule!$F$226:$FO$226, Schedule!$F$236:$FO$236, 0)</f>
        <v>0</v>
      </c>
      <c r="JIS250" s="214">
        <f>_xlfn.XLOOKUP(JIS234, Schedule!$F$226:$FO$226, Schedule!$F$236:$FO$236, 0)</f>
        <v>0</v>
      </c>
      <c r="JIT250" s="214">
        <f>_xlfn.XLOOKUP(JIT234, Schedule!$F$226:$FO$226, Schedule!$F$236:$FO$236, 0)</f>
        <v>0</v>
      </c>
      <c r="JIU250" s="214">
        <f>_xlfn.XLOOKUP(JIU234, Schedule!$F$226:$FO$226, Schedule!$F$236:$FO$236, 0)</f>
        <v>0</v>
      </c>
      <c r="JIV250" s="214">
        <f>_xlfn.XLOOKUP(JIV234, Schedule!$F$226:$FO$226, Schedule!$F$236:$FO$236, 0)</f>
        <v>0</v>
      </c>
      <c r="JIW250" s="214">
        <f>_xlfn.XLOOKUP(JIW234, Schedule!$F$226:$FO$226, Schedule!$F$236:$FO$236, 0)</f>
        <v>0</v>
      </c>
      <c r="JIX250" s="214">
        <f>_xlfn.XLOOKUP(JIX234, Schedule!$F$226:$FO$226, Schedule!$F$236:$FO$236, 0)</f>
        <v>0</v>
      </c>
      <c r="JIY250" s="214">
        <f>_xlfn.XLOOKUP(JIY234, Schedule!$F$226:$FO$226, Schedule!$F$236:$FO$236, 0)</f>
        <v>0</v>
      </c>
      <c r="JIZ250" s="214">
        <f>_xlfn.XLOOKUP(JIZ234, Schedule!$F$226:$FO$226, Schedule!$F$236:$FO$236, 0)</f>
        <v>0</v>
      </c>
      <c r="JJA250" s="214">
        <f>_xlfn.XLOOKUP(JJA234, Schedule!$F$226:$FO$226, Schedule!$F$236:$FO$236, 0)</f>
        <v>0</v>
      </c>
      <c r="JJB250" s="214">
        <f>_xlfn.XLOOKUP(JJB234, Schedule!$F$226:$FO$226, Schedule!$F$236:$FO$236, 0)</f>
        <v>0</v>
      </c>
      <c r="JJC250" s="214">
        <f>_xlfn.XLOOKUP(JJC234, Schedule!$F$226:$FO$226, Schedule!$F$236:$FO$236, 0)</f>
        <v>0</v>
      </c>
      <c r="JJD250" s="214">
        <f>_xlfn.XLOOKUP(JJD234, Schedule!$F$226:$FO$226, Schedule!$F$236:$FO$236, 0)</f>
        <v>0</v>
      </c>
      <c r="JJE250" s="214">
        <f>_xlfn.XLOOKUP(JJE234, Schedule!$F$226:$FO$226, Schedule!$F$236:$FO$236, 0)</f>
        <v>0</v>
      </c>
      <c r="JJF250" s="214">
        <f>_xlfn.XLOOKUP(JJF234, Schedule!$F$226:$FO$226, Schedule!$F$236:$FO$236, 0)</f>
        <v>0</v>
      </c>
      <c r="JJG250" s="214">
        <f>_xlfn.XLOOKUP(JJG234, Schedule!$F$226:$FO$226, Schedule!$F$236:$FO$236, 0)</f>
        <v>0</v>
      </c>
      <c r="JJH250" s="214">
        <f>_xlfn.XLOOKUP(JJH234, Schedule!$F$226:$FO$226, Schedule!$F$236:$FO$236, 0)</f>
        <v>0</v>
      </c>
      <c r="JJI250" s="214">
        <f>_xlfn.XLOOKUP(JJI234, Schedule!$F$226:$FO$226, Schedule!$F$236:$FO$236, 0)</f>
        <v>0</v>
      </c>
      <c r="JJJ250" s="214">
        <f>_xlfn.XLOOKUP(JJJ234, Schedule!$F$226:$FO$226, Schedule!$F$236:$FO$236, 0)</f>
        <v>0</v>
      </c>
      <c r="JJK250" s="214">
        <f>_xlfn.XLOOKUP(JJK234, Schedule!$F$226:$FO$226, Schedule!$F$236:$FO$236, 0)</f>
        <v>0</v>
      </c>
      <c r="JJL250" s="214">
        <f>_xlfn.XLOOKUP(JJL234, Schedule!$F$226:$FO$226, Schedule!$F$236:$FO$236, 0)</f>
        <v>0</v>
      </c>
      <c r="JJM250" s="214">
        <f>_xlfn.XLOOKUP(JJM234, Schedule!$F$226:$FO$226, Schedule!$F$236:$FO$236, 0)</f>
        <v>0</v>
      </c>
      <c r="JJN250" s="214">
        <f>_xlfn.XLOOKUP(JJN234, Schedule!$F$226:$FO$226, Schedule!$F$236:$FO$236, 0)</f>
        <v>0</v>
      </c>
      <c r="JJO250" s="214">
        <f>_xlfn.XLOOKUP(JJO234, Schedule!$F$226:$FO$226, Schedule!$F$236:$FO$236, 0)</f>
        <v>0</v>
      </c>
      <c r="JJP250" s="214">
        <f>_xlfn.XLOOKUP(JJP234, Schedule!$F$226:$FO$226, Schedule!$F$236:$FO$236, 0)</f>
        <v>0</v>
      </c>
      <c r="JJQ250" s="214">
        <f>_xlfn.XLOOKUP(JJQ234, Schedule!$F$226:$FO$226, Schedule!$F$236:$FO$236, 0)</f>
        <v>0</v>
      </c>
      <c r="JJR250" s="214">
        <f>_xlfn.XLOOKUP(JJR234, Schedule!$F$226:$FO$226, Schedule!$F$236:$FO$236, 0)</f>
        <v>0</v>
      </c>
      <c r="JJS250" s="214">
        <f>_xlfn.XLOOKUP(JJS234, Schedule!$F$226:$FO$226, Schedule!$F$236:$FO$236, 0)</f>
        <v>0</v>
      </c>
      <c r="JJT250" s="214">
        <f>_xlfn.XLOOKUP(JJT234, Schedule!$F$226:$FO$226, Schedule!$F$236:$FO$236, 0)</f>
        <v>0</v>
      </c>
      <c r="JJU250" s="214">
        <f>_xlfn.XLOOKUP(JJU234, Schedule!$F$226:$FO$226, Schedule!$F$236:$FO$236, 0)</f>
        <v>0</v>
      </c>
      <c r="JJV250" s="214">
        <f>_xlfn.XLOOKUP(JJV234, Schedule!$F$226:$FO$226, Schedule!$F$236:$FO$236, 0)</f>
        <v>0</v>
      </c>
      <c r="JJW250" s="214">
        <f>_xlfn.XLOOKUP(JJW234, Schedule!$F$226:$FO$226, Schedule!$F$236:$FO$236, 0)</f>
        <v>0</v>
      </c>
      <c r="JJX250" s="214">
        <f>_xlfn.XLOOKUP(JJX234, Schedule!$F$226:$FO$226, Schedule!$F$236:$FO$236, 0)</f>
        <v>0</v>
      </c>
      <c r="JJY250" s="214">
        <f>_xlfn.XLOOKUP(JJY234, Schedule!$F$226:$FO$226, Schedule!$F$236:$FO$236, 0)</f>
        <v>0</v>
      </c>
      <c r="JJZ250" s="214">
        <f>_xlfn.XLOOKUP(JJZ234, Schedule!$F$226:$FO$226, Schedule!$F$236:$FO$236, 0)</f>
        <v>0</v>
      </c>
      <c r="JKA250" s="214">
        <f>_xlfn.XLOOKUP(JKA234, Schedule!$F$226:$FO$226, Schedule!$F$236:$FO$236, 0)</f>
        <v>0</v>
      </c>
      <c r="JKB250" s="214">
        <f>_xlfn.XLOOKUP(JKB234, Schedule!$F$226:$FO$226, Schedule!$F$236:$FO$236, 0)</f>
        <v>0</v>
      </c>
      <c r="JKC250" s="214">
        <f>_xlfn.XLOOKUP(JKC234, Schedule!$F$226:$FO$226, Schedule!$F$236:$FO$236, 0)</f>
        <v>0</v>
      </c>
      <c r="JKD250" s="214">
        <f>_xlfn.XLOOKUP(JKD234, Schedule!$F$226:$FO$226, Schedule!$F$236:$FO$236, 0)</f>
        <v>0</v>
      </c>
      <c r="JKE250" s="214">
        <f>_xlfn.XLOOKUP(JKE234, Schedule!$F$226:$FO$226, Schedule!$F$236:$FO$236, 0)</f>
        <v>0</v>
      </c>
      <c r="JKF250" s="214">
        <f>_xlfn.XLOOKUP(JKF234, Schedule!$F$226:$FO$226, Schedule!$F$236:$FO$236, 0)</f>
        <v>0</v>
      </c>
      <c r="JKG250" s="214">
        <f>_xlfn.XLOOKUP(JKG234, Schedule!$F$226:$FO$226, Schedule!$F$236:$FO$236, 0)</f>
        <v>0</v>
      </c>
      <c r="JKH250" s="214">
        <f>_xlfn.XLOOKUP(JKH234, Schedule!$F$226:$FO$226, Schedule!$F$236:$FO$236, 0)</f>
        <v>0</v>
      </c>
      <c r="JKI250" s="214">
        <f>_xlfn.XLOOKUP(JKI234, Schedule!$F$226:$FO$226, Schedule!$F$236:$FO$236, 0)</f>
        <v>0</v>
      </c>
      <c r="JKJ250" s="214">
        <f>_xlfn.XLOOKUP(JKJ234, Schedule!$F$226:$FO$226, Schedule!$F$236:$FO$236, 0)</f>
        <v>0</v>
      </c>
      <c r="JKK250" s="214">
        <f>_xlfn.XLOOKUP(JKK234, Schedule!$F$226:$FO$226, Schedule!$F$236:$FO$236, 0)</f>
        <v>0</v>
      </c>
      <c r="JKL250" s="214">
        <f>_xlfn.XLOOKUP(JKL234, Schedule!$F$226:$FO$226, Schedule!$F$236:$FO$236, 0)</f>
        <v>0</v>
      </c>
      <c r="JKM250" s="214">
        <f>_xlfn.XLOOKUP(JKM234, Schedule!$F$226:$FO$226, Schedule!$F$236:$FO$236, 0)</f>
        <v>0</v>
      </c>
      <c r="JKN250" s="214">
        <f>_xlfn.XLOOKUP(JKN234, Schedule!$F$226:$FO$226, Schedule!$F$236:$FO$236, 0)</f>
        <v>0</v>
      </c>
      <c r="JKO250" s="214">
        <f>_xlfn.XLOOKUP(JKO234, Schedule!$F$226:$FO$226, Schedule!$F$236:$FO$236, 0)</f>
        <v>0</v>
      </c>
      <c r="JKP250" s="214">
        <f>_xlfn.XLOOKUP(JKP234, Schedule!$F$226:$FO$226, Schedule!$F$236:$FO$236, 0)</f>
        <v>0</v>
      </c>
      <c r="JKQ250" s="214">
        <f>_xlfn.XLOOKUP(JKQ234, Schedule!$F$226:$FO$226, Schedule!$F$236:$FO$236, 0)</f>
        <v>0</v>
      </c>
      <c r="JKR250" s="214">
        <f>_xlfn.XLOOKUP(JKR234, Schedule!$F$226:$FO$226, Schedule!$F$236:$FO$236, 0)</f>
        <v>0</v>
      </c>
      <c r="JKS250" s="214">
        <f>_xlfn.XLOOKUP(JKS234, Schedule!$F$226:$FO$226, Schedule!$F$236:$FO$236, 0)</f>
        <v>0</v>
      </c>
      <c r="JKT250" s="214">
        <f>_xlfn.XLOOKUP(JKT234, Schedule!$F$226:$FO$226, Schedule!$F$236:$FO$236, 0)</f>
        <v>0</v>
      </c>
      <c r="JKU250" s="214">
        <f>_xlfn.XLOOKUP(JKU234, Schedule!$F$226:$FO$226, Schedule!$F$236:$FO$236, 0)</f>
        <v>0</v>
      </c>
      <c r="JKV250" s="214">
        <f>_xlfn.XLOOKUP(JKV234, Schedule!$F$226:$FO$226, Schedule!$F$236:$FO$236, 0)</f>
        <v>0</v>
      </c>
      <c r="JKW250" s="214">
        <f>_xlfn.XLOOKUP(JKW234, Schedule!$F$226:$FO$226, Schedule!$F$236:$FO$236, 0)</f>
        <v>0</v>
      </c>
      <c r="JKX250" s="214">
        <f>_xlfn.XLOOKUP(JKX234, Schedule!$F$226:$FO$226, Schedule!$F$236:$FO$236, 0)</f>
        <v>0</v>
      </c>
      <c r="JKY250" s="214">
        <f>_xlfn.XLOOKUP(JKY234, Schedule!$F$226:$FO$226, Schedule!$F$236:$FO$236, 0)</f>
        <v>0</v>
      </c>
      <c r="JKZ250" s="214">
        <f>_xlfn.XLOOKUP(JKZ234, Schedule!$F$226:$FO$226, Schedule!$F$236:$FO$236, 0)</f>
        <v>0</v>
      </c>
      <c r="JLA250" s="214">
        <f>_xlfn.XLOOKUP(JLA234, Schedule!$F$226:$FO$226, Schedule!$F$236:$FO$236, 0)</f>
        <v>0</v>
      </c>
      <c r="JLB250" s="214">
        <f>_xlfn.XLOOKUP(JLB234, Schedule!$F$226:$FO$226, Schedule!$F$236:$FO$236, 0)</f>
        <v>0</v>
      </c>
      <c r="JLC250" s="214">
        <f>_xlfn.XLOOKUP(JLC234, Schedule!$F$226:$FO$226, Schedule!$F$236:$FO$236, 0)</f>
        <v>0</v>
      </c>
      <c r="JLD250" s="214">
        <f>_xlfn.XLOOKUP(JLD234, Schedule!$F$226:$FO$226, Schedule!$F$236:$FO$236, 0)</f>
        <v>0</v>
      </c>
      <c r="JLE250" s="214">
        <f>_xlfn.XLOOKUP(JLE234, Schedule!$F$226:$FO$226, Schedule!$F$236:$FO$236, 0)</f>
        <v>0</v>
      </c>
      <c r="JLF250" s="214">
        <f>_xlfn.XLOOKUP(JLF234, Schedule!$F$226:$FO$226, Schedule!$F$236:$FO$236, 0)</f>
        <v>0</v>
      </c>
      <c r="JLG250" s="214">
        <f>_xlfn.XLOOKUP(JLG234, Schedule!$F$226:$FO$226, Schedule!$F$236:$FO$236, 0)</f>
        <v>0</v>
      </c>
      <c r="JLH250" s="214">
        <f>_xlfn.XLOOKUP(JLH234, Schedule!$F$226:$FO$226, Schedule!$F$236:$FO$236, 0)</f>
        <v>0</v>
      </c>
      <c r="JLI250" s="214">
        <f>_xlfn.XLOOKUP(JLI234, Schedule!$F$226:$FO$226, Schedule!$F$236:$FO$236, 0)</f>
        <v>0</v>
      </c>
      <c r="JLJ250" s="214">
        <f>_xlfn.XLOOKUP(JLJ234, Schedule!$F$226:$FO$226, Schedule!$F$236:$FO$236, 0)</f>
        <v>0</v>
      </c>
      <c r="JLK250" s="214">
        <f>_xlfn.XLOOKUP(JLK234, Schedule!$F$226:$FO$226, Schedule!$F$236:$FO$236, 0)</f>
        <v>0</v>
      </c>
      <c r="JLL250" s="214">
        <f>_xlfn.XLOOKUP(JLL234, Schedule!$F$226:$FO$226, Schedule!$F$236:$FO$236, 0)</f>
        <v>0</v>
      </c>
      <c r="JLM250" s="214">
        <f>_xlfn.XLOOKUP(JLM234, Schedule!$F$226:$FO$226, Schedule!$F$236:$FO$236, 0)</f>
        <v>0</v>
      </c>
      <c r="JLN250" s="214">
        <f>_xlfn.XLOOKUP(JLN234, Schedule!$F$226:$FO$226, Schedule!$F$236:$FO$236, 0)</f>
        <v>0</v>
      </c>
      <c r="JLO250" s="214">
        <f>_xlfn.XLOOKUP(JLO234, Schedule!$F$226:$FO$226, Schedule!$F$236:$FO$236, 0)</f>
        <v>0</v>
      </c>
      <c r="JLP250" s="214">
        <f>_xlfn.XLOOKUP(JLP234, Schedule!$F$226:$FO$226, Schedule!$F$236:$FO$236, 0)</f>
        <v>0</v>
      </c>
      <c r="JLQ250" s="214">
        <f>_xlfn.XLOOKUP(JLQ234, Schedule!$F$226:$FO$226, Schedule!$F$236:$FO$236, 0)</f>
        <v>0</v>
      </c>
      <c r="JLR250" s="214">
        <f>_xlfn.XLOOKUP(JLR234, Schedule!$F$226:$FO$226, Schedule!$F$236:$FO$236, 0)</f>
        <v>0</v>
      </c>
      <c r="JLS250" s="214">
        <f>_xlfn.XLOOKUP(JLS234, Schedule!$F$226:$FO$226, Schedule!$F$236:$FO$236, 0)</f>
        <v>0</v>
      </c>
      <c r="JLT250" s="214">
        <f>_xlfn.XLOOKUP(JLT234, Schedule!$F$226:$FO$226, Schedule!$F$236:$FO$236, 0)</f>
        <v>0</v>
      </c>
      <c r="JLU250" s="214">
        <f>_xlfn.XLOOKUP(JLU234, Schedule!$F$226:$FO$226, Schedule!$F$236:$FO$236, 0)</f>
        <v>0</v>
      </c>
      <c r="JLV250" s="214">
        <f>_xlfn.XLOOKUP(JLV234, Schedule!$F$226:$FO$226, Schedule!$F$236:$FO$236, 0)</f>
        <v>0</v>
      </c>
      <c r="JLW250" s="214">
        <f>_xlfn.XLOOKUP(JLW234, Schedule!$F$226:$FO$226, Schedule!$F$236:$FO$236, 0)</f>
        <v>0</v>
      </c>
      <c r="JLX250" s="214">
        <f>_xlfn.XLOOKUP(JLX234, Schedule!$F$226:$FO$226, Schedule!$F$236:$FO$236, 0)</f>
        <v>0</v>
      </c>
      <c r="JLY250" s="214">
        <f>_xlfn.XLOOKUP(JLY234, Schedule!$F$226:$FO$226, Schedule!$F$236:$FO$236, 0)</f>
        <v>0</v>
      </c>
      <c r="JLZ250" s="214">
        <f>_xlfn.XLOOKUP(JLZ234, Schedule!$F$226:$FO$226, Schedule!$F$236:$FO$236, 0)</f>
        <v>0</v>
      </c>
      <c r="JMA250" s="214">
        <f>_xlfn.XLOOKUP(JMA234, Schedule!$F$226:$FO$226, Schedule!$F$236:$FO$236, 0)</f>
        <v>0</v>
      </c>
      <c r="JMB250" s="214">
        <f>_xlfn.XLOOKUP(JMB234, Schedule!$F$226:$FO$226, Schedule!$F$236:$FO$236, 0)</f>
        <v>0</v>
      </c>
      <c r="JMC250" s="214">
        <f>_xlfn.XLOOKUP(JMC234, Schedule!$F$226:$FO$226, Schedule!$F$236:$FO$236, 0)</f>
        <v>0</v>
      </c>
      <c r="JMD250" s="214">
        <f>_xlfn.XLOOKUP(JMD234, Schedule!$F$226:$FO$226, Schedule!$F$236:$FO$236, 0)</f>
        <v>0</v>
      </c>
      <c r="JME250" s="214">
        <f>_xlfn.XLOOKUP(JME234, Schedule!$F$226:$FO$226, Schedule!$F$236:$FO$236, 0)</f>
        <v>0</v>
      </c>
      <c r="JMF250" s="214">
        <f>_xlfn.XLOOKUP(JMF234, Schedule!$F$226:$FO$226, Schedule!$F$236:$FO$236, 0)</f>
        <v>0</v>
      </c>
      <c r="JMG250" s="214">
        <f>_xlfn.XLOOKUP(JMG234, Schedule!$F$226:$FO$226, Schedule!$F$236:$FO$236, 0)</f>
        <v>0</v>
      </c>
      <c r="JMH250" s="214">
        <f>_xlfn.XLOOKUP(JMH234, Schedule!$F$226:$FO$226, Schedule!$F$236:$FO$236, 0)</f>
        <v>0</v>
      </c>
      <c r="JMI250" s="214">
        <f>_xlfn.XLOOKUP(JMI234, Schedule!$F$226:$FO$226, Schedule!$F$236:$FO$236, 0)</f>
        <v>0</v>
      </c>
      <c r="JMJ250" s="214">
        <f>_xlfn.XLOOKUP(JMJ234, Schedule!$F$226:$FO$226, Schedule!$F$236:$FO$236, 0)</f>
        <v>0</v>
      </c>
      <c r="JMK250" s="214">
        <f>_xlfn.XLOOKUP(JMK234, Schedule!$F$226:$FO$226, Schedule!$F$236:$FO$236, 0)</f>
        <v>0</v>
      </c>
      <c r="JML250" s="214">
        <f>_xlfn.XLOOKUP(JML234, Schedule!$F$226:$FO$226, Schedule!$F$236:$FO$236, 0)</f>
        <v>0</v>
      </c>
      <c r="JMM250" s="214">
        <f>_xlfn.XLOOKUP(JMM234, Schedule!$F$226:$FO$226, Schedule!$F$236:$FO$236, 0)</f>
        <v>0</v>
      </c>
      <c r="JMN250" s="214">
        <f>_xlfn.XLOOKUP(JMN234, Schedule!$F$226:$FO$226, Schedule!$F$236:$FO$236, 0)</f>
        <v>0</v>
      </c>
      <c r="JMO250" s="214">
        <f>_xlfn.XLOOKUP(JMO234, Schedule!$F$226:$FO$226, Schedule!$F$236:$FO$236, 0)</f>
        <v>0</v>
      </c>
      <c r="JMP250" s="214">
        <f>_xlfn.XLOOKUP(JMP234, Schedule!$F$226:$FO$226, Schedule!$F$236:$FO$236, 0)</f>
        <v>0</v>
      </c>
      <c r="JMQ250" s="214">
        <f>_xlfn.XLOOKUP(JMQ234, Schedule!$F$226:$FO$226, Schedule!$F$236:$FO$236, 0)</f>
        <v>0</v>
      </c>
      <c r="JMR250" s="214">
        <f>_xlfn.XLOOKUP(JMR234, Schedule!$F$226:$FO$226, Schedule!$F$236:$FO$236, 0)</f>
        <v>0</v>
      </c>
      <c r="JMS250" s="214">
        <f>_xlfn.XLOOKUP(JMS234, Schedule!$F$226:$FO$226, Schedule!$F$236:$FO$236, 0)</f>
        <v>0</v>
      </c>
      <c r="JMT250" s="214">
        <f>_xlfn.XLOOKUP(JMT234, Schedule!$F$226:$FO$226, Schedule!$F$236:$FO$236, 0)</f>
        <v>0</v>
      </c>
      <c r="JMU250" s="214">
        <f>_xlfn.XLOOKUP(JMU234, Schedule!$F$226:$FO$226, Schedule!$F$236:$FO$236, 0)</f>
        <v>0</v>
      </c>
      <c r="JMV250" s="214">
        <f>_xlfn.XLOOKUP(JMV234, Schedule!$F$226:$FO$226, Schedule!$F$236:$FO$236, 0)</f>
        <v>0</v>
      </c>
      <c r="JMW250" s="214">
        <f>_xlfn.XLOOKUP(JMW234, Schedule!$F$226:$FO$226, Schedule!$F$236:$FO$236, 0)</f>
        <v>0</v>
      </c>
      <c r="JMX250" s="214">
        <f>_xlfn.XLOOKUP(JMX234, Schedule!$F$226:$FO$226, Schedule!$F$236:$FO$236, 0)</f>
        <v>0</v>
      </c>
      <c r="JMY250" s="214">
        <f>_xlfn.XLOOKUP(JMY234, Schedule!$F$226:$FO$226, Schedule!$F$236:$FO$236, 0)</f>
        <v>0</v>
      </c>
      <c r="JMZ250" s="214">
        <f>_xlfn.XLOOKUP(JMZ234, Schedule!$F$226:$FO$226, Schedule!$F$236:$FO$236, 0)</f>
        <v>0</v>
      </c>
      <c r="JNA250" s="214">
        <f>_xlfn.XLOOKUP(JNA234, Schedule!$F$226:$FO$226, Schedule!$F$236:$FO$236, 0)</f>
        <v>0</v>
      </c>
      <c r="JNB250" s="214">
        <f>_xlfn.XLOOKUP(JNB234, Schedule!$F$226:$FO$226, Schedule!$F$236:$FO$236, 0)</f>
        <v>0</v>
      </c>
      <c r="JNC250" s="214">
        <f>_xlfn.XLOOKUP(JNC234, Schedule!$F$226:$FO$226, Schedule!$F$236:$FO$236, 0)</f>
        <v>0</v>
      </c>
      <c r="JND250" s="214">
        <f>_xlfn.XLOOKUP(JND234, Schedule!$F$226:$FO$226, Schedule!$F$236:$FO$236, 0)</f>
        <v>0</v>
      </c>
      <c r="JNE250" s="214">
        <f>_xlfn.XLOOKUP(JNE234, Schedule!$F$226:$FO$226, Schedule!$F$236:$FO$236, 0)</f>
        <v>0</v>
      </c>
      <c r="JNF250" s="214">
        <f>_xlfn.XLOOKUP(JNF234, Schedule!$F$226:$FO$226, Schedule!$F$236:$FO$236, 0)</f>
        <v>0</v>
      </c>
      <c r="JNG250" s="214">
        <f>_xlfn.XLOOKUP(JNG234, Schedule!$F$226:$FO$226, Schedule!$F$236:$FO$236, 0)</f>
        <v>0</v>
      </c>
      <c r="JNH250" s="214">
        <f>_xlfn.XLOOKUP(JNH234, Schedule!$F$226:$FO$226, Schedule!$F$236:$FO$236, 0)</f>
        <v>0</v>
      </c>
      <c r="JNI250" s="214">
        <f>_xlfn.XLOOKUP(JNI234, Schedule!$F$226:$FO$226, Schedule!$F$236:$FO$236, 0)</f>
        <v>0</v>
      </c>
      <c r="JNJ250" s="214">
        <f>_xlfn.XLOOKUP(JNJ234, Schedule!$F$226:$FO$226, Schedule!$F$236:$FO$236, 0)</f>
        <v>0</v>
      </c>
      <c r="JNK250" s="214">
        <f>_xlfn.XLOOKUP(JNK234, Schedule!$F$226:$FO$226, Schedule!$F$236:$FO$236, 0)</f>
        <v>0</v>
      </c>
      <c r="JNL250" s="214">
        <f>_xlfn.XLOOKUP(JNL234, Schedule!$F$226:$FO$226, Schedule!$F$236:$FO$236, 0)</f>
        <v>0</v>
      </c>
      <c r="JNM250" s="214">
        <f>_xlfn.XLOOKUP(JNM234, Schedule!$F$226:$FO$226, Schedule!$F$236:$FO$236, 0)</f>
        <v>0</v>
      </c>
      <c r="JNN250" s="214">
        <f>_xlfn.XLOOKUP(JNN234, Schedule!$F$226:$FO$226, Schedule!$F$236:$FO$236, 0)</f>
        <v>0</v>
      </c>
      <c r="JNO250" s="214">
        <f>_xlfn.XLOOKUP(JNO234, Schedule!$F$226:$FO$226, Schedule!$F$236:$FO$236, 0)</f>
        <v>0</v>
      </c>
      <c r="JNP250" s="214">
        <f>_xlfn.XLOOKUP(JNP234, Schedule!$F$226:$FO$226, Schedule!$F$236:$FO$236, 0)</f>
        <v>0</v>
      </c>
      <c r="JNQ250" s="214">
        <f>_xlfn.XLOOKUP(JNQ234, Schedule!$F$226:$FO$226, Schedule!$F$236:$FO$236, 0)</f>
        <v>0</v>
      </c>
      <c r="JNR250" s="214">
        <f>_xlfn.XLOOKUP(JNR234, Schedule!$F$226:$FO$226, Schedule!$F$236:$FO$236, 0)</f>
        <v>0</v>
      </c>
      <c r="JNS250" s="214">
        <f>_xlfn.XLOOKUP(JNS234, Schedule!$F$226:$FO$226, Schedule!$F$236:$FO$236, 0)</f>
        <v>0</v>
      </c>
      <c r="JNT250" s="214">
        <f>_xlfn.XLOOKUP(JNT234, Schedule!$F$226:$FO$226, Schedule!$F$236:$FO$236, 0)</f>
        <v>0</v>
      </c>
      <c r="JNU250" s="214">
        <f>_xlfn.XLOOKUP(JNU234, Schedule!$F$226:$FO$226, Schedule!$F$236:$FO$236, 0)</f>
        <v>0</v>
      </c>
      <c r="JNV250" s="214">
        <f>_xlfn.XLOOKUP(JNV234, Schedule!$F$226:$FO$226, Schedule!$F$236:$FO$236, 0)</f>
        <v>0</v>
      </c>
      <c r="JNW250" s="214">
        <f>_xlfn.XLOOKUP(JNW234, Schedule!$F$226:$FO$226, Schedule!$F$236:$FO$236, 0)</f>
        <v>0</v>
      </c>
      <c r="JNX250" s="214">
        <f>_xlfn.XLOOKUP(JNX234, Schedule!$F$226:$FO$226, Schedule!$F$236:$FO$236, 0)</f>
        <v>0</v>
      </c>
      <c r="JNY250" s="214">
        <f>_xlfn.XLOOKUP(JNY234, Schedule!$F$226:$FO$226, Schedule!$F$236:$FO$236, 0)</f>
        <v>0</v>
      </c>
      <c r="JNZ250" s="214">
        <f>_xlfn.XLOOKUP(JNZ234, Schedule!$F$226:$FO$226, Schedule!$F$236:$FO$236, 0)</f>
        <v>0</v>
      </c>
      <c r="JOA250" s="214">
        <f>_xlfn.XLOOKUP(JOA234, Schedule!$F$226:$FO$226, Schedule!$F$236:$FO$236, 0)</f>
        <v>0</v>
      </c>
      <c r="JOB250" s="214">
        <f>_xlfn.XLOOKUP(JOB234, Schedule!$F$226:$FO$226, Schedule!$F$236:$FO$236, 0)</f>
        <v>0</v>
      </c>
      <c r="JOC250" s="214">
        <f>_xlfn.XLOOKUP(JOC234, Schedule!$F$226:$FO$226, Schedule!$F$236:$FO$236, 0)</f>
        <v>0</v>
      </c>
      <c r="JOD250" s="214">
        <f>_xlfn.XLOOKUP(JOD234, Schedule!$F$226:$FO$226, Schedule!$F$236:$FO$236, 0)</f>
        <v>0</v>
      </c>
      <c r="JOE250" s="214">
        <f>_xlfn.XLOOKUP(JOE234, Schedule!$F$226:$FO$226, Schedule!$F$236:$FO$236, 0)</f>
        <v>0</v>
      </c>
      <c r="JOF250" s="214">
        <f>_xlfn.XLOOKUP(JOF234, Schedule!$F$226:$FO$226, Schedule!$F$236:$FO$236, 0)</f>
        <v>0</v>
      </c>
      <c r="JOG250" s="214">
        <f>_xlfn.XLOOKUP(JOG234, Schedule!$F$226:$FO$226, Schedule!$F$236:$FO$236, 0)</f>
        <v>0</v>
      </c>
      <c r="JOH250" s="214">
        <f>_xlfn.XLOOKUP(JOH234, Schedule!$F$226:$FO$226, Schedule!$F$236:$FO$236, 0)</f>
        <v>0</v>
      </c>
      <c r="JOI250" s="214">
        <f>_xlfn.XLOOKUP(JOI234, Schedule!$F$226:$FO$226, Schedule!$F$236:$FO$236, 0)</f>
        <v>0</v>
      </c>
      <c r="JOJ250" s="214">
        <f>_xlfn.XLOOKUP(JOJ234, Schedule!$F$226:$FO$226, Schedule!$F$236:$FO$236, 0)</f>
        <v>0</v>
      </c>
      <c r="JOK250" s="214">
        <f>_xlfn.XLOOKUP(JOK234, Schedule!$F$226:$FO$226, Schedule!$F$236:$FO$236, 0)</f>
        <v>0</v>
      </c>
      <c r="JOL250" s="214">
        <f>_xlfn.XLOOKUP(JOL234, Schedule!$F$226:$FO$226, Schedule!$F$236:$FO$236, 0)</f>
        <v>0</v>
      </c>
      <c r="JOM250" s="214">
        <f>_xlfn.XLOOKUP(JOM234, Schedule!$F$226:$FO$226, Schedule!$F$236:$FO$236, 0)</f>
        <v>0</v>
      </c>
      <c r="JON250" s="214">
        <f>_xlfn.XLOOKUP(JON234, Schedule!$F$226:$FO$226, Schedule!$F$236:$FO$236, 0)</f>
        <v>0</v>
      </c>
      <c r="JOO250" s="214">
        <f>_xlfn.XLOOKUP(JOO234, Schedule!$F$226:$FO$226, Schedule!$F$236:$FO$236, 0)</f>
        <v>0</v>
      </c>
      <c r="JOP250" s="214">
        <f>_xlfn.XLOOKUP(JOP234, Schedule!$F$226:$FO$226, Schedule!$F$236:$FO$236, 0)</f>
        <v>0</v>
      </c>
      <c r="JOQ250" s="214">
        <f>_xlfn.XLOOKUP(JOQ234, Schedule!$F$226:$FO$226, Schedule!$F$236:$FO$236, 0)</f>
        <v>0</v>
      </c>
      <c r="JOR250" s="214">
        <f>_xlfn.XLOOKUP(JOR234, Schedule!$F$226:$FO$226, Schedule!$F$236:$FO$236, 0)</f>
        <v>0</v>
      </c>
      <c r="JOS250" s="214">
        <f>_xlfn.XLOOKUP(JOS234, Schedule!$F$226:$FO$226, Schedule!$F$236:$FO$236, 0)</f>
        <v>0</v>
      </c>
      <c r="JOT250" s="214">
        <f>_xlfn.XLOOKUP(JOT234, Schedule!$F$226:$FO$226, Schedule!$F$236:$FO$236, 0)</f>
        <v>0</v>
      </c>
      <c r="JOU250" s="214">
        <f>_xlfn.XLOOKUP(JOU234, Schedule!$F$226:$FO$226, Schedule!$F$236:$FO$236, 0)</f>
        <v>0</v>
      </c>
      <c r="JOV250" s="214">
        <f>_xlfn.XLOOKUP(JOV234, Schedule!$F$226:$FO$226, Schedule!$F$236:$FO$236, 0)</f>
        <v>0</v>
      </c>
      <c r="JOW250" s="214">
        <f>_xlfn.XLOOKUP(JOW234, Schedule!$F$226:$FO$226, Schedule!$F$236:$FO$236, 0)</f>
        <v>0</v>
      </c>
      <c r="JOX250" s="214">
        <f>_xlfn.XLOOKUP(JOX234, Schedule!$F$226:$FO$226, Schedule!$F$236:$FO$236, 0)</f>
        <v>0</v>
      </c>
      <c r="JOY250" s="214">
        <f>_xlfn.XLOOKUP(JOY234, Schedule!$F$226:$FO$226, Schedule!$F$236:$FO$236, 0)</f>
        <v>0</v>
      </c>
      <c r="JOZ250" s="214">
        <f>_xlfn.XLOOKUP(JOZ234, Schedule!$F$226:$FO$226, Schedule!$F$236:$FO$236, 0)</f>
        <v>0</v>
      </c>
      <c r="JPA250" s="214">
        <f>_xlfn.XLOOKUP(JPA234, Schedule!$F$226:$FO$226, Schedule!$F$236:$FO$236, 0)</f>
        <v>0</v>
      </c>
      <c r="JPB250" s="214">
        <f>_xlfn.XLOOKUP(JPB234, Schedule!$F$226:$FO$226, Schedule!$F$236:$FO$236, 0)</f>
        <v>0</v>
      </c>
      <c r="JPC250" s="214">
        <f>_xlfn.XLOOKUP(JPC234, Schedule!$F$226:$FO$226, Schedule!$F$236:$FO$236, 0)</f>
        <v>0</v>
      </c>
      <c r="JPD250" s="214">
        <f>_xlfn.XLOOKUP(JPD234, Schedule!$F$226:$FO$226, Schedule!$F$236:$FO$236, 0)</f>
        <v>0</v>
      </c>
      <c r="JPE250" s="214">
        <f>_xlfn.XLOOKUP(JPE234, Schedule!$F$226:$FO$226, Schedule!$F$236:$FO$236, 0)</f>
        <v>0</v>
      </c>
      <c r="JPF250" s="214">
        <f>_xlfn.XLOOKUP(JPF234, Schedule!$F$226:$FO$226, Schedule!$F$236:$FO$236, 0)</f>
        <v>0</v>
      </c>
      <c r="JPG250" s="214">
        <f>_xlfn.XLOOKUP(JPG234, Schedule!$F$226:$FO$226, Schedule!$F$236:$FO$236, 0)</f>
        <v>0</v>
      </c>
      <c r="JPH250" s="214">
        <f>_xlfn.XLOOKUP(JPH234, Schedule!$F$226:$FO$226, Schedule!$F$236:$FO$236, 0)</f>
        <v>0</v>
      </c>
      <c r="JPI250" s="214">
        <f>_xlfn.XLOOKUP(JPI234, Schedule!$F$226:$FO$226, Schedule!$F$236:$FO$236, 0)</f>
        <v>0</v>
      </c>
      <c r="JPJ250" s="214">
        <f>_xlfn.XLOOKUP(JPJ234, Schedule!$F$226:$FO$226, Schedule!$F$236:$FO$236, 0)</f>
        <v>0</v>
      </c>
      <c r="JPK250" s="214">
        <f>_xlfn.XLOOKUP(JPK234, Schedule!$F$226:$FO$226, Schedule!$F$236:$FO$236, 0)</f>
        <v>0</v>
      </c>
      <c r="JPL250" s="214">
        <f>_xlfn.XLOOKUP(JPL234, Schedule!$F$226:$FO$226, Schedule!$F$236:$FO$236, 0)</f>
        <v>0</v>
      </c>
      <c r="JPM250" s="214">
        <f>_xlfn.XLOOKUP(JPM234, Schedule!$F$226:$FO$226, Schedule!$F$236:$FO$236, 0)</f>
        <v>0</v>
      </c>
      <c r="JPN250" s="214">
        <f>_xlfn.XLOOKUP(JPN234, Schedule!$F$226:$FO$226, Schedule!$F$236:$FO$236, 0)</f>
        <v>0</v>
      </c>
      <c r="JPO250" s="214">
        <f>_xlfn.XLOOKUP(JPO234, Schedule!$F$226:$FO$226, Schedule!$F$236:$FO$236, 0)</f>
        <v>0</v>
      </c>
      <c r="JPP250" s="214">
        <f>_xlfn.XLOOKUP(JPP234, Schedule!$F$226:$FO$226, Schedule!$F$236:$FO$236, 0)</f>
        <v>0</v>
      </c>
      <c r="JPQ250" s="214">
        <f>_xlfn.XLOOKUP(JPQ234, Schedule!$F$226:$FO$226, Schedule!$F$236:$FO$236, 0)</f>
        <v>0</v>
      </c>
      <c r="JPR250" s="214">
        <f>_xlfn.XLOOKUP(JPR234, Schedule!$F$226:$FO$226, Schedule!$F$236:$FO$236, 0)</f>
        <v>0</v>
      </c>
      <c r="JPS250" s="214">
        <f>_xlfn.XLOOKUP(JPS234, Schedule!$F$226:$FO$226, Schedule!$F$236:$FO$236, 0)</f>
        <v>0</v>
      </c>
      <c r="JPT250" s="214">
        <f>_xlfn.XLOOKUP(JPT234, Schedule!$F$226:$FO$226, Schedule!$F$236:$FO$236, 0)</f>
        <v>0</v>
      </c>
      <c r="JPU250" s="214">
        <f>_xlfn.XLOOKUP(JPU234, Schedule!$F$226:$FO$226, Schedule!$F$236:$FO$236, 0)</f>
        <v>0</v>
      </c>
      <c r="JPV250" s="214">
        <f>_xlfn.XLOOKUP(JPV234, Schedule!$F$226:$FO$226, Schedule!$F$236:$FO$236, 0)</f>
        <v>0</v>
      </c>
      <c r="JPW250" s="214">
        <f>_xlfn.XLOOKUP(JPW234, Schedule!$F$226:$FO$226, Schedule!$F$236:$FO$236, 0)</f>
        <v>0</v>
      </c>
      <c r="JPX250" s="214">
        <f>_xlfn.XLOOKUP(JPX234, Schedule!$F$226:$FO$226, Schedule!$F$236:$FO$236, 0)</f>
        <v>0</v>
      </c>
      <c r="JPY250" s="214">
        <f>_xlfn.XLOOKUP(JPY234, Schedule!$F$226:$FO$226, Schedule!$F$236:$FO$236, 0)</f>
        <v>0</v>
      </c>
      <c r="JPZ250" s="214">
        <f>_xlfn.XLOOKUP(JPZ234, Schedule!$F$226:$FO$226, Schedule!$F$236:$FO$236, 0)</f>
        <v>0</v>
      </c>
      <c r="JQA250" s="214">
        <f>_xlfn.XLOOKUP(JQA234, Schedule!$F$226:$FO$226, Schedule!$F$236:$FO$236, 0)</f>
        <v>0</v>
      </c>
      <c r="JQB250" s="214">
        <f>_xlfn.XLOOKUP(JQB234, Schedule!$F$226:$FO$226, Schedule!$F$236:$FO$236, 0)</f>
        <v>0</v>
      </c>
      <c r="JQC250" s="214">
        <f>_xlfn.XLOOKUP(JQC234, Schedule!$F$226:$FO$226, Schedule!$F$236:$FO$236, 0)</f>
        <v>0</v>
      </c>
      <c r="JQD250" s="214">
        <f>_xlfn.XLOOKUP(JQD234, Schedule!$F$226:$FO$226, Schedule!$F$236:$FO$236, 0)</f>
        <v>0</v>
      </c>
      <c r="JQE250" s="214">
        <f>_xlfn.XLOOKUP(JQE234, Schedule!$F$226:$FO$226, Schedule!$F$236:$FO$236, 0)</f>
        <v>0</v>
      </c>
      <c r="JQF250" s="214">
        <f>_xlfn.XLOOKUP(JQF234, Schedule!$F$226:$FO$226, Schedule!$F$236:$FO$236, 0)</f>
        <v>0</v>
      </c>
      <c r="JQG250" s="214">
        <f>_xlfn.XLOOKUP(JQG234, Schedule!$F$226:$FO$226, Schedule!$F$236:$FO$236, 0)</f>
        <v>0</v>
      </c>
      <c r="JQH250" s="214">
        <f>_xlfn.XLOOKUP(JQH234, Schedule!$F$226:$FO$226, Schedule!$F$236:$FO$236, 0)</f>
        <v>0</v>
      </c>
      <c r="JQI250" s="214">
        <f>_xlfn.XLOOKUP(JQI234, Schedule!$F$226:$FO$226, Schedule!$F$236:$FO$236, 0)</f>
        <v>0</v>
      </c>
      <c r="JQJ250" s="214">
        <f>_xlfn.XLOOKUP(JQJ234, Schedule!$F$226:$FO$226, Schedule!$F$236:$FO$236, 0)</f>
        <v>0</v>
      </c>
      <c r="JQK250" s="214">
        <f>_xlfn.XLOOKUP(JQK234, Schedule!$F$226:$FO$226, Schedule!$F$236:$FO$236, 0)</f>
        <v>0</v>
      </c>
      <c r="JQL250" s="214">
        <f>_xlfn.XLOOKUP(JQL234, Schedule!$F$226:$FO$226, Schedule!$F$236:$FO$236, 0)</f>
        <v>0</v>
      </c>
      <c r="JQM250" s="214">
        <f>_xlfn.XLOOKUP(JQM234, Schedule!$F$226:$FO$226, Schedule!$F$236:$FO$236, 0)</f>
        <v>0</v>
      </c>
      <c r="JQN250" s="214">
        <f>_xlfn.XLOOKUP(JQN234, Schedule!$F$226:$FO$226, Schedule!$F$236:$FO$236, 0)</f>
        <v>0</v>
      </c>
      <c r="JQO250" s="214">
        <f>_xlfn.XLOOKUP(JQO234, Schedule!$F$226:$FO$226, Schedule!$F$236:$FO$236, 0)</f>
        <v>0</v>
      </c>
      <c r="JQP250" s="214">
        <f>_xlfn.XLOOKUP(JQP234, Schedule!$F$226:$FO$226, Schedule!$F$236:$FO$236, 0)</f>
        <v>0</v>
      </c>
      <c r="JQQ250" s="214">
        <f>_xlfn.XLOOKUP(JQQ234, Schedule!$F$226:$FO$226, Schedule!$F$236:$FO$236, 0)</f>
        <v>0</v>
      </c>
      <c r="JQR250" s="214">
        <f>_xlfn.XLOOKUP(JQR234, Schedule!$F$226:$FO$226, Schedule!$F$236:$FO$236, 0)</f>
        <v>0</v>
      </c>
      <c r="JQS250" s="214">
        <f>_xlfn.XLOOKUP(JQS234, Schedule!$F$226:$FO$226, Schedule!$F$236:$FO$236, 0)</f>
        <v>0</v>
      </c>
      <c r="JQT250" s="214">
        <f>_xlfn.XLOOKUP(JQT234, Schedule!$F$226:$FO$226, Schedule!$F$236:$FO$236, 0)</f>
        <v>0</v>
      </c>
      <c r="JQU250" s="214">
        <f>_xlfn.XLOOKUP(JQU234, Schedule!$F$226:$FO$226, Schedule!$F$236:$FO$236, 0)</f>
        <v>0</v>
      </c>
      <c r="JQV250" s="214">
        <f>_xlfn.XLOOKUP(JQV234, Schedule!$F$226:$FO$226, Schedule!$F$236:$FO$236, 0)</f>
        <v>0</v>
      </c>
      <c r="JQW250" s="214">
        <f>_xlfn.XLOOKUP(JQW234, Schedule!$F$226:$FO$226, Schedule!$F$236:$FO$236, 0)</f>
        <v>0</v>
      </c>
      <c r="JQX250" s="214">
        <f>_xlfn.XLOOKUP(JQX234, Schedule!$F$226:$FO$226, Schedule!$F$236:$FO$236, 0)</f>
        <v>0</v>
      </c>
      <c r="JQY250" s="214">
        <f>_xlfn.XLOOKUP(JQY234, Schedule!$F$226:$FO$226, Schedule!$F$236:$FO$236, 0)</f>
        <v>0</v>
      </c>
      <c r="JQZ250" s="214">
        <f>_xlfn.XLOOKUP(JQZ234, Schedule!$F$226:$FO$226, Schedule!$F$236:$FO$236, 0)</f>
        <v>0</v>
      </c>
      <c r="JRA250" s="214">
        <f>_xlfn.XLOOKUP(JRA234, Schedule!$F$226:$FO$226, Schedule!$F$236:$FO$236, 0)</f>
        <v>0</v>
      </c>
      <c r="JRB250" s="214">
        <f>_xlfn.XLOOKUP(JRB234, Schedule!$F$226:$FO$226, Schedule!$F$236:$FO$236, 0)</f>
        <v>0</v>
      </c>
      <c r="JRC250" s="214">
        <f>_xlfn.XLOOKUP(JRC234, Schedule!$F$226:$FO$226, Schedule!$F$236:$FO$236, 0)</f>
        <v>0</v>
      </c>
      <c r="JRD250" s="214">
        <f>_xlfn.XLOOKUP(JRD234, Schedule!$F$226:$FO$226, Schedule!$F$236:$FO$236, 0)</f>
        <v>0</v>
      </c>
      <c r="JRE250" s="214">
        <f>_xlfn.XLOOKUP(JRE234, Schedule!$F$226:$FO$226, Schedule!$F$236:$FO$236, 0)</f>
        <v>0</v>
      </c>
      <c r="JRF250" s="214">
        <f>_xlfn.XLOOKUP(JRF234, Schedule!$F$226:$FO$226, Schedule!$F$236:$FO$236, 0)</f>
        <v>0</v>
      </c>
      <c r="JRG250" s="214">
        <f>_xlfn.XLOOKUP(JRG234, Schedule!$F$226:$FO$226, Schedule!$F$236:$FO$236, 0)</f>
        <v>0</v>
      </c>
      <c r="JRH250" s="214">
        <f>_xlfn.XLOOKUP(JRH234, Schedule!$F$226:$FO$226, Schedule!$F$236:$FO$236, 0)</f>
        <v>0</v>
      </c>
      <c r="JRI250" s="214">
        <f>_xlfn.XLOOKUP(JRI234, Schedule!$F$226:$FO$226, Schedule!$F$236:$FO$236, 0)</f>
        <v>0</v>
      </c>
      <c r="JRJ250" s="214">
        <f>_xlfn.XLOOKUP(JRJ234, Schedule!$F$226:$FO$226, Schedule!$F$236:$FO$236, 0)</f>
        <v>0</v>
      </c>
      <c r="JRK250" s="214">
        <f>_xlfn.XLOOKUP(JRK234, Schedule!$F$226:$FO$226, Schedule!$F$236:$FO$236, 0)</f>
        <v>0</v>
      </c>
      <c r="JRL250" s="214">
        <f>_xlfn.XLOOKUP(JRL234, Schedule!$F$226:$FO$226, Schedule!$F$236:$FO$236, 0)</f>
        <v>0</v>
      </c>
      <c r="JRM250" s="214">
        <f>_xlfn.XLOOKUP(JRM234, Schedule!$F$226:$FO$226, Schedule!$F$236:$FO$236, 0)</f>
        <v>0</v>
      </c>
      <c r="JRN250" s="214">
        <f>_xlfn.XLOOKUP(JRN234, Schedule!$F$226:$FO$226, Schedule!$F$236:$FO$236, 0)</f>
        <v>0</v>
      </c>
      <c r="JRO250" s="214">
        <f>_xlfn.XLOOKUP(JRO234, Schedule!$F$226:$FO$226, Schedule!$F$236:$FO$236, 0)</f>
        <v>0</v>
      </c>
      <c r="JRP250" s="214">
        <f>_xlfn.XLOOKUP(JRP234, Schedule!$F$226:$FO$226, Schedule!$F$236:$FO$236, 0)</f>
        <v>0</v>
      </c>
      <c r="JRQ250" s="214">
        <f>_xlfn.XLOOKUP(JRQ234, Schedule!$F$226:$FO$226, Schedule!$F$236:$FO$236, 0)</f>
        <v>0</v>
      </c>
      <c r="JRR250" s="214">
        <f>_xlfn.XLOOKUP(JRR234, Schedule!$F$226:$FO$226, Schedule!$F$236:$FO$236, 0)</f>
        <v>0</v>
      </c>
      <c r="JRS250" s="214">
        <f>_xlfn.XLOOKUP(JRS234, Schedule!$F$226:$FO$226, Schedule!$F$236:$FO$236, 0)</f>
        <v>0</v>
      </c>
      <c r="JRT250" s="214">
        <f>_xlfn.XLOOKUP(JRT234, Schedule!$F$226:$FO$226, Schedule!$F$236:$FO$236, 0)</f>
        <v>0</v>
      </c>
      <c r="JRU250" s="214">
        <f>_xlfn.XLOOKUP(JRU234, Schedule!$F$226:$FO$226, Schedule!$F$236:$FO$236, 0)</f>
        <v>0</v>
      </c>
      <c r="JRV250" s="214">
        <f>_xlfn.XLOOKUP(JRV234, Schedule!$F$226:$FO$226, Schedule!$F$236:$FO$236, 0)</f>
        <v>0</v>
      </c>
      <c r="JRW250" s="214">
        <f>_xlfn.XLOOKUP(JRW234, Schedule!$F$226:$FO$226, Schedule!$F$236:$FO$236, 0)</f>
        <v>0</v>
      </c>
      <c r="JRX250" s="214">
        <f>_xlfn.XLOOKUP(JRX234, Schedule!$F$226:$FO$226, Schedule!$F$236:$FO$236, 0)</f>
        <v>0</v>
      </c>
      <c r="JRY250" s="214">
        <f>_xlfn.XLOOKUP(JRY234, Schedule!$F$226:$FO$226, Schedule!$F$236:$FO$236, 0)</f>
        <v>0</v>
      </c>
      <c r="JRZ250" s="214">
        <f>_xlfn.XLOOKUP(JRZ234, Schedule!$F$226:$FO$226, Schedule!$F$236:$FO$236, 0)</f>
        <v>0</v>
      </c>
      <c r="JSA250" s="214">
        <f>_xlfn.XLOOKUP(JSA234, Schedule!$F$226:$FO$226, Schedule!$F$236:$FO$236, 0)</f>
        <v>0</v>
      </c>
      <c r="JSB250" s="214">
        <f>_xlfn.XLOOKUP(JSB234, Schedule!$F$226:$FO$226, Schedule!$F$236:$FO$236, 0)</f>
        <v>0</v>
      </c>
      <c r="JSC250" s="214">
        <f>_xlfn.XLOOKUP(JSC234, Schedule!$F$226:$FO$226, Schedule!$F$236:$FO$236, 0)</f>
        <v>0</v>
      </c>
      <c r="JSD250" s="214">
        <f>_xlfn.XLOOKUP(JSD234, Schedule!$F$226:$FO$226, Schedule!$F$236:$FO$236, 0)</f>
        <v>0</v>
      </c>
      <c r="JSE250" s="214">
        <f>_xlfn.XLOOKUP(JSE234, Schedule!$F$226:$FO$226, Schedule!$F$236:$FO$236, 0)</f>
        <v>0</v>
      </c>
      <c r="JSF250" s="214">
        <f>_xlfn.XLOOKUP(JSF234, Schedule!$F$226:$FO$226, Schedule!$F$236:$FO$236, 0)</f>
        <v>0</v>
      </c>
      <c r="JSG250" s="214">
        <f>_xlfn.XLOOKUP(JSG234, Schedule!$F$226:$FO$226, Schedule!$F$236:$FO$236, 0)</f>
        <v>0</v>
      </c>
      <c r="JSH250" s="214">
        <f>_xlfn.XLOOKUP(JSH234, Schedule!$F$226:$FO$226, Schedule!$F$236:$FO$236, 0)</f>
        <v>0</v>
      </c>
      <c r="JSI250" s="214">
        <f>_xlfn.XLOOKUP(JSI234, Schedule!$F$226:$FO$226, Schedule!$F$236:$FO$236, 0)</f>
        <v>0</v>
      </c>
      <c r="JSJ250" s="214">
        <f>_xlfn.XLOOKUP(JSJ234, Schedule!$F$226:$FO$226, Schedule!$F$236:$FO$236, 0)</f>
        <v>0</v>
      </c>
      <c r="JSK250" s="214">
        <f>_xlfn.XLOOKUP(JSK234, Schedule!$F$226:$FO$226, Schedule!$F$236:$FO$236, 0)</f>
        <v>0</v>
      </c>
      <c r="JSL250" s="214">
        <f>_xlfn.XLOOKUP(JSL234, Schedule!$F$226:$FO$226, Schedule!$F$236:$FO$236, 0)</f>
        <v>0</v>
      </c>
      <c r="JSM250" s="214">
        <f>_xlfn.XLOOKUP(JSM234, Schedule!$F$226:$FO$226, Schedule!$F$236:$FO$236, 0)</f>
        <v>0</v>
      </c>
      <c r="JSN250" s="214">
        <f>_xlfn.XLOOKUP(JSN234, Schedule!$F$226:$FO$226, Schedule!$F$236:$FO$236, 0)</f>
        <v>0</v>
      </c>
      <c r="JSO250" s="214">
        <f>_xlfn.XLOOKUP(JSO234, Schedule!$F$226:$FO$226, Schedule!$F$236:$FO$236, 0)</f>
        <v>0</v>
      </c>
      <c r="JSP250" s="214">
        <f>_xlfn.XLOOKUP(JSP234, Schedule!$F$226:$FO$226, Schedule!$F$236:$FO$236, 0)</f>
        <v>0</v>
      </c>
      <c r="JSQ250" s="214">
        <f>_xlfn.XLOOKUP(JSQ234, Schedule!$F$226:$FO$226, Schedule!$F$236:$FO$236, 0)</f>
        <v>0</v>
      </c>
      <c r="JSR250" s="214">
        <f>_xlfn.XLOOKUP(JSR234, Schedule!$F$226:$FO$226, Schedule!$F$236:$FO$236, 0)</f>
        <v>0</v>
      </c>
      <c r="JSS250" s="214">
        <f>_xlfn.XLOOKUP(JSS234, Schedule!$F$226:$FO$226, Schedule!$F$236:$FO$236, 0)</f>
        <v>0</v>
      </c>
      <c r="JST250" s="214">
        <f>_xlfn.XLOOKUP(JST234, Schedule!$F$226:$FO$226, Schedule!$F$236:$FO$236, 0)</f>
        <v>0</v>
      </c>
      <c r="JSU250" s="214">
        <f>_xlfn.XLOOKUP(JSU234, Schedule!$F$226:$FO$226, Schedule!$F$236:$FO$236, 0)</f>
        <v>0</v>
      </c>
      <c r="JSV250" s="214">
        <f>_xlfn.XLOOKUP(JSV234, Schedule!$F$226:$FO$226, Schedule!$F$236:$FO$236, 0)</f>
        <v>0</v>
      </c>
      <c r="JSW250" s="214">
        <f>_xlfn.XLOOKUP(JSW234, Schedule!$F$226:$FO$226, Schedule!$F$236:$FO$236, 0)</f>
        <v>0</v>
      </c>
      <c r="JSX250" s="214">
        <f>_xlfn.XLOOKUP(JSX234, Schedule!$F$226:$FO$226, Schedule!$F$236:$FO$236, 0)</f>
        <v>0</v>
      </c>
      <c r="JSY250" s="214">
        <f>_xlfn.XLOOKUP(JSY234, Schedule!$F$226:$FO$226, Schedule!$F$236:$FO$236, 0)</f>
        <v>0</v>
      </c>
      <c r="JSZ250" s="214">
        <f>_xlfn.XLOOKUP(JSZ234, Schedule!$F$226:$FO$226, Schedule!$F$236:$FO$236, 0)</f>
        <v>0</v>
      </c>
      <c r="JTA250" s="214">
        <f>_xlfn.XLOOKUP(JTA234, Schedule!$F$226:$FO$226, Schedule!$F$236:$FO$236, 0)</f>
        <v>0</v>
      </c>
      <c r="JTB250" s="214">
        <f>_xlfn.XLOOKUP(JTB234, Schedule!$F$226:$FO$226, Schedule!$F$236:$FO$236, 0)</f>
        <v>0</v>
      </c>
      <c r="JTC250" s="214">
        <f>_xlfn.XLOOKUP(JTC234, Schedule!$F$226:$FO$226, Schedule!$F$236:$FO$236, 0)</f>
        <v>0</v>
      </c>
      <c r="JTD250" s="214">
        <f>_xlfn.XLOOKUP(JTD234, Schedule!$F$226:$FO$226, Schedule!$F$236:$FO$236, 0)</f>
        <v>0</v>
      </c>
      <c r="JTE250" s="214">
        <f>_xlfn.XLOOKUP(JTE234, Schedule!$F$226:$FO$226, Schedule!$F$236:$FO$236, 0)</f>
        <v>0</v>
      </c>
      <c r="JTF250" s="214">
        <f>_xlfn.XLOOKUP(JTF234, Schedule!$F$226:$FO$226, Schedule!$F$236:$FO$236, 0)</f>
        <v>0</v>
      </c>
      <c r="JTG250" s="214">
        <f>_xlfn.XLOOKUP(JTG234, Schedule!$F$226:$FO$226, Schedule!$F$236:$FO$236, 0)</f>
        <v>0</v>
      </c>
      <c r="JTH250" s="214">
        <f>_xlfn.XLOOKUP(JTH234, Schedule!$F$226:$FO$226, Schedule!$F$236:$FO$236, 0)</f>
        <v>0</v>
      </c>
      <c r="JTI250" s="214">
        <f>_xlfn.XLOOKUP(JTI234, Schedule!$F$226:$FO$226, Schedule!$F$236:$FO$236, 0)</f>
        <v>0</v>
      </c>
      <c r="JTJ250" s="214">
        <f>_xlfn.XLOOKUP(JTJ234, Schedule!$F$226:$FO$226, Schedule!$F$236:$FO$236, 0)</f>
        <v>0</v>
      </c>
      <c r="JTK250" s="214">
        <f>_xlfn.XLOOKUP(JTK234, Schedule!$F$226:$FO$226, Schedule!$F$236:$FO$236, 0)</f>
        <v>0</v>
      </c>
      <c r="JTL250" s="214">
        <f>_xlfn.XLOOKUP(JTL234, Schedule!$F$226:$FO$226, Schedule!$F$236:$FO$236, 0)</f>
        <v>0</v>
      </c>
      <c r="JTM250" s="214">
        <f>_xlfn.XLOOKUP(JTM234, Schedule!$F$226:$FO$226, Schedule!$F$236:$FO$236, 0)</f>
        <v>0</v>
      </c>
      <c r="JTN250" s="214">
        <f>_xlfn.XLOOKUP(JTN234, Schedule!$F$226:$FO$226, Schedule!$F$236:$FO$236, 0)</f>
        <v>0</v>
      </c>
      <c r="JTO250" s="214">
        <f>_xlfn.XLOOKUP(JTO234, Schedule!$F$226:$FO$226, Schedule!$F$236:$FO$236, 0)</f>
        <v>0</v>
      </c>
      <c r="JTP250" s="214">
        <f>_xlfn.XLOOKUP(JTP234, Schedule!$F$226:$FO$226, Schedule!$F$236:$FO$236, 0)</f>
        <v>0</v>
      </c>
      <c r="JTQ250" s="214">
        <f>_xlfn.XLOOKUP(JTQ234, Schedule!$F$226:$FO$226, Schedule!$F$236:$FO$236, 0)</f>
        <v>0</v>
      </c>
      <c r="JTR250" s="214">
        <f>_xlfn.XLOOKUP(JTR234, Schedule!$F$226:$FO$226, Schedule!$F$236:$FO$236, 0)</f>
        <v>0</v>
      </c>
      <c r="JTS250" s="214">
        <f>_xlfn.XLOOKUP(JTS234, Schedule!$F$226:$FO$226, Schedule!$F$236:$FO$236, 0)</f>
        <v>0</v>
      </c>
      <c r="JTT250" s="214">
        <f>_xlfn.XLOOKUP(JTT234, Schedule!$F$226:$FO$226, Schedule!$F$236:$FO$236, 0)</f>
        <v>0</v>
      </c>
      <c r="JTU250" s="214">
        <f>_xlfn.XLOOKUP(JTU234, Schedule!$F$226:$FO$226, Schedule!$F$236:$FO$236, 0)</f>
        <v>0</v>
      </c>
      <c r="JTV250" s="214">
        <f>_xlfn.XLOOKUP(JTV234, Schedule!$F$226:$FO$226, Schedule!$F$236:$FO$236, 0)</f>
        <v>0</v>
      </c>
      <c r="JTW250" s="214">
        <f>_xlfn.XLOOKUP(JTW234, Schedule!$F$226:$FO$226, Schedule!$F$236:$FO$236, 0)</f>
        <v>0</v>
      </c>
      <c r="JTX250" s="214">
        <f>_xlfn.XLOOKUP(JTX234, Schedule!$F$226:$FO$226, Schedule!$F$236:$FO$236, 0)</f>
        <v>0</v>
      </c>
      <c r="JTY250" s="214">
        <f>_xlfn.XLOOKUP(JTY234, Schedule!$F$226:$FO$226, Schedule!$F$236:$FO$236, 0)</f>
        <v>0</v>
      </c>
      <c r="JTZ250" s="214">
        <f>_xlfn.XLOOKUP(JTZ234, Schedule!$F$226:$FO$226, Schedule!$F$236:$FO$236, 0)</f>
        <v>0</v>
      </c>
      <c r="JUA250" s="214">
        <f>_xlfn.XLOOKUP(JUA234, Schedule!$F$226:$FO$226, Schedule!$F$236:$FO$236, 0)</f>
        <v>0</v>
      </c>
      <c r="JUB250" s="214">
        <f>_xlfn.XLOOKUP(JUB234, Schedule!$F$226:$FO$226, Schedule!$F$236:$FO$236, 0)</f>
        <v>0</v>
      </c>
      <c r="JUC250" s="214">
        <f>_xlfn.XLOOKUP(JUC234, Schedule!$F$226:$FO$226, Schedule!$F$236:$FO$236, 0)</f>
        <v>0</v>
      </c>
      <c r="JUD250" s="214">
        <f>_xlfn.XLOOKUP(JUD234, Schedule!$F$226:$FO$226, Schedule!$F$236:$FO$236, 0)</f>
        <v>0</v>
      </c>
      <c r="JUE250" s="214">
        <f>_xlfn.XLOOKUP(JUE234, Schedule!$F$226:$FO$226, Schedule!$F$236:$FO$236, 0)</f>
        <v>0</v>
      </c>
      <c r="JUF250" s="214">
        <f>_xlfn.XLOOKUP(JUF234, Schedule!$F$226:$FO$226, Schedule!$F$236:$FO$236, 0)</f>
        <v>0</v>
      </c>
      <c r="JUG250" s="214">
        <f>_xlfn.XLOOKUP(JUG234, Schedule!$F$226:$FO$226, Schedule!$F$236:$FO$236, 0)</f>
        <v>0</v>
      </c>
      <c r="JUH250" s="214">
        <f>_xlfn.XLOOKUP(JUH234, Schedule!$F$226:$FO$226, Schedule!$F$236:$FO$236, 0)</f>
        <v>0</v>
      </c>
      <c r="JUI250" s="214">
        <f>_xlfn.XLOOKUP(JUI234, Schedule!$F$226:$FO$226, Schedule!$F$236:$FO$236, 0)</f>
        <v>0</v>
      </c>
      <c r="JUJ250" s="214">
        <f>_xlfn.XLOOKUP(JUJ234, Schedule!$F$226:$FO$226, Schedule!$F$236:$FO$236, 0)</f>
        <v>0</v>
      </c>
      <c r="JUK250" s="214">
        <f>_xlfn.XLOOKUP(JUK234, Schedule!$F$226:$FO$226, Schedule!$F$236:$FO$236, 0)</f>
        <v>0</v>
      </c>
      <c r="JUL250" s="214">
        <f>_xlfn.XLOOKUP(JUL234, Schedule!$F$226:$FO$226, Schedule!$F$236:$FO$236, 0)</f>
        <v>0</v>
      </c>
      <c r="JUM250" s="214">
        <f>_xlfn.XLOOKUP(JUM234, Schedule!$F$226:$FO$226, Schedule!$F$236:$FO$236, 0)</f>
        <v>0</v>
      </c>
      <c r="JUN250" s="214">
        <f>_xlfn.XLOOKUP(JUN234, Schedule!$F$226:$FO$226, Schedule!$F$236:$FO$236, 0)</f>
        <v>0</v>
      </c>
      <c r="JUO250" s="214">
        <f>_xlfn.XLOOKUP(JUO234, Schedule!$F$226:$FO$226, Schedule!$F$236:$FO$236, 0)</f>
        <v>0</v>
      </c>
      <c r="JUP250" s="214">
        <f>_xlfn.XLOOKUP(JUP234, Schedule!$F$226:$FO$226, Schedule!$F$236:$FO$236, 0)</f>
        <v>0</v>
      </c>
      <c r="JUQ250" s="214">
        <f>_xlfn.XLOOKUP(JUQ234, Schedule!$F$226:$FO$226, Schedule!$F$236:$FO$236, 0)</f>
        <v>0</v>
      </c>
      <c r="JUR250" s="214">
        <f>_xlfn.XLOOKUP(JUR234, Schedule!$F$226:$FO$226, Schedule!$F$236:$FO$236, 0)</f>
        <v>0</v>
      </c>
      <c r="JUS250" s="214">
        <f>_xlfn.XLOOKUP(JUS234, Schedule!$F$226:$FO$226, Schedule!$F$236:$FO$236, 0)</f>
        <v>0</v>
      </c>
      <c r="JUT250" s="214">
        <f>_xlfn.XLOOKUP(JUT234, Schedule!$F$226:$FO$226, Schedule!$F$236:$FO$236, 0)</f>
        <v>0</v>
      </c>
      <c r="JUU250" s="214">
        <f>_xlfn.XLOOKUP(JUU234, Schedule!$F$226:$FO$226, Schedule!$F$236:$FO$236, 0)</f>
        <v>0</v>
      </c>
      <c r="JUV250" s="214">
        <f>_xlfn.XLOOKUP(JUV234, Schedule!$F$226:$FO$226, Schedule!$F$236:$FO$236, 0)</f>
        <v>0</v>
      </c>
      <c r="JUW250" s="214">
        <f>_xlfn.XLOOKUP(JUW234, Schedule!$F$226:$FO$226, Schedule!$F$236:$FO$236, 0)</f>
        <v>0</v>
      </c>
      <c r="JUX250" s="214">
        <f>_xlfn.XLOOKUP(JUX234, Schedule!$F$226:$FO$226, Schedule!$F$236:$FO$236, 0)</f>
        <v>0</v>
      </c>
      <c r="JUY250" s="214">
        <f>_xlfn.XLOOKUP(JUY234, Schedule!$F$226:$FO$226, Schedule!$F$236:$FO$236, 0)</f>
        <v>0</v>
      </c>
      <c r="JUZ250" s="214">
        <f>_xlfn.XLOOKUP(JUZ234, Schedule!$F$226:$FO$226, Schedule!$F$236:$FO$236, 0)</f>
        <v>0</v>
      </c>
      <c r="JVA250" s="214">
        <f>_xlfn.XLOOKUP(JVA234, Schedule!$F$226:$FO$226, Schedule!$F$236:$FO$236, 0)</f>
        <v>0</v>
      </c>
      <c r="JVB250" s="214">
        <f>_xlfn.XLOOKUP(JVB234, Schedule!$F$226:$FO$226, Schedule!$F$236:$FO$236, 0)</f>
        <v>0</v>
      </c>
      <c r="JVC250" s="214">
        <f>_xlfn.XLOOKUP(JVC234, Schedule!$F$226:$FO$226, Schedule!$F$236:$FO$236, 0)</f>
        <v>0</v>
      </c>
      <c r="JVD250" s="214">
        <f>_xlfn.XLOOKUP(JVD234, Schedule!$F$226:$FO$226, Schedule!$F$236:$FO$236, 0)</f>
        <v>0</v>
      </c>
      <c r="JVE250" s="214">
        <f>_xlfn.XLOOKUP(JVE234, Schedule!$F$226:$FO$226, Schedule!$F$236:$FO$236, 0)</f>
        <v>0</v>
      </c>
      <c r="JVF250" s="214">
        <f>_xlfn.XLOOKUP(JVF234, Schedule!$F$226:$FO$226, Schedule!$F$236:$FO$236, 0)</f>
        <v>0</v>
      </c>
      <c r="JVG250" s="214">
        <f>_xlfn.XLOOKUP(JVG234, Schedule!$F$226:$FO$226, Schedule!$F$236:$FO$236, 0)</f>
        <v>0</v>
      </c>
      <c r="JVH250" s="214">
        <f>_xlfn.XLOOKUP(JVH234, Schedule!$F$226:$FO$226, Schedule!$F$236:$FO$236, 0)</f>
        <v>0</v>
      </c>
      <c r="JVI250" s="214">
        <f>_xlfn.XLOOKUP(JVI234, Schedule!$F$226:$FO$226, Schedule!$F$236:$FO$236, 0)</f>
        <v>0</v>
      </c>
      <c r="JVJ250" s="214">
        <f>_xlfn.XLOOKUP(JVJ234, Schedule!$F$226:$FO$226, Schedule!$F$236:$FO$236, 0)</f>
        <v>0</v>
      </c>
      <c r="JVK250" s="214">
        <f>_xlfn.XLOOKUP(JVK234, Schedule!$F$226:$FO$226, Schedule!$F$236:$FO$236, 0)</f>
        <v>0</v>
      </c>
      <c r="JVL250" s="214">
        <f>_xlfn.XLOOKUP(JVL234, Schedule!$F$226:$FO$226, Schedule!$F$236:$FO$236, 0)</f>
        <v>0</v>
      </c>
      <c r="JVM250" s="214">
        <f>_xlfn.XLOOKUP(JVM234, Schedule!$F$226:$FO$226, Schedule!$F$236:$FO$236, 0)</f>
        <v>0</v>
      </c>
      <c r="JVN250" s="214">
        <f>_xlfn.XLOOKUP(JVN234, Schedule!$F$226:$FO$226, Schedule!$F$236:$FO$236, 0)</f>
        <v>0</v>
      </c>
      <c r="JVO250" s="214">
        <f>_xlfn.XLOOKUP(JVO234, Schedule!$F$226:$FO$226, Schedule!$F$236:$FO$236, 0)</f>
        <v>0</v>
      </c>
      <c r="JVP250" s="214">
        <f>_xlfn.XLOOKUP(JVP234, Schedule!$F$226:$FO$226, Schedule!$F$236:$FO$236, 0)</f>
        <v>0</v>
      </c>
      <c r="JVQ250" s="214">
        <f>_xlfn.XLOOKUP(JVQ234, Schedule!$F$226:$FO$226, Schedule!$F$236:$FO$236, 0)</f>
        <v>0</v>
      </c>
      <c r="JVR250" s="214">
        <f>_xlfn.XLOOKUP(JVR234, Schedule!$F$226:$FO$226, Schedule!$F$236:$FO$236, 0)</f>
        <v>0</v>
      </c>
      <c r="JVS250" s="214">
        <f>_xlfn.XLOOKUP(JVS234, Schedule!$F$226:$FO$226, Schedule!$F$236:$FO$236, 0)</f>
        <v>0</v>
      </c>
      <c r="JVT250" s="214">
        <f>_xlfn.XLOOKUP(JVT234, Schedule!$F$226:$FO$226, Schedule!$F$236:$FO$236, 0)</f>
        <v>0</v>
      </c>
      <c r="JVU250" s="214">
        <f>_xlfn.XLOOKUP(JVU234, Schedule!$F$226:$FO$226, Schedule!$F$236:$FO$236, 0)</f>
        <v>0</v>
      </c>
      <c r="JVV250" s="214">
        <f>_xlfn.XLOOKUP(JVV234, Schedule!$F$226:$FO$226, Schedule!$F$236:$FO$236, 0)</f>
        <v>0</v>
      </c>
      <c r="JVW250" s="214">
        <f>_xlfn.XLOOKUP(JVW234, Schedule!$F$226:$FO$226, Schedule!$F$236:$FO$236, 0)</f>
        <v>0</v>
      </c>
      <c r="JVX250" s="214">
        <f>_xlfn.XLOOKUP(JVX234, Schedule!$F$226:$FO$226, Schedule!$F$236:$FO$236, 0)</f>
        <v>0</v>
      </c>
      <c r="JVY250" s="214">
        <f>_xlfn.XLOOKUP(JVY234, Schedule!$F$226:$FO$226, Schedule!$F$236:$FO$236, 0)</f>
        <v>0</v>
      </c>
      <c r="JVZ250" s="214">
        <f>_xlfn.XLOOKUP(JVZ234, Schedule!$F$226:$FO$226, Schedule!$F$236:$FO$236, 0)</f>
        <v>0</v>
      </c>
      <c r="JWA250" s="214">
        <f>_xlfn.XLOOKUP(JWA234, Schedule!$F$226:$FO$226, Schedule!$F$236:$FO$236, 0)</f>
        <v>0</v>
      </c>
      <c r="JWB250" s="214">
        <f>_xlfn.XLOOKUP(JWB234, Schedule!$F$226:$FO$226, Schedule!$F$236:$FO$236, 0)</f>
        <v>0</v>
      </c>
      <c r="JWC250" s="214">
        <f>_xlfn.XLOOKUP(JWC234, Schedule!$F$226:$FO$226, Schedule!$F$236:$FO$236, 0)</f>
        <v>0</v>
      </c>
      <c r="JWD250" s="214">
        <f>_xlfn.XLOOKUP(JWD234, Schedule!$F$226:$FO$226, Schedule!$F$236:$FO$236, 0)</f>
        <v>0</v>
      </c>
      <c r="JWE250" s="214">
        <f>_xlfn.XLOOKUP(JWE234, Schedule!$F$226:$FO$226, Schedule!$F$236:$FO$236, 0)</f>
        <v>0</v>
      </c>
      <c r="JWF250" s="214">
        <f>_xlfn.XLOOKUP(JWF234, Schedule!$F$226:$FO$226, Schedule!$F$236:$FO$236, 0)</f>
        <v>0</v>
      </c>
      <c r="JWG250" s="214">
        <f>_xlfn.XLOOKUP(JWG234, Schedule!$F$226:$FO$226, Schedule!$F$236:$FO$236, 0)</f>
        <v>0</v>
      </c>
      <c r="JWH250" s="214">
        <f>_xlfn.XLOOKUP(JWH234, Schedule!$F$226:$FO$226, Schedule!$F$236:$FO$236, 0)</f>
        <v>0</v>
      </c>
      <c r="JWI250" s="214">
        <f>_xlfn.XLOOKUP(JWI234, Schedule!$F$226:$FO$226, Schedule!$F$236:$FO$236, 0)</f>
        <v>0</v>
      </c>
      <c r="JWJ250" s="214">
        <f>_xlfn.XLOOKUP(JWJ234, Schedule!$F$226:$FO$226, Schedule!$F$236:$FO$236, 0)</f>
        <v>0</v>
      </c>
      <c r="JWK250" s="214">
        <f>_xlfn.XLOOKUP(JWK234, Schedule!$F$226:$FO$226, Schedule!$F$236:$FO$236, 0)</f>
        <v>0</v>
      </c>
      <c r="JWL250" s="214">
        <f>_xlfn.XLOOKUP(JWL234, Schedule!$F$226:$FO$226, Schedule!$F$236:$FO$236, 0)</f>
        <v>0</v>
      </c>
      <c r="JWM250" s="214">
        <f>_xlfn.XLOOKUP(JWM234, Schedule!$F$226:$FO$226, Schedule!$F$236:$FO$236, 0)</f>
        <v>0</v>
      </c>
      <c r="JWN250" s="214">
        <f>_xlfn.XLOOKUP(JWN234, Schedule!$F$226:$FO$226, Schedule!$F$236:$FO$236, 0)</f>
        <v>0</v>
      </c>
      <c r="JWO250" s="214">
        <f>_xlfn.XLOOKUP(JWO234, Schedule!$F$226:$FO$226, Schedule!$F$236:$FO$236, 0)</f>
        <v>0</v>
      </c>
      <c r="JWP250" s="214">
        <f>_xlfn.XLOOKUP(JWP234, Schedule!$F$226:$FO$226, Schedule!$F$236:$FO$236, 0)</f>
        <v>0</v>
      </c>
      <c r="JWQ250" s="214">
        <f>_xlfn.XLOOKUP(JWQ234, Schedule!$F$226:$FO$226, Schedule!$F$236:$FO$236, 0)</f>
        <v>0</v>
      </c>
      <c r="JWR250" s="214">
        <f>_xlfn.XLOOKUP(JWR234, Schedule!$F$226:$FO$226, Schedule!$F$236:$FO$236, 0)</f>
        <v>0</v>
      </c>
      <c r="JWS250" s="214">
        <f>_xlfn.XLOOKUP(JWS234, Schedule!$F$226:$FO$226, Schedule!$F$236:$FO$236, 0)</f>
        <v>0</v>
      </c>
      <c r="JWT250" s="214">
        <f>_xlfn.XLOOKUP(JWT234, Schedule!$F$226:$FO$226, Schedule!$F$236:$FO$236, 0)</f>
        <v>0</v>
      </c>
      <c r="JWU250" s="214">
        <f>_xlfn.XLOOKUP(JWU234, Schedule!$F$226:$FO$226, Schedule!$F$236:$FO$236, 0)</f>
        <v>0</v>
      </c>
      <c r="JWV250" s="214">
        <f>_xlfn.XLOOKUP(JWV234, Schedule!$F$226:$FO$226, Schedule!$F$236:$FO$236, 0)</f>
        <v>0</v>
      </c>
      <c r="JWW250" s="214">
        <f>_xlfn.XLOOKUP(JWW234, Schedule!$F$226:$FO$226, Schedule!$F$236:$FO$236, 0)</f>
        <v>0</v>
      </c>
      <c r="JWX250" s="214">
        <f>_xlfn.XLOOKUP(JWX234, Schedule!$F$226:$FO$226, Schedule!$F$236:$FO$236, 0)</f>
        <v>0</v>
      </c>
      <c r="JWY250" s="214">
        <f>_xlfn.XLOOKUP(JWY234, Schedule!$F$226:$FO$226, Schedule!$F$236:$FO$236, 0)</f>
        <v>0</v>
      </c>
      <c r="JWZ250" s="214">
        <f>_xlfn.XLOOKUP(JWZ234, Schedule!$F$226:$FO$226, Schedule!$F$236:$FO$236, 0)</f>
        <v>0</v>
      </c>
      <c r="JXA250" s="214">
        <f>_xlfn.XLOOKUP(JXA234, Schedule!$F$226:$FO$226, Schedule!$F$236:$FO$236, 0)</f>
        <v>0</v>
      </c>
      <c r="JXB250" s="214">
        <f>_xlfn.XLOOKUP(JXB234, Schedule!$F$226:$FO$226, Schedule!$F$236:$FO$236, 0)</f>
        <v>0</v>
      </c>
      <c r="JXC250" s="214">
        <f>_xlfn.XLOOKUP(JXC234, Schedule!$F$226:$FO$226, Schedule!$F$236:$FO$236, 0)</f>
        <v>0</v>
      </c>
      <c r="JXD250" s="214">
        <f>_xlfn.XLOOKUP(JXD234, Schedule!$F$226:$FO$226, Schedule!$F$236:$FO$236, 0)</f>
        <v>0</v>
      </c>
      <c r="JXE250" s="214">
        <f>_xlfn.XLOOKUP(JXE234, Schedule!$F$226:$FO$226, Schedule!$F$236:$FO$236, 0)</f>
        <v>0</v>
      </c>
      <c r="JXF250" s="214">
        <f>_xlfn.XLOOKUP(JXF234, Schedule!$F$226:$FO$226, Schedule!$F$236:$FO$236, 0)</f>
        <v>0</v>
      </c>
      <c r="JXG250" s="214">
        <f>_xlfn.XLOOKUP(JXG234, Schedule!$F$226:$FO$226, Schedule!$F$236:$FO$236, 0)</f>
        <v>0</v>
      </c>
      <c r="JXH250" s="214">
        <f>_xlfn.XLOOKUP(JXH234, Schedule!$F$226:$FO$226, Schedule!$F$236:$FO$236, 0)</f>
        <v>0</v>
      </c>
      <c r="JXI250" s="214">
        <f>_xlfn.XLOOKUP(JXI234, Schedule!$F$226:$FO$226, Schedule!$F$236:$FO$236, 0)</f>
        <v>0</v>
      </c>
      <c r="JXJ250" s="214">
        <f>_xlfn.XLOOKUP(JXJ234, Schedule!$F$226:$FO$226, Schedule!$F$236:$FO$236, 0)</f>
        <v>0</v>
      </c>
      <c r="JXK250" s="214">
        <f>_xlfn.XLOOKUP(JXK234, Schedule!$F$226:$FO$226, Schedule!$F$236:$FO$236, 0)</f>
        <v>0</v>
      </c>
      <c r="JXL250" s="214">
        <f>_xlfn.XLOOKUP(JXL234, Schedule!$F$226:$FO$226, Schedule!$F$236:$FO$236, 0)</f>
        <v>0</v>
      </c>
      <c r="JXM250" s="214">
        <f>_xlfn.XLOOKUP(JXM234, Schedule!$F$226:$FO$226, Schedule!$F$236:$FO$236, 0)</f>
        <v>0</v>
      </c>
      <c r="JXN250" s="214">
        <f>_xlfn.XLOOKUP(JXN234, Schedule!$F$226:$FO$226, Schedule!$F$236:$FO$236, 0)</f>
        <v>0</v>
      </c>
      <c r="JXO250" s="214">
        <f>_xlfn.XLOOKUP(JXO234, Schedule!$F$226:$FO$226, Schedule!$F$236:$FO$236, 0)</f>
        <v>0</v>
      </c>
      <c r="JXP250" s="214">
        <f>_xlfn.XLOOKUP(JXP234, Schedule!$F$226:$FO$226, Schedule!$F$236:$FO$236, 0)</f>
        <v>0</v>
      </c>
      <c r="JXQ250" s="214">
        <f>_xlfn.XLOOKUP(JXQ234, Schedule!$F$226:$FO$226, Schedule!$F$236:$FO$236, 0)</f>
        <v>0</v>
      </c>
      <c r="JXR250" s="214">
        <f>_xlfn.XLOOKUP(JXR234, Schedule!$F$226:$FO$226, Schedule!$F$236:$FO$236, 0)</f>
        <v>0</v>
      </c>
      <c r="JXS250" s="214">
        <f>_xlfn.XLOOKUP(JXS234, Schedule!$F$226:$FO$226, Schedule!$F$236:$FO$236, 0)</f>
        <v>0</v>
      </c>
      <c r="JXT250" s="214">
        <f>_xlfn.XLOOKUP(JXT234, Schedule!$F$226:$FO$226, Schedule!$F$236:$FO$236, 0)</f>
        <v>0</v>
      </c>
      <c r="JXU250" s="214">
        <f>_xlfn.XLOOKUP(JXU234, Schedule!$F$226:$FO$226, Schedule!$F$236:$FO$236, 0)</f>
        <v>0</v>
      </c>
      <c r="JXV250" s="214">
        <f>_xlfn.XLOOKUP(JXV234, Schedule!$F$226:$FO$226, Schedule!$F$236:$FO$236, 0)</f>
        <v>0</v>
      </c>
      <c r="JXW250" s="214">
        <f>_xlfn.XLOOKUP(JXW234, Schedule!$F$226:$FO$226, Schedule!$F$236:$FO$236, 0)</f>
        <v>0</v>
      </c>
      <c r="JXX250" s="214">
        <f>_xlfn.XLOOKUP(JXX234, Schedule!$F$226:$FO$226, Schedule!$F$236:$FO$236, 0)</f>
        <v>0</v>
      </c>
      <c r="JXY250" s="214">
        <f>_xlfn.XLOOKUP(JXY234, Schedule!$F$226:$FO$226, Schedule!$F$236:$FO$236, 0)</f>
        <v>0</v>
      </c>
      <c r="JXZ250" s="214">
        <f>_xlfn.XLOOKUP(JXZ234, Schedule!$F$226:$FO$226, Schedule!$F$236:$FO$236, 0)</f>
        <v>0</v>
      </c>
      <c r="JYA250" s="214">
        <f>_xlfn.XLOOKUP(JYA234, Schedule!$F$226:$FO$226, Schedule!$F$236:$FO$236, 0)</f>
        <v>0</v>
      </c>
      <c r="JYB250" s="214">
        <f>_xlfn.XLOOKUP(JYB234, Schedule!$F$226:$FO$226, Schedule!$F$236:$FO$236, 0)</f>
        <v>0</v>
      </c>
      <c r="JYC250" s="214">
        <f>_xlfn.XLOOKUP(JYC234, Schedule!$F$226:$FO$226, Schedule!$F$236:$FO$236, 0)</f>
        <v>0</v>
      </c>
      <c r="JYD250" s="214">
        <f>_xlfn.XLOOKUP(JYD234, Schedule!$F$226:$FO$226, Schedule!$F$236:$FO$236, 0)</f>
        <v>0</v>
      </c>
      <c r="JYE250" s="214">
        <f>_xlfn.XLOOKUP(JYE234, Schedule!$F$226:$FO$226, Schedule!$F$236:$FO$236, 0)</f>
        <v>0</v>
      </c>
      <c r="JYF250" s="214">
        <f>_xlfn.XLOOKUP(JYF234, Schedule!$F$226:$FO$226, Schedule!$F$236:$FO$236, 0)</f>
        <v>0</v>
      </c>
      <c r="JYG250" s="214">
        <f>_xlfn.XLOOKUP(JYG234, Schedule!$F$226:$FO$226, Schedule!$F$236:$FO$236, 0)</f>
        <v>0</v>
      </c>
      <c r="JYH250" s="214">
        <f>_xlfn.XLOOKUP(JYH234, Schedule!$F$226:$FO$226, Schedule!$F$236:$FO$236, 0)</f>
        <v>0</v>
      </c>
      <c r="JYI250" s="214">
        <f>_xlfn.XLOOKUP(JYI234, Schedule!$F$226:$FO$226, Schedule!$F$236:$FO$236, 0)</f>
        <v>0</v>
      </c>
      <c r="JYJ250" s="214">
        <f>_xlfn.XLOOKUP(JYJ234, Schedule!$F$226:$FO$226, Schedule!$F$236:$FO$236, 0)</f>
        <v>0</v>
      </c>
      <c r="JYK250" s="214">
        <f>_xlfn.XLOOKUP(JYK234, Schedule!$F$226:$FO$226, Schedule!$F$236:$FO$236, 0)</f>
        <v>0</v>
      </c>
      <c r="JYL250" s="214">
        <f>_xlfn.XLOOKUP(JYL234, Schedule!$F$226:$FO$226, Schedule!$F$236:$FO$236, 0)</f>
        <v>0</v>
      </c>
      <c r="JYM250" s="214">
        <f>_xlfn.XLOOKUP(JYM234, Schedule!$F$226:$FO$226, Schedule!$F$236:$FO$236, 0)</f>
        <v>0</v>
      </c>
      <c r="JYN250" s="214">
        <f>_xlfn.XLOOKUP(JYN234, Schedule!$F$226:$FO$226, Schedule!$F$236:$FO$236, 0)</f>
        <v>0</v>
      </c>
      <c r="JYO250" s="214">
        <f>_xlfn.XLOOKUP(JYO234, Schedule!$F$226:$FO$226, Schedule!$F$236:$FO$236, 0)</f>
        <v>0</v>
      </c>
      <c r="JYP250" s="214">
        <f>_xlfn.XLOOKUP(JYP234, Schedule!$F$226:$FO$226, Schedule!$F$236:$FO$236, 0)</f>
        <v>0</v>
      </c>
      <c r="JYQ250" s="214">
        <f>_xlfn.XLOOKUP(JYQ234, Schedule!$F$226:$FO$226, Schedule!$F$236:$FO$236, 0)</f>
        <v>0</v>
      </c>
      <c r="JYR250" s="214">
        <f>_xlfn.XLOOKUP(JYR234, Schedule!$F$226:$FO$226, Schedule!$F$236:$FO$236, 0)</f>
        <v>0</v>
      </c>
      <c r="JYS250" s="214">
        <f>_xlfn.XLOOKUP(JYS234, Schedule!$F$226:$FO$226, Schedule!$F$236:$FO$236, 0)</f>
        <v>0</v>
      </c>
      <c r="JYT250" s="214">
        <f>_xlfn.XLOOKUP(JYT234, Schedule!$F$226:$FO$226, Schedule!$F$236:$FO$236, 0)</f>
        <v>0</v>
      </c>
      <c r="JYU250" s="214">
        <f>_xlfn.XLOOKUP(JYU234, Schedule!$F$226:$FO$226, Schedule!$F$236:$FO$236, 0)</f>
        <v>0</v>
      </c>
      <c r="JYV250" s="214">
        <f>_xlfn.XLOOKUP(JYV234, Schedule!$F$226:$FO$226, Schedule!$F$236:$FO$236, 0)</f>
        <v>0</v>
      </c>
      <c r="JYW250" s="214">
        <f>_xlfn.XLOOKUP(JYW234, Schedule!$F$226:$FO$226, Schedule!$F$236:$FO$236, 0)</f>
        <v>0</v>
      </c>
      <c r="JYX250" s="214">
        <f>_xlfn.XLOOKUP(JYX234, Schedule!$F$226:$FO$226, Schedule!$F$236:$FO$236, 0)</f>
        <v>0</v>
      </c>
      <c r="JYY250" s="214">
        <f>_xlfn.XLOOKUP(JYY234, Schedule!$F$226:$FO$226, Schedule!$F$236:$FO$236, 0)</f>
        <v>0</v>
      </c>
      <c r="JYZ250" s="214">
        <f>_xlfn.XLOOKUP(JYZ234, Schedule!$F$226:$FO$226, Schedule!$F$236:$FO$236, 0)</f>
        <v>0</v>
      </c>
      <c r="JZA250" s="214">
        <f>_xlfn.XLOOKUP(JZA234, Schedule!$F$226:$FO$226, Schedule!$F$236:$FO$236, 0)</f>
        <v>0</v>
      </c>
      <c r="JZB250" s="214">
        <f>_xlfn.XLOOKUP(JZB234, Schedule!$F$226:$FO$226, Schedule!$F$236:$FO$236, 0)</f>
        <v>0</v>
      </c>
      <c r="JZC250" s="214">
        <f>_xlfn.XLOOKUP(JZC234, Schedule!$F$226:$FO$226, Schedule!$F$236:$FO$236, 0)</f>
        <v>0</v>
      </c>
      <c r="JZD250" s="214">
        <f>_xlfn.XLOOKUP(JZD234, Schedule!$F$226:$FO$226, Schedule!$F$236:$FO$236, 0)</f>
        <v>0</v>
      </c>
      <c r="JZE250" s="214">
        <f>_xlfn.XLOOKUP(JZE234, Schedule!$F$226:$FO$226, Schedule!$F$236:$FO$236, 0)</f>
        <v>0</v>
      </c>
      <c r="JZF250" s="214">
        <f>_xlfn.XLOOKUP(JZF234, Schedule!$F$226:$FO$226, Schedule!$F$236:$FO$236, 0)</f>
        <v>0</v>
      </c>
      <c r="JZG250" s="214">
        <f>_xlfn.XLOOKUP(JZG234, Schedule!$F$226:$FO$226, Schedule!$F$236:$FO$236, 0)</f>
        <v>0</v>
      </c>
      <c r="JZH250" s="214">
        <f>_xlfn.XLOOKUP(JZH234, Schedule!$F$226:$FO$226, Schedule!$F$236:$FO$236, 0)</f>
        <v>0</v>
      </c>
      <c r="JZI250" s="214">
        <f>_xlfn.XLOOKUP(JZI234, Schedule!$F$226:$FO$226, Schedule!$F$236:$FO$236, 0)</f>
        <v>0</v>
      </c>
      <c r="JZJ250" s="214">
        <f>_xlfn.XLOOKUP(JZJ234, Schedule!$F$226:$FO$226, Schedule!$F$236:$FO$236, 0)</f>
        <v>0</v>
      </c>
      <c r="JZK250" s="214">
        <f>_xlfn.XLOOKUP(JZK234, Schedule!$F$226:$FO$226, Schedule!$F$236:$FO$236, 0)</f>
        <v>0</v>
      </c>
      <c r="JZL250" s="214">
        <f>_xlfn.XLOOKUP(JZL234, Schedule!$F$226:$FO$226, Schedule!$F$236:$FO$236, 0)</f>
        <v>0</v>
      </c>
      <c r="JZM250" s="214">
        <f>_xlfn.XLOOKUP(JZM234, Schedule!$F$226:$FO$226, Schedule!$F$236:$FO$236, 0)</f>
        <v>0</v>
      </c>
      <c r="JZN250" s="214">
        <f>_xlfn.XLOOKUP(JZN234, Schedule!$F$226:$FO$226, Schedule!$F$236:$FO$236, 0)</f>
        <v>0</v>
      </c>
      <c r="JZO250" s="214">
        <f>_xlfn.XLOOKUP(JZO234, Schedule!$F$226:$FO$226, Schedule!$F$236:$FO$236, 0)</f>
        <v>0</v>
      </c>
      <c r="JZP250" s="214">
        <f>_xlfn.XLOOKUP(JZP234, Schedule!$F$226:$FO$226, Schedule!$F$236:$FO$236, 0)</f>
        <v>0</v>
      </c>
      <c r="JZQ250" s="214">
        <f>_xlfn.XLOOKUP(JZQ234, Schedule!$F$226:$FO$226, Schedule!$F$236:$FO$236, 0)</f>
        <v>0</v>
      </c>
      <c r="JZR250" s="214">
        <f>_xlfn.XLOOKUP(JZR234, Schedule!$F$226:$FO$226, Schedule!$F$236:$FO$236, 0)</f>
        <v>0</v>
      </c>
      <c r="JZS250" s="214">
        <f>_xlfn.XLOOKUP(JZS234, Schedule!$F$226:$FO$226, Schedule!$F$236:$FO$236, 0)</f>
        <v>0</v>
      </c>
      <c r="JZT250" s="214">
        <f>_xlfn.XLOOKUP(JZT234, Schedule!$F$226:$FO$226, Schedule!$F$236:$FO$236, 0)</f>
        <v>0</v>
      </c>
      <c r="JZU250" s="214">
        <f>_xlfn.XLOOKUP(JZU234, Schedule!$F$226:$FO$226, Schedule!$F$236:$FO$236, 0)</f>
        <v>0</v>
      </c>
      <c r="JZV250" s="214">
        <f>_xlfn.XLOOKUP(JZV234, Schedule!$F$226:$FO$226, Schedule!$F$236:$FO$236, 0)</f>
        <v>0</v>
      </c>
      <c r="JZW250" s="214">
        <f>_xlfn.XLOOKUP(JZW234, Schedule!$F$226:$FO$226, Schedule!$F$236:$FO$236, 0)</f>
        <v>0</v>
      </c>
      <c r="JZX250" s="214">
        <f>_xlfn.XLOOKUP(JZX234, Schedule!$F$226:$FO$226, Schedule!$F$236:$FO$236, 0)</f>
        <v>0</v>
      </c>
      <c r="JZY250" s="214">
        <f>_xlfn.XLOOKUP(JZY234, Schedule!$F$226:$FO$226, Schedule!$F$236:$FO$236, 0)</f>
        <v>0</v>
      </c>
      <c r="JZZ250" s="214">
        <f>_xlfn.XLOOKUP(JZZ234, Schedule!$F$226:$FO$226, Schedule!$F$236:$FO$236, 0)</f>
        <v>0</v>
      </c>
      <c r="KAA250" s="214">
        <f>_xlfn.XLOOKUP(KAA234, Schedule!$F$226:$FO$226, Schedule!$F$236:$FO$236, 0)</f>
        <v>0</v>
      </c>
      <c r="KAB250" s="214">
        <f>_xlfn.XLOOKUP(KAB234, Schedule!$F$226:$FO$226, Schedule!$F$236:$FO$236, 0)</f>
        <v>0</v>
      </c>
      <c r="KAC250" s="214">
        <f>_xlfn.XLOOKUP(KAC234, Schedule!$F$226:$FO$226, Schedule!$F$236:$FO$236, 0)</f>
        <v>0</v>
      </c>
      <c r="KAD250" s="214">
        <f>_xlfn.XLOOKUP(KAD234, Schedule!$F$226:$FO$226, Schedule!$F$236:$FO$236, 0)</f>
        <v>0</v>
      </c>
      <c r="KAE250" s="214">
        <f>_xlfn.XLOOKUP(KAE234, Schedule!$F$226:$FO$226, Schedule!$F$236:$FO$236, 0)</f>
        <v>0</v>
      </c>
      <c r="KAF250" s="214">
        <f>_xlfn.XLOOKUP(KAF234, Schedule!$F$226:$FO$226, Schedule!$F$236:$FO$236, 0)</f>
        <v>0</v>
      </c>
      <c r="KAG250" s="214">
        <f>_xlfn.XLOOKUP(KAG234, Schedule!$F$226:$FO$226, Schedule!$F$236:$FO$236, 0)</f>
        <v>0</v>
      </c>
      <c r="KAH250" s="214">
        <f>_xlfn.XLOOKUP(KAH234, Schedule!$F$226:$FO$226, Schedule!$F$236:$FO$236, 0)</f>
        <v>0</v>
      </c>
      <c r="KAI250" s="214">
        <f>_xlfn.XLOOKUP(KAI234, Schedule!$F$226:$FO$226, Schedule!$F$236:$FO$236, 0)</f>
        <v>0</v>
      </c>
      <c r="KAJ250" s="214">
        <f>_xlfn.XLOOKUP(KAJ234, Schedule!$F$226:$FO$226, Schedule!$F$236:$FO$236, 0)</f>
        <v>0</v>
      </c>
      <c r="KAK250" s="214">
        <f>_xlfn.XLOOKUP(KAK234, Schedule!$F$226:$FO$226, Schedule!$F$236:$FO$236, 0)</f>
        <v>0</v>
      </c>
      <c r="KAL250" s="214">
        <f>_xlfn.XLOOKUP(KAL234, Schedule!$F$226:$FO$226, Schedule!$F$236:$FO$236, 0)</f>
        <v>0</v>
      </c>
      <c r="KAM250" s="214">
        <f>_xlfn.XLOOKUP(KAM234, Schedule!$F$226:$FO$226, Schedule!$F$236:$FO$236, 0)</f>
        <v>0</v>
      </c>
      <c r="KAN250" s="214">
        <f>_xlfn.XLOOKUP(KAN234, Schedule!$F$226:$FO$226, Schedule!$F$236:$FO$236, 0)</f>
        <v>0</v>
      </c>
      <c r="KAO250" s="214">
        <f>_xlfn.XLOOKUP(KAO234, Schedule!$F$226:$FO$226, Schedule!$F$236:$FO$236, 0)</f>
        <v>0</v>
      </c>
      <c r="KAP250" s="214">
        <f>_xlfn.XLOOKUP(KAP234, Schedule!$F$226:$FO$226, Schedule!$F$236:$FO$236, 0)</f>
        <v>0</v>
      </c>
      <c r="KAQ250" s="214">
        <f>_xlfn.XLOOKUP(KAQ234, Schedule!$F$226:$FO$226, Schedule!$F$236:$FO$236, 0)</f>
        <v>0</v>
      </c>
      <c r="KAR250" s="214">
        <f>_xlfn.XLOOKUP(KAR234, Schedule!$F$226:$FO$226, Schedule!$F$236:$FO$236, 0)</f>
        <v>0</v>
      </c>
      <c r="KAS250" s="214">
        <f>_xlfn.XLOOKUP(KAS234, Schedule!$F$226:$FO$226, Schedule!$F$236:$FO$236, 0)</f>
        <v>0</v>
      </c>
      <c r="KAT250" s="214">
        <f>_xlfn.XLOOKUP(KAT234, Schedule!$F$226:$FO$226, Schedule!$F$236:$FO$236, 0)</f>
        <v>0</v>
      </c>
      <c r="KAU250" s="214">
        <f>_xlfn.XLOOKUP(KAU234, Schedule!$F$226:$FO$226, Schedule!$F$236:$FO$236, 0)</f>
        <v>0</v>
      </c>
      <c r="KAV250" s="214">
        <f>_xlfn.XLOOKUP(KAV234, Schedule!$F$226:$FO$226, Schedule!$F$236:$FO$236, 0)</f>
        <v>0</v>
      </c>
      <c r="KAW250" s="214">
        <f>_xlfn.XLOOKUP(KAW234, Schedule!$F$226:$FO$226, Schedule!$F$236:$FO$236, 0)</f>
        <v>0</v>
      </c>
      <c r="KAX250" s="214">
        <f>_xlfn.XLOOKUP(KAX234, Schedule!$F$226:$FO$226, Schedule!$F$236:$FO$236, 0)</f>
        <v>0</v>
      </c>
      <c r="KAY250" s="214">
        <f>_xlfn.XLOOKUP(KAY234, Schedule!$F$226:$FO$226, Schedule!$F$236:$FO$236, 0)</f>
        <v>0</v>
      </c>
      <c r="KAZ250" s="214">
        <f>_xlfn.XLOOKUP(KAZ234, Schedule!$F$226:$FO$226, Schedule!$F$236:$FO$236, 0)</f>
        <v>0</v>
      </c>
      <c r="KBA250" s="214">
        <f>_xlfn.XLOOKUP(KBA234, Schedule!$F$226:$FO$226, Schedule!$F$236:$FO$236, 0)</f>
        <v>0</v>
      </c>
      <c r="KBB250" s="214">
        <f>_xlfn.XLOOKUP(KBB234, Schedule!$F$226:$FO$226, Schedule!$F$236:$FO$236, 0)</f>
        <v>0</v>
      </c>
      <c r="KBC250" s="214">
        <f>_xlfn.XLOOKUP(KBC234, Schedule!$F$226:$FO$226, Schedule!$F$236:$FO$236, 0)</f>
        <v>0</v>
      </c>
      <c r="KBD250" s="214">
        <f>_xlfn.XLOOKUP(KBD234, Schedule!$F$226:$FO$226, Schedule!$F$236:$FO$236, 0)</f>
        <v>0</v>
      </c>
      <c r="KBE250" s="214">
        <f>_xlfn.XLOOKUP(KBE234, Schedule!$F$226:$FO$226, Schedule!$F$236:$FO$236, 0)</f>
        <v>0</v>
      </c>
      <c r="KBF250" s="214">
        <f>_xlfn.XLOOKUP(KBF234, Schedule!$F$226:$FO$226, Schedule!$F$236:$FO$236, 0)</f>
        <v>0</v>
      </c>
      <c r="KBG250" s="214">
        <f>_xlfn.XLOOKUP(KBG234, Schedule!$F$226:$FO$226, Schedule!$F$236:$FO$236, 0)</f>
        <v>0</v>
      </c>
      <c r="KBH250" s="214">
        <f>_xlfn.XLOOKUP(KBH234, Schedule!$F$226:$FO$226, Schedule!$F$236:$FO$236, 0)</f>
        <v>0</v>
      </c>
      <c r="KBI250" s="214">
        <f>_xlfn.XLOOKUP(KBI234, Schedule!$F$226:$FO$226, Schedule!$F$236:$FO$236, 0)</f>
        <v>0</v>
      </c>
      <c r="KBJ250" s="214">
        <f>_xlfn.XLOOKUP(KBJ234, Schedule!$F$226:$FO$226, Schedule!$F$236:$FO$236, 0)</f>
        <v>0</v>
      </c>
      <c r="KBK250" s="214">
        <f>_xlfn.XLOOKUP(KBK234, Schedule!$F$226:$FO$226, Schedule!$F$236:$FO$236, 0)</f>
        <v>0</v>
      </c>
      <c r="KBL250" s="214">
        <f>_xlfn.XLOOKUP(KBL234, Schedule!$F$226:$FO$226, Schedule!$F$236:$FO$236, 0)</f>
        <v>0</v>
      </c>
      <c r="KBM250" s="214">
        <f>_xlfn.XLOOKUP(KBM234, Schedule!$F$226:$FO$226, Schedule!$F$236:$FO$236, 0)</f>
        <v>0</v>
      </c>
      <c r="KBN250" s="214">
        <f>_xlfn.XLOOKUP(KBN234, Schedule!$F$226:$FO$226, Schedule!$F$236:$FO$236, 0)</f>
        <v>0</v>
      </c>
      <c r="KBO250" s="214">
        <f>_xlfn.XLOOKUP(KBO234, Schedule!$F$226:$FO$226, Schedule!$F$236:$FO$236, 0)</f>
        <v>0</v>
      </c>
      <c r="KBP250" s="214">
        <f>_xlfn.XLOOKUP(KBP234, Schedule!$F$226:$FO$226, Schedule!$F$236:$FO$236, 0)</f>
        <v>0</v>
      </c>
      <c r="KBQ250" s="214">
        <f>_xlfn.XLOOKUP(KBQ234, Schedule!$F$226:$FO$226, Schedule!$F$236:$FO$236, 0)</f>
        <v>0</v>
      </c>
      <c r="KBR250" s="214">
        <f>_xlfn.XLOOKUP(KBR234, Schedule!$F$226:$FO$226, Schedule!$F$236:$FO$236, 0)</f>
        <v>0</v>
      </c>
      <c r="KBS250" s="214">
        <f>_xlfn.XLOOKUP(KBS234, Schedule!$F$226:$FO$226, Schedule!$F$236:$FO$236, 0)</f>
        <v>0</v>
      </c>
      <c r="KBT250" s="214">
        <f>_xlfn.XLOOKUP(KBT234, Schedule!$F$226:$FO$226, Schedule!$F$236:$FO$236, 0)</f>
        <v>0</v>
      </c>
      <c r="KBU250" s="214">
        <f>_xlfn.XLOOKUP(KBU234, Schedule!$F$226:$FO$226, Schedule!$F$236:$FO$236, 0)</f>
        <v>0</v>
      </c>
      <c r="KBV250" s="214">
        <f>_xlfn.XLOOKUP(KBV234, Schedule!$F$226:$FO$226, Schedule!$F$236:$FO$236, 0)</f>
        <v>0</v>
      </c>
      <c r="KBW250" s="214">
        <f>_xlfn.XLOOKUP(KBW234, Schedule!$F$226:$FO$226, Schedule!$F$236:$FO$236, 0)</f>
        <v>0</v>
      </c>
      <c r="KBX250" s="214">
        <f>_xlfn.XLOOKUP(KBX234, Schedule!$F$226:$FO$226, Schedule!$F$236:$FO$236, 0)</f>
        <v>0</v>
      </c>
      <c r="KBY250" s="214">
        <f>_xlfn.XLOOKUP(KBY234, Schedule!$F$226:$FO$226, Schedule!$F$236:$FO$236, 0)</f>
        <v>0</v>
      </c>
      <c r="KBZ250" s="214">
        <f>_xlfn.XLOOKUP(KBZ234, Schedule!$F$226:$FO$226, Schedule!$F$236:$FO$236, 0)</f>
        <v>0</v>
      </c>
      <c r="KCA250" s="214">
        <f>_xlfn.XLOOKUP(KCA234, Schedule!$F$226:$FO$226, Schedule!$F$236:$FO$236, 0)</f>
        <v>0</v>
      </c>
      <c r="KCB250" s="214">
        <f>_xlfn.XLOOKUP(KCB234, Schedule!$F$226:$FO$226, Schedule!$F$236:$FO$236, 0)</f>
        <v>0</v>
      </c>
      <c r="KCC250" s="214">
        <f>_xlfn.XLOOKUP(KCC234, Schedule!$F$226:$FO$226, Schedule!$F$236:$FO$236, 0)</f>
        <v>0</v>
      </c>
      <c r="KCD250" s="214">
        <f>_xlfn.XLOOKUP(KCD234, Schedule!$F$226:$FO$226, Schedule!$F$236:$FO$236, 0)</f>
        <v>0</v>
      </c>
      <c r="KCE250" s="214">
        <f>_xlfn.XLOOKUP(KCE234, Schedule!$F$226:$FO$226, Schedule!$F$236:$FO$236, 0)</f>
        <v>0</v>
      </c>
      <c r="KCF250" s="214">
        <f>_xlfn.XLOOKUP(KCF234, Schedule!$F$226:$FO$226, Schedule!$F$236:$FO$236, 0)</f>
        <v>0</v>
      </c>
      <c r="KCG250" s="214">
        <f>_xlfn.XLOOKUP(KCG234, Schedule!$F$226:$FO$226, Schedule!$F$236:$FO$236, 0)</f>
        <v>0</v>
      </c>
      <c r="KCH250" s="214">
        <f>_xlfn.XLOOKUP(KCH234, Schedule!$F$226:$FO$226, Schedule!$F$236:$FO$236, 0)</f>
        <v>0</v>
      </c>
      <c r="KCI250" s="214">
        <f>_xlfn.XLOOKUP(KCI234, Schedule!$F$226:$FO$226, Schedule!$F$236:$FO$236, 0)</f>
        <v>0</v>
      </c>
      <c r="KCJ250" s="214">
        <f>_xlfn.XLOOKUP(KCJ234, Schedule!$F$226:$FO$226, Schedule!$F$236:$FO$236, 0)</f>
        <v>0</v>
      </c>
      <c r="KCK250" s="214">
        <f>_xlfn.XLOOKUP(KCK234, Schedule!$F$226:$FO$226, Schedule!$F$236:$FO$236, 0)</f>
        <v>0</v>
      </c>
      <c r="KCL250" s="214">
        <f>_xlfn.XLOOKUP(KCL234, Schedule!$F$226:$FO$226, Schedule!$F$236:$FO$236, 0)</f>
        <v>0</v>
      </c>
      <c r="KCM250" s="214">
        <f>_xlfn.XLOOKUP(KCM234, Schedule!$F$226:$FO$226, Schedule!$F$236:$FO$236, 0)</f>
        <v>0</v>
      </c>
      <c r="KCN250" s="214">
        <f>_xlfn.XLOOKUP(KCN234, Schedule!$F$226:$FO$226, Schedule!$F$236:$FO$236, 0)</f>
        <v>0</v>
      </c>
      <c r="KCO250" s="214">
        <f>_xlfn.XLOOKUP(KCO234, Schedule!$F$226:$FO$226, Schedule!$F$236:$FO$236, 0)</f>
        <v>0</v>
      </c>
      <c r="KCP250" s="214">
        <f>_xlfn.XLOOKUP(KCP234, Schedule!$F$226:$FO$226, Schedule!$F$236:$FO$236, 0)</f>
        <v>0</v>
      </c>
      <c r="KCQ250" s="214">
        <f>_xlfn.XLOOKUP(KCQ234, Schedule!$F$226:$FO$226, Schedule!$F$236:$FO$236, 0)</f>
        <v>0</v>
      </c>
      <c r="KCR250" s="214">
        <f>_xlfn.XLOOKUP(KCR234, Schedule!$F$226:$FO$226, Schedule!$F$236:$FO$236, 0)</f>
        <v>0</v>
      </c>
      <c r="KCS250" s="214">
        <f>_xlfn.XLOOKUP(KCS234, Schedule!$F$226:$FO$226, Schedule!$F$236:$FO$236, 0)</f>
        <v>0</v>
      </c>
      <c r="KCT250" s="214">
        <f>_xlfn.XLOOKUP(KCT234, Schedule!$F$226:$FO$226, Schedule!$F$236:$FO$236, 0)</f>
        <v>0</v>
      </c>
      <c r="KCU250" s="214">
        <f>_xlfn.XLOOKUP(KCU234, Schedule!$F$226:$FO$226, Schedule!$F$236:$FO$236, 0)</f>
        <v>0</v>
      </c>
      <c r="KCV250" s="214">
        <f>_xlfn.XLOOKUP(KCV234, Schedule!$F$226:$FO$226, Schedule!$F$236:$FO$236, 0)</f>
        <v>0</v>
      </c>
      <c r="KCW250" s="214">
        <f>_xlfn.XLOOKUP(KCW234, Schedule!$F$226:$FO$226, Schedule!$F$236:$FO$236, 0)</f>
        <v>0</v>
      </c>
      <c r="KCX250" s="214">
        <f>_xlfn.XLOOKUP(KCX234, Schedule!$F$226:$FO$226, Schedule!$F$236:$FO$236, 0)</f>
        <v>0</v>
      </c>
      <c r="KCY250" s="214">
        <f>_xlfn.XLOOKUP(KCY234, Schedule!$F$226:$FO$226, Schedule!$F$236:$FO$236, 0)</f>
        <v>0</v>
      </c>
      <c r="KCZ250" s="214">
        <f>_xlfn.XLOOKUP(KCZ234, Schedule!$F$226:$FO$226, Schedule!$F$236:$FO$236, 0)</f>
        <v>0</v>
      </c>
      <c r="KDA250" s="214">
        <f>_xlfn.XLOOKUP(KDA234, Schedule!$F$226:$FO$226, Schedule!$F$236:$FO$236, 0)</f>
        <v>0</v>
      </c>
      <c r="KDB250" s="214">
        <f>_xlfn.XLOOKUP(KDB234, Schedule!$F$226:$FO$226, Schedule!$F$236:$FO$236, 0)</f>
        <v>0</v>
      </c>
      <c r="KDC250" s="214">
        <f>_xlfn.XLOOKUP(KDC234, Schedule!$F$226:$FO$226, Schedule!$F$236:$FO$236, 0)</f>
        <v>0</v>
      </c>
      <c r="KDD250" s="214">
        <f>_xlfn.XLOOKUP(KDD234, Schedule!$F$226:$FO$226, Schedule!$F$236:$FO$236, 0)</f>
        <v>0</v>
      </c>
      <c r="KDE250" s="214">
        <f>_xlfn.XLOOKUP(KDE234, Schedule!$F$226:$FO$226, Schedule!$F$236:$FO$236, 0)</f>
        <v>0</v>
      </c>
      <c r="KDF250" s="214">
        <f>_xlfn.XLOOKUP(KDF234, Schedule!$F$226:$FO$226, Schedule!$F$236:$FO$236, 0)</f>
        <v>0</v>
      </c>
      <c r="KDG250" s="214">
        <f>_xlfn.XLOOKUP(KDG234, Schedule!$F$226:$FO$226, Schedule!$F$236:$FO$236, 0)</f>
        <v>0</v>
      </c>
      <c r="KDH250" s="214">
        <f>_xlfn.XLOOKUP(KDH234, Schedule!$F$226:$FO$226, Schedule!$F$236:$FO$236, 0)</f>
        <v>0</v>
      </c>
      <c r="KDI250" s="214">
        <f>_xlfn.XLOOKUP(KDI234, Schedule!$F$226:$FO$226, Schedule!$F$236:$FO$236, 0)</f>
        <v>0</v>
      </c>
      <c r="KDJ250" s="214">
        <f>_xlfn.XLOOKUP(KDJ234, Schedule!$F$226:$FO$226, Schedule!$F$236:$FO$236, 0)</f>
        <v>0</v>
      </c>
      <c r="KDK250" s="214">
        <f>_xlfn.XLOOKUP(KDK234, Schedule!$F$226:$FO$226, Schedule!$F$236:$FO$236, 0)</f>
        <v>0</v>
      </c>
      <c r="KDL250" s="214">
        <f>_xlfn.XLOOKUP(KDL234, Schedule!$F$226:$FO$226, Schedule!$F$236:$FO$236, 0)</f>
        <v>0</v>
      </c>
      <c r="KDM250" s="214">
        <f>_xlfn.XLOOKUP(KDM234, Schedule!$F$226:$FO$226, Schedule!$F$236:$FO$236, 0)</f>
        <v>0</v>
      </c>
      <c r="KDN250" s="214">
        <f>_xlfn.XLOOKUP(KDN234, Schedule!$F$226:$FO$226, Schedule!$F$236:$FO$236, 0)</f>
        <v>0</v>
      </c>
      <c r="KDO250" s="214">
        <f>_xlfn.XLOOKUP(KDO234, Schedule!$F$226:$FO$226, Schedule!$F$236:$FO$236, 0)</f>
        <v>0</v>
      </c>
      <c r="KDP250" s="214">
        <f>_xlfn.XLOOKUP(KDP234, Schedule!$F$226:$FO$226, Schedule!$F$236:$FO$236, 0)</f>
        <v>0</v>
      </c>
      <c r="KDQ250" s="214">
        <f>_xlfn.XLOOKUP(KDQ234, Schedule!$F$226:$FO$226, Schedule!$F$236:$FO$236, 0)</f>
        <v>0</v>
      </c>
      <c r="KDR250" s="214">
        <f>_xlfn.XLOOKUP(KDR234, Schedule!$F$226:$FO$226, Schedule!$F$236:$FO$236, 0)</f>
        <v>0</v>
      </c>
      <c r="KDS250" s="214">
        <f>_xlfn.XLOOKUP(KDS234, Schedule!$F$226:$FO$226, Schedule!$F$236:$FO$236, 0)</f>
        <v>0</v>
      </c>
      <c r="KDT250" s="214">
        <f>_xlfn.XLOOKUP(KDT234, Schedule!$F$226:$FO$226, Schedule!$F$236:$FO$236, 0)</f>
        <v>0</v>
      </c>
      <c r="KDU250" s="214">
        <f>_xlfn.XLOOKUP(KDU234, Schedule!$F$226:$FO$226, Schedule!$F$236:$FO$236, 0)</f>
        <v>0</v>
      </c>
      <c r="KDV250" s="214">
        <f>_xlfn.XLOOKUP(KDV234, Schedule!$F$226:$FO$226, Schedule!$F$236:$FO$236, 0)</f>
        <v>0</v>
      </c>
      <c r="KDW250" s="214">
        <f>_xlfn.XLOOKUP(KDW234, Schedule!$F$226:$FO$226, Schedule!$F$236:$FO$236, 0)</f>
        <v>0</v>
      </c>
      <c r="KDX250" s="214">
        <f>_xlfn.XLOOKUP(KDX234, Schedule!$F$226:$FO$226, Schedule!$F$236:$FO$236, 0)</f>
        <v>0</v>
      </c>
      <c r="KDY250" s="214">
        <f>_xlfn.XLOOKUP(KDY234, Schedule!$F$226:$FO$226, Schedule!$F$236:$FO$236, 0)</f>
        <v>0</v>
      </c>
      <c r="KDZ250" s="214">
        <f>_xlfn.XLOOKUP(KDZ234, Schedule!$F$226:$FO$226, Schedule!$F$236:$FO$236, 0)</f>
        <v>0</v>
      </c>
      <c r="KEA250" s="214">
        <f>_xlfn.XLOOKUP(KEA234, Schedule!$F$226:$FO$226, Schedule!$F$236:$FO$236, 0)</f>
        <v>0</v>
      </c>
      <c r="KEB250" s="214">
        <f>_xlfn.XLOOKUP(KEB234, Schedule!$F$226:$FO$226, Schedule!$F$236:$FO$236, 0)</f>
        <v>0</v>
      </c>
      <c r="KEC250" s="214">
        <f>_xlfn.XLOOKUP(KEC234, Schedule!$F$226:$FO$226, Schedule!$F$236:$FO$236, 0)</f>
        <v>0</v>
      </c>
      <c r="KED250" s="214">
        <f>_xlfn.XLOOKUP(KED234, Schedule!$F$226:$FO$226, Schedule!$F$236:$FO$236, 0)</f>
        <v>0</v>
      </c>
      <c r="KEE250" s="214">
        <f>_xlfn.XLOOKUP(KEE234, Schedule!$F$226:$FO$226, Schedule!$F$236:$FO$236, 0)</f>
        <v>0</v>
      </c>
      <c r="KEF250" s="214">
        <f>_xlfn.XLOOKUP(KEF234, Schedule!$F$226:$FO$226, Schedule!$F$236:$FO$236, 0)</f>
        <v>0</v>
      </c>
      <c r="KEG250" s="214">
        <f>_xlfn.XLOOKUP(KEG234, Schedule!$F$226:$FO$226, Schedule!$F$236:$FO$236, 0)</f>
        <v>0</v>
      </c>
      <c r="KEH250" s="214">
        <f>_xlfn.XLOOKUP(KEH234, Schedule!$F$226:$FO$226, Schedule!$F$236:$FO$236, 0)</f>
        <v>0</v>
      </c>
      <c r="KEI250" s="214">
        <f>_xlfn.XLOOKUP(KEI234, Schedule!$F$226:$FO$226, Schedule!$F$236:$FO$236, 0)</f>
        <v>0</v>
      </c>
      <c r="KEJ250" s="214">
        <f>_xlfn.XLOOKUP(KEJ234, Schedule!$F$226:$FO$226, Schedule!$F$236:$FO$236, 0)</f>
        <v>0</v>
      </c>
      <c r="KEK250" s="214">
        <f>_xlfn.XLOOKUP(KEK234, Schedule!$F$226:$FO$226, Schedule!$F$236:$FO$236, 0)</f>
        <v>0</v>
      </c>
      <c r="KEL250" s="214">
        <f>_xlfn.XLOOKUP(KEL234, Schedule!$F$226:$FO$226, Schedule!$F$236:$FO$236, 0)</f>
        <v>0</v>
      </c>
      <c r="KEM250" s="214">
        <f>_xlfn.XLOOKUP(KEM234, Schedule!$F$226:$FO$226, Schedule!$F$236:$FO$236, 0)</f>
        <v>0</v>
      </c>
      <c r="KEN250" s="214">
        <f>_xlfn.XLOOKUP(KEN234, Schedule!$F$226:$FO$226, Schedule!$F$236:$FO$236, 0)</f>
        <v>0</v>
      </c>
      <c r="KEO250" s="214">
        <f>_xlfn.XLOOKUP(KEO234, Schedule!$F$226:$FO$226, Schedule!$F$236:$FO$236, 0)</f>
        <v>0</v>
      </c>
      <c r="KEP250" s="214">
        <f>_xlfn.XLOOKUP(KEP234, Schedule!$F$226:$FO$226, Schedule!$F$236:$FO$236, 0)</f>
        <v>0</v>
      </c>
      <c r="KEQ250" s="214">
        <f>_xlfn.XLOOKUP(KEQ234, Schedule!$F$226:$FO$226, Schedule!$F$236:$FO$236, 0)</f>
        <v>0</v>
      </c>
      <c r="KER250" s="214">
        <f>_xlfn.XLOOKUP(KER234, Schedule!$F$226:$FO$226, Schedule!$F$236:$FO$236, 0)</f>
        <v>0</v>
      </c>
      <c r="KES250" s="214">
        <f>_xlfn.XLOOKUP(KES234, Schedule!$F$226:$FO$226, Schedule!$F$236:$FO$236, 0)</f>
        <v>0</v>
      </c>
      <c r="KET250" s="214">
        <f>_xlfn.XLOOKUP(KET234, Schedule!$F$226:$FO$226, Schedule!$F$236:$FO$236, 0)</f>
        <v>0</v>
      </c>
      <c r="KEU250" s="214">
        <f>_xlfn.XLOOKUP(KEU234, Schedule!$F$226:$FO$226, Schedule!$F$236:$FO$236, 0)</f>
        <v>0</v>
      </c>
      <c r="KEV250" s="214">
        <f>_xlfn.XLOOKUP(KEV234, Schedule!$F$226:$FO$226, Schedule!$F$236:$FO$236, 0)</f>
        <v>0</v>
      </c>
      <c r="KEW250" s="214">
        <f>_xlfn.XLOOKUP(KEW234, Schedule!$F$226:$FO$226, Schedule!$F$236:$FO$236, 0)</f>
        <v>0</v>
      </c>
      <c r="KEX250" s="214">
        <f>_xlfn.XLOOKUP(KEX234, Schedule!$F$226:$FO$226, Schedule!$F$236:$FO$236, 0)</f>
        <v>0</v>
      </c>
      <c r="KEY250" s="214">
        <f>_xlfn.XLOOKUP(KEY234, Schedule!$F$226:$FO$226, Schedule!$F$236:$FO$236, 0)</f>
        <v>0</v>
      </c>
      <c r="KEZ250" s="214">
        <f>_xlfn.XLOOKUP(KEZ234, Schedule!$F$226:$FO$226, Schedule!$F$236:$FO$236, 0)</f>
        <v>0</v>
      </c>
      <c r="KFA250" s="214">
        <f>_xlfn.XLOOKUP(KFA234, Schedule!$F$226:$FO$226, Schedule!$F$236:$FO$236, 0)</f>
        <v>0</v>
      </c>
      <c r="KFB250" s="214">
        <f>_xlfn.XLOOKUP(KFB234, Schedule!$F$226:$FO$226, Schedule!$F$236:$FO$236, 0)</f>
        <v>0</v>
      </c>
      <c r="KFC250" s="214">
        <f>_xlfn.XLOOKUP(KFC234, Schedule!$F$226:$FO$226, Schedule!$F$236:$FO$236, 0)</f>
        <v>0</v>
      </c>
      <c r="KFD250" s="214">
        <f>_xlfn.XLOOKUP(KFD234, Schedule!$F$226:$FO$226, Schedule!$F$236:$FO$236, 0)</f>
        <v>0</v>
      </c>
      <c r="KFE250" s="214">
        <f>_xlfn.XLOOKUP(KFE234, Schedule!$F$226:$FO$226, Schedule!$F$236:$FO$236, 0)</f>
        <v>0</v>
      </c>
      <c r="KFF250" s="214">
        <f>_xlfn.XLOOKUP(KFF234, Schedule!$F$226:$FO$226, Schedule!$F$236:$FO$236, 0)</f>
        <v>0</v>
      </c>
      <c r="KFG250" s="214">
        <f>_xlfn.XLOOKUP(KFG234, Schedule!$F$226:$FO$226, Schedule!$F$236:$FO$236, 0)</f>
        <v>0</v>
      </c>
      <c r="KFH250" s="214">
        <f>_xlfn.XLOOKUP(KFH234, Schedule!$F$226:$FO$226, Schedule!$F$236:$FO$236, 0)</f>
        <v>0</v>
      </c>
      <c r="KFI250" s="214">
        <f>_xlfn.XLOOKUP(KFI234, Schedule!$F$226:$FO$226, Schedule!$F$236:$FO$236, 0)</f>
        <v>0</v>
      </c>
      <c r="KFJ250" s="214">
        <f>_xlfn.XLOOKUP(KFJ234, Schedule!$F$226:$FO$226, Schedule!$F$236:$FO$236, 0)</f>
        <v>0</v>
      </c>
      <c r="KFK250" s="214">
        <f>_xlfn.XLOOKUP(KFK234, Schedule!$F$226:$FO$226, Schedule!$F$236:$FO$236, 0)</f>
        <v>0</v>
      </c>
      <c r="KFL250" s="214">
        <f>_xlfn.XLOOKUP(KFL234, Schedule!$F$226:$FO$226, Schedule!$F$236:$FO$236, 0)</f>
        <v>0</v>
      </c>
      <c r="KFM250" s="214">
        <f>_xlfn.XLOOKUP(KFM234, Schedule!$F$226:$FO$226, Schedule!$F$236:$FO$236, 0)</f>
        <v>0</v>
      </c>
      <c r="KFN250" s="214">
        <f>_xlfn.XLOOKUP(KFN234, Schedule!$F$226:$FO$226, Schedule!$F$236:$FO$236, 0)</f>
        <v>0</v>
      </c>
      <c r="KFO250" s="214">
        <f>_xlfn.XLOOKUP(KFO234, Schedule!$F$226:$FO$226, Schedule!$F$236:$FO$236, 0)</f>
        <v>0</v>
      </c>
      <c r="KFP250" s="214">
        <f>_xlfn.XLOOKUP(KFP234, Schedule!$F$226:$FO$226, Schedule!$F$236:$FO$236, 0)</f>
        <v>0</v>
      </c>
      <c r="KFQ250" s="214">
        <f>_xlfn.XLOOKUP(KFQ234, Schedule!$F$226:$FO$226, Schedule!$F$236:$FO$236, 0)</f>
        <v>0</v>
      </c>
      <c r="KFR250" s="214">
        <f>_xlfn.XLOOKUP(KFR234, Schedule!$F$226:$FO$226, Schedule!$F$236:$FO$236, 0)</f>
        <v>0</v>
      </c>
      <c r="KFS250" s="214">
        <f>_xlfn.XLOOKUP(KFS234, Schedule!$F$226:$FO$226, Schedule!$F$236:$FO$236, 0)</f>
        <v>0</v>
      </c>
      <c r="KFT250" s="214">
        <f>_xlfn.XLOOKUP(KFT234, Schedule!$F$226:$FO$226, Schedule!$F$236:$FO$236, 0)</f>
        <v>0</v>
      </c>
      <c r="KFU250" s="214">
        <f>_xlfn.XLOOKUP(KFU234, Schedule!$F$226:$FO$226, Schedule!$F$236:$FO$236, 0)</f>
        <v>0</v>
      </c>
      <c r="KFV250" s="214">
        <f>_xlfn.XLOOKUP(KFV234, Schedule!$F$226:$FO$226, Schedule!$F$236:$FO$236, 0)</f>
        <v>0</v>
      </c>
      <c r="KFW250" s="214">
        <f>_xlfn.XLOOKUP(KFW234, Schedule!$F$226:$FO$226, Schedule!$F$236:$FO$236, 0)</f>
        <v>0</v>
      </c>
      <c r="KFX250" s="214">
        <f>_xlfn.XLOOKUP(KFX234, Schedule!$F$226:$FO$226, Schedule!$F$236:$FO$236, 0)</f>
        <v>0</v>
      </c>
      <c r="KFY250" s="214">
        <f>_xlfn.XLOOKUP(KFY234, Schedule!$F$226:$FO$226, Schedule!$F$236:$FO$236, 0)</f>
        <v>0</v>
      </c>
      <c r="KFZ250" s="214">
        <f>_xlfn.XLOOKUP(KFZ234, Schedule!$F$226:$FO$226, Schedule!$F$236:$FO$236, 0)</f>
        <v>0</v>
      </c>
      <c r="KGA250" s="214">
        <f>_xlfn.XLOOKUP(KGA234, Schedule!$F$226:$FO$226, Schedule!$F$236:$FO$236, 0)</f>
        <v>0</v>
      </c>
      <c r="KGB250" s="214">
        <f>_xlfn.XLOOKUP(KGB234, Schedule!$F$226:$FO$226, Schedule!$F$236:$FO$236, 0)</f>
        <v>0</v>
      </c>
      <c r="KGC250" s="214">
        <f>_xlfn.XLOOKUP(KGC234, Schedule!$F$226:$FO$226, Schedule!$F$236:$FO$236, 0)</f>
        <v>0</v>
      </c>
      <c r="KGD250" s="214">
        <f>_xlfn.XLOOKUP(KGD234, Schedule!$F$226:$FO$226, Schedule!$F$236:$FO$236, 0)</f>
        <v>0</v>
      </c>
      <c r="KGE250" s="214">
        <f>_xlfn.XLOOKUP(KGE234, Schedule!$F$226:$FO$226, Schedule!$F$236:$FO$236, 0)</f>
        <v>0</v>
      </c>
      <c r="KGF250" s="214">
        <f>_xlfn.XLOOKUP(KGF234, Schedule!$F$226:$FO$226, Schedule!$F$236:$FO$236, 0)</f>
        <v>0</v>
      </c>
      <c r="KGG250" s="214">
        <f>_xlfn.XLOOKUP(KGG234, Schedule!$F$226:$FO$226, Schedule!$F$236:$FO$236, 0)</f>
        <v>0</v>
      </c>
      <c r="KGH250" s="214">
        <f>_xlfn.XLOOKUP(KGH234, Schedule!$F$226:$FO$226, Schedule!$F$236:$FO$236, 0)</f>
        <v>0</v>
      </c>
      <c r="KGI250" s="214">
        <f>_xlfn.XLOOKUP(KGI234, Schedule!$F$226:$FO$226, Schedule!$F$236:$FO$236, 0)</f>
        <v>0</v>
      </c>
      <c r="KGJ250" s="214">
        <f>_xlfn.XLOOKUP(KGJ234, Schedule!$F$226:$FO$226, Schedule!$F$236:$FO$236, 0)</f>
        <v>0</v>
      </c>
      <c r="KGK250" s="214">
        <f>_xlfn.XLOOKUP(KGK234, Schedule!$F$226:$FO$226, Schedule!$F$236:$FO$236, 0)</f>
        <v>0</v>
      </c>
      <c r="KGL250" s="214">
        <f>_xlfn.XLOOKUP(KGL234, Schedule!$F$226:$FO$226, Schedule!$F$236:$FO$236, 0)</f>
        <v>0</v>
      </c>
      <c r="KGM250" s="214">
        <f>_xlfn.XLOOKUP(KGM234, Schedule!$F$226:$FO$226, Schedule!$F$236:$FO$236, 0)</f>
        <v>0</v>
      </c>
      <c r="KGN250" s="214">
        <f>_xlfn.XLOOKUP(KGN234, Schedule!$F$226:$FO$226, Schedule!$F$236:$FO$236, 0)</f>
        <v>0</v>
      </c>
      <c r="KGO250" s="214">
        <f>_xlfn.XLOOKUP(KGO234, Schedule!$F$226:$FO$226, Schedule!$F$236:$FO$236, 0)</f>
        <v>0</v>
      </c>
      <c r="KGP250" s="214">
        <f>_xlfn.XLOOKUP(KGP234, Schedule!$F$226:$FO$226, Schedule!$F$236:$FO$236, 0)</f>
        <v>0</v>
      </c>
      <c r="KGQ250" s="214">
        <f>_xlfn.XLOOKUP(KGQ234, Schedule!$F$226:$FO$226, Schedule!$F$236:$FO$236, 0)</f>
        <v>0</v>
      </c>
      <c r="KGR250" s="214">
        <f>_xlfn.XLOOKUP(KGR234, Schedule!$F$226:$FO$226, Schedule!$F$236:$FO$236, 0)</f>
        <v>0</v>
      </c>
      <c r="KGS250" s="214">
        <f>_xlfn.XLOOKUP(KGS234, Schedule!$F$226:$FO$226, Schedule!$F$236:$FO$236, 0)</f>
        <v>0</v>
      </c>
      <c r="KGT250" s="214">
        <f>_xlfn.XLOOKUP(KGT234, Schedule!$F$226:$FO$226, Schedule!$F$236:$FO$236, 0)</f>
        <v>0</v>
      </c>
      <c r="KGU250" s="214">
        <f>_xlfn.XLOOKUP(KGU234, Schedule!$F$226:$FO$226, Schedule!$F$236:$FO$236, 0)</f>
        <v>0</v>
      </c>
      <c r="KGV250" s="214">
        <f>_xlfn.XLOOKUP(KGV234, Schedule!$F$226:$FO$226, Schedule!$F$236:$FO$236, 0)</f>
        <v>0</v>
      </c>
      <c r="KGW250" s="214">
        <f>_xlfn.XLOOKUP(KGW234, Schedule!$F$226:$FO$226, Schedule!$F$236:$FO$236, 0)</f>
        <v>0</v>
      </c>
      <c r="KGX250" s="214">
        <f>_xlfn.XLOOKUP(KGX234, Schedule!$F$226:$FO$226, Schedule!$F$236:$FO$236, 0)</f>
        <v>0</v>
      </c>
      <c r="KGY250" s="214">
        <f>_xlfn.XLOOKUP(KGY234, Schedule!$F$226:$FO$226, Schedule!$F$236:$FO$236, 0)</f>
        <v>0</v>
      </c>
      <c r="KGZ250" s="214">
        <f>_xlfn.XLOOKUP(KGZ234, Schedule!$F$226:$FO$226, Schedule!$F$236:$FO$236, 0)</f>
        <v>0</v>
      </c>
      <c r="KHA250" s="214">
        <f>_xlfn.XLOOKUP(KHA234, Schedule!$F$226:$FO$226, Schedule!$F$236:$FO$236, 0)</f>
        <v>0</v>
      </c>
      <c r="KHB250" s="214">
        <f>_xlfn.XLOOKUP(KHB234, Schedule!$F$226:$FO$226, Schedule!$F$236:$FO$236, 0)</f>
        <v>0</v>
      </c>
      <c r="KHC250" s="214">
        <f>_xlfn.XLOOKUP(KHC234, Schedule!$F$226:$FO$226, Schedule!$F$236:$FO$236, 0)</f>
        <v>0</v>
      </c>
      <c r="KHD250" s="214">
        <f>_xlfn.XLOOKUP(KHD234, Schedule!$F$226:$FO$226, Schedule!$F$236:$FO$236, 0)</f>
        <v>0</v>
      </c>
      <c r="KHE250" s="214">
        <f>_xlfn.XLOOKUP(KHE234, Schedule!$F$226:$FO$226, Schedule!$F$236:$FO$236, 0)</f>
        <v>0</v>
      </c>
      <c r="KHF250" s="214">
        <f>_xlfn.XLOOKUP(KHF234, Schedule!$F$226:$FO$226, Schedule!$F$236:$FO$236, 0)</f>
        <v>0</v>
      </c>
      <c r="KHG250" s="214">
        <f>_xlfn.XLOOKUP(KHG234, Schedule!$F$226:$FO$226, Schedule!$F$236:$FO$236, 0)</f>
        <v>0</v>
      </c>
      <c r="KHH250" s="214">
        <f>_xlfn.XLOOKUP(KHH234, Schedule!$F$226:$FO$226, Schedule!$F$236:$FO$236, 0)</f>
        <v>0</v>
      </c>
      <c r="KHI250" s="214">
        <f>_xlfn.XLOOKUP(KHI234, Schedule!$F$226:$FO$226, Schedule!$F$236:$FO$236, 0)</f>
        <v>0</v>
      </c>
      <c r="KHJ250" s="214">
        <f>_xlfn.XLOOKUP(KHJ234, Schedule!$F$226:$FO$226, Schedule!$F$236:$FO$236, 0)</f>
        <v>0</v>
      </c>
      <c r="KHK250" s="214">
        <f>_xlfn.XLOOKUP(KHK234, Schedule!$F$226:$FO$226, Schedule!$F$236:$FO$236, 0)</f>
        <v>0</v>
      </c>
      <c r="KHL250" s="214">
        <f>_xlfn.XLOOKUP(KHL234, Schedule!$F$226:$FO$226, Schedule!$F$236:$FO$236, 0)</f>
        <v>0</v>
      </c>
      <c r="KHM250" s="214">
        <f>_xlfn.XLOOKUP(KHM234, Schedule!$F$226:$FO$226, Schedule!$F$236:$FO$236, 0)</f>
        <v>0</v>
      </c>
      <c r="KHN250" s="214">
        <f>_xlfn.XLOOKUP(KHN234, Schedule!$F$226:$FO$226, Schedule!$F$236:$FO$236, 0)</f>
        <v>0</v>
      </c>
      <c r="KHO250" s="214">
        <f>_xlfn.XLOOKUP(KHO234, Schedule!$F$226:$FO$226, Schedule!$F$236:$FO$236, 0)</f>
        <v>0</v>
      </c>
      <c r="KHP250" s="214">
        <f>_xlfn.XLOOKUP(KHP234, Schedule!$F$226:$FO$226, Schedule!$F$236:$FO$236, 0)</f>
        <v>0</v>
      </c>
      <c r="KHQ250" s="214">
        <f>_xlfn.XLOOKUP(KHQ234, Schedule!$F$226:$FO$226, Schedule!$F$236:$FO$236, 0)</f>
        <v>0</v>
      </c>
      <c r="KHR250" s="214">
        <f>_xlfn.XLOOKUP(KHR234, Schedule!$F$226:$FO$226, Schedule!$F$236:$FO$236, 0)</f>
        <v>0</v>
      </c>
      <c r="KHS250" s="214">
        <f>_xlfn.XLOOKUP(KHS234, Schedule!$F$226:$FO$226, Schedule!$F$236:$FO$236, 0)</f>
        <v>0</v>
      </c>
      <c r="KHT250" s="214">
        <f>_xlfn.XLOOKUP(KHT234, Schedule!$F$226:$FO$226, Schedule!$F$236:$FO$236, 0)</f>
        <v>0</v>
      </c>
      <c r="KHU250" s="214">
        <f>_xlfn.XLOOKUP(KHU234, Schedule!$F$226:$FO$226, Schedule!$F$236:$FO$236, 0)</f>
        <v>0</v>
      </c>
      <c r="KHV250" s="214">
        <f>_xlfn.XLOOKUP(KHV234, Schedule!$F$226:$FO$226, Schedule!$F$236:$FO$236, 0)</f>
        <v>0</v>
      </c>
      <c r="KHW250" s="214">
        <f>_xlfn.XLOOKUP(KHW234, Schedule!$F$226:$FO$226, Schedule!$F$236:$FO$236, 0)</f>
        <v>0</v>
      </c>
      <c r="KHX250" s="214">
        <f>_xlfn.XLOOKUP(KHX234, Schedule!$F$226:$FO$226, Schedule!$F$236:$FO$236, 0)</f>
        <v>0</v>
      </c>
      <c r="KHY250" s="214">
        <f>_xlfn.XLOOKUP(KHY234, Schedule!$F$226:$FO$226, Schedule!$F$236:$FO$236, 0)</f>
        <v>0</v>
      </c>
      <c r="KHZ250" s="214">
        <f>_xlfn.XLOOKUP(KHZ234, Schedule!$F$226:$FO$226, Schedule!$F$236:$FO$236, 0)</f>
        <v>0</v>
      </c>
      <c r="KIA250" s="214">
        <f>_xlfn.XLOOKUP(KIA234, Schedule!$F$226:$FO$226, Schedule!$F$236:$FO$236, 0)</f>
        <v>0</v>
      </c>
      <c r="KIB250" s="214">
        <f>_xlfn.XLOOKUP(KIB234, Schedule!$F$226:$FO$226, Schedule!$F$236:$FO$236, 0)</f>
        <v>0</v>
      </c>
      <c r="KIC250" s="214">
        <f>_xlfn.XLOOKUP(KIC234, Schedule!$F$226:$FO$226, Schedule!$F$236:$FO$236, 0)</f>
        <v>0</v>
      </c>
      <c r="KID250" s="214">
        <f>_xlfn.XLOOKUP(KID234, Schedule!$F$226:$FO$226, Schedule!$F$236:$FO$236, 0)</f>
        <v>0</v>
      </c>
      <c r="KIE250" s="214">
        <f>_xlfn.XLOOKUP(KIE234, Schedule!$F$226:$FO$226, Schedule!$F$236:$FO$236, 0)</f>
        <v>0</v>
      </c>
      <c r="KIF250" s="214">
        <f>_xlfn.XLOOKUP(KIF234, Schedule!$F$226:$FO$226, Schedule!$F$236:$FO$236, 0)</f>
        <v>0</v>
      </c>
      <c r="KIG250" s="214">
        <f>_xlfn.XLOOKUP(KIG234, Schedule!$F$226:$FO$226, Schedule!$F$236:$FO$236, 0)</f>
        <v>0</v>
      </c>
      <c r="KIH250" s="214">
        <f>_xlfn.XLOOKUP(KIH234, Schedule!$F$226:$FO$226, Schedule!$F$236:$FO$236, 0)</f>
        <v>0</v>
      </c>
      <c r="KII250" s="214">
        <f>_xlfn.XLOOKUP(KII234, Schedule!$F$226:$FO$226, Schedule!$F$236:$FO$236, 0)</f>
        <v>0</v>
      </c>
      <c r="KIJ250" s="214">
        <f>_xlfn.XLOOKUP(KIJ234, Schedule!$F$226:$FO$226, Schedule!$F$236:$FO$236, 0)</f>
        <v>0</v>
      </c>
      <c r="KIK250" s="214">
        <f>_xlfn.XLOOKUP(KIK234, Schedule!$F$226:$FO$226, Schedule!$F$236:$FO$236, 0)</f>
        <v>0</v>
      </c>
      <c r="KIL250" s="214">
        <f>_xlfn.XLOOKUP(KIL234, Schedule!$F$226:$FO$226, Schedule!$F$236:$FO$236, 0)</f>
        <v>0</v>
      </c>
      <c r="KIM250" s="214">
        <f>_xlfn.XLOOKUP(KIM234, Schedule!$F$226:$FO$226, Schedule!$F$236:$FO$236, 0)</f>
        <v>0</v>
      </c>
      <c r="KIN250" s="214">
        <f>_xlfn.XLOOKUP(KIN234, Schedule!$F$226:$FO$226, Schedule!$F$236:$FO$236, 0)</f>
        <v>0</v>
      </c>
      <c r="KIO250" s="214">
        <f>_xlfn.XLOOKUP(KIO234, Schedule!$F$226:$FO$226, Schedule!$F$236:$FO$236, 0)</f>
        <v>0</v>
      </c>
      <c r="KIP250" s="214">
        <f>_xlfn.XLOOKUP(KIP234, Schedule!$F$226:$FO$226, Schedule!$F$236:$FO$236, 0)</f>
        <v>0</v>
      </c>
      <c r="KIQ250" s="214">
        <f>_xlfn.XLOOKUP(KIQ234, Schedule!$F$226:$FO$226, Schedule!$F$236:$FO$236, 0)</f>
        <v>0</v>
      </c>
      <c r="KIR250" s="214">
        <f>_xlfn.XLOOKUP(KIR234, Schedule!$F$226:$FO$226, Schedule!$F$236:$FO$236, 0)</f>
        <v>0</v>
      </c>
      <c r="KIS250" s="214">
        <f>_xlfn.XLOOKUP(KIS234, Schedule!$F$226:$FO$226, Schedule!$F$236:$FO$236, 0)</f>
        <v>0</v>
      </c>
      <c r="KIT250" s="214">
        <f>_xlfn.XLOOKUP(KIT234, Schedule!$F$226:$FO$226, Schedule!$F$236:$FO$236, 0)</f>
        <v>0</v>
      </c>
      <c r="KIU250" s="214">
        <f>_xlfn.XLOOKUP(KIU234, Schedule!$F$226:$FO$226, Schedule!$F$236:$FO$236, 0)</f>
        <v>0</v>
      </c>
      <c r="KIV250" s="214">
        <f>_xlfn.XLOOKUP(KIV234, Schedule!$F$226:$FO$226, Schedule!$F$236:$FO$236, 0)</f>
        <v>0</v>
      </c>
      <c r="KIW250" s="214">
        <f>_xlfn.XLOOKUP(KIW234, Schedule!$F$226:$FO$226, Schedule!$F$236:$FO$236, 0)</f>
        <v>0</v>
      </c>
      <c r="KIX250" s="214">
        <f>_xlfn.XLOOKUP(KIX234, Schedule!$F$226:$FO$226, Schedule!$F$236:$FO$236, 0)</f>
        <v>0</v>
      </c>
      <c r="KIY250" s="214">
        <f>_xlfn.XLOOKUP(KIY234, Schedule!$F$226:$FO$226, Schedule!$F$236:$FO$236, 0)</f>
        <v>0</v>
      </c>
      <c r="KIZ250" s="214">
        <f>_xlfn.XLOOKUP(KIZ234, Schedule!$F$226:$FO$226, Schedule!$F$236:$FO$236, 0)</f>
        <v>0</v>
      </c>
      <c r="KJA250" s="214">
        <f>_xlfn.XLOOKUP(KJA234, Schedule!$F$226:$FO$226, Schedule!$F$236:$FO$236, 0)</f>
        <v>0</v>
      </c>
      <c r="KJB250" s="214">
        <f>_xlfn.XLOOKUP(KJB234, Schedule!$F$226:$FO$226, Schedule!$F$236:$FO$236, 0)</f>
        <v>0</v>
      </c>
      <c r="KJC250" s="214">
        <f>_xlfn.XLOOKUP(KJC234, Schedule!$F$226:$FO$226, Schedule!$F$236:$FO$236, 0)</f>
        <v>0</v>
      </c>
      <c r="KJD250" s="214">
        <f>_xlfn.XLOOKUP(KJD234, Schedule!$F$226:$FO$226, Schedule!$F$236:$FO$236, 0)</f>
        <v>0</v>
      </c>
      <c r="KJE250" s="214">
        <f>_xlfn.XLOOKUP(KJE234, Schedule!$F$226:$FO$226, Schedule!$F$236:$FO$236, 0)</f>
        <v>0</v>
      </c>
      <c r="KJF250" s="214">
        <f>_xlfn.XLOOKUP(KJF234, Schedule!$F$226:$FO$226, Schedule!$F$236:$FO$236, 0)</f>
        <v>0</v>
      </c>
      <c r="KJG250" s="214">
        <f>_xlfn.XLOOKUP(KJG234, Schedule!$F$226:$FO$226, Schedule!$F$236:$FO$236, 0)</f>
        <v>0</v>
      </c>
      <c r="KJH250" s="214">
        <f>_xlfn.XLOOKUP(KJH234, Schedule!$F$226:$FO$226, Schedule!$F$236:$FO$236, 0)</f>
        <v>0</v>
      </c>
      <c r="KJI250" s="214">
        <f>_xlfn.XLOOKUP(KJI234, Schedule!$F$226:$FO$226, Schedule!$F$236:$FO$236, 0)</f>
        <v>0</v>
      </c>
      <c r="KJJ250" s="214">
        <f>_xlfn.XLOOKUP(KJJ234, Schedule!$F$226:$FO$226, Schedule!$F$236:$FO$236, 0)</f>
        <v>0</v>
      </c>
      <c r="KJK250" s="214">
        <f>_xlfn.XLOOKUP(KJK234, Schedule!$F$226:$FO$226, Schedule!$F$236:$FO$236, 0)</f>
        <v>0</v>
      </c>
      <c r="KJL250" s="214">
        <f>_xlfn.XLOOKUP(KJL234, Schedule!$F$226:$FO$226, Schedule!$F$236:$FO$236, 0)</f>
        <v>0</v>
      </c>
      <c r="KJM250" s="214">
        <f>_xlfn.XLOOKUP(KJM234, Schedule!$F$226:$FO$226, Schedule!$F$236:$FO$236, 0)</f>
        <v>0</v>
      </c>
      <c r="KJN250" s="214">
        <f>_xlfn.XLOOKUP(KJN234, Schedule!$F$226:$FO$226, Schedule!$F$236:$FO$236, 0)</f>
        <v>0</v>
      </c>
      <c r="KJO250" s="214">
        <f>_xlfn.XLOOKUP(KJO234, Schedule!$F$226:$FO$226, Schedule!$F$236:$FO$236, 0)</f>
        <v>0</v>
      </c>
      <c r="KJP250" s="214">
        <f>_xlfn.XLOOKUP(KJP234, Schedule!$F$226:$FO$226, Schedule!$F$236:$FO$236, 0)</f>
        <v>0</v>
      </c>
      <c r="KJQ250" s="214">
        <f>_xlfn.XLOOKUP(KJQ234, Schedule!$F$226:$FO$226, Schedule!$F$236:$FO$236, 0)</f>
        <v>0</v>
      </c>
      <c r="KJR250" s="214">
        <f>_xlfn.XLOOKUP(KJR234, Schedule!$F$226:$FO$226, Schedule!$F$236:$FO$236, 0)</f>
        <v>0</v>
      </c>
      <c r="KJS250" s="214">
        <f>_xlfn.XLOOKUP(KJS234, Schedule!$F$226:$FO$226, Schedule!$F$236:$FO$236, 0)</f>
        <v>0</v>
      </c>
      <c r="KJT250" s="214">
        <f>_xlfn.XLOOKUP(KJT234, Schedule!$F$226:$FO$226, Schedule!$F$236:$FO$236, 0)</f>
        <v>0</v>
      </c>
      <c r="KJU250" s="214">
        <f>_xlfn.XLOOKUP(KJU234, Schedule!$F$226:$FO$226, Schedule!$F$236:$FO$236, 0)</f>
        <v>0</v>
      </c>
      <c r="KJV250" s="214">
        <f>_xlfn.XLOOKUP(KJV234, Schedule!$F$226:$FO$226, Schedule!$F$236:$FO$236, 0)</f>
        <v>0</v>
      </c>
      <c r="KJW250" s="214">
        <f>_xlfn.XLOOKUP(KJW234, Schedule!$F$226:$FO$226, Schedule!$F$236:$FO$236, 0)</f>
        <v>0</v>
      </c>
      <c r="KJX250" s="214">
        <f>_xlfn.XLOOKUP(KJX234, Schedule!$F$226:$FO$226, Schedule!$F$236:$FO$236, 0)</f>
        <v>0</v>
      </c>
      <c r="KJY250" s="214">
        <f>_xlfn.XLOOKUP(KJY234, Schedule!$F$226:$FO$226, Schedule!$F$236:$FO$236, 0)</f>
        <v>0</v>
      </c>
      <c r="KJZ250" s="214">
        <f>_xlfn.XLOOKUP(KJZ234, Schedule!$F$226:$FO$226, Schedule!$F$236:$FO$236, 0)</f>
        <v>0</v>
      </c>
      <c r="KKA250" s="214">
        <f>_xlfn.XLOOKUP(KKA234, Schedule!$F$226:$FO$226, Schedule!$F$236:$FO$236, 0)</f>
        <v>0</v>
      </c>
      <c r="KKB250" s="214">
        <f>_xlfn.XLOOKUP(KKB234, Schedule!$F$226:$FO$226, Schedule!$F$236:$FO$236, 0)</f>
        <v>0</v>
      </c>
      <c r="KKC250" s="214">
        <f>_xlfn.XLOOKUP(KKC234, Schedule!$F$226:$FO$226, Schedule!$F$236:$FO$236, 0)</f>
        <v>0</v>
      </c>
      <c r="KKD250" s="214">
        <f>_xlfn.XLOOKUP(KKD234, Schedule!$F$226:$FO$226, Schedule!$F$236:$FO$236, 0)</f>
        <v>0</v>
      </c>
      <c r="KKE250" s="214">
        <f>_xlfn.XLOOKUP(KKE234, Schedule!$F$226:$FO$226, Schedule!$F$236:$FO$236, 0)</f>
        <v>0</v>
      </c>
      <c r="KKF250" s="214">
        <f>_xlfn.XLOOKUP(KKF234, Schedule!$F$226:$FO$226, Schedule!$F$236:$FO$236, 0)</f>
        <v>0</v>
      </c>
      <c r="KKG250" s="214">
        <f>_xlfn.XLOOKUP(KKG234, Schedule!$F$226:$FO$226, Schedule!$F$236:$FO$236, 0)</f>
        <v>0</v>
      </c>
      <c r="KKH250" s="214">
        <f>_xlfn.XLOOKUP(KKH234, Schedule!$F$226:$FO$226, Schedule!$F$236:$FO$236, 0)</f>
        <v>0</v>
      </c>
      <c r="KKI250" s="214">
        <f>_xlfn.XLOOKUP(KKI234, Schedule!$F$226:$FO$226, Schedule!$F$236:$FO$236, 0)</f>
        <v>0</v>
      </c>
      <c r="KKJ250" s="214">
        <f>_xlfn.XLOOKUP(KKJ234, Schedule!$F$226:$FO$226, Schedule!$F$236:$FO$236, 0)</f>
        <v>0</v>
      </c>
      <c r="KKK250" s="214">
        <f>_xlfn.XLOOKUP(KKK234, Schedule!$F$226:$FO$226, Schedule!$F$236:$FO$236, 0)</f>
        <v>0</v>
      </c>
      <c r="KKL250" s="214">
        <f>_xlfn.XLOOKUP(KKL234, Schedule!$F$226:$FO$226, Schedule!$F$236:$FO$236, 0)</f>
        <v>0</v>
      </c>
      <c r="KKM250" s="214">
        <f>_xlfn.XLOOKUP(KKM234, Schedule!$F$226:$FO$226, Schedule!$F$236:$FO$236, 0)</f>
        <v>0</v>
      </c>
      <c r="KKN250" s="214">
        <f>_xlfn.XLOOKUP(KKN234, Schedule!$F$226:$FO$226, Schedule!$F$236:$FO$236, 0)</f>
        <v>0</v>
      </c>
      <c r="KKO250" s="214">
        <f>_xlfn.XLOOKUP(KKO234, Schedule!$F$226:$FO$226, Schedule!$F$236:$FO$236, 0)</f>
        <v>0</v>
      </c>
      <c r="KKP250" s="214">
        <f>_xlfn.XLOOKUP(KKP234, Schedule!$F$226:$FO$226, Schedule!$F$236:$FO$236, 0)</f>
        <v>0</v>
      </c>
      <c r="KKQ250" s="214">
        <f>_xlfn.XLOOKUP(KKQ234, Schedule!$F$226:$FO$226, Schedule!$F$236:$FO$236, 0)</f>
        <v>0</v>
      </c>
      <c r="KKR250" s="214">
        <f>_xlfn.XLOOKUP(KKR234, Schedule!$F$226:$FO$226, Schedule!$F$236:$FO$236, 0)</f>
        <v>0</v>
      </c>
      <c r="KKS250" s="214">
        <f>_xlfn.XLOOKUP(KKS234, Schedule!$F$226:$FO$226, Schedule!$F$236:$FO$236, 0)</f>
        <v>0</v>
      </c>
      <c r="KKT250" s="214">
        <f>_xlfn.XLOOKUP(KKT234, Schedule!$F$226:$FO$226, Schedule!$F$236:$FO$236, 0)</f>
        <v>0</v>
      </c>
      <c r="KKU250" s="214">
        <f>_xlfn.XLOOKUP(KKU234, Schedule!$F$226:$FO$226, Schedule!$F$236:$FO$236, 0)</f>
        <v>0</v>
      </c>
      <c r="KKV250" s="214">
        <f>_xlfn.XLOOKUP(KKV234, Schedule!$F$226:$FO$226, Schedule!$F$236:$FO$236, 0)</f>
        <v>0</v>
      </c>
      <c r="KKW250" s="214">
        <f>_xlfn.XLOOKUP(KKW234, Schedule!$F$226:$FO$226, Schedule!$F$236:$FO$236, 0)</f>
        <v>0</v>
      </c>
      <c r="KKX250" s="214">
        <f>_xlfn.XLOOKUP(KKX234, Schedule!$F$226:$FO$226, Schedule!$F$236:$FO$236, 0)</f>
        <v>0</v>
      </c>
      <c r="KKY250" s="214">
        <f>_xlfn.XLOOKUP(KKY234, Schedule!$F$226:$FO$226, Schedule!$F$236:$FO$236, 0)</f>
        <v>0</v>
      </c>
      <c r="KKZ250" s="214">
        <f>_xlfn.XLOOKUP(KKZ234, Schedule!$F$226:$FO$226, Schedule!$F$236:$FO$236, 0)</f>
        <v>0</v>
      </c>
      <c r="KLA250" s="214">
        <f>_xlfn.XLOOKUP(KLA234, Schedule!$F$226:$FO$226, Schedule!$F$236:$FO$236, 0)</f>
        <v>0</v>
      </c>
      <c r="KLB250" s="214">
        <f>_xlfn.XLOOKUP(KLB234, Schedule!$F$226:$FO$226, Schedule!$F$236:$FO$236, 0)</f>
        <v>0</v>
      </c>
      <c r="KLC250" s="214">
        <f>_xlfn.XLOOKUP(KLC234, Schedule!$F$226:$FO$226, Schedule!$F$236:$FO$236, 0)</f>
        <v>0</v>
      </c>
      <c r="KLD250" s="214">
        <f>_xlfn.XLOOKUP(KLD234, Schedule!$F$226:$FO$226, Schedule!$F$236:$FO$236, 0)</f>
        <v>0</v>
      </c>
      <c r="KLE250" s="214">
        <f>_xlfn.XLOOKUP(KLE234, Schedule!$F$226:$FO$226, Schedule!$F$236:$FO$236, 0)</f>
        <v>0</v>
      </c>
      <c r="KLF250" s="214">
        <f>_xlfn.XLOOKUP(KLF234, Schedule!$F$226:$FO$226, Schedule!$F$236:$FO$236, 0)</f>
        <v>0</v>
      </c>
      <c r="KLG250" s="214">
        <f>_xlfn.XLOOKUP(KLG234, Schedule!$F$226:$FO$226, Schedule!$F$236:$FO$236, 0)</f>
        <v>0</v>
      </c>
      <c r="KLH250" s="214">
        <f>_xlfn.XLOOKUP(KLH234, Schedule!$F$226:$FO$226, Schedule!$F$236:$FO$236, 0)</f>
        <v>0</v>
      </c>
      <c r="KLI250" s="214">
        <f>_xlfn.XLOOKUP(KLI234, Schedule!$F$226:$FO$226, Schedule!$F$236:$FO$236, 0)</f>
        <v>0</v>
      </c>
      <c r="KLJ250" s="214">
        <f>_xlfn.XLOOKUP(KLJ234, Schedule!$F$226:$FO$226, Schedule!$F$236:$FO$236, 0)</f>
        <v>0</v>
      </c>
      <c r="KLK250" s="214">
        <f>_xlfn.XLOOKUP(KLK234, Schedule!$F$226:$FO$226, Schedule!$F$236:$FO$236, 0)</f>
        <v>0</v>
      </c>
      <c r="KLL250" s="214">
        <f>_xlfn.XLOOKUP(KLL234, Schedule!$F$226:$FO$226, Schedule!$F$236:$FO$236, 0)</f>
        <v>0</v>
      </c>
      <c r="KLM250" s="214">
        <f>_xlfn.XLOOKUP(KLM234, Schedule!$F$226:$FO$226, Schedule!$F$236:$FO$236, 0)</f>
        <v>0</v>
      </c>
      <c r="KLN250" s="214">
        <f>_xlfn.XLOOKUP(KLN234, Schedule!$F$226:$FO$226, Schedule!$F$236:$FO$236, 0)</f>
        <v>0</v>
      </c>
      <c r="KLO250" s="214">
        <f>_xlfn.XLOOKUP(KLO234, Schedule!$F$226:$FO$226, Schedule!$F$236:$FO$236, 0)</f>
        <v>0</v>
      </c>
      <c r="KLP250" s="214">
        <f>_xlfn.XLOOKUP(KLP234, Schedule!$F$226:$FO$226, Schedule!$F$236:$FO$236, 0)</f>
        <v>0</v>
      </c>
      <c r="KLQ250" s="214">
        <f>_xlfn.XLOOKUP(KLQ234, Schedule!$F$226:$FO$226, Schedule!$F$236:$FO$236, 0)</f>
        <v>0</v>
      </c>
      <c r="KLR250" s="214">
        <f>_xlfn.XLOOKUP(KLR234, Schedule!$F$226:$FO$226, Schedule!$F$236:$FO$236, 0)</f>
        <v>0</v>
      </c>
      <c r="KLS250" s="214">
        <f>_xlfn.XLOOKUP(KLS234, Schedule!$F$226:$FO$226, Schedule!$F$236:$FO$236, 0)</f>
        <v>0</v>
      </c>
      <c r="KLT250" s="214">
        <f>_xlfn.XLOOKUP(KLT234, Schedule!$F$226:$FO$226, Schedule!$F$236:$FO$236, 0)</f>
        <v>0</v>
      </c>
      <c r="KLU250" s="214">
        <f>_xlfn.XLOOKUP(KLU234, Schedule!$F$226:$FO$226, Schedule!$F$236:$FO$236, 0)</f>
        <v>0</v>
      </c>
      <c r="KLV250" s="214">
        <f>_xlfn.XLOOKUP(KLV234, Schedule!$F$226:$FO$226, Schedule!$F$236:$FO$236, 0)</f>
        <v>0</v>
      </c>
      <c r="KLW250" s="214">
        <f>_xlfn.XLOOKUP(KLW234, Schedule!$F$226:$FO$226, Schedule!$F$236:$FO$236, 0)</f>
        <v>0</v>
      </c>
      <c r="KLX250" s="214">
        <f>_xlfn.XLOOKUP(KLX234, Schedule!$F$226:$FO$226, Schedule!$F$236:$FO$236, 0)</f>
        <v>0</v>
      </c>
      <c r="KLY250" s="214">
        <f>_xlfn.XLOOKUP(KLY234, Schedule!$F$226:$FO$226, Schedule!$F$236:$FO$236, 0)</f>
        <v>0</v>
      </c>
      <c r="KLZ250" s="214">
        <f>_xlfn.XLOOKUP(KLZ234, Schedule!$F$226:$FO$226, Schedule!$F$236:$FO$236, 0)</f>
        <v>0</v>
      </c>
      <c r="KMA250" s="214">
        <f>_xlfn.XLOOKUP(KMA234, Schedule!$F$226:$FO$226, Schedule!$F$236:$FO$236, 0)</f>
        <v>0</v>
      </c>
      <c r="KMB250" s="214">
        <f>_xlfn.XLOOKUP(KMB234, Schedule!$F$226:$FO$226, Schedule!$F$236:$FO$236, 0)</f>
        <v>0</v>
      </c>
      <c r="KMC250" s="214">
        <f>_xlfn.XLOOKUP(KMC234, Schedule!$F$226:$FO$226, Schedule!$F$236:$FO$236, 0)</f>
        <v>0</v>
      </c>
      <c r="KMD250" s="214">
        <f>_xlfn.XLOOKUP(KMD234, Schedule!$F$226:$FO$226, Schedule!$F$236:$FO$236, 0)</f>
        <v>0</v>
      </c>
      <c r="KME250" s="214">
        <f>_xlfn.XLOOKUP(KME234, Schedule!$F$226:$FO$226, Schedule!$F$236:$FO$236, 0)</f>
        <v>0</v>
      </c>
      <c r="KMF250" s="214">
        <f>_xlfn.XLOOKUP(KMF234, Schedule!$F$226:$FO$226, Schedule!$F$236:$FO$236, 0)</f>
        <v>0</v>
      </c>
      <c r="KMG250" s="214">
        <f>_xlfn.XLOOKUP(KMG234, Schedule!$F$226:$FO$226, Schedule!$F$236:$FO$236, 0)</f>
        <v>0</v>
      </c>
      <c r="KMH250" s="214">
        <f>_xlfn.XLOOKUP(KMH234, Schedule!$F$226:$FO$226, Schedule!$F$236:$FO$236, 0)</f>
        <v>0</v>
      </c>
      <c r="KMI250" s="214">
        <f>_xlfn.XLOOKUP(KMI234, Schedule!$F$226:$FO$226, Schedule!$F$236:$FO$236, 0)</f>
        <v>0</v>
      </c>
      <c r="KMJ250" s="214">
        <f>_xlfn.XLOOKUP(KMJ234, Schedule!$F$226:$FO$226, Schedule!$F$236:$FO$236, 0)</f>
        <v>0</v>
      </c>
      <c r="KMK250" s="214">
        <f>_xlfn.XLOOKUP(KMK234, Schedule!$F$226:$FO$226, Schedule!$F$236:$FO$236, 0)</f>
        <v>0</v>
      </c>
      <c r="KML250" s="214">
        <f>_xlfn.XLOOKUP(KML234, Schedule!$F$226:$FO$226, Schedule!$F$236:$FO$236, 0)</f>
        <v>0</v>
      </c>
      <c r="KMM250" s="214">
        <f>_xlfn.XLOOKUP(KMM234, Schedule!$F$226:$FO$226, Schedule!$F$236:$FO$236, 0)</f>
        <v>0</v>
      </c>
      <c r="KMN250" s="214">
        <f>_xlfn.XLOOKUP(KMN234, Schedule!$F$226:$FO$226, Schedule!$F$236:$FO$236, 0)</f>
        <v>0</v>
      </c>
      <c r="KMO250" s="214">
        <f>_xlfn.XLOOKUP(KMO234, Schedule!$F$226:$FO$226, Schedule!$F$236:$FO$236, 0)</f>
        <v>0</v>
      </c>
      <c r="KMP250" s="214">
        <f>_xlfn.XLOOKUP(KMP234, Schedule!$F$226:$FO$226, Schedule!$F$236:$FO$236, 0)</f>
        <v>0</v>
      </c>
      <c r="KMQ250" s="214">
        <f>_xlfn.XLOOKUP(KMQ234, Schedule!$F$226:$FO$226, Schedule!$F$236:$FO$236, 0)</f>
        <v>0</v>
      </c>
      <c r="KMR250" s="214">
        <f>_xlfn.XLOOKUP(KMR234, Schedule!$F$226:$FO$226, Schedule!$F$236:$FO$236, 0)</f>
        <v>0</v>
      </c>
      <c r="KMS250" s="214">
        <f>_xlfn.XLOOKUP(KMS234, Schedule!$F$226:$FO$226, Schedule!$F$236:$FO$236, 0)</f>
        <v>0</v>
      </c>
      <c r="KMT250" s="214">
        <f>_xlfn.XLOOKUP(KMT234, Schedule!$F$226:$FO$226, Schedule!$F$236:$FO$236, 0)</f>
        <v>0</v>
      </c>
      <c r="KMU250" s="214">
        <f>_xlfn.XLOOKUP(KMU234, Schedule!$F$226:$FO$226, Schedule!$F$236:$FO$236, 0)</f>
        <v>0</v>
      </c>
      <c r="KMV250" s="214">
        <f>_xlfn.XLOOKUP(KMV234, Schedule!$F$226:$FO$226, Schedule!$F$236:$FO$236, 0)</f>
        <v>0</v>
      </c>
      <c r="KMW250" s="214">
        <f>_xlfn.XLOOKUP(KMW234, Schedule!$F$226:$FO$226, Schedule!$F$236:$FO$236, 0)</f>
        <v>0</v>
      </c>
      <c r="KMX250" s="214">
        <f>_xlfn.XLOOKUP(KMX234, Schedule!$F$226:$FO$226, Schedule!$F$236:$FO$236, 0)</f>
        <v>0</v>
      </c>
      <c r="KMY250" s="214">
        <f>_xlfn.XLOOKUP(KMY234, Schedule!$F$226:$FO$226, Schedule!$F$236:$FO$236, 0)</f>
        <v>0</v>
      </c>
      <c r="KMZ250" s="214">
        <f>_xlfn.XLOOKUP(KMZ234, Schedule!$F$226:$FO$226, Schedule!$F$236:$FO$236, 0)</f>
        <v>0</v>
      </c>
      <c r="KNA250" s="214">
        <f>_xlfn.XLOOKUP(KNA234, Schedule!$F$226:$FO$226, Schedule!$F$236:$FO$236, 0)</f>
        <v>0</v>
      </c>
      <c r="KNB250" s="214">
        <f>_xlfn.XLOOKUP(KNB234, Schedule!$F$226:$FO$226, Schedule!$F$236:$FO$236, 0)</f>
        <v>0</v>
      </c>
      <c r="KNC250" s="214">
        <f>_xlfn.XLOOKUP(KNC234, Schedule!$F$226:$FO$226, Schedule!$F$236:$FO$236, 0)</f>
        <v>0</v>
      </c>
      <c r="KND250" s="214">
        <f>_xlfn.XLOOKUP(KND234, Schedule!$F$226:$FO$226, Schedule!$F$236:$FO$236, 0)</f>
        <v>0</v>
      </c>
      <c r="KNE250" s="214">
        <f>_xlfn.XLOOKUP(KNE234, Schedule!$F$226:$FO$226, Schedule!$F$236:$FO$236, 0)</f>
        <v>0</v>
      </c>
      <c r="KNF250" s="214">
        <f>_xlfn.XLOOKUP(KNF234, Schedule!$F$226:$FO$226, Schedule!$F$236:$FO$236, 0)</f>
        <v>0</v>
      </c>
      <c r="KNG250" s="214">
        <f>_xlfn.XLOOKUP(KNG234, Schedule!$F$226:$FO$226, Schedule!$F$236:$FO$236, 0)</f>
        <v>0</v>
      </c>
      <c r="KNH250" s="214">
        <f>_xlfn.XLOOKUP(KNH234, Schedule!$F$226:$FO$226, Schedule!$F$236:$FO$236, 0)</f>
        <v>0</v>
      </c>
      <c r="KNI250" s="214">
        <f>_xlfn.XLOOKUP(KNI234, Schedule!$F$226:$FO$226, Schedule!$F$236:$FO$236, 0)</f>
        <v>0</v>
      </c>
      <c r="KNJ250" s="214">
        <f>_xlfn.XLOOKUP(KNJ234, Schedule!$F$226:$FO$226, Schedule!$F$236:$FO$236, 0)</f>
        <v>0</v>
      </c>
      <c r="KNK250" s="214">
        <f>_xlfn.XLOOKUP(KNK234, Schedule!$F$226:$FO$226, Schedule!$F$236:$FO$236, 0)</f>
        <v>0</v>
      </c>
      <c r="KNL250" s="214">
        <f>_xlfn.XLOOKUP(KNL234, Schedule!$F$226:$FO$226, Schedule!$F$236:$FO$236, 0)</f>
        <v>0</v>
      </c>
      <c r="KNM250" s="214">
        <f>_xlfn.XLOOKUP(KNM234, Schedule!$F$226:$FO$226, Schedule!$F$236:$FO$236, 0)</f>
        <v>0</v>
      </c>
      <c r="KNN250" s="214">
        <f>_xlfn.XLOOKUP(KNN234, Schedule!$F$226:$FO$226, Schedule!$F$236:$FO$236, 0)</f>
        <v>0</v>
      </c>
      <c r="KNO250" s="214">
        <f>_xlfn.XLOOKUP(KNO234, Schedule!$F$226:$FO$226, Schedule!$F$236:$FO$236, 0)</f>
        <v>0</v>
      </c>
      <c r="KNP250" s="214">
        <f>_xlfn.XLOOKUP(KNP234, Schedule!$F$226:$FO$226, Schedule!$F$236:$FO$236, 0)</f>
        <v>0</v>
      </c>
      <c r="KNQ250" s="214">
        <f>_xlfn.XLOOKUP(KNQ234, Schedule!$F$226:$FO$226, Schedule!$F$236:$FO$236, 0)</f>
        <v>0</v>
      </c>
      <c r="KNR250" s="214">
        <f>_xlfn.XLOOKUP(KNR234, Schedule!$F$226:$FO$226, Schedule!$F$236:$FO$236, 0)</f>
        <v>0</v>
      </c>
      <c r="KNS250" s="214">
        <f>_xlfn.XLOOKUP(KNS234, Schedule!$F$226:$FO$226, Schedule!$F$236:$FO$236, 0)</f>
        <v>0</v>
      </c>
      <c r="KNT250" s="214">
        <f>_xlfn.XLOOKUP(KNT234, Schedule!$F$226:$FO$226, Schedule!$F$236:$FO$236, 0)</f>
        <v>0</v>
      </c>
      <c r="KNU250" s="214">
        <f>_xlfn.XLOOKUP(KNU234, Schedule!$F$226:$FO$226, Schedule!$F$236:$FO$236, 0)</f>
        <v>0</v>
      </c>
      <c r="KNV250" s="214">
        <f>_xlfn.XLOOKUP(KNV234, Schedule!$F$226:$FO$226, Schedule!$F$236:$FO$236, 0)</f>
        <v>0</v>
      </c>
      <c r="KNW250" s="214">
        <f>_xlfn.XLOOKUP(KNW234, Schedule!$F$226:$FO$226, Schedule!$F$236:$FO$236, 0)</f>
        <v>0</v>
      </c>
      <c r="KNX250" s="214">
        <f>_xlfn.XLOOKUP(KNX234, Schedule!$F$226:$FO$226, Schedule!$F$236:$FO$236, 0)</f>
        <v>0</v>
      </c>
      <c r="KNY250" s="214">
        <f>_xlfn.XLOOKUP(KNY234, Schedule!$F$226:$FO$226, Schedule!$F$236:$FO$236, 0)</f>
        <v>0</v>
      </c>
      <c r="KNZ250" s="214">
        <f>_xlfn.XLOOKUP(KNZ234, Schedule!$F$226:$FO$226, Schedule!$F$236:$FO$236, 0)</f>
        <v>0</v>
      </c>
      <c r="KOA250" s="214">
        <f>_xlfn.XLOOKUP(KOA234, Schedule!$F$226:$FO$226, Schedule!$F$236:$FO$236, 0)</f>
        <v>0</v>
      </c>
      <c r="KOB250" s="214">
        <f>_xlfn.XLOOKUP(KOB234, Schedule!$F$226:$FO$226, Schedule!$F$236:$FO$236, 0)</f>
        <v>0</v>
      </c>
      <c r="KOC250" s="214">
        <f>_xlfn.XLOOKUP(KOC234, Schedule!$F$226:$FO$226, Schedule!$F$236:$FO$236, 0)</f>
        <v>0</v>
      </c>
      <c r="KOD250" s="214">
        <f>_xlfn.XLOOKUP(KOD234, Schedule!$F$226:$FO$226, Schedule!$F$236:$FO$236, 0)</f>
        <v>0</v>
      </c>
      <c r="KOE250" s="214">
        <f>_xlfn.XLOOKUP(KOE234, Schedule!$F$226:$FO$226, Schedule!$F$236:$FO$236, 0)</f>
        <v>0</v>
      </c>
      <c r="KOF250" s="214">
        <f>_xlfn.XLOOKUP(KOF234, Schedule!$F$226:$FO$226, Schedule!$F$236:$FO$236, 0)</f>
        <v>0</v>
      </c>
      <c r="KOG250" s="214">
        <f>_xlfn.XLOOKUP(KOG234, Schedule!$F$226:$FO$226, Schedule!$F$236:$FO$236, 0)</f>
        <v>0</v>
      </c>
      <c r="KOH250" s="214">
        <f>_xlfn.XLOOKUP(KOH234, Schedule!$F$226:$FO$226, Schedule!$F$236:$FO$236, 0)</f>
        <v>0</v>
      </c>
      <c r="KOI250" s="214">
        <f>_xlfn.XLOOKUP(KOI234, Schedule!$F$226:$FO$226, Schedule!$F$236:$FO$236, 0)</f>
        <v>0</v>
      </c>
      <c r="KOJ250" s="214">
        <f>_xlfn.XLOOKUP(KOJ234, Schedule!$F$226:$FO$226, Schedule!$F$236:$FO$236, 0)</f>
        <v>0</v>
      </c>
      <c r="KOK250" s="214">
        <f>_xlfn.XLOOKUP(KOK234, Schedule!$F$226:$FO$226, Schedule!$F$236:$FO$236, 0)</f>
        <v>0</v>
      </c>
      <c r="KOL250" s="214">
        <f>_xlfn.XLOOKUP(KOL234, Schedule!$F$226:$FO$226, Schedule!$F$236:$FO$236, 0)</f>
        <v>0</v>
      </c>
      <c r="KOM250" s="214">
        <f>_xlfn.XLOOKUP(KOM234, Schedule!$F$226:$FO$226, Schedule!$F$236:$FO$236, 0)</f>
        <v>0</v>
      </c>
      <c r="KON250" s="214">
        <f>_xlfn.XLOOKUP(KON234, Schedule!$F$226:$FO$226, Schedule!$F$236:$FO$236, 0)</f>
        <v>0</v>
      </c>
      <c r="KOO250" s="214">
        <f>_xlfn.XLOOKUP(KOO234, Schedule!$F$226:$FO$226, Schedule!$F$236:$FO$236, 0)</f>
        <v>0</v>
      </c>
      <c r="KOP250" s="214">
        <f>_xlfn.XLOOKUP(KOP234, Schedule!$F$226:$FO$226, Schedule!$F$236:$FO$236, 0)</f>
        <v>0</v>
      </c>
      <c r="KOQ250" s="214">
        <f>_xlfn.XLOOKUP(KOQ234, Schedule!$F$226:$FO$226, Schedule!$F$236:$FO$236, 0)</f>
        <v>0</v>
      </c>
      <c r="KOR250" s="214">
        <f>_xlfn.XLOOKUP(KOR234, Schedule!$F$226:$FO$226, Schedule!$F$236:$FO$236, 0)</f>
        <v>0</v>
      </c>
      <c r="KOS250" s="214">
        <f>_xlfn.XLOOKUP(KOS234, Schedule!$F$226:$FO$226, Schedule!$F$236:$FO$236, 0)</f>
        <v>0</v>
      </c>
      <c r="KOT250" s="214">
        <f>_xlfn.XLOOKUP(KOT234, Schedule!$F$226:$FO$226, Schedule!$F$236:$FO$236, 0)</f>
        <v>0</v>
      </c>
      <c r="KOU250" s="214">
        <f>_xlfn.XLOOKUP(KOU234, Schedule!$F$226:$FO$226, Schedule!$F$236:$FO$236, 0)</f>
        <v>0</v>
      </c>
      <c r="KOV250" s="214">
        <f>_xlfn.XLOOKUP(KOV234, Schedule!$F$226:$FO$226, Schedule!$F$236:$FO$236, 0)</f>
        <v>0</v>
      </c>
      <c r="KOW250" s="214">
        <f>_xlfn.XLOOKUP(KOW234, Schedule!$F$226:$FO$226, Schedule!$F$236:$FO$236, 0)</f>
        <v>0</v>
      </c>
      <c r="KOX250" s="214">
        <f>_xlfn.XLOOKUP(KOX234, Schedule!$F$226:$FO$226, Schedule!$F$236:$FO$236, 0)</f>
        <v>0</v>
      </c>
      <c r="KOY250" s="214">
        <f>_xlfn.XLOOKUP(KOY234, Schedule!$F$226:$FO$226, Schedule!$F$236:$FO$236, 0)</f>
        <v>0</v>
      </c>
      <c r="KOZ250" s="214">
        <f>_xlfn.XLOOKUP(KOZ234, Schedule!$F$226:$FO$226, Schedule!$F$236:$FO$236, 0)</f>
        <v>0</v>
      </c>
      <c r="KPA250" s="214">
        <f>_xlfn.XLOOKUP(KPA234, Schedule!$F$226:$FO$226, Schedule!$F$236:$FO$236, 0)</f>
        <v>0</v>
      </c>
      <c r="KPB250" s="214">
        <f>_xlfn.XLOOKUP(KPB234, Schedule!$F$226:$FO$226, Schedule!$F$236:$FO$236, 0)</f>
        <v>0</v>
      </c>
      <c r="KPC250" s="214">
        <f>_xlfn.XLOOKUP(KPC234, Schedule!$F$226:$FO$226, Schedule!$F$236:$FO$236, 0)</f>
        <v>0</v>
      </c>
      <c r="KPD250" s="214">
        <f>_xlfn.XLOOKUP(KPD234, Schedule!$F$226:$FO$226, Schedule!$F$236:$FO$236, 0)</f>
        <v>0</v>
      </c>
      <c r="KPE250" s="214">
        <f>_xlfn.XLOOKUP(KPE234, Schedule!$F$226:$FO$226, Schedule!$F$236:$FO$236, 0)</f>
        <v>0</v>
      </c>
      <c r="KPF250" s="214">
        <f>_xlfn.XLOOKUP(KPF234, Schedule!$F$226:$FO$226, Schedule!$F$236:$FO$236, 0)</f>
        <v>0</v>
      </c>
      <c r="KPG250" s="214">
        <f>_xlfn.XLOOKUP(KPG234, Schedule!$F$226:$FO$226, Schedule!$F$236:$FO$236, 0)</f>
        <v>0</v>
      </c>
      <c r="KPH250" s="214">
        <f>_xlfn.XLOOKUP(KPH234, Schedule!$F$226:$FO$226, Schedule!$F$236:$FO$236, 0)</f>
        <v>0</v>
      </c>
      <c r="KPI250" s="214">
        <f>_xlfn.XLOOKUP(KPI234, Schedule!$F$226:$FO$226, Schedule!$F$236:$FO$236, 0)</f>
        <v>0</v>
      </c>
      <c r="KPJ250" s="214">
        <f>_xlfn.XLOOKUP(KPJ234, Schedule!$F$226:$FO$226, Schedule!$F$236:$FO$236, 0)</f>
        <v>0</v>
      </c>
      <c r="KPK250" s="214">
        <f>_xlfn.XLOOKUP(KPK234, Schedule!$F$226:$FO$226, Schedule!$F$236:$FO$236, 0)</f>
        <v>0</v>
      </c>
      <c r="KPL250" s="214">
        <f>_xlfn.XLOOKUP(KPL234, Schedule!$F$226:$FO$226, Schedule!$F$236:$FO$236, 0)</f>
        <v>0</v>
      </c>
      <c r="KPM250" s="214">
        <f>_xlfn.XLOOKUP(KPM234, Schedule!$F$226:$FO$226, Schedule!$F$236:$FO$236, 0)</f>
        <v>0</v>
      </c>
      <c r="KPN250" s="214">
        <f>_xlfn.XLOOKUP(KPN234, Schedule!$F$226:$FO$226, Schedule!$F$236:$FO$236, 0)</f>
        <v>0</v>
      </c>
      <c r="KPO250" s="214">
        <f>_xlfn.XLOOKUP(KPO234, Schedule!$F$226:$FO$226, Schedule!$F$236:$FO$236, 0)</f>
        <v>0</v>
      </c>
      <c r="KPP250" s="214">
        <f>_xlfn.XLOOKUP(KPP234, Schedule!$F$226:$FO$226, Schedule!$F$236:$FO$236, 0)</f>
        <v>0</v>
      </c>
      <c r="KPQ250" s="214">
        <f>_xlfn.XLOOKUP(KPQ234, Schedule!$F$226:$FO$226, Schedule!$F$236:$FO$236, 0)</f>
        <v>0</v>
      </c>
      <c r="KPR250" s="214">
        <f>_xlfn.XLOOKUP(KPR234, Schedule!$F$226:$FO$226, Schedule!$F$236:$FO$236, 0)</f>
        <v>0</v>
      </c>
      <c r="KPS250" s="214">
        <f>_xlfn.XLOOKUP(KPS234, Schedule!$F$226:$FO$226, Schedule!$F$236:$FO$236, 0)</f>
        <v>0</v>
      </c>
      <c r="KPT250" s="214">
        <f>_xlfn.XLOOKUP(KPT234, Schedule!$F$226:$FO$226, Schedule!$F$236:$FO$236, 0)</f>
        <v>0</v>
      </c>
      <c r="KPU250" s="214">
        <f>_xlfn.XLOOKUP(KPU234, Schedule!$F$226:$FO$226, Schedule!$F$236:$FO$236, 0)</f>
        <v>0</v>
      </c>
      <c r="KPV250" s="214">
        <f>_xlfn.XLOOKUP(KPV234, Schedule!$F$226:$FO$226, Schedule!$F$236:$FO$236, 0)</f>
        <v>0</v>
      </c>
      <c r="KPW250" s="214">
        <f>_xlfn.XLOOKUP(KPW234, Schedule!$F$226:$FO$226, Schedule!$F$236:$FO$236, 0)</f>
        <v>0</v>
      </c>
      <c r="KPX250" s="214">
        <f>_xlfn.XLOOKUP(KPX234, Schedule!$F$226:$FO$226, Schedule!$F$236:$FO$236, 0)</f>
        <v>0</v>
      </c>
      <c r="KPY250" s="214">
        <f>_xlfn.XLOOKUP(KPY234, Schedule!$F$226:$FO$226, Schedule!$F$236:$FO$236, 0)</f>
        <v>0</v>
      </c>
      <c r="KPZ250" s="214">
        <f>_xlfn.XLOOKUP(KPZ234, Schedule!$F$226:$FO$226, Schedule!$F$236:$FO$236, 0)</f>
        <v>0</v>
      </c>
      <c r="KQA250" s="214">
        <f>_xlfn.XLOOKUP(KQA234, Schedule!$F$226:$FO$226, Schedule!$F$236:$FO$236, 0)</f>
        <v>0</v>
      </c>
      <c r="KQB250" s="214">
        <f>_xlfn.XLOOKUP(KQB234, Schedule!$F$226:$FO$226, Schedule!$F$236:$FO$236, 0)</f>
        <v>0</v>
      </c>
      <c r="KQC250" s="214">
        <f>_xlfn.XLOOKUP(KQC234, Schedule!$F$226:$FO$226, Schedule!$F$236:$FO$236, 0)</f>
        <v>0</v>
      </c>
      <c r="KQD250" s="214">
        <f>_xlfn.XLOOKUP(KQD234, Schedule!$F$226:$FO$226, Schedule!$F$236:$FO$236, 0)</f>
        <v>0</v>
      </c>
      <c r="KQE250" s="214">
        <f>_xlfn.XLOOKUP(KQE234, Schedule!$F$226:$FO$226, Schedule!$F$236:$FO$236, 0)</f>
        <v>0</v>
      </c>
      <c r="KQF250" s="214">
        <f>_xlfn.XLOOKUP(KQF234, Schedule!$F$226:$FO$226, Schedule!$F$236:$FO$236, 0)</f>
        <v>0</v>
      </c>
      <c r="KQG250" s="214">
        <f>_xlfn.XLOOKUP(KQG234, Schedule!$F$226:$FO$226, Schedule!$F$236:$FO$236, 0)</f>
        <v>0</v>
      </c>
      <c r="KQH250" s="214">
        <f>_xlfn.XLOOKUP(KQH234, Schedule!$F$226:$FO$226, Schedule!$F$236:$FO$236, 0)</f>
        <v>0</v>
      </c>
      <c r="KQI250" s="214">
        <f>_xlfn.XLOOKUP(KQI234, Schedule!$F$226:$FO$226, Schedule!$F$236:$FO$236, 0)</f>
        <v>0</v>
      </c>
      <c r="KQJ250" s="214">
        <f>_xlfn.XLOOKUP(KQJ234, Schedule!$F$226:$FO$226, Schedule!$F$236:$FO$236, 0)</f>
        <v>0</v>
      </c>
      <c r="KQK250" s="214">
        <f>_xlfn.XLOOKUP(KQK234, Schedule!$F$226:$FO$226, Schedule!$F$236:$FO$236, 0)</f>
        <v>0</v>
      </c>
      <c r="KQL250" s="214">
        <f>_xlfn.XLOOKUP(KQL234, Schedule!$F$226:$FO$226, Schedule!$F$236:$FO$236, 0)</f>
        <v>0</v>
      </c>
      <c r="KQM250" s="214">
        <f>_xlfn.XLOOKUP(KQM234, Schedule!$F$226:$FO$226, Schedule!$F$236:$FO$236, 0)</f>
        <v>0</v>
      </c>
      <c r="KQN250" s="214">
        <f>_xlfn.XLOOKUP(KQN234, Schedule!$F$226:$FO$226, Schedule!$F$236:$FO$236, 0)</f>
        <v>0</v>
      </c>
      <c r="KQO250" s="214">
        <f>_xlfn.XLOOKUP(KQO234, Schedule!$F$226:$FO$226, Schedule!$F$236:$FO$236, 0)</f>
        <v>0</v>
      </c>
      <c r="KQP250" s="214">
        <f>_xlfn.XLOOKUP(KQP234, Schedule!$F$226:$FO$226, Schedule!$F$236:$FO$236, 0)</f>
        <v>0</v>
      </c>
      <c r="KQQ250" s="214">
        <f>_xlfn.XLOOKUP(KQQ234, Schedule!$F$226:$FO$226, Schedule!$F$236:$FO$236, 0)</f>
        <v>0</v>
      </c>
      <c r="KQR250" s="214">
        <f>_xlfn.XLOOKUP(KQR234, Schedule!$F$226:$FO$226, Schedule!$F$236:$FO$236, 0)</f>
        <v>0</v>
      </c>
      <c r="KQS250" s="214">
        <f>_xlfn.XLOOKUP(KQS234, Schedule!$F$226:$FO$226, Schedule!$F$236:$FO$236, 0)</f>
        <v>0</v>
      </c>
      <c r="KQT250" s="214">
        <f>_xlfn.XLOOKUP(KQT234, Schedule!$F$226:$FO$226, Schedule!$F$236:$FO$236, 0)</f>
        <v>0</v>
      </c>
      <c r="KQU250" s="214">
        <f>_xlfn.XLOOKUP(KQU234, Schedule!$F$226:$FO$226, Schedule!$F$236:$FO$236, 0)</f>
        <v>0</v>
      </c>
      <c r="KQV250" s="214">
        <f>_xlfn.XLOOKUP(KQV234, Schedule!$F$226:$FO$226, Schedule!$F$236:$FO$236, 0)</f>
        <v>0</v>
      </c>
      <c r="KQW250" s="214">
        <f>_xlfn.XLOOKUP(KQW234, Schedule!$F$226:$FO$226, Schedule!$F$236:$FO$236, 0)</f>
        <v>0</v>
      </c>
      <c r="KQX250" s="214">
        <f>_xlfn.XLOOKUP(KQX234, Schedule!$F$226:$FO$226, Schedule!$F$236:$FO$236, 0)</f>
        <v>0</v>
      </c>
      <c r="KQY250" s="214">
        <f>_xlfn.XLOOKUP(KQY234, Schedule!$F$226:$FO$226, Schedule!$F$236:$FO$236, 0)</f>
        <v>0</v>
      </c>
      <c r="KQZ250" s="214">
        <f>_xlfn.XLOOKUP(KQZ234, Schedule!$F$226:$FO$226, Schedule!$F$236:$FO$236, 0)</f>
        <v>0</v>
      </c>
      <c r="KRA250" s="214">
        <f>_xlfn.XLOOKUP(KRA234, Schedule!$F$226:$FO$226, Schedule!$F$236:$FO$236, 0)</f>
        <v>0</v>
      </c>
      <c r="KRB250" s="214">
        <f>_xlfn.XLOOKUP(KRB234, Schedule!$F$226:$FO$226, Schedule!$F$236:$FO$236, 0)</f>
        <v>0</v>
      </c>
      <c r="KRC250" s="214">
        <f>_xlfn.XLOOKUP(KRC234, Schedule!$F$226:$FO$226, Schedule!$F$236:$FO$236, 0)</f>
        <v>0</v>
      </c>
      <c r="KRD250" s="214">
        <f>_xlfn.XLOOKUP(KRD234, Schedule!$F$226:$FO$226, Schedule!$F$236:$FO$236, 0)</f>
        <v>0</v>
      </c>
      <c r="KRE250" s="214">
        <f>_xlfn.XLOOKUP(KRE234, Schedule!$F$226:$FO$226, Schedule!$F$236:$FO$236, 0)</f>
        <v>0</v>
      </c>
      <c r="KRF250" s="214">
        <f>_xlfn.XLOOKUP(KRF234, Schedule!$F$226:$FO$226, Schedule!$F$236:$FO$236, 0)</f>
        <v>0</v>
      </c>
      <c r="KRG250" s="214">
        <f>_xlfn.XLOOKUP(KRG234, Schedule!$F$226:$FO$226, Schedule!$F$236:$FO$236, 0)</f>
        <v>0</v>
      </c>
      <c r="KRH250" s="214">
        <f>_xlfn.XLOOKUP(KRH234, Schedule!$F$226:$FO$226, Schedule!$F$236:$FO$236, 0)</f>
        <v>0</v>
      </c>
      <c r="KRI250" s="214">
        <f>_xlfn.XLOOKUP(KRI234, Schedule!$F$226:$FO$226, Schedule!$F$236:$FO$236, 0)</f>
        <v>0</v>
      </c>
      <c r="KRJ250" s="214">
        <f>_xlfn.XLOOKUP(KRJ234, Schedule!$F$226:$FO$226, Schedule!$F$236:$FO$236, 0)</f>
        <v>0</v>
      </c>
      <c r="KRK250" s="214">
        <f>_xlfn.XLOOKUP(KRK234, Schedule!$F$226:$FO$226, Schedule!$F$236:$FO$236, 0)</f>
        <v>0</v>
      </c>
      <c r="KRL250" s="214">
        <f>_xlfn.XLOOKUP(KRL234, Schedule!$F$226:$FO$226, Schedule!$F$236:$FO$236, 0)</f>
        <v>0</v>
      </c>
      <c r="KRM250" s="214">
        <f>_xlfn.XLOOKUP(KRM234, Schedule!$F$226:$FO$226, Schedule!$F$236:$FO$236, 0)</f>
        <v>0</v>
      </c>
      <c r="KRN250" s="214">
        <f>_xlfn.XLOOKUP(KRN234, Schedule!$F$226:$FO$226, Schedule!$F$236:$FO$236, 0)</f>
        <v>0</v>
      </c>
      <c r="KRO250" s="214">
        <f>_xlfn.XLOOKUP(KRO234, Schedule!$F$226:$FO$226, Schedule!$F$236:$FO$236, 0)</f>
        <v>0</v>
      </c>
      <c r="KRP250" s="214">
        <f>_xlfn.XLOOKUP(KRP234, Schedule!$F$226:$FO$226, Schedule!$F$236:$FO$236, 0)</f>
        <v>0</v>
      </c>
      <c r="KRQ250" s="214">
        <f>_xlfn.XLOOKUP(KRQ234, Schedule!$F$226:$FO$226, Schedule!$F$236:$FO$236, 0)</f>
        <v>0</v>
      </c>
      <c r="KRR250" s="214">
        <f>_xlfn.XLOOKUP(KRR234, Schedule!$F$226:$FO$226, Schedule!$F$236:$FO$236, 0)</f>
        <v>0</v>
      </c>
      <c r="KRS250" s="214">
        <f>_xlfn.XLOOKUP(KRS234, Schedule!$F$226:$FO$226, Schedule!$F$236:$FO$236, 0)</f>
        <v>0</v>
      </c>
      <c r="KRT250" s="214">
        <f>_xlfn.XLOOKUP(KRT234, Schedule!$F$226:$FO$226, Schedule!$F$236:$FO$236, 0)</f>
        <v>0</v>
      </c>
      <c r="KRU250" s="214">
        <f>_xlfn.XLOOKUP(KRU234, Schedule!$F$226:$FO$226, Schedule!$F$236:$FO$236, 0)</f>
        <v>0</v>
      </c>
      <c r="KRV250" s="214">
        <f>_xlfn.XLOOKUP(KRV234, Schedule!$F$226:$FO$226, Schedule!$F$236:$FO$236, 0)</f>
        <v>0</v>
      </c>
      <c r="KRW250" s="214">
        <f>_xlfn.XLOOKUP(KRW234, Schedule!$F$226:$FO$226, Schedule!$F$236:$FO$236, 0)</f>
        <v>0</v>
      </c>
      <c r="KRX250" s="214">
        <f>_xlfn.XLOOKUP(KRX234, Schedule!$F$226:$FO$226, Schedule!$F$236:$FO$236, 0)</f>
        <v>0</v>
      </c>
      <c r="KRY250" s="214">
        <f>_xlfn.XLOOKUP(KRY234, Schedule!$F$226:$FO$226, Schedule!$F$236:$FO$236, 0)</f>
        <v>0</v>
      </c>
      <c r="KRZ250" s="214">
        <f>_xlfn.XLOOKUP(KRZ234, Schedule!$F$226:$FO$226, Schedule!$F$236:$FO$236, 0)</f>
        <v>0</v>
      </c>
      <c r="KSA250" s="214">
        <f>_xlfn.XLOOKUP(KSA234, Schedule!$F$226:$FO$226, Schedule!$F$236:$FO$236, 0)</f>
        <v>0</v>
      </c>
      <c r="KSB250" s="214">
        <f>_xlfn.XLOOKUP(KSB234, Schedule!$F$226:$FO$226, Schedule!$F$236:$FO$236, 0)</f>
        <v>0</v>
      </c>
      <c r="KSC250" s="214">
        <f>_xlfn.XLOOKUP(KSC234, Schedule!$F$226:$FO$226, Schedule!$F$236:$FO$236, 0)</f>
        <v>0</v>
      </c>
      <c r="KSD250" s="214">
        <f>_xlfn.XLOOKUP(KSD234, Schedule!$F$226:$FO$226, Schedule!$F$236:$FO$236, 0)</f>
        <v>0</v>
      </c>
      <c r="KSE250" s="214">
        <f>_xlfn.XLOOKUP(KSE234, Schedule!$F$226:$FO$226, Schedule!$F$236:$FO$236, 0)</f>
        <v>0</v>
      </c>
      <c r="KSF250" s="214">
        <f>_xlfn.XLOOKUP(KSF234, Schedule!$F$226:$FO$226, Schedule!$F$236:$FO$236, 0)</f>
        <v>0</v>
      </c>
      <c r="KSG250" s="214">
        <f>_xlfn.XLOOKUP(KSG234, Schedule!$F$226:$FO$226, Schedule!$F$236:$FO$236, 0)</f>
        <v>0</v>
      </c>
      <c r="KSH250" s="214">
        <f>_xlfn.XLOOKUP(KSH234, Schedule!$F$226:$FO$226, Schedule!$F$236:$FO$236, 0)</f>
        <v>0</v>
      </c>
      <c r="KSI250" s="214">
        <f>_xlfn.XLOOKUP(KSI234, Schedule!$F$226:$FO$226, Schedule!$F$236:$FO$236, 0)</f>
        <v>0</v>
      </c>
      <c r="KSJ250" s="214">
        <f>_xlfn.XLOOKUP(KSJ234, Schedule!$F$226:$FO$226, Schedule!$F$236:$FO$236, 0)</f>
        <v>0</v>
      </c>
      <c r="KSK250" s="214">
        <f>_xlfn.XLOOKUP(KSK234, Schedule!$F$226:$FO$226, Schedule!$F$236:$FO$236, 0)</f>
        <v>0</v>
      </c>
      <c r="KSL250" s="214">
        <f>_xlfn.XLOOKUP(KSL234, Schedule!$F$226:$FO$226, Schedule!$F$236:$FO$236, 0)</f>
        <v>0</v>
      </c>
      <c r="KSM250" s="214">
        <f>_xlfn.XLOOKUP(KSM234, Schedule!$F$226:$FO$226, Schedule!$F$236:$FO$236, 0)</f>
        <v>0</v>
      </c>
      <c r="KSN250" s="214">
        <f>_xlfn.XLOOKUP(KSN234, Schedule!$F$226:$FO$226, Schedule!$F$236:$FO$236, 0)</f>
        <v>0</v>
      </c>
      <c r="KSO250" s="214">
        <f>_xlfn.XLOOKUP(KSO234, Schedule!$F$226:$FO$226, Schedule!$F$236:$FO$236, 0)</f>
        <v>0</v>
      </c>
      <c r="KSP250" s="214">
        <f>_xlfn.XLOOKUP(KSP234, Schedule!$F$226:$FO$226, Schedule!$F$236:$FO$236, 0)</f>
        <v>0</v>
      </c>
      <c r="KSQ250" s="214">
        <f>_xlfn.XLOOKUP(KSQ234, Schedule!$F$226:$FO$226, Schedule!$F$236:$FO$236, 0)</f>
        <v>0</v>
      </c>
      <c r="KSR250" s="214">
        <f>_xlfn.XLOOKUP(KSR234, Schedule!$F$226:$FO$226, Schedule!$F$236:$FO$236, 0)</f>
        <v>0</v>
      </c>
      <c r="KSS250" s="214">
        <f>_xlfn.XLOOKUP(KSS234, Schedule!$F$226:$FO$226, Schedule!$F$236:$FO$236, 0)</f>
        <v>0</v>
      </c>
      <c r="KST250" s="214">
        <f>_xlfn.XLOOKUP(KST234, Schedule!$F$226:$FO$226, Schedule!$F$236:$FO$236, 0)</f>
        <v>0</v>
      </c>
      <c r="KSU250" s="214">
        <f>_xlfn.XLOOKUP(KSU234, Schedule!$F$226:$FO$226, Schedule!$F$236:$FO$236, 0)</f>
        <v>0</v>
      </c>
      <c r="KSV250" s="214">
        <f>_xlfn.XLOOKUP(KSV234, Schedule!$F$226:$FO$226, Schedule!$F$236:$FO$236, 0)</f>
        <v>0</v>
      </c>
      <c r="KSW250" s="214">
        <f>_xlfn.XLOOKUP(KSW234, Schedule!$F$226:$FO$226, Schedule!$F$236:$FO$236, 0)</f>
        <v>0</v>
      </c>
      <c r="KSX250" s="214">
        <f>_xlfn.XLOOKUP(KSX234, Schedule!$F$226:$FO$226, Schedule!$F$236:$FO$236, 0)</f>
        <v>0</v>
      </c>
      <c r="KSY250" s="214">
        <f>_xlfn.XLOOKUP(KSY234, Schedule!$F$226:$FO$226, Schedule!$F$236:$FO$236, 0)</f>
        <v>0</v>
      </c>
      <c r="KSZ250" s="214">
        <f>_xlfn.XLOOKUP(KSZ234, Schedule!$F$226:$FO$226, Schedule!$F$236:$FO$236, 0)</f>
        <v>0</v>
      </c>
      <c r="KTA250" s="214">
        <f>_xlfn.XLOOKUP(KTA234, Schedule!$F$226:$FO$226, Schedule!$F$236:$FO$236, 0)</f>
        <v>0</v>
      </c>
      <c r="KTB250" s="214">
        <f>_xlfn.XLOOKUP(KTB234, Schedule!$F$226:$FO$226, Schedule!$F$236:$FO$236, 0)</f>
        <v>0</v>
      </c>
      <c r="KTC250" s="214">
        <f>_xlfn.XLOOKUP(KTC234, Schedule!$F$226:$FO$226, Schedule!$F$236:$FO$236, 0)</f>
        <v>0</v>
      </c>
      <c r="KTD250" s="214">
        <f>_xlfn.XLOOKUP(KTD234, Schedule!$F$226:$FO$226, Schedule!$F$236:$FO$236, 0)</f>
        <v>0</v>
      </c>
      <c r="KTE250" s="214">
        <f>_xlfn.XLOOKUP(KTE234, Schedule!$F$226:$FO$226, Schedule!$F$236:$FO$236, 0)</f>
        <v>0</v>
      </c>
      <c r="KTF250" s="214">
        <f>_xlfn.XLOOKUP(KTF234, Schedule!$F$226:$FO$226, Schedule!$F$236:$FO$236, 0)</f>
        <v>0</v>
      </c>
      <c r="KTG250" s="214">
        <f>_xlfn.XLOOKUP(KTG234, Schedule!$F$226:$FO$226, Schedule!$F$236:$FO$236, 0)</f>
        <v>0</v>
      </c>
      <c r="KTH250" s="214">
        <f>_xlfn.XLOOKUP(KTH234, Schedule!$F$226:$FO$226, Schedule!$F$236:$FO$236, 0)</f>
        <v>0</v>
      </c>
      <c r="KTI250" s="214">
        <f>_xlfn.XLOOKUP(KTI234, Schedule!$F$226:$FO$226, Schedule!$F$236:$FO$236, 0)</f>
        <v>0</v>
      </c>
      <c r="KTJ250" s="214">
        <f>_xlfn.XLOOKUP(KTJ234, Schedule!$F$226:$FO$226, Schedule!$F$236:$FO$236, 0)</f>
        <v>0</v>
      </c>
      <c r="KTK250" s="214">
        <f>_xlfn.XLOOKUP(KTK234, Schedule!$F$226:$FO$226, Schedule!$F$236:$FO$236, 0)</f>
        <v>0</v>
      </c>
      <c r="KTL250" s="214">
        <f>_xlfn.XLOOKUP(KTL234, Schedule!$F$226:$FO$226, Schedule!$F$236:$FO$236, 0)</f>
        <v>0</v>
      </c>
      <c r="KTM250" s="214">
        <f>_xlfn.XLOOKUP(KTM234, Schedule!$F$226:$FO$226, Schedule!$F$236:$FO$236, 0)</f>
        <v>0</v>
      </c>
      <c r="KTN250" s="214">
        <f>_xlfn.XLOOKUP(KTN234, Schedule!$F$226:$FO$226, Schedule!$F$236:$FO$236, 0)</f>
        <v>0</v>
      </c>
      <c r="KTO250" s="214">
        <f>_xlfn.XLOOKUP(KTO234, Schedule!$F$226:$FO$226, Schedule!$F$236:$FO$236, 0)</f>
        <v>0</v>
      </c>
      <c r="KTP250" s="214">
        <f>_xlfn.XLOOKUP(KTP234, Schedule!$F$226:$FO$226, Schedule!$F$236:$FO$236, 0)</f>
        <v>0</v>
      </c>
      <c r="KTQ250" s="214">
        <f>_xlfn.XLOOKUP(KTQ234, Schedule!$F$226:$FO$226, Schedule!$F$236:$FO$236, 0)</f>
        <v>0</v>
      </c>
      <c r="KTR250" s="214">
        <f>_xlfn.XLOOKUP(KTR234, Schedule!$F$226:$FO$226, Schedule!$F$236:$FO$236, 0)</f>
        <v>0</v>
      </c>
      <c r="KTS250" s="214">
        <f>_xlfn.XLOOKUP(KTS234, Schedule!$F$226:$FO$226, Schedule!$F$236:$FO$236, 0)</f>
        <v>0</v>
      </c>
      <c r="KTT250" s="214">
        <f>_xlfn.XLOOKUP(KTT234, Schedule!$F$226:$FO$226, Schedule!$F$236:$FO$236, 0)</f>
        <v>0</v>
      </c>
      <c r="KTU250" s="214">
        <f>_xlfn.XLOOKUP(KTU234, Schedule!$F$226:$FO$226, Schedule!$F$236:$FO$236, 0)</f>
        <v>0</v>
      </c>
      <c r="KTV250" s="214">
        <f>_xlfn.XLOOKUP(KTV234, Schedule!$F$226:$FO$226, Schedule!$F$236:$FO$236, 0)</f>
        <v>0</v>
      </c>
      <c r="KTW250" s="214">
        <f>_xlfn.XLOOKUP(KTW234, Schedule!$F$226:$FO$226, Schedule!$F$236:$FO$236, 0)</f>
        <v>0</v>
      </c>
      <c r="KTX250" s="214">
        <f>_xlfn.XLOOKUP(KTX234, Schedule!$F$226:$FO$226, Schedule!$F$236:$FO$236, 0)</f>
        <v>0</v>
      </c>
      <c r="KTY250" s="214">
        <f>_xlfn.XLOOKUP(KTY234, Schedule!$F$226:$FO$226, Schedule!$F$236:$FO$236, 0)</f>
        <v>0</v>
      </c>
      <c r="KTZ250" s="214">
        <f>_xlfn.XLOOKUP(KTZ234, Schedule!$F$226:$FO$226, Schedule!$F$236:$FO$236, 0)</f>
        <v>0</v>
      </c>
      <c r="KUA250" s="214">
        <f>_xlfn.XLOOKUP(KUA234, Schedule!$F$226:$FO$226, Schedule!$F$236:$FO$236, 0)</f>
        <v>0</v>
      </c>
      <c r="KUB250" s="214">
        <f>_xlfn.XLOOKUP(KUB234, Schedule!$F$226:$FO$226, Schedule!$F$236:$FO$236, 0)</f>
        <v>0</v>
      </c>
      <c r="KUC250" s="214">
        <f>_xlfn.XLOOKUP(KUC234, Schedule!$F$226:$FO$226, Schedule!$F$236:$FO$236, 0)</f>
        <v>0</v>
      </c>
      <c r="KUD250" s="214">
        <f>_xlfn.XLOOKUP(KUD234, Schedule!$F$226:$FO$226, Schedule!$F$236:$FO$236, 0)</f>
        <v>0</v>
      </c>
      <c r="KUE250" s="214">
        <f>_xlfn.XLOOKUP(KUE234, Schedule!$F$226:$FO$226, Schedule!$F$236:$FO$236, 0)</f>
        <v>0</v>
      </c>
      <c r="KUF250" s="214">
        <f>_xlfn.XLOOKUP(KUF234, Schedule!$F$226:$FO$226, Schedule!$F$236:$FO$236, 0)</f>
        <v>0</v>
      </c>
      <c r="KUG250" s="214">
        <f>_xlfn.XLOOKUP(KUG234, Schedule!$F$226:$FO$226, Schedule!$F$236:$FO$236, 0)</f>
        <v>0</v>
      </c>
      <c r="KUH250" s="214">
        <f>_xlfn.XLOOKUP(KUH234, Schedule!$F$226:$FO$226, Schedule!$F$236:$FO$236, 0)</f>
        <v>0</v>
      </c>
      <c r="KUI250" s="214">
        <f>_xlfn.XLOOKUP(KUI234, Schedule!$F$226:$FO$226, Schedule!$F$236:$FO$236, 0)</f>
        <v>0</v>
      </c>
      <c r="KUJ250" s="214">
        <f>_xlfn.XLOOKUP(KUJ234, Schedule!$F$226:$FO$226, Schedule!$F$236:$FO$236, 0)</f>
        <v>0</v>
      </c>
      <c r="KUK250" s="214">
        <f>_xlfn.XLOOKUP(KUK234, Schedule!$F$226:$FO$226, Schedule!$F$236:$FO$236, 0)</f>
        <v>0</v>
      </c>
      <c r="KUL250" s="214">
        <f>_xlfn.XLOOKUP(KUL234, Schedule!$F$226:$FO$226, Schedule!$F$236:$FO$236, 0)</f>
        <v>0</v>
      </c>
      <c r="KUM250" s="214">
        <f>_xlfn.XLOOKUP(KUM234, Schedule!$F$226:$FO$226, Schedule!$F$236:$FO$236, 0)</f>
        <v>0</v>
      </c>
      <c r="KUN250" s="214">
        <f>_xlfn.XLOOKUP(KUN234, Schedule!$F$226:$FO$226, Schedule!$F$236:$FO$236, 0)</f>
        <v>0</v>
      </c>
      <c r="KUO250" s="214">
        <f>_xlfn.XLOOKUP(KUO234, Schedule!$F$226:$FO$226, Schedule!$F$236:$FO$236, 0)</f>
        <v>0</v>
      </c>
      <c r="KUP250" s="214">
        <f>_xlfn.XLOOKUP(KUP234, Schedule!$F$226:$FO$226, Schedule!$F$236:$FO$236, 0)</f>
        <v>0</v>
      </c>
      <c r="KUQ250" s="214">
        <f>_xlfn.XLOOKUP(KUQ234, Schedule!$F$226:$FO$226, Schedule!$F$236:$FO$236, 0)</f>
        <v>0</v>
      </c>
      <c r="KUR250" s="214">
        <f>_xlfn.XLOOKUP(KUR234, Schedule!$F$226:$FO$226, Schedule!$F$236:$FO$236, 0)</f>
        <v>0</v>
      </c>
      <c r="KUS250" s="214">
        <f>_xlfn.XLOOKUP(KUS234, Schedule!$F$226:$FO$226, Schedule!$F$236:$FO$236, 0)</f>
        <v>0</v>
      </c>
      <c r="KUT250" s="214">
        <f>_xlfn.XLOOKUP(KUT234, Schedule!$F$226:$FO$226, Schedule!$F$236:$FO$236, 0)</f>
        <v>0</v>
      </c>
      <c r="KUU250" s="214">
        <f>_xlfn.XLOOKUP(KUU234, Schedule!$F$226:$FO$226, Schedule!$F$236:$FO$236, 0)</f>
        <v>0</v>
      </c>
      <c r="KUV250" s="214">
        <f>_xlfn.XLOOKUP(KUV234, Schedule!$F$226:$FO$226, Schedule!$F$236:$FO$236, 0)</f>
        <v>0</v>
      </c>
      <c r="KUW250" s="214">
        <f>_xlfn.XLOOKUP(KUW234, Schedule!$F$226:$FO$226, Schedule!$F$236:$FO$236, 0)</f>
        <v>0</v>
      </c>
      <c r="KUX250" s="214">
        <f>_xlfn.XLOOKUP(KUX234, Schedule!$F$226:$FO$226, Schedule!$F$236:$FO$236, 0)</f>
        <v>0</v>
      </c>
      <c r="KUY250" s="214">
        <f>_xlfn.XLOOKUP(KUY234, Schedule!$F$226:$FO$226, Schedule!$F$236:$FO$236, 0)</f>
        <v>0</v>
      </c>
      <c r="KUZ250" s="214">
        <f>_xlfn.XLOOKUP(KUZ234, Schedule!$F$226:$FO$226, Schedule!$F$236:$FO$236, 0)</f>
        <v>0</v>
      </c>
      <c r="KVA250" s="214">
        <f>_xlfn.XLOOKUP(KVA234, Schedule!$F$226:$FO$226, Schedule!$F$236:$FO$236, 0)</f>
        <v>0</v>
      </c>
      <c r="KVB250" s="214">
        <f>_xlfn.XLOOKUP(KVB234, Schedule!$F$226:$FO$226, Schedule!$F$236:$FO$236, 0)</f>
        <v>0</v>
      </c>
      <c r="KVC250" s="214">
        <f>_xlfn.XLOOKUP(KVC234, Schedule!$F$226:$FO$226, Schedule!$F$236:$FO$236, 0)</f>
        <v>0</v>
      </c>
      <c r="KVD250" s="214">
        <f>_xlfn.XLOOKUP(KVD234, Schedule!$F$226:$FO$226, Schedule!$F$236:$FO$236, 0)</f>
        <v>0</v>
      </c>
      <c r="KVE250" s="214">
        <f>_xlfn.XLOOKUP(KVE234, Schedule!$F$226:$FO$226, Schedule!$F$236:$FO$236, 0)</f>
        <v>0</v>
      </c>
      <c r="KVF250" s="214">
        <f>_xlfn.XLOOKUP(KVF234, Schedule!$F$226:$FO$226, Schedule!$F$236:$FO$236, 0)</f>
        <v>0</v>
      </c>
      <c r="KVG250" s="214">
        <f>_xlfn.XLOOKUP(KVG234, Schedule!$F$226:$FO$226, Schedule!$F$236:$FO$236, 0)</f>
        <v>0</v>
      </c>
      <c r="KVH250" s="214">
        <f>_xlfn.XLOOKUP(KVH234, Schedule!$F$226:$FO$226, Schedule!$F$236:$FO$236, 0)</f>
        <v>0</v>
      </c>
      <c r="KVI250" s="214">
        <f>_xlfn.XLOOKUP(KVI234, Schedule!$F$226:$FO$226, Schedule!$F$236:$FO$236, 0)</f>
        <v>0</v>
      </c>
      <c r="KVJ250" s="214">
        <f>_xlfn.XLOOKUP(KVJ234, Schedule!$F$226:$FO$226, Schedule!$F$236:$FO$236, 0)</f>
        <v>0</v>
      </c>
      <c r="KVK250" s="214">
        <f>_xlfn.XLOOKUP(KVK234, Schedule!$F$226:$FO$226, Schedule!$F$236:$FO$236, 0)</f>
        <v>0</v>
      </c>
      <c r="KVL250" s="214">
        <f>_xlfn.XLOOKUP(KVL234, Schedule!$F$226:$FO$226, Schedule!$F$236:$FO$236, 0)</f>
        <v>0</v>
      </c>
      <c r="KVM250" s="214">
        <f>_xlfn.XLOOKUP(KVM234, Schedule!$F$226:$FO$226, Schedule!$F$236:$FO$236, 0)</f>
        <v>0</v>
      </c>
      <c r="KVN250" s="214">
        <f>_xlfn.XLOOKUP(KVN234, Schedule!$F$226:$FO$226, Schedule!$F$236:$FO$236, 0)</f>
        <v>0</v>
      </c>
      <c r="KVO250" s="214">
        <f>_xlfn.XLOOKUP(KVO234, Schedule!$F$226:$FO$226, Schedule!$F$236:$FO$236, 0)</f>
        <v>0</v>
      </c>
      <c r="KVP250" s="214">
        <f>_xlfn.XLOOKUP(KVP234, Schedule!$F$226:$FO$226, Schedule!$F$236:$FO$236, 0)</f>
        <v>0</v>
      </c>
      <c r="KVQ250" s="214">
        <f>_xlfn.XLOOKUP(KVQ234, Schedule!$F$226:$FO$226, Schedule!$F$236:$FO$236, 0)</f>
        <v>0</v>
      </c>
      <c r="KVR250" s="214">
        <f>_xlfn.XLOOKUP(KVR234, Schedule!$F$226:$FO$226, Schedule!$F$236:$FO$236, 0)</f>
        <v>0</v>
      </c>
      <c r="KVS250" s="214">
        <f>_xlfn.XLOOKUP(KVS234, Schedule!$F$226:$FO$226, Schedule!$F$236:$FO$236, 0)</f>
        <v>0</v>
      </c>
      <c r="KVT250" s="214">
        <f>_xlfn.XLOOKUP(KVT234, Schedule!$F$226:$FO$226, Schedule!$F$236:$FO$236, 0)</f>
        <v>0</v>
      </c>
      <c r="KVU250" s="214">
        <f>_xlfn.XLOOKUP(KVU234, Schedule!$F$226:$FO$226, Schedule!$F$236:$FO$236, 0)</f>
        <v>0</v>
      </c>
      <c r="KVV250" s="214">
        <f>_xlfn.XLOOKUP(KVV234, Schedule!$F$226:$FO$226, Schedule!$F$236:$FO$236, 0)</f>
        <v>0</v>
      </c>
      <c r="KVW250" s="214">
        <f>_xlfn.XLOOKUP(KVW234, Schedule!$F$226:$FO$226, Schedule!$F$236:$FO$236, 0)</f>
        <v>0</v>
      </c>
      <c r="KVX250" s="214">
        <f>_xlfn.XLOOKUP(KVX234, Schedule!$F$226:$FO$226, Schedule!$F$236:$FO$236, 0)</f>
        <v>0</v>
      </c>
      <c r="KVY250" s="214">
        <f>_xlfn.XLOOKUP(KVY234, Schedule!$F$226:$FO$226, Schedule!$F$236:$FO$236, 0)</f>
        <v>0</v>
      </c>
      <c r="KVZ250" s="214">
        <f>_xlfn.XLOOKUP(KVZ234, Schedule!$F$226:$FO$226, Schedule!$F$236:$FO$236, 0)</f>
        <v>0</v>
      </c>
      <c r="KWA250" s="214">
        <f>_xlfn.XLOOKUP(KWA234, Schedule!$F$226:$FO$226, Schedule!$F$236:$FO$236, 0)</f>
        <v>0</v>
      </c>
      <c r="KWB250" s="214">
        <f>_xlfn.XLOOKUP(KWB234, Schedule!$F$226:$FO$226, Schedule!$F$236:$FO$236, 0)</f>
        <v>0</v>
      </c>
      <c r="KWC250" s="214">
        <f>_xlfn.XLOOKUP(KWC234, Schedule!$F$226:$FO$226, Schedule!$F$236:$FO$236, 0)</f>
        <v>0</v>
      </c>
      <c r="KWD250" s="214">
        <f>_xlfn.XLOOKUP(KWD234, Schedule!$F$226:$FO$226, Schedule!$F$236:$FO$236, 0)</f>
        <v>0</v>
      </c>
      <c r="KWE250" s="214">
        <f>_xlfn.XLOOKUP(KWE234, Schedule!$F$226:$FO$226, Schedule!$F$236:$FO$236, 0)</f>
        <v>0</v>
      </c>
      <c r="KWF250" s="214">
        <f>_xlfn.XLOOKUP(KWF234, Schedule!$F$226:$FO$226, Schedule!$F$236:$FO$236, 0)</f>
        <v>0</v>
      </c>
      <c r="KWG250" s="214">
        <f>_xlfn.XLOOKUP(KWG234, Schedule!$F$226:$FO$226, Schedule!$F$236:$FO$236, 0)</f>
        <v>0</v>
      </c>
      <c r="KWH250" s="214">
        <f>_xlfn.XLOOKUP(KWH234, Schedule!$F$226:$FO$226, Schedule!$F$236:$FO$236, 0)</f>
        <v>0</v>
      </c>
      <c r="KWI250" s="214">
        <f>_xlfn.XLOOKUP(KWI234, Schedule!$F$226:$FO$226, Schedule!$F$236:$FO$236, 0)</f>
        <v>0</v>
      </c>
      <c r="KWJ250" s="214">
        <f>_xlfn.XLOOKUP(KWJ234, Schedule!$F$226:$FO$226, Schedule!$F$236:$FO$236, 0)</f>
        <v>0</v>
      </c>
      <c r="KWK250" s="214">
        <f>_xlfn.XLOOKUP(KWK234, Schedule!$F$226:$FO$226, Schedule!$F$236:$FO$236, 0)</f>
        <v>0</v>
      </c>
      <c r="KWL250" s="214">
        <f>_xlfn.XLOOKUP(KWL234, Schedule!$F$226:$FO$226, Schedule!$F$236:$FO$236, 0)</f>
        <v>0</v>
      </c>
      <c r="KWM250" s="214">
        <f>_xlfn.XLOOKUP(KWM234, Schedule!$F$226:$FO$226, Schedule!$F$236:$FO$236, 0)</f>
        <v>0</v>
      </c>
      <c r="KWN250" s="214">
        <f>_xlfn.XLOOKUP(KWN234, Schedule!$F$226:$FO$226, Schedule!$F$236:$FO$236, 0)</f>
        <v>0</v>
      </c>
      <c r="KWO250" s="214">
        <f>_xlfn.XLOOKUP(KWO234, Schedule!$F$226:$FO$226, Schedule!$F$236:$FO$236, 0)</f>
        <v>0</v>
      </c>
      <c r="KWP250" s="214">
        <f>_xlfn.XLOOKUP(KWP234, Schedule!$F$226:$FO$226, Schedule!$F$236:$FO$236, 0)</f>
        <v>0</v>
      </c>
      <c r="KWQ250" s="214">
        <f>_xlfn.XLOOKUP(KWQ234, Schedule!$F$226:$FO$226, Schedule!$F$236:$FO$236, 0)</f>
        <v>0</v>
      </c>
      <c r="KWR250" s="214">
        <f>_xlfn.XLOOKUP(KWR234, Schedule!$F$226:$FO$226, Schedule!$F$236:$FO$236, 0)</f>
        <v>0</v>
      </c>
      <c r="KWS250" s="214">
        <f>_xlfn.XLOOKUP(KWS234, Schedule!$F$226:$FO$226, Schedule!$F$236:$FO$236, 0)</f>
        <v>0</v>
      </c>
      <c r="KWT250" s="214">
        <f>_xlfn.XLOOKUP(KWT234, Schedule!$F$226:$FO$226, Schedule!$F$236:$FO$236, 0)</f>
        <v>0</v>
      </c>
      <c r="KWU250" s="214">
        <f>_xlfn.XLOOKUP(KWU234, Schedule!$F$226:$FO$226, Schedule!$F$236:$FO$236, 0)</f>
        <v>0</v>
      </c>
      <c r="KWV250" s="214">
        <f>_xlfn.XLOOKUP(KWV234, Schedule!$F$226:$FO$226, Schedule!$F$236:$FO$236, 0)</f>
        <v>0</v>
      </c>
      <c r="KWW250" s="214">
        <f>_xlfn.XLOOKUP(KWW234, Schedule!$F$226:$FO$226, Schedule!$F$236:$FO$236, 0)</f>
        <v>0</v>
      </c>
      <c r="KWX250" s="214">
        <f>_xlfn.XLOOKUP(KWX234, Schedule!$F$226:$FO$226, Schedule!$F$236:$FO$236, 0)</f>
        <v>0</v>
      </c>
      <c r="KWY250" s="214">
        <f>_xlfn.XLOOKUP(KWY234, Schedule!$F$226:$FO$226, Schedule!$F$236:$FO$236, 0)</f>
        <v>0</v>
      </c>
      <c r="KWZ250" s="214">
        <f>_xlfn.XLOOKUP(KWZ234, Schedule!$F$226:$FO$226, Schedule!$F$236:$FO$236, 0)</f>
        <v>0</v>
      </c>
      <c r="KXA250" s="214">
        <f>_xlfn.XLOOKUP(KXA234, Schedule!$F$226:$FO$226, Schedule!$F$236:$FO$236, 0)</f>
        <v>0</v>
      </c>
      <c r="KXB250" s="214">
        <f>_xlfn.XLOOKUP(KXB234, Schedule!$F$226:$FO$226, Schedule!$F$236:$FO$236, 0)</f>
        <v>0</v>
      </c>
      <c r="KXC250" s="214">
        <f>_xlfn.XLOOKUP(KXC234, Schedule!$F$226:$FO$226, Schedule!$F$236:$FO$236, 0)</f>
        <v>0</v>
      </c>
      <c r="KXD250" s="214">
        <f>_xlfn.XLOOKUP(KXD234, Schedule!$F$226:$FO$226, Schedule!$F$236:$FO$236, 0)</f>
        <v>0</v>
      </c>
      <c r="KXE250" s="214">
        <f>_xlfn.XLOOKUP(KXE234, Schedule!$F$226:$FO$226, Schedule!$F$236:$FO$236, 0)</f>
        <v>0</v>
      </c>
      <c r="KXF250" s="214">
        <f>_xlfn.XLOOKUP(KXF234, Schedule!$F$226:$FO$226, Schedule!$F$236:$FO$236, 0)</f>
        <v>0</v>
      </c>
      <c r="KXG250" s="214">
        <f>_xlfn.XLOOKUP(KXG234, Schedule!$F$226:$FO$226, Schedule!$F$236:$FO$236, 0)</f>
        <v>0</v>
      </c>
      <c r="KXH250" s="214">
        <f>_xlfn.XLOOKUP(KXH234, Schedule!$F$226:$FO$226, Schedule!$F$236:$FO$236, 0)</f>
        <v>0</v>
      </c>
      <c r="KXI250" s="214">
        <f>_xlfn.XLOOKUP(KXI234, Schedule!$F$226:$FO$226, Schedule!$F$236:$FO$236, 0)</f>
        <v>0</v>
      </c>
      <c r="KXJ250" s="214">
        <f>_xlfn.XLOOKUP(KXJ234, Schedule!$F$226:$FO$226, Schedule!$F$236:$FO$236, 0)</f>
        <v>0</v>
      </c>
      <c r="KXK250" s="214">
        <f>_xlfn.XLOOKUP(KXK234, Schedule!$F$226:$FO$226, Schedule!$F$236:$FO$236, 0)</f>
        <v>0</v>
      </c>
      <c r="KXL250" s="214">
        <f>_xlfn.XLOOKUP(KXL234, Schedule!$F$226:$FO$226, Schedule!$F$236:$FO$236, 0)</f>
        <v>0</v>
      </c>
      <c r="KXM250" s="214">
        <f>_xlfn.XLOOKUP(KXM234, Schedule!$F$226:$FO$226, Schedule!$F$236:$FO$236, 0)</f>
        <v>0</v>
      </c>
      <c r="KXN250" s="214">
        <f>_xlfn.XLOOKUP(KXN234, Schedule!$F$226:$FO$226, Schedule!$F$236:$FO$236, 0)</f>
        <v>0</v>
      </c>
      <c r="KXO250" s="214">
        <f>_xlfn.XLOOKUP(KXO234, Schedule!$F$226:$FO$226, Schedule!$F$236:$FO$236, 0)</f>
        <v>0</v>
      </c>
      <c r="KXP250" s="214">
        <f>_xlfn.XLOOKUP(KXP234, Schedule!$F$226:$FO$226, Schedule!$F$236:$FO$236, 0)</f>
        <v>0</v>
      </c>
      <c r="KXQ250" s="214">
        <f>_xlfn.XLOOKUP(KXQ234, Schedule!$F$226:$FO$226, Schedule!$F$236:$FO$236, 0)</f>
        <v>0</v>
      </c>
      <c r="KXR250" s="214">
        <f>_xlfn.XLOOKUP(KXR234, Schedule!$F$226:$FO$226, Schedule!$F$236:$FO$236, 0)</f>
        <v>0</v>
      </c>
      <c r="KXS250" s="214">
        <f>_xlfn.XLOOKUP(KXS234, Schedule!$F$226:$FO$226, Schedule!$F$236:$FO$236, 0)</f>
        <v>0</v>
      </c>
      <c r="KXT250" s="214">
        <f>_xlfn.XLOOKUP(KXT234, Schedule!$F$226:$FO$226, Schedule!$F$236:$FO$236, 0)</f>
        <v>0</v>
      </c>
      <c r="KXU250" s="214">
        <f>_xlfn.XLOOKUP(KXU234, Schedule!$F$226:$FO$226, Schedule!$F$236:$FO$236, 0)</f>
        <v>0</v>
      </c>
      <c r="KXV250" s="214">
        <f>_xlfn.XLOOKUP(KXV234, Schedule!$F$226:$FO$226, Schedule!$F$236:$FO$236, 0)</f>
        <v>0</v>
      </c>
      <c r="KXW250" s="214">
        <f>_xlfn.XLOOKUP(KXW234, Schedule!$F$226:$FO$226, Schedule!$F$236:$FO$236, 0)</f>
        <v>0</v>
      </c>
      <c r="KXX250" s="214">
        <f>_xlfn.XLOOKUP(KXX234, Schedule!$F$226:$FO$226, Schedule!$F$236:$FO$236, 0)</f>
        <v>0</v>
      </c>
      <c r="KXY250" s="214">
        <f>_xlfn.XLOOKUP(KXY234, Schedule!$F$226:$FO$226, Schedule!$F$236:$FO$236, 0)</f>
        <v>0</v>
      </c>
      <c r="KXZ250" s="214">
        <f>_xlfn.XLOOKUP(KXZ234, Schedule!$F$226:$FO$226, Schedule!$F$236:$FO$236, 0)</f>
        <v>0</v>
      </c>
      <c r="KYA250" s="214">
        <f>_xlfn.XLOOKUP(KYA234, Schedule!$F$226:$FO$226, Schedule!$F$236:$FO$236, 0)</f>
        <v>0</v>
      </c>
      <c r="KYB250" s="214">
        <f>_xlfn.XLOOKUP(KYB234, Schedule!$F$226:$FO$226, Schedule!$F$236:$FO$236, 0)</f>
        <v>0</v>
      </c>
      <c r="KYC250" s="214">
        <f>_xlfn.XLOOKUP(KYC234, Schedule!$F$226:$FO$226, Schedule!$F$236:$FO$236, 0)</f>
        <v>0</v>
      </c>
      <c r="KYD250" s="214">
        <f>_xlfn.XLOOKUP(KYD234, Schedule!$F$226:$FO$226, Schedule!$F$236:$FO$236, 0)</f>
        <v>0</v>
      </c>
      <c r="KYE250" s="214">
        <f>_xlfn.XLOOKUP(KYE234, Schedule!$F$226:$FO$226, Schedule!$F$236:$FO$236, 0)</f>
        <v>0</v>
      </c>
      <c r="KYF250" s="214">
        <f>_xlfn.XLOOKUP(KYF234, Schedule!$F$226:$FO$226, Schedule!$F$236:$FO$236, 0)</f>
        <v>0</v>
      </c>
      <c r="KYG250" s="214">
        <f>_xlfn.XLOOKUP(KYG234, Schedule!$F$226:$FO$226, Schedule!$F$236:$FO$236, 0)</f>
        <v>0</v>
      </c>
      <c r="KYH250" s="214">
        <f>_xlfn.XLOOKUP(KYH234, Schedule!$F$226:$FO$226, Schedule!$F$236:$FO$236, 0)</f>
        <v>0</v>
      </c>
      <c r="KYI250" s="214">
        <f>_xlfn.XLOOKUP(KYI234, Schedule!$F$226:$FO$226, Schedule!$F$236:$FO$236, 0)</f>
        <v>0</v>
      </c>
      <c r="KYJ250" s="214">
        <f>_xlfn.XLOOKUP(KYJ234, Schedule!$F$226:$FO$226, Schedule!$F$236:$FO$236, 0)</f>
        <v>0</v>
      </c>
      <c r="KYK250" s="214">
        <f>_xlfn.XLOOKUP(KYK234, Schedule!$F$226:$FO$226, Schedule!$F$236:$FO$236, 0)</f>
        <v>0</v>
      </c>
      <c r="KYL250" s="214">
        <f>_xlfn.XLOOKUP(KYL234, Schedule!$F$226:$FO$226, Schedule!$F$236:$FO$236, 0)</f>
        <v>0</v>
      </c>
      <c r="KYM250" s="214">
        <f>_xlfn.XLOOKUP(KYM234, Schedule!$F$226:$FO$226, Schedule!$F$236:$FO$236, 0)</f>
        <v>0</v>
      </c>
      <c r="KYN250" s="214">
        <f>_xlfn.XLOOKUP(KYN234, Schedule!$F$226:$FO$226, Schedule!$F$236:$FO$236, 0)</f>
        <v>0</v>
      </c>
      <c r="KYO250" s="214">
        <f>_xlfn.XLOOKUP(KYO234, Schedule!$F$226:$FO$226, Schedule!$F$236:$FO$236, 0)</f>
        <v>0</v>
      </c>
      <c r="KYP250" s="214">
        <f>_xlfn.XLOOKUP(KYP234, Schedule!$F$226:$FO$226, Schedule!$F$236:$FO$236, 0)</f>
        <v>0</v>
      </c>
      <c r="KYQ250" s="214">
        <f>_xlfn.XLOOKUP(KYQ234, Schedule!$F$226:$FO$226, Schedule!$F$236:$FO$236, 0)</f>
        <v>0</v>
      </c>
      <c r="KYR250" s="214">
        <f>_xlfn.XLOOKUP(KYR234, Schedule!$F$226:$FO$226, Schedule!$F$236:$FO$236, 0)</f>
        <v>0</v>
      </c>
      <c r="KYS250" s="214">
        <f>_xlfn.XLOOKUP(KYS234, Schedule!$F$226:$FO$226, Schedule!$F$236:$FO$236, 0)</f>
        <v>0</v>
      </c>
      <c r="KYT250" s="214">
        <f>_xlfn.XLOOKUP(KYT234, Schedule!$F$226:$FO$226, Schedule!$F$236:$FO$236, 0)</f>
        <v>0</v>
      </c>
      <c r="KYU250" s="214">
        <f>_xlfn.XLOOKUP(KYU234, Schedule!$F$226:$FO$226, Schedule!$F$236:$FO$236, 0)</f>
        <v>0</v>
      </c>
      <c r="KYV250" s="214">
        <f>_xlfn.XLOOKUP(KYV234, Schedule!$F$226:$FO$226, Schedule!$F$236:$FO$236, 0)</f>
        <v>0</v>
      </c>
      <c r="KYW250" s="214">
        <f>_xlfn.XLOOKUP(KYW234, Schedule!$F$226:$FO$226, Schedule!$F$236:$FO$236, 0)</f>
        <v>0</v>
      </c>
      <c r="KYX250" s="214">
        <f>_xlfn.XLOOKUP(KYX234, Schedule!$F$226:$FO$226, Schedule!$F$236:$FO$236, 0)</f>
        <v>0</v>
      </c>
      <c r="KYY250" s="214">
        <f>_xlfn.XLOOKUP(KYY234, Schedule!$F$226:$FO$226, Schedule!$F$236:$FO$236, 0)</f>
        <v>0</v>
      </c>
      <c r="KYZ250" s="214">
        <f>_xlfn.XLOOKUP(KYZ234, Schedule!$F$226:$FO$226, Schedule!$F$236:$FO$236, 0)</f>
        <v>0</v>
      </c>
      <c r="KZA250" s="214">
        <f>_xlfn.XLOOKUP(KZA234, Schedule!$F$226:$FO$226, Schedule!$F$236:$FO$236, 0)</f>
        <v>0</v>
      </c>
      <c r="KZB250" s="214">
        <f>_xlfn.XLOOKUP(KZB234, Schedule!$F$226:$FO$226, Schedule!$F$236:$FO$236, 0)</f>
        <v>0</v>
      </c>
      <c r="KZC250" s="214">
        <f>_xlfn.XLOOKUP(KZC234, Schedule!$F$226:$FO$226, Schedule!$F$236:$FO$236, 0)</f>
        <v>0</v>
      </c>
      <c r="KZD250" s="214">
        <f>_xlfn.XLOOKUP(KZD234, Schedule!$F$226:$FO$226, Schedule!$F$236:$FO$236, 0)</f>
        <v>0</v>
      </c>
      <c r="KZE250" s="214">
        <f>_xlfn.XLOOKUP(KZE234, Schedule!$F$226:$FO$226, Schedule!$F$236:$FO$236, 0)</f>
        <v>0</v>
      </c>
      <c r="KZF250" s="214">
        <f>_xlfn.XLOOKUP(KZF234, Schedule!$F$226:$FO$226, Schedule!$F$236:$FO$236, 0)</f>
        <v>0</v>
      </c>
      <c r="KZG250" s="214">
        <f>_xlfn.XLOOKUP(KZG234, Schedule!$F$226:$FO$226, Schedule!$F$236:$FO$236, 0)</f>
        <v>0</v>
      </c>
      <c r="KZH250" s="214">
        <f>_xlfn.XLOOKUP(KZH234, Schedule!$F$226:$FO$226, Schedule!$F$236:$FO$236, 0)</f>
        <v>0</v>
      </c>
      <c r="KZI250" s="214">
        <f>_xlfn.XLOOKUP(KZI234, Schedule!$F$226:$FO$226, Schedule!$F$236:$FO$236, 0)</f>
        <v>0</v>
      </c>
      <c r="KZJ250" s="214">
        <f>_xlfn.XLOOKUP(KZJ234, Schedule!$F$226:$FO$226, Schedule!$F$236:$FO$236, 0)</f>
        <v>0</v>
      </c>
      <c r="KZK250" s="214">
        <f>_xlfn.XLOOKUP(KZK234, Schedule!$F$226:$FO$226, Schedule!$F$236:$FO$236, 0)</f>
        <v>0</v>
      </c>
      <c r="KZL250" s="214">
        <f>_xlfn.XLOOKUP(KZL234, Schedule!$F$226:$FO$226, Schedule!$F$236:$FO$236, 0)</f>
        <v>0</v>
      </c>
      <c r="KZM250" s="214">
        <f>_xlfn.XLOOKUP(KZM234, Schedule!$F$226:$FO$226, Schedule!$F$236:$FO$236, 0)</f>
        <v>0</v>
      </c>
      <c r="KZN250" s="214">
        <f>_xlfn.XLOOKUP(KZN234, Schedule!$F$226:$FO$226, Schedule!$F$236:$FO$236, 0)</f>
        <v>0</v>
      </c>
      <c r="KZO250" s="214">
        <f>_xlfn.XLOOKUP(KZO234, Schedule!$F$226:$FO$226, Schedule!$F$236:$FO$236, 0)</f>
        <v>0</v>
      </c>
      <c r="KZP250" s="214">
        <f>_xlfn.XLOOKUP(KZP234, Schedule!$F$226:$FO$226, Schedule!$F$236:$FO$236, 0)</f>
        <v>0</v>
      </c>
      <c r="KZQ250" s="214">
        <f>_xlfn.XLOOKUP(KZQ234, Schedule!$F$226:$FO$226, Schedule!$F$236:$FO$236, 0)</f>
        <v>0</v>
      </c>
      <c r="KZR250" s="214">
        <f>_xlfn.XLOOKUP(KZR234, Schedule!$F$226:$FO$226, Schedule!$F$236:$FO$236, 0)</f>
        <v>0</v>
      </c>
      <c r="KZS250" s="214">
        <f>_xlfn.XLOOKUP(KZS234, Schedule!$F$226:$FO$226, Schedule!$F$236:$FO$236, 0)</f>
        <v>0</v>
      </c>
      <c r="KZT250" s="214">
        <f>_xlfn.XLOOKUP(KZT234, Schedule!$F$226:$FO$226, Schedule!$F$236:$FO$236, 0)</f>
        <v>0</v>
      </c>
      <c r="KZU250" s="214">
        <f>_xlfn.XLOOKUP(KZU234, Schedule!$F$226:$FO$226, Schedule!$F$236:$FO$236, 0)</f>
        <v>0</v>
      </c>
      <c r="KZV250" s="214">
        <f>_xlfn.XLOOKUP(KZV234, Schedule!$F$226:$FO$226, Schedule!$F$236:$FO$236, 0)</f>
        <v>0</v>
      </c>
      <c r="KZW250" s="214">
        <f>_xlfn.XLOOKUP(KZW234, Schedule!$F$226:$FO$226, Schedule!$F$236:$FO$236, 0)</f>
        <v>0</v>
      </c>
      <c r="KZX250" s="214">
        <f>_xlfn.XLOOKUP(KZX234, Schedule!$F$226:$FO$226, Schedule!$F$236:$FO$236, 0)</f>
        <v>0</v>
      </c>
      <c r="KZY250" s="214">
        <f>_xlfn.XLOOKUP(KZY234, Schedule!$F$226:$FO$226, Schedule!$F$236:$FO$236, 0)</f>
        <v>0</v>
      </c>
      <c r="KZZ250" s="214">
        <f>_xlfn.XLOOKUP(KZZ234, Schedule!$F$226:$FO$226, Schedule!$F$236:$FO$236, 0)</f>
        <v>0</v>
      </c>
      <c r="LAA250" s="214">
        <f>_xlfn.XLOOKUP(LAA234, Schedule!$F$226:$FO$226, Schedule!$F$236:$FO$236, 0)</f>
        <v>0</v>
      </c>
      <c r="LAB250" s="214">
        <f>_xlfn.XLOOKUP(LAB234, Schedule!$F$226:$FO$226, Schedule!$F$236:$FO$236, 0)</f>
        <v>0</v>
      </c>
      <c r="LAC250" s="214">
        <f>_xlfn.XLOOKUP(LAC234, Schedule!$F$226:$FO$226, Schedule!$F$236:$FO$236, 0)</f>
        <v>0</v>
      </c>
      <c r="LAD250" s="214">
        <f>_xlfn.XLOOKUP(LAD234, Schedule!$F$226:$FO$226, Schedule!$F$236:$FO$236, 0)</f>
        <v>0</v>
      </c>
      <c r="LAE250" s="214">
        <f>_xlfn.XLOOKUP(LAE234, Schedule!$F$226:$FO$226, Schedule!$F$236:$FO$236, 0)</f>
        <v>0</v>
      </c>
      <c r="LAF250" s="214">
        <f>_xlfn.XLOOKUP(LAF234, Schedule!$F$226:$FO$226, Schedule!$F$236:$FO$236, 0)</f>
        <v>0</v>
      </c>
      <c r="LAG250" s="214">
        <f>_xlfn.XLOOKUP(LAG234, Schedule!$F$226:$FO$226, Schedule!$F$236:$FO$236, 0)</f>
        <v>0</v>
      </c>
      <c r="LAH250" s="214">
        <f>_xlfn.XLOOKUP(LAH234, Schedule!$F$226:$FO$226, Schedule!$F$236:$FO$236, 0)</f>
        <v>0</v>
      </c>
      <c r="LAI250" s="214">
        <f>_xlfn.XLOOKUP(LAI234, Schedule!$F$226:$FO$226, Schedule!$F$236:$FO$236, 0)</f>
        <v>0</v>
      </c>
      <c r="LAJ250" s="214">
        <f>_xlfn.XLOOKUP(LAJ234, Schedule!$F$226:$FO$226, Schedule!$F$236:$FO$236, 0)</f>
        <v>0</v>
      </c>
      <c r="LAK250" s="214">
        <f>_xlfn.XLOOKUP(LAK234, Schedule!$F$226:$FO$226, Schedule!$F$236:$FO$236, 0)</f>
        <v>0</v>
      </c>
      <c r="LAL250" s="214">
        <f>_xlfn.XLOOKUP(LAL234, Schedule!$F$226:$FO$226, Schedule!$F$236:$FO$236, 0)</f>
        <v>0</v>
      </c>
      <c r="LAM250" s="214">
        <f>_xlfn.XLOOKUP(LAM234, Schedule!$F$226:$FO$226, Schedule!$F$236:$FO$236, 0)</f>
        <v>0</v>
      </c>
      <c r="LAN250" s="214">
        <f>_xlfn.XLOOKUP(LAN234, Schedule!$F$226:$FO$226, Schedule!$F$236:$FO$236, 0)</f>
        <v>0</v>
      </c>
      <c r="LAO250" s="214">
        <f>_xlfn.XLOOKUP(LAO234, Schedule!$F$226:$FO$226, Schedule!$F$236:$FO$236, 0)</f>
        <v>0</v>
      </c>
      <c r="LAP250" s="214">
        <f>_xlfn.XLOOKUP(LAP234, Schedule!$F$226:$FO$226, Schedule!$F$236:$FO$236, 0)</f>
        <v>0</v>
      </c>
      <c r="LAQ250" s="214">
        <f>_xlfn.XLOOKUP(LAQ234, Schedule!$F$226:$FO$226, Schedule!$F$236:$FO$236, 0)</f>
        <v>0</v>
      </c>
      <c r="LAR250" s="214">
        <f>_xlfn.XLOOKUP(LAR234, Schedule!$F$226:$FO$226, Schedule!$F$236:$FO$236, 0)</f>
        <v>0</v>
      </c>
      <c r="LAS250" s="214">
        <f>_xlfn.XLOOKUP(LAS234, Schedule!$F$226:$FO$226, Schedule!$F$236:$FO$236, 0)</f>
        <v>0</v>
      </c>
      <c r="LAT250" s="214">
        <f>_xlfn.XLOOKUP(LAT234, Schedule!$F$226:$FO$226, Schedule!$F$236:$FO$236, 0)</f>
        <v>0</v>
      </c>
      <c r="LAU250" s="214">
        <f>_xlfn.XLOOKUP(LAU234, Schedule!$F$226:$FO$226, Schedule!$F$236:$FO$236, 0)</f>
        <v>0</v>
      </c>
      <c r="LAV250" s="214">
        <f>_xlfn.XLOOKUP(LAV234, Schedule!$F$226:$FO$226, Schedule!$F$236:$FO$236, 0)</f>
        <v>0</v>
      </c>
      <c r="LAW250" s="214">
        <f>_xlfn.XLOOKUP(LAW234, Schedule!$F$226:$FO$226, Schedule!$F$236:$FO$236, 0)</f>
        <v>0</v>
      </c>
      <c r="LAX250" s="214">
        <f>_xlfn.XLOOKUP(LAX234, Schedule!$F$226:$FO$226, Schedule!$F$236:$FO$236, 0)</f>
        <v>0</v>
      </c>
      <c r="LAY250" s="214">
        <f>_xlfn.XLOOKUP(LAY234, Schedule!$F$226:$FO$226, Schedule!$F$236:$FO$236, 0)</f>
        <v>0</v>
      </c>
      <c r="LAZ250" s="214">
        <f>_xlfn.XLOOKUP(LAZ234, Schedule!$F$226:$FO$226, Schedule!$F$236:$FO$236, 0)</f>
        <v>0</v>
      </c>
      <c r="LBA250" s="214">
        <f>_xlfn.XLOOKUP(LBA234, Schedule!$F$226:$FO$226, Schedule!$F$236:$FO$236, 0)</f>
        <v>0</v>
      </c>
      <c r="LBB250" s="214">
        <f>_xlfn.XLOOKUP(LBB234, Schedule!$F$226:$FO$226, Schedule!$F$236:$FO$236, 0)</f>
        <v>0</v>
      </c>
      <c r="LBC250" s="214">
        <f>_xlfn.XLOOKUP(LBC234, Schedule!$F$226:$FO$226, Schedule!$F$236:$FO$236, 0)</f>
        <v>0</v>
      </c>
      <c r="LBD250" s="214">
        <f>_xlfn.XLOOKUP(LBD234, Schedule!$F$226:$FO$226, Schedule!$F$236:$FO$236, 0)</f>
        <v>0</v>
      </c>
      <c r="LBE250" s="214">
        <f>_xlfn.XLOOKUP(LBE234, Schedule!$F$226:$FO$226, Schedule!$F$236:$FO$236, 0)</f>
        <v>0</v>
      </c>
      <c r="LBF250" s="214">
        <f>_xlfn.XLOOKUP(LBF234, Schedule!$F$226:$FO$226, Schedule!$F$236:$FO$236, 0)</f>
        <v>0</v>
      </c>
      <c r="LBG250" s="214">
        <f>_xlfn.XLOOKUP(LBG234, Schedule!$F$226:$FO$226, Schedule!$F$236:$FO$236, 0)</f>
        <v>0</v>
      </c>
      <c r="LBH250" s="214">
        <f>_xlfn.XLOOKUP(LBH234, Schedule!$F$226:$FO$226, Schedule!$F$236:$FO$236, 0)</f>
        <v>0</v>
      </c>
      <c r="LBI250" s="214">
        <f>_xlfn.XLOOKUP(LBI234, Schedule!$F$226:$FO$226, Schedule!$F$236:$FO$236, 0)</f>
        <v>0</v>
      </c>
      <c r="LBJ250" s="214">
        <f>_xlfn.XLOOKUP(LBJ234, Schedule!$F$226:$FO$226, Schedule!$F$236:$FO$236, 0)</f>
        <v>0</v>
      </c>
      <c r="LBK250" s="214">
        <f>_xlfn.XLOOKUP(LBK234, Schedule!$F$226:$FO$226, Schedule!$F$236:$FO$236, 0)</f>
        <v>0</v>
      </c>
      <c r="LBL250" s="214">
        <f>_xlfn.XLOOKUP(LBL234, Schedule!$F$226:$FO$226, Schedule!$F$236:$FO$236, 0)</f>
        <v>0</v>
      </c>
      <c r="LBM250" s="214">
        <f>_xlfn.XLOOKUP(LBM234, Schedule!$F$226:$FO$226, Schedule!$F$236:$FO$236, 0)</f>
        <v>0</v>
      </c>
      <c r="LBN250" s="214">
        <f>_xlfn.XLOOKUP(LBN234, Schedule!$F$226:$FO$226, Schedule!$F$236:$FO$236, 0)</f>
        <v>0</v>
      </c>
      <c r="LBO250" s="214">
        <f>_xlfn.XLOOKUP(LBO234, Schedule!$F$226:$FO$226, Schedule!$F$236:$FO$236, 0)</f>
        <v>0</v>
      </c>
      <c r="LBP250" s="214">
        <f>_xlfn.XLOOKUP(LBP234, Schedule!$F$226:$FO$226, Schedule!$F$236:$FO$236, 0)</f>
        <v>0</v>
      </c>
      <c r="LBQ250" s="214">
        <f>_xlfn.XLOOKUP(LBQ234, Schedule!$F$226:$FO$226, Schedule!$F$236:$FO$236, 0)</f>
        <v>0</v>
      </c>
      <c r="LBR250" s="214">
        <f>_xlfn.XLOOKUP(LBR234, Schedule!$F$226:$FO$226, Schedule!$F$236:$FO$236, 0)</f>
        <v>0</v>
      </c>
      <c r="LBS250" s="214">
        <f>_xlfn.XLOOKUP(LBS234, Schedule!$F$226:$FO$226, Schedule!$F$236:$FO$236, 0)</f>
        <v>0</v>
      </c>
      <c r="LBT250" s="214">
        <f>_xlfn.XLOOKUP(LBT234, Schedule!$F$226:$FO$226, Schedule!$F$236:$FO$236, 0)</f>
        <v>0</v>
      </c>
      <c r="LBU250" s="214">
        <f>_xlfn.XLOOKUP(LBU234, Schedule!$F$226:$FO$226, Schedule!$F$236:$FO$236, 0)</f>
        <v>0</v>
      </c>
      <c r="LBV250" s="214">
        <f>_xlfn.XLOOKUP(LBV234, Schedule!$F$226:$FO$226, Schedule!$F$236:$FO$236, 0)</f>
        <v>0</v>
      </c>
      <c r="LBW250" s="214">
        <f>_xlfn.XLOOKUP(LBW234, Schedule!$F$226:$FO$226, Schedule!$F$236:$FO$236, 0)</f>
        <v>0</v>
      </c>
      <c r="LBX250" s="214">
        <f>_xlfn.XLOOKUP(LBX234, Schedule!$F$226:$FO$226, Schedule!$F$236:$FO$236, 0)</f>
        <v>0</v>
      </c>
      <c r="LBY250" s="214">
        <f>_xlfn.XLOOKUP(LBY234, Schedule!$F$226:$FO$226, Schedule!$F$236:$FO$236, 0)</f>
        <v>0</v>
      </c>
      <c r="LBZ250" s="214">
        <f>_xlfn.XLOOKUP(LBZ234, Schedule!$F$226:$FO$226, Schedule!$F$236:$FO$236, 0)</f>
        <v>0</v>
      </c>
      <c r="LCA250" s="214">
        <f>_xlfn.XLOOKUP(LCA234, Schedule!$F$226:$FO$226, Schedule!$F$236:$FO$236, 0)</f>
        <v>0</v>
      </c>
      <c r="LCB250" s="214">
        <f>_xlfn.XLOOKUP(LCB234, Schedule!$F$226:$FO$226, Schedule!$F$236:$FO$236, 0)</f>
        <v>0</v>
      </c>
      <c r="LCC250" s="214">
        <f>_xlfn.XLOOKUP(LCC234, Schedule!$F$226:$FO$226, Schedule!$F$236:$FO$236, 0)</f>
        <v>0</v>
      </c>
      <c r="LCD250" s="214">
        <f>_xlfn.XLOOKUP(LCD234, Schedule!$F$226:$FO$226, Schedule!$F$236:$FO$236, 0)</f>
        <v>0</v>
      </c>
      <c r="LCE250" s="214">
        <f>_xlfn.XLOOKUP(LCE234, Schedule!$F$226:$FO$226, Schedule!$F$236:$FO$236, 0)</f>
        <v>0</v>
      </c>
      <c r="LCF250" s="214">
        <f>_xlfn.XLOOKUP(LCF234, Schedule!$F$226:$FO$226, Schedule!$F$236:$FO$236, 0)</f>
        <v>0</v>
      </c>
      <c r="LCG250" s="214">
        <f>_xlfn.XLOOKUP(LCG234, Schedule!$F$226:$FO$226, Schedule!$F$236:$FO$236, 0)</f>
        <v>0</v>
      </c>
      <c r="LCH250" s="214">
        <f>_xlfn.XLOOKUP(LCH234, Schedule!$F$226:$FO$226, Schedule!$F$236:$FO$236, 0)</f>
        <v>0</v>
      </c>
      <c r="LCI250" s="214">
        <f>_xlfn.XLOOKUP(LCI234, Schedule!$F$226:$FO$226, Schedule!$F$236:$FO$236, 0)</f>
        <v>0</v>
      </c>
      <c r="LCJ250" s="214">
        <f>_xlfn.XLOOKUP(LCJ234, Schedule!$F$226:$FO$226, Schedule!$F$236:$FO$236, 0)</f>
        <v>0</v>
      </c>
      <c r="LCK250" s="214">
        <f>_xlfn.XLOOKUP(LCK234, Schedule!$F$226:$FO$226, Schedule!$F$236:$FO$236, 0)</f>
        <v>0</v>
      </c>
      <c r="LCL250" s="214">
        <f>_xlfn.XLOOKUP(LCL234, Schedule!$F$226:$FO$226, Schedule!$F$236:$FO$236, 0)</f>
        <v>0</v>
      </c>
      <c r="LCM250" s="214">
        <f>_xlfn.XLOOKUP(LCM234, Schedule!$F$226:$FO$226, Schedule!$F$236:$FO$236, 0)</f>
        <v>0</v>
      </c>
      <c r="LCN250" s="214">
        <f>_xlfn.XLOOKUP(LCN234, Schedule!$F$226:$FO$226, Schedule!$F$236:$FO$236, 0)</f>
        <v>0</v>
      </c>
      <c r="LCO250" s="214">
        <f>_xlfn.XLOOKUP(LCO234, Schedule!$F$226:$FO$226, Schedule!$F$236:$FO$236, 0)</f>
        <v>0</v>
      </c>
      <c r="LCP250" s="214">
        <f>_xlfn.XLOOKUP(LCP234, Schedule!$F$226:$FO$226, Schedule!$F$236:$FO$236, 0)</f>
        <v>0</v>
      </c>
      <c r="LCQ250" s="214">
        <f>_xlfn.XLOOKUP(LCQ234, Schedule!$F$226:$FO$226, Schedule!$F$236:$FO$236, 0)</f>
        <v>0</v>
      </c>
      <c r="LCR250" s="214">
        <f>_xlfn.XLOOKUP(LCR234, Schedule!$F$226:$FO$226, Schedule!$F$236:$FO$236, 0)</f>
        <v>0</v>
      </c>
      <c r="LCS250" s="214">
        <f>_xlfn.XLOOKUP(LCS234, Schedule!$F$226:$FO$226, Schedule!$F$236:$FO$236, 0)</f>
        <v>0</v>
      </c>
      <c r="LCT250" s="214">
        <f>_xlfn.XLOOKUP(LCT234, Schedule!$F$226:$FO$226, Schedule!$F$236:$FO$236, 0)</f>
        <v>0</v>
      </c>
      <c r="LCU250" s="214">
        <f>_xlfn.XLOOKUP(LCU234, Schedule!$F$226:$FO$226, Schedule!$F$236:$FO$236, 0)</f>
        <v>0</v>
      </c>
      <c r="LCV250" s="214">
        <f>_xlfn.XLOOKUP(LCV234, Schedule!$F$226:$FO$226, Schedule!$F$236:$FO$236, 0)</f>
        <v>0</v>
      </c>
      <c r="LCW250" s="214">
        <f>_xlfn.XLOOKUP(LCW234, Schedule!$F$226:$FO$226, Schedule!$F$236:$FO$236, 0)</f>
        <v>0</v>
      </c>
      <c r="LCX250" s="214">
        <f>_xlfn.XLOOKUP(LCX234, Schedule!$F$226:$FO$226, Schedule!$F$236:$FO$236, 0)</f>
        <v>0</v>
      </c>
      <c r="LCY250" s="214">
        <f>_xlfn.XLOOKUP(LCY234, Schedule!$F$226:$FO$226, Schedule!$F$236:$FO$236, 0)</f>
        <v>0</v>
      </c>
      <c r="LCZ250" s="214">
        <f>_xlfn.XLOOKUP(LCZ234, Schedule!$F$226:$FO$226, Schedule!$F$236:$FO$236, 0)</f>
        <v>0</v>
      </c>
      <c r="LDA250" s="214">
        <f>_xlfn.XLOOKUP(LDA234, Schedule!$F$226:$FO$226, Schedule!$F$236:$FO$236, 0)</f>
        <v>0</v>
      </c>
      <c r="LDB250" s="214">
        <f>_xlfn.XLOOKUP(LDB234, Schedule!$F$226:$FO$226, Schedule!$F$236:$FO$236, 0)</f>
        <v>0</v>
      </c>
      <c r="LDC250" s="214">
        <f>_xlfn.XLOOKUP(LDC234, Schedule!$F$226:$FO$226, Schedule!$F$236:$FO$236, 0)</f>
        <v>0</v>
      </c>
      <c r="LDD250" s="214">
        <f>_xlfn.XLOOKUP(LDD234, Schedule!$F$226:$FO$226, Schedule!$F$236:$FO$236, 0)</f>
        <v>0</v>
      </c>
      <c r="LDE250" s="214">
        <f>_xlfn.XLOOKUP(LDE234, Schedule!$F$226:$FO$226, Schedule!$F$236:$FO$236, 0)</f>
        <v>0</v>
      </c>
      <c r="LDF250" s="214">
        <f>_xlfn.XLOOKUP(LDF234, Schedule!$F$226:$FO$226, Schedule!$F$236:$FO$236, 0)</f>
        <v>0</v>
      </c>
      <c r="LDG250" s="214">
        <f>_xlfn.XLOOKUP(LDG234, Schedule!$F$226:$FO$226, Schedule!$F$236:$FO$236, 0)</f>
        <v>0</v>
      </c>
      <c r="LDH250" s="214">
        <f>_xlfn.XLOOKUP(LDH234, Schedule!$F$226:$FO$226, Schedule!$F$236:$FO$236, 0)</f>
        <v>0</v>
      </c>
      <c r="LDI250" s="214">
        <f>_xlfn.XLOOKUP(LDI234, Schedule!$F$226:$FO$226, Schedule!$F$236:$FO$236, 0)</f>
        <v>0</v>
      </c>
      <c r="LDJ250" s="214">
        <f>_xlfn.XLOOKUP(LDJ234, Schedule!$F$226:$FO$226, Schedule!$F$236:$FO$236, 0)</f>
        <v>0</v>
      </c>
      <c r="LDK250" s="214">
        <f>_xlfn.XLOOKUP(LDK234, Schedule!$F$226:$FO$226, Schedule!$F$236:$FO$236, 0)</f>
        <v>0</v>
      </c>
      <c r="LDL250" s="214">
        <f>_xlfn.XLOOKUP(LDL234, Schedule!$F$226:$FO$226, Schedule!$F$236:$FO$236, 0)</f>
        <v>0</v>
      </c>
      <c r="LDM250" s="214">
        <f>_xlfn.XLOOKUP(LDM234, Schedule!$F$226:$FO$226, Schedule!$F$236:$FO$236, 0)</f>
        <v>0</v>
      </c>
      <c r="LDN250" s="214">
        <f>_xlfn.XLOOKUP(LDN234, Schedule!$F$226:$FO$226, Schedule!$F$236:$FO$236, 0)</f>
        <v>0</v>
      </c>
      <c r="LDO250" s="214">
        <f>_xlfn.XLOOKUP(LDO234, Schedule!$F$226:$FO$226, Schedule!$F$236:$FO$236, 0)</f>
        <v>0</v>
      </c>
      <c r="LDP250" s="214">
        <f>_xlfn.XLOOKUP(LDP234, Schedule!$F$226:$FO$226, Schedule!$F$236:$FO$236, 0)</f>
        <v>0</v>
      </c>
      <c r="LDQ250" s="214">
        <f>_xlfn.XLOOKUP(LDQ234, Schedule!$F$226:$FO$226, Schedule!$F$236:$FO$236, 0)</f>
        <v>0</v>
      </c>
      <c r="LDR250" s="214">
        <f>_xlfn.XLOOKUP(LDR234, Schedule!$F$226:$FO$226, Schedule!$F$236:$FO$236, 0)</f>
        <v>0</v>
      </c>
      <c r="LDS250" s="214">
        <f>_xlfn.XLOOKUP(LDS234, Schedule!$F$226:$FO$226, Schedule!$F$236:$FO$236, 0)</f>
        <v>0</v>
      </c>
      <c r="LDT250" s="214">
        <f>_xlfn.XLOOKUP(LDT234, Schedule!$F$226:$FO$226, Schedule!$F$236:$FO$236, 0)</f>
        <v>0</v>
      </c>
      <c r="LDU250" s="214">
        <f>_xlfn.XLOOKUP(LDU234, Schedule!$F$226:$FO$226, Schedule!$F$236:$FO$236, 0)</f>
        <v>0</v>
      </c>
      <c r="LDV250" s="214">
        <f>_xlfn.XLOOKUP(LDV234, Schedule!$F$226:$FO$226, Schedule!$F$236:$FO$236, 0)</f>
        <v>0</v>
      </c>
      <c r="LDW250" s="214">
        <f>_xlfn.XLOOKUP(LDW234, Schedule!$F$226:$FO$226, Schedule!$F$236:$FO$236, 0)</f>
        <v>0</v>
      </c>
      <c r="LDX250" s="214">
        <f>_xlfn.XLOOKUP(LDX234, Schedule!$F$226:$FO$226, Schedule!$F$236:$FO$236, 0)</f>
        <v>0</v>
      </c>
      <c r="LDY250" s="214">
        <f>_xlfn.XLOOKUP(LDY234, Schedule!$F$226:$FO$226, Schedule!$F$236:$FO$236, 0)</f>
        <v>0</v>
      </c>
      <c r="LDZ250" s="214">
        <f>_xlfn.XLOOKUP(LDZ234, Schedule!$F$226:$FO$226, Schedule!$F$236:$FO$236, 0)</f>
        <v>0</v>
      </c>
      <c r="LEA250" s="214">
        <f>_xlfn.XLOOKUP(LEA234, Schedule!$F$226:$FO$226, Schedule!$F$236:$FO$236, 0)</f>
        <v>0</v>
      </c>
      <c r="LEB250" s="214">
        <f>_xlfn.XLOOKUP(LEB234, Schedule!$F$226:$FO$226, Schedule!$F$236:$FO$236, 0)</f>
        <v>0</v>
      </c>
      <c r="LEC250" s="214">
        <f>_xlfn.XLOOKUP(LEC234, Schedule!$F$226:$FO$226, Schedule!$F$236:$FO$236, 0)</f>
        <v>0</v>
      </c>
      <c r="LED250" s="214">
        <f>_xlfn.XLOOKUP(LED234, Schedule!$F$226:$FO$226, Schedule!$F$236:$FO$236, 0)</f>
        <v>0</v>
      </c>
      <c r="LEE250" s="214">
        <f>_xlfn.XLOOKUP(LEE234, Schedule!$F$226:$FO$226, Schedule!$F$236:$FO$236, 0)</f>
        <v>0</v>
      </c>
      <c r="LEF250" s="214">
        <f>_xlfn.XLOOKUP(LEF234, Schedule!$F$226:$FO$226, Schedule!$F$236:$FO$236, 0)</f>
        <v>0</v>
      </c>
      <c r="LEG250" s="214">
        <f>_xlfn.XLOOKUP(LEG234, Schedule!$F$226:$FO$226, Schedule!$F$236:$FO$236, 0)</f>
        <v>0</v>
      </c>
      <c r="LEH250" s="214">
        <f>_xlfn.XLOOKUP(LEH234, Schedule!$F$226:$FO$226, Schedule!$F$236:$FO$236, 0)</f>
        <v>0</v>
      </c>
      <c r="LEI250" s="214">
        <f>_xlfn.XLOOKUP(LEI234, Schedule!$F$226:$FO$226, Schedule!$F$236:$FO$236, 0)</f>
        <v>0</v>
      </c>
      <c r="LEJ250" s="214">
        <f>_xlfn.XLOOKUP(LEJ234, Schedule!$F$226:$FO$226, Schedule!$F$236:$FO$236, 0)</f>
        <v>0</v>
      </c>
      <c r="LEK250" s="214">
        <f>_xlfn.XLOOKUP(LEK234, Schedule!$F$226:$FO$226, Schedule!$F$236:$FO$236, 0)</f>
        <v>0</v>
      </c>
      <c r="LEL250" s="214">
        <f>_xlfn.XLOOKUP(LEL234, Schedule!$F$226:$FO$226, Schedule!$F$236:$FO$236, 0)</f>
        <v>0</v>
      </c>
      <c r="LEM250" s="214">
        <f>_xlfn.XLOOKUP(LEM234, Schedule!$F$226:$FO$226, Schedule!$F$236:$FO$236, 0)</f>
        <v>0</v>
      </c>
      <c r="LEN250" s="214">
        <f>_xlfn.XLOOKUP(LEN234, Schedule!$F$226:$FO$226, Schedule!$F$236:$FO$236, 0)</f>
        <v>0</v>
      </c>
      <c r="LEO250" s="214">
        <f>_xlfn.XLOOKUP(LEO234, Schedule!$F$226:$FO$226, Schedule!$F$236:$FO$236, 0)</f>
        <v>0</v>
      </c>
      <c r="LEP250" s="214">
        <f>_xlfn.XLOOKUP(LEP234, Schedule!$F$226:$FO$226, Schedule!$F$236:$FO$236, 0)</f>
        <v>0</v>
      </c>
      <c r="LEQ250" s="214">
        <f>_xlfn.XLOOKUP(LEQ234, Schedule!$F$226:$FO$226, Schedule!$F$236:$FO$236, 0)</f>
        <v>0</v>
      </c>
      <c r="LER250" s="214">
        <f>_xlfn.XLOOKUP(LER234, Schedule!$F$226:$FO$226, Schedule!$F$236:$FO$236, 0)</f>
        <v>0</v>
      </c>
      <c r="LES250" s="214">
        <f>_xlfn.XLOOKUP(LES234, Schedule!$F$226:$FO$226, Schedule!$F$236:$FO$236, 0)</f>
        <v>0</v>
      </c>
      <c r="LET250" s="214">
        <f>_xlfn.XLOOKUP(LET234, Schedule!$F$226:$FO$226, Schedule!$F$236:$FO$236, 0)</f>
        <v>0</v>
      </c>
      <c r="LEU250" s="214">
        <f>_xlfn.XLOOKUP(LEU234, Schedule!$F$226:$FO$226, Schedule!$F$236:$FO$236, 0)</f>
        <v>0</v>
      </c>
      <c r="LEV250" s="214">
        <f>_xlfn.XLOOKUP(LEV234, Schedule!$F$226:$FO$226, Schedule!$F$236:$FO$236, 0)</f>
        <v>0</v>
      </c>
      <c r="LEW250" s="214">
        <f>_xlfn.XLOOKUP(LEW234, Schedule!$F$226:$FO$226, Schedule!$F$236:$FO$236, 0)</f>
        <v>0</v>
      </c>
      <c r="LEX250" s="214">
        <f>_xlfn.XLOOKUP(LEX234, Schedule!$F$226:$FO$226, Schedule!$F$236:$FO$236, 0)</f>
        <v>0</v>
      </c>
      <c r="LEY250" s="214">
        <f>_xlfn.XLOOKUP(LEY234, Schedule!$F$226:$FO$226, Schedule!$F$236:$FO$236, 0)</f>
        <v>0</v>
      </c>
      <c r="LEZ250" s="214">
        <f>_xlfn.XLOOKUP(LEZ234, Schedule!$F$226:$FO$226, Schedule!$F$236:$FO$236, 0)</f>
        <v>0</v>
      </c>
      <c r="LFA250" s="214">
        <f>_xlfn.XLOOKUP(LFA234, Schedule!$F$226:$FO$226, Schedule!$F$236:$FO$236, 0)</f>
        <v>0</v>
      </c>
      <c r="LFB250" s="214">
        <f>_xlfn.XLOOKUP(LFB234, Schedule!$F$226:$FO$226, Schedule!$F$236:$FO$236, 0)</f>
        <v>0</v>
      </c>
      <c r="LFC250" s="214">
        <f>_xlfn.XLOOKUP(LFC234, Schedule!$F$226:$FO$226, Schedule!$F$236:$FO$236, 0)</f>
        <v>0</v>
      </c>
      <c r="LFD250" s="214">
        <f>_xlfn.XLOOKUP(LFD234, Schedule!$F$226:$FO$226, Schedule!$F$236:$FO$236, 0)</f>
        <v>0</v>
      </c>
      <c r="LFE250" s="214">
        <f>_xlfn.XLOOKUP(LFE234, Schedule!$F$226:$FO$226, Schedule!$F$236:$FO$236, 0)</f>
        <v>0</v>
      </c>
      <c r="LFF250" s="214">
        <f>_xlfn.XLOOKUP(LFF234, Schedule!$F$226:$FO$226, Schedule!$F$236:$FO$236, 0)</f>
        <v>0</v>
      </c>
      <c r="LFG250" s="214">
        <f>_xlfn.XLOOKUP(LFG234, Schedule!$F$226:$FO$226, Schedule!$F$236:$FO$236, 0)</f>
        <v>0</v>
      </c>
      <c r="LFH250" s="214">
        <f>_xlfn.XLOOKUP(LFH234, Schedule!$F$226:$FO$226, Schedule!$F$236:$FO$236, 0)</f>
        <v>0</v>
      </c>
      <c r="LFI250" s="214">
        <f>_xlfn.XLOOKUP(LFI234, Schedule!$F$226:$FO$226, Schedule!$F$236:$FO$236, 0)</f>
        <v>0</v>
      </c>
      <c r="LFJ250" s="214">
        <f>_xlfn.XLOOKUP(LFJ234, Schedule!$F$226:$FO$226, Schedule!$F$236:$FO$236, 0)</f>
        <v>0</v>
      </c>
      <c r="LFK250" s="214">
        <f>_xlfn.XLOOKUP(LFK234, Schedule!$F$226:$FO$226, Schedule!$F$236:$FO$236, 0)</f>
        <v>0</v>
      </c>
      <c r="LFL250" s="214">
        <f>_xlfn.XLOOKUP(LFL234, Schedule!$F$226:$FO$226, Schedule!$F$236:$FO$236, 0)</f>
        <v>0</v>
      </c>
      <c r="LFM250" s="214">
        <f>_xlfn.XLOOKUP(LFM234, Schedule!$F$226:$FO$226, Schedule!$F$236:$FO$236, 0)</f>
        <v>0</v>
      </c>
      <c r="LFN250" s="214">
        <f>_xlfn.XLOOKUP(LFN234, Schedule!$F$226:$FO$226, Schedule!$F$236:$FO$236, 0)</f>
        <v>0</v>
      </c>
      <c r="LFO250" s="214">
        <f>_xlfn.XLOOKUP(LFO234, Schedule!$F$226:$FO$226, Schedule!$F$236:$FO$236, 0)</f>
        <v>0</v>
      </c>
      <c r="LFP250" s="214">
        <f>_xlfn.XLOOKUP(LFP234, Schedule!$F$226:$FO$226, Schedule!$F$236:$FO$236, 0)</f>
        <v>0</v>
      </c>
      <c r="LFQ250" s="214">
        <f>_xlfn.XLOOKUP(LFQ234, Schedule!$F$226:$FO$226, Schedule!$F$236:$FO$236, 0)</f>
        <v>0</v>
      </c>
      <c r="LFR250" s="214">
        <f>_xlfn.XLOOKUP(LFR234, Schedule!$F$226:$FO$226, Schedule!$F$236:$FO$236, 0)</f>
        <v>0</v>
      </c>
      <c r="LFS250" s="214">
        <f>_xlfn.XLOOKUP(LFS234, Schedule!$F$226:$FO$226, Schedule!$F$236:$FO$236, 0)</f>
        <v>0</v>
      </c>
      <c r="LFT250" s="214">
        <f>_xlfn.XLOOKUP(LFT234, Schedule!$F$226:$FO$226, Schedule!$F$236:$FO$236, 0)</f>
        <v>0</v>
      </c>
      <c r="LFU250" s="214">
        <f>_xlfn.XLOOKUP(LFU234, Schedule!$F$226:$FO$226, Schedule!$F$236:$FO$236, 0)</f>
        <v>0</v>
      </c>
      <c r="LFV250" s="214">
        <f>_xlfn.XLOOKUP(LFV234, Schedule!$F$226:$FO$226, Schedule!$F$236:$FO$236, 0)</f>
        <v>0</v>
      </c>
      <c r="LFW250" s="214">
        <f>_xlfn.XLOOKUP(LFW234, Schedule!$F$226:$FO$226, Schedule!$F$236:$FO$236, 0)</f>
        <v>0</v>
      </c>
      <c r="LFX250" s="214">
        <f>_xlfn.XLOOKUP(LFX234, Schedule!$F$226:$FO$226, Schedule!$F$236:$FO$236, 0)</f>
        <v>0</v>
      </c>
      <c r="LFY250" s="214">
        <f>_xlfn.XLOOKUP(LFY234, Schedule!$F$226:$FO$226, Schedule!$F$236:$FO$236, 0)</f>
        <v>0</v>
      </c>
      <c r="LFZ250" s="214">
        <f>_xlfn.XLOOKUP(LFZ234, Schedule!$F$226:$FO$226, Schedule!$F$236:$FO$236, 0)</f>
        <v>0</v>
      </c>
      <c r="LGA250" s="214">
        <f>_xlfn.XLOOKUP(LGA234, Schedule!$F$226:$FO$226, Schedule!$F$236:$FO$236, 0)</f>
        <v>0</v>
      </c>
      <c r="LGB250" s="214">
        <f>_xlfn.XLOOKUP(LGB234, Schedule!$F$226:$FO$226, Schedule!$F$236:$FO$236, 0)</f>
        <v>0</v>
      </c>
      <c r="LGC250" s="214">
        <f>_xlfn.XLOOKUP(LGC234, Schedule!$F$226:$FO$226, Schedule!$F$236:$FO$236, 0)</f>
        <v>0</v>
      </c>
      <c r="LGD250" s="214">
        <f>_xlfn.XLOOKUP(LGD234, Schedule!$F$226:$FO$226, Schedule!$F$236:$FO$236, 0)</f>
        <v>0</v>
      </c>
      <c r="LGE250" s="214">
        <f>_xlfn.XLOOKUP(LGE234, Schedule!$F$226:$FO$226, Schedule!$F$236:$FO$236, 0)</f>
        <v>0</v>
      </c>
      <c r="LGF250" s="214">
        <f>_xlfn.XLOOKUP(LGF234, Schedule!$F$226:$FO$226, Schedule!$F$236:$FO$236, 0)</f>
        <v>0</v>
      </c>
      <c r="LGG250" s="214">
        <f>_xlfn.XLOOKUP(LGG234, Schedule!$F$226:$FO$226, Schedule!$F$236:$FO$236, 0)</f>
        <v>0</v>
      </c>
      <c r="LGH250" s="214">
        <f>_xlfn.XLOOKUP(LGH234, Schedule!$F$226:$FO$226, Schedule!$F$236:$FO$236, 0)</f>
        <v>0</v>
      </c>
      <c r="LGI250" s="214">
        <f>_xlfn.XLOOKUP(LGI234, Schedule!$F$226:$FO$226, Schedule!$F$236:$FO$236, 0)</f>
        <v>0</v>
      </c>
      <c r="LGJ250" s="214">
        <f>_xlfn.XLOOKUP(LGJ234, Schedule!$F$226:$FO$226, Schedule!$F$236:$FO$236, 0)</f>
        <v>0</v>
      </c>
      <c r="LGK250" s="214">
        <f>_xlfn.XLOOKUP(LGK234, Schedule!$F$226:$FO$226, Schedule!$F$236:$FO$236, 0)</f>
        <v>0</v>
      </c>
      <c r="LGL250" s="214">
        <f>_xlfn.XLOOKUP(LGL234, Schedule!$F$226:$FO$226, Schedule!$F$236:$FO$236, 0)</f>
        <v>0</v>
      </c>
      <c r="LGM250" s="214">
        <f>_xlfn.XLOOKUP(LGM234, Schedule!$F$226:$FO$226, Schedule!$F$236:$FO$236, 0)</f>
        <v>0</v>
      </c>
      <c r="LGN250" s="214">
        <f>_xlfn.XLOOKUP(LGN234, Schedule!$F$226:$FO$226, Schedule!$F$236:$FO$236, 0)</f>
        <v>0</v>
      </c>
      <c r="LGO250" s="214">
        <f>_xlfn.XLOOKUP(LGO234, Schedule!$F$226:$FO$226, Schedule!$F$236:$FO$236, 0)</f>
        <v>0</v>
      </c>
      <c r="LGP250" s="214">
        <f>_xlfn.XLOOKUP(LGP234, Schedule!$F$226:$FO$226, Schedule!$F$236:$FO$236, 0)</f>
        <v>0</v>
      </c>
      <c r="LGQ250" s="214">
        <f>_xlfn.XLOOKUP(LGQ234, Schedule!$F$226:$FO$226, Schedule!$F$236:$FO$236, 0)</f>
        <v>0</v>
      </c>
      <c r="LGR250" s="214">
        <f>_xlfn.XLOOKUP(LGR234, Schedule!$F$226:$FO$226, Schedule!$F$236:$FO$236, 0)</f>
        <v>0</v>
      </c>
      <c r="LGS250" s="214">
        <f>_xlfn.XLOOKUP(LGS234, Schedule!$F$226:$FO$226, Schedule!$F$236:$FO$236, 0)</f>
        <v>0</v>
      </c>
      <c r="LGT250" s="214">
        <f>_xlfn.XLOOKUP(LGT234, Schedule!$F$226:$FO$226, Schedule!$F$236:$FO$236, 0)</f>
        <v>0</v>
      </c>
      <c r="LGU250" s="214">
        <f>_xlfn.XLOOKUP(LGU234, Schedule!$F$226:$FO$226, Schedule!$F$236:$FO$236, 0)</f>
        <v>0</v>
      </c>
      <c r="LGV250" s="214">
        <f>_xlfn.XLOOKUP(LGV234, Schedule!$F$226:$FO$226, Schedule!$F$236:$FO$236, 0)</f>
        <v>0</v>
      </c>
      <c r="LGW250" s="214">
        <f>_xlfn.XLOOKUP(LGW234, Schedule!$F$226:$FO$226, Schedule!$F$236:$FO$236, 0)</f>
        <v>0</v>
      </c>
      <c r="LGX250" s="214">
        <f>_xlfn.XLOOKUP(LGX234, Schedule!$F$226:$FO$226, Schedule!$F$236:$FO$236, 0)</f>
        <v>0</v>
      </c>
      <c r="LGY250" s="214">
        <f>_xlfn.XLOOKUP(LGY234, Schedule!$F$226:$FO$226, Schedule!$F$236:$FO$236, 0)</f>
        <v>0</v>
      </c>
      <c r="LGZ250" s="214">
        <f>_xlfn.XLOOKUP(LGZ234, Schedule!$F$226:$FO$226, Schedule!$F$236:$FO$236, 0)</f>
        <v>0</v>
      </c>
      <c r="LHA250" s="214">
        <f>_xlfn.XLOOKUP(LHA234, Schedule!$F$226:$FO$226, Schedule!$F$236:$FO$236, 0)</f>
        <v>0</v>
      </c>
      <c r="LHB250" s="214">
        <f>_xlfn.XLOOKUP(LHB234, Schedule!$F$226:$FO$226, Schedule!$F$236:$FO$236, 0)</f>
        <v>0</v>
      </c>
      <c r="LHC250" s="214">
        <f>_xlfn.XLOOKUP(LHC234, Schedule!$F$226:$FO$226, Schedule!$F$236:$FO$236, 0)</f>
        <v>0</v>
      </c>
      <c r="LHD250" s="214">
        <f>_xlfn.XLOOKUP(LHD234, Schedule!$F$226:$FO$226, Schedule!$F$236:$FO$236, 0)</f>
        <v>0</v>
      </c>
      <c r="LHE250" s="214">
        <f>_xlfn.XLOOKUP(LHE234, Schedule!$F$226:$FO$226, Schedule!$F$236:$FO$236, 0)</f>
        <v>0</v>
      </c>
      <c r="LHF250" s="214">
        <f>_xlfn.XLOOKUP(LHF234, Schedule!$F$226:$FO$226, Schedule!$F$236:$FO$236, 0)</f>
        <v>0</v>
      </c>
      <c r="LHG250" s="214">
        <f>_xlfn.XLOOKUP(LHG234, Schedule!$F$226:$FO$226, Schedule!$F$236:$FO$236, 0)</f>
        <v>0</v>
      </c>
      <c r="LHH250" s="214">
        <f>_xlfn.XLOOKUP(LHH234, Schedule!$F$226:$FO$226, Schedule!$F$236:$FO$236, 0)</f>
        <v>0</v>
      </c>
      <c r="LHI250" s="214">
        <f>_xlfn.XLOOKUP(LHI234, Schedule!$F$226:$FO$226, Schedule!$F$236:$FO$236, 0)</f>
        <v>0</v>
      </c>
      <c r="LHJ250" s="214">
        <f>_xlfn.XLOOKUP(LHJ234, Schedule!$F$226:$FO$226, Schedule!$F$236:$FO$236, 0)</f>
        <v>0</v>
      </c>
      <c r="LHK250" s="214">
        <f>_xlfn.XLOOKUP(LHK234, Schedule!$F$226:$FO$226, Schedule!$F$236:$FO$236, 0)</f>
        <v>0</v>
      </c>
      <c r="LHL250" s="214">
        <f>_xlfn.XLOOKUP(LHL234, Schedule!$F$226:$FO$226, Schedule!$F$236:$FO$236, 0)</f>
        <v>0</v>
      </c>
      <c r="LHM250" s="214">
        <f>_xlfn.XLOOKUP(LHM234, Schedule!$F$226:$FO$226, Schedule!$F$236:$FO$236, 0)</f>
        <v>0</v>
      </c>
      <c r="LHN250" s="214">
        <f>_xlfn.XLOOKUP(LHN234, Schedule!$F$226:$FO$226, Schedule!$F$236:$FO$236, 0)</f>
        <v>0</v>
      </c>
      <c r="LHO250" s="214">
        <f>_xlfn.XLOOKUP(LHO234, Schedule!$F$226:$FO$226, Schedule!$F$236:$FO$236, 0)</f>
        <v>0</v>
      </c>
      <c r="LHP250" s="214">
        <f>_xlfn.XLOOKUP(LHP234, Schedule!$F$226:$FO$226, Schedule!$F$236:$FO$236, 0)</f>
        <v>0</v>
      </c>
      <c r="LHQ250" s="214">
        <f>_xlfn.XLOOKUP(LHQ234, Schedule!$F$226:$FO$226, Schedule!$F$236:$FO$236, 0)</f>
        <v>0</v>
      </c>
      <c r="LHR250" s="214">
        <f>_xlfn.XLOOKUP(LHR234, Schedule!$F$226:$FO$226, Schedule!$F$236:$FO$236, 0)</f>
        <v>0</v>
      </c>
      <c r="LHS250" s="214">
        <f>_xlfn.XLOOKUP(LHS234, Schedule!$F$226:$FO$226, Schedule!$F$236:$FO$236, 0)</f>
        <v>0</v>
      </c>
      <c r="LHT250" s="214">
        <f>_xlfn.XLOOKUP(LHT234, Schedule!$F$226:$FO$226, Schedule!$F$236:$FO$236, 0)</f>
        <v>0</v>
      </c>
      <c r="LHU250" s="214">
        <f>_xlfn.XLOOKUP(LHU234, Schedule!$F$226:$FO$226, Schedule!$F$236:$FO$236, 0)</f>
        <v>0</v>
      </c>
      <c r="LHV250" s="214">
        <f>_xlfn.XLOOKUP(LHV234, Schedule!$F$226:$FO$226, Schedule!$F$236:$FO$236, 0)</f>
        <v>0</v>
      </c>
      <c r="LHW250" s="214">
        <f>_xlfn.XLOOKUP(LHW234, Schedule!$F$226:$FO$226, Schedule!$F$236:$FO$236, 0)</f>
        <v>0</v>
      </c>
      <c r="LHX250" s="214">
        <f>_xlfn.XLOOKUP(LHX234, Schedule!$F$226:$FO$226, Schedule!$F$236:$FO$236, 0)</f>
        <v>0</v>
      </c>
      <c r="LHY250" s="214">
        <f>_xlfn.XLOOKUP(LHY234, Schedule!$F$226:$FO$226, Schedule!$F$236:$FO$236, 0)</f>
        <v>0</v>
      </c>
      <c r="LHZ250" s="214">
        <f>_xlfn.XLOOKUP(LHZ234, Schedule!$F$226:$FO$226, Schedule!$F$236:$FO$236, 0)</f>
        <v>0</v>
      </c>
      <c r="LIA250" s="214">
        <f>_xlfn.XLOOKUP(LIA234, Schedule!$F$226:$FO$226, Schedule!$F$236:$FO$236, 0)</f>
        <v>0</v>
      </c>
      <c r="LIB250" s="214">
        <f>_xlfn.XLOOKUP(LIB234, Schedule!$F$226:$FO$226, Schedule!$F$236:$FO$236, 0)</f>
        <v>0</v>
      </c>
      <c r="LIC250" s="214">
        <f>_xlfn.XLOOKUP(LIC234, Schedule!$F$226:$FO$226, Schedule!$F$236:$FO$236, 0)</f>
        <v>0</v>
      </c>
      <c r="LID250" s="214">
        <f>_xlfn.XLOOKUP(LID234, Schedule!$F$226:$FO$226, Schedule!$F$236:$FO$236, 0)</f>
        <v>0</v>
      </c>
      <c r="LIE250" s="214">
        <f>_xlfn.XLOOKUP(LIE234, Schedule!$F$226:$FO$226, Schedule!$F$236:$FO$236, 0)</f>
        <v>0</v>
      </c>
      <c r="LIF250" s="214">
        <f>_xlfn.XLOOKUP(LIF234, Schedule!$F$226:$FO$226, Schedule!$F$236:$FO$236, 0)</f>
        <v>0</v>
      </c>
      <c r="LIG250" s="214">
        <f>_xlfn.XLOOKUP(LIG234, Schedule!$F$226:$FO$226, Schedule!$F$236:$FO$236, 0)</f>
        <v>0</v>
      </c>
      <c r="LIH250" s="214">
        <f>_xlfn.XLOOKUP(LIH234, Schedule!$F$226:$FO$226, Schedule!$F$236:$FO$236, 0)</f>
        <v>0</v>
      </c>
      <c r="LII250" s="214">
        <f>_xlfn.XLOOKUP(LII234, Schedule!$F$226:$FO$226, Schedule!$F$236:$FO$236, 0)</f>
        <v>0</v>
      </c>
      <c r="LIJ250" s="214">
        <f>_xlfn.XLOOKUP(LIJ234, Schedule!$F$226:$FO$226, Schedule!$F$236:$FO$236, 0)</f>
        <v>0</v>
      </c>
      <c r="LIK250" s="214">
        <f>_xlfn.XLOOKUP(LIK234, Schedule!$F$226:$FO$226, Schedule!$F$236:$FO$236, 0)</f>
        <v>0</v>
      </c>
      <c r="LIL250" s="214">
        <f>_xlfn.XLOOKUP(LIL234, Schedule!$F$226:$FO$226, Schedule!$F$236:$FO$236, 0)</f>
        <v>0</v>
      </c>
      <c r="LIM250" s="214">
        <f>_xlfn.XLOOKUP(LIM234, Schedule!$F$226:$FO$226, Schedule!$F$236:$FO$236, 0)</f>
        <v>0</v>
      </c>
      <c r="LIN250" s="214">
        <f>_xlfn.XLOOKUP(LIN234, Schedule!$F$226:$FO$226, Schedule!$F$236:$FO$236, 0)</f>
        <v>0</v>
      </c>
      <c r="LIO250" s="214">
        <f>_xlfn.XLOOKUP(LIO234, Schedule!$F$226:$FO$226, Schedule!$F$236:$FO$236, 0)</f>
        <v>0</v>
      </c>
      <c r="LIP250" s="214">
        <f>_xlfn.XLOOKUP(LIP234, Schedule!$F$226:$FO$226, Schedule!$F$236:$FO$236, 0)</f>
        <v>0</v>
      </c>
      <c r="LIQ250" s="214">
        <f>_xlfn.XLOOKUP(LIQ234, Schedule!$F$226:$FO$226, Schedule!$F$236:$FO$236, 0)</f>
        <v>0</v>
      </c>
      <c r="LIR250" s="214">
        <f>_xlfn.XLOOKUP(LIR234, Schedule!$F$226:$FO$226, Schedule!$F$236:$FO$236, 0)</f>
        <v>0</v>
      </c>
      <c r="LIS250" s="214">
        <f>_xlfn.XLOOKUP(LIS234, Schedule!$F$226:$FO$226, Schedule!$F$236:$FO$236, 0)</f>
        <v>0</v>
      </c>
      <c r="LIT250" s="214">
        <f>_xlfn.XLOOKUP(LIT234, Schedule!$F$226:$FO$226, Schedule!$F$236:$FO$236, 0)</f>
        <v>0</v>
      </c>
      <c r="LIU250" s="214">
        <f>_xlfn.XLOOKUP(LIU234, Schedule!$F$226:$FO$226, Schedule!$F$236:$FO$236, 0)</f>
        <v>0</v>
      </c>
      <c r="LIV250" s="214">
        <f>_xlfn.XLOOKUP(LIV234, Schedule!$F$226:$FO$226, Schedule!$F$236:$FO$236, 0)</f>
        <v>0</v>
      </c>
      <c r="LIW250" s="214">
        <f>_xlfn.XLOOKUP(LIW234, Schedule!$F$226:$FO$226, Schedule!$F$236:$FO$236, 0)</f>
        <v>0</v>
      </c>
      <c r="LIX250" s="214">
        <f>_xlfn.XLOOKUP(LIX234, Schedule!$F$226:$FO$226, Schedule!$F$236:$FO$236, 0)</f>
        <v>0</v>
      </c>
      <c r="LIY250" s="214">
        <f>_xlfn.XLOOKUP(LIY234, Schedule!$F$226:$FO$226, Schedule!$F$236:$FO$236, 0)</f>
        <v>0</v>
      </c>
      <c r="LIZ250" s="214">
        <f>_xlfn.XLOOKUP(LIZ234, Schedule!$F$226:$FO$226, Schedule!$F$236:$FO$236, 0)</f>
        <v>0</v>
      </c>
      <c r="LJA250" s="214">
        <f>_xlfn.XLOOKUP(LJA234, Schedule!$F$226:$FO$226, Schedule!$F$236:$FO$236, 0)</f>
        <v>0</v>
      </c>
      <c r="LJB250" s="214">
        <f>_xlfn.XLOOKUP(LJB234, Schedule!$F$226:$FO$226, Schedule!$F$236:$FO$236, 0)</f>
        <v>0</v>
      </c>
      <c r="LJC250" s="214">
        <f>_xlfn.XLOOKUP(LJC234, Schedule!$F$226:$FO$226, Schedule!$F$236:$FO$236, 0)</f>
        <v>0</v>
      </c>
      <c r="LJD250" s="214">
        <f>_xlfn.XLOOKUP(LJD234, Schedule!$F$226:$FO$226, Schedule!$F$236:$FO$236, 0)</f>
        <v>0</v>
      </c>
      <c r="LJE250" s="214">
        <f>_xlfn.XLOOKUP(LJE234, Schedule!$F$226:$FO$226, Schedule!$F$236:$FO$236, 0)</f>
        <v>0</v>
      </c>
      <c r="LJF250" s="214">
        <f>_xlfn.XLOOKUP(LJF234, Schedule!$F$226:$FO$226, Schedule!$F$236:$FO$236, 0)</f>
        <v>0</v>
      </c>
      <c r="LJG250" s="214">
        <f>_xlfn.XLOOKUP(LJG234, Schedule!$F$226:$FO$226, Schedule!$F$236:$FO$236, 0)</f>
        <v>0</v>
      </c>
      <c r="LJH250" s="214">
        <f>_xlfn.XLOOKUP(LJH234, Schedule!$F$226:$FO$226, Schedule!$F$236:$FO$236, 0)</f>
        <v>0</v>
      </c>
      <c r="LJI250" s="214">
        <f>_xlfn.XLOOKUP(LJI234, Schedule!$F$226:$FO$226, Schedule!$F$236:$FO$236, 0)</f>
        <v>0</v>
      </c>
      <c r="LJJ250" s="214">
        <f>_xlfn.XLOOKUP(LJJ234, Schedule!$F$226:$FO$226, Schedule!$F$236:$FO$236, 0)</f>
        <v>0</v>
      </c>
      <c r="LJK250" s="214">
        <f>_xlfn.XLOOKUP(LJK234, Schedule!$F$226:$FO$226, Schedule!$F$236:$FO$236, 0)</f>
        <v>0</v>
      </c>
      <c r="LJL250" s="214">
        <f>_xlfn.XLOOKUP(LJL234, Schedule!$F$226:$FO$226, Schedule!$F$236:$FO$236, 0)</f>
        <v>0</v>
      </c>
      <c r="LJM250" s="214">
        <f>_xlfn.XLOOKUP(LJM234, Schedule!$F$226:$FO$226, Schedule!$F$236:$FO$236, 0)</f>
        <v>0</v>
      </c>
      <c r="LJN250" s="214">
        <f>_xlfn.XLOOKUP(LJN234, Schedule!$F$226:$FO$226, Schedule!$F$236:$FO$236, 0)</f>
        <v>0</v>
      </c>
      <c r="LJO250" s="214">
        <f>_xlfn.XLOOKUP(LJO234, Schedule!$F$226:$FO$226, Schedule!$F$236:$FO$236, 0)</f>
        <v>0</v>
      </c>
      <c r="LJP250" s="214">
        <f>_xlfn.XLOOKUP(LJP234, Schedule!$F$226:$FO$226, Schedule!$F$236:$FO$236, 0)</f>
        <v>0</v>
      </c>
      <c r="LJQ250" s="214">
        <f>_xlfn.XLOOKUP(LJQ234, Schedule!$F$226:$FO$226, Schedule!$F$236:$FO$236, 0)</f>
        <v>0</v>
      </c>
      <c r="LJR250" s="214">
        <f>_xlfn.XLOOKUP(LJR234, Schedule!$F$226:$FO$226, Schedule!$F$236:$FO$236, 0)</f>
        <v>0</v>
      </c>
      <c r="LJS250" s="214">
        <f>_xlfn.XLOOKUP(LJS234, Schedule!$F$226:$FO$226, Schedule!$F$236:$FO$236, 0)</f>
        <v>0</v>
      </c>
      <c r="LJT250" s="214">
        <f>_xlfn.XLOOKUP(LJT234, Schedule!$F$226:$FO$226, Schedule!$F$236:$FO$236, 0)</f>
        <v>0</v>
      </c>
      <c r="LJU250" s="214">
        <f>_xlfn.XLOOKUP(LJU234, Schedule!$F$226:$FO$226, Schedule!$F$236:$FO$236, 0)</f>
        <v>0</v>
      </c>
      <c r="LJV250" s="214">
        <f>_xlfn.XLOOKUP(LJV234, Schedule!$F$226:$FO$226, Schedule!$F$236:$FO$236, 0)</f>
        <v>0</v>
      </c>
      <c r="LJW250" s="214">
        <f>_xlfn.XLOOKUP(LJW234, Schedule!$F$226:$FO$226, Schedule!$F$236:$FO$236, 0)</f>
        <v>0</v>
      </c>
      <c r="LJX250" s="214">
        <f>_xlfn.XLOOKUP(LJX234, Schedule!$F$226:$FO$226, Schedule!$F$236:$FO$236, 0)</f>
        <v>0</v>
      </c>
      <c r="LJY250" s="214">
        <f>_xlfn.XLOOKUP(LJY234, Schedule!$F$226:$FO$226, Schedule!$F$236:$FO$236, 0)</f>
        <v>0</v>
      </c>
      <c r="LJZ250" s="214">
        <f>_xlfn.XLOOKUP(LJZ234, Schedule!$F$226:$FO$226, Schedule!$F$236:$FO$236, 0)</f>
        <v>0</v>
      </c>
      <c r="LKA250" s="214">
        <f>_xlfn.XLOOKUP(LKA234, Schedule!$F$226:$FO$226, Schedule!$F$236:$FO$236, 0)</f>
        <v>0</v>
      </c>
      <c r="LKB250" s="214">
        <f>_xlfn.XLOOKUP(LKB234, Schedule!$F$226:$FO$226, Schedule!$F$236:$FO$236, 0)</f>
        <v>0</v>
      </c>
      <c r="LKC250" s="214">
        <f>_xlfn.XLOOKUP(LKC234, Schedule!$F$226:$FO$226, Schedule!$F$236:$FO$236, 0)</f>
        <v>0</v>
      </c>
      <c r="LKD250" s="214">
        <f>_xlfn.XLOOKUP(LKD234, Schedule!$F$226:$FO$226, Schedule!$F$236:$FO$236, 0)</f>
        <v>0</v>
      </c>
      <c r="LKE250" s="214">
        <f>_xlfn.XLOOKUP(LKE234, Schedule!$F$226:$FO$226, Schedule!$F$236:$FO$236, 0)</f>
        <v>0</v>
      </c>
      <c r="LKF250" s="214">
        <f>_xlfn.XLOOKUP(LKF234, Schedule!$F$226:$FO$226, Schedule!$F$236:$FO$236, 0)</f>
        <v>0</v>
      </c>
      <c r="LKG250" s="214">
        <f>_xlfn.XLOOKUP(LKG234, Schedule!$F$226:$FO$226, Schedule!$F$236:$FO$236, 0)</f>
        <v>0</v>
      </c>
      <c r="LKH250" s="214">
        <f>_xlfn.XLOOKUP(LKH234, Schedule!$F$226:$FO$226, Schedule!$F$236:$FO$236, 0)</f>
        <v>0</v>
      </c>
      <c r="LKI250" s="214">
        <f>_xlfn.XLOOKUP(LKI234, Schedule!$F$226:$FO$226, Schedule!$F$236:$FO$236, 0)</f>
        <v>0</v>
      </c>
      <c r="LKJ250" s="214">
        <f>_xlfn.XLOOKUP(LKJ234, Schedule!$F$226:$FO$226, Schedule!$F$236:$FO$236, 0)</f>
        <v>0</v>
      </c>
      <c r="LKK250" s="214">
        <f>_xlfn.XLOOKUP(LKK234, Schedule!$F$226:$FO$226, Schedule!$F$236:$FO$236, 0)</f>
        <v>0</v>
      </c>
      <c r="LKL250" s="214">
        <f>_xlfn.XLOOKUP(LKL234, Schedule!$F$226:$FO$226, Schedule!$F$236:$FO$236, 0)</f>
        <v>0</v>
      </c>
      <c r="LKM250" s="214">
        <f>_xlfn.XLOOKUP(LKM234, Schedule!$F$226:$FO$226, Schedule!$F$236:$FO$236, 0)</f>
        <v>0</v>
      </c>
      <c r="LKN250" s="214">
        <f>_xlfn.XLOOKUP(LKN234, Schedule!$F$226:$FO$226, Schedule!$F$236:$FO$236, 0)</f>
        <v>0</v>
      </c>
      <c r="LKO250" s="214">
        <f>_xlfn.XLOOKUP(LKO234, Schedule!$F$226:$FO$226, Schedule!$F$236:$FO$236, 0)</f>
        <v>0</v>
      </c>
      <c r="LKP250" s="214">
        <f>_xlfn.XLOOKUP(LKP234, Schedule!$F$226:$FO$226, Schedule!$F$236:$FO$236, 0)</f>
        <v>0</v>
      </c>
      <c r="LKQ250" s="214">
        <f>_xlfn.XLOOKUP(LKQ234, Schedule!$F$226:$FO$226, Schedule!$F$236:$FO$236, 0)</f>
        <v>0</v>
      </c>
      <c r="LKR250" s="214">
        <f>_xlfn.XLOOKUP(LKR234, Schedule!$F$226:$FO$226, Schedule!$F$236:$FO$236, 0)</f>
        <v>0</v>
      </c>
      <c r="LKS250" s="214">
        <f>_xlfn.XLOOKUP(LKS234, Schedule!$F$226:$FO$226, Schedule!$F$236:$FO$236, 0)</f>
        <v>0</v>
      </c>
      <c r="LKT250" s="214">
        <f>_xlfn.XLOOKUP(LKT234, Schedule!$F$226:$FO$226, Schedule!$F$236:$FO$236, 0)</f>
        <v>0</v>
      </c>
      <c r="LKU250" s="214">
        <f>_xlfn.XLOOKUP(LKU234, Schedule!$F$226:$FO$226, Schedule!$F$236:$FO$236, 0)</f>
        <v>0</v>
      </c>
      <c r="LKV250" s="214">
        <f>_xlfn.XLOOKUP(LKV234, Schedule!$F$226:$FO$226, Schedule!$F$236:$FO$236, 0)</f>
        <v>0</v>
      </c>
      <c r="LKW250" s="214">
        <f>_xlfn.XLOOKUP(LKW234, Schedule!$F$226:$FO$226, Schedule!$F$236:$FO$236, 0)</f>
        <v>0</v>
      </c>
      <c r="LKX250" s="214">
        <f>_xlfn.XLOOKUP(LKX234, Schedule!$F$226:$FO$226, Schedule!$F$236:$FO$236, 0)</f>
        <v>0</v>
      </c>
      <c r="LKY250" s="214">
        <f>_xlfn.XLOOKUP(LKY234, Schedule!$F$226:$FO$226, Schedule!$F$236:$FO$236, 0)</f>
        <v>0</v>
      </c>
      <c r="LKZ250" s="214">
        <f>_xlfn.XLOOKUP(LKZ234, Schedule!$F$226:$FO$226, Schedule!$F$236:$FO$236, 0)</f>
        <v>0</v>
      </c>
      <c r="LLA250" s="214">
        <f>_xlfn.XLOOKUP(LLA234, Schedule!$F$226:$FO$226, Schedule!$F$236:$FO$236, 0)</f>
        <v>0</v>
      </c>
      <c r="LLB250" s="214">
        <f>_xlfn.XLOOKUP(LLB234, Schedule!$F$226:$FO$226, Schedule!$F$236:$FO$236, 0)</f>
        <v>0</v>
      </c>
      <c r="LLC250" s="214">
        <f>_xlfn.XLOOKUP(LLC234, Schedule!$F$226:$FO$226, Schedule!$F$236:$FO$236, 0)</f>
        <v>0</v>
      </c>
      <c r="LLD250" s="214">
        <f>_xlfn.XLOOKUP(LLD234, Schedule!$F$226:$FO$226, Schedule!$F$236:$FO$236, 0)</f>
        <v>0</v>
      </c>
      <c r="LLE250" s="214">
        <f>_xlfn.XLOOKUP(LLE234, Schedule!$F$226:$FO$226, Schedule!$F$236:$FO$236, 0)</f>
        <v>0</v>
      </c>
      <c r="LLF250" s="214">
        <f>_xlfn.XLOOKUP(LLF234, Schedule!$F$226:$FO$226, Schedule!$F$236:$FO$236, 0)</f>
        <v>0</v>
      </c>
      <c r="LLG250" s="214">
        <f>_xlfn.XLOOKUP(LLG234, Schedule!$F$226:$FO$226, Schedule!$F$236:$FO$236, 0)</f>
        <v>0</v>
      </c>
      <c r="LLH250" s="214">
        <f>_xlfn.XLOOKUP(LLH234, Schedule!$F$226:$FO$226, Schedule!$F$236:$FO$236, 0)</f>
        <v>0</v>
      </c>
      <c r="LLI250" s="214">
        <f>_xlfn.XLOOKUP(LLI234, Schedule!$F$226:$FO$226, Schedule!$F$236:$FO$236, 0)</f>
        <v>0</v>
      </c>
      <c r="LLJ250" s="214">
        <f>_xlfn.XLOOKUP(LLJ234, Schedule!$F$226:$FO$226, Schedule!$F$236:$FO$236, 0)</f>
        <v>0</v>
      </c>
      <c r="LLK250" s="214">
        <f>_xlfn.XLOOKUP(LLK234, Schedule!$F$226:$FO$226, Schedule!$F$236:$FO$236, 0)</f>
        <v>0</v>
      </c>
      <c r="LLL250" s="214">
        <f>_xlfn.XLOOKUP(LLL234, Schedule!$F$226:$FO$226, Schedule!$F$236:$FO$236, 0)</f>
        <v>0</v>
      </c>
      <c r="LLM250" s="214">
        <f>_xlfn.XLOOKUP(LLM234, Schedule!$F$226:$FO$226, Schedule!$F$236:$FO$236, 0)</f>
        <v>0</v>
      </c>
      <c r="LLN250" s="214">
        <f>_xlfn.XLOOKUP(LLN234, Schedule!$F$226:$FO$226, Schedule!$F$236:$FO$236, 0)</f>
        <v>0</v>
      </c>
      <c r="LLO250" s="214">
        <f>_xlfn.XLOOKUP(LLO234, Schedule!$F$226:$FO$226, Schedule!$F$236:$FO$236, 0)</f>
        <v>0</v>
      </c>
      <c r="LLP250" s="214">
        <f>_xlfn.XLOOKUP(LLP234, Schedule!$F$226:$FO$226, Schedule!$F$236:$FO$236, 0)</f>
        <v>0</v>
      </c>
      <c r="LLQ250" s="214">
        <f>_xlfn.XLOOKUP(LLQ234, Schedule!$F$226:$FO$226, Schedule!$F$236:$FO$236, 0)</f>
        <v>0</v>
      </c>
      <c r="LLR250" s="214">
        <f>_xlfn.XLOOKUP(LLR234, Schedule!$F$226:$FO$226, Schedule!$F$236:$FO$236, 0)</f>
        <v>0</v>
      </c>
      <c r="LLS250" s="214">
        <f>_xlfn.XLOOKUP(LLS234, Schedule!$F$226:$FO$226, Schedule!$F$236:$FO$236, 0)</f>
        <v>0</v>
      </c>
      <c r="LLT250" s="214">
        <f>_xlfn.XLOOKUP(LLT234, Schedule!$F$226:$FO$226, Schedule!$F$236:$FO$236, 0)</f>
        <v>0</v>
      </c>
      <c r="LLU250" s="214">
        <f>_xlfn.XLOOKUP(LLU234, Schedule!$F$226:$FO$226, Schedule!$F$236:$FO$236, 0)</f>
        <v>0</v>
      </c>
      <c r="LLV250" s="214">
        <f>_xlfn.XLOOKUP(LLV234, Schedule!$F$226:$FO$226, Schedule!$F$236:$FO$236, 0)</f>
        <v>0</v>
      </c>
      <c r="LLW250" s="214">
        <f>_xlfn.XLOOKUP(LLW234, Schedule!$F$226:$FO$226, Schedule!$F$236:$FO$236, 0)</f>
        <v>0</v>
      </c>
      <c r="LLX250" s="214">
        <f>_xlfn.XLOOKUP(LLX234, Schedule!$F$226:$FO$226, Schedule!$F$236:$FO$236, 0)</f>
        <v>0</v>
      </c>
      <c r="LLY250" s="214">
        <f>_xlfn.XLOOKUP(LLY234, Schedule!$F$226:$FO$226, Schedule!$F$236:$FO$236, 0)</f>
        <v>0</v>
      </c>
      <c r="LLZ250" s="214">
        <f>_xlfn.XLOOKUP(LLZ234, Schedule!$F$226:$FO$226, Schedule!$F$236:$FO$236, 0)</f>
        <v>0</v>
      </c>
      <c r="LMA250" s="214">
        <f>_xlfn.XLOOKUP(LMA234, Schedule!$F$226:$FO$226, Schedule!$F$236:$FO$236, 0)</f>
        <v>0</v>
      </c>
      <c r="LMB250" s="214">
        <f>_xlfn.XLOOKUP(LMB234, Schedule!$F$226:$FO$226, Schedule!$F$236:$FO$236, 0)</f>
        <v>0</v>
      </c>
      <c r="LMC250" s="214">
        <f>_xlfn.XLOOKUP(LMC234, Schedule!$F$226:$FO$226, Schedule!$F$236:$FO$236, 0)</f>
        <v>0</v>
      </c>
      <c r="LMD250" s="214">
        <f>_xlfn.XLOOKUP(LMD234, Schedule!$F$226:$FO$226, Schedule!$F$236:$FO$236, 0)</f>
        <v>0</v>
      </c>
      <c r="LME250" s="214">
        <f>_xlfn.XLOOKUP(LME234, Schedule!$F$226:$FO$226, Schedule!$F$236:$FO$236, 0)</f>
        <v>0</v>
      </c>
      <c r="LMF250" s="214">
        <f>_xlfn.XLOOKUP(LMF234, Schedule!$F$226:$FO$226, Schedule!$F$236:$FO$236, 0)</f>
        <v>0</v>
      </c>
      <c r="LMG250" s="214">
        <f>_xlfn.XLOOKUP(LMG234, Schedule!$F$226:$FO$226, Schedule!$F$236:$FO$236, 0)</f>
        <v>0</v>
      </c>
      <c r="LMH250" s="214">
        <f>_xlfn.XLOOKUP(LMH234, Schedule!$F$226:$FO$226, Schedule!$F$236:$FO$236, 0)</f>
        <v>0</v>
      </c>
      <c r="LMI250" s="214">
        <f>_xlfn.XLOOKUP(LMI234, Schedule!$F$226:$FO$226, Schedule!$F$236:$FO$236, 0)</f>
        <v>0</v>
      </c>
      <c r="LMJ250" s="214">
        <f>_xlfn.XLOOKUP(LMJ234, Schedule!$F$226:$FO$226, Schedule!$F$236:$FO$236, 0)</f>
        <v>0</v>
      </c>
      <c r="LMK250" s="214">
        <f>_xlfn.XLOOKUP(LMK234, Schedule!$F$226:$FO$226, Schedule!$F$236:$FO$236, 0)</f>
        <v>0</v>
      </c>
      <c r="LML250" s="214">
        <f>_xlfn.XLOOKUP(LML234, Schedule!$F$226:$FO$226, Schedule!$F$236:$FO$236, 0)</f>
        <v>0</v>
      </c>
      <c r="LMM250" s="214">
        <f>_xlfn.XLOOKUP(LMM234, Schedule!$F$226:$FO$226, Schedule!$F$236:$FO$236, 0)</f>
        <v>0</v>
      </c>
      <c r="LMN250" s="214">
        <f>_xlfn.XLOOKUP(LMN234, Schedule!$F$226:$FO$226, Schedule!$F$236:$FO$236, 0)</f>
        <v>0</v>
      </c>
      <c r="LMO250" s="214">
        <f>_xlfn.XLOOKUP(LMO234, Schedule!$F$226:$FO$226, Schedule!$F$236:$FO$236, 0)</f>
        <v>0</v>
      </c>
      <c r="LMP250" s="214">
        <f>_xlfn.XLOOKUP(LMP234, Schedule!$F$226:$FO$226, Schedule!$F$236:$FO$236, 0)</f>
        <v>0</v>
      </c>
      <c r="LMQ250" s="214">
        <f>_xlfn.XLOOKUP(LMQ234, Schedule!$F$226:$FO$226, Schedule!$F$236:$FO$236, 0)</f>
        <v>0</v>
      </c>
      <c r="LMR250" s="214">
        <f>_xlfn.XLOOKUP(LMR234, Schedule!$F$226:$FO$226, Schedule!$F$236:$FO$236, 0)</f>
        <v>0</v>
      </c>
      <c r="LMS250" s="214">
        <f>_xlfn.XLOOKUP(LMS234, Schedule!$F$226:$FO$226, Schedule!$F$236:$FO$236, 0)</f>
        <v>0</v>
      </c>
      <c r="LMT250" s="214">
        <f>_xlfn.XLOOKUP(LMT234, Schedule!$F$226:$FO$226, Schedule!$F$236:$FO$236, 0)</f>
        <v>0</v>
      </c>
      <c r="LMU250" s="214">
        <f>_xlfn.XLOOKUP(LMU234, Schedule!$F$226:$FO$226, Schedule!$F$236:$FO$236, 0)</f>
        <v>0</v>
      </c>
      <c r="LMV250" s="214">
        <f>_xlfn.XLOOKUP(LMV234, Schedule!$F$226:$FO$226, Schedule!$F$236:$FO$236, 0)</f>
        <v>0</v>
      </c>
      <c r="LMW250" s="214">
        <f>_xlfn.XLOOKUP(LMW234, Schedule!$F$226:$FO$226, Schedule!$F$236:$FO$236, 0)</f>
        <v>0</v>
      </c>
      <c r="LMX250" s="214">
        <f>_xlfn.XLOOKUP(LMX234, Schedule!$F$226:$FO$226, Schedule!$F$236:$FO$236, 0)</f>
        <v>0</v>
      </c>
      <c r="LMY250" s="214">
        <f>_xlfn.XLOOKUP(LMY234, Schedule!$F$226:$FO$226, Schedule!$F$236:$FO$236, 0)</f>
        <v>0</v>
      </c>
      <c r="LMZ250" s="214">
        <f>_xlfn.XLOOKUP(LMZ234, Schedule!$F$226:$FO$226, Schedule!$F$236:$FO$236, 0)</f>
        <v>0</v>
      </c>
      <c r="LNA250" s="214">
        <f>_xlfn.XLOOKUP(LNA234, Schedule!$F$226:$FO$226, Schedule!$F$236:$FO$236, 0)</f>
        <v>0</v>
      </c>
      <c r="LNB250" s="214">
        <f>_xlfn.XLOOKUP(LNB234, Schedule!$F$226:$FO$226, Schedule!$F$236:$FO$236, 0)</f>
        <v>0</v>
      </c>
      <c r="LNC250" s="214">
        <f>_xlfn.XLOOKUP(LNC234, Schedule!$F$226:$FO$226, Schedule!$F$236:$FO$236, 0)</f>
        <v>0</v>
      </c>
      <c r="LND250" s="214">
        <f>_xlfn.XLOOKUP(LND234, Schedule!$F$226:$FO$226, Schedule!$F$236:$FO$236, 0)</f>
        <v>0</v>
      </c>
      <c r="LNE250" s="214">
        <f>_xlfn.XLOOKUP(LNE234, Schedule!$F$226:$FO$226, Schedule!$F$236:$FO$236, 0)</f>
        <v>0</v>
      </c>
      <c r="LNF250" s="214">
        <f>_xlfn.XLOOKUP(LNF234, Schedule!$F$226:$FO$226, Schedule!$F$236:$FO$236, 0)</f>
        <v>0</v>
      </c>
      <c r="LNG250" s="214">
        <f>_xlfn.XLOOKUP(LNG234, Schedule!$F$226:$FO$226, Schedule!$F$236:$FO$236, 0)</f>
        <v>0</v>
      </c>
      <c r="LNH250" s="214">
        <f>_xlfn.XLOOKUP(LNH234, Schedule!$F$226:$FO$226, Schedule!$F$236:$FO$236, 0)</f>
        <v>0</v>
      </c>
      <c r="LNI250" s="214">
        <f>_xlfn.XLOOKUP(LNI234, Schedule!$F$226:$FO$226, Schedule!$F$236:$FO$236, 0)</f>
        <v>0</v>
      </c>
      <c r="LNJ250" s="214">
        <f>_xlfn.XLOOKUP(LNJ234, Schedule!$F$226:$FO$226, Schedule!$F$236:$FO$236, 0)</f>
        <v>0</v>
      </c>
      <c r="LNK250" s="214">
        <f>_xlfn.XLOOKUP(LNK234, Schedule!$F$226:$FO$226, Schedule!$F$236:$FO$236, 0)</f>
        <v>0</v>
      </c>
      <c r="LNL250" s="214">
        <f>_xlfn.XLOOKUP(LNL234, Schedule!$F$226:$FO$226, Schedule!$F$236:$FO$236, 0)</f>
        <v>0</v>
      </c>
      <c r="LNM250" s="214">
        <f>_xlfn.XLOOKUP(LNM234, Schedule!$F$226:$FO$226, Schedule!$F$236:$FO$236, 0)</f>
        <v>0</v>
      </c>
      <c r="LNN250" s="214">
        <f>_xlfn.XLOOKUP(LNN234, Schedule!$F$226:$FO$226, Schedule!$F$236:$FO$236, 0)</f>
        <v>0</v>
      </c>
      <c r="LNO250" s="214">
        <f>_xlfn.XLOOKUP(LNO234, Schedule!$F$226:$FO$226, Schedule!$F$236:$FO$236, 0)</f>
        <v>0</v>
      </c>
      <c r="LNP250" s="214">
        <f>_xlfn.XLOOKUP(LNP234, Schedule!$F$226:$FO$226, Schedule!$F$236:$FO$236, 0)</f>
        <v>0</v>
      </c>
      <c r="LNQ250" s="214">
        <f>_xlfn.XLOOKUP(LNQ234, Schedule!$F$226:$FO$226, Schedule!$F$236:$FO$236, 0)</f>
        <v>0</v>
      </c>
      <c r="LNR250" s="214">
        <f>_xlfn.XLOOKUP(LNR234, Schedule!$F$226:$FO$226, Schedule!$F$236:$FO$236, 0)</f>
        <v>0</v>
      </c>
      <c r="LNS250" s="214">
        <f>_xlfn.XLOOKUP(LNS234, Schedule!$F$226:$FO$226, Schedule!$F$236:$FO$236, 0)</f>
        <v>0</v>
      </c>
      <c r="LNT250" s="214">
        <f>_xlfn.XLOOKUP(LNT234, Schedule!$F$226:$FO$226, Schedule!$F$236:$FO$236, 0)</f>
        <v>0</v>
      </c>
      <c r="LNU250" s="214">
        <f>_xlfn.XLOOKUP(LNU234, Schedule!$F$226:$FO$226, Schedule!$F$236:$FO$236, 0)</f>
        <v>0</v>
      </c>
      <c r="LNV250" s="214">
        <f>_xlfn.XLOOKUP(LNV234, Schedule!$F$226:$FO$226, Schedule!$F$236:$FO$236, 0)</f>
        <v>0</v>
      </c>
      <c r="LNW250" s="214">
        <f>_xlfn.XLOOKUP(LNW234, Schedule!$F$226:$FO$226, Schedule!$F$236:$FO$236, 0)</f>
        <v>0</v>
      </c>
      <c r="LNX250" s="214">
        <f>_xlfn.XLOOKUP(LNX234, Schedule!$F$226:$FO$226, Schedule!$F$236:$FO$236, 0)</f>
        <v>0</v>
      </c>
      <c r="LNY250" s="214">
        <f>_xlfn.XLOOKUP(LNY234, Schedule!$F$226:$FO$226, Schedule!$F$236:$FO$236, 0)</f>
        <v>0</v>
      </c>
      <c r="LNZ250" s="214">
        <f>_xlfn.XLOOKUP(LNZ234, Schedule!$F$226:$FO$226, Schedule!$F$236:$FO$236, 0)</f>
        <v>0</v>
      </c>
      <c r="LOA250" s="214">
        <f>_xlfn.XLOOKUP(LOA234, Schedule!$F$226:$FO$226, Schedule!$F$236:$FO$236, 0)</f>
        <v>0</v>
      </c>
      <c r="LOB250" s="214">
        <f>_xlfn.XLOOKUP(LOB234, Schedule!$F$226:$FO$226, Schedule!$F$236:$FO$236, 0)</f>
        <v>0</v>
      </c>
      <c r="LOC250" s="214">
        <f>_xlfn.XLOOKUP(LOC234, Schedule!$F$226:$FO$226, Schedule!$F$236:$FO$236, 0)</f>
        <v>0</v>
      </c>
      <c r="LOD250" s="214">
        <f>_xlfn.XLOOKUP(LOD234, Schedule!$F$226:$FO$226, Schedule!$F$236:$FO$236, 0)</f>
        <v>0</v>
      </c>
      <c r="LOE250" s="214">
        <f>_xlfn.XLOOKUP(LOE234, Schedule!$F$226:$FO$226, Schedule!$F$236:$FO$236, 0)</f>
        <v>0</v>
      </c>
      <c r="LOF250" s="214">
        <f>_xlfn.XLOOKUP(LOF234, Schedule!$F$226:$FO$226, Schedule!$F$236:$FO$236, 0)</f>
        <v>0</v>
      </c>
      <c r="LOG250" s="214">
        <f>_xlfn.XLOOKUP(LOG234, Schedule!$F$226:$FO$226, Schedule!$F$236:$FO$236, 0)</f>
        <v>0</v>
      </c>
      <c r="LOH250" s="214">
        <f>_xlfn.XLOOKUP(LOH234, Schedule!$F$226:$FO$226, Schedule!$F$236:$FO$236, 0)</f>
        <v>0</v>
      </c>
      <c r="LOI250" s="214">
        <f>_xlfn.XLOOKUP(LOI234, Schedule!$F$226:$FO$226, Schedule!$F$236:$FO$236, 0)</f>
        <v>0</v>
      </c>
      <c r="LOJ250" s="214">
        <f>_xlfn.XLOOKUP(LOJ234, Schedule!$F$226:$FO$226, Schedule!$F$236:$FO$236, 0)</f>
        <v>0</v>
      </c>
      <c r="LOK250" s="214">
        <f>_xlfn.XLOOKUP(LOK234, Schedule!$F$226:$FO$226, Schedule!$F$236:$FO$236, 0)</f>
        <v>0</v>
      </c>
      <c r="LOL250" s="214">
        <f>_xlfn.XLOOKUP(LOL234, Schedule!$F$226:$FO$226, Schedule!$F$236:$FO$236, 0)</f>
        <v>0</v>
      </c>
      <c r="LOM250" s="214">
        <f>_xlfn.XLOOKUP(LOM234, Schedule!$F$226:$FO$226, Schedule!$F$236:$FO$236, 0)</f>
        <v>0</v>
      </c>
      <c r="LON250" s="214">
        <f>_xlfn.XLOOKUP(LON234, Schedule!$F$226:$FO$226, Schedule!$F$236:$FO$236, 0)</f>
        <v>0</v>
      </c>
      <c r="LOO250" s="214">
        <f>_xlfn.XLOOKUP(LOO234, Schedule!$F$226:$FO$226, Schedule!$F$236:$FO$236, 0)</f>
        <v>0</v>
      </c>
      <c r="LOP250" s="214">
        <f>_xlfn.XLOOKUP(LOP234, Schedule!$F$226:$FO$226, Schedule!$F$236:$FO$236, 0)</f>
        <v>0</v>
      </c>
      <c r="LOQ250" s="214">
        <f>_xlfn.XLOOKUP(LOQ234, Schedule!$F$226:$FO$226, Schedule!$F$236:$FO$236, 0)</f>
        <v>0</v>
      </c>
      <c r="LOR250" s="214">
        <f>_xlfn.XLOOKUP(LOR234, Schedule!$F$226:$FO$226, Schedule!$F$236:$FO$236, 0)</f>
        <v>0</v>
      </c>
      <c r="LOS250" s="214">
        <f>_xlfn.XLOOKUP(LOS234, Schedule!$F$226:$FO$226, Schedule!$F$236:$FO$236, 0)</f>
        <v>0</v>
      </c>
      <c r="LOT250" s="214">
        <f>_xlfn.XLOOKUP(LOT234, Schedule!$F$226:$FO$226, Schedule!$F$236:$FO$236, 0)</f>
        <v>0</v>
      </c>
      <c r="LOU250" s="214">
        <f>_xlfn.XLOOKUP(LOU234, Schedule!$F$226:$FO$226, Schedule!$F$236:$FO$236, 0)</f>
        <v>0</v>
      </c>
      <c r="LOV250" s="214">
        <f>_xlfn.XLOOKUP(LOV234, Schedule!$F$226:$FO$226, Schedule!$F$236:$FO$236, 0)</f>
        <v>0</v>
      </c>
      <c r="LOW250" s="214">
        <f>_xlfn.XLOOKUP(LOW234, Schedule!$F$226:$FO$226, Schedule!$F$236:$FO$236, 0)</f>
        <v>0</v>
      </c>
      <c r="LOX250" s="214">
        <f>_xlfn.XLOOKUP(LOX234, Schedule!$F$226:$FO$226, Schedule!$F$236:$FO$236, 0)</f>
        <v>0</v>
      </c>
      <c r="LOY250" s="214">
        <f>_xlfn.XLOOKUP(LOY234, Schedule!$F$226:$FO$226, Schedule!$F$236:$FO$236, 0)</f>
        <v>0</v>
      </c>
      <c r="LOZ250" s="214">
        <f>_xlfn.XLOOKUP(LOZ234, Schedule!$F$226:$FO$226, Schedule!$F$236:$FO$236, 0)</f>
        <v>0</v>
      </c>
      <c r="LPA250" s="214">
        <f>_xlfn.XLOOKUP(LPA234, Schedule!$F$226:$FO$226, Schedule!$F$236:$FO$236, 0)</f>
        <v>0</v>
      </c>
      <c r="LPB250" s="214">
        <f>_xlfn.XLOOKUP(LPB234, Schedule!$F$226:$FO$226, Schedule!$F$236:$FO$236, 0)</f>
        <v>0</v>
      </c>
      <c r="LPC250" s="214">
        <f>_xlfn.XLOOKUP(LPC234, Schedule!$F$226:$FO$226, Schedule!$F$236:$FO$236, 0)</f>
        <v>0</v>
      </c>
      <c r="LPD250" s="214">
        <f>_xlfn.XLOOKUP(LPD234, Schedule!$F$226:$FO$226, Schedule!$F$236:$FO$236, 0)</f>
        <v>0</v>
      </c>
      <c r="LPE250" s="214">
        <f>_xlfn.XLOOKUP(LPE234, Schedule!$F$226:$FO$226, Schedule!$F$236:$FO$236, 0)</f>
        <v>0</v>
      </c>
      <c r="LPF250" s="214">
        <f>_xlfn.XLOOKUP(LPF234, Schedule!$F$226:$FO$226, Schedule!$F$236:$FO$236, 0)</f>
        <v>0</v>
      </c>
      <c r="LPG250" s="214">
        <f>_xlfn.XLOOKUP(LPG234, Schedule!$F$226:$FO$226, Schedule!$F$236:$FO$236, 0)</f>
        <v>0</v>
      </c>
      <c r="LPH250" s="214">
        <f>_xlfn.XLOOKUP(LPH234, Schedule!$F$226:$FO$226, Schedule!$F$236:$FO$236, 0)</f>
        <v>0</v>
      </c>
      <c r="LPI250" s="214">
        <f>_xlfn.XLOOKUP(LPI234, Schedule!$F$226:$FO$226, Schedule!$F$236:$FO$236, 0)</f>
        <v>0</v>
      </c>
      <c r="LPJ250" s="214">
        <f>_xlfn.XLOOKUP(LPJ234, Schedule!$F$226:$FO$226, Schedule!$F$236:$FO$236, 0)</f>
        <v>0</v>
      </c>
      <c r="LPK250" s="214">
        <f>_xlfn.XLOOKUP(LPK234, Schedule!$F$226:$FO$226, Schedule!$F$236:$FO$236, 0)</f>
        <v>0</v>
      </c>
      <c r="LPL250" s="214">
        <f>_xlfn.XLOOKUP(LPL234, Schedule!$F$226:$FO$226, Schedule!$F$236:$FO$236, 0)</f>
        <v>0</v>
      </c>
      <c r="LPM250" s="214">
        <f>_xlfn.XLOOKUP(LPM234, Schedule!$F$226:$FO$226, Schedule!$F$236:$FO$236, 0)</f>
        <v>0</v>
      </c>
      <c r="LPN250" s="214">
        <f>_xlfn.XLOOKUP(LPN234, Schedule!$F$226:$FO$226, Schedule!$F$236:$FO$236, 0)</f>
        <v>0</v>
      </c>
      <c r="LPO250" s="214">
        <f>_xlfn.XLOOKUP(LPO234, Schedule!$F$226:$FO$226, Schedule!$F$236:$FO$236, 0)</f>
        <v>0</v>
      </c>
      <c r="LPP250" s="214">
        <f>_xlfn.XLOOKUP(LPP234, Schedule!$F$226:$FO$226, Schedule!$F$236:$FO$236, 0)</f>
        <v>0</v>
      </c>
      <c r="LPQ250" s="214">
        <f>_xlfn.XLOOKUP(LPQ234, Schedule!$F$226:$FO$226, Schedule!$F$236:$FO$236, 0)</f>
        <v>0</v>
      </c>
      <c r="LPR250" s="214">
        <f>_xlfn.XLOOKUP(LPR234, Schedule!$F$226:$FO$226, Schedule!$F$236:$FO$236, 0)</f>
        <v>0</v>
      </c>
      <c r="LPS250" s="214">
        <f>_xlfn.XLOOKUP(LPS234, Schedule!$F$226:$FO$226, Schedule!$F$236:$FO$236, 0)</f>
        <v>0</v>
      </c>
      <c r="LPT250" s="214">
        <f>_xlfn.XLOOKUP(LPT234, Schedule!$F$226:$FO$226, Schedule!$F$236:$FO$236, 0)</f>
        <v>0</v>
      </c>
      <c r="LPU250" s="214">
        <f>_xlfn.XLOOKUP(LPU234, Schedule!$F$226:$FO$226, Schedule!$F$236:$FO$236, 0)</f>
        <v>0</v>
      </c>
      <c r="LPV250" s="214">
        <f>_xlfn.XLOOKUP(LPV234, Schedule!$F$226:$FO$226, Schedule!$F$236:$FO$236, 0)</f>
        <v>0</v>
      </c>
      <c r="LPW250" s="214">
        <f>_xlfn.XLOOKUP(LPW234, Schedule!$F$226:$FO$226, Schedule!$F$236:$FO$236, 0)</f>
        <v>0</v>
      </c>
      <c r="LPX250" s="214">
        <f>_xlfn.XLOOKUP(LPX234, Schedule!$F$226:$FO$226, Schedule!$F$236:$FO$236, 0)</f>
        <v>0</v>
      </c>
      <c r="LPY250" s="214">
        <f>_xlfn.XLOOKUP(LPY234, Schedule!$F$226:$FO$226, Schedule!$F$236:$FO$236, 0)</f>
        <v>0</v>
      </c>
      <c r="LPZ250" s="214">
        <f>_xlfn.XLOOKUP(LPZ234, Schedule!$F$226:$FO$226, Schedule!$F$236:$FO$236, 0)</f>
        <v>0</v>
      </c>
      <c r="LQA250" s="214">
        <f>_xlfn.XLOOKUP(LQA234, Schedule!$F$226:$FO$226, Schedule!$F$236:$FO$236, 0)</f>
        <v>0</v>
      </c>
      <c r="LQB250" s="214">
        <f>_xlfn.XLOOKUP(LQB234, Schedule!$F$226:$FO$226, Schedule!$F$236:$FO$236, 0)</f>
        <v>0</v>
      </c>
      <c r="LQC250" s="214">
        <f>_xlfn.XLOOKUP(LQC234, Schedule!$F$226:$FO$226, Schedule!$F$236:$FO$236, 0)</f>
        <v>0</v>
      </c>
      <c r="LQD250" s="214">
        <f>_xlfn.XLOOKUP(LQD234, Schedule!$F$226:$FO$226, Schedule!$F$236:$FO$236, 0)</f>
        <v>0</v>
      </c>
      <c r="LQE250" s="214">
        <f>_xlfn.XLOOKUP(LQE234, Schedule!$F$226:$FO$226, Schedule!$F$236:$FO$236, 0)</f>
        <v>0</v>
      </c>
      <c r="LQF250" s="214">
        <f>_xlfn.XLOOKUP(LQF234, Schedule!$F$226:$FO$226, Schedule!$F$236:$FO$236, 0)</f>
        <v>0</v>
      </c>
      <c r="LQG250" s="214">
        <f>_xlfn.XLOOKUP(LQG234, Schedule!$F$226:$FO$226, Schedule!$F$236:$FO$236, 0)</f>
        <v>0</v>
      </c>
      <c r="LQH250" s="214">
        <f>_xlfn.XLOOKUP(LQH234, Schedule!$F$226:$FO$226, Schedule!$F$236:$FO$236, 0)</f>
        <v>0</v>
      </c>
      <c r="LQI250" s="214">
        <f>_xlfn.XLOOKUP(LQI234, Schedule!$F$226:$FO$226, Schedule!$F$236:$FO$236, 0)</f>
        <v>0</v>
      </c>
      <c r="LQJ250" s="214">
        <f>_xlfn.XLOOKUP(LQJ234, Schedule!$F$226:$FO$226, Schedule!$F$236:$FO$236, 0)</f>
        <v>0</v>
      </c>
      <c r="LQK250" s="214">
        <f>_xlfn.XLOOKUP(LQK234, Schedule!$F$226:$FO$226, Schedule!$F$236:$FO$236, 0)</f>
        <v>0</v>
      </c>
      <c r="LQL250" s="214">
        <f>_xlfn.XLOOKUP(LQL234, Schedule!$F$226:$FO$226, Schedule!$F$236:$FO$236, 0)</f>
        <v>0</v>
      </c>
      <c r="LQM250" s="214">
        <f>_xlfn.XLOOKUP(LQM234, Schedule!$F$226:$FO$226, Schedule!$F$236:$FO$236, 0)</f>
        <v>0</v>
      </c>
      <c r="LQN250" s="214">
        <f>_xlfn.XLOOKUP(LQN234, Schedule!$F$226:$FO$226, Schedule!$F$236:$FO$236, 0)</f>
        <v>0</v>
      </c>
      <c r="LQO250" s="214">
        <f>_xlfn.XLOOKUP(LQO234, Schedule!$F$226:$FO$226, Schedule!$F$236:$FO$236, 0)</f>
        <v>0</v>
      </c>
      <c r="LQP250" s="214">
        <f>_xlfn.XLOOKUP(LQP234, Schedule!$F$226:$FO$226, Schedule!$F$236:$FO$236, 0)</f>
        <v>0</v>
      </c>
      <c r="LQQ250" s="214">
        <f>_xlfn.XLOOKUP(LQQ234, Schedule!$F$226:$FO$226, Schedule!$F$236:$FO$236, 0)</f>
        <v>0</v>
      </c>
      <c r="LQR250" s="214">
        <f>_xlfn.XLOOKUP(LQR234, Schedule!$F$226:$FO$226, Schedule!$F$236:$FO$236, 0)</f>
        <v>0</v>
      </c>
      <c r="LQS250" s="214">
        <f>_xlfn.XLOOKUP(LQS234, Schedule!$F$226:$FO$226, Schedule!$F$236:$FO$236, 0)</f>
        <v>0</v>
      </c>
      <c r="LQT250" s="214">
        <f>_xlfn.XLOOKUP(LQT234, Schedule!$F$226:$FO$226, Schedule!$F$236:$FO$236, 0)</f>
        <v>0</v>
      </c>
      <c r="LQU250" s="214">
        <f>_xlfn.XLOOKUP(LQU234, Schedule!$F$226:$FO$226, Schedule!$F$236:$FO$236, 0)</f>
        <v>0</v>
      </c>
      <c r="LQV250" s="214">
        <f>_xlfn.XLOOKUP(LQV234, Schedule!$F$226:$FO$226, Schedule!$F$236:$FO$236, 0)</f>
        <v>0</v>
      </c>
      <c r="LQW250" s="214">
        <f>_xlfn.XLOOKUP(LQW234, Schedule!$F$226:$FO$226, Schedule!$F$236:$FO$236, 0)</f>
        <v>0</v>
      </c>
      <c r="LQX250" s="214">
        <f>_xlfn.XLOOKUP(LQX234, Schedule!$F$226:$FO$226, Schedule!$F$236:$FO$236, 0)</f>
        <v>0</v>
      </c>
      <c r="LQY250" s="214">
        <f>_xlfn.XLOOKUP(LQY234, Schedule!$F$226:$FO$226, Schedule!$F$236:$FO$236, 0)</f>
        <v>0</v>
      </c>
      <c r="LQZ250" s="214">
        <f>_xlfn.XLOOKUP(LQZ234, Schedule!$F$226:$FO$226, Schedule!$F$236:$FO$236, 0)</f>
        <v>0</v>
      </c>
      <c r="LRA250" s="214">
        <f>_xlfn.XLOOKUP(LRA234, Schedule!$F$226:$FO$226, Schedule!$F$236:$FO$236, 0)</f>
        <v>0</v>
      </c>
      <c r="LRB250" s="214">
        <f>_xlfn.XLOOKUP(LRB234, Schedule!$F$226:$FO$226, Schedule!$F$236:$FO$236, 0)</f>
        <v>0</v>
      </c>
      <c r="LRC250" s="214">
        <f>_xlfn.XLOOKUP(LRC234, Schedule!$F$226:$FO$226, Schedule!$F$236:$FO$236, 0)</f>
        <v>0</v>
      </c>
      <c r="LRD250" s="214">
        <f>_xlfn.XLOOKUP(LRD234, Schedule!$F$226:$FO$226, Schedule!$F$236:$FO$236, 0)</f>
        <v>0</v>
      </c>
      <c r="LRE250" s="214">
        <f>_xlfn.XLOOKUP(LRE234, Schedule!$F$226:$FO$226, Schedule!$F$236:$FO$236, 0)</f>
        <v>0</v>
      </c>
      <c r="LRF250" s="214">
        <f>_xlfn.XLOOKUP(LRF234, Schedule!$F$226:$FO$226, Schedule!$F$236:$FO$236, 0)</f>
        <v>0</v>
      </c>
      <c r="LRG250" s="214">
        <f>_xlfn.XLOOKUP(LRG234, Schedule!$F$226:$FO$226, Schedule!$F$236:$FO$236, 0)</f>
        <v>0</v>
      </c>
      <c r="LRH250" s="214">
        <f>_xlfn.XLOOKUP(LRH234, Schedule!$F$226:$FO$226, Schedule!$F$236:$FO$236, 0)</f>
        <v>0</v>
      </c>
      <c r="LRI250" s="214">
        <f>_xlfn.XLOOKUP(LRI234, Schedule!$F$226:$FO$226, Schedule!$F$236:$FO$236, 0)</f>
        <v>0</v>
      </c>
      <c r="LRJ250" s="214">
        <f>_xlfn.XLOOKUP(LRJ234, Schedule!$F$226:$FO$226, Schedule!$F$236:$FO$236, 0)</f>
        <v>0</v>
      </c>
      <c r="LRK250" s="214">
        <f>_xlfn.XLOOKUP(LRK234, Schedule!$F$226:$FO$226, Schedule!$F$236:$FO$236, 0)</f>
        <v>0</v>
      </c>
      <c r="LRL250" s="214">
        <f>_xlfn.XLOOKUP(LRL234, Schedule!$F$226:$FO$226, Schedule!$F$236:$FO$236, 0)</f>
        <v>0</v>
      </c>
      <c r="LRM250" s="214">
        <f>_xlfn.XLOOKUP(LRM234, Schedule!$F$226:$FO$226, Schedule!$F$236:$FO$236, 0)</f>
        <v>0</v>
      </c>
      <c r="LRN250" s="214">
        <f>_xlfn.XLOOKUP(LRN234, Schedule!$F$226:$FO$226, Schedule!$F$236:$FO$236, 0)</f>
        <v>0</v>
      </c>
      <c r="LRO250" s="214">
        <f>_xlfn.XLOOKUP(LRO234, Schedule!$F$226:$FO$226, Schedule!$F$236:$FO$236, 0)</f>
        <v>0</v>
      </c>
      <c r="LRP250" s="214">
        <f>_xlfn.XLOOKUP(LRP234, Schedule!$F$226:$FO$226, Schedule!$F$236:$FO$236, 0)</f>
        <v>0</v>
      </c>
      <c r="LRQ250" s="214">
        <f>_xlfn.XLOOKUP(LRQ234, Schedule!$F$226:$FO$226, Schedule!$F$236:$FO$236, 0)</f>
        <v>0</v>
      </c>
      <c r="LRR250" s="214">
        <f>_xlfn.XLOOKUP(LRR234, Schedule!$F$226:$FO$226, Schedule!$F$236:$FO$236, 0)</f>
        <v>0</v>
      </c>
      <c r="LRS250" s="214">
        <f>_xlfn.XLOOKUP(LRS234, Schedule!$F$226:$FO$226, Schedule!$F$236:$FO$236, 0)</f>
        <v>0</v>
      </c>
      <c r="LRT250" s="214">
        <f>_xlfn.XLOOKUP(LRT234, Schedule!$F$226:$FO$226, Schedule!$F$236:$FO$236, 0)</f>
        <v>0</v>
      </c>
      <c r="LRU250" s="214">
        <f>_xlfn.XLOOKUP(LRU234, Schedule!$F$226:$FO$226, Schedule!$F$236:$FO$236, 0)</f>
        <v>0</v>
      </c>
      <c r="LRV250" s="214">
        <f>_xlfn.XLOOKUP(LRV234, Schedule!$F$226:$FO$226, Schedule!$F$236:$FO$236, 0)</f>
        <v>0</v>
      </c>
      <c r="LRW250" s="214">
        <f>_xlfn.XLOOKUP(LRW234, Schedule!$F$226:$FO$226, Schedule!$F$236:$FO$236, 0)</f>
        <v>0</v>
      </c>
      <c r="LRX250" s="214">
        <f>_xlfn.XLOOKUP(LRX234, Schedule!$F$226:$FO$226, Schedule!$F$236:$FO$236, 0)</f>
        <v>0</v>
      </c>
      <c r="LRY250" s="214">
        <f>_xlfn.XLOOKUP(LRY234, Schedule!$F$226:$FO$226, Schedule!$F$236:$FO$236, 0)</f>
        <v>0</v>
      </c>
      <c r="LRZ250" s="214">
        <f>_xlfn.XLOOKUP(LRZ234, Schedule!$F$226:$FO$226, Schedule!$F$236:$FO$236, 0)</f>
        <v>0</v>
      </c>
      <c r="LSA250" s="214">
        <f>_xlfn.XLOOKUP(LSA234, Schedule!$F$226:$FO$226, Schedule!$F$236:$FO$236, 0)</f>
        <v>0</v>
      </c>
      <c r="LSB250" s="214">
        <f>_xlfn.XLOOKUP(LSB234, Schedule!$F$226:$FO$226, Schedule!$F$236:$FO$236, 0)</f>
        <v>0</v>
      </c>
      <c r="LSC250" s="214">
        <f>_xlfn.XLOOKUP(LSC234, Schedule!$F$226:$FO$226, Schedule!$F$236:$FO$236, 0)</f>
        <v>0</v>
      </c>
      <c r="LSD250" s="214">
        <f>_xlfn.XLOOKUP(LSD234, Schedule!$F$226:$FO$226, Schedule!$F$236:$FO$236, 0)</f>
        <v>0</v>
      </c>
      <c r="LSE250" s="214">
        <f>_xlfn.XLOOKUP(LSE234, Schedule!$F$226:$FO$226, Schedule!$F$236:$FO$236, 0)</f>
        <v>0</v>
      </c>
      <c r="LSF250" s="214">
        <f>_xlfn.XLOOKUP(LSF234, Schedule!$F$226:$FO$226, Schedule!$F$236:$FO$236, 0)</f>
        <v>0</v>
      </c>
      <c r="LSG250" s="214">
        <f>_xlfn.XLOOKUP(LSG234, Schedule!$F$226:$FO$226, Schedule!$F$236:$FO$236, 0)</f>
        <v>0</v>
      </c>
      <c r="LSH250" s="214">
        <f>_xlfn.XLOOKUP(LSH234, Schedule!$F$226:$FO$226, Schedule!$F$236:$FO$236, 0)</f>
        <v>0</v>
      </c>
      <c r="LSI250" s="214">
        <f>_xlfn.XLOOKUP(LSI234, Schedule!$F$226:$FO$226, Schedule!$F$236:$FO$236, 0)</f>
        <v>0</v>
      </c>
      <c r="LSJ250" s="214">
        <f>_xlfn.XLOOKUP(LSJ234, Schedule!$F$226:$FO$226, Schedule!$F$236:$FO$236, 0)</f>
        <v>0</v>
      </c>
      <c r="LSK250" s="214">
        <f>_xlfn.XLOOKUP(LSK234, Schedule!$F$226:$FO$226, Schedule!$F$236:$FO$236, 0)</f>
        <v>0</v>
      </c>
      <c r="LSL250" s="214">
        <f>_xlfn.XLOOKUP(LSL234, Schedule!$F$226:$FO$226, Schedule!$F$236:$FO$236, 0)</f>
        <v>0</v>
      </c>
      <c r="LSM250" s="214">
        <f>_xlfn.XLOOKUP(LSM234, Schedule!$F$226:$FO$226, Schedule!$F$236:$FO$236, 0)</f>
        <v>0</v>
      </c>
      <c r="LSN250" s="214">
        <f>_xlfn.XLOOKUP(LSN234, Schedule!$F$226:$FO$226, Schedule!$F$236:$FO$236, 0)</f>
        <v>0</v>
      </c>
      <c r="LSO250" s="214">
        <f>_xlfn.XLOOKUP(LSO234, Schedule!$F$226:$FO$226, Schedule!$F$236:$FO$236, 0)</f>
        <v>0</v>
      </c>
      <c r="LSP250" s="214">
        <f>_xlfn.XLOOKUP(LSP234, Schedule!$F$226:$FO$226, Schedule!$F$236:$FO$236, 0)</f>
        <v>0</v>
      </c>
      <c r="LSQ250" s="214">
        <f>_xlfn.XLOOKUP(LSQ234, Schedule!$F$226:$FO$226, Schedule!$F$236:$FO$236, 0)</f>
        <v>0</v>
      </c>
      <c r="LSR250" s="214">
        <f>_xlfn.XLOOKUP(LSR234, Schedule!$F$226:$FO$226, Schedule!$F$236:$FO$236, 0)</f>
        <v>0</v>
      </c>
      <c r="LSS250" s="214">
        <f>_xlfn.XLOOKUP(LSS234, Schedule!$F$226:$FO$226, Schedule!$F$236:$FO$236, 0)</f>
        <v>0</v>
      </c>
      <c r="LST250" s="214">
        <f>_xlfn.XLOOKUP(LST234, Schedule!$F$226:$FO$226, Schedule!$F$236:$FO$236, 0)</f>
        <v>0</v>
      </c>
      <c r="LSU250" s="214">
        <f>_xlfn.XLOOKUP(LSU234, Schedule!$F$226:$FO$226, Schedule!$F$236:$FO$236, 0)</f>
        <v>0</v>
      </c>
      <c r="LSV250" s="214">
        <f>_xlfn.XLOOKUP(LSV234, Schedule!$F$226:$FO$226, Schedule!$F$236:$FO$236, 0)</f>
        <v>0</v>
      </c>
      <c r="LSW250" s="214">
        <f>_xlfn.XLOOKUP(LSW234, Schedule!$F$226:$FO$226, Schedule!$F$236:$FO$236, 0)</f>
        <v>0</v>
      </c>
      <c r="LSX250" s="214">
        <f>_xlfn.XLOOKUP(LSX234, Schedule!$F$226:$FO$226, Schedule!$F$236:$FO$236, 0)</f>
        <v>0</v>
      </c>
      <c r="LSY250" s="214">
        <f>_xlfn.XLOOKUP(LSY234, Schedule!$F$226:$FO$226, Schedule!$F$236:$FO$236, 0)</f>
        <v>0</v>
      </c>
      <c r="LSZ250" s="214">
        <f>_xlfn.XLOOKUP(LSZ234, Schedule!$F$226:$FO$226, Schedule!$F$236:$FO$236, 0)</f>
        <v>0</v>
      </c>
      <c r="LTA250" s="214">
        <f>_xlfn.XLOOKUP(LTA234, Schedule!$F$226:$FO$226, Schedule!$F$236:$FO$236, 0)</f>
        <v>0</v>
      </c>
      <c r="LTB250" s="214">
        <f>_xlfn.XLOOKUP(LTB234, Schedule!$F$226:$FO$226, Schedule!$F$236:$FO$236, 0)</f>
        <v>0</v>
      </c>
      <c r="LTC250" s="214">
        <f>_xlfn.XLOOKUP(LTC234, Schedule!$F$226:$FO$226, Schedule!$F$236:$FO$236, 0)</f>
        <v>0</v>
      </c>
      <c r="LTD250" s="214">
        <f>_xlfn.XLOOKUP(LTD234, Schedule!$F$226:$FO$226, Schedule!$F$236:$FO$236, 0)</f>
        <v>0</v>
      </c>
      <c r="LTE250" s="214">
        <f>_xlfn.XLOOKUP(LTE234, Schedule!$F$226:$FO$226, Schedule!$F$236:$FO$236, 0)</f>
        <v>0</v>
      </c>
      <c r="LTF250" s="214">
        <f>_xlfn.XLOOKUP(LTF234, Schedule!$F$226:$FO$226, Schedule!$F$236:$FO$236, 0)</f>
        <v>0</v>
      </c>
      <c r="LTG250" s="214">
        <f>_xlfn.XLOOKUP(LTG234, Schedule!$F$226:$FO$226, Schedule!$F$236:$FO$236, 0)</f>
        <v>0</v>
      </c>
      <c r="LTH250" s="214">
        <f>_xlfn.XLOOKUP(LTH234, Schedule!$F$226:$FO$226, Schedule!$F$236:$FO$236, 0)</f>
        <v>0</v>
      </c>
      <c r="LTI250" s="214">
        <f>_xlfn.XLOOKUP(LTI234, Schedule!$F$226:$FO$226, Schedule!$F$236:$FO$236, 0)</f>
        <v>0</v>
      </c>
      <c r="LTJ250" s="214">
        <f>_xlfn.XLOOKUP(LTJ234, Schedule!$F$226:$FO$226, Schedule!$F$236:$FO$236, 0)</f>
        <v>0</v>
      </c>
      <c r="LTK250" s="214">
        <f>_xlfn.XLOOKUP(LTK234, Schedule!$F$226:$FO$226, Schedule!$F$236:$FO$236, 0)</f>
        <v>0</v>
      </c>
      <c r="LTL250" s="214">
        <f>_xlfn.XLOOKUP(LTL234, Schedule!$F$226:$FO$226, Schedule!$F$236:$FO$236, 0)</f>
        <v>0</v>
      </c>
      <c r="LTM250" s="214">
        <f>_xlfn.XLOOKUP(LTM234, Schedule!$F$226:$FO$226, Schedule!$F$236:$FO$236, 0)</f>
        <v>0</v>
      </c>
      <c r="LTN250" s="214">
        <f>_xlfn.XLOOKUP(LTN234, Schedule!$F$226:$FO$226, Schedule!$F$236:$FO$236, 0)</f>
        <v>0</v>
      </c>
      <c r="LTO250" s="214">
        <f>_xlfn.XLOOKUP(LTO234, Schedule!$F$226:$FO$226, Schedule!$F$236:$FO$236, 0)</f>
        <v>0</v>
      </c>
      <c r="LTP250" s="214">
        <f>_xlfn.XLOOKUP(LTP234, Schedule!$F$226:$FO$226, Schedule!$F$236:$FO$236, 0)</f>
        <v>0</v>
      </c>
      <c r="LTQ250" s="214">
        <f>_xlfn.XLOOKUP(LTQ234, Schedule!$F$226:$FO$226, Schedule!$F$236:$FO$236, 0)</f>
        <v>0</v>
      </c>
      <c r="LTR250" s="214">
        <f>_xlfn.XLOOKUP(LTR234, Schedule!$F$226:$FO$226, Schedule!$F$236:$FO$236, 0)</f>
        <v>0</v>
      </c>
      <c r="LTS250" s="214">
        <f>_xlfn.XLOOKUP(LTS234, Schedule!$F$226:$FO$226, Schedule!$F$236:$FO$236, 0)</f>
        <v>0</v>
      </c>
      <c r="LTT250" s="214">
        <f>_xlfn.XLOOKUP(LTT234, Schedule!$F$226:$FO$226, Schedule!$F$236:$FO$236, 0)</f>
        <v>0</v>
      </c>
      <c r="LTU250" s="214">
        <f>_xlfn.XLOOKUP(LTU234, Schedule!$F$226:$FO$226, Schedule!$F$236:$FO$236, 0)</f>
        <v>0</v>
      </c>
      <c r="LTV250" s="214">
        <f>_xlfn.XLOOKUP(LTV234, Schedule!$F$226:$FO$226, Schedule!$F$236:$FO$236, 0)</f>
        <v>0</v>
      </c>
      <c r="LTW250" s="214">
        <f>_xlfn.XLOOKUP(LTW234, Schedule!$F$226:$FO$226, Schedule!$F$236:$FO$236, 0)</f>
        <v>0</v>
      </c>
      <c r="LTX250" s="214">
        <f>_xlfn.XLOOKUP(LTX234, Schedule!$F$226:$FO$226, Schedule!$F$236:$FO$236, 0)</f>
        <v>0</v>
      </c>
      <c r="LTY250" s="214">
        <f>_xlfn.XLOOKUP(LTY234, Schedule!$F$226:$FO$226, Schedule!$F$236:$FO$236, 0)</f>
        <v>0</v>
      </c>
      <c r="LTZ250" s="214">
        <f>_xlfn.XLOOKUP(LTZ234, Schedule!$F$226:$FO$226, Schedule!$F$236:$FO$236, 0)</f>
        <v>0</v>
      </c>
      <c r="LUA250" s="214">
        <f>_xlfn.XLOOKUP(LUA234, Schedule!$F$226:$FO$226, Schedule!$F$236:$FO$236, 0)</f>
        <v>0</v>
      </c>
      <c r="LUB250" s="214">
        <f>_xlfn.XLOOKUP(LUB234, Schedule!$F$226:$FO$226, Schedule!$F$236:$FO$236, 0)</f>
        <v>0</v>
      </c>
      <c r="LUC250" s="214">
        <f>_xlfn.XLOOKUP(LUC234, Schedule!$F$226:$FO$226, Schedule!$F$236:$FO$236, 0)</f>
        <v>0</v>
      </c>
      <c r="LUD250" s="214">
        <f>_xlfn.XLOOKUP(LUD234, Schedule!$F$226:$FO$226, Schedule!$F$236:$FO$236, 0)</f>
        <v>0</v>
      </c>
      <c r="LUE250" s="214">
        <f>_xlfn.XLOOKUP(LUE234, Schedule!$F$226:$FO$226, Schedule!$F$236:$FO$236, 0)</f>
        <v>0</v>
      </c>
      <c r="LUF250" s="214">
        <f>_xlfn.XLOOKUP(LUF234, Schedule!$F$226:$FO$226, Schedule!$F$236:$FO$236, 0)</f>
        <v>0</v>
      </c>
      <c r="LUG250" s="214">
        <f>_xlfn.XLOOKUP(LUG234, Schedule!$F$226:$FO$226, Schedule!$F$236:$FO$236, 0)</f>
        <v>0</v>
      </c>
      <c r="LUH250" s="214">
        <f>_xlfn.XLOOKUP(LUH234, Schedule!$F$226:$FO$226, Schedule!$F$236:$FO$236, 0)</f>
        <v>0</v>
      </c>
      <c r="LUI250" s="214">
        <f>_xlfn.XLOOKUP(LUI234, Schedule!$F$226:$FO$226, Schedule!$F$236:$FO$236, 0)</f>
        <v>0</v>
      </c>
      <c r="LUJ250" s="214">
        <f>_xlfn.XLOOKUP(LUJ234, Schedule!$F$226:$FO$226, Schedule!$F$236:$FO$236, 0)</f>
        <v>0</v>
      </c>
      <c r="LUK250" s="214">
        <f>_xlfn.XLOOKUP(LUK234, Schedule!$F$226:$FO$226, Schedule!$F$236:$FO$236, 0)</f>
        <v>0</v>
      </c>
      <c r="LUL250" s="214">
        <f>_xlfn.XLOOKUP(LUL234, Schedule!$F$226:$FO$226, Schedule!$F$236:$FO$236, 0)</f>
        <v>0</v>
      </c>
      <c r="LUM250" s="214">
        <f>_xlfn.XLOOKUP(LUM234, Schedule!$F$226:$FO$226, Schedule!$F$236:$FO$236, 0)</f>
        <v>0</v>
      </c>
      <c r="LUN250" s="214">
        <f>_xlfn.XLOOKUP(LUN234, Schedule!$F$226:$FO$226, Schedule!$F$236:$FO$236, 0)</f>
        <v>0</v>
      </c>
      <c r="LUO250" s="214">
        <f>_xlfn.XLOOKUP(LUO234, Schedule!$F$226:$FO$226, Schedule!$F$236:$FO$236, 0)</f>
        <v>0</v>
      </c>
      <c r="LUP250" s="214">
        <f>_xlfn.XLOOKUP(LUP234, Schedule!$F$226:$FO$226, Schedule!$F$236:$FO$236, 0)</f>
        <v>0</v>
      </c>
      <c r="LUQ250" s="214">
        <f>_xlfn.XLOOKUP(LUQ234, Schedule!$F$226:$FO$226, Schedule!$F$236:$FO$236, 0)</f>
        <v>0</v>
      </c>
      <c r="LUR250" s="214">
        <f>_xlfn.XLOOKUP(LUR234, Schedule!$F$226:$FO$226, Schedule!$F$236:$FO$236, 0)</f>
        <v>0</v>
      </c>
      <c r="LUS250" s="214">
        <f>_xlfn.XLOOKUP(LUS234, Schedule!$F$226:$FO$226, Schedule!$F$236:$FO$236, 0)</f>
        <v>0</v>
      </c>
      <c r="LUT250" s="214">
        <f>_xlfn.XLOOKUP(LUT234, Schedule!$F$226:$FO$226, Schedule!$F$236:$FO$236, 0)</f>
        <v>0</v>
      </c>
      <c r="LUU250" s="214">
        <f>_xlfn.XLOOKUP(LUU234, Schedule!$F$226:$FO$226, Schedule!$F$236:$FO$236, 0)</f>
        <v>0</v>
      </c>
      <c r="LUV250" s="214">
        <f>_xlfn.XLOOKUP(LUV234, Schedule!$F$226:$FO$226, Schedule!$F$236:$FO$236, 0)</f>
        <v>0</v>
      </c>
      <c r="LUW250" s="214">
        <f>_xlfn.XLOOKUP(LUW234, Schedule!$F$226:$FO$226, Schedule!$F$236:$FO$236, 0)</f>
        <v>0</v>
      </c>
      <c r="LUX250" s="214">
        <f>_xlfn.XLOOKUP(LUX234, Schedule!$F$226:$FO$226, Schedule!$F$236:$FO$236, 0)</f>
        <v>0</v>
      </c>
      <c r="LUY250" s="214">
        <f>_xlfn.XLOOKUP(LUY234, Schedule!$F$226:$FO$226, Schedule!$F$236:$FO$236, 0)</f>
        <v>0</v>
      </c>
      <c r="LUZ250" s="214">
        <f>_xlfn.XLOOKUP(LUZ234, Schedule!$F$226:$FO$226, Schedule!$F$236:$FO$236, 0)</f>
        <v>0</v>
      </c>
      <c r="LVA250" s="214">
        <f>_xlfn.XLOOKUP(LVA234, Schedule!$F$226:$FO$226, Schedule!$F$236:$FO$236, 0)</f>
        <v>0</v>
      </c>
      <c r="LVB250" s="214">
        <f>_xlfn.XLOOKUP(LVB234, Schedule!$F$226:$FO$226, Schedule!$F$236:$FO$236, 0)</f>
        <v>0</v>
      </c>
      <c r="LVC250" s="214">
        <f>_xlfn.XLOOKUP(LVC234, Schedule!$F$226:$FO$226, Schedule!$F$236:$FO$236, 0)</f>
        <v>0</v>
      </c>
      <c r="LVD250" s="214">
        <f>_xlfn.XLOOKUP(LVD234, Schedule!$F$226:$FO$226, Schedule!$F$236:$FO$236, 0)</f>
        <v>0</v>
      </c>
      <c r="LVE250" s="214">
        <f>_xlfn.XLOOKUP(LVE234, Schedule!$F$226:$FO$226, Schedule!$F$236:$FO$236, 0)</f>
        <v>0</v>
      </c>
      <c r="LVF250" s="214">
        <f>_xlfn.XLOOKUP(LVF234, Schedule!$F$226:$FO$226, Schedule!$F$236:$FO$236, 0)</f>
        <v>0</v>
      </c>
      <c r="LVG250" s="214">
        <f>_xlfn.XLOOKUP(LVG234, Schedule!$F$226:$FO$226, Schedule!$F$236:$FO$236, 0)</f>
        <v>0</v>
      </c>
      <c r="LVH250" s="214">
        <f>_xlfn.XLOOKUP(LVH234, Schedule!$F$226:$FO$226, Schedule!$F$236:$FO$236, 0)</f>
        <v>0</v>
      </c>
      <c r="LVI250" s="214">
        <f>_xlfn.XLOOKUP(LVI234, Schedule!$F$226:$FO$226, Schedule!$F$236:$FO$236, 0)</f>
        <v>0</v>
      </c>
      <c r="LVJ250" s="214">
        <f>_xlfn.XLOOKUP(LVJ234, Schedule!$F$226:$FO$226, Schedule!$F$236:$FO$236, 0)</f>
        <v>0</v>
      </c>
      <c r="LVK250" s="214">
        <f>_xlfn.XLOOKUP(LVK234, Schedule!$F$226:$FO$226, Schedule!$F$236:$FO$236, 0)</f>
        <v>0</v>
      </c>
      <c r="LVL250" s="214">
        <f>_xlfn.XLOOKUP(LVL234, Schedule!$F$226:$FO$226, Schedule!$F$236:$FO$236, 0)</f>
        <v>0</v>
      </c>
      <c r="LVM250" s="214">
        <f>_xlfn.XLOOKUP(LVM234, Schedule!$F$226:$FO$226, Schedule!$F$236:$FO$236, 0)</f>
        <v>0</v>
      </c>
      <c r="LVN250" s="214">
        <f>_xlfn.XLOOKUP(LVN234, Schedule!$F$226:$FO$226, Schedule!$F$236:$FO$236, 0)</f>
        <v>0</v>
      </c>
      <c r="LVO250" s="214">
        <f>_xlfn.XLOOKUP(LVO234, Schedule!$F$226:$FO$226, Schedule!$F$236:$FO$236, 0)</f>
        <v>0</v>
      </c>
      <c r="LVP250" s="214">
        <f>_xlfn.XLOOKUP(LVP234, Schedule!$F$226:$FO$226, Schedule!$F$236:$FO$236, 0)</f>
        <v>0</v>
      </c>
      <c r="LVQ250" s="214">
        <f>_xlfn.XLOOKUP(LVQ234, Schedule!$F$226:$FO$226, Schedule!$F$236:$FO$236, 0)</f>
        <v>0</v>
      </c>
      <c r="LVR250" s="214">
        <f>_xlfn.XLOOKUP(LVR234, Schedule!$F$226:$FO$226, Schedule!$F$236:$FO$236, 0)</f>
        <v>0</v>
      </c>
      <c r="LVS250" s="214">
        <f>_xlfn.XLOOKUP(LVS234, Schedule!$F$226:$FO$226, Schedule!$F$236:$FO$236, 0)</f>
        <v>0</v>
      </c>
      <c r="LVT250" s="214">
        <f>_xlfn.XLOOKUP(LVT234, Schedule!$F$226:$FO$226, Schedule!$F$236:$FO$236, 0)</f>
        <v>0</v>
      </c>
      <c r="LVU250" s="214">
        <f>_xlfn.XLOOKUP(LVU234, Schedule!$F$226:$FO$226, Schedule!$F$236:$FO$236, 0)</f>
        <v>0</v>
      </c>
      <c r="LVV250" s="214">
        <f>_xlfn.XLOOKUP(LVV234, Schedule!$F$226:$FO$226, Schedule!$F$236:$FO$236, 0)</f>
        <v>0</v>
      </c>
      <c r="LVW250" s="214">
        <f>_xlfn.XLOOKUP(LVW234, Schedule!$F$226:$FO$226, Schedule!$F$236:$FO$236, 0)</f>
        <v>0</v>
      </c>
      <c r="LVX250" s="214">
        <f>_xlfn.XLOOKUP(LVX234, Schedule!$F$226:$FO$226, Schedule!$F$236:$FO$236, 0)</f>
        <v>0</v>
      </c>
      <c r="LVY250" s="214">
        <f>_xlfn.XLOOKUP(LVY234, Schedule!$F$226:$FO$226, Schedule!$F$236:$FO$236, 0)</f>
        <v>0</v>
      </c>
      <c r="LVZ250" s="214">
        <f>_xlfn.XLOOKUP(LVZ234, Schedule!$F$226:$FO$226, Schedule!$F$236:$FO$236, 0)</f>
        <v>0</v>
      </c>
      <c r="LWA250" s="214">
        <f>_xlfn.XLOOKUP(LWA234, Schedule!$F$226:$FO$226, Schedule!$F$236:$FO$236, 0)</f>
        <v>0</v>
      </c>
      <c r="LWB250" s="214">
        <f>_xlfn.XLOOKUP(LWB234, Schedule!$F$226:$FO$226, Schedule!$F$236:$FO$236, 0)</f>
        <v>0</v>
      </c>
      <c r="LWC250" s="214">
        <f>_xlfn.XLOOKUP(LWC234, Schedule!$F$226:$FO$226, Schedule!$F$236:$FO$236, 0)</f>
        <v>0</v>
      </c>
      <c r="LWD250" s="214">
        <f>_xlfn.XLOOKUP(LWD234, Schedule!$F$226:$FO$226, Schedule!$F$236:$FO$236, 0)</f>
        <v>0</v>
      </c>
      <c r="LWE250" s="214">
        <f>_xlfn.XLOOKUP(LWE234, Schedule!$F$226:$FO$226, Schedule!$F$236:$FO$236, 0)</f>
        <v>0</v>
      </c>
      <c r="LWF250" s="214">
        <f>_xlfn.XLOOKUP(LWF234, Schedule!$F$226:$FO$226, Schedule!$F$236:$FO$236, 0)</f>
        <v>0</v>
      </c>
      <c r="LWG250" s="214">
        <f>_xlfn.XLOOKUP(LWG234, Schedule!$F$226:$FO$226, Schedule!$F$236:$FO$236, 0)</f>
        <v>0</v>
      </c>
      <c r="LWH250" s="214">
        <f>_xlfn.XLOOKUP(LWH234, Schedule!$F$226:$FO$226, Schedule!$F$236:$FO$236, 0)</f>
        <v>0</v>
      </c>
      <c r="LWI250" s="214">
        <f>_xlfn.XLOOKUP(LWI234, Schedule!$F$226:$FO$226, Schedule!$F$236:$FO$236, 0)</f>
        <v>0</v>
      </c>
      <c r="LWJ250" s="214">
        <f>_xlfn.XLOOKUP(LWJ234, Schedule!$F$226:$FO$226, Schedule!$F$236:$FO$236, 0)</f>
        <v>0</v>
      </c>
      <c r="LWK250" s="214">
        <f>_xlfn.XLOOKUP(LWK234, Schedule!$F$226:$FO$226, Schedule!$F$236:$FO$236, 0)</f>
        <v>0</v>
      </c>
      <c r="LWL250" s="214">
        <f>_xlfn.XLOOKUP(LWL234, Schedule!$F$226:$FO$226, Schedule!$F$236:$FO$236, 0)</f>
        <v>0</v>
      </c>
      <c r="LWM250" s="214">
        <f>_xlfn.XLOOKUP(LWM234, Schedule!$F$226:$FO$226, Schedule!$F$236:$FO$236, 0)</f>
        <v>0</v>
      </c>
      <c r="LWN250" s="214">
        <f>_xlfn.XLOOKUP(LWN234, Schedule!$F$226:$FO$226, Schedule!$F$236:$FO$236, 0)</f>
        <v>0</v>
      </c>
      <c r="LWO250" s="214">
        <f>_xlfn.XLOOKUP(LWO234, Schedule!$F$226:$FO$226, Schedule!$F$236:$FO$236, 0)</f>
        <v>0</v>
      </c>
      <c r="LWP250" s="214">
        <f>_xlfn.XLOOKUP(LWP234, Schedule!$F$226:$FO$226, Schedule!$F$236:$FO$236, 0)</f>
        <v>0</v>
      </c>
      <c r="LWQ250" s="214">
        <f>_xlfn.XLOOKUP(LWQ234, Schedule!$F$226:$FO$226, Schedule!$F$236:$FO$236, 0)</f>
        <v>0</v>
      </c>
      <c r="LWR250" s="214">
        <f>_xlfn.XLOOKUP(LWR234, Schedule!$F$226:$FO$226, Schedule!$F$236:$FO$236, 0)</f>
        <v>0</v>
      </c>
      <c r="LWS250" s="214">
        <f>_xlfn.XLOOKUP(LWS234, Schedule!$F$226:$FO$226, Schedule!$F$236:$FO$236, 0)</f>
        <v>0</v>
      </c>
      <c r="LWT250" s="214">
        <f>_xlfn.XLOOKUP(LWT234, Schedule!$F$226:$FO$226, Schedule!$F$236:$FO$236, 0)</f>
        <v>0</v>
      </c>
      <c r="LWU250" s="214">
        <f>_xlfn.XLOOKUP(LWU234, Schedule!$F$226:$FO$226, Schedule!$F$236:$FO$236, 0)</f>
        <v>0</v>
      </c>
      <c r="LWV250" s="214">
        <f>_xlfn.XLOOKUP(LWV234, Schedule!$F$226:$FO$226, Schedule!$F$236:$FO$236, 0)</f>
        <v>0</v>
      </c>
      <c r="LWW250" s="214">
        <f>_xlfn.XLOOKUP(LWW234, Schedule!$F$226:$FO$226, Schedule!$F$236:$FO$236, 0)</f>
        <v>0</v>
      </c>
      <c r="LWX250" s="214">
        <f>_xlfn.XLOOKUP(LWX234, Schedule!$F$226:$FO$226, Schedule!$F$236:$FO$236, 0)</f>
        <v>0</v>
      </c>
      <c r="LWY250" s="214">
        <f>_xlfn.XLOOKUP(LWY234, Schedule!$F$226:$FO$226, Schedule!$F$236:$FO$236, 0)</f>
        <v>0</v>
      </c>
      <c r="LWZ250" s="214">
        <f>_xlfn.XLOOKUP(LWZ234, Schedule!$F$226:$FO$226, Schedule!$F$236:$FO$236, 0)</f>
        <v>0</v>
      </c>
      <c r="LXA250" s="214">
        <f>_xlfn.XLOOKUP(LXA234, Schedule!$F$226:$FO$226, Schedule!$F$236:$FO$236, 0)</f>
        <v>0</v>
      </c>
      <c r="LXB250" s="214">
        <f>_xlfn.XLOOKUP(LXB234, Schedule!$F$226:$FO$226, Schedule!$F$236:$FO$236, 0)</f>
        <v>0</v>
      </c>
      <c r="LXC250" s="214">
        <f>_xlfn.XLOOKUP(LXC234, Schedule!$F$226:$FO$226, Schedule!$F$236:$FO$236, 0)</f>
        <v>0</v>
      </c>
      <c r="LXD250" s="214">
        <f>_xlfn.XLOOKUP(LXD234, Schedule!$F$226:$FO$226, Schedule!$F$236:$FO$236, 0)</f>
        <v>0</v>
      </c>
      <c r="LXE250" s="214">
        <f>_xlfn.XLOOKUP(LXE234, Schedule!$F$226:$FO$226, Schedule!$F$236:$FO$236, 0)</f>
        <v>0</v>
      </c>
      <c r="LXF250" s="214">
        <f>_xlfn.XLOOKUP(LXF234, Schedule!$F$226:$FO$226, Schedule!$F$236:$FO$236, 0)</f>
        <v>0</v>
      </c>
      <c r="LXG250" s="214">
        <f>_xlfn.XLOOKUP(LXG234, Schedule!$F$226:$FO$226, Schedule!$F$236:$FO$236, 0)</f>
        <v>0</v>
      </c>
      <c r="LXH250" s="214">
        <f>_xlfn.XLOOKUP(LXH234, Schedule!$F$226:$FO$226, Schedule!$F$236:$FO$236, 0)</f>
        <v>0</v>
      </c>
      <c r="LXI250" s="214">
        <f>_xlfn.XLOOKUP(LXI234, Schedule!$F$226:$FO$226, Schedule!$F$236:$FO$236, 0)</f>
        <v>0</v>
      </c>
      <c r="LXJ250" s="214">
        <f>_xlfn.XLOOKUP(LXJ234, Schedule!$F$226:$FO$226, Schedule!$F$236:$FO$236, 0)</f>
        <v>0</v>
      </c>
      <c r="LXK250" s="214">
        <f>_xlfn.XLOOKUP(LXK234, Schedule!$F$226:$FO$226, Schedule!$F$236:$FO$236, 0)</f>
        <v>0</v>
      </c>
      <c r="LXL250" s="214">
        <f>_xlfn.XLOOKUP(LXL234, Schedule!$F$226:$FO$226, Schedule!$F$236:$FO$236, 0)</f>
        <v>0</v>
      </c>
      <c r="LXM250" s="214">
        <f>_xlfn.XLOOKUP(LXM234, Schedule!$F$226:$FO$226, Schedule!$F$236:$FO$236, 0)</f>
        <v>0</v>
      </c>
      <c r="LXN250" s="214">
        <f>_xlfn.XLOOKUP(LXN234, Schedule!$F$226:$FO$226, Schedule!$F$236:$FO$236, 0)</f>
        <v>0</v>
      </c>
      <c r="LXO250" s="214">
        <f>_xlfn.XLOOKUP(LXO234, Schedule!$F$226:$FO$226, Schedule!$F$236:$FO$236, 0)</f>
        <v>0</v>
      </c>
      <c r="LXP250" s="214">
        <f>_xlfn.XLOOKUP(LXP234, Schedule!$F$226:$FO$226, Schedule!$F$236:$FO$236, 0)</f>
        <v>0</v>
      </c>
      <c r="LXQ250" s="214">
        <f>_xlfn.XLOOKUP(LXQ234, Schedule!$F$226:$FO$226, Schedule!$F$236:$FO$236, 0)</f>
        <v>0</v>
      </c>
      <c r="LXR250" s="214">
        <f>_xlfn.XLOOKUP(LXR234, Schedule!$F$226:$FO$226, Schedule!$F$236:$FO$236, 0)</f>
        <v>0</v>
      </c>
      <c r="LXS250" s="214">
        <f>_xlfn.XLOOKUP(LXS234, Schedule!$F$226:$FO$226, Schedule!$F$236:$FO$236, 0)</f>
        <v>0</v>
      </c>
      <c r="LXT250" s="214">
        <f>_xlfn.XLOOKUP(LXT234, Schedule!$F$226:$FO$226, Schedule!$F$236:$FO$236, 0)</f>
        <v>0</v>
      </c>
      <c r="LXU250" s="214">
        <f>_xlfn.XLOOKUP(LXU234, Schedule!$F$226:$FO$226, Schedule!$F$236:$FO$236, 0)</f>
        <v>0</v>
      </c>
      <c r="LXV250" s="214">
        <f>_xlfn.XLOOKUP(LXV234, Schedule!$F$226:$FO$226, Schedule!$F$236:$FO$236, 0)</f>
        <v>0</v>
      </c>
      <c r="LXW250" s="214">
        <f>_xlfn.XLOOKUP(LXW234, Schedule!$F$226:$FO$226, Schedule!$F$236:$FO$236, 0)</f>
        <v>0</v>
      </c>
      <c r="LXX250" s="214">
        <f>_xlfn.XLOOKUP(LXX234, Schedule!$F$226:$FO$226, Schedule!$F$236:$FO$236, 0)</f>
        <v>0</v>
      </c>
      <c r="LXY250" s="214">
        <f>_xlfn.XLOOKUP(LXY234, Schedule!$F$226:$FO$226, Schedule!$F$236:$FO$236, 0)</f>
        <v>0</v>
      </c>
      <c r="LXZ250" s="214">
        <f>_xlfn.XLOOKUP(LXZ234, Schedule!$F$226:$FO$226, Schedule!$F$236:$FO$236, 0)</f>
        <v>0</v>
      </c>
      <c r="LYA250" s="214">
        <f>_xlfn.XLOOKUP(LYA234, Schedule!$F$226:$FO$226, Schedule!$F$236:$FO$236, 0)</f>
        <v>0</v>
      </c>
      <c r="LYB250" s="214">
        <f>_xlfn.XLOOKUP(LYB234, Schedule!$F$226:$FO$226, Schedule!$F$236:$FO$236, 0)</f>
        <v>0</v>
      </c>
      <c r="LYC250" s="214">
        <f>_xlfn.XLOOKUP(LYC234, Schedule!$F$226:$FO$226, Schedule!$F$236:$FO$236, 0)</f>
        <v>0</v>
      </c>
      <c r="LYD250" s="214">
        <f>_xlfn.XLOOKUP(LYD234, Schedule!$F$226:$FO$226, Schedule!$F$236:$FO$236, 0)</f>
        <v>0</v>
      </c>
      <c r="LYE250" s="214">
        <f>_xlfn.XLOOKUP(LYE234, Schedule!$F$226:$FO$226, Schedule!$F$236:$FO$236, 0)</f>
        <v>0</v>
      </c>
      <c r="LYF250" s="214">
        <f>_xlfn.XLOOKUP(LYF234, Schedule!$F$226:$FO$226, Schedule!$F$236:$FO$236, 0)</f>
        <v>0</v>
      </c>
      <c r="LYG250" s="214">
        <f>_xlfn.XLOOKUP(LYG234, Schedule!$F$226:$FO$226, Schedule!$F$236:$FO$236, 0)</f>
        <v>0</v>
      </c>
      <c r="LYH250" s="214">
        <f>_xlfn.XLOOKUP(LYH234, Schedule!$F$226:$FO$226, Schedule!$F$236:$FO$236, 0)</f>
        <v>0</v>
      </c>
      <c r="LYI250" s="214">
        <f>_xlfn.XLOOKUP(LYI234, Schedule!$F$226:$FO$226, Schedule!$F$236:$FO$236, 0)</f>
        <v>0</v>
      </c>
      <c r="LYJ250" s="214">
        <f>_xlfn.XLOOKUP(LYJ234, Schedule!$F$226:$FO$226, Schedule!$F$236:$FO$236, 0)</f>
        <v>0</v>
      </c>
      <c r="LYK250" s="214">
        <f>_xlfn.XLOOKUP(LYK234, Schedule!$F$226:$FO$226, Schedule!$F$236:$FO$236, 0)</f>
        <v>0</v>
      </c>
      <c r="LYL250" s="214">
        <f>_xlfn.XLOOKUP(LYL234, Schedule!$F$226:$FO$226, Schedule!$F$236:$FO$236, 0)</f>
        <v>0</v>
      </c>
      <c r="LYM250" s="214">
        <f>_xlfn.XLOOKUP(LYM234, Schedule!$F$226:$FO$226, Schedule!$F$236:$FO$236, 0)</f>
        <v>0</v>
      </c>
      <c r="LYN250" s="214">
        <f>_xlfn.XLOOKUP(LYN234, Schedule!$F$226:$FO$226, Schedule!$F$236:$FO$236, 0)</f>
        <v>0</v>
      </c>
      <c r="LYO250" s="214">
        <f>_xlfn.XLOOKUP(LYO234, Schedule!$F$226:$FO$226, Schedule!$F$236:$FO$236, 0)</f>
        <v>0</v>
      </c>
      <c r="LYP250" s="214">
        <f>_xlfn.XLOOKUP(LYP234, Schedule!$F$226:$FO$226, Schedule!$F$236:$FO$236, 0)</f>
        <v>0</v>
      </c>
      <c r="LYQ250" s="214">
        <f>_xlfn.XLOOKUP(LYQ234, Schedule!$F$226:$FO$226, Schedule!$F$236:$FO$236, 0)</f>
        <v>0</v>
      </c>
      <c r="LYR250" s="214">
        <f>_xlfn.XLOOKUP(LYR234, Schedule!$F$226:$FO$226, Schedule!$F$236:$FO$236, 0)</f>
        <v>0</v>
      </c>
      <c r="LYS250" s="214">
        <f>_xlfn.XLOOKUP(LYS234, Schedule!$F$226:$FO$226, Schedule!$F$236:$FO$236, 0)</f>
        <v>0</v>
      </c>
      <c r="LYT250" s="214">
        <f>_xlfn.XLOOKUP(LYT234, Schedule!$F$226:$FO$226, Schedule!$F$236:$FO$236, 0)</f>
        <v>0</v>
      </c>
      <c r="LYU250" s="214">
        <f>_xlfn.XLOOKUP(LYU234, Schedule!$F$226:$FO$226, Schedule!$F$236:$FO$236, 0)</f>
        <v>0</v>
      </c>
      <c r="LYV250" s="214">
        <f>_xlfn.XLOOKUP(LYV234, Schedule!$F$226:$FO$226, Schedule!$F$236:$FO$236, 0)</f>
        <v>0</v>
      </c>
      <c r="LYW250" s="214">
        <f>_xlfn.XLOOKUP(LYW234, Schedule!$F$226:$FO$226, Schedule!$F$236:$FO$236, 0)</f>
        <v>0</v>
      </c>
      <c r="LYX250" s="214">
        <f>_xlfn.XLOOKUP(LYX234, Schedule!$F$226:$FO$226, Schedule!$F$236:$FO$236, 0)</f>
        <v>0</v>
      </c>
      <c r="LYY250" s="214">
        <f>_xlfn.XLOOKUP(LYY234, Schedule!$F$226:$FO$226, Schedule!$F$236:$FO$236, 0)</f>
        <v>0</v>
      </c>
      <c r="LYZ250" s="214">
        <f>_xlfn.XLOOKUP(LYZ234, Schedule!$F$226:$FO$226, Schedule!$F$236:$FO$236, 0)</f>
        <v>0</v>
      </c>
      <c r="LZA250" s="214">
        <f>_xlfn.XLOOKUP(LZA234, Schedule!$F$226:$FO$226, Schedule!$F$236:$FO$236, 0)</f>
        <v>0</v>
      </c>
      <c r="LZB250" s="214">
        <f>_xlfn.XLOOKUP(LZB234, Schedule!$F$226:$FO$226, Schedule!$F$236:$FO$236, 0)</f>
        <v>0</v>
      </c>
      <c r="LZC250" s="214">
        <f>_xlfn.XLOOKUP(LZC234, Schedule!$F$226:$FO$226, Schedule!$F$236:$FO$236, 0)</f>
        <v>0</v>
      </c>
      <c r="LZD250" s="214">
        <f>_xlfn.XLOOKUP(LZD234, Schedule!$F$226:$FO$226, Schedule!$F$236:$FO$236, 0)</f>
        <v>0</v>
      </c>
      <c r="LZE250" s="214">
        <f>_xlfn.XLOOKUP(LZE234, Schedule!$F$226:$FO$226, Schedule!$F$236:$FO$236, 0)</f>
        <v>0</v>
      </c>
      <c r="LZF250" s="214">
        <f>_xlfn.XLOOKUP(LZF234, Schedule!$F$226:$FO$226, Schedule!$F$236:$FO$236, 0)</f>
        <v>0</v>
      </c>
      <c r="LZG250" s="214">
        <f>_xlfn.XLOOKUP(LZG234, Schedule!$F$226:$FO$226, Schedule!$F$236:$FO$236, 0)</f>
        <v>0</v>
      </c>
      <c r="LZH250" s="214">
        <f>_xlfn.XLOOKUP(LZH234, Schedule!$F$226:$FO$226, Schedule!$F$236:$FO$236, 0)</f>
        <v>0</v>
      </c>
      <c r="LZI250" s="214">
        <f>_xlfn.XLOOKUP(LZI234, Schedule!$F$226:$FO$226, Schedule!$F$236:$FO$236, 0)</f>
        <v>0</v>
      </c>
      <c r="LZJ250" s="214">
        <f>_xlfn.XLOOKUP(LZJ234, Schedule!$F$226:$FO$226, Schedule!$F$236:$FO$236, 0)</f>
        <v>0</v>
      </c>
      <c r="LZK250" s="214">
        <f>_xlfn.XLOOKUP(LZK234, Schedule!$F$226:$FO$226, Schedule!$F$236:$FO$236, 0)</f>
        <v>0</v>
      </c>
      <c r="LZL250" s="214">
        <f>_xlfn.XLOOKUP(LZL234, Schedule!$F$226:$FO$226, Schedule!$F$236:$FO$236, 0)</f>
        <v>0</v>
      </c>
      <c r="LZM250" s="214">
        <f>_xlfn.XLOOKUP(LZM234, Schedule!$F$226:$FO$226, Schedule!$F$236:$FO$236, 0)</f>
        <v>0</v>
      </c>
      <c r="LZN250" s="214">
        <f>_xlfn.XLOOKUP(LZN234, Schedule!$F$226:$FO$226, Schedule!$F$236:$FO$236, 0)</f>
        <v>0</v>
      </c>
      <c r="LZO250" s="214">
        <f>_xlfn.XLOOKUP(LZO234, Schedule!$F$226:$FO$226, Schedule!$F$236:$FO$236, 0)</f>
        <v>0</v>
      </c>
      <c r="LZP250" s="214">
        <f>_xlfn.XLOOKUP(LZP234, Schedule!$F$226:$FO$226, Schedule!$F$236:$FO$236, 0)</f>
        <v>0</v>
      </c>
      <c r="LZQ250" s="214">
        <f>_xlfn.XLOOKUP(LZQ234, Schedule!$F$226:$FO$226, Schedule!$F$236:$FO$236, 0)</f>
        <v>0</v>
      </c>
      <c r="LZR250" s="214">
        <f>_xlfn.XLOOKUP(LZR234, Schedule!$F$226:$FO$226, Schedule!$F$236:$FO$236, 0)</f>
        <v>0</v>
      </c>
      <c r="LZS250" s="214">
        <f>_xlfn.XLOOKUP(LZS234, Schedule!$F$226:$FO$226, Schedule!$F$236:$FO$236, 0)</f>
        <v>0</v>
      </c>
      <c r="LZT250" s="214">
        <f>_xlfn.XLOOKUP(LZT234, Schedule!$F$226:$FO$226, Schedule!$F$236:$FO$236, 0)</f>
        <v>0</v>
      </c>
      <c r="LZU250" s="214">
        <f>_xlfn.XLOOKUP(LZU234, Schedule!$F$226:$FO$226, Schedule!$F$236:$FO$236, 0)</f>
        <v>0</v>
      </c>
      <c r="LZV250" s="214">
        <f>_xlfn.XLOOKUP(LZV234, Schedule!$F$226:$FO$226, Schedule!$F$236:$FO$236, 0)</f>
        <v>0</v>
      </c>
      <c r="LZW250" s="214">
        <f>_xlfn.XLOOKUP(LZW234, Schedule!$F$226:$FO$226, Schedule!$F$236:$FO$236, 0)</f>
        <v>0</v>
      </c>
      <c r="LZX250" s="214">
        <f>_xlfn.XLOOKUP(LZX234, Schedule!$F$226:$FO$226, Schedule!$F$236:$FO$236, 0)</f>
        <v>0</v>
      </c>
      <c r="LZY250" s="214">
        <f>_xlfn.XLOOKUP(LZY234, Schedule!$F$226:$FO$226, Schedule!$F$236:$FO$236, 0)</f>
        <v>0</v>
      </c>
      <c r="LZZ250" s="214">
        <f>_xlfn.XLOOKUP(LZZ234, Schedule!$F$226:$FO$226, Schedule!$F$236:$FO$236, 0)</f>
        <v>0</v>
      </c>
      <c r="MAA250" s="214">
        <f>_xlfn.XLOOKUP(MAA234, Schedule!$F$226:$FO$226, Schedule!$F$236:$FO$236, 0)</f>
        <v>0</v>
      </c>
      <c r="MAB250" s="214">
        <f>_xlfn.XLOOKUP(MAB234, Schedule!$F$226:$FO$226, Schedule!$F$236:$FO$236, 0)</f>
        <v>0</v>
      </c>
      <c r="MAC250" s="214">
        <f>_xlfn.XLOOKUP(MAC234, Schedule!$F$226:$FO$226, Schedule!$F$236:$FO$236, 0)</f>
        <v>0</v>
      </c>
      <c r="MAD250" s="214">
        <f>_xlfn.XLOOKUP(MAD234, Schedule!$F$226:$FO$226, Schedule!$F$236:$FO$236, 0)</f>
        <v>0</v>
      </c>
      <c r="MAE250" s="214">
        <f>_xlfn.XLOOKUP(MAE234, Schedule!$F$226:$FO$226, Schedule!$F$236:$FO$236, 0)</f>
        <v>0</v>
      </c>
      <c r="MAF250" s="214">
        <f>_xlfn.XLOOKUP(MAF234, Schedule!$F$226:$FO$226, Schedule!$F$236:$FO$236, 0)</f>
        <v>0</v>
      </c>
      <c r="MAG250" s="214">
        <f>_xlfn.XLOOKUP(MAG234, Schedule!$F$226:$FO$226, Schedule!$F$236:$FO$236, 0)</f>
        <v>0</v>
      </c>
      <c r="MAH250" s="214">
        <f>_xlfn.XLOOKUP(MAH234, Schedule!$F$226:$FO$226, Schedule!$F$236:$FO$236, 0)</f>
        <v>0</v>
      </c>
      <c r="MAI250" s="214">
        <f>_xlfn.XLOOKUP(MAI234, Schedule!$F$226:$FO$226, Schedule!$F$236:$FO$236, 0)</f>
        <v>0</v>
      </c>
      <c r="MAJ250" s="214">
        <f>_xlfn.XLOOKUP(MAJ234, Schedule!$F$226:$FO$226, Schedule!$F$236:$FO$236, 0)</f>
        <v>0</v>
      </c>
      <c r="MAK250" s="214">
        <f>_xlfn.XLOOKUP(MAK234, Schedule!$F$226:$FO$226, Schedule!$F$236:$FO$236, 0)</f>
        <v>0</v>
      </c>
      <c r="MAL250" s="214">
        <f>_xlfn.XLOOKUP(MAL234, Schedule!$F$226:$FO$226, Schedule!$F$236:$FO$236, 0)</f>
        <v>0</v>
      </c>
      <c r="MAM250" s="214">
        <f>_xlfn.XLOOKUP(MAM234, Schedule!$F$226:$FO$226, Schedule!$F$236:$FO$236, 0)</f>
        <v>0</v>
      </c>
      <c r="MAN250" s="214">
        <f>_xlfn.XLOOKUP(MAN234, Schedule!$F$226:$FO$226, Schedule!$F$236:$FO$236, 0)</f>
        <v>0</v>
      </c>
      <c r="MAO250" s="214">
        <f>_xlfn.XLOOKUP(MAO234, Schedule!$F$226:$FO$226, Schedule!$F$236:$FO$236, 0)</f>
        <v>0</v>
      </c>
      <c r="MAP250" s="214">
        <f>_xlfn.XLOOKUP(MAP234, Schedule!$F$226:$FO$226, Schedule!$F$236:$FO$236, 0)</f>
        <v>0</v>
      </c>
      <c r="MAQ250" s="214">
        <f>_xlfn.XLOOKUP(MAQ234, Schedule!$F$226:$FO$226, Schedule!$F$236:$FO$236, 0)</f>
        <v>0</v>
      </c>
      <c r="MAR250" s="214">
        <f>_xlfn.XLOOKUP(MAR234, Schedule!$F$226:$FO$226, Schedule!$F$236:$FO$236, 0)</f>
        <v>0</v>
      </c>
      <c r="MAS250" s="214">
        <f>_xlfn.XLOOKUP(MAS234, Schedule!$F$226:$FO$226, Schedule!$F$236:$FO$236, 0)</f>
        <v>0</v>
      </c>
      <c r="MAT250" s="214">
        <f>_xlfn.XLOOKUP(MAT234, Schedule!$F$226:$FO$226, Schedule!$F$236:$FO$236, 0)</f>
        <v>0</v>
      </c>
      <c r="MAU250" s="214">
        <f>_xlfn.XLOOKUP(MAU234, Schedule!$F$226:$FO$226, Schedule!$F$236:$FO$236, 0)</f>
        <v>0</v>
      </c>
      <c r="MAV250" s="214">
        <f>_xlfn.XLOOKUP(MAV234, Schedule!$F$226:$FO$226, Schedule!$F$236:$FO$236, 0)</f>
        <v>0</v>
      </c>
      <c r="MAW250" s="214">
        <f>_xlfn.XLOOKUP(MAW234, Schedule!$F$226:$FO$226, Schedule!$F$236:$FO$236, 0)</f>
        <v>0</v>
      </c>
      <c r="MAX250" s="214">
        <f>_xlfn.XLOOKUP(MAX234, Schedule!$F$226:$FO$226, Schedule!$F$236:$FO$236, 0)</f>
        <v>0</v>
      </c>
      <c r="MAY250" s="214">
        <f>_xlfn.XLOOKUP(MAY234, Schedule!$F$226:$FO$226, Schedule!$F$236:$FO$236, 0)</f>
        <v>0</v>
      </c>
      <c r="MAZ250" s="214">
        <f>_xlfn.XLOOKUP(MAZ234, Schedule!$F$226:$FO$226, Schedule!$F$236:$FO$236, 0)</f>
        <v>0</v>
      </c>
      <c r="MBA250" s="214">
        <f>_xlfn.XLOOKUP(MBA234, Schedule!$F$226:$FO$226, Schedule!$F$236:$FO$236, 0)</f>
        <v>0</v>
      </c>
      <c r="MBB250" s="214">
        <f>_xlfn.XLOOKUP(MBB234, Schedule!$F$226:$FO$226, Schedule!$F$236:$FO$236, 0)</f>
        <v>0</v>
      </c>
      <c r="MBC250" s="214">
        <f>_xlfn.XLOOKUP(MBC234, Schedule!$F$226:$FO$226, Schedule!$F$236:$FO$236, 0)</f>
        <v>0</v>
      </c>
      <c r="MBD250" s="214">
        <f>_xlfn.XLOOKUP(MBD234, Schedule!$F$226:$FO$226, Schedule!$F$236:$FO$236, 0)</f>
        <v>0</v>
      </c>
      <c r="MBE250" s="214">
        <f>_xlfn.XLOOKUP(MBE234, Schedule!$F$226:$FO$226, Schedule!$F$236:$FO$236, 0)</f>
        <v>0</v>
      </c>
      <c r="MBF250" s="214">
        <f>_xlfn.XLOOKUP(MBF234, Schedule!$F$226:$FO$226, Schedule!$F$236:$FO$236, 0)</f>
        <v>0</v>
      </c>
      <c r="MBG250" s="214">
        <f>_xlfn.XLOOKUP(MBG234, Schedule!$F$226:$FO$226, Schedule!$F$236:$FO$236, 0)</f>
        <v>0</v>
      </c>
      <c r="MBH250" s="214">
        <f>_xlfn.XLOOKUP(MBH234, Schedule!$F$226:$FO$226, Schedule!$F$236:$FO$236, 0)</f>
        <v>0</v>
      </c>
      <c r="MBI250" s="214">
        <f>_xlfn.XLOOKUP(MBI234, Schedule!$F$226:$FO$226, Schedule!$F$236:$FO$236, 0)</f>
        <v>0</v>
      </c>
      <c r="MBJ250" s="214">
        <f>_xlfn.XLOOKUP(MBJ234, Schedule!$F$226:$FO$226, Schedule!$F$236:$FO$236, 0)</f>
        <v>0</v>
      </c>
      <c r="MBK250" s="214">
        <f>_xlfn.XLOOKUP(MBK234, Schedule!$F$226:$FO$226, Schedule!$F$236:$FO$236, 0)</f>
        <v>0</v>
      </c>
      <c r="MBL250" s="214">
        <f>_xlfn.XLOOKUP(MBL234, Schedule!$F$226:$FO$226, Schedule!$F$236:$FO$236, 0)</f>
        <v>0</v>
      </c>
      <c r="MBM250" s="214">
        <f>_xlfn.XLOOKUP(MBM234, Schedule!$F$226:$FO$226, Schedule!$F$236:$FO$236, 0)</f>
        <v>0</v>
      </c>
      <c r="MBN250" s="214">
        <f>_xlfn.XLOOKUP(MBN234, Schedule!$F$226:$FO$226, Schedule!$F$236:$FO$236, 0)</f>
        <v>0</v>
      </c>
      <c r="MBO250" s="214">
        <f>_xlfn.XLOOKUP(MBO234, Schedule!$F$226:$FO$226, Schedule!$F$236:$FO$236, 0)</f>
        <v>0</v>
      </c>
      <c r="MBP250" s="214">
        <f>_xlfn.XLOOKUP(MBP234, Schedule!$F$226:$FO$226, Schedule!$F$236:$FO$236, 0)</f>
        <v>0</v>
      </c>
      <c r="MBQ250" s="214">
        <f>_xlfn.XLOOKUP(MBQ234, Schedule!$F$226:$FO$226, Schedule!$F$236:$FO$236, 0)</f>
        <v>0</v>
      </c>
      <c r="MBR250" s="214">
        <f>_xlfn.XLOOKUP(MBR234, Schedule!$F$226:$FO$226, Schedule!$F$236:$FO$236, 0)</f>
        <v>0</v>
      </c>
      <c r="MBS250" s="214">
        <f>_xlfn.XLOOKUP(MBS234, Schedule!$F$226:$FO$226, Schedule!$F$236:$FO$236, 0)</f>
        <v>0</v>
      </c>
      <c r="MBT250" s="214">
        <f>_xlfn.XLOOKUP(MBT234, Schedule!$F$226:$FO$226, Schedule!$F$236:$FO$236, 0)</f>
        <v>0</v>
      </c>
      <c r="MBU250" s="214">
        <f>_xlfn.XLOOKUP(MBU234, Schedule!$F$226:$FO$226, Schedule!$F$236:$FO$236, 0)</f>
        <v>0</v>
      </c>
      <c r="MBV250" s="214">
        <f>_xlfn.XLOOKUP(MBV234, Schedule!$F$226:$FO$226, Schedule!$F$236:$FO$236, 0)</f>
        <v>0</v>
      </c>
      <c r="MBW250" s="214">
        <f>_xlfn.XLOOKUP(MBW234, Schedule!$F$226:$FO$226, Schedule!$F$236:$FO$236, 0)</f>
        <v>0</v>
      </c>
      <c r="MBX250" s="214">
        <f>_xlfn.XLOOKUP(MBX234, Schedule!$F$226:$FO$226, Schedule!$F$236:$FO$236, 0)</f>
        <v>0</v>
      </c>
      <c r="MBY250" s="214">
        <f>_xlfn.XLOOKUP(MBY234, Schedule!$F$226:$FO$226, Schedule!$F$236:$FO$236, 0)</f>
        <v>0</v>
      </c>
      <c r="MBZ250" s="214">
        <f>_xlfn.XLOOKUP(MBZ234, Schedule!$F$226:$FO$226, Schedule!$F$236:$FO$236, 0)</f>
        <v>0</v>
      </c>
      <c r="MCA250" s="214">
        <f>_xlfn.XLOOKUP(MCA234, Schedule!$F$226:$FO$226, Schedule!$F$236:$FO$236, 0)</f>
        <v>0</v>
      </c>
      <c r="MCB250" s="214">
        <f>_xlfn.XLOOKUP(MCB234, Schedule!$F$226:$FO$226, Schedule!$F$236:$FO$236, 0)</f>
        <v>0</v>
      </c>
      <c r="MCC250" s="214">
        <f>_xlfn.XLOOKUP(MCC234, Schedule!$F$226:$FO$226, Schedule!$F$236:$FO$236, 0)</f>
        <v>0</v>
      </c>
      <c r="MCD250" s="214">
        <f>_xlfn.XLOOKUP(MCD234, Schedule!$F$226:$FO$226, Schedule!$F$236:$FO$236, 0)</f>
        <v>0</v>
      </c>
      <c r="MCE250" s="214">
        <f>_xlfn.XLOOKUP(MCE234, Schedule!$F$226:$FO$226, Schedule!$F$236:$FO$236, 0)</f>
        <v>0</v>
      </c>
      <c r="MCF250" s="214">
        <f>_xlfn.XLOOKUP(MCF234, Schedule!$F$226:$FO$226, Schedule!$F$236:$FO$236, 0)</f>
        <v>0</v>
      </c>
      <c r="MCG250" s="214">
        <f>_xlfn.XLOOKUP(MCG234, Schedule!$F$226:$FO$226, Schedule!$F$236:$FO$236, 0)</f>
        <v>0</v>
      </c>
      <c r="MCH250" s="214">
        <f>_xlfn.XLOOKUP(MCH234, Schedule!$F$226:$FO$226, Schedule!$F$236:$FO$236, 0)</f>
        <v>0</v>
      </c>
      <c r="MCI250" s="214">
        <f>_xlfn.XLOOKUP(MCI234, Schedule!$F$226:$FO$226, Schedule!$F$236:$FO$236, 0)</f>
        <v>0</v>
      </c>
      <c r="MCJ250" s="214">
        <f>_xlfn.XLOOKUP(MCJ234, Schedule!$F$226:$FO$226, Schedule!$F$236:$FO$236, 0)</f>
        <v>0</v>
      </c>
      <c r="MCK250" s="214">
        <f>_xlfn.XLOOKUP(MCK234, Schedule!$F$226:$FO$226, Schedule!$F$236:$FO$236, 0)</f>
        <v>0</v>
      </c>
      <c r="MCL250" s="214">
        <f>_xlfn.XLOOKUP(MCL234, Schedule!$F$226:$FO$226, Schedule!$F$236:$FO$236, 0)</f>
        <v>0</v>
      </c>
      <c r="MCM250" s="214">
        <f>_xlfn.XLOOKUP(MCM234, Schedule!$F$226:$FO$226, Schedule!$F$236:$FO$236, 0)</f>
        <v>0</v>
      </c>
      <c r="MCN250" s="214">
        <f>_xlfn.XLOOKUP(MCN234, Schedule!$F$226:$FO$226, Schedule!$F$236:$FO$236, 0)</f>
        <v>0</v>
      </c>
      <c r="MCO250" s="214">
        <f>_xlfn.XLOOKUP(MCO234, Schedule!$F$226:$FO$226, Schedule!$F$236:$FO$236, 0)</f>
        <v>0</v>
      </c>
      <c r="MCP250" s="214">
        <f>_xlfn.XLOOKUP(MCP234, Schedule!$F$226:$FO$226, Schedule!$F$236:$FO$236, 0)</f>
        <v>0</v>
      </c>
      <c r="MCQ250" s="214">
        <f>_xlfn.XLOOKUP(MCQ234, Schedule!$F$226:$FO$226, Schedule!$F$236:$FO$236, 0)</f>
        <v>0</v>
      </c>
      <c r="MCR250" s="214">
        <f>_xlfn.XLOOKUP(MCR234, Schedule!$F$226:$FO$226, Schedule!$F$236:$FO$236, 0)</f>
        <v>0</v>
      </c>
      <c r="MCS250" s="214">
        <f>_xlfn.XLOOKUP(MCS234, Schedule!$F$226:$FO$226, Schedule!$F$236:$FO$236, 0)</f>
        <v>0</v>
      </c>
      <c r="MCT250" s="214">
        <f>_xlfn.XLOOKUP(MCT234, Schedule!$F$226:$FO$226, Schedule!$F$236:$FO$236, 0)</f>
        <v>0</v>
      </c>
      <c r="MCU250" s="214">
        <f>_xlfn.XLOOKUP(MCU234, Schedule!$F$226:$FO$226, Schedule!$F$236:$FO$236, 0)</f>
        <v>0</v>
      </c>
      <c r="MCV250" s="214">
        <f>_xlfn.XLOOKUP(MCV234, Schedule!$F$226:$FO$226, Schedule!$F$236:$FO$236, 0)</f>
        <v>0</v>
      </c>
      <c r="MCW250" s="214">
        <f>_xlfn.XLOOKUP(MCW234, Schedule!$F$226:$FO$226, Schedule!$F$236:$FO$236, 0)</f>
        <v>0</v>
      </c>
      <c r="MCX250" s="214">
        <f>_xlfn.XLOOKUP(MCX234, Schedule!$F$226:$FO$226, Schedule!$F$236:$FO$236, 0)</f>
        <v>0</v>
      </c>
      <c r="MCY250" s="214">
        <f>_xlfn.XLOOKUP(MCY234, Schedule!$F$226:$FO$226, Schedule!$F$236:$FO$236, 0)</f>
        <v>0</v>
      </c>
      <c r="MCZ250" s="214">
        <f>_xlfn.XLOOKUP(MCZ234, Schedule!$F$226:$FO$226, Schedule!$F$236:$FO$236, 0)</f>
        <v>0</v>
      </c>
      <c r="MDA250" s="214">
        <f>_xlfn.XLOOKUP(MDA234, Schedule!$F$226:$FO$226, Schedule!$F$236:$FO$236, 0)</f>
        <v>0</v>
      </c>
      <c r="MDB250" s="214">
        <f>_xlfn.XLOOKUP(MDB234, Schedule!$F$226:$FO$226, Schedule!$F$236:$FO$236, 0)</f>
        <v>0</v>
      </c>
      <c r="MDC250" s="214">
        <f>_xlfn.XLOOKUP(MDC234, Schedule!$F$226:$FO$226, Schedule!$F$236:$FO$236, 0)</f>
        <v>0</v>
      </c>
      <c r="MDD250" s="214">
        <f>_xlfn.XLOOKUP(MDD234, Schedule!$F$226:$FO$226, Schedule!$F$236:$FO$236, 0)</f>
        <v>0</v>
      </c>
      <c r="MDE250" s="214">
        <f>_xlfn.XLOOKUP(MDE234, Schedule!$F$226:$FO$226, Schedule!$F$236:$FO$236, 0)</f>
        <v>0</v>
      </c>
      <c r="MDF250" s="214">
        <f>_xlfn.XLOOKUP(MDF234, Schedule!$F$226:$FO$226, Schedule!$F$236:$FO$236, 0)</f>
        <v>0</v>
      </c>
      <c r="MDG250" s="214">
        <f>_xlfn.XLOOKUP(MDG234, Schedule!$F$226:$FO$226, Schedule!$F$236:$FO$236, 0)</f>
        <v>0</v>
      </c>
      <c r="MDH250" s="214">
        <f>_xlfn.XLOOKUP(MDH234, Schedule!$F$226:$FO$226, Schedule!$F$236:$FO$236, 0)</f>
        <v>0</v>
      </c>
      <c r="MDI250" s="214">
        <f>_xlfn.XLOOKUP(MDI234, Schedule!$F$226:$FO$226, Schedule!$F$236:$FO$236, 0)</f>
        <v>0</v>
      </c>
      <c r="MDJ250" s="214">
        <f>_xlfn.XLOOKUP(MDJ234, Schedule!$F$226:$FO$226, Schedule!$F$236:$FO$236, 0)</f>
        <v>0</v>
      </c>
      <c r="MDK250" s="214">
        <f>_xlfn.XLOOKUP(MDK234, Schedule!$F$226:$FO$226, Schedule!$F$236:$FO$236, 0)</f>
        <v>0</v>
      </c>
      <c r="MDL250" s="214">
        <f>_xlfn.XLOOKUP(MDL234, Schedule!$F$226:$FO$226, Schedule!$F$236:$FO$236, 0)</f>
        <v>0</v>
      </c>
      <c r="MDM250" s="214">
        <f>_xlfn.XLOOKUP(MDM234, Schedule!$F$226:$FO$226, Schedule!$F$236:$FO$236, 0)</f>
        <v>0</v>
      </c>
      <c r="MDN250" s="214">
        <f>_xlfn.XLOOKUP(MDN234, Schedule!$F$226:$FO$226, Schedule!$F$236:$FO$236, 0)</f>
        <v>0</v>
      </c>
      <c r="MDO250" s="214">
        <f>_xlfn.XLOOKUP(MDO234, Schedule!$F$226:$FO$226, Schedule!$F$236:$FO$236, 0)</f>
        <v>0</v>
      </c>
      <c r="MDP250" s="214">
        <f>_xlfn.XLOOKUP(MDP234, Schedule!$F$226:$FO$226, Schedule!$F$236:$FO$236, 0)</f>
        <v>0</v>
      </c>
      <c r="MDQ250" s="214">
        <f>_xlfn.XLOOKUP(MDQ234, Schedule!$F$226:$FO$226, Schedule!$F$236:$FO$236, 0)</f>
        <v>0</v>
      </c>
      <c r="MDR250" s="214">
        <f>_xlfn.XLOOKUP(MDR234, Schedule!$F$226:$FO$226, Schedule!$F$236:$FO$236, 0)</f>
        <v>0</v>
      </c>
      <c r="MDS250" s="214">
        <f>_xlfn.XLOOKUP(MDS234, Schedule!$F$226:$FO$226, Schedule!$F$236:$FO$236, 0)</f>
        <v>0</v>
      </c>
      <c r="MDT250" s="214">
        <f>_xlfn.XLOOKUP(MDT234, Schedule!$F$226:$FO$226, Schedule!$F$236:$FO$236, 0)</f>
        <v>0</v>
      </c>
      <c r="MDU250" s="214">
        <f>_xlfn.XLOOKUP(MDU234, Schedule!$F$226:$FO$226, Schedule!$F$236:$FO$236, 0)</f>
        <v>0</v>
      </c>
      <c r="MDV250" s="214">
        <f>_xlfn.XLOOKUP(MDV234, Schedule!$F$226:$FO$226, Schedule!$F$236:$FO$236, 0)</f>
        <v>0</v>
      </c>
      <c r="MDW250" s="214">
        <f>_xlfn.XLOOKUP(MDW234, Schedule!$F$226:$FO$226, Schedule!$F$236:$FO$236, 0)</f>
        <v>0</v>
      </c>
      <c r="MDX250" s="214">
        <f>_xlfn.XLOOKUP(MDX234, Schedule!$F$226:$FO$226, Schedule!$F$236:$FO$236, 0)</f>
        <v>0</v>
      </c>
      <c r="MDY250" s="214">
        <f>_xlfn.XLOOKUP(MDY234, Schedule!$F$226:$FO$226, Schedule!$F$236:$FO$236, 0)</f>
        <v>0</v>
      </c>
      <c r="MDZ250" s="214">
        <f>_xlfn.XLOOKUP(MDZ234, Schedule!$F$226:$FO$226, Schedule!$F$236:$FO$236, 0)</f>
        <v>0</v>
      </c>
      <c r="MEA250" s="214">
        <f>_xlfn.XLOOKUP(MEA234, Schedule!$F$226:$FO$226, Schedule!$F$236:$FO$236, 0)</f>
        <v>0</v>
      </c>
      <c r="MEB250" s="214">
        <f>_xlfn.XLOOKUP(MEB234, Schedule!$F$226:$FO$226, Schedule!$F$236:$FO$236, 0)</f>
        <v>0</v>
      </c>
      <c r="MEC250" s="214">
        <f>_xlfn.XLOOKUP(MEC234, Schedule!$F$226:$FO$226, Schedule!$F$236:$FO$236, 0)</f>
        <v>0</v>
      </c>
      <c r="MED250" s="214">
        <f>_xlfn.XLOOKUP(MED234, Schedule!$F$226:$FO$226, Schedule!$F$236:$FO$236, 0)</f>
        <v>0</v>
      </c>
      <c r="MEE250" s="214">
        <f>_xlfn.XLOOKUP(MEE234, Schedule!$F$226:$FO$226, Schedule!$F$236:$FO$236, 0)</f>
        <v>0</v>
      </c>
      <c r="MEF250" s="214">
        <f>_xlfn.XLOOKUP(MEF234, Schedule!$F$226:$FO$226, Schedule!$F$236:$FO$236, 0)</f>
        <v>0</v>
      </c>
      <c r="MEG250" s="214">
        <f>_xlfn.XLOOKUP(MEG234, Schedule!$F$226:$FO$226, Schedule!$F$236:$FO$236, 0)</f>
        <v>0</v>
      </c>
      <c r="MEH250" s="214">
        <f>_xlfn.XLOOKUP(MEH234, Schedule!$F$226:$FO$226, Schedule!$F$236:$FO$236, 0)</f>
        <v>0</v>
      </c>
      <c r="MEI250" s="214">
        <f>_xlfn.XLOOKUP(MEI234, Schedule!$F$226:$FO$226, Schedule!$F$236:$FO$236, 0)</f>
        <v>0</v>
      </c>
      <c r="MEJ250" s="214">
        <f>_xlfn.XLOOKUP(MEJ234, Schedule!$F$226:$FO$226, Schedule!$F$236:$FO$236, 0)</f>
        <v>0</v>
      </c>
      <c r="MEK250" s="214">
        <f>_xlfn.XLOOKUP(MEK234, Schedule!$F$226:$FO$226, Schedule!$F$236:$FO$236, 0)</f>
        <v>0</v>
      </c>
      <c r="MEL250" s="214">
        <f>_xlfn.XLOOKUP(MEL234, Schedule!$F$226:$FO$226, Schedule!$F$236:$FO$236, 0)</f>
        <v>0</v>
      </c>
      <c r="MEM250" s="214">
        <f>_xlfn.XLOOKUP(MEM234, Schedule!$F$226:$FO$226, Schedule!$F$236:$FO$236, 0)</f>
        <v>0</v>
      </c>
      <c r="MEN250" s="214">
        <f>_xlfn.XLOOKUP(MEN234, Schedule!$F$226:$FO$226, Schedule!$F$236:$FO$236, 0)</f>
        <v>0</v>
      </c>
      <c r="MEO250" s="214">
        <f>_xlfn.XLOOKUP(MEO234, Schedule!$F$226:$FO$226, Schedule!$F$236:$FO$236, 0)</f>
        <v>0</v>
      </c>
      <c r="MEP250" s="214">
        <f>_xlfn.XLOOKUP(MEP234, Schedule!$F$226:$FO$226, Schedule!$F$236:$FO$236, 0)</f>
        <v>0</v>
      </c>
      <c r="MEQ250" s="214">
        <f>_xlfn.XLOOKUP(MEQ234, Schedule!$F$226:$FO$226, Schedule!$F$236:$FO$236, 0)</f>
        <v>0</v>
      </c>
      <c r="MER250" s="214">
        <f>_xlfn.XLOOKUP(MER234, Schedule!$F$226:$FO$226, Schedule!$F$236:$FO$236, 0)</f>
        <v>0</v>
      </c>
      <c r="MES250" s="214">
        <f>_xlfn.XLOOKUP(MES234, Schedule!$F$226:$FO$226, Schedule!$F$236:$FO$236, 0)</f>
        <v>0</v>
      </c>
      <c r="MET250" s="214">
        <f>_xlfn.XLOOKUP(MET234, Schedule!$F$226:$FO$226, Schedule!$F$236:$FO$236, 0)</f>
        <v>0</v>
      </c>
      <c r="MEU250" s="214">
        <f>_xlfn.XLOOKUP(MEU234, Schedule!$F$226:$FO$226, Schedule!$F$236:$FO$236, 0)</f>
        <v>0</v>
      </c>
      <c r="MEV250" s="214">
        <f>_xlfn.XLOOKUP(MEV234, Schedule!$F$226:$FO$226, Schedule!$F$236:$FO$236, 0)</f>
        <v>0</v>
      </c>
      <c r="MEW250" s="214">
        <f>_xlfn.XLOOKUP(MEW234, Schedule!$F$226:$FO$226, Schedule!$F$236:$FO$236, 0)</f>
        <v>0</v>
      </c>
      <c r="MEX250" s="214">
        <f>_xlfn.XLOOKUP(MEX234, Schedule!$F$226:$FO$226, Schedule!$F$236:$FO$236, 0)</f>
        <v>0</v>
      </c>
      <c r="MEY250" s="214">
        <f>_xlfn.XLOOKUP(MEY234, Schedule!$F$226:$FO$226, Schedule!$F$236:$FO$236, 0)</f>
        <v>0</v>
      </c>
      <c r="MEZ250" s="214">
        <f>_xlfn.XLOOKUP(MEZ234, Schedule!$F$226:$FO$226, Schedule!$F$236:$FO$236, 0)</f>
        <v>0</v>
      </c>
      <c r="MFA250" s="214">
        <f>_xlfn.XLOOKUP(MFA234, Schedule!$F$226:$FO$226, Schedule!$F$236:$FO$236, 0)</f>
        <v>0</v>
      </c>
      <c r="MFB250" s="214">
        <f>_xlfn.XLOOKUP(MFB234, Schedule!$F$226:$FO$226, Schedule!$F$236:$FO$236, 0)</f>
        <v>0</v>
      </c>
      <c r="MFC250" s="214">
        <f>_xlfn.XLOOKUP(MFC234, Schedule!$F$226:$FO$226, Schedule!$F$236:$FO$236, 0)</f>
        <v>0</v>
      </c>
      <c r="MFD250" s="214">
        <f>_xlfn.XLOOKUP(MFD234, Schedule!$F$226:$FO$226, Schedule!$F$236:$FO$236, 0)</f>
        <v>0</v>
      </c>
      <c r="MFE250" s="214">
        <f>_xlfn.XLOOKUP(MFE234, Schedule!$F$226:$FO$226, Schedule!$F$236:$FO$236, 0)</f>
        <v>0</v>
      </c>
      <c r="MFF250" s="214">
        <f>_xlfn.XLOOKUP(MFF234, Schedule!$F$226:$FO$226, Schedule!$F$236:$FO$236, 0)</f>
        <v>0</v>
      </c>
      <c r="MFG250" s="214">
        <f>_xlfn.XLOOKUP(MFG234, Schedule!$F$226:$FO$226, Schedule!$F$236:$FO$236, 0)</f>
        <v>0</v>
      </c>
      <c r="MFH250" s="214">
        <f>_xlfn.XLOOKUP(MFH234, Schedule!$F$226:$FO$226, Schedule!$F$236:$FO$236, 0)</f>
        <v>0</v>
      </c>
      <c r="MFI250" s="214">
        <f>_xlfn.XLOOKUP(MFI234, Schedule!$F$226:$FO$226, Schedule!$F$236:$FO$236, 0)</f>
        <v>0</v>
      </c>
      <c r="MFJ250" s="214">
        <f>_xlfn.XLOOKUP(MFJ234, Schedule!$F$226:$FO$226, Schedule!$F$236:$FO$236, 0)</f>
        <v>0</v>
      </c>
      <c r="MFK250" s="214">
        <f>_xlfn.XLOOKUP(MFK234, Schedule!$F$226:$FO$226, Schedule!$F$236:$FO$236, 0)</f>
        <v>0</v>
      </c>
      <c r="MFL250" s="214">
        <f>_xlfn.XLOOKUP(MFL234, Schedule!$F$226:$FO$226, Schedule!$F$236:$FO$236, 0)</f>
        <v>0</v>
      </c>
      <c r="MFM250" s="214">
        <f>_xlfn.XLOOKUP(MFM234, Schedule!$F$226:$FO$226, Schedule!$F$236:$FO$236, 0)</f>
        <v>0</v>
      </c>
      <c r="MFN250" s="214">
        <f>_xlfn.XLOOKUP(MFN234, Schedule!$F$226:$FO$226, Schedule!$F$236:$FO$236, 0)</f>
        <v>0</v>
      </c>
      <c r="MFO250" s="214">
        <f>_xlfn.XLOOKUP(MFO234, Schedule!$F$226:$FO$226, Schedule!$F$236:$FO$236, 0)</f>
        <v>0</v>
      </c>
      <c r="MFP250" s="214">
        <f>_xlfn.XLOOKUP(MFP234, Schedule!$F$226:$FO$226, Schedule!$F$236:$FO$236, 0)</f>
        <v>0</v>
      </c>
      <c r="MFQ250" s="214">
        <f>_xlfn.XLOOKUP(MFQ234, Schedule!$F$226:$FO$226, Schedule!$F$236:$FO$236, 0)</f>
        <v>0</v>
      </c>
      <c r="MFR250" s="214">
        <f>_xlfn.XLOOKUP(MFR234, Schedule!$F$226:$FO$226, Schedule!$F$236:$FO$236, 0)</f>
        <v>0</v>
      </c>
      <c r="MFS250" s="214">
        <f>_xlfn.XLOOKUP(MFS234, Schedule!$F$226:$FO$226, Schedule!$F$236:$FO$236, 0)</f>
        <v>0</v>
      </c>
      <c r="MFT250" s="214">
        <f>_xlfn.XLOOKUP(MFT234, Schedule!$F$226:$FO$226, Schedule!$F$236:$FO$236, 0)</f>
        <v>0</v>
      </c>
      <c r="MFU250" s="214">
        <f>_xlfn.XLOOKUP(MFU234, Schedule!$F$226:$FO$226, Schedule!$F$236:$FO$236, 0)</f>
        <v>0</v>
      </c>
      <c r="MFV250" s="214">
        <f>_xlfn.XLOOKUP(MFV234, Schedule!$F$226:$FO$226, Schedule!$F$236:$FO$236, 0)</f>
        <v>0</v>
      </c>
      <c r="MFW250" s="214">
        <f>_xlfn.XLOOKUP(MFW234, Schedule!$F$226:$FO$226, Schedule!$F$236:$FO$236, 0)</f>
        <v>0</v>
      </c>
      <c r="MFX250" s="214">
        <f>_xlfn.XLOOKUP(MFX234, Schedule!$F$226:$FO$226, Schedule!$F$236:$FO$236, 0)</f>
        <v>0</v>
      </c>
      <c r="MFY250" s="214">
        <f>_xlfn.XLOOKUP(MFY234, Schedule!$F$226:$FO$226, Schedule!$F$236:$FO$236, 0)</f>
        <v>0</v>
      </c>
      <c r="MFZ250" s="214">
        <f>_xlfn.XLOOKUP(MFZ234, Schedule!$F$226:$FO$226, Schedule!$F$236:$FO$236, 0)</f>
        <v>0</v>
      </c>
      <c r="MGA250" s="214">
        <f>_xlfn.XLOOKUP(MGA234, Schedule!$F$226:$FO$226, Schedule!$F$236:$FO$236, 0)</f>
        <v>0</v>
      </c>
      <c r="MGB250" s="214">
        <f>_xlfn.XLOOKUP(MGB234, Schedule!$F$226:$FO$226, Schedule!$F$236:$FO$236, 0)</f>
        <v>0</v>
      </c>
      <c r="MGC250" s="214">
        <f>_xlfn.XLOOKUP(MGC234, Schedule!$F$226:$FO$226, Schedule!$F$236:$FO$236, 0)</f>
        <v>0</v>
      </c>
      <c r="MGD250" s="214">
        <f>_xlfn.XLOOKUP(MGD234, Schedule!$F$226:$FO$226, Schedule!$F$236:$FO$236, 0)</f>
        <v>0</v>
      </c>
      <c r="MGE250" s="214">
        <f>_xlfn.XLOOKUP(MGE234, Schedule!$F$226:$FO$226, Schedule!$F$236:$FO$236, 0)</f>
        <v>0</v>
      </c>
      <c r="MGF250" s="214">
        <f>_xlfn.XLOOKUP(MGF234, Schedule!$F$226:$FO$226, Schedule!$F$236:$FO$236, 0)</f>
        <v>0</v>
      </c>
      <c r="MGG250" s="214">
        <f>_xlfn.XLOOKUP(MGG234, Schedule!$F$226:$FO$226, Schedule!$F$236:$FO$236, 0)</f>
        <v>0</v>
      </c>
      <c r="MGH250" s="214">
        <f>_xlfn.XLOOKUP(MGH234, Schedule!$F$226:$FO$226, Schedule!$F$236:$FO$236, 0)</f>
        <v>0</v>
      </c>
      <c r="MGI250" s="214">
        <f>_xlfn.XLOOKUP(MGI234, Schedule!$F$226:$FO$226, Schedule!$F$236:$FO$236, 0)</f>
        <v>0</v>
      </c>
      <c r="MGJ250" s="214">
        <f>_xlfn.XLOOKUP(MGJ234, Schedule!$F$226:$FO$226, Schedule!$F$236:$FO$236, 0)</f>
        <v>0</v>
      </c>
      <c r="MGK250" s="214">
        <f>_xlfn.XLOOKUP(MGK234, Schedule!$F$226:$FO$226, Schedule!$F$236:$FO$236, 0)</f>
        <v>0</v>
      </c>
      <c r="MGL250" s="214">
        <f>_xlfn.XLOOKUP(MGL234, Schedule!$F$226:$FO$226, Schedule!$F$236:$FO$236, 0)</f>
        <v>0</v>
      </c>
      <c r="MGM250" s="214">
        <f>_xlfn.XLOOKUP(MGM234, Schedule!$F$226:$FO$226, Schedule!$F$236:$FO$236, 0)</f>
        <v>0</v>
      </c>
      <c r="MGN250" s="214">
        <f>_xlfn.XLOOKUP(MGN234, Schedule!$F$226:$FO$226, Schedule!$F$236:$FO$236, 0)</f>
        <v>0</v>
      </c>
      <c r="MGO250" s="214">
        <f>_xlfn.XLOOKUP(MGO234, Schedule!$F$226:$FO$226, Schedule!$F$236:$FO$236, 0)</f>
        <v>0</v>
      </c>
      <c r="MGP250" s="214">
        <f>_xlfn.XLOOKUP(MGP234, Schedule!$F$226:$FO$226, Schedule!$F$236:$FO$236, 0)</f>
        <v>0</v>
      </c>
      <c r="MGQ250" s="214">
        <f>_xlfn.XLOOKUP(MGQ234, Schedule!$F$226:$FO$226, Schedule!$F$236:$FO$236, 0)</f>
        <v>0</v>
      </c>
      <c r="MGR250" s="214">
        <f>_xlfn.XLOOKUP(MGR234, Schedule!$F$226:$FO$226, Schedule!$F$236:$FO$236, 0)</f>
        <v>0</v>
      </c>
      <c r="MGS250" s="214">
        <f>_xlfn.XLOOKUP(MGS234, Schedule!$F$226:$FO$226, Schedule!$F$236:$FO$236, 0)</f>
        <v>0</v>
      </c>
      <c r="MGT250" s="214">
        <f>_xlfn.XLOOKUP(MGT234, Schedule!$F$226:$FO$226, Schedule!$F$236:$FO$236, 0)</f>
        <v>0</v>
      </c>
      <c r="MGU250" s="214">
        <f>_xlfn.XLOOKUP(MGU234, Schedule!$F$226:$FO$226, Schedule!$F$236:$FO$236, 0)</f>
        <v>0</v>
      </c>
      <c r="MGV250" s="214">
        <f>_xlfn.XLOOKUP(MGV234, Schedule!$F$226:$FO$226, Schedule!$F$236:$FO$236, 0)</f>
        <v>0</v>
      </c>
      <c r="MGW250" s="214">
        <f>_xlfn.XLOOKUP(MGW234, Schedule!$F$226:$FO$226, Schedule!$F$236:$FO$236, 0)</f>
        <v>0</v>
      </c>
      <c r="MGX250" s="214">
        <f>_xlfn.XLOOKUP(MGX234, Schedule!$F$226:$FO$226, Schedule!$F$236:$FO$236, 0)</f>
        <v>0</v>
      </c>
      <c r="MGY250" s="214">
        <f>_xlfn.XLOOKUP(MGY234, Schedule!$F$226:$FO$226, Schedule!$F$236:$FO$236, 0)</f>
        <v>0</v>
      </c>
      <c r="MGZ250" s="214">
        <f>_xlfn.XLOOKUP(MGZ234, Schedule!$F$226:$FO$226, Schedule!$F$236:$FO$236, 0)</f>
        <v>0</v>
      </c>
      <c r="MHA250" s="214">
        <f>_xlfn.XLOOKUP(MHA234, Schedule!$F$226:$FO$226, Schedule!$F$236:$FO$236, 0)</f>
        <v>0</v>
      </c>
      <c r="MHB250" s="214">
        <f>_xlfn.XLOOKUP(MHB234, Schedule!$F$226:$FO$226, Schedule!$F$236:$FO$236, 0)</f>
        <v>0</v>
      </c>
      <c r="MHC250" s="214">
        <f>_xlfn.XLOOKUP(MHC234, Schedule!$F$226:$FO$226, Schedule!$F$236:$FO$236, 0)</f>
        <v>0</v>
      </c>
      <c r="MHD250" s="214">
        <f>_xlfn.XLOOKUP(MHD234, Schedule!$F$226:$FO$226, Schedule!$F$236:$FO$236, 0)</f>
        <v>0</v>
      </c>
      <c r="MHE250" s="214">
        <f>_xlfn.XLOOKUP(MHE234, Schedule!$F$226:$FO$226, Schedule!$F$236:$FO$236, 0)</f>
        <v>0</v>
      </c>
      <c r="MHF250" s="214">
        <f>_xlfn.XLOOKUP(MHF234, Schedule!$F$226:$FO$226, Schedule!$F$236:$FO$236, 0)</f>
        <v>0</v>
      </c>
      <c r="MHG250" s="214">
        <f>_xlfn.XLOOKUP(MHG234, Schedule!$F$226:$FO$226, Schedule!$F$236:$FO$236, 0)</f>
        <v>0</v>
      </c>
      <c r="MHH250" s="214">
        <f>_xlfn.XLOOKUP(MHH234, Schedule!$F$226:$FO$226, Schedule!$F$236:$FO$236, 0)</f>
        <v>0</v>
      </c>
      <c r="MHI250" s="214">
        <f>_xlfn.XLOOKUP(MHI234, Schedule!$F$226:$FO$226, Schedule!$F$236:$FO$236, 0)</f>
        <v>0</v>
      </c>
      <c r="MHJ250" s="214">
        <f>_xlfn.XLOOKUP(MHJ234, Schedule!$F$226:$FO$226, Schedule!$F$236:$FO$236, 0)</f>
        <v>0</v>
      </c>
      <c r="MHK250" s="214">
        <f>_xlfn.XLOOKUP(MHK234, Schedule!$F$226:$FO$226, Schedule!$F$236:$FO$236, 0)</f>
        <v>0</v>
      </c>
      <c r="MHL250" s="214">
        <f>_xlfn.XLOOKUP(MHL234, Schedule!$F$226:$FO$226, Schedule!$F$236:$FO$236, 0)</f>
        <v>0</v>
      </c>
      <c r="MHM250" s="214">
        <f>_xlfn.XLOOKUP(MHM234, Schedule!$F$226:$FO$226, Schedule!$F$236:$FO$236, 0)</f>
        <v>0</v>
      </c>
      <c r="MHN250" s="214">
        <f>_xlfn.XLOOKUP(MHN234, Schedule!$F$226:$FO$226, Schedule!$F$236:$FO$236, 0)</f>
        <v>0</v>
      </c>
      <c r="MHO250" s="214">
        <f>_xlfn.XLOOKUP(MHO234, Schedule!$F$226:$FO$226, Schedule!$F$236:$FO$236, 0)</f>
        <v>0</v>
      </c>
      <c r="MHP250" s="214">
        <f>_xlfn.XLOOKUP(MHP234, Schedule!$F$226:$FO$226, Schedule!$F$236:$FO$236, 0)</f>
        <v>0</v>
      </c>
      <c r="MHQ250" s="214">
        <f>_xlfn.XLOOKUP(MHQ234, Schedule!$F$226:$FO$226, Schedule!$F$236:$FO$236, 0)</f>
        <v>0</v>
      </c>
      <c r="MHR250" s="214">
        <f>_xlfn.XLOOKUP(MHR234, Schedule!$F$226:$FO$226, Schedule!$F$236:$FO$236, 0)</f>
        <v>0</v>
      </c>
      <c r="MHS250" s="214">
        <f>_xlfn.XLOOKUP(MHS234, Schedule!$F$226:$FO$226, Schedule!$F$236:$FO$236, 0)</f>
        <v>0</v>
      </c>
      <c r="MHT250" s="214">
        <f>_xlfn.XLOOKUP(MHT234, Schedule!$F$226:$FO$226, Schedule!$F$236:$FO$236, 0)</f>
        <v>0</v>
      </c>
      <c r="MHU250" s="214">
        <f>_xlfn.XLOOKUP(MHU234, Schedule!$F$226:$FO$226, Schedule!$F$236:$FO$236, 0)</f>
        <v>0</v>
      </c>
      <c r="MHV250" s="214">
        <f>_xlfn.XLOOKUP(MHV234, Schedule!$F$226:$FO$226, Schedule!$F$236:$FO$236, 0)</f>
        <v>0</v>
      </c>
      <c r="MHW250" s="214">
        <f>_xlfn.XLOOKUP(MHW234, Schedule!$F$226:$FO$226, Schedule!$F$236:$FO$236, 0)</f>
        <v>0</v>
      </c>
      <c r="MHX250" s="214">
        <f>_xlfn.XLOOKUP(MHX234, Schedule!$F$226:$FO$226, Schedule!$F$236:$FO$236, 0)</f>
        <v>0</v>
      </c>
      <c r="MHY250" s="214">
        <f>_xlfn.XLOOKUP(MHY234, Schedule!$F$226:$FO$226, Schedule!$F$236:$FO$236, 0)</f>
        <v>0</v>
      </c>
      <c r="MHZ250" s="214">
        <f>_xlfn.XLOOKUP(MHZ234, Schedule!$F$226:$FO$226, Schedule!$F$236:$FO$236, 0)</f>
        <v>0</v>
      </c>
      <c r="MIA250" s="214">
        <f>_xlfn.XLOOKUP(MIA234, Schedule!$F$226:$FO$226, Schedule!$F$236:$FO$236, 0)</f>
        <v>0</v>
      </c>
      <c r="MIB250" s="214">
        <f>_xlfn.XLOOKUP(MIB234, Schedule!$F$226:$FO$226, Schedule!$F$236:$FO$236, 0)</f>
        <v>0</v>
      </c>
      <c r="MIC250" s="214">
        <f>_xlfn.XLOOKUP(MIC234, Schedule!$F$226:$FO$226, Schedule!$F$236:$FO$236, 0)</f>
        <v>0</v>
      </c>
      <c r="MID250" s="214">
        <f>_xlfn.XLOOKUP(MID234, Schedule!$F$226:$FO$226, Schedule!$F$236:$FO$236, 0)</f>
        <v>0</v>
      </c>
      <c r="MIE250" s="214">
        <f>_xlfn.XLOOKUP(MIE234, Schedule!$F$226:$FO$226, Schedule!$F$236:$FO$236, 0)</f>
        <v>0</v>
      </c>
      <c r="MIF250" s="214">
        <f>_xlfn.XLOOKUP(MIF234, Schedule!$F$226:$FO$226, Schedule!$F$236:$FO$236, 0)</f>
        <v>0</v>
      </c>
      <c r="MIG250" s="214">
        <f>_xlfn.XLOOKUP(MIG234, Schedule!$F$226:$FO$226, Schedule!$F$236:$FO$236, 0)</f>
        <v>0</v>
      </c>
      <c r="MIH250" s="214">
        <f>_xlfn.XLOOKUP(MIH234, Schedule!$F$226:$FO$226, Schedule!$F$236:$FO$236, 0)</f>
        <v>0</v>
      </c>
      <c r="MII250" s="214">
        <f>_xlfn.XLOOKUP(MII234, Schedule!$F$226:$FO$226, Schedule!$F$236:$FO$236, 0)</f>
        <v>0</v>
      </c>
      <c r="MIJ250" s="214">
        <f>_xlfn.XLOOKUP(MIJ234, Schedule!$F$226:$FO$226, Schedule!$F$236:$FO$236, 0)</f>
        <v>0</v>
      </c>
      <c r="MIK250" s="214">
        <f>_xlfn.XLOOKUP(MIK234, Schedule!$F$226:$FO$226, Schedule!$F$236:$FO$236, 0)</f>
        <v>0</v>
      </c>
      <c r="MIL250" s="214">
        <f>_xlfn.XLOOKUP(MIL234, Schedule!$F$226:$FO$226, Schedule!$F$236:$FO$236, 0)</f>
        <v>0</v>
      </c>
      <c r="MIM250" s="214">
        <f>_xlfn.XLOOKUP(MIM234, Schedule!$F$226:$FO$226, Schedule!$F$236:$FO$236, 0)</f>
        <v>0</v>
      </c>
      <c r="MIN250" s="214">
        <f>_xlfn.XLOOKUP(MIN234, Schedule!$F$226:$FO$226, Schedule!$F$236:$FO$236, 0)</f>
        <v>0</v>
      </c>
      <c r="MIO250" s="214">
        <f>_xlfn.XLOOKUP(MIO234, Schedule!$F$226:$FO$226, Schedule!$F$236:$FO$236, 0)</f>
        <v>0</v>
      </c>
      <c r="MIP250" s="214">
        <f>_xlfn.XLOOKUP(MIP234, Schedule!$F$226:$FO$226, Schedule!$F$236:$FO$236, 0)</f>
        <v>0</v>
      </c>
      <c r="MIQ250" s="214">
        <f>_xlfn.XLOOKUP(MIQ234, Schedule!$F$226:$FO$226, Schedule!$F$236:$FO$236, 0)</f>
        <v>0</v>
      </c>
      <c r="MIR250" s="214">
        <f>_xlfn.XLOOKUP(MIR234, Schedule!$F$226:$FO$226, Schedule!$F$236:$FO$236, 0)</f>
        <v>0</v>
      </c>
      <c r="MIS250" s="214">
        <f>_xlfn.XLOOKUP(MIS234, Schedule!$F$226:$FO$226, Schedule!$F$236:$FO$236, 0)</f>
        <v>0</v>
      </c>
      <c r="MIT250" s="214">
        <f>_xlfn.XLOOKUP(MIT234, Schedule!$F$226:$FO$226, Schedule!$F$236:$FO$236, 0)</f>
        <v>0</v>
      </c>
      <c r="MIU250" s="214">
        <f>_xlfn.XLOOKUP(MIU234, Schedule!$F$226:$FO$226, Schedule!$F$236:$FO$236, 0)</f>
        <v>0</v>
      </c>
      <c r="MIV250" s="214">
        <f>_xlfn.XLOOKUP(MIV234, Schedule!$F$226:$FO$226, Schedule!$F$236:$FO$236, 0)</f>
        <v>0</v>
      </c>
      <c r="MIW250" s="214">
        <f>_xlfn.XLOOKUP(MIW234, Schedule!$F$226:$FO$226, Schedule!$F$236:$FO$236, 0)</f>
        <v>0</v>
      </c>
      <c r="MIX250" s="214">
        <f>_xlfn.XLOOKUP(MIX234, Schedule!$F$226:$FO$226, Schedule!$F$236:$FO$236, 0)</f>
        <v>0</v>
      </c>
      <c r="MIY250" s="214">
        <f>_xlfn.XLOOKUP(MIY234, Schedule!$F$226:$FO$226, Schedule!$F$236:$FO$236, 0)</f>
        <v>0</v>
      </c>
      <c r="MIZ250" s="214">
        <f>_xlfn.XLOOKUP(MIZ234, Schedule!$F$226:$FO$226, Schedule!$F$236:$FO$236, 0)</f>
        <v>0</v>
      </c>
      <c r="MJA250" s="214">
        <f>_xlfn.XLOOKUP(MJA234, Schedule!$F$226:$FO$226, Schedule!$F$236:$FO$236, 0)</f>
        <v>0</v>
      </c>
      <c r="MJB250" s="214">
        <f>_xlfn.XLOOKUP(MJB234, Schedule!$F$226:$FO$226, Schedule!$F$236:$FO$236, 0)</f>
        <v>0</v>
      </c>
      <c r="MJC250" s="214">
        <f>_xlfn.XLOOKUP(MJC234, Schedule!$F$226:$FO$226, Schedule!$F$236:$FO$236, 0)</f>
        <v>0</v>
      </c>
      <c r="MJD250" s="214">
        <f>_xlfn.XLOOKUP(MJD234, Schedule!$F$226:$FO$226, Schedule!$F$236:$FO$236, 0)</f>
        <v>0</v>
      </c>
      <c r="MJE250" s="214">
        <f>_xlfn.XLOOKUP(MJE234, Schedule!$F$226:$FO$226, Schedule!$F$236:$FO$236, 0)</f>
        <v>0</v>
      </c>
      <c r="MJF250" s="214">
        <f>_xlfn.XLOOKUP(MJF234, Schedule!$F$226:$FO$226, Schedule!$F$236:$FO$236, 0)</f>
        <v>0</v>
      </c>
      <c r="MJG250" s="214">
        <f>_xlfn.XLOOKUP(MJG234, Schedule!$F$226:$FO$226, Schedule!$F$236:$FO$236, 0)</f>
        <v>0</v>
      </c>
      <c r="MJH250" s="214">
        <f>_xlfn.XLOOKUP(MJH234, Schedule!$F$226:$FO$226, Schedule!$F$236:$FO$236, 0)</f>
        <v>0</v>
      </c>
      <c r="MJI250" s="214">
        <f>_xlfn.XLOOKUP(MJI234, Schedule!$F$226:$FO$226, Schedule!$F$236:$FO$236, 0)</f>
        <v>0</v>
      </c>
      <c r="MJJ250" s="214">
        <f>_xlfn.XLOOKUP(MJJ234, Schedule!$F$226:$FO$226, Schedule!$F$236:$FO$236, 0)</f>
        <v>0</v>
      </c>
      <c r="MJK250" s="214">
        <f>_xlfn.XLOOKUP(MJK234, Schedule!$F$226:$FO$226, Schedule!$F$236:$FO$236, 0)</f>
        <v>0</v>
      </c>
      <c r="MJL250" s="214">
        <f>_xlfn.XLOOKUP(MJL234, Schedule!$F$226:$FO$226, Schedule!$F$236:$FO$236, 0)</f>
        <v>0</v>
      </c>
      <c r="MJM250" s="214">
        <f>_xlfn.XLOOKUP(MJM234, Schedule!$F$226:$FO$226, Schedule!$F$236:$FO$236, 0)</f>
        <v>0</v>
      </c>
      <c r="MJN250" s="214">
        <f>_xlfn.XLOOKUP(MJN234, Schedule!$F$226:$FO$226, Schedule!$F$236:$FO$236, 0)</f>
        <v>0</v>
      </c>
      <c r="MJO250" s="214">
        <f>_xlfn.XLOOKUP(MJO234, Schedule!$F$226:$FO$226, Schedule!$F$236:$FO$236, 0)</f>
        <v>0</v>
      </c>
      <c r="MJP250" s="214">
        <f>_xlfn.XLOOKUP(MJP234, Schedule!$F$226:$FO$226, Schedule!$F$236:$FO$236, 0)</f>
        <v>0</v>
      </c>
      <c r="MJQ250" s="214">
        <f>_xlfn.XLOOKUP(MJQ234, Schedule!$F$226:$FO$226, Schedule!$F$236:$FO$236, 0)</f>
        <v>0</v>
      </c>
      <c r="MJR250" s="214">
        <f>_xlfn.XLOOKUP(MJR234, Schedule!$F$226:$FO$226, Schedule!$F$236:$FO$236, 0)</f>
        <v>0</v>
      </c>
      <c r="MJS250" s="214">
        <f>_xlfn.XLOOKUP(MJS234, Schedule!$F$226:$FO$226, Schedule!$F$236:$FO$236, 0)</f>
        <v>0</v>
      </c>
      <c r="MJT250" s="214">
        <f>_xlfn.XLOOKUP(MJT234, Schedule!$F$226:$FO$226, Schedule!$F$236:$FO$236, 0)</f>
        <v>0</v>
      </c>
      <c r="MJU250" s="214">
        <f>_xlfn.XLOOKUP(MJU234, Schedule!$F$226:$FO$226, Schedule!$F$236:$FO$236, 0)</f>
        <v>0</v>
      </c>
      <c r="MJV250" s="214">
        <f>_xlfn.XLOOKUP(MJV234, Schedule!$F$226:$FO$226, Schedule!$F$236:$FO$236, 0)</f>
        <v>0</v>
      </c>
      <c r="MJW250" s="214">
        <f>_xlfn.XLOOKUP(MJW234, Schedule!$F$226:$FO$226, Schedule!$F$236:$FO$236, 0)</f>
        <v>0</v>
      </c>
      <c r="MJX250" s="214">
        <f>_xlfn.XLOOKUP(MJX234, Schedule!$F$226:$FO$226, Schedule!$F$236:$FO$236, 0)</f>
        <v>0</v>
      </c>
      <c r="MJY250" s="214">
        <f>_xlfn.XLOOKUP(MJY234, Schedule!$F$226:$FO$226, Schedule!$F$236:$FO$236, 0)</f>
        <v>0</v>
      </c>
      <c r="MJZ250" s="214">
        <f>_xlfn.XLOOKUP(MJZ234, Schedule!$F$226:$FO$226, Schedule!$F$236:$FO$236, 0)</f>
        <v>0</v>
      </c>
      <c r="MKA250" s="214">
        <f>_xlfn.XLOOKUP(MKA234, Schedule!$F$226:$FO$226, Schedule!$F$236:$FO$236, 0)</f>
        <v>0</v>
      </c>
      <c r="MKB250" s="214">
        <f>_xlfn.XLOOKUP(MKB234, Schedule!$F$226:$FO$226, Schedule!$F$236:$FO$236, 0)</f>
        <v>0</v>
      </c>
      <c r="MKC250" s="214">
        <f>_xlfn.XLOOKUP(MKC234, Schedule!$F$226:$FO$226, Schedule!$F$236:$FO$236, 0)</f>
        <v>0</v>
      </c>
      <c r="MKD250" s="214">
        <f>_xlfn.XLOOKUP(MKD234, Schedule!$F$226:$FO$226, Schedule!$F$236:$FO$236, 0)</f>
        <v>0</v>
      </c>
      <c r="MKE250" s="214">
        <f>_xlfn.XLOOKUP(MKE234, Schedule!$F$226:$FO$226, Schedule!$F$236:$FO$236, 0)</f>
        <v>0</v>
      </c>
      <c r="MKF250" s="214">
        <f>_xlfn.XLOOKUP(MKF234, Schedule!$F$226:$FO$226, Schedule!$F$236:$FO$236, 0)</f>
        <v>0</v>
      </c>
      <c r="MKG250" s="214">
        <f>_xlfn.XLOOKUP(MKG234, Schedule!$F$226:$FO$226, Schedule!$F$236:$FO$236, 0)</f>
        <v>0</v>
      </c>
      <c r="MKH250" s="214">
        <f>_xlfn.XLOOKUP(MKH234, Schedule!$F$226:$FO$226, Schedule!$F$236:$FO$236, 0)</f>
        <v>0</v>
      </c>
      <c r="MKI250" s="214">
        <f>_xlfn.XLOOKUP(MKI234, Schedule!$F$226:$FO$226, Schedule!$F$236:$FO$236, 0)</f>
        <v>0</v>
      </c>
      <c r="MKJ250" s="214">
        <f>_xlfn.XLOOKUP(MKJ234, Schedule!$F$226:$FO$226, Schedule!$F$236:$FO$236, 0)</f>
        <v>0</v>
      </c>
      <c r="MKK250" s="214">
        <f>_xlfn.XLOOKUP(MKK234, Schedule!$F$226:$FO$226, Schedule!$F$236:$FO$236, 0)</f>
        <v>0</v>
      </c>
      <c r="MKL250" s="214">
        <f>_xlfn.XLOOKUP(MKL234, Schedule!$F$226:$FO$226, Schedule!$F$236:$FO$236, 0)</f>
        <v>0</v>
      </c>
      <c r="MKM250" s="214">
        <f>_xlfn.XLOOKUP(MKM234, Schedule!$F$226:$FO$226, Schedule!$F$236:$FO$236, 0)</f>
        <v>0</v>
      </c>
      <c r="MKN250" s="214">
        <f>_xlfn.XLOOKUP(MKN234, Schedule!$F$226:$FO$226, Schedule!$F$236:$FO$236, 0)</f>
        <v>0</v>
      </c>
      <c r="MKO250" s="214">
        <f>_xlfn.XLOOKUP(MKO234, Schedule!$F$226:$FO$226, Schedule!$F$236:$FO$236, 0)</f>
        <v>0</v>
      </c>
      <c r="MKP250" s="214">
        <f>_xlfn.XLOOKUP(MKP234, Schedule!$F$226:$FO$226, Schedule!$F$236:$FO$236, 0)</f>
        <v>0</v>
      </c>
      <c r="MKQ250" s="214">
        <f>_xlfn.XLOOKUP(MKQ234, Schedule!$F$226:$FO$226, Schedule!$F$236:$FO$236, 0)</f>
        <v>0</v>
      </c>
      <c r="MKR250" s="214">
        <f>_xlfn.XLOOKUP(MKR234, Schedule!$F$226:$FO$226, Schedule!$F$236:$FO$236, 0)</f>
        <v>0</v>
      </c>
      <c r="MKS250" s="214">
        <f>_xlfn.XLOOKUP(MKS234, Schedule!$F$226:$FO$226, Schedule!$F$236:$FO$236, 0)</f>
        <v>0</v>
      </c>
      <c r="MKT250" s="214">
        <f>_xlfn.XLOOKUP(MKT234, Schedule!$F$226:$FO$226, Schedule!$F$236:$FO$236, 0)</f>
        <v>0</v>
      </c>
      <c r="MKU250" s="214">
        <f>_xlfn.XLOOKUP(MKU234, Schedule!$F$226:$FO$226, Schedule!$F$236:$FO$236, 0)</f>
        <v>0</v>
      </c>
      <c r="MKV250" s="214">
        <f>_xlfn.XLOOKUP(MKV234, Schedule!$F$226:$FO$226, Schedule!$F$236:$FO$236, 0)</f>
        <v>0</v>
      </c>
      <c r="MKW250" s="214">
        <f>_xlfn.XLOOKUP(MKW234, Schedule!$F$226:$FO$226, Schedule!$F$236:$FO$236, 0)</f>
        <v>0</v>
      </c>
      <c r="MKX250" s="214">
        <f>_xlfn.XLOOKUP(MKX234, Schedule!$F$226:$FO$226, Schedule!$F$236:$FO$236, 0)</f>
        <v>0</v>
      </c>
      <c r="MKY250" s="214">
        <f>_xlfn.XLOOKUP(MKY234, Schedule!$F$226:$FO$226, Schedule!$F$236:$FO$236, 0)</f>
        <v>0</v>
      </c>
      <c r="MKZ250" s="214">
        <f>_xlfn.XLOOKUP(MKZ234, Schedule!$F$226:$FO$226, Schedule!$F$236:$FO$236, 0)</f>
        <v>0</v>
      </c>
      <c r="MLA250" s="214">
        <f>_xlfn.XLOOKUP(MLA234, Schedule!$F$226:$FO$226, Schedule!$F$236:$FO$236, 0)</f>
        <v>0</v>
      </c>
      <c r="MLB250" s="214">
        <f>_xlfn.XLOOKUP(MLB234, Schedule!$F$226:$FO$226, Schedule!$F$236:$FO$236, 0)</f>
        <v>0</v>
      </c>
      <c r="MLC250" s="214">
        <f>_xlfn.XLOOKUP(MLC234, Schedule!$F$226:$FO$226, Schedule!$F$236:$FO$236, 0)</f>
        <v>0</v>
      </c>
      <c r="MLD250" s="214">
        <f>_xlfn.XLOOKUP(MLD234, Schedule!$F$226:$FO$226, Schedule!$F$236:$FO$236, 0)</f>
        <v>0</v>
      </c>
      <c r="MLE250" s="214">
        <f>_xlfn.XLOOKUP(MLE234, Schedule!$F$226:$FO$226, Schedule!$F$236:$FO$236, 0)</f>
        <v>0</v>
      </c>
      <c r="MLF250" s="214">
        <f>_xlfn.XLOOKUP(MLF234, Schedule!$F$226:$FO$226, Schedule!$F$236:$FO$236, 0)</f>
        <v>0</v>
      </c>
      <c r="MLG250" s="214">
        <f>_xlfn.XLOOKUP(MLG234, Schedule!$F$226:$FO$226, Schedule!$F$236:$FO$236, 0)</f>
        <v>0</v>
      </c>
      <c r="MLH250" s="214">
        <f>_xlfn.XLOOKUP(MLH234, Schedule!$F$226:$FO$226, Schedule!$F$236:$FO$236, 0)</f>
        <v>0</v>
      </c>
      <c r="MLI250" s="214">
        <f>_xlfn.XLOOKUP(MLI234, Schedule!$F$226:$FO$226, Schedule!$F$236:$FO$236, 0)</f>
        <v>0</v>
      </c>
      <c r="MLJ250" s="214">
        <f>_xlfn.XLOOKUP(MLJ234, Schedule!$F$226:$FO$226, Schedule!$F$236:$FO$236, 0)</f>
        <v>0</v>
      </c>
      <c r="MLK250" s="214">
        <f>_xlfn.XLOOKUP(MLK234, Schedule!$F$226:$FO$226, Schedule!$F$236:$FO$236, 0)</f>
        <v>0</v>
      </c>
      <c r="MLL250" s="214">
        <f>_xlfn.XLOOKUP(MLL234, Schedule!$F$226:$FO$226, Schedule!$F$236:$FO$236, 0)</f>
        <v>0</v>
      </c>
      <c r="MLM250" s="214">
        <f>_xlfn.XLOOKUP(MLM234, Schedule!$F$226:$FO$226, Schedule!$F$236:$FO$236, 0)</f>
        <v>0</v>
      </c>
      <c r="MLN250" s="214">
        <f>_xlfn.XLOOKUP(MLN234, Schedule!$F$226:$FO$226, Schedule!$F$236:$FO$236, 0)</f>
        <v>0</v>
      </c>
      <c r="MLO250" s="214">
        <f>_xlfn.XLOOKUP(MLO234, Schedule!$F$226:$FO$226, Schedule!$F$236:$FO$236, 0)</f>
        <v>0</v>
      </c>
      <c r="MLP250" s="214">
        <f>_xlfn.XLOOKUP(MLP234, Schedule!$F$226:$FO$226, Schedule!$F$236:$FO$236, 0)</f>
        <v>0</v>
      </c>
      <c r="MLQ250" s="214">
        <f>_xlfn.XLOOKUP(MLQ234, Schedule!$F$226:$FO$226, Schedule!$F$236:$FO$236, 0)</f>
        <v>0</v>
      </c>
      <c r="MLR250" s="214">
        <f>_xlfn.XLOOKUP(MLR234, Schedule!$F$226:$FO$226, Schedule!$F$236:$FO$236, 0)</f>
        <v>0</v>
      </c>
      <c r="MLS250" s="214">
        <f>_xlfn.XLOOKUP(MLS234, Schedule!$F$226:$FO$226, Schedule!$F$236:$FO$236, 0)</f>
        <v>0</v>
      </c>
      <c r="MLT250" s="214">
        <f>_xlfn.XLOOKUP(MLT234, Schedule!$F$226:$FO$226, Schedule!$F$236:$FO$236, 0)</f>
        <v>0</v>
      </c>
      <c r="MLU250" s="214">
        <f>_xlfn.XLOOKUP(MLU234, Schedule!$F$226:$FO$226, Schedule!$F$236:$FO$236, 0)</f>
        <v>0</v>
      </c>
      <c r="MLV250" s="214">
        <f>_xlfn.XLOOKUP(MLV234, Schedule!$F$226:$FO$226, Schedule!$F$236:$FO$236, 0)</f>
        <v>0</v>
      </c>
      <c r="MLW250" s="214">
        <f>_xlfn.XLOOKUP(MLW234, Schedule!$F$226:$FO$226, Schedule!$F$236:$FO$236, 0)</f>
        <v>0</v>
      </c>
      <c r="MLX250" s="214">
        <f>_xlfn.XLOOKUP(MLX234, Schedule!$F$226:$FO$226, Schedule!$F$236:$FO$236, 0)</f>
        <v>0</v>
      </c>
      <c r="MLY250" s="214">
        <f>_xlfn.XLOOKUP(MLY234, Schedule!$F$226:$FO$226, Schedule!$F$236:$FO$236, 0)</f>
        <v>0</v>
      </c>
      <c r="MLZ250" s="214">
        <f>_xlfn.XLOOKUP(MLZ234, Schedule!$F$226:$FO$226, Schedule!$F$236:$FO$236, 0)</f>
        <v>0</v>
      </c>
      <c r="MMA250" s="214">
        <f>_xlfn.XLOOKUP(MMA234, Schedule!$F$226:$FO$226, Schedule!$F$236:$FO$236, 0)</f>
        <v>0</v>
      </c>
      <c r="MMB250" s="214">
        <f>_xlfn.XLOOKUP(MMB234, Schedule!$F$226:$FO$226, Schedule!$F$236:$FO$236, 0)</f>
        <v>0</v>
      </c>
      <c r="MMC250" s="214">
        <f>_xlfn.XLOOKUP(MMC234, Schedule!$F$226:$FO$226, Schedule!$F$236:$FO$236, 0)</f>
        <v>0</v>
      </c>
      <c r="MMD250" s="214">
        <f>_xlfn.XLOOKUP(MMD234, Schedule!$F$226:$FO$226, Schedule!$F$236:$FO$236, 0)</f>
        <v>0</v>
      </c>
      <c r="MME250" s="214">
        <f>_xlfn.XLOOKUP(MME234, Schedule!$F$226:$FO$226, Schedule!$F$236:$FO$236, 0)</f>
        <v>0</v>
      </c>
      <c r="MMF250" s="214">
        <f>_xlfn.XLOOKUP(MMF234, Schedule!$F$226:$FO$226, Schedule!$F$236:$FO$236, 0)</f>
        <v>0</v>
      </c>
      <c r="MMG250" s="214">
        <f>_xlfn.XLOOKUP(MMG234, Schedule!$F$226:$FO$226, Schedule!$F$236:$FO$236, 0)</f>
        <v>0</v>
      </c>
      <c r="MMH250" s="214">
        <f>_xlfn.XLOOKUP(MMH234, Schedule!$F$226:$FO$226, Schedule!$F$236:$FO$236, 0)</f>
        <v>0</v>
      </c>
      <c r="MMI250" s="214">
        <f>_xlfn.XLOOKUP(MMI234, Schedule!$F$226:$FO$226, Schedule!$F$236:$FO$236, 0)</f>
        <v>0</v>
      </c>
      <c r="MMJ250" s="214">
        <f>_xlfn.XLOOKUP(MMJ234, Schedule!$F$226:$FO$226, Schedule!$F$236:$FO$236, 0)</f>
        <v>0</v>
      </c>
      <c r="MMK250" s="214">
        <f>_xlfn.XLOOKUP(MMK234, Schedule!$F$226:$FO$226, Schedule!$F$236:$FO$236, 0)</f>
        <v>0</v>
      </c>
      <c r="MML250" s="214">
        <f>_xlfn.XLOOKUP(MML234, Schedule!$F$226:$FO$226, Schedule!$F$236:$FO$236, 0)</f>
        <v>0</v>
      </c>
      <c r="MMM250" s="214">
        <f>_xlfn.XLOOKUP(MMM234, Schedule!$F$226:$FO$226, Schedule!$F$236:$FO$236, 0)</f>
        <v>0</v>
      </c>
      <c r="MMN250" s="214">
        <f>_xlfn.XLOOKUP(MMN234, Schedule!$F$226:$FO$226, Schedule!$F$236:$FO$236, 0)</f>
        <v>0</v>
      </c>
      <c r="MMO250" s="214">
        <f>_xlfn.XLOOKUP(MMO234, Schedule!$F$226:$FO$226, Schedule!$F$236:$FO$236, 0)</f>
        <v>0</v>
      </c>
      <c r="MMP250" s="214">
        <f>_xlfn.XLOOKUP(MMP234, Schedule!$F$226:$FO$226, Schedule!$F$236:$FO$236, 0)</f>
        <v>0</v>
      </c>
      <c r="MMQ250" s="214">
        <f>_xlfn.XLOOKUP(MMQ234, Schedule!$F$226:$FO$226, Schedule!$F$236:$FO$236, 0)</f>
        <v>0</v>
      </c>
      <c r="MMR250" s="214">
        <f>_xlfn.XLOOKUP(MMR234, Schedule!$F$226:$FO$226, Schedule!$F$236:$FO$236, 0)</f>
        <v>0</v>
      </c>
      <c r="MMS250" s="214">
        <f>_xlfn.XLOOKUP(MMS234, Schedule!$F$226:$FO$226, Schedule!$F$236:$FO$236, 0)</f>
        <v>0</v>
      </c>
      <c r="MMT250" s="214">
        <f>_xlfn.XLOOKUP(MMT234, Schedule!$F$226:$FO$226, Schedule!$F$236:$FO$236, 0)</f>
        <v>0</v>
      </c>
      <c r="MMU250" s="214">
        <f>_xlfn.XLOOKUP(MMU234, Schedule!$F$226:$FO$226, Schedule!$F$236:$FO$236, 0)</f>
        <v>0</v>
      </c>
      <c r="MMV250" s="214">
        <f>_xlfn.XLOOKUP(MMV234, Schedule!$F$226:$FO$226, Schedule!$F$236:$FO$236, 0)</f>
        <v>0</v>
      </c>
      <c r="MMW250" s="214">
        <f>_xlfn.XLOOKUP(MMW234, Schedule!$F$226:$FO$226, Schedule!$F$236:$FO$236, 0)</f>
        <v>0</v>
      </c>
      <c r="MMX250" s="214">
        <f>_xlfn.XLOOKUP(MMX234, Schedule!$F$226:$FO$226, Schedule!$F$236:$FO$236, 0)</f>
        <v>0</v>
      </c>
      <c r="MMY250" s="214">
        <f>_xlfn.XLOOKUP(MMY234, Schedule!$F$226:$FO$226, Schedule!$F$236:$FO$236, 0)</f>
        <v>0</v>
      </c>
      <c r="MMZ250" s="214">
        <f>_xlfn.XLOOKUP(MMZ234, Schedule!$F$226:$FO$226, Schedule!$F$236:$FO$236, 0)</f>
        <v>0</v>
      </c>
      <c r="MNA250" s="214">
        <f>_xlfn.XLOOKUP(MNA234, Schedule!$F$226:$FO$226, Schedule!$F$236:$FO$236, 0)</f>
        <v>0</v>
      </c>
      <c r="MNB250" s="214">
        <f>_xlfn.XLOOKUP(MNB234, Schedule!$F$226:$FO$226, Schedule!$F$236:$FO$236, 0)</f>
        <v>0</v>
      </c>
      <c r="MNC250" s="214">
        <f>_xlfn.XLOOKUP(MNC234, Schedule!$F$226:$FO$226, Schedule!$F$236:$FO$236, 0)</f>
        <v>0</v>
      </c>
      <c r="MND250" s="214">
        <f>_xlfn.XLOOKUP(MND234, Schedule!$F$226:$FO$226, Schedule!$F$236:$FO$236, 0)</f>
        <v>0</v>
      </c>
      <c r="MNE250" s="214">
        <f>_xlfn.XLOOKUP(MNE234, Schedule!$F$226:$FO$226, Schedule!$F$236:$FO$236, 0)</f>
        <v>0</v>
      </c>
      <c r="MNF250" s="214">
        <f>_xlfn.XLOOKUP(MNF234, Schedule!$F$226:$FO$226, Schedule!$F$236:$FO$236, 0)</f>
        <v>0</v>
      </c>
      <c r="MNG250" s="214">
        <f>_xlfn.XLOOKUP(MNG234, Schedule!$F$226:$FO$226, Schedule!$F$236:$FO$236, 0)</f>
        <v>0</v>
      </c>
      <c r="MNH250" s="214">
        <f>_xlfn.XLOOKUP(MNH234, Schedule!$F$226:$FO$226, Schedule!$F$236:$FO$236, 0)</f>
        <v>0</v>
      </c>
      <c r="MNI250" s="214">
        <f>_xlfn.XLOOKUP(MNI234, Schedule!$F$226:$FO$226, Schedule!$F$236:$FO$236, 0)</f>
        <v>0</v>
      </c>
      <c r="MNJ250" s="214">
        <f>_xlfn.XLOOKUP(MNJ234, Schedule!$F$226:$FO$226, Schedule!$F$236:$FO$236, 0)</f>
        <v>0</v>
      </c>
      <c r="MNK250" s="214">
        <f>_xlfn.XLOOKUP(MNK234, Schedule!$F$226:$FO$226, Schedule!$F$236:$FO$236, 0)</f>
        <v>0</v>
      </c>
      <c r="MNL250" s="214">
        <f>_xlfn.XLOOKUP(MNL234, Schedule!$F$226:$FO$226, Schedule!$F$236:$FO$236, 0)</f>
        <v>0</v>
      </c>
      <c r="MNM250" s="214">
        <f>_xlfn.XLOOKUP(MNM234, Schedule!$F$226:$FO$226, Schedule!$F$236:$FO$236, 0)</f>
        <v>0</v>
      </c>
      <c r="MNN250" s="214">
        <f>_xlfn.XLOOKUP(MNN234, Schedule!$F$226:$FO$226, Schedule!$F$236:$FO$236, 0)</f>
        <v>0</v>
      </c>
      <c r="MNO250" s="214">
        <f>_xlfn.XLOOKUP(MNO234, Schedule!$F$226:$FO$226, Schedule!$F$236:$FO$236, 0)</f>
        <v>0</v>
      </c>
      <c r="MNP250" s="214">
        <f>_xlfn.XLOOKUP(MNP234, Schedule!$F$226:$FO$226, Schedule!$F$236:$FO$236, 0)</f>
        <v>0</v>
      </c>
      <c r="MNQ250" s="214">
        <f>_xlfn.XLOOKUP(MNQ234, Schedule!$F$226:$FO$226, Schedule!$F$236:$FO$236, 0)</f>
        <v>0</v>
      </c>
      <c r="MNR250" s="214">
        <f>_xlfn.XLOOKUP(MNR234, Schedule!$F$226:$FO$226, Schedule!$F$236:$FO$236, 0)</f>
        <v>0</v>
      </c>
      <c r="MNS250" s="214">
        <f>_xlfn.XLOOKUP(MNS234, Schedule!$F$226:$FO$226, Schedule!$F$236:$FO$236, 0)</f>
        <v>0</v>
      </c>
      <c r="MNT250" s="214">
        <f>_xlfn.XLOOKUP(MNT234, Schedule!$F$226:$FO$226, Schedule!$F$236:$FO$236, 0)</f>
        <v>0</v>
      </c>
      <c r="MNU250" s="214">
        <f>_xlfn.XLOOKUP(MNU234, Schedule!$F$226:$FO$226, Schedule!$F$236:$FO$236, 0)</f>
        <v>0</v>
      </c>
      <c r="MNV250" s="214">
        <f>_xlfn.XLOOKUP(MNV234, Schedule!$F$226:$FO$226, Schedule!$F$236:$FO$236, 0)</f>
        <v>0</v>
      </c>
      <c r="MNW250" s="214">
        <f>_xlfn.XLOOKUP(MNW234, Schedule!$F$226:$FO$226, Schedule!$F$236:$FO$236, 0)</f>
        <v>0</v>
      </c>
      <c r="MNX250" s="214">
        <f>_xlfn.XLOOKUP(MNX234, Schedule!$F$226:$FO$226, Schedule!$F$236:$FO$236, 0)</f>
        <v>0</v>
      </c>
      <c r="MNY250" s="214">
        <f>_xlfn.XLOOKUP(MNY234, Schedule!$F$226:$FO$226, Schedule!$F$236:$FO$236, 0)</f>
        <v>0</v>
      </c>
      <c r="MNZ250" s="214">
        <f>_xlfn.XLOOKUP(MNZ234, Schedule!$F$226:$FO$226, Schedule!$F$236:$FO$236, 0)</f>
        <v>0</v>
      </c>
      <c r="MOA250" s="214">
        <f>_xlfn.XLOOKUP(MOA234, Schedule!$F$226:$FO$226, Schedule!$F$236:$FO$236, 0)</f>
        <v>0</v>
      </c>
      <c r="MOB250" s="214">
        <f>_xlfn.XLOOKUP(MOB234, Schedule!$F$226:$FO$226, Schedule!$F$236:$FO$236, 0)</f>
        <v>0</v>
      </c>
      <c r="MOC250" s="214">
        <f>_xlfn.XLOOKUP(MOC234, Schedule!$F$226:$FO$226, Schedule!$F$236:$FO$236, 0)</f>
        <v>0</v>
      </c>
      <c r="MOD250" s="214">
        <f>_xlfn.XLOOKUP(MOD234, Schedule!$F$226:$FO$226, Schedule!$F$236:$FO$236, 0)</f>
        <v>0</v>
      </c>
      <c r="MOE250" s="214">
        <f>_xlfn.XLOOKUP(MOE234, Schedule!$F$226:$FO$226, Schedule!$F$236:$FO$236, 0)</f>
        <v>0</v>
      </c>
      <c r="MOF250" s="214">
        <f>_xlfn.XLOOKUP(MOF234, Schedule!$F$226:$FO$226, Schedule!$F$236:$FO$236, 0)</f>
        <v>0</v>
      </c>
      <c r="MOG250" s="214">
        <f>_xlfn.XLOOKUP(MOG234, Schedule!$F$226:$FO$226, Schedule!$F$236:$FO$236, 0)</f>
        <v>0</v>
      </c>
      <c r="MOH250" s="214">
        <f>_xlfn.XLOOKUP(MOH234, Schedule!$F$226:$FO$226, Schedule!$F$236:$FO$236, 0)</f>
        <v>0</v>
      </c>
      <c r="MOI250" s="214">
        <f>_xlfn.XLOOKUP(MOI234, Schedule!$F$226:$FO$226, Schedule!$F$236:$FO$236, 0)</f>
        <v>0</v>
      </c>
      <c r="MOJ250" s="214">
        <f>_xlfn.XLOOKUP(MOJ234, Schedule!$F$226:$FO$226, Schedule!$F$236:$FO$236, 0)</f>
        <v>0</v>
      </c>
      <c r="MOK250" s="214">
        <f>_xlfn.XLOOKUP(MOK234, Schedule!$F$226:$FO$226, Schedule!$F$236:$FO$236, 0)</f>
        <v>0</v>
      </c>
      <c r="MOL250" s="214">
        <f>_xlfn.XLOOKUP(MOL234, Schedule!$F$226:$FO$226, Schedule!$F$236:$FO$236, 0)</f>
        <v>0</v>
      </c>
      <c r="MOM250" s="214">
        <f>_xlfn.XLOOKUP(MOM234, Schedule!$F$226:$FO$226, Schedule!$F$236:$FO$236, 0)</f>
        <v>0</v>
      </c>
      <c r="MON250" s="214">
        <f>_xlfn.XLOOKUP(MON234, Schedule!$F$226:$FO$226, Schedule!$F$236:$FO$236, 0)</f>
        <v>0</v>
      </c>
      <c r="MOO250" s="214">
        <f>_xlfn.XLOOKUP(MOO234, Schedule!$F$226:$FO$226, Schedule!$F$236:$FO$236, 0)</f>
        <v>0</v>
      </c>
      <c r="MOP250" s="214">
        <f>_xlfn.XLOOKUP(MOP234, Schedule!$F$226:$FO$226, Schedule!$F$236:$FO$236, 0)</f>
        <v>0</v>
      </c>
      <c r="MOQ250" s="214">
        <f>_xlfn.XLOOKUP(MOQ234, Schedule!$F$226:$FO$226, Schedule!$F$236:$FO$236, 0)</f>
        <v>0</v>
      </c>
      <c r="MOR250" s="214">
        <f>_xlfn.XLOOKUP(MOR234, Schedule!$F$226:$FO$226, Schedule!$F$236:$FO$236, 0)</f>
        <v>0</v>
      </c>
      <c r="MOS250" s="214">
        <f>_xlfn.XLOOKUP(MOS234, Schedule!$F$226:$FO$226, Schedule!$F$236:$FO$236, 0)</f>
        <v>0</v>
      </c>
      <c r="MOT250" s="214">
        <f>_xlfn.XLOOKUP(MOT234, Schedule!$F$226:$FO$226, Schedule!$F$236:$FO$236, 0)</f>
        <v>0</v>
      </c>
      <c r="MOU250" s="214">
        <f>_xlfn.XLOOKUP(MOU234, Schedule!$F$226:$FO$226, Schedule!$F$236:$FO$236, 0)</f>
        <v>0</v>
      </c>
      <c r="MOV250" s="214">
        <f>_xlfn.XLOOKUP(MOV234, Schedule!$F$226:$FO$226, Schedule!$F$236:$FO$236, 0)</f>
        <v>0</v>
      </c>
      <c r="MOW250" s="214">
        <f>_xlfn.XLOOKUP(MOW234, Schedule!$F$226:$FO$226, Schedule!$F$236:$FO$236, 0)</f>
        <v>0</v>
      </c>
      <c r="MOX250" s="214">
        <f>_xlfn.XLOOKUP(MOX234, Schedule!$F$226:$FO$226, Schedule!$F$236:$FO$236, 0)</f>
        <v>0</v>
      </c>
      <c r="MOY250" s="214">
        <f>_xlfn.XLOOKUP(MOY234, Schedule!$F$226:$FO$226, Schedule!$F$236:$FO$236, 0)</f>
        <v>0</v>
      </c>
      <c r="MOZ250" s="214">
        <f>_xlfn.XLOOKUP(MOZ234, Schedule!$F$226:$FO$226, Schedule!$F$236:$FO$236, 0)</f>
        <v>0</v>
      </c>
      <c r="MPA250" s="214">
        <f>_xlfn.XLOOKUP(MPA234, Schedule!$F$226:$FO$226, Schedule!$F$236:$FO$236, 0)</f>
        <v>0</v>
      </c>
      <c r="MPB250" s="214">
        <f>_xlfn.XLOOKUP(MPB234, Schedule!$F$226:$FO$226, Schedule!$F$236:$FO$236, 0)</f>
        <v>0</v>
      </c>
      <c r="MPC250" s="214">
        <f>_xlfn.XLOOKUP(MPC234, Schedule!$F$226:$FO$226, Schedule!$F$236:$FO$236, 0)</f>
        <v>0</v>
      </c>
      <c r="MPD250" s="214">
        <f>_xlfn.XLOOKUP(MPD234, Schedule!$F$226:$FO$226, Schedule!$F$236:$FO$236, 0)</f>
        <v>0</v>
      </c>
      <c r="MPE250" s="214">
        <f>_xlfn.XLOOKUP(MPE234, Schedule!$F$226:$FO$226, Schedule!$F$236:$FO$236, 0)</f>
        <v>0</v>
      </c>
      <c r="MPF250" s="214">
        <f>_xlfn.XLOOKUP(MPF234, Schedule!$F$226:$FO$226, Schedule!$F$236:$FO$236, 0)</f>
        <v>0</v>
      </c>
      <c r="MPG250" s="214">
        <f>_xlfn.XLOOKUP(MPG234, Schedule!$F$226:$FO$226, Schedule!$F$236:$FO$236, 0)</f>
        <v>0</v>
      </c>
      <c r="MPH250" s="214">
        <f>_xlfn.XLOOKUP(MPH234, Schedule!$F$226:$FO$226, Schedule!$F$236:$FO$236, 0)</f>
        <v>0</v>
      </c>
      <c r="MPI250" s="214">
        <f>_xlfn.XLOOKUP(MPI234, Schedule!$F$226:$FO$226, Schedule!$F$236:$FO$236, 0)</f>
        <v>0</v>
      </c>
      <c r="MPJ250" s="214">
        <f>_xlfn.XLOOKUP(MPJ234, Schedule!$F$226:$FO$226, Schedule!$F$236:$FO$236, 0)</f>
        <v>0</v>
      </c>
      <c r="MPK250" s="214">
        <f>_xlfn.XLOOKUP(MPK234, Schedule!$F$226:$FO$226, Schedule!$F$236:$FO$236, 0)</f>
        <v>0</v>
      </c>
      <c r="MPL250" s="214">
        <f>_xlfn.XLOOKUP(MPL234, Schedule!$F$226:$FO$226, Schedule!$F$236:$FO$236, 0)</f>
        <v>0</v>
      </c>
      <c r="MPM250" s="214">
        <f>_xlfn.XLOOKUP(MPM234, Schedule!$F$226:$FO$226, Schedule!$F$236:$FO$236, 0)</f>
        <v>0</v>
      </c>
      <c r="MPN250" s="214">
        <f>_xlfn.XLOOKUP(MPN234, Schedule!$F$226:$FO$226, Schedule!$F$236:$FO$236, 0)</f>
        <v>0</v>
      </c>
      <c r="MPO250" s="214">
        <f>_xlfn.XLOOKUP(MPO234, Schedule!$F$226:$FO$226, Schedule!$F$236:$FO$236, 0)</f>
        <v>0</v>
      </c>
      <c r="MPP250" s="214">
        <f>_xlfn.XLOOKUP(MPP234, Schedule!$F$226:$FO$226, Schedule!$F$236:$FO$236, 0)</f>
        <v>0</v>
      </c>
      <c r="MPQ250" s="214">
        <f>_xlfn.XLOOKUP(MPQ234, Schedule!$F$226:$FO$226, Schedule!$F$236:$FO$236, 0)</f>
        <v>0</v>
      </c>
      <c r="MPR250" s="214">
        <f>_xlfn.XLOOKUP(MPR234, Schedule!$F$226:$FO$226, Schedule!$F$236:$FO$236, 0)</f>
        <v>0</v>
      </c>
      <c r="MPS250" s="214">
        <f>_xlfn.XLOOKUP(MPS234, Schedule!$F$226:$FO$226, Schedule!$F$236:$FO$236, 0)</f>
        <v>0</v>
      </c>
      <c r="MPT250" s="214">
        <f>_xlfn.XLOOKUP(MPT234, Schedule!$F$226:$FO$226, Schedule!$F$236:$FO$236, 0)</f>
        <v>0</v>
      </c>
      <c r="MPU250" s="214">
        <f>_xlfn.XLOOKUP(MPU234, Schedule!$F$226:$FO$226, Schedule!$F$236:$FO$236, 0)</f>
        <v>0</v>
      </c>
      <c r="MPV250" s="214">
        <f>_xlfn.XLOOKUP(MPV234, Schedule!$F$226:$FO$226, Schedule!$F$236:$FO$236, 0)</f>
        <v>0</v>
      </c>
      <c r="MPW250" s="214">
        <f>_xlfn.XLOOKUP(MPW234, Schedule!$F$226:$FO$226, Schedule!$F$236:$FO$236, 0)</f>
        <v>0</v>
      </c>
      <c r="MPX250" s="214">
        <f>_xlfn.XLOOKUP(MPX234, Schedule!$F$226:$FO$226, Schedule!$F$236:$FO$236, 0)</f>
        <v>0</v>
      </c>
      <c r="MPY250" s="214">
        <f>_xlfn.XLOOKUP(MPY234, Schedule!$F$226:$FO$226, Schedule!$F$236:$FO$236, 0)</f>
        <v>0</v>
      </c>
      <c r="MPZ250" s="214">
        <f>_xlfn.XLOOKUP(MPZ234, Schedule!$F$226:$FO$226, Schedule!$F$236:$FO$236, 0)</f>
        <v>0</v>
      </c>
      <c r="MQA250" s="214">
        <f>_xlfn.XLOOKUP(MQA234, Schedule!$F$226:$FO$226, Schedule!$F$236:$FO$236, 0)</f>
        <v>0</v>
      </c>
      <c r="MQB250" s="214">
        <f>_xlfn.XLOOKUP(MQB234, Schedule!$F$226:$FO$226, Schedule!$F$236:$FO$236, 0)</f>
        <v>0</v>
      </c>
      <c r="MQC250" s="214">
        <f>_xlfn.XLOOKUP(MQC234, Schedule!$F$226:$FO$226, Schedule!$F$236:$FO$236, 0)</f>
        <v>0</v>
      </c>
      <c r="MQD250" s="214">
        <f>_xlfn.XLOOKUP(MQD234, Schedule!$F$226:$FO$226, Schedule!$F$236:$FO$236, 0)</f>
        <v>0</v>
      </c>
      <c r="MQE250" s="214">
        <f>_xlfn.XLOOKUP(MQE234, Schedule!$F$226:$FO$226, Schedule!$F$236:$FO$236, 0)</f>
        <v>0</v>
      </c>
      <c r="MQF250" s="214">
        <f>_xlfn.XLOOKUP(MQF234, Schedule!$F$226:$FO$226, Schedule!$F$236:$FO$236, 0)</f>
        <v>0</v>
      </c>
      <c r="MQG250" s="214">
        <f>_xlfn.XLOOKUP(MQG234, Schedule!$F$226:$FO$226, Schedule!$F$236:$FO$236, 0)</f>
        <v>0</v>
      </c>
      <c r="MQH250" s="214">
        <f>_xlfn.XLOOKUP(MQH234, Schedule!$F$226:$FO$226, Schedule!$F$236:$FO$236, 0)</f>
        <v>0</v>
      </c>
      <c r="MQI250" s="214">
        <f>_xlfn.XLOOKUP(MQI234, Schedule!$F$226:$FO$226, Schedule!$F$236:$FO$236, 0)</f>
        <v>0</v>
      </c>
      <c r="MQJ250" s="214">
        <f>_xlfn.XLOOKUP(MQJ234, Schedule!$F$226:$FO$226, Schedule!$F$236:$FO$236, 0)</f>
        <v>0</v>
      </c>
      <c r="MQK250" s="214">
        <f>_xlfn.XLOOKUP(MQK234, Schedule!$F$226:$FO$226, Schedule!$F$236:$FO$236, 0)</f>
        <v>0</v>
      </c>
      <c r="MQL250" s="214">
        <f>_xlfn.XLOOKUP(MQL234, Schedule!$F$226:$FO$226, Schedule!$F$236:$FO$236, 0)</f>
        <v>0</v>
      </c>
      <c r="MQM250" s="214">
        <f>_xlfn.XLOOKUP(MQM234, Schedule!$F$226:$FO$226, Schedule!$F$236:$FO$236, 0)</f>
        <v>0</v>
      </c>
      <c r="MQN250" s="214">
        <f>_xlfn.XLOOKUP(MQN234, Schedule!$F$226:$FO$226, Schedule!$F$236:$FO$236, 0)</f>
        <v>0</v>
      </c>
      <c r="MQO250" s="214">
        <f>_xlfn.XLOOKUP(MQO234, Schedule!$F$226:$FO$226, Schedule!$F$236:$FO$236, 0)</f>
        <v>0</v>
      </c>
      <c r="MQP250" s="214">
        <f>_xlfn.XLOOKUP(MQP234, Schedule!$F$226:$FO$226, Schedule!$F$236:$FO$236, 0)</f>
        <v>0</v>
      </c>
      <c r="MQQ250" s="214">
        <f>_xlfn.XLOOKUP(MQQ234, Schedule!$F$226:$FO$226, Schedule!$F$236:$FO$236, 0)</f>
        <v>0</v>
      </c>
      <c r="MQR250" s="214">
        <f>_xlfn.XLOOKUP(MQR234, Schedule!$F$226:$FO$226, Schedule!$F$236:$FO$236, 0)</f>
        <v>0</v>
      </c>
      <c r="MQS250" s="214">
        <f>_xlfn.XLOOKUP(MQS234, Schedule!$F$226:$FO$226, Schedule!$F$236:$FO$236, 0)</f>
        <v>0</v>
      </c>
      <c r="MQT250" s="214">
        <f>_xlfn.XLOOKUP(MQT234, Schedule!$F$226:$FO$226, Schedule!$F$236:$FO$236, 0)</f>
        <v>0</v>
      </c>
      <c r="MQU250" s="214">
        <f>_xlfn.XLOOKUP(MQU234, Schedule!$F$226:$FO$226, Schedule!$F$236:$FO$236, 0)</f>
        <v>0</v>
      </c>
      <c r="MQV250" s="214">
        <f>_xlfn.XLOOKUP(MQV234, Schedule!$F$226:$FO$226, Schedule!$F$236:$FO$236, 0)</f>
        <v>0</v>
      </c>
      <c r="MQW250" s="214">
        <f>_xlfn.XLOOKUP(MQW234, Schedule!$F$226:$FO$226, Schedule!$F$236:$FO$236, 0)</f>
        <v>0</v>
      </c>
      <c r="MQX250" s="214">
        <f>_xlfn.XLOOKUP(MQX234, Schedule!$F$226:$FO$226, Schedule!$F$236:$FO$236, 0)</f>
        <v>0</v>
      </c>
      <c r="MQY250" s="214">
        <f>_xlfn.XLOOKUP(MQY234, Schedule!$F$226:$FO$226, Schedule!$F$236:$FO$236, 0)</f>
        <v>0</v>
      </c>
      <c r="MQZ250" s="214">
        <f>_xlfn.XLOOKUP(MQZ234, Schedule!$F$226:$FO$226, Schedule!$F$236:$FO$236, 0)</f>
        <v>0</v>
      </c>
      <c r="MRA250" s="214">
        <f>_xlfn.XLOOKUP(MRA234, Schedule!$F$226:$FO$226, Schedule!$F$236:$FO$236, 0)</f>
        <v>0</v>
      </c>
      <c r="MRB250" s="214">
        <f>_xlfn.XLOOKUP(MRB234, Schedule!$F$226:$FO$226, Schedule!$F$236:$FO$236, 0)</f>
        <v>0</v>
      </c>
      <c r="MRC250" s="214">
        <f>_xlfn.XLOOKUP(MRC234, Schedule!$F$226:$FO$226, Schedule!$F$236:$FO$236, 0)</f>
        <v>0</v>
      </c>
      <c r="MRD250" s="214">
        <f>_xlfn.XLOOKUP(MRD234, Schedule!$F$226:$FO$226, Schedule!$F$236:$FO$236, 0)</f>
        <v>0</v>
      </c>
      <c r="MRE250" s="214">
        <f>_xlfn.XLOOKUP(MRE234, Schedule!$F$226:$FO$226, Schedule!$F$236:$FO$236, 0)</f>
        <v>0</v>
      </c>
      <c r="MRF250" s="214">
        <f>_xlfn.XLOOKUP(MRF234, Schedule!$F$226:$FO$226, Schedule!$F$236:$FO$236, 0)</f>
        <v>0</v>
      </c>
      <c r="MRG250" s="214">
        <f>_xlfn.XLOOKUP(MRG234, Schedule!$F$226:$FO$226, Schedule!$F$236:$FO$236, 0)</f>
        <v>0</v>
      </c>
      <c r="MRH250" s="214">
        <f>_xlfn.XLOOKUP(MRH234, Schedule!$F$226:$FO$226, Schedule!$F$236:$FO$236, 0)</f>
        <v>0</v>
      </c>
      <c r="MRI250" s="214">
        <f>_xlfn.XLOOKUP(MRI234, Schedule!$F$226:$FO$226, Schedule!$F$236:$FO$236, 0)</f>
        <v>0</v>
      </c>
      <c r="MRJ250" s="214">
        <f>_xlfn.XLOOKUP(MRJ234, Schedule!$F$226:$FO$226, Schedule!$F$236:$FO$236, 0)</f>
        <v>0</v>
      </c>
      <c r="MRK250" s="214">
        <f>_xlfn.XLOOKUP(MRK234, Schedule!$F$226:$FO$226, Schedule!$F$236:$FO$236, 0)</f>
        <v>0</v>
      </c>
      <c r="MRL250" s="214">
        <f>_xlfn.XLOOKUP(MRL234, Schedule!$F$226:$FO$226, Schedule!$F$236:$FO$236, 0)</f>
        <v>0</v>
      </c>
      <c r="MRM250" s="214">
        <f>_xlfn.XLOOKUP(MRM234, Schedule!$F$226:$FO$226, Schedule!$F$236:$FO$236, 0)</f>
        <v>0</v>
      </c>
      <c r="MRN250" s="214">
        <f>_xlfn.XLOOKUP(MRN234, Schedule!$F$226:$FO$226, Schedule!$F$236:$FO$236, 0)</f>
        <v>0</v>
      </c>
      <c r="MRO250" s="214">
        <f>_xlfn.XLOOKUP(MRO234, Schedule!$F$226:$FO$226, Schedule!$F$236:$FO$236, 0)</f>
        <v>0</v>
      </c>
      <c r="MRP250" s="214">
        <f>_xlfn.XLOOKUP(MRP234, Schedule!$F$226:$FO$226, Schedule!$F$236:$FO$236, 0)</f>
        <v>0</v>
      </c>
      <c r="MRQ250" s="214">
        <f>_xlfn.XLOOKUP(MRQ234, Schedule!$F$226:$FO$226, Schedule!$F$236:$FO$236, 0)</f>
        <v>0</v>
      </c>
      <c r="MRR250" s="214">
        <f>_xlfn.XLOOKUP(MRR234, Schedule!$F$226:$FO$226, Schedule!$F$236:$FO$236, 0)</f>
        <v>0</v>
      </c>
      <c r="MRS250" s="214">
        <f>_xlfn.XLOOKUP(MRS234, Schedule!$F$226:$FO$226, Schedule!$F$236:$FO$236, 0)</f>
        <v>0</v>
      </c>
      <c r="MRT250" s="214">
        <f>_xlfn.XLOOKUP(MRT234, Schedule!$F$226:$FO$226, Schedule!$F$236:$FO$236, 0)</f>
        <v>0</v>
      </c>
      <c r="MRU250" s="214">
        <f>_xlfn.XLOOKUP(MRU234, Schedule!$F$226:$FO$226, Schedule!$F$236:$FO$236, 0)</f>
        <v>0</v>
      </c>
      <c r="MRV250" s="214">
        <f>_xlfn.XLOOKUP(MRV234, Schedule!$F$226:$FO$226, Schedule!$F$236:$FO$236, 0)</f>
        <v>0</v>
      </c>
      <c r="MRW250" s="214">
        <f>_xlfn.XLOOKUP(MRW234, Schedule!$F$226:$FO$226, Schedule!$F$236:$FO$236, 0)</f>
        <v>0</v>
      </c>
      <c r="MRX250" s="214">
        <f>_xlfn.XLOOKUP(MRX234, Schedule!$F$226:$FO$226, Schedule!$F$236:$FO$236, 0)</f>
        <v>0</v>
      </c>
      <c r="MRY250" s="214">
        <f>_xlfn.XLOOKUP(MRY234, Schedule!$F$226:$FO$226, Schedule!$F$236:$FO$236, 0)</f>
        <v>0</v>
      </c>
      <c r="MRZ250" s="214">
        <f>_xlfn.XLOOKUP(MRZ234, Schedule!$F$226:$FO$226, Schedule!$F$236:$FO$236, 0)</f>
        <v>0</v>
      </c>
      <c r="MSA250" s="214">
        <f>_xlfn.XLOOKUP(MSA234, Schedule!$F$226:$FO$226, Schedule!$F$236:$FO$236, 0)</f>
        <v>0</v>
      </c>
      <c r="MSB250" s="214">
        <f>_xlfn.XLOOKUP(MSB234, Schedule!$F$226:$FO$226, Schedule!$F$236:$FO$236, 0)</f>
        <v>0</v>
      </c>
      <c r="MSC250" s="214">
        <f>_xlfn.XLOOKUP(MSC234, Schedule!$F$226:$FO$226, Schedule!$F$236:$FO$236, 0)</f>
        <v>0</v>
      </c>
      <c r="MSD250" s="214">
        <f>_xlfn.XLOOKUP(MSD234, Schedule!$F$226:$FO$226, Schedule!$F$236:$FO$236, 0)</f>
        <v>0</v>
      </c>
      <c r="MSE250" s="214">
        <f>_xlfn.XLOOKUP(MSE234, Schedule!$F$226:$FO$226, Schedule!$F$236:$FO$236, 0)</f>
        <v>0</v>
      </c>
      <c r="MSF250" s="214">
        <f>_xlfn.XLOOKUP(MSF234, Schedule!$F$226:$FO$226, Schedule!$F$236:$FO$236, 0)</f>
        <v>0</v>
      </c>
      <c r="MSG250" s="214">
        <f>_xlfn.XLOOKUP(MSG234, Schedule!$F$226:$FO$226, Schedule!$F$236:$FO$236, 0)</f>
        <v>0</v>
      </c>
      <c r="MSH250" s="214">
        <f>_xlfn.XLOOKUP(MSH234, Schedule!$F$226:$FO$226, Schedule!$F$236:$FO$236, 0)</f>
        <v>0</v>
      </c>
      <c r="MSI250" s="214">
        <f>_xlfn.XLOOKUP(MSI234, Schedule!$F$226:$FO$226, Schedule!$F$236:$FO$236, 0)</f>
        <v>0</v>
      </c>
      <c r="MSJ250" s="214">
        <f>_xlfn.XLOOKUP(MSJ234, Schedule!$F$226:$FO$226, Schedule!$F$236:$FO$236, 0)</f>
        <v>0</v>
      </c>
      <c r="MSK250" s="214">
        <f>_xlfn.XLOOKUP(MSK234, Schedule!$F$226:$FO$226, Schedule!$F$236:$FO$236, 0)</f>
        <v>0</v>
      </c>
      <c r="MSL250" s="214">
        <f>_xlfn.XLOOKUP(MSL234, Schedule!$F$226:$FO$226, Schedule!$F$236:$FO$236, 0)</f>
        <v>0</v>
      </c>
      <c r="MSM250" s="214">
        <f>_xlfn.XLOOKUP(MSM234, Schedule!$F$226:$FO$226, Schedule!$F$236:$FO$236, 0)</f>
        <v>0</v>
      </c>
      <c r="MSN250" s="214">
        <f>_xlfn.XLOOKUP(MSN234, Schedule!$F$226:$FO$226, Schedule!$F$236:$FO$236, 0)</f>
        <v>0</v>
      </c>
      <c r="MSO250" s="214">
        <f>_xlfn.XLOOKUP(MSO234, Schedule!$F$226:$FO$226, Schedule!$F$236:$FO$236, 0)</f>
        <v>0</v>
      </c>
      <c r="MSP250" s="214">
        <f>_xlfn.XLOOKUP(MSP234, Schedule!$F$226:$FO$226, Schedule!$F$236:$FO$236, 0)</f>
        <v>0</v>
      </c>
      <c r="MSQ250" s="214">
        <f>_xlfn.XLOOKUP(MSQ234, Schedule!$F$226:$FO$226, Schedule!$F$236:$FO$236, 0)</f>
        <v>0</v>
      </c>
      <c r="MSR250" s="214">
        <f>_xlfn.XLOOKUP(MSR234, Schedule!$F$226:$FO$226, Schedule!$F$236:$FO$236, 0)</f>
        <v>0</v>
      </c>
      <c r="MSS250" s="214">
        <f>_xlfn.XLOOKUP(MSS234, Schedule!$F$226:$FO$226, Schedule!$F$236:$FO$236, 0)</f>
        <v>0</v>
      </c>
      <c r="MST250" s="214">
        <f>_xlfn.XLOOKUP(MST234, Schedule!$F$226:$FO$226, Schedule!$F$236:$FO$236, 0)</f>
        <v>0</v>
      </c>
      <c r="MSU250" s="214">
        <f>_xlfn.XLOOKUP(MSU234, Schedule!$F$226:$FO$226, Schedule!$F$236:$FO$236, 0)</f>
        <v>0</v>
      </c>
      <c r="MSV250" s="214">
        <f>_xlfn.XLOOKUP(MSV234, Schedule!$F$226:$FO$226, Schedule!$F$236:$FO$236, 0)</f>
        <v>0</v>
      </c>
      <c r="MSW250" s="214">
        <f>_xlfn.XLOOKUP(MSW234, Schedule!$F$226:$FO$226, Schedule!$F$236:$FO$236, 0)</f>
        <v>0</v>
      </c>
      <c r="MSX250" s="214">
        <f>_xlfn.XLOOKUP(MSX234, Schedule!$F$226:$FO$226, Schedule!$F$236:$FO$236, 0)</f>
        <v>0</v>
      </c>
      <c r="MSY250" s="214">
        <f>_xlfn.XLOOKUP(MSY234, Schedule!$F$226:$FO$226, Schedule!$F$236:$FO$236, 0)</f>
        <v>0</v>
      </c>
      <c r="MSZ250" s="214">
        <f>_xlfn.XLOOKUP(MSZ234, Schedule!$F$226:$FO$226, Schedule!$F$236:$FO$236, 0)</f>
        <v>0</v>
      </c>
      <c r="MTA250" s="214">
        <f>_xlfn.XLOOKUP(MTA234, Schedule!$F$226:$FO$226, Schedule!$F$236:$FO$236, 0)</f>
        <v>0</v>
      </c>
      <c r="MTB250" s="214">
        <f>_xlfn.XLOOKUP(MTB234, Schedule!$F$226:$FO$226, Schedule!$F$236:$FO$236, 0)</f>
        <v>0</v>
      </c>
      <c r="MTC250" s="214">
        <f>_xlfn.XLOOKUP(MTC234, Schedule!$F$226:$FO$226, Schedule!$F$236:$FO$236, 0)</f>
        <v>0</v>
      </c>
      <c r="MTD250" s="214">
        <f>_xlfn.XLOOKUP(MTD234, Schedule!$F$226:$FO$226, Schedule!$F$236:$FO$236, 0)</f>
        <v>0</v>
      </c>
      <c r="MTE250" s="214">
        <f>_xlfn.XLOOKUP(MTE234, Schedule!$F$226:$FO$226, Schedule!$F$236:$FO$236, 0)</f>
        <v>0</v>
      </c>
      <c r="MTF250" s="214">
        <f>_xlfn.XLOOKUP(MTF234, Schedule!$F$226:$FO$226, Schedule!$F$236:$FO$236, 0)</f>
        <v>0</v>
      </c>
      <c r="MTG250" s="214">
        <f>_xlfn.XLOOKUP(MTG234, Schedule!$F$226:$FO$226, Schedule!$F$236:$FO$236, 0)</f>
        <v>0</v>
      </c>
      <c r="MTH250" s="214">
        <f>_xlfn.XLOOKUP(MTH234, Schedule!$F$226:$FO$226, Schedule!$F$236:$FO$236, 0)</f>
        <v>0</v>
      </c>
      <c r="MTI250" s="214">
        <f>_xlfn.XLOOKUP(MTI234, Schedule!$F$226:$FO$226, Schedule!$F$236:$FO$236, 0)</f>
        <v>0</v>
      </c>
      <c r="MTJ250" s="214">
        <f>_xlfn.XLOOKUP(MTJ234, Schedule!$F$226:$FO$226, Schedule!$F$236:$FO$236, 0)</f>
        <v>0</v>
      </c>
      <c r="MTK250" s="214">
        <f>_xlfn.XLOOKUP(MTK234, Schedule!$F$226:$FO$226, Schedule!$F$236:$FO$236, 0)</f>
        <v>0</v>
      </c>
      <c r="MTL250" s="214">
        <f>_xlfn.XLOOKUP(MTL234, Schedule!$F$226:$FO$226, Schedule!$F$236:$FO$236, 0)</f>
        <v>0</v>
      </c>
      <c r="MTM250" s="214">
        <f>_xlfn.XLOOKUP(MTM234, Schedule!$F$226:$FO$226, Schedule!$F$236:$FO$236, 0)</f>
        <v>0</v>
      </c>
      <c r="MTN250" s="214">
        <f>_xlfn.XLOOKUP(MTN234, Schedule!$F$226:$FO$226, Schedule!$F$236:$FO$236, 0)</f>
        <v>0</v>
      </c>
      <c r="MTO250" s="214">
        <f>_xlfn.XLOOKUP(MTO234, Schedule!$F$226:$FO$226, Schedule!$F$236:$FO$236, 0)</f>
        <v>0</v>
      </c>
      <c r="MTP250" s="214">
        <f>_xlfn.XLOOKUP(MTP234, Schedule!$F$226:$FO$226, Schedule!$F$236:$FO$236, 0)</f>
        <v>0</v>
      </c>
      <c r="MTQ250" s="214">
        <f>_xlfn.XLOOKUP(MTQ234, Schedule!$F$226:$FO$226, Schedule!$F$236:$FO$236, 0)</f>
        <v>0</v>
      </c>
      <c r="MTR250" s="214">
        <f>_xlfn.XLOOKUP(MTR234, Schedule!$F$226:$FO$226, Schedule!$F$236:$FO$236, 0)</f>
        <v>0</v>
      </c>
      <c r="MTS250" s="214">
        <f>_xlfn.XLOOKUP(MTS234, Schedule!$F$226:$FO$226, Schedule!$F$236:$FO$236, 0)</f>
        <v>0</v>
      </c>
      <c r="MTT250" s="214">
        <f>_xlfn.XLOOKUP(MTT234, Schedule!$F$226:$FO$226, Schedule!$F$236:$FO$236, 0)</f>
        <v>0</v>
      </c>
      <c r="MTU250" s="214">
        <f>_xlfn.XLOOKUP(MTU234, Schedule!$F$226:$FO$226, Schedule!$F$236:$FO$236, 0)</f>
        <v>0</v>
      </c>
      <c r="MTV250" s="214">
        <f>_xlfn.XLOOKUP(MTV234, Schedule!$F$226:$FO$226, Schedule!$F$236:$FO$236, 0)</f>
        <v>0</v>
      </c>
      <c r="MTW250" s="214">
        <f>_xlfn.XLOOKUP(MTW234, Schedule!$F$226:$FO$226, Schedule!$F$236:$FO$236, 0)</f>
        <v>0</v>
      </c>
      <c r="MTX250" s="214">
        <f>_xlfn.XLOOKUP(MTX234, Schedule!$F$226:$FO$226, Schedule!$F$236:$FO$236, 0)</f>
        <v>0</v>
      </c>
      <c r="MTY250" s="214">
        <f>_xlfn.XLOOKUP(MTY234, Schedule!$F$226:$FO$226, Schedule!$F$236:$FO$236, 0)</f>
        <v>0</v>
      </c>
      <c r="MTZ250" s="214">
        <f>_xlfn.XLOOKUP(MTZ234, Schedule!$F$226:$FO$226, Schedule!$F$236:$FO$236, 0)</f>
        <v>0</v>
      </c>
      <c r="MUA250" s="214">
        <f>_xlfn.XLOOKUP(MUA234, Schedule!$F$226:$FO$226, Schedule!$F$236:$FO$236, 0)</f>
        <v>0</v>
      </c>
      <c r="MUB250" s="214">
        <f>_xlfn.XLOOKUP(MUB234, Schedule!$F$226:$FO$226, Schedule!$F$236:$FO$236, 0)</f>
        <v>0</v>
      </c>
      <c r="MUC250" s="214">
        <f>_xlfn.XLOOKUP(MUC234, Schedule!$F$226:$FO$226, Schedule!$F$236:$FO$236, 0)</f>
        <v>0</v>
      </c>
      <c r="MUD250" s="214">
        <f>_xlfn.XLOOKUP(MUD234, Schedule!$F$226:$FO$226, Schedule!$F$236:$FO$236, 0)</f>
        <v>0</v>
      </c>
      <c r="MUE250" s="214">
        <f>_xlfn.XLOOKUP(MUE234, Schedule!$F$226:$FO$226, Schedule!$F$236:$FO$236, 0)</f>
        <v>0</v>
      </c>
      <c r="MUF250" s="214">
        <f>_xlfn.XLOOKUP(MUF234, Schedule!$F$226:$FO$226, Schedule!$F$236:$FO$236, 0)</f>
        <v>0</v>
      </c>
      <c r="MUG250" s="214">
        <f>_xlfn.XLOOKUP(MUG234, Schedule!$F$226:$FO$226, Schedule!$F$236:$FO$236, 0)</f>
        <v>0</v>
      </c>
      <c r="MUH250" s="214">
        <f>_xlfn.XLOOKUP(MUH234, Schedule!$F$226:$FO$226, Schedule!$F$236:$FO$236, 0)</f>
        <v>0</v>
      </c>
      <c r="MUI250" s="214">
        <f>_xlfn.XLOOKUP(MUI234, Schedule!$F$226:$FO$226, Schedule!$F$236:$FO$236, 0)</f>
        <v>0</v>
      </c>
      <c r="MUJ250" s="214">
        <f>_xlfn.XLOOKUP(MUJ234, Schedule!$F$226:$FO$226, Schedule!$F$236:$FO$236, 0)</f>
        <v>0</v>
      </c>
      <c r="MUK250" s="214">
        <f>_xlfn.XLOOKUP(MUK234, Schedule!$F$226:$FO$226, Schedule!$F$236:$FO$236, 0)</f>
        <v>0</v>
      </c>
      <c r="MUL250" s="214">
        <f>_xlfn.XLOOKUP(MUL234, Schedule!$F$226:$FO$226, Schedule!$F$236:$FO$236, 0)</f>
        <v>0</v>
      </c>
      <c r="MUM250" s="214">
        <f>_xlfn.XLOOKUP(MUM234, Schedule!$F$226:$FO$226, Schedule!$F$236:$FO$236, 0)</f>
        <v>0</v>
      </c>
      <c r="MUN250" s="214">
        <f>_xlfn.XLOOKUP(MUN234, Schedule!$F$226:$FO$226, Schedule!$F$236:$FO$236, 0)</f>
        <v>0</v>
      </c>
      <c r="MUO250" s="214">
        <f>_xlfn.XLOOKUP(MUO234, Schedule!$F$226:$FO$226, Schedule!$F$236:$FO$236, 0)</f>
        <v>0</v>
      </c>
      <c r="MUP250" s="214">
        <f>_xlfn.XLOOKUP(MUP234, Schedule!$F$226:$FO$226, Schedule!$F$236:$FO$236, 0)</f>
        <v>0</v>
      </c>
      <c r="MUQ250" s="214">
        <f>_xlfn.XLOOKUP(MUQ234, Schedule!$F$226:$FO$226, Schedule!$F$236:$FO$236, 0)</f>
        <v>0</v>
      </c>
      <c r="MUR250" s="214">
        <f>_xlfn.XLOOKUP(MUR234, Schedule!$F$226:$FO$226, Schedule!$F$236:$FO$236, 0)</f>
        <v>0</v>
      </c>
      <c r="MUS250" s="214">
        <f>_xlfn.XLOOKUP(MUS234, Schedule!$F$226:$FO$226, Schedule!$F$236:$FO$236, 0)</f>
        <v>0</v>
      </c>
      <c r="MUT250" s="214">
        <f>_xlfn.XLOOKUP(MUT234, Schedule!$F$226:$FO$226, Schedule!$F$236:$FO$236, 0)</f>
        <v>0</v>
      </c>
      <c r="MUU250" s="214">
        <f>_xlfn.XLOOKUP(MUU234, Schedule!$F$226:$FO$226, Schedule!$F$236:$FO$236, 0)</f>
        <v>0</v>
      </c>
      <c r="MUV250" s="214">
        <f>_xlfn.XLOOKUP(MUV234, Schedule!$F$226:$FO$226, Schedule!$F$236:$FO$236, 0)</f>
        <v>0</v>
      </c>
      <c r="MUW250" s="214">
        <f>_xlfn.XLOOKUP(MUW234, Schedule!$F$226:$FO$226, Schedule!$F$236:$FO$236, 0)</f>
        <v>0</v>
      </c>
      <c r="MUX250" s="214">
        <f>_xlfn.XLOOKUP(MUX234, Schedule!$F$226:$FO$226, Schedule!$F$236:$FO$236, 0)</f>
        <v>0</v>
      </c>
      <c r="MUY250" s="214">
        <f>_xlfn.XLOOKUP(MUY234, Schedule!$F$226:$FO$226, Schedule!$F$236:$FO$236, 0)</f>
        <v>0</v>
      </c>
      <c r="MUZ250" s="214">
        <f>_xlfn.XLOOKUP(MUZ234, Schedule!$F$226:$FO$226, Schedule!$F$236:$FO$236, 0)</f>
        <v>0</v>
      </c>
      <c r="MVA250" s="214">
        <f>_xlfn.XLOOKUP(MVA234, Schedule!$F$226:$FO$226, Schedule!$F$236:$FO$236, 0)</f>
        <v>0</v>
      </c>
      <c r="MVB250" s="214">
        <f>_xlfn.XLOOKUP(MVB234, Schedule!$F$226:$FO$226, Schedule!$F$236:$FO$236, 0)</f>
        <v>0</v>
      </c>
      <c r="MVC250" s="214">
        <f>_xlfn.XLOOKUP(MVC234, Schedule!$F$226:$FO$226, Schedule!$F$236:$FO$236, 0)</f>
        <v>0</v>
      </c>
      <c r="MVD250" s="214">
        <f>_xlfn.XLOOKUP(MVD234, Schedule!$F$226:$FO$226, Schedule!$F$236:$FO$236, 0)</f>
        <v>0</v>
      </c>
      <c r="MVE250" s="214">
        <f>_xlfn.XLOOKUP(MVE234, Schedule!$F$226:$FO$226, Schedule!$F$236:$FO$236, 0)</f>
        <v>0</v>
      </c>
      <c r="MVF250" s="214">
        <f>_xlfn.XLOOKUP(MVF234, Schedule!$F$226:$FO$226, Schedule!$F$236:$FO$236, 0)</f>
        <v>0</v>
      </c>
      <c r="MVG250" s="214">
        <f>_xlfn.XLOOKUP(MVG234, Schedule!$F$226:$FO$226, Schedule!$F$236:$FO$236, 0)</f>
        <v>0</v>
      </c>
      <c r="MVH250" s="214">
        <f>_xlfn.XLOOKUP(MVH234, Schedule!$F$226:$FO$226, Schedule!$F$236:$FO$236, 0)</f>
        <v>0</v>
      </c>
      <c r="MVI250" s="214">
        <f>_xlfn.XLOOKUP(MVI234, Schedule!$F$226:$FO$226, Schedule!$F$236:$FO$236, 0)</f>
        <v>0</v>
      </c>
      <c r="MVJ250" s="214">
        <f>_xlfn.XLOOKUP(MVJ234, Schedule!$F$226:$FO$226, Schedule!$F$236:$FO$236, 0)</f>
        <v>0</v>
      </c>
      <c r="MVK250" s="214">
        <f>_xlfn.XLOOKUP(MVK234, Schedule!$F$226:$FO$226, Schedule!$F$236:$FO$236, 0)</f>
        <v>0</v>
      </c>
      <c r="MVL250" s="214">
        <f>_xlfn.XLOOKUP(MVL234, Schedule!$F$226:$FO$226, Schedule!$F$236:$FO$236, 0)</f>
        <v>0</v>
      </c>
      <c r="MVM250" s="214">
        <f>_xlfn.XLOOKUP(MVM234, Schedule!$F$226:$FO$226, Schedule!$F$236:$FO$236, 0)</f>
        <v>0</v>
      </c>
      <c r="MVN250" s="214">
        <f>_xlfn.XLOOKUP(MVN234, Schedule!$F$226:$FO$226, Schedule!$F$236:$FO$236, 0)</f>
        <v>0</v>
      </c>
      <c r="MVO250" s="214">
        <f>_xlfn.XLOOKUP(MVO234, Schedule!$F$226:$FO$226, Schedule!$F$236:$FO$236, 0)</f>
        <v>0</v>
      </c>
      <c r="MVP250" s="214">
        <f>_xlfn.XLOOKUP(MVP234, Schedule!$F$226:$FO$226, Schedule!$F$236:$FO$236, 0)</f>
        <v>0</v>
      </c>
      <c r="MVQ250" s="214">
        <f>_xlfn.XLOOKUP(MVQ234, Schedule!$F$226:$FO$226, Schedule!$F$236:$FO$236, 0)</f>
        <v>0</v>
      </c>
      <c r="MVR250" s="214">
        <f>_xlfn.XLOOKUP(MVR234, Schedule!$F$226:$FO$226, Schedule!$F$236:$FO$236, 0)</f>
        <v>0</v>
      </c>
      <c r="MVS250" s="214">
        <f>_xlfn.XLOOKUP(MVS234, Schedule!$F$226:$FO$226, Schedule!$F$236:$FO$236, 0)</f>
        <v>0</v>
      </c>
      <c r="MVT250" s="214">
        <f>_xlfn.XLOOKUP(MVT234, Schedule!$F$226:$FO$226, Schedule!$F$236:$FO$236, 0)</f>
        <v>0</v>
      </c>
      <c r="MVU250" s="214">
        <f>_xlfn.XLOOKUP(MVU234, Schedule!$F$226:$FO$226, Schedule!$F$236:$FO$236, 0)</f>
        <v>0</v>
      </c>
      <c r="MVV250" s="214">
        <f>_xlfn.XLOOKUP(MVV234, Schedule!$F$226:$FO$226, Schedule!$F$236:$FO$236, 0)</f>
        <v>0</v>
      </c>
      <c r="MVW250" s="214">
        <f>_xlfn.XLOOKUP(MVW234, Schedule!$F$226:$FO$226, Schedule!$F$236:$FO$236, 0)</f>
        <v>0</v>
      </c>
      <c r="MVX250" s="214">
        <f>_xlfn.XLOOKUP(MVX234, Schedule!$F$226:$FO$226, Schedule!$F$236:$FO$236, 0)</f>
        <v>0</v>
      </c>
      <c r="MVY250" s="214">
        <f>_xlfn.XLOOKUP(MVY234, Schedule!$F$226:$FO$226, Schedule!$F$236:$FO$236, 0)</f>
        <v>0</v>
      </c>
      <c r="MVZ250" s="214">
        <f>_xlfn.XLOOKUP(MVZ234, Schedule!$F$226:$FO$226, Schedule!$F$236:$FO$236, 0)</f>
        <v>0</v>
      </c>
      <c r="MWA250" s="214">
        <f>_xlfn.XLOOKUP(MWA234, Schedule!$F$226:$FO$226, Schedule!$F$236:$FO$236, 0)</f>
        <v>0</v>
      </c>
      <c r="MWB250" s="214">
        <f>_xlfn.XLOOKUP(MWB234, Schedule!$F$226:$FO$226, Schedule!$F$236:$FO$236, 0)</f>
        <v>0</v>
      </c>
      <c r="MWC250" s="214">
        <f>_xlfn.XLOOKUP(MWC234, Schedule!$F$226:$FO$226, Schedule!$F$236:$FO$236, 0)</f>
        <v>0</v>
      </c>
      <c r="MWD250" s="214">
        <f>_xlfn.XLOOKUP(MWD234, Schedule!$F$226:$FO$226, Schedule!$F$236:$FO$236, 0)</f>
        <v>0</v>
      </c>
      <c r="MWE250" s="214">
        <f>_xlfn.XLOOKUP(MWE234, Schedule!$F$226:$FO$226, Schedule!$F$236:$FO$236, 0)</f>
        <v>0</v>
      </c>
      <c r="MWF250" s="214">
        <f>_xlfn.XLOOKUP(MWF234, Schedule!$F$226:$FO$226, Schedule!$F$236:$FO$236, 0)</f>
        <v>0</v>
      </c>
      <c r="MWG250" s="214">
        <f>_xlfn.XLOOKUP(MWG234, Schedule!$F$226:$FO$226, Schedule!$F$236:$FO$236, 0)</f>
        <v>0</v>
      </c>
      <c r="MWH250" s="214">
        <f>_xlfn.XLOOKUP(MWH234, Schedule!$F$226:$FO$226, Schedule!$F$236:$FO$236, 0)</f>
        <v>0</v>
      </c>
      <c r="MWI250" s="214">
        <f>_xlfn.XLOOKUP(MWI234, Schedule!$F$226:$FO$226, Schedule!$F$236:$FO$236, 0)</f>
        <v>0</v>
      </c>
      <c r="MWJ250" s="214">
        <f>_xlfn.XLOOKUP(MWJ234, Schedule!$F$226:$FO$226, Schedule!$F$236:$FO$236, 0)</f>
        <v>0</v>
      </c>
      <c r="MWK250" s="214">
        <f>_xlfn.XLOOKUP(MWK234, Schedule!$F$226:$FO$226, Schedule!$F$236:$FO$236, 0)</f>
        <v>0</v>
      </c>
      <c r="MWL250" s="214">
        <f>_xlfn.XLOOKUP(MWL234, Schedule!$F$226:$FO$226, Schedule!$F$236:$FO$236, 0)</f>
        <v>0</v>
      </c>
      <c r="MWM250" s="214">
        <f>_xlfn.XLOOKUP(MWM234, Schedule!$F$226:$FO$226, Schedule!$F$236:$FO$236, 0)</f>
        <v>0</v>
      </c>
      <c r="MWN250" s="214">
        <f>_xlfn.XLOOKUP(MWN234, Schedule!$F$226:$FO$226, Schedule!$F$236:$FO$236, 0)</f>
        <v>0</v>
      </c>
      <c r="MWO250" s="214">
        <f>_xlfn.XLOOKUP(MWO234, Schedule!$F$226:$FO$226, Schedule!$F$236:$FO$236, 0)</f>
        <v>0</v>
      </c>
      <c r="MWP250" s="214">
        <f>_xlfn.XLOOKUP(MWP234, Schedule!$F$226:$FO$226, Schedule!$F$236:$FO$236, 0)</f>
        <v>0</v>
      </c>
      <c r="MWQ250" s="214">
        <f>_xlfn.XLOOKUP(MWQ234, Schedule!$F$226:$FO$226, Schedule!$F$236:$FO$236, 0)</f>
        <v>0</v>
      </c>
      <c r="MWR250" s="214">
        <f>_xlfn.XLOOKUP(MWR234, Schedule!$F$226:$FO$226, Schedule!$F$236:$FO$236, 0)</f>
        <v>0</v>
      </c>
      <c r="MWS250" s="214">
        <f>_xlfn.XLOOKUP(MWS234, Schedule!$F$226:$FO$226, Schedule!$F$236:$FO$236, 0)</f>
        <v>0</v>
      </c>
      <c r="MWT250" s="214">
        <f>_xlfn.XLOOKUP(MWT234, Schedule!$F$226:$FO$226, Schedule!$F$236:$FO$236, 0)</f>
        <v>0</v>
      </c>
      <c r="MWU250" s="214">
        <f>_xlfn.XLOOKUP(MWU234, Schedule!$F$226:$FO$226, Schedule!$F$236:$FO$236, 0)</f>
        <v>0</v>
      </c>
      <c r="MWV250" s="214">
        <f>_xlfn.XLOOKUP(MWV234, Schedule!$F$226:$FO$226, Schedule!$F$236:$FO$236, 0)</f>
        <v>0</v>
      </c>
      <c r="MWW250" s="214">
        <f>_xlfn.XLOOKUP(MWW234, Schedule!$F$226:$FO$226, Schedule!$F$236:$FO$236, 0)</f>
        <v>0</v>
      </c>
      <c r="MWX250" s="214">
        <f>_xlfn.XLOOKUP(MWX234, Schedule!$F$226:$FO$226, Schedule!$F$236:$FO$236, 0)</f>
        <v>0</v>
      </c>
      <c r="MWY250" s="214">
        <f>_xlfn.XLOOKUP(MWY234, Schedule!$F$226:$FO$226, Schedule!$F$236:$FO$236, 0)</f>
        <v>0</v>
      </c>
      <c r="MWZ250" s="214">
        <f>_xlfn.XLOOKUP(MWZ234, Schedule!$F$226:$FO$226, Schedule!$F$236:$FO$236, 0)</f>
        <v>0</v>
      </c>
      <c r="MXA250" s="214">
        <f>_xlfn.XLOOKUP(MXA234, Schedule!$F$226:$FO$226, Schedule!$F$236:$FO$236, 0)</f>
        <v>0</v>
      </c>
      <c r="MXB250" s="214">
        <f>_xlfn.XLOOKUP(MXB234, Schedule!$F$226:$FO$226, Schedule!$F$236:$FO$236, 0)</f>
        <v>0</v>
      </c>
      <c r="MXC250" s="214">
        <f>_xlfn.XLOOKUP(MXC234, Schedule!$F$226:$FO$226, Schedule!$F$236:$FO$236, 0)</f>
        <v>0</v>
      </c>
      <c r="MXD250" s="214">
        <f>_xlfn.XLOOKUP(MXD234, Schedule!$F$226:$FO$226, Schedule!$F$236:$FO$236, 0)</f>
        <v>0</v>
      </c>
      <c r="MXE250" s="214">
        <f>_xlfn.XLOOKUP(MXE234, Schedule!$F$226:$FO$226, Schedule!$F$236:$FO$236, 0)</f>
        <v>0</v>
      </c>
      <c r="MXF250" s="214">
        <f>_xlfn.XLOOKUP(MXF234, Schedule!$F$226:$FO$226, Schedule!$F$236:$FO$236, 0)</f>
        <v>0</v>
      </c>
      <c r="MXG250" s="214">
        <f>_xlfn.XLOOKUP(MXG234, Schedule!$F$226:$FO$226, Schedule!$F$236:$FO$236, 0)</f>
        <v>0</v>
      </c>
      <c r="MXH250" s="214">
        <f>_xlfn.XLOOKUP(MXH234, Schedule!$F$226:$FO$226, Schedule!$F$236:$FO$236, 0)</f>
        <v>0</v>
      </c>
      <c r="MXI250" s="214">
        <f>_xlfn.XLOOKUP(MXI234, Schedule!$F$226:$FO$226, Schedule!$F$236:$FO$236, 0)</f>
        <v>0</v>
      </c>
      <c r="MXJ250" s="214">
        <f>_xlfn.XLOOKUP(MXJ234, Schedule!$F$226:$FO$226, Schedule!$F$236:$FO$236, 0)</f>
        <v>0</v>
      </c>
      <c r="MXK250" s="214">
        <f>_xlfn.XLOOKUP(MXK234, Schedule!$F$226:$FO$226, Schedule!$F$236:$FO$236, 0)</f>
        <v>0</v>
      </c>
      <c r="MXL250" s="214">
        <f>_xlfn.XLOOKUP(MXL234, Schedule!$F$226:$FO$226, Schedule!$F$236:$FO$236, 0)</f>
        <v>0</v>
      </c>
      <c r="MXM250" s="214">
        <f>_xlfn.XLOOKUP(MXM234, Schedule!$F$226:$FO$226, Schedule!$F$236:$FO$236, 0)</f>
        <v>0</v>
      </c>
      <c r="MXN250" s="214">
        <f>_xlfn.XLOOKUP(MXN234, Schedule!$F$226:$FO$226, Schedule!$F$236:$FO$236, 0)</f>
        <v>0</v>
      </c>
      <c r="MXO250" s="214">
        <f>_xlfn.XLOOKUP(MXO234, Schedule!$F$226:$FO$226, Schedule!$F$236:$FO$236, 0)</f>
        <v>0</v>
      </c>
      <c r="MXP250" s="214">
        <f>_xlfn.XLOOKUP(MXP234, Schedule!$F$226:$FO$226, Schedule!$F$236:$FO$236, 0)</f>
        <v>0</v>
      </c>
      <c r="MXQ250" s="214">
        <f>_xlfn.XLOOKUP(MXQ234, Schedule!$F$226:$FO$226, Schedule!$F$236:$FO$236, 0)</f>
        <v>0</v>
      </c>
      <c r="MXR250" s="214">
        <f>_xlfn.XLOOKUP(MXR234, Schedule!$F$226:$FO$226, Schedule!$F$236:$FO$236, 0)</f>
        <v>0</v>
      </c>
      <c r="MXS250" s="214">
        <f>_xlfn.XLOOKUP(MXS234, Schedule!$F$226:$FO$226, Schedule!$F$236:$FO$236, 0)</f>
        <v>0</v>
      </c>
      <c r="MXT250" s="214">
        <f>_xlfn.XLOOKUP(MXT234, Schedule!$F$226:$FO$226, Schedule!$F$236:$FO$236, 0)</f>
        <v>0</v>
      </c>
      <c r="MXU250" s="214">
        <f>_xlfn.XLOOKUP(MXU234, Schedule!$F$226:$FO$226, Schedule!$F$236:$FO$236, 0)</f>
        <v>0</v>
      </c>
      <c r="MXV250" s="214">
        <f>_xlfn.XLOOKUP(MXV234, Schedule!$F$226:$FO$226, Schedule!$F$236:$FO$236, 0)</f>
        <v>0</v>
      </c>
      <c r="MXW250" s="214">
        <f>_xlfn.XLOOKUP(MXW234, Schedule!$F$226:$FO$226, Schedule!$F$236:$FO$236, 0)</f>
        <v>0</v>
      </c>
      <c r="MXX250" s="214">
        <f>_xlfn.XLOOKUP(MXX234, Schedule!$F$226:$FO$226, Schedule!$F$236:$FO$236, 0)</f>
        <v>0</v>
      </c>
      <c r="MXY250" s="214">
        <f>_xlfn.XLOOKUP(MXY234, Schedule!$F$226:$FO$226, Schedule!$F$236:$FO$236, 0)</f>
        <v>0</v>
      </c>
      <c r="MXZ250" s="214">
        <f>_xlfn.XLOOKUP(MXZ234, Schedule!$F$226:$FO$226, Schedule!$F$236:$FO$236, 0)</f>
        <v>0</v>
      </c>
      <c r="MYA250" s="214">
        <f>_xlfn.XLOOKUP(MYA234, Schedule!$F$226:$FO$226, Schedule!$F$236:$FO$236, 0)</f>
        <v>0</v>
      </c>
      <c r="MYB250" s="214">
        <f>_xlfn.XLOOKUP(MYB234, Schedule!$F$226:$FO$226, Schedule!$F$236:$FO$236, 0)</f>
        <v>0</v>
      </c>
      <c r="MYC250" s="214">
        <f>_xlfn.XLOOKUP(MYC234, Schedule!$F$226:$FO$226, Schedule!$F$236:$FO$236, 0)</f>
        <v>0</v>
      </c>
      <c r="MYD250" s="214">
        <f>_xlfn.XLOOKUP(MYD234, Schedule!$F$226:$FO$226, Schedule!$F$236:$FO$236, 0)</f>
        <v>0</v>
      </c>
      <c r="MYE250" s="214">
        <f>_xlfn.XLOOKUP(MYE234, Schedule!$F$226:$FO$226, Schedule!$F$236:$FO$236, 0)</f>
        <v>0</v>
      </c>
      <c r="MYF250" s="214">
        <f>_xlfn.XLOOKUP(MYF234, Schedule!$F$226:$FO$226, Schedule!$F$236:$FO$236, 0)</f>
        <v>0</v>
      </c>
      <c r="MYG250" s="214">
        <f>_xlfn.XLOOKUP(MYG234, Schedule!$F$226:$FO$226, Schedule!$F$236:$FO$236, 0)</f>
        <v>0</v>
      </c>
      <c r="MYH250" s="214">
        <f>_xlfn.XLOOKUP(MYH234, Schedule!$F$226:$FO$226, Schedule!$F$236:$FO$236, 0)</f>
        <v>0</v>
      </c>
      <c r="MYI250" s="214">
        <f>_xlfn.XLOOKUP(MYI234, Schedule!$F$226:$FO$226, Schedule!$F$236:$FO$236, 0)</f>
        <v>0</v>
      </c>
      <c r="MYJ250" s="214">
        <f>_xlfn.XLOOKUP(MYJ234, Schedule!$F$226:$FO$226, Schedule!$F$236:$FO$236, 0)</f>
        <v>0</v>
      </c>
      <c r="MYK250" s="214">
        <f>_xlfn.XLOOKUP(MYK234, Schedule!$F$226:$FO$226, Schedule!$F$236:$FO$236, 0)</f>
        <v>0</v>
      </c>
      <c r="MYL250" s="214">
        <f>_xlfn.XLOOKUP(MYL234, Schedule!$F$226:$FO$226, Schedule!$F$236:$FO$236, 0)</f>
        <v>0</v>
      </c>
      <c r="MYM250" s="214">
        <f>_xlfn.XLOOKUP(MYM234, Schedule!$F$226:$FO$226, Schedule!$F$236:$FO$236, 0)</f>
        <v>0</v>
      </c>
      <c r="MYN250" s="214">
        <f>_xlfn.XLOOKUP(MYN234, Schedule!$F$226:$FO$226, Schedule!$F$236:$FO$236, 0)</f>
        <v>0</v>
      </c>
      <c r="MYO250" s="214">
        <f>_xlfn.XLOOKUP(MYO234, Schedule!$F$226:$FO$226, Schedule!$F$236:$FO$236, 0)</f>
        <v>0</v>
      </c>
      <c r="MYP250" s="214">
        <f>_xlfn.XLOOKUP(MYP234, Schedule!$F$226:$FO$226, Schedule!$F$236:$FO$236, 0)</f>
        <v>0</v>
      </c>
      <c r="MYQ250" s="214">
        <f>_xlfn.XLOOKUP(MYQ234, Schedule!$F$226:$FO$226, Schedule!$F$236:$FO$236, 0)</f>
        <v>0</v>
      </c>
      <c r="MYR250" s="214">
        <f>_xlfn.XLOOKUP(MYR234, Schedule!$F$226:$FO$226, Schedule!$F$236:$FO$236, 0)</f>
        <v>0</v>
      </c>
      <c r="MYS250" s="214">
        <f>_xlfn.XLOOKUP(MYS234, Schedule!$F$226:$FO$226, Schedule!$F$236:$FO$236, 0)</f>
        <v>0</v>
      </c>
      <c r="MYT250" s="214">
        <f>_xlfn.XLOOKUP(MYT234, Schedule!$F$226:$FO$226, Schedule!$F$236:$FO$236, 0)</f>
        <v>0</v>
      </c>
      <c r="MYU250" s="214">
        <f>_xlfn.XLOOKUP(MYU234, Schedule!$F$226:$FO$226, Schedule!$F$236:$FO$236, 0)</f>
        <v>0</v>
      </c>
      <c r="MYV250" s="214">
        <f>_xlfn.XLOOKUP(MYV234, Schedule!$F$226:$FO$226, Schedule!$F$236:$FO$236, 0)</f>
        <v>0</v>
      </c>
      <c r="MYW250" s="214">
        <f>_xlfn.XLOOKUP(MYW234, Schedule!$F$226:$FO$226, Schedule!$F$236:$FO$236, 0)</f>
        <v>0</v>
      </c>
      <c r="MYX250" s="214">
        <f>_xlfn.XLOOKUP(MYX234, Schedule!$F$226:$FO$226, Schedule!$F$236:$FO$236, 0)</f>
        <v>0</v>
      </c>
      <c r="MYY250" s="214">
        <f>_xlfn.XLOOKUP(MYY234, Schedule!$F$226:$FO$226, Schedule!$F$236:$FO$236, 0)</f>
        <v>0</v>
      </c>
      <c r="MYZ250" s="214">
        <f>_xlfn.XLOOKUP(MYZ234, Schedule!$F$226:$FO$226, Schedule!$F$236:$FO$236, 0)</f>
        <v>0</v>
      </c>
      <c r="MZA250" s="214">
        <f>_xlfn.XLOOKUP(MZA234, Schedule!$F$226:$FO$226, Schedule!$F$236:$FO$236, 0)</f>
        <v>0</v>
      </c>
      <c r="MZB250" s="214">
        <f>_xlfn.XLOOKUP(MZB234, Schedule!$F$226:$FO$226, Schedule!$F$236:$FO$236, 0)</f>
        <v>0</v>
      </c>
      <c r="MZC250" s="214">
        <f>_xlfn.XLOOKUP(MZC234, Schedule!$F$226:$FO$226, Schedule!$F$236:$FO$236, 0)</f>
        <v>0</v>
      </c>
      <c r="MZD250" s="214">
        <f>_xlfn.XLOOKUP(MZD234, Schedule!$F$226:$FO$226, Schedule!$F$236:$FO$236, 0)</f>
        <v>0</v>
      </c>
      <c r="MZE250" s="214">
        <f>_xlfn.XLOOKUP(MZE234, Schedule!$F$226:$FO$226, Schedule!$F$236:$FO$236, 0)</f>
        <v>0</v>
      </c>
      <c r="MZF250" s="214">
        <f>_xlfn.XLOOKUP(MZF234, Schedule!$F$226:$FO$226, Schedule!$F$236:$FO$236, 0)</f>
        <v>0</v>
      </c>
      <c r="MZG250" s="214">
        <f>_xlfn.XLOOKUP(MZG234, Schedule!$F$226:$FO$226, Schedule!$F$236:$FO$236, 0)</f>
        <v>0</v>
      </c>
      <c r="MZH250" s="214">
        <f>_xlfn.XLOOKUP(MZH234, Schedule!$F$226:$FO$226, Schedule!$F$236:$FO$236, 0)</f>
        <v>0</v>
      </c>
      <c r="MZI250" s="214">
        <f>_xlfn.XLOOKUP(MZI234, Schedule!$F$226:$FO$226, Schedule!$F$236:$FO$236, 0)</f>
        <v>0</v>
      </c>
      <c r="MZJ250" s="214">
        <f>_xlfn.XLOOKUP(MZJ234, Schedule!$F$226:$FO$226, Schedule!$F$236:$FO$236, 0)</f>
        <v>0</v>
      </c>
      <c r="MZK250" s="214">
        <f>_xlfn.XLOOKUP(MZK234, Schedule!$F$226:$FO$226, Schedule!$F$236:$FO$236, 0)</f>
        <v>0</v>
      </c>
      <c r="MZL250" s="214">
        <f>_xlfn.XLOOKUP(MZL234, Schedule!$F$226:$FO$226, Schedule!$F$236:$FO$236, 0)</f>
        <v>0</v>
      </c>
      <c r="MZM250" s="214">
        <f>_xlfn.XLOOKUP(MZM234, Schedule!$F$226:$FO$226, Schedule!$F$236:$FO$236, 0)</f>
        <v>0</v>
      </c>
      <c r="MZN250" s="214">
        <f>_xlfn.XLOOKUP(MZN234, Schedule!$F$226:$FO$226, Schedule!$F$236:$FO$236, 0)</f>
        <v>0</v>
      </c>
      <c r="MZO250" s="214">
        <f>_xlfn.XLOOKUP(MZO234, Schedule!$F$226:$FO$226, Schedule!$F$236:$FO$236, 0)</f>
        <v>0</v>
      </c>
      <c r="MZP250" s="214">
        <f>_xlfn.XLOOKUP(MZP234, Schedule!$F$226:$FO$226, Schedule!$F$236:$FO$236, 0)</f>
        <v>0</v>
      </c>
      <c r="MZQ250" s="214">
        <f>_xlfn.XLOOKUP(MZQ234, Schedule!$F$226:$FO$226, Schedule!$F$236:$FO$236, 0)</f>
        <v>0</v>
      </c>
      <c r="MZR250" s="214">
        <f>_xlfn.XLOOKUP(MZR234, Schedule!$F$226:$FO$226, Schedule!$F$236:$FO$236, 0)</f>
        <v>0</v>
      </c>
      <c r="MZS250" s="214">
        <f>_xlfn.XLOOKUP(MZS234, Schedule!$F$226:$FO$226, Schedule!$F$236:$FO$236, 0)</f>
        <v>0</v>
      </c>
      <c r="MZT250" s="214">
        <f>_xlfn.XLOOKUP(MZT234, Schedule!$F$226:$FO$226, Schedule!$F$236:$FO$236, 0)</f>
        <v>0</v>
      </c>
      <c r="MZU250" s="214">
        <f>_xlfn.XLOOKUP(MZU234, Schedule!$F$226:$FO$226, Schedule!$F$236:$FO$236, 0)</f>
        <v>0</v>
      </c>
      <c r="MZV250" s="214">
        <f>_xlfn.XLOOKUP(MZV234, Schedule!$F$226:$FO$226, Schedule!$F$236:$FO$236, 0)</f>
        <v>0</v>
      </c>
      <c r="MZW250" s="214">
        <f>_xlfn.XLOOKUP(MZW234, Schedule!$F$226:$FO$226, Schedule!$F$236:$FO$236, 0)</f>
        <v>0</v>
      </c>
      <c r="MZX250" s="214">
        <f>_xlfn.XLOOKUP(MZX234, Schedule!$F$226:$FO$226, Schedule!$F$236:$FO$236, 0)</f>
        <v>0</v>
      </c>
      <c r="MZY250" s="214">
        <f>_xlfn.XLOOKUP(MZY234, Schedule!$F$226:$FO$226, Schedule!$F$236:$FO$236, 0)</f>
        <v>0</v>
      </c>
      <c r="MZZ250" s="214">
        <f>_xlfn.XLOOKUP(MZZ234, Schedule!$F$226:$FO$226, Schedule!$F$236:$FO$236, 0)</f>
        <v>0</v>
      </c>
      <c r="NAA250" s="214">
        <f>_xlfn.XLOOKUP(NAA234, Schedule!$F$226:$FO$226, Schedule!$F$236:$FO$236, 0)</f>
        <v>0</v>
      </c>
      <c r="NAB250" s="214">
        <f>_xlfn.XLOOKUP(NAB234, Schedule!$F$226:$FO$226, Schedule!$F$236:$FO$236, 0)</f>
        <v>0</v>
      </c>
      <c r="NAC250" s="214">
        <f>_xlfn.XLOOKUP(NAC234, Schedule!$F$226:$FO$226, Schedule!$F$236:$FO$236, 0)</f>
        <v>0</v>
      </c>
      <c r="NAD250" s="214">
        <f>_xlfn.XLOOKUP(NAD234, Schedule!$F$226:$FO$226, Schedule!$F$236:$FO$236, 0)</f>
        <v>0</v>
      </c>
      <c r="NAE250" s="214">
        <f>_xlfn.XLOOKUP(NAE234, Schedule!$F$226:$FO$226, Schedule!$F$236:$FO$236, 0)</f>
        <v>0</v>
      </c>
      <c r="NAF250" s="214">
        <f>_xlfn.XLOOKUP(NAF234, Schedule!$F$226:$FO$226, Schedule!$F$236:$FO$236, 0)</f>
        <v>0</v>
      </c>
      <c r="NAG250" s="214">
        <f>_xlfn.XLOOKUP(NAG234, Schedule!$F$226:$FO$226, Schedule!$F$236:$FO$236, 0)</f>
        <v>0</v>
      </c>
      <c r="NAH250" s="214">
        <f>_xlfn.XLOOKUP(NAH234, Schedule!$F$226:$FO$226, Schedule!$F$236:$FO$236, 0)</f>
        <v>0</v>
      </c>
      <c r="NAI250" s="214">
        <f>_xlfn.XLOOKUP(NAI234, Schedule!$F$226:$FO$226, Schedule!$F$236:$FO$236, 0)</f>
        <v>0</v>
      </c>
      <c r="NAJ250" s="214">
        <f>_xlfn.XLOOKUP(NAJ234, Schedule!$F$226:$FO$226, Schedule!$F$236:$FO$236, 0)</f>
        <v>0</v>
      </c>
      <c r="NAK250" s="214">
        <f>_xlfn.XLOOKUP(NAK234, Schedule!$F$226:$FO$226, Schedule!$F$236:$FO$236, 0)</f>
        <v>0</v>
      </c>
      <c r="NAL250" s="214">
        <f>_xlfn.XLOOKUP(NAL234, Schedule!$F$226:$FO$226, Schedule!$F$236:$FO$236, 0)</f>
        <v>0</v>
      </c>
      <c r="NAM250" s="214">
        <f>_xlfn.XLOOKUP(NAM234, Schedule!$F$226:$FO$226, Schedule!$F$236:$FO$236, 0)</f>
        <v>0</v>
      </c>
      <c r="NAN250" s="214">
        <f>_xlfn.XLOOKUP(NAN234, Schedule!$F$226:$FO$226, Schedule!$F$236:$FO$236, 0)</f>
        <v>0</v>
      </c>
      <c r="NAO250" s="214">
        <f>_xlfn.XLOOKUP(NAO234, Schedule!$F$226:$FO$226, Schedule!$F$236:$FO$236, 0)</f>
        <v>0</v>
      </c>
      <c r="NAP250" s="214">
        <f>_xlfn.XLOOKUP(NAP234, Schedule!$F$226:$FO$226, Schedule!$F$236:$FO$236, 0)</f>
        <v>0</v>
      </c>
      <c r="NAQ250" s="214">
        <f>_xlfn.XLOOKUP(NAQ234, Schedule!$F$226:$FO$226, Schedule!$F$236:$FO$236, 0)</f>
        <v>0</v>
      </c>
      <c r="NAR250" s="214">
        <f>_xlfn.XLOOKUP(NAR234, Schedule!$F$226:$FO$226, Schedule!$F$236:$FO$236, 0)</f>
        <v>0</v>
      </c>
      <c r="NAS250" s="214">
        <f>_xlfn.XLOOKUP(NAS234, Schedule!$F$226:$FO$226, Schedule!$F$236:$FO$236, 0)</f>
        <v>0</v>
      </c>
      <c r="NAT250" s="214">
        <f>_xlfn.XLOOKUP(NAT234, Schedule!$F$226:$FO$226, Schedule!$F$236:$FO$236, 0)</f>
        <v>0</v>
      </c>
      <c r="NAU250" s="214">
        <f>_xlfn.XLOOKUP(NAU234, Schedule!$F$226:$FO$226, Schedule!$F$236:$FO$236, 0)</f>
        <v>0</v>
      </c>
      <c r="NAV250" s="214">
        <f>_xlfn.XLOOKUP(NAV234, Schedule!$F$226:$FO$226, Schedule!$F$236:$FO$236, 0)</f>
        <v>0</v>
      </c>
      <c r="NAW250" s="214">
        <f>_xlfn.XLOOKUP(NAW234, Schedule!$F$226:$FO$226, Schedule!$F$236:$FO$236, 0)</f>
        <v>0</v>
      </c>
      <c r="NAX250" s="214">
        <f>_xlfn.XLOOKUP(NAX234, Schedule!$F$226:$FO$226, Schedule!$F$236:$FO$236, 0)</f>
        <v>0</v>
      </c>
      <c r="NAY250" s="214">
        <f>_xlfn.XLOOKUP(NAY234, Schedule!$F$226:$FO$226, Schedule!$F$236:$FO$236, 0)</f>
        <v>0</v>
      </c>
      <c r="NAZ250" s="214">
        <f>_xlfn.XLOOKUP(NAZ234, Schedule!$F$226:$FO$226, Schedule!$F$236:$FO$236, 0)</f>
        <v>0</v>
      </c>
      <c r="NBA250" s="214">
        <f>_xlfn.XLOOKUP(NBA234, Schedule!$F$226:$FO$226, Schedule!$F$236:$FO$236, 0)</f>
        <v>0</v>
      </c>
      <c r="NBB250" s="214">
        <f>_xlfn.XLOOKUP(NBB234, Schedule!$F$226:$FO$226, Schedule!$F$236:$FO$236, 0)</f>
        <v>0</v>
      </c>
      <c r="NBC250" s="214">
        <f>_xlfn.XLOOKUP(NBC234, Schedule!$F$226:$FO$226, Schedule!$F$236:$FO$236, 0)</f>
        <v>0</v>
      </c>
      <c r="NBD250" s="214">
        <f>_xlfn.XLOOKUP(NBD234, Schedule!$F$226:$FO$226, Schedule!$F$236:$FO$236, 0)</f>
        <v>0</v>
      </c>
      <c r="NBE250" s="214">
        <f>_xlfn.XLOOKUP(NBE234, Schedule!$F$226:$FO$226, Schedule!$F$236:$FO$236, 0)</f>
        <v>0</v>
      </c>
      <c r="NBF250" s="214">
        <f>_xlfn.XLOOKUP(NBF234, Schedule!$F$226:$FO$226, Schedule!$F$236:$FO$236, 0)</f>
        <v>0</v>
      </c>
      <c r="NBG250" s="214">
        <f>_xlfn.XLOOKUP(NBG234, Schedule!$F$226:$FO$226, Schedule!$F$236:$FO$236, 0)</f>
        <v>0</v>
      </c>
      <c r="NBH250" s="214">
        <f>_xlfn.XLOOKUP(NBH234, Schedule!$F$226:$FO$226, Schedule!$F$236:$FO$236, 0)</f>
        <v>0</v>
      </c>
      <c r="NBI250" s="214">
        <f>_xlfn.XLOOKUP(NBI234, Schedule!$F$226:$FO$226, Schedule!$F$236:$FO$236, 0)</f>
        <v>0</v>
      </c>
      <c r="NBJ250" s="214">
        <f>_xlfn.XLOOKUP(NBJ234, Schedule!$F$226:$FO$226, Schedule!$F$236:$FO$236, 0)</f>
        <v>0</v>
      </c>
      <c r="NBK250" s="214">
        <f>_xlfn.XLOOKUP(NBK234, Schedule!$F$226:$FO$226, Schedule!$F$236:$FO$236, 0)</f>
        <v>0</v>
      </c>
      <c r="NBL250" s="214">
        <f>_xlfn.XLOOKUP(NBL234, Schedule!$F$226:$FO$226, Schedule!$F$236:$FO$236, 0)</f>
        <v>0</v>
      </c>
      <c r="NBM250" s="214">
        <f>_xlfn.XLOOKUP(NBM234, Schedule!$F$226:$FO$226, Schedule!$F$236:$FO$236, 0)</f>
        <v>0</v>
      </c>
      <c r="NBN250" s="214">
        <f>_xlfn.XLOOKUP(NBN234, Schedule!$F$226:$FO$226, Schedule!$F$236:$FO$236, 0)</f>
        <v>0</v>
      </c>
      <c r="NBO250" s="214">
        <f>_xlfn.XLOOKUP(NBO234, Schedule!$F$226:$FO$226, Schedule!$F$236:$FO$236, 0)</f>
        <v>0</v>
      </c>
      <c r="NBP250" s="214">
        <f>_xlfn.XLOOKUP(NBP234, Schedule!$F$226:$FO$226, Schedule!$F$236:$FO$236, 0)</f>
        <v>0</v>
      </c>
      <c r="NBQ250" s="214">
        <f>_xlfn.XLOOKUP(NBQ234, Schedule!$F$226:$FO$226, Schedule!$F$236:$FO$236, 0)</f>
        <v>0</v>
      </c>
      <c r="NBR250" s="214">
        <f>_xlfn.XLOOKUP(NBR234, Schedule!$F$226:$FO$226, Schedule!$F$236:$FO$236, 0)</f>
        <v>0</v>
      </c>
      <c r="NBS250" s="214">
        <f>_xlfn.XLOOKUP(NBS234, Schedule!$F$226:$FO$226, Schedule!$F$236:$FO$236, 0)</f>
        <v>0</v>
      </c>
      <c r="NBT250" s="214">
        <f>_xlfn.XLOOKUP(NBT234, Schedule!$F$226:$FO$226, Schedule!$F$236:$FO$236, 0)</f>
        <v>0</v>
      </c>
      <c r="NBU250" s="214">
        <f>_xlfn.XLOOKUP(NBU234, Schedule!$F$226:$FO$226, Schedule!$F$236:$FO$236, 0)</f>
        <v>0</v>
      </c>
      <c r="NBV250" s="214">
        <f>_xlfn.XLOOKUP(NBV234, Schedule!$F$226:$FO$226, Schedule!$F$236:$FO$236, 0)</f>
        <v>0</v>
      </c>
      <c r="NBW250" s="214">
        <f>_xlfn.XLOOKUP(NBW234, Schedule!$F$226:$FO$226, Schedule!$F$236:$FO$236, 0)</f>
        <v>0</v>
      </c>
      <c r="NBX250" s="214">
        <f>_xlfn.XLOOKUP(NBX234, Schedule!$F$226:$FO$226, Schedule!$F$236:$FO$236, 0)</f>
        <v>0</v>
      </c>
      <c r="NBY250" s="214">
        <f>_xlfn.XLOOKUP(NBY234, Schedule!$F$226:$FO$226, Schedule!$F$236:$FO$236, 0)</f>
        <v>0</v>
      </c>
      <c r="NBZ250" s="214">
        <f>_xlfn.XLOOKUP(NBZ234, Schedule!$F$226:$FO$226, Schedule!$F$236:$FO$236, 0)</f>
        <v>0</v>
      </c>
      <c r="NCA250" s="214">
        <f>_xlfn.XLOOKUP(NCA234, Schedule!$F$226:$FO$226, Schedule!$F$236:$FO$236, 0)</f>
        <v>0</v>
      </c>
      <c r="NCB250" s="214">
        <f>_xlfn.XLOOKUP(NCB234, Schedule!$F$226:$FO$226, Schedule!$F$236:$FO$236, 0)</f>
        <v>0</v>
      </c>
      <c r="NCC250" s="214">
        <f>_xlfn.XLOOKUP(NCC234, Schedule!$F$226:$FO$226, Schedule!$F$236:$FO$236, 0)</f>
        <v>0</v>
      </c>
      <c r="NCD250" s="214">
        <f>_xlfn.XLOOKUP(NCD234, Schedule!$F$226:$FO$226, Schedule!$F$236:$FO$236, 0)</f>
        <v>0</v>
      </c>
      <c r="NCE250" s="214">
        <f>_xlfn.XLOOKUP(NCE234, Schedule!$F$226:$FO$226, Schedule!$F$236:$FO$236, 0)</f>
        <v>0</v>
      </c>
      <c r="NCF250" s="214">
        <f>_xlfn.XLOOKUP(NCF234, Schedule!$F$226:$FO$226, Schedule!$F$236:$FO$236, 0)</f>
        <v>0</v>
      </c>
      <c r="NCG250" s="214">
        <f>_xlfn.XLOOKUP(NCG234, Schedule!$F$226:$FO$226, Schedule!$F$236:$FO$236, 0)</f>
        <v>0</v>
      </c>
      <c r="NCH250" s="214">
        <f>_xlfn.XLOOKUP(NCH234, Schedule!$F$226:$FO$226, Schedule!$F$236:$FO$236, 0)</f>
        <v>0</v>
      </c>
      <c r="NCI250" s="214">
        <f>_xlfn.XLOOKUP(NCI234, Schedule!$F$226:$FO$226, Schedule!$F$236:$FO$236, 0)</f>
        <v>0</v>
      </c>
      <c r="NCJ250" s="214">
        <f>_xlfn.XLOOKUP(NCJ234, Schedule!$F$226:$FO$226, Schedule!$F$236:$FO$236, 0)</f>
        <v>0</v>
      </c>
      <c r="NCK250" s="214">
        <f>_xlfn.XLOOKUP(NCK234, Schedule!$F$226:$FO$226, Schedule!$F$236:$FO$236, 0)</f>
        <v>0</v>
      </c>
      <c r="NCL250" s="214">
        <f>_xlfn.XLOOKUP(NCL234, Schedule!$F$226:$FO$226, Schedule!$F$236:$FO$236, 0)</f>
        <v>0</v>
      </c>
      <c r="NCM250" s="214">
        <f>_xlfn.XLOOKUP(NCM234, Schedule!$F$226:$FO$226, Schedule!$F$236:$FO$236, 0)</f>
        <v>0</v>
      </c>
      <c r="NCN250" s="214">
        <f>_xlfn.XLOOKUP(NCN234, Schedule!$F$226:$FO$226, Schedule!$F$236:$FO$236, 0)</f>
        <v>0</v>
      </c>
      <c r="NCO250" s="214">
        <f>_xlfn.XLOOKUP(NCO234, Schedule!$F$226:$FO$226, Schedule!$F$236:$FO$236, 0)</f>
        <v>0</v>
      </c>
      <c r="NCP250" s="214">
        <f>_xlfn.XLOOKUP(NCP234, Schedule!$F$226:$FO$226, Schedule!$F$236:$FO$236, 0)</f>
        <v>0</v>
      </c>
      <c r="NCQ250" s="214">
        <f>_xlfn.XLOOKUP(NCQ234, Schedule!$F$226:$FO$226, Schedule!$F$236:$FO$236, 0)</f>
        <v>0</v>
      </c>
      <c r="NCR250" s="214">
        <f>_xlfn.XLOOKUP(NCR234, Schedule!$F$226:$FO$226, Schedule!$F$236:$FO$236, 0)</f>
        <v>0</v>
      </c>
      <c r="NCS250" s="214">
        <f>_xlfn.XLOOKUP(NCS234, Schedule!$F$226:$FO$226, Schedule!$F$236:$FO$236, 0)</f>
        <v>0</v>
      </c>
      <c r="NCT250" s="214">
        <f>_xlfn.XLOOKUP(NCT234, Schedule!$F$226:$FO$226, Schedule!$F$236:$FO$236, 0)</f>
        <v>0</v>
      </c>
      <c r="NCU250" s="214">
        <f>_xlfn.XLOOKUP(NCU234, Schedule!$F$226:$FO$226, Schedule!$F$236:$FO$236, 0)</f>
        <v>0</v>
      </c>
      <c r="NCV250" s="214">
        <f>_xlfn.XLOOKUP(NCV234, Schedule!$F$226:$FO$226, Schedule!$F$236:$FO$236, 0)</f>
        <v>0</v>
      </c>
      <c r="NCW250" s="214">
        <f>_xlfn.XLOOKUP(NCW234, Schedule!$F$226:$FO$226, Schedule!$F$236:$FO$236, 0)</f>
        <v>0</v>
      </c>
      <c r="NCX250" s="214">
        <f>_xlfn.XLOOKUP(NCX234, Schedule!$F$226:$FO$226, Schedule!$F$236:$FO$236, 0)</f>
        <v>0</v>
      </c>
      <c r="NCY250" s="214">
        <f>_xlfn.XLOOKUP(NCY234, Schedule!$F$226:$FO$226, Schedule!$F$236:$FO$236, 0)</f>
        <v>0</v>
      </c>
      <c r="NCZ250" s="214">
        <f>_xlfn.XLOOKUP(NCZ234, Schedule!$F$226:$FO$226, Schedule!$F$236:$FO$236, 0)</f>
        <v>0</v>
      </c>
      <c r="NDA250" s="214">
        <f>_xlfn.XLOOKUP(NDA234, Schedule!$F$226:$FO$226, Schedule!$F$236:$FO$236, 0)</f>
        <v>0</v>
      </c>
      <c r="NDB250" s="214">
        <f>_xlfn.XLOOKUP(NDB234, Schedule!$F$226:$FO$226, Schedule!$F$236:$FO$236, 0)</f>
        <v>0</v>
      </c>
      <c r="NDC250" s="214">
        <f>_xlfn.XLOOKUP(NDC234, Schedule!$F$226:$FO$226, Schedule!$F$236:$FO$236, 0)</f>
        <v>0</v>
      </c>
      <c r="NDD250" s="214">
        <f>_xlfn.XLOOKUP(NDD234, Schedule!$F$226:$FO$226, Schedule!$F$236:$FO$236, 0)</f>
        <v>0</v>
      </c>
      <c r="NDE250" s="214">
        <f>_xlfn.XLOOKUP(NDE234, Schedule!$F$226:$FO$226, Schedule!$F$236:$FO$236, 0)</f>
        <v>0</v>
      </c>
      <c r="NDF250" s="214">
        <f>_xlfn.XLOOKUP(NDF234, Schedule!$F$226:$FO$226, Schedule!$F$236:$FO$236, 0)</f>
        <v>0</v>
      </c>
      <c r="NDG250" s="214">
        <f>_xlfn.XLOOKUP(NDG234, Schedule!$F$226:$FO$226, Schedule!$F$236:$FO$236, 0)</f>
        <v>0</v>
      </c>
      <c r="NDH250" s="214">
        <f>_xlfn.XLOOKUP(NDH234, Schedule!$F$226:$FO$226, Schedule!$F$236:$FO$236, 0)</f>
        <v>0</v>
      </c>
      <c r="NDI250" s="214">
        <f>_xlfn.XLOOKUP(NDI234, Schedule!$F$226:$FO$226, Schedule!$F$236:$FO$236, 0)</f>
        <v>0</v>
      </c>
      <c r="NDJ250" s="214">
        <f>_xlfn.XLOOKUP(NDJ234, Schedule!$F$226:$FO$226, Schedule!$F$236:$FO$236, 0)</f>
        <v>0</v>
      </c>
      <c r="NDK250" s="214">
        <f>_xlfn.XLOOKUP(NDK234, Schedule!$F$226:$FO$226, Schedule!$F$236:$FO$236, 0)</f>
        <v>0</v>
      </c>
      <c r="NDL250" s="214">
        <f>_xlfn.XLOOKUP(NDL234, Schedule!$F$226:$FO$226, Schedule!$F$236:$FO$236, 0)</f>
        <v>0</v>
      </c>
      <c r="NDM250" s="214">
        <f>_xlfn.XLOOKUP(NDM234, Schedule!$F$226:$FO$226, Schedule!$F$236:$FO$236, 0)</f>
        <v>0</v>
      </c>
      <c r="NDN250" s="214">
        <f>_xlfn.XLOOKUP(NDN234, Schedule!$F$226:$FO$226, Schedule!$F$236:$FO$236, 0)</f>
        <v>0</v>
      </c>
      <c r="NDO250" s="214">
        <f>_xlfn.XLOOKUP(NDO234, Schedule!$F$226:$FO$226, Schedule!$F$236:$FO$236, 0)</f>
        <v>0</v>
      </c>
      <c r="NDP250" s="214">
        <f>_xlfn.XLOOKUP(NDP234, Schedule!$F$226:$FO$226, Schedule!$F$236:$FO$236, 0)</f>
        <v>0</v>
      </c>
      <c r="NDQ250" s="214">
        <f>_xlfn.XLOOKUP(NDQ234, Schedule!$F$226:$FO$226, Schedule!$F$236:$FO$236, 0)</f>
        <v>0</v>
      </c>
      <c r="NDR250" s="214">
        <f>_xlfn.XLOOKUP(NDR234, Schedule!$F$226:$FO$226, Schedule!$F$236:$FO$236, 0)</f>
        <v>0</v>
      </c>
      <c r="NDS250" s="214">
        <f>_xlfn.XLOOKUP(NDS234, Schedule!$F$226:$FO$226, Schedule!$F$236:$FO$236, 0)</f>
        <v>0</v>
      </c>
      <c r="NDT250" s="214">
        <f>_xlfn.XLOOKUP(NDT234, Schedule!$F$226:$FO$226, Schedule!$F$236:$FO$236, 0)</f>
        <v>0</v>
      </c>
      <c r="NDU250" s="214">
        <f>_xlfn.XLOOKUP(NDU234, Schedule!$F$226:$FO$226, Schedule!$F$236:$FO$236, 0)</f>
        <v>0</v>
      </c>
      <c r="NDV250" s="214">
        <f>_xlfn.XLOOKUP(NDV234, Schedule!$F$226:$FO$226, Schedule!$F$236:$FO$236, 0)</f>
        <v>0</v>
      </c>
      <c r="NDW250" s="214">
        <f>_xlfn.XLOOKUP(NDW234, Schedule!$F$226:$FO$226, Schedule!$F$236:$FO$236, 0)</f>
        <v>0</v>
      </c>
      <c r="NDX250" s="214">
        <f>_xlfn.XLOOKUP(NDX234, Schedule!$F$226:$FO$226, Schedule!$F$236:$FO$236, 0)</f>
        <v>0</v>
      </c>
      <c r="NDY250" s="214">
        <f>_xlfn.XLOOKUP(NDY234, Schedule!$F$226:$FO$226, Schedule!$F$236:$FO$236, 0)</f>
        <v>0</v>
      </c>
      <c r="NDZ250" s="214">
        <f>_xlfn.XLOOKUP(NDZ234, Schedule!$F$226:$FO$226, Schedule!$F$236:$FO$236, 0)</f>
        <v>0</v>
      </c>
      <c r="NEA250" s="214">
        <f>_xlfn.XLOOKUP(NEA234, Schedule!$F$226:$FO$226, Schedule!$F$236:$FO$236, 0)</f>
        <v>0</v>
      </c>
      <c r="NEB250" s="214">
        <f>_xlfn.XLOOKUP(NEB234, Schedule!$F$226:$FO$226, Schedule!$F$236:$FO$236, 0)</f>
        <v>0</v>
      </c>
      <c r="NEC250" s="214">
        <f>_xlfn.XLOOKUP(NEC234, Schedule!$F$226:$FO$226, Schedule!$F$236:$FO$236, 0)</f>
        <v>0</v>
      </c>
      <c r="NED250" s="214">
        <f>_xlfn.XLOOKUP(NED234, Schedule!$F$226:$FO$226, Schedule!$F$236:$FO$236, 0)</f>
        <v>0</v>
      </c>
      <c r="NEE250" s="214">
        <f>_xlfn.XLOOKUP(NEE234, Schedule!$F$226:$FO$226, Schedule!$F$236:$FO$236, 0)</f>
        <v>0</v>
      </c>
      <c r="NEF250" s="214">
        <f>_xlfn.XLOOKUP(NEF234, Schedule!$F$226:$FO$226, Schedule!$F$236:$FO$236, 0)</f>
        <v>0</v>
      </c>
      <c r="NEG250" s="214">
        <f>_xlfn.XLOOKUP(NEG234, Schedule!$F$226:$FO$226, Schedule!$F$236:$FO$236, 0)</f>
        <v>0</v>
      </c>
      <c r="NEH250" s="214">
        <f>_xlfn.XLOOKUP(NEH234, Schedule!$F$226:$FO$226, Schedule!$F$236:$FO$236, 0)</f>
        <v>0</v>
      </c>
      <c r="NEI250" s="214">
        <f>_xlfn.XLOOKUP(NEI234, Schedule!$F$226:$FO$226, Schedule!$F$236:$FO$236, 0)</f>
        <v>0</v>
      </c>
      <c r="NEJ250" s="214">
        <f>_xlfn.XLOOKUP(NEJ234, Schedule!$F$226:$FO$226, Schedule!$F$236:$FO$236, 0)</f>
        <v>0</v>
      </c>
      <c r="NEK250" s="214">
        <f>_xlfn.XLOOKUP(NEK234, Schedule!$F$226:$FO$226, Schedule!$F$236:$FO$236, 0)</f>
        <v>0</v>
      </c>
      <c r="NEL250" s="214">
        <f>_xlfn.XLOOKUP(NEL234, Schedule!$F$226:$FO$226, Schedule!$F$236:$FO$236, 0)</f>
        <v>0</v>
      </c>
      <c r="NEM250" s="214">
        <f>_xlfn.XLOOKUP(NEM234, Schedule!$F$226:$FO$226, Schedule!$F$236:$FO$236, 0)</f>
        <v>0</v>
      </c>
      <c r="NEN250" s="214">
        <f>_xlfn.XLOOKUP(NEN234, Schedule!$F$226:$FO$226, Schedule!$F$236:$FO$236, 0)</f>
        <v>0</v>
      </c>
      <c r="NEO250" s="214">
        <f>_xlfn.XLOOKUP(NEO234, Schedule!$F$226:$FO$226, Schedule!$F$236:$FO$236, 0)</f>
        <v>0</v>
      </c>
      <c r="NEP250" s="214">
        <f>_xlfn.XLOOKUP(NEP234, Schedule!$F$226:$FO$226, Schedule!$F$236:$FO$236, 0)</f>
        <v>0</v>
      </c>
      <c r="NEQ250" s="214">
        <f>_xlfn.XLOOKUP(NEQ234, Schedule!$F$226:$FO$226, Schedule!$F$236:$FO$236, 0)</f>
        <v>0</v>
      </c>
      <c r="NER250" s="214">
        <f>_xlfn.XLOOKUP(NER234, Schedule!$F$226:$FO$226, Schedule!$F$236:$FO$236, 0)</f>
        <v>0</v>
      </c>
      <c r="NES250" s="214">
        <f>_xlfn.XLOOKUP(NES234, Schedule!$F$226:$FO$226, Schedule!$F$236:$FO$236, 0)</f>
        <v>0</v>
      </c>
      <c r="NET250" s="214">
        <f>_xlfn.XLOOKUP(NET234, Schedule!$F$226:$FO$226, Schedule!$F$236:$FO$236, 0)</f>
        <v>0</v>
      </c>
      <c r="NEU250" s="214">
        <f>_xlfn.XLOOKUP(NEU234, Schedule!$F$226:$FO$226, Schedule!$F$236:$FO$236, 0)</f>
        <v>0</v>
      </c>
      <c r="NEV250" s="214">
        <f>_xlfn.XLOOKUP(NEV234, Schedule!$F$226:$FO$226, Schedule!$F$236:$FO$236, 0)</f>
        <v>0</v>
      </c>
      <c r="NEW250" s="214">
        <f>_xlfn.XLOOKUP(NEW234, Schedule!$F$226:$FO$226, Schedule!$F$236:$FO$236, 0)</f>
        <v>0</v>
      </c>
      <c r="NEX250" s="214">
        <f>_xlfn.XLOOKUP(NEX234, Schedule!$F$226:$FO$226, Schedule!$F$236:$FO$236, 0)</f>
        <v>0</v>
      </c>
      <c r="NEY250" s="214">
        <f>_xlfn.XLOOKUP(NEY234, Schedule!$F$226:$FO$226, Schedule!$F$236:$FO$236, 0)</f>
        <v>0</v>
      </c>
      <c r="NEZ250" s="214">
        <f>_xlfn.XLOOKUP(NEZ234, Schedule!$F$226:$FO$226, Schedule!$F$236:$FO$236, 0)</f>
        <v>0</v>
      </c>
      <c r="NFA250" s="214">
        <f>_xlfn.XLOOKUP(NFA234, Schedule!$F$226:$FO$226, Schedule!$F$236:$FO$236, 0)</f>
        <v>0</v>
      </c>
      <c r="NFB250" s="214">
        <f>_xlfn.XLOOKUP(NFB234, Schedule!$F$226:$FO$226, Schedule!$F$236:$FO$236, 0)</f>
        <v>0</v>
      </c>
      <c r="NFC250" s="214">
        <f>_xlfn.XLOOKUP(NFC234, Schedule!$F$226:$FO$226, Schedule!$F$236:$FO$236, 0)</f>
        <v>0</v>
      </c>
      <c r="NFD250" s="214">
        <f>_xlfn.XLOOKUP(NFD234, Schedule!$F$226:$FO$226, Schedule!$F$236:$FO$236, 0)</f>
        <v>0</v>
      </c>
      <c r="NFE250" s="214">
        <f>_xlfn.XLOOKUP(NFE234, Schedule!$F$226:$FO$226, Schedule!$F$236:$FO$236, 0)</f>
        <v>0</v>
      </c>
      <c r="NFF250" s="214">
        <f>_xlfn.XLOOKUP(NFF234, Schedule!$F$226:$FO$226, Schedule!$F$236:$FO$236, 0)</f>
        <v>0</v>
      </c>
      <c r="NFG250" s="214">
        <f>_xlfn.XLOOKUP(NFG234, Schedule!$F$226:$FO$226, Schedule!$F$236:$FO$236, 0)</f>
        <v>0</v>
      </c>
      <c r="NFH250" s="214">
        <f>_xlfn.XLOOKUP(NFH234, Schedule!$F$226:$FO$226, Schedule!$F$236:$FO$236, 0)</f>
        <v>0</v>
      </c>
      <c r="NFI250" s="214">
        <f>_xlfn.XLOOKUP(NFI234, Schedule!$F$226:$FO$226, Schedule!$F$236:$FO$236, 0)</f>
        <v>0</v>
      </c>
      <c r="NFJ250" s="214">
        <f>_xlfn.XLOOKUP(NFJ234, Schedule!$F$226:$FO$226, Schedule!$F$236:$FO$236, 0)</f>
        <v>0</v>
      </c>
      <c r="NFK250" s="214">
        <f>_xlfn.XLOOKUP(NFK234, Schedule!$F$226:$FO$226, Schedule!$F$236:$FO$236, 0)</f>
        <v>0</v>
      </c>
      <c r="NFL250" s="214">
        <f>_xlfn.XLOOKUP(NFL234, Schedule!$F$226:$FO$226, Schedule!$F$236:$FO$236, 0)</f>
        <v>0</v>
      </c>
      <c r="NFM250" s="214">
        <f>_xlfn.XLOOKUP(NFM234, Schedule!$F$226:$FO$226, Schedule!$F$236:$FO$236, 0)</f>
        <v>0</v>
      </c>
      <c r="NFN250" s="214">
        <f>_xlfn.XLOOKUP(NFN234, Schedule!$F$226:$FO$226, Schedule!$F$236:$FO$236, 0)</f>
        <v>0</v>
      </c>
      <c r="NFO250" s="214">
        <f>_xlfn.XLOOKUP(NFO234, Schedule!$F$226:$FO$226, Schedule!$F$236:$FO$236, 0)</f>
        <v>0</v>
      </c>
      <c r="NFP250" s="214">
        <f>_xlfn.XLOOKUP(NFP234, Schedule!$F$226:$FO$226, Schedule!$F$236:$FO$236, 0)</f>
        <v>0</v>
      </c>
      <c r="NFQ250" s="214">
        <f>_xlfn.XLOOKUP(NFQ234, Schedule!$F$226:$FO$226, Schedule!$F$236:$FO$236, 0)</f>
        <v>0</v>
      </c>
      <c r="NFR250" s="214">
        <f>_xlfn.XLOOKUP(NFR234, Schedule!$F$226:$FO$226, Schedule!$F$236:$FO$236, 0)</f>
        <v>0</v>
      </c>
      <c r="NFS250" s="214">
        <f>_xlfn.XLOOKUP(NFS234, Schedule!$F$226:$FO$226, Schedule!$F$236:$FO$236, 0)</f>
        <v>0</v>
      </c>
      <c r="NFT250" s="214">
        <f>_xlfn.XLOOKUP(NFT234, Schedule!$F$226:$FO$226, Schedule!$F$236:$FO$236, 0)</f>
        <v>0</v>
      </c>
      <c r="NFU250" s="214">
        <f>_xlfn.XLOOKUP(NFU234, Schedule!$F$226:$FO$226, Schedule!$F$236:$FO$236, 0)</f>
        <v>0</v>
      </c>
      <c r="NFV250" s="214">
        <f>_xlfn.XLOOKUP(NFV234, Schedule!$F$226:$FO$226, Schedule!$F$236:$FO$236, 0)</f>
        <v>0</v>
      </c>
      <c r="NFW250" s="214">
        <f>_xlfn.XLOOKUP(NFW234, Schedule!$F$226:$FO$226, Schedule!$F$236:$FO$236, 0)</f>
        <v>0</v>
      </c>
      <c r="NFX250" s="214">
        <f>_xlfn.XLOOKUP(NFX234, Schedule!$F$226:$FO$226, Schedule!$F$236:$FO$236, 0)</f>
        <v>0</v>
      </c>
      <c r="NFY250" s="214">
        <f>_xlfn.XLOOKUP(NFY234, Schedule!$F$226:$FO$226, Schedule!$F$236:$FO$236, 0)</f>
        <v>0</v>
      </c>
      <c r="NFZ250" s="214">
        <f>_xlfn.XLOOKUP(NFZ234, Schedule!$F$226:$FO$226, Schedule!$F$236:$FO$236, 0)</f>
        <v>0</v>
      </c>
      <c r="NGA250" s="214">
        <f>_xlfn.XLOOKUP(NGA234, Schedule!$F$226:$FO$226, Schedule!$F$236:$FO$236, 0)</f>
        <v>0</v>
      </c>
      <c r="NGB250" s="214">
        <f>_xlfn.XLOOKUP(NGB234, Schedule!$F$226:$FO$226, Schedule!$F$236:$FO$236, 0)</f>
        <v>0</v>
      </c>
      <c r="NGC250" s="214">
        <f>_xlfn.XLOOKUP(NGC234, Schedule!$F$226:$FO$226, Schedule!$F$236:$FO$236, 0)</f>
        <v>0</v>
      </c>
      <c r="NGD250" s="214">
        <f>_xlfn.XLOOKUP(NGD234, Schedule!$F$226:$FO$226, Schedule!$F$236:$FO$236, 0)</f>
        <v>0</v>
      </c>
      <c r="NGE250" s="214">
        <f>_xlfn.XLOOKUP(NGE234, Schedule!$F$226:$FO$226, Schedule!$F$236:$FO$236, 0)</f>
        <v>0</v>
      </c>
      <c r="NGF250" s="214">
        <f>_xlfn.XLOOKUP(NGF234, Schedule!$F$226:$FO$226, Schedule!$F$236:$FO$236, 0)</f>
        <v>0</v>
      </c>
      <c r="NGG250" s="214">
        <f>_xlfn.XLOOKUP(NGG234, Schedule!$F$226:$FO$226, Schedule!$F$236:$FO$236, 0)</f>
        <v>0</v>
      </c>
      <c r="NGH250" s="214">
        <f>_xlfn.XLOOKUP(NGH234, Schedule!$F$226:$FO$226, Schedule!$F$236:$FO$236, 0)</f>
        <v>0</v>
      </c>
      <c r="NGI250" s="214">
        <f>_xlfn.XLOOKUP(NGI234, Schedule!$F$226:$FO$226, Schedule!$F$236:$FO$236, 0)</f>
        <v>0</v>
      </c>
      <c r="NGJ250" s="214">
        <f>_xlfn.XLOOKUP(NGJ234, Schedule!$F$226:$FO$226, Schedule!$F$236:$FO$236, 0)</f>
        <v>0</v>
      </c>
      <c r="NGK250" s="214">
        <f>_xlfn.XLOOKUP(NGK234, Schedule!$F$226:$FO$226, Schedule!$F$236:$FO$236, 0)</f>
        <v>0</v>
      </c>
      <c r="NGL250" s="214">
        <f>_xlfn.XLOOKUP(NGL234, Schedule!$F$226:$FO$226, Schedule!$F$236:$FO$236, 0)</f>
        <v>0</v>
      </c>
      <c r="NGM250" s="214">
        <f>_xlfn.XLOOKUP(NGM234, Schedule!$F$226:$FO$226, Schedule!$F$236:$FO$236, 0)</f>
        <v>0</v>
      </c>
      <c r="NGN250" s="214">
        <f>_xlfn.XLOOKUP(NGN234, Schedule!$F$226:$FO$226, Schedule!$F$236:$FO$236, 0)</f>
        <v>0</v>
      </c>
      <c r="NGO250" s="214">
        <f>_xlfn.XLOOKUP(NGO234, Schedule!$F$226:$FO$226, Schedule!$F$236:$FO$236, 0)</f>
        <v>0</v>
      </c>
      <c r="NGP250" s="214">
        <f>_xlfn.XLOOKUP(NGP234, Schedule!$F$226:$FO$226, Schedule!$F$236:$FO$236, 0)</f>
        <v>0</v>
      </c>
      <c r="NGQ250" s="214">
        <f>_xlfn.XLOOKUP(NGQ234, Schedule!$F$226:$FO$226, Schedule!$F$236:$FO$236, 0)</f>
        <v>0</v>
      </c>
      <c r="NGR250" s="214">
        <f>_xlfn.XLOOKUP(NGR234, Schedule!$F$226:$FO$226, Schedule!$F$236:$FO$236, 0)</f>
        <v>0</v>
      </c>
      <c r="NGS250" s="214">
        <f>_xlfn.XLOOKUP(NGS234, Schedule!$F$226:$FO$226, Schedule!$F$236:$FO$236, 0)</f>
        <v>0</v>
      </c>
      <c r="NGT250" s="214">
        <f>_xlfn.XLOOKUP(NGT234, Schedule!$F$226:$FO$226, Schedule!$F$236:$FO$236, 0)</f>
        <v>0</v>
      </c>
      <c r="NGU250" s="214">
        <f>_xlfn.XLOOKUP(NGU234, Schedule!$F$226:$FO$226, Schedule!$F$236:$FO$236, 0)</f>
        <v>0</v>
      </c>
      <c r="NGV250" s="214">
        <f>_xlfn.XLOOKUP(NGV234, Schedule!$F$226:$FO$226, Schedule!$F$236:$FO$236, 0)</f>
        <v>0</v>
      </c>
      <c r="NGW250" s="214">
        <f>_xlfn.XLOOKUP(NGW234, Schedule!$F$226:$FO$226, Schedule!$F$236:$FO$236, 0)</f>
        <v>0</v>
      </c>
      <c r="NGX250" s="214">
        <f>_xlfn.XLOOKUP(NGX234, Schedule!$F$226:$FO$226, Schedule!$F$236:$FO$236, 0)</f>
        <v>0</v>
      </c>
      <c r="NGY250" s="214">
        <f>_xlfn.XLOOKUP(NGY234, Schedule!$F$226:$FO$226, Schedule!$F$236:$FO$236, 0)</f>
        <v>0</v>
      </c>
      <c r="NGZ250" s="214">
        <f>_xlfn.XLOOKUP(NGZ234, Schedule!$F$226:$FO$226, Schedule!$F$236:$FO$236, 0)</f>
        <v>0</v>
      </c>
      <c r="NHA250" s="214">
        <f>_xlfn.XLOOKUP(NHA234, Schedule!$F$226:$FO$226, Schedule!$F$236:$FO$236, 0)</f>
        <v>0</v>
      </c>
      <c r="NHB250" s="214">
        <f>_xlfn.XLOOKUP(NHB234, Schedule!$F$226:$FO$226, Schedule!$F$236:$FO$236, 0)</f>
        <v>0</v>
      </c>
      <c r="NHC250" s="214">
        <f>_xlfn.XLOOKUP(NHC234, Schedule!$F$226:$FO$226, Schedule!$F$236:$FO$236, 0)</f>
        <v>0</v>
      </c>
      <c r="NHD250" s="214">
        <f>_xlfn.XLOOKUP(NHD234, Schedule!$F$226:$FO$226, Schedule!$F$236:$FO$236, 0)</f>
        <v>0</v>
      </c>
      <c r="NHE250" s="214">
        <f>_xlfn.XLOOKUP(NHE234, Schedule!$F$226:$FO$226, Schedule!$F$236:$FO$236, 0)</f>
        <v>0</v>
      </c>
      <c r="NHF250" s="214">
        <f>_xlfn.XLOOKUP(NHF234, Schedule!$F$226:$FO$226, Schedule!$F$236:$FO$236, 0)</f>
        <v>0</v>
      </c>
      <c r="NHG250" s="214">
        <f>_xlfn.XLOOKUP(NHG234, Schedule!$F$226:$FO$226, Schedule!$F$236:$FO$236, 0)</f>
        <v>0</v>
      </c>
      <c r="NHH250" s="214">
        <f>_xlfn.XLOOKUP(NHH234, Schedule!$F$226:$FO$226, Schedule!$F$236:$FO$236, 0)</f>
        <v>0</v>
      </c>
      <c r="NHI250" s="214">
        <f>_xlfn.XLOOKUP(NHI234, Schedule!$F$226:$FO$226, Schedule!$F$236:$FO$236, 0)</f>
        <v>0</v>
      </c>
      <c r="NHJ250" s="214">
        <f>_xlfn.XLOOKUP(NHJ234, Schedule!$F$226:$FO$226, Schedule!$F$236:$FO$236, 0)</f>
        <v>0</v>
      </c>
      <c r="NHK250" s="214">
        <f>_xlfn.XLOOKUP(NHK234, Schedule!$F$226:$FO$226, Schedule!$F$236:$FO$236, 0)</f>
        <v>0</v>
      </c>
      <c r="NHL250" s="214">
        <f>_xlfn.XLOOKUP(NHL234, Schedule!$F$226:$FO$226, Schedule!$F$236:$FO$236, 0)</f>
        <v>0</v>
      </c>
      <c r="NHM250" s="214">
        <f>_xlfn.XLOOKUP(NHM234, Schedule!$F$226:$FO$226, Schedule!$F$236:$FO$236, 0)</f>
        <v>0</v>
      </c>
      <c r="NHN250" s="214">
        <f>_xlfn.XLOOKUP(NHN234, Schedule!$F$226:$FO$226, Schedule!$F$236:$FO$236, 0)</f>
        <v>0</v>
      </c>
      <c r="NHO250" s="214">
        <f>_xlfn.XLOOKUP(NHO234, Schedule!$F$226:$FO$226, Schedule!$F$236:$FO$236, 0)</f>
        <v>0</v>
      </c>
      <c r="NHP250" s="214">
        <f>_xlfn.XLOOKUP(NHP234, Schedule!$F$226:$FO$226, Schedule!$F$236:$FO$236, 0)</f>
        <v>0</v>
      </c>
      <c r="NHQ250" s="214">
        <f>_xlfn.XLOOKUP(NHQ234, Schedule!$F$226:$FO$226, Schedule!$F$236:$FO$236, 0)</f>
        <v>0</v>
      </c>
      <c r="NHR250" s="214">
        <f>_xlfn.XLOOKUP(NHR234, Schedule!$F$226:$FO$226, Schedule!$F$236:$FO$236, 0)</f>
        <v>0</v>
      </c>
      <c r="NHS250" s="214">
        <f>_xlfn.XLOOKUP(NHS234, Schedule!$F$226:$FO$226, Schedule!$F$236:$FO$236, 0)</f>
        <v>0</v>
      </c>
      <c r="NHT250" s="214">
        <f>_xlfn.XLOOKUP(NHT234, Schedule!$F$226:$FO$226, Schedule!$F$236:$FO$236, 0)</f>
        <v>0</v>
      </c>
      <c r="NHU250" s="214">
        <f>_xlfn.XLOOKUP(NHU234, Schedule!$F$226:$FO$226, Schedule!$F$236:$FO$236, 0)</f>
        <v>0</v>
      </c>
      <c r="NHV250" s="214">
        <f>_xlfn.XLOOKUP(NHV234, Schedule!$F$226:$FO$226, Schedule!$F$236:$FO$236, 0)</f>
        <v>0</v>
      </c>
      <c r="NHW250" s="214">
        <f>_xlfn.XLOOKUP(NHW234, Schedule!$F$226:$FO$226, Schedule!$F$236:$FO$236, 0)</f>
        <v>0</v>
      </c>
      <c r="NHX250" s="214">
        <f>_xlfn.XLOOKUP(NHX234, Schedule!$F$226:$FO$226, Schedule!$F$236:$FO$236, 0)</f>
        <v>0</v>
      </c>
      <c r="NHY250" s="214">
        <f>_xlfn.XLOOKUP(NHY234, Schedule!$F$226:$FO$226, Schedule!$F$236:$FO$236, 0)</f>
        <v>0</v>
      </c>
      <c r="NHZ250" s="214">
        <f>_xlfn.XLOOKUP(NHZ234, Schedule!$F$226:$FO$226, Schedule!$F$236:$FO$236, 0)</f>
        <v>0</v>
      </c>
      <c r="NIA250" s="214">
        <f>_xlfn.XLOOKUP(NIA234, Schedule!$F$226:$FO$226, Schedule!$F$236:$FO$236, 0)</f>
        <v>0</v>
      </c>
      <c r="NIB250" s="214">
        <f>_xlfn.XLOOKUP(NIB234, Schedule!$F$226:$FO$226, Schedule!$F$236:$FO$236, 0)</f>
        <v>0</v>
      </c>
      <c r="NIC250" s="214">
        <f>_xlfn.XLOOKUP(NIC234, Schedule!$F$226:$FO$226, Schedule!$F$236:$FO$236, 0)</f>
        <v>0</v>
      </c>
      <c r="NID250" s="214">
        <f>_xlfn.XLOOKUP(NID234, Schedule!$F$226:$FO$226, Schedule!$F$236:$FO$236, 0)</f>
        <v>0</v>
      </c>
      <c r="NIE250" s="214">
        <f>_xlfn.XLOOKUP(NIE234, Schedule!$F$226:$FO$226, Schedule!$F$236:$FO$236, 0)</f>
        <v>0</v>
      </c>
      <c r="NIF250" s="214">
        <f>_xlfn.XLOOKUP(NIF234, Schedule!$F$226:$FO$226, Schedule!$F$236:$FO$236, 0)</f>
        <v>0</v>
      </c>
      <c r="NIG250" s="214">
        <f>_xlfn.XLOOKUP(NIG234, Schedule!$F$226:$FO$226, Schedule!$F$236:$FO$236, 0)</f>
        <v>0</v>
      </c>
      <c r="NIH250" s="214">
        <f>_xlfn.XLOOKUP(NIH234, Schedule!$F$226:$FO$226, Schedule!$F$236:$FO$236, 0)</f>
        <v>0</v>
      </c>
      <c r="NII250" s="214">
        <f>_xlfn.XLOOKUP(NII234, Schedule!$F$226:$FO$226, Schedule!$F$236:$FO$236, 0)</f>
        <v>0</v>
      </c>
      <c r="NIJ250" s="214">
        <f>_xlfn.XLOOKUP(NIJ234, Schedule!$F$226:$FO$226, Schedule!$F$236:$FO$236, 0)</f>
        <v>0</v>
      </c>
      <c r="NIK250" s="214">
        <f>_xlfn.XLOOKUP(NIK234, Schedule!$F$226:$FO$226, Schedule!$F$236:$FO$236, 0)</f>
        <v>0</v>
      </c>
      <c r="NIL250" s="214">
        <f>_xlfn.XLOOKUP(NIL234, Schedule!$F$226:$FO$226, Schedule!$F$236:$FO$236, 0)</f>
        <v>0</v>
      </c>
      <c r="NIM250" s="214">
        <f>_xlfn.XLOOKUP(NIM234, Schedule!$F$226:$FO$226, Schedule!$F$236:$FO$236, 0)</f>
        <v>0</v>
      </c>
      <c r="NIN250" s="214">
        <f>_xlfn.XLOOKUP(NIN234, Schedule!$F$226:$FO$226, Schedule!$F$236:$FO$236, 0)</f>
        <v>0</v>
      </c>
      <c r="NIO250" s="214">
        <f>_xlfn.XLOOKUP(NIO234, Schedule!$F$226:$FO$226, Schedule!$F$236:$FO$236, 0)</f>
        <v>0</v>
      </c>
      <c r="NIP250" s="214">
        <f>_xlfn.XLOOKUP(NIP234, Schedule!$F$226:$FO$226, Schedule!$F$236:$FO$236, 0)</f>
        <v>0</v>
      </c>
      <c r="NIQ250" s="214">
        <f>_xlfn.XLOOKUP(NIQ234, Schedule!$F$226:$FO$226, Schedule!$F$236:$FO$236, 0)</f>
        <v>0</v>
      </c>
      <c r="NIR250" s="214">
        <f>_xlfn.XLOOKUP(NIR234, Schedule!$F$226:$FO$226, Schedule!$F$236:$FO$236, 0)</f>
        <v>0</v>
      </c>
      <c r="NIS250" s="214">
        <f>_xlfn.XLOOKUP(NIS234, Schedule!$F$226:$FO$226, Schedule!$F$236:$FO$236, 0)</f>
        <v>0</v>
      </c>
      <c r="NIT250" s="214">
        <f>_xlfn.XLOOKUP(NIT234, Schedule!$F$226:$FO$226, Schedule!$F$236:$FO$236, 0)</f>
        <v>0</v>
      </c>
      <c r="NIU250" s="214">
        <f>_xlfn.XLOOKUP(NIU234, Schedule!$F$226:$FO$226, Schedule!$F$236:$FO$236, 0)</f>
        <v>0</v>
      </c>
      <c r="NIV250" s="214">
        <f>_xlfn.XLOOKUP(NIV234, Schedule!$F$226:$FO$226, Schedule!$F$236:$FO$236, 0)</f>
        <v>0</v>
      </c>
      <c r="NIW250" s="214">
        <f>_xlfn.XLOOKUP(NIW234, Schedule!$F$226:$FO$226, Schedule!$F$236:$FO$236, 0)</f>
        <v>0</v>
      </c>
      <c r="NIX250" s="214">
        <f>_xlfn.XLOOKUP(NIX234, Schedule!$F$226:$FO$226, Schedule!$F$236:$FO$236, 0)</f>
        <v>0</v>
      </c>
      <c r="NIY250" s="214">
        <f>_xlfn.XLOOKUP(NIY234, Schedule!$F$226:$FO$226, Schedule!$F$236:$FO$236, 0)</f>
        <v>0</v>
      </c>
      <c r="NIZ250" s="214">
        <f>_xlfn.XLOOKUP(NIZ234, Schedule!$F$226:$FO$226, Schedule!$F$236:$FO$236, 0)</f>
        <v>0</v>
      </c>
      <c r="NJA250" s="214">
        <f>_xlfn.XLOOKUP(NJA234, Schedule!$F$226:$FO$226, Schedule!$F$236:$FO$236, 0)</f>
        <v>0</v>
      </c>
      <c r="NJB250" s="214">
        <f>_xlfn.XLOOKUP(NJB234, Schedule!$F$226:$FO$226, Schedule!$F$236:$FO$236, 0)</f>
        <v>0</v>
      </c>
      <c r="NJC250" s="214">
        <f>_xlfn.XLOOKUP(NJC234, Schedule!$F$226:$FO$226, Schedule!$F$236:$FO$236, 0)</f>
        <v>0</v>
      </c>
      <c r="NJD250" s="214">
        <f>_xlfn.XLOOKUP(NJD234, Schedule!$F$226:$FO$226, Schedule!$F$236:$FO$236, 0)</f>
        <v>0</v>
      </c>
      <c r="NJE250" s="214">
        <f>_xlfn.XLOOKUP(NJE234, Schedule!$F$226:$FO$226, Schedule!$F$236:$FO$236, 0)</f>
        <v>0</v>
      </c>
      <c r="NJF250" s="214">
        <f>_xlfn.XLOOKUP(NJF234, Schedule!$F$226:$FO$226, Schedule!$F$236:$FO$236, 0)</f>
        <v>0</v>
      </c>
      <c r="NJG250" s="214">
        <f>_xlfn.XLOOKUP(NJG234, Schedule!$F$226:$FO$226, Schedule!$F$236:$FO$236, 0)</f>
        <v>0</v>
      </c>
      <c r="NJH250" s="214">
        <f>_xlfn.XLOOKUP(NJH234, Schedule!$F$226:$FO$226, Schedule!$F$236:$FO$236, 0)</f>
        <v>0</v>
      </c>
      <c r="NJI250" s="214">
        <f>_xlfn.XLOOKUP(NJI234, Schedule!$F$226:$FO$226, Schedule!$F$236:$FO$236, 0)</f>
        <v>0</v>
      </c>
      <c r="NJJ250" s="214">
        <f>_xlfn.XLOOKUP(NJJ234, Schedule!$F$226:$FO$226, Schedule!$F$236:$FO$236, 0)</f>
        <v>0</v>
      </c>
      <c r="NJK250" s="214">
        <f>_xlfn.XLOOKUP(NJK234, Schedule!$F$226:$FO$226, Schedule!$F$236:$FO$236, 0)</f>
        <v>0</v>
      </c>
      <c r="NJL250" s="214">
        <f>_xlfn.XLOOKUP(NJL234, Schedule!$F$226:$FO$226, Schedule!$F$236:$FO$236, 0)</f>
        <v>0</v>
      </c>
      <c r="NJM250" s="214">
        <f>_xlfn.XLOOKUP(NJM234, Schedule!$F$226:$FO$226, Schedule!$F$236:$FO$236, 0)</f>
        <v>0</v>
      </c>
      <c r="NJN250" s="214">
        <f>_xlfn.XLOOKUP(NJN234, Schedule!$F$226:$FO$226, Schedule!$F$236:$FO$236, 0)</f>
        <v>0</v>
      </c>
      <c r="NJO250" s="214">
        <f>_xlfn.XLOOKUP(NJO234, Schedule!$F$226:$FO$226, Schedule!$F$236:$FO$236, 0)</f>
        <v>0</v>
      </c>
      <c r="NJP250" s="214">
        <f>_xlfn.XLOOKUP(NJP234, Schedule!$F$226:$FO$226, Schedule!$F$236:$FO$236, 0)</f>
        <v>0</v>
      </c>
      <c r="NJQ250" s="214">
        <f>_xlfn.XLOOKUP(NJQ234, Schedule!$F$226:$FO$226, Schedule!$F$236:$FO$236, 0)</f>
        <v>0</v>
      </c>
      <c r="NJR250" s="214">
        <f>_xlfn.XLOOKUP(NJR234, Schedule!$F$226:$FO$226, Schedule!$F$236:$FO$236, 0)</f>
        <v>0</v>
      </c>
      <c r="NJS250" s="214">
        <f>_xlfn.XLOOKUP(NJS234, Schedule!$F$226:$FO$226, Schedule!$F$236:$FO$236, 0)</f>
        <v>0</v>
      </c>
      <c r="NJT250" s="214">
        <f>_xlfn.XLOOKUP(NJT234, Schedule!$F$226:$FO$226, Schedule!$F$236:$FO$236, 0)</f>
        <v>0</v>
      </c>
      <c r="NJU250" s="214">
        <f>_xlfn.XLOOKUP(NJU234, Schedule!$F$226:$FO$226, Schedule!$F$236:$FO$236, 0)</f>
        <v>0</v>
      </c>
      <c r="NJV250" s="214">
        <f>_xlfn.XLOOKUP(NJV234, Schedule!$F$226:$FO$226, Schedule!$F$236:$FO$236, 0)</f>
        <v>0</v>
      </c>
      <c r="NJW250" s="214">
        <f>_xlfn.XLOOKUP(NJW234, Schedule!$F$226:$FO$226, Schedule!$F$236:$FO$236, 0)</f>
        <v>0</v>
      </c>
      <c r="NJX250" s="214">
        <f>_xlfn.XLOOKUP(NJX234, Schedule!$F$226:$FO$226, Schedule!$F$236:$FO$236, 0)</f>
        <v>0</v>
      </c>
      <c r="NJY250" s="214">
        <f>_xlfn.XLOOKUP(NJY234, Schedule!$F$226:$FO$226, Schedule!$F$236:$FO$236, 0)</f>
        <v>0</v>
      </c>
      <c r="NJZ250" s="214">
        <f>_xlfn.XLOOKUP(NJZ234, Schedule!$F$226:$FO$226, Schedule!$F$236:$FO$236, 0)</f>
        <v>0</v>
      </c>
      <c r="NKA250" s="214">
        <f>_xlfn.XLOOKUP(NKA234, Schedule!$F$226:$FO$226, Schedule!$F$236:$FO$236, 0)</f>
        <v>0</v>
      </c>
      <c r="NKB250" s="214">
        <f>_xlfn.XLOOKUP(NKB234, Schedule!$F$226:$FO$226, Schedule!$F$236:$FO$236, 0)</f>
        <v>0</v>
      </c>
      <c r="NKC250" s="214">
        <f>_xlfn.XLOOKUP(NKC234, Schedule!$F$226:$FO$226, Schedule!$F$236:$FO$236, 0)</f>
        <v>0</v>
      </c>
      <c r="NKD250" s="214">
        <f>_xlfn.XLOOKUP(NKD234, Schedule!$F$226:$FO$226, Schedule!$F$236:$FO$236, 0)</f>
        <v>0</v>
      </c>
      <c r="NKE250" s="214">
        <f>_xlfn.XLOOKUP(NKE234, Schedule!$F$226:$FO$226, Schedule!$F$236:$FO$236, 0)</f>
        <v>0</v>
      </c>
      <c r="NKF250" s="214">
        <f>_xlfn.XLOOKUP(NKF234, Schedule!$F$226:$FO$226, Schedule!$F$236:$FO$236, 0)</f>
        <v>0</v>
      </c>
      <c r="NKG250" s="214">
        <f>_xlfn.XLOOKUP(NKG234, Schedule!$F$226:$FO$226, Schedule!$F$236:$FO$236, 0)</f>
        <v>0</v>
      </c>
      <c r="NKH250" s="214">
        <f>_xlfn.XLOOKUP(NKH234, Schedule!$F$226:$FO$226, Schedule!$F$236:$FO$236, 0)</f>
        <v>0</v>
      </c>
      <c r="NKI250" s="214">
        <f>_xlfn.XLOOKUP(NKI234, Schedule!$F$226:$FO$226, Schedule!$F$236:$FO$236, 0)</f>
        <v>0</v>
      </c>
      <c r="NKJ250" s="214">
        <f>_xlfn.XLOOKUP(NKJ234, Schedule!$F$226:$FO$226, Schedule!$F$236:$FO$236, 0)</f>
        <v>0</v>
      </c>
      <c r="NKK250" s="214">
        <f>_xlfn.XLOOKUP(NKK234, Schedule!$F$226:$FO$226, Schedule!$F$236:$FO$236, 0)</f>
        <v>0</v>
      </c>
      <c r="NKL250" s="214">
        <f>_xlfn.XLOOKUP(NKL234, Schedule!$F$226:$FO$226, Schedule!$F$236:$FO$236, 0)</f>
        <v>0</v>
      </c>
      <c r="NKM250" s="214">
        <f>_xlfn.XLOOKUP(NKM234, Schedule!$F$226:$FO$226, Schedule!$F$236:$FO$236, 0)</f>
        <v>0</v>
      </c>
      <c r="NKN250" s="214">
        <f>_xlfn.XLOOKUP(NKN234, Schedule!$F$226:$FO$226, Schedule!$F$236:$FO$236, 0)</f>
        <v>0</v>
      </c>
      <c r="NKO250" s="214">
        <f>_xlfn.XLOOKUP(NKO234, Schedule!$F$226:$FO$226, Schedule!$F$236:$FO$236, 0)</f>
        <v>0</v>
      </c>
      <c r="NKP250" s="214">
        <f>_xlfn.XLOOKUP(NKP234, Schedule!$F$226:$FO$226, Schedule!$F$236:$FO$236, 0)</f>
        <v>0</v>
      </c>
      <c r="NKQ250" s="214">
        <f>_xlfn.XLOOKUP(NKQ234, Schedule!$F$226:$FO$226, Schedule!$F$236:$FO$236, 0)</f>
        <v>0</v>
      </c>
      <c r="NKR250" s="214">
        <f>_xlfn.XLOOKUP(NKR234, Schedule!$F$226:$FO$226, Schedule!$F$236:$FO$236, 0)</f>
        <v>0</v>
      </c>
      <c r="NKS250" s="214">
        <f>_xlfn.XLOOKUP(NKS234, Schedule!$F$226:$FO$226, Schedule!$F$236:$FO$236, 0)</f>
        <v>0</v>
      </c>
      <c r="NKT250" s="214">
        <f>_xlfn.XLOOKUP(NKT234, Schedule!$F$226:$FO$226, Schedule!$F$236:$FO$236, 0)</f>
        <v>0</v>
      </c>
      <c r="NKU250" s="214">
        <f>_xlfn.XLOOKUP(NKU234, Schedule!$F$226:$FO$226, Schedule!$F$236:$FO$236, 0)</f>
        <v>0</v>
      </c>
      <c r="NKV250" s="214">
        <f>_xlfn.XLOOKUP(NKV234, Schedule!$F$226:$FO$226, Schedule!$F$236:$FO$236, 0)</f>
        <v>0</v>
      </c>
      <c r="NKW250" s="214">
        <f>_xlfn.XLOOKUP(NKW234, Schedule!$F$226:$FO$226, Schedule!$F$236:$FO$236, 0)</f>
        <v>0</v>
      </c>
      <c r="NKX250" s="214">
        <f>_xlfn.XLOOKUP(NKX234, Schedule!$F$226:$FO$226, Schedule!$F$236:$FO$236, 0)</f>
        <v>0</v>
      </c>
      <c r="NKY250" s="214">
        <f>_xlfn.XLOOKUP(NKY234, Schedule!$F$226:$FO$226, Schedule!$F$236:$FO$236, 0)</f>
        <v>0</v>
      </c>
      <c r="NKZ250" s="214">
        <f>_xlfn.XLOOKUP(NKZ234, Schedule!$F$226:$FO$226, Schedule!$F$236:$FO$236, 0)</f>
        <v>0</v>
      </c>
      <c r="NLA250" s="214">
        <f>_xlfn.XLOOKUP(NLA234, Schedule!$F$226:$FO$226, Schedule!$F$236:$FO$236, 0)</f>
        <v>0</v>
      </c>
      <c r="NLB250" s="214">
        <f>_xlfn.XLOOKUP(NLB234, Schedule!$F$226:$FO$226, Schedule!$F$236:$FO$236, 0)</f>
        <v>0</v>
      </c>
      <c r="NLC250" s="214">
        <f>_xlfn.XLOOKUP(NLC234, Schedule!$F$226:$FO$226, Schedule!$F$236:$FO$236, 0)</f>
        <v>0</v>
      </c>
      <c r="NLD250" s="214">
        <f>_xlfn.XLOOKUP(NLD234, Schedule!$F$226:$FO$226, Schedule!$F$236:$FO$236, 0)</f>
        <v>0</v>
      </c>
      <c r="NLE250" s="214">
        <f>_xlfn.XLOOKUP(NLE234, Schedule!$F$226:$FO$226, Schedule!$F$236:$FO$236, 0)</f>
        <v>0</v>
      </c>
      <c r="NLF250" s="214">
        <f>_xlfn.XLOOKUP(NLF234, Schedule!$F$226:$FO$226, Schedule!$F$236:$FO$236, 0)</f>
        <v>0</v>
      </c>
      <c r="NLG250" s="214">
        <f>_xlfn.XLOOKUP(NLG234, Schedule!$F$226:$FO$226, Schedule!$F$236:$FO$236, 0)</f>
        <v>0</v>
      </c>
      <c r="NLH250" s="214">
        <f>_xlfn.XLOOKUP(NLH234, Schedule!$F$226:$FO$226, Schedule!$F$236:$FO$236, 0)</f>
        <v>0</v>
      </c>
      <c r="NLI250" s="214">
        <f>_xlfn.XLOOKUP(NLI234, Schedule!$F$226:$FO$226, Schedule!$F$236:$FO$236, 0)</f>
        <v>0</v>
      </c>
      <c r="NLJ250" s="214">
        <f>_xlfn.XLOOKUP(NLJ234, Schedule!$F$226:$FO$226, Schedule!$F$236:$FO$236, 0)</f>
        <v>0</v>
      </c>
      <c r="NLK250" s="214">
        <f>_xlfn.XLOOKUP(NLK234, Schedule!$F$226:$FO$226, Schedule!$F$236:$FO$236, 0)</f>
        <v>0</v>
      </c>
      <c r="NLL250" s="214">
        <f>_xlfn.XLOOKUP(NLL234, Schedule!$F$226:$FO$226, Schedule!$F$236:$FO$236, 0)</f>
        <v>0</v>
      </c>
      <c r="NLM250" s="214">
        <f>_xlfn.XLOOKUP(NLM234, Schedule!$F$226:$FO$226, Schedule!$F$236:$FO$236, 0)</f>
        <v>0</v>
      </c>
      <c r="NLN250" s="214">
        <f>_xlfn.XLOOKUP(NLN234, Schedule!$F$226:$FO$226, Schedule!$F$236:$FO$236, 0)</f>
        <v>0</v>
      </c>
      <c r="NLO250" s="214">
        <f>_xlfn.XLOOKUP(NLO234, Schedule!$F$226:$FO$226, Schedule!$F$236:$FO$236, 0)</f>
        <v>0</v>
      </c>
      <c r="NLP250" s="214">
        <f>_xlfn.XLOOKUP(NLP234, Schedule!$F$226:$FO$226, Schedule!$F$236:$FO$236, 0)</f>
        <v>0</v>
      </c>
      <c r="NLQ250" s="214">
        <f>_xlfn.XLOOKUP(NLQ234, Schedule!$F$226:$FO$226, Schedule!$F$236:$FO$236, 0)</f>
        <v>0</v>
      </c>
      <c r="NLR250" s="214">
        <f>_xlfn.XLOOKUP(NLR234, Schedule!$F$226:$FO$226, Schedule!$F$236:$FO$236, 0)</f>
        <v>0</v>
      </c>
      <c r="NLS250" s="214">
        <f>_xlfn.XLOOKUP(NLS234, Schedule!$F$226:$FO$226, Schedule!$F$236:$FO$236, 0)</f>
        <v>0</v>
      </c>
      <c r="NLT250" s="214">
        <f>_xlfn.XLOOKUP(NLT234, Schedule!$F$226:$FO$226, Schedule!$F$236:$FO$236, 0)</f>
        <v>0</v>
      </c>
      <c r="NLU250" s="214">
        <f>_xlfn.XLOOKUP(NLU234, Schedule!$F$226:$FO$226, Schedule!$F$236:$FO$236, 0)</f>
        <v>0</v>
      </c>
      <c r="NLV250" s="214">
        <f>_xlfn.XLOOKUP(NLV234, Schedule!$F$226:$FO$226, Schedule!$F$236:$FO$236, 0)</f>
        <v>0</v>
      </c>
      <c r="NLW250" s="214">
        <f>_xlfn.XLOOKUP(NLW234, Schedule!$F$226:$FO$226, Schedule!$F$236:$FO$236, 0)</f>
        <v>0</v>
      </c>
      <c r="NLX250" s="214">
        <f>_xlfn.XLOOKUP(NLX234, Schedule!$F$226:$FO$226, Schedule!$F$236:$FO$236, 0)</f>
        <v>0</v>
      </c>
      <c r="NLY250" s="214">
        <f>_xlfn.XLOOKUP(NLY234, Schedule!$F$226:$FO$226, Schedule!$F$236:$FO$236, 0)</f>
        <v>0</v>
      </c>
      <c r="NLZ250" s="214">
        <f>_xlfn.XLOOKUP(NLZ234, Schedule!$F$226:$FO$226, Schedule!$F$236:$FO$236, 0)</f>
        <v>0</v>
      </c>
      <c r="NMA250" s="214">
        <f>_xlfn.XLOOKUP(NMA234, Schedule!$F$226:$FO$226, Schedule!$F$236:$FO$236, 0)</f>
        <v>0</v>
      </c>
      <c r="NMB250" s="214">
        <f>_xlfn.XLOOKUP(NMB234, Schedule!$F$226:$FO$226, Schedule!$F$236:$FO$236, 0)</f>
        <v>0</v>
      </c>
      <c r="NMC250" s="214">
        <f>_xlfn.XLOOKUP(NMC234, Schedule!$F$226:$FO$226, Schedule!$F$236:$FO$236, 0)</f>
        <v>0</v>
      </c>
      <c r="NMD250" s="214">
        <f>_xlfn.XLOOKUP(NMD234, Schedule!$F$226:$FO$226, Schedule!$F$236:$FO$236, 0)</f>
        <v>0</v>
      </c>
      <c r="NME250" s="214">
        <f>_xlfn.XLOOKUP(NME234, Schedule!$F$226:$FO$226, Schedule!$F$236:$FO$236, 0)</f>
        <v>0</v>
      </c>
      <c r="NMF250" s="214">
        <f>_xlfn.XLOOKUP(NMF234, Schedule!$F$226:$FO$226, Schedule!$F$236:$FO$236, 0)</f>
        <v>0</v>
      </c>
      <c r="NMG250" s="214">
        <f>_xlfn.XLOOKUP(NMG234, Schedule!$F$226:$FO$226, Schedule!$F$236:$FO$236, 0)</f>
        <v>0</v>
      </c>
      <c r="NMH250" s="214">
        <f>_xlfn.XLOOKUP(NMH234, Schedule!$F$226:$FO$226, Schedule!$F$236:$FO$236, 0)</f>
        <v>0</v>
      </c>
      <c r="NMI250" s="214">
        <f>_xlfn.XLOOKUP(NMI234, Schedule!$F$226:$FO$226, Schedule!$F$236:$FO$236, 0)</f>
        <v>0</v>
      </c>
      <c r="NMJ250" s="214">
        <f>_xlfn.XLOOKUP(NMJ234, Schedule!$F$226:$FO$226, Schedule!$F$236:$FO$236, 0)</f>
        <v>0</v>
      </c>
      <c r="NMK250" s="214">
        <f>_xlfn.XLOOKUP(NMK234, Schedule!$F$226:$FO$226, Schedule!$F$236:$FO$236, 0)</f>
        <v>0</v>
      </c>
      <c r="NML250" s="214">
        <f>_xlfn.XLOOKUP(NML234, Schedule!$F$226:$FO$226, Schedule!$F$236:$FO$236, 0)</f>
        <v>0</v>
      </c>
      <c r="NMM250" s="214">
        <f>_xlfn.XLOOKUP(NMM234, Schedule!$F$226:$FO$226, Schedule!$F$236:$FO$236, 0)</f>
        <v>0</v>
      </c>
      <c r="NMN250" s="214">
        <f>_xlfn.XLOOKUP(NMN234, Schedule!$F$226:$FO$226, Schedule!$F$236:$FO$236, 0)</f>
        <v>0</v>
      </c>
      <c r="NMO250" s="214">
        <f>_xlfn.XLOOKUP(NMO234, Schedule!$F$226:$FO$226, Schedule!$F$236:$FO$236, 0)</f>
        <v>0</v>
      </c>
      <c r="NMP250" s="214">
        <f>_xlfn.XLOOKUP(NMP234, Schedule!$F$226:$FO$226, Schedule!$F$236:$FO$236, 0)</f>
        <v>0</v>
      </c>
      <c r="NMQ250" s="214">
        <f>_xlfn.XLOOKUP(NMQ234, Schedule!$F$226:$FO$226, Schedule!$F$236:$FO$236, 0)</f>
        <v>0</v>
      </c>
      <c r="NMR250" s="214">
        <f>_xlfn.XLOOKUP(NMR234, Schedule!$F$226:$FO$226, Schedule!$F$236:$FO$236, 0)</f>
        <v>0</v>
      </c>
      <c r="NMS250" s="214">
        <f>_xlfn.XLOOKUP(NMS234, Schedule!$F$226:$FO$226, Schedule!$F$236:$FO$236, 0)</f>
        <v>0</v>
      </c>
      <c r="NMT250" s="214">
        <f>_xlfn.XLOOKUP(NMT234, Schedule!$F$226:$FO$226, Schedule!$F$236:$FO$236, 0)</f>
        <v>0</v>
      </c>
      <c r="NMU250" s="214">
        <f>_xlfn.XLOOKUP(NMU234, Schedule!$F$226:$FO$226, Schedule!$F$236:$FO$236, 0)</f>
        <v>0</v>
      </c>
      <c r="NMV250" s="214">
        <f>_xlfn.XLOOKUP(NMV234, Schedule!$F$226:$FO$226, Schedule!$F$236:$FO$236, 0)</f>
        <v>0</v>
      </c>
      <c r="NMW250" s="214">
        <f>_xlfn.XLOOKUP(NMW234, Schedule!$F$226:$FO$226, Schedule!$F$236:$FO$236, 0)</f>
        <v>0</v>
      </c>
      <c r="NMX250" s="214">
        <f>_xlfn.XLOOKUP(NMX234, Schedule!$F$226:$FO$226, Schedule!$F$236:$FO$236, 0)</f>
        <v>0</v>
      </c>
      <c r="NMY250" s="214">
        <f>_xlfn.XLOOKUP(NMY234, Schedule!$F$226:$FO$226, Schedule!$F$236:$FO$236, 0)</f>
        <v>0</v>
      </c>
      <c r="NMZ250" s="214">
        <f>_xlfn.XLOOKUP(NMZ234, Schedule!$F$226:$FO$226, Schedule!$F$236:$FO$236, 0)</f>
        <v>0</v>
      </c>
      <c r="NNA250" s="214">
        <f>_xlfn.XLOOKUP(NNA234, Schedule!$F$226:$FO$226, Schedule!$F$236:$FO$236, 0)</f>
        <v>0</v>
      </c>
      <c r="NNB250" s="214">
        <f>_xlfn.XLOOKUP(NNB234, Schedule!$F$226:$FO$226, Schedule!$F$236:$FO$236, 0)</f>
        <v>0</v>
      </c>
      <c r="NNC250" s="214">
        <f>_xlfn.XLOOKUP(NNC234, Schedule!$F$226:$FO$226, Schedule!$F$236:$FO$236, 0)</f>
        <v>0</v>
      </c>
      <c r="NND250" s="214">
        <f>_xlfn.XLOOKUP(NND234, Schedule!$F$226:$FO$226, Schedule!$F$236:$FO$236, 0)</f>
        <v>0</v>
      </c>
      <c r="NNE250" s="214">
        <f>_xlfn.XLOOKUP(NNE234, Schedule!$F$226:$FO$226, Schedule!$F$236:$FO$236, 0)</f>
        <v>0</v>
      </c>
      <c r="NNF250" s="214">
        <f>_xlfn.XLOOKUP(NNF234, Schedule!$F$226:$FO$226, Schedule!$F$236:$FO$236, 0)</f>
        <v>0</v>
      </c>
      <c r="NNG250" s="214">
        <f>_xlfn.XLOOKUP(NNG234, Schedule!$F$226:$FO$226, Schedule!$F$236:$FO$236, 0)</f>
        <v>0</v>
      </c>
      <c r="NNH250" s="214">
        <f>_xlfn.XLOOKUP(NNH234, Schedule!$F$226:$FO$226, Schedule!$F$236:$FO$236, 0)</f>
        <v>0</v>
      </c>
      <c r="NNI250" s="214">
        <f>_xlfn.XLOOKUP(NNI234, Schedule!$F$226:$FO$226, Schedule!$F$236:$FO$236, 0)</f>
        <v>0</v>
      </c>
      <c r="NNJ250" s="214">
        <f>_xlfn.XLOOKUP(NNJ234, Schedule!$F$226:$FO$226, Schedule!$F$236:$FO$236, 0)</f>
        <v>0</v>
      </c>
      <c r="NNK250" s="214">
        <f>_xlfn.XLOOKUP(NNK234, Schedule!$F$226:$FO$226, Schedule!$F$236:$FO$236, 0)</f>
        <v>0</v>
      </c>
      <c r="NNL250" s="214">
        <f>_xlfn.XLOOKUP(NNL234, Schedule!$F$226:$FO$226, Schedule!$F$236:$FO$236, 0)</f>
        <v>0</v>
      </c>
      <c r="NNM250" s="214">
        <f>_xlfn.XLOOKUP(NNM234, Schedule!$F$226:$FO$226, Schedule!$F$236:$FO$236, 0)</f>
        <v>0</v>
      </c>
      <c r="NNN250" s="214">
        <f>_xlfn.XLOOKUP(NNN234, Schedule!$F$226:$FO$226, Schedule!$F$236:$FO$236, 0)</f>
        <v>0</v>
      </c>
      <c r="NNO250" s="214">
        <f>_xlfn.XLOOKUP(NNO234, Schedule!$F$226:$FO$226, Schedule!$F$236:$FO$236, 0)</f>
        <v>0</v>
      </c>
      <c r="NNP250" s="214">
        <f>_xlfn.XLOOKUP(NNP234, Schedule!$F$226:$FO$226, Schedule!$F$236:$FO$236, 0)</f>
        <v>0</v>
      </c>
      <c r="NNQ250" s="214">
        <f>_xlfn.XLOOKUP(NNQ234, Schedule!$F$226:$FO$226, Schedule!$F$236:$FO$236, 0)</f>
        <v>0</v>
      </c>
      <c r="NNR250" s="214">
        <f>_xlfn.XLOOKUP(NNR234, Schedule!$F$226:$FO$226, Schedule!$F$236:$FO$236, 0)</f>
        <v>0</v>
      </c>
      <c r="NNS250" s="214">
        <f>_xlfn.XLOOKUP(NNS234, Schedule!$F$226:$FO$226, Schedule!$F$236:$FO$236, 0)</f>
        <v>0</v>
      </c>
      <c r="NNT250" s="214">
        <f>_xlfn.XLOOKUP(NNT234, Schedule!$F$226:$FO$226, Schedule!$F$236:$FO$236, 0)</f>
        <v>0</v>
      </c>
      <c r="NNU250" s="214">
        <f>_xlfn.XLOOKUP(NNU234, Schedule!$F$226:$FO$226, Schedule!$F$236:$FO$236, 0)</f>
        <v>0</v>
      </c>
      <c r="NNV250" s="214">
        <f>_xlfn.XLOOKUP(NNV234, Schedule!$F$226:$FO$226, Schedule!$F$236:$FO$236, 0)</f>
        <v>0</v>
      </c>
      <c r="NNW250" s="214">
        <f>_xlfn.XLOOKUP(NNW234, Schedule!$F$226:$FO$226, Schedule!$F$236:$FO$236, 0)</f>
        <v>0</v>
      </c>
      <c r="NNX250" s="214">
        <f>_xlfn.XLOOKUP(NNX234, Schedule!$F$226:$FO$226, Schedule!$F$236:$FO$236, 0)</f>
        <v>0</v>
      </c>
      <c r="NNY250" s="214">
        <f>_xlfn.XLOOKUP(NNY234, Schedule!$F$226:$FO$226, Schedule!$F$236:$FO$236, 0)</f>
        <v>0</v>
      </c>
      <c r="NNZ250" s="214">
        <f>_xlfn.XLOOKUP(NNZ234, Schedule!$F$226:$FO$226, Schedule!$F$236:$FO$236, 0)</f>
        <v>0</v>
      </c>
      <c r="NOA250" s="214">
        <f>_xlfn.XLOOKUP(NOA234, Schedule!$F$226:$FO$226, Schedule!$F$236:$FO$236, 0)</f>
        <v>0</v>
      </c>
      <c r="NOB250" s="214">
        <f>_xlfn.XLOOKUP(NOB234, Schedule!$F$226:$FO$226, Schedule!$F$236:$FO$236, 0)</f>
        <v>0</v>
      </c>
      <c r="NOC250" s="214">
        <f>_xlfn.XLOOKUP(NOC234, Schedule!$F$226:$FO$226, Schedule!$F$236:$FO$236, 0)</f>
        <v>0</v>
      </c>
      <c r="NOD250" s="214">
        <f>_xlfn.XLOOKUP(NOD234, Schedule!$F$226:$FO$226, Schedule!$F$236:$FO$236, 0)</f>
        <v>0</v>
      </c>
      <c r="NOE250" s="214">
        <f>_xlfn.XLOOKUP(NOE234, Schedule!$F$226:$FO$226, Schedule!$F$236:$FO$236, 0)</f>
        <v>0</v>
      </c>
      <c r="NOF250" s="214">
        <f>_xlfn.XLOOKUP(NOF234, Schedule!$F$226:$FO$226, Schedule!$F$236:$FO$236, 0)</f>
        <v>0</v>
      </c>
      <c r="NOG250" s="214">
        <f>_xlfn.XLOOKUP(NOG234, Schedule!$F$226:$FO$226, Schedule!$F$236:$FO$236, 0)</f>
        <v>0</v>
      </c>
      <c r="NOH250" s="214">
        <f>_xlfn.XLOOKUP(NOH234, Schedule!$F$226:$FO$226, Schedule!$F$236:$FO$236, 0)</f>
        <v>0</v>
      </c>
      <c r="NOI250" s="214">
        <f>_xlfn.XLOOKUP(NOI234, Schedule!$F$226:$FO$226, Schedule!$F$236:$FO$236, 0)</f>
        <v>0</v>
      </c>
      <c r="NOJ250" s="214">
        <f>_xlfn.XLOOKUP(NOJ234, Schedule!$F$226:$FO$226, Schedule!$F$236:$FO$236, 0)</f>
        <v>0</v>
      </c>
      <c r="NOK250" s="214">
        <f>_xlfn.XLOOKUP(NOK234, Schedule!$F$226:$FO$226, Schedule!$F$236:$FO$236, 0)</f>
        <v>0</v>
      </c>
      <c r="NOL250" s="214">
        <f>_xlfn.XLOOKUP(NOL234, Schedule!$F$226:$FO$226, Schedule!$F$236:$FO$236, 0)</f>
        <v>0</v>
      </c>
      <c r="NOM250" s="214">
        <f>_xlfn.XLOOKUP(NOM234, Schedule!$F$226:$FO$226, Schedule!$F$236:$FO$236, 0)</f>
        <v>0</v>
      </c>
      <c r="NON250" s="214">
        <f>_xlfn.XLOOKUP(NON234, Schedule!$F$226:$FO$226, Schedule!$F$236:$FO$236, 0)</f>
        <v>0</v>
      </c>
      <c r="NOO250" s="214">
        <f>_xlfn.XLOOKUP(NOO234, Schedule!$F$226:$FO$226, Schedule!$F$236:$FO$236, 0)</f>
        <v>0</v>
      </c>
      <c r="NOP250" s="214">
        <f>_xlfn.XLOOKUP(NOP234, Schedule!$F$226:$FO$226, Schedule!$F$236:$FO$236, 0)</f>
        <v>0</v>
      </c>
      <c r="NOQ250" s="214">
        <f>_xlfn.XLOOKUP(NOQ234, Schedule!$F$226:$FO$226, Schedule!$F$236:$FO$236, 0)</f>
        <v>0</v>
      </c>
      <c r="NOR250" s="214">
        <f>_xlfn.XLOOKUP(NOR234, Schedule!$F$226:$FO$226, Schedule!$F$236:$FO$236, 0)</f>
        <v>0</v>
      </c>
      <c r="NOS250" s="214">
        <f>_xlfn.XLOOKUP(NOS234, Schedule!$F$226:$FO$226, Schedule!$F$236:$FO$236, 0)</f>
        <v>0</v>
      </c>
      <c r="NOT250" s="214">
        <f>_xlfn.XLOOKUP(NOT234, Schedule!$F$226:$FO$226, Schedule!$F$236:$FO$236, 0)</f>
        <v>0</v>
      </c>
      <c r="NOU250" s="214">
        <f>_xlfn.XLOOKUP(NOU234, Schedule!$F$226:$FO$226, Schedule!$F$236:$FO$236, 0)</f>
        <v>0</v>
      </c>
      <c r="NOV250" s="214">
        <f>_xlfn.XLOOKUP(NOV234, Schedule!$F$226:$FO$226, Schedule!$F$236:$FO$236, 0)</f>
        <v>0</v>
      </c>
      <c r="NOW250" s="214">
        <f>_xlfn.XLOOKUP(NOW234, Schedule!$F$226:$FO$226, Schedule!$F$236:$FO$236, 0)</f>
        <v>0</v>
      </c>
      <c r="NOX250" s="214">
        <f>_xlfn.XLOOKUP(NOX234, Schedule!$F$226:$FO$226, Schedule!$F$236:$FO$236, 0)</f>
        <v>0</v>
      </c>
      <c r="NOY250" s="214">
        <f>_xlfn.XLOOKUP(NOY234, Schedule!$F$226:$FO$226, Schedule!$F$236:$FO$236, 0)</f>
        <v>0</v>
      </c>
      <c r="NOZ250" s="214">
        <f>_xlfn.XLOOKUP(NOZ234, Schedule!$F$226:$FO$226, Schedule!$F$236:$FO$236, 0)</f>
        <v>0</v>
      </c>
      <c r="NPA250" s="214">
        <f>_xlfn.XLOOKUP(NPA234, Schedule!$F$226:$FO$226, Schedule!$F$236:$FO$236, 0)</f>
        <v>0</v>
      </c>
      <c r="NPB250" s="214">
        <f>_xlfn.XLOOKUP(NPB234, Schedule!$F$226:$FO$226, Schedule!$F$236:$FO$236, 0)</f>
        <v>0</v>
      </c>
      <c r="NPC250" s="214">
        <f>_xlfn.XLOOKUP(NPC234, Schedule!$F$226:$FO$226, Schedule!$F$236:$FO$236, 0)</f>
        <v>0</v>
      </c>
      <c r="NPD250" s="214">
        <f>_xlfn.XLOOKUP(NPD234, Schedule!$F$226:$FO$226, Schedule!$F$236:$FO$236, 0)</f>
        <v>0</v>
      </c>
      <c r="NPE250" s="214">
        <f>_xlfn.XLOOKUP(NPE234, Schedule!$F$226:$FO$226, Schedule!$F$236:$FO$236, 0)</f>
        <v>0</v>
      </c>
      <c r="NPF250" s="214">
        <f>_xlfn.XLOOKUP(NPF234, Schedule!$F$226:$FO$226, Schedule!$F$236:$FO$236, 0)</f>
        <v>0</v>
      </c>
      <c r="NPG250" s="214">
        <f>_xlfn.XLOOKUP(NPG234, Schedule!$F$226:$FO$226, Schedule!$F$236:$FO$236, 0)</f>
        <v>0</v>
      </c>
      <c r="NPH250" s="214">
        <f>_xlfn.XLOOKUP(NPH234, Schedule!$F$226:$FO$226, Schedule!$F$236:$FO$236, 0)</f>
        <v>0</v>
      </c>
      <c r="NPI250" s="214">
        <f>_xlfn.XLOOKUP(NPI234, Schedule!$F$226:$FO$226, Schedule!$F$236:$FO$236, 0)</f>
        <v>0</v>
      </c>
      <c r="NPJ250" s="214">
        <f>_xlfn.XLOOKUP(NPJ234, Schedule!$F$226:$FO$226, Schedule!$F$236:$FO$236, 0)</f>
        <v>0</v>
      </c>
      <c r="NPK250" s="214">
        <f>_xlfn.XLOOKUP(NPK234, Schedule!$F$226:$FO$226, Schedule!$F$236:$FO$236, 0)</f>
        <v>0</v>
      </c>
      <c r="NPL250" s="214">
        <f>_xlfn.XLOOKUP(NPL234, Schedule!$F$226:$FO$226, Schedule!$F$236:$FO$236, 0)</f>
        <v>0</v>
      </c>
      <c r="NPM250" s="214">
        <f>_xlfn.XLOOKUP(NPM234, Schedule!$F$226:$FO$226, Schedule!$F$236:$FO$236, 0)</f>
        <v>0</v>
      </c>
      <c r="NPN250" s="214">
        <f>_xlfn.XLOOKUP(NPN234, Schedule!$F$226:$FO$226, Schedule!$F$236:$FO$236, 0)</f>
        <v>0</v>
      </c>
      <c r="NPO250" s="214">
        <f>_xlfn.XLOOKUP(NPO234, Schedule!$F$226:$FO$226, Schedule!$F$236:$FO$236, 0)</f>
        <v>0</v>
      </c>
      <c r="NPP250" s="214">
        <f>_xlfn.XLOOKUP(NPP234, Schedule!$F$226:$FO$226, Schedule!$F$236:$FO$236, 0)</f>
        <v>0</v>
      </c>
      <c r="NPQ250" s="214">
        <f>_xlfn.XLOOKUP(NPQ234, Schedule!$F$226:$FO$226, Schedule!$F$236:$FO$236, 0)</f>
        <v>0</v>
      </c>
      <c r="NPR250" s="214">
        <f>_xlfn.XLOOKUP(NPR234, Schedule!$F$226:$FO$226, Schedule!$F$236:$FO$236, 0)</f>
        <v>0</v>
      </c>
      <c r="NPS250" s="214">
        <f>_xlfn.XLOOKUP(NPS234, Schedule!$F$226:$FO$226, Schedule!$F$236:$FO$236, 0)</f>
        <v>0</v>
      </c>
      <c r="NPT250" s="214">
        <f>_xlfn.XLOOKUP(NPT234, Schedule!$F$226:$FO$226, Schedule!$F$236:$FO$236, 0)</f>
        <v>0</v>
      </c>
      <c r="NPU250" s="214">
        <f>_xlfn.XLOOKUP(NPU234, Schedule!$F$226:$FO$226, Schedule!$F$236:$FO$236, 0)</f>
        <v>0</v>
      </c>
      <c r="NPV250" s="214">
        <f>_xlfn.XLOOKUP(NPV234, Schedule!$F$226:$FO$226, Schedule!$F$236:$FO$236, 0)</f>
        <v>0</v>
      </c>
      <c r="NPW250" s="214">
        <f>_xlfn.XLOOKUP(NPW234, Schedule!$F$226:$FO$226, Schedule!$F$236:$FO$236, 0)</f>
        <v>0</v>
      </c>
      <c r="NPX250" s="214">
        <f>_xlfn.XLOOKUP(NPX234, Schedule!$F$226:$FO$226, Schedule!$F$236:$FO$236, 0)</f>
        <v>0</v>
      </c>
      <c r="NPY250" s="214">
        <f>_xlfn.XLOOKUP(NPY234, Schedule!$F$226:$FO$226, Schedule!$F$236:$FO$236, 0)</f>
        <v>0</v>
      </c>
      <c r="NPZ250" s="214">
        <f>_xlfn.XLOOKUP(NPZ234, Schedule!$F$226:$FO$226, Schedule!$F$236:$FO$236, 0)</f>
        <v>0</v>
      </c>
      <c r="NQA250" s="214">
        <f>_xlfn.XLOOKUP(NQA234, Schedule!$F$226:$FO$226, Schedule!$F$236:$FO$236, 0)</f>
        <v>0</v>
      </c>
      <c r="NQB250" s="214">
        <f>_xlfn.XLOOKUP(NQB234, Schedule!$F$226:$FO$226, Schedule!$F$236:$FO$236, 0)</f>
        <v>0</v>
      </c>
      <c r="NQC250" s="214">
        <f>_xlfn.XLOOKUP(NQC234, Schedule!$F$226:$FO$226, Schedule!$F$236:$FO$236, 0)</f>
        <v>0</v>
      </c>
      <c r="NQD250" s="214">
        <f>_xlfn.XLOOKUP(NQD234, Schedule!$F$226:$FO$226, Schedule!$F$236:$FO$236, 0)</f>
        <v>0</v>
      </c>
      <c r="NQE250" s="214">
        <f>_xlfn.XLOOKUP(NQE234, Schedule!$F$226:$FO$226, Schedule!$F$236:$FO$236, 0)</f>
        <v>0</v>
      </c>
      <c r="NQF250" s="214">
        <f>_xlfn.XLOOKUP(NQF234, Schedule!$F$226:$FO$226, Schedule!$F$236:$FO$236, 0)</f>
        <v>0</v>
      </c>
      <c r="NQG250" s="214">
        <f>_xlfn.XLOOKUP(NQG234, Schedule!$F$226:$FO$226, Schedule!$F$236:$FO$236, 0)</f>
        <v>0</v>
      </c>
      <c r="NQH250" s="214">
        <f>_xlfn.XLOOKUP(NQH234, Schedule!$F$226:$FO$226, Schedule!$F$236:$FO$236, 0)</f>
        <v>0</v>
      </c>
      <c r="NQI250" s="214">
        <f>_xlfn.XLOOKUP(NQI234, Schedule!$F$226:$FO$226, Schedule!$F$236:$FO$236, 0)</f>
        <v>0</v>
      </c>
      <c r="NQJ250" s="214">
        <f>_xlfn.XLOOKUP(NQJ234, Schedule!$F$226:$FO$226, Schedule!$F$236:$FO$236, 0)</f>
        <v>0</v>
      </c>
      <c r="NQK250" s="214">
        <f>_xlfn.XLOOKUP(NQK234, Schedule!$F$226:$FO$226, Schedule!$F$236:$FO$236, 0)</f>
        <v>0</v>
      </c>
      <c r="NQL250" s="214">
        <f>_xlfn.XLOOKUP(NQL234, Schedule!$F$226:$FO$226, Schedule!$F$236:$FO$236, 0)</f>
        <v>0</v>
      </c>
      <c r="NQM250" s="214">
        <f>_xlfn.XLOOKUP(NQM234, Schedule!$F$226:$FO$226, Schedule!$F$236:$FO$236, 0)</f>
        <v>0</v>
      </c>
      <c r="NQN250" s="214">
        <f>_xlfn.XLOOKUP(NQN234, Schedule!$F$226:$FO$226, Schedule!$F$236:$FO$236, 0)</f>
        <v>0</v>
      </c>
      <c r="NQO250" s="214">
        <f>_xlfn.XLOOKUP(NQO234, Schedule!$F$226:$FO$226, Schedule!$F$236:$FO$236, 0)</f>
        <v>0</v>
      </c>
      <c r="NQP250" s="214">
        <f>_xlfn.XLOOKUP(NQP234, Schedule!$F$226:$FO$226, Schedule!$F$236:$FO$236, 0)</f>
        <v>0</v>
      </c>
      <c r="NQQ250" s="214">
        <f>_xlfn.XLOOKUP(NQQ234, Schedule!$F$226:$FO$226, Schedule!$F$236:$FO$236, 0)</f>
        <v>0</v>
      </c>
      <c r="NQR250" s="214">
        <f>_xlfn.XLOOKUP(NQR234, Schedule!$F$226:$FO$226, Schedule!$F$236:$FO$236, 0)</f>
        <v>0</v>
      </c>
      <c r="NQS250" s="214">
        <f>_xlfn.XLOOKUP(NQS234, Schedule!$F$226:$FO$226, Schedule!$F$236:$FO$236, 0)</f>
        <v>0</v>
      </c>
      <c r="NQT250" s="214">
        <f>_xlfn.XLOOKUP(NQT234, Schedule!$F$226:$FO$226, Schedule!$F$236:$FO$236, 0)</f>
        <v>0</v>
      </c>
      <c r="NQU250" s="214">
        <f>_xlfn.XLOOKUP(NQU234, Schedule!$F$226:$FO$226, Schedule!$F$236:$FO$236, 0)</f>
        <v>0</v>
      </c>
      <c r="NQV250" s="214">
        <f>_xlfn.XLOOKUP(NQV234, Schedule!$F$226:$FO$226, Schedule!$F$236:$FO$236, 0)</f>
        <v>0</v>
      </c>
      <c r="NQW250" s="214">
        <f>_xlfn.XLOOKUP(NQW234, Schedule!$F$226:$FO$226, Schedule!$F$236:$FO$236, 0)</f>
        <v>0</v>
      </c>
      <c r="NQX250" s="214">
        <f>_xlfn.XLOOKUP(NQX234, Schedule!$F$226:$FO$226, Schedule!$F$236:$FO$236, 0)</f>
        <v>0</v>
      </c>
      <c r="NQY250" s="214">
        <f>_xlfn.XLOOKUP(NQY234, Schedule!$F$226:$FO$226, Schedule!$F$236:$FO$236, 0)</f>
        <v>0</v>
      </c>
      <c r="NQZ250" s="214">
        <f>_xlfn.XLOOKUP(NQZ234, Schedule!$F$226:$FO$226, Schedule!$F$236:$FO$236, 0)</f>
        <v>0</v>
      </c>
      <c r="NRA250" s="214">
        <f>_xlfn.XLOOKUP(NRA234, Schedule!$F$226:$FO$226, Schedule!$F$236:$FO$236, 0)</f>
        <v>0</v>
      </c>
      <c r="NRB250" s="214">
        <f>_xlfn.XLOOKUP(NRB234, Schedule!$F$226:$FO$226, Schedule!$F$236:$FO$236, 0)</f>
        <v>0</v>
      </c>
      <c r="NRC250" s="214">
        <f>_xlfn.XLOOKUP(NRC234, Schedule!$F$226:$FO$226, Schedule!$F$236:$FO$236, 0)</f>
        <v>0</v>
      </c>
      <c r="NRD250" s="214">
        <f>_xlfn.XLOOKUP(NRD234, Schedule!$F$226:$FO$226, Schedule!$F$236:$FO$236, 0)</f>
        <v>0</v>
      </c>
      <c r="NRE250" s="214">
        <f>_xlfn.XLOOKUP(NRE234, Schedule!$F$226:$FO$226, Schedule!$F$236:$FO$236, 0)</f>
        <v>0</v>
      </c>
      <c r="NRF250" s="214">
        <f>_xlfn.XLOOKUP(NRF234, Schedule!$F$226:$FO$226, Schedule!$F$236:$FO$236, 0)</f>
        <v>0</v>
      </c>
      <c r="NRG250" s="214">
        <f>_xlfn.XLOOKUP(NRG234, Schedule!$F$226:$FO$226, Schedule!$F$236:$FO$236, 0)</f>
        <v>0</v>
      </c>
      <c r="NRH250" s="214">
        <f>_xlfn.XLOOKUP(NRH234, Schedule!$F$226:$FO$226, Schedule!$F$236:$FO$236, 0)</f>
        <v>0</v>
      </c>
      <c r="NRI250" s="214">
        <f>_xlfn.XLOOKUP(NRI234, Schedule!$F$226:$FO$226, Schedule!$F$236:$FO$236, 0)</f>
        <v>0</v>
      </c>
      <c r="NRJ250" s="214">
        <f>_xlfn.XLOOKUP(NRJ234, Schedule!$F$226:$FO$226, Schedule!$F$236:$FO$236, 0)</f>
        <v>0</v>
      </c>
      <c r="NRK250" s="214">
        <f>_xlfn.XLOOKUP(NRK234, Schedule!$F$226:$FO$226, Schedule!$F$236:$FO$236, 0)</f>
        <v>0</v>
      </c>
      <c r="NRL250" s="214">
        <f>_xlfn.XLOOKUP(NRL234, Schedule!$F$226:$FO$226, Schedule!$F$236:$FO$236, 0)</f>
        <v>0</v>
      </c>
      <c r="NRM250" s="214">
        <f>_xlfn.XLOOKUP(NRM234, Schedule!$F$226:$FO$226, Schedule!$F$236:$FO$236, 0)</f>
        <v>0</v>
      </c>
      <c r="NRN250" s="214">
        <f>_xlfn.XLOOKUP(NRN234, Schedule!$F$226:$FO$226, Schedule!$F$236:$FO$236, 0)</f>
        <v>0</v>
      </c>
      <c r="NRO250" s="214">
        <f>_xlfn.XLOOKUP(NRO234, Schedule!$F$226:$FO$226, Schedule!$F$236:$FO$236, 0)</f>
        <v>0</v>
      </c>
      <c r="NRP250" s="214">
        <f>_xlfn.XLOOKUP(NRP234, Schedule!$F$226:$FO$226, Schedule!$F$236:$FO$236, 0)</f>
        <v>0</v>
      </c>
      <c r="NRQ250" s="214">
        <f>_xlfn.XLOOKUP(NRQ234, Schedule!$F$226:$FO$226, Schedule!$F$236:$FO$236, 0)</f>
        <v>0</v>
      </c>
      <c r="NRR250" s="214">
        <f>_xlfn.XLOOKUP(NRR234, Schedule!$F$226:$FO$226, Schedule!$F$236:$FO$236, 0)</f>
        <v>0</v>
      </c>
      <c r="NRS250" s="214">
        <f>_xlfn.XLOOKUP(NRS234, Schedule!$F$226:$FO$226, Schedule!$F$236:$FO$236, 0)</f>
        <v>0</v>
      </c>
      <c r="NRT250" s="214">
        <f>_xlfn.XLOOKUP(NRT234, Schedule!$F$226:$FO$226, Schedule!$F$236:$FO$236, 0)</f>
        <v>0</v>
      </c>
      <c r="NRU250" s="214">
        <f>_xlfn.XLOOKUP(NRU234, Schedule!$F$226:$FO$226, Schedule!$F$236:$FO$236, 0)</f>
        <v>0</v>
      </c>
      <c r="NRV250" s="214">
        <f>_xlfn.XLOOKUP(NRV234, Schedule!$F$226:$FO$226, Schedule!$F$236:$FO$236, 0)</f>
        <v>0</v>
      </c>
      <c r="NRW250" s="214">
        <f>_xlfn.XLOOKUP(NRW234, Schedule!$F$226:$FO$226, Schedule!$F$236:$FO$236, 0)</f>
        <v>0</v>
      </c>
      <c r="NRX250" s="214">
        <f>_xlfn.XLOOKUP(NRX234, Schedule!$F$226:$FO$226, Schedule!$F$236:$FO$236, 0)</f>
        <v>0</v>
      </c>
      <c r="NRY250" s="214">
        <f>_xlfn.XLOOKUP(NRY234, Schedule!$F$226:$FO$226, Schedule!$F$236:$FO$236, 0)</f>
        <v>0</v>
      </c>
      <c r="NRZ250" s="214">
        <f>_xlfn.XLOOKUP(NRZ234, Schedule!$F$226:$FO$226, Schedule!$F$236:$FO$236, 0)</f>
        <v>0</v>
      </c>
      <c r="NSA250" s="214">
        <f>_xlfn.XLOOKUP(NSA234, Schedule!$F$226:$FO$226, Schedule!$F$236:$FO$236, 0)</f>
        <v>0</v>
      </c>
      <c r="NSB250" s="214">
        <f>_xlfn.XLOOKUP(NSB234, Schedule!$F$226:$FO$226, Schedule!$F$236:$FO$236, 0)</f>
        <v>0</v>
      </c>
      <c r="NSC250" s="214">
        <f>_xlfn.XLOOKUP(NSC234, Schedule!$F$226:$FO$226, Schedule!$F$236:$FO$236, 0)</f>
        <v>0</v>
      </c>
      <c r="NSD250" s="214">
        <f>_xlfn.XLOOKUP(NSD234, Schedule!$F$226:$FO$226, Schedule!$F$236:$FO$236, 0)</f>
        <v>0</v>
      </c>
      <c r="NSE250" s="214">
        <f>_xlfn.XLOOKUP(NSE234, Schedule!$F$226:$FO$226, Schedule!$F$236:$FO$236, 0)</f>
        <v>0</v>
      </c>
      <c r="NSF250" s="214">
        <f>_xlfn.XLOOKUP(NSF234, Schedule!$F$226:$FO$226, Schedule!$F$236:$FO$236, 0)</f>
        <v>0</v>
      </c>
      <c r="NSG250" s="214">
        <f>_xlfn.XLOOKUP(NSG234, Schedule!$F$226:$FO$226, Schedule!$F$236:$FO$236, 0)</f>
        <v>0</v>
      </c>
      <c r="NSH250" s="214">
        <f>_xlfn.XLOOKUP(NSH234, Schedule!$F$226:$FO$226, Schedule!$F$236:$FO$236, 0)</f>
        <v>0</v>
      </c>
      <c r="NSI250" s="214">
        <f>_xlfn.XLOOKUP(NSI234, Schedule!$F$226:$FO$226, Schedule!$F$236:$FO$236, 0)</f>
        <v>0</v>
      </c>
      <c r="NSJ250" s="214">
        <f>_xlfn.XLOOKUP(NSJ234, Schedule!$F$226:$FO$226, Schedule!$F$236:$FO$236, 0)</f>
        <v>0</v>
      </c>
      <c r="NSK250" s="214">
        <f>_xlfn.XLOOKUP(NSK234, Schedule!$F$226:$FO$226, Schedule!$F$236:$FO$236, 0)</f>
        <v>0</v>
      </c>
      <c r="NSL250" s="214">
        <f>_xlfn.XLOOKUP(NSL234, Schedule!$F$226:$FO$226, Schedule!$F$236:$FO$236, 0)</f>
        <v>0</v>
      </c>
      <c r="NSM250" s="214">
        <f>_xlfn.XLOOKUP(NSM234, Schedule!$F$226:$FO$226, Schedule!$F$236:$FO$236, 0)</f>
        <v>0</v>
      </c>
      <c r="NSN250" s="214">
        <f>_xlfn.XLOOKUP(NSN234, Schedule!$F$226:$FO$226, Schedule!$F$236:$FO$236, 0)</f>
        <v>0</v>
      </c>
      <c r="NSO250" s="214">
        <f>_xlfn.XLOOKUP(NSO234, Schedule!$F$226:$FO$226, Schedule!$F$236:$FO$236, 0)</f>
        <v>0</v>
      </c>
      <c r="NSP250" s="214">
        <f>_xlfn.XLOOKUP(NSP234, Schedule!$F$226:$FO$226, Schedule!$F$236:$FO$236, 0)</f>
        <v>0</v>
      </c>
      <c r="NSQ250" s="214">
        <f>_xlfn.XLOOKUP(NSQ234, Schedule!$F$226:$FO$226, Schedule!$F$236:$FO$236, 0)</f>
        <v>0</v>
      </c>
      <c r="NSR250" s="214">
        <f>_xlfn.XLOOKUP(NSR234, Schedule!$F$226:$FO$226, Schedule!$F$236:$FO$236, 0)</f>
        <v>0</v>
      </c>
      <c r="NSS250" s="214">
        <f>_xlfn.XLOOKUP(NSS234, Schedule!$F$226:$FO$226, Schedule!$F$236:$FO$236, 0)</f>
        <v>0</v>
      </c>
      <c r="NST250" s="214">
        <f>_xlfn.XLOOKUP(NST234, Schedule!$F$226:$FO$226, Schedule!$F$236:$FO$236, 0)</f>
        <v>0</v>
      </c>
      <c r="NSU250" s="214">
        <f>_xlfn.XLOOKUP(NSU234, Schedule!$F$226:$FO$226, Schedule!$F$236:$FO$236, 0)</f>
        <v>0</v>
      </c>
      <c r="NSV250" s="214">
        <f>_xlfn.XLOOKUP(NSV234, Schedule!$F$226:$FO$226, Schedule!$F$236:$FO$236, 0)</f>
        <v>0</v>
      </c>
      <c r="NSW250" s="214">
        <f>_xlfn.XLOOKUP(NSW234, Schedule!$F$226:$FO$226, Schedule!$F$236:$FO$236, 0)</f>
        <v>0</v>
      </c>
      <c r="NSX250" s="214">
        <f>_xlfn.XLOOKUP(NSX234, Schedule!$F$226:$FO$226, Schedule!$F$236:$FO$236, 0)</f>
        <v>0</v>
      </c>
      <c r="NSY250" s="214">
        <f>_xlfn.XLOOKUP(NSY234, Schedule!$F$226:$FO$226, Schedule!$F$236:$FO$236, 0)</f>
        <v>0</v>
      </c>
      <c r="NSZ250" s="214">
        <f>_xlfn.XLOOKUP(NSZ234, Schedule!$F$226:$FO$226, Schedule!$F$236:$FO$236, 0)</f>
        <v>0</v>
      </c>
      <c r="NTA250" s="214">
        <f>_xlfn.XLOOKUP(NTA234, Schedule!$F$226:$FO$226, Schedule!$F$236:$FO$236, 0)</f>
        <v>0</v>
      </c>
      <c r="NTB250" s="214">
        <f>_xlfn.XLOOKUP(NTB234, Schedule!$F$226:$FO$226, Schedule!$F$236:$FO$236, 0)</f>
        <v>0</v>
      </c>
      <c r="NTC250" s="214">
        <f>_xlfn.XLOOKUP(NTC234, Schedule!$F$226:$FO$226, Schedule!$F$236:$FO$236, 0)</f>
        <v>0</v>
      </c>
      <c r="NTD250" s="214">
        <f>_xlfn.XLOOKUP(NTD234, Schedule!$F$226:$FO$226, Schedule!$F$236:$FO$236, 0)</f>
        <v>0</v>
      </c>
      <c r="NTE250" s="214">
        <f>_xlfn.XLOOKUP(NTE234, Schedule!$F$226:$FO$226, Schedule!$F$236:$FO$236, 0)</f>
        <v>0</v>
      </c>
      <c r="NTF250" s="214">
        <f>_xlfn.XLOOKUP(NTF234, Schedule!$F$226:$FO$226, Schedule!$F$236:$FO$236, 0)</f>
        <v>0</v>
      </c>
      <c r="NTG250" s="214">
        <f>_xlfn.XLOOKUP(NTG234, Schedule!$F$226:$FO$226, Schedule!$F$236:$FO$236, 0)</f>
        <v>0</v>
      </c>
      <c r="NTH250" s="214">
        <f>_xlfn.XLOOKUP(NTH234, Schedule!$F$226:$FO$226, Schedule!$F$236:$FO$236, 0)</f>
        <v>0</v>
      </c>
      <c r="NTI250" s="214">
        <f>_xlfn.XLOOKUP(NTI234, Schedule!$F$226:$FO$226, Schedule!$F$236:$FO$236, 0)</f>
        <v>0</v>
      </c>
      <c r="NTJ250" s="214">
        <f>_xlfn.XLOOKUP(NTJ234, Schedule!$F$226:$FO$226, Schedule!$F$236:$FO$236, 0)</f>
        <v>0</v>
      </c>
      <c r="NTK250" s="214">
        <f>_xlfn.XLOOKUP(NTK234, Schedule!$F$226:$FO$226, Schedule!$F$236:$FO$236, 0)</f>
        <v>0</v>
      </c>
      <c r="NTL250" s="214">
        <f>_xlfn.XLOOKUP(NTL234, Schedule!$F$226:$FO$226, Schedule!$F$236:$FO$236, 0)</f>
        <v>0</v>
      </c>
      <c r="NTM250" s="214">
        <f>_xlfn.XLOOKUP(NTM234, Schedule!$F$226:$FO$226, Schedule!$F$236:$FO$236, 0)</f>
        <v>0</v>
      </c>
      <c r="NTN250" s="214">
        <f>_xlfn.XLOOKUP(NTN234, Schedule!$F$226:$FO$226, Schedule!$F$236:$FO$236, 0)</f>
        <v>0</v>
      </c>
      <c r="NTO250" s="214">
        <f>_xlfn.XLOOKUP(NTO234, Schedule!$F$226:$FO$226, Schedule!$F$236:$FO$236, 0)</f>
        <v>0</v>
      </c>
      <c r="NTP250" s="214">
        <f>_xlfn.XLOOKUP(NTP234, Schedule!$F$226:$FO$226, Schedule!$F$236:$FO$236, 0)</f>
        <v>0</v>
      </c>
      <c r="NTQ250" s="214">
        <f>_xlfn.XLOOKUP(NTQ234, Schedule!$F$226:$FO$226, Schedule!$F$236:$FO$236, 0)</f>
        <v>0</v>
      </c>
      <c r="NTR250" s="214">
        <f>_xlfn.XLOOKUP(NTR234, Schedule!$F$226:$FO$226, Schedule!$F$236:$FO$236, 0)</f>
        <v>0</v>
      </c>
      <c r="NTS250" s="214">
        <f>_xlfn.XLOOKUP(NTS234, Schedule!$F$226:$FO$226, Schedule!$F$236:$FO$236, 0)</f>
        <v>0</v>
      </c>
      <c r="NTT250" s="214">
        <f>_xlfn.XLOOKUP(NTT234, Schedule!$F$226:$FO$226, Schedule!$F$236:$FO$236, 0)</f>
        <v>0</v>
      </c>
      <c r="NTU250" s="214">
        <f>_xlfn.XLOOKUP(NTU234, Schedule!$F$226:$FO$226, Schedule!$F$236:$FO$236, 0)</f>
        <v>0</v>
      </c>
      <c r="NTV250" s="214">
        <f>_xlfn.XLOOKUP(NTV234, Schedule!$F$226:$FO$226, Schedule!$F$236:$FO$236, 0)</f>
        <v>0</v>
      </c>
      <c r="NTW250" s="214">
        <f>_xlfn.XLOOKUP(NTW234, Schedule!$F$226:$FO$226, Schedule!$F$236:$FO$236, 0)</f>
        <v>0</v>
      </c>
      <c r="NTX250" s="214">
        <f>_xlfn.XLOOKUP(NTX234, Schedule!$F$226:$FO$226, Schedule!$F$236:$FO$236, 0)</f>
        <v>0</v>
      </c>
      <c r="NTY250" s="214">
        <f>_xlfn.XLOOKUP(NTY234, Schedule!$F$226:$FO$226, Schedule!$F$236:$FO$236, 0)</f>
        <v>0</v>
      </c>
      <c r="NTZ250" s="214">
        <f>_xlfn.XLOOKUP(NTZ234, Schedule!$F$226:$FO$226, Schedule!$F$236:$FO$236, 0)</f>
        <v>0</v>
      </c>
      <c r="NUA250" s="214">
        <f>_xlfn.XLOOKUP(NUA234, Schedule!$F$226:$FO$226, Schedule!$F$236:$FO$236, 0)</f>
        <v>0</v>
      </c>
      <c r="NUB250" s="214">
        <f>_xlfn.XLOOKUP(NUB234, Schedule!$F$226:$FO$226, Schedule!$F$236:$FO$236, 0)</f>
        <v>0</v>
      </c>
      <c r="NUC250" s="214">
        <f>_xlfn.XLOOKUP(NUC234, Schedule!$F$226:$FO$226, Schedule!$F$236:$FO$236, 0)</f>
        <v>0</v>
      </c>
      <c r="NUD250" s="214">
        <f>_xlfn.XLOOKUP(NUD234, Schedule!$F$226:$FO$226, Schedule!$F$236:$FO$236, 0)</f>
        <v>0</v>
      </c>
      <c r="NUE250" s="214">
        <f>_xlfn.XLOOKUP(NUE234, Schedule!$F$226:$FO$226, Schedule!$F$236:$FO$236, 0)</f>
        <v>0</v>
      </c>
      <c r="NUF250" s="214">
        <f>_xlfn.XLOOKUP(NUF234, Schedule!$F$226:$FO$226, Schedule!$F$236:$FO$236, 0)</f>
        <v>0</v>
      </c>
      <c r="NUG250" s="214">
        <f>_xlfn.XLOOKUP(NUG234, Schedule!$F$226:$FO$226, Schedule!$F$236:$FO$236, 0)</f>
        <v>0</v>
      </c>
      <c r="NUH250" s="214">
        <f>_xlfn.XLOOKUP(NUH234, Schedule!$F$226:$FO$226, Schedule!$F$236:$FO$236, 0)</f>
        <v>0</v>
      </c>
      <c r="NUI250" s="214">
        <f>_xlfn.XLOOKUP(NUI234, Schedule!$F$226:$FO$226, Schedule!$F$236:$FO$236, 0)</f>
        <v>0</v>
      </c>
      <c r="NUJ250" s="214">
        <f>_xlfn.XLOOKUP(NUJ234, Schedule!$F$226:$FO$226, Schedule!$F$236:$FO$236, 0)</f>
        <v>0</v>
      </c>
      <c r="NUK250" s="214">
        <f>_xlfn.XLOOKUP(NUK234, Schedule!$F$226:$FO$226, Schedule!$F$236:$FO$236, 0)</f>
        <v>0</v>
      </c>
      <c r="NUL250" s="214">
        <f>_xlfn.XLOOKUP(NUL234, Schedule!$F$226:$FO$226, Schedule!$F$236:$FO$236, 0)</f>
        <v>0</v>
      </c>
      <c r="NUM250" s="214">
        <f>_xlfn.XLOOKUP(NUM234, Schedule!$F$226:$FO$226, Schedule!$F$236:$FO$236, 0)</f>
        <v>0</v>
      </c>
      <c r="NUN250" s="214">
        <f>_xlfn.XLOOKUP(NUN234, Schedule!$F$226:$FO$226, Schedule!$F$236:$FO$236, 0)</f>
        <v>0</v>
      </c>
      <c r="NUO250" s="214">
        <f>_xlfn.XLOOKUP(NUO234, Schedule!$F$226:$FO$226, Schedule!$F$236:$FO$236, 0)</f>
        <v>0</v>
      </c>
      <c r="NUP250" s="214">
        <f>_xlfn.XLOOKUP(NUP234, Schedule!$F$226:$FO$226, Schedule!$F$236:$FO$236, 0)</f>
        <v>0</v>
      </c>
      <c r="NUQ250" s="214">
        <f>_xlfn.XLOOKUP(NUQ234, Schedule!$F$226:$FO$226, Schedule!$F$236:$FO$236, 0)</f>
        <v>0</v>
      </c>
      <c r="NUR250" s="214">
        <f>_xlfn.XLOOKUP(NUR234, Schedule!$F$226:$FO$226, Schedule!$F$236:$FO$236, 0)</f>
        <v>0</v>
      </c>
      <c r="NUS250" s="214">
        <f>_xlfn.XLOOKUP(NUS234, Schedule!$F$226:$FO$226, Schedule!$F$236:$FO$236, 0)</f>
        <v>0</v>
      </c>
      <c r="NUT250" s="214">
        <f>_xlfn.XLOOKUP(NUT234, Schedule!$F$226:$FO$226, Schedule!$F$236:$FO$236, 0)</f>
        <v>0</v>
      </c>
      <c r="NUU250" s="214">
        <f>_xlfn.XLOOKUP(NUU234, Schedule!$F$226:$FO$226, Schedule!$F$236:$FO$236, 0)</f>
        <v>0</v>
      </c>
      <c r="NUV250" s="214">
        <f>_xlfn.XLOOKUP(NUV234, Schedule!$F$226:$FO$226, Schedule!$F$236:$FO$236, 0)</f>
        <v>0</v>
      </c>
      <c r="NUW250" s="214">
        <f>_xlfn.XLOOKUP(NUW234, Schedule!$F$226:$FO$226, Schedule!$F$236:$FO$236, 0)</f>
        <v>0</v>
      </c>
      <c r="NUX250" s="214">
        <f>_xlfn.XLOOKUP(NUX234, Schedule!$F$226:$FO$226, Schedule!$F$236:$FO$236, 0)</f>
        <v>0</v>
      </c>
      <c r="NUY250" s="214">
        <f>_xlfn.XLOOKUP(NUY234, Schedule!$F$226:$FO$226, Schedule!$F$236:$FO$236, 0)</f>
        <v>0</v>
      </c>
      <c r="NUZ250" s="214">
        <f>_xlfn.XLOOKUP(NUZ234, Schedule!$F$226:$FO$226, Schedule!$F$236:$FO$236, 0)</f>
        <v>0</v>
      </c>
      <c r="NVA250" s="214">
        <f>_xlfn.XLOOKUP(NVA234, Schedule!$F$226:$FO$226, Schedule!$F$236:$FO$236, 0)</f>
        <v>0</v>
      </c>
      <c r="NVB250" s="214">
        <f>_xlfn.XLOOKUP(NVB234, Schedule!$F$226:$FO$226, Schedule!$F$236:$FO$236, 0)</f>
        <v>0</v>
      </c>
      <c r="NVC250" s="214">
        <f>_xlfn.XLOOKUP(NVC234, Schedule!$F$226:$FO$226, Schedule!$F$236:$FO$236, 0)</f>
        <v>0</v>
      </c>
      <c r="NVD250" s="214">
        <f>_xlfn.XLOOKUP(NVD234, Schedule!$F$226:$FO$226, Schedule!$F$236:$FO$236, 0)</f>
        <v>0</v>
      </c>
      <c r="NVE250" s="214">
        <f>_xlfn.XLOOKUP(NVE234, Schedule!$F$226:$FO$226, Schedule!$F$236:$FO$236, 0)</f>
        <v>0</v>
      </c>
      <c r="NVF250" s="214">
        <f>_xlfn.XLOOKUP(NVF234, Schedule!$F$226:$FO$226, Schedule!$F$236:$FO$236, 0)</f>
        <v>0</v>
      </c>
      <c r="NVG250" s="214">
        <f>_xlfn.XLOOKUP(NVG234, Schedule!$F$226:$FO$226, Schedule!$F$236:$FO$236, 0)</f>
        <v>0</v>
      </c>
      <c r="NVH250" s="214">
        <f>_xlfn.XLOOKUP(NVH234, Schedule!$F$226:$FO$226, Schedule!$F$236:$FO$236, 0)</f>
        <v>0</v>
      </c>
      <c r="NVI250" s="214">
        <f>_xlfn.XLOOKUP(NVI234, Schedule!$F$226:$FO$226, Schedule!$F$236:$FO$236, 0)</f>
        <v>0</v>
      </c>
      <c r="NVJ250" s="214">
        <f>_xlfn.XLOOKUP(NVJ234, Schedule!$F$226:$FO$226, Schedule!$F$236:$FO$236, 0)</f>
        <v>0</v>
      </c>
      <c r="NVK250" s="214">
        <f>_xlfn.XLOOKUP(NVK234, Schedule!$F$226:$FO$226, Schedule!$F$236:$FO$236, 0)</f>
        <v>0</v>
      </c>
      <c r="NVL250" s="214">
        <f>_xlfn.XLOOKUP(NVL234, Schedule!$F$226:$FO$226, Schedule!$F$236:$FO$236, 0)</f>
        <v>0</v>
      </c>
      <c r="NVM250" s="214">
        <f>_xlfn.XLOOKUP(NVM234, Schedule!$F$226:$FO$226, Schedule!$F$236:$FO$236, 0)</f>
        <v>0</v>
      </c>
      <c r="NVN250" s="214">
        <f>_xlfn.XLOOKUP(NVN234, Schedule!$F$226:$FO$226, Schedule!$F$236:$FO$236, 0)</f>
        <v>0</v>
      </c>
      <c r="NVO250" s="214">
        <f>_xlfn.XLOOKUP(NVO234, Schedule!$F$226:$FO$226, Schedule!$F$236:$FO$236, 0)</f>
        <v>0</v>
      </c>
      <c r="NVP250" s="214">
        <f>_xlfn.XLOOKUP(NVP234, Schedule!$F$226:$FO$226, Schedule!$F$236:$FO$236, 0)</f>
        <v>0</v>
      </c>
      <c r="NVQ250" s="214">
        <f>_xlfn.XLOOKUP(NVQ234, Schedule!$F$226:$FO$226, Schedule!$F$236:$FO$236, 0)</f>
        <v>0</v>
      </c>
      <c r="NVR250" s="214">
        <f>_xlfn.XLOOKUP(NVR234, Schedule!$F$226:$FO$226, Schedule!$F$236:$FO$236, 0)</f>
        <v>0</v>
      </c>
      <c r="NVS250" s="214">
        <f>_xlfn.XLOOKUP(NVS234, Schedule!$F$226:$FO$226, Schedule!$F$236:$FO$236, 0)</f>
        <v>0</v>
      </c>
      <c r="NVT250" s="214">
        <f>_xlfn.XLOOKUP(NVT234, Schedule!$F$226:$FO$226, Schedule!$F$236:$FO$236, 0)</f>
        <v>0</v>
      </c>
      <c r="NVU250" s="214">
        <f>_xlfn.XLOOKUP(NVU234, Schedule!$F$226:$FO$226, Schedule!$F$236:$FO$236, 0)</f>
        <v>0</v>
      </c>
      <c r="NVV250" s="214">
        <f>_xlfn.XLOOKUP(NVV234, Schedule!$F$226:$FO$226, Schedule!$F$236:$FO$236, 0)</f>
        <v>0</v>
      </c>
      <c r="NVW250" s="214">
        <f>_xlfn.XLOOKUP(NVW234, Schedule!$F$226:$FO$226, Schedule!$F$236:$FO$236, 0)</f>
        <v>0</v>
      </c>
      <c r="NVX250" s="214">
        <f>_xlfn.XLOOKUP(NVX234, Schedule!$F$226:$FO$226, Schedule!$F$236:$FO$236, 0)</f>
        <v>0</v>
      </c>
      <c r="NVY250" s="214">
        <f>_xlfn.XLOOKUP(NVY234, Schedule!$F$226:$FO$226, Schedule!$F$236:$FO$236, 0)</f>
        <v>0</v>
      </c>
      <c r="NVZ250" s="214">
        <f>_xlfn.XLOOKUP(NVZ234, Schedule!$F$226:$FO$226, Schedule!$F$236:$FO$236, 0)</f>
        <v>0</v>
      </c>
      <c r="NWA250" s="214">
        <f>_xlfn.XLOOKUP(NWA234, Schedule!$F$226:$FO$226, Schedule!$F$236:$FO$236, 0)</f>
        <v>0</v>
      </c>
      <c r="NWB250" s="214">
        <f>_xlfn.XLOOKUP(NWB234, Schedule!$F$226:$FO$226, Schedule!$F$236:$FO$236, 0)</f>
        <v>0</v>
      </c>
      <c r="NWC250" s="214">
        <f>_xlfn.XLOOKUP(NWC234, Schedule!$F$226:$FO$226, Schedule!$F$236:$FO$236, 0)</f>
        <v>0</v>
      </c>
      <c r="NWD250" s="214">
        <f>_xlfn.XLOOKUP(NWD234, Schedule!$F$226:$FO$226, Schedule!$F$236:$FO$236, 0)</f>
        <v>0</v>
      </c>
      <c r="NWE250" s="214">
        <f>_xlfn.XLOOKUP(NWE234, Schedule!$F$226:$FO$226, Schedule!$F$236:$FO$236, 0)</f>
        <v>0</v>
      </c>
      <c r="NWF250" s="214">
        <f>_xlfn.XLOOKUP(NWF234, Schedule!$F$226:$FO$226, Schedule!$F$236:$FO$236, 0)</f>
        <v>0</v>
      </c>
      <c r="NWG250" s="214">
        <f>_xlfn.XLOOKUP(NWG234, Schedule!$F$226:$FO$226, Schedule!$F$236:$FO$236, 0)</f>
        <v>0</v>
      </c>
      <c r="NWH250" s="214">
        <f>_xlfn.XLOOKUP(NWH234, Schedule!$F$226:$FO$226, Schedule!$F$236:$FO$236, 0)</f>
        <v>0</v>
      </c>
      <c r="NWI250" s="214">
        <f>_xlfn.XLOOKUP(NWI234, Schedule!$F$226:$FO$226, Schedule!$F$236:$FO$236, 0)</f>
        <v>0</v>
      </c>
      <c r="NWJ250" s="214">
        <f>_xlfn.XLOOKUP(NWJ234, Schedule!$F$226:$FO$226, Schedule!$F$236:$FO$236, 0)</f>
        <v>0</v>
      </c>
      <c r="NWK250" s="214">
        <f>_xlfn.XLOOKUP(NWK234, Schedule!$F$226:$FO$226, Schedule!$F$236:$FO$236, 0)</f>
        <v>0</v>
      </c>
      <c r="NWL250" s="214">
        <f>_xlfn.XLOOKUP(NWL234, Schedule!$F$226:$FO$226, Schedule!$F$236:$FO$236, 0)</f>
        <v>0</v>
      </c>
      <c r="NWM250" s="214">
        <f>_xlfn.XLOOKUP(NWM234, Schedule!$F$226:$FO$226, Schedule!$F$236:$FO$236, 0)</f>
        <v>0</v>
      </c>
      <c r="NWN250" s="214">
        <f>_xlfn.XLOOKUP(NWN234, Schedule!$F$226:$FO$226, Schedule!$F$236:$FO$236, 0)</f>
        <v>0</v>
      </c>
      <c r="NWO250" s="214">
        <f>_xlfn.XLOOKUP(NWO234, Schedule!$F$226:$FO$226, Schedule!$F$236:$FO$236, 0)</f>
        <v>0</v>
      </c>
      <c r="NWP250" s="214">
        <f>_xlfn.XLOOKUP(NWP234, Schedule!$F$226:$FO$226, Schedule!$F$236:$FO$236, 0)</f>
        <v>0</v>
      </c>
      <c r="NWQ250" s="214">
        <f>_xlfn.XLOOKUP(NWQ234, Schedule!$F$226:$FO$226, Schedule!$F$236:$FO$236, 0)</f>
        <v>0</v>
      </c>
      <c r="NWR250" s="214">
        <f>_xlfn.XLOOKUP(NWR234, Schedule!$F$226:$FO$226, Schedule!$F$236:$FO$236, 0)</f>
        <v>0</v>
      </c>
      <c r="NWS250" s="214">
        <f>_xlfn.XLOOKUP(NWS234, Schedule!$F$226:$FO$226, Schedule!$F$236:$FO$236, 0)</f>
        <v>0</v>
      </c>
      <c r="NWT250" s="214">
        <f>_xlfn.XLOOKUP(NWT234, Schedule!$F$226:$FO$226, Schedule!$F$236:$FO$236, 0)</f>
        <v>0</v>
      </c>
      <c r="NWU250" s="214">
        <f>_xlfn.XLOOKUP(NWU234, Schedule!$F$226:$FO$226, Schedule!$F$236:$FO$236, 0)</f>
        <v>0</v>
      </c>
      <c r="NWV250" s="214">
        <f>_xlfn.XLOOKUP(NWV234, Schedule!$F$226:$FO$226, Schedule!$F$236:$FO$236, 0)</f>
        <v>0</v>
      </c>
      <c r="NWW250" s="214">
        <f>_xlfn.XLOOKUP(NWW234, Schedule!$F$226:$FO$226, Schedule!$F$236:$FO$236, 0)</f>
        <v>0</v>
      </c>
      <c r="NWX250" s="214">
        <f>_xlfn.XLOOKUP(NWX234, Schedule!$F$226:$FO$226, Schedule!$F$236:$FO$236, 0)</f>
        <v>0</v>
      </c>
      <c r="NWY250" s="214">
        <f>_xlfn.XLOOKUP(NWY234, Schedule!$F$226:$FO$226, Schedule!$F$236:$FO$236, 0)</f>
        <v>0</v>
      </c>
      <c r="NWZ250" s="214">
        <f>_xlfn.XLOOKUP(NWZ234, Schedule!$F$226:$FO$226, Schedule!$F$236:$FO$236, 0)</f>
        <v>0</v>
      </c>
      <c r="NXA250" s="214">
        <f>_xlfn.XLOOKUP(NXA234, Schedule!$F$226:$FO$226, Schedule!$F$236:$FO$236, 0)</f>
        <v>0</v>
      </c>
      <c r="NXB250" s="214">
        <f>_xlfn.XLOOKUP(NXB234, Schedule!$F$226:$FO$226, Schedule!$F$236:$FO$236, 0)</f>
        <v>0</v>
      </c>
      <c r="NXC250" s="214">
        <f>_xlfn.XLOOKUP(NXC234, Schedule!$F$226:$FO$226, Schedule!$F$236:$FO$236, 0)</f>
        <v>0</v>
      </c>
      <c r="NXD250" s="214">
        <f>_xlfn.XLOOKUP(NXD234, Schedule!$F$226:$FO$226, Schedule!$F$236:$FO$236, 0)</f>
        <v>0</v>
      </c>
      <c r="NXE250" s="214">
        <f>_xlfn.XLOOKUP(NXE234, Schedule!$F$226:$FO$226, Schedule!$F$236:$FO$236, 0)</f>
        <v>0</v>
      </c>
      <c r="NXF250" s="214">
        <f>_xlfn.XLOOKUP(NXF234, Schedule!$F$226:$FO$226, Schedule!$F$236:$FO$236, 0)</f>
        <v>0</v>
      </c>
      <c r="NXG250" s="214">
        <f>_xlfn.XLOOKUP(NXG234, Schedule!$F$226:$FO$226, Schedule!$F$236:$FO$236, 0)</f>
        <v>0</v>
      </c>
      <c r="NXH250" s="214">
        <f>_xlfn.XLOOKUP(NXH234, Schedule!$F$226:$FO$226, Schedule!$F$236:$FO$236, 0)</f>
        <v>0</v>
      </c>
      <c r="NXI250" s="214">
        <f>_xlfn.XLOOKUP(NXI234, Schedule!$F$226:$FO$226, Schedule!$F$236:$FO$236, 0)</f>
        <v>0</v>
      </c>
      <c r="NXJ250" s="214">
        <f>_xlfn.XLOOKUP(NXJ234, Schedule!$F$226:$FO$226, Schedule!$F$236:$FO$236, 0)</f>
        <v>0</v>
      </c>
      <c r="NXK250" s="214">
        <f>_xlfn.XLOOKUP(NXK234, Schedule!$F$226:$FO$226, Schedule!$F$236:$FO$236, 0)</f>
        <v>0</v>
      </c>
      <c r="NXL250" s="214">
        <f>_xlfn.XLOOKUP(NXL234, Schedule!$F$226:$FO$226, Schedule!$F$236:$FO$236, 0)</f>
        <v>0</v>
      </c>
      <c r="NXM250" s="214">
        <f>_xlfn.XLOOKUP(NXM234, Schedule!$F$226:$FO$226, Schedule!$F$236:$FO$236, 0)</f>
        <v>0</v>
      </c>
      <c r="NXN250" s="214">
        <f>_xlfn.XLOOKUP(NXN234, Schedule!$F$226:$FO$226, Schedule!$F$236:$FO$236, 0)</f>
        <v>0</v>
      </c>
      <c r="NXO250" s="214">
        <f>_xlfn.XLOOKUP(NXO234, Schedule!$F$226:$FO$226, Schedule!$F$236:$FO$236, 0)</f>
        <v>0</v>
      </c>
      <c r="NXP250" s="214">
        <f>_xlfn.XLOOKUP(NXP234, Schedule!$F$226:$FO$226, Schedule!$F$236:$FO$236, 0)</f>
        <v>0</v>
      </c>
      <c r="NXQ250" s="214">
        <f>_xlfn.XLOOKUP(NXQ234, Schedule!$F$226:$FO$226, Schedule!$F$236:$FO$236, 0)</f>
        <v>0</v>
      </c>
      <c r="NXR250" s="214">
        <f>_xlfn.XLOOKUP(NXR234, Schedule!$F$226:$FO$226, Schedule!$F$236:$FO$236, 0)</f>
        <v>0</v>
      </c>
      <c r="NXS250" s="214">
        <f>_xlfn.XLOOKUP(NXS234, Schedule!$F$226:$FO$226, Schedule!$F$236:$FO$236, 0)</f>
        <v>0</v>
      </c>
      <c r="NXT250" s="214">
        <f>_xlfn.XLOOKUP(NXT234, Schedule!$F$226:$FO$226, Schedule!$F$236:$FO$236, 0)</f>
        <v>0</v>
      </c>
      <c r="NXU250" s="214">
        <f>_xlfn.XLOOKUP(NXU234, Schedule!$F$226:$FO$226, Schedule!$F$236:$FO$236, 0)</f>
        <v>0</v>
      </c>
      <c r="NXV250" s="214">
        <f>_xlfn.XLOOKUP(NXV234, Schedule!$F$226:$FO$226, Schedule!$F$236:$FO$236, 0)</f>
        <v>0</v>
      </c>
      <c r="NXW250" s="214">
        <f>_xlfn.XLOOKUP(NXW234, Schedule!$F$226:$FO$226, Schedule!$F$236:$FO$236, 0)</f>
        <v>0</v>
      </c>
      <c r="NXX250" s="214">
        <f>_xlfn.XLOOKUP(NXX234, Schedule!$F$226:$FO$226, Schedule!$F$236:$FO$236, 0)</f>
        <v>0</v>
      </c>
      <c r="NXY250" s="214">
        <f>_xlfn.XLOOKUP(NXY234, Schedule!$F$226:$FO$226, Schedule!$F$236:$FO$236, 0)</f>
        <v>0</v>
      </c>
      <c r="NXZ250" s="214">
        <f>_xlfn.XLOOKUP(NXZ234, Schedule!$F$226:$FO$226, Schedule!$F$236:$FO$236, 0)</f>
        <v>0</v>
      </c>
      <c r="NYA250" s="214">
        <f>_xlfn.XLOOKUP(NYA234, Schedule!$F$226:$FO$226, Schedule!$F$236:$FO$236, 0)</f>
        <v>0</v>
      </c>
      <c r="NYB250" s="214">
        <f>_xlfn.XLOOKUP(NYB234, Schedule!$F$226:$FO$226, Schedule!$F$236:$FO$236, 0)</f>
        <v>0</v>
      </c>
      <c r="NYC250" s="214">
        <f>_xlfn.XLOOKUP(NYC234, Schedule!$F$226:$FO$226, Schedule!$F$236:$FO$236, 0)</f>
        <v>0</v>
      </c>
      <c r="NYD250" s="214">
        <f>_xlfn.XLOOKUP(NYD234, Schedule!$F$226:$FO$226, Schedule!$F$236:$FO$236, 0)</f>
        <v>0</v>
      </c>
      <c r="NYE250" s="214">
        <f>_xlfn.XLOOKUP(NYE234, Schedule!$F$226:$FO$226, Schedule!$F$236:$FO$236, 0)</f>
        <v>0</v>
      </c>
      <c r="NYF250" s="214">
        <f>_xlfn.XLOOKUP(NYF234, Schedule!$F$226:$FO$226, Schedule!$F$236:$FO$236, 0)</f>
        <v>0</v>
      </c>
      <c r="NYG250" s="214">
        <f>_xlfn.XLOOKUP(NYG234, Schedule!$F$226:$FO$226, Schedule!$F$236:$FO$236, 0)</f>
        <v>0</v>
      </c>
      <c r="NYH250" s="214">
        <f>_xlfn.XLOOKUP(NYH234, Schedule!$F$226:$FO$226, Schedule!$F$236:$FO$236, 0)</f>
        <v>0</v>
      </c>
      <c r="NYI250" s="214">
        <f>_xlfn.XLOOKUP(NYI234, Schedule!$F$226:$FO$226, Schedule!$F$236:$FO$236, 0)</f>
        <v>0</v>
      </c>
      <c r="NYJ250" s="214">
        <f>_xlfn.XLOOKUP(NYJ234, Schedule!$F$226:$FO$226, Schedule!$F$236:$FO$236, 0)</f>
        <v>0</v>
      </c>
      <c r="NYK250" s="214">
        <f>_xlfn.XLOOKUP(NYK234, Schedule!$F$226:$FO$226, Schedule!$F$236:$FO$236, 0)</f>
        <v>0</v>
      </c>
      <c r="NYL250" s="214">
        <f>_xlfn.XLOOKUP(NYL234, Schedule!$F$226:$FO$226, Schedule!$F$236:$FO$236, 0)</f>
        <v>0</v>
      </c>
      <c r="NYM250" s="214">
        <f>_xlfn.XLOOKUP(NYM234, Schedule!$F$226:$FO$226, Schedule!$F$236:$FO$236, 0)</f>
        <v>0</v>
      </c>
      <c r="NYN250" s="214">
        <f>_xlfn.XLOOKUP(NYN234, Schedule!$F$226:$FO$226, Schedule!$F$236:$FO$236, 0)</f>
        <v>0</v>
      </c>
      <c r="NYO250" s="214">
        <f>_xlfn.XLOOKUP(NYO234, Schedule!$F$226:$FO$226, Schedule!$F$236:$FO$236, 0)</f>
        <v>0</v>
      </c>
      <c r="NYP250" s="214">
        <f>_xlfn.XLOOKUP(NYP234, Schedule!$F$226:$FO$226, Schedule!$F$236:$FO$236, 0)</f>
        <v>0</v>
      </c>
      <c r="NYQ250" s="214">
        <f>_xlfn.XLOOKUP(NYQ234, Schedule!$F$226:$FO$226, Schedule!$F$236:$FO$236, 0)</f>
        <v>0</v>
      </c>
      <c r="NYR250" s="214">
        <f>_xlfn.XLOOKUP(NYR234, Schedule!$F$226:$FO$226, Schedule!$F$236:$FO$236, 0)</f>
        <v>0</v>
      </c>
      <c r="NYS250" s="214">
        <f>_xlfn.XLOOKUP(NYS234, Schedule!$F$226:$FO$226, Schedule!$F$236:$FO$236, 0)</f>
        <v>0</v>
      </c>
      <c r="NYT250" s="214">
        <f>_xlfn.XLOOKUP(NYT234, Schedule!$F$226:$FO$226, Schedule!$F$236:$FO$236, 0)</f>
        <v>0</v>
      </c>
      <c r="NYU250" s="214">
        <f>_xlfn.XLOOKUP(NYU234, Schedule!$F$226:$FO$226, Schedule!$F$236:$FO$236, 0)</f>
        <v>0</v>
      </c>
      <c r="NYV250" s="214">
        <f>_xlfn.XLOOKUP(NYV234, Schedule!$F$226:$FO$226, Schedule!$F$236:$FO$236, 0)</f>
        <v>0</v>
      </c>
      <c r="NYW250" s="214">
        <f>_xlfn.XLOOKUP(NYW234, Schedule!$F$226:$FO$226, Schedule!$F$236:$FO$236, 0)</f>
        <v>0</v>
      </c>
      <c r="NYX250" s="214">
        <f>_xlfn.XLOOKUP(NYX234, Schedule!$F$226:$FO$226, Schedule!$F$236:$FO$236, 0)</f>
        <v>0</v>
      </c>
      <c r="NYY250" s="214">
        <f>_xlfn.XLOOKUP(NYY234, Schedule!$F$226:$FO$226, Schedule!$F$236:$FO$236, 0)</f>
        <v>0</v>
      </c>
      <c r="NYZ250" s="214">
        <f>_xlfn.XLOOKUP(NYZ234, Schedule!$F$226:$FO$226, Schedule!$F$236:$FO$236, 0)</f>
        <v>0</v>
      </c>
      <c r="NZA250" s="214">
        <f>_xlfn.XLOOKUP(NZA234, Schedule!$F$226:$FO$226, Schedule!$F$236:$FO$236, 0)</f>
        <v>0</v>
      </c>
      <c r="NZB250" s="214">
        <f>_xlfn.XLOOKUP(NZB234, Schedule!$F$226:$FO$226, Schedule!$F$236:$FO$236, 0)</f>
        <v>0</v>
      </c>
      <c r="NZC250" s="214">
        <f>_xlfn.XLOOKUP(NZC234, Schedule!$F$226:$FO$226, Schedule!$F$236:$FO$236, 0)</f>
        <v>0</v>
      </c>
      <c r="NZD250" s="214">
        <f>_xlfn.XLOOKUP(NZD234, Schedule!$F$226:$FO$226, Schedule!$F$236:$FO$236, 0)</f>
        <v>0</v>
      </c>
      <c r="NZE250" s="214">
        <f>_xlfn.XLOOKUP(NZE234, Schedule!$F$226:$FO$226, Schedule!$F$236:$FO$236, 0)</f>
        <v>0</v>
      </c>
      <c r="NZF250" s="214">
        <f>_xlfn.XLOOKUP(NZF234, Schedule!$F$226:$FO$226, Schedule!$F$236:$FO$236, 0)</f>
        <v>0</v>
      </c>
      <c r="NZG250" s="214">
        <f>_xlfn.XLOOKUP(NZG234, Schedule!$F$226:$FO$226, Schedule!$F$236:$FO$236, 0)</f>
        <v>0</v>
      </c>
      <c r="NZH250" s="214">
        <f>_xlfn.XLOOKUP(NZH234, Schedule!$F$226:$FO$226, Schedule!$F$236:$FO$236, 0)</f>
        <v>0</v>
      </c>
      <c r="NZI250" s="214">
        <f>_xlfn.XLOOKUP(NZI234, Schedule!$F$226:$FO$226, Schedule!$F$236:$FO$236, 0)</f>
        <v>0</v>
      </c>
      <c r="NZJ250" s="214">
        <f>_xlfn.XLOOKUP(NZJ234, Schedule!$F$226:$FO$226, Schedule!$F$236:$FO$236, 0)</f>
        <v>0</v>
      </c>
      <c r="NZK250" s="214">
        <f>_xlfn.XLOOKUP(NZK234, Schedule!$F$226:$FO$226, Schedule!$F$236:$FO$236, 0)</f>
        <v>0</v>
      </c>
      <c r="NZL250" s="214">
        <f>_xlfn.XLOOKUP(NZL234, Schedule!$F$226:$FO$226, Schedule!$F$236:$FO$236, 0)</f>
        <v>0</v>
      </c>
      <c r="NZM250" s="214">
        <f>_xlfn.XLOOKUP(NZM234, Schedule!$F$226:$FO$226, Schedule!$F$236:$FO$236, 0)</f>
        <v>0</v>
      </c>
      <c r="NZN250" s="214">
        <f>_xlfn.XLOOKUP(NZN234, Schedule!$F$226:$FO$226, Schedule!$F$236:$FO$236, 0)</f>
        <v>0</v>
      </c>
      <c r="NZO250" s="214">
        <f>_xlfn.XLOOKUP(NZO234, Schedule!$F$226:$FO$226, Schedule!$F$236:$FO$236, 0)</f>
        <v>0</v>
      </c>
      <c r="NZP250" s="214">
        <f>_xlfn.XLOOKUP(NZP234, Schedule!$F$226:$FO$226, Schedule!$F$236:$FO$236, 0)</f>
        <v>0</v>
      </c>
      <c r="NZQ250" s="214">
        <f>_xlfn.XLOOKUP(NZQ234, Schedule!$F$226:$FO$226, Schedule!$F$236:$FO$236, 0)</f>
        <v>0</v>
      </c>
      <c r="NZR250" s="214">
        <f>_xlfn.XLOOKUP(NZR234, Schedule!$F$226:$FO$226, Schedule!$F$236:$FO$236, 0)</f>
        <v>0</v>
      </c>
      <c r="NZS250" s="214">
        <f>_xlfn.XLOOKUP(NZS234, Schedule!$F$226:$FO$226, Schedule!$F$236:$FO$236, 0)</f>
        <v>0</v>
      </c>
      <c r="NZT250" s="214">
        <f>_xlfn.XLOOKUP(NZT234, Schedule!$F$226:$FO$226, Schedule!$F$236:$FO$236, 0)</f>
        <v>0</v>
      </c>
      <c r="NZU250" s="214">
        <f>_xlfn.XLOOKUP(NZU234, Schedule!$F$226:$FO$226, Schedule!$F$236:$FO$236, 0)</f>
        <v>0</v>
      </c>
      <c r="NZV250" s="214">
        <f>_xlfn.XLOOKUP(NZV234, Schedule!$F$226:$FO$226, Schedule!$F$236:$FO$236, 0)</f>
        <v>0</v>
      </c>
      <c r="NZW250" s="214">
        <f>_xlfn.XLOOKUP(NZW234, Schedule!$F$226:$FO$226, Schedule!$F$236:$FO$236, 0)</f>
        <v>0</v>
      </c>
      <c r="NZX250" s="214">
        <f>_xlfn.XLOOKUP(NZX234, Schedule!$F$226:$FO$226, Schedule!$F$236:$FO$236, 0)</f>
        <v>0</v>
      </c>
      <c r="NZY250" s="214">
        <f>_xlfn.XLOOKUP(NZY234, Schedule!$F$226:$FO$226, Schedule!$F$236:$FO$236, 0)</f>
        <v>0</v>
      </c>
      <c r="NZZ250" s="214">
        <f>_xlfn.XLOOKUP(NZZ234, Schedule!$F$226:$FO$226, Schedule!$F$236:$FO$236, 0)</f>
        <v>0</v>
      </c>
      <c r="OAA250" s="214">
        <f>_xlfn.XLOOKUP(OAA234, Schedule!$F$226:$FO$226, Schedule!$F$236:$FO$236, 0)</f>
        <v>0</v>
      </c>
      <c r="OAB250" s="214">
        <f>_xlfn.XLOOKUP(OAB234, Schedule!$F$226:$FO$226, Schedule!$F$236:$FO$236, 0)</f>
        <v>0</v>
      </c>
      <c r="OAC250" s="214">
        <f>_xlfn.XLOOKUP(OAC234, Schedule!$F$226:$FO$226, Schedule!$F$236:$FO$236, 0)</f>
        <v>0</v>
      </c>
      <c r="OAD250" s="214">
        <f>_xlfn.XLOOKUP(OAD234, Schedule!$F$226:$FO$226, Schedule!$F$236:$FO$236, 0)</f>
        <v>0</v>
      </c>
      <c r="OAE250" s="214">
        <f>_xlfn.XLOOKUP(OAE234, Schedule!$F$226:$FO$226, Schedule!$F$236:$FO$236, 0)</f>
        <v>0</v>
      </c>
      <c r="OAF250" s="214">
        <f>_xlfn.XLOOKUP(OAF234, Schedule!$F$226:$FO$226, Schedule!$F$236:$FO$236, 0)</f>
        <v>0</v>
      </c>
      <c r="OAG250" s="214">
        <f>_xlfn.XLOOKUP(OAG234, Schedule!$F$226:$FO$226, Schedule!$F$236:$FO$236, 0)</f>
        <v>0</v>
      </c>
      <c r="OAH250" s="214">
        <f>_xlfn.XLOOKUP(OAH234, Schedule!$F$226:$FO$226, Schedule!$F$236:$FO$236, 0)</f>
        <v>0</v>
      </c>
      <c r="OAI250" s="214">
        <f>_xlfn.XLOOKUP(OAI234, Schedule!$F$226:$FO$226, Schedule!$F$236:$FO$236, 0)</f>
        <v>0</v>
      </c>
      <c r="OAJ250" s="214">
        <f>_xlfn.XLOOKUP(OAJ234, Schedule!$F$226:$FO$226, Schedule!$F$236:$FO$236, 0)</f>
        <v>0</v>
      </c>
      <c r="OAK250" s="214">
        <f>_xlfn.XLOOKUP(OAK234, Schedule!$F$226:$FO$226, Schedule!$F$236:$FO$236, 0)</f>
        <v>0</v>
      </c>
      <c r="OAL250" s="214">
        <f>_xlfn.XLOOKUP(OAL234, Schedule!$F$226:$FO$226, Schedule!$F$236:$FO$236, 0)</f>
        <v>0</v>
      </c>
      <c r="OAM250" s="214">
        <f>_xlfn.XLOOKUP(OAM234, Schedule!$F$226:$FO$226, Schedule!$F$236:$FO$236, 0)</f>
        <v>0</v>
      </c>
      <c r="OAN250" s="214">
        <f>_xlfn.XLOOKUP(OAN234, Schedule!$F$226:$FO$226, Schedule!$F$236:$FO$236, 0)</f>
        <v>0</v>
      </c>
      <c r="OAO250" s="214">
        <f>_xlfn.XLOOKUP(OAO234, Schedule!$F$226:$FO$226, Schedule!$F$236:$FO$236, 0)</f>
        <v>0</v>
      </c>
      <c r="OAP250" s="214">
        <f>_xlfn.XLOOKUP(OAP234, Schedule!$F$226:$FO$226, Schedule!$F$236:$FO$236, 0)</f>
        <v>0</v>
      </c>
      <c r="OAQ250" s="214">
        <f>_xlfn.XLOOKUP(OAQ234, Schedule!$F$226:$FO$226, Schedule!$F$236:$FO$236, 0)</f>
        <v>0</v>
      </c>
      <c r="OAR250" s="214">
        <f>_xlfn.XLOOKUP(OAR234, Schedule!$F$226:$FO$226, Schedule!$F$236:$FO$236, 0)</f>
        <v>0</v>
      </c>
      <c r="OAS250" s="214">
        <f>_xlfn.XLOOKUP(OAS234, Schedule!$F$226:$FO$226, Schedule!$F$236:$FO$236, 0)</f>
        <v>0</v>
      </c>
      <c r="OAT250" s="214">
        <f>_xlfn.XLOOKUP(OAT234, Schedule!$F$226:$FO$226, Schedule!$F$236:$FO$236, 0)</f>
        <v>0</v>
      </c>
      <c r="OAU250" s="214">
        <f>_xlfn.XLOOKUP(OAU234, Schedule!$F$226:$FO$226, Schedule!$F$236:$FO$236, 0)</f>
        <v>0</v>
      </c>
      <c r="OAV250" s="214">
        <f>_xlfn.XLOOKUP(OAV234, Schedule!$F$226:$FO$226, Schedule!$F$236:$FO$236, 0)</f>
        <v>0</v>
      </c>
      <c r="OAW250" s="214">
        <f>_xlfn.XLOOKUP(OAW234, Schedule!$F$226:$FO$226, Schedule!$F$236:$FO$236, 0)</f>
        <v>0</v>
      </c>
      <c r="OAX250" s="214">
        <f>_xlfn.XLOOKUP(OAX234, Schedule!$F$226:$FO$226, Schedule!$F$236:$FO$236, 0)</f>
        <v>0</v>
      </c>
      <c r="OAY250" s="214">
        <f>_xlfn.XLOOKUP(OAY234, Schedule!$F$226:$FO$226, Schedule!$F$236:$FO$236, 0)</f>
        <v>0</v>
      </c>
      <c r="OAZ250" s="214">
        <f>_xlfn.XLOOKUP(OAZ234, Schedule!$F$226:$FO$226, Schedule!$F$236:$FO$236, 0)</f>
        <v>0</v>
      </c>
      <c r="OBA250" s="214">
        <f>_xlfn.XLOOKUP(OBA234, Schedule!$F$226:$FO$226, Schedule!$F$236:$FO$236, 0)</f>
        <v>0</v>
      </c>
      <c r="OBB250" s="214">
        <f>_xlfn.XLOOKUP(OBB234, Schedule!$F$226:$FO$226, Schedule!$F$236:$FO$236, 0)</f>
        <v>0</v>
      </c>
      <c r="OBC250" s="214">
        <f>_xlfn.XLOOKUP(OBC234, Schedule!$F$226:$FO$226, Schedule!$F$236:$FO$236, 0)</f>
        <v>0</v>
      </c>
      <c r="OBD250" s="214">
        <f>_xlfn.XLOOKUP(OBD234, Schedule!$F$226:$FO$226, Schedule!$F$236:$FO$236, 0)</f>
        <v>0</v>
      </c>
      <c r="OBE250" s="214">
        <f>_xlfn.XLOOKUP(OBE234, Schedule!$F$226:$FO$226, Schedule!$F$236:$FO$236, 0)</f>
        <v>0</v>
      </c>
      <c r="OBF250" s="214">
        <f>_xlfn.XLOOKUP(OBF234, Schedule!$F$226:$FO$226, Schedule!$F$236:$FO$236, 0)</f>
        <v>0</v>
      </c>
      <c r="OBG250" s="214">
        <f>_xlfn.XLOOKUP(OBG234, Schedule!$F$226:$FO$226, Schedule!$F$236:$FO$236, 0)</f>
        <v>0</v>
      </c>
      <c r="OBH250" s="214">
        <f>_xlfn.XLOOKUP(OBH234, Schedule!$F$226:$FO$226, Schedule!$F$236:$FO$236, 0)</f>
        <v>0</v>
      </c>
      <c r="OBI250" s="214">
        <f>_xlfn.XLOOKUP(OBI234, Schedule!$F$226:$FO$226, Schedule!$F$236:$FO$236, 0)</f>
        <v>0</v>
      </c>
      <c r="OBJ250" s="214">
        <f>_xlfn.XLOOKUP(OBJ234, Schedule!$F$226:$FO$226, Schedule!$F$236:$FO$236, 0)</f>
        <v>0</v>
      </c>
      <c r="OBK250" s="214">
        <f>_xlfn.XLOOKUP(OBK234, Schedule!$F$226:$FO$226, Schedule!$F$236:$FO$236, 0)</f>
        <v>0</v>
      </c>
      <c r="OBL250" s="214">
        <f>_xlfn.XLOOKUP(OBL234, Schedule!$F$226:$FO$226, Schedule!$F$236:$FO$236, 0)</f>
        <v>0</v>
      </c>
      <c r="OBM250" s="214">
        <f>_xlfn.XLOOKUP(OBM234, Schedule!$F$226:$FO$226, Schedule!$F$236:$FO$236, 0)</f>
        <v>0</v>
      </c>
      <c r="OBN250" s="214">
        <f>_xlfn.XLOOKUP(OBN234, Schedule!$F$226:$FO$226, Schedule!$F$236:$FO$236, 0)</f>
        <v>0</v>
      </c>
      <c r="OBO250" s="214">
        <f>_xlfn.XLOOKUP(OBO234, Schedule!$F$226:$FO$226, Schedule!$F$236:$FO$236, 0)</f>
        <v>0</v>
      </c>
      <c r="OBP250" s="214">
        <f>_xlfn.XLOOKUP(OBP234, Schedule!$F$226:$FO$226, Schedule!$F$236:$FO$236, 0)</f>
        <v>0</v>
      </c>
      <c r="OBQ250" s="214">
        <f>_xlfn.XLOOKUP(OBQ234, Schedule!$F$226:$FO$226, Schedule!$F$236:$FO$236, 0)</f>
        <v>0</v>
      </c>
      <c r="OBR250" s="214">
        <f>_xlfn.XLOOKUP(OBR234, Schedule!$F$226:$FO$226, Schedule!$F$236:$FO$236, 0)</f>
        <v>0</v>
      </c>
      <c r="OBS250" s="214">
        <f>_xlfn.XLOOKUP(OBS234, Schedule!$F$226:$FO$226, Schedule!$F$236:$FO$236, 0)</f>
        <v>0</v>
      </c>
      <c r="OBT250" s="214">
        <f>_xlfn.XLOOKUP(OBT234, Schedule!$F$226:$FO$226, Schedule!$F$236:$FO$236, 0)</f>
        <v>0</v>
      </c>
      <c r="OBU250" s="214">
        <f>_xlfn.XLOOKUP(OBU234, Schedule!$F$226:$FO$226, Schedule!$F$236:$FO$236, 0)</f>
        <v>0</v>
      </c>
      <c r="OBV250" s="214">
        <f>_xlfn.XLOOKUP(OBV234, Schedule!$F$226:$FO$226, Schedule!$F$236:$FO$236, 0)</f>
        <v>0</v>
      </c>
      <c r="OBW250" s="214">
        <f>_xlfn.XLOOKUP(OBW234, Schedule!$F$226:$FO$226, Schedule!$F$236:$FO$236, 0)</f>
        <v>0</v>
      </c>
      <c r="OBX250" s="214">
        <f>_xlfn.XLOOKUP(OBX234, Schedule!$F$226:$FO$226, Schedule!$F$236:$FO$236, 0)</f>
        <v>0</v>
      </c>
      <c r="OBY250" s="214">
        <f>_xlfn.XLOOKUP(OBY234, Schedule!$F$226:$FO$226, Schedule!$F$236:$FO$236, 0)</f>
        <v>0</v>
      </c>
      <c r="OBZ250" s="214">
        <f>_xlfn.XLOOKUP(OBZ234, Schedule!$F$226:$FO$226, Schedule!$F$236:$FO$236, 0)</f>
        <v>0</v>
      </c>
      <c r="OCA250" s="214">
        <f>_xlfn.XLOOKUP(OCA234, Schedule!$F$226:$FO$226, Schedule!$F$236:$FO$236, 0)</f>
        <v>0</v>
      </c>
      <c r="OCB250" s="214">
        <f>_xlfn.XLOOKUP(OCB234, Schedule!$F$226:$FO$226, Schedule!$F$236:$FO$236, 0)</f>
        <v>0</v>
      </c>
      <c r="OCC250" s="214">
        <f>_xlfn.XLOOKUP(OCC234, Schedule!$F$226:$FO$226, Schedule!$F$236:$FO$236, 0)</f>
        <v>0</v>
      </c>
      <c r="OCD250" s="214">
        <f>_xlfn.XLOOKUP(OCD234, Schedule!$F$226:$FO$226, Schedule!$F$236:$FO$236, 0)</f>
        <v>0</v>
      </c>
      <c r="OCE250" s="214">
        <f>_xlfn.XLOOKUP(OCE234, Schedule!$F$226:$FO$226, Schedule!$F$236:$FO$236, 0)</f>
        <v>0</v>
      </c>
      <c r="OCF250" s="214">
        <f>_xlfn.XLOOKUP(OCF234, Schedule!$F$226:$FO$226, Schedule!$F$236:$FO$236, 0)</f>
        <v>0</v>
      </c>
      <c r="OCG250" s="214">
        <f>_xlfn.XLOOKUP(OCG234, Schedule!$F$226:$FO$226, Schedule!$F$236:$FO$236, 0)</f>
        <v>0</v>
      </c>
      <c r="OCH250" s="214">
        <f>_xlfn.XLOOKUP(OCH234, Schedule!$F$226:$FO$226, Schedule!$F$236:$FO$236, 0)</f>
        <v>0</v>
      </c>
      <c r="OCI250" s="214">
        <f>_xlfn.XLOOKUP(OCI234, Schedule!$F$226:$FO$226, Schedule!$F$236:$FO$236, 0)</f>
        <v>0</v>
      </c>
      <c r="OCJ250" s="214">
        <f>_xlfn.XLOOKUP(OCJ234, Schedule!$F$226:$FO$226, Schedule!$F$236:$FO$236, 0)</f>
        <v>0</v>
      </c>
      <c r="OCK250" s="214">
        <f>_xlfn.XLOOKUP(OCK234, Schedule!$F$226:$FO$226, Schedule!$F$236:$FO$236, 0)</f>
        <v>0</v>
      </c>
      <c r="OCL250" s="214">
        <f>_xlfn.XLOOKUP(OCL234, Schedule!$F$226:$FO$226, Schedule!$F$236:$FO$236, 0)</f>
        <v>0</v>
      </c>
      <c r="OCM250" s="214">
        <f>_xlfn.XLOOKUP(OCM234, Schedule!$F$226:$FO$226, Schedule!$F$236:$FO$236, 0)</f>
        <v>0</v>
      </c>
      <c r="OCN250" s="214">
        <f>_xlfn.XLOOKUP(OCN234, Schedule!$F$226:$FO$226, Schedule!$F$236:$FO$236, 0)</f>
        <v>0</v>
      </c>
      <c r="OCO250" s="214">
        <f>_xlfn.XLOOKUP(OCO234, Schedule!$F$226:$FO$226, Schedule!$F$236:$FO$236, 0)</f>
        <v>0</v>
      </c>
      <c r="OCP250" s="214">
        <f>_xlfn.XLOOKUP(OCP234, Schedule!$F$226:$FO$226, Schedule!$F$236:$FO$236, 0)</f>
        <v>0</v>
      </c>
      <c r="OCQ250" s="214">
        <f>_xlfn.XLOOKUP(OCQ234, Schedule!$F$226:$FO$226, Schedule!$F$236:$FO$236, 0)</f>
        <v>0</v>
      </c>
      <c r="OCR250" s="214">
        <f>_xlfn.XLOOKUP(OCR234, Schedule!$F$226:$FO$226, Schedule!$F$236:$FO$236, 0)</f>
        <v>0</v>
      </c>
      <c r="OCS250" s="214">
        <f>_xlfn.XLOOKUP(OCS234, Schedule!$F$226:$FO$226, Schedule!$F$236:$FO$236, 0)</f>
        <v>0</v>
      </c>
      <c r="OCT250" s="214">
        <f>_xlfn.XLOOKUP(OCT234, Schedule!$F$226:$FO$226, Schedule!$F$236:$FO$236, 0)</f>
        <v>0</v>
      </c>
      <c r="OCU250" s="214">
        <f>_xlfn.XLOOKUP(OCU234, Schedule!$F$226:$FO$226, Schedule!$F$236:$FO$236, 0)</f>
        <v>0</v>
      </c>
      <c r="OCV250" s="214">
        <f>_xlfn.XLOOKUP(OCV234, Schedule!$F$226:$FO$226, Schedule!$F$236:$FO$236, 0)</f>
        <v>0</v>
      </c>
      <c r="OCW250" s="214">
        <f>_xlfn.XLOOKUP(OCW234, Schedule!$F$226:$FO$226, Schedule!$F$236:$FO$236, 0)</f>
        <v>0</v>
      </c>
      <c r="OCX250" s="214">
        <f>_xlfn.XLOOKUP(OCX234, Schedule!$F$226:$FO$226, Schedule!$F$236:$FO$236, 0)</f>
        <v>0</v>
      </c>
      <c r="OCY250" s="214">
        <f>_xlfn.XLOOKUP(OCY234, Schedule!$F$226:$FO$226, Schedule!$F$236:$FO$236, 0)</f>
        <v>0</v>
      </c>
      <c r="OCZ250" s="214">
        <f>_xlfn.XLOOKUP(OCZ234, Schedule!$F$226:$FO$226, Schedule!$F$236:$FO$236, 0)</f>
        <v>0</v>
      </c>
      <c r="ODA250" s="214">
        <f>_xlfn.XLOOKUP(ODA234, Schedule!$F$226:$FO$226, Schedule!$F$236:$FO$236, 0)</f>
        <v>0</v>
      </c>
      <c r="ODB250" s="214">
        <f>_xlfn.XLOOKUP(ODB234, Schedule!$F$226:$FO$226, Schedule!$F$236:$FO$236, 0)</f>
        <v>0</v>
      </c>
      <c r="ODC250" s="214">
        <f>_xlfn.XLOOKUP(ODC234, Schedule!$F$226:$FO$226, Schedule!$F$236:$FO$236, 0)</f>
        <v>0</v>
      </c>
      <c r="ODD250" s="214">
        <f>_xlfn.XLOOKUP(ODD234, Schedule!$F$226:$FO$226, Schedule!$F$236:$FO$236, 0)</f>
        <v>0</v>
      </c>
      <c r="ODE250" s="214">
        <f>_xlfn.XLOOKUP(ODE234, Schedule!$F$226:$FO$226, Schedule!$F$236:$FO$236, 0)</f>
        <v>0</v>
      </c>
      <c r="ODF250" s="214">
        <f>_xlfn.XLOOKUP(ODF234, Schedule!$F$226:$FO$226, Schedule!$F$236:$FO$236, 0)</f>
        <v>0</v>
      </c>
      <c r="ODG250" s="214">
        <f>_xlfn.XLOOKUP(ODG234, Schedule!$F$226:$FO$226, Schedule!$F$236:$FO$236, 0)</f>
        <v>0</v>
      </c>
      <c r="ODH250" s="214">
        <f>_xlfn.XLOOKUP(ODH234, Schedule!$F$226:$FO$226, Schedule!$F$236:$FO$236, 0)</f>
        <v>0</v>
      </c>
      <c r="ODI250" s="214">
        <f>_xlfn.XLOOKUP(ODI234, Schedule!$F$226:$FO$226, Schedule!$F$236:$FO$236, 0)</f>
        <v>0</v>
      </c>
      <c r="ODJ250" s="214">
        <f>_xlfn.XLOOKUP(ODJ234, Schedule!$F$226:$FO$226, Schedule!$F$236:$FO$236, 0)</f>
        <v>0</v>
      </c>
      <c r="ODK250" s="214">
        <f>_xlfn.XLOOKUP(ODK234, Schedule!$F$226:$FO$226, Schedule!$F$236:$FO$236, 0)</f>
        <v>0</v>
      </c>
      <c r="ODL250" s="214">
        <f>_xlfn.XLOOKUP(ODL234, Schedule!$F$226:$FO$226, Schedule!$F$236:$FO$236, 0)</f>
        <v>0</v>
      </c>
      <c r="ODM250" s="214">
        <f>_xlfn.XLOOKUP(ODM234, Schedule!$F$226:$FO$226, Schedule!$F$236:$FO$236, 0)</f>
        <v>0</v>
      </c>
      <c r="ODN250" s="214">
        <f>_xlfn.XLOOKUP(ODN234, Schedule!$F$226:$FO$226, Schedule!$F$236:$FO$236, 0)</f>
        <v>0</v>
      </c>
      <c r="ODO250" s="214">
        <f>_xlfn.XLOOKUP(ODO234, Schedule!$F$226:$FO$226, Schedule!$F$236:$FO$236, 0)</f>
        <v>0</v>
      </c>
      <c r="ODP250" s="214">
        <f>_xlfn.XLOOKUP(ODP234, Schedule!$F$226:$FO$226, Schedule!$F$236:$FO$236, 0)</f>
        <v>0</v>
      </c>
      <c r="ODQ250" s="214">
        <f>_xlfn.XLOOKUP(ODQ234, Schedule!$F$226:$FO$226, Schedule!$F$236:$FO$236, 0)</f>
        <v>0</v>
      </c>
      <c r="ODR250" s="214">
        <f>_xlfn.XLOOKUP(ODR234, Schedule!$F$226:$FO$226, Schedule!$F$236:$FO$236, 0)</f>
        <v>0</v>
      </c>
      <c r="ODS250" s="214">
        <f>_xlfn.XLOOKUP(ODS234, Schedule!$F$226:$FO$226, Schedule!$F$236:$FO$236, 0)</f>
        <v>0</v>
      </c>
      <c r="ODT250" s="214">
        <f>_xlfn.XLOOKUP(ODT234, Schedule!$F$226:$FO$226, Schedule!$F$236:$FO$236, 0)</f>
        <v>0</v>
      </c>
      <c r="ODU250" s="214">
        <f>_xlfn.XLOOKUP(ODU234, Schedule!$F$226:$FO$226, Schedule!$F$236:$FO$236, 0)</f>
        <v>0</v>
      </c>
      <c r="ODV250" s="214">
        <f>_xlfn.XLOOKUP(ODV234, Schedule!$F$226:$FO$226, Schedule!$F$236:$FO$236, 0)</f>
        <v>0</v>
      </c>
      <c r="ODW250" s="214">
        <f>_xlfn.XLOOKUP(ODW234, Schedule!$F$226:$FO$226, Schedule!$F$236:$FO$236, 0)</f>
        <v>0</v>
      </c>
      <c r="ODX250" s="214">
        <f>_xlfn.XLOOKUP(ODX234, Schedule!$F$226:$FO$226, Schedule!$F$236:$FO$236, 0)</f>
        <v>0</v>
      </c>
      <c r="ODY250" s="214">
        <f>_xlfn.XLOOKUP(ODY234, Schedule!$F$226:$FO$226, Schedule!$F$236:$FO$236, 0)</f>
        <v>0</v>
      </c>
      <c r="ODZ250" s="214">
        <f>_xlfn.XLOOKUP(ODZ234, Schedule!$F$226:$FO$226, Schedule!$F$236:$FO$236, 0)</f>
        <v>0</v>
      </c>
      <c r="OEA250" s="214">
        <f>_xlfn.XLOOKUP(OEA234, Schedule!$F$226:$FO$226, Schedule!$F$236:$FO$236, 0)</f>
        <v>0</v>
      </c>
      <c r="OEB250" s="214">
        <f>_xlfn.XLOOKUP(OEB234, Schedule!$F$226:$FO$226, Schedule!$F$236:$FO$236, 0)</f>
        <v>0</v>
      </c>
      <c r="OEC250" s="214">
        <f>_xlfn.XLOOKUP(OEC234, Schedule!$F$226:$FO$226, Schedule!$F$236:$FO$236, 0)</f>
        <v>0</v>
      </c>
      <c r="OED250" s="214">
        <f>_xlfn.XLOOKUP(OED234, Schedule!$F$226:$FO$226, Schedule!$F$236:$FO$236, 0)</f>
        <v>0</v>
      </c>
      <c r="OEE250" s="214">
        <f>_xlfn.XLOOKUP(OEE234, Schedule!$F$226:$FO$226, Schedule!$F$236:$FO$236, 0)</f>
        <v>0</v>
      </c>
      <c r="OEF250" s="214">
        <f>_xlfn.XLOOKUP(OEF234, Schedule!$F$226:$FO$226, Schedule!$F$236:$FO$236, 0)</f>
        <v>0</v>
      </c>
      <c r="OEG250" s="214">
        <f>_xlfn.XLOOKUP(OEG234, Schedule!$F$226:$FO$226, Schedule!$F$236:$FO$236, 0)</f>
        <v>0</v>
      </c>
      <c r="OEH250" s="214">
        <f>_xlfn.XLOOKUP(OEH234, Schedule!$F$226:$FO$226, Schedule!$F$236:$FO$236, 0)</f>
        <v>0</v>
      </c>
      <c r="OEI250" s="214">
        <f>_xlfn.XLOOKUP(OEI234, Schedule!$F$226:$FO$226, Schedule!$F$236:$FO$236, 0)</f>
        <v>0</v>
      </c>
      <c r="OEJ250" s="214">
        <f>_xlfn.XLOOKUP(OEJ234, Schedule!$F$226:$FO$226, Schedule!$F$236:$FO$236, 0)</f>
        <v>0</v>
      </c>
      <c r="OEK250" s="214">
        <f>_xlfn.XLOOKUP(OEK234, Schedule!$F$226:$FO$226, Schedule!$F$236:$FO$236, 0)</f>
        <v>0</v>
      </c>
      <c r="OEL250" s="214">
        <f>_xlfn.XLOOKUP(OEL234, Schedule!$F$226:$FO$226, Schedule!$F$236:$FO$236, 0)</f>
        <v>0</v>
      </c>
      <c r="OEM250" s="214">
        <f>_xlfn.XLOOKUP(OEM234, Schedule!$F$226:$FO$226, Schedule!$F$236:$FO$236, 0)</f>
        <v>0</v>
      </c>
      <c r="OEN250" s="214">
        <f>_xlfn.XLOOKUP(OEN234, Schedule!$F$226:$FO$226, Schedule!$F$236:$FO$236, 0)</f>
        <v>0</v>
      </c>
      <c r="OEO250" s="214">
        <f>_xlfn.XLOOKUP(OEO234, Schedule!$F$226:$FO$226, Schedule!$F$236:$FO$236, 0)</f>
        <v>0</v>
      </c>
      <c r="OEP250" s="214">
        <f>_xlfn.XLOOKUP(OEP234, Schedule!$F$226:$FO$226, Schedule!$F$236:$FO$236, 0)</f>
        <v>0</v>
      </c>
      <c r="OEQ250" s="214">
        <f>_xlfn.XLOOKUP(OEQ234, Schedule!$F$226:$FO$226, Schedule!$F$236:$FO$236, 0)</f>
        <v>0</v>
      </c>
      <c r="OER250" s="214">
        <f>_xlfn.XLOOKUP(OER234, Schedule!$F$226:$FO$226, Schedule!$F$236:$FO$236, 0)</f>
        <v>0</v>
      </c>
      <c r="OES250" s="214">
        <f>_xlfn.XLOOKUP(OES234, Schedule!$F$226:$FO$226, Schedule!$F$236:$FO$236, 0)</f>
        <v>0</v>
      </c>
      <c r="OET250" s="214">
        <f>_xlfn.XLOOKUP(OET234, Schedule!$F$226:$FO$226, Schedule!$F$236:$FO$236, 0)</f>
        <v>0</v>
      </c>
      <c r="OEU250" s="214">
        <f>_xlfn.XLOOKUP(OEU234, Schedule!$F$226:$FO$226, Schedule!$F$236:$FO$236, 0)</f>
        <v>0</v>
      </c>
      <c r="OEV250" s="214">
        <f>_xlfn.XLOOKUP(OEV234, Schedule!$F$226:$FO$226, Schedule!$F$236:$FO$236, 0)</f>
        <v>0</v>
      </c>
      <c r="OEW250" s="214">
        <f>_xlfn.XLOOKUP(OEW234, Schedule!$F$226:$FO$226, Schedule!$F$236:$FO$236, 0)</f>
        <v>0</v>
      </c>
      <c r="OEX250" s="214">
        <f>_xlfn.XLOOKUP(OEX234, Schedule!$F$226:$FO$226, Schedule!$F$236:$FO$236, 0)</f>
        <v>0</v>
      </c>
      <c r="OEY250" s="214">
        <f>_xlfn.XLOOKUP(OEY234, Schedule!$F$226:$FO$226, Schedule!$F$236:$FO$236, 0)</f>
        <v>0</v>
      </c>
      <c r="OEZ250" s="214">
        <f>_xlfn.XLOOKUP(OEZ234, Schedule!$F$226:$FO$226, Schedule!$F$236:$FO$236, 0)</f>
        <v>0</v>
      </c>
      <c r="OFA250" s="214">
        <f>_xlfn.XLOOKUP(OFA234, Schedule!$F$226:$FO$226, Schedule!$F$236:$FO$236, 0)</f>
        <v>0</v>
      </c>
      <c r="OFB250" s="214">
        <f>_xlfn.XLOOKUP(OFB234, Schedule!$F$226:$FO$226, Schedule!$F$236:$FO$236, 0)</f>
        <v>0</v>
      </c>
      <c r="OFC250" s="214">
        <f>_xlfn.XLOOKUP(OFC234, Schedule!$F$226:$FO$226, Schedule!$F$236:$FO$236, 0)</f>
        <v>0</v>
      </c>
      <c r="OFD250" s="214">
        <f>_xlfn.XLOOKUP(OFD234, Schedule!$F$226:$FO$226, Schedule!$F$236:$FO$236, 0)</f>
        <v>0</v>
      </c>
      <c r="OFE250" s="214">
        <f>_xlfn.XLOOKUP(OFE234, Schedule!$F$226:$FO$226, Schedule!$F$236:$FO$236, 0)</f>
        <v>0</v>
      </c>
      <c r="OFF250" s="214">
        <f>_xlfn.XLOOKUP(OFF234, Schedule!$F$226:$FO$226, Schedule!$F$236:$FO$236, 0)</f>
        <v>0</v>
      </c>
      <c r="OFG250" s="214">
        <f>_xlfn.XLOOKUP(OFG234, Schedule!$F$226:$FO$226, Schedule!$F$236:$FO$236, 0)</f>
        <v>0</v>
      </c>
      <c r="OFH250" s="214">
        <f>_xlfn.XLOOKUP(OFH234, Schedule!$F$226:$FO$226, Schedule!$F$236:$FO$236, 0)</f>
        <v>0</v>
      </c>
      <c r="OFI250" s="214">
        <f>_xlfn.XLOOKUP(OFI234, Schedule!$F$226:$FO$226, Schedule!$F$236:$FO$236, 0)</f>
        <v>0</v>
      </c>
      <c r="OFJ250" s="214">
        <f>_xlfn.XLOOKUP(OFJ234, Schedule!$F$226:$FO$226, Schedule!$F$236:$FO$236, 0)</f>
        <v>0</v>
      </c>
      <c r="OFK250" s="214">
        <f>_xlfn.XLOOKUP(OFK234, Schedule!$F$226:$FO$226, Schedule!$F$236:$FO$236, 0)</f>
        <v>0</v>
      </c>
      <c r="OFL250" s="214">
        <f>_xlfn.XLOOKUP(OFL234, Schedule!$F$226:$FO$226, Schedule!$F$236:$FO$236, 0)</f>
        <v>0</v>
      </c>
      <c r="OFM250" s="214">
        <f>_xlfn.XLOOKUP(OFM234, Schedule!$F$226:$FO$226, Schedule!$F$236:$FO$236, 0)</f>
        <v>0</v>
      </c>
      <c r="OFN250" s="214">
        <f>_xlfn.XLOOKUP(OFN234, Schedule!$F$226:$FO$226, Schedule!$F$236:$FO$236, 0)</f>
        <v>0</v>
      </c>
      <c r="OFO250" s="214">
        <f>_xlfn.XLOOKUP(OFO234, Schedule!$F$226:$FO$226, Schedule!$F$236:$FO$236, 0)</f>
        <v>0</v>
      </c>
      <c r="OFP250" s="214">
        <f>_xlfn.XLOOKUP(OFP234, Schedule!$F$226:$FO$226, Schedule!$F$236:$FO$236, 0)</f>
        <v>0</v>
      </c>
      <c r="OFQ250" s="214">
        <f>_xlfn.XLOOKUP(OFQ234, Schedule!$F$226:$FO$226, Schedule!$F$236:$FO$236, 0)</f>
        <v>0</v>
      </c>
      <c r="OFR250" s="214">
        <f>_xlfn.XLOOKUP(OFR234, Schedule!$F$226:$FO$226, Schedule!$F$236:$FO$236, 0)</f>
        <v>0</v>
      </c>
      <c r="OFS250" s="214">
        <f>_xlfn.XLOOKUP(OFS234, Schedule!$F$226:$FO$226, Schedule!$F$236:$FO$236, 0)</f>
        <v>0</v>
      </c>
      <c r="OFT250" s="214">
        <f>_xlfn.XLOOKUP(OFT234, Schedule!$F$226:$FO$226, Schedule!$F$236:$FO$236, 0)</f>
        <v>0</v>
      </c>
      <c r="OFU250" s="214">
        <f>_xlfn.XLOOKUP(OFU234, Schedule!$F$226:$FO$226, Schedule!$F$236:$FO$236, 0)</f>
        <v>0</v>
      </c>
      <c r="OFV250" s="214">
        <f>_xlfn.XLOOKUP(OFV234, Schedule!$F$226:$FO$226, Schedule!$F$236:$FO$236, 0)</f>
        <v>0</v>
      </c>
      <c r="OFW250" s="214">
        <f>_xlfn.XLOOKUP(OFW234, Schedule!$F$226:$FO$226, Schedule!$F$236:$FO$236, 0)</f>
        <v>0</v>
      </c>
      <c r="OFX250" s="214">
        <f>_xlfn.XLOOKUP(OFX234, Schedule!$F$226:$FO$226, Schedule!$F$236:$FO$236, 0)</f>
        <v>0</v>
      </c>
      <c r="OFY250" s="214">
        <f>_xlfn.XLOOKUP(OFY234, Schedule!$F$226:$FO$226, Schedule!$F$236:$FO$236, 0)</f>
        <v>0</v>
      </c>
      <c r="OFZ250" s="214">
        <f>_xlfn.XLOOKUP(OFZ234, Schedule!$F$226:$FO$226, Schedule!$F$236:$FO$236, 0)</f>
        <v>0</v>
      </c>
      <c r="OGA250" s="214">
        <f>_xlfn.XLOOKUP(OGA234, Schedule!$F$226:$FO$226, Schedule!$F$236:$FO$236, 0)</f>
        <v>0</v>
      </c>
      <c r="OGB250" s="214">
        <f>_xlfn.XLOOKUP(OGB234, Schedule!$F$226:$FO$226, Schedule!$F$236:$FO$236, 0)</f>
        <v>0</v>
      </c>
      <c r="OGC250" s="214">
        <f>_xlfn.XLOOKUP(OGC234, Schedule!$F$226:$FO$226, Schedule!$F$236:$FO$236, 0)</f>
        <v>0</v>
      </c>
      <c r="OGD250" s="214">
        <f>_xlfn.XLOOKUP(OGD234, Schedule!$F$226:$FO$226, Schedule!$F$236:$FO$236, 0)</f>
        <v>0</v>
      </c>
      <c r="OGE250" s="214">
        <f>_xlfn.XLOOKUP(OGE234, Schedule!$F$226:$FO$226, Schedule!$F$236:$FO$236, 0)</f>
        <v>0</v>
      </c>
      <c r="OGF250" s="214">
        <f>_xlfn.XLOOKUP(OGF234, Schedule!$F$226:$FO$226, Schedule!$F$236:$FO$236, 0)</f>
        <v>0</v>
      </c>
      <c r="OGG250" s="214">
        <f>_xlfn.XLOOKUP(OGG234, Schedule!$F$226:$FO$226, Schedule!$F$236:$FO$236, 0)</f>
        <v>0</v>
      </c>
      <c r="OGH250" s="214">
        <f>_xlfn.XLOOKUP(OGH234, Schedule!$F$226:$FO$226, Schedule!$F$236:$FO$236, 0)</f>
        <v>0</v>
      </c>
      <c r="OGI250" s="214">
        <f>_xlfn.XLOOKUP(OGI234, Schedule!$F$226:$FO$226, Schedule!$F$236:$FO$236, 0)</f>
        <v>0</v>
      </c>
      <c r="OGJ250" s="214">
        <f>_xlfn.XLOOKUP(OGJ234, Schedule!$F$226:$FO$226, Schedule!$F$236:$FO$236, 0)</f>
        <v>0</v>
      </c>
      <c r="OGK250" s="214">
        <f>_xlfn.XLOOKUP(OGK234, Schedule!$F$226:$FO$226, Schedule!$F$236:$FO$236, 0)</f>
        <v>0</v>
      </c>
      <c r="OGL250" s="214">
        <f>_xlfn.XLOOKUP(OGL234, Schedule!$F$226:$FO$226, Schedule!$F$236:$FO$236, 0)</f>
        <v>0</v>
      </c>
      <c r="OGM250" s="214">
        <f>_xlfn.XLOOKUP(OGM234, Schedule!$F$226:$FO$226, Schedule!$F$236:$FO$236, 0)</f>
        <v>0</v>
      </c>
      <c r="OGN250" s="214">
        <f>_xlfn.XLOOKUP(OGN234, Schedule!$F$226:$FO$226, Schedule!$F$236:$FO$236, 0)</f>
        <v>0</v>
      </c>
      <c r="OGO250" s="214">
        <f>_xlfn.XLOOKUP(OGO234, Schedule!$F$226:$FO$226, Schedule!$F$236:$FO$236, 0)</f>
        <v>0</v>
      </c>
      <c r="OGP250" s="214">
        <f>_xlfn.XLOOKUP(OGP234, Schedule!$F$226:$FO$226, Schedule!$F$236:$FO$236, 0)</f>
        <v>0</v>
      </c>
      <c r="OGQ250" s="214">
        <f>_xlfn.XLOOKUP(OGQ234, Schedule!$F$226:$FO$226, Schedule!$F$236:$FO$236, 0)</f>
        <v>0</v>
      </c>
      <c r="OGR250" s="214">
        <f>_xlfn.XLOOKUP(OGR234, Schedule!$F$226:$FO$226, Schedule!$F$236:$FO$236, 0)</f>
        <v>0</v>
      </c>
      <c r="OGS250" s="214">
        <f>_xlfn.XLOOKUP(OGS234, Schedule!$F$226:$FO$226, Schedule!$F$236:$FO$236, 0)</f>
        <v>0</v>
      </c>
      <c r="OGT250" s="214">
        <f>_xlfn.XLOOKUP(OGT234, Schedule!$F$226:$FO$226, Schedule!$F$236:$FO$236, 0)</f>
        <v>0</v>
      </c>
      <c r="OGU250" s="214">
        <f>_xlfn.XLOOKUP(OGU234, Schedule!$F$226:$FO$226, Schedule!$F$236:$FO$236, 0)</f>
        <v>0</v>
      </c>
      <c r="OGV250" s="214">
        <f>_xlfn.XLOOKUP(OGV234, Schedule!$F$226:$FO$226, Schedule!$F$236:$FO$236, 0)</f>
        <v>0</v>
      </c>
      <c r="OGW250" s="214">
        <f>_xlfn.XLOOKUP(OGW234, Schedule!$F$226:$FO$226, Schedule!$F$236:$FO$236, 0)</f>
        <v>0</v>
      </c>
      <c r="OGX250" s="214">
        <f>_xlfn.XLOOKUP(OGX234, Schedule!$F$226:$FO$226, Schedule!$F$236:$FO$236, 0)</f>
        <v>0</v>
      </c>
      <c r="OGY250" s="214">
        <f>_xlfn.XLOOKUP(OGY234, Schedule!$F$226:$FO$226, Schedule!$F$236:$FO$236, 0)</f>
        <v>0</v>
      </c>
      <c r="OGZ250" s="214">
        <f>_xlfn.XLOOKUP(OGZ234, Schedule!$F$226:$FO$226, Schedule!$F$236:$FO$236, 0)</f>
        <v>0</v>
      </c>
      <c r="OHA250" s="214">
        <f>_xlfn.XLOOKUP(OHA234, Schedule!$F$226:$FO$226, Schedule!$F$236:$FO$236, 0)</f>
        <v>0</v>
      </c>
      <c r="OHB250" s="214">
        <f>_xlfn.XLOOKUP(OHB234, Schedule!$F$226:$FO$226, Schedule!$F$236:$FO$236, 0)</f>
        <v>0</v>
      </c>
      <c r="OHC250" s="214">
        <f>_xlfn.XLOOKUP(OHC234, Schedule!$F$226:$FO$226, Schedule!$F$236:$FO$236, 0)</f>
        <v>0</v>
      </c>
      <c r="OHD250" s="214">
        <f>_xlfn.XLOOKUP(OHD234, Schedule!$F$226:$FO$226, Schedule!$F$236:$FO$236, 0)</f>
        <v>0</v>
      </c>
      <c r="OHE250" s="214">
        <f>_xlfn.XLOOKUP(OHE234, Schedule!$F$226:$FO$226, Schedule!$F$236:$FO$236, 0)</f>
        <v>0</v>
      </c>
      <c r="OHF250" s="214">
        <f>_xlfn.XLOOKUP(OHF234, Schedule!$F$226:$FO$226, Schedule!$F$236:$FO$236, 0)</f>
        <v>0</v>
      </c>
      <c r="OHG250" s="214">
        <f>_xlfn.XLOOKUP(OHG234, Schedule!$F$226:$FO$226, Schedule!$F$236:$FO$236, 0)</f>
        <v>0</v>
      </c>
      <c r="OHH250" s="214">
        <f>_xlfn.XLOOKUP(OHH234, Schedule!$F$226:$FO$226, Schedule!$F$236:$FO$236, 0)</f>
        <v>0</v>
      </c>
      <c r="OHI250" s="214">
        <f>_xlfn.XLOOKUP(OHI234, Schedule!$F$226:$FO$226, Schedule!$F$236:$FO$236, 0)</f>
        <v>0</v>
      </c>
      <c r="OHJ250" s="214">
        <f>_xlfn.XLOOKUP(OHJ234, Schedule!$F$226:$FO$226, Schedule!$F$236:$FO$236, 0)</f>
        <v>0</v>
      </c>
      <c r="OHK250" s="214">
        <f>_xlfn.XLOOKUP(OHK234, Schedule!$F$226:$FO$226, Schedule!$F$236:$FO$236, 0)</f>
        <v>0</v>
      </c>
      <c r="OHL250" s="214">
        <f>_xlfn.XLOOKUP(OHL234, Schedule!$F$226:$FO$226, Schedule!$F$236:$FO$236, 0)</f>
        <v>0</v>
      </c>
      <c r="OHM250" s="214">
        <f>_xlfn.XLOOKUP(OHM234, Schedule!$F$226:$FO$226, Schedule!$F$236:$FO$236, 0)</f>
        <v>0</v>
      </c>
      <c r="OHN250" s="214">
        <f>_xlfn.XLOOKUP(OHN234, Schedule!$F$226:$FO$226, Schedule!$F$236:$FO$236, 0)</f>
        <v>0</v>
      </c>
      <c r="OHO250" s="214">
        <f>_xlfn.XLOOKUP(OHO234, Schedule!$F$226:$FO$226, Schedule!$F$236:$FO$236, 0)</f>
        <v>0</v>
      </c>
      <c r="OHP250" s="214">
        <f>_xlfn.XLOOKUP(OHP234, Schedule!$F$226:$FO$226, Schedule!$F$236:$FO$236, 0)</f>
        <v>0</v>
      </c>
      <c r="OHQ250" s="214">
        <f>_xlfn.XLOOKUP(OHQ234, Schedule!$F$226:$FO$226, Schedule!$F$236:$FO$236, 0)</f>
        <v>0</v>
      </c>
      <c r="OHR250" s="214">
        <f>_xlfn.XLOOKUP(OHR234, Schedule!$F$226:$FO$226, Schedule!$F$236:$FO$236, 0)</f>
        <v>0</v>
      </c>
      <c r="OHS250" s="214">
        <f>_xlfn.XLOOKUP(OHS234, Schedule!$F$226:$FO$226, Schedule!$F$236:$FO$236, 0)</f>
        <v>0</v>
      </c>
      <c r="OHT250" s="214">
        <f>_xlfn.XLOOKUP(OHT234, Schedule!$F$226:$FO$226, Schedule!$F$236:$FO$236, 0)</f>
        <v>0</v>
      </c>
      <c r="OHU250" s="214">
        <f>_xlfn.XLOOKUP(OHU234, Schedule!$F$226:$FO$226, Schedule!$F$236:$FO$236, 0)</f>
        <v>0</v>
      </c>
      <c r="OHV250" s="214">
        <f>_xlfn.XLOOKUP(OHV234, Schedule!$F$226:$FO$226, Schedule!$F$236:$FO$236, 0)</f>
        <v>0</v>
      </c>
      <c r="OHW250" s="214">
        <f>_xlfn.XLOOKUP(OHW234, Schedule!$F$226:$FO$226, Schedule!$F$236:$FO$236, 0)</f>
        <v>0</v>
      </c>
      <c r="OHX250" s="214">
        <f>_xlfn.XLOOKUP(OHX234, Schedule!$F$226:$FO$226, Schedule!$F$236:$FO$236, 0)</f>
        <v>0</v>
      </c>
      <c r="OHY250" s="214">
        <f>_xlfn.XLOOKUP(OHY234, Schedule!$F$226:$FO$226, Schedule!$F$236:$FO$236, 0)</f>
        <v>0</v>
      </c>
      <c r="OHZ250" s="214">
        <f>_xlfn.XLOOKUP(OHZ234, Schedule!$F$226:$FO$226, Schedule!$F$236:$FO$236, 0)</f>
        <v>0</v>
      </c>
      <c r="OIA250" s="214">
        <f>_xlfn.XLOOKUP(OIA234, Schedule!$F$226:$FO$226, Schedule!$F$236:$FO$236, 0)</f>
        <v>0</v>
      </c>
      <c r="OIB250" s="214">
        <f>_xlfn.XLOOKUP(OIB234, Schedule!$F$226:$FO$226, Schedule!$F$236:$FO$236, 0)</f>
        <v>0</v>
      </c>
      <c r="OIC250" s="214">
        <f>_xlfn.XLOOKUP(OIC234, Schedule!$F$226:$FO$226, Schedule!$F$236:$FO$236, 0)</f>
        <v>0</v>
      </c>
      <c r="OID250" s="214">
        <f>_xlfn.XLOOKUP(OID234, Schedule!$F$226:$FO$226, Schedule!$F$236:$FO$236, 0)</f>
        <v>0</v>
      </c>
      <c r="OIE250" s="214">
        <f>_xlfn.XLOOKUP(OIE234, Schedule!$F$226:$FO$226, Schedule!$F$236:$FO$236, 0)</f>
        <v>0</v>
      </c>
      <c r="OIF250" s="214">
        <f>_xlfn.XLOOKUP(OIF234, Schedule!$F$226:$FO$226, Schedule!$F$236:$FO$236, 0)</f>
        <v>0</v>
      </c>
      <c r="OIG250" s="214">
        <f>_xlfn.XLOOKUP(OIG234, Schedule!$F$226:$FO$226, Schedule!$F$236:$FO$236, 0)</f>
        <v>0</v>
      </c>
      <c r="OIH250" s="214">
        <f>_xlfn.XLOOKUP(OIH234, Schedule!$F$226:$FO$226, Schedule!$F$236:$FO$236, 0)</f>
        <v>0</v>
      </c>
      <c r="OII250" s="214">
        <f>_xlfn.XLOOKUP(OII234, Schedule!$F$226:$FO$226, Schedule!$F$236:$FO$236, 0)</f>
        <v>0</v>
      </c>
      <c r="OIJ250" s="214">
        <f>_xlfn.XLOOKUP(OIJ234, Schedule!$F$226:$FO$226, Schedule!$F$236:$FO$236, 0)</f>
        <v>0</v>
      </c>
      <c r="OIK250" s="214">
        <f>_xlfn.XLOOKUP(OIK234, Schedule!$F$226:$FO$226, Schedule!$F$236:$FO$236, 0)</f>
        <v>0</v>
      </c>
      <c r="OIL250" s="214">
        <f>_xlfn.XLOOKUP(OIL234, Schedule!$F$226:$FO$226, Schedule!$F$236:$FO$236, 0)</f>
        <v>0</v>
      </c>
      <c r="OIM250" s="214">
        <f>_xlfn.XLOOKUP(OIM234, Schedule!$F$226:$FO$226, Schedule!$F$236:$FO$236, 0)</f>
        <v>0</v>
      </c>
      <c r="OIN250" s="214">
        <f>_xlfn.XLOOKUP(OIN234, Schedule!$F$226:$FO$226, Schedule!$F$236:$FO$236, 0)</f>
        <v>0</v>
      </c>
      <c r="OIO250" s="214">
        <f>_xlfn.XLOOKUP(OIO234, Schedule!$F$226:$FO$226, Schedule!$F$236:$FO$236, 0)</f>
        <v>0</v>
      </c>
      <c r="OIP250" s="214">
        <f>_xlfn.XLOOKUP(OIP234, Schedule!$F$226:$FO$226, Schedule!$F$236:$FO$236, 0)</f>
        <v>0</v>
      </c>
      <c r="OIQ250" s="214">
        <f>_xlfn.XLOOKUP(OIQ234, Schedule!$F$226:$FO$226, Schedule!$F$236:$FO$236, 0)</f>
        <v>0</v>
      </c>
      <c r="OIR250" s="214">
        <f>_xlfn.XLOOKUP(OIR234, Schedule!$F$226:$FO$226, Schedule!$F$236:$FO$236, 0)</f>
        <v>0</v>
      </c>
      <c r="OIS250" s="214">
        <f>_xlfn.XLOOKUP(OIS234, Schedule!$F$226:$FO$226, Schedule!$F$236:$FO$236, 0)</f>
        <v>0</v>
      </c>
      <c r="OIT250" s="214">
        <f>_xlfn.XLOOKUP(OIT234, Schedule!$F$226:$FO$226, Schedule!$F$236:$FO$236, 0)</f>
        <v>0</v>
      </c>
      <c r="OIU250" s="214">
        <f>_xlfn.XLOOKUP(OIU234, Schedule!$F$226:$FO$226, Schedule!$F$236:$FO$236, 0)</f>
        <v>0</v>
      </c>
      <c r="OIV250" s="214">
        <f>_xlfn.XLOOKUP(OIV234, Schedule!$F$226:$FO$226, Schedule!$F$236:$FO$236, 0)</f>
        <v>0</v>
      </c>
      <c r="OIW250" s="214">
        <f>_xlfn.XLOOKUP(OIW234, Schedule!$F$226:$FO$226, Schedule!$F$236:$FO$236, 0)</f>
        <v>0</v>
      </c>
      <c r="OIX250" s="214">
        <f>_xlfn.XLOOKUP(OIX234, Schedule!$F$226:$FO$226, Schedule!$F$236:$FO$236, 0)</f>
        <v>0</v>
      </c>
      <c r="OIY250" s="214">
        <f>_xlfn.XLOOKUP(OIY234, Schedule!$F$226:$FO$226, Schedule!$F$236:$FO$236, 0)</f>
        <v>0</v>
      </c>
      <c r="OIZ250" s="214">
        <f>_xlfn.XLOOKUP(OIZ234, Schedule!$F$226:$FO$226, Schedule!$F$236:$FO$236, 0)</f>
        <v>0</v>
      </c>
      <c r="OJA250" s="214">
        <f>_xlfn.XLOOKUP(OJA234, Schedule!$F$226:$FO$226, Schedule!$F$236:$FO$236, 0)</f>
        <v>0</v>
      </c>
      <c r="OJB250" s="214">
        <f>_xlfn.XLOOKUP(OJB234, Schedule!$F$226:$FO$226, Schedule!$F$236:$FO$236, 0)</f>
        <v>0</v>
      </c>
      <c r="OJC250" s="214">
        <f>_xlfn.XLOOKUP(OJC234, Schedule!$F$226:$FO$226, Schedule!$F$236:$FO$236, 0)</f>
        <v>0</v>
      </c>
      <c r="OJD250" s="214">
        <f>_xlfn.XLOOKUP(OJD234, Schedule!$F$226:$FO$226, Schedule!$F$236:$FO$236, 0)</f>
        <v>0</v>
      </c>
      <c r="OJE250" s="214">
        <f>_xlfn.XLOOKUP(OJE234, Schedule!$F$226:$FO$226, Schedule!$F$236:$FO$236, 0)</f>
        <v>0</v>
      </c>
      <c r="OJF250" s="214">
        <f>_xlfn.XLOOKUP(OJF234, Schedule!$F$226:$FO$226, Schedule!$F$236:$FO$236, 0)</f>
        <v>0</v>
      </c>
      <c r="OJG250" s="214">
        <f>_xlfn.XLOOKUP(OJG234, Schedule!$F$226:$FO$226, Schedule!$F$236:$FO$236, 0)</f>
        <v>0</v>
      </c>
      <c r="OJH250" s="214">
        <f>_xlfn.XLOOKUP(OJH234, Schedule!$F$226:$FO$226, Schedule!$F$236:$FO$236, 0)</f>
        <v>0</v>
      </c>
      <c r="OJI250" s="214">
        <f>_xlfn.XLOOKUP(OJI234, Schedule!$F$226:$FO$226, Schedule!$F$236:$FO$236, 0)</f>
        <v>0</v>
      </c>
      <c r="OJJ250" s="214">
        <f>_xlfn.XLOOKUP(OJJ234, Schedule!$F$226:$FO$226, Schedule!$F$236:$FO$236, 0)</f>
        <v>0</v>
      </c>
      <c r="OJK250" s="214">
        <f>_xlfn.XLOOKUP(OJK234, Schedule!$F$226:$FO$226, Schedule!$F$236:$FO$236, 0)</f>
        <v>0</v>
      </c>
      <c r="OJL250" s="214">
        <f>_xlfn.XLOOKUP(OJL234, Schedule!$F$226:$FO$226, Schedule!$F$236:$FO$236, 0)</f>
        <v>0</v>
      </c>
      <c r="OJM250" s="214">
        <f>_xlfn.XLOOKUP(OJM234, Schedule!$F$226:$FO$226, Schedule!$F$236:$FO$236, 0)</f>
        <v>0</v>
      </c>
      <c r="OJN250" s="214">
        <f>_xlfn.XLOOKUP(OJN234, Schedule!$F$226:$FO$226, Schedule!$F$236:$FO$236, 0)</f>
        <v>0</v>
      </c>
      <c r="OJO250" s="214">
        <f>_xlfn.XLOOKUP(OJO234, Schedule!$F$226:$FO$226, Schedule!$F$236:$FO$236, 0)</f>
        <v>0</v>
      </c>
      <c r="OJP250" s="214">
        <f>_xlfn.XLOOKUP(OJP234, Schedule!$F$226:$FO$226, Schedule!$F$236:$FO$236, 0)</f>
        <v>0</v>
      </c>
      <c r="OJQ250" s="214">
        <f>_xlfn.XLOOKUP(OJQ234, Schedule!$F$226:$FO$226, Schedule!$F$236:$FO$236, 0)</f>
        <v>0</v>
      </c>
      <c r="OJR250" s="214">
        <f>_xlfn.XLOOKUP(OJR234, Schedule!$F$226:$FO$226, Schedule!$F$236:$FO$236, 0)</f>
        <v>0</v>
      </c>
      <c r="OJS250" s="214">
        <f>_xlfn.XLOOKUP(OJS234, Schedule!$F$226:$FO$226, Schedule!$F$236:$FO$236, 0)</f>
        <v>0</v>
      </c>
      <c r="OJT250" s="214">
        <f>_xlfn.XLOOKUP(OJT234, Schedule!$F$226:$FO$226, Schedule!$F$236:$FO$236, 0)</f>
        <v>0</v>
      </c>
      <c r="OJU250" s="214">
        <f>_xlfn.XLOOKUP(OJU234, Schedule!$F$226:$FO$226, Schedule!$F$236:$FO$236, 0)</f>
        <v>0</v>
      </c>
      <c r="OJV250" s="214">
        <f>_xlfn.XLOOKUP(OJV234, Schedule!$F$226:$FO$226, Schedule!$F$236:$FO$236, 0)</f>
        <v>0</v>
      </c>
      <c r="OJW250" s="214">
        <f>_xlfn.XLOOKUP(OJW234, Schedule!$F$226:$FO$226, Schedule!$F$236:$FO$236, 0)</f>
        <v>0</v>
      </c>
      <c r="OJX250" s="214">
        <f>_xlfn.XLOOKUP(OJX234, Schedule!$F$226:$FO$226, Schedule!$F$236:$FO$236, 0)</f>
        <v>0</v>
      </c>
      <c r="OJY250" s="214">
        <f>_xlfn.XLOOKUP(OJY234, Schedule!$F$226:$FO$226, Schedule!$F$236:$FO$236, 0)</f>
        <v>0</v>
      </c>
      <c r="OJZ250" s="214">
        <f>_xlfn.XLOOKUP(OJZ234, Schedule!$F$226:$FO$226, Schedule!$F$236:$FO$236, 0)</f>
        <v>0</v>
      </c>
      <c r="OKA250" s="214">
        <f>_xlfn.XLOOKUP(OKA234, Schedule!$F$226:$FO$226, Schedule!$F$236:$FO$236, 0)</f>
        <v>0</v>
      </c>
      <c r="OKB250" s="214">
        <f>_xlfn.XLOOKUP(OKB234, Schedule!$F$226:$FO$226, Schedule!$F$236:$FO$236, 0)</f>
        <v>0</v>
      </c>
      <c r="OKC250" s="214">
        <f>_xlfn.XLOOKUP(OKC234, Schedule!$F$226:$FO$226, Schedule!$F$236:$FO$236, 0)</f>
        <v>0</v>
      </c>
      <c r="OKD250" s="214">
        <f>_xlfn.XLOOKUP(OKD234, Schedule!$F$226:$FO$226, Schedule!$F$236:$FO$236, 0)</f>
        <v>0</v>
      </c>
      <c r="OKE250" s="214">
        <f>_xlfn.XLOOKUP(OKE234, Schedule!$F$226:$FO$226, Schedule!$F$236:$FO$236, 0)</f>
        <v>0</v>
      </c>
      <c r="OKF250" s="214">
        <f>_xlfn.XLOOKUP(OKF234, Schedule!$F$226:$FO$226, Schedule!$F$236:$FO$236, 0)</f>
        <v>0</v>
      </c>
      <c r="OKG250" s="214">
        <f>_xlfn.XLOOKUP(OKG234, Schedule!$F$226:$FO$226, Schedule!$F$236:$FO$236, 0)</f>
        <v>0</v>
      </c>
      <c r="OKH250" s="214">
        <f>_xlfn.XLOOKUP(OKH234, Schedule!$F$226:$FO$226, Schedule!$F$236:$FO$236, 0)</f>
        <v>0</v>
      </c>
      <c r="OKI250" s="214">
        <f>_xlfn.XLOOKUP(OKI234, Schedule!$F$226:$FO$226, Schedule!$F$236:$FO$236, 0)</f>
        <v>0</v>
      </c>
      <c r="OKJ250" s="214">
        <f>_xlfn.XLOOKUP(OKJ234, Schedule!$F$226:$FO$226, Schedule!$F$236:$FO$236, 0)</f>
        <v>0</v>
      </c>
      <c r="OKK250" s="214">
        <f>_xlfn.XLOOKUP(OKK234, Schedule!$F$226:$FO$226, Schedule!$F$236:$FO$236, 0)</f>
        <v>0</v>
      </c>
      <c r="OKL250" s="214">
        <f>_xlfn.XLOOKUP(OKL234, Schedule!$F$226:$FO$226, Schedule!$F$236:$FO$236, 0)</f>
        <v>0</v>
      </c>
      <c r="OKM250" s="214">
        <f>_xlfn.XLOOKUP(OKM234, Schedule!$F$226:$FO$226, Schedule!$F$236:$FO$236, 0)</f>
        <v>0</v>
      </c>
      <c r="OKN250" s="214">
        <f>_xlfn.XLOOKUP(OKN234, Schedule!$F$226:$FO$226, Schedule!$F$236:$FO$236, 0)</f>
        <v>0</v>
      </c>
      <c r="OKO250" s="214">
        <f>_xlfn.XLOOKUP(OKO234, Schedule!$F$226:$FO$226, Schedule!$F$236:$FO$236, 0)</f>
        <v>0</v>
      </c>
      <c r="OKP250" s="214">
        <f>_xlfn.XLOOKUP(OKP234, Schedule!$F$226:$FO$226, Schedule!$F$236:$FO$236, 0)</f>
        <v>0</v>
      </c>
      <c r="OKQ250" s="214">
        <f>_xlfn.XLOOKUP(OKQ234, Schedule!$F$226:$FO$226, Schedule!$F$236:$FO$236, 0)</f>
        <v>0</v>
      </c>
      <c r="OKR250" s="214">
        <f>_xlfn.XLOOKUP(OKR234, Schedule!$F$226:$FO$226, Schedule!$F$236:$FO$236, 0)</f>
        <v>0</v>
      </c>
      <c r="OKS250" s="214">
        <f>_xlfn.XLOOKUP(OKS234, Schedule!$F$226:$FO$226, Schedule!$F$236:$FO$236, 0)</f>
        <v>0</v>
      </c>
      <c r="OKT250" s="214">
        <f>_xlfn.XLOOKUP(OKT234, Schedule!$F$226:$FO$226, Schedule!$F$236:$FO$236, 0)</f>
        <v>0</v>
      </c>
      <c r="OKU250" s="214">
        <f>_xlfn.XLOOKUP(OKU234, Schedule!$F$226:$FO$226, Schedule!$F$236:$FO$236, 0)</f>
        <v>0</v>
      </c>
      <c r="OKV250" s="214">
        <f>_xlfn.XLOOKUP(OKV234, Schedule!$F$226:$FO$226, Schedule!$F$236:$FO$236, 0)</f>
        <v>0</v>
      </c>
      <c r="OKW250" s="214">
        <f>_xlfn.XLOOKUP(OKW234, Schedule!$F$226:$FO$226, Schedule!$F$236:$FO$236, 0)</f>
        <v>0</v>
      </c>
      <c r="OKX250" s="214">
        <f>_xlfn.XLOOKUP(OKX234, Schedule!$F$226:$FO$226, Schedule!$F$236:$FO$236, 0)</f>
        <v>0</v>
      </c>
      <c r="OKY250" s="214">
        <f>_xlfn.XLOOKUP(OKY234, Schedule!$F$226:$FO$226, Schedule!$F$236:$FO$236, 0)</f>
        <v>0</v>
      </c>
      <c r="OKZ250" s="214">
        <f>_xlfn.XLOOKUP(OKZ234, Schedule!$F$226:$FO$226, Schedule!$F$236:$FO$236, 0)</f>
        <v>0</v>
      </c>
      <c r="OLA250" s="214">
        <f>_xlfn.XLOOKUP(OLA234, Schedule!$F$226:$FO$226, Schedule!$F$236:$FO$236, 0)</f>
        <v>0</v>
      </c>
      <c r="OLB250" s="214">
        <f>_xlfn.XLOOKUP(OLB234, Schedule!$F$226:$FO$226, Schedule!$F$236:$FO$236, 0)</f>
        <v>0</v>
      </c>
      <c r="OLC250" s="214">
        <f>_xlfn.XLOOKUP(OLC234, Schedule!$F$226:$FO$226, Schedule!$F$236:$FO$236, 0)</f>
        <v>0</v>
      </c>
      <c r="OLD250" s="214">
        <f>_xlfn.XLOOKUP(OLD234, Schedule!$F$226:$FO$226, Schedule!$F$236:$FO$236, 0)</f>
        <v>0</v>
      </c>
      <c r="OLE250" s="214">
        <f>_xlfn.XLOOKUP(OLE234, Schedule!$F$226:$FO$226, Schedule!$F$236:$FO$236, 0)</f>
        <v>0</v>
      </c>
      <c r="OLF250" s="214">
        <f>_xlfn.XLOOKUP(OLF234, Schedule!$F$226:$FO$226, Schedule!$F$236:$FO$236, 0)</f>
        <v>0</v>
      </c>
      <c r="OLG250" s="214">
        <f>_xlfn.XLOOKUP(OLG234, Schedule!$F$226:$FO$226, Schedule!$F$236:$FO$236, 0)</f>
        <v>0</v>
      </c>
      <c r="OLH250" s="214">
        <f>_xlfn.XLOOKUP(OLH234, Schedule!$F$226:$FO$226, Schedule!$F$236:$FO$236, 0)</f>
        <v>0</v>
      </c>
      <c r="OLI250" s="214">
        <f>_xlfn.XLOOKUP(OLI234, Schedule!$F$226:$FO$226, Schedule!$F$236:$FO$236, 0)</f>
        <v>0</v>
      </c>
      <c r="OLJ250" s="214">
        <f>_xlfn.XLOOKUP(OLJ234, Schedule!$F$226:$FO$226, Schedule!$F$236:$FO$236, 0)</f>
        <v>0</v>
      </c>
      <c r="OLK250" s="214">
        <f>_xlfn.XLOOKUP(OLK234, Schedule!$F$226:$FO$226, Schedule!$F$236:$FO$236, 0)</f>
        <v>0</v>
      </c>
      <c r="OLL250" s="214">
        <f>_xlfn.XLOOKUP(OLL234, Schedule!$F$226:$FO$226, Schedule!$F$236:$FO$236, 0)</f>
        <v>0</v>
      </c>
      <c r="OLM250" s="214">
        <f>_xlfn.XLOOKUP(OLM234, Schedule!$F$226:$FO$226, Schedule!$F$236:$FO$236, 0)</f>
        <v>0</v>
      </c>
      <c r="OLN250" s="214">
        <f>_xlfn.XLOOKUP(OLN234, Schedule!$F$226:$FO$226, Schedule!$F$236:$FO$236, 0)</f>
        <v>0</v>
      </c>
      <c r="OLO250" s="214">
        <f>_xlfn.XLOOKUP(OLO234, Schedule!$F$226:$FO$226, Schedule!$F$236:$FO$236, 0)</f>
        <v>0</v>
      </c>
      <c r="OLP250" s="214">
        <f>_xlfn.XLOOKUP(OLP234, Schedule!$F$226:$FO$226, Schedule!$F$236:$FO$236, 0)</f>
        <v>0</v>
      </c>
      <c r="OLQ250" s="214">
        <f>_xlfn.XLOOKUP(OLQ234, Schedule!$F$226:$FO$226, Schedule!$F$236:$FO$236, 0)</f>
        <v>0</v>
      </c>
      <c r="OLR250" s="214">
        <f>_xlfn.XLOOKUP(OLR234, Schedule!$F$226:$FO$226, Schedule!$F$236:$FO$236, 0)</f>
        <v>0</v>
      </c>
      <c r="OLS250" s="214">
        <f>_xlfn.XLOOKUP(OLS234, Schedule!$F$226:$FO$226, Schedule!$F$236:$FO$236, 0)</f>
        <v>0</v>
      </c>
      <c r="OLT250" s="214">
        <f>_xlfn.XLOOKUP(OLT234, Schedule!$F$226:$FO$226, Schedule!$F$236:$FO$236, 0)</f>
        <v>0</v>
      </c>
      <c r="OLU250" s="214">
        <f>_xlfn.XLOOKUP(OLU234, Schedule!$F$226:$FO$226, Schedule!$F$236:$FO$236, 0)</f>
        <v>0</v>
      </c>
      <c r="OLV250" s="214">
        <f>_xlfn.XLOOKUP(OLV234, Schedule!$F$226:$FO$226, Schedule!$F$236:$FO$236, 0)</f>
        <v>0</v>
      </c>
      <c r="OLW250" s="214">
        <f>_xlfn.XLOOKUP(OLW234, Schedule!$F$226:$FO$226, Schedule!$F$236:$FO$236, 0)</f>
        <v>0</v>
      </c>
      <c r="OLX250" s="214">
        <f>_xlfn.XLOOKUP(OLX234, Schedule!$F$226:$FO$226, Schedule!$F$236:$FO$236, 0)</f>
        <v>0</v>
      </c>
      <c r="OLY250" s="214">
        <f>_xlfn.XLOOKUP(OLY234, Schedule!$F$226:$FO$226, Schedule!$F$236:$FO$236, 0)</f>
        <v>0</v>
      </c>
      <c r="OLZ250" s="214">
        <f>_xlfn.XLOOKUP(OLZ234, Schedule!$F$226:$FO$226, Schedule!$F$236:$FO$236, 0)</f>
        <v>0</v>
      </c>
      <c r="OMA250" s="214">
        <f>_xlfn.XLOOKUP(OMA234, Schedule!$F$226:$FO$226, Schedule!$F$236:$FO$236, 0)</f>
        <v>0</v>
      </c>
      <c r="OMB250" s="214">
        <f>_xlfn.XLOOKUP(OMB234, Schedule!$F$226:$FO$226, Schedule!$F$236:$FO$236, 0)</f>
        <v>0</v>
      </c>
      <c r="OMC250" s="214">
        <f>_xlfn.XLOOKUP(OMC234, Schedule!$F$226:$FO$226, Schedule!$F$236:$FO$236, 0)</f>
        <v>0</v>
      </c>
      <c r="OMD250" s="214">
        <f>_xlfn.XLOOKUP(OMD234, Schedule!$F$226:$FO$226, Schedule!$F$236:$FO$236, 0)</f>
        <v>0</v>
      </c>
      <c r="OME250" s="214">
        <f>_xlfn.XLOOKUP(OME234, Schedule!$F$226:$FO$226, Schedule!$F$236:$FO$236, 0)</f>
        <v>0</v>
      </c>
      <c r="OMF250" s="214">
        <f>_xlfn.XLOOKUP(OMF234, Schedule!$F$226:$FO$226, Schedule!$F$236:$FO$236, 0)</f>
        <v>0</v>
      </c>
      <c r="OMG250" s="214">
        <f>_xlfn.XLOOKUP(OMG234, Schedule!$F$226:$FO$226, Schedule!$F$236:$FO$236, 0)</f>
        <v>0</v>
      </c>
      <c r="OMH250" s="214">
        <f>_xlfn.XLOOKUP(OMH234, Schedule!$F$226:$FO$226, Schedule!$F$236:$FO$236, 0)</f>
        <v>0</v>
      </c>
      <c r="OMI250" s="214">
        <f>_xlfn.XLOOKUP(OMI234, Schedule!$F$226:$FO$226, Schedule!$F$236:$FO$236, 0)</f>
        <v>0</v>
      </c>
      <c r="OMJ250" s="214">
        <f>_xlfn.XLOOKUP(OMJ234, Schedule!$F$226:$FO$226, Schedule!$F$236:$FO$236, 0)</f>
        <v>0</v>
      </c>
      <c r="OMK250" s="214">
        <f>_xlfn.XLOOKUP(OMK234, Schedule!$F$226:$FO$226, Schedule!$F$236:$FO$236, 0)</f>
        <v>0</v>
      </c>
      <c r="OML250" s="214">
        <f>_xlfn.XLOOKUP(OML234, Schedule!$F$226:$FO$226, Schedule!$F$236:$FO$236, 0)</f>
        <v>0</v>
      </c>
      <c r="OMM250" s="214">
        <f>_xlfn.XLOOKUP(OMM234, Schedule!$F$226:$FO$226, Schedule!$F$236:$FO$236, 0)</f>
        <v>0</v>
      </c>
      <c r="OMN250" s="214">
        <f>_xlfn.XLOOKUP(OMN234, Schedule!$F$226:$FO$226, Schedule!$F$236:$FO$236, 0)</f>
        <v>0</v>
      </c>
      <c r="OMO250" s="214">
        <f>_xlfn.XLOOKUP(OMO234, Schedule!$F$226:$FO$226, Schedule!$F$236:$FO$236, 0)</f>
        <v>0</v>
      </c>
      <c r="OMP250" s="214">
        <f>_xlfn.XLOOKUP(OMP234, Schedule!$F$226:$FO$226, Schedule!$F$236:$FO$236, 0)</f>
        <v>0</v>
      </c>
      <c r="OMQ250" s="214">
        <f>_xlfn.XLOOKUP(OMQ234, Schedule!$F$226:$FO$226, Schedule!$F$236:$FO$236, 0)</f>
        <v>0</v>
      </c>
      <c r="OMR250" s="214">
        <f>_xlfn.XLOOKUP(OMR234, Schedule!$F$226:$FO$226, Schedule!$F$236:$FO$236, 0)</f>
        <v>0</v>
      </c>
      <c r="OMS250" s="214">
        <f>_xlfn.XLOOKUP(OMS234, Schedule!$F$226:$FO$226, Schedule!$F$236:$FO$236, 0)</f>
        <v>0</v>
      </c>
      <c r="OMT250" s="214">
        <f>_xlfn.XLOOKUP(OMT234, Schedule!$F$226:$FO$226, Schedule!$F$236:$FO$236, 0)</f>
        <v>0</v>
      </c>
      <c r="OMU250" s="214">
        <f>_xlfn.XLOOKUP(OMU234, Schedule!$F$226:$FO$226, Schedule!$F$236:$FO$236, 0)</f>
        <v>0</v>
      </c>
      <c r="OMV250" s="214">
        <f>_xlfn.XLOOKUP(OMV234, Schedule!$F$226:$FO$226, Schedule!$F$236:$FO$236, 0)</f>
        <v>0</v>
      </c>
      <c r="OMW250" s="214">
        <f>_xlfn.XLOOKUP(OMW234, Schedule!$F$226:$FO$226, Schedule!$F$236:$FO$236, 0)</f>
        <v>0</v>
      </c>
      <c r="OMX250" s="214">
        <f>_xlfn.XLOOKUP(OMX234, Schedule!$F$226:$FO$226, Schedule!$F$236:$FO$236, 0)</f>
        <v>0</v>
      </c>
      <c r="OMY250" s="214">
        <f>_xlfn.XLOOKUP(OMY234, Schedule!$F$226:$FO$226, Schedule!$F$236:$FO$236, 0)</f>
        <v>0</v>
      </c>
      <c r="OMZ250" s="214">
        <f>_xlfn.XLOOKUP(OMZ234, Schedule!$F$226:$FO$226, Schedule!$F$236:$FO$236, 0)</f>
        <v>0</v>
      </c>
      <c r="ONA250" s="214">
        <f>_xlfn.XLOOKUP(ONA234, Schedule!$F$226:$FO$226, Schedule!$F$236:$FO$236, 0)</f>
        <v>0</v>
      </c>
      <c r="ONB250" s="214">
        <f>_xlfn.XLOOKUP(ONB234, Schedule!$F$226:$FO$226, Schedule!$F$236:$FO$236, 0)</f>
        <v>0</v>
      </c>
      <c r="ONC250" s="214">
        <f>_xlfn.XLOOKUP(ONC234, Schedule!$F$226:$FO$226, Schedule!$F$236:$FO$236, 0)</f>
        <v>0</v>
      </c>
      <c r="OND250" s="214">
        <f>_xlfn.XLOOKUP(OND234, Schedule!$F$226:$FO$226, Schedule!$F$236:$FO$236, 0)</f>
        <v>0</v>
      </c>
      <c r="ONE250" s="214">
        <f>_xlfn.XLOOKUP(ONE234, Schedule!$F$226:$FO$226, Schedule!$F$236:$FO$236, 0)</f>
        <v>0</v>
      </c>
      <c r="ONF250" s="214">
        <f>_xlfn.XLOOKUP(ONF234, Schedule!$F$226:$FO$226, Schedule!$F$236:$FO$236, 0)</f>
        <v>0</v>
      </c>
      <c r="ONG250" s="214">
        <f>_xlfn.XLOOKUP(ONG234, Schedule!$F$226:$FO$226, Schedule!$F$236:$FO$236, 0)</f>
        <v>0</v>
      </c>
      <c r="ONH250" s="214">
        <f>_xlfn.XLOOKUP(ONH234, Schedule!$F$226:$FO$226, Schedule!$F$236:$FO$236, 0)</f>
        <v>0</v>
      </c>
      <c r="ONI250" s="214">
        <f>_xlfn.XLOOKUP(ONI234, Schedule!$F$226:$FO$226, Schedule!$F$236:$FO$236, 0)</f>
        <v>0</v>
      </c>
      <c r="ONJ250" s="214">
        <f>_xlfn.XLOOKUP(ONJ234, Schedule!$F$226:$FO$226, Schedule!$F$236:$FO$236, 0)</f>
        <v>0</v>
      </c>
      <c r="ONK250" s="214">
        <f>_xlfn.XLOOKUP(ONK234, Schedule!$F$226:$FO$226, Schedule!$F$236:$FO$236, 0)</f>
        <v>0</v>
      </c>
      <c r="ONL250" s="214">
        <f>_xlfn.XLOOKUP(ONL234, Schedule!$F$226:$FO$226, Schedule!$F$236:$FO$236, 0)</f>
        <v>0</v>
      </c>
      <c r="ONM250" s="214">
        <f>_xlfn.XLOOKUP(ONM234, Schedule!$F$226:$FO$226, Schedule!$F$236:$FO$236, 0)</f>
        <v>0</v>
      </c>
      <c r="ONN250" s="214">
        <f>_xlfn.XLOOKUP(ONN234, Schedule!$F$226:$FO$226, Schedule!$F$236:$FO$236, 0)</f>
        <v>0</v>
      </c>
      <c r="ONO250" s="214">
        <f>_xlfn.XLOOKUP(ONO234, Schedule!$F$226:$FO$226, Schedule!$F$236:$FO$236, 0)</f>
        <v>0</v>
      </c>
      <c r="ONP250" s="214">
        <f>_xlfn.XLOOKUP(ONP234, Schedule!$F$226:$FO$226, Schedule!$F$236:$FO$236, 0)</f>
        <v>0</v>
      </c>
      <c r="ONQ250" s="214">
        <f>_xlfn.XLOOKUP(ONQ234, Schedule!$F$226:$FO$226, Schedule!$F$236:$FO$236, 0)</f>
        <v>0</v>
      </c>
      <c r="ONR250" s="214">
        <f>_xlfn.XLOOKUP(ONR234, Schedule!$F$226:$FO$226, Schedule!$F$236:$FO$236, 0)</f>
        <v>0</v>
      </c>
      <c r="ONS250" s="214">
        <f>_xlfn.XLOOKUP(ONS234, Schedule!$F$226:$FO$226, Schedule!$F$236:$FO$236, 0)</f>
        <v>0</v>
      </c>
      <c r="ONT250" s="214">
        <f>_xlfn.XLOOKUP(ONT234, Schedule!$F$226:$FO$226, Schedule!$F$236:$FO$236, 0)</f>
        <v>0</v>
      </c>
      <c r="ONU250" s="214">
        <f>_xlfn.XLOOKUP(ONU234, Schedule!$F$226:$FO$226, Schedule!$F$236:$FO$236, 0)</f>
        <v>0</v>
      </c>
      <c r="ONV250" s="214">
        <f>_xlfn.XLOOKUP(ONV234, Schedule!$F$226:$FO$226, Schedule!$F$236:$FO$236, 0)</f>
        <v>0</v>
      </c>
      <c r="ONW250" s="214">
        <f>_xlfn.XLOOKUP(ONW234, Schedule!$F$226:$FO$226, Schedule!$F$236:$FO$236, 0)</f>
        <v>0</v>
      </c>
      <c r="ONX250" s="214">
        <f>_xlfn.XLOOKUP(ONX234, Schedule!$F$226:$FO$226, Schedule!$F$236:$FO$236, 0)</f>
        <v>0</v>
      </c>
      <c r="ONY250" s="214">
        <f>_xlfn.XLOOKUP(ONY234, Schedule!$F$226:$FO$226, Schedule!$F$236:$FO$236, 0)</f>
        <v>0</v>
      </c>
      <c r="ONZ250" s="214">
        <f>_xlfn.XLOOKUP(ONZ234, Schedule!$F$226:$FO$226, Schedule!$F$236:$FO$236, 0)</f>
        <v>0</v>
      </c>
      <c r="OOA250" s="214">
        <f>_xlfn.XLOOKUP(OOA234, Schedule!$F$226:$FO$226, Schedule!$F$236:$FO$236, 0)</f>
        <v>0</v>
      </c>
      <c r="OOB250" s="214">
        <f>_xlfn.XLOOKUP(OOB234, Schedule!$F$226:$FO$226, Schedule!$F$236:$FO$236, 0)</f>
        <v>0</v>
      </c>
      <c r="OOC250" s="214">
        <f>_xlfn.XLOOKUP(OOC234, Schedule!$F$226:$FO$226, Schedule!$F$236:$FO$236, 0)</f>
        <v>0</v>
      </c>
      <c r="OOD250" s="214">
        <f>_xlfn.XLOOKUP(OOD234, Schedule!$F$226:$FO$226, Schedule!$F$236:$FO$236, 0)</f>
        <v>0</v>
      </c>
      <c r="OOE250" s="214">
        <f>_xlfn.XLOOKUP(OOE234, Schedule!$F$226:$FO$226, Schedule!$F$236:$FO$236, 0)</f>
        <v>0</v>
      </c>
      <c r="OOF250" s="214">
        <f>_xlfn.XLOOKUP(OOF234, Schedule!$F$226:$FO$226, Schedule!$F$236:$FO$236, 0)</f>
        <v>0</v>
      </c>
      <c r="OOG250" s="214">
        <f>_xlfn.XLOOKUP(OOG234, Schedule!$F$226:$FO$226, Schedule!$F$236:$FO$236, 0)</f>
        <v>0</v>
      </c>
      <c r="OOH250" s="214">
        <f>_xlfn.XLOOKUP(OOH234, Schedule!$F$226:$FO$226, Schedule!$F$236:$FO$236, 0)</f>
        <v>0</v>
      </c>
      <c r="OOI250" s="214">
        <f>_xlfn.XLOOKUP(OOI234, Schedule!$F$226:$FO$226, Schedule!$F$236:$FO$236, 0)</f>
        <v>0</v>
      </c>
      <c r="OOJ250" s="214">
        <f>_xlfn.XLOOKUP(OOJ234, Schedule!$F$226:$FO$226, Schedule!$F$236:$FO$236, 0)</f>
        <v>0</v>
      </c>
      <c r="OOK250" s="214">
        <f>_xlfn.XLOOKUP(OOK234, Schedule!$F$226:$FO$226, Schedule!$F$236:$FO$236, 0)</f>
        <v>0</v>
      </c>
      <c r="OOL250" s="214">
        <f>_xlfn.XLOOKUP(OOL234, Schedule!$F$226:$FO$226, Schedule!$F$236:$FO$236, 0)</f>
        <v>0</v>
      </c>
      <c r="OOM250" s="214">
        <f>_xlfn.XLOOKUP(OOM234, Schedule!$F$226:$FO$226, Schedule!$F$236:$FO$236, 0)</f>
        <v>0</v>
      </c>
      <c r="OON250" s="214">
        <f>_xlfn.XLOOKUP(OON234, Schedule!$F$226:$FO$226, Schedule!$F$236:$FO$236, 0)</f>
        <v>0</v>
      </c>
      <c r="OOO250" s="214">
        <f>_xlfn.XLOOKUP(OOO234, Schedule!$F$226:$FO$226, Schedule!$F$236:$FO$236, 0)</f>
        <v>0</v>
      </c>
      <c r="OOP250" s="214">
        <f>_xlfn.XLOOKUP(OOP234, Schedule!$F$226:$FO$226, Schedule!$F$236:$FO$236, 0)</f>
        <v>0</v>
      </c>
      <c r="OOQ250" s="214">
        <f>_xlfn.XLOOKUP(OOQ234, Schedule!$F$226:$FO$226, Schedule!$F$236:$FO$236, 0)</f>
        <v>0</v>
      </c>
      <c r="OOR250" s="214">
        <f>_xlfn.XLOOKUP(OOR234, Schedule!$F$226:$FO$226, Schedule!$F$236:$FO$236, 0)</f>
        <v>0</v>
      </c>
      <c r="OOS250" s="214">
        <f>_xlfn.XLOOKUP(OOS234, Schedule!$F$226:$FO$226, Schedule!$F$236:$FO$236, 0)</f>
        <v>0</v>
      </c>
      <c r="OOT250" s="214">
        <f>_xlfn.XLOOKUP(OOT234, Schedule!$F$226:$FO$226, Schedule!$F$236:$FO$236, 0)</f>
        <v>0</v>
      </c>
      <c r="OOU250" s="214">
        <f>_xlfn.XLOOKUP(OOU234, Schedule!$F$226:$FO$226, Schedule!$F$236:$FO$236, 0)</f>
        <v>0</v>
      </c>
      <c r="OOV250" s="214">
        <f>_xlfn.XLOOKUP(OOV234, Schedule!$F$226:$FO$226, Schedule!$F$236:$FO$236, 0)</f>
        <v>0</v>
      </c>
      <c r="OOW250" s="214">
        <f>_xlfn.XLOOKUP(OOW234, Schedule!$F$226:$FO$226, Schedule!$F$236:$FO$236, 0)</f>
        <v>0</v>
      </c>
      <c r="OOX250" s="214">
        <f>_xlfn.XLOOKUP(OOX234, Schedule!$F$226:$FO$226, Schedule!$F$236:$FO$236, 0)</f>
        <v>0</v>
      </c>
      <c r="OOY250" s="214">
        <f>_xlfn.XLOOKUP(OOY234, Schedule!$F$226:$FO$226, Schedule!$F$236:$FO$236, 0)</f>
        <v>0</v>
      </c>
      <c r="OOZ250" s="214">
        <f>_xlfn.XLOOKUP(OOZ234, Schedule!$F$226:$FO$226, Schedule!$F$236:$FO$236, 0)</f>
        <v>0</v>
      </c>
      <c r="OPA250" s="214">
        <f>_xlfn.XLOOKUP(OPA234, Schedule!$F$226:$FO$226, Schedule!$F$236:$FO$236, 0)</f>
        <v>0</v>
      </c>
      <c r="OPB250" s="214">
        <f>_xlfn.XLOOKUP(OPB234, Schedule!$F$226:$FO$226, Schedule!$F$236:$FO$236, 0)</f>
        <v>0</v>
      </c>
      <c r="OPC250" s="214">
        <f>_xlfn.XLOOKUP(OPC234, Schedule!$F$226:$FO$226, Schedule!$F$236:$FO$236, 0)</f>
        <v>0</v>
      </c>
      <c r="OPD250" s="214">
        <f>_xlfn.XLOOKUP(OPD234, Schedule!$F$226:$FO$226, Schedule!$F$236:$FO$236, 0)</f>
        <v>0</v>
      </c>
      <c r="OPE250" s="214">
        <f>_xlfn.XLOOKUP(OPE234, Schedule!$F$226:$FO$226, Schedule!$F$236:$FO$236, 0)</f>
        <v>0</v>
      </c>
      <c r="OPF250" s="214">
        <f>_xlfn.XLOOKUP(OPF234, Schedule!$F$226:$FO$226, Schedule!$F$236:$FO$236, 0)</f>
        <v>0</v>
      </c>
      <c r="OPG250" s="214">
        <f>_xlfn.XLOOKUP(OPG234, Schedule!$F$226:$FO$226, Schedule!$F$236:$FO$236, 0)</f>
        <v>0</v>
      </c>
      <c r="OPH250" s="214">
        <f>_xlfn.XLOOKUP(OPH234, Schedule!$F$226:$FO$226, Schedule!$F$236:$FO$236, 0)</f>
        <v>0</v>
      </c>
      <c r="OPI250" s="214">
        <f>_xlfn.XLOOKUP(OPI234, Schedule!$F$226:$FO$226, Schedule!$F$236:$FO$236, 0)</f>
        <v>0</v>
      </c>
      <c r="OPJ250" s="214">
        <f>_xlfn.XLOOKUP(OPJ234, Schedule!$F$226:$FO$226, Schedule!$F$236:$FO$236, 0)</f>
        <v>0</v>
      </c>
      <c r="OPK250" s="214">
        <f>_xlfn.XLOOKUP(OPK234, Schedule!$F$226:$FO$226, Schedule!$F$236:$FO$236, 0)</f>
        <v>0</v>
      </c>
      <c r="OPL250" s="214">
        <f>_xlfn.XLOOKUP(OPL234, Schedule!$F$226:$FO$226, Schedule!$F$236:$FO$236, 0)</f>
        <v>0</v>
      </c>
      <c r="OPM250" s="214">
        <f>_xlfn.XLOOKUP(OPM234, Schedule!$F$226:$FO$226, Schedule!$F$236:$FO$236, 0)</f>
        <v>0</v>
      </c>
      <c r="OPN250" s="214">
        <f>_xlfn.XLOOKUP(OPN234, Schedule!$F$226:$FO$226, Schedule!$F$236:$FO$236, 0)</f>
        <v>0</v>
      </c>
      <c r="OPO250" s="214">
        <f>_xlfn.XLOOKUP(OPO234, Schedule!$F$226:$FO$226, Schedule!$F$236:$FO$236, 0)</f>
        <v>0</v>
      </c>
      <c r="OPP250" s="214">
        <f>_xlfn.XLOOKUP(OPP234, Schedule!$F$226:$FO$226, Schedule!$F$236:$FO$236, 0)</f>
        <v>0</v>
      </c>
      <c r="OPQ250" s="214">
        <f>_xlfn.XLOOKUP(OPQ234, Schedule!$F$226:$FO$226, Schedule!$F$236:$FO$236, 0)</f>
        <v>0</v>
      </c>
      <c r="OPR250" s="214">
        <f>_xlfn.XLOOKUP(OPR234, Schedule!$F$226:$FO$226, Schedule!$F$236:$FO$236, 0)</f>
        <v>0</v>
      </c>
      <c r="OPS250" s="214">
        <f>_xlfn.XLOOKUP(OPS234, Schedule!$F$226:$FO$226, Schedule!$F$236:$FO$236, 0)</f>
        <v>0</v>
      </c>
      <c r="OPT250" s="214">
        <f>_xlfn.XLOOKUP(OPT234, Schedule!$F$226:$FO$226, Schedule!$F$236:$FO$236, 0)</f>
        <v>0</v>
      </c>
      <c r="OPU250" s="214">
        <f>_xlfn.XLOOKUP(OPU234, Schedule!$F$226:$FO$226, Schedule!$F$236:$FO$236, 0)</f>
        <v>0</v>
      </c>
      <c r="OPV250" s="214">
        <f>_xlfn.XLOOKUP(OPV234, Schedule!$F$226:$FO$226, Schedule!$F$236:$FO$236, 0)</f>
        <v>0</v>
      </c>
      <c r="OPW250" s="214">
        <f>_xlfn.XLOOKUP(OPW234, Schedule!$F$226:$FO$226, Schedule!$F$236:$FO$236, 0)</f>
        <v>0</v>
      </c>
      <c r="OPX250" s="214">
        <f>_xlfn.XLOOKUP(OPX234, Schedule!$F$226:$FO$226, Schedule!$F$236:$FO$236, 0)</f>
        <v>0</v>
      </c>
      <c r="OPY250" s="214">
        <f>_xlfn.XLOOKUP(OPY234, Schedule!$F$226:$FO$226, Schedule!$F$236:$FO$236, 0)</f>
        <v>0</v>
      </c>
      <c r="OPZ250" s="214">
        <f>_xlfn.XLOOKUP(OPZ234, Schedule!$F$226:$FO$226, Schedule!$F$236:$FO$236, 0)</f>
        <v>0</v>
      </c>
      <c r="OQA250" s="214">
        <f>_xlfn.XLOOKUP(OQA234, Schedule!$F$226:$FO$226, Schedule!$F$236:$FO$236, 0)</f>
        <v>0</v>
      </c>
      <c r="OQB250" s="214">
        <f>_xlfn.XLOOKUP(OQB234, Schedule!$F$226:$FO$226, Schedule!$F$236:$FO$236, 0)</f>
        <v>0</v>
      </c>
      <c r="OQC250" s="214">
        <f>_xlfn.XLOOKUP(OQC234, Schedule!$F$226:$FO$226, Schedule!$F$236:$FO$236, 0)</f>
        <v>0</v>
      </c>
      <c r="OQD250" s="214">
        <f>_xlfn.XLOOKUP(OQD234, Schedule!$F$226:$FO$226, Schedule!$F$236:$FO$236, 0)</f>
        <v>0</v>
      </c>
      <c r="OQE250" s="214">
        <f>_xlfn.XLOOKUP(OQE234, Schedule!$F$226:$FO$226, Schedule!$F$236:$FO$236, 0)</f>
        <v>0</v>
      </c>
      <c r="OQF250" s="214">
        <f>_xlfn.XLOOKUP(OQF234, Schedule!$F$226:$FO$226, Schedule!$F$236:$FO$236, 0)</f>
        <v>0</v>
      </c>
      <c r="OQG250" s="214">
        <f>_xlfn.XLOOKUP(OQG234, Schedule!$F$226:$FO$226, Schedule!$F$236:$FO$236, 0)</f>
        <v>0</v>
      </c>
      <c r="OQH250" s="214">
        <f>_xlfn.XLOOKUP(OQH234, Schedule!$F$226:$FO$226, Schedule!$F$236:$FO$236, 0)</f>
        <v>0</v>
      </c>
      <c r="OQI250" s="214">
        <f>_xlfn.XLOOKUP(OQI234, Schedule!$F$226:$FO$226, Schedule!$F$236:$FO$236, 0)</f>
        <v>0</v>
      </c>
      <c r="OQJ250" s="214">
        <f>_xlfn.XLOOKUP(OQJ234, Schedule!$F$226:$FO$226, Schedule!$F$236:$FO$236, 0)</f>
        <v>0</v>
      </c>
      <c r="OQK250" s="214">
        <f>_xlfn.XLOOKUP(OQK234, Schedule!$F$226:$FO$226, Schedule!$F$236:$FO$236, 0)</f>
        <v>0</v>
      </c>
      <c r="OQL250" s="214">
        <f>_xlfn.XLOOKUP(OQL234, Schedule!$F$226:$FO$226, Schedule!$F$236:$FO$236, 0)</f>
        <v>0</v>
      </c>
      <c r="OQM250" s="214">
        <f>_xlfn.XLOOKUP(OQM234, Schedule!$F$226:$FO$226, Schedule!$F$236:$FO$236, 0)</f>
        <v>0</v>
      </c>
      <c r="OQN250" s="214">
        <f>_xlfn.XLOOKUP(OQN234, Schedule!$F$226:$FO$226, Schedule!$F$236:$FO$236, 0)</f>
        <v>0</v>
      </c>
      <c r="OQO250" s="214">
        <f>_xlfn.XLOOKUP(OQO234, Schedule!$F$226:$FO$226, Schedule!$F$236:$FO$236, 0)</f>
        <v>0</v>
      </c>
      <c r="OQP250" s="214">
        <f>_xlfn.XLOOKUP(OQP234, Schedule!$F$226:$FO$226, Schedule!$F$236:$FO$236, 0)</f>
        <v>0</v>
      </c>
      <c r="OQQ250" s="214">
        <f>_xlfn.XLOOKUP(OQQ234, Schedule!$F$226:$FO$226, Schedule!$F$236:$FO$236, 0)</f>
        <v>0</v>
      </c>
      <c r="OQR250" s="214">
        <f>_xlfn.XLOOKUP(OQR234, Schedule!$F$226:$FO$226, Schedule!$F$236:$FO$236, 0)</f>
        <v>0</v>
      </c>
      <c r="OQS250" s="214">
        <f>_xlfn.XLOOKUP(OQS234, Schedule!$F$226:$FO$226, Schedule!$F$236:$FO$236, 0)</f>
        <v>0</v>
      </c>
      <c r="OQT250" s="214">
        <f>_xlfn.XLOOKUP(OQT234, Schedule!$F$226:$FO$226, Schedule!$F$236:$FO$236, 0)</f>
        <v>0</v>
      </c>
      <c r="OQU250" s="214">
        <f>_xlfn.XLOOKUP(OQU234, Schedule!$F$226:$FO$226, Schedule!$F$236:$FO$236, 0)</f>
        <v>0</v>
      </c>
      <c r="OQV250" s="214">
        <f>_xlfn.XLOOKUP(OQV234, Schedule!$F$226:$FO$226, Schedule!$F$236:$FO$236, 0)</f>
        <v>0</v>
      </c>
      <c r="OQW250" s="214">
        <f>_xlfn.XLOOKUP(OQW234, Schedule!$F$226:$FO$226, Schedule!$F$236:$FO$236, 0)</f>
        <v>0</v>
      </c>
      <c r="OQX250" s="214">
        <f>_xlfn.XLOOKUP(OQX234, Schedule!$F$226:$FO$226, Schedule!$F$236:$FO$236, 0)</f>
        <v>0</v>
      </c>
      <c r="OQY250" s="214">
        <f>_xlfn.XLOOKUP(OQY234, Schedule!$F$226:$FO$226, Schedule!$F$236:$FO$236, 0)</f>
        <v>0</v>
      </c>
      <c r="OQZ250" s="214">
        <f>_xlfn.XLOOKUP(OQZ234, Schedule!$F$226:$FO$226, Schedule!$F$236:$FO$236, 0)</f>
        <v>0</v>
      </c>
      <c r="ORA250" s="214">
        <f>_xlfn.XLOOKUP(ORA234, Schedule!$F$226:$FO$226, Schedule!$F$236:$FO$236, 0)</f>
        <v>0</v>
      </c>
      <c r="ORB250" s="214">
        <f>_xlfn.XLOOKUP(ORB234, Schedule!$F$226:$FO$226, Schedule!$F$236:$FO$236, 0)</f>
        <v>0</v>
      </c>
      <c r="ORC250" s="214">
        <f>_xlfn.XLOOKUP(ORC234, Schedule!$F$226:$FO$226, Schedule!$F$236:$FO$236, 0)</f>
        <v>0</v>
      </c>
      <c r="ORD250" s="214">
        <f>_xlfn.XLOOKUP(ORD234, Schedule!$F$226:$FO$226, Schedule!$F$236:$FO$236, 0)</f>
        <v>0</v>
      </c>
      <c r="ORE250" s="214">
        <f>_xlfn.XLOOKUP(ORE234, Schedule!$F$226:$FO$226, Schedule!$F$236:$FO$236, 0)</f>
        <v>0</v>
      </c>
      <c r="ORF250" s="214">
        <f>_xlfn.XLOOKUP(ORF234, Schedule!$F$226:$FO$226, Schedule!$F$236:$FO$236, 0)</f>
        <v>0</v>
      </c>
      <c r="ORG250" s="214">
        <f>_xlfn.XLOOKUP(ORG234, Schedule!$F$226:$FO$226, Schedule!$F$236:$FO$236, 0)</f>
        <v>0</v>
      </c>
      <c r="ORH250" s="214">
        <f>_xlfn.XLOOKUP(ORH234, Schedule!$F$226:$FO$226, Schedule!$F$236:$FO$236, 0)</f>
        <v>0</v>
      </c>
      <c r="ORI250" s="214">
        <f>_xlfn.XLOOKUP(ORI234, Schedule!$F$226:$FO$226, Schedule!$F$236:$FO$236, 0)</f>
        <v>0</v>
      </c>
      <c r="ORJ250" s="214">
        <f>_xlfn.XLOOKUP(ORJ234, Schedule!$F$226:$FO$226, Schedule!$F$236:$FO$236, 0)</f>
        <v>0</v>
      </c>
      <c r="ORK250" s="214">
        <f>_xlfn.XLOOKUP(ORK234, Schedule!$F$226:$FO$226, Schedule!$F$236:$FO$236, 0)</f>
        <v>0</v>
      </c>
      <c r="ORL250" s="214">
        <f>_xlfn.XLOOKUP(ORL234, Schedule!$F$226:$FO$226, Schedule!$F$236:$FO$236, 0)</f>
        <v>0</v>
      </c>
      <c r="ORM250" s="214">
        <f>_xlfn.XLOOKUP(ORM234, Schedule!$F$226:$FO$226, Schedule!$F$236:$FO$236, 0)</f>
        <v>0</v>
      </c>
      <c r="ORN250" s="214">
        <f>_xlfn.XLOOKUP(ORN234, Schedule!$F$226:$FO$226, Schedule!$F$236:$FO$236, 0)</f>
        <v>0</v>
      </c>
      <c r="ORO250" s="214">
        <f>_xlfn.XLOOKUP(ORO234, Schedule!$F$226:$FO$226, Schedule!$F$236:$FO$236, 0)</f>
        <v>0</v>
      </c>
      <c r="ORP250" s="214">
        <f>_xlfn.XLOOKUP(ORP234, Schedule!$F$226:$FO$226, Schedule!$F$236:$FO$236, 0)</f>
        <v>0</v>
      </c>
      <c r="ORQ250" s="214">
        <f>_xlfn.XLOOKUP(ORQ234, Schedule!$F$226:$FO$226, Schedule!$F$236:$FO$236, 0)</f>
        <v>0</v>
      </c>
      <c r="ORR250" s="214">
        <f>_xlfn.XLOOKUP(ORR234, Schedule!$F$226:$FO$226, Schedule!$F$236:$FO$236, 0)</f>
        <v>0</v>
      </c>
      <c r="ORS250" s="214">
        <f>_xlfn.XLOOKUP(ORS234, Schedule!$F$226:$FO$226, Schedule!$F$236:$FO$236, 0)</f>
        <v>0</v>
      </c>
      <c r="ORT250" s="214">
        <f>_xlfn.XLOOKUP(ORT234, Schedule!$F$226:$FO$226, Schedule!$F$236:$FO$236, 0)</f>
        <v>0</v>
      </c>
      <c r="ORU250" s="214">
        <f>_xlfn.XLOOKUP(ORU234, Schedule!$F$226:$FO$226, Schedule!$F$236:$FO$236, 0)</f>
        <v>0</v>
      </c>
      <c r="ORV250" s="214">
        <f>_xlfn.XLOOKUP(ORV234, Schedule!$F$226:$FO$226, Schedule!$F$236:$FO$236, 0)</f>
        <v>0</v>
      </c>
      <c r="ORW250" s="214">
        <f>_xlfn.XLOOKUP(ORW234, Schedule!$F$226:$FO$226, Schedule!$F$236:$FO$236, 0)</f>
        <v>0</v>
      </c>
      <c r="ORX250" s="214">
        <f>_xlfn.XLOOKUP(ORX234, Schedule!$F$226:$FO$226, Schedule!$F$236:$FO$236, 0)</f>
        <v>0</v>
      </c>
      <c r="ORY250" s="214">
        <f>_xlfn.XLOOKUP(ORY234, Schedule!$F$226:$FO$226, Schedule!$F$236:$FO$236, 0)</f>
        <v>0</v>
      </c>
      <c r="ORZ250" s="214">
        <f>_xlfn.XLOOKUP(ORZ234, Schedule!$F$226:$FO$226, Schedule!$F$236:$FO$236, 0)</f>
        <v>0</v>
      </c>
      <c r="OSA250" s="214">
        <f>_xlfn.XLOOKUP(OSA234, Schedule!$F$226:$FO$226, Schedule!$F$236:$FO$236, 0)</f>
        <v>0</v>
      </c>
      <c r="OSB250" s="214">
        <f>_xlfn.XLOOKUP(OSB234, Schedule!$F$226:$FO$226, Schedule!$F$236:$FO$236, 0)</f>
        <v>0</v>
      </c>
      <c r="OSC250" s="214">
        <f>_xlfn.XLOOKUP(OSC234, Schedule!$F$226:$FO$226, Schedule!$F$236:$FO$236, 0)</f>
        <v>0</v>
      </c>
      <c r="OSD250" s="214">
        <f>_xlfn.XLOOKUP(OSD234, Schedule!$F$226:$FO$226, Schedule!$F$236:$FO$236, 0)</f>
        <v>0</v>
      </c>
      <c r="OSE250" s="214">
        <f>_xlfn.XLOOKUP(OSE234, Schedule!$F$226:$FO$226, Schedule!$F$236:$FO$236, 0)</f>
        <v>0</v>
      </c>
      <c r="OSF250" s="214">
        <f>_xlfn.XLOOKUP(OSF234, Schedule!$F$226:$FO$226, Schedule!$F$236:$FO$236, 0)</f>
        <v>0</v>
      </c>
      <c r="OSG250" s="214">
        <f>_xlfn.XLOOKUP(OSG234, Schedule!$F$226:$FO$226, Schedule!$F$236:$FO$236, 0)</f>
        <v>0</v>
      </c>
      <c r="OSH250" s="214">
        <f>_xlfn.XLOOKUP(OSH234, Schedule!$F$226:$FO$226, Schedule!$F$236:$FO$236, 0)</f>
        <v>0</v>
      </c>
      <c r="OSI250" s="214">
        <f>_xlfn.XLOOKUP(OSI234, Schedule!$F$226:$FO$226, Schedule!$F$236:$FO$236, 0)</f>
        <v>0</v>
      </c>
      <c r="OSJ250" s="214">
        <f>_xlfn.XLOOKUP(OSJ234, Schedule!$F$226:$FO$226, Schedule!$F$236:$FO$236, 0)</f>
        <v>0</v>
      </c>
      <c r="OSK250" s="214">
        <f>_xlfn.XLOOKUP(OSK234, Schedule!$F$226:$FO$226, Schedule!$F$236:$FO$236, 0)</f>
        <v>0</v>
      </c>
      <c r="OSL250" s="214">
        <f>_xlfn.XLOOKUP(OSL234, Schedule!$F$226:$FO$226, Schedule!$F$236:$FO$236, 0)</f>
        <v>0</v>
      </c>
      <c r="OSM250" s="214">
        <f>_xlfn.XLOOKUP(OSM234, Schedule!$F$226:$FO$226, Schedule!$F$236:$FO$236, 0)</f>
        <v>0</v>
      </c>
      <c r="OSN250" s="214">
        <f>_xlfn.XLOOKUP(OSN234, Schedule!$F$226:$FO$226, Schedule!$F$236:$FO$236, 0)</f>
        <v>0</v>
      </c>
      <c r="OSO250" s="214">
        <f>_xlfn.XLOOKUP(OSO234, Schedule!$F$226:$FO$226, Schedule!$F$236:$FO$236, 0)</f>
        <v>0</v>
      </c>
      <c r="OSP250" s="214">
        <f>_xlfn.XLOOKUP(OSP234, Schedule!$F$226:$FO$226, Schedule!$F$236:$FO$236, 0)</f>
        <v>0</v>
      </c>
      <c r="OSQ250" s="214">
        <f>_xlfn.XLOOKUP(OSQ234, Schedule!$F$226:$FO$226, Schedule!$F$236:$FO$236, 0)</f>
        <v>0</v>
      </c>
      <c r="OSR250" s="214">
        <f>_xlfn.XLOOKUP(OSR234, Schedule!$F$226:$FO$226, Schedule!$F$236:$FO$236, 0)</f>
        <v>0</v>
      </c>
      <c r="OSS250" s="214">
        <f>_xlfn.XLOOKUP(OSS234, Schedule!$F$226:$FO$226, Schedule!$F$236:$FO$236, 0)</f>
        <v>0</v>
      </c>
      <c r="OST250" s="214">
        <f>_xlfn.XLOOKUP(OST234, Schedule!$F$226:$FO$226, Schedule!$F$236:$FO$236, 0)</f>
        <v>0</v>
      </c>
      <c r="OSU250" s="214">
        <f>_xlfn.XLOOKUP(OSU234, Schedule!$F$226:$FO$226, Schedule!$F$236:$FO$236, 0)</f>
        <v>0</v>
      </c>
      <c r="OSV250" s="214">
        <f>_xlfn.XLOOKUP(OSV234, Schedule!$F$226:$FO$226, Schedule!$F$236:$FO$236, 0)</f>
        <v>0</v>
      </c>
      <c r="OSW250" s="214">
        <f>_xlfn.XLOOKUP(OSW234, Schedule!$F$226:$FO$226, Schedule!$F$236:$FO$236, 0)</f>
        <v>0</v>
      </c>
      <c r="OSX250" s="214">
        <f>_xlfn.XLOOKUP(OSX234, Schedule!$F$226:$FO$226, Schedule!$F$236:$FO$236, 0)</f>
        <v>0</v>
      </c>
      <c r="OSY250" s="214">
        <f>_xlfn.XLOOKUP(OSY234, Schedule!$F$226:$FO$226, Schedule!$F$236:$FO$236, 0)</f>
        <v>0</v>
      </c>
      <c r="OSZ250" s="214">
        <f>_xlfn.XLOOKUP(OSZ234, Schedule!$F$226:$FO$226, Schedule!$F$236:$FO$236, 0)</f>
        <v>0</v>
      </c>
      <c r="OTA250" s="214">
        <f>_xlfn.XLOOKUP(OTA234, Schedule!$F$226:$FO$226, Schedule!$F$236:$FO$236, 0)</f>
        <v>0</v>
      </c>
      <c r="OTB250" s="214">
        <f>_xlfn.XLOOKUP(OTB234, Schedule!$F$226:$FO$226, Schedule!$F$236:$FO$236, 0)</f>
        <v>0</v>
      </c>
      <c r="OTC250" s="214">
        <f>_xlfn.XLOOKUP(OTC234, Schedule!$F$226:$FO$226, Schedule!$F$236:$FO$236, 0)</f>
        <v>0</v>
      </c>
      <c r="OTD250" s="214">
        <f>_xlfn.XLOOKUP(OTD234, Schedule!$F$226:$FO$226, Schedule!$F$236:$FO$236, 0)</f>
        <v>0</v>
      </c>
      <c r="OTE250" s="214">
        <f>_xlfn.XLOOKUP(OTE234, Schedule!$F$226:$FO$226, Schedule!$F$236:$FO$236, 0)</f>
        <v>0</v>
      </c>
      <c r="OTF250" s="214">
        <f>_xlfn.XLOOKUP(OTF234, Schedule!$F$226:$FO$226, Schedule!$F$236:$FO$236, 0)</f>
        <v>0</v>
      </c>
      <c r="OTG250" s="214">
        <f>_xlfn.XLOOKUP(OTG234, Schedule!$F$226:$FO$226, Schedule!$F$236:$FO$236, 0)</f>
        <v>0</v>
      </c>
      <c r="OTH250" s="214">
        <f>_xlfn.XLOOKUP(OTH234, Schedule!$F$226:$FO$226, Schedule!$F$236:$FO$236, 0)</f>
        <v>0</v>
      </c>
      <c r="OTI250" s="214">
        <f>_xlfn.XLOOKUP(OTI234, Schedule!$F$226:$FO$226, Schedule!$F$236:$FO$236, 0)</f>
        <v>0</v>
      </c>
      <c r="OTJ250" s="214">
        <f>_xlfn.XLOOKUP(OTJ234, Schedule!$F$226:$FO$226, Schedule!$F$236:$FO$236, 0)</f>
        <v>0</v>
      </c>
      <c r="OTK250" s="214">
        <f>_xlfn.XLOOKUP(OTK234, Schedule!$F$226:$FO$226, Schedule!$F$236:$FO$236, 0)</f>
        <v>0</v>
      </c>
      <c r="OTL250" s="214">
        <f>_xlfn.XLOOKUP(OTL234, Schedule!$F$226:$FO$226, Schedule!$F$236:$FO$236, 0)</f>
        <v>0</v>
      </c>
      <c r="OTM250" s="214">
        <f>_xlfn.XLOOKUP(OTM234, Schedule!$F$226:$FO$226, Schedule!$F$236:$FO$236, 0)</f>
        <v>0</v>
      </c>
      <c r="OTN250" s="214">
        <f>_xlfn.XLOOKUP(OTN234, Schedule!$F$226:$FO$226, Schedule!$F$236:$FO$236, 0)</f>
        <v>0</v>
      </c>
      <c r="OTO250" s="214">
        <f>_xlfn.XLOOKUP(OTO234, Schedule!$F$226:$FO$226, Schedule!$F$236:$FO$236, 0)</f>
        <v>0</v>
      </c>
      <c r="OTP250" s="214">
        <f>_xlfn.XLOOKUP(OTP234, Schedule!$F$226:$FO$226, Schedule!$F$236:$FO$236, 0)</f>
        <v>0</v>
      </c>
      <c r="OTQ250" s="214">
        <f>_xlfn.XLOOKUP(OTQ234, Schedule!$F$226:$FO$226, Schedule!$F$236:$FO$236, 0)</f>
        <v>0</v>
      </c>
      <c r="OTR250" s="214">
        <f>_xlfn.XLOOKUP(OTR234, Schedule!$F$226:$FO$226, Schedule!$F$236:$FO$236, 0)</f>
        <v>0</v>
      </c>
      <c r="OTS250" s="214">
        <f>_xlfn.XLOOKUP(OTS234, Schedule!$F$226:$FO$226, Schedule!$F$236:$FO$236, 0)</f>
        <v>0</v>
      </c>
      <c r="OTT250" s="214">
        <f>_xlfn.XLOOKUP(OTT234, Schedule!$F$226:$FO$226, Schedule!$F$236:$FO$236, 0)</f>
        <v>0</v>
      </c>
      <c r="OTU250" s="214">
        <f>_xlfn.XLOOKUP(OTU234, Schedule!$F$226:$FO$226, Schedule!$F$236:$FO$236, 0)</f>
        <v>0</v>
      </c>
      <c r="OTV250" s="214">
        <f>_xlfn.XLOOKUP(OTV234, Schedule!$F$226:$FO$226, Schedule!$F$236:$FO$236, 0)</f>
        <v>0</v>
      </c>
      <c r="OTW250" s="214">
        <f>_xlfn.XLOOKUP(OTW234, Schedule!$F$226:$FO$226, Schedule!$F$236:$FO$236, 0)</f>
        <v>0</v>
      </c>
      <c r="OTX250" s="214">
        <f>_xlfn.XLOOKUP(OTX234, Schedule!$F$226:$FO$226, Schedule!$F$236:$FO$236, 0)</f>
        <v>0</v>
      </c>
      <c r="OTY250" s="214">
        <f>_xlfn.XLOOKUP(OTY234, Schedule!$F$226:$FO$226, Schedule!$F$236:$FO$236, 0)</f>
        <v>0</v>
      </c>
      <c r="OTZ250" s="214">
        <f>_xlfn.XLOOKUP(OTZ234, Schedule!$F$226:$FO$226, Schedule!$F$236:$FO$236, 0)</f>
        <v>0</v>
      </c>
      <c r="OUA250" s="214">
        <f>_xlfn.XLOOKUP(OUA234, Schedule!$F$226:$FO$226, Schedule!$F$236:$FO$236, 0)</f>
        <v>0</v>
      </c>
      <c r="OUB250" s="214">
        <f>_xlfn.XLOOKUP(OUB234, Schedule!$F$226:$FO$226, Schedule!$F$236:$FO$236, 0)</f>
        <v>0</v>
      </c>
      <c r="OUC250" s="214">
        <f>_xlfn.XLOOKUP(OUC234, Schedule!$F$226:$FO$226, Schedule!$F$236:$FO$236, 0)</f>
        <v>0</v>
      </c>
      <c r="OUD250" s="214">
        <f>_xlfn.XLOOKUP(OUD234, Schedule!$F$226:$FO$226, Schedule!$F$236:$FO$236, 0)</f>
        <v>0</v>
      </c>
      <c r="OUE250" s="214">
        <f>_xlfn.XLOOKUP(OUE234, Schedule!$F$226:$FO$226, Schedule!$F$236:$FO$236, 0)</f>
        <v>0</v>
      </c>
      <c r="OUF250" s="214">
        <f>_xlfn.XLOOKUP(OUF234, Schedule!$F$226:$FO$226, Schedule!$F$236:$FO$236, 0)</f>
        <v>0</v>
      </c>
      <c r="OUG250" s="214">
        <f>_xlfn.XLOOKUP(OUG234, Schedule!$F$226:$FO$226, Schedule!$F$236:$FO$236, 0)</f>
        <v>0</v>
      </c>
      <c r="OUH250" s="214">
        <f>_xlfn.XLOOKUP(OUH234, Schedule!$F$226:$FO$226, Schedule!$F$236:$FO$236, 0)</f>
        <v>0</v>
      </c>
      <c r="OUI250" s="214">
        <f>_xlfn.XLOOKUP(OUI234, Schedule!$F$226:$FO$226, Schedule!$F$236:$FO$236, 0)</f>
        <v>0</v>
      </c>
      <c r="OUJ250" s="214">
        <f>_xlfn.XLOOKUP(OUJ234, Schedule!$F$226:$FO$226, Schedule!$F$236:$FO$236, 0)</f>
        <v>0</v>
      </c>
      <c r="OUK250" s="214">
        <f>_xlfn.XLOOKUP(OUK234, Schedule!$F$226:$FO$226, Schedule!$F$236:$FO$236, 0)</f>
        <v>0</v>
      </c>
      <c r="OUL250" s="214">
        <f>_xlfn.XLOOKUP(OUL234, Schedule!$F$226:$FO$226, Schedule!$F$236:$FO$236, 0)</f>
        <v>0</v>
      </c>
      <c r="OUM250" s="214">
        <f>_xlfn.XLOOKUP(OUM234, Schedule!$F$226:$FO$226, Schedule!$F$236:$FO$236, 0)</f>
        <v>0</v>
      </c>
      <c r="OUN250" s="214">
        <f>_xlfn.XLOOKUP(OUN234, Schedule!$F$226:$FO$226, Schedule!$F$236:$FO$236, 0)</f>
        <v>0</v>
      </c>
      <c r="OUO250" s="214">
        <f>_xlfn.XLOOKUP(OUO234, Schedule!$F$226:$FO$226, Schedule!$F$236:$FO$236, 0)</f>
        <v>0</v>
      </c>
      <c r="OUP250" s="214">
        <f>_xlfn.XLOOKUP(OUP234, Schedule!$F$226:$FO$226, Schedule!$F$236:$FO$236, 0)</f>
        <v>0</v>
      </c>
      <c r="OUQ250" s="214">
        <f>_xlfn.XLOOKUP(OUQ234, Schedule!$F$226:$FO$226, Schedule!$F$236:$FO$236, 0)</f>
        <v>0</v>
      </c>
      <c r="OUR250" s="214">
        <f>_xlfn.XLOOKUP(OUR234, Schedule!$F$226:$FO$226, Schedule!$F$236:$FO$236, 0)</f>
        <v>0</v>
      </c>
      <c r="OUS250" s="214">
        <f>_xlfn.XLOOKUP(OUS234, Schedule!$F$226:$FO$226, Schedule!$F$236:$FO$236, 0)</f>
        <v>0</v>
      </c>
      <c r="OUT250" s="214">
        <f>_xlfn.XLOOKUP(OUT234, Schedule!$F$226:$FO$226, Schedule!$F$236:$FO$236, 0)</f>
        <v>0</v>
      </c>
      <c r="OUU250" s="214">
        <f>_xlfn.XLOOKUP(OUU234, Schedule!$F$226:$FO$226, Schedule!$F$236:$FO$236, 0)</f>
        <v>0</v>
      </c>
      <c r="OUV250" s="214">
        <f>_xlfn.XLOOKUP(OUV234, Schedule!$F$226:$FO$226, Schedule!$F$236:$FO$236, 0)</f>
        <v>0</v>
      </c>
      <c r="OUW250" s="214">
        <f>_xlfn.XLOOKUP(OUW234, Schedule!$F$226:$FO$226, Schedule!$F$236:$FO$236, 0)</f>
        <v>0</v>
      </c>
      <c r="OUX250" s="214">
        <f>_xlfn.XLOOKUP(OUX234, Schedule!$F$226:$FO$226, Schedule!$F$236:$FO$236, 0)</f>
        <v>0</v>
      </c>
      <c r="OUY250" s="214">
        <f>_xlfn.XLOOKUP(OUY234, Schedule!$F$226:$FO$226, Schedule!$F$236:$FO$236, 0)</f>
        <v>0</v>
      </c>
      <c r="OUZ250" s="214">
        <f>_xlfn.XLOOKUP(OUZ234, Schedule!$F$226:$FO$226, Schedule!$F$236:$FO$236, 0)</f>
        <v>0</v>
      </c>
      <c r="OVA250" s="214">
        <f>_xlfn.XLOOKUP(OVA234, Schedule!$F$226:$FO$226, Schedule!$F$236:$FO$236, 0)</f>
        <v>0</v>
      </c>
      <c r="OVB250" s="214">
        <f>_xlfn.XLOOKUP(OVB234, Schedule!$F$226:$FO$226, Schedule!$F$236:$FO$236, 0)</f>
        <v>0</v>
      </c>
      <c r="OVC250" s="214">
        <f>_xlfn.XLOOKUP(OVC234, Schedule!$F$226:$FO$226, Schedule!$F$236:$FO$236, 0)</f>
        <v>0</v>
      </c>
      <c r="OVD250" s="214">
        <f>_xlfn.XLOOKUP(OVD234, Schedule!$F$226:$FO$226, Schedule!$F$236:$FO$236, 0)</f>
        <v>0</v>
      </c>
      <c r="OVE250" s="214">
        <f>_xlfn.XLOOKUP(OVE234, Schedule!$F$226:$FO$226, Schedule!$F$236:$FO$236, 0)</f>
        <v>0</v>
      </c>
      <c r="OVF250" s="214">
        <f>_xlfn.XLOOKUP(OVF234, Schedule!$F$226:$FO$226, Schedule!$F$236:$FO$236, 0)</f>
        <v>0</v>
      </c>
      <c r="OVG250" s="214">
        <f>_xlfn.XLOOKUP(OVG234, Schedule!$F$226:$FO$226, Schedule!$F$236:$FO$236, 0)</f>
        <v>0</v>
      </c>
      <c r="OVH250" s="214">
        <f>_xlfn.XLOOKUP(OVH234, Schedule!$F$226:$FO$226, Schedule!$F$236:$FO$236, 0)</f>
        <v>0</v>
      </c>
      <c r="OVI250" s="214">
        <f>_xlfn.XLOOKUP(OVI234, Schedule!$F$226:$FO$226, Schedule!$F$236:$FO$236, 0)</f>
        <v>0</v>
      </c>
      <c r="OVJ250" s="214">
        <f>_xlfn.XLOOKUP(OVJ234, Schedule!$F$226:$FO$226, Schedule!$F$236:$FO$236, 0)</f>
        <v>0</v>
      </c>
      <c r="OVK250" s="214">
        <f>_xlfn.XLOOKUP(OVK234, Schedule!$F$226:$FO$226, Schedule!$F$236:$FO$236, 0)</f>
        <v>0</v>
      </c>
      <c r="OVL250" s="214">
        <f>_xlfn.XLOOKUP(OVL234, Schedule!$F$226:$FO$226, Schedule!$F$236:$FO$236, 0)</f>
        <v>0</v>
      </c>
      <c r="OVM250" s="214">
        <f>_xlfn.XLOOKUP(OVM234, Schedule!$F$226:$FO$226, Schedule!$F$236:$FO$236, 0)</f>
        <v>0</v>
      </c>
      <c r="OVN250" s="214">
        <f>_xlfn.XLOOKUP(OVN234, Schedule!$F$226:$FO$226, Schedule!$F$236:$FO$236, 0)</f>
        <v>0</v>
      </c>
      <c r="OVO250" s="214">
        <f>_xlfn.XLOOKUP(OVO234, Schedule!$F$226:$FO$226, Schedule!$F$236:$FO$236, 0)</f>
        <v>0</v>
      </c>
      <c r="OVP250" s="214">
        <f>_xlfn.XLOOKUP(OVP234, Schedule!$F$226:$FO$226, Schedule!$F$236:$FO$236, 0)</f>
        <v>0</v>
      </c>
      <c r="OVQ250" s="214">
        <f>_xlfn.XLOOKUP(OVQ234, Schedule!$F$226:$FO$226, Schedule!$F$236:$FO$236, 0)</f>
        <v>0</v>
      </c>
      <c r="OVR250" s="214">
        <f>_xlfn.XLOOKUP(OVR234, Schedule!$F$226:$FO$226, Schedule!$F$236:$FO$236, 0)</f>
        <v>0</v>
      </c>
      <c r="OVS250" s="214">
        <f>_xlfn.XLOOKUP(OVS234, Schedule!$F$226:$FO$226, Schedule!$F$236:$FO$236, 0)</f>
        <v>0</v>
      </c>
      <c r="OVT250" s="214">
        <f>_xlfn.XLOOKUP(OVT234, Schedule!$F$226:$FO$226, Schedule!$F$236:$FO$236, 0)</f>
        <v>0</v>
      </c>
      <c r="OVU250" s="214">
        <f>_xlfn.XLOOKUP(OVU234, Schedule!$F$226:$FO$226, Schedule!$F$236:$FO$236, 0)</f>
        <v>0</v>
      </c>
      <c r="OVV250" s="214">
        <f>_xlfn.XLOOKUP(OVV234, Schedule!$F$226:$FO$226, Schedule!$F$236:$FO$236, 0)</f>
        <v>0</v>
      </c>
      <c r="OVW250" s="214">
        <f>_xlfn.XLOOKUP(OVW234, Schedule!$F$226:$FO$226, Schedule!$F$236:$FO$236, 0)</f>
        <v>0</v>
      </c>
      <c r="OVX250" s="214">
        <f>_xlfn.XLOOKUP(OVX234, Schedule!$F$226:$FO$226, Schedule!$F$236:$FO$236, 0)</f>
        <v>0</v>
      </c>
      <c r="OVY250" s="214">
        <f>_xlfn.XLOOKUP(OVY234, Schedule!$F$226:$FO$226, Schedule!$F$236:$FO$236, 0)</f>
        <v>0</v>
      </c>
      <c r="OVZ250" s="214">
        <f>_xlfn.XLOOKUP(OVZ234, Schedule!$F$226:$FO$226, Schedule!$F$236:$FO$236, 0)</f>
        <v>0</v>
      </c>
      <c r="OWA250" s="214">
        <f>_xlfn.XLOOKUP(OWA234, Schedule!$F$226:$FO$226, Schedule!$F$236:$FO$236, 0)</f>
        <v>0</v>
      </c>
      <c r="OWB250" s="214">
        <f>_xlfn.XLOOKUP(OWB234, Schedule!$F$226:$FO$226, Schedule!$F$236:$FO$236, 0)</f>
        <v>0</v>
      </c>
      <c r="OWC250" s="214">
        <f>_xlfn.XLOOKUP(OWC234, Schedule!$F$226:$FO$226, Schedule!$F$236:$FO$236, 0)</f>
        <v>0</v>
      </c>
      <c r="OWD250" s="214">
        <f>_xlfn.XLOOKUP(OWD234, Schedule!$F$226:$FO$226, Schedule!$F$236:$FO$236, 0)</f>
        <v>0</v>
      </c>
      <c r="OWE250" s="214">
        <f>_xlfn.XLOOKUP(OWE234, Schedule!$F$226:$FO$226, Schedule!$F$236:$FO$236, 0)</f>
        <v>0</v>
      </c>
      <c r="OWF250" s="214">
        <f>_xlfn.XLOOKUP(OWF234, Schedule!$F$226:$FO$226, Schedule!$F$236:$FO$236, 0)</f>
        <v>0</v>
      </c>
      <c r="OWG250" s="214">
        <f>_xlfn.XLOOKUP(OWG234, Schedule!$F$226:$FO$226, Schedule!$F$236:$FO$236, 0)</f>
        <v>0</v>
      </c>
      <c r="OWH250" s="214">
        <f>_xlfn.XLOOKUP(OWH234, Schedule!$F$226:$FO$226, Schedule!$F$236:$FO$236, 0)</f>
        <v>0</v>
      </c>
      <c r="OWI250" s="214">
        <f>_xlfn.XLOOKUP(OWI234, Schedule!$F$226:$FO$226, Schedule!$F$236:$FO$236, 0)</f>
        <v>0</v>
      </c>
      <c r="OWJ250" s="214">
        <f>_xlfn.XLOOKUP(OWJ234, Schedule!$F$226:$FO$226, Schedule!$F$236:$FO$236, 0)</f>
        <v>0</v>
      </c>
      <c r="OWK250" s="214">
        <f>_xlfn.XLOOKUP(OWK234, Schedule!$F$226:$FO$226, Schedule!$F$236:$FO$236, 0)</f>
        <v>0</v>
      </c>
      <c r="OWL250" s="214">
        <f>_xlfn.XLOOKUP(OWL234, Schedule!$F$226:$FO$226, Schedule!$F$236:$FO$236, 0)</f>
        <v>0</v>
      </c>
      <c r="OWM250" s="214">
        <f>_xlfn.XLOOKUP(OWM234, Schedule!$F$226:$FO$226, Schedule!$F$236:$FO$236, 0)</f>
        <v>0</v>
      </c>
      <c r="OWN250" s="214">
        <f>_xlfn.XLOOKUP(OWN234, Schedule!$F$226:$FO$226, Schedule!$F$236:$FO$236, 0)</f>
        <v>0</v>
      </c>
      <c r="OWO250" s="214">
        <f>_xlfn.XLOOKUP(OWO234, Schedule!$F$226:$FO$226, Schedule!$F$236:$FO$236, 0)</f>
        <v>0</v>
      </c>
      <c r="OWP250" s="214">
        <f>_xlfn.XLOOKUP(OWP234, Schedule!$F$226:$FO$226, Schedule!$F$236:$FO$236, 0)</f>
        <v>0</v>
      </c>
      <c r="OWQ250" s="214">
        <f>_xlfn.XLOOKUP(OWQ234, Schedule!$F$226:$FO$226, Schedule!$F$236:$FO$236, 0)</f>
        <v>0</v>
      </c>
      <c r="OWR250" s="214">
        <f>_xlfn.XLOOKUP(OWR234, Schedule!$F$226:$FO$226, Schedule!$F$236:$FO$236, 0)</f>
        <v>0</v>
      </c>
      <c r="OWS250" s="214">
        <f>_xlfn.XLOOKUP(OWS234, Schedule!$F$226:$FO$226, Schedule!$F$236:$FO$236, 0)</f>
        <v>0</v>
      </c>
      <c r="OWT250" s="214">
        <f>_xlfn.XLOOKUP(OWT234, Schedule!$F$226:$FO$226, Schedule!$F$236:$FO$236, 0)</f>
        <v>0</v>
      </c>
      <c r="OWU250" s="214">
        <f>_xlfn.XLOOKUP(OWU234, Schedule!$F$226:$FO$226, Schedule!$F$236:$FO$236, 0)</f>
        <v>0</v>
      </c>
      <c r="OWV250" s="214">
        <f>_xlfn.XLOOKUP(OWV234, Schedule!$F$226:$FO$226, Schedule!$F$236:$FO$236, 0)</f>
        <v>0</v>
      </c>
      <c r="OWW250" s="214">
        <f>_xlfn.XLOOKUP(OWW234, Schedule!$F$226:$FO$226, Schedule!$F$236:$FO$236, 0)</f>
        <v>0</v>
      </c>
      <c r="OWX250" s="214">
        <f>_xlfn.XLOOKUP(OWX234, Schedule!$F$226:$FO$226, Schedule!$F$236:$FO$236, 0)</f>
        <v>0</v>
      </c>
      <c r="OWY250" s="214">
        <f>_xlfn.XLOOKUP(OWY234, Schedule!$F$226:$FO$226, Schedule!$F$236:$FO$236, 0)</f>
        <v>0</v>
      </c>
      <c r="OWZ250" s="214">
        <f>_xlfn.XLOOKUP(OWZ234, Schedule!$F$226:$FO$226, Schedule!$F$236:$FO$236, 0)</f>
        <v>0</v>
      </c>
      <c r="OXA250" s="214">
        <f>_xlfn.XLOOKUP(OXA234, Schedule!$F$226:$FO$226, Schedule!$F$236:$FO$236, 0)</f>
        <v>0</v>
      </c>
      <c r="OXB250" s="214">
        <f>_xlfn.XLOOKUP(OXB234, Schedule!$F$226:$FO$226, Schedule!$F$236:$FO$236, 0)</f>
        <v>0</v>
      </c>
      <c r="OXC250" s="214">
        <f>_xlfn.XLOOKUP(OXC234, Schedule!$F$226:$FO$226, Schedule!$F$236:$FO$236, 0)</f>
        <v>0</v>
      </c>
      <c r="OXD250" s="214">
        <f>_xlfn.XLOOKUP(OXD234, Schedule!$F$226:$FO$226, Schedule!$F$236:$FO$236, 0)</f>
        <v>0</v>
      </c>
      <c r="OXE250" s="214">
        <f>_xlfn.XLOOKUP(OXE234, Schedule!$F$226:$FO$226, Schedule!$F$236:$FO$236, 0)</f>
        <v>0</v>
      </c>
      <c r="OXF250" s="214">
        <f>_xlfn.XLOOKUP(OXF234, Schedule!$F$226:$FO$226, Schedule!$F$236:$FO$236, 0)</f>
        <v>0</v>
      </c>
      <c r="OXG250" s="214">
        <f>_xlfn.XLOOKUP(OXG234, Schedule!$F$226:$FO$226, Schedule!$F$236:$FO$236, 0)</f>
        <v>0</v>
      </c>
      <c r="OXH250" s="214">
        <f>_xlfn.XLOOKUP(OXH234, Schedule!$F$226:$FO$226, Schedule!$F$236:$FO$236, 0)</f>
        <v>0</v>
      </c>
      <c r="OXI250" s="214">
        <f>_xlfn.XLOOKUP(OXI234, Schedule!$F$226:$FO$226, Schedule!$F$236:$FO$236, 0)</f>
        <v>0</v>
      </c>
      <c r="OXJ250" s="214">
        <f>_xlfn.XLOOKUP(OXJ234, Schedule!$F$226:$FO$226, Schedule!$F$236:$FO$236, 0)</f>
        <v>0</v>
      </c>
      <c r="OXK250" s="214">
        <f>_xlfn.XLOOKUP(OXK234, Schedule!$F$226:$FO$226, Schedule!$F$236:$FO$236, 0)</f>
        <v>0</v>
      </c>
      <c r="OXL250" s="214">
        <f>_xlfn.XLOOKUP(OXL234, Schedule!$F$226:$FO$226, Schedule!$F$236:$FO$236, 0)</f>
        <v>0</v>
      </c>
      <c r="OXM250" s="214">
        <f>_xlfn.XLOOKUP(OXM234, Schedule!$F$226:$FO$226, Schedule!$F$236:$FO$236, 0)</f>
        <v>0</v>
      </c>
      <c r="OXN250" s="214">
        <f>_xlfn.XLOOKUP(OXN234, Schedule!$F$226:$FO$226, Schedule!$F$236:$FO$236, 0)</f>
        <v>0</v>
      </c>
      <c r="OXO250" s="214">
        <f>_xlfn.XLOOKUP(OXO234, Schedule!$F$226:$FO$226, Schedule!$F$236:$FO$236, 0)</f>
        <v>0</v>
      </c>
      <c r="OXP250" s="214">
        <f>_xlfn.XLOOKUP(OXP234, Schedule!$F$226:$FO$226, Schedule!$F$236:$FO$236, 0)</f>
        <v>0</v>
      </c>
      <c r="OXQ250" s="214">
        <f>_xlfn.XLOOKUP(OXQ234, Schedule!$F$226:$FO$226, Schedule!$F$236:$FO$236, 0)</f>
        <v>0</v>
      </c>
      <c r="OXR250" s="214">
        <f>_xlfn.XLOOKUP(OXR234, Schedule!$F$226:$FO$226, Schedule!$F$236:$FO$236, 0)</f>
        <v>0</v>
      </c>
      <c r="OXS250" s="214">
        <f>_xlfn.XLOOKUP(OXS234, Schedule!$F$226:$FO$226, Schedule!$F$236:$FO$236, 0)</f>
        <v>0</v>
      </c>
      <c r="OXT250" s="214">
        <f>_xlfn.XLOOKUP(OXT234, Schedule!$F$226:$FO$226, Schedule!$F$236:$FO$236, 0)</f>
        <v>0</v>
      </c>
      <c r="OXU250" s="214">
        <f>_xlfn.XLOOKUP(OXU234, Schedule!$F$226:$FO$226, Schedule!$F$236:$FO$236, 0)</f>
        <v>0</v>
      </c>
      <c r="OXV250" s="214">
        <f>_xlfn.XLOOKUP(OXV234, Schedule!$F$226:$FO$226, Schedule!$F$236:$FO$236, 0)</f>
        <v>0</v>
      </c>
      <c r="OXW250" s="214">
        <f>_xlfn.XLOOKUP(OXW234, Schedule!$F$226:$FO$226, Schedule!$F$236:$FO$236, 0)</f>
        <v>0</v>
      </c>
      <c r="OXX250" s="214">
        <f>_xlfn.XLOOKUP(OXX234, Schedule!$F$226:$FO$226, Schedule!$F$236:$FO$236, 0)</f>
        <v>0</v>
      </c>
      <c r="OXY250" s="214">
        <f>_xlfn.XLOOKUP(OXY234, Schedule!$F$226:$FO$226, Schedule!$F$236:$FO$236, 0)</f>
        <v>0</v>
      </c>
      <c r="OXZ250" s="214">
        <f>_xlfn.XLOOKUP(OXZ234, Schedule!$F$226:$FO$226, Schedule!$F$236:$FO$236, 0)</f>
        <v>0</v>
      </c>
      <c r="OYA250" s="214">
        <f>_xlfn.XLOOKUP(OYA234, Schedule!$F$226:$FO$226, Schedule!$F$236:$FO$236, 0)</f>
        <v>0</v>
      </c>
      <c r="OYB250" s="214">
        <f>_xlfn.XLOOKUP(OYB234, Schedule!$F$226:$FO$226, Schedule!$F$236:$FO$236, 0)</f>
        <v>0</v>
      </c>
      <c r="OYC250" s="214">
        <f>_xlfn.XLOOKUP(OYC234, Schedule!$F$226:$FO$226, Schedule!$F$236:$FO$236, 0)</f>
        <v>0</v>
      </c>
      <c r="OYD250" s="214">
        <f>_xlfn.XLOOKUP(OYD234, Schedule!$F$226:$FO$226, Schedule!$F$236:$FO$236, 0)</f>
        <v>0</v>
      </c>
      <c r="OYE250" s="214">
        <f>_xlfn.XLOOKUP(OYE234, Schedule!$F$226:$FO$226, Schedule!$F$236:$FO$236, 0)</f>
        <v>0</v>
      </c>
      <c r="OYF250" s="214">
        <f>_xlfn.XLOOKUP(OYF234, Schedule!$F$226:$FO$226, Schedule!$F$236:$FO$236, 0)</f>
        <v>0</v>
      </c>
      <c r="OYG250" s="214">
        <f>_xlfn.XLOOKUP(OYG234, Schedule!$F$226:$FO$226, Schedule!$F$236:$FO$236, 0)</f>
        <v>0</v>
      </c>
      <c r="OYH250" s="214">
        <f>_xlfn.XLOOKUP(OYH234, Schedule!$F$226:$FO$226, Schedule!$F$236:$FO$236, 0)</f>
        <v>0</v>
      </c>
      <c r="OYI250" s="214">
        <f>_xlfn.XLOOKUP(OYI234, Schedule!$F$226:$FO$226, Schedule!$F$236:$FO$236, 0)</f>
        <v>0</v>
      </c>
      <c r="OYJ250" s="214">
        <f>_xlfn.XLOOKUP(OYJ234, Schedule!$F$226:$FO$226, Schedule!$F$236:$FO$236, 0)</f>
        <v>0</v>
      </c>
      <c r="OYK250" s="214">
        <f>_xlfn.XLOOKUP(OYK234, Schedule!$F$226:$FO$226, Schedule!$F$236:$FO$236, 0)</f>
        <v>0</v>
      </c>
      <c r="OYL250" s="214">
        <f>_xlfn.XLOOKUP(OYL234, Schedule!$F$226:$FO$226, Schedule!$F$236:$FO$236, 0)</f>
        <v>0</v>
      </c>
      <c r="OYM250" s="214">
        <f>_xlfn.XLOOKUP(OYM234, Schedule!$F$226:$FO$226, Schedule!$F$236:$FO$236, 0)</f>
        <v>0</v>
      </c>
      <c r="OYN250" s="214">
        <f>_xlfn.XLOOKUP(OYN234, Schedule!$F$226:$FO$226, Schedule!$F$236:$FO$236, 0)</f>
        <v>0</v>
      </c>
      <c r="OYO250" s="214">
        <f>_xlfn.XLOOKUP(OYO234, Schedule!$F$226:$FO$226, Schedule!$F$236:$FO$236, 0)</f>
        <v>0</v>
      </c>
      <c r="OYP250" s="214">
        <f>_xlfn.XLOOKUP(OYP234, Schedule!$F$226:$FO$226, Schedule!$F$236:$FO$236, 0)</f>
        <v>0</v>
      </c>
      <c r="OYQ250" s="214">
        <f>_xlfn.XLOOKUP(OYQ234, Schedule!$F$226:$FO$226, Schedule!$F$236:$FO$236, 0)</f>
        <v>0</v>
      </c>
      <c r="OYR250" s="214">
        <f>_xlfn.XLOOKUP(OYR234, Schedule!$F$226:$FO$226, Schedule!$F$236:$FO$236, 0)</f>
        <v>0</v>
      </c>
      <c r="OYS250" s="214">
        <f>_xlfn.XLOOKUP(OYS234, Schedule!$F$226:$FO$226, Schedule!$F$236:$FO$236, 0)</f>
        <v>0</v>
      </c>
      <c r="OYT250" s="214">
        <f>_xlfn.XLOOKUP(OYT234, Schedule!$F$226:$FO$226, Schedule!$F$236:$FO$236, 0)</f>
        <v>0</v>
      </c>
      <c r="OYU250" s="214">
        <f>_xlfn.XLOOKUP(OYU234, Schedule!$F$226:$FO$226, Schedule!$F$236:$FO$236, 0)</f>
        <v>0</v>
      </c>
      <c r="OYV250" s="214">
        <f>_xlfn.XLOOKUP(OYV234, Schedule!$F$226:$FO$226, Schedule!$F$236:$FO$236, 0)</f>
        <v>0</v>
      </c>
      <c r="OYW250" s="214">
        <f>_xlfn.XLOOKUP(OYW234, Schedule!$F$226:$FO$226, Schedule!$F$236:$FO$236, 0)</f>
        <v>0</v>
      </c>
      <c r="OYX250" s="214">
        <f>_xlfn.XLOOKUP(OYX234, Schedule!$F$226:$FO$226, Schedule!$F$236:$FO$236, 0)</f>
        <v>0</v>
      </c>
      <c r="OYY250" s="214">
        <f>_xlfn.XLOOKUP(OYY234, Schedule!$F$226:$FO$226, Schedule!$F$236:$FO$236, 0)</f>
        <v>0</v>
      </c>
      <c r="OYZ250" s="214">
        <f>_xlfn.XLOOKUP(OYZ234, Schedule!$F$226:$FO$226, Schedule!$F$236:$FO$236, 0)</f>
        <v>0</v>
      </c>
      <c r="OZA250" s="214">
        <f>_xlfn.XLOOKUP(OZA234, Schedule!$F$226:$FO$226, Schedule!$F$236:$FO$236, 0)</f>
        <v>0</v>
      </c>
      <c r="OZB250" s="214">
        <f>_xlfn.XLOOKUP(OZB234, Schedule!$F$226:$FO$226, Schedule!$F$236:$FO$236, 0)</f>
        <v>0</v>
      </c>
      <c r="OZC250" s="214">
        <f>_xlfn.XLOOKUP(OZC234, Schedule!$F$226:$FO$226, Schedule!$F$236:$FO$236, 0)</f>
        <v>0</v>
      </c>
      <c r="OZD250" s="214">
        <f>_xlfn.XLOOKUP(OZD234, Schedule!$F$226:$FO$226, Schedule!$F$236:$FO$236, 0)</f>
        <v>0</v>
      </c>
      <c r="OZE250" s="214">
        <f>_xlfn.XLOOKUP(OZE234, Schedule!$F$226:$FO$226, Schedule!$F$236:$FO$236, 0)</f>
        <v>0</v>
      </c>
      <c r="OZF250" s="214">
        <f>_xlfn.XLOOKUP(OZF234, Schedule!$F$226:$FO$226, Schedule!$F$236:$FO$236, 0)</f>
        <v>0</v>
      </c>
      <c r="OZG250" s="214">
        <f>_xlfn.XLOOKUP(OZG234, Schedule!$F$226:$FO$226, Schedule!$F$236:$FO$236, 0)</f>
        <v>0</v>
      </c>
      <c r="OZH250" s="214">
        <f>_xlfn.XLOOKUP(OZH234, Schedule!$F$226:$FO$226, Schedule!$F$236:$FO$236, 0)</f>
        <v>0</v>
      </c>
      <c r="OZI250" s="214">
        <f>_xlfn.XLOOKUP(OZI234, Schedule!$F$226:$FO$226, Schedule!$F$236:$FO$236, 0)</f>
        <v>0</v>
      </c>
      <c r="OZJ250" s="214">
        <f>_xlfn.XLOOKUP(OZJ234, Schedule!$F$226:$FO$226, Schedule!$F$236:$FO$236, 0)</f>
        <v>0</v>
      </c>
      <c r="OZK250" s="214">
        <f>_xlfn.XLOOKUP(OZK234, Schedule!$F$226:$FO$226, Schedule!$F$236:$FO$236, 0)</f>
        <v>0</v>
      </c>
      <c r="OZL250" s="214">
        <f>_xlfn.XLOOKUP(OZL234, Schedule!$F$226:$FO$226, Schedule!$F$236:$FO$236, 0)</f>
        <v>0</v>
      </c>
      <c r="OZM250" s="214">
        <f>_xlfn.XLOOKUP(OZM234, Schedule!$F$226:$FO$226, Schedule!$F$236:$FO$236, 0)</f>
        <v>0</v>
      </c>
      <c r="OZN250" s="214">
        <f>_xlfn.XLOOKUP(OZN234, Schedule!$F$226:$FO$226, Schedule!$F$236:$FO$236, 0)</f>
        <v>0</v>
      </c>
      <c r="OZO250" s="214">
        <f>_xlfn.XLOOKUP(OZO234, Schedule!$F$226:$FO$226, Schedule!$F$236:$FO$236, 0)</f>
        <v>0</v>
      </c>
      <c r="OZP250" s="214">
        <f>_xlfn.XLOOKUP(OZP234, Schedule!$F$226:$FO$226, Schedule!$F$236:$FO$236, 0)</f>
        <v>0</v>
      </c>
      <c r="OZQ250" s="214">
        <f>_xlfn.XLOOKUP(OZQ234, Schedule!$F$226:$FO$226, Schedule!$F$236:$FO$236, 0)</f>
        <v>0</v>
      </c>
      <c r="OZR250" s="214">
        <f>_xlfn.XLOOKUP(OZR234, Schedule!$F$226:$FO$226, Schedule!$F$236:$FO$236, 0)</f>
        <v>0</v>
      </c>
      <c r="OZS250" s="214">
        <f>_xlfn.XLOOKUP(OZS234, Schedule!$F$226:$FO$226, Schedule!$F$236:$FO$236, 0)</f>
        <v>0</v>
      </c>
      <c r="OZT250" s="214">
        <f>_xlfn.XLOOKUP(OZT234, Schedule!$F$226:$FO$226, Schedule!$F$236:$FO$236, 0)</f>
        <v>0</v>
      </c>
      <c r="OZU250" s="214">
        <f>_xlfn.XLOOKUP(OZU234, Schedule!$F$226:$FO$226, Schedule!$F$236:$FO$236, 0)</f>
        <v>0</v>
      </c>
      <c r="OZV250" s="214">
        <f>_xlfn.XLOOKUP(OZV234, Schedule!$F$226:$FO$226, Schedule!$F$236:$FO$236, 0)</f>
        <v>0</v>
      </c>
      <c r="OZW250" s="214">
        <f>_xlfn.XLOOKUP(OZW234, Schedule!$F$226:$FO$226, Schedule!$F$236:$FO$236, 0)</f>
        <v>0</v>
      </c>
      <c r="OZX250" s="214">
        <f>_xlfn.XLOOKUP(OZX234, Schedule!$F$226:$FO$226, Schedule!$F$236:$FO$236, 0)</f>
        <v>0</v>
      </c>
      <c r="OZY250" s="214">
        <f>_xlfn.XLOOKUP(OZY234, Schedule!$F$226:$FO$226, Schedule!$F$236:$FO$236, 0)</f>
        <v>0</v>
      </c>
      <c r="OZZ250" s="214">
        <f>_xlfn.XLOOKUP(OZZ234, Schedule!$F$226:$FO$226, Schedule!$F$236:$FO$236, 0)</f>
        <v>0</v>
      </c>
      <c r="PAA250" s="214">
        <f>_xlfn.XLOOKUP(PAA234, Schedule!$F$226:$FO$226, Schedule!$F$236:$FO$236, 0)</f>
        <v>0</v>
      </c>
      <c r="PAB250" s="214">
        <f>_xlfn.XLOOKUP(PAB234, Schedule!$F$226:$FO$226, Schedule!$F$236:$FO$236, 0)</f>
        <v>0</v>
      </c>
      <c r="PAC250" s="214">
        <f>_xlfn.XLOOKUP(PAC234, Schedule!$F$226:$FO$226, Schedule!$F$236:$FO$236, 0)</f>
        <v>0</v>
      </c>
      <c r="PAD250" s="214">
        <f>_xlfn.XLOOKUP(PAD234, Schedule!$F$226:$FO$226, Schedule!$F$236:$FO$236, 0)</f>
        <v>0</v>
      </c>
      <c r="PAE250" s="214">
        <f>_xlfn.XLOOKUP(PAE234, Schedule!$F$226:$FO$226, Schedule!$F$236:$FO$236, 0)</f>
        <v>0</v>
      </c>
      <c r="PAF250" s="214">
        <f>_xlfn.XLOOKUP(PAF234, Schedule!$F$226:$FO$226, Schedule!$F$236:$FO$236, 0)</f>
        <v>0</v>
      </c>
      <c r="PAG250" s="214">
        <f>_xlfn.XLOOKUP(PAG234, Schedule!$F$226:$FO$226, Schedule!$F$236:$FO$236, 0)</f>
        <v>0</v>
      </c>
      <c r="PAH250" s="214">
        <f>_xlfn.XLOOKUP(PAH234, Schedule!$F$226:$FO$226, Schedule!$F$236:$FO$236, 0)</f>
        <v>0</v>
      </c>
      <c r="PAI250" s="214">
        <f>_xlfn.XLOOKUP(PAI234, Schedule!$F$226:$FO$226, Schedule!$F$236:$FO$236, 0)</f>
        <v>0</v>
      </c>
      <c r="PAJ250" s="214">
        <f>_xlfn.XLOOKUP(PAJ234, Schedule!$F$226:$FO$226, Schedule!$F$236:$FO$236, 0)</f>
        <v>0</v>
      </c>
      <c r="PAK250" s="214">
        <f>_xlfn.XLOOKUP(PAK234, Schedule!$F$226:$FO$226, Schedule!$F$236:$FO$236, 0)</f>
        <v>0</v>
      </c>
      <c r="PAL250" s="214">
        <f>_xlfn.XLOOKUP(PAL234, Schedule!$F$226:$FO$226, Schedule!$F$236:$FO$236, 0)</f>
        <v>0</v>
      </c>
      <c r="PAM250" s="214">
        <f>_xlfn.XLOOKUP(PAM234, Schedule!$F$226:$FO$226, Schedule!$F$236:$FO$236, 0)</f>
        <v>0</v>
      </c>
      <c r="PAN250" s="214">
        <f>_xlfn.XLOOKUP(PAN234, Schedule!$F$226:$FO$226, Schedule!$F$236:$FO$236, 0)</f>
        <v>0</v>
      </c>
      <c r="PAO250" s="214">
        <f>_xlfn.XLOOKUP(PAO234, Schedule!$F$226:$FO$226, Schedule!$F$236:$FO$236, 0)</f>
        <v>0</v>
      </c>
      <c r="PAP250" s="214">
        <f>_xlfn.XLOOKUP(PAP234, Schedule!$F$226:$FO$226, Schedule!$F$236:$FO$236, 0)</f>
        <v>0</v>
      </c>
      <c r="PAQ250" s="214">
        <f>_xlfn.XLOOKUP(PAQ234, Schedule!$F$226:$FO$226, Schedule!$F$236:$FO$236, 0)</f>
        <v>0</v>
      </c>
      <c r="PAR250" s="214">
        <f>_xlfn.XLOOKUP(PAR234, Schedule!$F$226:$FO$226, Schedule!$F$236:$FO$236, 0)</f>
        <v>0</v>
      </c>
      <c r="PAS250" s="214">
        <f>_xlfn.XLOOKUP(PAS234, Schedule!$F$226:$FO$226, Schedule!$F$236:$FO$236, 0)</f>
        <v>0</v>
      </c>
      <c r="PAT250" s="214">
        <f>_xlfn.XLOOKUP(PAT234, Schedule!$F$226:$FO$226, Schedule!$F$236:$FO$236, 0)</f>
        <v>0</v>
      </c>
      <c r="PAU250" s="214">
        <f>_xlfn.XLOOKUP(PAU234, Schedule!$F$226:$FO$226, Schedule!$F$236:$FO$236, 0)</f>
        <v>0</v>
      </c>
      <c r="PAV250" s="214">
        <f>_xlfn.XLOOKUP(PAV234, Schedule!$F$226:$FO$226, Schedule!$F$236:$FO$236, 0)</f>
        <v>0</v>
      </c>
      <c r="PAW250" s="214">
        <f>_xlfn.XLOOKUP(PAW234, Schedule!$F$226:$FO$226, Schedule!$F$236:$FO$236, 0)</f>
        <v>0</v>
      </c>
      <c r="PAX250" s="214">
        <f>_xlfn.XLOOKUP(PAX234, Schedule!$F$226:$FO$226, Schedule!$F$236:$FO$236, 0)</f>
        <v>0</v>
      </c>
      <c r="PAY250" s="214">
        <f>_xlfn.XLOOKUP(PAY234, Schedule!$F$226:$FO$226, Schedule!$F$236:$FO$236, 0)</f>
        <v>0</v>
      </c>
      <c r="PAZ250" s="214">
        <f>_xlfn.XLOOKUP(PAZ234, Schedule!$F$226:$FO$226, Schedule!$F$236:$FO$236, 0)</f>
        <v>0</v>
      </c>
      <c r="PBA250" s="214">
        <f>_xlfn.XLOOKUP(PBA234, Schedule!$F$226:$FO$226, Schedule!$F$236:$FO$236, 0)</f>
        <v>0</v>
      </c>
      <c r="PBB250" s="214">
        <f>_xlfn.XLOOKUP(PBB234, Schedule!$F$226:$FO$226, Schedule!$F$236:$FO$236, 0)</f>
        <v>0</v>
      </c>
      <c r="PBC250" s="214">
        <f>_xlfn.XLOOKUP(PBC234, Schedule!$F$226:$FO$226, Schedule!$F$236:$FO$236, 0)</f>
        <v>0</v>
      </c>
      <c r="PBD250" s="214">
        <f>_xlfn.XLOOKUP(PBD234, Schedule!$F$226:$FO$226, Schedule!$F$236:$FO$236, 0)</f>
        <v>0</v>
      </c>
      <c r="PBE250" s="214">
        <f>_xlfn.XLOOKUP(PBE234, Schedule!$F$226:$FO$226, Schedule!$F$236:$FO$236, 0)</f>
        <v>0</v>
      </c>
      <c r="PBF250" s="214">
        <f>_xlfn.XLOOKUP(PBF234, Schedule!$F$226:$FO$226, Schedule!$F$236:$FO$236, 0)</f>
        <v>0</v>
      </c>
      <c r="PBG250" s="214">
        <f>_xlfn.XLOOKUP(PBG234, Schedule!$F$226:$FO$226, Schedule!$F$236:$FO$236, 0)</f>
        <v>0</v>
      </c>
      <c r="PBH250" s="214">
        <f>_xlfn.XLOOKUP(PBH234, Schedule!$F$226:$FO$226, Schedule!$F$236:$FO$236, 0)</f>
        <v>0</v>
      </c>
      <c r="PBI250" s="214">
        <f>_xlfn.XLOOKUP(PBI234, Schedule!$F$226:$FO$226, Schedule!$F$236:$FO$236, 0)</f>
        <v>0</v>
      </c>
      <c r="PBJ250" s="214">
        <f>_xlfn.XLOOKUP(PBJ234, Schedule!$F$226:$FO$226, Schedule!$F$236:$FO$236, 0)</f>
        <v>0</v>
      </c>
      <c r="PBK250" s="214">
        <f>_xlfn.XLOOKUP(PBK234, Schedule!$F$226:$FO$226, Schedule!$F$236:$FO$236, 0)</f>
        <v>0</v>
      </c>
      <c r="PBL250" s="214">
        <f>_xlfn.XLOOKUP(PBL234, Schedule!$F$226:$FO$226, Schedule!$F$236:$FO$236, 0)</f>
        <v>0</v>
      </c>
      <c r="PBM250" s="214">
        <f>_xlfn.XLOOKUP(PBM234, Schedule!$F$226:$FO$226, Schedule!$F$236:$FO$236, 0)</f>
        <v>0</v>
      </c>
      <c r="PBN250" s="214">
        <f>_xlfn.XLOOKUP(PBN234, Schedule!$F$226:$FO$226, Schedule!$F$236:$FO$236, 0)</f>
        <v>0</v>
      </c>
      <c r="PBO250" s="214">
        <f>_xlfn.XLOOKUP(PBO234, Schedule!$F$226:$FO$226, Schedule!$F$236:$FO$236, 0)</f>
        <v>0</v>
      </c>
      <c r="PBP250" s="214">
        <f>_xlfn.XLOOKUP(PBP234, Schedule!$F$226:$FO$226, Schedule!$F$236:$FO$236, 0)</f>
        <v>0</v>
      </c>
      <c r="PBQ250" s="214">
        <f>_xlfn.XLOOKUP(PBQ234, Schedule!$F$226:$FO$226, Schedule!$F$236:$FO$236, 0)</f>
        <v>0</v>
      </c>
      <c r="PBR250" s="214">
        <f>_xlfn.XLOOKUP(PBR234, Schedule!$F$226:$FO$226, Schedule!$F$236:$FO$236, 0)</f>
        <v>0</v>
      </c>
      <c r="PBS250" s="214">
        <f>_xlfn.XLOOKUP(PBS234, Schedule!$F$226:$FO$226, Schedule!$F$236:$FO$236, 0)</f>
        <v>0</v>
      </c>
      <c r="PBT250" s="214">
        <f>_xlfn.XLOOKUP(PBT234, Schedule!$F$226:$FO$226, Schedule!$F$236:$FO$236, 0)</f>
        <v>0</v>
      </c>
      <c r="PBU250" s="214">
        <f>_xlfn.XLOOKUP(PBU234, Schedule!$F$226:$FO$226, Schedule!$F$236:$FO$236, 0)</f>
        <v>0</v>
      </c>
      <c r="PBV250" s="214">
        <f>_xlfn.XLOOKUP(PBV234, Schedule!$F$226:$FO$226, Schedule!$F$236:$FO$236, 0)</f>
        <v>0</v>
      </c>
      <c r="PBW250" s="214">
        <f>_xlfn.XLOOKUP(PBW234, Schedule!$F$226:$FO$226, Schedule!$F$236:$FO$236, 0)</f>
        <v>0</v>
      </c>
      <c r="PBX250" s="214">
        <f>_xlfn.XLOOKUP(PBX234, Schedule!$F$226:$FO$226, Schedule!$F$236:$FO$236, 0)</f>
        <v>0</v>
      </c>
      <c r="PBY250" s="214">
        <f>_xlfn.XLOOKUP(PBY234, Schedule!$F$226:$FO$226, Schedule!$F$236:$FO$236, 0)</f>
        <v>0</v>
      </c>
      <c r="PBZ250" s="214">
        <f>_xlfn.XLOOKUP(PBZ234, Schedule!$F$226:$FO$226, Schedule!$F$236:$FO$236, 0)</f>
        <v>0</v>
      </c>
      <c r="PCA250" s="214">
        <f>_xlfn.XLOOKUP(PCA234, Schedule!$F$226:$FO$226, Schedule!$F$236:$FO$236, 0)</f>
        <v>0</v>
      </c>
      <c r="PCB250" s="214">
        <f>_xlfn.XLOOKUP(PCB234, Schedule!$F$226:$FO$226, Schedule!$F$236:$FO$236, 0)</f>
        <v>0</v>
      </c>
      <c r="PCC250" s="214">
        <f>_xlfn.XLOOKUP(PCC234, Schedule!$F$226:$FO$226, Schedule!$F$236:$FO$236, 0)</f>
        <v>0</v>
      </c>
      <c r="PCD250" s="214">
        <f>_xlfn.XLOOKUP(PCD234, Schedule!$F$226:$FO$226, Schedule!$F$236:$FO$236, 0)</f>
        <v>0</v>
      </c>
      <c r="PCE250" s="214">
        <f>_xlfn.XLOOKUP(PCE234, Schedule!$F$226:$FO$226, Schedule!$F$236:$FO$236, 0)</f>
        <v>0</v>
      </c>
      <c r="PCF250" s="214">
        <f>_xlfn.XLOOKUP(PCF234, Schedule!$F$226:$FO$226, Schedule!$F$236:$FO$236, 0)</f>
        <v>0</v>
      </c>
      <c r="PCG250" s="214">
        <f>_xlfn.XLOOKUP(PCG234, Schedule!$F$226:$FO$226, Schedule!$F$236:$FO$236, 0)</f>
        <v>0</v>
      </c>
      <c r="PCH250" s="214">
        <f>_xlfn.XLOOKUP(PCH234, Schedule!$F$226:$FO$226, Schedule!$F$236:$FO$236, 0)</f>
        <v>0</v>
      </c>
      <c r="PCI250" s="214">
        <f>_xlfn.XLOOKUP(PCI234, Schedule!$F$226:$FO$226, Schedule!$F$236:$FO$236, 0)</f>
        <v>0</v>
      </c>
      <c r="PCJ250" s="214">
        <f>_xlfn.XLOOKUP(PCJ234, Schedule!$F$226:$FO$226, Schedule!$F$236:$FO$236, 0)</f>
        <v>0</v>
      </c>
      <c r="PCK250" s="214">
        <f>_xlfn.XLOOKUP(PCK234, Schedule!$F$226:$FO$226, Schedule!$F$236:$FO$236, 0)</f>
        <v>0</v>
      </c>
      <c r="PCL250" s="214">
        <f>_xlfn.XLOOKUP(PCL234, Schedule!$F$226:$FO$226, Schedule!$F$236:$FO$236, 0)</f>
        <v>0</v>
      </c>
      <c r="PCM250" s="214">
        <f>_xlfn.XLOOKUP(PCM234, Schedule!$F$226:$FO$226, Schedule!$F$236:$FO$236, 0)</f>
        <v>0</v>
      </c>
      <c r="PCN250" s="214">
        <f>_xlfn.XLOOKUP(PCN234, Schedule!$F$226:$FO$226, Schedule!$F$236:$FO$236, 0)</f>
        <v>0</v>
      </c>
      <c r="PCO250" s="214">
        <f>_xlfn.XLOOKUP(PCO234, Schedule!$F$226:$FO$226, Schedule!$F$236:$FO$236, 0)</f>
        <v>0</v>
      </c>
      <c r="PCP250" s="214">
        <f>_xlfn.XLOOKUP(PCP234, Schedule!$F$226:$FO$226, Schedule!$F$236:$FO$236, 0)</f>
        <v>0</v>
      </c>
      <c r="PCQ250" s="214">
        <f>_xlfn.XLOOKUP(PCQ234, Schedule!$F$226:$FO$226, Schedule!$F$236:$FO$236, 0)</f>
        <v>0</v>
      </c>
      <c r="PCR250" s="214">
        <f>_xlfn.XLOOKUP(PCR234, Schedule!$F$226:$FO$226, Schedule!$F$236:$FO$236, 0)</f>
        <v>0</v>
      </c>
      <c r="PCS250" s="214">
        <f>_xlfn.XLOOKUP(PCS234, Schedule!$F$226:$FO$226, Schedule!$F$236:$FO$236, 0)</f>
        <v>0</v>
      </c>
      <c r="PCT250" s="214">
        <f>_xlfn.XLOOKUP(PCT234, Schedule!$F$226:$FO$226, Schedule!$F$236:$FO$236, 0)</f>
        <v>0</v>
      </c>
      <c r="PCU250" s="214">
        <f>_xlfn.XLOOKUP(PCU234, Schedule!$F$226:$FO$226, Schedule!$F$236:$FO$236, 0)</f>
        <v>0</v>
      </c>
      <c r="PCV250" s="214">
        <f>_xlfn.XLOOKUP(PCV234, Schedule!$F$226:$FO$226, Schedule!$F$236:$FO$236, 0)</f>
        <v>0</v>
      </c>
      <c r="PCW250" s="214">
        <f>_xlfn.XLOOKUP(PCW234, Schedule!$F$226:$FO$226, Schedule!$F$236:$FO$236, 0)</f>
        <v>0</v>
      </c>
      <c r="PCX250" s="214">
        <f>_xlfn.XLOOKUP(PCX234, Schedule!$F$226:$FO$226, Schedule!$F$236:$FO$236, 0)</f>
        <v>0</v>
      </c>
      <c r="PCY250" s="214">
        <f>_xlfn.XLOOKUP(PCY234, Schedule!$F$226:$FO$226, Schedule!$F$236:$FO$236, 0)</f>
        <v>0</v>
      </c>
      <c r="PCZ250" s="214">
        <f>_xlfn.XLOOKUP(PCZ234, Schedule!$F$226:$FO$226, Schedule!$F$236:$FO$236, 0)</f>
        <v>0</v>
      </c>
      <c r="PDA250" s="214">
        <f>_xlfn.XLOOKUP(PDA234, Schedule!$F$226:$FO$226, Schedule!$F$236:$FO$236, 0)</f>
        <v>0</v>
      </c>
      <c r="PDB250" s="214">
        <f>_xlfn.XLOOKUP(PDB234, Schedule!$F$226:$FO$226, Schedule!$F$236:$FO$236, 0)</f>
        <v>0</v>
      </c>
      <c r="PDC250" s="214">
        <f>_xlfn.XLOOKUP(PDC234, Schedule!$F$226:$FO$226, Schedule!$F$236:$FO$236, 0)</f>
        <v>0</v>
      </c>
      <c r="PDD250" s="214">
        <f>_xlfn.XLOOKUP(PDD234, Schedule!$F$226:$FO$226, Schedule!$F$236:$FO$236, 0)</f>
        <v>0</v>
      </c>
      <c r="PDE250" s="214">
        <f>_xlfn.XLOOKUP(PDE234, Schedule!$F$226:$FO$226, Schedule!$F$236:$FO$236, 0)</f>
        <v>0</v>
      </c>
      <c r="PDF250" s="214">
        <f>_xlfn.XLOOKUP(PDF234, Schedule!$F$226:$FO$226, Schedule!$F$236:$FO$236, 0)</f>
        <v>0</v>
      </c>
      <c r="PDG250" s="214">
        <f>_xlfn.XLOOKUP(PDG234, Schedule!$F$226:$FO$226, Schedule!$F$236:$FO$236, 0)</f>
        <v>0</v>
      </c>
      <c r="PDH250" s="214">
        <f>_xlfn.XLOOKUP(PDH234, Schedule!$F$226:$FO$226, Schedule!$F$236:$FO$236, 0)</f>
        <v>0</v>
      </c>
      <c r="PDI250" s="214">
        <f>_xlfn.XLOOKUP(PDI234, Schedule!$F$226:$FO$226, Schedule!$F$236:$FO$236, 0)</f>
        <v>0</v>
      </c>
      <c r="PDJ250" s="214">
        <f>_xlfn.XLOOKUP(PDJ234, Schedule!$F$226:$FO$226, Schedule!$F$236:$FO$236, 0)</f>
        <v>0</v>
      </c>
      <c r="PDK250" s="214">
        <f>_xlfn.XLOOKUP(PDK234, Schedule!$F$226:$FO$226, Schedule!$F$236:$FO$236, 0)</f>
        <v>0</v>
      </c>
      <c r="PDL250" s="214">
        <f>_xlfn.XLOOKUP(PDL234, Schedule!$F$226:$FO$226, Schedule!$F$236:$FO$236, 0)</f>
        <v>0</v>
      </c>
      <c r="PDM250" s="214">
        <f>_xlfn.XLOOKUP(PDM234, Schedule!$F$226:$FO$226, Schedule!$F$236:$FO$236, 0)</f>
        <v>0</v>
      </c>
      <c r="PDN250" s="214">
        <f>_xlfn.XLOOKUP(PDN234, Schedule!$F$226:$FO$226, Schedule!$F$236:$FO$236, 0)</f>
        <v>0</v>
      </c>
      <c r="PDO250" s="214">
        <f>_xlfn.XLOOKUP(PDO234, Schedule!$F$226:$FO$226, Schedule!$F$236:$FO$236, 0)</f>
        <v>0</v>
      </c>
      <c r="PDP250" s="214">
        <f>_xlfn.XLOOKUP(PDP234, Schedule!$F$226:$FO$226, Schedule!$F$236:$FO$236, 0)</f>
        <v>0</v>
      </c>
      <c r="PDQ250" s="214">
        <f>_xlfn.XLOOKUP(PDQ234, Schedule!$F$226:$FO$226, Schedule!$F$236:$FO$236, 0)</f>
        <v>0</v>
      </c>
      <c r="PDR250" s="214">
        <f>_xlfn.XLOOKUP(PDR234, Schedule!$F$226:$FO$226, Schedule!$F$236:$FO$236, 0)</f>
        <v>0</v>
      </c>
      <c r="PDS250" s="214">
        <f>_xlfn.XLOOKUP(PDS234, Schedule!$F$226:$FO$226, Schedule!$F$236:$FO$236, 0)</f>
        <v>0</v>
      </c>
      <c r="PDT250" s="214">
        <f>_xlfn.XLOOKUP(PDT234, Schedule!$F$226:$FO$226, Schedule!$F$236:$FO$236, 0)</f>
        <v>0</v>
      </c>
      <c r="PDU250" s="214">
        <f>_xlfn.XLOOKUP(PDU234, Schedule!$F$226:$FO$226, Schedule!$F$236:$FO$236, 0)</f>
        <v>0</v>
      </c>
      <c r="PDV250" s="214">
        <f>_xlfn.XLOOKUP(PDV234, Schedule!$F$226:$FO$226, Schedule!$F$236:$FO$236, 0)</f>
        <v>0</v>
      </c>
      <c r="PDW250" s="214">
        <f>_xlfn.XLOOKUP(PDW234, Schedule!$F$226:$FO$226, Schedule!$F$236:$FO$236, 0)</f>
        <v>0</v>
      </c>
      <c r="PDX250" s="214">
        <f>_xlfn.XLOOKUP(PDX234, Schedule!$F$226:$FO$226, Schedule!$F$236:$FO$236, 0)</f>
        <v>0</v>
      </c>
      <c r="PDY250" s="214">
        <f>_xlfn.XLOOKUP(PDY234, Schedule!$F$226:$FO$226, Schedule!$F$236:$FO$236, 0)</f>
        <v>0</v>
      </c>
      <c r="PDZ250" s="214">
        <f>_xlfn.XLOOKUP(PDZ234, Schedule!$F$226:$FO$226, Schedule!$F$236:$FO$236, 0)</f>
        <v>0</v>
      </c>
      <c r="PEA250" s="214">
        <f>_xlfn.XLOOKUP(PEA234, Schedule!$F$226:$FO$226, Schedule!$F$236:$FO$236, 0)</f>
        <v>0</v>
      </c>
      <c r="PEB250" s="214">
        <f>_xlfn.XLOOKUP(PEB234, Schedule!$F$226:$FO$226, Schedule!$F$236:$FO$236, 0)</f>
        <v>0</v>
      </c>
      <c r="PEC250" s="214">
        <f>_xlfn.XLOOKUP(PEC234, Schedule!$F$226:$FO$226, Schedule!$F$236:$FO$236, 0)</f>
        <v>0</v>
      </c>
      <c r="PED250" s="214">
        <f>_xlfn.XLOOKUP(PED234, Schedule!$F$226:$FO$226, Schedule!$F$236:$FO$236, 0)</f>
        <v>0</v>
      </c>
      <c r="PEE250" s="214">
        <f>_xlfn.XLOOKUP(PEE234, Schedule!$F$226:$FO$226, Schedule!$F$236:$FO$236, 0)</f>
        <v>0</v>
      </c>
      <c r="PEF250" s="214">
        <f>_xlfn.XLOOKUP(PEF234, Schedule!$F$226:$FO$226, Schedule!$F$236:$FO$236, 0)</f>
        <v>0</v>
      </c>
      <c r="PEG250" s="214">
        <f>_xlfn.XLOOKUP(PEG234, Schedule!$F$226:$FO$226, Schedule!$F$236:$FO$236, 0)</f>
        <v>0</v>
      </c>
      <c r="PEH250" s="214">
        <f>_xlfn.XLOOKUP(PEH234, Schedule!$F$226:$FO$226, Schedule!$F$236:$FO$236, 0)</f>
        <v>0</v>
      </c>
      <c r="PEI250" s="214">
        <f>_xlfn.XLOOKUP(PEI234, Schedule!$F$226:$FO$226, Schedule!$F$236:$FO$236, 0)</f>
        <v>0</v>
      </c>
      <c r="PEJ250" s="214">
        <f>_xlfn.XLOOKUP(PEJ234, Schedule!$F$226:$FO$226, Schedule!$F$236:$FO$236, 0)</f>
        <v>0</v>
      </c>
      <c r="PEK250" s="214">
        <f>_xlfn.XLOOKUP(PEK234, Schedule!$F$226:$FO$226, Schedule!$F$236:$FO$236, 0)</f>
        <v>0</v>
      </c>
      <c r="PEL250" s="214">
        <f>_xlfn.XLOOKUP(PEL234, Schedule!$F$226:$FO$226, Schedule!$F$236:$FO$236, 0)</f>
        <v>0</v>
      </c>
      <c r="PEM250" s="214">
        <f>_xlfn.XLOOKUP(PEM234, Schedule!$F$226:$FO$226, Schedule!$F$236:$FO$236, 0)</f>
        <v>0</v>
      </c>
      <c r="PEN250" s="214">
        <f>_xlfn.XLOOKUP(PEN234, Schedule!$F$226:$FO$226, Schedule!$F$236:$FO$236, 0)</f>
        <v>0</v>
      </c>
      <c r="PEO250" s="214">
        <f>_xlfn.XLOOKUP(PEO234, Schedule!$F$226:$FO$226, Schedule!$F$236:$FO$236, 0)</f>
        <v>0</v>
      </c>
      <c r="PEP250" s="214">
        <f>_xlfn.XLOOKUP(PEP234, Schedule!$F$226:$FO$226, Schedule!$F$236:$FO$236, 0)</f>
        <v>0</v>
      </c>
      <c r="PEQ250" s="214">
        <f>_xlfn.XLOOKUP(PEQ234, Schedule!$F$226:$FO$226, Schedule!$F$236:$FO$236, 0)</f>
        <v>0</v>
      </c>
      <c r="PER250" s="214">
        <f>_xlfn.XLOOKUP(PER234, Schedule!$F$226:$FO$226, Schedule!$F$236:$FO$236, 0)</f>
        <v>0</v>
      </c>
      <c r="PES250" s="214">
        <f>_xlfn.XLOOKUP(PES234, Schedule!$F$226:$FO$226, Schedule!$F$236:$FO$236, 0)</f>
        <v>0</v>
      </c>
      <c r="PET250" s="214">
        <f>_xlfn.XLOOKUP(PET234, Schedule!$F$226:$FO$226, Schedule!$F$236:$FO$236, 0)</f>
        <v>0</v>
      </c>
      <c r="PEU250" s="214">
        <f>_xlfn.XLOOKUP(PEU234, Schedule!$F$226:$FO$226, Schedule!$F$236:$FO$236, 0)</f>
        <v>0</v>
      </c>
      <c r="PEV250" s="214">
        <f>_xlfn.XLOOKUP(PEV234, Schedule!$F$226:$FO$226, Schedule!$F$236:$FO$236, 0)</f>
        <v>0</v>
      </c>
      <c r="PEW250" s="214">
        <f>_xlfn.XLOOKUP(PEW234, Schedule!$F$226:$FO$226, Schedule!$F$236:$FO$236, 0)</f>
        <v>0</v>
      </c>
      <c r="PEX250" s="214">
        <f>_xlfn.XLOOKUP(PEX234, Schedule!$F$226:$FO$226, Schedule!$F$236:$FO$236, 0)</f>
        <v>0</v>
      </c>
      <c r="PEY250" s="214">
        <f>_xlfn.XLOOKUP(PEY234, Schedule!$F$226:$FO$226, Schedule!$F$236:$FO$236, 0)</f>
        <v>0</v>
      </c>
      <c r="PEZ250" s="214">
        <f>_xlfn.XLOOKUP(PEZ234, Schedule!$F$226:$FO$226, Schedule!$F$236:$FO$236, 0)</f>
        <v>0</v>
      </c>
      <c r="PFA250" s="214">
        <f>_xlfn.XLOOKUP(PFA234, Schedule!$F$226:$FO$226, Schedule!$F$236:$FO$236, 0)</f>
        <v>0</v>
      </c>
      <c r="PFB250" s="214">
        <f>_xlfn.XLOOKUP(PFB234, Schedule!$F$226:$FO$226, Schedule!$F$236:$FO$236, 0)</f>
        <v>0</v>
      </c>
      <c r="PFC250" s="214">
        <f>_xlfn.XLOOKUP(PFC234, Schedule!$F$226:$FO$226, Schedule!$F$236:$FO$236, 0)</f>
        <v>0</v>
      </c>
      <c r="PFD250" s="214">
        <f>_xlfn.XLOOKUP(PFD234, Schedule!$F$226:$FO$226, Schedule!$F$236:$FO$236, 0)</f>
        <v>0</v>
      </c>
      <c r="PFE250" s="214">
        <f>_xlfn.XLOOKUP(PFE234, Schedule!$F$226:$FO$226, Schedule!$F$236:$FO$236, 0)</f>
        <v>0</v>
      </c>
      <c r="PFF250" s="214">
        <f>_xlfn.XLOOKUP(PFF234, Schedule!$F$226:$FO$226, Schedule!$F$236:$FO$236, 0)</f>
        <v>0</v>
      </c>
      <c r="PFG250" s="214">
        <f>_xlfn.XLOOKUP(PFG234, Schedule!$F$226:$FO$226, Schedule!$F$236:$FO$236, 0)</f>
        <v>0</v>
      </c>
      <c r="PFH250" s="214">
        <f>_xlfn.XLOOKUP(PFH234, Schedule!$F$226:$FO$226, Schedule!$F$236:$FO$236, 0)</f>
        <v>0</v>
      </c>
      <c r="PFI250" s="214">
        <f>_xlfn.XLOOKUP(PFI234, Schedule!$F$226:$FO$226, Schedule!$F$236:$FO$236, 0)</f>
        <v>0</v>
      </c>
      <c r="PFJ250" s="214">
        <f>_xlfn.XLOOKUP(PFJ234, Schedule!$F$226:$FO$226, Schedule!$F$236:$FO$236, 0)</f>
        <v>0</v>
      </c>
      <c r="PFK250" s="214">
        <f>_xlfn.XLOOKUP(PFK234, Schedule!$F$226:$FO$226, Schedule!$F$236:$FO$236, 0)</f>
        <v>0</v>
      </c>
      <c r="PFL250" s="214">
        <f>_xlfn.XLOOKUP(PFL234, Schedule!$F$226:$FO$226, Schedule!$F$236:$FO$236, 0)</f>
        <v>0</v>
      </c>
      <c r="PFM250" s="214">
        <f>_xlfn.XLOOKUP(PFM234, Schedule!$F$226:$FO$226, Schedule!$F$236:$FO$236, 0)</f>
        <v>0</v>
      </c>
      <c r="PFN250" s="214">
        <f>_xlfn.XLOOKUP(PFN234, Schedule!$F$226:$FO$226, Schedule!$F$236:$FO$236, 0)</f>
        <v>0</v>
      </c>
      <c r="PFO250" s="214">
        <f>_xlfn.XLOOKUP(PFO234, Schedule!$F$226:$FO$226, Schedule!$F$236:$FO$236, 0)</f>
        <v>0</v>
      </c>
      <c r="PFP250" s="214">
        <f>_xlfn.XLOOKUP(PFP234, Schedule!$F$226:$FO$226, Schedule!$F$236:$FO$236, 0)</f>
        <v>0</v>
      </c>
      <c r="PFQ250" s="214">
        <f>_xlfn.XLOOKUP(PFQ234, Schedule!$F$226:$FO$226, Schedule!$F$236:$FO$236, 0)</f>
        <v>0</v>
      </c>
      <c r="PFR250" s="214">
        <f>_xlfn.XLOOKUP(PFR234, Schedule!$F$226:$FO$226, Schedule!$F$236:$FO$236, 0)</f>
        <v>0</v>
      </c>
      <c r="PFS250" s="214">
        <f>_xlfn.XLOOKUP(PFS234, Schedule!$F$226:$FO$226, Schedule!$F$236:$FO$236, 0)</f>
        <v>0</v>
      </c>
      <c r="PFT250" s="214">
        <f>_xlfn.XLOOKUP(PFT234, Schedule!$F$226:$FO$226, Schedule!$F$236:$FO$236, 0)</f>
        <v>0</v>
      </c>
      <c r="PFU250" s="214">
        <f>_xlfn.XLOOKUP(PFU234, Schedule!$F$226:$FO$226, Schedule!$F$236:$FO$236, 0)</f>
        <v>0</v>
      </c>
      <c r="PFV250" s="214">
        <f>_xlfn.XLOOKUP(PFV234, Schedule!$F$226:$FO$226, Schedule!$F$236:$FO$236, 0)</f>
        <v>0</v>
      </c>
      <c r="PFW250" s="214">
        <f>_xlfn.XLOOKUP(PFW234, Schedule!$F$226:$FO$226, Schedule!$F$236:$FO$236, 0)</f>
        <v>0</v>
      </c>
      <c r="PFX250" s="214">
        <f>_xlfn.XLOOKUP(PFX234, Schedule!$F$226:$FO$226, Schedule!$F$236:$FO$236, 0)</f>
        <v>0</v>
      </c>
      <c r="PFY250" s="214">
        <f>_xlfn.XLOOKUP(PFY234, Schedule!$F$226:$FO$226, Schedule!$F$236:$FO$236, 0)</f>
        <v>0</v>
      </c>
      <c r="PFZ250" s="214">
        <f>_xlfn.XLOOKUP(PFZ234, Schedule!$F$226:$FO$226, Schedule!$F$236:$FO$236, 0)</f>
        <v>0</v>
      </c>
      <c r="PGA250" s="214">
        <f>_xlfn.XLOOKUP(PGA234, Schedule!$F$226:$FO$226, Schedule!$F$236:$FO$236, 0)</f>
        <v>0</v>
      </c>
      <c r="PGB250" s="214">
        <f>_xlfn.XLOOKUP(PGB234, Schedule!$F$226:$FO$226, Schedule!$F$236:$FO$236, 0)</f>
        <v>0</v>
      </c>
      <c r="PGC250" s="214">
        <f>_xlfn.XLOOKUP(PGC234, Schedule!$F$226:$FO$226, Schedule!$F$236:$FO$236, 0)</f>
        <v>0</v>
      </c>
      <c r="PGD250" s="214">
        <f>_xlfn.XLOOKUP(PGD234, Schedule!$F$226:$FO$226, Schedule!$F$236:$FO$236, 0)</f>
        <v>0</v>
      </c>
      <c r="PGE250" s="214">
        <f>_xlfn.XLOOKUP(PGE234, Schedule!$F$226:$FO$226, Schedule!$F$236:$FO$236, 0)</f>
        <v>0</v>
      </c>
      <c r="PGF250" s="214">
        <f>_xlfn.XLOOKUP(PGF234, Schedule!$F$226:$FO$226, Schedule!$F$236:$FO$236, 0)</f>
        <v>0</v>
      </c>
      <c r="PGG250" s="214">
        <f>_xlfn.XLOOKUP(PGG234, Schedule!$F$226:$FO$226, Schedule!$F$236:$FO$236, 0)</f>
        <v>0</v>
      </c>
      <c r="PGH250" s="214">
        <f>_xlfn.XLOOKUP(PGH234, Schedule!$F$226:$FO$226, Schedule!$F$236:$FO$236, 0)</f>
        <v>0</v>
      </c>
      <c r="PGI250" s="214">
        <f>_xlfn.XLOOKUP(PGI234, Schedule!$F$226:$FO$226, Schedule!$F$236:$FO$236, 0)</f>
        <v>0</v>
      </c>
      <c r="PGJ250" s="214">
        <f>_xlfn.XLOOKUP(PGJ234, Schedule!$F$226:$FO$226, Schedule!$F$236:$FO$236, 0)</f>
        <v>0</v>
      </c>
      <c r="PGK250" s="214">
        <f>_xlfn.XLOOKUP(PGK234, Schedule!$F$226:$FO$226, Schedule!$F$236:$FO$236, 0)</f>
        <v>0</v>
      </c>
      <c r="PGL250" s="214">
        <f>_xlfn.XLOOKUP(PGL234, Schedule!$F$226:$FO$226, Schedule!$F$236:$FO$236, 0)</f>
        <v>0</v>
      </c>
      <c r="PGM250" s="214">
        <f>_xlfn.XLOOKUP(PGM234, Schedule!$F$226:$FO$226, Schedule!$F$236:$FO$236, 0)</f>
        <v>0</v>
      </c>
      <c r="PGN250" s="214">
        <f>_xlfn.XLOOKUP(PGN234, Schedule!$F$226:$FO$226, Schedule!$F$236:$FO$236, 0)</f>
        <v>0</v>
      </c>
      <c r="PGO250" s="214">
        <f>_xlfn.XLOOKUP(PGO234, Schedule!$F$226:$FO$226, Schedule!$F$236:$FO$236, 0)</f>
        <v>0</v>
      </c>
      <c r="PGP250" s="214">
        <f>_xlfn.XLOOKUP(PGP234, Schedule!$F$226:$FO$226, Schedule!$F$236:$FO$236, 0)</f>
        <v>0</v>
      </c>
      <c r="PGQ250" s="214">
        <f>_xlfn.XLOOKUP(PGQ234, Schedule!$F$226:$FO$226, Schedule!$F$236:$FO$236, 0)</f>
        <v>0</v>
      </c>
      <c r="PGR250" s="214">
        <f>_xlfn.XLOOKUP(PGR234, Schedule!$F$226:$FO$226, Schedule!$F$236:$FO$236, 0)</f>
        <v>0</v>
      </c>
      <c r="PGS250" s="214">
        <f>_xlfn.XLOOKUP(PGS234, Schedule!$F$226:$FO$226, Schedule!$F$236:$FO$236, 0)</f>
        <v>0</v>
      </c>
      <c r="PGT250" s="214">
        <f>_xlfn.XLOOKUP(PGT234, Schedule!$F$226:$FO$226, Schedule!$F$236:$FO$236, 0)</f>
        <v>0</v>
      </c>
      <c r="PGU250" s="214">
        <f>_xlfn.XLOOKUP(PGU234, Schedule!$F$226:$FO$226, Schedule!$F$236:$FO$236, 0)</f>
        <v>0</v>
      </c>
      <c r="PGV250" s="214">
        <f>_xlfn.XLOOKUP(PGV234, Schedule!$F$226:$FO$226, Schedule!$F$236:$FO$236, 0)</f>
        <v>0</v>
      </c>
      <c r="PGW250" s="214">
        <f>_xlfn.XLOOKUP(PGW234, Schedule!$F$226:$FO$226, Schedule!$F$236:$FO$236, 0)</f>
        <v>0</v>
      </c>
      <c r="PGX250" s="214">
        <f>_xlfn.XLOOKUP(PGX234, Schedule!$F$226:$FO$226, Schedule!$F$236:$FO$236, 0)</f>
        <v>0</v>
      </c>
      <c r="PGY250" s="214">
        <f>_xlfn.XLOOKUP(PGY234, Schedule!$F$226:$FO$226, Schedule!$F$236:$FO$236, 0)</f>
        <v>0</v>
      </c>
      <c r="PGZ250" s="214">
        <f>_xlfn.XLOOKUP(PGZ234, Schedule!$F$226:$FO$226, Schedule!$F$236:$FO$236, 0)</f>
        <v>0</v>
      </c>
      <c r="PHA250" s="214">
        <f>_xlfn.XLOOKUP(PHA234, Schedule!$F$226:$FO$226, Schedule!$F$236:$FO$236, 0)</f>
        <v>0</v>
      </c>
      <c r="PHB250" s="214">
        <f>_xlfn.XLOOKUP(PHB234, Schedule!$F$226:$FO$226, Schedule!$F$236:$FO$236, 0)</f>
        <v>0</v>
      </c>
      <c r="PHC250" s="214">
        <f>_xlfn.XLOOKUP(PHC234, Schedule!$F$226:$FO$226, Schedule!$F$236:$FO$236, 0)</f>
        <v>0</v>
      </c>
      <c r="PHD250" s="214">
        <f>_xlfn.XLOOKUP(PHD234, Schedule!$F$226:$FO$226, Schedule!$F$236:$FO$236, 0)</f>
        <v>0</v>
      </c>
      <c r="PHE250" s="214">
        <f>_xlfn.XLOOKUP(PHE234, Schedule!$F$226:$FO$226, Schedule!$F$236:$FO$236, 0)</f>
        <v>0</v>
      </c>
      <c r="PHF250" s="214">
        <f>_xlfn.XLOOKUP(PHF234, Schedule!$F$226:$FO$226, Schedule!$F$236:$FO$236, 0)</f>
        <v>0</v>
      </c>
      <c r="PHG250" s="214">
        <f>_xlfn.XLOOKUP(PHG234, Schedule!$F$226:$FO$226, Schedule!$F$236:$FO$236, 0)</f>
        <v>0</v>
      </c>
      <c r="PHH250" s="214">
        <f>_xlfn.XLOOKUP(PHH234, Schedule!$F$226:$FO$226, Schedule!$F$236:$FO$236, 0)</f>
        <v>0</v>
      </c>
      <c r="PHI250" s="214">
        <f>_xlfn.XLOOKUP(PHI234, Schedule!$F$226:$FO$226, Schedule!$F$236:$FO$236, 0)</f>
        <v>0</v>
      </c>
      <c r="PHJ250" s="214">
        <f>_xlfn.XLOOKUP(PHJ234, Schedule!$F$226:$FO$226, Schedule!$F$236:$FO$236, 0)</f>
        <v>0</v>
      </c>
      <c r="PHK250" s="214">
        <f>_xlfn.XLOOKUP(PHK234, Schedule!$F$226:$FO$226, Schedule!$F$236:$FO$236, 0)</f>
        <v>0</v>
      </c>
      <c r="PHL250" s="214">
        <f>_xlfn.XLOOKUP(PHL234, Schedule!$F$226:$FO$226, Schedule!$F$236:$FO$236, 0)</f>
        <v>0</v>
      </c>
      <c r="PHM250" s="214">
        <f>_xlfn.XLOOKUP(PHM234, Schedule!$F$226:$FO$226, Schedule!$F$236:$FO$236, 0)</f>
        <v>0</v>
      </c>
      <c r="PHN250" s="214">
        <f>_xlfn.XLOOKUP(PHN234, Schedule!$F$226:$FO$226, Schedule!$F$236:$FO$236, 0)</f>
        <v>0</v>
      </c>
      <c r="PHO250" s="214">
        <f>_xlfn.XLOOKUP(PHO234, Schedule!$F$226:$FO$226, Schedule!$F$236:$FO$236, 0)</f>
        <v>0</v>
      </c>
      <c r="PHP250" s="214">
        <f>_xlfn.XLOOKUP(PHP234, Schedule!$F$226:$FO$226, Schedule!$F$236:$FO$236, 0)</f>
        <v>0</v>
      </c>
      <c r="PHQ250" s="214">
        <f>_xlfn.XLOOKUP(PHQ234, Schedule!$F$226:$FO$226, Schedule!$F$236:$FO$236, 0)</f>
        <v>0</v>
      </c>
      <c r="PHR250" s="214">
        <f>_xlfn.XLOOKUP(PHR234, Schedule!$F$226:$FO$226, Schedule!$F$236:$FO$236, 0)</f>
        <v>0</v>
      </c>
      <c r="PHS250" s="214">
        <f>_xlfn.XLOOKUP(PHS234, Schedule!$F$226:$FO$226, Schedule!$F$236:$FO$236, 0)</f>
        <v>0</v>
      </c>
      <c r="PHT250" s="214">
        <f>_xlfn.XLOOKUP(PHT234, Schedule!$F$226:$FO$226, Schedule!$F$236:$FO$236, 0)</f>
        <v>0</v>
      </c>
      <c r="PHU250" s="214">
        <f>_xlfn.XLOOKUP(PHU234, Schedule!$F$226:$FO$226, Schedule!$F$236:$FO$236, 0)</f>
        <v>0</v>
      </c>
      <c r="PHV250" s="214">
        <f>_xlfn.XLOOKUP(PHV234, Schedule!$F$226:$FO$226, Schedule!$F$236:$FO$236, 0)</f>
        <v>0</v>
      </c>
      <c r="PHW250" s="214">
        <f>_xlfn.XLOOKUP(PHW234, Schedule!$F$226:$FO$226, Schedule!$F$236:$FO$236, 0)</f>
        <v>0</v>
      </c>
      <c r="PHX250" s="214">
        <f>_xlfn.XLOOKUP(PHX234, Schedule!$F$226:$FO$226, Schedule!$F$236:$FO$236, 0)</f>
        <v>0</v>
      </c>
      <c r="PHY250" s="214">
        <f>_xlfn.XLOOKUP(PHY234, Schedule!$F$226:$FO$226, Schedule!$F$236:$FO$236, 0)</f>
        <v>0</v>
      </c>
      <c r="PHZ250" s="214">
        <f>_xlfn.XLOOKUP(PHZ234, Schedule!$F$226:$FO$226, Schedule!$F$236:$FO$236, 0)</f>
        <v>0</v>
      </c>
      <c r="PIA250" s="214">
        <f>_xlfn.XLOOKUP(PIA234, Schedule!$F$226:$FO$226, Schedule!$F$236:$FO$236, 0)</f>
        <v>0</v>
      </c>
      <c r="PIB250" s="214">
        <f>_xlfn.XLOOKUP(PIB234, Schedule!$F$226:$FO$226, Schedule!$F$236:$FO$236, 0)</f>
        <v>0</v>
      </c>
      <c r="PIC250" s="214">
        <f>_xlfn.XLOOKUP(PIC234, Schedule!$F$226:$FO$226, Schedule!$F$236:$FO$236, 0)</f>
        <v>0</v>
      </c>
      <c r="PID250" s="214">
        <f>_xlfn.XLOOKUP(PID234, Schedule!$F$226:$FO$226, Schedule!$F$236:$FO$236, 0)</f>
        <v>0</v>
      </c>
      <c r="PIE250" s="214">
        <f>_xlfn.XLOOKUP(PIE234, Schedule!$F$226:$FO$226, Schedule!$F$236:$FO$236, 0)</f>
        <v>0</v>
      </c>
      <c r="PIF250" s="214">
        <f>_xlfn.XLOOKUP(PIF234, Schedule!$F$226:$FO$226, Schedule!$F$236:$FO$236, 0)</f>
        <v>0</v>
      </c>
      <c r="PIG250" s="214">
        <f>_xlfn.XLOOKUP(PIG234, Schedule!$F$226:$FO$226, Schedule!$F$236:$FO$236, 0)</f>
        <v>0</v>
      </c>
      <c r="PIH250" s="214">
        <f>_xlfn.XLOOKUP(PIH234, Schedule!$F$226:$FO$226, Schedule!$F$236:$FO$236, 0)</f>
        <v>0</v>
      </c>
      <c r="PII250" s="214">
        <f>_xlfn.XLOOKUP(PII234, Schedule!$F$226:$FO$226, Schedule!$F$236:$FO$236, 0)</f>
        <v>0</v>
      </c>
      <c r="PIJ250" s="214">
        <f>_xlfn.XLOOKUP(PIJ234, Schedule!$F$226:$FO$226, Schedule!$F$236:$FO$236, 0)</f>
        <v>0</v>
      </c>
      <c r="PIK250" s="214">
        <f>_xlfn.XLOOKUP(PIK234, Schedule!$F$226:$FO$226, Schedule!$F$236:$FO$236, 0)</f>
        <v>0</v>
      </c>
      <c r="PIL250" s="214">
        <f>_xlfn.XLOOKUP(PIL234, Schedule!$F$226:$FO$226, Schedule!$F$236:$FO$236, 0)</f>
        <v>0</v>
      </c>
      <c r="PIM250" s="214">
        <f>_xlfn.XLOOKUP(PIM234, Schedule!$F$226:$FO$226, Schedule!$F$236:$FO$236, 0)</f>
        <v>0</v>
      </c>
      <c r="PIN250" s="214">
        <f>_xlfn.XLOOKUP(PIN234, Schedule!$F$226:$FO$226, Schedule!$F$236:$FO$236, 0)</f>
        <v>0</v>
      </c>
      <c r="PIO250" s="214">
        <f>_xlfn.XLOOKUP(PIO234, Schedule!$F$226:$FO$226, Schedule!$F$236:$FO$236, 0)</f>
        <v>0</v>
      </c>
      <c r="PIP250" s="214">
        <f>_xlfn.XLOOKUP(PIP234, Schedule!$F$226:$FO$226, Schedule!$F$236:$FO$236, 0)</f>
        <v>0</v>
      </c>
      <c r="PIQ250" s="214">
        <f>_xlfn.XLOOKUP(PIQ234, Schedule!$F$226:$FO$226, Schedule!$F$236:$FO$236, 0)</f>
        <v>0</v>
      </c>
      <c r="PIR250" s="214">
        <f>_xlfn.XLOOKUP(PIR234, Schedule!$F$226:$FO$226, Schedule!$F$236:$FO$236, 0)</f>
        <v>0</v>
      </c>
      <c r="PIS250" s="214">
        <f>_xlfn.XLOOKUP(PIS234, Schedule!$F$226:$FO$226, Schedule!$F$236:$FO$236, 0)</f>
        <v>0</v>
      </c>
      <c r="PIT250" s="214">
        <f>_xlfn.XLOOKUP(PIT234, Schedule!$F$226:$FO$226, Schedule!$F$236:$FO$236, 0)</f>
        <v>0</v>
      </c>
      <c r="PIU250" s="214">
        <f>_xlfn.XLOOKUP(PIU234, Schedule!$F$226:$FO$226, Schedule!$F$236:$FO$236, 0)</f>
        <v>0</v>
      </c>
      <c r="PIV250" s="214">
        <f>_xlfn.XLOOKUP(PIV234, Schedule!$F$226:$FO$226, Schedule!$F$236:$FO$236, 0)</f>
        <v>0</v>
      </c>
      <c r="PIW250" s="214">
        <f>_xlfn.XLOOKUP(PIW234, Schedule!$F$226:$FO$226, Schedule!$F$236:$FO$236, 0)</f>
        <v>0</v>
      </c>
      <c r="PIX250" s="214">
        <f>_xlfn.XLOOKUP(PIX234, Schedule!$F$226:$FO$226, Schedule!$F$236:$FO$236, 0)</f>
        <v>0</v>
      </c>
      <c r="PIY250" s="214">
        <f>_xlfn.XLOOKUP(PIY234, Schedule!$F$226:$FO$226, Schedule!$F$236:$FO$236, 0)</f>
        <v>0</v>
      </c>
      <c r="PIZ250" s="214">
        <f>_xlfn.XLOOKUP(PIZ234, Schedule!$F$226:$FO$226, Schedule!$F$236:$FO$236, 0)</f>
        <v>0</v>
      </c>
      <c r="PJA250" s="214">
        <f>_xlfn.XLOOKUP(PJA234, Schedule!$F$226:$FO$226, Schedule!$F$236:$FO$236, 0)</f>
        <v>0</v>
      </c>
      <c r="PJB250" s="214">
        <f>_xlfn.XLOOKUP(PJB234, Schedule!$F$226:$FO$226, Schedule!$F$236:$FO$236, 0)</f>
        <v>0</v>
      </c>
      <c r="PJC250" s="214">
        <f>_xlfn.XLOOKUP(PJC234, Schedule!$F$226:$FO$226, Schedule!$F$236:$FO$236, 0)</f>
        <v>0</v>
      </c>
      <c r="PJD250" s="214">
        <f>_xlfn.XLOOKUP(PJD234, Schedule!$F$226:$FO$226, Schedule!$F$236:$FO$236, 0)</f>
        <v>0</v>
      </c>
      <c r="PJE250" s="214">
        <f>_xlfn.XLOOKUP(PJE234, Schedule!$F$226:$FO$226, Schedule!$F$236:$FO$236, 0)</f>
        <v>0</v>
      </c>
      <c r="PJF250" s="214">
        <f>_xlfn.XLOOKUP(PJF234, Schedule!$F$226:$FO$226, Schedule!$F$236:$FO$236, 0)</f>
        <v>0</v>
      </c>
      <c r="PJG250" s="214">
        <f>_xlfn.XLOOKUP(PJG234, Schedule!$F$226:$FO$226, Schedule!$F$236:$FO$236, 0)</f>
        <v>0</v>
      </c>
      <c r="PJH250" s="214">
        <f>_xlfn.XLOOKUP(PJH234, Schedule!$F$226:$FO$226, Schedule!$F$236:$FO$236, 0)</f>
        <v>0</v>
      </c>
      <c r="PJI250" s="214">
        <f>_xlfn.XLOOKUP(PJI234, Schedule!$F$226:$FO$226, Schedule!$F$236:$FO$236, 0)</f>
        <v>0</v>
      </c>
      <c r="PJJ250" s="214">
        <f>_xlfn.XLOOKUP(PJJ234, Schedule!$F$226:$FO$226, Schedule!$F$236:$FO$236, 0)</f>
        <v>0</v>
      </c>
      <c r="PJK250" s="214">
        <f>_xlfn.XLOOKUP(PJK234, Schedule!$F$226:$FO$226, Schedule!$F$236:$FO$236, 0)</f>
        <v>0</v>
      </c>
      <c r="PJL250" s="214">
        <f>_xlfn.XLOOKUP(PJL234, Schedule!$F$226:$FO$226, Schedule!$F$236:$FO$236, 0)</f>
        <v>0</v>
      </c>
      <c r="PJM250" s="214">
        <f>_xlfn.XLOOKUP(PJM234, Schedule!$F$226:$FO$226, Schedule!$F$236:$FO$236, 0)</f>
        <v>0</v>
      </c>
      <c r="PJN250" s="214">
        <f>_xlfn.XLOOKUP(PJN234, Schedule!$F$226:$FO$226, Schedule!$F$236:$FO$236, 0)</f>
        <v>0</v>
      </c>
      <c r="PJO250" s="214">
        <f>_xlfn.XLOOKUP(PJO234, Schedule!$F$226:$FO$226, Schedule!$F$236:$FO$236, 0)</f>
        <v>0</v>
      </c>
      <c r="PJP250" s="214">
        <f>_xlfn.XLOOKUP(PJP234, Schedule!$F$226:$FO$226, Schedule!$F$236:$FO$236, 0)</f>
        <v>0</v>
      </c>
      <c r="PJQ250" s="214">
        <f>_xlfn.XLOOKUP(PJQ234, Schedule!$F$226:$FO$226, Schedule!$F$236:$FO$236, 0)</f>
        <v>0</v>
      </c>
      <c r="PJR250" s="214">
        <f>_xlfn.XLOOKUP(PJR234, Schedule!$F$226:$FO$226, Schedule!$F$236:$FO$236, 0)</f>
        <v>0</v>
      </c>
      <c r="PJS250" s="214">
        <f>_xlfn.XLOOKUP(PJS234, Schedule!$F$226:$FO$226, Schedule!$F$236:$FO$236, 0)</f>
        <v>0</v>
      </c>
      <c r="PJT250" s="214">
        <f>_xlfn.XLOOKUP(PJT234, Schedule!$F$226:$FO$226, Schedule!$F$236:$FO$236, 0)</f>
        <v>0</v>
      </c>
      <c r="PJU250" s="214">
        <f>_xlfn.XLOOKUP(PJU234, Schedule!$F$226:$FO$226, Schedule!$F$236:$FO$236, 0)</f>
        <v>0</v>
      </c>
      <c r="PJV250" s="214">
        <f>_xlfn.XLOOKUP(PJV234, Schedule!$F$226:$FO$226, Schedule!$F$236:$FO$236, 0)</f>
        <v>0</v>
      </c>
      <c r="PJW250" s="214">
        <f>_xlfn.XLOOKUP(PJW234, Schedule!$F$226:$FO$226, Schedule!$F$236:$FO$236, 0)</f>
        <v>0</v>
      </c>
      <c r="PJX250" s="214">
        <f>_xlfn.XLOOKUP(PJX234, Schedule!$F$226:$FO$226, Schedule!$F$236:$FO$236, 0)</f>
        <v>0</v>
      </c>
      <c r="PJY250" s="214">
        <f>_xlfn.XLOOKUP(PJY234, Schedule!$F$226:$FO$226, Schedule!$F$236:$FO$236, 0)</f>
        <v>0</v>
      </c>
      <c r="PJZ250" s="214">
        <f>_xlfn.XLOOKUP(PJZ234, Schedule!$F$226:$FO$226, Schedule!$F$236:$FO$236, 0)</f>
        <v>0</v>
      </c>
      <c r="PKA250" s="214">
        <f>_xlfn.XLOOKUP(PKA234, Schedule!$F$226:$FO$226, Schedule!$F$236:$FO$236, 0)</f>
        <v>0</v>
      </c>
      <c r="PKB250" s="214">
        <f>_xlfn.XLOOKUP(PKB234, Schedule!$F$226:$FO$226, Schedule!$F$236:$FO$236, 0)</f>
        <v>0</v>
      </c>
      <c r="PKC250" s="214">
        <f>_xlfn.XLOOKUP(PKC234, Schedule!$F$226:$FO$226, Schedule!$F$236:$FO$236, 0)</f>
        <v>0</v>
      </c>
      <c r="PKD250" s="214">
        <f>_xlfn.XLOOKUP(PKD234, Schedule!$F$226:$FO$226, Schedule!$F$236:$FO$236, 0)</f>
        <v>0</v>
      </c>
      <c r="PKE250" s="214">
        <f>_xlfn.XLOOKUP(PKE234, Schedule!$F$226:$FO$226, Schedule!$F$236:$FO$236, 0)</f>
        <v>0</v>
      </c>
      <c r="PKF250" s="214">
        <f>_xlfn.XLOOKUP(PKF234, Schedule!$F$226:$FO$226, Schedule!$F$236:$FO$236, 0)</f>
        <v>0</v>
      </c>
      <c r="PKG250" s="214">
        <f>_xlfn.XLOOKUP(PKG234, Schedule!$F$226:$FO$226, Schedule!$F$236:$FO$236, 0)</f>
        <v>0</v>
      </c>
      <c r="PKH250" s="214">
        <f>_xlfn.XLOOKUP(PKH234, Schedule!$F$226:$FO$226, Schedule!$F$236:$FO$236, 0)</f>
        <v>0</v>
      </c>
      <c r="PKI250" s="214">
        <f>_xlfn.XLOOKUP(PKI234, Schedule!$F$226:$FO$226, Schedule!$F$236:$FO$236, 0)</f>
        <v>0</v>
      </c>
      <c r="PKJ250" s="214">
        <f>_xlfn.XLOOKUP(PKJ234, Schedule!$F$226:$FO$226, Schedule!$F$236:$FO$236, 0)</f>
        <v>0</v>
      </c>
      <c r="PKK250" s="214">
        <f>_xlfn.XLOOKUP(PKK234, Schedule!$F$226:$FO$226, Schedule!$F$236:$FO$236, 0)</f>
        <v>0</v>
      </c>
      <c r="PKL250" s="214">
        <f>_xlfn.XLOOKUP(PKL234, Schedule!$F$226:$FO$226, Schedule!$F$236:$FO$236, 0)</f>
        <v>0</v>
      </c>
      <c r="PKM250" s="214">
        <f>_xlfn.XLOOKUP(PKM234, Schedule!$F$226:$FO$226, Schedule!$F$236:$FO$236, 0)</f>
        <v>0</v>
      </c>
      <c r="PKN250" s="214">
        <f>_xlfn.XLOOKUP(PKN234, Schedule!$F$226:$FO$226, Schedule!$F$236:$FO$236, 0)</f>
        <v>0</v>
      </c>
      <c r="PKO250" s="214">
        <f>_xlfn.XLOOKUP(PKO234, Schedule!$F$226:$FO$226, Schedule!$F$236:$FO$236, 0)</f>
        <v>0</v>
      </c>
      <c r="PKP250" s="214">
        <f>_xlfn.XLOOKUP(PKP234, Schedule!$F$226:$FO$226, Schedule!$F$236:$FO$236, 0)</f>
        <v>0</v>
      </c>
      <c r="PKQ250" s="214">
        <f>_xlfn.XLOOKUP(PKQ234, Schedule!$F$226:$FO$226, Schedule!$F$236:$FO$236, 0)</f>
        <v>0</v>
      </c>
      <c r="PKR250" s="214">
        <f>_xlfn.XLOOKUP(PKR234, Schedule!$F$226:$FO$226, Schedule!$F$236:$FO$236, 0)</f>
        <v>0</v>
      </c>
      <c r="PKS250" s="214">
        <f>_xlfn.XLOOKUP(PKS234, Schedule!$F$226:$FO$226, Schedule!$F$236:$FO$236, 0)</f>
        <v>0</v>
      </c>
      <c r="PKT250" s="214">
        <f>_xlfn.XLOOKUP(PKT234, Schedule!$F$226:$FO$226, Schedule!$F$236:$FO$236, 0)</f>
        <v>0</v>
      </c>
      <c r="PKU250" s="214">
        <f>_xlfn.XLOOKUP(PKU234, Schedule!$F$226:$FO$226, Schedule!$F$236:$FO$236, 0)</f>
        <v>0</v>
      </c>
      <c r="PKV250" s="214">
        <f>_xlfn.XLOOKUP(PKV234, Schedule!$F$226:$FO$226, Schedule!$F$236:$FO$236, 0)</f>
        <v>0</v>
      </c>
      <c r="PKW250" s="214">
        <f>_xlfn.XLOOKUP(PKW234, Schedule!$F$226:$FO$226, Schedule!$F$236:$FO$236, 0)</f>
        <v>0</v>
      </c>
      <c r="PKX250" s="214">
        <f>_xlfn.XLOOKUP(PKX234, Schedule!$F$226:$FO$226, Schedule!$F$236:$FO$236, 0)</f>
        <v>0</v>
      </c>
      <c r="PKY250" s="214">
        <f>_xlfn.XLOOKUP(PKY234, Schedule!$F$226:$FO$226, Schedule!$F$236:$FO$236, 0)</f>
        <v>0</v>
      </c>
      <c r="PKZ250" s="214">
        <f>_xlfn.XLOOKUP(PKZ234, Schedule!$F$226:$FO$226, Schedule!$F$236:$FO$236, 0)</f>
        <v>0</v>
      </c>
      <c r="PLA250" s="214">
        <f>_xlfn.XLOOKUP(PLA234, Schedule!$F$226:$FO$226, Schedule!$F$236:$FO$236, 0)</f>
        <v>0</v>
      </c>
      <c r="PLB250" s="214">
        <f>_xlfn.XLOOKUP(PLB234, Schedule!$F$226:$FO$226, Schedule!$F$236:$FO$236, 0)</f>
        <v>0</v>
      </c>
      <c r="PLC250" s="214">
        <f>_xlfn.XLOOKUP(PLC234, Schedule!$F$226:$FO$226, Schedule!$F$236:$FO$236, 0)</f>
        <v>0</v>
      </c>
      <c r="PLD250" s="214">
        <f>_xlfn.XLOOKUP(PLD234, Schedule!$F$226:$FO$226, Schedule!$F$236:$FO$236, 0)</f>
        <v>0</v>
      </c>
      <c r="PLE250" s="214">
        <f>_xlfn.XLOOKUP(PLE234, Schedule!$F$226:$FO$226, Schedule!$F$236:$FO$236, 0)</f>
        <v>0</v>
      </c>
      <c r="PLF250" s="214">
        <f>_xlfn.XLOOKUP(PLF234, Schedule!$F$226:$FO$226, Schedule!$F$236:$FO$236, 0)</f>
        <v>0</v>
      </c>
      <c r="PLG250" s="214">
        <f>_xlfn.XLOOKUP(PLG234, Schedule!$F$226:$FO$226, Schedule!$F$236:$FO$236, 0)</f>
        <v>0</v>
      </c>
      <c r="PLH250" s="214">
        <f>_xlfn.XLOOKUP(PLH234, Schedule!$F$226:$FO$226, Schedule!$F$236:$FO$236, 0)</f>
        <v>0</v>
      </c>
      <c r="PLI250" s="214">
        <f>_xlfn.XLOOKUP(PLI234, Schedule!$F$226:$FO$226, Schedule!$F$236:$FO$236, 0)</f>
        <v>0</v>
      </c>
      <c r="PLJ250" s="214">
        <f>_xlfn.XLOOKUP(PLJ234, Schedule!$F$226:$FO$226, Schedule!$F$236:$FO$236, 0)</f>
        <v>0</v>
      </c>
      <c r="PLK250" s="214">
        <f>_xlfn.XLOOKUP(PLK234, Schedule!$F$226:$FO$226, Schedule!$F$236:$FO$236, 0)</f>
        <v>0</v>
      </c>
      <c r="PLL250" s="214">
        <f>_xlfn.XLOOKUP(PLL234, Schedule!$F$226:$FO$226, Schedule!$F$236:$FO$236, 0)</f>
        <v>0</v>
      </c>
      <c r="PLM250" s="214">
        <f>_xlfn.XLOOKUP(PLM234, Schedule!$F$226:$FO$226, Schedule!$F$236:$FO$236, 0)</f>
        <v>0</v>
      </c>
      <c r="PLN250" s="214">
        <f>_xlfn.XLOOKUP(PLN234, Schedule!$F$226:$FO$226, Schedule!$F$236:$FO$236, 0)</f>
        <v>0</v>
      </c>
      <c r="PLO250" s="214">
        <f>_xlfn.XLOOKUP(PLO234, Schedule!$F$226:$FO$226, Schedule!$F$236:$FO$236, 0)</f>
        <v>0</v>
      </c>
      <c r="PLP250" s="214">
        <f>_xlfn.XLOOKUP(PLP234, Schedule!$F$226:$FO$226, Schedule!$F$236:$FO$236, 0)</f>
        <v>0</v>
      </c>
      <c r="PLQ250" s="214">
        <f>_xlfn.XLOOKUP(PLQ234, Schedule!$F$226:$FO$226, Schedule!$F$236:$FO$236, 0)</f>
        <v>0</v>
      </c>
      <c r="PLR250" s="214">
        <f>_xlfn.XLOOKUP(PLR234, Schedule!$F$226:$FO$226, Schedule!$F$236:$FO$236, 0)</f>
        <v>0</v>
      </c>
      <c r="PLS250" s="214">
        <f>_xlfn.XLOOKUP(PLS234, Schedule!$F$226:$FO$226, Schedule!$F$236:$FO$236, 0)</f>
        <v>0</v>
      </c>
      <c r="PLT250" s="214">
        <f>_xlfn.XLOOKUP(PLT234, Schedule!$F$226:$FO$226, Schedule!$F$236:$FO$236, 0)</f>
        <v>0</v>
      </c>
      <c r="PLU250" s="214">
        <f>_xlfn.XLOOKUP(PLU234, Schedule!$F$226:$FO$226, Schedule!$F$236:$FO$236, 0)</f>
        <v>0</v>
      </c>
      <c r="PLV250" s="214">
        <f>_xlfn.XLOOKUP(PLV234, Schedule!$F$226:$FO$226, Schedule!$F$236:$FO$236, 0)</f>
        <v>0</v>
      </c>
      <c r="PLW250" s="214">
        <f>_xlfn.XLOOKUP(PLW234, Schedule!$F$226:$FO$226, Schedule!$F$236:$FO$236, 0)</f>
        <v>0</v>
      </c>
      <c r="PLX250" s="214">
        <f>_xlfn.XLOOKUP(PLX234, Schedule!$F$226:$FO$226, Schedule!$F$236:$FO$236, 0)</f>
        <v>0</v>
      </c>
      <c r="PLY250" s="214">
        <f>_xlfn.XLOOKUP(PLY234, Schedule!$F$226:$FO$226, Schedule!$F$236:$FO$236, 0)</f>
        <v>0</v>
      </c>
      <c r="PLZ250" s="214">
        <f>_xlfn.XLOOKUP(PLZ234, Schedule!$F$226:$FO$226, Schedule!$F$236:$FO$236, 0)</f>
        <v>0</v>
      </c>
      <c r="PMA250" s="214">
        <f>_xlfn.XLOOKUP(PMA234, Schedule!$F$226:$FO$226, Schedule!$F$236:$FO$236, 0)</f>
        <v>0</v>
      </c>
      <c r="PMB250" s="214">
        <f>_xlfn.XLOOKUP(PMB234, Schedule!$F$226:$FO$226, Schedule!$F$236:$FO$236, 0)</f>
        <v>0</v>
      </c>
      <c r="PMC250" s="214">
        <f>_xlfn.XLOOKUP(PMC234, Schedule!$F$226:$FO$226, Schedule!$F$236:$FO$236, 0)</f>
        <v>0</v>
      </c>
      <c r="PMD250" s="214">
        <f>_xlfn.XLOOKUP(PMD234, Schedule!$F$226:$FO$226, Schedule!$F$236:$FO$236, 0)</f>
        <v>0</v>
      </c>
      <c r="PME250" s="214">
        <f>_xlfn.XLOOKUP(PME234, Schedule!$F$226:$FO$226, Schedule!$F$236:$FO$236, 0)</f>
        <v>0</v>
      </c>
      <c r="PMF250" s="214">
        <f>_xlfn.XLOOKUP(PMF234, Schedule!$F$226:$FO$226, Schedule!$F$236:$FO$236, 0)</f>
        <v>0</v>
      </c>
      <c r="PMG250" s="214">
        <f>_xlfn.XLOOKUP(PMG234, Schedule!$F$226:$FO$226, Schedule!$F$236:$FO$236, 0)</f>
        <v>0</v>
      </c>
      <c r="PMH250" s="214">
        <f>_xlfn.XLOOKUP(PMH234, Schedule!$F$226:$FO$226, Schedule!$F$236:$FO$236, 0)</f>
        <v>0</v>
      </c>
      <c r="PMI250" s="214">
        <f>_xlfn.XLOOKUP(PMI234, Schedule!$F$226:$FO$226, Schedule!$F$236:$FO$236, 0)</f>
        <v>0</v>
      </c>
      <c r="PMJ250" s="214">
        <f>_xlfn.XLOOKUP(PMJ234, Schedule!$F$226:$FO$226, Schedule!$F$236:$FO$236, 0)</f>
        <v>0</v>
      </c>
      <c r="PMK250" s="214">
        <f>_xlfn.XLOOKUP(PMK234, Schedule!$F$226:$FO$226, Schedule!$F$236:$FO$236, 0)</f>
        <v>0</v>
      </c>
      <c r="PML250" s="214">
        <f>_xlfn.XLOOKUP(PML234, Schedule!$F$226:$FO$226, Schedule!$F$236:$FO$236, 0)</f>
        <v>0</v>
      </c>
      <c r="PMM250" s="214">
        <f>_xlfn.XLOOKUP(PMM234, Schedule!$F$226:$FO$226, Schedule!$F$236:$FO$236, 0)</f>
        <v>0</v>
      </c>
      <c r="PMN250" s="214">
        <f>_xlfn.XLOOKUP(PMN234, Schedule!$F$226:$FO$226, Schedule!$F$236:$FO$236, 0)</f>
        <v>0</v>
      </c>
      <c r="PMO250" s="214">
        <f>_xlfn.XLOOKUP(PMO234, Schedule!$F$226:$FO$226, Schedule!$F$236:$FO$236, 0)</f>
        <v>0</v>
      </c>
      <c r="PMP250" s="214">
        <f>_xlfn.XLOOKUP(PMP234, Schedule!$F$226:$FO$226, Schedule!$F$236:$FO$236, 0)</f>
        <v>0</v>
      </c>
      <c r="PMQ250" s="214">
        <f>_xlfn.XLOOKUP(PMQ234, Schedule!$F$226:$FO$226, Schedule!$F$236:$FO$236, 0)</f>
        <v>0</v>
      </c>
      <c r="PMR250" s="214">
        <f>_xlfn.XLOOKUP(PMR234, Schedule!$F$226:$FO$226, Schedule!$F$236:$FO$236, 0)</f>
        <v>0</v>
      </c>
      <c r="PMS250" s="214">
        <f>_xlfn.XLOOKUP(PMS234, Schedule!$F$226:$FO$226, Schedule!$F$236:$FO$236, 0)</f>
        <v>0</v>
      </c>
      <c r="PMT250" s="214">
        <f>_xlfn.XLOOKUP(PMT234, Schedule!$F$226:$FO$226, Schedule!$F$236:$FO$236, 0)</f>
        <v>0</v>
      </c>
      <c r="PMU250" s="214">
        <f>_xlfn.XLOOKUP(PMU234, Schedule!$F$226:$FO$226, Schedule!$F$236:$FO$236, 0)</f>
        <v>0</v>
      </c>
      <c r="PMV250" s="214">
        <f>_xlfn.XLOOKUP(PMV234, Schedule!$F$226:$FO$226, Schedule!$F$236:$FO$236, 0)</f>
        <v>0</v>
      </c>
      <c r="PMW250" s="214">
        <f>_xlfn.XLOOKUP(PMW234, Schedule!$F$226:$FO$226, Schedule!$F$236:$FO$236, 0)</f>
        <v>0</v>
      </c>
      <c r="PMX250" s="214">
        <f>_xlfn.XLOOKUP(PMX234, Schedule!$F$226:$FO$226, Schedule!$F$236:$FO$236, 0)</f>
        <v>0</v>
      </c>
      <c r="PMY250" s="214">
        <f>_xlfn.XLOOKUP(PMY234, Schedule!$F$226:$FO$226, Schedule!$F$236:$FO$236, 0)</f>
        <v>0</v>
      </c>
      <c r="PMZ250" s="214">
        <f>_xlfn.XLOOKUP(PMZ234, Schedule!$F$226:$FO$226, Schedule!$F$236:$FO$236, 0)</f>
        <v>0</v>
      </c>
      <c r="PNA250" s="214">
        <f>_xlfn.XLOOKUP(PNA234, Schedule!$F$226:$FO$226, Schedule!$F$236:$FO$236, 0)</f>
        <v>0</v>
      </c>
      <c r="PNB250" s="214">
        <f>_xlfn.XLOOKUP(PNB234, Schedule!$F$226:$FO$226, Schedule!$F$236:$FO$236, 0)</f>
        <v>0</v>
      </c>
      <c r="PNC250" s="214">
        <f>_xlfn.XLOOKUP(PNC234, Schedule!$F$226:$FO$226, Schedule!$F$236:$FO$236, 0)</f>
        <v>0</v>
      </c>
      <c r="PND250" s="214">
        <f>_xlfn.XLOOKUP(PND234, Schedule!$F$226:$FO$226, Schedule!$F$236:$FO$236, 0)</f>
        <v>0</v>
      </c>
      <c r="PNE250" s="214">
        <f>_xlfn.XLOOKUP(PNE234, Schedule!$F$226:$FO$226, Schedule!$F$236:$FO$236, 0)</f>
        <v>0</v>
      </c>
      <c r="PNF250" s="214">
        <f>_xlfn.XLOOKUP(PNF234, Schedule!$F$226:$FO$226, Schedule!$F$236:$FO$236, 0)</f>
        <v>0</v>
      </c>
      <c r="PNG250" s="214">
        <f>_xlfn.XLOOKUP(PNG234, Schedule!$F$226:$FO$226, Schedule!$F$236:$FO$236, 0)</f>
        <v>0</v>
      </c>
      <c r="PNH250" s="214">
        <f>_xlfn.XLOOKUP(PNH234, Schedule!$F$226:$FO$226, Schedule!$F$236:$FO$236, 0)</f>
        <v>0</v>
      </c>
      <c r="PNI250" s="214">
        <f>_xlfn.XLOOKUP(PNI234, Schedule!$F$226:$FO$226, Schedule!$F$236:$FO$236, 0)</f>
        <v>0</v>
      </c>
      <c r="PNJ250" s="214">
        <f>_xlfn.XLOOKUP(PNJ234, Schedule!$F$226:$FO$226, Schedule!$F$236:$FO$236, 0)</f>
        <v>0</v>
      </c>
      <c r="PNK250" s="214">
        <f>_xlfn.XLOOKUP(PNK234, Schedule!$F$226:$FO$226, Schedule!$F$236:$FO$236, 0)</f>
        <v>0</v>
      </c>
      <c r="PNL250" s="214">
        <f>_xlfn.XLOOKUP(PNL234, Schedule!$F$226:$FO$226, Schedule!$F$236:$FO$236, 0)</f>
        <v>0</v>
      </c>
      <c r="PNM250" s="214">
        <f>_xlfn.XLOOKUP(PNM234, Schedule!$F$226:$FO$226, Schedule!$F$236:$FO$236, 0)</f>
        <v>0</v>
      </c>
      <c r="PNN250" s="214">
        <f>_xlfn.XLOOKUP(PNN234, Schedule!$F$226:$FO$226, Schedule!$F$236:$FO$236, 0)</f>
        <v>0</v>
      </c>
      <c r="PNO250" s="214">
        <f>_xlfn.XLOOKUP(PNO234, Schedule!$F$226:$FO$226, Schedule!$F$236:$FO$236, 0)</f>
        <v>0</v>
      </c>
      <c r="PNP250" s="214">
        <f>_xlfn.XLOOKUP(PNP234, Schedule!$F$226:$FO$226, Schedule!$F$236:$FO$236, 0)</f>
        <v>0</v>
      </c>
      <c r="PNQ250" s="214">
        <f>_xlfn.XLOOKUP(PNQ234, Schedule!$F$226:$FO$226, Schedule!$F$236:$FO$236, 0)</f>
        <v>0</v>
      </c>
      <c r="PNR250" s="214">
        <f>_xlfn.XLOOKUP(PNR234, Schedule!$F$226:$FO$226, Schedule!$F$236:$FO$236, 0)</f>
        <v>0</v>
      </c>
      <c r="PNS250" s="214">
        <f>_xlfn.XLOOKUP(PNS234, Schedule!$F$226:$FO$226, Schedule!$F$236:$FO$236, 0)</f>
        <v>0</v>
      </c>
      <c r="PNT250" s="214">
        <f>_xlfn.XLOOKUP(PNT234, Schedule!$F$226:$FO$226, Schedule!$F$236:$FO$236, 0)</f>
        <v>0</v>
      </c>
      <c r="PNU250" s="214">
        <f>_xlfn.XLOOKUP(PNU234, Schedule!$F$226:$FO$226, Schedule!$F$236:$FO$236, 0)</f>
        <v>0</v>
      </c>
      <c r="PNV250" s="214">
        <f>_xlfn.XLOOKUP(PNV234, Schedule!$F$226:$FO$226, Schedule!$F$236:$FO$236, 0)</f>
        <v>0</v>
      </c>
      <c r="PNW250" s="214">
        <f>_xlfn.XLOOKUP(PNW234, Schedule!$F$226:$FO$226, Schedule!$F$236:$FO$236, 0)</f>
        <v>0</v>
      </c>
      <c r="PNX250" s="214">
        <f>_xlfn.XLOOKUP(PNX234, Schedule!$F$226:$FO$226, Schedule!$F$236:$FO$236, 0)</f>
        <v>0</v>
      </c>
      <c r="PNY250" s="214">
        <f>_xlfn.XLOOKUP(PNY234, Schedule!$F$226:$FO$226, Schedule!$F$236:$FO$236, 0)</f>
        <v>0</v>
      </c>
      <c r="PNZ250" s="214">
        <f>_xlfn.XLOOKUP(PNZ234, Schedule!$F$226:$FO$226, Schedule!$F$236:$FO$236, 0)</f>
        <v>0</v>
      </c>
      <c r="POA250" s="214">
        <f>_xlfn.XLOOKUP(POA234, Schedule!$F$226:$FO$226, Schedule!$F$236:$FO$236, 0)</f>
        <v>0</v>
      </c>
      <c r="POB250" s="214">
        <f>_xlfn.XLOOKUP(POB234, Schedule!$F$226:$FO$226, Schedule!$F$236:$FO$236, 0)</f>
        <v>0</v>
      </c>
      <c r="POC250" s="214">
        <f>_xlfn.XLOOKUP(POC234, Schedule!$F$226:$FO$226, Schedule!$F$236:$FO$236, 0)</f>
        <v>0</v>
      </c>
      <c r="POD250" s="214">
        <f>_xlfn.XLOOKUP(POD234, Schedule!$F$226:$FO$226, Schedule!$F$236:$FO$236, 0)</f>
        <v>0</v>
      </c>
      <c r="POE250" s="214">
        <f>_xlfn.XLOOKUP(POE234, Schedule!$F$226:$FO$226, Schedule!$F$236:$FO$236, 0)</f>
        <v>0</v>
      </c>
      <c r="POF250" s="214">
        <f>_xlfn.XLOOKUP(POF234, Schedule!$F$226:$FO$226, Schedule!$F$236:$FO$236, 0)</f>
        <v>0</v>
      </c>
      <c r="POG250" s="214">
        <f>_xlfn.XLOOKUP(POG234, Schedule!$F$226:$FO$226, Schedule!$F$236:$FO$236, 0)</f>
        <v>0</v>
      </c>
      <c r="POH250" s="214">
        <f>_xlfn.XLOOKUP(POH234, Schedule!$F$226:$FO$226, Schedule!$F$236:$FO$236, 0)</f>
        <v>0</v>
      </c>
      <c r="POI250" s="214">
        <f>_xlfn.XLOOKUP(POI234, Schedule!$F$226:$FO$226, Schedule!$F$236:$FO$236, 0)</f>
        <v>0</v>
      </c>
      <c r="POJ250" s="214">
        <f>_xlfn.XLOOKUP(POJ234, Schedule!$F$226:$FO$226, Schedule!$F$236:$FO$236, 0)</f>
        <v>0</v>
      </c>
      <c r="POK250" s="214">
        <f>_xlfn.XLOOKUP(POK234, Schedule!$F$226:$FO$226, Schedule!$F$236:$FO$236, 0)</f>
        <v>0</v>
      </c>
      <c r="POL250" s="214">
        <f>_xlfn.XLOOKUP(POL234, Schedule!$F$226:$FO$226, Schedule!$F$236:$FO$236, 0)</f>
        <v>0</v>
      </c>
      <c r="POM250" s="214">
        <f>_xlfn.XLOOKUP(POM234, Schedule!$F$226:$FO$226, Schedule!$F$236:$FO$236, 0)</f>
        <v>0</v>
      </c>
      <c r="PON250" s="214">
        <f>_xlfn.XLOOKUP(PON234, Schedule!$F$226:$FO$226, Schedule!$F$236:$FO$236, 0)</f>
        <v>0</v>
      </c>
      <c r="POO250" s="214">
        <f>_xlfn.XLOOKUP(POO234, Schedule!$F$226:$FO$226, Schedule!$F$236:$FO$236, 0)</f>
        <v>0</v>
      </c>
      <c r="POP250" s="214">
        <f>_xlfn.XLOOKUP(POP234, Schedule!$F$226:$FO$226, Schedule!$F$236:$FO$236, 0)</f>
        <v>0</v>
      </c>
      <c r="POQ250" s="214">
        <f>_xlfn.XLOOKUP(POQ234, Schedule!$F$226:$FO$226, Schedule!$F$236:$FO$236, 0)</f>
        <v>0</v>
      </c>
      <c r="POR250" s="214">
        <f>_xlfn.XLOOKUP(POR234, Schedule!$F$226:$FO$226, Schedule!$F$236:$FO$236, 0)</f>
        <v>0</v>
      </c>
      <c r="POS250" s="214">
        <f>_xlfn.XLOOKUP(POS234, Schedule!$F$226:$FO$226, Schedule!$F$236:$FO$236, 0)</f>
        <v>0</v>
      </c>
      <c r="POT250" s="214">
        <f>_xlfn.XLOOKUP(POT234, Schedule!$F$226:$FO$226, Schedule!$F$236:$FO$236, 0)</f>
        <v>0</v>
      </c>
      <c r="POU250" s="214">
        <f>_xlfn.XLOOKUP(POU234, Schedule!$F$226:$FO$226, Schedule!$F$236:$FO$236, 0)</f>
        <v>0</v>
      </c>
      <c r="POV250" s="214">
        <f>_xlfn.XLOOKUP(POV234, Schedule!$F$226:$FO$226, Schedule!$F$236:$FO$236, 0)</f>
        <v>0</v>
      </c>
      <c r="POW250" s="214">
        <f>_xlfn.XLOOKUP(POW234, Schedule!$F$226:$FO$226, Schedule!$F$236:$FO$236, 0)</f>
        <v>0</v>
      </c>
      <c r="POX250" s="214">
        <f>_xlfn.XLOOKUP(POX234, Schedule!$F$226:$FO$226, Schedule!$F$236:$FO$236, 0)</f>
        <v>0</v>
      </c>
      <c r="POY250" s="214">
        <f>_xlfn.XLOOKUP(POY234, Schedule!$F$226:$FO$226, Schedule!$F$236:$FO$236, 0)</f>
        <v>0</v>
      </c>
      <c r="POZ250" s="214">
        <f>_xlfn.XLOOKUP(POZ234, Schedule!$F$226:$FO$226, Schedule!$F$236:$FO$236, 0)</f>
        <v>0</v>
      </c>
      <c r="PPA250" s="214">
        <f>_xlfn.XLOOKUP(PPA234, Schedule!$F$226:$FO$226, Schedule!$F$236:$FO$236, 0)</f>
        <v>0</v>
      </c>
      <c r="PPB250" s="214">
        <f>_xlfn.XLOOKUP(PPB234, Schedule!$F$226:$FO$226, Schedule!$F$236:$FO$236, 0)</f>
        <v>0</v>
      </c>
      <c r="PPC250" s="214">
        <f>_xlfn.XLOOKUP(PPC234, Schedule!$F$226:$FO$226, Schedule!$F$236:$FO$236, 0)</f>
        <v>0</v>
      </c>
      <c r="PPD250" s="214">
        <f>_xlfn.XLOOKUP(PPD234, Schedule!$F$226:$FO$226, Schedule!$F$236:$FO$236, 0)</f>
        <v>0</v>
      </c>
      <c r="PPE250" s="214">
        <f>_xlfn.XLOOKUP(PPE234, Schedule!$F$226:$FO$226, Schedule!$F$236:$FO$236, 0)</f>
        <v>0</v>
      </c>
      <c r="PPF250" s="214">
        <f>_xlfn.XLOOKUP(PPF234, Schedule!$F$226:$FO$226, Schedule!$F$236:$FO$236, 0)</f>
        <v>0</v>
      </c>
      <c r="PPG250" s="214">
        <f>_xlfn.XLOOKUP(PPG234, Schedule!$F$226:$FO$226, Schedule!$F$236:$FO$236, 0)</f>
        <v>0</v>
      </c>
      <c r="PPH250" s="214">
        <f>_xlfn.XLOOKUP(PPH234, Schedule!$F$226:$FO$226, Schedule!$F$236:$FO$236, 0)</f>
        <v>0</v>
      </c>
      <c r="PPI250" s="214">
        <f>_xlfn.XLOOKUP(PPI234, Schedule!$F$226:$FO$226, Schedule!$F$236:$FO$236, 0)</f>
        <v>0</v>
      </c>
      <c r="PPJ250" s="214">
        <f>_xlfn.XLOOKUP(PPJ234, Schedule!$F$226:$FO$226, Schedule!$F$236:$FO$236, 0)</f>
        <v>0</v>
      </c>
      <c r="PPK250" s="214">
        <f>_xlfn.XLOOKUP(PPK234, Schedule!$F$226:$FO$226, Schedule!$F$236:$FO$236, 0)</f>
        <v>0</v>
      </c>
      <c r="PPL250" s="214">
        <f>_xlfn.XLOOKUP(PPL234, Schedule!$F$226:$FO$226, Schedule!$F$236:$FO$236, 0)</f>
        <v>0</v>
      </c>
      <c r="PPM250" s="214">
        <f>_xlfn.XLOOKUP(PPM234, Schedule!$F$226:$FO$226, Schedule!$F$236:$FO$236, 0)</f>
        <v>0</v>
      </c>
      <c r="PPN250" s="214">
        <f>_xlfn.XLOOKUP(PPN234, Schedule!$F$226:$FO$226, Schedule!$F$236:$FO$236, 0)</f>
        <v>0</v>
      </c>
      <c r="PPO250" s="214">
        <f>_xlfn.XLOOKUP(PPO234, Schedule!$F$226:$FO$226, Schedule!$F$236:$FO$236, 0)</f>
        <v>0</v>
      </c>
      <c r="PPP250" s="214">
        <f>_xlfn.XLOOKUP(PPP234, Schedule!$F$226:$FO$226, Schedule!$F$236:$FO$236, 0)</f>
        <v>0</v>
      </c>
      <c r="PPQ250" s="214">
        <f>_xlfn.XLOOKUP(PPQ234, Schedule!$F$226:$FO$226, Schedule!$F$236:$FO$236, 0)</f>
        <v>0</v>
      </c>
      <c r="PPR250" s="214">
        <f>_xlfn.XLOOKUP(PPR234, Schedule!$F$226:$FO$226, Schedule!$F$236:$FO$236, 0)</f>
        <v>0</v>
      </c>
      <c r="PPS250" s="214">
        <f>_xlfn.XLOOKUP(PPS234, Schedule!$F$226:$FO$226, Schedule!$F$236:$FO$236, 0)</f>
        <v>0</v>
      </c>
      <c r="PPT250" s="214">
        <f>_xlfn.XLOOKUP(PPT234, Schedule!$F$226:$FO$226, Schedule!$F$236:$FO$236, 0)</f>
        <v>0</v>
      </c>
      <c r="PPU250" s="214">
        <f>_xlfn.XLOOKUP(PPU234, Schedule!$F$226:$FO$226, Schedule!$F$236:$FO$236, 0)</f>
        <v>0</v>
      </c>
      <c r="PPV250" s="214">
        <f>_xlfn.XLOOKUP(PPV234, Schedule!$F$226:$FO$226, Schedule!$F$236:$FO$236, 0)</f>
        <v>0</v>
      </c>
      <c r="PPW250" s="214">
        <f>_xlfn.XLOOKUP(PPW234, Schedule!$F$226:$FO$226, Schedule!$F$236:$FO$236, 0)</f>
        <v>0</v>
      </c>
      <c r="PPX250" s="214">
        <f>_xlfn.XLOOKUP(PPX234, Schedule!$F$226:$FO$226, Schedule!$F$236:$FO$236, 0)</f>
        <v>0</v>
      </c>
      <c r="PPY250" s="214">
        <f>_xlfn.XLOOKUP(PPY234, Schedule!$F$226:$FO$226, Schedule!$F$236:$FO$236, 0)</f>
        <v>0</v>
      </c>
      <c r="PPZ250" s="214">
        <f>_xlfn.XLOOKUP(PPZ234, Schedule!$F$226:$FO$226, Schedule!$F$236:$FO$236, 0)</f>
        <v>0</v>
      </c>
      <c r="PQA250" s="214">
        <f>_xlfn.XLOOKUP(PQA234, Schedule!$F$226:$FO$226, Schedule!$F$236:$FO$236, 0)</f>
        <v>0</v>
      </c>
      <c r="PQB250" s="214">
        <f>_xlfn.XLOOKUP(PQB234, Schedule!$F$226:$FO$226, Schedule!$F$236:$FO$236, 0)</f>
        <v>0</v>
      </c>
      <c r="PQC250" s="214">
        <f>_xlfn.XLOOKUP(PQC234, Schedule!$F$226:$FO$226, Schedule!$F$236:$FO$236, 0)</f>
        <v>0</v>
      </c>
      <c r="PQD250" s="214">
        <f>_xlfn.XLOOKUP(PQD234, Schedule!$F$226:$FO$226, Schedule!$F$236:$FO$236, 0)</f>
        <v>0</v>
      </c>
      <c r="PQE250" s="214">
        <f>_xlfn.XLOOKUP(PQE234, Schedule!$F$226:$FO$226, Schedule!$F$236:$FO$236, 0)</f>
        <v>0</v>
      </c>
      <c r="PQF250" s="214">
        <f>_xlfn.XLOOKUP(PQF234, Schedule!$F$226:$FO$226, Schedule!$F$236:$FO$236, 0)</f>
        <v>0</v>
      </c>
      <c r="PQG250" s="214">
        <f>_xlfn.XLOOKUP(PQG234, Schedule!$F$226:$FO$226, Schedule!$F$236:$FO$236, 0)</f>
        <v>0</v>
      </c>
      <c r="PQH250" s="214">
        <f>_xlfn.XLOOKUP(PQH234, Schedule!$F$226:$FO$226, Schedule!$F$236:$FO$236, 0)</f>
        <v>0</v>
      </c>
      <c r="PQI250" s="214">
        <f>_xlfn.XLOOKUP(PQI234, Schedule!$F$226:$FO$226, Schedule!$F$236:$FO$236, 0)</f>
        <v>0</v>
      </c>
      <c r="PQJ250" s="214">
        <f>_xlfn.XLOOKUP(PQJ234, Schedule!$F$226:$FO$226, Schedule!$F$236:$FO$236, 0)</f>
        <v>0</v>
      </c>
      <c r="PQK250" s="214">
        <f>_xlfn.XLOOKUP(PQK234, Schedule!$F$226:$FO$226, Schedule!$F$236:$FO$236, 0)</f>
        <v>0</v>
      </c>
      <c r="PQL250" s="214">
        <f>_xlfn.XLOOKUP(PQL234, Schedule!$F$226:$FO$226, Schedule!$F$236:$FO$236, 0)</f>
        <v>0</v>
      </c>
      <c r="PQM250" s="214">
        <f>_xlfn.XLOOKUP(PQM234, Schedule!$F$226:$FO$226, Schedule!$F$236:$FO$236, 0)</f>
        <v>0</v>
      </c>
      <c r="PQN250" s="214">
        <f>_xlfn.XLOOKUP(PQN234, Schedule!$F$226:$FO$226, Schedule!$F$236:$FO$236, 0)</f>
        <v>0</v>
      </c>
      <c r="PQO250" s="214">
        <f>_xlfn.XLOOKUP(PQO234, Schedule!$F$226:$FO$226, Schedule!$F$236:$FO$236, 0)</f>
        <v>0</v>
      </c>
      <c r="PQP250" s="214">
        <f>_xlfn.XLOOKUP(PQP234, Schedule!$F$226:$FO$226, Schedule!$F$236:$FO$236, 0)</f>
        <v>0</v>
      </c>
      <c r="PQQ250" s="214">
        <f>_xlfn.XLOOKUP(PQQ234, Schedule!$F$226:$FO$226, Schedule!$F$236:$FO$236, 0)</f>
        <v>0</v>
      </c>
      <c r="PQR250" s="214">
        <f>_xlfn.XLOOKUP(PQR234, Schedule!$F$226:$FO$226, Schedule!$F$236:$FO$236, 0)</f>
        <v>0</v>
      </c>
      <c r="PQS250" s="214">
        <f>_xlfn.XLOOKUP(PQS234, Schedule!$F$226:$FO$226, Schedule!$F$236:$FO$236, 0)</f>
        <v>0</v>
      </c>
      <c r="PQT250" s="214">
        <f>_xlfn.XLOOKUP(PQT234, Schedule!$F$226:$FO$226, Schedule!$F$236:$FO$236, 0)</f>
        <v>0</v>
      </c>
      <c r="PQU250" s="214">
        <f>_xlfn.XLOOKUP(PQU234, Schedule!$F$226:$FO$226, Schedule!$F$236:$FO$236, 0)</f>
        <v>0</v>
      </c>
      <c r="PQV250" s="214">
        <f>_xlfn.XLOOKUP(PQV234, Schedule!$F$226:$FO$226, Schedule!$F$236:$FO$236, 0)</f>
        <v>0</v>
      </c>
      <c r="PQW250" s="214">
        <f>_xlfn.XLOOKUP(PQW234, Schedule!$F$226:$FO$226, Schedule!$F$236:$FO$236, 0)</f>
        <v>0</v>
      </c>
      <c r="PQX250" s="214">
        <f>_xlfn.XLOOKUP(PQX234, Schedule!$F$226:$FO$226, Schedule!$F$236:$FO$236, 0)</f>
        <v>0</v>
      </c>
      <c r="PQY250" s="214">
        <f>_xlfn.XLOOKUP(PQY234, Schedule!$F$226:$FO$226, Schedule!$F$236:$FO$236, 0)</f>
        <v>0</v>
      </c>
      <c r="PQZ250" s="214">
        <f>_xlfn.XLOOKUP(PQZ234, Schedule!$F$226:$FO$226, Schedule!$F$236:$FO$236, 0)</f>
        <v>0</v>
      </c>
      <c r="PRA250" s="214">
        <f>_xlfn.XLOOKUP(PRA234, Schedule!$F$226:$FO$226, Schedule!$F$236:$FO$236, 0)</f>
        <v>0</v>
      </c>
      <c r="PRB250" s="214">
        <f>_xlfn.XLOOKUP(PRB234, Schedule!$F$226:$FO$226, Schedule!$F$236:$FO$236, 0)</f>
        <v>0</v>
      </c>
      <c r="PRC250" s="214">
        <f>_xlfn.XLOOKUP(PRC234, Schedule!$F$226:$FO$226, Schedule!$F$236:$FO$236, 0)</f>
        <v>0</v>
      </c>
      <c r="PRD250" s="214">
        <f>_xlfn.XLOOKUP(PRD234, Schedule!$F$226:$FO$226, Schedule!$F$236:$FO$236, 0)</f>
        <v>0</v>
      </c>
      <c r="PRE250" s="214">
        <f>_xlfn.XLOOKUP(PRE234, Schedule!$F$226:$FO$226, Schedule!$F$236:$FO$236, 0)</f>
        <v>0</v>
      </c>
      <c r="PRF250" s="214">
        <f>_xlfn.XLOOKUP(PRF234, Schedule!$F$226:$FO$226, Schedule!$F$236:$FO$236, 0)</f>
        <v>0</v>
      </c>
      <c r="PRG250" s="214">
        <f>_xlfn.XLOOKUP(PRG234, Schedule!$F$226:$FO$226, Schedule!$F$236:$FO$236, 0)</f>
        <v>0</v>
      </c>
      <c r="PRH250" s="214">
        <f>_xlfn.XLOOKUP(PRH234, Schedule!$F$226:$FO$226, Schedule!$F$236:$FO$236, 0)</f>
        <v>0</v>
      </c>
      <c r="PRI250" s="214">
        <f>_xlfn.XLOOKUP(PRI234, Schedule!$F$226:$FO$226, Schedule!$F$236:$FO$236, 0)</f>
        <v>0</v>
      </c>
      <c r="PRJ250" s="214">
        <f>_xlfn.XLOOKUP(PRJ234, Schedule!$F$226:$FO$226, Schedule!$F$236:$FO$236, 0)</f>
        <v>0</v>
      </c>
      <c r="PRK250" s="214">
        <f>_xlfn.XLOOKUP(PRK234, Schedule!$F$226:$FO$226, Schedule!$F$236:$FO$236, 0)</f>
        <v>0</v>
      </c>
      <c r="PRL250" s="214">
        <f>_xlfn.XLOOKUP(PRL234, Schedule!$F$226:$FO$226, Schedule!$F$236:$FO$236, 0)</f>
        <v>0</v>
      </c>
      <c r="PRM250" s="214">
        <f>_xlfn.XLOOKUP(PRM234, Schedule!$F$226:$FO$226, Schedule!$F$236:$FO$236, 0)</f>
        <v>0</v>
      </c>
      <c r="PRN250" s="214">
        <f>_xlfn.XLOOKUP(PRN234, Schedule!$F$226:$FO$226, Schedule!$F$236:$FO$236, 0)</f>
        <v>0</v>
      </c>
      <c r="PRO250" s="214">
        <f>_xlfn.XLOOKUP(PRO234, Schedule!$F$226:$FO$226, Schedule!$F$236:$FO$236, 0)</f>
        <v>0</v>
      </c>
      <c r="PRP250" s="214">
        <f>_xlfn.XLOOKUP(PRP234, Schedule!$F$226:$FO$226, Schedule!$F$236:$FO$236, 0)</f>
        <v>0</v>
      </c>
      <c r="PRQ250" s="214">
        <f>_xlfn.XLOOKUP(PRQ234, Schedule!$F$226:$FO$226, Schedule!$F$236:$FO$236, 0)</f>
        <v>0</v>
      </c>
      <c r="PRR250" s="214">
        <f>_xlfn.XLOOKUP(PRR234, Schedule!$F$226:$FO$226, Schedule!$F$236:$FO$236, 0)</f>
        <v>0</v>
      </c>
      <c r="PRS250" s="214">
        <f>_xlfn.XLOOKUP(PRS234, Schedule!$F$226:$FO$226, Schedule!$F$236:$FO$236, 0)</f>
        <v>0</v>
      </c>
      <c r="PRT250" s="214">
        <f>_xlfn.XLOOKUP(PRT234, Schedule!$F$226:$FO$226, Schedule!$F$236:$FO$236, 0)</f>
        <v>0</v>
      </c>
      <c r="PRU250" s="214">
        <f>_xlfn.XLOOKUP(PRU234, Schedule!$F$226:$FO$226, Schedule!$F$236:$FO$236, 0)</f>
        <v>0</v>
      </c>
      <c r="PRV250" s="214">
        <f>_xlfn.XLOOKUP(PRV234, Schedule!$F$226:$FO$226, Schedule!$F$236:$FO$236, 0)</f>
        <v>0</v>
      </c>
      <c r="PRW250" s="214">
        <f>_xlfn.XLOOKUP(PRW234, Schedule!$F$226:$FO$226, Schedule!$F$236:$FO$236, 0)</f>
        <v>0</v>
      </c>
      <c r="PRX250" s="214">
        <f>_xlfn.XLOOKUP(PRX234, Schedule!$F$226:$FO$226, Schedule!$F$236:$FO$236, 0)</f>
        <v>0</v>
      </c>
      <c r="PRY250" s="214">
        <f>_xlfn.XLOOKUP(PRY234, Schedule!$F$226:$FO$226, Schedule!$F$236:$FO$236, 0)</f>
        <v>0</v>
      </c>
      <c r="PRZ250" s="214">
        <f>_xlfn.XLOOKUP(PRZ234, Schedule!$F$226:$FO$226, Schedule!$F$236:$FO$236, 0)</f>
        <v>0</v>
      </c>
      <c r="PSA250" s="214">
        <f>_xlfn.XLOOKUP(PSA234, Schedule!$F$226:$FO$226, Schedule!$F$236:$FO$236, 0)</f>
        <v>0</v>
      </c>
      <c r="PSB250" s="214">
        <f>_xlfn.XLOOKUP(PSB234, Schedule!$F$226:$FO$226, Schedule!$F$236:$FO$236, 0)</f>
        <v>0</v>
      </c>
      <c r="PSC250" s="214">
        <f>_xlfn.XLOOKUP(PSC234, Schedule!$F$226:$FO$226, Schedule!$F$236:$FO$236, 0)</f>
        <v>0</v>
      </c>
      <c r="PSD250" s="214">
        <f>_xlfn.XLOOKUP(PSD234, Schedule!$F$226:$FO$226, Schedule!$F$236:$FO$236, 0)</f>
        <v>0</v>
      </c>
      <c r="PSE250" s="214">
        <f>_xlfn.XLOOKUP(PSE234, Schedule!$F$226:$FO$226, Schedule!$F$236:$FO$236, 0)</f>
        <v>0</v>
      </c>
      <c r="PSF250" s="214">
        <f>_xlfn.XLOOKUP(PSF234, Schedule!$F$226:$FO$226, Schedule!$F$236:$FO$236, 0)</f>
        <v>0</v>
      </c>
      <c r="PSG250" s="214">
        <f>_xlfn.XLOOKUP(PSG234, Schedule!$F$226:$FO$226, Schedule!$F$236:$FO$236, 0)</f>
        <v>0</v>
      </c>
      <c r="PSH250" s="214">
        <f>_xlfn.XLOOKUP(PSH234, Schedule!$F$226:$FO$226, Schedule!$F$236:$FO$236, 0)</f>
        <v>0</v>
      </c>
      <c r="PSI250" s="214">
        <f>_xlfn.XLOOKUP(PSI234, Schedule!$F$226:$FO$226, Schedule!$F$236:$FO$236, 0)</f>
        <v>0</v>
      </c>
      <c r="PSJ250" s="214">
        <f>_xlfn.XLOOKUP(PSJ234, Schedule!$F$226:$FO$226, Schedule!$F$236:$FO$236, 0)</f>
        <v>0</v>
      </c>
      <c r="PSK250" s="214">
        <f>_xlfn.XLOOKUP(PSK234, Schedule!$F$226:$FO$226, Schedule!$F$236:$FO$236, 0)</f>
        <v>0</v>
      </c>
      <c r="PSL250" s="214">
        <f>_xlfn.XLOOKUP(PSL234, Schedule!$F$226:$FO$226, Schedule!$F$236:$FO$236, 0)</f>
        <v>0</v>
      </c>
      <c r="PSM250" s="214">
        <f>_xlfn.XLOOKUP(PSM234, Schedule!$F$226:$FO$226, Schedule!$F$236:$FO$236, 0)</f>
        <v>0</v>
      </c>
      <c r="PSN250" s="214">
        <f>_xlfn.XLOOKUP(PSN234, Schedule!$F$226:$FO$226, Schedule!$F$236:$FO$236, 0)</f>
        <v>0</v>
      </c>
      <c r="PSO250" s="214">
        <f>_xlfn.XLOOKUP(PSO234, Schedule!$F$226:$FO$226, Schedule!$F$236:$FO$236, 0)</f>
        <v>0</v>
      </c>
      <c r="PSP250" s="214">
        <f>_xlfn.XLOOKUP(PSP234, Schedule!$F$226:$FO$226, Schedule!$F$236:$FO$236, 0)</f>
        <v>0</v>
      </c>
      <c r="PSQ250" s="214">
        <f>_xlfn.XLOOKUP(PSQ234, Schedule!$F$226:$FO$226, Schedule!$F$236:$FO$236, 0)</f>
        <v>0</v>
      </c>
      <c r="PSR250" s="214">
        <f>_xlfn.XLOOKUP(PSR234, Schedule!$F$226:$FO$226, Schedule!$F$236:$FO$236, 0)</f>
        <v>0</v>
      </c>
      <c r="PSS250" s="214">
        <f>_xlfn.XLOOKUP(PSS234, Schedule!$F$226:$FO$226, Schedule!$F$236:$FO$236, 0)</f>
        <v>0</v>
      </c>
      <c r="PST250" s="214">
        <f>_xlfn.XLOOKUP(PST234, Schedule!$F$226:$FO$226, Schedule!$F$236:$FO$236, 0)</f>
        <v>0</v>
      </c>
      <c r="PSU250" s="214">
        <f>_xlfn.XLOOKUP(PSU234, Schedule!$F$226:$FO$226, Schedule!$F$236:$FO$236, 0)</f>
        <v>0</v>
      </c>
      <c r="PSV250" s="214">
        <f>_xlfn.XLOOKUP(PSV234, Schedule!$F$226:$FO$226, Schedule!$F$236:$FO$236, 0)</f>
        <v>0</v>
      </c>
      <c r="PSW250" s="214">
        <f>_xlfn.XLOOKUP(PSW234, Schedule!$F$226:$FO$226, Schedule!$F$236:$FO$236, 0)</f>
        <v>0</v>
      </c>
      <c r="PSX250" s="214">
        <f>_xlfn.XLOOKUP(PSX234, Schedule!$F$226:$FO$226, Schedule!$F$236:$FO$236, 0)</f>
        <v>0</v>
      </c>
      <c r="PSY250" s="214">
        <f>_xlfn.XLOOKUP(PSY234, Schedule!$F$226:$FO$226, Schedule!$F$236:$FO$236, 0)</f>
        <v>0</v>
      </c>
      <c r="PSZ250" s="214">
        <f>_xlfn.XLOOKUP(PSZ234, Schedule!$F$226:$FO$226, Schedule!$F$236:$FO$236, 0)</f>
        <v>0</v>
      </c>
      <c r="PTA250" s="214">
        <f>_xlfn.XLOOKUP(PTA234, Schedule!$F$226:$FO$226, Schedule!$F$236:$FO$236, 0)</f>
        <v>0</v>
      </c>
      <c r="PTB250" s="214">
        <f>_xlfn.XLOOKUP(PTB234, Schedule!$F$226:$FO$226, Schedule!$F$236:$FO$236, 0)</f>
        <v>0</v>
      </c>
      <c r="PTC250" s="214">
        <f>_xlfn.XLOOKUP(PTC234, Schedule!$F$226:$FO$226, Schedule!$F$236:$FO$236, 0)</f>
        <v>0</v>
      </c>
      <c r="PTD250" s="214">
        <f>_xlfn.XLOOKUP(PTD234, Schedule!$F$226:$FO$226, Schedule!$F$236:$FO$236, 0)</f>
        <v>0</v>
      </c>
      <c r="PTE250" s="214">
        <f>_xlfn.XLOOKUP(PTE234, Schedule!$F$226:$FO$226, Schedule!$F$236:$FO$236, 0)</f>
        <v>0</v>
      </c>
      <c r="PTF250" s="214">
        <f>_xlfn.XLOOKUP(PTF234, Schedule!$F$226:$FO$226, Schedule!$F$236:$FO$236, 0)</f>
        <v>0</v>
      </c>
      <c r="PTG250" s="214">
        <f>_xlfn.XLOOKUP(PTG234, Schedule!$F$226:$FO$226, Schedule!$F$236:$FO$236, 0)</f>
        <v>0</v>
      </c>
      <c r="PTH250" s="214">
        <f>_xlfn.XLOOKUP(PTH234, Schedule!$F$226:$FO$226, Schedule!$F$236:$FO$236, 0)</f>
        <v>0</v>
      </c>
      <c r="PTI250" s="214">
        <f>_xlfn.XLOOKUP(PTI234, Schedule!$F$226:$FO$226, Schedule!$F$236:$FO$236, 0)</f>
        <v>0</v>
      </c>
      <c r="PTJ250" s="214">
        <f>_xlfn.XLOOKUP(PTJ234, Schedule!$F$226:$FO$226, Schedule!$F$236:$FO$236, 0)</f>
        <v>0</v>
      </c>
      <c r="PTK250" s="214">
        <f>_xlfn.XLOOKUP(PTK234, Schedule!$F$226:$FO$226, Schedule!$F$236:$FO$236, 0)</f>
        <v>0</v>
      </c>
      <c r="PTL250" s="214">
        <f>_xlfn.XLOOKUP(PTL234, Schedule!$F$226:$FO$226, Schedule!$F$236:$FO$236, 0)</f>
        <v>0</v>
      </c>
      <c r="PTM250" s="214">
        <f>_xlfn.XLOOKUP(PTM234, Schedule!$F$226:$FO$226, Schedule!$F$236:$FO$236, 0)</f>
        <v>0</v>
      </c>
      <c r="PTN250" s="214">
        <f>_xlfn.XLOOKUP(PTN234, Schedule!$F$226:$FO$226, Schedule!$F$236:$FO$236, 0)</f>
        <v>0</v>
      </c>
      <c r="PTO250" s="214">
        <f>_xlfn.XLOOKUP(PTO234, Schedule!$F$226:$FO$226, Schedule!$F$236:$FO$236, 0)</f>
        <v>0</v>
      </c>
      <c r="PTP250" s="214">
        <f>_xlfn.XLOOKUP(PTP234, Schedule!$F$226:$FO$226, Schedule!$F$236:$FO$236, 0)</f>
        <v>0</v>
      </c>
      <c r="PTQ250" s="214">
        <f>_xlfn.XLOOKUP(PTQ234, Schedule!$F$226:$FO$226, Schedule!$F$236:$FO$236, 0)</f>
        <v>0</v>
      </c>
      <c r="PTR250" s="214">
        <f>_xlfn.XLOOKUP(PTR234, Schedule!$F$226:$FO$226, Schedule!$F$236:$FO$236, 0)</f>
        <v>0</v>
      </c>
      <c r="PTS250" s="214">
        <f>_xlfn.XLOOKUP(PTS234, Schedule!$F$226:$FO$226, Schedule!$F$236:$FO$236, 0)</f>
        <v>0</v>
      </c>
      <c r="PTT250" s="214">
        <f>_xlfn.XLOOKUP(PTT234, Schedule!$F$226:$FO$226, Schedule!$F$236:$FO$236, 0)</f>
        <v>0</v>
      </c>
      <c r="PTU250" s="214">
        <f>_xlfn.XLOOKUP(PTU234, Schedule!$F$226:$FO$226, Schedule!$F$236:$FO$236, 0)</f>
        <v>0</v>
      </c>
      <c r="PTV250" s="214">
        <f>_xlfn.XLOOKUP(PTV234, Schedule!$F$226:$FO$226, Schedule!$F$236:$FO$236, 0)</f>
        <v>0</v>
      </c>
      <c r="PTW250" s="214">
        <f>_xlfn.XLOOKUP(PTW234, Schedule!$F$226:$FO$226, Schedule!$F$236:$FO$236, 0)</f>
        <v>0</v>
      </c>
      <c r="PTX250" s="214">
        <f>_xlfn.XLOOKUP(PTX234, Schedule!$F$226:$FO$226, Schedule!$F$236:$FO$236, 0)</f>
        <v>0</v>
      </c>
      <c r="PTY250" s="214">
        <f>_xlfn.XLOOKUP(PTY234, Schedule!$F$226:$FO$226, Schedule!$F$236:$FO$236, 0)</f>
        <v>0</v>
      </c>
      <c r="PTZ250" s="214">
        <f>_xlfn.XLOOKUP(PTZ234, Schedule!$F$226:$FO$226, Schedule!$F$236:$FO$236, 0)</f>
        <v>0</v>
      </c>
      <c r="PUA250" s="214">
        <f>_xlfn.XLOOKUP(PUA234, Schedule!$F$226:$FO$226, Schedule!$F$236:$FO$236, 0)</f>
        <v>0</v>
      </c>
      <c r="PUB250" s="214">
        <f>_xlfn.XLOOKUP(PUB234, Schedule!$F$226:$FO$226, Schedule!$F$236:$FO$236, 0)</f>
        <v>0</v>
      </c>
      <c r="PUC250" s="214">
        <f>_xlfn.XLOOKUP(PUC234, Schedule!$F$226:$FO$226, Schedule!$F$236:$FO$236, 0)</f>
        <v>0</v>
      </c>
      <c r="PUD250" s="214">
        <f>_xlfn.XLOOKUP(PUD234, Schedule!$F$226:$FO$226, Schedule!$F$236:$FO$236, 0)</f>
        <v>0</v>
      </c>
      <c r="PUE250" s="214">
        <f>_xlfn.XLOOKUP(PUE234, Schedule!$F$226:$FO$226, Schedule!$F$236:$FO$236, 0)</f>
        <v>0</v>
      </c>
      <c r="PUF250" s="214">
        <f>_xlfn.XLOOKUP(PUF234, Schedule!$F$226:$FO$226, Schedule!$F$236:$FO$236, 0)</f>
        <v>0</v>
      </c>
      <c r="PUG250" s="214">
        <f>_xlfn.XLOOKUP(PUG234, Schedule!$F$226:$FO$226, Schedule!$F$236:$FO$236, 0)</f>
        <v>0</v>
      </c>
      <c r="PUH250" s="214">
        <f>_xlfn.XLOOKUP(PUH234, Schedule!$F$226:$FO$226, Schedule!$F$236:$FO$236, 0)</f>
        <v>0</v>
      </c>
      <c r="PUI250" s="214">
        <f>_xlfn.XLOOKUP(PUI234, Schedule!$F$226:$FO$226, Schedule!$F$236:$FO$236, 0)</f>
        <v>0</v>
      </c>
      <c r="PUJ250" s="214">
        <f>_xlfn.XLOOKUP(PUJ234, Schedule!$F$226:$FO$226, Schedule!$F$236:$FO$236, 0)</f>
        <v>0</v>
      </c>
      <c r="PUK250" s="214">
        <f>_xlfn.XLOOKUP(PUK234, Schedule!$F$226:$FO$226, Schedule!$F$236:$FO$236, 0)</f>
        <v>0</v>
      </c>
      <c r="PUL250" s="214">
        <f>_xlfn.XLOOKUP(PUL234, Schedule!$F$226:$FO$226, Schedule!$F$236:$FO$236, 0)</f>
        <v>0</v>
      </c>
      <c r="PUM250" s="214">
        <f>_xlfn.XLOOKUP(PUM234, Schedule!$F$226:$FO$226, Schedule!$F$236:$FO$236, 0)</f>
        <v>0</v>
      </c>
      <c r="PUN250" s="214">
        <f>_xlfn.XLOOKUP(PUN234, Schedule!$F$226:$FO$226, Schedule!$F$236:$FO$236, 0)</f>
        <v>0</v>
      </c>
      <c r="PUO250" s="214">
        <f>_xlfn.XLOOKUP(PUO234, Schedule!$F$226:$FO$226, Schedule!$F$236:$FO$236, 0)</f>
        <v>0</v>
      </c>
      <c r="PUP250" s="214">
        <f>_xlfn.XLOOKUP(PUP234, Schedule!$F$226:$FO$226, Schedule!$F$236:$FO$236, 0)</f>
        <v>0</v>
      </c>
      <c r="PUQ250" s="214">
        <f>_xlfn.XLOOKUP(PUQ234, Schedule!$F$226:$FO$226, Schedule!$F$236:$FO$236, 0)</f>
        <v>0</v>
      </c>
      <c r="PUR250" s="214">
        <f>_xlfn.XLOOKUP(PUR234, Schedule!$F$226:$FO$226, Schedule!$F$236:$FO$236, 0)</f>
        <v>0</v>
      </c>
      <c r="PUS250" s="214">
        <f>_xlfn.XLOOKUP(PUS234, Schedule!$F$226:$FO$226, Schedule!$F$236:$FO$236, 0)</f>
        <v>0</v>
      </c>
      <c r="PUT250" s="214">
        <f>_xlfn.XLOOKUP(PUT234, Schedule!$F$226:$FO$226, Schedule!$F$236:$FO$236, 0)</f>
        <v>0</v>
      </c>
      <c r="PUU250" s="214">
        <f>_xlfn.XLOOKUP(PUU234, Schedule!$F$226:$FO$226, Schedule!$F$236:$FO$236, 0)</f>
        <v>0</v>
      </c>
      <c r="PUV250" s="214">
        <f>_xlfn.XLOOKUP(PUV234, Schedule!$F$226:$FO$226, Schedule!$F$236:$FO$236, 0)</f>
        <v>0</v>
      </c>
      <c r="PUW250" s="214">
        <f>_xlfn.XLOOKUP(PUW234, Schedule!$F$226:$FO$226, Schedule!$F$236:$FO$236, 0)</f>
        <v>0</v>
      </c>
      <c r="PUX250" s="214">
        <f>_xlfn.XLOOKUP(PUX234, Schedule!$F$226:$FO$226, Schedule!$F$236:$FO$236, 0)</f>
        <v>0</v>
      </c>
      <c r="PUY250" s="214">
        <f>_xlfn.XLOOKUP(PUY234, Schedule!$F$226:$FO$226, Schedule!$F$236:$FO$236, 0)</f>
        <v>0</v>
      </c>
      <c r="PUZ250" s="214">
        <f>_xlfn.XLOOKUP(PUZ234, Schedule!$F$226:$FO$226, Schedule!$F$236:$FO$236, 0)</f>
        <v>0</v>
      </c>
      <c r="PVA250" s="214">
        <f>_xlfn.XLOOKUP(PVA234, Schedule!$F$226:$FO$226, Schedule!$F$236:$FO$236, 0)</f>
        <v>0</v>
      </c>
      <c r="PVB250" s="214">
        <f>_xlfn.XLOOKUP(PVB234, Schedule!$F$226:$FO$226, Schedule!$F$236:$FO$236, 0)</f>
        <v>0</v>
      </c>
      <c r="PVC250" s="214">
        <f>_xlfn.XLOOKUP(PVC234, Schedule!$F$226:$FO$226, Schedule!$F$236:$FO$236, 0)</f>
        <v>0</v>
      </c>
      <c r="PVD250" s="214">
        <f>_xlfn.XLOOKUP(PVD234, Schedule!$F$226:$FO$226, Schedule!$F$236:$FO$236, 0)</f>
        <v>0</v>
      </c>
      <c r="PVE250" s="214">
        <f>_xlfn.XLOOKUP(PVE234, Schedule!$F$226:$FO$226, Schedule!$F$236:$FO$236, 0)</f>
        <v>0</v>
      </c>
      <c r="PVF250" s="214">
        <f>_xlfn.XLOOKUP(PVF234, Schedule!$F$226:$FO$226, Schedule!$F$236:$FO$236, 0)</f>
        <v>0</v>
      </c>
      <c r="PVG250" s="214">
        <f>_xlfn.XLOOKUP(PVG234, Schedule!$F$226:$FO$226, Schedule!$F$236:$FO$236, 0)</f>
        <v>0</v>
      </c>
      <c r="PVH250" s="214">
        <f>_xlfn.XLOOKUP(PVH234, Schedule!$F$226:$FO$226, Schedule!$F$236:$FO$236, 0)</f>
        <v>0</v>
      </c>
      <c r="PVI250" s="214">
        <f>_xlfn.XLOOKUP(PVI234, Schedule!$F$226:$FO$226, Schedule!$F$236:$FO$236, 0)</f>
        <v>0</v>
      </c>
      <c r="PVJ250" s="214">
        <f>_xlfn.XLOOKUP(PVJ234, Schedule!$F$226:$FO$226, Schedule!$F$236:$FO$236, 0)</f>
        <v>0</v>
      </c>
      <c r="PVK250" s="214">
        <f>_xlfn.XLOOKUP(PVK234, Schedule!$F$226:$FO$226, Schedule!$F$236:$FO$236, 0)</f>
        <v>0</v>
      </c>
      <c r="PVL250" s="214">
        <f>_xlfn.XLOOKUP(PVL234, Schedule!$F$226:$FO$226, Schedule!$F$236:$FO$236, 0)</f>
        <v>0</v>
      </c>
      <c r="PVM250" s="214">
        <f>_xlfn.XLOOKUP(PVM234, Schedule!$F$226:$FO$226, Schedule!$F$236:$FO$236, 0)</f>
        <v>0</v>
      </c>
      <c r="PVN250" s="214">
        <f>_xlfn.XLOOKUP(PVN234, Schedule!$F$226:$FO$226, Schedule!$F$236:$FO$236, 0)</f>
        <v>0</v>
      </c>
      <c r="PVO250" s="214">
        <f>_xlfn.XLOOKUP(PVO234, Schedule!$F$226:$FO$226, Schedule!$F$236:$FO$236, 0)</f>
        <v>0</v>
      </c>
      <c r="PVP250" s="214">
        <f>_xlfn.XLOOKUP(PVP234, Schedule!$F$226:$FO$226, Schedule!$F$236:$FO$236, 0)</f>
        <v>0</v>
      </c>
      <c r="PVQ250" s="214">
        <f>_xlfn.XLOOKUP(PVQ234, Schedule!$F$226:$FO$226, Schedule!$F$236:$FO$236, 0)</f>
        <v>0</v>
      </c>
      <c r="PVR250" s="214">
        <f>_xlfn.XLOOKUP(PVR234, Schedule!$F$226:$FO$226, Schedule!$F$236:$FO$236, 0)</f>
        <v>0</v>
      </c>
      <c r="PVS250" s="214">
        <f>_xlfn.XLOOKUP(PVS234, Schedule!$F$226:$FO$226, Schedule!$F$236:$FO$236, 0)</f>
        <v>0</v>
      </c>
      <c r="PVT250" s="214">
        <f>_xlfn.XLOOKUP(PVT234, Schedule!$F$226:$FO$226, Schedule!$F$236:$FO$236, 0)</f>
        <v>0</v>
      </c>
      <c r="PVU250" s="214">
        <f>_xlfn.XLOOKUP(PVU234, Schedule!$F$226:$FO$226, Schedule!$F$236:$FO$236, 0)</f>
        <v>0</v>
      </c>
      <c r="PVV250" s="214">
        <f>_xlfn.XLOOKUP(PVV234, Schedule!$F$226:$FO$226, Schedule!$F$236:$FO$236, 0)</f>
        <v>0</v>
      </c>
      <c r="PVW250" s="214">
        <f>_xlfn.XLOOKUP(PVW234, Schedule!$F$226:$FO$226, Schedule!$F$236:$FO$236, 0)</f>
        <v>0</v>
      </c>
      <c r="PVX250" s="214">
        <f>_xlfn.XLOOKUP(PVX234, Schedule!$F$226:$FO$226, Schedule!$F$236:$FO$236, 0)</f>
        <v>0</v>
      </c>
      <c r="PVY250" s="214">
        <f>_xlfn.XLOOKUP(PVY234, Schedule!$F$226:$FO$226, Schedule!$F$236:$FO$236, 0)</f>
        <v>0</v>
      </c>
      <c r="PVZ250" s="214">
        <f>_xlfn.XLOOKUP(PVZ234, Schedule!$F$226:$FO$226, Schedule!$F$236:$FO$236, 0)</f>
        <v>0</v>
      </c>
      <c r="PWA250" s="214">
        <f>_xlfn.XLOOKUP(PWA234, Schedule!$F$226:$FO$226, Schedule!$F$236:$FO$236, 0)</f>
        <v>0</v>
      </c>
      <c r="PWB250" s="214">
        <f>_xlfn.XLOOKUP(PWB234, Schedule!$F$226:$FO$226, Schedule!$F$236:$FO$236, 0)</f>
        <v>0</v>
      </c>
      <c r="PWC250" s="214">
        <f>_xlfn.XLOOKUP(PWC234, Schedule!$F$226:$FO$226, Schedule!$F$236:$FO$236, 0)</f>
        <v>0</v>
      </c>
      <c r="PWD250" s="214">
        <f>_xlfn.XLOOKUP(PWD234, Schedule!$F$226:$FO$226, Schedule!$F$236:$FO$236, 0)</f>
        <v>0</v>
      </c>
      <c r="PWE250" s="214">
        <f>_xlfn.XLOOKUP(PWE234, Schedule!$F$226:$FO$226, Schedule!$F$236:$FO$236, 0)</f>
        <v>0</v>
      </c>
      <c r="PWF250" s="214">
        <f>_xlfn.XLOOKUP(PWF234, Schedule!$F$226:$FO$226, Schedule!$F$236:$FO$236, 0)</f>
        <v>0</v>
      </c>
      <c r="PWG250" s="214">
        <f>_xlfn.XLOOKUP(PWG234, Schedule!$F$226:$FO$226, Schedule!$F$236:$FO$236, 0)</f>
        <v>0</v>
      </c>
      <c r="PWH250" s="214">
        <f>_xlfn.XLOOKUP(PWH234, Schedule!$F$226:$FO$226, Schedule!$F$236:$FO$236, 0)</f>
        <v>0</v>
      </c>
      <c r="PWI250" s="214">
        <f>_xlfn.XLOOKUP(PWI234, Schedule!$F$226:$FO$226, Schedule!$F$236:$FO$236, 0)</f>
        <v>0</v>
      </c>
      <c r="PWJ250" s="214">
        <f>_xlfn.XLOOKUP(PWJ234, Schedule!$F$226:$FO$226, Schedule!$F$236:$FO$236, 0)</f>
        <v>0</v>
      </c>
      <c r="PWK250" s="214">
        <f>_xlfn.XLOOKUP(PWK234, Schedule!$F$226:$FO$226, Schedule!$F$236:$FO$236, 0)</f>
        <v>0</v>
      </c>
      <c r="PWL250" s="214">
        <f>_xlfn.XLOOKUP(PWL234, Schedule!$F$226:$FO$226, Schedule!$F$236:$FO$236, 0)</f>
        <v>0</v>
      </c>
      <c r="PWM250" s="214">
        <f>_xlfn.XLOOKUP(PWM234, Schedule!$F$226:$FO$226, Schedule!$F$236:$FO$236, 0)</f>
        <v>0</v>
      </c>
      <c r="PWN250" s="214">
        <f>_xlfn.XLOOKUP(PWN234, Schedule!$F$226:$FO$226, Schedule!$F$236:$FO$236, 0)</f>
        <v>0</v>
      </c>
      <c r="PWO250" s="214">
        <f>_xlfn.XLOOKUP(PWO234, Schedule!$F$226:$FO$226, Schedule!$F$236:$FO$236, 0)</f>
        <v>0</v>
      </c>
      <c r="PWP250" s="214">
        <f>_xlfn.XLOOKUP(PWP234, Schedule!$F$226:$FO$226, Schedule!$F$236:$FO$236, 0)</f>
        <v>0</v>
      </c>
      <c r="PWQ250" s="214">
        <f>_xlfn.XLOOKUP(PWQ234, Schedule!$F$226:$FO$226, Schedule!$F$236:$FO$236, 0)</f>
        <v>0</v>
      </c>
      <c r="PWR250" s="214">
        <f>_xlfn.XLOOKUP(PWR234, Schedule!$F$226:$FO$226, Schedule!$F$236:$FO$236, 0)</f>
        <v>0</v>
      </c>
      <c r="PWS250" s="214">
        <f>_xlfn.XLOOKUP(PWS234, Schedule!$F$226:$FO$226, Schedule!$F$236:$FO$236, 0)</f>
        <v>0</v>
      </c>
      <c r="PWT250" s="214">
        <f>_xlfn.XLOOKUP(PWT234, Schedule!$F$226:$FO$226, Schedule!$F$236:$FO$236, 0)</f>
        <v>0</v>
      </c>
      <c r="PWU250" s="214">
        <f>_xlfn.XLOOKUP(PWU234, Schedule!$F$226:$FO$226, Schedule!$F$236:$FO$236, 0)</f>
        <v>0</v>
      </c>
      <c r="PWV250" s="214">
        <f>_xlfn.XLOOKUP(PWV234, Schedule!$F$226:$FO$226, Schedule!$F$236:$FO$236, 0)</f>
        <v>0</v>
      </c>
      <c r="PWW250" s="214">
        <f>_xlfn.XLOOKUP(PWW234, Schedule!$F$226:$FO$226, Schedule!$F$236:$FO$236, 0)</f>
        <v>0</v>
      </c>
      <c r="PWX250" s="214">
        <f>_xlfn.XLOOKUP(PWX234, Schedule!$F$226:$FO$226, Schedule!$F$236:$FO$236, 0)</f>
        <v>0</v>
      </c>
      <c r="PWY250" s="214">
        <f>_xlfn.XLOOKUP(PWY234, Schedule!$F$226:$FO$226, Schedule!$F$236:$FO$236, 0)</f>
        <v>0</v>
      </c>
      <c r="PWZ250" s="214">
        <f>_xlfn.XLOOKUP(PWZ234, Schedule!$F$226:$FO$226, Schedule!$F$236:$FO$236, 0)</f>
        <v>0</v>
      </c>
      <c r="PXA250" s="214">
        <f>_xlfn.XLOOKUP(PXA234, Schedule!$F$226:$FO$226, Schedule!$F$236:$FO$236, 0)</f>
        <v>0</v>
      </c>
      <c r="PXB250" s="214">
        <f>_xlfn.XLOOKUP(PXB234, Schedule!$F$226:$FO$226, Schedule!$F$236:$FO$236, 0)</f>
        <v>0</v>
      </c>
      <c r="PXC250" s="214">
        <f>_xlfn.XLOOKUP(PXC234, Schedule!$F$226:$FO$226, Schedule!$F$236:$FO$236, 0)</f>
        <v>0</v>
      </c>
      <c r="PXD250" s="214">
        <f>_xlfn.XLOOKUP(PXD234, Schedule!$F$226:$FO$226, Schedule!$F$236:$FO$236, 0)</f>
        <v>0</v>
      </c>
      <c r="PXE250" s="214">
        <f>_xlfn.XLOOKUP(PXE234, Schedule!$F$226:$FO$226, Schedule!$F$236:$FO$236, 0)</f>
        <v>0</v>
      </c>
      <c r="PXF250" s="214">
        <f>_xlfn.XLOOKUP(PXF234, Schedule!$F$226:$FO$226, Schedule!$F$236:$FO$236, 0)</f>
        <v>0</v>
      </c>
      <c r="PXG250" s="214">
        <f>_xlfn.XLOOKUP(PXG234, Schedule!$F$226:$FO$226, Schedule!$F$236:$FO$236, 0)</f>
        <v>0</v>
      </c>
      <c r="PXH250" s="214">
        <f>_xlfn.XLOOKUP(PXH234, Schedule!$F$226:$FO$226, Schedule!$F$236:$FO$236, 0)</f>
        <v>0</v>
      </c>
      <c r="PXI250" s="214">
        <f>_xlfn.XLOOKUP(PXI234, Schedule!$F$226:$FO$226, Schedule!$F$236:$FO$236, 0)</f>
        <v>0</v>
      </c>
      <c r="PXJ250" s="214">
        <f>_xlfn.XLOOKUP(PXJ234, Schedule!$F$226:$FO$226, Schedule!$F$236:$FO$236, 0)</f>
        <v>0</v>
      </c>
      <c r="PXK250" s="214">
        <f>_xlfn.XLOOKUP(PXK234, Schedule!$F$226:$FO$226, Schedule!$F$236:$FO$236, 0)</f>
        <v>0</v>
      </c>
      <c r="PXL250" s="214">
        <f>_xlfn.XLOOKUP(PXL234, Schedule!$F$226:$FO$226, Schedule!$F$236:$FO$236, 0)</f>
        <v>0</v>
      </c>
      <c r="PXM250" s="214">
        <f>_xlfn.XLOOKUP(PXM234, Schedule!$F$226:$FO$226, Schedule!$F$236:$FO$236, 0)</f>
        <v>0</v>
      </c>
      <c r="PXN250" s="214">
        <f>_xlfn.XLOOKUP(PXN234, Schedule!$F$226:$FO$226, Schedule!$F$236:$FO$236, 0)</f>
        <v>0</v>
      </c>
      <c r="PXO250" s="214">
        <f>_xlfn.XLOOKUP(PXO234, Schedule!$F$226:$FO$226, Schedule!$F$236:$FO$236, 0)</f>
        <v>0</v>
      </c>
      <c r="PXP250" s="214">
        <f>_xlfn.XLOOKUP(PXP234, Schedule!$F$226:$FO$226, Schedule!$F$236:$FO$236, 0)</f>
        <v>0</v>
      </c>
      <c r="PXQ250" s="214">
        <f>_xlfn.XLOOKUP(PXQ234, Schedule!$F$226:$FO$226, Schedule!$F$236:$FO$236, 0)</f>
        <v>0</v>
      </c>
      <c r="PXR250" s="214">
        <f>_xlfn.XLOOKUP(PXR234, Schedule!$F$226:$FO$226, Schedule!$F$236:$FO$236, 0)</f>
        <v>0</v>
      </c>
      <c r="PXS250" s="214">
        <f>_xlfn.XLOOKUP(PXS234, Schedule!$F$226:$FO$226, Schedule!$F$236:$FO$236, 0)</f>
        <v>0</v>
      </c>
      <c r="PXT250" s="214">
        <f>_xlfn.XLOOKUP(PXT234, Schedule!$F$226:$FO$226, Schedule!$F$236:$FO$236, 0)</f>
        <v>0</v>
      </c>
      <c r="PXU250" s="214">
        <f>_xlfn.XLOOKUP(PXU234, Schedule!$F$226:$FO$226, Schedule!$F$236:$FO$236, 0)</f>
        <v>0</v>
      </c>
      <c r="PXV250" s="214">
        <f>_xlfn.XLOOKUP(PXV234, Schedule!$F$226:$FO$226, Schedule!$F$236:$FO$236, 0)</f>
        <v>0</v>
      </c>
      <c r="PXW250" s="214">
        <f>_xlfn.XLOOKUP(PXW234, Schedule!$F$226:$FO$226, Schedule!$F$236:$FO$236, 0)</f>
        <v>0</v>
      </c>
      <c r="PXX250" s="214">
        <f>_xlfn.XLOOKUP(PXX234, Schedule!$F$226:$FO$226, Schedule!$F$236:$FO$236, 0)</f>
        <v>0</v>
      </c>
      <c r="PXY250" s="214">
        <f>_xlfn.XLOOKUP(PXY234, Schedule!$F$226:$FO$226, Schedule!$F$236:$FO$236, 0)</f>
        <v>0</v>
      </c>
      <c r="PXZ250" s="214">
        <f>_xlfn.XLOOKUP(PXZ234, Schedule!$F$226:$FO$226, Schedule!$F$236:$FO$236, 0)</f>
        <v>0</v>
      </c>
      <c r="PYA250" s="214">
        <f>_xlfn.XLOOKUP(PYA234, Schedule!$F$226:$FO$226, Schedule!$F$236:$FO$236, 0)</f>
        <v>0</v>
      </c>
      <c r="PYB250" s="214">
        <f>_xlfn.XLOOKUP(PYB234, Schedule!$F$226:$FO$226, Schedule!$F$236:$FO$236, 0)</f>
        <v>0</v>
      </c>
      <c r="PYC250" s="214">
        <f>_xlfn.XLOOKUP(PYC234, Schedule!$F$226:$FO$226, Schedule!$F$236:$FO$236, 0)</f>
        <v>0</v>
      </c>
      <c r="PYD250" s="214">
        <f>_xlfn.XLOOKUP(PYD234, Schedule!$F$226:$FO$226, Schedule!$F$236:$FO$236, 0)</f>
        <v>0</v>
      </c>
      <c r="PYE250" s="214">
        <f>_xlfn.XLOOKUP(PYE234, Schedule!$F$226:$FO$226, Schedule!$F$236:$FO$236, 0)</f>
        <v>0</v>
      </c>
      <c r="PYF250" s="214">
        <f>_xlfn.XLOOKUP(PYF234, Schedule!$F$226:$FO$226, Schedule!$F$236:$FO$236, 0)</f>
        <v>0</v>
      </c>
      <c r="PYG250" s="214">
        <f>_xlfn.XLOOKUP(PYG234, Schedule!$F$226:$FO$226, Schedule!$F$236:$FO$236, 0)</f>
        <v>0</v>
      </c>
      <c r="PYH250" s="214">
        <f>_xlfn.XLOOKUP(PYH234, Schedule!$F$226:$FO$226, Schedule!$F$236:$FO$236, 0)</f>
        <v>0</v>
      </c>
      <c r="PYI250" s="214">
        <f>_xlfn.XLOOKUP(PYI234, Schedule!$F$226:$FO$226, Schedule!$F$236:$FO$236, 0)</f>
        <v>0</v>
      </c>
      <c r="PYJ250" s="214">
        <f>_xlfn.XLOOKUP(PYJ234, Schedule!$F$226:$FO$226, Schedule!$F$236:$FO$236, 0)</f>
        <v>0</v>
      </c>
      <c r="PYK250" s="214">
        <f>_xlfn.XLOOKUP(PYK234, Schedule!$F$226:$FO$226, Schedule!$F$236:$FO$236, 0)</f>
        <v>0</v>
      </c>
      <c r="PYL250" s="214">
        <f>_xlfn.XLOOKUP(PYL234, Schedule!$F$226:$FO$226, Schedule!$F$236:$FO$236, 0)</f>
        <v>0</v>
      </c>
      <c r="PYM250" s="214">
        <f>_xlfn.XLOOKUP(PYM234, Schedule!$F$226:$FO$226, Schedule!$F$236:$FO$236, 0)</f>
        <v>0</v>
      </c>
      <c r="PYN250" s="214">
        <f>_xlfn.XLOOKUP(PYN234, Schedule!$F$226:$FO$226, Schedule!$F$236:$FO$236, 0)</f>
        <v>0</v>
      </c>
      <c r="PYO250" s="214">
        <f>_xlfn.XLOOKUP(PYO234, Schedule!$F$226:$FO$226, Schedule!$F$236:$FO$236, 0)</f>
        <v>0</v>
      </c>
      <c r="PYP250" s="214">
        <f>_xlfn.XLOOKUP(PYP234, Schedule!$F$226:$FO$226, Schedule!$F$236:$FO$236, 0)</f>
        <v>0</v>
      </c>
      <c r="PYQ250" s="214">
        <f>_xlfn.XLOOKUP(PYQ234, Schedule!$F$226:$FO$226, Schedule!$F$236:$FO$236, 0)</f>
        <v>0</v>
      </c>
      <c r="PYR250" s="214">
        <f>_xlfn.XLOOKUP(PYR234, Schedule!$F$226:$FO$226, Schedule!$F$236:$FO$236, 0)</f>
        <v>0</v>
      </c>
      <c r="PYS250" s="214">
        <f>_xlfn.XLOOKUP(PYS234, Schedule!$F$226:$FO$226, Schedule!$F$236:$FO$236, 0)</f>
        <v>0</v>
      </c>
      <c r="PYT250" s="214">
        <f>_xlfn.XLOOKUP(PYT234, Schedule!$F$226:$FO$226, Schedule!$F$236:$FO$236, 0)</f>
        <v>0</v>
      </c>
      <c r="PYU250" s="214">
        <f>_xlfn.XLOOKUP(PYU234, Schedule!$F$226:$FO$226, Schedule!$F$236:$FO$236, 0)</f>
        <v>0</v>
      </c>
      <c r="PYV250" s="214">
        <f>_xlfn.XLOOKUP(PYV234, Schedule!$F$226:$FO$226, Schedule!$F$236:$FO$236, 0)</f>
        <v>0</v>
      </c>
      <c r="PYW250" s="214">
        <f>_xlfn.XLOOKUP(PYW234, Schedule!$F$226:$FO$226, Schedule!$F$236:$FO$236, 0)</f>
        <v>0</v>
      </c>
      <c r="PYX250" s="214">
        <f>_xlfn.XLOOKUP(PYX234, Schedule!$F$226:$FO$226, Schedule!$F$236:$FO$236, 0)</f>
        <v>0</v>
      </c>
      <c r="PYY250" s="214">
        <f>_xlfn.XLOOKUP(PYY234, Schedule!$F$226:$FO$226, Schedule!$F$236:$FO$236, 0)</f>
        <v>0</v>
      </c>
      <c r="PYZ250" s="214">
        <f>_xlfn.XLOOKUP(PYZ234, Schedule!$F$226:$FO$226, Schedule!$F$236:$FO$236, 0)</f>
        <v>0</v>
      </c>
      <c r="PZA250" s="214">
        <f>_xlfn.XLOOKUP(PZA234, Schedule!$F$226:$FO$226, Schedule!$F$236:$FO$236, 0)</f>
        <v>0</v>
      </c>
      <c r="PZB250" s="214">
        <f>_xlfn.XLOOKUP(PZB234, Schedule!$F$226:$FO$226, Schedule!$F$236:$FO$236, 0)</f>
        <v>0</v>
      </c>
      <c r="PZC250" s="214">
        <f>_xlfn.XLOOKUP(PZC234, Schedule!$F$226:$FO$226, Schedule!$F$236:$FO$236, 0)</f>
        <v>0</v>
      </c>
      <c r="PZD250" s="214">
        <f>_xlfn.XLOOKUP(PZD234, Schedule!$F$226:$FO$226, Schedule!$F$236:$FO$236, 0)</f>
        <v>0</v>
      </c>
      <c r="PZE250" s="214">
        <f>_xlfn.XLOOKUP(PZE234, Schedule!$F$226:$FO$226, Schedule!$F$236:$FO$236, 0)</f>
        <v>0</v>
      </c>
      <c r="PZF250" s="214">
        <f>_xlfn.XLOOKUP(PZF234, Schedule!$F$226:$FO$226, Schedule!$F$236:$FO$236, 0)</f>
        <v>0</v>
      </c>
      <c r="PZG250" s="214">
        <f>_xlfn.XLOOKUP(PZG234, Schedule!$F$226:$FO$226, Schedule!$F$236:$FO$236, 0)</f>
        <v>0</v>
      </c>
      <c r="PZH250" s="214">
        <f>_xlfn.XLOOKUP(PZH234, Schedule!$F$226:$FO$226, Schedule!$F$236:$FO$236, 0)</f>
        <v>0</v>
      </c>
      <c r="PZI250" s="214">
        <f>_xlfn.XLOOKUP(PZI234, Schedule!$F$226:$FO$226, Schedule!$F$236:$FO$236, 0)</f>
        <v>0</v>
      </c>
      <c r="PZJ250" s="214">
        <f>_xlfn.XLOOKUP(PZJ234, Schedule!$F$226:$FO$226, Schedule!$F$236:$FO$236, 0)</f>
        <v>0</v>
      </c>
      <c r="PZK250" s="214">
        <f>_xlfn.XLOOKUP(PZK234, Schedule!$F$226:$FO$226, Schedule!$F$236:$FO$236, 0)</f>
        <v>0</v>
      </c>
      <c r="PZL250" s="214">
        <f>_xlfn.XLOOKUP(PZL234, Schedule!$F$226:$FO$226, Schedule!$F$236:$FO$236, 0)</f>
        <v>0</v>
      </c>
      <c r="PZM250" s="214">
        <f>_xlfn.XLOOKUP(PZM234, Schedule!$F$226:$FO$226, Schedule!$F$236:$FO$236, 0)</f>
        <v>0</v>
      </c>
      <c r="PZN250" s="214">
        <f>_xlfn.XLOOKUP(PZN234, Schedule!$F$226:$FO$226, Schedule!$F$236:$FO$236, 0)</f>
        <v>0</v>
      </c>
      <c r="PZO250" s="214">
        <f>_xlfn.XLOOKUP(PZO234, Schedule!$F$226:$FO$226, Schedule!$F$236:$FO$236, 0)</f>
        <v>0</v>
      </c>
      <c r="PZP250" s="214">
        <f>_xlfn.XLOOKUP(PZP234, Schedule!$F$226:$FO$226, Schedule!$F$236:$FO$236, 0)</f>
        <v>0</v>
      </c>
      <c r="PZQ250" s="214">
        <f>_xlfn.XLOOKUP(PZQ234, Schedule!$F$226:$FO$226, Schedule!$F$236:$FO$236, 0)</f>
        <v>0</v>
      </c>
      <c r="PZR250" s="214">
        <f>_xlfn.XLOOKUP(PZR234, Schedule!$F$226:$FO$226, Schedule!$F$236:$FO$236, 0)</f>
        <v>0</v>
      </c>
      <c r="PZS250" s="214">
        <f>_xlfn.XLOOKUP(PZS234, Schedule!$F$226:$FO$226, Schedule!$F$236:$FO$236, 0)</f>
        <v>0</v>
      </c>
      <c r="PZT250" s="214">
        <f>_xlfn.XLOOKUP(PZT234, Schedule!$F$226:$FO$226, Schedule!$F$236:$FO$236, 0)</f>
        <v>0</v>
      </c>
      <c r="PZU250" s="214">
        <f>_xlfn.XLOOKUP(PZU234, Schedule!$F$226:$FO$226, Schedule!$F$236:$FO$236, 0)</f>
        <v>0</v>
      </c>
      <c r="PZV250" s="214">
        <f>_xlfn.XLOOKUP(PZV234, Schedule!$F$226:$FO$226, Schedule!$F$236:$FO$236, 0)</f>
        <v>0</v>
      </c>
      <c r="PZW250" s="214">
        <f>_xlfn.XLOOKUP(PZW234, Schedule!$F$226:$FO$226, Schedule!$F$236:$FO$236, 0)</f>
        <v>0</v>
      </c>
      <c r="PZX250" s="214">
        <f>_xlfn.XLOOKUP(PZX234, Schedule!$F$226:$FO$226, Schedule!$F$236:$FO$236, 0)</f>
        <v>0</v>
      </c>
      <c r="PZY250" s="214">
        <f>_xlfn.XLOOKUP(PZY234, Schedule!$F$226:$FO$226, Schedule!$F$236:$FO$236, 0)</f>
        <v>0</v>
      </c>
      <c r="PZZ250" s="214">
        <f>_xlfn.XLOOKUP(PZZ234, Schedule!$F$226:$FO$226, Schedule!$F$236:$FO$236, 0)</f>
        <v>0</v>
      </c>
      <c r="QAA250" s="214">
        <f>_xlfn.XLOOKUP(QAA234, Schedule!$F$226:$FO$226, Schedule!$F$236:$FO$236, 0)</f>
        <v>0</v>
      </c>
      <c r="QAB250" s="214">
        <f>_xlfn.XLOOKUP(QAB234, Schedule!$F$226:$FO$226, Schedule!$F$236:$FO$236, 0)</f>
        <v>0</v>
      </c>
      <c r="QAC250" s="214">
        <f>_xlfn.XLOOKUP(QAC234, Schedule!$F$226:$FO$226, Schedule!$F$236:$FO$236, 0)</f>
        <v>0</v>
      </c>
      <c r="QAD250" s="214">
        <f>_xlfn.XLOOKUP(QAD234, Schedule!$F$226:$FO$226, Schedule!$F$236:$FO$236, 0)</f>
        <v>0</v>
      </c>
      <c r="QAE250" s="214">
        <f>_xlfn.XLOOKUP(QAE234, Schedule!$F$226:$FO$226, Schedule!$F$236:$FO$236, 0)</f>
        <v>0</v>
      </c>
      <c r="QAF250" s="214">
        <f>_xlfn.XLOOKUP(QAF234, Schedule!$F$226:$FO$226, Schedule!$F$236:$FO$236, 0)</f>
        <v>0</v>
      </c>
      <c r="QAG250" s="214">
        <f>_xlfn.XLOOKUP(QAG234, Schedule!$F$226:$FO$226, Schedule!$F$236:$FO$236, 0)</f>
        <v>0</v>
      </c>
      <c r="QAH250" s="214">
        <f>_xlfn.XLOOKUP(QAH234, Schedule!$F$226:$FO$226, Schedule!$F$236:$FO$236, 0)</f>
        <v>0</v>
      </c>
      <c r="QAI250" s="214">
        <f>_xlfn.XLOOKUP(QAI234, Schedule!$F$226:$FO$226, Schedule!$F$236:$FO$236, 0)</f>
        <v>0</v>
      </c>
      <c r="QAJ250" s="214">
        <f>_xlfn.XLOOKUP(QAJ234, Schedule!$F$226:$FO$226, Schedule!$F$236:$FO$236, 0)</f>
        <v>0</v>
      </c>
      <c r="QAK250" s="214">
        <f>_xlfn.XLOOKUP(QAK234, Schedule!$F$226:$FO$226, Schedule!$F$236:$FO$236, 0)</f>
        <v>0</v>
      </c>
      <c r="QAL250" s="214">
        <f>_xlfn.XLOOKUP(QAL234, Schedule!$F$226:$FO$226, Schedule!$F$236:$FO$236, 0)</f>
        <v>0</v>
      </c>
      <c r="QAM250" s="214">
        <f>_xlfn.XLOOKUP(QAM234, Schedule!$F$226:$FO$226, Schedule!$F$236:$FO$236, 0)</f>
        <v>0</v>
      </c>
      <c r="QAN250" s="214">
        <f>_xlfn.XLOOKUP(QAN234, Schedule!$F$226:$FO$226, Schedule!$F$236:$FO$236, 0)</f>
        <v>0</v>
      </c>
      <c r="QAO250" s="214">
        <f>_xlfn.XLOOKUP(QAO234, Schedule!$F$226:$FO$226, Schedule!$F$236:$FO$236, 0)</f>
        <v>0</v>
      </c>
      <c r="QAP250" s="214">
        <f>_xlfn.XLOOKUP(QAP234, Schedule!$F$226:$FO$226, Schedule!$F$236:$FO$236, 0)</f>
        <v>0</v>
      </c>
      <c r="QAQ250" s="214">
        <f>_xlfn.XLOOKUP(QAQ234, Schedule!$F$226:$FO$226, Schedule!$F$236:$FO$236, 0)</f>
        <v>0</v>
      </c>
      <c r="QAR250" s="214">
        <f>_xlfn.XLOOKUP(QAR234, Schedule!$F$226:$FO$226, Schedule!$F$236:$FO$236, 0)</f>
        <v>0</v>
      </c>
      <c r="QAS250" s="214">
        <f>_xlfn.XLOOKUP(QAS234, Schedule!$F$226:$FO$226, Schedule!$F$236:$FO$236, 0)</f>
        <v>0</v>
      </c>
      <c r="QAT250" s="214">
        <f>_xlfn.XLOOKUP(QAT234, Schedule!$F$226:$FO$226, Schedule!$F$236:$FO$236, 0)</f>
        <v>0</v>
      </c>
      <c r="QAU250" s="214">
        <f>_xlfn.XLOOKUP(QAU234, Schedule!$F$226:$FO$226, Schedule!$F$236:$FO$236, 0)</f>
        <v>0</v>
      </c>
      <c r="QAV250" s="214">
        <f>_xlfn.XLOOKUP(QAV234, Schedule!$F$226:$FO$226, Schedule!$F$236:$FO$236, 0)</f>
        <v>0</v>
      </c>
      <c r="QAW250" s="214">
        <f>_xlfn.XLOOKUP(QAW234, Schedule!$F$226:$FO$226, Schedule!$F$236:$FO$236, 0)</f>
        <v>0</v>
      </c>
      <c r="QAX250" s="214">
        <f>_xlfn.XLOOKUP(QAX234, Schedule!$F$226:$FO$226, Schedule!$F$236:$FO$236, 0)</f>
        <v>0</v>
      </c>
      <c r="QAY250" s="214">
        <f>_xlfn.XLOOKUP(QAY234, Schedule!$F$226:$FO$226, Schedule!$F$236:$FO$236, 0)</f>
        <v>0</v>
      </c>
      <c r="QAZ250" s="214">
        <f>_xlfn.XLOOKUP(QAZ234, Schedule!$F$226:$FO$226, Schedule!$F$236:$FO$236, 0)</f>
        <v>0</v>
      </c>
      <c r="QBA250" s="214">
        <f>_xlfn.XLOOKUP(QBA234, Schedule!$F$226:$FO$226, Schedule!$F$236:$FO$236, 0)</f>
        <v>0</v>
      </c>
      <c r="QBB250" s="214">
        <f>_xlfn.XLOOKUP(QBB234, Schedule!$F$226:$FO$226, Schedule!$F$236:$FO$236, 0)</f>
        <v>0</v>
      </c>
      <c r="QBC250" s="214">
        <f>_xlfn.XLOOKUP(QBC234, Schedule!$F$226:$FO$226, Schedule!$F$236:$FO$236, 0)</f>
        <v>0</v>
      </c>
      <c r="QBD250" s="214">
        <f>_xlfn.XLOOKUP(QBD234, Schedule!$F$226:$FO$226, Schedule!$F$236:$FO$236, 0)</f>
        <v>0</v>
      </c>
      <c r="QBE250" s="214">
        <f>_xlfn.XLOOKUP(QBE234, Schedule!$F$226:$FO$226, Schedule!$F$236:$FO$236, 0)</f>
        <v>0</v>
      </c>
      <c r="QBF250" s="214">
        <f>_xlfn.XLOOKUP(QBF234, Schedule!$F$226:$FO$226, Schedule!$F$236:$FO$236, 0)</f>
        <v>0</v>
      </c>
      <c r="QBG250" s="214">
        <f>_xlfn.XLOOKUP(QBG234, Schedule!$F$226:$FO$226, Schedule!$F$236:$FO$236, 0)</f>
        <v>0</v>
      </c>
      <c r="QBH250" s="214">
        <f>_xlfn.XLOOKUP(QBH234, Schedule!$F$226:$FO$226, Schedule!$F$236:$FO$236, 0)</f>
        <v>0</v>
      </c>
      <c r="QBI250" s="214">
        <f>_xlfn.XLOOKUP(QBI234, Schedule!$F$226:$FO$226, Schedule!$F$236:$FO$236, 0)</f>
        <v>0</v>
      </c>
      <c r="QBJ250" s="214">
        <f>_xlfn.XLOOKUP(QBJ234, Schedule!$F$226:$FO$226, Schedule!$F$236:$FO$236, 0)</f>
        <v>0</v>
      </c>
      <c r="QBK250" s="214">
        <f>_xlfn.XLOOKUP(QBK234, Schedule!$F$226:$FO$226, Schedule!$F$236:$FO$236, 0)</f>
        <v>0</v>
      </c>
      <c r="QBL250" s="214">
        <f>_xlfn.XLOOKUP(QBL234, Schedule!$F$226:$FO$226, Schedule!$F$236:$FO$236, 0)</f>
        <v>0</v>
      </c>
      <c r="QBM250" s="214">
        <f>_xlfn.XLOOKUP(QBM234, Schedule!$F$226:$FO$226, Schedule!$F$236:$FO$236, 0)</f>
        <v>0</v>
      </c>
      <c r="QBN250" s="214">
        <f>_xlfn.XLOOKUP(QBN234, Schedule!$F$226:$FO$226, Schedule!$F$236:$FO$236, 0)</f>
        <v>0</v>
      </c>
      <c r="QBO250" s="214">
        <f>_xlfn.XLOOKUP(QBO234, Schedule!$F$226:$FO$226, Schedule!$F$236:$FO$236, 0)</f>
        <v>0</v>
      </c>
      <c r="QBP250" s="214">
        <f>_xlfn.XLOOKUP(QBP234, Schedule!$F$226:$FO$226, Schedule!$F$236:$FO$236, 0)</f>
        <v>0</v>
      </c>
      <c r="QBQ250" s="214">
        <f>_xlfn.XLOOKUP(QBQ234, Schedule!$F$226:$FO$226, Schedule!$F$236:$FO$236, 0)</f>
        <v>0</v>
      </c>
      <c r="QBR250" s="214">
        <f>_xlfn.XLOOKUP(QBR234, Schedule!$F$226:$FO$226, Schedule!$F$236:$FO$236, 0)</f>
        <v>0</v>
      </c>
      <c r="QBS250" s="214">
        <f>_xlfn.XLOOKUP(QBS234, Schedule!$F$226:$FO$226, Schedule!$F$236:$FO$236, 0)</f>
        <v>0</v>
      </c>
      <c r="QBT250" s="214">
        <f>_xlfn.XLOOKUP(QBT234, Schedule!$F$226:$FO$226, Schedule!$F$236:$FO$236, 0)</f>
        <v>0</v>
      </c>
      <c r="QBU250" s="214">
        <f>_xlfn.XLOOKUP(QBU234, Schedule!$F$226:$FO$226, Schedule!$F$236:$FO$236, 0)</f>
        <v>0</v>
      </c>
      <c r="QBV250" s="214">
        <f>_xlfn.XLOOKUP(QBV234, Schedule!$F$226:$FO$226, Schedule!$F$236:$FO$236, 0)</f>
        <v>0</v>
      </c>
      <c r="QBW250" s="214">
        <f>_xlfn.XLOOKUP(QBW234, Schedule!$F$226:$FO$226, Schedule!$F$236:$FO$236, 0)</f>
        <v>0</v>
      </c>
      <c r="QBX250" s="214">
        <f>_xlfn.XLOOKUP(QBX234, Schedule!$F$226:$FO$226, Schedule!$F$236:$FO$236, 0)</f>
        <v>0</v>
      </c>
      <c r="QBY250" s="214">
        <f>_xlfn.XLOOKUP(QBY234, Schedule!$F$226:$FO$226, Schedule!$F$236:$FO$236, 0)</f>
        <v>0</v>
      </c>
      <c r="QBZ250" s="214">
        <f>_xlfn.XLOOKUP(QBZ234, Schedule!$F$226:$FO$226, Schedule!$F$236:$FO$236, 0)</f>
        <v>0</v>
      </c>
      <c r="QCA250" s="214">
        <f>_xlfn.XLOOKUP(QCA234, Schedule!$F$226:$FO$226, Schedule!$F$236:$FO$236, 0)</f>
        <v>0</v>
      </c>
      <c r="QCB250" s="214">
        <f>_xlfn.XLOOKUP(QCB234, Schedule!$F$226:$FO$226, Schedule!$F$236:$FO$236, 0)</f>
        <v>0</v>
      </c>
      <c r="QCC250" s="214">
        <f>_xlfn.XLOOKUP(QCC234, Schedule!$F$226:$FO$226, Schedule!$F$236:$FO$236, 0)</f>
        <v>0</v>
      </c>
      <c r="QCD250" s="214">
        <f>_xlfn.XLOOKUP(QCD234, Schedule!$F$226:$FO$226, Schedule!$F$236:$FO$236, 0)</f>
        <v>0</v>
      </c>
      <c r="QCE250" s="214">
        <f>_xlfn.XLOOKUP(QCE234, Schedule!$F$226:$FO$226, Schedule!$F$236:$FO$236, 0)</f>
        <v>0</v>
      </c>
      <c r="QCF250" s="214">
        <f>_xlfn.XLOOKUP(QCF234, Schedule!$F$226:$FO$226, Schedule!$F$236:$FO$236, 0)</f>
        <v>0</v>
      </c>
      <c r="QCG250" s="214">
        <f>_xlfn.XLOOKUP(QCG234, Schedule!$F$226:$FO$226, Schedule!$F$236:$FO$236, 0)</f>
        <v>0</v>
      </c>
      <c r="QCH250" s="214">
        <f>_xlfn.XLOOKUP(QCH234, Schedule!$F$226:$FO$226, Schedule!$F$236:$FO$236, 0)</f>
        <v>0</v>
      </c>
      <c r="QCI250" s="214">
        <f>_xlfn.XLOOKUP(QCI234, Schedule!$F$226:$FO$226, Schedule!$F$236:$FO$236, 0)</f>
        <v>0</v>
      </c>
      <c r="QCJ250" s="214">
        <f>_xlfn.XLOOKUP(QCJ234, Schedule!$F$226:$FO$226, Schedule!$F$236:$FO$236, 0)</f>
        <v>0</v>
      </c>
      <c r="QCK250" s="214">
        <f>_xlfn.XLOOKUP(QCK234, Schedule!$F$226:$FO$226, Schedule!$F$236:$FO$236, 0)</f>
        <v>0</v>
      </c>
      <c r="QCL250" s="214">
        <f>_xlfn.XLOOKUP(QCL234, Schedule!$F$226:$FO$226, Schedule!$F$236:$FO$236, 0)</f>
        <v>0</v>
      </c>
      <c r="QCM250" s="214">
        <f>_xlfn.XLOOKUP(QCM234, Schedule!$F$226:$FO$226, Schedule!$F$236:$FO$236, 0)</f>
        <v>0</v>
      </c>
      <c r="QCN250" s="214">
        <f>_xlfn.XLOOKUP(QCN234, Schedule!$F$226:$FO$226, Schedule!$F$236:$FO$236, 0)</f>
        <v>0</v>
      </c>
      <c r="QCO250" s="214">
        <f>_xlfn.XLOOKUP(QCO234, Schedule!$F$226:$FO$226, Schedule!$F$236:$FO$236, 0)</f>
        <v>0</v>
      </c>
      <c r="QCP250" s="214">
        <f>_xlfn.XLOOKUP(QCP234, Schedule!$F$226:$FO$226, Schedule!$F$236:$FO$236, 0)</f>
        <v>0</v>
      </c>
      <c r="QCQ250" s="214">
        <f>_xlfn.XLOOKUP(QCQ234, Schedule!$F$226:$FO$226, Schedule!$F$236:$FO$236, 0)</f>
        <v>0</v>
      </c>
      <c r="QCR250" s="214">
        <f>_xlfn.XLOOKUP(QCR234, Schedule!$F$226:$FO$226, Schedule!$F$236:$FO$236, 0)</f>
        <v>0</v>
      </c>
      <c r="QCS250" s="214">
        <f>_xlfn.XLOOKUP(QCS234, Schedule!$F$226:$FO$226, Schedule!$F$236:$FO$236, 0)</f>
        <v>0</v>
      </c>
      <c r="QCT250" s="214">
        <f>_xlfn.XLOOKUP(QCT234, Schedule!$F$226:$FO$226, Schedule!$F$236:$FO$236, 0)</f>
        <v>0</v>
      </c>
      <c r="QCU250" s="214">
        <f>_xlfn.XLOOKUP(QCU234, Schedule!$F$226:$FO$226, Schedule!$F$236:$FO$236, 0)</f>
        <v>0</v>
      </c>
      <c r="QCV250" s="214">
        <f>_xlfn.XLOOKUP(QCV234, Schedule!$F$226:$FO$226, Schedule!$F$236:$FO$236, 0)</f>
        <v>0</v>
      </c>
      <c r="QCW250" s="214">
        <f>_xlfn.XLOOKUP(QCW234, Schedule!$F$226:$FO$226, Schedule!$F$236:$FO$236, 0)</f>
        <v>0</v>
      </c>
      <c r="QCX250" s="214">
        <f>_xlfn.XLOOKUP(QCX234, Schedule!$F$226:$FO$226, Schedule!$F$236:$FO$236, 0)</f>
        <v>0</v>
      </c>
      <c r="QCY250" s="214">
        <f>_xlfn.XLOOKUP(QCY234, Schedule!$F$226:$FO$226, Schedule!$F$236:$FO$236, 0)</f>
        <v>0</v>
      </c>
      <c r="QCZ250" s="214">
        <f>_xlfn.XLOOKUP(QCZ234, Schedule!$F$226:$FO$226, Schedule!$F$236:$FO$236, 0)</f>
        <v>0</v>
      </c>
      <c r="QDA250" s="214">
        <f>_xlfn.XLOOKUP(QDA234, Schedule!$F$226:$FO$226, Schedule!$F$236:$FO$236, 0)</f>
        <v>0</v>
      </c>
      <c r="QDB250" s="214">
        <f>_xlfn.XLOOKUP(QDB234, Schedule!$F$226:$FO$226, Schedule!$F$236:$FO$236, 0)</f>
        <v>0</v>
      </c>
      <c r="QDC250" s="214">
        <f>_xlfn.XLOOKUP(QDC234, Schedule!$F$226:$FO$226, Schedule!$F$236:$FO$236, 0)</f>
        <v>0</v>
      </c>
      <c r="QDD250" s="214">
        <f>_xlfn.XLOOKUP(QDD234, Schedule!$F$226:$FO$226, Schedule!$F$236:$FO$236, 0)</f>
        <v>0</v>
      </c>
      <c r="QDE250" s="214">
        <f>_xlfn.XLOOKUP(QDE234, Schedule!$F$226:$FO$226, Schedule!$F$236:$FO$236, 0)</f>
        <v>0</v>
      </c>
      <c r="QDF250" s="214">
        <f>_xlfn.XLOOKUP(QDF234, Schedule!$F$226:$FO$226, Schedule!$F$236:$FO$236, 0)</f>
        <v>0</v>
      </c>
      <c r="QDG250" s="214">
        <f>_xlfn.XLOOKUP(QDG234, Schedule!$F$226:$FO$226, Schedule!$F$236:$FO$236, 0)</f>
        <v>0</v>
      </c>
      <c r="QDH250" s="214">
        <f>_xlfn.XLOOKUP(QDH234, Schedule!$F$226:$FO$226, Schedule!$F$236:$FO$236, 0)</f>
        <v>0</v>
      </c>
      <c r="QDI250" s="214">
        <f>_xlfn.XLOOKUP(QDI234, Schedule!$F$226:$FO$226, Schedule!$F$236:$FO$236, 0)</f>
        <v>0</v>
      </c>
      <c r="QDJ250" s="214">
        <f>_xlfn.XLOOKUP(QDJ234, Schedule!$F$226:$FO$226, Schedule!$F$236:$FO$236, 0)</f>
        <v>0</v>
      </c>
      <c r="QDK250" s="214">
        <f>_xlfn.XLOOKUP(QDK234, Schedule!$F$226:$FO$226, Schedule!$F$236:$FO$236, 0)</f>
        <v>0</v>
      </c>
      <c r="QDL250" s="214">
        <f>_xlfn.XLOOKUP(QDL234, Schedule!$F$226:$FO$226, Schedule!$F$236:$FO$236, 0)</f>
        <v>0</v>
      </c>
      <c r="QDM250" s="214">
        <f>_xlfn.XLOOKUP(QDM234, Schedule!$F$226:$FO$226, Schedule!$F$236:$FO$236, 0)</f>
        <v>0</v>
      </c>
      <c r="QDN250" s="214">
        <f>_xlfn.XLOOKUP(QDN234, Schedule!$F$226:$FO$226, Schedule!$F$236:$FO$236, 0)</f>
        <v>0</v>
      </c>
      <c r="QDO250" s="214">
        <f>_xlfn.XLOOKUP(QDO234, Schedule!$F$226:$FO$226, Schedule!$F$236:$FO$236, 0)</f>
        <v>0</v>
      </c>
      <c r="QDP250" s="214">
        <f>_xlfn.XLOOKUP(QDP234, Schedule!$F$226:$FO$226, Schedule!$F$236:$FO$236, 0)</f>
        <v>0</v>
      </c>
      <c r="QDQ250" s="214">
        <f>_xlfn.XLOOKUP(QDQ234, Schedule!$F$226:$FO$226, Schedule!$F$236:$FO$236, 0)</f>
        <v>0</v>
      </c>
      <c r="QDR250" s="214">
        <f>_xlfn.XLOOKUP(QDR234, Schedule!$F$226:$FO$226, Schedule!$F$236:$FO$236, 0)</f>
        <v>0</v>
      </c>
      <c r="QDS250" s="214">
        <f>_xlfn.XLOOKUP(QDS234, Schedule!$F$226:$FO$226, Schedule!$F$236:$FO$236, 0)</f>
        <v>0</v>
      </c>
      <c r="QDT250" s="214">
        <f>_xlfn.XLOOKUP(QDT234, Schedule!$F$226:$FO$226, Schedule!$F$236:$FO$236, 0)</f>
        <v>0</v>
      </c>
      <c r="QDU250" s="214">
        <f>_xlfn.XLOOKUP(QDU234, Schedule!$F$226:$FO$226, Schedule!$F$236:$FO$236, 0)</f>
        <v>0</v>
      </c>
      <c r="QDV250" s="214">
        <f>_xlfn.XLOOKUP(QDV234, Schedule!$F$226:$FO$226, Schedule!$F$236:$FO$236, 0)</f>
        <v>0</v>
      </c>
      <c r="QDW250" s="214">
        <f>_xlfn.XLOOKUP(QDW234, Schedule!$F$226:$FO$226, Schedule!$F$236:$FO$236, 0)</f>
        <v>0</v>
      </c>
      <c r="QDX250" s="214">
        <f>_xlfn.XLOOKUP(QDX234, Schedule!$F$226:$FO$226, Schedule!$F$236:$FO$236, 0)</f>
        <v>0</v>
      </c>
      <c r="QDY250" s="214">
        <f>_xlfn.XLOOKUP(QDY234, Schedule!$F$226:$FO$226, Schedule!$F$236:$FO$236, 0)</f>
        <v>0</v>
      </c>
      <c r="QDZ250" s="214">
        <f>_xlfn.XLOOKUP(QDZ234, Schedule!$F$226:$FO$226, Schedule!$F$236:$FO$236, 0)</f>
        <v>0</v>
      </c>
      <c r="QEA250" s="214">
        <f>_xlfn.XLOOKUP(QEA234, Schedule!$F$226:$FO$226, Schedule!$F$236:$FO$236, 0)</f>
        <v>0</v>
      </c>
      <c r="QEB250" s="214">
        <f>_xlfn.XLOOKUP(QEB234, Schedule!$F$226:$FO$226, Schedule!$F$236:$FO$236, 0)</f>
        <v>0</v>
      </c>
      <c r="QEC250" s="214">
        <f>_xlfn.XLOOKUP(QEC234, Schedule!$F$226:$FO$226, Schedule!$F$236:$FO$236, 0)</f>
        <v>0</v>
      </c>
      <c r="QED250" s="214">
        <f>_xlfn.XLOOKUP(QED234, Schedule!$F$226:$FO$226, Schedule!$F$236:$FO$236, 0)</f>
        <v>0</v>
      </c>
      <c r="QEE250" s="214">
        <f>_xlfn.XLOOKUP(QEE234, Schedule!$F$226:$FO$226, Schedule!$F$236:$FO$236, 0)</f>
        <v>0</v>
      </c>
      <c r="QEF250" s="214">
        <f>_xlfn.XLOOKUP(QEF234, Schedule!$F$226:$FO$226, Schedule!$F$236:$FO$236, 0)</f>
        <v>0</v>
      </c>
      <c r="QEG250" s="214">
        <f>_xlfn.XLOOKUP(QEG234, Schedule!$F$226:$FO$226, Schedule!$F$236:$FO$236, 0)</f>
        <v>0</v>
      </c>
      <c r="QEH250" s="214">
        <f>_xlfn.XLOOKUP(QEH234, Schedule!$F$226:$FO$226, Schedule!$F$236:$FO$236, 0)</f>
        <v>0</v>
      </c>
      <c r="QEI250" s="214">
        <f>_xlfn.XLOOKUP(QEI234, Schedule!$F$226:$FO$226, Schedule!$F$236:$FO$236, 0)</f>
        <v>0</v>
      </c>
      <c r="QEJ250" s="214">
        <f>_xlfn.XLOOKUP(QEJ234, Schedule!$F$226:$FO$226, Schedule!$F$236:$FO$236, 0)</f>
        <v>0</v>
      </c>
      <c r="QEK250" s="214">
        <f>_xlfn.XLOOKUP(QEK234, Schedule!$F$226:$FO$226, Schedule!$F$236:$FO$236, 0)</f>
        <v>0</v>
      </c>
      <c r="QEL250" s="214">
        <f>_xlfn.XLOOKUP(QEL234, Schedule!$F$226:$FO$226, Schedule!$F$236:$FO$236, 0)</f>
        <v>0</v>
      </c>
      <c r="QEM250" s="214">
        <f>_xlfn.XLOOKUP(QEM234, Schedule!$F$226:$FO$226, Schedule!$F$236:$FO$236, 0)</f>
        <v>0</v>
      </c>
      <c r="QEN250" s="214">
        <f>_xlfn.XLOOKUP(QEN234, Schedule!$F$226:$FO$226, Schedule!$F$236:$FO$236, 0)</f>
        <v>0</v>
      </c>
      <c r="QEO250" s="214">
        <f>_xlfn.XLOOKUP(QEO234, Schedule!$F$226:$FO$226, Schedule!$F$236:$FO$236, 0)</f>
        <v>0</v>
      </c>
      <c r="QEP250" s="214">
        <f>_xlfn.XLOOKUP(QEP234, Schedule!$F$226:$FO$226, Schedule!$F$236:$FO$236, 0)</f>
        <v>0</v>
      </c>
      <c r="QEQ250" s="214">
        <f>_xlfn.XLOOKUP(QEQ234, Schedule!$F$226:$FO$226, Schedule!$F$236:$FO$236, 0)</f>
        <v>0</v>
      </c>
      <c r="QER250" s="214">
        <f>_xlfn.XLOOKUP(QER234, Schedule!$F$226:$FO$226, Schedule!$F$236:$FO$236, 0)</f>
        <v>0</v>
      </c>
      <c r="QES250" s="214">
        <f>_xlfn.XLOOKUP(QES234, Schedule!$F$226:$FO$226, Schedule!$F$236:$FO$236, 0)</f>
        <v>0</v>
      </c>
      <c r="QET250" s="214">
        <f>_xlfn.XLOOKUP(QET234, Schedule!$F$226:$FO$226, Schedule!$F$236:$FO$236, 0)</f>
        <v>0</v>
      </c>
      <c r="QEU250" s="214">
        <f>_xlfn.XLOOKUP(QEU234, Schedule!$F$226:$FO$226, Schedule!$F$236:$FO$236, 0)</f>
        <v>0</v>
      </c>
      <c r="QEV250" s="214">
        <f>_xlfn.XLOOKUP(QEV234, Schedule!$F$226:$FO$226, Schedule!$F$236:$FO$236, 0)</f>
        <v>0</v>
      </c>
      <c r="QEW250" s="214">
        <f>_xlfn.XLOOKUP(QEW234, Schedule!$F$226:$FO$226, Schedule!$F$236:$FO$236, 0)</f>
        <v>0</v>
      </c>
      <c r="QEX250" s="214">
        <f>_xlfn.XLOOKUP(QEX234, Schedule!$F$226:$FO$226, Schedule!$F$236:$FO$236, 0)</f>
        <v>0</v>
      </c>
      <c r="QEY250" s="214">
        <f>_xlfn.XLOOKUP(QEY234, Schedule!$F$226:$FO$226, Schedule!$F$236:$FO$236, 0)</f>
        <v>0</v>
      </c>
      <c r="QEZ250" s="214">
        <f>_xlfn.XLOOKUP(QEZ234, Schedule!$F$226:$FO$226, Schedule!$F$236:$FO$236, 0)</f>
        <v>0</v>
      </c>
      <c r="QFA250" s="214">
        <f>_xlfn.XLOOKUP(QFA234, Schedule!$F$226:$FO$226, Schedule!$F$236:$FO$236, 0)</f>
        <v>0</v>
      </c>
      <c r="QFB250" s="214">
        <f>_xlfn.XLOOKUP(QFB234, Schedule!$F$226:$FO$226, Schedule!$F$236:$FO$236, 0)</f>
        <v>0</v>
      </c>
      <c r="QFC250" s="214">
        <f>_xlfn.XLOOKUP(QFC234, Schedule!$F$226:$FO$226, Schedule!$F$236:$FO$236, 0)</f>
        <v>0</v>
      </c>
      <c r="QFD250" s="214">
        <f>_xlfn.XLOOKUP(QFD234, Schedule!$F$226:$FO$226, Schedule!$F$236:$FO$236, 0)</f>
        <v>0</v>
      </c>
      <c r="QFE250" s="214">
        <f>_xlfn.XLOOKUP(QFE234, Schedule!$F$226:$FO$226, Schedule!$F$236:$FO$236, 0)</f>
        <v>0</v>
      </c>
      <c r="QFF250" s="214">
        <f>_xlfn.XLOOKUP(QFF234, Schedule!$F$226:$FO$226, Schedule!$F$236:$FO$236, 0)</f>
        <v>0</v>
      </c>
      <c r="QFG250" s="214">
        <f>_xlfn.XLOOKUP(QFG234, Schedule!$F$226:$FO$226, Schedule!$F$236:$FO$236, 0)</f>
        <v>0</v>
      </c>
      <c r="QFH250" s="214">
        <f>_xlfn.XLOOKUP(QFH234, Schedule!$F$226:$FO$226, Schedule!$F$236:$FO$236, 0)</f>
        <v>0</v>
      </c>
      <c r="QFI250" s="214">
        <f>_xlfn.XLOOKUP(QFI234, Schedule!$F$226:$FO$226, Schedule!$F$236:$FO$236, 0)</f>
        <v>0</v>
      </c>
      <c r="QFJ250" s="214">
        <f>_xlfn.XLOOKUP(QFJ234, Schedule!$F$226:$FO$226, Schedule!$F$236:$FO$236, 0)</f>
        <v>0</v>
      </c>
      <c r="QFK250" s="214">
        <f>_xlfn.XLOOKUP(QFK234, Schedule!$F$226:$FO$226, Schedule!$F$236:$FO$236, 0)</f>
        <v>0</v>
      </c>
      <c r="QFL250" s="214">
        <f>_xlfn.XLOOKUP(QFL234, Schedule!$F$226:$FO$226, Schedule!$F$236:$FO$236, 0)</f>
        <v>0</v>
      </c>
      <c r="QFM250" s="214">
        <f>_xlfn.XLOOKUP(QFM234, Schedule!$F$226:$FO$226, Schedule!$F$236:$FO$236, 0)</f>
        <v>0</v>
      </c>
      <c r="QFN250" s="214">
        <f>_xlfn.XLOOKUP(QFN234, Schedule!$F$226:$FO$226, Schedule!$F$236:$FO$236, 0)</f>
        <v>0</v>
      </c>
      <c r="QFO250" s="214">
        <f>_xlfn.XLOOKUP(QFO234, Schedule!$F$226:$FO$226, Schedule!$F$236:$FO$236, 0)</f>
        <v>0</v>
      </c>
      <c r="QFP250" s="214">
        <f>_xlfn.XLOOKUP(QFP234, Schedule!$F$226:$FO$226, Schedule!$F$236:$FO$236, 0)</f>
        <v>0</v>
      </c>
      <c r="QFQ250" s="214">
        <f>_xlfn.XLOOKUP(QFQ234, Schedule!$F$226:$FO$226, Schedule!$F$236:$FO$236, 0)</f>
        <v>0</v>
      </c>
      <c r="QFR250" s="214">
        <f>_xlfn.XLOOKUP(QFR234, Schedule!$F$226:$FO$226, Schedule!$F$236:$FO$236, 0)</f>
        <v>0</v>
      </c>
      <c r="QFS250" s="214">
        <f>_xlfn.XLOOKUP(QFS234, Schedule!$F$226:$FO$226, Schedule!$F$236:$FO$236, 0)</f>
        <v>0</v>
      </c>
      <c r="QFT250" s="214">
        <f>_xlfn.XLOOKUP(QFT234, Schedule!$F$226:$FO$226, Schedule!$F$236:$FO$236, 0)</f>
        <v>0</v>
      </c>
      <c r="QFU250" s="214">
        <f>_xlfn.XLOOKUP(QFU234, Schedule!$F$226:$FO$226, Schedule!$F$236:$FO$236, 0)</f>
        <v>0</v>
      </c>
      <c r="QFV250" s="214">
        <f>_xlfn.XLOOKUP(QFV234, Schedule!$F$226:$FO$226, Schedule!$F$236:$FO$236, 0)</f>
        <v>0</v>
      </c>
      <c r="QFW250" s="214">
        <f>_xlfn.XLOOKUP(QFW234, Schedule!$F$226:$FO$226, Schedule!$F$236:$FO$236, 0)</f>
        <v>0</v>
      </c>
      <c r="QFX250" s="214">
        <f>_xlfn.XLOOKUP(QFX234, Schedule!$F$226:$FO$226, Schedule!$F$236:$FO$236, 0)</f>
        <v>0</v>
      </c>
      <c r="QFY250" s="214">
        <f>_xlfn.XLOOKUP(QFY234, Schedule!$F$226:$FO$226, Schedule!$F$236:$FO$236, 0)</f>
        <v>0</v>
      </c>
      <c r="QFZ250" s="214">
        <f>_xlfn.XLOOKUP(QFZ234, Schedule!$F$226:$FO$226, Schedule!$F$236:$FO$236, 0)</f>
        <v>0</v>
      </c>
      <c r="QGA250" s="214">
        <f>_xlfn.XLOOKUP(QGA234, Schedule!$F$226:$FO$226, Schedule!$F$236:$FO$236, 0)</f>
        <v>0</v>
      </c>
      <c r="QGB250" s="214">
        <f>_xlfn.XLOOKUP(QGB234, Schedule!$F$226:$FO$226, Schedule!$F$236:$FO$236, 0)</f>
        <v>0</v>
      </c>
      <c r="QGC250" s="214">
        <f>_xlfn.XLOOKUP(QGC234, Schedule!$F$226:$FO$226, Schedule!$F$236:$FO$236, 0)</f>
        <v>0</v>
      </c>
      <c r="QGD250" s="214">
        <f>_xlfn.XLOOKUP(QGD234, Schedule!$F$226:$FO$226, Schedule!$F$236:$FO$236, 0)</f>
        <v>0</v>
      </c>
      <c r="QGE250" s="214">
        <f>_xlfn.XLOOKUP(QGE234, Schedule!$F$226:$FO$226, Schedule!$F$236:$FO$236, 0)</f>
        <v>0</v>
      </c>
      <c r="QGF250" s="214">
        <f>_xlfn.XLOOKUP(QGF234, Schedule!$F$226:$FO$226, Schedule!$F$236:$FO$236, 0)</f>
        <v>0</v>
      </c>
      <c r="QGG250" s="214">
        <f>_xlfn.XLOOKUP(QGG234, Schedule!$F$226:$FO$226, Schedule!$F$236:$FO$236, 0)</f>
        <v>0</v>
      </c>
      <c r="QGH250" s="214">
        <f>_xlfn.XLOOKUP(QGH234, Schedule!$F$226:$FO$226, Schedule!$F$236:$FO$236, 0)</f>
        <v>0</v>
      </c>
      <c r="QGI250" s="214">
        <f>_xlfn.XLOOKUP(QGI234, Schedule!$F$226:$FO$226, Schedule!$F$236:$FO$236, 0)</f>
        <v>0</v>
      </c>
      <c r="QGJ250" s="214">
        <f>_xlfn.XLOOKUP(QGJ234, Schedule!$F$226:$FO$226, Schedule!$F$236:$FO$236, 0)</f>
        <v>0</v>
      </c>
      <c r="QGK250" s="214">
        <f>_xlfn.XLOOKUP(QGK234, Schedule!$F$226:$FO$226, Schedule!$F$236:$FO$236, 0)</f>
        <v>0</v>
      </c>
      <c r="QGL250" s="214">
        <f>_xlfn.XLOOKUP(QGL234, Schedule!$F$226:$FO$226, Schedule!$F$236:$FO$236, 0)</f>
        <v>0</v>
      </c>
      <c r="QGM250" s="214">
        <f>_xlfn.XLOOKUP(QGM234, Schedule!$F$226:$FO$226, Schedule!$F$236:$FO$236, 0)</f>
        <v>0</v>
      </c>
      <c r="QGN250" s="214">
        <f>_xlfn.XLOOKUP(QGN234, Schedule!$F$226:$FO$226, Schedule!$F$236:$FO$236, 0)</f>
        <v>0</v>
      </c>
      <c r="QGO250" s="214">
        <f>_xlfn.XLOOKUP(QGO234, Schedule!$F$226:$FO$226, Schedule!$F$236:$FO$236, 0)</f>
        <v>0</v>
      </c>
      <c r="QGP250" s="214">
        <f>_xlfn.XLOOKUP(QGP234, Schedule!$F$226:$FO$226, Schedule!$F$236:$FO$236, 0)</f>
        <v>0</v>
      </c>
      <c r="QGQ250" s="214">
        <f>_xlfn.XLOOKUP(QGQ234, Schedule!$F$226:$FO$226, Schedule!$F$236:$FO$236, 0)</f>
        <v>0</v>
      </c>
      <c r="QGR250" s="214">
        <f>_xlfn.XLOOKUP(QGR234, Schedule!$F$226:$FO$226, Schedule!$F$236:$FO$236, 0)</f>
        <v>0</v>
      </c>
      <c r="QGS250" s="214">
        <f>_xlfn.XLOOKUP(QGS234, Schedule!$F$226:$FO$226, Schedule!$F$236:$FO$236, 0)</f>
        <v>0</v>
      </c>
      <c r="QGT250" s="214">
        <f>_xlfn.XLOOKUP(QGT234, Schedule!$F$226:$FO$226, Schedule!$F$236:$FO$236, 0)</f>
        <v>0</v>
      </c>
      <c r="QGU250" s="214">
        <f>_xlfn.XLOOKUP(QGU234, Schedule!$F$226:$FO$226, Schedule!$F$236:$FO$236, 0)</f>
        <v>0</v>
      </c>
      <c r="QGV250" s="214">
        <f>_xlfn.XLOOKUP(QGV234, Schedule!$F$226:$FO$226, Schedule!$F$236:$FO$236, 0)</f>
        <v>0</v>
      </c>
      <c r="QGW250" s="214">
        <f>_xlfn.XLOOKUP(QGW234, Schedule!$F$226:$FO$226, Schedule!$F$236:$FO$236, 0)</f>
        <v>0</v>
      </c>
      <c r="QGX250" s="214">
        <f>_xlfn.XLOOKUP(QGX234, Schedule!$F$226:$FO$226, Schedule!$F$236:$FO$236, 0)</f>
        <v>0</v>
      </c>
      <c r="QGY250" s="214">
        <f>_xlfn.XLOOKUP(QGY234, Schedule!$F$226:$FO$226, Schedule!$F$236:$FO$236, 0)</f>
        <v>0</v>
      </c>
      <c r="QGZ250" s="214">
        <f>_xlfn.XLOOKUP(QGZ234, Schedule!$F$226:$FO$226, Schedule!$F$236:$FO$236, 0)</f>
        <v>0</v>
      </c>
      <c r="QHA250" s="214">
        <f>_xlfn.XLOOKUP(QHA234, Schedule!$F$226:$FO$226, Schedule!$F$236:$FO$236, 0)</f>
        <v>0</v>
      </c>
      <c r="QHB250" s="214">
        <f>_xlfn.XLOOKUP(QHB234, Schedule!$F$226:$FO$226, Schedule!$F$236:$FO$236, 0)</f>
        <v>0</v>
      </c>
      <c r="QHC250" s="214">
        <f>_xlfn.XLOOKUP(QHC234, Schedule!$F$226:$FO$226, Schedule!$F$236:$FO$236, 0)</f>
        <v>0</v>
      </c>
      <c r="QHD250" s="214">
        <f>_xlfn.XLOOKUP(QHD234, Schedule!$F$226:$FO$226, Schedule!$F$236:$FO$236, 0)</f>
        <v>0</v>
      </c>
      <c r="QHE250" s="214">
        <f>_xlfn.XLOOKUP(QHE234, Schedule!$F$226:$FO$226, Schedule!$F$236:$FO$236, 0)</f>
        <v>0</v>
      </c>
      <c r="QHF250" s="214">
        <f>_xlfn.XLOOKUP(QHF234, Schedule!$F$226:$FO$226, Schedule!$F$236:$FO$236, 0)</f>
        <v>0</v>
      </c>
      <c r="QHG250" s="214">
        <f>_xlfn.XLOOKUP(QHG234, Schedule!$F$226:$FO$226, Schedule!$F$236:$FO$236, 0)</f>
        <v>0</v>
      </c>
      <c r="QHH250" s="214">
        <f>_xlfn.XLOOKUP(QHH234, Schedule!$F$226:$FO$226, Schedule!$F$236:$FO$236, 0)</f>
        <v>0</v>
      </c>
      <c r="QHI250" s="214">
        <f>_xlfn.XLOOKUP(QHI234, Schedule!$F$226:$FO$226, Schedule!$F$236:$FO$236, 0)</f>
        <v>0</v>
      </c>
      <c r="QHJ250" s="214">
        <f>_xlfn.XLOOKUP(QHJ234, Schedule!$F$226:$FO$226, Schedule!$F$236:$FO$236, 0)</f>
        <v>0</v>
      </c>
      <c r="QHK250" s="214">
        <f>_xlfn.XLOOKUP(QHK234, Schedule!$F$226:$FO$226, Schedule!$F$236:$FO$236, 0)</f>
        <v>0</v>
      </c>
      <c r="QHL250" s="214">
        <f>_xlfn.XLOOKUP(QHL234, Schedule!$F$226:$FO$226, Schedule!$F$236:$FO$236, 0)</f>
        <v>0</v>
      </c>
      <c r="QHM250" s="214">
        <f>_xlfn.XLOOKUP(QHM234, Schedule!$F$226:$FO$226, Schedule!$F$236:$FO$236, 0)</f>
        <v>0</v>
      </c>
      <c r="QHN250" s="214">
        <f>_xlfn.XLOOKUP(QHN234, Schedule!$F$226:$FO$226, Schedule!$F$236:$FO$236, 0)</f>
        <v>0</v>
      </c>
      <c r="QHO250" s="214">
        <f>_xlfn.XLOOKUP(QHO234, Schedule!$F$226:$FO$226, Schedule!$F$236:$FO$236, 0)</f>
        <v>0</v>
      </c>
      <c r="QHP250" s="214">
        <f>_xlfn.XLOOKUP(QHP234, Schedule!$F$226:$FO$226, Schedule!$F$236:$FO$236, 0)</f>
        <v>0</v>
      </c>
      <c r="QHQ250" s="214">
        <f>_xlfn.XLOOKUP(QHQ234, Schedule!$F$226:$FO$226, Schedule!$F$236:$FO$236, 0)</f>
        <v>0</v>
      </c>
      <c r="QHR250" s="214">
        <f>_xlfn.XLOOKUP(QHR234, Schedule!$F$226:$FO$226, Schedule!$F$236:$FO$236, 0)</f>
        <v>0</v>
      </c>
      <c r="QHS250" s="214">
        <f>_xlfn.XLOOKUP(QHS234, Schedule!$F$226:$FO$226, Schedule!$F$236:$FO$236, 0)</f>
        <v>0</v>
      </c>
      <c r="QHT250" s="214">
        <f>_xlfn.XLOOKUP(QHT234, Schedule!$F$226:$FO$226, Schedule!$F$236:$FO$236, 0)</f>
        <v>0</v>
      </c>
      <c r="QHU250" s="214">
        <f>_xlfn.XLOOKUP(QHU234, Schedule!$F$226:$FO$226, Schedule!$F$236:$FO$236, 0)</f>
        <v>0</v>
      </c>
      <c r="QHV250" s="214">
        <f>_xlfn.XLOOKUP(QHV234, Schedule!$F$226:$FO$226, Schedule!$F$236:$FO$236, 0)</f>
        <v>0</v>
      </c>
      <c r="QHW250" s="214">
        <f>_xlfn.XLOOKUP(QHW234, Schedule!$F$226:$FO$226, Schedule!$F$236:$FO$236, 0)</f>
        <v>0</v>
      </c>
      <c r="QHX250" s="214">
        <f>_xlfn.XLOOKUP(QHX234, Schedule!$F$226:$FO$226, Schedule!$F$236:$FO$236, 0)</f>
        <v>0</v>
      </c>
      <c r="QHY250" s="214">
        <f>_xlfn.XLOOKUP(QHY234, Schedule!$F$226:$FO$226, Schedule!$F$236:$FO$236, 0)</f>
        <v>0</v>
      </c>
      <c r="QHZ250" s="214">
        <f>_xlfn.XLOOKUP(QHZ234, Schedule!$F$226:$FO$226, Schedule!$F$236:$FO$236, 0)</f>
        <v>0</v>
      </c>
      <c r="QIA250" s="214">
        <f>_xlfn.XLOOKUP(QIA234, Schedule!$F$226:$FO$226, Schedule!$F$236:$FO$236, 0)</f>
        <v>0</v>
      </c>
      <c r="QIB250" s="214">
        <f>_xlfn.XLOOKUP(QIB234, Schedule!$F$226:$FO$226, Schedule!$F$236:$FO$236, 0)</f>
        <v>0</v>
      </c>
      <c r="QIC250" s="214">
        <f>_xlfn.XLOOKUP(QIC234, Schedule!$F$226:$FO$226, Schedule!$F$236:$FO$236, 0)</f>
        <v>0</v>
      </c>
      <c r="QID250" s="214">
        <f>_xlfn.XLOOKUP(QID234, Schedule!$F$226:$FO$226, Schedule!$F$236:$FO$236, 0)</f>
        <v>0</v>
      </c>
      <c r="QIE250" s="214">
        <f>_xlfn.XLOOKUP(QIE234, Schedule!$F$226:$FO$226, Schedule!$F$236:$FO$236, 0)</f>
        <v>0</v>
      </c>
      <c r="QIF250" s="214">
        <f>_xlfn.XLOOKUP(QIF234, Schedule!$F$226:$FO$226, Schedule!$F$236:$FO$236, 0)</f>
        <v>0</v>
      </c>
      <c r="QIG250" s="214">
        <f>_xlfn.XLOOKUP(QIG234, Schedule!$F$226:$FO$226, Schedule!$F$236:$FO$236, 0)</f>
        <v>0</v>
      </c>
      <c r="QIH250" s="214">
        <f>_xlfn.XLOOKUP(QIH234, Schedule!$F$226:$FO$226, Schedule!$F$236:$FO$236, 0)</f>
        <v>0</v>
      </c>
      <c r="QII250" s="214">
        <f>_xlfn.XLOOKUP(QII234, Schedule!$F$226:$FO$226, Schedule!$F$236:$FO$236, 0)</f>
        <v>0</v>
      </c>
      <c r="QIJ250" s="214">
        <f>_xlfn.XLOOKUP(QIJ234, Schedule!$F$226:$FO$226, Schedule!$F$236:$FO$236, 0)</f>
        <v>0</v>
      </c>
      <c r="QIK250" s="214">
        <f>_xlfn.XLOOKUP(QIK234, Schedule!$F$226:$FO$226, Schedule!$F$236:$FO$236, 0)</f>
        <v>0</v>
      </c>
      <c r="QIL250" s="214">
        <f>_xlfn.XLOOKUP(QIL234, Schedule!$F$226:$FO$226, Schedule!$F$236:$FO$236, 0)</f>
        <v>0</v>
      </c>
      <c r="QIM250" s="214">
        <f>_xlfn.XLOOKUP(QIM234, Schedule!$F$226:$FO$226, Schedule!$F$236:$FO$236, 0)</f>
        <v>0</v>
      </c>
      <c r="QIN250" s="214">
        <f>_xlfn.XLOOKUP(QIN234, Schedule!$F$226:$FO$226, Schedule!$F$236:$FO$236, 0)</f>
        <v>0</v>
      </c>
      <c r="QIO250" s="214">
        <f>_xlfn.XLOOKUP(QIO234, Schedule!$F$226:$FO$226, Schedule!$F$236:$FO$236, 0)</f>
        <v>0</v>
      </c>
      <c r="QIP250" s="214">
        <f>_xlfn.XLOOKUP(QIP234, Schedule!$F$226:$FO$226, Schedule!$F$236:$FO$236, 0)</f>
        <v>0</v>
      </c>
      <c r="QIQ250" s="214">
        <f>_xlfn.XLOOKUP(QIQ234, Schedule!$F$226:$FO$226, Schedule!$F$236:$FO$236, 0)</f>
        <v>0</v>
      </c>
      <c r="QIR250" s="214">
        <f>_xlfn.XLOOKUP(QIR234, Schedule!$F$226:$FO$226, Schedule!$F$236:$FO$236, 0)</f>
        <v>0</v>
      </c>
      <c r="QIS250" s="214">
        <f>_xlfn.XLOOKUP(QIS234, Schedule!$F$226:$FO$226, Schedule!$F$236:$FO$236, 0)</f>
        <v>0</v>
      </c>
      <c r="QIT250" s="214">
        <f>_xlfn.XLOOKUP(QIT234, Schedule!$F$226:$FO$226, Schedule!$F$236:$FO$236, 0)</f>
        <v>0</v>
      </c>
      <c r="QIU250" s="214">
        <f>_xlfn.XLOOKUP(QIU234, Schedule!$F$226:$FO$226, Schedule!$F$236:$FO$236, 0)</f>
        <v>0</v>
      </c>
      <c r="QIV250" s="214">
        <f>_xlfn.XLOOKUP(QIV234, Schedule!$F$226:$FO$226, Schedule!$F$236:$FO$236, 0)</f>
        <v>0</v>
      </c>
      <c r="QIW250" s="214">
        <f>_xlfn.XLOOKUP(QIW234, Schedule!$F$226:$FO$226, Schedule!$F$236:$FO$236, 0)</f>
        <v>0</v>
      </c>
      <c r="QIX250" s="214">
        <f>_xlfn.XLOOKUP(QIX234, Schedule!$F$226:$FO$226, Schedule!$F$236:$FO$236, 0)</f>
        <v>0</v>
      </c>
      <c r="QIY250" s="214">
        <f>_xlfn.XLOOKUP(QIY234, Schedule!$F$226:$FO$226, Schedule!$F$236:$FO$236, 0)</f>
        <v>0</v>
      </c>
      <c r="QIZ250" s="214">
        <f>_xlfn.XLOOKUP(QIZ234, Schedule!$F$226:$FO$226, Schedule!$F$236:$FO$236, 0)</f>
        <v>0</v>
      </c>
      <c r="QJA250" s="214">
        <f>_xlfn.XLOOKUP(QJA234, Schedule!$F$226:$FO$226, Schedule!$F$236:$FO$236, 0)</f>
        <v>0</v>
      </c>
      <c r="QJB250" s="214">
        <f>_xlfn.XLOOKUP(QJB234, Schedule!$F$226:$FO$226, Schedule!$F$236:$FO$236, 0)</f>
        <v>0</v>
      </c>
      <c r="QJC250" s="214">
        <f>_xlfn.XLOOKUP(QJC234, Schedule!$F$226:$FO$226, Schedule!$F$236:$FO$236, 0)</f>
        <v>0</v>
      </c>
      <c r="QJD250" s="214">
        <f>_xlfn.XLOOKUP(QJD234, Schedule!$F$226:$FO$226, Schedule!$F$236:$FO$236, 0)</f>
        <v>0</v>
      </c>
      <c r="QJE250" s="214">
        <f>_xlfn.XLOOKUP(QJE234, Schedule!$F$226:$FO$226, Schedule!$F$236:$FO$236, 0)</f>
        <v>0</v>
      </c>
      <c r="QJF250" s="214">
        <f>_xlfn.XLOOKUP(QJF234, Schedule!$F$226:$FO$226, Schedule!$F$236:$FO$236, 0)</f>
        <v>0</v>
      </c>
      <c r="QJG250" s="214">
        <f>_xlfn.XLOOKUP(QJG234, Schedule!$F$226:$FO$226, Schedule!$F$236:$FO$236, 0)</f>
        <v>0</v>
      </c>
      <c r="QJH250" s="214">
        <f>_xlfn.XLOOKUP(QJH234, Schedule!$F$226:$FO$226, Schedule!$F$236:$FO$236, 0)</f>
        <v>0</v>
      </c>
      <c r="QJI250" s="214">
        <f>_xlfn.XLOOKUP(QJI234, Schedule!$F$226:$FO$226, Schedule!$F$236:$FO$236, 0)</f>
        <v>0</v>
      </c>
      <c r="QJJ250" s="214">
        <f>_xlfn.XLOOKUP(QJJ234, Schedule!$F$226:$FO$226, Schedule!$F$236:$FO$236, 0)</f>
        <v>0</v>
      </c>
      <c r="QJK250" s="214">
        <f>_xlfn.XLOOKUP(QJK234, Schedule!$F$226:$FO$226, Schedule!$F$236:$FO$236, 0)</f>
        <v>0</v>
      </c>
      <c r="QJL250" s="214">
        <f>_xlfn.XLOOKUP(QJL234, Schedule!$F$226:$FO$226, Schedule!$F$236:$FO$236, 0)</f>
        <v>0</v>
      </c>
      <c r="QJM250" s="214">
        <f>_xlfn.XLOOKUP(QJM234, Schedule!$F$226:$FO$226, Schedule!$F$236:$FO$236, 0)</f>
        <v>0</v>
      </c>
      <c r="QJN250" s="214">
        <f>_xlfn.XLOOKUP(QJN234, Schedule!$F$226:$FO$226, Schedule!$F$236:$FO$236, 0)</f>
        <v>0</v>
      </c>
      <c r="QJO250" s="214">
        <f>_xlfn.XLOOKUP(QJO234, Schedule!$F$226:$FO$226, Schedule!$F$236:$FO$236, 0)</f>
        <v>0</v>
      </c>
      <c r="QJP250" s="214">
        <f>_xlfn.XLOOKUP(QJP234, Schedule!$F$226:$FO$226, Schedule!$F$236:$FO$236, 0)</f>
        <v>0</v>
      </c>
      <c r="QJQ250" s="214">
        <f>_xlfn.XLOOKUP(QJQ234, Schedule!$F$226:$FO$226, Schedule!$F$236:$FO$236, 0)</f>
        <v>0</v>
      </c>
      <c r="QJR250" s="214">
        <f>_xlfn.XLOOKUP(QJR234, Schedule!$F$226:$FO$226, Schedule!$F$236:$FO$236, 0)</f>
        <v>0</v>
      </c>
      <c r="QJS250" s="214">
        <f>_xlfn.XLOOKUP(QJS234, Schedule!$F$226:$FO$226, Schedule!$F$236:$FO$236, 0)</f>
        <v>0</v>
      </c>
      <c r="QJT250" s="214">
        <f>_xlfn.XLOOKUP(QJT234, Schedule!$F$226:$FO$226, Schedule!$F$236:$FO$236, 0)</f>
        <v>0</v>
      </c>
      <c r="QJU250" s="214">
        <f>_xlfn.XLOOKUP(QJU234, Schedule!$F$226:$FO$226, Schedule!$F$236:$FO$236, 0)</f>
        <v>0</v>
      </c>
      <c r="QJV250" s="214">
        <f>_xlfn.XLOOKUP(QJV234, Schedule!$F$226:$FO$226, Schedule!$F$236:$FO$236, 0)</f>
        <v>0</v>
      </c>
      <c r="QJW250" s="214">
        <f>_xlfn.XLOOKUP(QJW234, Schedule!$F$226:$FO$226, Schedule!$F$236:$FO$236, 0)</f>
        <v>0</v>
      </c>
      <c r="QJX250" s="214">
        <f>_xlfn.XLOOKUP(QJX234, Schedule!$F$226:$FO$226, Schedule!$F$236:$FO$236, 0)</f>
        <v>0</v>
      </c>
      <c r="QJY250" s="214">
        <f>_xlfn.XLOOKUP(QJY234, Schedule!$F$226:$FO$226, Schedule!$F$236:$FO$236, 0)</f>
        <v>0</v>
      </c>
      <c r="QJZ250" s="214">
        <f>_xlfn.XLOOKUP(QJZ234, Schedule!$F$226:$FO$226, Schedule!$F$236:$FO$236, 0)</f>
        <v>0</v>
      </c>
      <c r="QKA250" s="214">
        <f>_xlfn.XLOOKUP(QKA234, Schedule!$F$226:$FO$226, Schedule!$F$236:$FO$236, 0)</f>
        <v>0</v>
      </c>
      <c r="QKB250" s="214">
        <f>_xlfn.XLOOKUP(QKB234, Schedule!$F$226:$FO$226, Schedule!$F$236:$FO$236, 0)</f>
        <v>0</v>
      </c>
      <c r="QKC250" s="214">
        <f>_xlfn.XLOOKUP(QKC234, Schedule!$F$226:$FO$226, Schedule!$F$236:$FO$236, 0)</f>
        <v>0</v>
      </c>
      <c r="QKD250" s="214">
        <f>_xlfn.XLOOKUP(QKD234, Schedule!$F$226:$FO$226, Schedule!$F$236:$FO$236, 0)</f>
        <v>0</v>
      </c>
      <c r="QKE250" s="214">
        <f>_xlfn.XLOOKUP(QKE234, Schedule!$F$226:$FO$226, Schedule!$F$236:$FO$236, 0)</f>
        <v>0</v>
      </c>
      <c r="QKF250" s="214">
        <f>_xlfn.XLOOKUP(QKF234, Schedule!$F$226:$FO$226, Schedule!$F$236:$FO$236, 0)</f>
        <v>0</v>
      </c>
      <c r="QKG250" s="214">
        <f>_xlfn.XLOOKUP(QKG234, Schedule!$F$226:$FO$226, Schedule!$F$236:$FO$236, 0)</f>
        <v>0</v>
      </c>
      <c r="QKH250" s="214">
        <f>_xlfn.XLOOKUP(QKH234, Schedule!$F$226:$FO$226, Schedule!$F$236:$FO$236, 0)</f>
        <v>0</v>
      </c>
      <c r="QKI250" s="214">
        <f>_xlfn.XLOOKUP(QKI234, Schedule!$F$226:$FO$226, Schedule!$F$236:$FO$236, 0)</f>
        <v>0</v>
      </c>
      <c r="QKJ250" s="214">
        <f>_xlfn.XLOOKUP(QKJ234, Schedule!$F$226:$FO$226, Schedule!$F$236:$FO$236, 0)</f>
        <v>0</v>
      </c>
      <c r="QKK250" s="214">
        <f>_xlfn.XLOOKUP(QKK234, Schedule!$F$226:$FO$226, Schedule!$F$236:$FO$236, 0)</f>
        <v>0</v>
      </c>
      <c r="QKL250" s="214">
        <f>_xlfn.XLOOKUP(QKL234, Schedule!$F$226:$FO$226, Schedule!$F$236:$FO$236, 0)</f>
        <v>0</v>
      </c>
      <c r="QKM250" s="214">
        <f>_xlfn.XLOOKUP(QKM234, Schedule!$F$226:$FO$226, Schedule!$F$236:$FO$236, 0)</f>
        <v>0</v>
      </c>
      <c r="QKN250" s="214">
        <f>_xlfn.XLOOKUP(QKN234, Schedule!$F$226:$FO$226, Schedule!$F$236:$FO$236, 0)</f>
        <v>0</v>
      </c>
      <c r="QKO250" s="214">
        <f>_xlfn.XLOOKUP(QKO234, Schedule!$F$226:$FO$226, Schedule!$F$236:$FO$236, 0)</f>
        <v>0</v>
      </c>
      <c r="QKP250" s="214">
        <f>_xlfn.XLOOKUP(QKP234, Schedule!$F$226:$FO$226, Schedule!$F$236:$FO$236, 0)</f>
        <v>0</v>
      </c>
      <c r="QKQ250" s="214">
        <f>_xlfn.XLOOKUP(QKQ234, Schedule!$F$226:$FO$226, Schedule!$F$236:$FO$236, 0)</f>
        <v>0</v>
      </c>
      <c r="QKR250" s="214">
        <f>_xlfn.XLOOKUP(QKR234, Schedule!$F$226:$FO$226, Schedule!$F$236:$FO$236, 0)</f>
        <v>0</v>
      </c>
      <c r="QKS250" s="214">
        <f>_xlfn.XLOOKUP(QKS234, Schedule!$F$226:$FO$226, Schedule!$F$236:$FO$236, 0)</f>
        <v>0</v>
      </c>
      <c r="QKT250" s="214">
        <f>_xlfn.XLOOKUP(QKT234, Schedule!$F$226:$FO$226, Schedule!$F$236:$FO$236, 0)</f>
        <v>0</v>
      </c>
      <c r="QKU250" s="214">
        <f>_xlfn.XLOOKUP(QKU234, Schedule!$F$226:$FO$226, Schedule!$F$236:$FO$236, 0)</f>
        <v>0</v>
      </c>
      <c r="QKV250" s="214">
        <f>_xlfn.XLOOKUP(QKV234, Schedule!$F$226:$FO$226, Schedule!$F$236:$FO$236, 0)</f>
        <v>0</v>
      </c>
      <c r="QKW250" s="214">
        <f>_xlfn.XLOOKUP(QKW234, Schedule!$F$226:$FO$226, Schedule!$F$236:$FO$236, 0)</f>
        <v>0</v>
      </c>
      <c r="QKX250" s="214">
        <f>_xlfn.XLOOKUP(QKX234, Schedule!$F$226:$FO$226, Schedule!$F$236:$FO$236, 0)</f>
        <v>0</v>
      </c>
      <c r="QKY250" s="214">
        <f>_xlfn.XLOOKUP(QKY234, Schedule!$F$226:$FO$226, Schedule!$F$236:$FO$236, 0)</f>
        <v>0</v>
      </c>
      <c r="QKZ250" s="214">
        <f>_xlfn.XLOOKUP(QKZ234, Schedule!$F$226:$FO$226, Schedule!$F$236:$FO$236, 0)</f>
        <v>0</v>
      </c>
      <c r="QLA250" s="214">
        <f>_xlfn.XLOOKUP(QLA234, Schedule!$F$226:$FO$226, Schedule!$F$236:$FO$236, 0)</f>
        <v>0</v>
      </c>
      <c r="QLB250" s="214">
        <f>_xlfn.XLOOKUP(QLB234, Schedule!$F$226:$FO$226, Schedule!$F$236:$FO$236, 0)</f>
        <v>0</v>
      </c>
      <c r="QLC250" s="214">
        <f>_xlfn.XLOOKUP(QLC234, Schedule!$F$226:$FO$226, Schedule!$F$236:$FO$236, 0)</f>
        <v>0</v>
      </c>
      <c r="QLD250" s="214">
        <f>_xlfn.XLOOKUP(QLD234, Schedule!$F$226:$FO$226, Schedule!$F$236:$FO$236, 0)</f>
        <v>0</v>
      </c>
      <c r="QLE250" s="214">
        <f>_xlfn.XLOOKUP(QLE234, Schedule!$F$226:$FO$226, Schedule!$F$236:$FO$236, 0)</f>
        <v>0</v>
      </c>
      <c r="QLF250" s="214">
        <f>_xlfn.XLOOKUP(QLF234, Schedule!$F$226:$FO$226, Schedule!$F$236:$FO$236, 0)</f>
        <v>0</v>
      </c>
      <c r="QLG250" s="214">
        <f>_xlfn.XLOOKUP(QLG234, Schedule!$F$226:$FO$226, Schedule!$F$236:$FO$236, 0)</f>
        <v>0</v>
      </c>
      <c r="QLH250" s="214">
        <f>_xlfn.XLOOKUP(QLH234, Schedule!$F$226:$FO$226, Schedule!$F$236:$FO$236, 0)</f>
        <v>0</v>
      </c>
      <c r="QLI250" s="214">
        <f>_xlfn.XLOOKUP(QLI234, Schedule!$F$226:$FO$226, Schedule!$F$236:$FO$236, 0)</f>
        <v>0</v>
      </c>
      <c r="QLJ250" s="214">
        <f>_xlfn.XLOOKUP(QLJ234, Schedule!$F$226:$FO$226, Schedule!$F$236:$FO$236, 0)</f>
        <v>0</v>
      </c>
      <c r="QLK250" s="214">
        <f>_xlfn.XLOOKUP(QLK234, Schedule!$F$226:$FO$226, Schedule!$F$236:$FO$236, 0)</f>
        <v>0</v>
      </c>
      <c r="QLL250" s="214">
        <f>_xlfn.XLOOKUP(QLL234, Schedule!$F$226:$FO$226, Schedule!$F$236:$FO$236, 0)</f>
        <v>0</v>
      </c>
      <c r="QLM250" s="214">
        <f>_xlfn.XLOOKUP(QLM234, Schedule!$F$226:$FO$226, Schedule!$F$236:$FO$236, 0)</f>
        <v>0</v>
      </c>
      <c r="QLN250" s="214">
        <f>_xlfn.XLOOKUP(QLN234, Schedule!$F$226:$FO$226, Schedule!$F$236:$FO$236, 0)</f>
        <v>0</v>
      </c>
      <c r="QLO250" s="214">
        <f>_xlfn.XLOOKUP(QLO234, Schedule!$F$226:$FO$226, Schedule!$F$236:$FO$236, 0)</f>
        <v>0</v>
      </c>
      <c r="QLP250" s="214">
        <f>_xlfn.XLOOKUP(QLP234, Schedule!$F$226:$FO$226, Schedule!$F$236:$FO$236, 0)</f>
        <v>0</v>
      </c>
      <c r="QLQ250" s="214">
        <f>_xlfn.XLOOKUP(QLQ234, Schedule!$F$226:$FO$226, Schedule!$F$236:$FO$236, 0)</f>
        <v>0</v>
      </c>
      <c r="QLR250" s="214">
        <f>_xlfn.XLOOKUP(QLR234, Schedule!$F$226:$FO$226, Schedule!$F$236:$FO$236, 0)</f>
        <v>0</v>
      </c>
      <c r="QLS250" s="214">
        <f>_xlfn.XLOOKUP(QLS234, Schedule!$F$226:$FO$226, Schedule!$F$236:$FO$236, 0)</f>
        <v>0</v>
      </c>
      <c r="QLT250" s="214">
        <f>_xlfn.XLOOKUP(QLT234, Schedule!$F$226:$FO$226, Schedule!$F$236:$FO$236, 0)</f>
        <v>0</v>
      </c>
      <c r="QLU250" s="214">
        <f>_xlfn.XLOOKUP(QLU234, Schedule!$F$226:$FO$226, Schedule!$F$236:$FO$236, 0)</f>
        <v>0</v>
      </c>
      <c r="QLV250" s="214">
        <f>_xlfn.XLOOKUP(QLV234, Schedule!$F$226:$FO$226, Schedule!$F$236:$FO$236, 0)</f>
        <v>0</v>
      </c>
      <c r="QLW250" s="214">
        <f>_xlfn.XLOOKUP(QLW234, Schedule!$F$226:$FO$226, Schedule!$F$236:$FO$236, 0)</f>
        <v>0</v>
      </c>
      <c r="QLX250" s="214">
        <f>_xlfn.XLOOKUP(QLX234, Schedule!$F$226:$FO$226, Schedule!$F$236:$FO$236, 0)</f>
        <v>0</v>
      </c>
      <c r="QLY250" s="214">
        <f>_xlfn.XLOOKUP(QLY234, Schedule!$F$226:$FO$226, Schedule!$F$236:$FO$236, 0)</f>
        <v>0</v>
      </c>
      <c r="QLZ250" s="214">
        <f>_xlfn.XLOOKUP(QLZ234, Schedule!$F$226:$FO$226, Schedule!$F$236:$FO$236, 0)</f>
        <v>0</v>
      </c>
      <c r="QMA250" s="214">
        <f>_xlfn.XLOOKUP(QMA234, Schedule!$F$226:$FO$226, Schedule!$F$236:$FO$236, 0)</f>
        <v>0</v>
      </c>
      <c r="QMB250" s="214">
        <f>_xlfn.XLOOKUP(QMB234, Schedule!$F$226:$FO$226, Schedule!$F$236:$FO$236, 0)</f>
        <v>0</v>
      </c>
      <c r="QMC250" s="214">
        <f>_xlfn.XLOOKUP(QMC234, Schedule!$F$226:$FO$226, Schedule!$F$236:$FO$236, 0)</f>
        <v>0</v>
      </c>
      <c r="QMD250" s="214">
        <f>_xlfn.XLOOKUP(QMD234, Schedule!$F$226:$FO$226, Schedule!$F$236:$FO$236, 0)</f>
        <v>0</v>
      </c>
      <c r="QME250" s="214">
        <f>_xlfn.XLOOKUP(QME234, Schedule!$F$226:$FO$226, Schedule!$F$236:$FO$236, 0)</f>
        <v>0</v>
      </c>
      <c r="QMF250" s="214">
        <f>_xlfn.XLOOKUP(QMF234, Schedule!$F$226:$FO$226, Schedule!$F$236:$FO$236, 0)</f>
        <v>0</v>
      </c>
      <c r="QMG250" s="214">
        <f>_xlfn.XLOOKUP(QMG234, Schedule!$F$226:$FO$226, Schedule!$F$236:$FO$236, 0)</f>
        <v>0</v>
      </c>
      <c r="QMH250" s="214">
        <f>_xlfn.XLOOKUP(QMH234, Schedule!$F$226:$FO$226, Schedule!$F$236:$FO$236, 0)</f>
        <v>0</v>
      </c>
      <c r="QMI250" s="214">
        <f>_xlfn.XLOOKUP(QMI234, Schedule!$F$226:$FO$226, Schedule!$F$236:$FO$236, 0)</f>
        <v>0</v>
      </c>
      <c r="QMJ250" s="214">
        <f>_xlfn.XLOOKUP(QMJ234, Schedule!$F$226:$FO$226, Schedule!$F$236:$FO$236, 0)</f>
        <v>0</v>
      </c>
      <c r="QMK250" s="214">
        <f>_xlfn.XLOOKUP(QMK234, Schedule!$F$226:$FO$226, Schedule!$F$236:$FO$236, 0)</f>
        <v>0</v>
      </c>
      <c r="QML250" s="214">
        <f>_xlfn.XLOOKUP(QML234, Schedule!$F$226:$FO$226, Schedule!$F$236:$FO$236, 0)</f>
        <v>0</v>
      </c>
      <c r="QMM250" s="214">
        <f>_xlfn.XLOOKUP(QMM234, Schedule!$F$226:$FO$226, Schedule!$F$236:$FO$236, 0)</f>
        <v>0</v>
      </c>
      <c r="QMN250" s="214">
        <f>_xlfn.XLOOKUP(QMN234, Schedule!$F$226:$FO$226, Schedule!$F$236:$FO$236, 0)</f>
        <v>0</v>
      </c>
      <c r="QMO250" s="214">
        <f>_xlfn.XLOOKUP(QMO234, Schedule!$F$226:$FO$226, Schedule!$F$236:$FO$236, 0)</f>
        <v>0</v>
      </c>
      <c r="QMP250" s="214">
        <f>_xlfn.XLOOKUP(QMP234, Schedule!$F$226:$FO$226, Schedule!$F$236:$FO$236, 0)</f>
        <v>0</v>
      </c>
      <c r="QMQ250" s="214">
        <f>_xlfn.XLOOKUP(QMQ234, Schedule!$F$226:$FO$226, Schedule!$F$236:$FO$236, 0)</f>
        <v>0</v>
      </c>
      <c r="QMR250" s="214">
        <f>_xlfn.XLOOKUP(QMR234, Schedule!$F$226:$FO$226, Schedule!$F$236:$FO$236, 0)</f>
        <v>0</v>
      </c>
      <c r="QMS250" s="214">
        <f>_xlfn.XLOOKUP(QMS234, Schedule!$F$226:$FO$226, Schedule!$F$236:$FO$236, 0)</f>
        <v>0</v>
      </c>
      <c r="QMT250" s="214">
        <f>_xlfn.XLOOKUP(QMT234, Schedule!$F$226:$FO$226, Schedule!$F$236:$FO$236, 0)</f>
        <v>0</v>
      </c>
      <c r="QMU250" s="214">
        <f>_xlfn.XLOOKUP(QMU234, Schedule!$F$226:$FO$226, Schedule!$F$236:$FO$236, 0)</f>
        <v>0</v>
      </c>
      <c r="QMV250" s="214">
        <f>_xlfn.XLOOKUP(QMV234, Schedule!$F$226:$FO$226, Schedule!$F$236:$FO$236, 0)</f>
        <v>0</v>
      </c>
      <c r="QMW250" s="214">
        <f>_xlfn.XLOOKUP(QMW234, Schedule!$F$226:$FO$226, Schedule!$F$236:$FO$236, 0)</f>
        <v>0</v>
      </c>
      <c r="QMX250" s="214">
        <f>_xlfn.XLOOKUP(QMX234, Schedule!$F$226:$FO$226, Schedule!$F$236:$FO$236, 0)</f>
        <v>0</v>
      </c>
      <c r="QMY250" s="214">
        <f>_xlfn.XLOOKUP(QMY234, Schedule!$F$226:$FO$226, Schedule!$F$236:$FO$236, 0)</f>
        <v>0</v>
      </c>
      <c r="QMZ250" s="214">
        <f>_xlfn.XLOOKUP(QMZ234, Schedule!$F$226:$FO$226, Schedule!$F$236:$FO$236, 0)</f>
        <v>0</v>
      </c>
      <c r="QNA250" s="214">
        <f>_xlfn.XLOOKUP(QNA234, Schedule!$F$226:$FO$226, Schedule!$F$236:$FO$236, 0)</f>
        <v>0</v>
      </c>
      <c r="QNB250" s="214">
        <f>_xlfn.XLOOKUP(QNB234, Schedule!$F$226:$FO$226, Schedule!$F$236:$FO$236, 0)</f>
        <v>0</v>
      </c>
      <c r="QNC250" s="214">
        <f>_xlfn.XLOOKUP(QNC234, Schedule!$F$226:$FO$226, Schedule!$F$236:$FO$236, 0)</f>
        <v>0</v>
      </c>
      <c r="QND250" s="214">
        <f>_xlfn.XLOOKUP(QND234, Schedule!$F$226:$FO$226, Schedule!$F$236:$FO$236, 0)</f>
        <v>0</v>
      </c>
      <c r="QNE250" s="214">
        <f>_xlfn.XLOOKUP(QNE234, Schedule!$F$226:$FO$226, Schedule!$F$236:$FO$236, 0)</f>
        <v>0</v>
      </c>
      <c r="QNF250" s="214">
        <f>_xlfn.XLOOKUP(QNF234, Schedule!$F$226:$FO$226, Schedule!$F$236:$FO$236, 0)</f>
        <v>0</v>
      </c>
      <c r="QNG250" s="214">
        <f>_xlfn.XLOOKUP(QNG234, Schedule!$F$226:$FO$226, Schedule!$F$236:$FO$236, 0)</f>
        <v>0</v>
      </c>
      <c r="QNH250" s="214">
        <f>_xlfn.XLOOKUP(QNH234, Schedule!$F$226:$FO$226, Schedule!$F$236:$FO$236, 0)</f>
        <v>0</v>
      </c>
      <c r="QNI250" s="214">
        <f>_xlfn.XLOOKUP(QNI234, Schedule!$F$226:$FO$226, Schedule!$F$236:$FO$236, 0)</f>
        <v>0</v>
      </c>
      <c r="QNJ250" s="214">
        <f>_xlfn.XLOOKUP(QNJ234, Schedule!$F$226:$FO$226, Schedule!$F$236:$FO$236, 0)</f>
        <v>0</v>
      </c>
      <c r="QNK250" s="214">
        <f>_xlfn.XLOOKUP(QNK234, Schedule!$F$226:$FO$226, Schedule!$F$236:$FO$236, 0)</f>
        <v>0</v>
      </c>
      <c r="QNL250" s="214">
        <f>_xlfn.XLOOKUP(QNL234, Schedule!$F$226:$FO$226, Schedule!$F$236:$FO$236, 0)</f>
        <v>0</v>
      </c>
      <c r="QNM250" s="214">
        <f>_xlfn.XLOOKUP(QNM234, Schedule!$F$226:$FO$226, Schedule!$F$236:$FO$236, 0)</f>
        <v>0</v>
      </c>
      <c r="QNN250" s="214">
        <f>_xlfn.XLOOKUP(QNN234, Schedule!$F$226:$FO$226, Schedule!$F$236:$FO$236, 0)</f>
        <v>0</v>
      </c>
      <c r="QNO250" s="214">
        <f>_xlfn.XLOOKUP(QNO234, Schedule!$F$226:$FO$226, Schedule!$F$236:$FO$236, 0)</f>
        <v>0</v>
      </c>
      <c r="QNP250" s="214">
        <f>_xlfn.XLOOKUP(QNP234, Schedule!$F$226:$FO$226, Schedule!$F$236:$FO$236, 0)</f>
        <v>0</v>
      </c>
      <c r="QNQ250" s="214">
        <f>_xlfn.XLOOKUP(QNQ234, Schedule!$F$226:$FO$226, Schedule!$F$236:$FO$236, 0)</f>
        <v>0</v>
      </c>
      <c r="QNR250" s="214">
        <f>_xlfn.XLOOKUP(QNR234, Schedule!$F$226:$FO$226, Schedule!$F$236:$FO$236, 0)</f>
        <v>0</v>
      </c>
      <c r="QNS250" s="214">
        <f>_xlfn.XLOOKUP(QNS234, Schedule!$F$226:$FO$226, Schedule!$F$236:$FO$236, 0)</f>
        <v>0</v>
      </c>
      <c r="QNT250" s="214">
        <f>_xlfn.XLOOKUP(QNT234, Schedule!$F$226:$FO$226, Schedule!$F$236:$FO$236, 0)</f>
        <v>0</v>
      </c>
      <c r="QNU250" s="214">
        <f>_xlfn.XLOOKUP(QNU234, Schedule!$F$226:$FO$226, Schedule!$F$236:$FO$236, 0)</f>
        <v>0</v>
      </c>
      <c r="QNV250" s="214">
        <f>_xlfn.XLOOKUP(QNV234, Schedule!$F$226:$FO$226, Schedule!$F$236:$FO$236, 0)</f>
        <v>0</v>
      </c>
      <c r="QNW250" s="214">
        <f>_xlfn.XLOOKUP(QNW234, Schedule!$F$226:$FO$226, Schedule!$F$236:$FO$236, 0)</f>
        <v>0</v>
      </c>
      <c r="QNX250" s="214">
        <f>_xlfn.XLOOKUP(QNX234, Schedule!$F$226:$FO$226, Schedule!$F$236:$FO$236, 0)</f>
        <v>0</v>
      </c>
      <c r="QNY250" s="214">
        <f>_xlfn.XLOOKUP(QNY234, Schedule!$F$226:$FO$226, Schedule!$F$236:$FO$236, 0)</f>
        <v>0</v>
      </c>
      <c r="QNZ250" s="214">
        <f>_xlfn.XLOOKUP(QNZ234, Schedule!$F$226:$FO$226, Schedule!$F$236:$FO$236, 0)</f>
        <v>0</v>
      </c>
      <c r="QOA250" s="214">
        <f>_xlfn.XLOOKUP(QOA234, Schedule!$F$226:$FO$226, Schedule!$F$236:$FO$236, 0)</f>
        <v>0</v>
      </c>
      <c r="QOB250" s="214">
        <f>_xlfn.XLOOKUP(QOB234, Schedule!$F$226:$FO$226, Schedule!$F$236:$FO$236, 0)</f>
        <v>0</v>
      </c>
      <c r="QOC250" s="214">
        <f>_xlfn.XLOOKUP(QOC234, Schedule!$F$226:$FO$226, Schedule!$F$236:$FO$236, 0)</f>
        <v>0</v>
      </c>
      <c r="QOD250" s="214">
        <f>_xlfn.XLOOKUP(QOD234, Schedule!$F$226:$FO$226, Schedule!$F$236:$FO$236, 0)</f>
        <v>0</v>
      </c>
      <c r="QOE250" s="214">
        <f>_xlfn.XLOOKUP(QOE234, Schedule!$F$226:$FO$226, Schedule!$F$236:$FO$236, 0)</f>
        <v>0</v>
      </c>
      <c r="QOF250" s="214">
        <f>_xlfn.XLOOKUP(QOF234, Schedule!$F$226:$FO$226, Schedule!$F$236:$FO$236, 0)</f>
        <v>0</v>
      </c>
      <c r="QOG250" s="214">
        <f>_xlfn.XLOOKUP(QOG234, Schedule!$F$226:$FO$226, Schedule!$F$236:$FO$236, 0)</f>
        <v>0</v>
      </c>
      <c r="QOH250" s="214">
        <f>_xlfn.XLOOKUP(QOH234, Schedule!$F$226:$FO$226, Schedule!$F$236:$FO$236, 0)</f>
        <v>0</v>
      </c>
      <c r="QOI250" s="214">
        <f>_xlfn.XLOOKUP(QOI234, Schedule!$F$226:$FO$226, Schedule!$F$236:$FO$236, 0)</f>
        <v>0</v>
      </c>
      <c r="QOJ250" s="214">
        <f>_xlfn.XLOOKUP(QOJ234, Schedule!$F$226:$FO$226, Schedule!$F$236:$FO$236, 0)</f>
        <v>0</v>
      </c>
      <c r="QOK250" s="214">
        <f>_xlfn.XLOOKUP(QOK234, Schedule!$F$226:$FO$226, Schedule!$F$236:$FO$236, 0)</f>
        <v>0</v>
      </c>
      <c r="QOL250" s="214">
        <f>_xlfn.XLOOKUP(QOL234, Schedule!$F$226:$FO$226, Schedule!$F$236:$FO$236, 0)</f>
        <v>0</v>
      </c>
      <c r="QOM250" s="214">
        <f>_xlfn.XLOOKUP(QOM234, Schedule!$F$226:$FO$226, Schedule!$F$236:$FO$236, 0)</f>
        <v>0</v>
      </c>
      <c r="QON250" s="214">
        <f>_xlfn.XLOOKUP(QON234, Schedule!$F$226:$FO$226, Schedule!$F$236:$FO$236, 0)</f>
        <v>0</v>
      </c>
      <c r="QOO250" s="214">
        <f>_xlfn.XLOOKUP(QOO234, Schedule!$F$226:$FO$226, Schedule!$F$236:$FO$236, 0)</f>
        <v>0</v>
      </c>
      <c r="QOP250" s="214">
        <f>_xlfn.XLOOKUP(QOP234, Schedule!$F$226:$FO$226, Schedule!$F$236:$FO$236, 0)</f>
        <v>0</v>
      </c>
      <c r="QOQ250" s="214">
        <f>_xlfn.XLOOKUP(QOQ234, Schedule!$F$226:$FO$226, Schedule!$F$236:$FO$236, 0)</f>
        <v>0</v>
      </c>
      <c r="QOR250" s="214">
        <f>_xlfn.XLOOKUP(QOR234, Schedule!$F$226:$FO$226, Schedule!$F$236:$FO$236, 0)</f>
        <v>0</v>
      </c>
      <c r="QOS250" s="214">
        <f>_xlfn.XLOOKUP(QOS234, Schedule!$F$226:$FO$226, Schedule!$F$236:$FO$236, 0)</f>
        <v>0</v>
      </c>
      <c r="QOT250" s="214">
        <f>_xlfn.XLOOKUP(QOT234, Schedule!$F$226:$FO$226, Schedule!$F$236:$FO$236, 0)</f>
        <v>0</v>
      </c>
      <c r="QOU250" s="214">
        <f>_xlfn.XLOOKUP(QOU234, Schedule!$F$226:$FO$226, Schedule!$F$236:$FO$236, 0)</f>
        <v>0</v>
      </c>
      <c r="QOV250" s="214">
        <f>_xlfn.XLOOKUP(QOV234, Schedule!$F$226:$FO$226, Schedule!$F$236:$FO$236, 0)</f>
        <v>0</v>
      </c>
      <c r="QOW250" s="214">
        <f>_xlfn.XLOOKUP(QOW234, Schedule!$F$226:$FO$226, Schedule!$F$236:$FO$236, 0)</f>
        <v>0</v>
      </c>
      <c r="QOX250" s="214">
        <f>_xlfn.XLOOKUP(QOX234, Schedule!$F$226:$FO$226, Schedule!$F$236:$FO$236, 0)</f>
        <v>0</v>
      </c>
      <c r="QOY250" s="214">
        <f>_xlfn.XLOOKUP(QOY234, Schedule!$F$226:$FO$226, Schedule!$F$236:$FO$236, 0)</f>
        <v>0</v>
      </c>
      <c r="QOZ250" s="214">
        <f>_xlfn.XLOOKUP(QOZ234, Schedule!$F$226:$FO$226, Schedule!$F$236:$FO$236, 0)</f>
        <v>0</v>
      </c>
      <c r="QPA250" s="214">
        <f>_xlfn.XLOOKUP(QPA234, Schedule!$F$226:$FO$226, Schedule!$F$236:$FO$236, 0)</f>
        <v>0</v>
      </c>
      <c r="QPB250" s="214">
        <f>_xlfn.XLOOKUP(QPB234, Schedule!$F$226:$FO$226, Schedule!$F$236:$FO$236, 0)</f>
        <v>0</v>
      </c>
      <c r="QPC250" s="214">
        <f>_xlfn.XLOOKUP(QPC234, Schedule!$F$226:$FO$226, Schedule!$F$236:$FO$236, 0)</f>
        <v>0</v>
      </c>
      <c r="QPD250" s="214">
        <f>_xlfn.XLOOKUP(QPD234, Schedule!$F$226:$FO$226, Schedule!$F$236:$FO$236, 0)</f>
        <v>0</v>
      </c>
      <c r="QPE250" s="214">
        <f>_xlfn.XLOOKUP(QPE234, Schedule!$F$226:$FO$226, Schedule!$F$236:$FO$236, 0)</f>
        <v>0</v>
      </c>
      <c r="QPF250" s="214">
        <f>_xlfn.XLOOKUP(QPF234, Schedule!$F$226:$FO$226, Schedule!$F$236:$FO$236, 0)</f>
        <v>0</v>
      </c>
      <c r="QPG250" s="214">
        <f>_xlfn.XLOOKUP(QPG234, Schedule!$F$226:$FO$226, Schedule!$F$236:$FO$236, 0)</f>
        <v>0</v>
      </c>
      <c r="QPH250" s="214">
        <f>_xlfn.XLOOKUP(QPH234, Schedule!$F$226:$FO$226, Schedule!$F$236:$FO$236, 0)</f>
        <v>0</v>
      </c>
      <c r="QPI250" s="214">
        <f>_xlfn.XLOOKUP(QPI234, Schedule!$F$226:$FO$226, Schedule!$F$236:$FO$236, 0)</f>
        <v>0</v>
      </c>
      <c r="QPJ250" s="214">
        <f>_xlfn.XLOOKUP(QPJ234, Schedule!$F$226:$FO$226, Schedule!$F$236:$FO$236, 0)</f>
        <v>0</v>
      </c>
      <c r="QPK250" s="214">
        <f>_xlfn.XLOOKUP(QPK234, Schedule!$F$226:$FO$226, Schedule!$F$236:$FO$236, 0)</f>
        <v>0</v>
      </c>
      <c r="QPL250" s="214">
        <f>_xlfn.XLOOKUP(QPL234, Schedule!$F$226:$FO$226, Schedule!$F$236:$FO$236, 0)</f>
        <v>0</v>
      </c>
      <c r="QPM250" s="214">
        <f>_xlfn.XLOOKUP(QPM234, Schedule!$F$226:$FO$226, Schedule!$F$236:$FO$236, 0)</f>
        <v>0</v>
      </c>
      <c r="QPN250" s="214">
        <f>_xlfn.XLOOKUP(QPN234, Schedule!$F$226:$FO$226, Schedule!$F$236:$FO$236, 0)</f>
        <v>0</v>
      </c>
      <c r="QPO250" s="214">
        <f>_xlfn.XLOOKUP(QPO234, Schedule!$F$226:$FO$226, Schedule!$F$236:$FO$236, 0)</f>
        <v>0</v>
      </c>
      <c r="QPP250" s="214">
        <f>_xlfn.XLOOKUP(QPP234, Schedule!$F$226:$FO$226, Schedule!$F$236:$FO$236, 0)</f>
        <v>0</v>
      </c>
      <c r="QPQ250" s="214">
        <f>_xlfn.XLOOKUP(QPQ234, Schedule!$F$226:$FO$226, Schedule!$F$236:$FO$236, 0)</f>
        <v>0</v>
      </c>
      <c r="QPR250" s="214">
        <f>_xlfn.XLOOKUP(QPR234, Schedule!$F$226:$FO$226, Schedule!$F$236:$FO$236, 0)</f>
        <v>0</v>
      </c>
      <c r="QPS250" s="214">
        <f>_xlfn.XLOOKUP(QPS234, Schedule!$F$226:$FO$226, Schedule!$F$236:$FO$236, 0)</f>
        <v>0</v>
      </c>
      <c r="QPT250" s="214">
        <f>_xlfn.XLOOKUP(QPT234, Schedule!$F$226:$FO$226, Schedule!$F$236:$FO$236, 0)</f>
        <v>0</v>
      </c>
      <c r="QPU250" s="214">
        <f>_xlfn.XLOOKUP(QPU234, Schedule!$F$226:$FO$226, Schedule!$F$236:$FO$236, 0)</f>
        <v>0</v>
      </c>
      <c r="QPV250" s="214">
        <f>_xlfn.XLOOKUP(QPV234, Schedule!$F$226:$FO$226, Schedule!$F$236:$FO$236, 0)</f>
        <v>0</v>
      </c>
      <c r="QPW250" s="214">
        <f>_xlfn.XLOOKUP(QPW234, Schedule!$F$226:$FO$226, Schedule!$F$236:$FO$236, 0)</f>
        <v>0</v>
      </c>
      <c r="QPX250" s="214">
        <f>_xlfn.XLOOKUP(QPX234, Schedule!$F$226:$FO$226, Schedule!$F$236:$FO$236, 0)</f>
        <v>0</v>
      </c>
      <c r="QPY250" s="214">
        <f>_xlfn.XLOOKUP(QPY234, Schedule!$F$226:$FO$226, Schedule!$F$236:$FO$236, 0)</f>
        <v>0</v>
      </c>
      <c r="QPZ250" s="214">
        <f>_xlfn.XLOOKUP(QPZ234, Schedule!$F$226:$FO$226, Schedule!$F$236:$FO$236, 0)</f>
        <v>0</v>
      </c>
      <c r="QQA250" s="214">
        <f>_xlfn.XLOOKUP(QQA234, Schedule!$F$226:$FO$226, Schedule!$F$236:$FO$236, 0)</f>
        <v>0</v>
      </c>
      <c r="QQB250" s="214">
        <f>_xlfn.XLOOKUP(QQB234, Schedule!$F$226:$FO$226, Schedule!$F$236:$FO$236, 0)</f>
        <v>0</v>
      </c>
      <c r="QQC250" s="214">
        <f>_xlfn.XLOOKUP(QQC234, Schedule!$F$226:$FO$226, Schedule!$F$236:$FO$236, 0)</f>
        <v>0</v>
      </c>
      <c r="QQD250" s="214">
        <f>_xlfn.XLOOKUP(QQD234, Schedule!$F$226:$FO$226, Schedule!$F$236:$FO$236, 0)</f>
        <v>0</v>
      </c>
      <c r="QQE250" s="214">
        <f>_xlfn.XLOOKUP(QQE234, Schedule!$F$226:$FO$226, Schedule!$F$236:$FO$236, 0)</f>
        <v>0</v>
      </c>
      <c r="QQF250" s="214">
        <f>_xlfn.XLOOKUP(QQF234, Schedule!$F$226:$FO$226, Schedule!$F$236:$FO$236, 0)</f>
        <v>0</v>
      </c>
      <c r="QQG250" s="214">
        <f>_xlfn.XLOOKUP(QQG234, Schedule!$F$226:$FO$226, Schedule!$F$236:$FO$236, 0)</f>
        <v>0</v>
      </c>
      <c r="QQH250" s="214">
        <f>_xlfn.XLOOKUP(QQH234, Schedule!$F$226:$FO$226, Schedule!$F$236:$FO$236, 0)</f>
        <v>0</v>
      </c>
      <c r="QQI250" s="214">
        <f>_xlfn.XLOOKUP(QQI234, Schedule!$F$226:$FO$226, Schedule!$F$236:$FO$236, 0)</f>
        <v>0</v>
      </c>
      <c r="QQJ250" s="214">
        <f>_xlfn.XLOOKUP(QQJ234, Schedule!$F$226:$FO$226, Schedule!$F$236:$FO$236, 0)</f>
        <v>0</v>
      </c>
      <c r="QQK250" s="214">
        <f>_xlfn.XLOOKUP(QQK234, Schedule!$F$226:$FO$226, Schedule!$F$236:$FO$236, 0)</f>
        <v>0</v>
      </c>
      <c r="QQL250" s="214">
        <f>_xlfn.XLOOKUP(QQL234, Schedule!$F$226:$FO$226, Schedule!$F$236:$FO$236, 0)</f>
        <v>0</v>
      </c>
      <c r="QQM250" s="214">
        <f>_xlfn.XLOOKUP(QQM234, Schedule!$F$226:$FO$226, Schedule!$F$236:$FO$236, 0)</f>
        <v>0</v>
      </c>
      <c r="QQN250" s="214">
        <f>_xlfn.XLOOKUP(QQN234, Schedule!$F$226:$FO$226, Schedule!$F$236:$FO$236, 0)</f>
        <v>0</v>
      </c>
      <c r="QQO250" s="214">
        <f>_xlfn.XLOOKUP(QQO234, Schedule!$F$226:$FO$226, Schedule!$F$236:$FO$236, 0)</f>
        <v>0</v>
      </c>
      <c r="QQP250" s="214">
        <f>_xlfn.XLOOKUP(QQP234, Schedule!$F$226:$FO$226, Schedule!$F$236:$FO$236, 0)</f>
        <v>0</v>
      </c>
      <c r="QQQ250" s="214">
        <f>_xlfn.XLOOKUP(QQQ234, Schedule!$F$226:$FO$226, Schedule!$F$236:$FO$236, 0)</f>
        <v>0</v>
      </c>
      <c r="QQR250" s="214">
        <f>_xlfn.XLOOKUP(QQR234, Schedule!$F$226:$FO$226, Schedule!$F$236:$FO$236, 0)</f>
        <v>0</v>
      </c>
      <c r="QQS250" s="214">
        <f>_xlfn.XLOOKUP(QQS234, Schedule!$F$226:$FO$226, Schedule!$F$236:$FO$236, 0)</f>
        <v>0</v>
      </c>
      <c r="QQT250" s="214">
        <f>_xlfn.XLOOKUP(QQT234, Schedule!$F$226:$FO$226, Schedule!$F$236:$FO$236, 0)</f>
        <v>0</v>
      </c>
      <c r="QQU250" s="214">
        <f>_xlfn.XLOOKUP(QQU234, Schedule!$F$226:$FO$226, Schedule!$F$236:$FO$236, 0)</f>
        <v>0</v>
      </c>
      <c r="QQV250" s="214">
        <f>_xlfn.XLOOKUP(QQV234, Schedule!$F$226:$FO$226, Schedule!$F$236:$FO$236, 0)</f>
        <v>0</v>
      </c>
      <c r="QQW250" s="214">
        <f>_xlfn.XLOOKUP(QQW234, Schedule!$F$226:$FO$226, Schedule!$F$236:$FO$236, 0)</f>
        <v>0</v>
      </c>
      <c r="QQX250" s="214">
        <f>_xlfn.XLOOKUP(QQX234, Schedule!$F$226:$FO$226, Schedule!$F$236:$FO$236, 0)</f>
        <v>0</v>
      </c>
      <c r="QQY250" s="214">
        <f>_xlfn.XLOOKUP(QQY234, Schedule!$F$226:$FO$226, Schedule!$F$236:$FO$236, 0)</f>
        <v>0</v>
      </c>
      <c r="QQZ250" s="214">
        <f>_xlfn.XLOOKUP(QQZ234, Schedule!$F$226:$FO$226, Schedule!$F$236:$FO$236, 0)</f>
        <v>0</v>
      </c>
      <c r="QRA250" s="214">
        <f>_xlfn.XLOOKUP(QRA234, Schedule!$F$226:$FO$226, Schedule!$F$236:$FO$236, 0)</f>
        <v>0</v>
      </c>
      <c r="QRB250" s="214">
        <f>_xlfn.XLOOKUP(QRB234, Schedule!$F$226:$FO$226, Schedule!$F$236:$FO$236, 0)</f>
        <v>0</v>
      </c>
      <c r="QRC250" s="214">
        <f>_xlfn.XLOOKUP(QRC234, Schedule!$F$226:$FO$226, Schedule!$F$236:$FO$236, 0)</f>
        <v>0</v>
      </c>
      <c r="QRD250" s="214">
        <f>_xlfn.XLOOKUP(QRD234, Schedule!$F$226:$FO$226, Schedule!$F$236:$FO$236, 0)</f>
        <v>0</v>
      </c>
      <c r="QRE250" s="214">
        <f>_xlfn.XLOOKUP(QRE234, Schedule!$F$226:$FO$226, Schedule!$F$236:$FO$236, 0)</f>
        <v>0</v>
      </c>
      <c r="QRF250" s="214">
        <f>_xlfn.XLOOKUP(QRF234, Schedule!$F$226:$FO$226, Schedule!$F$236:$FO$236, 0)</f>
        <v>0</v>
      </c>
      <c r="QRG250" s="214">
        <f>_xlfn.XLOOKUP(QRG234, Schedule!$F$226:$FO$226, Schedule!$F$236:$FO$236, 0)</f>
        <v>0</v>
      </c>
      <c r="QRH250" s="214">
        <f>_xlfn.XLOOKUP(QRH234, Schedule!$F$226:$FO$226, Schedule!$F$236:$FO$236, 0)</f>
        <v>0</v>
      </c>
      <c r="QRI250" s="214">
        <f>_xlfn.XLOOKUP(QRI234, Schedule!$F$226:$FO$226, Schedule!$F$236:$FO$236, 0)</f>
        <v>0</v>
      </c>
      <c r="QRJ250" s="214">
        <f>_xlfn.XLOOKUP(QRJ234, Schedule!$F$226:$FO$226, Schedule!$F$236:$FO$236, 0)</f>
        <v>0</v>
      </c>
      <c r="QRK250" s="214">
        <f>_xlfn.XLOOKUP(QRK234, Schedule!$F$226:$FO$226, Schedule!$F$236:$FO$236, 0)</f>
        <v>0</v>
      </c>
      <c r="QRL250" s="214">
        <f>_xlfn.XLOOKUP(QRL234, Schedule!$F$226:$FO$226, Schedule!$F$236:$FO$236, 0)</f>
        <v>0</v>
      </c>
      <c r="QRM250" s="214">
        <f>_xlfn.XLOOKUP(QRM234, Schedule!$F$226:$FO$226, Schedule!$F$236:$FO$236, 0)</f>
        <v>0</v>
      </c>
      <c r="QRN250" s="214">
        <f>_xlfn.XLOOKUP(QRN234, Schedule!$F$226:$FO$226, Schedule!$F$236:$FO$236, 0)</f>
        <v>0</v>
      </c>
      <c r="QRO250" s="214">
        <f>_xlfn.XLOOKUP(QRO234, Schedule!$F$226:$FO$226, Schedule!$F$236:$FO$236, 0)</f>
        <v>0</v>
      </c>
      <c r="QRP250" s="214">
        <f>_xlfn.XLOOKUP(QRP234, Schedule!$F$226:$FO$226, Schedule!$F$236:$FO$236, 0)</f>
        <v>0</v>
      </c>
      <c r="QRQ250" s="214">
        <f>_xlfn.XLOOKUP(QRQ234, Schedule!$F$226:$FO$226, Schedule!$F$236:$FO$236, 0)</f>
        <v>0</v>
      </c>
      <c r="QRR250" s="214">
        <f>_xlfn.XLOOKUP(QRR234, Schedule!$F$226:$FO$226, Schedule!$F$236:$FO$236, 0)</f>
        <v>0</v>
      </c>
      <c r="QRS250" s="214">
        <f>_xlfn.XLOOKUP(QRS234, Schedule!$F$226:$FO$226, Schedule!$F$236:$FO$236, 0)</f>
        <v>0</v>
      </c>
      <c r="QRT250" s="214">
        <f>_xlfn.XLOOKUP(QRT234, Schedule!$F$226:$FO$226, Schedule!$F$236:$FO$236, 0)</f>
        <v>0</v>
      </c>
      <c r="QRU250" s="214">
        <f>_xlfn.XLOOKUP(QRU234, Schedule!$F$226:$FO$226, Schedule!$F$236:$FO$236, 0)</f>
        <v>0</v>
      </c>
      <c r="QRV250" s="214">
        <f>_xlfn.XLOOKUP(QRV234, Schedule!$F$226:$FO$226, Schedule!$F$236:$FO$236, 0)</f>
        <v>0</v>
      </c>
      <c r="QRW250" s="214">
        <f>_xlfn.XLOOKUP(QRW234, Schedule!$F$226:$FO$226, Schedule!$F$236:$FO$236, 0)</f>
        <v>0</v>
      </c>
      <c r="QRX250" s="214">
        <f>_xlfn.XLOOKUP(QRX234, Schedule!$F$226:$FO$226, Schedule!$F$236:$FO$236, 0)</f>
        <v>0</v>
      </c>
      <c r="QRY250" s="214">
        <f>_xlfn.XLOOKUP(QRY234, Schedule!$F$226:$FO$226, Schedule!$F$236:$FO$236, 0)</f>
        <v>0</v>
      </c>
      <c r="QRZ250" s="214">
        <f>_xlfn.XLOOKUP(QRZ234, Schedule!$F$226:$FO$226, Schedule!$F$236:$FO$236, 0)</f>
        <v>0</v>
      </c>
      <c r="QSA250" s="214">
        <f>_xlfn.XLOOKUP(QSA234, Schedule!$F$226:$FO$226, Schedule!$F$236:$FO$236, 0)</f>
        <v>0</v>
      </c>
      <c r="QSB250" s="214">
        <f>_xlfn.XLOOKUP(QSB234, Schedule!$F$226:$FO$226, Schedule!$F$236:$FO$236, 0)</f>
        <v>0</v>
      </c>
      <c r="QSC250" s="214">
        <f>_xlfn.XLOOKUP(QSC234, Schedule!$F$226:$FO$226, Schedule!$F$236:$FO$236, 0)</f>
        <v>0</v>
      </c>
      <c r="QSD250" s="214">
        <f>_xlfn.XLOOKUP(QSD234, Schedule!$F$226:$FO$226, Schedule!$F$236:$FO$236, 0)</f>
        <v>0</v>
      </c>
      <c r="QSE250" s="214">
        <f>_xlfn.XLOOKUP(QSE234, Schedule!$F$226:$FO$226, Schedule!$F$236:$FO$236, 0)</f>
        <v>0</v>
      </c>
      <c r="QSF250" s="214">
        <f>_xlfn.XLOOKUP(QSF234, Schedule!$F$226:$FO$226, Schedule!$F$236:$FO$236, 0)</f>
        <v>0</v>
      </c>
      <c r="QSG250" s="214">
        <f>_xlfn.XLOOKUP(QSG234, Schedule!$F$226:$FO$226, Schedule!$F$236:$FO$236, 0)</f>
        <v>0</v>
      </c>
      <c r="QSH250" s="214">
        <f>_xlfn.XLOOKUP(QSH234, Schedule!$F$226:$FO$226, Schedule!$F$236:$FO$236, 0)</f>
        <v>0</v>
      </c>
      <c r="QSI250" s="214">
        <f>_xlfn.XLOOKUP(QSI234, Schedule!$F$226:$FO$226, Schedule!$F$236:$FO$236, 0)</f>
        <v>0</v>
      </c>
      <c r="QSJ250" s="214">
        <f>_xlfn.XLOOKUP(QSJ234, Schedule!$F$226:$FO$226, Schedule!$F$236:$FO$236, 0)</f>
        <v>0</v>
      </c>
      <c r="QSK250" s="214">
        <f>_xlfn.XLOOKUP(QSK234, Schedule!$F$226:$FO$226, Schedule!$F$236:$FO$236, 0)</f>
        <v>0</v>
      </c>
      <c r="QSL250" s="214">
        <f>_xlfn.XLOOKUP(QSL234, Schedule!$F$226:$FO$226, Schedule!$F$236:$FO$236, 0)</f>
        <v>0</v>
      </c>
      <c r="QSM250" s="214">
        <f>_xlfn.XLOOKUP(QSM234, Schedule!$F$226:$FO$226, Schedule!$F$236:$FO$236, 0)</f>
        <v>0</v>
      </c>
      <c r="QSN250" s="214">
        <f>_xlfn.XLOOKUP(QSN234, Schedule!$F$226:$FO$226, Schedule!$F$236:$FO$236, 0)</f>
        <v>0</v>
      </c>
      <c r="QSO250" s="214">
        <f>_xlfn.XLOOKUP(QSO234, Schedule!$F$226:$FO$226, Schedule!$F$236:$FO$236, 0)</f>
        <v>0</v>
      </c>
      <c r="QSP250" s="214">
        <f>_xlfn.XLOOKUP(QSP234, Schedule!$F$226:$FO$226, Schedule!$F$236:$FO$236, 0)</f>
        <v>0</v>
      </c>
      <c r="QSQ250" s="214">
        <f>_xlfn.XLOOKUP(QSQ234, Schedule!$F$226:$FO$226, Schedule!$F$236:$FO$236, 0)</f>
        <v>0</v>
      </c>
      <c r="QSR250" s="214">
        <f>_xlfn.XLOOKUP(QSR234, Schedule!$F$226:$FO$226, Schedule!$F$236:$FO$236, 0)</f>
        <v>0</v>
      </c>
      <c r="QSS250" s="214">
        <f>_xlfn.XLOOKUP(QSS234, Schedule!$F$226:$FO$226, Schedule!$F$236:$FO$236, 0)</f>
        <v>0</v>
      </c>
      <c r="QST250" s="214">
        <f>_xlfn.XLOOKUP(QST234, Schedule!$F$226:$FO$226, Schedule!$F$236:$FO$236, 0)</f>
        <v>0</v>
      </c>
      <c r="QSU250" s="214">
        <f>_xlfn.XLOOKUP(QSU234, Schedule!$F$226:$FO$226, Schedule!$F$236:$FO$236, 0)</f>
        <v>0</v>
      </c>
      <c r="QSV250" s="214">
        <f>_xlfn.XLOOKUP(QSV234, Schedule!$F$226:$FO$226, Schedule!$F$236:$FO$236, 0)</f>
        <v>0</v>
      </c>
      <c r="QSW250" s="214">
        <f>_xlfn.XLOOKUP(QSW234, Schedule!$F$226:$FO$226, Schedule!$F$236:$FO$236, 0)</f>
        <v>0</v>
      </c>
      <c r="QSX250" s="214">
        <f>_xlfn.XLOOKUP(QSX234, Schedule!$F$226:$FO$226, Schedule!$F$236:$FO$236, 0)</f>
        <v>0</v>
      </c>
      <c r="QSY250" s="214">
        <f>_xlfn.XLOOKUP(QSY234, Schedule!$F$226:$FO$226, Schedule!$F$236:$FO$236, 0)</f>
        <v>0</v>
      </c>
      <c r="QSZ250" s="214">
        <f>_xlfn.XLOOKUP(QSZ234, Schedule!$F$226:$FO$226, Schedule!$F$236:$FO$236, 0)</f>
        <v>0</v>
      </c>
      <c r="QTA250" s="214">
        <f>_xlfn.XLOOKUP(QTA234, Schedule!$F$226:$FO$226, Schedule!$F$236:$FO$236, 0)</f>
        <v>0</v>
      </c>
      <c r="QTB250" s="214">
        <f>_xlfn.XLOOKUP(QTB234, Schedule!$F$226:$FO$226, Schedule!$F$236:$FO$236, 0)</f>
        <v>0</v>
      </c>
      <c r="QTC250" s="214">
        <f>_xlfn.XLOOKUP(QTC234, Schedule!$F$226:$FO$226, Schedule!$F$236:$FO$236, 0)</f>
        <v>0</v>
      </c>
      <c r="QTD250" s="214">
        <f>_xlfn.XLOOKUP(QTD234, Schedule!$F$226:$FO$226, Schedule!$F$236:$FO$236, 0)</f>
        <v>0</v>
      </c>
      <c r="QTE250" s="214">
        <f>_xlfn.XLOOKUP(QTE234, Schedule!$F$226:$FO$226, Schedule!$F$236:$FO$236, 0)</f>
        <v>0</v>
      </c>
      <c r="QTF250" s="214">
        <f>_xlfn.XLOOKUP(QTF234, Schedule!$F$226:$FO$226, Schedule!$F$236:$FO$236, 0)</f>
        <v>0</v>
      </c>
      <c r="QTG250" s="214">
        <f>_xlfn.XLOOKUP(QTG234, Schedule!$F$226:$FO$226, Schedule!$F$236:$FO$236, 0)</f>
        <v>0</v>
      </c>
      <c r="QTH250" s="214">
        <f>_xlfn.XLOOKUP(QTH234, Schedule!$F$226:$FO$226, Schedule!$F$236:$FO$236, 0)</f>
        <v>0</v>
      </c>
      <c r="QTI250" s="214">
        <f>_xlfn.XLOOKUP(QTI234, Schedule!$F$226:$FO$226, Schedule!$F$236:$FO$236, 0)</f>
        <v>0</v>
      </c>
      <c r="QTJ250" s="214">
        <f>_xlfn.XLOOKUP(QTJ234, Schedule!$F$226:$FO$226, Schedule!$F$236:$FO$236, 0)</f>
        <v>0</v>
      </c>
      <c r="QTK250" s="214">
        <f>_xlfn.XLOOKUP(QTK234, Schedule!$F$226:$FO$226, Schedule!$F$236:$FO$236, 0)</f>
        <v>0</v>
      </c>
      <c r="QTL250" s="214">
        <f>_xlfn.XLOOKUP(QTL234, Schedule!$F$226:$FO$226, Schedule!$F$236:$FO$236, 0)</f>
        <v>0</v>
      </c>
      <c r="QTM250" s="214">
        <f>_xlfn.XLOOKUP(QTM234, Schedule!$F$226:$FO$226, Schedule!$F$236:$FO$236, 0)</f>
        <v>0</v>
      </c>
      <c r="QTN250" s="214">
        <f>_xlfn.XLOOKUP(QTN234, Schedule!$F$226:$FO$226, Schedule!$F$236:$FO$236, 0)</f>
        <v>0</v>
      </c>
      <c r="QTO250" s="214">
        <f>_xlfn.XLOOKUP(QTO234, Schedule!$F$226:$FO$226, Schedule!$F$236:$FO$236, 0)</f>
        <v>0</v>
      </c>
      <c r="QTP250" s="214">
        <f>_xlfn.XLOOKUP(QTP234, Schedule!$F$226:$FO$226, Schedule!$F$236:$FO$236, 0)</f>
        <v>0</v>
      </c>
      <c r="QTQ250" s="214">
        <f>_xlfn.XLOOKUP(QTQ234, Schedule!$F$226:$FO$226, Schedule!$F$236:$FO$236, 0)</f>
        <v>0</v>
      </c>
      <c r="QTR250" s="214">
        <f>_xlfn.XLOOKUP(QTR234, Schedule!$F$226:$FO$226, Schedule!$F$236:$FO$236, 0)</f>
        <v>0</v>
      </c>
      <c r="QTS250" s="214">
        <f>_xlfn.XLOOKUP(QTS234, Schedule!$F$226:$FO$226, Schedule!$F$236:$FO$236, 0)</f>
        <v>0</v>
      </c>
      <c r="QTT250" s="214">
        <f>_xlfn.XLOOKUP(QTT234, Schedule!$F$226:$FO$226, Schedule!$F$236:$FO$236, 0)</f>
        <v>0</v>
      </c>
      <c r="QTU250" s="214">
        <f>_xlfn.XLOOKUP(QTU234, Schedule!$F$226:$FO$226, Schedule!$F$236:$FO$236, 0)</f>
        <v>0</v>
      </c>
      <c r="QTV250" s="214">
        <f>_xlfn.XLOOKUP(QTV234, Schedule!$F$226:$FO$226, Schedule!$F$236:$FO$236, 0)</f>
        <v>0</v>
      </c>
      <c r="QTW250" s="214">
        <f>_xlfn.XLOOKUP(QTW234, Schedule!$F$226:$FO$226, Schedule!$F$236:$FO$236, 0)</f>
        <v>0</v>
      </c>
      <c r="QTX250" s="214">
        <f>_xlfn.XLOOKUP(QTX234, Schedule!$F$226:$FO$226, Schedule!$F$236:$FO$236, 0)</f>
        <v>0</v>
      </c>
      <c r="QTY250" s="214">
        <f>_xlfn.XLOOKUP(QTY234, Schedule!$F$226:$FO$226, Schedule!$F$236:$FO$236, 0)</f>
        <v>0</v>
      </c>
      <c r="QTZ250" s="214">
        <f>_xlfn.XLOOKUP(QTZ234, Schedule!$F$226:$FO$226, Schedule!$F$236:$FO$236, 0)</f>
        <v>0</v>
      </c>
      <c r="QUA250" s="214">
        <f>_xlfn.XLOOKUP(QUA234, Schedule!$F$226:$FO$226, Schedule!$F$236:$FO$236, 0)</f>
        <v>0</v>
      </c>
      <c r="QUB250" s="214">
        <f>_xlfn.XLOOKUP(QUB234, Schedule!$F$226:$FO$226, Schedule!$F$236:$FO$236, 0)</f>
        <v>0</v>
      </c>
      <c r="QUC250" s="214">
        <f>_xlfn.XLOOKUP(QUC234, Schedule!$F$226:$FO$226, Schedule!$F$236:$FO$236, 0)</f>
        <v>0</v>
      </c>
      <c r="QUD250" s="214">
        <f>_xlfn.XLOOKUP(QUD234, Schedule!$F$226:$FO$226, Schedule!$F$236:$FO$236, 0)</f>
        <v>0</v>
      </c>
      <c r="QUE250" s="214">
        <f>_xlfn.XLOOKUP(QUE234, Schedule!$F$226:$FO$226, Schedule!$F$236:$FO$236, 0)</f>
        <v>0</v>
      </c>
      <c r="QUF250" s="214">
        <f>_xlfn.XLOOKUP(QUF234, Schedule!$F$226:$FO$226, Schedule!$F$236:$FO$236, 0)</f>
        <v>0</v>
      </c>
      <c r="QUG250" s="214">
        <f>_xlfn.XLOOKUP(QUG234, Schedule!$F$226:$FO$226, Schedule!$F$236:$FO$236, 0)</f>
        <v>0</v>
      </c>
      <c r="QUH250" s="214">
        <f>_xlfn.XLOOKUP(QUH234, Schedule!$F$226:$FO$226, Schedule!$F$236:$FO$236, 0)</f>
        <v>0</v>
      </c>
      <c r="QUI250" s="214">
        <f>_xlfn.XLOOKUP(QUI234, Schedule!$F$226:$FO$226, Schedule!$F$236:$FO$236, 0)</f>
        <v>0</v>
      </c>
      <c r="QUJ250" s="214">
        <f>_xlfn.XLOOKUP(QUJ234, Schedule!$F$226:$FO$226, Schedule!$F$236:$FO$236, 0)</f>
        <v>0</v>
      </c>
      <c r="QUK250" s="214">
        <f>_xlfn.XLOOKUP(QUK234, Schedule!$F$226:$FO$226, Schedule!$F$236:$FO$236, 0)</f>
        <v>0</v>
      </c>
      <c r="QUL250" s="214">
        <f>_xlfn.XLOOKUP(QUL234, Schedule!$F$226:$FO$226, Schedule!$F$236:$FO$236, 0)</f>
        <v>0</v>
      </c>
      <c r="QUM250" s="214">
        <f>_xlfn.XLOOKUP(QUM234, Schedule!$F$226:$FO$226, Schedule!$F$236:$FO$236, 0)</f>
        <v>0</v>
      </c>
      <c r="QUN250" s="214">
        <f>_xlfn.XLOOKUP(QUN234, Schedule!$F$226:$FO$226, Schedule!$F$236:$FO$236, 0)</f>
        <v>0</v>
      </c>
      <c r="QUO250" s="214">
        <f>_xlfn.XLOOKUP(QUO234, Schedule!$F$226:$FO$226, Schedule!$F$236:$FO$236, 0)</f>
        <v>0</v>
      </c>
      <c r="QUP250" s="214">
        <f>_xlfn.XLOOKUP(QUP234, Schedule!$F$226:$FO$226, Schedule!$F$236:$FO$236, 0)</f>
        <v>0</v>
      </c>
      <c r="QUQ250" s="214">
        <f>_xlfn.XLOOKUP(QUQ234, Schedule!$F$226:$FO$226, Schedule!$F$236:$FO$236, 0)</f>
        <v>0</v>
      </c>
      <c r="QUR250" s="214">
        <f>_xlfn.XLOOKUP(QUR234, Schedule!$F$226:$FO$226, Schedule!$F$236:$FO$236, 0)</f>
        <v>0</v>
      </c>
      <c r="QUS250" s="214">
        <f>_xlfn.XLOOKUP(QUS234, Schedule!$F$226:$FO$226, Schedule!$F$236:$FO$236, 0)</f>
        <v>0</v>
      </c>
      <c r="QUT250" s="214">
        <f>_xlfn.XLOOKUP(QUT234, Schedule!$F$226:$FO$226, Schedule!$F$236:$FO$236, 0)</f>
        <v>0</v>
      </c>
      <c r="QUU250" s="214">
        <f>_xlfn.XLOOKUP(QUU234, Schedule!$F$226:$FO$226, Schedule!$F$236:$FO$236, 0)</f>
        <v>0</v>
      </c>
      <c r="QUV250" s="214">
        <f>_xlfn.XLOOKUP(QUV234, Schedule!$F$226:$FO$226, Schedule!$F$236:$FO$236, 0)</f>
        <v>0</v>
      </c>
      <c r="QUW250" s="214">
        <f>_xlfn.XLOOKUP(QUW234, Schedule!$F$226:$FO$226, Schedule!$F$236:$FO$236, 0)</f>
        <v>0</v>
      </c>
      <c r="QUX250" s="214">
        <f>_xlfn.XLOOKUP(QUX234, Schedule!$F$226:$FO$226, Schedule!$F$236:$FO$236, 0)</f>
        <v>0</v>
      </c>
      <c r="QUY250" s="214">
        <f>_xlfn.XLOOKUP(QUY234, Schedule!$F$226:$FO$226, Schedule!$F$236:$FO$236, 0)</f>
        <v>0</v>
      </c>
      <c r="QUZ250" s="214">
        <f>_xlfn.XLOOKUP(QUZ234, Schedule!$F$226:$FO$226, Schedule!$F$236:$FO$236, 0)</f>
        <v>0</v>
      </c>
      <c r="QVA250" s="214">
        <f>_xlfn.XLOOKUP(QVA234, Schedule!$F$226:$FO$226, Schedule!$F$236:$FO$236, 0)</f>
        <v>0</v>
      </c>
      <c r="QVB250" s="214">
        <f>_xlfn.XLOOKUP(QVB234, Schedule!$F$226:$FO$226, Schedule!$F$236:$FO$236, 0)</f>
        <v>0</v>
      </c>
      <c r="QVC250" s="214">
        <f>_xlfn.XLOOKUP(QVC234, Schedule!$F$226:$FO$226, Schedule!$F$236:$FO$236, 0)</f>
        <v>0</v>
      </c>
      <c r="QVD250" s="214">
        <f>_xlfn.XLOOKUP(QVD234, Schedule!$F$226:$FO$226, Schedule!$F$236:$FO$236, 0)</f>
        <v>0</v>
      </c>
      <c r="QVE250" s="214">
        <f>_xlfn.XLOOKUP(QVE234, Schedule!$F$226:$FO$226, Schedule!$F$236:$FO$236, 0)</f>
        <v>0</v>
      </c>
      <c r="QVF250" s="214">
        <f>_xlfn.XLOOKUP(QVF234, Schedule!$F$226:$FO$226, Schedule!$F$236:$FO$236, 0)</f>
        <v>0</v>
      </c>
      <c r="QVG250" s="214">
        <f>_xlfn.XLOOKUP(QVG234, Schedule!$F$226:$FO$226, Schedule!$F$236:$FO$236, 0)</f>
        <v>0</v>
      </c>
      <c r="QVH250" s="214">
        <f>_xlfn.XLOOKUP(QVH234, Schedule!$F$226:$FO$226, Schedule!$F$236:$FO$236, 0)</f>
        <v>0</v>
      </c>
      <c r="QVI250" s="214">
        <f>_xlfn.XLOOKUP(QVI234, Schedule!$F$226:$FO$226, Schedule!$F$236:$FO$236, 0)</f>
        <v>0</v>
      </c>
      <c r="QVJ250" s="214">
        <f>_xlfn.XLOOKUP(QVJ234, Schedule!$F$226:$FO$226, Schedule!$F$236:$FO$236, 0)</f>
        <v>0</v>
      </c>
      <c r="QVK250" s="214">
        <f>_xlfn.XLOOKUP(QVK234, Schedule!$F$226:$FO$226, Schedule!$F$236:$FO$236, 0)</f>
        <v>0</v>
      </c>
      <c r="QVL250" s="214">
        <f>_xlfn.XLOOKUP(QVL234, Schedule!$F$226:$FO$226, Schedule!$F$236:$FO$236, 0)</f>
        <v>0</v>
      </c>
      <c r="QVM250" s="214">
        <f>_xlfn.XLOOKUP(QVM234, Schedule!$F$226:$FO$226, Schedule!$F$236:$FO$236, 0)</f>
        <v>0</v>
      </c>
      <c r="QVN250" s="214">
        <f>_xlfn.XLOOKUP(QVN234, Schedule!$F$226:$FO$226, Schedule!$F$236:$FO$236, 0)</f>
        <v>0</v>
      </c>
      <c r="QVO250" s="214">
        <f>_xlfn.XLOOKUP(QVO234, Schedule!$F$226:$FO$226, Schedule!$F$236:$FO$236, 0)</f>
        <v>0</v>
      </c>
      <c r="QVP250" s="214">
        <f>_xlfn.XLOOKUP(QVP234, Schedule!$F$226:$FO$226, Schedule!$F$236:$FO$236, 0)</f>
        <v>0</v>
      </c>
      <c r="QVQ250" s="214">
        <f>_xlfn.XLOOKUP(QVQ234, Schedule!$F$226:$FO$226, Schedule!$F$236:$FO$236, 0)</f>
        <v>0</v>
      </c>
      <c r="QVR250" s="214">
        <f>_xlfn.XLOOKUP(QVR234, Schedule!$F$226:$FO$226, Schedule!$F$236:$FO$236, 0)</f>
        <v>0</v>
      </c>
      <c r="QVS250" s="214">
        <f>_xlfn.XLOOKUP(QVS234, Schedule!$F$226:$FO$226, Schedule!$F$236:$FO$236, 0)</f>
        <v>0</v>
      </c>
      <c r="QVT250" s="214">
        <f>_xlfn.XLOOKUP(QVT234, Schedule!$F$226:$FO$226, Schedule!$F$236:$FO$236, 0)</f>
        <v>0</v>
      </c>
      <c r="QVU250" s="214">
        <f>_xlfn.XLOOKUP(QVU234, Schedule!$F$226:$FO$226, Schedule!$F$236:$FO$236, 0)</f>
        <v>0</v>
      </c>
      <c r="QVV250" s="214">
        <f>_xlfn.XLOOKUP(QVV234, Schedule!$F$226:$FO$226, Schedule!$F$236:$FO$236, 0)</f>
        <v>0</v>
      </c>
      <c r="QVW250" s="214">
        <f>_xlfn.XLOOKUP(QVW234, Schedule!$F$226:$FO$226, Schedule!$F$236:$FO$236, 0)</f>
        <v>0</v>
      </c>
      <c r="QVX250" s="214">
        <f>_xlfn.XLOOKUP(QVX234, Schedule!$F$226:$FO$226, Schedule!$F$236:$FO$236, 0)</f>
        <v>0</v>
      </c>
      <c r="QVY250" s="214">
        <f>_xlfn.XLOOKUP(QVY234, Schedule!$F$226:$FO$226, Schedule!$F$236:$FO$236, 0)</f>
        <v>0</v>
      </c>
      <c r="QVZ250" s="214">
        <f>_xlfn.XLOOKUP(QVZ234, Schedule!$F$226:$FO$226, Schedule!$F$236:$FO$236, 0)</f>
        <v>0</v>
      </c>
      <c r="QWA250" s="214">
        <f>_xlfn.XLOOKUP(QWA234, Schedule!$F$226:$FO$226, Schedule!$F$236:$FO$236, 0)</f>
        <v>0</v>
      </c>
      <c r="QWB250" s="214">
        <f>_xlfn.XLOOKUP(QWB234, Schedule!$F$226:$FO$226, Schedule!$F$236:$FO$236, 0)</f>
        <v>0</v>
      </c>
      <c r="QWC250" s="214">
        <f>_xlfn.XLOOKUP(QWC234, Schedule!$F$226:$FO$226, Schedule!$F$236:$FO$236, 0)</f>
        <v>0</v>
      </c>
      <c r="QWD250" s="214">
        <f>_xlfn.XLOOKUP(QWD234, Schedule!$F$226:$FO$226, Schedule!$F$236:$FO$236, 0)</f>
        <v>0</v>
      </c>
      <c r="QWE250" s="214">
        <f>_xlfn.XLOOKUP(QWE234, Schedule!$F$226:$FO$226, Schedule!$F$236:$FO$236, 0)</f>
        <v>0</v>
      </c>
      <c r="QWF250" s="214">
        <f>_xlfn.XLOOKUP(QWF234, Schedule!$F$226:$FO$226, Schedule!$F$236:$FO$236, 0)</f>
        <v>0</v>
      </c>
      <c r="QWG250" s="214">
        <f>_xlfn.XLOOKUP(QWG234, Schedule!$F$226:$FO$226, Schedule!$F$236:$FO$236, 0)</f>
        <v>0</v>
      </c>
      <c r="QWH250" s="214">
        <f>_xlfn.XLOOKUP(QWH234, Schedule!$F$226:$FO$226, Schedule!$F$236:$FO$236, 0)</f>
        <v>0</v>
      </c>
      <c r="QWI250" s="214">
        <f>_xlfn.XLOOKUP(QWI234, Schedule!$F$226:$FO$226, Schedule!$F$236:$FO$236, 0)</f>
        <v>0</v>
      </c>
      <c r="QWJ250" s="214">
        <f>_xlfn.XLOOKUP(QWJ234, Schedule!$F$226:$FO$226, Schedule!$F$236:$FO$236, 0)</f>
        <v>0</v>
      </c>
      <c r="QWK250" s="214">
        <f>_xlfn.XLOOKUP(QWK234, Schedule!$F$226:$FO$226, Schedule!$F$236:$FO$236, 0)</f>
        <v>0</v>
      </c>
      <c r="QWL250" s="214">
        <f>_xlfn.XLOOKUP(QWL234, Schedule!$F$226:$FO$226, Schedule!$F$236:$FO$236, 0)</f>
        <v>0</v>
      </c>
      <c r="QWM250" s="214">
        <f>_xlfn.XLOOKUP(QWM234, Schedule!$F$226:$FO$226, Schedule!$F$236:$FO$236, 0)</f>
        <v>0</v>
      </c>
      <c r="QWN250" s="214">
        <f>_xlfn.XLOOKUP(QWN234, Schedule!$F$226:$FO$226, Schedule!$F$236:$FO$236, 0)</f>
        <v>0</v>
      </c>
      <c r="QWO250" s="214">
        <f>_xlfn.XLOOKUP(QWO234, Schedule!$F$226:$FO$226, Schedule!$F$236:$FO$236, 0)</f>
        <v>0</v>
      </c>
      <c r="QWP250" s="214">
        <f>_xlfn.XLOOKUP(QWP234, Schedule!$F$226:$FO$226, Schedule!$F$236:$FO$236, 0)</f>
        <v>0</v>
      </c>
      <c r="QWQ250" s="214">
        <f>_xlfn.XLOOKUP(QWQ234, Schedule!$F$226:$FO$226, Schedule!$F$236:$FO$236, 0)</f>
        <v>0</v>
      </c>
      <c r="QWR250" s="214">
        <f>_xlfn.XLOOKUP(QWR234, Schedule!$F$226:$FO$226, Schedule!$F$236:$FO$236, 0)</f>
        <v>0</v>
      </c>
      <c r="QWS250" s="214">
        <f>_xlfn.XLOOKUP(QWS234, Schedule!$F$226:$FO$226, Schedule!$F$236:$FO$236, 0)</f>
        <v>0</v>
      </c>
      <c r="QWT250" s="214">
        <f>_xlfn.XLOOKUP(QWT234, Schedule!$F$226:$FO$226, Schedule!$F$236:$FO$236, 0)</f>
        <v>0</v>
      </c>
      <c r="QWU250" s="214">
        <f>_xlfn.XLOOKUP(QWU234, Schedule!$F$226:$FO$226, Schedule!$F$236:$FO$236, 0)</f>
        <v>0</v>
      </c>
      <c r="QWV250" s="214">
        <f>_xlfn.XLOOKUP(QWV234, Schedule!$F$226:$FO$226, Schedule!$F$236:$FO$236, 0)</f>
        <v>0</v>
      </c>
      <c r="QWW250" s="214">
        <f>_xlfn.XLOOKUP(QWW234, Schedule!$F$226:$FO$226, Schedule!$F$236:$FO$236, 0)</f>
        <v>0</v>
      </c>
      <c r="QWX250" s="214">
        <f>_xlfn.XLOOKUP(QWX234, Schedule!$F$226:$FO$226, Schedule!$F$236:$FO$236, 0)</f>
        <v>0</v>
      </c>
      <c r="QWY250" s="214">
        <f>_xlfn.XLOOKUP(QWY234, Schedule!$F$226:$FO$226, Schedule!$F$236:$FO$236, 0)</f>
        <v>0</v>
      </c>
      <c r="QWZ250" s="214">
        <f>_xlfn.XLOOKUP(QWZ234, Schedule!$F$226:$FO$226, Schedule!$F$236:$FO$236, 0)</f>
        <v>0</v>
      </c>
      <c r="QXA250" s="214">
        <f>_xlfn.XLOOKUP(QXA234, Schedule!$F$226:$FO$226, Schedule!$F$236:$FO$236, 0)</f>
        <v>0</v>
      </c>
      <c r="QXB250" s="214">
        <f>_xlfn.XLOOKUP(QXB234, Schedule!$F$226:$FO$226, Schedule!$F$236:$FO$236, 0)</f>
        <v>0</v>
      </c>
      <c r="QXC250" s="214">
        <f>_xlfn.XLOOKUP(QXC234, Schedule!$F$226:$FO$226, Schedule!$F$236:$FO$236, 0)</f>
        <v>0</v>
      </c>
      <c r="QXD250" s="214">
        <f>_xlfn.XLOOKUP(QXD234, Schedule!$F$226:$FO$226, Schedule!$F$236:$FO$236, 0)</f>
        <v>0</v>
      </c>
      <c r="QXE250" s="214">
        <f>_xlfn.XLOOKUP(QXE234, Schedule!$F$226:$FO$226, Schedule!$F$236:$FO$236, 0)</f>
        <v>0</v>
      </c>
      <c r="QXF250" s="214">
        <f>_xlfn.XLOOKUP(QXF234, Schedule!$F$226:$FO$226, Schedule!$F$236:$FO$236, 0)</f>
        <v>0</v>
      </c>
      <c r="QXG250" s="214">
        <f>_xlfn.XLOOKUP(QXG234, Schedule!$F$226:$FO$226, Schedule!$F$236:$FO$236, 0)</f>
        <v>0</v>
      </c>
      <c r="QXH250" s="214">
        <f>_xlfn.XLOOKUP(QXH234, Schedule!$F$226:$FO$226, Schedule!$F$236:$FO$236, 0)</f>
        <v>0</v>
      </c>
      <c r="QXI250" s="214">
        <f>_xlfn.XLOOKUP(QXI234, Schedule!$F$226:$FO$226, Schedule!$F$236:$FO$236, 0)</f>
        <v>0</v>
      </c>
      <c r="QXJ250" s="214">
        <f>_xlfn.XLOOKUP(QXJ234, Schedule!$F$226:$FO$226, Schedule!$F$236:$FO$236, 0)</f>
        <v>0</v>
      </c>
      <c r="QXK250" s="214">
        <f>_xlfn.XLOOKUP(QXK234, Schedule!$F$226:$FO$226, Schedule!$F$236:$FO$236, 0)</f>
        <v>0</v>
      </c>
      <c r="QXL250" s="214">
        <f>_xlfn.XLOOKUP(QXL234, Schedule!$F$226:$FO$226, Schedule!$F$236:$FO$236, 0)</f>
        <v>0</v>
      </c>
      <c r="QXM250" s="214">
        <f>_xlfn.XLOOKUP(QXM234, Schedule!$F$226:$FO$226, Schedule!$F$236:$FO$236, 0)</f>
        <v>0</v>
      </c>
      <c r="QXN250" s="214">
        <f>_xlfn.XLOOKUP(QXN234, Schedule!$F$226:$FO$226, Schedule!$F$236:$FO$236, 0)</f>
        <v>0</v>
      </c>
      <c r="QXO250" s="214">
        <f>_xlfn.XLOOKUP(QXO234, Schedule!$F$226:$FO$226, Schedule!$F$236:$FO$236, 0)</f>
        <v>0</v>
      </c>
      <c r="QXP250" s="214">
        <f>_xlfn.XLOOKUP(QXP234, Schedule!$F$226:$FO$226, Schedule!$F$236:$FO$236, 0)</f>
        <v>0</v>
      </c>
      <c r="QXQ250" s="214">
        <f>_xlfn.XLOOKUP(QXQ234, Schedule!$F$226:$FO$226, Schedule!$F$236:$FO$236, 0)</f>
        <v>0</v>
      </c>
      <c r="QXR250" s="214">
        <f>_xlfn.XLOOKUP(QXR234, Schedule!$F$226:$FO$226, Schedule!$F$236:$FO$236, 0)</f>
        <v>0</v>
      </c>
      <c r="QXS250" s="214">
        <f>_xlfn.XLOOKUP(QXS234, Schedule!$F$226:$FO$226, Schedule!$F$236:$FO$236, 0)</f>
        <v>0</v>
      </c>
      <c r="QXT250" s="214">
        <f>_xlfn.XLOOKUP(QXT234, Schedule!$F$226:$FO$226, Schedule!$F$236:$FO$236, 0)</f>
        <v>0</v>
      </c>
      <c r="QXU250" s="214">
        <f>_xlfn.XLOOKUP(QXU234, Schedule!$F$226:$FO$226, Schedule!$F$236:$FO$236, 0)</f>
        <v>0</v>
      </c>
      <c r="QXV250" s="214">
        <f>_xlfn.XLOOKUP(QXV234, Schedule!$F$226:$FO$226, Schedule!$F$236:$FO$236, 0)</f>
        <v>0</v>
      </c>
      <c r="QXW250" s="214">
        <f>_xlfn.XLOOKUP(QXW234, Schedule!$F$226:$FO$226, Schedule!$F$236:$FO$236, 0)</f>
        <v>0</v>
      </c>
      <c r="QXX250" s="214">
        <f>_xlfn.XLOOKUP(QXX234, Schedule!$F$226:$FO$226, Schedule!$F$236:$FO$236, 0)</f>
        <v>0</v>
      </c>
      <c r="QXY250" s="214">
        <f>_xlfn.XLOOKUP(QXY234, Schedule!$F$226:$FO$226, Schedule!$F$236:$FO$236, 0)</f>
        <v>0</v>
      </c>
      <c r="QXZ250" s="214">
        <f>_xlfn.XLOOKUP(QXZ234, Schedule!$F$226:$FO$226, Schedule!$F$236:$FO$236, 0)</f>
        <v>0</v>
      </c>
      <c r="QYA250" s="214">
        <f>_xlfn.XLOOKUP(QYA234, Schedule!$F$226:$FO$226, Schedule!$F$236:$FO$236, 0)</f>
        <v>0</v>
      </c>
      <c r="QYB250" s="214">
        <f>_xlfn.XLOOKUP(QYB234, Schedule!$F$226:$FO$226, Schedule!$F$236:$FO$236, 0)</f>
        <v>0</v>
      </c>
      <c r="QYC250" s="214">
        <f>_xlfn.XLOOKUP(QYC234, Schedule!$F$226:$FO$226, Schedule!$F$236:$FO$236, 0)</f>
        <v>0</v>
      </c>
      <c r="QYD250" s="214">
        <f>_xlfn.XLOOKUP(QYD234, Schedule!$F$226:$FO$226, Schedule!$F$236:$FO$236, 0)</f>
        <v>0</v>
      </c>
      <c r="QYE250" s="214">
        <f>_xlfn.XLOOKUP(QYE234, Schedule!$F$226:$FO$226, Schedule!$F$236:$FO$236, 0)</f>
        <v>0</v>
      </c>
      <c r="QYF250" s="214">
        <f>_xlfn.XLOOKUP(QYF234, Schedule!$F$226:$FO$226, Schedule!$F$236:$FO$236, 0)</f>
        <v>0</v>
      </c>
      <c r="QYG250" s="214">
        <f>_xlfn.XLOOKUP(QYG234, Schedule!$F$226:$FO$226, Schedule!$F$236:$FO$236, 0)</f>
        <v>0</v>
      </c>
      <c r="QYH250" s="214">
        <f>_xlfn.XLOOKUP(QYH234, Schedule!$F$226:$FO$226, Schedule!$F$236:$FO$236, 0)</f>
        <v>0</v>
      </c>
      <c r="QYI250" s="214">
        <f>_xlfn.XLOOKUP(QYI234, Schedule!$F$226:$FO$226, Schedule!$F$236:$FO$236, 0)</f>
        <v>0</v>
      </c>
      <c r="QYJ250" s="214">
        <f>_xlfn.XLOOKUP(QYJ234, Schedule!$F$226:$FO$226, Schedule!$F$236:$FO$236, 0)</f>
        <v>0</v>
      </c>
      <c r="QYK250" s="214">
        <f>_xlfn.XLOOKUP(QYK234, Schedule!$F$226:$FO$226, Schedule!$F$236:$FO$236, 0)</f>
        <v>0</v>
      </c>
      <c r="QYL250" s="214">
        <f>_xlfn.XLOOKUP(QYL234, Schedule!$F$226:$FO$226, Schedule!$F$236:$FO$236, 0)</f>
        <v>0</v>
      </c>
      <c r="QYM250" s="214">
        <f>_xlfn.XLOOKUP(QYM234, Schedule!$F$226:$FO$226, Schedule!$F$236:$FO$236, 0)</f>
        <v>0</v>
      </c>
      <c r="QYN250" s="214">
        <f>_xlfn.XLOOKUP(QYN234, Schedule!$F$226:$FO$226, Schedule!$F$236:$FO$236, 0)</f>
        <v>0</v>
      </c>
      <c r="QYO250" s="214">
        <f>_xlfn.XLOOKUP(QYO234, Schedule!$F$226:$FO$226, Schedule!$F$236:$FO$236, 0)</f>
        <v>0</v>
      </c>
      <c r="QYP250" s="214">
        <f>_xlfn.XLOOKUP(QYP234, Schedule!$F$226:$FO$226, Schedule!$F$236:$FO$236, 0)</f>
        <v>0</v>
      </c>
      <c r="QYQ250" s="214">
        <f>_xlfn.XLOOKUP(QYQ234, Schedule!$F$226:$FO$226, Schedule!$F$236:$FO$236, 0)</f>
        <v>0</v>
      </c>
      <c r="QYR250" s="214">
        <f>_xlfn.XLOOKUP(QYR234, Schedule!$F$226:$FO$226, Schedule!$F$236:$FO$236, 0)</f>
        <v>0</v>
      </c>
      <c r="QYS250" s="214">
        <f>_xlfn.XLOOKUP(QYS234, Schedule!$F$226:$FO$226, Schedule!$F$236:$FO$236, 0)</f>
        <v>0</v>
      </c>
      <c r="QYT250" s="214">
        <f>_xlfn.XLOOKUP(QYT234, Schedule!$F$226:$FO$226, Schedule!$F$236:$FO$236, 0)</f>
        <v>0</v>
      </c>
      <c r="QYU250" s="214">
        <f>_xlfn.XLOOKUP(QYU234, Schedule!$F$226:$FO$226, Schedule!$F$236:$FO$236, 0)</f>
        <v>0</v>
      </c>
      <c r="QYV250" s="214">
        <f>_xlfn.XLOOKUP(QYV234, Schedule!$F$226:$FO$226, Schedule!$F$236:$FO$236, 0)</f>
        <v>0</v>
      </c>
      <c r="QYW250" s="214">
        <f>_xlfn.XLOOKUP(QYW234, Schedule!$F$226:$FO$226, Schedule!$F$236:$FO$236, 0)</f>
        <v>0</v>
      </c>
      <c r="QYX250" s="214">
        <f>_xlfn.XLOOKUP(QYX234, Schedule!$F$226:$FO$226, Schedule!$F$236:$FO$236, 0)</f>
        <v>0</v>
      </c>
      <c r="QYY250" s="214">
        <f>_xlfn.XLOOKUP(QYY234, Schedule!$F$226:$FO$226, Schedule!$F$236:$FO$236, 0)</f>
        <v>0</v>
      </c>
      <c r="QYZ250" s="214">
        <f>_xlfn.XLOOKUP(QYZ234, Schedule!$F$226:$FO$226, Schedule!$F$236:$FO$236, 0)</f>
        <v>0</v>
      </c>
      <c r="QZA250" s="214">
        <f>_xlfn.XLOOKUP(QZA234, Schedule!$F$226:$FO$226, Schedule!$F$236:$FO$236, 0)</f>
        <v>0</v>
      </c>
      <c r="QZB250" s="214">
        <f>_xlfn.XLOOKUP(QZB234, Schedule!$F$226:$FO$226, Schedule!$F$236:$FO$236, 0)</f>
        <v>0</v>
      </c>
      <c r="QZC250" s="214">
        <f>_xlfn.XLOOKUP(QZC234, Schedule!$F$226:$FO$226, Schedule!$F$236:$FO$236, 0)</f>
        <v>0</v>
      </c>
      <c r="QZD250" s="214">
        <f>_xlfn.XLOOKUP(QZD234, Schedule!$F$226:$FO$226, Schedule!$F$236:$FO$236, 0)</f>
        <v>0</v>
      </c>
      <c r="QZE250" s="214">
        <f>_xlfn.XLOOKUP(QZE234, Schedule!$F$226:$FO$226, Schedule!$F$236:$FO$236, 0)</f>
        <v>0</v>
      </c>
      <c r="QZF250" s="214">
        <f>_xlfn.XLOOKUP(QZF234, Schedule!$F$226:$FO$226, Schedule!$F$236:$FO$236, 0)</f>
        <v>0</v>
      </c>
      <c r="QZG250" s="214">
        <f>_xlfn.XLOOKUP(QZG234, Schedule!$F$226:$FO$226, Schedule!$F$236:$FO$236, 0)</f>
        <v>0</v>
      </c>
      <c r="QZH250" s="214">
        <f>_xlfn.XLOOKUP(QZH234, Schedule!$F$226:$FO$226, Schedule!$F$236:$FO$236, 0)</f>
        <v>0</v>
      </c>
      <c r="QZI250" s="214">
        <f>_xlfn.XLOOKUP(QZI234, Schedule!$F$226:$FO$226, Schedule!$F$236:$FO$236, 0)</f>
        <v>0</v>
      </c>
      <c r="QZJ250" s="214">
        <f>_xlfn.XLOOKUP(QZJ234, Schedule!$F$226:$FO$226, Schedule!$F$236:$FO$236, 0)</f>
        <v>0</v>
      </c>
      <c r="QZK250" s="214">
        <f>_xlfn.XLOOKUP(QZK234, Schedule!$F$226:$FO$226, Schedule!$F$236:$FO$236, 0)</f>
        <v>0</v>
      </c>
      <c r="QZL250" s="214">
        <f>_xlfn.XLOOKUP(QZL234, Schedule!$F$226:$FO$226, Schedule!$F$236:$FO$236, 0)</f>
        <v>0</v>
      </c>
      <c r="QZM250" s="214">
        <f>_xlfn.XLOOKUP(QZM234, Schedule!$F$226:$FO$226, Schedule!$F$236:$FO$236, 0)</f>
        <v>0</v>
      </c>
      <c r="QZN250" s="214">
        <f>_xlfn.XLOOKUP(QZN234, Schedule!$F$226:$FO$226, Schedule!$F$236:$FO$236, 0)</f>
        <v>0</v>
      </c>
      <c r="QZO250" s="214">
        <f>_xlfn.XLOOKUP(QZO234, Schedule!$F$226:$FO$226, Schedule!$F$236:$FO$236, 0)</f>
        <v>0</v>
      </c>
      <c r="QZP250" s="214">
        <f>_xlfn.XLOOKUP(QZP234, Schedule!$F$226:$FO$226, Schedule!$F$236:$FO$236, 0)</f>
        <v>0</v>
      </c>
      <c r="QZQ250" s="214">
        <f>_xlfn.XLOOKUP(QZQ234, Schedule!$F$226:$FO$226, Schedule!$F$236:$FO$236, 0)</f>
        <v>0</v>
      </c>
      <c r="QZR250" s="214">
        <f>_xlfn.XLOOKUP(QZR234, Schedule!$F$226:$FO$226, Schedule!$F$236:$FO$236, 0)</f>
        <v>0</v>
      </c>
      <c r="QZS250" s="214">
        <f>_xlfn.XLOOKUP(QZS234, Schedule!$F$226:$FO$226, Schedule!$F$236:$FO$236, 0)</f>
        <v>0</v>
      </c>
      <c r="QZT250" s="214">
        <f>_xlfn.XLOOKUP(QZT234, Schedule!$F$226:$FO$226, Schedule!$F$236:$FO$236, 0)</f>
        <v>0</v>
      </c>
      <c r="QZU250" s="214">
        <f>_xlfn.XLOOKUP(QZU234, Schedule!$F$226:$FO$226, Schedule!$F$236:$FO$236, 0)</f>
        <v>0</v>
      </c>
      <c r="QZV250" s="214">
        <f>_xlfn.XLOOKUP(QZV234, Schedule!$F$226:$FO$226, Schedule!$F$236:$FO$236, 0)</f>
        <v>0</v>
      </c>
      <c r="QZW250" s="214">
        <f>_xlfn.XLOOKUP(QZW234, Schedule!$F$226:$FO$226, Schedule!$F$236:$FO$236, 0)</f>
        <v>0</v>
      </c>
      <c r="QZX250" s="214">
        <f>_xlfn.XLOOKUP(QZX234, Schedule!$F$226:$FO$226, Schedule!$F$236:$FO$236, 0)</f>
        <v>0</v>
      </c>
      <c r="QZY250" s="214">
        <f>_xlfn.XLOOKUP(QZY234, Schedule!$F$226:$FO$226, Schedule!$F$236:$FO$236, 0)</f>
        <v>0</v>
      </c>
      <c r="QZZ250" s="214">
        <f>_xlfn.XLOOKUP(QZZ234, Schedule!$F$226:$FO$226, Schedule!$F$236:$FO$236, 0)</f>
        <v>0</v>
      </c>
      <c r="RAA250" s="214">
        <f>_xlfn.XLOOKUP(RAA234, Schedule!$F$226:$FO$226, Schedule!$F$236:$FO$236, 0)</f>
        <v>0</v>
      </c>
      <c r="RAB250" s="214">
        <f>_xlfn.XLOOKUP(RAB234, Schedule!$F$226:$FO$226, Schedule!$F$236:$FO$236, 0)</f>
        <v>0</v>
      </c>
      <c r="RAC250" s="214">
        <f>_xlfn.XLOOKUP(RAC234, Schedule!$F$226:$FO$226, Schedule!$F$236:$FO$236, 0)</f>
        <v>0</v>
      </c>
      <c r="RAD250" s="214">
        <f>_xlfn.XLOOKUP(RAD234, Schedule!$F$226:$FO$226, Schedule!$F$236:$FO$236, 0)</f>
        <v>0</v>
      </c>
      <c r="RAE250" s="214">
        <f>_xlfn.XLOOKUP(RAE234, Schedule!$F$226:$FO$226, Schedule!$F$236:$FO$236, 0)</f>
        <v>0</v>
      </c>
      <c r="RAF250" s="214">
        <f>_xlfn.XLOOKUP(RAF234, Schedule!$F$226:$FO$226, Schedule!$F$236:$FO$236, 0)</f>
        <v>0</v>
      </c>
      <c r="RAG250" s="214">
        <f>_xlfn.XLOOKUP(RAG234, Schedule!$F$226:$FO$226, Schedule!$F$236:$FO$236, 0)</f>
        <v>0</v>
      </c>
      <c r="RAH250" s="214">
        <f>_xlfn.XLOOKUP(RAH234, Schedule!$F$226:$FO$226, Schedule!$F$236:$FO$236, 0)</f>
        <v>0</v>
      </c>
      <c r="RAI250" s="214">
        <f>_xlfn.XLOOKUP(RAI234, Schedule!$F$226:$FO$226, Schedule!$F$236:$FO$236, 0)</f>
        <v>0</v>
      </c>
      <c r="RAJ250" s="214">
        <f>_xlfn.XLOOKUP(RAJ234, Schedule!$F$226:$FO$226, Schedule!$F$236:$FO$236, 0)</f>
        <v>0</v>
      </c>
      <c r="RAK250" s="214">
        <f>_xlfn.XLOOKUP(RAK234, Schedule!$F$226:$FO$226, Schedule!$F$236:$FO$236, 0)</f>
        <v>0</v>
      </c>
      <c r="RAL250" s="214">
        <f>_xlfn.XLOOKUP(RAL234, Schedule!$F$226:$FO$226, Schedule!$F$236:$FO$236, 0)</f>
        <v>0</v>
      </c>
      <c r="RAM250" s="214">
        <f>_xlfn.XLOOKUP(RAM234, Schedule!$F$226:$FO$226, Schedule!$F$236:$FO$236, 0)</f>
        <v>0</v>
      </c>
      <c r="RAN250" s="214">
        <f>_xlfn.XLOOKUP(RAN234, Schedule!$F$226:$FO$226, Schedule!$F$236:$FO$236, 0)</f>
        <v>0</v>
      </c>
      <c r="RAO250" s="214">
        <f>_xlfn.XLOOKUP(RAO234, Schedule!$F$226:$FO$226, Schedule!$F$236:$FO$236, 0)</f>
        <v>0</v>
      </c>
      <c r="RAP250" s="214">
        <f>_xlfn.XLOOKUP(RAP234, Schedule!$F$226:$FO$226, Schedule!$F$236:$FO$236, 0)</f>
        <v>0</v>
      </c>
      <c r="RAQ250" s="214">
        <f>_xlfn.XLOOKUP(RAQ234, Schedule!$F$226:$FO$226, Schedule!$F$236:$FO$236, 0)</f>
        <v>0</v>
      </c>
      <c r="RAR250" s="214">
        <f>_xlfn.XLOOKUP(RAR234, Schedule!$F$226:$FO$226, Schedule!$F$236:$FO$236, 0)</f>
        <v>0</v>
      </c>
      <c r="RAS250" s="214">
        <f>_xlfn.XLOOKUP(RAS234, Schedule!$F$226:$FO$226, Schedule!$F$236:$FO$236, 0)</f>
        <v>0</v>
      </c>
      <c r="RAT250" s="214">
        <f>_xlfn.XLOOKUP(RAT234, Schedule!$F$226:$FO$226, Schedule!$F$236:$FO$236, 0)</f>
        <v>0</v>
      </c>
      <c r="RAU250" s="214">
        <f>_xlfn.XLOOKUP(RAU234, Schedule!$F$226:$FO$226, Schedule!$F$236:$FO$236, 0)</f>
        <v>0</v>
      </c>
      <c r="RAV250" s="214">
        <f>_xlfn.XLOOKUP(RAV234, Schedule!$F$226:$FO$226, Schedule!$F$236:$FO$236, 0)</f>
        <v>0</v>
      </c>
      <c r="RAW250" s="214">
        <f>_xlfn.XLOOKUP(RAW234, Schedule!$F$226:$FO$226, Schedule!$F$236:$FO$236, 0)</f>
        <v>0</v>
      </c>
      <c r="RAX250" s="214">
        <f>_xlfn.XLOOKUP(RAX234, Schedule!$F$226:$FO$226, Schedule!$F$236:$FO$236, 0)</f>
        <v>0</v>
      </c>
      <c r="RAY250" s="214">
        <f>_xlfn.XLOOKUP(RAY234, Schedule!$F$226:$FO$226, Schedule!$F$236:$FO$236, 0)</f>
        <v>0</v>
      </c>
      <c r="RAZ250" s="214">
        <f>_xlfn.XLOOKUP(RAZ234, Schedule!$F$226:$FO$226, Schedule!$F$236:$FO$236, 0)</f>
        <v>0</v>
      </c>
      <c r="RBA250" s="214">
        <f>_xlfn.XLOOKUP(RBA234, Schedule!$F$226:$FO$226, Schedule!$F$236:$FO$236, 0)</f>
        <v>0</v>
      </c>
      <c r="RBB250" s="214">
        <f>_xlfn.XLOOKUP(RBB234, Schedule!$F$226:$FO$226, Schedule!$F$236:$FO$236, 0)</f>
        <v>0</v>
      </c>
      <c r="RBC250" s="214">
        <f>_xlfn.XLOOKUP(RBC234, Schedule!$F$226:$FO$226, Schedule!$F$236:$FO$236, 0)</f>
        <v>0</v>
      </c>
      <c r="RBD250" s="214">
        <f>_xlfn.XLOOKUP(RBD234, Schedule!$F$226:$FO$226, Schedule!$F$236:$FO$236, 0)</f>
        <v>0</v>
      </c>
      <c r="RBE250" s="214">
        <f>_xlfn.XLOOKUP(RBE234, Schedule!$F$226:$FO$226, Schedule!$F$236:$FO$236, 0)</f>
        <v>0</v>
      </c>
      <c r="RBF250" s="214">
        <f>_xlfn.XLOOKUP(RBF234, Schedule!$F$226:$FO$226, Schedule!$F$236:$FO$236, 0)</f>
        <v>0</v>
      </c>
      <c r="RBG250" s="214">
        <f>_xlfn.XLOOKUP(RBG234, Schedule!$F$226:$FO$226, Schedule!$F$236:$FO$236, 0)</f>
        <v>0</v>
      </c>
      <c r="RBH250" s="214">
        <f>_xlfn.XLOOKUP(RBH234, Schedule!$F$226:$FO$226, Schedule!$F$236:$FO$236, 0)</f>
        <v>0</v>
      </c>
      <c r="RBI250" s="214">
        <f>_xlfn.XLOOKUP(RBI234, Schedule!$F$226:$FO$226, Schedule!$F$236:$FO$236, 0)</f>
        <v>0</v>
      </c>
      <c r="RBJ250" s="214">
        <f>_xlfn.XLOOKUP(RBJ234, Schedule!$F$226:$FO$226, Schedule!$F$236:$FO$236, 0)</f>
        <v>0</v>
      </c>
      <c r="RBK250" s="214">
        <f>_xlfn.XLOOKUP(RBK234, Schedule!$F$226:$FO$226, Schedule!$F$236:$FO$236, 0)</f>
        <v>0</v>
      </c>
      <c r="RBL250" s="214">
        <f>_xlfn.XLOOKUP(RBL234, Schedule!$F$226:$FO$226, Schedule!$F$236:$FO$236, 0)</f>
        <v>0</v>
      </c>
      <c r="RBM250" s="214">
        <f>_xlfn.XLOOKUP(RBM234, Schedule!$F$226:$FO$226, Schedule!$F$236:$FO$236, 0)</f>
        <v>0</v>
      </c>
      <c r="RBN250" s="214">
        <f>_xlfn.XLOOKUP(RBN234, Schedule!$F$226:$FO$226, Schedule!$F$236:$FO$236, 0)</f>
        <v>0</v>
      </c>
      <c r="RBO250" s="214">
        <f>_xlfn.XLOOKUP(RBO234, Schedule!$F$226:$FO$226, Schedule!$F$236:$FO$236, 0)</f>
        <v>0</v>
      </c>
      <c r="RBP250" s="214">
        <f>_xlfn.XLOOKUP(RBP234, Schedule!$F$226:$FO$226, Schedule!$F$236:$FO$236, 0)</f>
        <v>0</v>
      </c>
      <c r="RBQ250" s="214">
        <f>_xlfn.XLOOKUP(RBQ234, Schedule!$F$226:$FO$226, Schedule!$F$236:$FO$236, 0)</f>
        <v>0</v>
      </c>
      <c r="RBR250" s="214">
        <f>_xlfn.XLOOKUP(RBR234, Schedule!$F$226:$FO$226, Schedule!$F$236:$FO$236, 0)</f>
        <v>0</v>
      </c>
      <c r="RBS250" s="214">
        <f>_xlfn.XLOOKUP(RBS234, Schedule!$F$226:$FO$226, Schedule!$F$236:$FO$236, 0)</f>
        <v>0</v>
      </c>
      <c r="RBT250" s="214">
        <f>_xlfn.XLOOKUP(RBT234, Schedule!$F$226:$FO$226, Schedule!$F$236:$FO$236, 0)</f>
        <v>0</v>
      </c>
      <c r="RBU250" s="214">
        <f>_xlfn.XLOOKUP(RBU234, Schedule!$F$226:$FO$226, Schedule!$F$236:$FO$236, 0)</f>
        <v>0</v>
      </c>
      <c r="RBV250" s="214">
        <f>_xlfn.XLOOKUP(RBV234, Schedule!$F$226:$FO$226, Schedule!$F$236:$FO$236, 0)</f>
        <v>0</v>
      </c>
      <c r="RBW250" s="214">
        <f>_xlfn.XLOOKUP(RBW234, Schedule!$F$226:$FO$226, Schedule!$F$236:$FO$236, 0)</f>
        <v>0</v>
      </c>
      <c r="RBX250" s="214">
        <f>_xlfn.XLOOKUP(RBX234, Schedule!$F$226:$FO$226, Schedule!$F$236:$FO$236, 0)</f>
        <v>0</v>
      </c>
      <c r="RBY250" s="214">
        <f>_xlfn.XLOOKUP(RBY234, Schedule!$F$226:$FO$226, Schedule!$F$236:$FO$236, 0)</f>
        <v>0</v>
      </c>
      <c r="RBZ250" s="214">
        <f>_xlfn.XLOOKUP(RBZ234, Schedule!$F$226:$FO$226, Schedule!$F$236:$FO$236, 0)</f>
        <v>0</v>
      </c>
      <c r="RCA250" s="214">
        <f>_xlfn.XLOOKUP(RCA234, Schedule!$F$226:$FO$226, Schedule!$F$236:$FO$236, 0)</f>
        <v>0</v>
      </c>
      <c r="RCB250" s="214">
        <f>_xlfn.XLOOKUP(RCB234, Schedule!$F$226:$FO$226, Schedule!$F$236:$FO$236, 0)</f>
        <v>0</v>
      </c>
      <c r="RCC250" s="214">
        <f>_xlfn.XLOOKUP(RCC234, Schedule!$F$226:$FO$226, Schedule!$F$236:$FO$236, 0)</f>
        <v>0</v>
      </c>
      <c r="RCD250" s="214">
        <f>_xlfn.XLOOKUP(RCD234, Schedule!$F$226:$FO$226, Schedule!$F$236:$FO$236, 0)</f>
        <v>0</v>
      </c>
      <c r="RCE250" s="214">
        <f>_xlfn.XLOOKUP(RCE234, Schedule!$F$226:$FO$226, Schedule!$F$236:$FO$236, 0)</f>
        <v>0</v>
      </c>
      <c r="RCF250" s="214">
        <f>_xlfn.XLOOKUP(RCF234, Schedule!$F$226:$FO$226, Schedule!$F$236:$FO$236, 0)</f>
        <v>0</v>
      </c>
      <c r="RCG250" s="214">
        <f>_xlfn.XLOOKUP(RCG234, Schedule!$F$226:$FO$226, Schedule!$F$236:$FO$236, 0)</f>
        <v>0</v>
      </c>
      <c r="RCH250" s="214">
        <f>_xlfn.XLOOKUP(RCH234, Schedule!$F$226:$FO$226, Schedule!$F$236:$FO$236, 0)</f>
        <v>0</v>
      </c>
      <c r="RCI250" s="214">
        <f>_xlfn.XLOOKUP(RCI234, Schedule!$F$226:$FO$226, Schedule!$F$236:$FO$236, 0)</f>
        <v>0</v>
      </c>
      <c r="RCJ250" s="214">
        <f>_xlfn.XLOOKUP(RCJ234, Schedule!$F$226:$FO$226, Schedule!$F$236:$FO$236, 0)</f>
        <v>0</v>
      </c>
      <c r="RCK250" s="214">
        <f>_xlfn.XLOOKUP(RCK234, Schedule!$F$226:$FO$226, Schedule!$F$236:$FO$236, 0)</f>
        <v>0</v>
      </c>
      <c r="RCL250" s="214">
        <f>_xlfn.XLOOKUP(RCL234, Schedule!$F$226:$FO$226, Schedule!$F$236:$FO$236, 0)</f>
        <v>0</v>
      </c>
      <c r="RCM250" s="214">
        <f>_xlfn.XLOOKUP(RCM234, Schedule!$F$226:$FO$226, Schedule!$F$236:$FO$236, 0)</f>
        <v>0</v>
      </c>
      <c r="RCN250" s="214">
        <f>_xlfn.XLOOKUP(RCN234, Schedule!$F$226:$FO$226, Schedule!$F$236:$FO$236, 0)</f>
        <v>0</v>
      </c>
      <c r="RCO250" s="214">
        <f>_xlfn.XLOOKUP(RCO234, Schedule!$F$226:$FO$226, Schedule!$F$236:$FO$236, 0)</f>
        <v>0</v>
      </c>
      <c r="RCP250" s="214">
        <f>_xlfn.XLOOKUP(RCP234, Schedule!$F$226:$FO$226, Schedule!$F$236:$FO$236, 0)</f>
        <v>0</v>
      </c>
      <c r="RCQ250" s="214">
        <f>_xlfn.XLOOKUP(RCQ234, Schedule!$F$226:$FO$226, Schedule!$F$236:$FO$236, 0)</f>
        <v>0</v>
      </c>
      <c r="RCR250" s="214">
        <f>_xlfn.XLOOKUP(RCR234, Schedule!$F$226:$FO$226, Schedule!$F$236:$FO$236, 0)</f>
        <v>0</v>
      </c>
      <c r="RCS250" s="214">
        <f>_xlfn.XLOOKUP(RCS234, Schedule!$F$226:$FO$226, Schedule!$F$236:$FO$236, 0)</f>
        <v>0</v>
      </c>
      <c r="RCT250" s="214">
        <f>_xlfn.XLOOKUP(RCT234, Schedule!$F$226:$FO$226, Schedule!$F$236:$FO$236, 0)</f>
        <v>0</v>
      </c>
      <c r="RCU250" s="214">
        <f>_xlfn.XLOOKUP(RCU234, Schedule!$F$226:$FO$226, Schedule!$F$236:$FO$236, 0)</f>
        <v>0</v>
      </c>
      <c r="RCV250" s="214">
        <f>_xlfn.XLOOKUP(RCV234, Schedule!$F$226:$FO$226, Schedule!$F$236:$FO$236, 0)</f>
        <v>0</v>
      </c>
      <c r="RCW250" s="214">
        <f>_xlfn.XLOOKUP(RCW234, Schedule!$F$226:$FO$226, Schedule!$F$236:$FO$236, 0)</f>
        <v>0</v>
      </c>
      <c r="RCX250" s="214">
        <f>_xlfn.XLOOKUP(RCX234, Schedule!$F$226:$FO$226, Schedule!$F$236:$FO$236, 0)</f>
        <v>0</v>
      </c>
      <c r="RCY250" s="214">
        <f>_xlfn.XLOOKUP(RCY234, Schedule!$F$226:$FO$226, Schedule!$F$236:$FO$236, 0)</f>
        <v>0</v>
      </c>
      <c r="RCZ250" s="214">
        <f>_xlfn.XLOOKUP(RCZ234, Schedule!$F$226:$FO$226, Schedule!$F$236:$FO$236, 0)</f>
        <v>0</v>
      </c>
      <c r="RDA250" s="214">
        <f>_xlfn.XLOOKUP(RDA234, Schedule!$F$226:$FO$226, Schedule!$F$236:$FO$236, 0)</f>
        <v>0</v>
      </c>
      <c r="RDB250" s="214">
        <f>_xlfn.XLOOKUP(RDB234, Schedule!$F$226:$FO$226, Schedule!$F$236:$FO$236, 0)</f>
        <v>0</v>
      </c>
      <c r="RDC250" s="214">
        <f>_xlfn.XLOOKUP(RDC234, Schedule!$F$226:$FO$226, Schedule!$F$236:$FO$236, 0)</f>
        <v>0</v>
      </c>
      <c r="RDD250" s="214">
        <f>_xlfn.XLOOKUP(RDD234, Schedule!$F$226:$FO$226, Schedule!$F$236:$FO$236, 0)</f>
        <v>0</v>
      </c>
      <c r="RDE250" s="214">
        <f>_xlfn.XLOOKUP(RDE234, Schedule!$F$226:$FO$226, Schedule!$F$236:$FO$236, 0)</f>
        <v>0</v>
      </c>
      <c r="RDF250" s="214">
        <f>_xlfn.XLOOKUP(RDF234, Schedule!$F$226:$FO$226, Schedule!$F$236:$FO$236, 0)</f>
        <v>0</v>
      </c>
      <c r="RDG250" s="214">
        <f>_xlfn.XLOOKUP(RDG234, Schedule!$F$226:$FO$226, Schedule!$F$236:$FO$236, 0)</f>
        <v>0</v>
      </c>
      <c r="RDH250" s="214">
        <f>_xlfn.XLOOKUP(RDH234, Schedule!$F$226:$FO$226, Schedule!$F$236:$FO$236, 0)</f>
        <v>0</v>
      </c>
      <c r="RDI250" s="214">
        <f>_xlfn.XLOOKUP(RDI234, Schedule!$F$226:$FO$226, Schedule!$F$236:$FO$236, 0)</f>
        <v>0</v>
      </c>
      <c r="RDJ250" s="214">
        <f>_xlfn.XLOOKUP(RDJ234, Schedule!$F$226:$FO$226, Schedule!$F$236:$FO$236, 0)</f>
        <v>0</v>
      </c>
      <c r="RDK250" s="214">
        <f>_xlfn.XLOOKUP(RDK234, Schedule!$F$226:$FO$226, Schedule!$F$236:$FO$236, 0)</f>
        <v>0</v>
      </c>
      <c r="RDL250" s="214">
        <f>_xlfn.XLOOKUP(RDL234, Schedule!$F$226:$FO$226, Schedule!$F$236:$FO$236, 0)</f>
        <v>0</v>
      </c>
      <c r="RDM250" s="214">
        <f>_xlfn.XLOOKUP(RDM234, Schedule!$F$226:$FO$226, Schedule!$F$236:$FO$236, 0)</f>
        <v>0</v>
      </c>
      <c r="RDN250" s="214">
        <f>_xlfn.XLOOKUP(RDN234, Schedule!$F$226:$FO$226, Schedule!$F$236:$FO$236, 0)</f>
        <v>0</v>
      </c>
      <c r="RDO250" s="214">
        <f>_xlfn.XLOOKUP(RDO234, Schedule!$F$226:$FO$226, Schedule!$F$236:$FO$236, 0)</f>
        <v>0</v>
      </c>
      <c r="RDP250" s="214">
        <f>_xlfn.XLOOKUP(RDP234, Schedule!$F$226:$FO$226, Schedule!$F$236:$FO$236, 0)</f>
        <v>0</v>
      </c>
      <c r="RDQ250" s="214">
        <f>_xlfn.XLOOKUP(RDQ234, Schedule!$F$226:$FO$226, Schedule!$F$236:$FO$236, 0)</f>
        <v>0</v>
      </c>
      <c r="RDR250" s="214">
        <f>_xlfn.XLOOKUP(RDR234, Schedule!$F$226:$FO$226, Schedule!$F$236:$FO$236, 0)</f>
        <v>0</v>
      </c>
      <c r="RDS250" s="214">
        <f>_xlfn.XLOOKUP(RDS234, Schedule!$F$226:$FO$226, Schedule!$F$236:$FO$236, 0)</f>
        <v>0</v>
      </c>
      <c r="RDT250" s="214">
        <f>_xlfn.XLOOKUP(RDT234, Schedule!$F$226:$FO$226, Schedule!$F$236:$FO$236, 0)</f>
        <v>0</v>
      </c>
      <c r="RDU250" s="214">
        <f>_xlfn.XLOOKUP(RDU234, Schedule!$F$226:$FO$226, Schedule!$F$236:$FO$236, 0)</f>
        <v>0</v>
      </c>
      <c r="RDV250" s="214">
        <f>_xlfn.XLOOKUP(RDV234, Schedule!$F$226:$FO$226, Schedule!$F$236:$FO$236, 0)</f>
        <v>0</v>
      </c>
      <c r="RDW250" s="214">
        <f>_xlfn.XLOOKUP(RDW234, Schedule!$F$226:$FO$226, Schedule!$F$236:$FO$236, 0)</f>
        <v>0</v>
      </c>
      <c r="RDX250" s="214">
        <f>_xlfn.XLOOKUP(RDX234, Schedule!$F$226:$FO$226, Schedule!$F$236:$FO$236, 0)</f>
        <v>0</v>
      </c>
      <c r="RDY250" s="214">
        <f>_xlfn.XLOOKUP(RDY234, Schedule!$F$226:$FO$226, Schedule!$F$236:$FO$236, 0)</f>
        <v>0</v>
      </c>
      <c r="RDZ250" s="214">
        <f>_xlfn.XLOOKUP(RDZ234, Schedule!$F$226:$FO$226, Schedule!$F$236:$FO$236, 0)</f>
        <v>0</v>
      </c>
      <c r="REA250" s="214">
        <f>_xlfn.XLOOKUP(REA234, Schedule!$F$226:$FO$226, Schedule!$F$236:$FO$236, 0)</f>
        <v>0</v>
      </c>
      <c r="REB250" s="214">
        <f>_xlfn.XLOOKUP(REB234, Schedule!$F$226:$FO$226, Schedule!$F$236:$FO$236, 0)</f>
        <v>0</v>
      </c>
      <c r="REC250" s="214">
        <f>_xlfn.XLOOKUP(REC234, Schedule!$F$226:$FO$226, Schedule!$F$236:$FO$236, 0)</f>
        <v>0</v>
      </c>
      <c r="RED250" s="214">
        <f>_xlfn.XLOOKUP(RED234, Schedule!$F$226:$FO$226, Schedule!$F$236:$FO$236, 0)</f>
        <v>0</v>
      </c>
      <c r="REE250" s="214">
        <f>_xlfn.XLOOKUP(REE234, Schedule!$F$226:$FO$226, Schedule!$F$236:$FO$236, 0)</f>
        <v>0</v>
      </c>
      <c r="REF250" s="214">
        <f>_xlfn.XLOOKUP(REF234, Schedule!$F$226:$FO$226, Schedule!$F$236:$FO$236, 0)</f>
        <v>0</v>
      </c>
      <c r="REG250" s="214">
        <f>_xlfn.XLOOKUP(REG234, Schedule!$F$226:$FO$226, Schedule!$F$236:$FO$236, 0)</f>
        <v>0</v>
      </c>
      <c r="REH250" s="214">
        <f>_xlfn.XLOOKUP(REH234, Schedule!$F$226:$FO$226, Schedule!$F$236:$FO$236, 0)</f>
        <v>0</v>
      </c>
      <c r="REI250" s="214">
        <f>_xlfn.XLOOKUP(REI234, Schedule!$F$226:$FO$226, Schedule!$F$236:$FO$236, 0)</f>
        <v>0</v>
      </c>
      <c r="REJ250" s="214">
        <f>_xlfn.XLOOKUP(REJ234, Schedule!$F$226:$FO$226, Schedule!$F$236:$FO$236, 0)</f>
        <v>0</v>
      </c>
      <c r="REK250" s="214">
        <f>_xlfn.XLOOKUP(REK234, Schedule!$F$226:$FO$226, Schedule!$F$236:$FO$236, 0)</f>
        <v>0</v>
      </c>
      <c r="REL250" s="214">
        <f>_xlfn.XLOOKUP(REL234, Schedule!$F$226:$FO$226, Schedule!$F$236:$FO$236, 0)</f>
        <v>0</v>
      </c>
      <c r="REM250" s="214">
        <f>_xlfn.XLOOKUP(REM234, Schedule!$F$226:$FO$226, Schedule!$F$236:$FO$236, 0)</f>
        <v>0</v>
      </c>
      <c r="REN250" s="214">
        <f>_xlfn.XLOOKUP(REN234, Schedule!$F$226:$FO$226, Schedule!$F$236:$FO$236, 0)</f>
        <v>0</v>
      </c>
      <c r="REO250" s="214">
        <f>_xlfn.XLOOKUP(REO234, Schedule!$F$226:$FO$226, Schedule!$F$236:$FO$236, 0)</f>
        <v>0</v>
      </c>
      <c r="REP250" s="214">
        <f>_xlfn.XLOOKUP(REP234, Schedule!$F$226:$FO$226, Schedule!$F$236:$FO$236, 0)</f>
        <v>0</v>
      </c>
      <c r="REQ250" s="214">
        <f>_xlfn.XLOOKUP(REQ234, Schedule!$F$226:$FO$226, Schedule!$F$236:$FO$236, 0)</f>
        <v>0</v>
      </c>
      <c r="RER250" s="214">
        <f>_xlfn.XLOOKUP(RER234, Schedule!$F$226:$FO$226, Schedule!$F$236:$FO$236, 0)</f>
        <v>0</v>
      </c>
      <c r="RES250" s="214">
        <f>_xlfn.XLOOKUP(RES234, Schedule!$F$226:$FO$226, Schedule!$F$236:$FO$236, 0)</f>
        <v>0</v>
      </c>
      <c r="RET250" s="214">
        <f>_xlfn.XLOOKUP(RET234, Schedule!$F$226:$FO$226, Schedule!$F$236:$FO$236, 0)</f>
        <v>0</v>
      </c>
      <c r="REU250" s="214">
        <f>_xlfn.XLOOKUP(REU234, Schedule!$F$226:$FO$226, Schedule!$F$236:$FO$236, 0)</f>
        <v>0</v>
      </c>
      <c r="REV250" s="214">
        <f>_xlfn.XLOOKUP(REV234, Schedule!$F$226:$FO$226, Schedule!$F$236:$FO$236, 0)</f>
        <v>0</v>
      </c>
      <c r="REW250" s="214">
        <f>_xlfn.XLOOKUP(REW234, Schedule!$F$226:$FO$226, Schedule!$F$236:$FO$236, 0)</f>
        <v>0</v>
      </c>
      <c r="REX250" s="214">
        <f>_xlfn.XLOOKUP(REX234, Schedule!$F$226:$FO$226, Schedule!$F$236:$FO$236, 0)</f>
        <v>0</v>
      </c>
      <c r="REY250" s="214">
        <f>_xlfn.XLOOKUP(REY234, Schedule!$F$226:$FO$226, Schedule!$F$236:$FO$236, 0)</f>
        <v>0</v>
      </c>
      <c r="REZ250" s="214">
        <f>_xlfn.XLOOKUP(REZ234, Schedule!$F$226:$FO$226, Schedule!$F$236:$FO$236, 0)</f>
        <v>0</v>
      </c>
      <c r="RFA250" s="214">
        <f>_xlfn.XLOOKUP(RFA234, Schedule!$F$226:$FO$226, Schedule!$F$236:$FO$236, 0)</f>
        <v>0</v>
      </c>
      <c r="RFB250" s="214">
        <f>_xlfn.XLOOKUP(RFB234, Schedule!$F$226:$FO$226, Schedule!$F$236:$FO$236, 0)</f>
        <v>0</v>
      </c>
      <c r="RFC250" s="214">
        <f>_xlfn.XLOOKUP(RFC234, Schedule!$F$226:$FO$226, Schedule!$F$236:$FO$236, 0)</f>
        <v>0</v>
      </c>
      <c r="RFD250" s="214">
        <f>_xlfn.XLOOKUP(RFD234, Schedule!$F$226:$FO$226, Schedule!$F$236:$FO$236, 0)</f>
        <v>0</v>
      </c>
      <c r="RFE250" s="214">
        <f>_xlfn.XLOOKUP(RFE234, Schedule!$F$226:$FO$226, Schedule!$F$236:$FO$236, 0)</f>
        <v>0</v>
      </c>
      <c r="RFF250" s="214">
        <f>_xlfn.XLOOKUP(RFF234, Schedule!$F$226:$FO$226, Schedule!$F$236:$FO$236, 0)</f>
        <v>0</v>
      </c>
      <c r="RFG250" s="214">
        <f>_xlfn.XLOOKUP(RFG234, Schedule!$F$226:$FO$226, Schedule!$F$236:$FO$236, 0)</f>
        <v>0</v>
      </c>
      <c r="RFH250" s="214">
        <f>_xlfn.XLOOKUP(RFH234, Schedule!$F$226:$FO$226, Schedule!$F$236:$FO$236, 0)</f>
        <v>0</v>
      </c>
      <c r="RFI250" s="214">
        <f>_xlfn.XLOOKUP(RFI234, Schedule!$F$226:$FO$226, Schedule!$F$236:$FO$236, 0)</f>
        <v>0</v>
      </c>
      <c r="RFJ250" s="214">
        <f>_xlfn.XLOOKUP(RFJ234, Schedule!$F$226:$FO$226, Schedule!$F$236:$FO$236, 0)</f>
        <v>0</v>
      </c>
      <c r="RFK250" s="214">
        <f>_xlfn.XLOOKUP(RFK234, Schedule!$F$226:$FO$226, Schedule!$F$236:$FO$236, 0)</f>
        <v>0</v>
      </c>
      <c r="RFL250" s="214">
        <f>_xlfn.XLOOKUP(RFL234, Schedule!$F$226:$FO$226, Schedule!$F$236:$FO$236, 0)</f>
        <v>0</v>
      </c>
      <c r="RFM250" s="214">
        <f>_xlfn.XLOOKUP(RFM234, Schedule!$F$226:$FO$226, Schedule!$F$236:$FO$236, 0)</f>
        <v>0</v>
      </c>
      <c r="RFN250" s="214">
        <f>_xlfn.XLOOKUP(RFN234, Schedule!$F$226:$FO$226, Schedule!$F$236:$FO$236, 0)</f>
        <v>0</v>
      </c>
      <c r="RFO250" s="214">
        <f>_xlfn.XLOOKUP(RFO234, Schedule!$F$226:$FO$226, Schedule!$F$236:$FO$236, 0)</f>
        <v>0</v>
      </c>
      <c r="RFP250" s="214">
        <f>_xlfn.XLOOKUP(RFP234, Schedule!$F$226:$FO$226, Schedule!$F$236:$FO$236, 0)</f>
        <v>0</v>
      </c>
      <c r="RFQ250" s="214">
        <f>_xlfn.XLOOKUP(RFQ234, Schedule!$F$226:$FO$226, Schedule!$F$236:$FO$236, 0)</f>
        <v>0</v>
      </c>
      <c r="RFR250" s="214">
        <f>_xlfn.XLOOKUP(RFR234, Schedule!$F$226:$FO$226, Schedule!$F$236:$FO$236, 0)</f>
        <v>0</v>
      </c>
      <c r="RFS250" s="214">
        <f>_xlfn.XLOOKUP(RFS234, Schedule!$F$226:$FO$226, Schedule!$F$236:$FO$236, 0)</f>
        <v>0</v>
      </c>
      <c r="RFT250" s="214">
        <f>_xlfn.XLOOKUP(RFT234, Schedule!$F$226:$FO$226, Schedule!$F$236:$FO$236, 0)</f>
        <v>0</v>
      </c>
      <c r="RFU250" s="214">
        <f>_xlfn.XLOOKUP(RFU234, Schedule!$F$226:$FO$226, Schedule!$F$236:$FO$236, 0)</f>
        <v>0</v>
      </c>
      <c r="RFV250" s="214">
        <f>_xlfn.XLOOKUP(RFV234, Schedule!$F$226:$FO$226, Schedule!$F$236:$FO$236, 0)</f>
        <v>0</v>
      </c>
      <c r="RFW250" s="214">
        <f>_xlfn.XLOOKUP(RFW234, Schedule!$F$226:$FO$226, Schedule!$F$236:$FO$236, 0)</f>
        <v>0</v>
      </c>
      <c r="RFX250" s="214">
        <f>_xlfn.XLOOKUP(RFX234, Schedule!$F$226:$FO$226, Schedule!$F$236:$FO$236, 0)</f>
        <v>0</v>
      </c>
      <c r="RFY250" s="214">
        <f>_xlfn.XLOOKUP(RFY234, Schedule!$F$226:$FO$226, Schedule!$F$236:$FO$236, 0)</f>
        <v>0</v>
      </c>
      <c r="RFZ250" s="214">
        <f>_xlfn.XLOOKUP(RFZ234, Schedule!$F$226:$FO$226, Schedule!$F$236:$FO$236, 0)</f>
        <v>0</v>
      </c>
      <c r="RGA250" s="214">
        <f>_xlfn.XLOOKUP(RGA234, Schedule!$F$226:$FO$226, Schedule!$F$236:$FO$236, 0)</f>
        <v>0</v>
      </c>
      <c r="RGB250" s="214">
        <f>_xlfn.XLOOKUP(RGB234, Schedule!$F$226:$FO$226, Schedule!$F$236:$FO$236, 0)</f>
        <v>0</v>
      </c>
      <c r="RGC250" s="214">
        <f>_xlfn.XLOOKUP(RGC234, Schedule!$F$226:$FO$226, Schedule!$F$236:$FO$236, 0)</f>
        <v>0</v>
      </c>
      <c r="RGD250" s="214">
        <f>_xlfn.XLOOKUP(RGD234, Schedule!$F$226:$FO$226, Schedule!$F$236:$FO$236, 0)</f>
        <v>0</v>
      </c>
      <c r="RGE250" s="214">
        <f>_xlfn.XLOOKUP(RGE234, Schedule!$F$226:$FO$226, Schedule!$F$236:$FO$236, 0)</f>
        <v>0</v>
      </c>
      <c r="RGF250" s="214">
        <f>_xlfn.XLOOKUP(RGF234, Schedule!$F$226:$FO$226, Schedule!$F$236:$FO$236, 0)</f>
        <v>0</v>
      </c>
      <c r="RGG250" s="214">
        <f>_xlfn.XLOOKUP(RGG234, Schedule!$F$226:$FO$226, Schedule!$F$236:$FO$236, 0)</f>
        <v>0</v>
      </c>
      <c r="RGH250" s="214">
        <f>_xlfn.XLOOKUP(RGH234, Schedule!$F$226:$FO$226, Schedule!$F$236:$FO$236, 0)</f>
        <v>0</v>
      </c>
      <c r="RGI250" s="214">
        <f>_xlfn.XLOOKUP(RGI234, Schedule!$F$226:$FO$226, Schedule!$F$236:$FO$236, 0)</f>
        <v>0</v>
      </c>
      <c r="RGJ250" s="214">
        <f>_xlfn.XLOOKUP(RGJ234, Schedule!$F$226:$FO$226, Schedule!$F$236:$FO$236, 0)</f>
        <v>0</v>
      </c>
      <c r="RGK250" s="214">
        <f>_xlfn.XLOOKUP(RGK234, Schedule!$F$226:$FO$226, Schedule!$F$236:$FO$236, 0)</f>
        <v>0</v>
      </c>
      <c r="RGL250" s="214">
        <f>_xlfn.XLOOKUP(RGL234, Schedule!$F$226:$FO$226, Schedule!$F$236:$FO$236, 0)</f>
        <v>0</v>
      </c>
      <c r="RGM250" s="214">
        <f>_xlfn.XLOOKUP(RGM234, Schedule!$F$226:$FO$226, Schedule!$F$236:$FO$236, 0)</f>
        <v>0</v>
      </c>
      <c r="RGN250" s="214">
        <f>_xlfn.XLOOKUP(RGN234, Schedule!$F$226:$FO$226, Schedule!$F$236:$FO$236, 0)</f>
        <v>0</v>
      </c>
      <c r="RGO250" s="214">
        <f>_xlfn.XLOOKUP(RGO234, Schedule!$F$226:$FO$226, Schedule!$F$236:$FO$236, 0)</f>
        <v>0</v>
      </c>
      <c r="RGP250" s="214">
        <f>_xlfn.XLOOKUP(RGP234, Schedule!$F$226:$FO$226, Schedule!$F$236:$FO$236, 0)</f>
        <v>0</v>
      </c>
      <c r="RGQ250" s="214">
        <f>_xlfn.XLOOKUP(RGQ234, Schedule!$F$226:$FO$226, Schedule!$F$236:$FO$236, 0)</f>
        <v>0</v>
      </c>
      <c r="RGR250" s="214">
        <f>_xlfn.XLOOKUP(RGR234, Schedule!$F$226:$FO$226, Schedule!$F$236:$FO$236, 0)</f>
        <v>0</v>
      </c>
      <c r="RGS250" s="214">
        <f>_xlfn.XLOOKUP(RGS234, Schedule!$F$226:$FO$226, Schedule!$F$236:$FO$236, 0)</f>
        <v>0</v>
      </c>
      <c r="RGT250" s="214">
        <f>_xlfn.XLOOKUP(RGT234, Schedule!$F$226:$FO$226, Schedule!$F$236:$FO$236, 0)</f>
        <v>0</v>
      </c>
      <c r="RGU250" s="214">
        <f>_xlfn.XLOOKUP(RGU234, Schedule!$F$226:$FO$226, Schedule!$F$236:$FO$236, 0)</f>
        <v>0</v>
      </c>
      <c r="RGV250" s="214">
        <f>_xlfn.XLOOKUP(RGV234, Schedule!$F$226:$FO$226, Schedule!$F$236:$FO$236, 0)</f>
        <v>0</v>
      </c>
      <c r="RGW250" s="214">
        <f>_xlfn.XLOOKUP(RGW234, Schedule!$F$226:$FO$226, Schedule!$F$236:$FO$236, 0)</f>
        <v>0</v>
      </c>
      <c r="RGX250" s="214">
        <f>_xlfn.XLOOKUP(RGX234, Schedule!$F$226:$FO$226, Schedule!$F$236:$FO$236, 0)</f>
        <v>0</v>
      </c>
      <c r="RGY250" s="214">
        <f>_xlfn.XLOOKUP(RGY234, Schedule!$F$226:$FO$226, Schedule!$F$236:$FO$236, 0)</f>
        <v>0</v>
      </c>
      <c r="RGZ250" s="214">
        <f>_xlfn.XLOOKUP(RGZ234, Schedule!$F$226:$FO$226, Schedule!$F$236:$FO$236, 0)</f>
        <v>0</v>
      </c>
      <c r="RHA250" s="214">
        <f>_xlfn.XLOOKUP(RHA234, Schedule!$F$226:$FO$226, Schedule!$F$236:$FO$236, 0)</f>
        <v>0</v>
      </c>
      <c r="RHB250" s="214">
        <f>_xlfn.XLOOKUP(RHB234, Schedule!$F$226:$FO$226, Schedule!$F$236:$FO$236, 0)</f>
        <v>0</v>
      </c>
      <c r="RHC250" s="214">
        <f>_xlfn.XLOOKUP(RHC234, Schedule!$F$226:$FO$226, Schedule!$F$236:$FO$236, 0)</f>
        <v>0</v>
      </c>
      <c r="RHD250" s="214">
        <f>_xlfn.XLOOKUP(RHD234, Schedule!$F$226:$FO$226, Schedule!$F$236:$FO$236, 0)</f>
        <v>0</v>
      </c>
      <c r="RHE250" s="214">
        <f>_xlfn.XLOOKUP(RHE234, Schedule!$F$226:$FO$226, Schedule!$F$236:$FO$236, 0)</f>
        <v>0</v>
      </c>
      <c r="RHF250" s="214">
        <f>_xlfn.XLOOKUP(RHF234, Schedule!$F$226:$FO$226, Schedule!$F$236:$FO$236, 0)</f>
        <v>0</v>
      </c>
      <c r="RHG250" s="214">
        <f>_xlfn.XLOOKUP(RHG234, Schedule!$F$226:$FO$226, Schedule!$F$236:$FO$236, 0)</f>
        <v>0</v>
      </c>
      <c r="RHH250" s="214">
        <f>_xlfn.XLOOKUP(RHH234, Schedule!$F$226:$FO$226, Schedule!$F$236:$FO$236, 0)</f>
        <v>0</v>
      </c>
      <c r="RHI250" s="214">
        <f>_xlfn.XLOOKUP(RHI234, Schedule!$F$226:$FO$226, Schedule!$F$236:$FO$236, 0)</f>
        <v>0</v>
      </c>
      <c r="RHJ250" s="214">
        <f>_xlfn.XLOOKUP(RHJ234, Schedule!$F$226:$FO$226, Schedule!$F$236:$FO$236, 0)</f>
        <v>0</v>
      </c>
      <c r="RHK250" s="214">
        <f>_xlfn.XLOOKUP(RHK234, Schedule!$F$226:$FO$226, Schedule!$F$236:$FO$236, 0)</f>
        <v>0</v>
      </c>
      <c r="RHL250" s="214">
        <f>_xlfn.XLOOKUP(RHL234, Schedule!$F$226:$FO$226, Schedule!$F$236:$FO$236, 0)</f>
        <v>0</v>
      </c>
      <c r="RHM250" s="214">
        <f>_xlfn.XLOOKUP(RHM234, Schedule!$F$226:$FO$226, Schedule!$F$236:$FO$236, 0)</f>
        <v>0</v>
      </c>
      <c r="RHN250" s="214">
        <f>_xlfn.XLOOKUP(RHN234, Schedule!$F$226:$FO$226, Schedule!$F$236:$FO$236, 0)</f>
        <v>0</v>
      </c>
      <c r="RHO250" s="214">
        <f>_xlfn.XLOOKUP(RHO234, Schedule!$F$226:$FO$226, Schedule!$F$236:$FO$236, 0)</f>
        <v>0</v>
      </c>
      <c r="RHP250" s="214">
        <f>_xlfn.XLOOKUP(RHP234, Schedule!$F$226:$FO$226, Schedule!$F$236:$FO$236, 0)</f>
        <v>0</v>
      </c>
      <c r="RHQ250" s="214">
        <f>_xlfn.XLOOKUP(RHQ234, Schedule!$F$226:$FO$226, Schedule!$F$236:$FO$236, 0)</f>
        <v>0</v>
      </c>
      <c r="RHR250" s="214">
        <f>_xlfn.XLOOKUP(RHR234, Schedule!$F$226:$FO$226, Schedule!$F$236:$FO$236, 0)</f>
        <v>0</v>
      </c>
      <c r="RHS250" s="214">
        <f>_xlfn.XLOOKUP(RHS234, Schedule!$F$226:$FO$226, Schedule!$F$236:$FO$236, 0)</f>
        <v>0</v>
      </c>
      <c r="RHT250" s="214">
        <f>_xlfn.XLOOKUP(RHT234, Schedule!$F$226:$FO$226, Schedule!$F$236:$FO$236, 0)</f>
        <v>0</v>
      </c>
      <c r="RHU250" s="214">
        <f>_xlfn.XLOOKUP(RHU234, Schedule!$F$226:$FO$226, Schedule!$F$236:$FO$236, 0)</f>
        <v>0</v>
      </c>
      <c r="RHV250" s="214">
        <f>_xlfn.XLOOKUP(RHV234, Schedule!$F$226:$FO$226, Schedule!$F$236:$FO$236, 0)</f>
        <v>0</v>
      </c>
      <c r="RHW250" s="214">
        <f>_xlfn.XLOOKUP(RHW234, Schedule!$F$226:$FO$226, Schedule!$F$236:$FO$236, 0)</f>
        <v>0</v>
      </c>
      <c r="RHX250" s="214">
        <f>_xlfn.XLOOKUP(RHX234, Schedule!$F$226:$FO$226, Schedule!$F$236:$FO$236, 0)</f>
        <v>0</v>
      </c>
      <c r="RHY250" s="214">
        <f>_xlfn.XLOOKUP(RHY234, Schedule!$F$226:$FO$226, Schedule!$F$236:$FO$236, 0)</f>
        <v>0</v>
      </c>
      <c r="RHZ250" s="214">
        <f>_xlfn.XLOOKUP(RHZ234, Schedule!$F$226:$FO$226, Schedule!$F$236:$FO$236, 0)</f>
        <v>0</v>
      </c>
      <c r="RIA250" s="214">
        <f>_xlfn.XLOOKUP(RIA234, Schedule!$F$226:$FO$226, Schedule!$F$236:$FO$236, 0)</f>
        <v>0</v>
      </c>
      <c r="RIB250" s="214">
        <f>_xlfn.XLOOKUP(RIB234, Schedule!$F$226:$FO$226, Schedule!$F$236:$FO$236, 0)</f>
        <v>0</v>
      </c>
      <c r="RIC250" s="214">
        <f>_xlfn.XLOOKUP(RIC234, Schedule!$F$226:$FO$226, Schedule!$F$236:$FO$236, 0)</f>
        <v>0</v>
      </c>
      <c r="RID250" s="214">
        <f>_xlfn.XLOOKUP(RID234, Schedule!$F$226:$FO$226, Schedule!$F$236:$FO$236, 0)</f>
        <v>0</v>
      </c>
      <c r="RIE250" s="214">
        <f>_xlfn.XLOOKUP(RIE234, Schedule!$F$226:$FO$226, Schedule!$F$236:$FO$236, 0)</f>
        <v>0</v>
      </c>
      <c r="RIF250" s="214">
        <f>_xlfn.XLOOKUP(RIF234, Schedule!$F$226:$FO$226, Schedule!$F$236:$FO$236, 0)</f>
        <v>0</v>
      </c>
      <c r="RIG250" s="214">
        <f>_xlfn.XLOOKUP(RIG234, Schedule!$F$226:$FO$226, Schedule!$F$236:$FO$236, 0)</f>
        <v>0</v>
      </c>
      <c r="RIH250" s="214">
        <f>_xlfn.XLOOKUP(RIH234, Schedule!$F$226:$FO$226, Schedule!$F$236:$FO$236, 0)</f>
        <v>0</v>
      </c>
      <c r="RII250" s="214">
        <f>_xlfn.XLOOKUP(RII234, Schedule!$F$226:$FO$226, Schedule!$F$236:$FO$236, 0)</f>
        <v>0</v>
      </c>
      <c r="RIJ250" s="214">
        <f>_xlfn.XLOOKUP(RIJ234, Schedule!$F$226:$FO$226, Schedule!$F$236:$FO$236, 0)</f>
        <v>0</v>
      </c>
      <c r="RIK250" s="214">
        <f>_xlfn.XLOOKUP(RIK234, Schedule!$F$226:$FO$226, Schedule!$F$236:$FO$236, 0)</f>
        <v>0</v>
      </c>
      <c r="RIL250" s="214">
        <f>_xlfn.XLOOKUP(RIL234, Schedule!$F$226:$FO$226, Schedule!$F$236:$FO$236, 0)</f>
        <v>0</v>
      </c>
      <c r="RIM250" s="214">
        <f>_xlfn.XLOOKUP(RIM234, Schedule!$F$226:$FO$226, Schedule!$F$236:$FO$236, 0)</f>
        <v>0</v>
      </c>
      <c r="RIN250" s="214">
        <f>_xlfn.XLOOKUP(RIN234, Schedule!$F$226:$FO$226, Schedule!$F$236:$FO$236, 0)</f>
        <v>0</v>
      </c>
      <c r="RIO250" s="214">
        <f>_xlfn.XLOOKUP(RIO234, Schedule!$F$226:$FO$226, Schedule!$F$236:$FO$236, 0)</f>
        <v>0</v>
      </c>
      <c r="RIP250" s="214">
        <f>_xlfn.XLOOKUP(RIP234, Schedule!$F$226:$FO$226, Schedule!$F$236:$FO$236, 0)</f>
        <v>0</v>
      </c>
      <c r="RIQ250" s="214">
        <f>_xlfn.XLOOKUP(RIQ234, Schedule!$F$226:$FO$226, Schedule!$F$236:$FO$236, 0)</f>
        <v>0</v>
      </c>
      <c r="RIR250" s="214">
        <f>_xlfn.XLOOKUP(RIR234, Schedule!$F$226:$FO$226, Schedule!$F$236:$FO$236, 0)</f>
        <v>0</v>
      </c>
      <c r="RIS250" s="214">
        <f>_xlfn.XLOOKUP(RIS234, Schedule!$F$226:$FO$226, Schedule!$F$236:$FO$236, 0)</f>
        <v>0</v>
      </c>
      <c r="RIT250" s="214">
        <f>_xlfn.XLOOKUP(RIT234, Schedule!$F$226:$FO$226, Schedule!$F$236:$FO$236, 0)</f>
        <v>0</v>
      </c>
      <c r="RIU250" s="214">
        <f>_xlfn.XLOOKUP(RIU234, Schedule!$F$226:$FO$226, Schedule!$F$236:$FO$236, 0)</f>
        <v>0</v>
      </c>
      <c r="RIV250" s="214">
        <f>_xlfn.XLOOKUP(RIV234, Schedule!$F$226:$FO$226, Schedule!$F$236:$FO$236, 0)</f>
        <v>0</v>
      </c>
      <c r="RIW250" s="214">
        <f>_xlfn.XLOOKUP(RIW234, Schedule!$F$226:$FO$226, Schedule!$F$236:$FO$236, 0)</f>
        <v>0</v>
      </c>
      <c r="RIX250" s="214">
        <f>_xlfn.XLOOKUP(RIX234, Schedule!$F$226:$FO$226, Schedule!$F$236:$FO$236, 0)</f>
        <v>0</v>
      </c>
      <c r="RIY250" s="214">
        <f>_xlfn.XLOOKUP(RIY234, Schedule!$F$226:$FO$226, Schedule!$F$236:$FO$236, 0)</f>
        <v>0</v>
      </c>
      <c r="RIZ250" s="214">
        <f>_xlfn.XLOOKUP(RIZ234, Schedule!$F$226:$FO$226, Schedule!$F$236:$FO$236, 0)</f>
        <v>0</v>
      </c>
      <c r="RJA250" s="214">
        <f>_xlfn.XLOOKUP(RJA234, Schedule!$F$226:$FO$226, Schedule!$F$236:$FO$236, 0)</f>
        <v>0</v>
      </c>
      <c r="RJB250" s="214">
        <f>_xlfn.XLOOKUP(RJB234, Schedule!$F$226:$FO$226, Schedule!$F$236:$FO$236, 0)</f>
        <v>0</v>
      </c>
      <c r="RJC250" s="214">
        <f>_xlfn.XLOOKUP(RJC234, Schedule!$F$226:$FO$226, Schedule!$F$236:$FO$236, 0)</f>
        <v>0</v>
      </c>
      <c r="RJD250" s="214">
        <f>_xlfn.XLOOKUP(RJD234, Schedule!$F$226:$FO$226, Schedule!$F$236:$FO$236, 0)</f>
        <v>0</v>
      </c>
      <c r="RJE250" s="214">
        <f>_xlfn.XLOOKUP(RJE234, Schedule!$F$226:$FO$226, Schedule!$F$236:$FO$236, 0)</f>
        <v>0</v>
      </c>
      <c r="RJF250" s="214">
        <f>_xlfn.XLOOKUP(RJF234, Schedule!$F$226:$FO$226, Schedule!$F$236:$FO$236, 0)</f>
        <v>0</v>
      </c>
      <c r="RJG250" s="214">
        <f>_xlfn.XLOOKUP(RJG234, Schedule!$F$226:$FO$226, Schedule!$F$236:$FO$236, 0)</f>
        <v>0</v>
      </c>
      <c r="RJH250" s="214">
        <f>_xlfn.XLOOKUP(RJH234, Schedule!$F$226:$FO$226, Schedule!$F$236:$FO$236, 0)</f>
        <v>0</v>
      </c>
      <c r="RJI250" s="214">
        <f>_xlfn.XLOOKUP(RJI234, Schedule!$F$226:$FO$226, Schedule!$F$236:$FO$236, 0)</f>
        <v>0</v>
      </c>
      <c r="RJJ250" s="214">
        <f>_xlfn.XLOOKUP(RJJ234, Schedule!$F$226:$FO$226, Schedule!$F$236:$FO$236, 0)</f>
        <v>0</v>
      </c>
      <c r="RJK250" s="214">
        <f>_xlfn.XLOOKUP(RJK234, Schedule!$F$226:$FO$226, Schedule!$F$236:$FO$236, 0)</f>
        <v>0</v>
      </c>
      <c r="RJL250" s="214">
        <f>_xlfn.XLOOKUP(RJL234, Schedule!$F$226:$FO$226, Schedule!$F$236:$FO$236, 0)</f>
        <v>0</v>
      </c>
      <c r="RJM250" s="214">
        <f>_xlfn.XLOOKUP(RJM234, Schedule!$F$226:$FO$226, Schedule!$F$236:$FO$236, 0)</f>
        <v>0</v>
      </c>
      <c r="RJN250" s="214">
        <f>_xlfn.XLOOKUP(RJN234, Schedule!$F$226:$FO$226, Schedule!$F$236:$FO$236, 0)</f>
        <v>0</v>
      </c>
      <c r="RJO250" s="214">
        <f>_xlfn.XLOOKUP(RJO234, Schedule!$F$226:$FO$226, Schedule!$F$236:$FO$236, 0)</f>
        <v>0</v>
      </c>
      <c r="RJP250" s="214">
        <f>_xlfn.XLOOKUP(RJP234, Schedule!$F$226:$FO$226, Schedule!$F$236:$FO$236, 0)</f>
        <v>0</v>
      </c>
      <c r="RJQ250" s="214">
        <f>_xlfn.XLOOKUP(RJQ234, Schedule!$F$226:$FO$226, Schedule!$F$236:$FO$236, 0)</f>
        <v>0</v>
      </c>
      <c r="RJR250" s="214">
        <f>_xlfn.XLOOKUP(RJR234, Schedule!$F$226:$FO$226, Schedule!$F$236:$FO$236, 0)</f>
        <v>0</v>
      </c>
      <c r="RJS250" s="214">
        <f>_xlfn.XLOOKUP(RJS234, Schedule!$F$226:$FO$226, Schedule!$F$236:$FO$236, 0)</f>
        <v>0</v>
      </c>
      <c r="RJT250" s="214">
        <f>_xlfn.XLOOKUP(RJT234, Schedule!$F$226:$FO$226, Schedule!$F$236:$FO$236, 0)</f>
        <v>0</v>
      </c>
      <c r="RJU250" s="214">
        <f>_xlfn.XLOOKUP(RJU234, Schedule!$F$226:$FO$226, Schedule!$F$236:$FO$236, 0)</f>
        <v>0</v>
      </c>
      <c r="RJV250" s="214">
        <f>_xlfn.XLOOKUP(RJV234, Schedule!$F$226:$FO$226, Schedule!$F$236:$FO$236, 0)</f>
        <v>0</v>
      </c>
      <c r="RJW250" s="214">
        <f>_xlfn.XLOOKUP(RJW234, Schedule!$F$226:$FO$226, Schedule!$F$236:$FO$236, 0)</f>
        <v>0</v>
      </c>
      <c r="RJX250" s="214">
        <f>_xlfn.XLOOKUP(RJX234, Schedule!$F$226:$FO$226, Schedule!$F$236:$FO$236, 0)</f>
        <v>0</v>
      </c>
      <c r="RJY250" s="214">
        <f>_xlfn.XLOOKUP(RJY234, Schedule!$F$226:$FO$226, Schedule!$F$236:$FO$236, 0)</f>
        <v>0</v>
      </c>
      <c r="RJZ250" s="214">
        <f>_xlfn.XLOOKUP(RJZ234, Schedule!$F$226:$FO$226, Schedule!$F$236:$FO$236, 0)</f>
        <v>0</v>
      </c>
      <c r="RKA250" s="214">
        <f>_xlfn.XLOOKUP(RKA234, Schedule!$F$226:$FO$226, Schedule!$F$236:$FO$236, 0)</f>
        <v>0</v>
      </c>
      <c r="RKB250" s="214">
        <f>_xlfn.XLOOKUP(RKB234, Schedule!$F$226:$FO$226, Schedule!$F$236:$FO$236, 0)</f>
        <v>0</v>
      </c>
      <c r="RKC250" s="214">
        <f>_xlfn.XLOOKUP(RKC234, Schedule!$F$226:$FO$226, Schedule!$F$236:$FO$236, 0)</f>
        <v>0</v>
      </c>
      <c r="RKD250" s="214">
        <f>_xlfn.XLOOKUP(RKD234, Schedule!$F$226:$FO$226, Schedule!$F$236:$FO$236, 0)</f>
        <v>0</v>
      </c>
      <c r="RKE250" s="214">
        <f>_xlfn.XLOOKUP(RKE234, Schedule!$F$226:$FO$226, Schedule!$F$236:$FO$236, 0)</f>
        <v>0</v>
      </c>
      <c r="RKF250" s="214">
        <f>_xlfn.XLOOKUP(RKF234, Schedule!$F$226:$FO$226, Schedule!$F$236:$FO$236, 0)</f>
        <v>0</v>
      </c>
      <c r="RKG250" s="214">
        <f>_xlfn.XLOOKUP(RKG234, Schedule!$F$226:$FO$226, Schedule!$F$236:$FO$236, 0)</f>
        <v>0</v>
      </c>
      <c r="RKH250" s="214">
        <f>_xlfn.XLOOKUP(RKH234, Schedule!$F$226:$FO$226, Schedule!$F$236:$FO$236, 0)</f>
        <v>0</v>
      </c>
      <c r="RKI250" s="214">
        <f>_xlfn.XLOOKUP(RKI234, Schedule!$F$226:$FO$226, Schedule!$F$236:$FO$236, 0)</f>
        <v>0</v>
      </c>
      <c r="RKJ250" s="214">
        <f>_xlfn.XLOOKUP(RKJ234, Schedule!$F$226:$FO$226, Schedule!$F$236:$FO$236, 0)</f>
        <v>0</v>
      </c>
      <c r="RKK250" s="214">
        <f>_xlfn.XLOOKUP(RKK234, Schedule!$F$226:$FO$226, Schedule!$F$236:$FO$236, 0)</f>
        <v>0</v>
      </c>
      <c r="RKL250" s="214">
        <f>_xlfn.XLOOKUP(RKL234, Schedule!$F$226:$FO$226, Schedule!$F$236:$FO$236, 0)</f>
        <v>0</v>
      </c>
      <c r="RKM250" s="214">
        <f>_xlfn.XLOOKUP(RKM234, Schedule!$F$226:$FO$226, Schedule!$F$236:$FO$236, 0)</f>
        <v>0</v>
      </c>
      <c r="RKN250" s="214">
        <f>_xlfn.XLOOKUP(RKN234, Schedule!$F$226:$FO$226, Schedule!$F$236:$FO$236, 0)</f>
        <v>0</v>
      </c>
      <c r="RKO250" s="214">
        <f>_xlfn.XLOOKUP(RKO234, Schedule!$F$226:$FO$226, Schedule!$F$236:$FO$236, 0)</f>
        <v>0</v>
      </c>
      <c r="RKP250" s="214">
        <f>_xlfn.XLOOKUP(RKP234, Schedule!$F$226:$FO$226, Schedule!$F$236:$FO$236, 0)</f>
        <v>0</v>
      </c>
      <c r="RKQ250" s="214">
        <f>_xlfn.XLOOKUP(RKQ234, Schedule!$F$226:$FO$226, Schedule!$F$236:$FO$236, 0)</f>
        <v>0</v>
      </c>
      <c r="RKR250" s="214">
        <f>_xlfn.XLOOKUP(RKR234, Schedule!$F$226:$FO$226, Schedule!$F$236:$FO$236, 0)</f>
        <v>0</v>
      </c>
      <c r="RKS250" s="214">
        <f>_xlfn.XLOOKUP(RKS234, Schedule!$F$226:$FO$226, Schedule!$F$236:$FO$236, 0)</f>
        <v>0</v>
      </c>
      <c r="RKT250" s="214">
        <f>_xlfn.XLOOKUP(RKT234, Schedule!$F$226:$FO$226, Schedule!$F$236:$FO$236, 0)</f>
        <v>0</v>
      </c>
      <c r="RKU250" s="214">
        <f>_xlfn.XLOOKUP(RKU234, Schedule!$F$226:$FO$226, Schedule!$F$236:$FO$236, 0)</f>
        <v>0</v>
      </c>
      <c r="RKV250" s="214">
        <f>_xlfn.XLOOKUP(RKV234, Schedule!$F$226:$FO$226, Schedule!$F$236:$FO$236, 0)</f>
        <v>0</v>
      </c>
      <c r="RKW250" s="214">
        <f>_xlfn.XLOOKUP(RKW234, Schedule!$F$226:$FO$226, Schedule!$F$236:$FO$236, 0)</f>
        <v>0</v>
      </c>
      <c r="RKX250" s="214">
        <f>_xlfn.XLOOKUP(RKX234, Schedule!$F$226:$FO$226, Schedule!$F$236:$FO$236, 0)</f>
        <v>0</v>
      </c>
      <c r="RKY250" s="214">
        <f>_xlfn.XLOOKUP(RKY234, Schedule!$F$226:$FO$226, Schedule!$F$236:$FO$236, 0)</f>
        <v>0</v>
      </c>
      <c r="RKZ250" s="214">
        <f>_xlfn.XLOOKUP(RKZ234, Schedule!$F$226:$FO$226, Schedule!$F$236:$FO$236, 0)</f>
        <v>0</v>
      </c>
      <c r="RLA250" s="214">
        <f>_xlfn.XLOOKUP(RLA234, Schedule!$F$226:$FO$226, Schedule!$F$236:$FO$236, 0)</f>
        <v>0</v>
      </c>
      <c r="RLB250" s="214">
        <f>_xlfn.XLOOKUP(RLB234, Schedule!$F$226:$FO$226, Schedule!$F$236:$FO$236, 0)</f>
        <v>0</v>
      </c>
      <c r="RLC250" s="214">
        <f>_xlfn.XLOOKUP(RLC234, Schedule!$F$226:$FO$226, Schedule!$F$236:$FO$236, 0)</f>
        <v>0</v>
      </c>
      <c r="RLD250" s="214">
        <f>_xlfn.XLOOKUP(RLD234, Schedule!$F$226:$FO$226, Schedule!$F$236:$FO$236, 0)</f>
        <v>0</v>
      </c>
      <c r="RLE250" s="214">
        <f>_xlfn.XLOOKUP(RLE234, Schedule!$F$226:$FO$226, Schedule!$F$236:$FO$236, 0)</f>
        <v>0</v>
      </c>
      <c r="RLF250" s="214">
        <f>_xlfn.XLOOKUP(RLF234, Schedule!$F$226:$FO$226, Schedule!$F$236:$FO$236, 0)</f>
        <v>0</v>
      </c>
      <c r="RLG250" s="214">
        <f>_xlfn.XLOOKUP(RLG234, Schedule!$F$226:$FO$226, Schedule!$F$236:$FO$236, 0)</f>
        <v>0</v>
      </c>
      <c r="RLH250" s="214">
        <f>_xlfn.XLOOKUP(RLH234, Schedule!$F$226:$FO$226, Schedule!$F$236:$FO$236, 0)</f>
        <v>0</v>
      </c>
      <c r="RLI250" s="214">
        <f>_xlfn.XLOOKUP(RLI234, Schedule!$F$226:$FO$226, Schedule!$F$236:$FO$236, 0)</f>
        <v>0</v>
      </c>
      <c r="RLJ250" s="214">
        <f>_xlfn.XLOOKUP(RLJ234, Schedule!$F$226:$FO$226, Schedule!$F$236:$FO$236, 0)</f>
        <v>0</v>
      </c>
      <c r="RLK250" s="214">
        <f>_xlfn.XLOOKUP(RLK234, Schedule!$F$226:$FO$226, Schedule!$F$236:$FO$236, 0)</f>
        <v>0</v>
      </c>
      <c r="RLL250" s="214">
        <f>_xlfn.XLOOKUP(RLL234, Schedule!$F$226:$FO$226, Schedule!$F$236:$FO$236, 0)</f>
        <v>0</v>
      </c>
      <c r="RLM250" s="214">
        <f>_xlfn.XLOOKUP(RLM234, Schedule!$F$226:$FO$226, Schedule!$F$236:$FO$236, 0)</f>
        <v>0</v>
      </c>
      <c r="RLN250" s="214">
        <f>_xlfn.XLOOKUP(RLN234, Schedule!$F$226:$FO$226, Schedule!$F$236:$FO$236, 0)</f>
        <v>0</v>
      </c>
      <c r="RLO250" s="214">
        <f>_xlfn.XLOOKUP(RLO234, Schedule!$F$226:$FO$226, Schedule!$F$236:$FO$236, 0)</f>
        <v>0</v>
      </c>
      <c r="RLP250" s="214">
        <f>_xlfn.XLOOKUP(RLP234, Schedule!$F$226:$FO$226, Schedule!$F$236:$FO$236, 0)</f>
        <v>0</v>
      </c>
      <c r="RLQ250" s="214">
        <f>_xlfn.XLOOKUP(RLQ234, Schedule!$F$226:$FO$226, Schedule!$F$236:$FO$236, 0)</f>
        <v>0</v>
      </c>
      <c r="RLR250" s="214">
        <f>_xlfn.XLOOKUP(RLR234, Schedule!$F$226:$FO$226, Schedule!$F$236:$FO$236, 0)</f>
        <v>0</v>
      </c>
      <c r="RLS250" s="214">
        <f>_xlfn.XLOOKUP(RLS234, Schedule!$F$226:$FO$226, Schedule!$F$236:$FO$236, 0)</f>
        <v>0</v>
      </c>
      <c r="RLT250" s="214">
        <f>_xlfn.XLOOKUP(RLT234, Schedule!$F$226:$FO$226, Schedule!$F$236:$FO$236, 0)</f>
        <v>0</v>
      </c>
      <c r="RLU250" s="214">
        <f>_xlfn.XLOOKUP(RLU234, Schedule!$F$226:$FO$226, Schedule!$F$236:$FO$236, 0)</f>
        <v>0</v>
      </c>
      <c r="RLV250" s="214">
        <f>_xlfn.XLOOKUP(RLV234, Schedule!$F$226:$FO$226, Schedule!$F$236:$FO$236, 0)</f>
        <v>0</v>
      </c>
      <c r="RLW250" s="214">
        <f>_xlfn.XLOOKUP(RLW234, Schedule!$F$226:$FO$226, Schedule!$F$236:$FO$236, 0)</f>
        <v>0</v>
      </c>
      <c r="RLX250" s="214">
        <f>_xlfn.XLOOKUP(RLX234, Schedule!$F$226:$FO$226, Schedule!$F$236:$FO$236, 0)</f>
        <v>0</v>
      </c>
      <c r="RLY250" s="214">
        <f>_xlfn.XLOOKUP(RLY234, Schedule!$F$226:$FO$226, Schedule!$F$236:$FO$236, 0)</f>
        <v>0</v>
      </c>
      <c r="RLZ250" s="214">
        <f>_xlfn.XLOOKUP(RLZ234, Schedule!$F$226:$FO$226, Schedule!$F$236:$FO$236, 0)</f>
        <v>0</v>
      </c>
      <c r="RMA250" s="214">
        <f>_xlfn.XLOOKUP(RMA234, Schedule!$F$226:$FO$226, Schedule!$F$236:$FO$236, 0)</f>
        <v>0</v>
      </c>
      <c r="RMB250" s="214">
        <f>_xlfn.XLOOKUP(RMB234, Schedule!$F$226:$FO$226, Schedule!$F$236:$FO$236, 0)</f>
        <v>0</v>
      </c>
      <c r="RMC250" s="214">
        <f>_xlfn.XLOOKUP(RMC234, Schedule!$F$226:$FO$226, Schedule!$F$236:$FO$236, 0)</f>
        <v>0</v>
      </c>
      <c r="RMD250" s="214">
        <f>_xlfn.XLOOKUP(RMD234, Schedule!$F$226:$FO$226, Schedule!$F$236:$FO$236, 0)</f>
        <v>0</v>
      </c>
      <c r="RME250" s="214">
        <f>_xlfn.XLOOKUP(RME234, Schedule!$F$226:$FO$226, Schedule!$F$236:$FO$236, 0)</f>
        <v>0</v>
      </c>
      <c r="RMF250" s="214">
        <f>_xlfn.XLOOKUP(RMF234, Schedule!$F$226:$FO$226, Schedule!$F$236:$FO$236, 0)</f>
        <v>0</v>
      </c>
      <c r="RMG250" s="214">
        <f>_xlfn.XLOOKUP(RMG234, Schedule!$F$226:$FO$226, Schedule!$F$236:$FO$236, 0)</f>
        <v>0</v>
      </c>
      <c r="RMH250" s="214">
        <f>_xlfn.XLOOKUP(RMH234, Schedule!$F$226:$FO$226, Schedule!$F$236:$FO$236, 0)</f>
        <v>0</v>
      </c>
      <c r="RMI250" s="214">
        <f>_xlfn.XLOOKUP(RMI234, Schedule!$F$226:$FO$226, Schedule!$F$236:$FO$236, 0)</f>
        <v>0</v>
      </c>
      <c r="RMJ250" s="214">
        <f>_xlfn.XLOOKUP(RMJ234, Schedule!$F$226:$FO$226, Schedule!$F$236:$FO$236, 0)</f>
        <v>0</v>
      </c>
      <c r="RMK250" s="214">
        <f>_xlfn.XLOOKUP(RMK234, Schedule!$F$226:$FO$226, Schedule!$F$236:$FO$236, 0)</f>
        <v>0</v>
      </c>
      <c r="RML250" s="214">
        <f>_xlfn.XLOOKUP(RML234, Schedule!$F$226:$FO$226, Schedule!$F$236:$FO$236, 0)</f>
        <v>0</v>
      </c>
      <c r="RMM250" s="214">
        <f>_xlfn.XLOOKUP(RMM234, Schedule!$F$226:$FO$226, Schedule!$F$236:$FO$236, 0)</f>
        <v>0</v>
      </c>
      <c r="RMN250" s="214">
        <f>_xlfn.XLOOKUP(RMN234, Schedule!$F$226:$FO$226, Schedule!$F$236:$FO$236, 0)</f>
        <v>0</v>
      </c>
      <c r="RMO250" s="214">
        <f>_xlfn.XLOOKUP(RMO234, Schedule!$F$226:$FO$226, Schedule!$F$236:$FO$236, 0)</f>
        <v>0</v>
      </c>
      <c r="RMP250" s="214">
        <f>_xlfn.XLOOKUP(RMP234, Schedule!$F$226:$FO$226, Schedule!$F$236:$FO$236, 0)</f>
        <v>0</v>
      </c>
      <c r="RMQ250" s="214">
        <f>_xlfn.XLOOKUP(RMQ234, Schedule!$F$226:$FO$226, Schedule!$F$236:$FO$236, 0)</f>
        <v>0</v>
      </c>
      <c r="RMR250" s="214">
        <f>_xlfn.XLOOKUP(RMR234, Schedule!$F$226:$FO$226, Schedule!$F$236:$FO$236, 0)</f>
        <v>0</v>
      </c>
      <c r="RMS250" s="214">
        <f>_xlfn.XLOOKUP(RMS234, Schedule!$F$226:$FO$226, Schedule!$F$236:$FO$236, 0)</f>
        <v>0</v>
      </c>
      <c r="RMT250" s="214">
        <f>_xlfn.XLOOKUP(RMT234, Schedule!$F$226:$FO$226, Schedule!$F$236:$FO$236, 0)</f>
        <v>0</v>
      </c>
      <c r="RMU250" s="214">
        <f>_xlfn.XLOOKUP(RMU234, Schedule!$F$226:$FO$226, Schedule!$F$236:$FO$236, 0)</f>
        <v>0</v>
      </c>
      <c r="RMV250" s="214">
        <f>_xlfn.XLOOKUP(RMV234, Schedule!$F$226:$FO$226, Schedule!$F$236:$FO$236, 0)</f>
        <v>0</v>
      </c>
      <c r="RMW250" s="214">
        <f>_xlfn.XLOOKUP(RMW234, Schedule!$F$226:$FO$226, Schedule!$F$236:$FO$236, 0)</f>
        <v>0</v>
      </c>
      <c r="RMX250" s="214">
        <f>_xlfn.XLOOKUP(RMX234, Schedule!$F$226:$FO$226, Schedule!$F$236:$FO$236, 0)</f>
        <v>0</v>
      </c>
      <c r="RMY250" s="214">
        <f>_xlfn.XLOOKUP(RMY234, Schedule!$F$226:$FO$226, Schedule!$F$236:$FO$236, 0)</f>
        <v>0</v>
      </c>
      <c r="RMZ250" s="214">
        <f>_xlfn.XLOOKUP(RMZ234, Schedule!$F$226:$FO$226, Schedule!$F$236:$FO$236, 0)</f>
        <v>0</v>
      </c>
      <c r="RNA250" s="214">
        <f>_xlfn.XLOOKUP(RNA234, Schedule!$F$226:$FO$226, Schedule!$F$236:$FO$236, 0)</f>
        <v>0</v>
      </c>
      <c r="RNB250" s="214">
        <f>_xlfn.XLOOKUP(RNB234, Schedule!$F$226:$FO$226, Schedule!$F$236:$FO$236, 0)</f>
        <v>0</v>
      </c>
      <c r="RNC250" s="214">
        <f>_xlfn.XLOOKUP(RNC234, Schedule!$F$226:$FO$226, Schedule!$F$236:$FO$236, 0)</f>
        <v>0</v>
      </c>
      <c r="RND250" s="214">
        <f>_xlfn.XLOOKUP(RND234, Schedule!$F$226:$FO$226, Schedule!$F$236:$FO$236, 0)</f>
        <v>0</v>
      </c>
      <c r="RNE250" s="214">
        <f>_xlfn.XLOOKUP(RNE234, Schedule!$F$226:$FO$226, Schedule!$F$236:$FO$236, 0)</f>
        <v>0</v>
      </c>
      <c r="RNF250" s="214">
        <f>_xlfn.XLOOKUP(RNF234, Schedule!$F$226:$FO$226, Schedule!$F$236:$FO$236, 0)</f>
        <v>0</v>
      </c>
      <c r="RNG250" s="214">
        <f>_xlfn.XLOOKUP(RNG234, Schedule!$F$226:$FO$226, Schedule!$F$236:$FO$236, 0)</f>
        <v>0</v>
      </c>
      <c r="RNH250" s="214">
        <f>_xlfn.XLOOKUP(RNH234, Schedule!$F$226:$FO$226, Schedule!$F$236:$FO$236, 0)</f>
        <v>0</v>
      </c>
      <c r="RNI250" s="214">
        <f>_xlfn.XLOOKUP(RNI234, Schedule!$F$226:$FO$226, Schedule!$F$236:$FO$236, 0)</f>
        <v>0</v>
      </c>
      <c r="RNJ250" s="214">
        <f>_xlfn.XLOOKUP(RNJ234, Schedule!$F$226:$FO$226, Schedule!$F$236:$FO$236, 0)</f>
        <v>0</v>
      </c>
      <c r="RNK250" s="214">
        <f>_xlfn.XLOOKUP(RNK234, Schedule!$F$226:$FO$226, Schedule!$F$236:$FO$236, 0)</f>
        <v>0</v>
      </c>
      <c r="RNL250" s="214">
        <f>_xlfn.XLOOKUP(RNL234, Schedule!$F$226:$FO$226, Schedule!$F$236:$FO$236, 0)</f>
        <v>0</v>
      </c>
      <c r="RNM250" s="214">
        <f>_xlfn.XLOOKUP(RNM234, Schedule!$F$226:$FO$226, Schedule!$F$236:$FO$236, 0)</f>
        <v>0</v>
      </c>
      <c r="RNN250" s="214">
        <f>_xlfn.XLOOKUP(RNN234, Schedule!$F$226:$FO$226, Schedule!$F$236:$FO$236, 0)</f>
        <v>0</v>
      </c>
      <c r="RNO250" s="214">
        <f>_xlfn.XLOOKUP(RNO234, Schedule!$F$226:$FO$226, Schedule!$F$236:$FO$236, 0)</f>
        <v>0</v>
      </c>
      <c r="RNP250" s="214">
        <f>_xlfn.XLOOKUP(RNP234, Schedule!$F$226:$FO$226, Schedule!$F$236:$FO$236, 0)</f>
        <v>0</v>
      </c>
      <c r="RNQ250" s="214">
        <f>_xlfn.XLOOKUP(RNQ234, Schedule!$F$226:$FO$226, Schedule!$F$236:$FO$236, 0)</f>
        <v>0</v>
      </c>
      <c r="RNR250" s="214">
        <f>_xlfn.XLOOKUP(RNR234, Schedule!$F$226:$FO$226, Schedule!$F$236:$FO$236, 0)</f>
        <v>0</v>
      </c>
      <c r="RNS250" s="214">
        <f>_xlfn.XLOOKUP(RNS234, Schedule!$F$226:$FO$226, Schedule!$F$236:$FO$236, 0)</f>
        <v>0</v>
      </c>
      <c r="RNT250" s="214">
        <f>_xlfn.XLOOKUP(RNT234, Schedule!$F$226:$FO$226, Schedule!$F$236:$FO$236, 0)</f>
        <v>0</v>
      </c>
      <c r="RNU250" s="214">
        <f>_xlfn.XLOOKUP(RNU234, Schedule!$F$226:$FO$226, Schedule!$F$236:$FO$236, 0)</f>
        <v>0</v>
      </c>
      <c r="RNV250" s="214">
        <f>_xlfn.XLOOKUP(RNV234, Schedule!$F$226:$FO$226, Schedule!$F$236:$FO$236, 0)</f>
        <v>0</v>
      </c>
      <c r="RNW250" s="214">
        <f>_xlfn.XLOOKUP(RNW234, Schedule!$F$226:$FO$226, Schedule!$F$236:$FO$236, 0)</f>
        <v>0</v>
      </c>
      <c r="RNX250" s="214">
        <f>_xlfn.XLOOKUP(RNX234, Schedule!$F$226:$FO$226, Schedule!$F$236:$FO$236, 0)</f>
        <v>0</v>
      </c>
      <c r="RNY250" s="214">
        <f>_xlfn.XLOOKUP(RNY234, Schedule!$F$226:$FO$226, Schedule!$F$236:$FO$236, 0)</f>
        <v>0</v>
      </c>
      <c r="RNZ250" s="214">
        <f>_xlfn.XLOOKUP(RNZ234, Schedule!$F$226:$FO$226, Schedule!$F$236:$FO$236, 0)</f>
        <v>0</v>
      </c>
      <c r="ROA250" s="214">
        <f>_xlfn.XLOOKUP(ROA234, Schedule!$F$226:$FO$226, Schedule!$F$236:$FO$236, 0)</f>
        <v>0</v>
      </c>
      <c r="ROB250" s="214">
        <f>_xlfn.XLOOKUP(ROB234, Schedule!$F$226:$FO$226, Schedule!$F$236:$FO$236, 0)</f>
        <v>0</v>
      </c>
      <c r="ROC250" s="214">
        <f>_xlfn.XLOOKUP(ROC234, Schedule!$F$226:$FO$226, Schedule!$F$236:$FO$236, 0)</f>
        <v>0</v>
      </c>
      <c r="ROD250" s="214">
        <f>_xlfn.XLOOKUP(ROD234, Schedule!$F$226:$FO$226, Schedule!$F$236:$FO$236, 0)</f>
        <v>0</v>
      </c>
      <c r="ROE250" s="214">
        <f>_xlfn.XLOOKUP(ROE234, Schedule!$F$226:$FO$226, Schedule!$F$236:$FO$236, 0)</f>
        <v>0</v>
      </c>
      <c r="ROF250" s="214">
        <f>_xlfn.XLOOKUP(ROF234, Schedule!$F$226:$FO$226, Schedule!$F$236:$FO$236, 0)</f>
        <v>0</v>
      </c>
      <c r="ROG250" s="214">
        <f>_xlfn.XLOOKUP(ROG234, Schedule!$F$226:$FO$226, Schedule!$F$236:$FO$236, 0)</f>
        <v>0</v>
      </c>
      <c r="ROH250" s="214">
        <f>_xlfn.XLOOKUP(ROH234, Schedule!$F$226:$FO$226, Schedule!$F$236:$FO$236, 0)</f>
        <v>0</v>
      </c>
      <c r="ROI250" s="214">
        <f>_xlfn.XLOOKUP(ROI234, Schedule!$F$226:$FO$226, Schedule!$F$236:$FO$236, 0)</f>
        <v>0</v>
      </c>
      <c r="ROJ250" s="214">
        <f>_xlfn.XLOOKUP(ROJ234, Schedule!$F$226:$FO$226, Schedule!$F$236:$FO$236, 0)</f>
        <v>0</v>
      </c>
      <c r="ROK250" s="214">
        <f>_xlfn.XLOOKUP(ROK234, Schedule!$F$226:$FO$226, Schedule!$F$236:$FO$236, 0)</f>
        <v>0</v>
      </c>
      <c r="ROL250" s="214">
        <f>_xlfn.XLOOKUP(ROL234, Schedule!$F$226:$FO$226, Schedule!$F$236:$FO$236, 0)</f>
        <v>0</v>
      </c>
      <c r="ROM250" s="214">
        <f>_xlfn.XLOOKUP(ROM234, Schedule!$F$226:$FO$226, Schedule!$F$236:$FO$236, 0)</f>
        <v>0</v>
      </c>
      <c r="RON250" s="214">
        <f>_xlfn.XLOOKUP(RON234, Schedule!$F$226:$FO$226, Schedule!$F$236:$FO$236, 0)</f>
        <v>0</v>
      </c>
      <c r="ROO250" s="214">
        <f>_xlfn.XLOOKUP(ROO234, Schedule!$F$226:$FO$226, Schedule!$F$236:$FO$236, 0)</f>
        <v>0</v>
      </c>
      <c r="ROP250" s="214">
        <f>_xlfn.XLOOKUP(ROP234, Schedule!$F$226:$FO$226, Schedule!$F$236:$FO$236, 0)</f>
        <v>0</v>
      </c>
      <c r="ROQ250" s="214">
        <f>_xlfn.XLOOKUP(ROQ234, Schedule!$F$226:$FO$226, Schedule!$F$236:$FO$236, 0)</f>
        <v>0</v>
      </c>
      <c r="ROR250" s="214">
        <f>_xlfn.XLOOKUP(ROR234, Schedule!$F$226:$FO$226, Schedule!$F$236:$FO$236, 0)</f>
        <v>0</v>
      </c>
      <c r="ROS250" s="214">
        <f>_xlfn.XLOOKUP(ROS234, Schedule!$F$226:$FO$226, Schedule!$F$236:$FO$236, 0)</f>
        <v>0</v>
      </c>
      <c r="ROT250" s="214">
        <f>_xlfn.XLOOKUP(ROT234, Schedule!$F$226:$FO$226, Schedule!$F$236:$FO$236, 0)</f>
        <v>0</v>
      </c>
      <c r="ROU250" s="214">
        <f>_xlfn.XLOOKUP(ROU234, Schedule!$F$226:$FO$226, Schedule!$F$236:$FO$236, 0)</f>
        <v>0</v>
      </c>
      <c r="ROV250" s="214">
        <f>_xlfn.XLOOKUP(ROV234, Schedule!$F$226:$FO$226, Schedule!$F$236:$FO$236, 0)</f>
        <v>0</v>
      </c>
      <c r="ROW250" s="214">
        <f>_xlfn.XLOOKUP(ROW234, Schedule!$F$226:$FO$226, Schedule!$F$236:$FO$236, 0)</f>
        <v>0</v>
      </c>
      <c r="ROX250" s="214">
        <f>_xlfn.XLOOKUP(ROX234, Schedule!$F$226:$FO$226, Schedule!$F$236:$FO$236, 0)</f>
        <v>0</v>
      </c>
      <c r="ROY250" s="214">
        <f>_xlfn.XLOOKUP(ROY234, Schedule!$F$226:$FO$226, Schedule!$F$236:$FO$236, 0)</f>
        <v>0</v>
      </c>
      <c r="ROZ250" s="214">
        <f>_xlfn.XLOOKUP(ROZ234, Schedule!$F$226:$FO$226, Schedule!$F$236:$FO$236, 0)</f>
        <v>0</v>
      </c>
      <c r="RPA250" s="214">
        <f>_xlfn.XLOOKUP(RPA234, Schedule!$F$226:$FO$226, Schedule!$F$236:$FO$236, 0)</f>
        <v>0</v>
      </c>
      <c r="RPB250" s="214">
        <f>_xlfn.XLOOKUP(RPB234, Schedule!$F$226:$FO$226, Schedule!$F$236:$FO$236, 0)</f>
        <v>0</v>
      </c>
      <c r="RPC250" s="214">
        <f>_xlfn.XLOOKUP(RPC234, Schedule!$F$226:$FO$226, Schedule!$F$236:$FO$236, 0)</f>
        <v>0</v>
      </c>
      <c r="RPD250" s="214">
        <f>_xlfn.XLOOKUP(RPD234, Schedule!$F$226:$FO$226, Schedule!$F$236:$FO$236, 0)</f>
        <v>0</v>
      </c>
      <c r="RPE250" s="214">
        <f>_xlfn.XLOOKUP(RPE234, Schedule!$F$226:$FO$226, Schedule!$F$236:$FO$236, 0)</f>
        <v>0</v>
      </c>
      <c r="RPF250" s="214">
        <f>_xlfn.XLOOKUP(RPF234, Schedule!$F$226:$FO$226, Schedule!$F$236:$FO$236, 0)</f>
        <v>0</v>
      </c>
      <c r="RPG250" s="214">
        <f>_xlfn.XLOOKUP(RPG234, Schedule!$F$226:$FO$226, Schedule!$F$236:$FO$236, 0)</f>
        <v>0</v>
      </c>
      <c r="RPH250" s="214">
        <f>_xlfn.XLOOKUP(RPH234, Schedule!$F$226:$FO$226, Schedule!$F$236:$FO$236, 0)</f>
        <v>0</v>
      </c>
      <c r="RPI250" s="214">
        <f>_xlfn.XLOOKUP(RPI234, Schedule!$F$226:$FO$226, Schedule!$F$236:$FO$236, 0)</f>
        <v>0</v>
      </c>
      <c r="RPJ250" s="214">
        <f>_xlfn.XLOOKUP(RPJ234, Schedule!$F$226:$FO$226, Schedule!$F$236:$FO$236, 0)</f>
        <v>0</v>
      </c>
      <c r="RPK250" s="214">
        <f>_xlfn.XLOOKUP(RPK234, Schedule!$F$226:$FO$226, Schedule!$F$236:$FO$236, 0)</f>
        <v>0</v>
      </c>
      <c r="RPL250" s="214">
        <f>_xlfn.XLOOKUP(RPL234, Schedule!$F$226:$FO$226, Schedule!$F$236:$FO$236, 0)</f>
        <v>0</v>
      </c>
      <c r="RPM250" s="214">
        <f>_xlfn.XLOOKUP(RPM234, Schedule!$F$226:$FO$226, Schedule!$F$236:$FO$236, 0)</f>
        <v>0</v>
      </c>
      <c r="RPN250" s="214">
        <f>_xlfn.XLOOKUP(RPN234, Schedule!$F$226:$FO$226, Schedule!$F$236:$FO$236, 0)</f>
        <v>0</v>
      </c>
      <c r="RPO250" s="214">
        <f>_xlfn.XLOOKUP(RPO234, Schedule!$F$226:$FO$226, Schedule!$F$236:$FO$236, 0)</f>
        <v>0</v>
      </c>
      <c r="RPP250" s="214">
        <f>_xlfn.XLOOKUP(RPP234, Schedule!$F$226:$FO$226, Schedule!$F$236:$FO$236, 0)</f>
        <v>0</v>
      </c>
      <c r="RPQ250" s="214">
        <f>_xlfn.XLOOKUP(RPQ234, Schedule!$F$226:$FO$226, Schedule!$F$236:$FO$236, 0)</f>
        <v>0</v>
      </c>
      <c r="RPR250" s="214">
        <f>_xlfn.XLOOKUP(RPR234, Schedule!$F$226:$FO$226, Schedule!$F$236:$FO$236, 0)</f>
        <v>0</v>
      </c>
      <c r="RPS250" s="214">
        <f>_xlfn.XLOOKUP(RPS234, Schedule!$F$226:$FO$226, Schedule!$F$236:$FO$236, 0)</f>
        <v>0</v>
      </c>
      <c r="RPT250" s="214">
        <f>_xlfn.XLOOKUP(RPT234, Schedule!$F$226:$FO$226, Schedule!$F$236:$FO$236, 0)</f>
        <v>0</v>
      </c>
      <c r="RPU250" s="214">
        <f>_xlfn.XLOOKUP(RPU234, Schedule!$F$226:$FO$226, Schedule!$F$236:$FO$236, 0)</f>
        <v>0</v>
      </c>
      <c r="RPV250" s="214">
        <f>_xlfn.XLOOKUP(RPV234, Schedule!$F$226:$FO$226, Schedule!$F$236:$FO$236, 0)</f>
        <v>0</v>
      </c>
      <c r="RPW250" s="214">
        <f>_xlfn.XLOOKUP(RPW234, Schedule!$F$226:$FO$226, Schedule!$F$236:$FO$236, 0)</f>
        <v>0</v>
      </c>
      <c r="RPX250" s="214">
        <f>_xlfn.XLOOKUP(RPX234, Schedule!$F$226:$FO$226, Schedule!$F$236:$FO$236, 0)</f>
        <v>0</v>
      </c>
      <c r="RPY250" s="214">
        <f>_xlfn.XLOOKUP(RPY234, Schedule!$F$226:$FO$226, Schedule!$F$236:$FO$236, 0)</f>
        <v>0</v>
      </c>
      <c r="RPZ250" s="214">
        <f>_xlfn.XLOOKUP(RPZ234, Schedule!$F$226:$FO$226, Schedule!$F$236:$FO$236, 0)</f>
        <v>0</v>
      </c>
      <c r="RQA250" s="214">
        <f>_xlfn.XLOOKUP(RQA234, Schedule!$F$226:$FO$226, Schedule!$F$236:$FO$236, 0)</f>
        <v>0</v>
      </c>
      <c r="RQB250" s="214">
        <f>_xlfn.XLOOKUP(RQB234, Schedule!$F$226:$FO$226, Schedule!$F$236:$FO$236, 0)</f>
        <v>0</v>
      </c>
      <c r="RQC250" s="214">
        <f>_xlfn.XLOOKUP(RQC234, Schedule!$F$226:$FO$226, Schedule!$F$236:$FO$236, 0)</f>
        <v>0</v>
      </c>
      <c r="RQD250" s="214">
        <f>_xlfn.XLOOKUP(RQD234, Schedule!$F$226:$FO$226, Schedule!$F$236:$FO$236, 0)</f>
        <v>0</v>
      </c>
      <c r="RQE250" s="214">
        <f>_xlfn.XLOOKUP(RQE234, Schedule!$F$226:$FO$226, Schedule!$F$236:$FO$236, 0)</f>
        <v>0</v>
      </c>
      <c r="RQF250" s="214">
        <f>_xlfn.XLOOKUP(RQF234, Schedule!$F$226:$FO$226, Schedule!$F$236:$FO$236, 0)</f>
        <v>0</v>
      </c>
      <c r="RQG250" s="214">
        <f>_xlfn.XLOOKUP(RQG234, Schedule!$F$226:$FO$226, Schedule!$F$236:$FO$236, 0)</f>
        <v>0</v>
      </c>
      <c r="RQH250" s="214">
        <f>_xlfn.XLOOKUP(RQH234, Schedule!$F$226:$FO$226, Schedule!$F$236:$FO$236, 0)</f>
        <v>0</v>
      </c>
      <c r="RQI250" s="214">
        <f>_xlfn.XLOOKUP(RQI234, Schedule!$F$226:$FO$226, Schedule!$F$236:$FO$236, 0)</f>
        <v>0</v>
      </c>
      <c r="RQJ250" s="214">
        <f>_xlfn.XLOOKUP(RQJ234, Schedule!$F$226:$FO$226, Schedule!$F$236:$FO$236, 0)</f>
        <v>0</v>
      </c>
      <c r="RQK250" s="214">
        <f>_xlfn.XLOOKUP(RQK234, Schedule!$F$226:$FO$226, Schedule!$F$236:$FO$236, 0)</f>
        <v>0</v>
      </c>
      <c r="RQL250" s="214">
        <f>_xlfn.XLOOKUP(RQL234, Schedule!$F$226:$FO$226, Schedule!$F$236:$FO$236, 0)</f>
        <v>0</v>
      </c>
      <c r="RQM250" s="214">
        <f>_xlfn.XLOOKUP(RQM234, Schedule!$F$226:$FO$226, Schedule!$F$236:$FO$236, 0)</f>
        <v>0</v>
      </c>
      <c r="RQN250" s="214">
        <f>_xlfn.XLOOKUP(RQN234, Schedule!$F$226:$FO$226, Schedule!$F$236:$FO$236, 0)</f>
        <v>0</v>
      </c>
      <c r="RQO250" s="214">
        <f>_xlfn.XLOOKUP(RQO234, Schedule!$F$226:$FO$226, Schedule!$F$236:$FO$236, 0)</f>
        <v>0</v>
      </c>
      <c r="RQP250" s="214">
        <f>_xlfn.XLOOKUP(RQP234, Schedule!$F$226:$FO$226, Schedule!$F$236:$FO$236, 0)</f>
        <v>0</v>
      </c>
      <c r="RQQ250" s="214">
        <f>_xlfn.XLOOKUP(RQQ234, Schedule!$F$226:$FO$226, Schedule!$F$236:$FO$236, 0)</f>
        <v>0</v>
      </c>
      <c r="RQR250" s="214">
        <f>_xlfn.XLOOKUP(RQR234, Schedule!$F$226:$FO$226, Schedule!$F$236:$FO$236, 0)</f>
        <v>0</v>
      </c>
      <c r="RQS250" s="214">
        <f>_xlfn.XLOOKUP(RQS234, Schedule!$F$226:$FO$226, Schedule!$F$236:$FO$236, 0)</f>
        <v>0</v>
      </c>
      <c r="RQT250" s="214">
        <f>_xlfn.XLOOKUP(RQT234, Schedule!$F$226:$FO$226, Schedule!$F$236:$FO$236, 0)</f>
        <v>0</v>
      </c>
      <c r="RQU250" s="214">
        <f>_xlfn.XLOOKUP(RQU234, Schedule!$F$226:$FO$226, Schedule!$F$236:$FO$236, 0)</f>
        <v>0</v>
      </c>
      <c r="RQV250" s="214">
        <f>_xlfn.XLOOKUP(RQV234, Schedule!$F$226:$FO$226, Schedule!$F$236:$FO$236, 0)</f>
        <v>0</v>
      </c>
      <c r="RQW250" s="214">
        <f>_xlfn.XLOOKUP(RQW234, Schedule!$F$226:$FO$226, Schedule!$F$236:$FO$236, 0)</f>
        <v>0</v>
      </c>
      <c r="RQX250" s="214">
        <f>_xlfn.XLOOKUP(RQX234, Schedule!$F$226:$FO$226, Schedule!$F$236:$FO$236, 0)</f>
        <v>0</v>
      </c>
      <c r="RQY250" s="214">
        <f>_xlfn.XLOOKUP(RQY234, Schedule!$F$226:$FO$226, Schedule!$F$236:$FO$236, 0)</f>
        <v>0</v>
      </c>
      <c r="RQZ250" s="214">
        <f>_xlfn.XLOOKUP(RQZ234, Schedule!$F$226:$FO$226, Schedule!$F$236:$FO$236, 0)</f>
        <v>0</v>
      </c>
      <c r="RRA250" s="214">
        <f>_xlfn.XLOOKUP(RRA234, Schedule!$F$226:$FO$226, Schedule!$F$236:$FO$236, 0)</f>
        <v>0</v>
      </c>
      <c r="RRB250" s="214">
        <f>_xlfn.XLOOKUP(RRB234, Schedule!$F$226:$FO$226, Schedule!$F$236:$FO$236, 0)</f>
        <v>0</v>
      </c>
      <c r="RRC250" s="214">
        <f>_xlfn.XLOOKUP(RRC234, Schedule!$F$226:$FO$226, Schedule!$F$236:$FO$236, 0)</f>
        <v>0</v>
      </c>
      <c r="RRD250" s="214">
        <f>_xlfn.XLOOKUP(RRD234, Schedule!$F$226:$FO$226, Schedule!$F$236:$FO$236, 0)</f>
        <v>0</v>
      </c>
      <c r="RRE250" s="214">
        <f>_xlfn.XLOOKUP(RRE234, Schedule!$F$226:$FO$226, Schedule!$F$236:$FO$236, 0)</f>
        <v>0</v>
      </c>
      <c r="RRF250" s="214">
        <f>_xlfn.XLOOKUP(RRF234, Schedule!$F$226:$FO$226, Schedule!$F$236:$FO$236, 0)</f>
        <v>0</v>
      </c>
      <c r="RRG250" s="214">
        <f>_xlfn.XLOOKUP(RRG234, Schedule!$F$226:$FO$226, Schedule!$F$236:$FO$236, 0)</f>
        <v>0</v>
      </c>
      <c r="RRH250" s="214">
        <f>_xlfn.XLOOKUP(RRH234, Schedule!$F$226:$FO$226, Schedule!$F$236:$FO$236, 0)</f>
        <v>0</v>
      </c>
      <c r="RRI250" s="214">
        <f>_xlfn.XLOOKUP(RRI234, Schedule!$F$226:$FO$226, Schedule!$F$236:$FO$236, 0)</f>
        <v>0</v>
      </c>
      <c r="RRJ250" s="214">
        <f>_xlfn.XLOOKUP(RRJ234, Schedule!$F$226:$FO$226, Schedule!$F$236:$FO$236, 0)</f>
        <v>0</v>
      </c>
      <c r="RRK250" s="214">
        <f>_xlfn.XLOOKUP(RRK234, Schedule!$F$226:$FO$226, Schedule!$F$236:$FO$236, 0)</f>
        <v>0</v>
      </c>
      <c r="RRL250" s="214">
        <f>_xlfn.XLOOKUP(RRL234, Schedule!$F$226:$FO$226, Schedule!$F$236:$FO$236, 0)</f>
        <v>0</v>
      </c>
      <c r="RRM250" s="214">
        <f>_xlfn.XLOOKUP(RRM234, Schedule!$F$226:$FO$226, Schedule!$F$236:$FO$236, 0)</f>
        <v>0</v>
      </c>
      <c r="RRN250" s="214">
        <f>_xlfn.XLOOKUP(RRN234, Schedule!$F$226:$FO$226, Schedule!$F$236:$FO$236, 0)</f>
        <v>0</v>
      </c>
      <c r="RRO250" s="214">
        <f>_xlfn.XLOOKUP(RRO234, Schedule!$F$226:$FO$226, Schedule!$F$236:$FO$236, 0)</f>
        <v>0</v>
      </c>
      <c r="RRP250" s="214">
        <f>_xlfn.XLOOKUP(RRP234, Schedule!$F$226:$FO$226, Schedule!$F$236:$FO$236, 0)</f>
        <v>0</v>
      </c>
      <c r="RRQ250" s="214">
        <f>_xlfn.XLOOKUP(RRQ234, Schedule!$F$226:$FO$226, Schedule!$F$236:$FO$236, 0)</f>
        <v>0</v>
      </c>
      <c r="RRR250" s="214">
        <f>_xlfn.XLOOKUP(RRR234, Schedule!$F$226:$FO$226, Schedule!$F$236:$FO$236, 0)</f>
        <v>0</v>
      </c>
      <c r="RRS250" s="214">
        <f>_xlfn.XLOOKUP(RRS234, Schedule!$F$226:$FO$226, Schedule!$F$236:$FO$236, 0)</f>
        <v>0</v>
      </c>
      <c r="RRT250" s="214">
        <f>_xlfn.XLOOKUP(RRT234, Schedule!$F$226:$FO$226, Schedule!$F$236:$FO$236, 0)</f>
        <v>0</v>
      </c>
      <c r="RRU250" s="214">
        <f>_xlfn.XLOOKUP(RRU234, Schedule!$F$226:$FO$226, Schedule!$F$236:$FO$236, 0)</f>
        <v>0</v>
      </c>
      <c r="RRV250" s="214">
        <f>_xlfn.XLOOKUP(RRV234, Schedule!$F$226:$FO$226, Schedule!$F$236:$FO$236, 0)</f>
        <v>0</v>
      </c>
      <c r="RRW250" s="214">
        <f>_xlfn.XLOOKUP(RRW234, Schedule!$F$226:$FO$226, Schedule!$F$236:$FO$236, 0)</f>
        <v>0</v>
      </c>
      <c r="RRX250" s="214">
        <f>_xlfn.XLOOKUP(RRX234, Schedule!$F$226:$FO$226, Schedule!$F$236:$FO$236, 0)</f>
        <v>0</v>
      </c>
      <c r="RRY250" s="214">
        <f>_xlfn.XLOOKUP(RRY234, Schedule!$F$226:$FO$226, Schedule!$F$236:$FO$236, 0)</f>
        <v>0</v>
      </c>
      <c r="RRZ250" s="214">
        <f>_xlfn.XLOOKUP(RRZ234, Schedule!$F$226:$FO$226, Schedule!$F$236:$FO$236, 0)</f>
        <v>0</v>
      </c>
      <c r="RSA250" s="214">
        <f>_xlfn.XLOOKUP(RSA234, Schedule!$F$226:$FO$226, Schedule!$F$236:$FO$236, 0)</f>
        <v>0</v>
      </c>
      <c r="RSB250" s="214">
        <f>_xlfn.XLOOKUP(RSB234, Schedule!$F$226:$FO$226, Schedule!$F$236:$FO$236, 0)</f>
        <v>0</v>
      </c>
      <c r="RSC250" s="214">
        <f>_xlfn.XLOOKUP(RSC234, Schedule!$F$226:$FO$226, Schedule!$F$236:$FO$236, 0)</f>
        <v>0</v>
      </c>
      <c r="RSD250" s="214">
        <f>_xlfn.XLOOKUP(RSD234, Schedule!$F$226:$FO$226, Schedule!$F$236:$FO$236, 0)</f>
        <v>0</v>
      </c>
      <c r="RSE250" s="214">
        <f>_xlfn.XLOOKUP(RSE234, Schedule!$F$226:$FO$226, Schedule!$F$236:$FO$236, 0)</f>
        <v>0</v>
      </c>
      <c r="RSF250" s="214">
        <f>_xlfn.XLOOKUP(RSF234, Schedule!$F$226:$FO$226, Schedule!$F$236:$FO$236, 0)</f>
        <v>0</v>
      </c>
      <c r="RSG250" s="214">
        <f>_xlfn.XLOOKUP(RSG234, Schedule!$F$226:$FO$226, Schedule!$F$236:$FO$236, 0)</f>
        <v>0</v>
      </c>
      <c r="RSH250" s="214">
        <f>_xlfn.XLOOKUP(RSH234, Schedule!$F$226:$FO$226, Schedule!$F$236:$FO$236, 0)</f>
        <v>0</v>
      </c>
      <c r="RSI250" s="214">
        <f>_xlfn.XLOOKUP(RSI234, Schedule!$F$226:$FO$226, Schedule!$F$236:$FO$236, 0)</f>
        <v>0</v>
      </c>
      <c r="RSJ250" s="214">
        <f>_xlfn.XLOOKUP(RSJ234, Schedule!$F$226:$FO$226, Schedule!$F$236:$FO$236, 0)</f>
        <v>0</v>
      </c>
      <c r="RSK250" s="214">
        <f>_xlfn.XLOOKUP(RSK234, Schedule!$F$226:$FO$226, Schedule!$F$236:$FO$236, 0)</f>
        <v>0</v>
      </c>
      <c r="RSL250" s="214">
        <f>_xlfn.XLOOKUP(RSL234, Schedule!$F$226:$FO$226, Schedule!$F$236:$FO$236, 0)</f>
        <v>0</v>
      </c>
      <c r="RSM250" s="214">
        <f>_xlfn.XLOOKUP(RSM234, Schedule!$F$226:$FO$226, Schedule!$F$236:$FO$236, 0)</f>
        <v>0</v>
      </c>
      <c r="RSN250" s="214">
        <f>_xlfn.XLOOKUP(RSN234, Schedule!$F$226:$FO$226, Schedule!$F$236:$FO$236, 0)</f>
        <v>0</v>
      </c>
      <c r="RSO250" s="214">
        <f>_xlfn.XLOOKUP(RSO234, Schedule!$F$226:$FO$226, Schedule!$F$236:$FO$236, 0)</f>
        <v>0</v>
      </c>
      <c r="RSP250" s="214">
        <f>_xlfn.XLOOKUP(RSP234, Schedule!$F$226:$FO$226, Schedule!$F$236:$FO$236, 0)</f>
        <v>0</v>
      </c>
      <c r="RSQ250" s="214">
        <f>_xlfn.XLOOKUP(RSQ234, Schedule!$F$226:$FO$226, Schedule!$F$236:$FO$236, 0)</f>
        <v>0</v>
      </c>
      <c r="RSR250" s="214">
        <f>_xlfn.XLOOKUP(RSR234, Schedule!$F$226:$FO$226, Schedule!$F$236:$FO$236, 0)</f>
        <v>0</v>
      </c>
      <c r="RSS250" s="214">
        <f>_xlfn.XLOOKUP(RSS234, Schedule!$F$226:$FO$226, Schedule!$F$236:$FO$236, 0)</f>
        <v>0</v>
      </c>
      <c r="RST250" s="214">
        <f>_xlfn.XLOOKUP(RST234, Schedule!$F$226:$FO$226, Schedule!$F$236:$FO$236, 0)</f>
        <v>0</v>
      </c>
      <c r="RSU250" s="214">
        <f>_xlfn.XLOOKUP(RSU234, Schedule!$F$226:$FO$226, Schedule!$F$236:$FO$236, 0)</f>
        <v>0</v>
      </c>
      <c r="RSV250" s="214">
        <f>_xlfn.XLOOKUP(RSV234, Schedule!$F$226:$FO$226, Schedule!$F$236:$FO$236, 0)</f>
        <v>0</v>
      </c>
      <c r="RSW250" s="214">
        <f>_xlfn.XLOOKUP(RSW234, Schedule!$F$226:$FO$226, Schedule!$F$236:$FO$236, 0)</f>
        <v>0</v>
      </c>
      <c r="RSX250" s="214">
        <f>_xlfn.XLOOKUP(RSX234, Schedule!$F$226:$FO$226, Schedule!$F$236:$FO$236, 0)</f>
        <v>0</v>
      </c>
      <c r="RSY250" s="214">
        <f>_xlfn.XLOOKUP(RSY234, Schedule!$F$226:$FO$226, Schedule!$F$236:$FO$236, 0)</f>
        <v>0</v>
      </c>
      <c r="RSZ250" s="214">
        <f>_xlfn.XLOOKUP(RSZ234, Schedule!$F$226:$FO$226, Schedule!$F$236:$FO$236, 0)</f>
        <v>0</v>
      </c>
      <c r="RTA250" s="214">
        <f>_xlfn.XLOOKUP(RTA234, Schedule!$F$226:$FO$226, Schedule!$F$236:$FO$236, 0)</f>
        <v>0</v>
      </c>
      <c r="RTB250" s="214">
        <f>_xlfn.XLOOKUP(RTB234, Schedule!$F$226:$FO$226, Schedule!$F$236:$FO$236, 0)</f>
        <v>0</v>
      </c>
      <c r="RTC250" s="214">
        <f>_xlfn.XLOOKUP(RTC234, Schedule!$F$226:$FO$226, Schedule!$F$236:$FO$236, 0)</f>
        <v>0</v>
      </c>
      <c r="RTD250" s="214">
        <f>_xlfn.XLOOKUP(RTD234, Schedule!$F$226:$FO$226, Schedule!$F$236:$FO$236, 0)</f>
        <v>0</v>
      </c>
      <c r="RTE250" s="214">
        <f>_xlfn.XLOOKUP(RTE234, Schedule!$F$226:$FO$226, Schedule!$F$236:$FO$236, 0)</f>
        <v>0</v>
      </c>
      <c r="RTF250" s="214">
        <f>_xlfn.XLOOKUP(RTF234, Schedule!$F$226:$FO$226, Schedule!$F$236:$FO$236, 0)</f>
        <v>0</v>
      </c>
      <c r="RTG250" s="214">
        <f>_xlfn.XLOOKUP(RTG234, Schedule!$F$226:$FO$226, Schedule!$F$236:$FO$236, 0)</f>
        <v>0</v>
      </c>
      <c r="RTH250" s="214">
        <f>_xlfn.XLOOKUP(RTH234, Schedule!$F$226:$FO$226, Schedule!$F$236:$FO$236, 0)</f>
        <v>0</v>
      </c>
      <c r="RTI250" s="214">
        <f>_xlfn.XLOOKUP(RTI234, Schedule!$F$226:$FO$226, Schedule!$F$236:$FO$236, 0)</f>
        <v>0</v>
      </c>
      <c r="RTJ250" s="214">
        <f>_xlfn.XLOOKUP(RTJ234, Schedule!$F$226:$FO$226, Schedule!$F$236:$FO$236, 0)</f>
        <v>0</v>
      </c>
      <c r="RTK250" s="214">
        <f>_xlfn.XLOOKUP(RTK234, Schedule!$F$226:$FO$226, Schedule!$F$236:$FO$236, 0)</f>
        <v>0</v>
      </c>
      <c r="RTL250" s="214">
        <f>_xlfn.XLOOKUP(RTL234, Schedule!$F$226:$FO$226, Schedule!$F$236:$FO$236, 0)</f>
        <v>0</v>
      </c>
      <c r="RTM250" s="214">
        <f>_xlfn.XLOOKUP(RTM234, Schedule!$F$226:$FO$226, Schedule!$F$236:$FO$236, 0)</f>
        <v>0</v>
      </c>
      <c r="RTN250" s="214">
        <f>_xlfn.XLOOKUP(RTN234, Schedule!$F$226:$FO$226, Schedule!$F$236:$FO$236, 0)</f>
        <v>0</v>
      </c>
      <c r="RTO250" s="214">
        <f>_xlfn.XLOOKUP(RTO234, Schedule!$F$226:$FO$226, Schedule!$F$236:$FO$236, 0)</f>
        <v>0</v>
      </c>
      <c r="RTP250" s="214">
        <f>_xlfn.XLOOKUP(RTP234, Schedule!$F$226:$FO$226, Schedule!$F$236:$FO$236, 0)</f>
        <v>0</v>
      </c>
      <c r="RTQ250" s="214">
        <f>_xlfn.XLOOKUP(RTQ234, Schedule!$F$226:$FO$226, Schedule!$F$236:$FO$236, 0)</f>
        <v>0</v>
      </c>
      <c r="RTR250" s="214">
        <f>_xlfn.XLOOKUP(RTR234, Schedule!$F$226:$FO$226, Schedule!$F$236:$FO$236, 0)</f>
        <v>0</v>
      </c>
      <c r="RTS250" s="214">
        <f>_xlfn.XLOOKUP(RTS234, Schedule!$F$226:$FO$226, Schedule!$F$236:$FO$236, 0)</f>
        <v>0</v>
      </c>
      <c r="RTT250" s="214">
        <f>_xlfn.XLOOKUP(RTT234, Schedule!$F$226:$FO$226, Schedule!$F$236:$FO$236, 0)</f>
        <v>0</v>
      </c>
      <c r="RTU250" s="214">
        <f>_xlfn.XLOOKUP(RTU234, Schedule!$F$226:$FO$226, Schedule!$F$236:$FO$236, 0)</f>
        <v>0</v>
      </c>
      <c r="RTV250" s="214">
        <f>_xlfn.XLOOKUP(RTV234, Schedule!$F$226:$FO$226, Schedule!$F$236:$FO$236, 0)</f>
        <v>0</v>
      </c>
      <c r="RTW250" s="214">
        <f>_xlfn.XLOOKUP(RTW234, Schedule!$F$226:$FO$226, Schedule!$F$236:$FO$236, 0)</f>
        <v>0</v>
      </c>
      <c r="RTX250" s="214">
        <f>_xlfn.XLOOKUP(RTX234, Schedule!$F$226:$FO$226, Schedule!$F$236:$FO$236, 0)</f>
        <v>0</v>
      </c>
      <c r="RTY250" s="214">
        <f>_xlfn.XLOOKUP(RTY234, Schedule!$F$226:$FO$226, Schedule!$F$236:$FO$236, 0)</f>
        <v>0</v>
      </c>
      <c r="RTZ250" s="214">
        <f>_xlfn.XLOOKUP(RTZ234, Schedule!$F$226:$FO$226, Schedule!$F$236:$FO$236, 0)</f>
        <v>0</v>
      </c>
      <c r="RUA250" s="214">
        <f>_xlfn.XLOOKUP(RUA234, Schedule!$F$226:$FO$226, Schedule!$F$236:$FO$236, 0)</f>
        <v>0</v>
      </c>
      <c r="RUB250" s="214">
        <f>_xlfn.XLOOKUP(RUB234, Schedule!$F$226:$FO$226, Schedule!$F$236:$FO$236, 0)</f>
        <v>0</v>
      </c>
      <c r="RUC250" s="214">
        <f>_xlfn.XLOOKUP(RUC234, Schedule!$F$226:$FO$226, Schedule!$F$236:$FO$236, 0)</f>
        <v>0</v>
      </c>
      <c r="RUD250" s="214">
        <f>_xlfn.XLOOKUP(RUD234, Schedule!$F$226:$FO$226, Schedule!$F$236:$FO$236, 0)</f>
        <v>0</v>
      </c>
      <c r="RUE250" s="214">
        <f>_xlfn.XLOOKUP(RUE234, Schedule!$F$226:$FO$226, Schedule!$F$236:$FO$236, 0)</f>
        <v>0</v>
      </c>
      <c r="RUF250" s="214">
        <f>_xlfn.XLOOKUP(RUF234, Schedule!$F$226:$FO$226, Schedule!$F$236:$FO$236, 0)</f>
        <v>0</v>
      </c>
      <c r="RUG250" s="214">
        <f>_xlfn.XLOOKUP(RUG234, Schedule!$F$226:$FO$226, Schedule!$F$236:$FO$236, 0)</f>
        <v>0</v>
      </c>
      <c r="RUH250" s="214">
        <f>_xlfn.XLOOKUP(RUH234, Schedule!$F$226:$FO$226, Schedule!$F$236:$FO$236, 0)</f>
        <v>0</v>
      </c>
      <c r="RUI250" s="214">
        <f>_xlfn.XLOOKUP(RUI234, Schedule!$F$226:$FO$226, Schedule!$F$236:$FO$236, 0)</f>
        <v>0</v>
      </c>
      <c r="RUJ250" s="214">
        <f>_xlfn.XLOOKUP(RUJ234, Schedule!$F$226:$FO$226, Schedule!$F$236:$FO$236, 0)</f>
        <v>0</v>
      </c>
      <c r="RUK250" s="214">
        <f>_xlfn.XLOOKUP(RUK234, Schedule!$F$226:$FO$226, Schedule!$F$236:$FO$236, 0)</f>
        <v>0</v>
      </c>
      <c r="RUL250" s="214">
        <f>_xlfn.XLOOKUP(RUL234, Schedule!$F$226:$FO$226, Schedule!$F$236:$FO$236, 0)</f>
        <v>0</v>
      </c>
      <c r="RUM250" s="214">
        <f>_xlfn.XLOOKUP(RUM234, Schedule!$F$226:$FO$226, Schedule!$F$236:$FO$236, 0)</f>
        <v>0</v>
      </c>
      <c r="RUN250" s="214">
        <f>_xlfn.XLOOKUP(RUN234, Schedule!$F$226:$FO$226, Schedule!$F$236:$FO$236, 0)</f>
        <v>0</v>
      </c>
      <c r="RUO250" s="214">
        <f>_xlfn.XLOOKUP(RUO234, Schedule!$F$226:$FO$226, Schedule!$F$236:$FO$236, 0)</f>
        <v>0</v>
      </c>
      <c r="RUP250" s="214">
        <f>_xlfn.XLOOKUP(RUP234, Schedule!$F$226:$FO$226, Schedule!$F$236:$FO$236, 0)</f>
        <v>0</v>
      </c>
      <c r="RUQ250" s="214">
        <f>_xlfn.XLOOKUP(RUQ234, Schedule!$F$226:$FO$226, Schedule!$F$236:$FO$236, 0)</f>
        <v>0</v>
      </c>
      <c r="RUR250" s="214">
        <f>_xlfn.XLOOKUP(RUR234, Schedule!$F$226:$FO$226, Schedule!$F$236:$FO$236, 0)</f>
        <v>0</v>
      </c>
      <c r="RUS250" s="214">
        <f>_xlfn.XLOOKUP(RUS234, Schedule!$F$226:$FO$226, Schedule!$F$236:$FO$236, 0)</f>
        <v>0</v>
      </c>
      <c r="RUT250" s="214">
        <f>_xlfn.XLOOKUP(RUT234, Schedule!$F$226:$FO$226, Schedule!$F$236:$FO$236, 0)</f>
        <v>0</v>
      </c>
      <c r="RUU250" s="214">
        <f>_xlfn.XLOOKUP(RUU234, Schedule!$F$226:$FO$226, Schedule!$F$236:$FO$236, 0)</f>
        <v>0</v>
      </c>
      <c r="RUV250" s="214">
        <f>_xlfn.XLOOKUP(RUV234, Schedule!$F$226:$FO$226, Schedule!$F$236:$FO$236, 0)</f>
        <v>0</v>
      </c>
      <c r="RUW250" s="214">
        <f>_xlfn.XLOOKUP(RUW234, Schedule!$F$226:$FO$226, Schedule!$F$236:$FO$236, 0)</f>
        <v>0</v>
      </c>
      <c r="RUX250" s="214">
        <f>_xlfn.XLOOKUP(RUX234, Schedule!$F$226:$FO$226, Schedule!$F$236:$FO$236, 0)</f>
        <v>0</v>
      </c>
      <c r="RUY250" s="214">
        <f>_xlfn.XLOOKUP(RUY234, Schedule!$F$226:$FO$226, Schedule!$F$236:$FO$236, 0)</f>
        <v>0</v>
      </c>
      <c r="RUZ250" s="214">
        <f>_xlfn.XLOOKUP(RUZ234, Schedule!$F$226:$FO$226, Schedule!$F$236:$FO$236, 0)</f>
        <v>0</v>
      </c>
      <c r="RVA250" s="214">
        <f>_xlfn.XLOOKUP(RVA234, Schedule!$F$226:$FO$226, Schedule!$F$236:$FO$236, 0)</f>
        <v>0</v>
      </c>
      <c r="RVB250" s="214">
        <f>_xlfn.XLOOKUP(RVB234, Schedule!$F$226:$FO$226, Schedule!$F$236:$FO$236, 0)</f>
        <v>0</v>
      </c>
      <c r="RVC250" s="214">
        <f>_xlfn.XLOOKUP(RVC234, Schedule!$F$226:$FO$226, Schedule!$F$236:$FO$236, 0)</f>
        <v>0</v>
      </c>
      <c r="RVD250" s="214">
        <f>_xlfn.XLOOKUP(RVD234, Schedule!$F$226:$FO$226, Schedule!$F$236:$FO$236, 0)</f>
        <v>0</v>
      </c>
      <c r="RVE250" s="214">
        <f>_xlfn.XLOOKUP(RVE234, Schedule!$F$226:$FO$226, Schedule!$F$236:$FO$236, 0)</f>
        <v>0</v>
      </c>
      <c r="RVF250" s="214">
        <f>_xlfn.XLOOKUP(RVF234, Schedule!$F$226:$FO$226, Schedule!$F$236:$FO$236, 0)</f>
        <v>0</v>
      </c>
      <c r="RVG250" s="214">
        <f>_xlfn.XLOOKUP(RVG234, Schedule!$F$226:$FO$226, Schedule!$F$236:$FO$236, 0)</f>
        <v>0</v>
      </c>
      <c r="RVH250" s="214">
        <f>_xlfn.XLOOKUP(RVH234, Schedule!$F$226:$FO$226, Schedule!$F$236:$FO$236, 0)</f>
        <v>0</v>
      </c>
      <c r="RVI250" s="214">
        <f>_xlfn.XLOOKUP(RVI234, Schedule!$F$226:$FO$226, Schedule!$F$236:$FO$236, 0)</f>
        <v>0</v>
      </c>
      <c r="RVJ250" s="214">
        <f>_xlfn.XLOOKUP(RVJ234, Schedule!$F$226:$FO$226, Schedule!$F$236:$FO$236, 0)</f>
        <v>0</v>
      </c>
      <c r="RVK250" s="214">
        <f>_xlfn.XLOOKUP(RVK234, Schedule!$F$226:$FO$226, Schedule!$F$236:$FO$236, 0)</f>
        <v>0</v>
      </c>
      <c r="RVL250" s="214">
        <f>_xlfn.XLOOKUP(RVL234, Schedule!$F$226:$FO$226, Schedule!$F$236:$FO$236, 0)</f>
        <v>0</v>
      </c>
      <c r="RVM250" s="214">
        <f>_xlfn.XLOOKUP(RVM234, Schedule!$F$226:$FO$226, Schedule!$F$236:$FO$236, 0)</f>
        <v>0</v>
      </c>
      <c r="RVN250" s="214">
        <f>_xlfn.XLOOKUP(RVN234, Schedule!$F$226:$FO$226, Schedule!$F$236:$FO$236, 0)</f>
        <v>0</v>
      </c>
      <c r="RVO250" s="214">
        <f>_xlfn.XLOOKUP(RVO234, Schedule!$F$226:$FO$226, Schedule!$F$236:$FO$236, 0)</f>
        <v>0</v>
      </c>
      <c r="RVP250" s="214">
        <f>_xlfn.XLOOKUP(RVP234, Schedule!$F$226:$FO$226, Schedule!$F$236:$FO$236, 0)</f>
        <v>0</v>
      </c>
      <c r="RVQ250" s="214">
        <f>_xlfn.XLOOKUP(RVQ234, Schedule!$F$226:$FO$226, Schedule!$F$236:$FO$236, 0)</f>
        <v>0</v>
      </c>
      <c r="RVR250" s="214">
        <f>_xlfn.XLOOKUP(RVR234, Schedule!$F$226:$FO$226, Schedule!$F$236:$FO$236, 0)</f>
        <v>0</v>
      </c>
      <c r="RVS250" s="214">
        <f>_xlfn.XLOOKUP(RVS234, Schedule!$F$226:$FO$226, Schedule!$F$236:$FO$236, 0)</f>
        <v>0</v>
      </c>
      <c r="RVT250" s="214">
        <f>_xlfn.XLOOKUP(RVT234, Schedule!$F$226:$FO$226, Schedule!$F$236:$FO$236, 0)</f>
        <v>0</v>
      </c>
      <c r="RVU250" s="214">
        <f>_xlfn.XLOOKUP(RVU234, Schedule!$F$226:$FO$226, Schedule!$F$236:$FO$236, 0)</f>
        <v>0</v>
      </c>
      <c r="RVV250" s="214">
        <f>_xlfn.XLOOKUP(RVV234, Schedule!$F$226:$FO$226, Schedule!$F$236:$FO$236, 0)</f>
        <v>0</v>
      </c>
      <c r="RVW250" s="214">
        <f>_xlfn.XLOOKUP(RVW234, Schedule!$F$226:$FO$226, Schedule!$F$236:$FO$236, 0)</f>
        <v>0</v>
      </c>
      <c r="RVX250" s="214">
        <f>_xlfn.XLOOKUP(RVX234, Schedule!$F$226:$FO$226, Schedule!$F$236:$FO$236, 0)</f>
        <v>0</v>
      </c>
      <c r="RVY250" s="214">
        <f>_xlfn.XLOOKUP(RVY234, Schedule!$F$226:$FO$226, Schedule!$F$236:$FO$236, 0)</f>
        <v>0</v>
      </c>
      <c r="RVZ250" s="214">
        <f>_xlfn.XLOOKUP(RVZ234, Schedule!$F$226:$FO$226, Schedule!$F$236:$FO$236, 0)</f>
        <v>0</v>
      </c>
      <c r="RWA250" s="214">
        <f>_xlfn.XLOOKUP(RWA234, Schedule!$F$226:$FO$226, Schedule!$F$236:$FO$236, 0)</f>
        <v>0</v>
      </c>
      <c r="RWB250" s="214">
        <f>_xlfn.XLOOKUP(RWB234, Schedule!$F$226:$FO$226, Schedule!$F$236:$FO$236, 0)</f>
        <v>0</v>
      </c>
      <c r="RWC250" s="214">
        <f>_xlfn.XLOOKUP(RWC234, Schedule!$F$226:$FO$226, Schedule!$F$236:$FO$236, 0)</f>
        <v>0</v>
      </c>
      <c r="RWD250" s="214">
        <f>_xlfn.XLOOKUP(RWD234, Schedule!$F$226:$FO$226, Schedule!$F$236:$FO$236, 0)</f>
        <v>0</v>
      </c>
      <c r="RWE250" s="214">
        <f>_xlfn.XLOOKUP(RWE234, Schedule!$F$226:$FO$226, Schedule!$F$236:$FO$236, 0)</f>
        <v>0</v>
      </c>
      <c r="RWF250" s="214">
        <f>_xlfn.XLOOKUP(RWF234, Schedule!$F$226:$FO$226, Schedule!$F$236:$FO$236, 0)</f>
        <v>0</v>
      </c>
      <c r="RWG250" s="214">
        <f>_xlfn.XLOOKUP(RWG234, Schedule!$F$226:$FO$226, Schedule!$F$236:$FO$236, 0)</f>
        <v>0</v>
      </c>
      <c r="RWH250" s="214">
        <f>_xlfn.XLOOKUP(RWH234, Schedule!$F$226:$FO$226, Schedule!$F$236:$FO$236, 0)</f>
        <v>0</v>
      </c>
      <c r="RWI250" s="214">
        <f>_xlfn.XLOOKUP(RWI234, Schedule!$F$226:$FO$226, Schedule!$F$236:$FO$236, 0)</f>
        <v>0</v>
      </c>
      <c r="RWJ250" s="214">
        <f>_xlfn.XLOOKUP(RWJ234, Schedule!$F$226:$FO$226, Schedule!$F$236:$FO$236, 0)</f>
        <v>0</v>
      </c>
      <c r="RWK250" s="214">
        <f>_xlfn.XLOOKUP(RWK234, Schedule!$F$226:$FO$226, Schedule!$F$236:$FO$236, 0)</f>
        <v>0</v>
      </c>
      <c r="RWL250" s="214">
        <f>_xlfn.XLOOKUP(RWL234, Schedule!$F$226:$FO$226, Schedule!$F$236:$FO$236, 0)</f>
        <v>0</v>
      </c>
      <c r="RWM250" s="214">
        <f>_xlfn.XLOOKUP(RWM234, Schedule!$F$226:$FO$226, Schedule!$F$236:$FO$236, 0)</f>
        <v>0</v>
      </c>
      <c r="RWN250" s="214">
        <f>_xlfn.XLOOKUP(RWN234, Schedule!$F$226:$FO$226, Schedule!$F$236:$FO$236, 0)</f>
        <v>0</v>
      </c>
      <c r="RWO250" s="214">
        <f>_xlfn.XLOOKUP(RWO234, Schedule!$F$226:$FO$226, Schedule!$F$236:$FO$236, 0)</f>
        <v>0</v>
      </c>
      <c r="RWP250" s="214">
        <f>_xlfn.XLOOKUP(RWP234, Schedule!$F$226:$FO$226, Schedule!$F$236:$FO$236, 0)</f>
        <v>0</v>
      </c>
      <c r="RWQ250" s="214">
        <f>_xlfn.XLOOKUP(RWQ234, Schedule!$F$226:$FO$226, Schedule!$F$236:$FO$236, 0)</f>
        <v>0</v>
      </c>
      <c r="RWR250" s="214">
        <f>_xlfn.XLOOKUP(RWR234, Schedule!$F$226:$FO$226, Schedule!$F$236:$FO$236, 0)</f>
        <v>0</v>
      </c>
      <c r="RWS250" s="214">
        <f>_xlfn.XLOOKUP(RWS234, Schedule!$F$226:$FO$226, Schedule!$F$236:$FO$236, 0)</f>
        <v>0</v>
      </c>
      <c r="RWT250" s="214">
        <f>_xlfn.XLOOKUP(RWT234, Schedule!$F$226:$FO$226, Schedule!$F$236:$FO$236, 0)</f>
        <v>0</v>
      </c>
      <c r="RWU250" s="214">
        <f>_xlfn.XLOOKUP(RWU234, Schedule!$F$226:$FO$226, Schedule!$F$236:$FO$236, 0)</f>
        <v>0</v>
      </c>
      <c r="RWV250" s="214">
        <f>_xlfn.XLOOKUP(RWV234, Schedule!$F$226:$FO$226, Schedule!$F$236:$FO$236, 0)</f>
        <v>0</v>
      </c>
      <c r="RWW250" s="214">
        <f>_xlfn.XLOOKUP(RWW234, Schedule!$F$226:$FO$226, Schedule!$F$236:$FO$236, 0)</f>
        <v>0</v>
      </c>
      <c r="RWX250" s="214">
        <f>_xlfn.XLOOKUP(RWX234, Schedule!$F$226:$FO$226, Schedule!$F$236:$FO$236, 0)</f>
        <v>0</v>
      </c>
      <c r="RWY250" s="214">
        <f>_xlfn.XLOOKUP(RWY234, Schedule!$F$226:$FO$226, Schedule!$F$236:$FO$236, 0)</f>
        <v>0</v>
      </c>
      <c r="RWZ250" s="214">
        <f>_xlfn.XLOOKUP(RWZ234, Schedule!$F$226:$FO$226, Schedule!$F$236:$FO$236, 0)</f>
        <v>0</v>
      </c>
      <c r="RXA250" s="214">
        <f>_xlfn.XLOOKUP(RXA234, Schedule!$F$226:$FO$226, Schedule!$F$236:$FO$236, 0)</f>
        <v>0</v>
      </c>
      <c r="RXB250" s="214">
        <f>_xlfn.XLOOKUP(RXB234, Schedule!$F$226:$FO$226, Schedule!$F$236:$FO$236, 0)</f>
        <v>0</v>
      </c>
      <c r="RXC250" s="214">
        <f>_xlfn.XLOOKUP(RXC234, Schedule!$F$226:$FO$226, Schedule!$F$236:$FO$236, 0)</f>
        <v>0</v>
      </c>
      <c r="RXD250" s="214">
        <f>_xlfn.XLOOKUP(RXD234, Schedule!$F$226:$FO$226, Schedule!$F$236:$FO$236, 0)</f>
        <v>0</v>
      </c>
      <c r="RXE250" s="214">
        <f>_xlfn.XLOOKUP(RXE234, Schedule!$F$226:$FO$226, Schedule!$F$236:$FO$236, 0)</f>
        <v>0</v>
      </c>
      <c r="RXF250" s="214">
        <f>_xlfn.XLOOKUP(RXF234, Schedule!$F$226:$FO$226, Schedule!$F$236:$FO$236, 0)</f>
        <v>0</v>
      </c>
      <c r="RXG250" s="214">
        <f>_xlfn.XLOOKUP(RXG234, Schedule!$F$226:$FO$226, Schedule!$F$236:$FO$236, 0)</f>
        <v>0</v>
      </c>
      <c r="RXH250" s="214">
        <f>_xlfn.XLOOKUP(RXH234, Schedule!$F$226:$FO$226, Schedule!$F$236:$FO$236, 0)</f>
        <v>0</v>
      </c>
      <c r="RXI250" s="214">
        <f>_xlfn.XLOOKUP(RXI234, Schedule!$F$226:$FO$226, Schedule!$F$236:$FO$236, 0)</f>
        <v>0</v>
      </c>
      <c r="RXJ250" s="214">
        <f>_xlfn.XLOOKUP(RXJ234, Schedule!$F$226:$FO$226, Schedule!$F$236:$FO$236, 0)</f>
        <v>0</v>
      </c>
      <c r="RXK250" s="214">
        <f>_xlfn.XLOOKUP(RXK234, Schedule!$F$226:$FO$226, Schedule!$F$236:$FO$236, 0)</f>
        <v>0</v>
      </c>
      <c r="RXL250" s="214">
        <f>_xlfn.XLOOKUP(RXL234, Schedule!$F$226:$FO$226, Schedule!$F$236:$FO$236, 0)</f>
        <v>0</v>
      </c>
      <c r="RXM250" s="214">
        <f>_xlfn.XLOOKUP(RXM234, Schedule!$F$226:$FO$226, Schedule!$F$236:$FO$236, 0)</f>
        <v>0</v>
      </c>
      <c r="RXN250" s="214">
        <f>_xlfn.XLOOKUP(RXN234, Schedule!$F$226:$FO$226, Schedule!$F$236:$FO$236, 0)</f>
        <v>0</v>
      </c>
      <c r="RXO250" s="214">
        <f>_xlfn.XLOOKUP(RXO234, Schedule!$F$226:$FO$226, Schedule!$F$236:$FO$236, 0)</f>
        <v>0</v>
      </c>
      <c r="RXP250" s="214">
        <f>_xlfn.XLOOKUP(RXP234, Schedule!$F$226:$FO$226, Schedule!$F$236:$FO$236, 0)</f>
        <v>0</v>
      </c>
      <c r="RXQ250" s="214">
        <f>_xlfn.XLOOKUP(RXQ234, Schedule!$F$226:$FO$226, Schedule!$F$236:$FO$236, 0)</f>
        <v>0</v>
      </c>
      <c r="RXR250" s="214">
        <f>_xlfn.XLOOKUP(RXR234, Schedule!$F$226:$FO$226, Schedule!$F$236:$FO$236, 0)</f>
        <v>0</v>
      </c>
      <c r="RXS250" s="214">
        <f>_xlfn.XLOOKUP(RXS234, Schedule!$F$226:$FO$226, Schedule!$F$236:$FO$236, 0)</f>
        <v>0</v>
      </c>
      <c r="RXT250" s="214">
        <f>_xlfn.XLOOKUP(RXT234, Schedule!$F$226:$FO$226, Schedule!$F$236:$FO$236, 0)</f>
        <v>0</v>
      </c>
      <c r="RXU250" s="214">
        <f>_xlfn.XLOOKUP(RXU234, Schedule!$F$226:$FO$226, Schedule!$F$236:$FO$236, 0)</f>
        <v>0</v>
      </c>
      <c r="RXV250" s="214">
        <f>_xlfn.XLOOKUP(RXV234, Schedule!$F$226:$FO$226, Schedule!$F$236:$FO$236, 0)</f>
        <v>0</v>
      </c>
      <c r="RXW250" s="214">
        <f>_xlfn.XLOOKUP(RXW234, Schedule!$F$226:$FO$226, Schedule!$F$236:$FO$236, 0)</f>
        <v>0</v>
      </c>
      <c r="RXX250" s="214">
        <f>_xlfn.XLOOKUP(RXX234, Schedule!$F$226:$FO$226, Schedule!$F$236:$FO$236, 0)</f>
        <v>0</v>
      </c>
      <c r="RXY250" s="214">
        <f>_xlfn.XLOOKUP(RXY234, Schedule!$F$226:$FO$226, Schedule!$F$236:$FO$236, 0)</f>
        <v>0</v>
      </c>
      <c r="RXZ250" s="214">
        <f>_xlfn.XLOOKUP(RXZ234, Schedule!$F$226:$FO$226, Schedule!$F$236:$FO$236, 0)</f>
        <v>0</v>
      </c>
      <c r="RYA250" s="214">
        <f>_xlfn.XLOOKUP(RYA234, Schedule!$F$226:$FO$226, Schedule!$F$236:$FO$236, 0)</f>
        <v>0</v>
      </c>
      <c r="RYB250" s="214">
        <f>_xlfn.XLOOKUP(RYB234, Schedule!$F$226:$FO$226, Schedule!$F$236:$FO$236, 0)</f>
        <v>0</v>
      </c>
      <c r="RYC250" s="214">
        <f>_xlfn.XLOOKUP(RYC234, Schedule!$F$226:$FO$226, Schedule!$F$236:$FO$236, 0)</f>
        <v>0</v>
      </c>
      <c r="RYD250" s="214">
        <f>_xlfn.XLOOKUP(RYD234, Schedule!$F$226:$FO$226, Schedule!$F$236:$FO$236, 0)</f>
        <v>0</v>
      </c>
      <c r="RYE250" s="214">
        <f>_xlfn.XLOOKUP(RYE234, Schedule!$F$226:$FO$226, Schedule!$F$236:$FO$236, 0)</f>
        <v>0</v>
      </c>
      <c r="RYF250" s="214">
        <f>_xlfn.XLOOKUP(RYF234, Schedule!$F$226:$FO$226, Schedule!$F$236:$FO$236, 0)</f>
        <v>0</v>
      </c>
      <c r="RYG250" s="214">
        <f>_xlfn.XLOOKUP(RYG234, Schedule!$F$226:$FO$226, Schedule!$F$236:$FO$236, 0)</f>
        <v>0</v>
      </c>
      <c r="RYH250" s="214">
        <f>_xlfn.XLOOKUP(RYH234, Schedule!$F$226:$FO$226, Schedule!$F$236:$FO$236, 0)</f>
        <v>0</v>
      </c>
      <c r="RYI250" s="214">
        <f>_xlfn.XLOOKUP(RYI234, Schedule!$F$226:$FO$226, Schedule!$F$236:$FO$236, 0)</f>
        <v>0</v>
      </c>
      <c r="RYJ250" s="214">
        <f>_xlfn.XLOOKUP(RYJ234, Schedule!$F$226:$FO$226, Schedule!$F$236:$FO$236, 0)</f>
        <v>0</v>
      </c>
      <c r="RYK250" s="214">
        <f>_xlfn.XLOOKUP(RYK234, Schedule!$F$226:$FO$226, Schedule!$F$236:$FO$236, 0)</f>
        <v>0</v>
      </c>
      <c r="RYL250" s="214">
        <f>_xlfn.XLOOKUP(RYL234, Schedule!$F$226:$FO$226, Schedule!$F$236:$FO$236, 0)</f>
        <v>0</v>
      </c>
      <c r="RYM250" s="214">
        <f>_xlfn.XLOOKUP(RYM234, Schedule!$F$226:$FO$226, Schedule!$F$236:$FO$236, 0)</f>
        <v>0</v>
      </c>
      <c r="RYN250" s="214">
        <f>_xlfn.XLOOKUP(RYN234, Schedule!$F$226:$FO$226, Schedule!$F$236:$FO$236, 0)</f>
        <v>0</v>
      </c>
      <c r="RYO250" s="214">
        <f>_xlfn.XLOOKUP(RYO234, Schedule!$F$226:$FO$226, Schedule!$F$236:$FO$236, 0)</f>
        <v>0</v>
      </c>
      <c r="RYP250" s="214">
        <f>_xlfn.XLOOKUP(RYP234, Schedule!$F$226:$FO$226, Schedule!$F$236:$FO$236, 0)</f>
        <v>0</v>
      </c>
      <c r="RYQ250" s="214">
        <f>_xlfn.XLOOKUP(RYQ234, Schedule!$F$226:$FO$226, Schedule!$F$236:$FO$236, 0)</f>
        <v>0</v>
      </c>
      <c r="RYR250" s="214">
        <f>_xlfn.XLOOKUP(RYR234, Schedule!$F$226:$FO$226, Schedule!$F$236:$FO$236, 0)</f>
        <v>0</v>
      </c>
      <c r="RYS250" s="214">
        <f>_xlfn.XLOOKUP(RYS234, Schedule!$F$226:$FO$226, Schedule!$F$236:$FO$236, 0)</f>
        <v>0</v>
      </c>
      <c r="RYT250" s="214">
        <f>_xlfn.XLOOKUP(RYT234, Schedule!$F$226:$FO$226, Schedule!$F$236:$FO$236, 0)</f>
        <v>0</v>
      </c>
      <c r="RYU250" s="214">
        <f>_xlfn.XLOOKUP(RYU234, Schedule!$F$226:$FO$226, Schedule!$F$236:$FO$236, 0)</f>
        <v>0</v>
      </c>
      <c r="RYV250" s="214">
        <f>_xlfn.XLOOKUP(RYV234, Schedule!$F$226:$FO$226, Schedule!$F$236:$FO$236, 0)</f>
        <v>0</v>
      </c>
      <c r="RYW250" s="214">
        <f>_xlfn.XLOOKUP(RYW234, Schedule!$F$226:$FO$226, Schedule!$F$236:$FO$236, 0)</f>
        <v>0</v>
      </c>
      <c r="RYX250" s="214">
        <f>_xlfn.XLOOKUP(RYX234, Schedule!$F$226:$FO$226, Schedule!$F$236:$FO$236, 0)</f>
        <v>0</v>
      </c>
      <c r="RYY250" s="214">
        <f>_xlfn.XLOOKUP(RYY234, Schedule!$F$226:$FO$226, Schedule!$F$236:$FO$236, 0)</f>
        <v>0</v>
      </c>
      <c r="RYZ250" s="214">
        <f>_xlfn.XLOOKUP(RYZ234, Schedule!$F$226:$FO$226, Schedule!$F$236:$FO$236, 0)</f>
        <v>0</v>
      </c>
      <c r="RZA250" s="214">
        <f>_xlfn.XLOOKUP(RZA234, Schedule!$F$226:$FO$226, Schedule!$F$236:$FO$236, 0)</f>
        <v>0</v>
      </c>
      <c r="RZB250" s="214">
        <f>_xlfn.XLOOKUP(RZB234, Schedule!$F$226:$FO$226, Schedule!$F$236:$FO$236, 0)</f>
        <v>0</v>
      </c>
      <c r="RZC250" s="214">
        <f>_xlfn.XLOOKUP(RZC234, Schedule!$F$226:$FO$226, Schedule!$F$236:$FO$236, 0)</f>
        <v>0</v>
      </c>
      <c r="RZD250" s="214">
        <f>_xlfn.XLOOKUP(RZD234, Schedule!$F$226:$FO$226, Schedule!$F$236:$FO$236, 0)</f>
        <v>0</v>
      </c>
      <c r="RZE250" s="214">
        <f>_xlfn.XLOOKUP(RZE234, Schedule!$F$226:$FO$226, Schedule!$F$236:$FO$236, 0)</f>
        <v>0</v>
      </c>
      <c r="RZF250" s="214">
        <f>_xlfn.XLOOKUP(RZF234, Schedule!$F$226:$FO$226, Schedule!$F$236:$FO$236, 0)</f>
        <v>0</v>
      </c>
      <c r="RZG250" s="214">
        <f>_xlfn.XLOOKUP(RZG234, Schedule!$F$226:$FO$226, Schedule!$F$236:$FO$236, 0)</f>
        <v>0</v>
      </c>
      <c r="RZH250" s="214">
        <f>_xlfn.XLOOKUP(RZH234, Schedule!$F$226:$FO$226, Schedule!$F$236:$FO$236, 0)</f>
        <v>0</v>
      </c>
      <c r="RZI250" s="214">
        <f>_xlfn.XLOOKUP(RZI234, Schedule!$F$226:$FO$226, Schedule!$F$236:$FO$236, 0)</f>
        <v>0</v>
      </c>
      <c r="RZJ250" s="214">
        <f>_xlfn.XLOOKUP(RZJ234, Schedule!$F$226:$FO$226, Schedule!$F$236:$FO$236, 0)</f>
        <v>0</v>
      </c>
      <c r="RZK250" s="214">
        <f>_xlfn.XLOOKUP(RZK234, Schedule!$F$226:$FO$226, Schedule!$F$236:$FO$236, 0)</f>
        <v>0</v>
      </c>
      <c r="RZL250" s="214">
        <f>_xlfn.XLOOKUP(RZL234, Schedule!$F$226:$FO$226, Schedule!$F$236:$FO$236, 0)</f>
        <v>0</v>
      </c>
      <c r="RZM250" s="214">
        <f>_xlfn.XLOOKUP(RZM234, Schedule!$F$226:$FO$226, Schedule!$F$236:$FO$236, 0)</f>
        <v>0</v>
      </c>
      <c r="RZN250" s="214">
        <f>_xlfn.XLOOKUP(RZN234, Schedule!$F$226:$FO$226, Schedule!$F$236:$FO$236, 0)</f>
        <v>0</v>
      </c>
      <c r="RZO250" s="214">
        <f>_xlfn.XLOOKUP(RZO234, Schedule!$F$226:$FO$226, Schedule!$F$236:$FO$236, 0)</f>
        <v>0</v>
      </c>
      <c r="RZP250" s="214">
        <f>_xlfn.XLOOKUP(RZP234, Schedule!$F$226:$FO$226, Schedule!$F$236:$FO$236, 0)</f>
        <v>0</v>
      </c>
      <c r="RZQ250" s="214">
        <f>_xlfn.XLOOKUP(RZQ234, Schedule!$F$226:$FO$226, Schedule!$F$236:$FO$236, 0)</f>
        <v>0</v>
      </c>
      <c r="RZR250" s="214">
        <f>_xlfn.XLOOKUP(RZR234, Schedule!$F$226:$FO$226, Schedule!$F$236:$FO$236, 0)</f>
        <v>0</v>
      </c>
      <c r="RZS250" s="214">
        <f>_xlfn.XLOOKUP(RZS234, Schedule!$F$226:$FO$226, Schedule!$F$236:$FO$236, 0)</f>
        <v>0</v>
      </c>
      <c r="RZT250" s="214">
        <f>_xlfn.XLOOKUP(RZT234, Schedule!$F$226:$FO$226, Schedule!$F$236:$FO$236, 0)</f>
        <v>0</v>
      </c>
      <c r="RZU250" s="214">
        <f>_xlfn.XLOOKUP(RZU234, Schedule!$F$226:$FO$226, Schedule!$F$236:$FO$236, 0)</f>
        <v>0</v>
      </c>
      <c r="RZV250" s="214">
        <f>_xlfn.XLOOKUP(RZV234, Schedule!$F$226:$FO$226, Schedule!$F$236:$FO$236, 0)</f>
        <v>0</v>
      </c>
      <c r="RZW250" s="214">
        <f>_xlfn.XLOOKUP(RZW234, Schedule!$F$226:$FO$226, Schedule!$F$236:$FO$236, 0)</f>
        <v>0</v>
      </c>
      <c r="RZX250" s="214">
        <f>_xlfn.XLOOKUP(RZX234, Schedule!$F$226:$FO$226, Schedule!$F$236:$FO$236, 0)</f>
        <v>0</v>
      </c>
      <c r="RZY250" s="214">
        <f>_xlfn.XLOOKUP(RZY234, Schedule!$F$226:$FO$226, Schedule!$F$236:$FO$236, 0)</f>
        <v>0</v>
      </c>
      <c r="RZZ250" s="214">
        <f>_xlfn.XLOOKUP(RZZ234, Schedule!$F$226:$FO$226, Schedule!$F$236:$FO$236, 0)</f>
        <v>0</v>
      </c>
      <c r="SAA250" s="214">
        <f>_xlfn.XLOOKUP(SAA234, Schedule!$F$226:$FO$226, Schedule!$F$236:$FO$236, 0)</f>
        <v>0</v>
      </c>
      <c r="SAB250" s="214">
        <f>_xlfn.XLOOKUP(SAB234, Schedule!$F$226:$FO$226, Schedule!$F$236:$FO$236, 0)</f>
        <v>0</v>
      </c>
      <c r="SAC250" s="214">
        <f>_xlfn.XLOOKUP(SAC234, Schedule!$F$226:$FO$226, Schedule!$F$236:$FO$236, 0)</f>
        <v>0</v>
      </c>
      <c r="SAD250" s="214">
        <f>_xlfn.XLOOKUP(SAD234, Schedule!$F$226:$FO$226, Schedule!$F$236:$FO$236, 0)</f>
        <v>0</v>
      </c>
      <c r="SAE250" s="214">
        <f>_xlfn.XLOOKUP(SAE234, Schedule!$F$226:$FO$226, Schedule!$F$236:$FO$236, 0)</f>
        <v>0</v>
      </c>
      <c r="SAF250" s="214">
        <f>_xlfn.XLOOKUP(SAF234, Schedule!$F$226:$FO$226, Schedule!$F$236:$FO$236, 0)</f>
        <v>0</v>
      </c>
      <c r="SAG250" s="214">
        <f>_xlfn.XLOOKUP(SAG234, Schedule!$F$226:$FO$226, Schedule!$F$236:$FO$236, 0)</f>
        <v>0</v>
      </c>
      <c r="SAH250" s="214">
        <f>_xlfn.XLOOKUP(SAH234, Schedule!$F$226:$FO$226, Schedule!$F$236:$FO$236, 0)</f>
        <v>0</v>
      </c>
      <c r="SAI250" s="214">
        <f>_xlfn.XLOOKUP(SAI234, Schedule!$F$226:$FO$226, Schedule!$F$236:$FO$236, 0)</f>
        <v>0</v>
      </c>
      <c r="SAJ250" s="214">
        <f>_xlfn.XLOOKUP(SAJ234, Schedule!$F$226:$FO$226, Schedule!$F$236:$FO$236, 0)</f>
        <v>0</v>
      </c>
      <c r="SAK250" s="214">
        <f>_xlfn.XLOOKUP(SAK234, Schedule!$F$226:$FO$226, Schedule!$F$236:$FO$236, 0)</f>
        <v>0</v>
      </c>
      <c r="SAL250" s="214">
        <f>_xlfn.XLOOKUP(SAL234, Schedule!$F$226:$FO$226, Schedule!$F$236:$FO$236, 0)</f>
        <v>0</v>
      </c>
      <c r="SAM250" s="214">
        <f>_xlfn.XLOOKUP(SAM234, Schedule!$F$226:$FO$226, Schedule!$F$236:$FO$236, 0)</f>
        <v>0</v>
      </c>
      <c r="SAN250" s="214">
        <f>_xlfn.XLOOKUP(SAN234, Schedule!$F$226:$FO$226, Schedule!$F$236:$FO$236, 0)</f>
        <v>0</v>
      </c>
      <c r="SAO250" s="214">
        <f>_xlfn.XLOOKUP(SAO234, Schedule!$F$226:$FO$226, Schedule!$F$236:$FO$236, 0)</f>
        <v>0</v>
      </c>
      <c r="SAP250" s="214">
        <f>_xlfn.XLOOKUP(SAP234, Schedule!$F$226:$FO$226, Schedule!$F$236:$FO$236, 0)</f>
        <v>0</v>
      </c>
      <c r="SAQ250" s="214">
        <f>_xlfn.XLOOKUP(SAQ234, Schedule!$F$226:$FO$226, Schedule!$F$236:$FO$236, 0)</f>
        <v>0</v>
      </c>
      <c r="SAR250" s="214">
        <f>_xlfn.XLOOKUP(SAR234, Schedule!$F$226:$FO$226, Schedule!$F$236:$FO$236, 0)</f>
        <v>0</v>
      </c>
      <c r="SAS250" s="214">
        <f>_xlfn.XLOOKUP(SAS234, Schedule!$F$226:$FO$226, Schedule!$F$236:$FO$236, 0)</f>
        <v>0</v>
      </c>
      <c r="SAT250" s="214">
        <f>_xlfn.XLOOKUP(SAT234, Schedule!$F$226:$FO$226, Schedule!$F$236:$FO$236, 0)</f>
        <v>0</v>
      </c>
      <c r="SAU250" s="214">
        <f>_xlfn.XLOOKUP(SAU234, Schedule!$F$226:$FO$226, Schedule!$F$236:$FO$236, 0)</f>
        <v>0</v>
      </c>
      <c r="SAV250" s="214">
        <f>_xlfn.XLOOKUP(SAV234, Schedule!$F$226:$FO$226, Schedule!$F$236:$FO$236, 0)</f>
        <v>0</v>
      </c>
      <c r="SAW250" s="214">
        <f>_xlfn.XLOOKUP(SAW234, Schedule!$F$226:$FO$226, Schedule!$F$236:$FO$236, 0)</f>
        <v>0</v>
      </c>
      <c r="SAX250" s="214">
        <f>_xlfn.XLOOKUP(SAX234, Schedule!$F$226:$FO$226, Schedule!$F$236:$FO$236, 0)</f>
        <v>0</v>
      </c>
      <c r="SAY250" s="214">
        <f>_xlfn.XLOOKUP(SAY234, Schedule!$F$226:$FO$226, Schedule!$F$236:$FO$236, 0)</f>
        <v>0</v>
      </c>
      <c r="SAZ250" s="214">
        <f>_xlfn.XLOOKUP(SAZ234, Schedule!$F$226:$FO$226, Schedule!$F$236:$FO$236, 0)</f>
        <v>0</v>
      </c>
      <c r="SBA250" s="214">
        <f>_xlfn.XLOOKUP(SBA234, Schedule!$F$226:$FO$226, Schedule!$F$236:$FO$236, 0)</f>
        <v>0</v>
      </c>
      <c r="SBB250" s="214">
        <f>_xlfn.XLOOKUP(SBB234, Schedule!$F$226:$FO$226, Schedule!$F$236:$FO$236, 0)</f>
        <v>0</v>
      </c>
      <c r="SBC250" s="214">
        <f>_xlfn.XLOOKUP(SBC234, Schedule!$F$226:$FO$226, Schedule!$F$236:$FO$236, 0)</f>
        <v>0</v>
      </c>
      <c r="SBD250" s="214">
        <f>_xlfn.XLOOKUP(SBD234, Schedule!$F$226:$FO$226, Schedule!$F$236:$FO$236, 0)</f>
        <v>0</v>
      </c>
      <c r="SBE250" s="214">
        <f>_xlfn.XLOOKUP(SBE234, Schedule!$F$226:$FO$226, Schedule!$F$236:$FO$236, 0)</f>
        <v>0</v>
      </c>
      <c r="SBF250" s="214">
        <f>_xlfn.XLOOKUP(SBF234, Schedule!$F$226:$FO$226, Schedule!$F$236:$FO$236, 0)</f>
        <v>0</v>
      </c>
      <c r="SBG250" s="214">
        <f>_xlfn.XLOOKUP(SBG234, Schedule!$F$226:$FO$226, Schedule!$F$236:$FO$236, 0)</f>
        <v>0</v>
      </c>
      <c r="SBH250" s="214">
        <f>_xlfn.XLOOKUP(SBH234, Schedule!$F$226:$FO$226, Schedule!$F$236:$FO$236, 0)</f>
        <v>0</v>
      </c>
      <c r="SBI250" s="214">
        <f>_xlfn.XLOOKUP(SBI234, Schedule!$F$226:$FO$226, Schedule!$F$236:$FO$236, 0)</f>
        <v>0</v>
      </c>
      <c r="SBJ250" s="214">
        <f>_xlfn.XLOOKUP(SBJ234, Schedule!$F$226:$FO$226, Schedule!$F$236:$FO$236, 0)</f>
        <v>0</v>
      </c>
      <c r="SBK250" s="214">
        <f>_xlfn.XLOOKUP(SBK234, Schedule!$F$226:$FO$226, Schedule!$F$236:$FO$236, 0)</f>
        <v>0</v>
      </c>
      <c r="SBL250" s="214">
        <f>_xlfn.XLOOKUP(SBL234, Schedule!$F$226:$FO$226, Schedule!$F$236:$FO$236, 0)</f>
        <v>0</v>
      </c>
      <c r="SBM250" s="214">
        <f>_xlfn.XLOOKUP(SBM234, Schedule!$F$226:$FO$226, Schedule!$F$236:$FO$236, 0)</f>
        <v>0</v>
      </c>
      <c r="SBN250" s="214">
        <f>_xlfn.XLOOKUP(SBN234, Schedule!$F$226:$FO$226, Schedule!$F$236:$FO$236, 0)</f>
        <v>0</v>
      </c>
      <c r="SBO250" s="214">
        <f>_xlfn.XLOOKUP(SBO234, Schedule!$F$226:$FO$226, Schedule!$F$236:$FO$236, 0)</f>
        <v>0</v>
      </c>
      <c r="SBP250" s="214">
        <f>_xlfn.XLOOKUP(SBP234, Schedule!$F$226:$FO$226, Schedule!$F$236:$FO$236, 0)</f>
        <v>0</v>
      </c>
      <c r="SBQ250" s="214">
        <f>_xlfn.XLOOKUP(SBQ234, Schedule!$F$226:$FO$226, Schedule!$F$236:$FO$236, 0)</f>
        <v>0</v>
      </c>
      <c r="SBR250" s="214">
        <f>_xlfn.XLOOKUP(SBR234, Schedule!$F$226:$FO$226, Schedule!$F$236:$FO$236, 0)</f>
        <v>0</v>
      </c>
      <c r="SBS250" s="214">
        <f>_xlfn.XLOOKUP(SBS234, Schedule!$F$226:$FO$226, Schedule!$F$236:$FO$236, 0)</f>
        <v>0</v>
      </c>
      <c r="SBT250" s="214">
        <f>_xlfn.XLOOKUP(SBT234, Schedule!$F$226:$FO$226, Schedule!$F$236:$FO$236, 0)</f>
        <v>0</v>
      </c>
      <c r="SBU250" s="214">
        <f>_xlfn.XLOOKUP(SBU234, Schedule!$F$226:$FO$226, Schedule!$F$236:$FO$236, 0)</f>
        <v>0</v>
      </c>
      <c r="SBV250" s="214">
        <f>_xlfn.XLOOKUP(SBV234, Schedule!$F$226:$FO$226, Schedule!$F$236:$FO$236, 0)</f>
        <v>0</v>
      </c>
      <c r="SBW250" s="214">
        <f>_xlfn.XLOOKUP(SBW234, Schedule!$F$226:$FO$226, Schedule!$F$236:$FO$236, 0)</f>
        <v>0</v>
      </c>
      <c r="SBX250" s="214">
        <f>_xlfn.XLOOKUP(SBX234, Schedule!$F$226:$FO$226, Schedule!$F$236:$FO$236, 0)</f>
        <v>0</v>
      </c>
      <c r="SBY250" s="214">
        <f>_xlfn.XLOOKUP(SBY234, Schedule!$F$226:$FO$226, Schedule!$F$236:$FO$236, 0)</f>
        <v>0</v>
      </c>
      <c r="SBZ250" s="214">
        <f>_xlfn.XLOOKUP(SBZ234, Schedule!$F$226:$FO$226, Schedule!$F$236:$FO$236, 0)</f>
        <v>0</v>
      </c>
      <c r="SCA250" s="214">
        <f>_xlfn.XLOOKUP(SCA234, Schedule!$F$226:$FO$226, Schedule!$F$236:$FO$236, 0)</f>
        <v>0</v>
      </c>
      <c r="SCB250" s="214">
        <f>_xlfn.XLOOKUP(SCB234, Schedule!$F$226:$FO$226, Schedule!$F$236:$FO$236, 0)</f>
        <v>0</v>
      </c>
      <c r="SCC250" s="214">
        <f>_xlfn.XLOOKUP(SCC234, Schedule!$F$226:$FO$226, Schedule!$F$236:$FO$236, 0)</f>
        <v>0</v>
      </c>
      <c r="SCD250" s="214">
        <f>_xlfn.XLOOKUP(SCD234, Schedule!$F$226:$FO$226, Schedule!$F$236:$FO$236, 0)</f>
        <v>0</v>
      </c>
      <c r="SCE250" s="214">
        <f>_xlfn.XLOOKUP(SCE234, Schedule!$F$226:$FO$226, Schedule!$F$236:$FO$236, 0)</f>
        <v>0</v>
      </c>
      <c r="SCF250" s="214">
        <f>_xlfn.XLOOKUP(SCF234, Schedule!$F$226:$FO$226, Schedule!$F$236:$FO$236, 0)</f>
        <v>0</v>
      </c>
      <c r="SCG250" s="214">
        <f>_xlfn.XLOOKUP(SCG234, Schedule!$F$226:$FO$226, Schedule!$F$236:$FO$236, 0)</f>
        <v>0</v>
      </c>
      <c r="SCH250" s="214">
        <f>_xlfn.XLOOKUP(SCH234, Schedule!$F$226:$FO$226, Schedule!$F$236:$FO$236, 0)</f>
        <v>0</v>
      </c>
      <c r="SCI250" s="214">
        <f>_xlfn.XLOOKUP(SCI234, Schedule!$F$226:$FO$226, Schedule!$F$236:$FO$236, 0)</f>
        <v>0</v>
      </c>
      <c r="SCJ250" s="214">
        <f>_xlfn.XLOOKUP(SCJ234, Schedule!$F$226:$FO$226, Schedule!$F$236:$FO$236, 0)</f>
        <v>0</v>
      </c>
      <c r="SCK250" s="214">
        <f>_xlfn.XLOOKUP(SCK234, Schedule!$F$226:$FO$226, Schedule!$F$236:$FO$236, 0)</f>
        <v>0</v>
      </c>
      <c r="SCL250" s="214">
        <f>_xlfn.XLOOKUP(SCL234, Schedule!$F$226:$FO$226, Schedule!$F$236:$FO$236, 0)</f>
        <v>0</v>
      </c>
      <c r="SCM250" s="214">
        <f>_xlfn.XLOOKUP(SCM234, Schedule!$F$226:$FO$226, Schedule!$F$236:$FO$236, 0)</f>
        <v>0</v>
      </c>
      <c r="SCN250" s="214">
        <f>_xlfn.XLOOKUP(SCN234, Schedule!$F$226:$FO$226, Schedule!$F$236:$FO$236, 0)</f>
        <v>0</v>
      </c>
      <c r="SCO250" s="214">
        <f>_xlfn.XLOOKUP(SCO234, Schedule!$F$226:$FO$226, Schedule!$F$236:$FO$236, 0)</f>
        <v>0</v>
      </c>
      <c r="SCP250" s="214">
        <f>_xlfn.XLOOKUP(SCP234, Schedule!$F$226:$FO$226, Schedule!$F$236:$FO$236, 0)</f>
        <v>0</v>
      </c>
      <c r="SCQ250" s="214">
        <f>_xlfn.XLOOKUP(SCQ234, Schedule!$F$226:$FO$226, Schedule!$F$236:$FO$236, 0)</f>
        <v>0</v>
      </c>
      <c r="SCR250" s="214">
        <f>_xlfn.XLOOKUP(SCR234, Schedule!$F$226:$FO$226, Schedule!$F$236:$FO$236, 0)</f>
        <v>0</v>
      </c>
      <c r="SCS250" s="214">
        <f>_xlfn.XLOOKUP(SCS234, Schedule!$F$226:$FO$226, Schedule!$F$236:$FO$236, 0)</f>
        <v>0</v>
      </c>
      <c r="SCT250" s="214">
        <f>_xlfn.XLOOKUP(SCT234, Schedule!$F$226:$FO$226, Schedule!$F$236:$FO$236, 0)</f>
        <v>0</v>
      </c>
      <c r="SCU250" s="214">
        <f>_xlfn.XLOOKUP(SCU234, Schedule!$F$226:$FO$226, Schedule!$F$236:$FO$236, 0)</f>
        <v>0</v>
      </c>
      <c r="SCV250" s="214">
        <f>_xlfn.XLOOKUP(SCV234, Schedule!$F$226:$FO$226, Schedule!$F$236:$FO$236, 0)</f>
        <v>0</v>
      </c>
      <c r="SCW250" s="214">
        <f>_xlfn.XLOOKUP(SCW234, Schedule!$F$226:$FO$226, Schedule!$F$236:$FO$236, 0)</f>
        <v>0</v>
      </c>
      <c r="SCX250" s="214">
        <f>_xlfn.XLOOKUP(SCX234, Schedule!$F$226:$FO$226, Schedule!$F$236:$FO$236, 0)</f>
        <v>0</v>
      </c>
      <c r="SCY250" s="214">
        <f>_xlfn.XLOOKUP(SCY234, Schedule!$F$226:$FO$226, Schedule!$F$236:$FO$236, 0)</f>
        <v>0</v>
      </c>
      <c r="SCZ250" s="214">
        <f>_xlfn.XLOOKUP(SCZ234, Schedule!$F$226:$FO$226, Schedule!$F$236:$FO$236, 0)</f>
        <v>0</v>
      </c>
      <c r="SDA250" s="214">
        <f>_xlfn.XLOOKUP(SDA234, Schedule!$F$226:$FO$226, Schedule!$F$236:$FO$236, 0)</f>
        <v>0</v>
      </c>
      <c r="SDB250" s="214">
        <f>_xlfn.XLOOKUP(SDB234, Schedule!$F$226:$FO$226, Schedule!$F$236:$FO$236, 0)</f>
        <v>0</v>
      </c>
      <c r="SDC250" s="214">
        <f>_xlfn.XLOOKUP(SDC234, Schedule!$F$226:$FO$226, Schedule!$F$236:$FO$236, 0)</f>
        <v>0</v>
      </c>
      <c r="SDD250" s="214">
        <f>_xlfn.XLOOKUP(SDD234, Schedule!$F$226:$FO$226, Schedule!$F$236:$FO$236, 0)</f>
        <v>0</v>
      </c>
      <c r="SDE250" s="214">
        <f>_xlfn.XLOOKUP(SDE234, Schedule!$F$226:$FO$226, Schedule!$F$236:$FO$236, 0)</f>
        <v>0</v>
      </c>
      <c r="SDF250" s="214">
        <f>_xlfn.XLOOKUP(SDF234, Schedule!$F$226:$FO$226, Schedule!$F$236:$FO$236, 0)</f>
        <v>0</v>
      </c>
      <c r="SDG250" s="214">
        <f>_xlfn.XLOOKUP(SDG234, Schedule!$F$226:$FO$226, Schedule!$F$236:$FO$236, 0)</f>
        <v>0</v>
      </c>
      <c r="SDH250" s="214">
        <f>_xlfn.XLOOKUP(SDH234, Schedule!$F$226:$FO$226, Schedule!$F$236:$FO$236, 0)</f>
        <v>0</v>
      </c>
      <c r="SDI250" s="214">
        <f>_xlfn.XLOOKUP(SDI234, Schedule!$F$226:$FO$226, Schedule!$F$236:$FO$236, 0)</f>
        <v>0</v>
      </c>
      <c r="SDJ250" s="214">
        <f>_xlfn.XLOOKUP(SDJ234, Schedule!$F$226:$FO$226, Schedule!$F$236:$FO$236, 0)</f>
        <v>0</v>
      </c>
      <c r="SDK250" s="214">
        <f>_xlfn.XLOOKUP(SDK234, Schedule!$F$226:$FO$226, Schedule!$F$236:$FO$236, 0)</f>
        <v>0</v>
      </c>
      <c r="SDL250" s="214">
        <f>_xlfn.XLOOKUP(SDL234, Schedule!$F$226:$FO$226, Schedule!$F$236:$FO$236, 0)</f>
        <v>0</v>
      </c>
      <c r="SDM250" s="214">
        <f>_xlfn.XLOOKUP(SDM234, Schedule!$F$226:$FO$226, Schedule!$F$236:$FO$236, 0)</f>
        <v>0</v>
      </c>
      <c r="SDN250" s="214">
        <f>_xlfn.XLOOKUP(SDN234, Schedule!$F$226:$FO$226, Schedule!$F$236:$FO$236, 0)</f>
        <v>0</v>
      </c>
      <c r="SDO250" s="214">
        <f>_xlfn.XLOOKUP(SDO234, Schedule!$F$226:$FO$226, Schedule!$F$236:$FO$236, 0)</f>
        <v>0</v>
      </c>
      <c r="SDP250" s="214">
        <f>_xlfn.XLOOKUP(SDP234, Schedule!$F$226:$FO$226, Schedule!$F$236:$FO$236, 0)</f>
        <v>0</v>
      </c>
      <c r="SDQ250" s="214">
        <f>_xlfn.XLOOKUP(SDQ234, Schedule!$F$226:$FO$226, Schedule!$F$236:$FO$236, 0)</f>
        <v>0</v>
      </c>
      <c r="SDR250" s="214">
        <f>_xlfn.XLOOKUP(SDR234, Schedule!$F$226:$FO$226, Schedule!$F$236:$FO$236, 0)</f>
        <v>0</v>
      </c>
      <c r="SDS250" s="214">
        <f>_xlfn.XLOOKUP(SDS234, Schedule!$F$226:$FO$226, Schedule!$F$236:$FO$236, 0)</f>
        <v>0</v>
      </c>
      <c r="SDT250" s="214">
        <f>_xlfn.XLOOKUP(SDT234, Schedule!$F$226:$FO$226, Schedule!$F$236:$FO$236, 0)</f>
        <v>0</v>
      </c>
      <c r="SDU250" s="214">
        <f>_xlfn.XLOOKUP(SDU234, Schedule!$F$226:$FO$226, Schedule!$F$236:$FO$236, 0)</f>
        <v>0</v>
      </c>
      <c r="SDV250" s="214">
        <f>_xlfn.XLOOKUP(SDV234, Schedule!$F$226:$FO$226, Schedule!$F$236:$FO$236, 0)</f>
        <v>0</v>
      </c>
      <c r="SDW250" s="214">
        <f>_xlfn.XLOOKUP(SDW234, Schedule!$F$226:$FO$226, Schedule!$F$236:$FO$236, 0)</f>
        <v>0</v>
      </c>
      <c r="SDX250" s="214">
        <f>_xlfn.XLOOKUP(SDX234, Schedule!$F$226:$FO$226, Schedule!$F$236:$FO$236, 0)</f>
        <v>0</v>
      </c>
      <c r="SDY250" s="214">
        <f>_xlfn.XLOOKUP(SDY234, Schedule!$F$226:$FO$226, Schedule!$F$236:$FO$236, 0)</f>
        <v>0</v>
      </c>
      <c r="SDZ250" s="214">
        <f>_xlfn.XLOOKUP(SDZ234, Schedule!$F$226:$FO$226, Schedule!$F$236:$FO$236, 0)</f>
        <v>0</v>
      </c>
      <c r="SEA250" s="214">
        <f>_xlfn.XLOOKUP(SEA234, Schedule!$F$226:$FO$226, Schedule!$F$236:$FO$236, 0)</f>
        <v>0</v>
      </c>
      <c r="SEB250" s="214">
        <f>_xlfn.XLOOKUP(SEB234, Schedule!$F$226:$FO$226, Schedule!$F$236:$FO$236, 0)</f>
        <v>0</v>
      </c>
      <c r="SEC250" s="214">
        <f>_xlfn.XLOOKUP(SEC234, Schedule!$F$226:$FO$226, Schedule!$F$236:$FO$236, 0)</f>
        <v>0</v>
      </c>
      <c r="SED250" s="214">
        <f>_xlfn.XLOOKUP(SED234, Schedule!$F$226:$FO$226, Schedule!$F$236:$FO$236, 0)</f>
        <v>0</v>
      </c>
      <c r="SEE250" s="214">
        <f>_xlfn.XLOOKUP(SEE234, Schedule!$F$226:$FO$226, Schedule!$F$236:$FO$236, 0)</f>
        <v>0</v>
      </c>
      <c r="SEF250" s="214">
        <f>_xlfn.XLOOKUP(SEF234, Schedule!$F$226:$FO$226, Schedule!$F$236:$FO$236, 0)</f>
        <v>0</v>
      </c>
      <c r="SEG250" s="214">
        <f>_xlfn.XLOOKUP(SEG234, Schedule!$F$226:$FO$226, Schedule!$F$236:$FO$236, 0)</f>
        <v>0</v>
      </c>
      <c r="SEH250" s="214">
        <f>_xlfn.XLOOKUP(SEH234, Schedule!$F$226:$FO$226, Schedule!$F$236:$FO$236, 0)</f>
        <v>0</v>
      </c>
      <c r="SEI250" s="214">
        <f>_xlfn.XLOOKUP(SEI234, Schedule!$F$226:$FO$226, Schedule!$F$236:$FO$236, 0)</f>
        <v>0</v>
      </c>
      <c r="SEJ250" s="214">
        <f>_xlfn.XLOOKUP(SEJ234, Schedule!$F$226:$FO$226, Schedule!$F$236:$FO$236, 0)</f>
        <v>0</v>
      </c>
      <c r="SEK250" s="214">
        <f>_xlfn.XLOOKUP(SEK234, Schedule!$F$226:$FO$226, Schedule!$F$236:$FO$236, 0)</f>
        <v>0</v>
      </c>
      <c r="SEL250" s="214">
        <f>_xlfn.XLOOKUP(SEL234, Schedule!$F$226:$FO$226, Schedule!$F$236:$FO$236, 0)</f>
        <v>0</v>
      </c>
      <c r="SEM250" s="214">
        <f>_xlfn.XLOOKUP(SEM234, Schedule!$F$226:$FO$226, Schedule!$F$236:$FO$236, 0)</f>
        <v>0</v>
      </c>
      <c r="SEN250" s="214">
        <f>_xlfn.XLOOKUP(SEN234, Schedule!$F$226:$FO$226, Schedule!$F$236:$FO$236, 0)</f>
        <v>0</v>
      </c>
      <c r="SEO250" s="214">
        <f>_xlfn.XLOOKUP(SEO234, Schedule!$F$226:$FO$226, Schedule!$F$236:$FO$236, 0)</f>
        <v>0</v>
      </c>
      <c r="SEP250" s="214">
        <f>_xlfn.XLOOKUP(SEP234, Schedule!$F$226:$FO$226, Schedule!$F$236:$FO$236, 0)</f>
        <v>0</v>
      </c>
      <c r="SEQ250" s="214">
        <f>_xlfn.XLOOKUP(SEQ234, Schedule!$F$226:$FO$226, Schedule!$F$236:$FO$236, 0)</f>
        <v>0</v>
      </c>
      <c r="SER250" s="214">
        <f>_xlfn.XLOOKUP(SER234, Schedule!$F$226:$FO$226, Schedule!$F$236:$FO$236, 0)</f>
        <v>0</v>
      </c>
      <c r="SES250" s="214">
        <f>_xlfn.XLOOKUP(SES234, Schedule!$F$226:$FO$226, Schedule!$F$236:$FO$236, 0)</f>
        <v>0</v>
      </c>
      <c r="SET250" s="214">
        <f>_xlfn.XLOOKUP(SET234, Schedule!$F$226:$FO$226, Schedule!$F$236:$FO$236, 0)</f>
        <v>0</v>
      </c>
      <c r="SEU250" s="214">
        <f>_xlfn.XLOOKUP(SEU234, Schedule!$F$226:$FO$226, Schedule!$F$236:$FO$236, 0)</f>
        <v>0</v>
      </c>
      <c r="SEV250" s="214">
        <f>_xlfn.XLOOKUP(SEV234, Schedule!$F$226:$FO$226, Schedule!$F$236:$FO$236, 0)</f>
        <v>0</v>
      </c>
      <c r="SEW250" s="214">
        <f>_xlfn.XLOOKUP(SEW234, Schedule!$F$226:$FO$226, Schedule!$F$236:$FO$236, 0)</f>
        <v>0</v>
      </c>
      <c r="SEX250" s="214">
        <f>_xlfn.XLOOKUP(SEX234, Schedule!$F$226:$FO$226, Schedule!$F$236:$FO$236, 0)</f>
        <v>0</v>
      </c>
      <c r="SEY250" s="214">
        <f>_xlfn.XLOOKUP(SEY234, Schedule!$F$226:$FO$226, Schedule!$F$236:$FO$236, 0)</f>
        <v>0</v>
      </c>
      <c r="SEZ250" s="214">
        <f>_xlfn.XLOOKUP(SEZ234, Schedule!$F$226:$FO$226, Schedule!$F$236:$FO$236, 0)</f>
        <v>0</v>
      </c>
      <c r="SFA250" s="214">
        <f>_xlfn.XLOOKUP(SFA234, Schedule!$F$226:$FO$226, Schedule!$F$236:$FO$236, 0)</f>
        <v>0</v>
      </c>
      <c r="SFB250" s="214">
        <f>_xlfn.XLOOKUP(SFB234, Schedule!$F$226:$FO$226, Schedule!$F$236:$FO$236, 0)</f>
        <v>0</v>
      </c>
      <c r="SFC250" s="214">
        <f>_xlfn.XLOOKUP(SFC234, Schedule!$F$226:$FO$226, Schedule!$F$236:$FO$236, 0)</f>
        <v>0</v>
      </c>
      <c r="SFD250" s="214">
        <f>_xlfn.XLOOKUP(SFD234, Schedule!$F$226:$FO$226, Schedule!$F$236:$FO$236, 0)</f>
        <v>0</v>
      </c>
      <c r="SFE250" s="214">
        <f>_xlfn.XLOOKUP(SFE234, Schedule!$F$226:$FO$226, Schedule!$F$236:$FO$236, 0)</f>
        <v>0</v>
      </c>
      <c r="SFF250" s="214">
        <f>_xlfn.XLOOKUP(SFF234, Schedule!$F$226:$FO$226, Schedule!$F$236:$FO$236, 0)</f>
        <v>0</v>
      </c>
      <c r="SFG250" s="214">
        <f>_xlfn.XLOOKUP(SFG234, Schedule!$F$226:$FO$226, Schedule!$F$236:$FO$236, 0)</f>
        <v>0</v>
      </c>
      <c r="SFH250" s="214">
        <f>_xlfn.XLOOKUP(SFH234, Schedule!$F$226:$FO$226, Schedule!$F$236:$FO$236, 0)</f>
        <v>0</v>
      </c>
      <c r="SFI250" s="214">
        <f>_xlfn.XLOOKUP(SFI234, Schedule!$F$226:$FO$226, Schedule!$F$236:$FO$236, 0)</f>
        <v>0</v>
      </c>
      <c r="SFJ250" s="214">
        <f>_xlfn.XLOOKUP(SFJ234, Schedule!$F$226:$FO$226, Schedule!$F$236:$FO$236, 0)</f>
        <v>0</v>
      </c>
      <c r="SFK250" s="214">
        <f>_xlfn.XLOOKUP(SFK234, Schedule!$F$226:$FO$226, Schedule!$F$236:$FO$236, 0)</f>
        <v>0</v>
      </c>
      <c r="SFL250" s="214">
        <f>_xlfn.XLOOKUP(SFL234, Schedule!$F$226:$FO$226, Schedule!$F$236:$FO$236, 0)</f>
        <v>0</v>
      </c>
      <c r="SFM250" s="214">
        <f>_xlfn.XLOOKUP(SFM234, Schedule!$F$226:$FO$226, Schedule!$F$236:$FO$236, 0)</f>
        <v>0</v>
      </c>
      <c r="SFN250" s="214">
        <f>_xlfn.XLOOKUP(SFN234, Schedule!$F$226:$FO$226, Schedule!$F$236:$FO$236, 0)</f>
        <v>0</v>
      </c>
      <c r="SFO250" s="214">
        <f>_xlfn.XLOOKUP(SFO234, Schedule!$F$226:$FO$226, Schedule!$F$236:$FO$236, 0)</f>
        <v>0</v>
      </c>
      <c r="SFP250" s="214">
        <f>_xlfn.XLOOKUP(SFP234, Schedule!$F$226:$FO$226, Schedule!$F$236:$FO$236, 0)</f>
        <v>0</v>
      </c>
      <c r="SFQ250" s="214">
        <f>_xlfn.XLOOKUP(SFQ234, Schedule!$F$226:$FO$226, Schedule!$F$236:$FO$236, 0)</f>
        <v>0</v>
      </c>
      <c r="SFR250" s="214">
        <f>_xlfn.XLOOKUP(SFR234, Schedule!$F$226:$FO$226, Schedule!$F$236:$FO$236, 0)</f>
        <v>0</v>
      </c>
      <c r="SFS250" s="214">
        <f>_xlfn.XLOOKUP(SFS234, Schedule!$F$226:$FO$226, Schedule!$F$236:$FO$236, 0)</f>
        <v>0</v>
      </c>
      <c r="SFT250" s="214">
        <f>_xlfn.XLOOKUP(SFT234, Schedule!$F$226:$FO$226, Schedule!$F$236:$FO$236, 0)</f>
        <v>0</v>
      </c>
      <c r="SFU250" s="214">
        <f>_xlfn.XLOOKUP(SFU234, Schedule!$F$226:$FO$226, Schedule!$F$236:$FO$236, 0)</f>
        <v>0</v>
      </c>
      <c r="SFV250" s="214">
        <f>_xlfn.XLOOKUP(SFV234, Schedule!$F$226:$FO$226, Schedule!$F$236:$FO$236, 0)</f>
        <v>0</v>
      </c>
      <c r="SFW250" s="214">
        <f>_xlfn.XLOOKUP(SFW234, Schedule!$F$226:$FO$226, Schedule!$F$236:$FO$236, 0)</f>
        <v>0</v>
      </c>
      <c r="SFX250" s="214">
        <f>_xlfn.XLOOKUP(SFX234, Schedule!$F$226:$FO$226, Schedule!$F$236:$FO$236, 0)</f>
        <v>0</v>
      </c>
      <c r="SFY250" s="214">
        <f>_xlfn.XLOOKUP(SFY234, Schedule!$F$226:$FO$226, Schedule!$F$236:$FO$236, 0)</f>
        <v>0</v>
      </c>
      <c r="SFZ250" s="214">
        <f>_xlfn.XLOOKUP(SFZ234, Schedule!$F$226:$FO$226, Schedule!$F$236:$FO$236, 0)</f>
        <v>0</v>
      </c>
      <c r="SGA250" s="214">
        <f>_xlfn.XLOOKUP(SGA234, Schedule!$F$226:$FO$226, Schedule!$F$236:$FO$236, 0)</f>
        <v>0</v>
      </c>
      <c r="SGB250" s="214">
        <f>_xlfn.XLOOKUP(SGB234, Schedule!$F$226:$FO$226, Schedule!$F$236:$FO$236, 0)</f>
        <v>0</v>
      </c>
      <c r="SGC250" s="214">
        <f>_xlfn.XLOOKUP(SGC234, Schedule!$F$226:$FO$226, Schedule!$F$236:$FO$236, 0)</f>
        <v>0</v>
      </c>
      <c r="SGD250" s="214">
        <f>_xlfn.XLOOKUP(SGD234, Schedule!$F$226:$FO$226, Schedule!$F$236:$FO$236, 0)</f>
        <v>0</v>
      </c>
      <c r="SGE250" s="214">
        <f>_xlfn.XLOOKUP(SGE234, Schedule!$F$226:$FO$226, Schedule!$F$236:$FO$236, 0)</f>
        <v>0</v>
      </c>
      <c r="SGF250" s="214">
        <f>_xlfn.XLOOKUP(SGF234, Schedule!$F$226:$FO$226, Schedule!$F$236:$FO$236, 0)</f>
        <v>0</v>
      </c>
      <c r="SGG250" s="214">
        <f>_xlfn.XLOOKUP(SGG234, Schedule!$F$226:$FO$226, Schedule!$F$236:$FO$236, 0)</f>
        <v>0</v>
      </c>
      <c r="SGH250" s="214">
        <f>_xlfn.XLOOKUP(SGH234, Schedule!$F$226:$FO$226, Schedule!$F$236:$FO$236, 0)</f>
        <v>0</v>
      </c>
      <c r="SGI250" s="214">
        <f>_xlfn.XLOOKUP(SGI234, Schedule!$F$226:$FO$226, Schedule!$F$236:$FO$236, 0)</f>
        <v>0</v>
      </c>
      <c r="SGJ250" s="214">
        <f>_xlfn.XLOOKUP(SGJ234, Schedule!$F$226:$FO$226, Schedule!$F$236:$FO$236, 0)</f>
        <v>0</v>
      </c>
      <c r="SGK250" s="214">
        <f>_xlfn.XLOOKUP(SGK234, Schedule!$F$226:$FO$226, Schedule!$F$236:$FO$236, 0)</f>
        <v>0</v>
      </c>
      <c r="SGL250" s="214">
        <f>_xlfn.XLOOKUP(SGL234, Schedule!$F$226:$FO$226, Schedule!$F$236:$FO$236, 0)</f>
        <v>0</v>
      </c>
      <c r="SGM250" s="214">
        <f>_xlfn.XLOOKUP(SGM234, Schedule!$F$226:$FO$226, Schedule!$F$236:$FO$236, 0)</f>
        <v>0</v>
      </c>
      <c r="SGN250" s="214">
        <f>_xlfn.XLOOKUP(SGN234, Schedule!$F$226:$FO$226, Schedule!$F$236:$FO$236, 0)</f>
        <v>0</v>
      </c>
      <c r="SGO250" s="214">
        <f>_xlfn.XLOOKUP(SGO234, Schedule!$F$226:$FO$226, Schedule!$F$236:$FO$236, 0)</f>
        <v>0</v>
      </c>
      <c r="SGP250" s="214">
        <f>_xlfn.XLOOKUP(SGP234, Schedule!$F$226:$FO$226, Schedule!$F$236:$FO$236, 0)</f>
        <v>0</v>
      </c>
      <c r="SGQ250" s="214">
        <f>_xlfn.XLOOKUP(SGQ234, Schedule!$F$226:$FO$226, Schedule!$F$236:$FO$236, 0)</f>
        <v>0</v>
      </c>
      <c r="SGR250" s="214">
        <f>_xlfn.XLOOKUP(SGR234, Schedule!$F$226:$FO$226, Schedule!$F$236:$FO$236, 0)</f>
        <v>0</v>
      </c>
      <c r="SGS250" s="214">
        <f>_xlfn.XLOOKUP(SGS234, Schedule!$F$226:$FO$226, Schedule!$F$236:$FO$236, 0)</f>
        <v>0</v>
      </c>
      <c r="SGT250" s="214">
        <f>_xlfn.XLOOKUP(SGT234, Schedule!$F$226:$FO$226, Schedule!$F$236:$FO$236, 0)</f>
        <v>0</v>
      </c>
      <c r="SGU250" s="214">
        <f>_xlfn.XLOOKUP(SGU234, Schedule!$F$226:$FO$226, Schedule!$F$236:$FO$236, 0)</f>
        <v>0</v>
      </c>
      <c r="SGV250" s="214">
        <f>_xlfn.XLOOKUP(SGV234, Schedule!$F$226:$FO$226, Schedule!$F$236:$FO$236, 0)</f>
        <v>0</v>
      </c>
      <c r="SGW250" s="214">
        <f>_xlfn.XLOOKUP(SGW234, Schedule!$F$226:$FO$226, Schedule!$F$236:$FO$236, 0)</f>
        <v>0</v>
      </c>
      <c r="SGX250" s="214">
        <f>_xlfn.XLOOKUP(SGX234, Schedule!$F$226:$FO$226, Schedule!$F$236:$FO$236, 0)</f>
        <v>0</v>
      </c>
      <c r="SGY250" s="214">
        <f>_xlfn.XLOOKUP(SGY234, Schedule!$F$226:$FO$226, Schedule!$F$236:$FO$236, 0)</f>
        <v>0</v>
      </c>
      <c r="SGZ250" s="214">
        <f>_xlfn.XLOOKUP(SGZ234, Schedule!$F$226:$FO$226, Schedule!$F$236:$FO$236, 0)</f>
        <v>0</v>
      </c>
      <c r="SHA250" s="214">
        <f>_xlfn.XLOOKUP(SHA234, Schedule!$F$226:$FO$226, Schedule!$F$236:$FO$236, 0)</f>
        <v>0</v>
      </c>
      <c r="SHB250" s="214">
        <f>_xlfn.XLOOKUP(SHB234, Schedule!$F$226:$FO$226, Schedule!$F$236:$FO$236, 0)</f>
        <v>0</v>
      </c>
      <c r="SHC250" s="214">
        <f>_xlfn.XLOOKUP(SHC234, Schedule!$F$226:$FO$226, Schedule!$F$236:$FO$236, 0)</f>
        <v>0</v>
      </c>
      <c r="SHD250" s="214">
        <f>_xlfn.XLOOKUP(SHD234, Schedule!$F$226:$FO$226, Schedule!$F$236:$FO$236, 0)</f>
        <v>0</v>
      </c>
      <c r="SHE250" s="214">
        <f>_xlfn.XLOOKUP(SHE234, Schedule!$F$226:$FO$226, Schedule!$F$236:$FO$236, 0)</f>
        <v>0</v>
      </c>
      <c r="SHF250" s="214">
        <f>_xlfn.XLOOKUP(SHF234, Schedule!$F$226:$FO$226, Schedule!$F$236:$FO$236, 0)</f>
        <v>0</v>
      </c>
      <c r="SHG250" s="214">
        <f>_xlfn.XLOOKUP(SHG234, Schedule!$F$226:$FO$226, Schedule!$F$236:$FO$236, 0)</f>
        <v>0</v>
      </c>
      <c r="SHH250" s="214">
        <f>_xlfn.XLOOKUP(SHH234, Schedule!$F$226:$FO$226, Schedule!$F$236:$FO$236, 0)</f>
        <v>0</v>
      </c>
      <c r="SHI250" s="214">
        <f>_xlfn.XLOOKUP(SHI234, Schedule!$F$226:$FO$226, Schedule!$F$236:$FO$236, 0)</f>
        <v>0</v>
      </c>
      <c r="SHJ250" s="214">
        <f>_xlfn.XLOOKUP(SHJ234, Schedule!$F$226:$FO$226, Schedule!$F$236:$FO$236, 0)</f>
        <v>0</v>
      </c>
      <c r="SHK250" s="214">
        <f>_xlfn.XLOOKUP(SHK234, Schedule!$F$226:$FO$226, Schedule!$F$236:$FO$236, 0)</f>
        <v>0</v>
      </c>
      <c r="SHL250" s="214">
        <f>_xlfn.XLOOKUP(SHL234, Schedule!$F$226:$FO$226, Schedule!$F$236:$FO$236, 0)</f>
        <v>0</v>
      </c>
      <c r="SHM250" s="214">
        <f>_xlfn.XLOOKUP(SHM234, Schedule!$F$226:$FO$226, Schedule!$F$236:$FO$236, 0)</f>
        <v>0</v>
      </c>
      <c r="SHN250" s="214">
        <f>_xlfn.XLOOKUP(SHN234, Schedule!$F$226:$FO$226, Schedule!$F$236:$FO$236, 0)</f>
        <v>0</v>
      </c>
      <c r="SHO250" s="214">
        <f>_xlfn.XLOOKUP(SHO234, Schedule!$F$226:$FO$226, Schedule!$F$236:$FO$236, 0)</f>
        <v>0</v>
      </c>
      <c r="SHP250" s="214">
        <f>_xlfn.XLOOKUP(SHP234, Schedule!$F$226:$FO$226, Schedule!$F$236:$FO$236, 0)</f>
        <v>0</v>
      </c>
      <c r="SHQ250" s="214">
        <f>_xlfn.XLOOKUP(SHQ234, Schedule!$F$226:$FO$226, Schedule!$F$236:$FO$236, 0)</f>
        <v>0</v>
      </c>
      <c r="SHR250" s="214">
        <f>_xlfn.XLOOKUP(SHR234, Schedule!$F$226:$FO$226, Schedule!$F$236:$FO$236, 0)</f>
        <v>0</v>
      </c>
      <c r="SHS250" s="214">
        <f>_xlfn.XLOOKUP(SHS234, Schedule!$F$226:$FO$226, Schedule!$F$236:$FO$236, 0)</f>
        <v>0</v>
      </c>
      <c r="SHT250" s="214">
        <f>_xlfn.XLOOKUP(SHT234, Schedule!$F$226:$FO$226, Schedule!$F$236:$FO$236, 0)</f>
        <v>0</v>
      </c>
      <c r="SHU250" s="214">
        <f>_xlfn.XLOOKUP(SHU234, Schedule!$F$226:$FO$226, Schedule!$F$236:$FO$236, 0)</f>
        <v>0</v>
      </c>
      <c r="SHV250" s="214">
        <f>_xlfn.XLOOKUP(SHV234, Schedule!$F$226:$FO$226, Schedule!$F$236:$FO$236, 0)</f>
        <v>0</v>
      </c>
      <c r="SHW250" s="214">
        <f>_xlfn.XLOOKUP(SHW234, Schedule!$F$226:$FO$226, Schedule!$F$236:$FO$236, 0)</f>
        <v>0</v>
      </c>
      <c r="SHX250" s="214">
        <f>_xlfn.XLOOKUP(SHX234, Schedule!$F$226:$FO$226, Schedule!$F$236:$FO$236, 0)</f>
        <v>0</v>
      </c>
      <c r="SHY250" s="214">
        <f>_xlfn.XLOOKUP(SHY234, Schedule!$F$226:$FO$226, Schedule!$F$236:$FO$236, 0)</f>
        <v>0</v>
      </c>
      <c r="SHZ250" s="214">
        <f>_xlfn.XLOOKUP(SHZ234, Schedule!$F$226:$FO$226, Schedule!$F$236:$FO$236, 0)</f>
        <v>0</v>
      </c>
      <c r="SIA250" s="214">
        <f>_xlfn.XLOOKUP(SIA234, Schedule!$F$226:$FO$226, Schedule!$F$236:$FO$236, 0)</f>
        <v>0</v>
      </c>
      <c r="SIB250" s="214">
        <f>_xlfn.XLOOKUP(SIB234, Schedule!$F$226:$FO$226, Schedule!$F$236:$FO$236, 0)</f>
        <v>0</v>
      </c>
      <c r="SIC250" s="214">
        <f>_xlfn.XLOOKUP(SIC234, Schedule!$F$226:$FO$226, Schedule!$F$236:$FO$236, 0)</f>
        <v>0</v>
      </c>
      <c r="SID250" s="214">
        <f>_xlfn.XLOOKUP(SID234, Schedule!$F$226:$FO$226, Schedule!$F$236:$FO$236, 0)</f>
        <v>0</v>
      </c>
      <c r="SIE250" s="214">
        <f>_xlfn.XLOOKUP(SIE234, Schedule!$F$226:$FO$226, Schedule!$F$236:$FO$236, 0)</f>
        <v>0</v>
      </c>
      <c r="SIF250" s="214">
        <f>_xlfn.XLOOKUP(SIF234, Schedule!$F$226:$FO$226, Schedule!$F$236:$FO$236, 0)</f>
        <v>0</v>
      </c>
      <c r="SIG250" s="214">
        <f>_xlfn.XLOOKUP(SIG234, Schedule!$F$226:$FO$226, Schedule!$F$236:$FO$236, 0)</f>
        <v>0</v>
      </c>
      <c r="SIH250" s="214">
        <f>_xlfn.XLOOKUP(SIH234, Schedule!$F$226:$FO$226, Schedule!$F$236:$FO$236, 0)</f>
        <v>0</v>
      </c>
      <c r="SII250" s="214">
        <f>_xlfn.XLOOKUP(SII234, Schedule!$F$226:$FO$226, Schedule!$F$236:$FO$236, 0)</f>
        <v>0</v>
      </c>
      <c r="SIJ250" s="214">
        <f>_xlfn.XLOOKUP(SIJ234, Schedule!$F$226:$FO$226, Schedule!$F$236:$FO$236, 0)</f>
        <v>0</v>
      </c>
      <c r="SIK250" s="214">
        <f>_xlfn.XLOOKUP(SIK234, Schedule!$F$226:$FO$226, Schedule!$F$236:$FO$236, 0)</f>
        <v>0</v>
      </c>
      <c r="SIL250" s="214">
        <f>_xlfn.XLOOKUP(SIL234, Schedule!$F$226:$FO$226, Schedule!$F$236:$FO$236, 0)</f>
        <v>0</v>
      </c>
      <c r="SIM250" s="214">
        <f>_xlfn.XLOOKUP(SIM234, Schedule!$F$226:$FO$226, Schedule!$F$236:$FO$236, 0)</f>
        <v>0</v>
      </c>
      <c r="SIN250" s="214">
        <f>_xlfn.XLOOKUP(SIN234, Schedule!$F$226:$FO$226, Schedule!$F$236:$FO$236, 0)</f>
        <v>0</v>
      </c>
      <c r="SIO250" s="214">
        <f>_xlfn.XLOOKUP(SIO234, Schedule!$F$226:$FO$226, Schedule!$F$236:$FO$236, 0)</f>
        <v>0</v>
      </c>
      <c r="SIP250" s="214">
        <f>_xlfn.XLOOKUP(SIP234, Schedule!$F$226:$FO$226, Schedule!$F$236:$FO$236, 0)</f>
        <v>0</v>
      </c>
      <c r="SIQ250" s="214">
        <f>_xlfn.XLOOKUP(SIQ234, Schedule!$F$226:$FO$226, Schedule!$F$236:$FO$236, 0)</f>
        <v>0</v>
      </c>
      <c r="SIR250" s="214">
        <f>_xlfn.XLOOKUP(SIR234, Schedule!$F$226:$FO$226, Schedule!$F$236:$FO$236, 0)</f>
        <v>0</v>
      </c>
      <c r="SIS250" s="214">
        <f>_xlfn.XLOOKUP(SIS234, Schedule!$F$226:$FO$226, Schedule!$F$236:$FO$236, 0)</f>
        <v>0</v>
      </c>
      <c r="SIT250" s="214">
        <f>_xlfn.XLOOKUP(SIT234, Schedule!$F$226:$FO$226, Schedule!$F$236:$FO$236, 0)</f>
        <v>0</v>
      </c>
      <c r="SIU250" s="214">
        <f>_xlfn.XLOOKUP(SIU234, Schedule!$F$226:$FO$226, Schedule!$F$236:$FO$236, 0)</f>
        <v>0</v>
      </c>
      <c r="SIV250" s="214">
        <f>_xlfn.XLOOKUP(SIV234, Schedule!$F$226:$FO$226, Schedule!$F$236:$FO$236, 0)</f>
        <v>0</v>
      </c>
      <c r="SIW250" s="214">
        <f>_xlfn.XLOOKUP(SIW234, Schedule!$F$226:$FO$226, Schedule!$F$236:$FO$236, 0)</f>
        <v>0</v>
      </c>
      <c r="SIX250" s="214">
        <f>_xlfn.XLOOKUP(SIX234, Schedule!$F$226:$FO$226, Schedule!$F$236:$FO$236, 0)</f>
        <v>0</v>
      </c>
      <c r="SIY250" s="214">
        <f>_xlfn.XLOOKUP(SIY234, Schedule!$F$226:$FO$226, Schedule!$F$236:$FO$236, 0)</f>
        <v>0</v>
      </c>
      <c r="SIZ250" s="214">
        <f>_xlfn.XLOOKUP(SIZ234, Schedule!$F$226:$FO$226, Schedule!$F$236:$FO$236, 0)</f>
        <v>0</v>
      </c>
      <c r="SJA250" s="214">
        <f>_xlfn.XLOOKUP(SJA234, Schedule!$F$226:$FO$226, Schedule!$F$236:$FO$236, 0)</f>
        <v>0</v>
      </c>
      <c r="SJB250" s="214">
        <f>_xlfn.XLOOKUP(SJB234, Schedule!$F$226:$FO$226, Schedule!$F$236:$FO$236, 0)</f>
        <v>0</v>
      </c>
      <c r="SJC250" s="214">
        <f>_xlfn.XLOOKUP(SJC234, Schedule!$F$226:$FO$226, Schedule!$F$236:$FO$236, 0)</f>
        <v>0</v>
      </c>
      <c r="SJD250" s="214">
        <f>_xlfn.XLOOKUP(SJD234, Schedule!$F$226:$FO$226, Schedule!$F$236:$FO$236, 0)</f>
        <v>0</v>
      </c>
      <c r="SJE250" s="214">
        <f>_xlfn.XLOOKUP(SJE234, Schedule!$F$226:$FO$226, Schedule!$F$236:$FO$236, 0)</f>
        <v>0</v>
      </c>
      <c r="SJF250" s="214">
        <f>_xlfn.XLOOKUP(SJF234, Schedule!$F$226:$FO$226, Schedule!$F$236:$FO$236, 0)</f>
        <v>0</v>
      </c>
      <c r="SJG250" s="214">
        <f>_xlfn.XLOOKUP(SJG234, Schedule!$F$226:$FO$226, Schedule!$F$236:$FO$236, 0)</f>
        <v>0</v>
      </c>
      <c r="SJH250" s="214">
        <f>_xlfn.XLOOKUP(SJH234, Schedule!$F$226:$FO$226, Schedule!$F$236:$FO$236, 0)</f>
        <v>0</v>
      </c>
      <c r="SJI250" s="214">
        <f>_xlfn.XLOOKUP(SJI234, Schedule!$F$226:$FO$226, Schedule!$F$236:$FO$236, 0)</f>
        <v>0</v>
      </c>
      <c r="SJJ250" s="214">
        <f>_xlfn.XLOOKUP(SJJ234, Schedule!$F$226:$FO$226, Schedule!$F$236:$FO$236, 0)</f>
        <v>0</v>
      </c>
      <c r="SJK250" s="214">
        <f>_xlfn.XLOOKUP(SJK234, Schedule!$F$226:$FO$226, Schedule!$F$236:$FO$236, 0)</f>
        <v>0</v>
      </c>
      <c r="SJL250" s="214">
        <f>_xlfn.XLOOKUP(SJL234, Schedule!$F$226:$FO$226, Schedule!$F$236:$FO$236, 0)</f>
        <v>0</v>
      </c>
      <c r="SJM250" s="214">
        <f>_xlfn.XLOOKUP(SJM234, Schedule!$F$226:$FO$226, Schedule!$F$236:$FO$236, 0)</f>
        <v>0</v>
      </c>
      <c r="SJN250" s="214">
        <f>_xlfn.XLOOKUP(SJN234, Schedule!$F$226:$FO$226, Schedule!$F$236:$FO$236, 0)</f>
        <v>0</v>
      </c>
      <c r="SJO250" s="214">
        <f>_xlfn.XLOOKUP(SJO234, Schedule!$F$226:$FO$226, Schedule!$F$236:$FO$236, 0)</f>
        <v>0</v>
      </c>
      <c r="SJP250" s="214">
        <f>_xlfn.XLOOKUP(SJP234, Schedule!$F$226:$FO$226, Schedule!$F$236:$FO$236, 0)</f>
        <v>0</v>
      </c>
      <c r="SJQ250" s="214">
        <f>_xlfn.XLOOKUP(SJQ234, Schedule!$F$226:$FO$226, Schedule!$F$236:$FO$236, 0)</f>
        <v>0</v>
      </c>
      <c r="SJR250" s="214">
        <f>_xlfn.XLOOKUP(SJR234, Schedule!$F$226:$FO$226, Schedule!$F$236:$FO$236, 0)</f>
        <v>0</v>
      </c>
      <c r="SJS250" s="214">
        <f>_xlfn.XLOOKUP(SJS234, Schedule!$F$226:$FO$226, Schedule!$F$236:$FO$236, 0)</f>
        <v>0</v>
      </c>
      <c r="SJT250" s="214">
        <f>_xlfn.XLOOKUP(SJT234, Schedule!$F$226:$FO$226, Schedule!$F$236:$FO$236, 0)</f>
        <v>0</v>
      </c>
      <c r="SJU250" s="214">
        <f>_xlfn.XLOOKUP(SJU234, Schedule!$F$226:$FO$226, Schedule!$F$236:$FO$236, 0)</f>
        <v>0</v>
      </c>
      <c r="SJV250" s="214">
        <f>_xlfn.XLOOKUP(SJV234, Schedule!$F$226:$FO$226, Schedule!$F$236:$FO$236, 0)</f>
        <v>0</v>
      </c>
      <c r="SJW250" s="214">
        <f>_xlfn.XLOOKUP(SJW234, Schedule!$F$226:$FO$226, Schedule!$F$236:$FO$236, 0)</f>
        <v>0</v>
      </c>
      <c r="SJX250" s="214">
        <f>_xlfn.XLOOKUP(SJX234, Schedule!$F$226:$FO$226, Schedule!$F$236:$FO$236, 0)</f>
        <v>0</v>
      </c>
      <c r="SJY250" s="214">
        <f>_xlfn.XLOOKUP(SJY234, Schedule!$F$226:$FO$226, Schedule!$F$236:$FO$236, 0)</f>
        <v>0</v>
      </c>
      <c r="SJZ250" s="214">
        <f>_xlfn.XLOOKUP(SJZ234, Schedule!$F$226:$FO$226, Schedule!$F$236:$FO$236, 0)</f>
        <v>0</v>
      </c>
      <c r="SKA250" s="214">
        <f>_xlfn.XLOOKUP(SKA234, Schedule!$F$226:$FO$226, Schedule!$F$236:$FO$236, 0)</f>
        <v>0</v>
      </c>
      <c r="SKB250" s="214">
        <f>_xlfn.XLOOKUP(SKB234, Schedule!$F$226:$FO$226, Schedule!$F$236:$FO$236, 0)</f>
        <v>0</v>
      </c>
      <c r="SKC250" s="214">
        <f>_xlfn.XLOOKUP(SKC234, Schedule!$F$226:$FO$226, Schedule!$F$236:$FO$236, 0)</f>
        <v>0</v>
      </c>
      <c r="SKD250" s="214">
        <f>_xlfn.XLOOKUP(SKD234, Schedule!$F$226:$FO$226, Schedule!$F$236:$FO$236, 0)</f>
        <v>0</v>
      </c>
      <c r="SKE250" s="214">
        <f>_xlfn.XLOOKUP(SKE234, Schedule!$F$226:$FO$226, Schedule!$F$236:$FO$236, 0)</f>
        <v>0</v>
      </c>
      <c r="SKF250" s="214">
        <f>_xlfn.XLOOKUP(SKF234, Schedule!$F$226:$FO$226, Schedule!$F$236:$FO$236, 0)</f>
        <v>0</v>
      </c>
      <c r="SKG250" s="214">
        <f>_xlfn.XLOOKUP(SKG234, Schedule!$F$226:$FO$226, Schedule!$F$236:$FO$236, 0)</f>
        <v>0</v>
      </c>
      <c r="SKH250" s="214">
        <f>_xlfn.XLOOKUP(SKH234, Schedule!$F$226:$FO$226, Schedule!$F$236:$FO$236, 0)</f>
        <v>0</v>
      </c>
      <c r="SKI250" s="214">
        <f>_xlfn.XLOOKUP(SKI234, Schedule!$F$226:$FO$226, Schedule!$F$236:$FO$236, 0)</f>
        <v>0</v>
      </c>
      <c r="SKJ250" s="214">
        <f>_xlfn.XLOOKUP(SKJ234, Schedule!$F$226:$FO$226, Schedule!$F$236:$FO$236, 0)</f>
        <v>0</v>
      </c>
      <c r="SKK250" s="214">
        <f>_xlfn.XLOOKUP(SKK234, Schedule!$F$226:$FO$226, Schedule!$F$236:$FO$236, 0)</f>
        <v>0</v>
      </c>
      <c r="SKL250" s="214">
        <f>_xlfn.XLOOKUP(SKL234, Schedule!$F$226:$FO$226, Schedule!$F$236:$FO$236, 0)</f>
        <v>0</v>
      </c>
      <c r="SKM250" s="214">
        <f>_xlfn.XLOOKUP(SKM234, Schedule!$F$226:$FO$226, Schedule!$F$236:$FO$236, 0)</f>
        <v>0</v>
      </c>
      <c r="SKN250" s="214">
        <f>_xlfn.XLOOKUP(SKN234, Schedule!$F$226:$FO$226, Schedule!$F$236:$FO$236, 0)</f>
        <v>0</v>
      </c>
      <c r="SKO250" s="214">
        <f>_xlfn.XLOOKUP(SKO234, Schedule!$F$226:$FO$226, Schedule!$F$236:$FO$236, 0)</f>
        <v>0</v>
      </c>
      <c r="SKP250" s="214">
        <f>_xlfn.XLOOKUP(SKP234, Schedule!$F$226:$FO$226, Schedule!$F$236:$FO$236, 0)</f>
        <v>0</v>
      </c>
      <c r="SKQ250" s="214">
        <f>_xlfn.XLOOKUP(SKQ234, Schedule!$F$226:$FO$226, Schedule!$F$236:$FO$236, 0)</f>
        <v>0</v>
      </c>
      <c r="SKR250" s="214">
        <f>_xlfn.XLOOKUP(SKR234, Schedule!$F$226:$FO$226, Schedule!$F$236:$FO$236, 0)</f>
        <v>0</v>
      </c>
      <c r="SKS250" s="214">
        <f>_xlfn.XLOOKUP(SKS234, Schedule!$F$226:$FO$226, Schedule!$F$236:$FO$236, 0)</f>
        <v>0</v>
      </c>
      <c r="SKT250" s="214">
        <f>_xlfn.XLOOKUP(SKT234, Schedule!$F$226:$FO$226, Schedule!$F$236:$FO$236, 0)</f>
        <v>0</v>
      </c>
      <c r="SKU250" s="214">
        <f>_xlfn.XLOOKUP(SKU234, Schedule!$F$226:$FO$226, Schedule!$F$236:$FO$236, 0)</f>
        <v>0</v>
      </c>
      <c r="SKV250" s="214">
        <f>_xlfn.XLOOKUP(SKV234, Schedule!$F$226:$FO$226, Schedule!$F$236:$FO$236, 0)</f>
        <v>0</v>
      </c>
      <c r="SKW250" s="214">
        <f>_xlfn.XLOOKUP(SKW234, Schedule!$F$226:$FO$226, Schedule!$F$236:$FO$236, 0)</f>
        <v>0</v>
      </c>
      <c r="SKX250" s="214">
        <f>_xlfn.XLOOKUP(SKX234, Schedule!$F$226:$FO$226, Schedule!$F$236:$FO$236, 0)</f>
        <v>0</v>
      </c>
      <c r="SKY250" s="214">
        <f>_xlfn.XLOOKUP(SKY234, Schedule!$F$226:$FO$226, Schedule!$F$236:$FO$236, 0)</f>
        <v>0</v>
      </c>
      <c r="SKZ250" s="214">
        <f>_xlfn.XLOOKUP(SKZ234, Schedule!$F$226:$FO$226, Schedule!$F$236:$FO$236, 0)</f>
        <v>0</v>
      </c>
      <c r="SLA250" s="214">
        <f>_xlfn.XLOOKUP(SLA234, Schedule!$F$226:$FO$226, Schedule!$F$236:$FO$236, 0)</f>
        <v>0</v>
      </c>
      <c r="SLB250" s="214">
        <f>_xlfn.XLOOKUP(SLB234, Schedule!$F$226:$FO$226, Schedule!$F$236:$FO$236, 0)</f>
        <v>0</v>
      </c>
      <c r="SLC250" s="214">
        <f>_xlfn.XLOOKUP(SLC234, Schedule!$F$226:$FO$226, Schedule!$F$236:$FO$236, 0)</f>
        <v>0</v>
      </c>
      <c r="SLD250" s="214">
        <f>_xlfn.XLOOKUP(SLD234, Schedule!$F$226:$FO$226, Schedule!$F$236:$FO$236, 0)</f>
        <v>0</v>
      </c>
      <c r="SLE250" s="214">
        <f>_xlfn.XLOOKUP(SLE234, Schedule!$F$226:$FO$226, Schedule!$F$236:$FO$236, 0)</f>
        <v>0</v>
      </c>
      <c r="SLF250" s="214">
        <f>_xlfn.XLOOKUP(SLF234, Schedule!$F$226:$FO$226, Schedule!$F$236:$FO$236, 0)</f>
        <v>0</v>
      </c>
      <c r="SLG250" s="214">
        <f>_xlfn.XLOOKUP(SLG234, Schedule!$F$226:$FO$226, Schedule!$F$236:$FO$236, 0)</f>
        <v>0</v>
      </c>
      <c r="SLH250" s="214">
        <f>_xlfn.XLOOKUP(SLH234, Schedule!$F$226:$FO$226, Schedule!$F$236:$FO$236, 0)</f>
        <v>0</v>
      </c>
      <c r="SLI250" s="214">
        <f>_xlfn.XLOOKUP(SLI234, Schedule!$F$226:$FO$226, Schedule!$F$236:$FO$236, 0)</f>
        <v>0</v>
      </c>
      <c r="SLJ250" s="214">
        <f>_xlfn.XLOOKUP(SLJ234, Schedule!$F$226:$FO$226, Schedule!$F$236:$FO$236, 0)</f>
        <v>0</v>
      </c>
      <c r="SLK250" s="214">
        <f>_xlfn.XLOOKUP(SLK234, Schedule!$F$226:$FO$226, Schedule!$F$236:$FO$236, 0)</f>
        <v>0</v>
      </c>
      <c r="SLL250" s="214">
        <f>_xlfn.XLOOKUP(SLL234, Schedule!$F$226:$FO$226, Schedule!$F$236:$FO$236, 0)</f>
        <v>0</v>
      </c>
      <c r="SLM250" s="214">
        <f>_xlfn.XLOOKUP(SLM234, Schedule!$F$226:$FO$226, Schedule!$F$236:$FO$236, 0)</f>
        <v>0</v>
      </c>
      <c r="SLN250" s="214">
        <f>_xlfn.XLOOKUP(SLN234, Schedule!$F$226:$FO$226, Schedule!$F$236:$FO$236, 0)</f>
        <v>0</v>
      </c>
      <c r="SLO250" s="214">
        <f>_xlfn.XLOOKUP(SLO234, Schedule!$F$226:$FO$226, Schedule!$F$236:$FO$236, 0)</f>
        <v>0</v>
      </c>
      <c r="SLP250" s="214">
        <f>_xlfn.XLOOKUP(SLP234, Schedule!$F$226:$FO$226, Schedule!$F$236:$FO$236, 0)</f>
        <v>0</v>
      </c>
      <c r="SLQ250" s="214">
        <f>_xlfn.XLOOKUP(SLQ234, Schedule!$F$226:$FO$226, Schedule!$F$236:$FO$236, 0)</f>
        <v>0</v>
      </c>
      <c r="SLR250" s="214">
        <f>_xlfn.XLOOKUP(SLR234, Schedule!$F$226:$FO$226, Schedule!$F$236:$FO$236, 0)</f>
        <v>0</v>
      </c>
      <c r="SLS250" s="214">
        <f>_xlfn.XLOOKUP(SLS234, Schedule!$F$226:$FO$226, Schedule!$F$236:$FO$236, 0)</f>
        <v>0</v>
      </c>
      <c r="SLT250" s="214">
        <f>_xlfn.XLOOKUP(SLT234, Schedule!$F$226:$FO$226, Schedule!$F$236:$FO$236, 0)</f>
        <v>0</v>
      </c>
      <c r="SLU250" s="214">
        <f>_xlfn.XLOOKUP(SLU234, Schedule!$F$226:$FO$226, Schedule!$F$236:$FO$236, 0)</f>
        <v>0</v>
      </c>
      <c r="SLV250" s="214">
        <f>_xlfn.XLOOKUP(SLV234, Schedule!$F$226:$FO$226, Schedule!$F$236:$FO$236, 0)</f>
        <v>0</v>
      </c>
      <c r="SLW250" s="214">
        <f>_xlfn.XLOOKUP(SLW234, Schedule!$F$226:$FO$226, Schedule!$F$236:$FO$236, 0)</f>
        <v>0</v>
      </c>
      <c r="SLX250" s="214">
        <f>_xlfn.XLOOKUP(SLX234, Schedule!$F$226:$FO$226, Schedule!$F$236:$FO$236, 0)</f>
        <v>0</v>
      </c>
      <c r="SLY250" s="214">
        <f>_xlfn.XLOOKUP(SLY234, Schedule!$F$226:$FO$226, Schedule!$F$236:$FO$236, 0)</f>
        <v>0</v>
      </c>
      <c r="SLZ250" s="214">
        <f>_xlfn.XLOOKUP(SLZ234, Schedule!$F$226:$FO$226, Schedule!$F$236:$FO$236, 0)</f>
        <v>0</v>
      </c>
      <c r="SMA250" s="214">
        <f>_xlfn.XLOOKUP(SMA234, Schedule!$F$226:$FO$226, Schedule!$F$236:$FO$236, 0)</f>
        <v>0</v>
      </c>
      <c r="SMB250" s="214">
        <f>_xlfn.XLOOKUP(SMB234, Schedule!$F$226:$FO$226, Schedule!$F$236:$FO$236, 0)</f>
        <v>0</v>
      </c>
      <c r="SMC250" s="214">
        <f>_xlfn.XLOOKUP(SMC234, Schedule!$F$226:$FO$226, Schedule!$F$236:$FO$236, 0)</f>
        <v>0</v>
      </c>
      <c r="SMD250" s="214">
        <f>_xlfn.XLOOKUP(SMD234, Schedule!$F$226:$FO$226, Schedule!$F$236:$FO$236, 0)</f>
        <v>0</v>
      </c>
      <c r="SME250" s="214">
        <f>_xlfn.XLOOKUP(SME234, Schedule!$F$226:$FO$226, Schedule!$F$236:$FO$236, 0)</f>
        <v>0</v>
      </c>
      <c r="SMF250" s="214">
        <f>_xlfn.XLOOKUP(SMF234, Schedule!$F$226:$FO$226, Schedule!$F$236:$FO$236, 0)</f>
        <v>0</v>
      </c>
      <c r="SMG250" s="214">
        <f>_xlfn.XLOOKUP(SMG234, Schedule!$F$226:$FO$226, Schedule!$F$236:$FO$236, 0)</f>
        <v>0</v>
      </c>
      <c r="SMH250" s="214">
        <f>_xlfn.XLOOKUP(SMH234, Schedule!$F$226:$FO$226, Schedule!$F$236:$FO$236, 0)</f>
        <v>0</v>
      </c>
      <c r="SMI250" s="214">
        <f>_xlfn.XLOOKUP(SMI234, Schedule!$F$226:$FO$226, Schedule!$F$236:$FO$236, 0)</f>
        <v>0</v>
      </c>
      <c r="SMJ250" s="214">
        <f>_xlfn.XLOOKUP(SMJ234, Schedule!$F$226:$FO$226, Schedule!$F$236:$FO$236, 0)</f>
        <v>0</v>
      </c>
      <c r="SMK250" s="214">
        <f>_xlfn.XLOOKUP(SMK234, Schedule!$F$226:$FO$226, Schedule!$F$236:$FO$236, 0)</f>
        <v>0</v>
      </c>
      <c r="SML250" s="214">
        <f>_xlfn.XLOOKUP(SML234, Schedule!$F$226:$FO$226, Schedule!$F$236:$FO$236, 0)</f>
        <v>0</v>
      </c>
      <c r="SMM250" s="214">
        <f>_xlfn.XLOOKUP(SMM234, Schedule!$F$226:$FO$226, Schedule!$F$236:$FO$236, 0)</f>
        <v>0</v>
      </c>
      <c r="SMN250" s="214">
        <f>_xlfn.XLOOKUP(SMN234, Schedule!$F$226:$FO$226, Schedule!$F$236:$FO$236, 0)</f>
        <v>0</v>
      </c>
      <c r="SMO250" s="214">
        <f>_xlfn.XLOOKUP(SMO234, Schedule!$F$226:$FO$226, Schedule!$F$236:$FO$236, 0)</f>
        <v>0</v>
      </c>
      <c r="SMP250" s="214">
        <f>_xlfn.XLOOKUP(SMP234, Schedule!$F$226:$FO$226, Schedule!$F$236:$FO$236, 0)</f>
        <v>0</v>
      </c>
      <c r="SMQ250" s="214">
        <f>_xlfn.XLOOKUP(SMQ234, Schedule!$F$226:$FO$226, Schedule!$F$236:$FO$236, 0)</f>
        <v>0</v>
      </c>
      <c r="SMR250" s="214">
        <f>_xlfn.XLOOKUP(SMR234, Schedule!$F$226:$FO$226, Schedule!$F$236:$FO$236, 0)</f>
        <v>0</v>
      </c>
      <c r="SMS250" s="214">
        <f>_xlfn.XLOOKUP(SMS234, Schedule!$F$226:$FO$226, Schedule!$F$236:$FO$236, 0)</f>
        <v>0</v>
      </c>
      <c r="SMT250" s="214">
        <f>_xlfn.XLOOKUP(SMT234, Schedule!$F$226:$FO$226, Schedule!$F$236:$FO$236, 0)</f>
        <v>0</v>
      </c>
      <c r="SMU250" s="214">
        <f>_xlfn.XLOOKUP(SMU234, Schedule!$F$226:$FO$226, Schedule!$F$236:$FO$236, 0)</f>
        <v>0</v>
      </c>
      <c r="SMV250" s="214">
        <f>_xlfn.XLOOKUP(SMV234, Schedule!$F$226:$FO$226, Schedule!$F$236:$FO$236, 0)</f>
        <v>0</v>
      </c>
      <c r="SMW250" s="214">
        <f>_xlfn.XLOOKUP(SMW234, Schedule!$F$226:$FO$226, Schedule!$F$236:$FO$236, 0)</f>
        <v>0</v>
      </c>
      <c r="SMX250" s="214">
        <f>_xlfn.XLOOKUP(SMX234, Schedule!$F$226:$FO$226, Schedule!$F$236:$FO$236, 0)</f>
        <v>0</v>
      </c>
      <c r="SMY250" s="214">
        <f>_xlfn.XLOOKUP(SMY234, Schedule!$F$226:$FO$226, Schedule!$F$236:$FO$236, 0)</f>
        <v>0</v>
      </c>
      <c r="SMZ250" s="214">
        <f>_xlfn.XLOOKUP(SMZ234, Schedule!$F$226:$FO$226, Schedule!$F$236:$FO$236, 0)</f>
        <v>0</v>
      </c>
      <c r="SNA250" s="214">
        <f>_xlfn.XLOOKUP(SNA234, Schedule!$F$226:$FO$226, Schedule!$F$236:$FO$236, 0)</f>
        <v>0</v>
      </c>
      <c r="SNB250" s="214">
        <f>_xlfn.XLOOKUP(SNB234, Schedule!$F$226:$FO$226, Schedule!$F$236:$FO$236, 0)</f>
        <v>0</v>
      </c>
      <c r="SNC250" s="214">
        <f>_xlfn.XLOOKUP(SNC234, Schedule!$F$226:$FO$226, Schedule!$F$236:$FO$236, 0)</f>
        <v>0</v>
      </c>
      <c r="SND250" s="214">
        <f>_xlfn.XLOOKUP(SND234, Schedule!$F$226:$FO$226, Schedule!$F$236:$FO$236, 0)</f>
        <v>0</v>
      </c>
      <c r="SNE250" s="214">
        <f>_xlfn.XLOOKUP(SNE234, Schedule!$F$226:$FO$226, Schedule!$F$236:$FO$236, 0)</f>
        <v>0</v>
      </c>
      <c r="SNF250" s="214">
        <f>_xlfn.XLOOKUP(SNF234, Schedule!$F$226:$FO$226, Schedule!$F$236:$FO$236, 0)</f>
        <v>0</v>
      </c>
      <c r="SNG250" s="214">
        <f>_xlfn.XLOOKUP(SNG234, Schedule!$F$226:$FO$226, Schedule!$F$236:$FO$236, 0)</f>
        <v>0</v>
      </c>
      <c r="SNH250" s="214">
        <f>_xlfn.XLOOKUP(SNH234, Schedule!$F$226:$FO$226, Schedule!$F$236:$FO$236, 0)</f>
        <v>0</v>
      </c>
      <c r="SNI250" s="214">
        <f>_xlfn.XLOOKUP(SNI234, Schedule!$F$226:$FO$226, Schedule!$F$236:$FO$236, 0)</f>
        <v>0</v>
      </c>
      <c r="SNJ250" s="214">
        <f>_xlfn.XLOOKUP(SNJ234, Schedule!$F$226:$FO$226, Schedule!$F$236:$FO$236, 0)</f>
        <v>0</v>
      </c>
      <c r="SNK250" s="214">
        <f>_xlfn.XLOOKUP(SNK234, Schedule!$F$226:$FO$226, Schedule!$F$236:$FO$236, 0)</f>
        <v>0</v>
      </c>
      <c r="SNL250" s="214">
        <f>_xlfn.XLOOKUP(SNL234, Schedule!$F$226:$FO$226, Schedule!$F$236:$FO$236, 0)</f>
        <v>0</v>
      </c>
      <c r="SNM250" s="214">
        <f>_xlfn.XLOOKUP(SNM234, Schedule!$F$226:$FO$226, Schedule!$F$236:$FO$236, 0)</f>
        <v>0</v>
      </c>
      <c r="SNN250" s="214">
        <f>_xlfn.XLOOKUP(SNN234, Schedule!$F$226:$FO$226, Schedule!$F$236:$FO$236, 0)</f>
        <v>0</v>
      </c>
      <c r="SNO250" s="214">
        <f>_xlfn.XLOOKUP(SNO234, Schedule!$F$226:$FO$226, Schedule!$F$236:$FO$236, 0)</f>
        <v>0</v>
      </c>
      <c r="SNP250" s="214">
        <f>_xlfn.XLOOKUP(SNP234, Schedule!$F$226:$FO$226, Schedule!$F$236:$FO$236, 0)</f>
        <v>0</v>
      </c>
      <c r="SNQ250" s="214">
        <f>_xlfn.XLOOKUP(SNQ234, Schedule!$F$226:$FO$226, Schedule!$F$236:$FO$236, 0)</f>
        <v>0</v>
      </c>
      <c r="SNR250" s="214">
        <f>_xlfn.XLOOKUP(SNR234, Schedule!$F$226:$FO$226, Schedule!$F$236:$FO$236, 0)</f>
        <v>0</v>
      </c>
      <c r="SNS250" s="214">
        <f>_xlfn.XLOOKUP(SNS234, Schedule!$F$226:$FO$226, Schedule!$F$236:$FO$236, 0)</f>
        <v>0</v>
      </c>
      <c r="SNT250" s="214">
        <f>_xlfn.XLOOKUP(SNT234, Schedule!$F$226:$FO$226, Schedule!$F$236:$FO$236, 0)</f>
        <v>0</v>
      </c>
      <c r="SNU250" s="214">
        <f>_xlfn.XLOOKUP(SNU234, Schedule!$F$226:$FO$226, Schedule!$F$236:$FO$236, 0)</f>
        <v>0</v>
      </c>
      <c r="SNV250" s="214">
        <f>_xlfn.XLOOKUP(SNV234, Schedule!$F$226:$FO$226, Schedule!$F$236:$FO$236, 0)</f>
        <v>0</v>
      </c>
      <c r="SNW250" s="214">
        <f>_xlfn.XLOOKUP(SNW234, Schedule!$F$226:$FO$226, Schedule!$F$236:$FO$236, 0)</f>
        <v>0</v>
      </c>
      <c r="SNX250" s="214">
        <f>_xlfn.XLOOKUP(SNX234, Schedule!$F$226:$FO$226, Schedule!$F$236:$FO$236, 0)</f>
        <v>0</v>
      </c>
      <c r="SNY250" s="214">
        <f>_xlfn.XLOOKUP(SNY234, Schedule!$F$226:$FO$226, Schedule!$F$236:$FO$236, 0)</f>
        <v>0</v>
      </c>
      <c r="SNZ250" s="214">
        <f>_xlfn.XLOOKUP(SNZ234, Schedule!$F$226:$FO$226, Schedule!$F$236:$FO$236, 0)</f>
        <v>0</v>
      </c>
      <c r="SOA250" s="214">
        <f>_xlfn.XLOOKUP(SOA234, Schedule!$F$226:$FO$226, Schedule!$F$236:$FO$236, 0)</f>
        <v>0</v>
      </c>
      <c r="SOB250" s="214">
        <f>_xlfn.XLOOKUP(SOB234, Schedule!$F$226:$FO$226, Schedule!$F$236:$FO$236, 0)</f>
        <v>0</v>
      </c>
      <c r="SOC250" s="214">
        <f>_xlfn.XLOOKUP(SOC234, Schedule!$F$226:$FO$226, Schedule!$F$236:$FO$236, 0)</f>
        <v>0</v>
      </c>
      <c r="SOD250" s="214">
        <f>_xlfn.XLOOKUP(SOD234, Schedule!$F$226:$FO$226, Schedule!$F$236:$FO$236, 0)</f>
        <v>0</v>
      </c>
      <c r="SOE250" s="214">
        <f>_xlfn.XLOOKUP(SOE234, Schedule!$F$226:$FO$226, Schedule!$F$236:$FO$236, 0)</f>
        <v>0</v>
      </c>
      <c r="SOF250" s="214">
        <f>_xlfn.XLOOKUP(SOF234, Schedule!$F$226:$FO$226, Schedule!$F$236:$FO$236, 0)</f>
        <v>0</v>
      </c>
      <c r="SOG250" s="214">
        <f>_xlfn.XLOOKUP(SOG234, Schedule!$F$226:$FO$226, Schedule!$F$236:$FO$236, 0)</f>
        <v>0</v>
      </c>
      <c r="SOH250" s="214">
        <f>_xlfn.XLOOKUP(SOH234, Schedule!$F$226:$FO$226, Schedule!$F$236:$FO$236, 0)</f>
        <v>0</v>
      </c>
      <c r="SOI250" s="214">
        <f>_xlfn.XLOOKUP(SOI234, Schedule!$F$226:$FO$226, Schedule!$F$236:$FO$236, 0)</f>
        <v>0</v>
      </c>
      <c r="SOJ250" s="214">
        <f>_xlfn.XLOOKUP(SOJ234, Schedule!$F$226:$FO$226, Schedule!$F$236:$FO$236, 0)</f>
        <v>0</v>
      </c>
      <c r="SOK250" s="214">
        <f>_xlfn.XLOOKUP(SOK234, Schedule!$F$226:$FO$226, Schedule!$F$236:$FO$236, 0)</f>
        <v>0</v>
      </c>
      <c r="SOL250" s="214">
        <f>_xlfn.XLOOKUP(SOL234, Schedule!$F$226:$FO$226, Schedule!$F$236:$FO$236, 0)</f>
        <v>0</v>
      </c>
      <c r="SOM250" s="214">
        <f>_xlfn.XLOOKUP(SOM234, Schedule!$F$226:$FO$226, Schedule!$F$236:$FO$236, 0)</f>
        <v>0</v>
      </c>
      <c r="SON250" s="214">
        <f>_xlfn.XLOOKUP(SON234, Schedule!$F$226:$FO$226, Schedule!$F$236:$FO$236, 0)</f>
        <v>0</v>
      </c>
      <c r="SOO250" s="214">
        <f>_xlfn.XLOOKUP(SOO234, Schedule!$F$226:$FO$226, Schedule!$F$236:$FO$236, 0)</f>
        <v>0</v>
      </c>
      <c r="SOP250" s="214">
        <f>_xlfn.XLOOKUP(SOP234, Schedule!$F$226:$FO$226, Schedule!$F$236:$FO$236, 0)</f>
        <v>0</v>
      </c>
      <c r="SOQ250" s="214">
        <f>_xlfn.XLOOKUP(SOQ234, Schedule!$F$226:$FO$226, Schedule!$F$236:$FO$236, 0)</f>
        <v>0</v>
      </c>
      <c r="SOR250" s="214">
        <f>_xlfn.XLOOKUP(SOR234, Schedule!$F$226:$FO$226, Schedule!$F$236:$FO$236, 0)</f>
        <v>0</v>
      </c>
      <c r="SOS250" s="214">
        <f>_xlfn.XLOOKUP(SOS234, Schedule!$F$226:$FO$226, Schedule!$F$236:$FO$236, 0)</f>
        <v>0</v>
      </c>
      <c r="SOT250" s="214">
        <f>_xlfn.XLOOKUP(SOT234, Schedule!$F$226:$FO$226, Schedule!$F$236:$FO$236, 0)</f>
        <v>0</v>
      </c>
      <c r="SOU250" s="214">
        <f>_xlfn.XLOOKUP(SOU234, Schedule!$F$226:$FO$226, Schedule!$F$236:$FO$236, 0)</f>
        <v>0</v>
      </c>
      <c r="SOV250" s="214">
        <f>_xlfn.XLOOKUP(SOV234, Schedule!$F$226:$FO$226, Schedule!$F$236:$FO$236, 0)</f>
        <v>0</v>
      </c>
      <c r="SOW250" s="214">
        <f>_xlfn.XLOOKUP(SOW234, Schedule!$F$226:$FO$226, Schedule!$F$236:$FO$236, 0)</f>
        <v>0</v>
      </c>
      <c r="SOX250" s="214">
        <f>_xlfn.XLOOKUP(SOX234, Schedule!$F$226:$FO$226, Schedule!$F$236:$FO$236, 0)</f>
        <v>0</v>
      </c>
      <c r="SOY250" s="214">
        <f>_xlfn.XLOOKUP(SOY234, Schedule!$F$226:$FO$226, Schedule!$F$236:$FO$236, 0)</f>
        <v>0</v>
      </c>
      <c r="SOZ250" s="214">
        <f>_xlfn.XLOOKUP(SOZ234, Schedule!$F$226:$FO$226, Schedule!$F$236:$FO$236, 0)</f>
        <v>0</v>
      </c>
      <c r="SPA250" s="214">
        <f>_xlfn.XLOOKUP(SPA234, Schedule!$F$226:$FO$226, Schedule!$F$236:$FO$236, 0)</f>
        <v>0</v>
      </c>
      <c r="SPB250" s="214">
        <f>_xlfn.XLOOKUP(SPB234, Schedule!$F$226:$FO$226, Schedule!$F$236:$FO$236, 0)</f>
        <v>0</v>
      </c>
      <c r="SPC250" s="214">
        <f>_xlfn.XLOOKUP(SPC234, Schedule!$F$226:$FO$226, Schedule!$F$236:$FO$236, 0)</f>
        <v>0</v>
      </c>
      <c r="SPD250" s="214">
        <f>_xlfn.XLOOKUP(SPD234, Schedule!$F$226:$FO$226, Schedule!$F$236:$FO$236, 0)</f>
        <v>0</v>
      </c>
      <c r="SPE250" s="214">
        <f>_xlfn.XLOOKUP(SPE234, Schedule!$F$226:$FO$226, Schedule!$F$236:$FO$236, 0)</f>
        <v>0</v>
      </c>
      <c r="SPF250" s="214">
        <f>_xlfn.XLOOKUP(SPF234, Schedule!$F$226:$FO$226, Schedule!$F$236:$FO$236, 0)</f>
        <v>0</v>
      </c>
      <c r="SPG250" s="214">
        <f>_xlfn.XLOOKUP(SPG234, Schedule!$F$226:$FO$226, Schedule!$F$236:$FO$236, 0)</f>
        <v>0</v>
      </c>
      <c r="SPH250" s="214">
        <f>_xlfn.XLOOKUP(SPH234, Schedule!$F$226:$FO$226, Schedule!$F$236:$FO$236, 0)</f>
        <v>0</v>
      </c>
      <c r="SPI250" s="214">
        <f>_xlfn.XLOOKUP(SPI234, Schedule!$F$226:$FO$226, Schedule!$F$236:$FO$236, 0)</f>
        <v>0</v>
      </c>
      <c r="SPJ250" s="214">
        <f>_xlfn.XLOOKUP(SPJ234, Schedule!$F$226:$FO$226, Schedule!$F$236:$FO$236, 0)</f>
        <v>0</v>
      </c>
      <c r="SPK250" s="214">
        <f>_xlfn.XLOOKUP(SPK234, Schedule!$F$226:$FO$226, Schedule!$F$236:$FO$236, 0)</f>
        <v>0</v>
      </c>
      <c r="SPL250" s="214">
        <f>_xlfn.XLOOKUP(SPL234, Schedule!$F$226:$FO$226, Schedule!$F$236:$FO$236, 0)</f>
        <v>0</v>
      </c>
      <c r="SPM250" s="214">
        <f>_xlfn.XLOOKUP(SPM234, Schedule!$F$226:$FO$226, Schedule!$F$236:$FO$236, 0)</f>
        <v>0</v>
      </c>
      <c r="SPN250" s="214">
        <f>_xlfn.XLOOKUP(SPN234, Schedule!$F$226:$FO$226, Schedule!$F$236:$FO$236, 0)</f>
        <v>0</v>
      </c>
      <c r="SPO250" s="214">
        <f>_xlfn.XLOOKUP(SPO234, Schedule!$F$226:$FO$226, Schedule!$F$236:$FO$236, 0)</f>
        <v>0</v>
      </c>
      <c r="SPP250" s="214">
        <f>_xlfn.XLOOKUP(SPP234, Schedule!$F$226:$FO$226, Schedule!$F$236:$FO$236, 0)</f>
        <v>0</v>
      </c>
      <c r="SPQ250" s="214">
        <f>_xlfn.XLOOKUP(SPQ234, Schedule!$F$226:$FO$226, Schedule!$F$236:$FO$236, 0)</f>
        <v>0</v>
      </c>
      <c r="SPR250" s="214">
        <f>_xlfn.XLOOKUP(SPR234, Schedule!$F$226:$FO$226, Schedule!$F$236:$FO$236, 0)</f>
        <v>0</v>
      </c>
      <c r="SPS250" s="214">
        <f>_xlfn.XLOOKUP(SPS234, Schedule!$F$226:$FO$226, Schedule!$F$236:$FO$236, 0)</f>
        <v>0</v>
      </c>
      <c r="SPT250" s="214">
        <f>_xlfn.XLOOKUP(SPT234, Schedule!$F$226:$FO$226, Schedule!$F$236:$FO$236, 0)</f>
        <v>0</v>
      </c>
      <c r="SPU250" s="214">
        <f>_xlfn.XLOOKUP(SPU234, Schedule!$F$226:$FO$226, Schedule!$F$236:$FO$236, 0)</f>
        <v>0</v>
      </c>
      <c r="SPV250" s="214">
        <f>_xlfn.XLOOKUP(SPV234, Schedule!$F$226:$FO$226, Schedule!$F$236:$FO$236, 0)</f>
        <v>0</v>
      </c>
      <c r="SPW250" s="214">
        <f>_xlfn.XLOOKUP(SPW234, Schedule!$F$226:$FO$226, Schedule!$F$236:$FO$236, 0)</f>
        <v>0</v>
      </c>
      <c r="SPX250" s="214">
        <f>_xlfn.XLOOKUP(SPX234, Schedule!$F$226:$FO$226, Schedule!$F$236:$FO$236, 0)</f>
        <v>0</v>
      </c>
      <c r="SPY250" s="214">
        <f>_xlfn.XLOOKUP(SPY234, Schedule!$F$226:$FO$226, Schedule!$F$236:$FO$236, 0)</f>
        <v>0</v>
      </c>
      <c r="SPZ250" s="214">
        <f>_xlfn.XLOOKUP(SPZ234, Schedule!$F$226:$FO$226, Schedule!$F$236:$FO$236, 0)</f>
        <v>0</v>
      </c>
      <c r="SQA250" s="214">
        <f>_xlfn.XLOOKUP(SQA234, Schedule!$F$226:$FO$226, Schedule!$F$236:$FO$236, 0)</f>
        <v>0</v>
      </c>
      <c r="SQB250" s="214">
        <f>_xlfn.XLOOKUP(SQB234, Schedule!$F$226:$FO$226, Schedule!$F$236:$FO$236, 0)</f>
        <v>0</v>
      </c>
      <c r="SQC250" s="214">
        <f>_xlfn.XLOOKUP(SQC234, Schedule!$F$226:$FO$226, Schedule!$F$236:$FO$236, 0)</f>
        <v>0</v>
      </c>
      <c r="SQD250" s="214">
        <f>_xlfn.XLOOKUP(SQD234, Schedule!$F$226:$FO$226, Schedule!$F$236:$FO$236, 0)</f>
        <v>0</v>
      </c>
      <c r="SQE250" s="214">
        <f>_xlfn.XLOOKUP(SQE234, Schedule!$F$226:$FO$226, Schedule!$F$236:$FO$236, 0)</f>
        <v>0</v>
      </c>
      <c r="SQF250" s="214">
        <f>_xlfn.XLOOKUP(SQF234, Schedule!$F$226:$FO$226, Schedule!$F$236:$FO$236, 0)</f>
        <v>0</v>
      </c>
      <c r="SQG250" s="214">
        <f>_xlfn.XLOOKUP(SQG234, Schedule!$F$226:$FO$226, Schedule!$F$236:$FO$236, 0)</f>
        <v>0</v>
      </c>
      <c r="SQH250" s="214">
        <f>_xlfn.XLOOKUP(SQH234, Schedule!$F$226:$FO$226, Schedule!$F$236:$FO$236, 0)</f>
        <v>0</v>
      </c>
      <c r="SQI250" s="214">
        <f>_xlfn.XLOOKUP(SQI234, Schedule!$F$226:$FO$226, Schedule!$F$236:$FO$236, 0)</f>
        <v>0</v>
      </c>
      <c r="SQJ250" s="214">
        <f>_xlfn.XLOOKUP(SQJ234, Schedule!$F$226:$FO$226, Schedule!$F$236:$FO$236, 0)</f>
        <v>0</v>
      </c>
      <c r="SQK250" s="214">
        <f>_xlfn.XLOOKUP(SQK234, Schedule!$F$226:$FO$226, Schedule!$F$236:$FO$236, 0)</f>
        <v>0</v>
      </c>
      <c r="SQL250" s="214">
        <f>_xlfn.XLOOKUP(SQL234, Schedule!$F$226:$FO$226, Schedule!$F$236:$FO$236, 0)</f>
        <v>0</v>
      </c>
      <c r="SQM250" s="214">
        <f>_xlfn.XLOOKUP(SQM234, Schedule!$F$226:$FO$226, Schedule!$F$236:$FO$236, 0)</f>
        <v>0</v>
      </c>
      <c r="SQN250" s="214">
        <f>_xlfn.XLOOKUP(SQN234, Schedule!$F$226:$FO$226, Schedule!$F$236:$FO$236, 0)</f>
        <v>0</v>
      </c>
      <c r="SQO250" s="214">
        <f>_xlfn.XLOOKUP(SQO234, Schedule!$F$226:$FO$226, Schedule!$F$236:$FO$236, 0)</f>
        <v>0</v>
      </c>
      <c r="SQP250" s="214">
        <f>_xlfn.XLOOKUP(SQP234, Schedule!$F$226:$FO$226, Schedule!$F$236:$FO$236, 0)</f>
        <v>0</v>
      </c>
      <c r="SQQ250" s="214">
        <f>_xlfn.XLOOKUP(SQQ234, Schedule!$F$226:$FO$226, Schedule!$F$236:$FO$236, 0)</f>
        <v>0</v>
      </c>
      <c r="SQR250" s="214">
        <f>_xlfn.XLOOKUP(SQR234, Schedule!$F$226:$FO$226, Schedule!$F$236:$FO$236, 0)</f>
        <v>0</v>
      </c>
      <c r="SQS250" s="214">
        <f>_xlfn.XLOOKUP(SQS234, Schedule!$F$226:$FO$226, Schedule!$F$236:$FO$236, 0)</f>
        <v>0</v>
      </c>
      <c r="SQT250" s="214">
        <f>_xlfn.XLOOKUP(SQT234, Schedule!$F$226:$FO$226, Schedule!$F$236:$FO$236, 0)</f>
        <v>0</v>
      </c>
      <c r="SQU250" s="214">
        <f>_xlfn.XLOOKUP(SQU234, Schedule!$F$226:$FO$226, Schedule!$F$236:$FO$236, 0)</f>
        <v>0</v>
      </c>
      <c r="SQV250" s="214">
        <f>_xlfn.XLOOKUP(SQV234, Schedule!$F$226:$FO$226, Schedule!$F$236:$FO$236, 0)</f>
        <v>0</v>
      </c>
      <c r="SQW250" s="214">
        <f>_xlfn.XLOOKUP(SQW234, Schedule!$F$226:$FO$226, Schedule!$F$236:$FO$236, 0)</f>
        <v>0</v>
      </c>
      <c r="SQX250" s="214">
        <f>_xlfn.XLOOKUP(SQX234, Schedule!$F$226:$FO$226, Schedule!$F$236:$FO$236, 0)</f>
        <v>0</v>
      </c>
      <c r="SQY250" s="214">
        <f>_xlfn.XLOOKUP(SQY234, Schedule!$F$226:$FO$226, Schedule!$F$236:$FO$236, 0)</f>
        <v>0</v>
      </c>
      <c r="SQZ250" s="214">
        <f>_xlfn.XLOOKUP(SQZ234, Schedule!$F$226:$FO$226, Schedule!$F$236:$FO$236, 0)</f>
        <v>0</v>
      </c>
      <c r="SRA250" s="214">
        <f>_xlfn.XLOOKUP(SRA234, Schedule!$F$226:$FO$226, Schedule!$F$236:$FO$236, 0)</f>
        <v>0</v>
      </c>
      <c r="SRB250" s="214">
        <f>_xlfn.XLOOKUP(SRB234, Schedule!$F$226:$FO$226, Schedule!$F$236:$FO$236, 0)</f>
        <v>0</v>
      </c>
      <c r="SRC250" s="214">
        <f>_xlfn.XLOOKUP(SRC234, Schedule!$F$226:$FO$226, Schedule!$F$236:$FO$236, 0)</f>
        <v>0</v>
      </c>
      <c r="SRD250" s="214">
        <f>_xlfn.XLOOKUP(SRD234, Schedule!$F$226:$FO$226, Schedule!$F$236:$FO$236, 0)</f>
        <v>0</v>
      </c>
      <c r="SRE250" s="214">
        <f>_xlfn.XLOOKUP(SRE234, Schedule!$F$226:$FO$226, Schedule!$F$236:$FO$236, 0)</f>
        <v>0</v>
      </c>
      <c r="SRF250" s="214">
        <f>_xlfn.XLOOKUP(SRF234, Schedule!$F$226:$FO$226, Schedule!$F$236:$FO$236, 0)</f>
        <v>0</v>
      </c>
      <c r="SRG250" s="214">
        <f>_xlfn.XLOOKUP(SRG234, Schedule!$F$226:$FO$226, Schedule!$F$236:$FO$236, 0)</f>
        <v>0</v>
      </c>
      <c r="SRH250" s="214">
        <f>_xlfn.XLOOKUP(SRH234, Schedule!$F$226:$FO$226, Schedule!$F$236:$FO$236, 0)</f>
        <v>0</v>
      </c>
      <c r="SRI250" s="214">
        <f>_xlfn.XLOOKUP(SRI234, Schedule!$F$226:$FO$226, Schedule!$F$236:$FO$236, 0)</f>
        <v>0</v>
      </c>
      <c r="SRJ250" s="214">
        <f>_xlfn.XLOOKUP(SRJ234, Schedule!$F$226:$FO$226, Schedule!$F$236:$FO$236, 0)</f>
        <v>0</v>
      </c>
      <c r="SRK250" s="214">
        <f>_xlfn.XLOOKUP(SRK234, Schedule!$F$226:$FO$226, Schedule!$F$236:$FO$236, 0)</f>
        <v>0</v>
      </c>
      <c r="SRL250" s="214">
        <f>_xlfn.XLOOKUP(SRL234, Schedule!$F$226:$FO$226, Schedule!$F$236:$FO$236, 0)</f>
        <v>0</v>
      </c>
      <c r="SRM250" s="214">
        <f>_xlfn.XLOOKUP(SRM234, Schedule!$F$226:$FO$226, Schedule!$F$236:$FO$236, 0)</f>
        <v>0</v>
      </c>
      <c r="SRN250" s="214">
        <f>_xlfn.XLOOKUP(SRN234, Schedule!$F$226:$FO$226, Schedule!$F$236:$FO$236, 0)</f>
        <v>0</v>
      </c>
      <c r="SRO250" s="214">
        <f>_xlfn.XLOOKUP(SRO234, Schedule!$F$226:$FO$226, Schedule!$F$236:$FO$236, 0)</f>
        <v>0</v>
      </c>
      <c r="SRP250" s="214">
        <f>_xlfn.XLOOKUP(SRP234, Schedule!$F$226:$FO$226, Schedule!$F$236:$FO$236, 0)</f>
        <v>0</v>
      </c>
      <c r="SRQ250" s="214">
        <f>_xlfn.XLOOKUP(SRQ234, Schedule!$F$226:$FO$226, Schedule!$F$236:$FO$236, 0)</f>
        <v>0</v>
      </c>
      <c r="SRR250" s="214">
        <f>_xlfn.XLOOKUP(SRR234, Schedule!$F$226:$FO$226, Schedule!$F$236:$FO$236, 0)</f>
        <v>0</v>
      </c>
      <c r="SRS250" s="214">
        <f>_xlfn.XLOOKUP(SRS234, Schedule!$F$226:$FO$226, Schedule!$F$236:$FO$236, 0)</f>
        <v>0</v>
      </c>
      <c r="SRT250" s="214">
        <f>_xlfn.XLOOKUP(SRT234, Schedule!$F$226:$FO$226, Schedule!$F$236:$FO$236, 0)</f>
        <v>0</v>
      </c>
      <c r="SRU250" s="214">
        <f>_xlfn.XLOOKUP(SRU234, Schedule!$F$226:$FO$226, Schedule!$F$236:$FO$236, 0)</f>
        <v>0</v>
      </c>
      <c r="SRV250" s="214">
        <f>_xlfn.XLOOKUP(SRV234, Schedule!$F$226:$FO$226, Schedule!$F$236:$FO$236, 0)</f>
        <v>0</v>
      </c>
      <c r="SRW250" s="214">
        <f>_xlfn.XLOOKUP(SRW234, Schedule!$F$226:$FO$226, Schedule!$F$236:$FO$236, 0)</f>
        <v>0</v>
      </c>
      <c r="SRX250" s="214">
        <f>_xlfn.XLOOKUP(SRX234, Schedule!$F$226:$FO$226, Schedule!$F$236:$FO$236, 0)</f>
        <v>0</v>
      </c>
      <c r="SRY250" s="214">
        <f>_xlfn.XLOOKUP(SRY234, Schedule!$F$226:$FO$226, Schedule!$F$236:$FO$236, 0)</f>
        <v>0</v>
      </c>
      <c r="SRZ250" s="214">
        <f>_xlfn.XLOOKUP(SRZ234, Schedule!$F$226:$FO$226, Schedule!$F$236:$FO$236, 0)</f>
        <v>0</v>
      </c>
      <c r="SSA250" s="214">
        <f>_xlfn.XLOOKUP(SSA234, Schedule!$F$226:$FO$226, Schedule!$F$236:$FO$236, 0)</f>
        <v>0</v>
      </c>
      <c r="SSB250" s="214">
        <f>_xlfn.XLOOKUP(SSB234, Schedule!$F$226:$FO$226, Schedule!$F$236:$FO$236, 0)</f>
        <v>0</v>
      </c>
      <c r="SSC250" s="214">
        <f>_xlfn.XLOOKUP(SSC234, Schedule!$F$226:$FO$226, Schedule!$F$236:$FO$236, 0)</f>
        <v>0</v>
      </c>
      <c r="SSD250" s="214">
        <f>_xlfn.XLOOKUP(SSD234, Schedule!$F$226:$FO$226, Schedule!$F$236:$FO$236, 0)</f>
        <v>0</v>
      </c>
      <c r="SSE250" s="214">
        <f>_xlfn.XLOOKUP(SSE234, Schedule!$F$226:$FO$226, Schedule!$F$236:$FO$236, 0)</f>
        <v>0</v>
      </c>
      <c r="SSF250" s="214">
        <f>_xlfn.XLOOKUP(SSF234, Schedule!$F$226:$FO$226, Schedule!$F$236:$FO$236, 0)</f>
        <v>0</v>
      </c>
      <c r="SSG250" s="214">
        <f>_xlfn.XLOOKUP(SSG234, Schedule!$F$226:$FO$226, Schedule!$F$236:$FO$236, 0)</f>
        <v>0</v>
      </c>
      <c r="SSH250" s="214">
        <f>_xlfn.XLOOKUP(SSH234, Schedule!$F$226:$FO$226, Schedule!$F$236:$FO$236, 0)</f>
        <v>0</v>
      </c>
      <c r="SSI250" s="214">
        <f>_xlfn.XLOOKUP(SSI234, Schedule!$F$226:$FO$226, Schedule!$F$236:$FO$236, 0)</f>
        <v>0</v>
      </c>
      <c r="SSJ250" s="214">
        <f>_xlfn.XLOOKUP(SSJ234, Schedule!$F$226:$FO$226, Schedule!$F$236:$FO$236, 0)</f>
        <v>0</v>
      </c>
      <c r="SSK250" s="214">
        <f>_xlfn.XLOOKUP(SSK234, Schedule!$F$226:$FO$226, Schedule!$F$236:$FO$236, 0)</f>
        <v>0</v>
      </c>
      <c r="SSL250" s="214">
        <f>_xlfn.XLOOKUP(SSL234, Schedule!$F$226:$FO$226, Schedule!$F$236:$FO$236, 0)</f>
        <v>0</v>
      </c>
      <c r="SSM250" s="214">
        <f>_xlfn.XLOOKUP(SSM234, Schedule!$F$226:$FO$226, Schedule!$F$236:$FO$236, 0)</f>
        <v>0</v>
      </c>
      <c r="SSN250" s="214">
        <f>_xlfn.XLOOKUP(SSN234, Schedule!$F$226:$FO$226, Schedule!$F$236:$FO$236, 0)</f>
        <v>0</v>
      </c>
      <c r="SSO250" s="214">
        <f>_xlfn.XLOOKUP(SSO234, Schedule!$F$226:$FO$226, Schedule!$F$236:$FO$236, 0)</f>
        <v>0</v>
      </c>
      <c r="SSP250" s="214">
        <f>_xlfn.XLOOKUP(SSP234, Schedule!$F$226:$FO$226, Schedule!$F$236:$FO$236, 0)</f>
        <v>0</v>
      </c>
      <c r="SSQ250" s="214">
        <f>_xlfn.XLOOKUP(SSQ234, Schedule!$F$226:$FO$226, Schedule!$F$236:$FO$236, 0)</f>
        <v>0</v>
      </c>
      <c r="SSR250" s="214">
        <f>_xlfn.XLOOKUP(SSR234, Schedule!$F$226:$FO$226, Schedule!$F$236:$FO$236, 0)</f>
        <v>0</v>
      </c>
      <c r="SSS250" s="214">
        <f>_xlfn.XLOOKUP(SSS234, Schedule!$F$226:$FO$226, Schedule!$F$236:$FO$236, 0)</f>
        <v>0</v>
      </c>
      <c r="SST250" s="214">
        <f>_xlfn.XLOOKUP(SST234, Schedule!$F$226:$FO$226, Schedule!$F$236:$FO$236, 0)</f>
        <v>0</v>
      </c>
      <c r="SSU250" s="214">
        <f>_xlfn.XLOOKUP(SSU234, Schedule!$F$226:$FO$226, Schedule!$F$236:$FO$236, 0)</f>
        <v>0</v>
      </c>
      <c r="SSV250" s="214">
        <f>_xlfn.XLOOKUP(SSV234, Schedule!$F$226:$FO$226, Schedule!$F$236:$FO$236, 0)</f>
        <v>0</v>
      </c>
      <c r="SSW250" s="214">
        <f>_xlfn.XLOOKUP(SSW234, Schedule!$F$226:$FO$226, Schedule!$F$236:$FO$236, 0)</f>
        <v>0</v>
      </c>
      <c r="SSX250" s="214">
        <f>_xlfn.XLOOKUP(SSX234, Schedule!$F$226:$FO$226, Schedule!$F$236:$FO$236, 0)</f>
        <v>0</v>
      </c>
      <c r="SSY250" s="214">
        <f>_xlfn.XLOOKUP(SSY234, Schedule!$F$226:$FO$226, Schedule!$F$236:$FO$236, 0)</f>
        <v>0</v>
      </c>
      <c r="SSZ250" s="214">
        <f>_xlfn.XLOOKUP(SSZ234, Schedule!$F$226:$FO$226, Schedule!$F$236:$FO$236, 0)</f>
        <v>0</v>
      </c>
      <c r="STA250" s="214">
        <f>_xlfn.XLOOKUP(STA234, Schedule!$F$226:$FO$226, Schedule!$F$236:$FO$236, 0)</f>
        <v>0</v>
      </c>
      <c r="STB250" s="214">
        <f>_xlfn.XLOOKUP(STB234, Schedule!$F$226:$FO$226, Schedule!$F$236:$FO$236, 0)</f>
        <v>0</v>
      </c>
      <c r="STC250" s="214">
        <f>_xlfn.XLOOKUP(STC234, Schedule!$F$226:$FO$226, Schedule!$F$236:$FO$236, 0)</f>
        <v>0</v>
      </c>
      <c r="STD250" s="214">
        <f>_xlfn.XLOOKUP(STD234, Schedule!$F$226:$FO$226, Schedule!$F$236:$FO$236, 0)</f>
        <v>0</v>
      </c>
      <c r="STE250" s="214">
        <f>_xlfn.XLOOKUP(STE234, Schedule!$F$226:$FO$226, Schedule!$F$236:$FO$236, 0)</f>
        <v>0</v>
      </c>
      <c r="STF250" s="214">
        <f>_xlfn.XLOOKUP(STF234, Schedule!$F$226:$FO$226, Schedule!$F$236:$FO$236, 0)</f>
        <v>0</v>
      </c>
      <c r="STG250" s="214">
        <f>_xlfn.XLOOKUP(STG234, Schedule!$F$226:$FO$226, Schedule!$F$236:$FO$236, 0)</f>
        <v>0</v>
      </c>
      <c r="STH250" s="214">
        <f>_xlfn.XLOOKUP(STH234, Schedule!$F$226:$FO$226, Schedule!$F$236:$FO$236, 0)</f>
        <v>0</v>
      </c>
      <c r="STI250" s="214">
        <f>_xlfn.XLOOKUP(STI234, Schedule!$F$226:$FO$226, Schedule!$F$236:$FO$236, 0)</f>
        <v>0</v>
      </c>
      <c r="STJ250" s="214">
        <f>_xlfn.XLOOKUP(STJ234, Schedule!$F$226:$FO$226, Schedule!$F$236:$FO$236, 0)</f>
        <v>0</v>
      </c>
      <c r="STK250" s="214">
        <f>_xlfn.XLOOKUP(STK234, Schedule!$F$226:$FO$226, Schedule!$F$236:$FO$236, 0)</f>
        <v>0</v>
      </c>
      <c r="STL250" s="214">
        <f>_xlfn.XLOOKUP(STL234, Schedule!$F$226:$FO$226, Schedule!$F$236:$FO$236, 0)</f>
        <v>0</v>
      </c>
      <c r="STM250" s="214">
        <f>_xlfn.XLOOKUP(STM234, Schedule!$F$226:$FO$226, Schedule!$F$236:$FO$236, 0)</f>
        <v>0</v>
      </c>
      <c r="STN250" s="214">
        <f>_xlfn.XLOOKUP(STN234, Schedule!$F$226:$FO$226, Schedule!$F$236:$FO$236, 0)</f>
        <v>0</v>
      </c>
      <c r="STO250" s="214">
        <f>_xlfn.XLOOKUP(STO234, Schedule!$F$226:$FO$226, Schedule!$F$236:$FO$236, 0)</f>
        <v>0</v>
      </c>
      <c r="STP250" s="214">
        <f>_xlfn.XLOOKUP(STP234, Schedule!$F$226:$FO$226, Schedule!$F$236:$FO$236, 0)</f>
        <v>0</v>
      </c>
      <c r="STQ250" s="214">
        <f>_xlfn.XLOOKUP(STQ234, Schedule!$F$226:$FO$226, Schedule!$F$236:$FO$236, 0)</f>
        <v>0</v>
      </c>
      <c r="STR250" s="214">
        <f>_xlfn.XLOOKUP(STR234, Schedule!$F$226:$FO$226, Schedule!$F$236:$FO$236, 0)</f>
        <v>0</v>
      </c>
      <c r="STS250" s="214">
        <f>_xlfn.XLOOKUP(STS234, Schedule!$F$226:$FO$226, Schedule!$F$236:$FO$236, 0)</f>
        <v>0</v>
      </c>
      <c r="STT250" s="214">
        <f>_xlfn.XLOOKUP(STT234, Schedule!$F$226:$FO$226, Schedule!$F$236:$FO$236, 0)</f>
        <v>0</v>
      </c>
      <c r="STU250" s="214">
        <f>_xlfn.XLOOKUP(STU234, Schedule!$F$226:$FO$226, Schedule!$F$236:$FO$236, 0)</f>
        <v>0</v>
      </c>
      <c r="STV250" s="214">
        <f>_xlfn.XLOOKUP(STV234, Schedule!$F$226:$FO$226, Schedule!$F$236:$FO$236, 0)</f>
        <v>0</v>
      </c>
      <c r="STW250" s="214">
        <f>_xlfn.XLOOKUP(STW234, Schedule!$F$226:$FO$226, Schedule!$F$236:$FO$236, 0)</f>
        <v>0</v>
      </c>
      <c r="STX250" s="214">
        <f>_xlfn.XLOOKUP(STX234, Schedule!$F$226:$FO$226, Schedule!$F$236:$FO$236, 0)</f>
        <v>0</v>
      </c>
      <c r="STY250" s="214">
        <f>_xlfn.XLOOKUP(STY234, Schedule!$F$226:$FO$226, Schedule!$F$236:$FO$236, 0)</f>
        <v>0</v>
      </c>
      <c r="STZ250" s="214">
        <f>_xlfn.XLOOKUP(STZ234, Schedule!$F$226:$FO$226, Schedule!$F$236:$FO$236, 0)</f>
        <v>0</v>
      </c>
      <c r="SUA250" s="214">
        <f>_xlfn.XLOOKUP(SUA234, Schedule!$F$226:$FO$226, Schedule!$F$236:$FO$236, 0)</f>
        <v>0</v>
      </c>
      <c r="SUB250" s="214">
        <f>_xlfn.XLOOKUP(SUB234, Schedule!$F$226:$FO$226, Schedule!$F$236:$FO$236, 0)</f>
        <v>0</v>
      </c>
      <c r="SUC250" s="214">
        <f>_xlfn.XLOOKUP(SUC234, Schedule!$F$226:$FO$226, Schedule!$F$236:$FO$236, 0)</f>
        <v>0</v>
      </c>
      <c r="SUD250" s="214">
        <f>_xlfn.XLOOKUP(SUD234, Schedule!$F$226:$FO$226, Schedule!$F$236:$FO$236, 0)</f>
        <v>0</v>
      </c>
      <c r="SUE250" s="214">
        <f>_xlfn.XLOOKUP(SUE234, Schedule!$F$226:$FO$226, Schedule!$F$236:$FO$236, 0)</f>
        <v>0</v>
      </c>
      <c r="SUF250" s="214">
        <f>_xlfn.XLOOKUP(SUF234, Schedule!$F$226:$FO$226, Schedule!$F$236:$FO$236, 0)</f>
        <v>0</v>
      </c>
      <c r="SUG250" s="214">
        <f>_xlfn.XLOOKUP(SUG234, Schedule!$F$226:$FO$226, Schedule!$F$236:$FO$236, 0)</f>
        <v>0</v>
      </c>
      <c r="SUH250" s="214">
        <f>_xlfn.XLOOKUP(SUH234, Schedule!$F$226:$FO$226, Schedule!$F$236:$FO$236, 0)</f>
        <v>0</v>
      </c>
      <c r="SUI250" s="214">
        <f>_xlfn.XLOOKUP(SUI234, Schedule!$F$226:$FO$226, Schedule!$F$236:$FO$236, 0)</f>
        <v>0</v>
      </c>
      <c r="SUJ250" s="214">
        <f>_xlfn.XLOOKUP(SUJ234, Schedule!$F$226:$FO$226, Schedule!$F$236:$FO$236, 0)</f>
        <v>0</v>
      </c>
      <c r="SUK250" s="214">
        <f>_xlfn.XLOOKUP(SUK234, Schedule!$F$226:$FO$226, Schedule!$F$236:$FO$236, 0)</f>
        <v>0</v>
      </c>
      <c r="SUL250" s="214">
        <f>_xlfn.XLOOKUP(SUL234, Schedule!$F$226:$FO$226, Schedule!$F$236:$FO$236, 0)</f>
        <v>0</v>
      </c>
      <c r="SUM250" s="214">
        <f>_xlfn.XLOOKUP(SUM234, Schedule!$F$226:$FO$226, Schedule!$F$236:$FO$236, 0)</f>
        <v>0</v>
      </c>
      <c r="SUN250" s="214">
        <f>_xlfn.XLOOKUP(SUN234, Schedule!$F$226:$FO$226, Schedule!$F$236:$FO$236, 0)</f>
        <v>0</v>
      </c>
      <c r="SUO250" s="214">
        <f>_xlfn.XLOOKUP(SUO234, Schedule!$F$226:$FO$226, Schedule!$F$236:$FO$236, 0)</f>
        <v>0</v>
      </c>
      <c r="SUP250" s="214">
        <f>_xlfn.XLOOKUP(SUP234, Schedule!$F$226:$FO$226, Schedule!$F$236:$FO$236, 0)</f>
        <v>0</v>
      </c>
      <c r="SUQ250" s="214">
        <f>_xlfn.XLOOKUP(SUQ234, Schedule!$F$226:$FO$226, Schedule!$F$236:$FO$236, 0)</f>
        <v>0</v>
      </c>
      <c r="SUR250" s="214">
        <f>_xlfn.XLOOKUP(SUR234, Schedule!$F$226:$FO$226, Schedule!$F$236:$FO$236, 0)</f>
        <v>0</v>
      </c>
      <c r="SUS250" s="214">
        <f>_xlfn.XLOOKUP(SUS234, Schedule!$F$226:$FO$226, Schedule!$F$236:$FO$236, 0)</f>
        <v>0</v>
      </c>
      <c r="SUT250" s="214">
        <f>_xlfn.XLOOKUP(SUT234, Schedule!$F$226:$FO$226, Schedule!$F$236:$FO$236, 0)</f>
        <v>0</v>
      </c>
      <c r="SUU250" s="214">
        <f>_xlfn.XLOOKUP(SUU234, Schedule!$F$226:$FO$226, Schedule!$F$236:$FO$236, 0)</f>
        <v>0</v>
      </c>
      <c r="SUV250" s="214">
        <f>_xlfn.XLOOKUP(SUV234, Schedule!$F$226:$FO$226, Schedule!$F$236:$FO$236, 0)</f>
        <v>0</v>
      </c>
      <c r="SUW250" s="214">
        <f>_xlfn.XLOOKUP(SUW234, Schedule!$F$226:$FO$226, Schedule!$F$236:$FO$236, 0)</f>
        <v>0</v>
      </c>
      <c r="SUX250" s="214">
        <f>_xlfn.XLOOKUP(SUX234, Schedule!$F$226:$FO$226, Schedule!$F$236:$FO$236, 0)</f>
        <v>0</v>
      </c>
      <c r="SUY250" s="214">
        <f>_xlfn.XLOOKUP(SUY234, Schedule!$F$226:$FO$226, Schedule!$F$236:$FO$236, 0)</f>
        <v>0</v>
      </c>
      <c r="SUZ250" s="214">
        <f>_xlfn.XLOOKUP(SUZ234, Schedule!$F$226:$FO$226, Schedule!$F$236:$FO$236, 0)</f>
        <v>0</v>
      </c>
      <c r="SVA250" s="214">
        <f>_xlfn.XLOOKUP(SVA234, Schedule!$F$226:$FO$226, Schedule!$F$236:$FO$236, 0)</f>
        <v>0</v>
      </c>
      <c r="SVB250" s="214">
        <f>_xlfn.XLOOKUP(SVB234, Schedule!$F$226:$FO$226, Schedule!$F$236:$FO$236, 0)</f>
        <v>0</v>
      </c>
      <c r="SVC250" s="214">
        <f>_xlfn.XLOOKUP(SVC234, Schedule!$F$226:$FO$226, Schedule!$F$236:$FO$236, 0)</f>
        <v>0</v>
      </c>
      <c r="SVD250" s="214">
        <f>_xlfn.XLOOKUP(SVD234, Schedule!$F$226:$FO$226, Schedule!$F$236:$FO$236, 0)</f>
        <v>0</v>
      </c>
      <c r="SVE250" s="214">
        <f>_xlfn.XLOOKUP(SVE234, Schedule!$F$226:$FO$226, Schedule!$F$236:$FO$236, 0)</f>
        <v>0</v>
      </c>
      <c r="SVF250" s="214">
        <f>_xlfn.XLOOKUP(SVF234, Schedule!$F$226:$FO$226, Schedule!$F$236:$FO$236, 0)</f>
        <v>0</v>
      </c>
      <c r="SVG250" s="214">
        <f>_xlfn.XLOOKUP(SVG234, Schedule!$F$226:$FO$226, Schedule!$F$236:$FO$236, 0)</f>
        <v>0</v>
      </c>
      <c r="SVH250" s="214">
        <f>_xlfn.XLOOKUP(SVH234, Schedule!$F$226:$FO$226, Schedule!$F$236:$FO$236, 0)</f>
        <v>0</v>
      </c>
      <c r="SVI250" s="214">
        <f>_xlfn.XLOOKUP(SVI234, Schedule!$F$226:$FO$226, Schedule!$F$236:$FO$236, 0)</f>
        <v>0</v>
      </c>
      <c r="SVJ250" s="214">
        <f>_xlfn.XLOOKUP(SVJ234, Schedule!$F$226:$FO$226, Schedule!$F$236:$FO$236, 0)</f>
        <v>0</v>
      </c>
      <c r="SVK250" s="214">
        <f>_xlfn.XLOOKUP(SVK234, Schedule!$F$226:$FO$226, Schedule!$F$236:$FO$236, 0)</f>
        <v>0</v>
      </c>
      <c r="SVL250" s="214">
        <f>_xlfn.XLOOKUP(SVL234, Schedule!$F$226:$FO$226, Schedule!$F$236:$FO$236, 0)</f>
        <v>0</v>
      </c>
      <c r="SVM250" s="214">
        <f>_xlfn.XLOOKUP(SVM234, Schedule!$F$226:$FO$226, Schedule!$F$236:$FO$236, 0)</f>
        <v>0</v>
      </c>
      <c r="SVN250" s="214">
        <f>_xlfn.XLOOKUP(SVN234, Schedule!$F$226:$FO$226, Schedule!$F$236:$FO$236, 0)</f>
        <v>0</v>
      </c>
      <c r="SVO250" s="214">
        <f>_xlfn.XLOOKUP(SVO234, Schedule!$F$226:$FO$226, Schedule!$F$236:$FO$236, 0)</f>
        <v>0</v>
      </c>
      <c r="SVP250" s="214">
        <f>_xlfn.XLOOKUP(SVP234, Schedule!$F$226:$FO$226, Schedule!$F$236:$FO$236, 0)</f>
        <v>0</v>
      </c>
      <c r="SVQ250" s="214">
        <f>_xlfn.XLOOKUP(SVQ234, Schedule!$F$226:$FO$226, Schedule!$F$236:$FO$236, 0)</f>
        <v>0</v>
      </c>
      <c r="SVR250" s="214">
        <f>_xlfn.XLOOKUP(SVR234, Schedule!$F$226:$FO$226, Schedule!$F$236:$FO$236, 0)</f>
        <v>0</v>
      </c>
      <c r="SVS250" s="214">
        <f>_xlfn.XLOOKUP(SVS234, Schedule!$F$226:$FO$226, Schedule!$F$236:$FO$236, 0)</f>
        <v>0</v>
      </c>
      <c r="SVT250" s="214">
        <f>_xlfn.XLOOKUP(SVT234, Schedule!$F$226:$FO$226, Schedule!$F$236:$FO$236, 0)</f>
        <v>0</v>
      </c>
      <c r="SVU250" s="214">
        <f>_xlfn.XLOOKUP(SVU234, Schedule!$F$226:$FO$226, Schedule!$F$236:$FO$236, 0)</f>
        <v>0</v>
      </c>
      <c r="SVV250" s="214">
        <f>_xlfn.XLOOKUP(SVV234, Schedule!$F$226:$FO$226, Schedule!$F$236:$FO$236, 0)</f>
        <v>0</v>
      </c>
      <c r="SVW250" s="214">
        <f>_xlfn.XLOOKUP(SVW234, Schedule!$F$226:$FO$226, Schedule!$F$236:$FO$236, 0)</f>
        <v>0</v>
      </c>
      <c r="SVX250" s="214">
        <f>_xlfn.XLOOKUP(SVX234, Schedule!$F$226:$FO$226, Schedule!$F$236:$FO$236, 0)</f>
        <v>0</v>
      </c>
      <c r="SVY250" s="214">
        <f>_xlfn.XLOOKUP(SVY234, Schedule!$F$226:$FO$226, Schedule!$F$236:$FO$236, 0)</f>
        <v>0</v>
      </c>
      <c r="SVZ250" s="214">
        <f>_xlfn.XLOOKUP(SVZ234, Schedule!$F$226:$FO$226, Schedule!$F$236:$FO$236, 0)</f>
        <v>0</v>
      </c>
      <c r="SWA250" s="214">
        <f>_xlfn.XLOOKUP(SWA234, Schedule!$F$226:$FO$226, Schedule!$F$236:$FO$236, 0)</f>
        <v>0</v>
      </c>
      <c r="SWB250" s="214">
        <f>_xlfn.XLOOKUP(SWB234, Schedule!$F$226:$FO$226, Schedule!$F$236:$FO$236, 0)</f>
        <v>0</v>
      </c>
      <c r="SWC250" s="214">
        <f>_xlfn.XLOOKUP(SWC234, Schedule!$F$226:$FO$226, Schedule!$F$236:$FO$236, 0)</f>
        <v>0</v>
      </c>
      <c r="SWD250" s="214">
        <f>_xlfn.XLOOKUP(SWD234, Schedule!$F$226:$FO$226, Schedule!$F$236:$FO$236, 0)</f>
        <v>0</v>
      </c>
      <c r="SWE250" s="214">
        <f>_xlfn.XLOOKUP(SWE234, Schedule!$F$226:$FO$226, Schedule!$F$236:$FO$236, 0)</f>
        <v>0</v>
      </c>
      <c r="SWF250" s="214">
        <f>_xlfn.XLOOKUP(SWF234, Schedule!$F$226:$FO$226, Schedule!$F$236:$FO$236, 0)</f>
        <v>0</v>
      </c>
      <c r="SWG250" s="214">
        <f>_xlfn.XLOOKUP(SWG234, Schedule!$F$226:$FO$226, Schedule!$F$236:$FO$236, 0)</f>
        <v>0</v>
      </c>
      <c r="SWH250" s="214">
        <f>_xlfn.XLOOKUP(SWH234, Schedule!$F$226:$FO$226, Schedule!$F$236:$FO$236, 0)</f>
        <v>0</v>
      </c>
      <c r="SWI250" s="214">
        <f>_xlfn.XLOOKUP(SWI234, Schedule!$F$226:$FO$226, Schedule!$F$236:$FO$236, 0)</f>
        <v>0</v>
      </c>
      <c r="SWJ250" s="214">
        <f>_xlfn.XLOOKUP(SWJ234, Schedule!$F$226:$FO$226, Schedule!$F$236:$FO$236, 0)</f>
        <v>0</v>
      </c>
      <c r="SWK250" s="214">
        <f>_xlfn.XLOOKUP(SWK234, Schedule!$F$226:$FO$226, Schedule!$F$236:$FO$236, 0)</f>
        <v>0</v>
      </c>
      <c r="SWL250" s="214">
        <f>_xlfn.XLOOKUP(SWL234, Schedule!$F$226:$FO$226, Schedule!$F$236:$FO$236, 0)</f>
        <v>0</v>
      </c>
      <c r="SWM250" s="214">
        <f>_xlfn.XLOOKUP(SWM234, Schedule!$F$226:$FO$226, Schedule!$F$236:$FO$236, 0)</f>
        <v>0</v>
      </c>
      <c r="SWN250" s="214">
        <f>_xlfn.XLOOKUP(SWN234, Schedule!$F$226:$FO$226, Schedule!$F$236:$FO$236, 0)</f>
        <v>0</v>
      </c>
      <c r="SWO250" s="214">
        <f>_xlfn.XLOOKUP(SWO234, Schedule!$F$226:$FO$226, Schedule!$F$236:$FO$236, 0)</f>
        <v>0</v>
      </c>
      <c r="SWP250" s="214">
        <f>_xlfn.XLOOKUP(SWP234, Schedule!$F$226:$FO$226, Schedule!$F$236:$FO$236, 0)</f>
        <v>0</v>
      </c>
      <c r="SWQ250" s="214">
        <f>_xlfn.XLOOKUP(SWQ234, Schedule!$F$226:$FO$226, Schedule!$F$236:$FO$236, 0)</f>
        <v>0</v>
      </c>
      <c r="SWR250" s="214">
        <f>_xlfn.XLOOKUP(SWR234, Schedule!$F$226:$FO$226, Schedule!$F$236:$FO$236, 0)</f>
        <v>0</v>
      </c>
      <c r="SWS250" s="214">
        <f>_xlfn.XLOOKUP(SWS234, Schedule!$F$226:$FO$226, Schedule!$F$236:$FO$236, 0)</f>
        <v>0</v>
      </c>
      <c r="SWT250" s="214">
        <f>_xlfn.XLOOKUP(SWT234, Schedule!$F$226:$FO$226, Schedule!$F$236:$FO$236, 0)</f>
        <v>0</v>
      </c>
      <c r="SWU250" s="214">
        <f>_xlfn.XLOOKUP(SWU234, Schedule!$F$226:$FO$226, Schedule!$F$236:$FO$236, 0)</f>
        <v>0</v>
      </c>
      <c r="SWV250" s="214">
        <f>_xlfn.XLOOKUP(SWV234, Schedule!$F$226:$FO$226, Schedule!$F$236:$FO$236, 0)</f>
        <v>0</v>
      </c>
      <c r="SWW250" s="214">
        <f>_xlfn.XLOOKUP(SWW234, Schedule!$F$226:$FO$226, Schedule!$F$236:$FO$236, 0)</f>
        <v>0</v>
      </c>
      <c r="SWX250" s="214">
        <f>_xlfn.XLOOKUP(SWX234, Schedule!$F$226:$FO$226, Schedule!$F$236:$FO$236, 0)</f>
        <v>0</v>
      </c>
      <c r="SWY250" s="214">
        <f>_xlfn.XLOOKUP(SWY234, Schedule!$F$226:$FO$226, Schedule!$F$236:$FO$236, 0)</f>
        <v>0</v>
      </c>
      <c r="SWZ250" s="214">
        <f>_xlfn.XLOOKUP(SWZ234, Schedule!$F$226:$FO$226, Schedule!$F$236:$FO$236, 0)</f>
        <v>0</v>
      </c>
      <c r="SXA250" s="214">
        <f>_xlfn.XLOOKUP(SXA234, Schedule!$F$226:$FO$226, Schedule!$F$236:$FO$236, 0)</f>
        <v>0</v>
      </c>
      <c r="SXB250" s="214">
        <f>_xlfn.XLOOKUP(SXB234, Schedule!$F$226:$FO$226, Schedule!$F$236:$FO$236, 0)</f>
        <v>0</v>
      </c>
      <c r="SXC250" s="214">
        <f>_xlfn.XLOOKUP(SXC234, Schedule!$F$226:$FO$226, Schedule!$F$236:$FO$236, 0)</f>
        <v>0</v>
      </c>
      <c r="SXD250" s="214">
        <f>_xlfn.XLOOKUP(SXD234, Schedule!$F$226:$FO$226, Schedule!$F$236:$FO$236, 0)</f>
        <v>0</v>
      </c>
      <c r="SXE250" s="214">
        <f>_xlfn.XLOOKUP(SXE234, Schedule!$F$226:$FO$226, Schedule!$F$236:$FO$236, 0)</f>
        <v>0</v>
      </c>
      <c r="SXF250" s="214">
        <f>_xlfn.XLOOKUP(SXF234, Schedule!$F$226:$FO$226, Schedule!$F$236:$FO$236, 0)</f>
        <v>0</v>
      </c>
      <c r="SXG250" s="214">
        <f>_xlfn.XLOOKUP(SXG234, Schedule!$F$226:$FO$226, Schedule!$F$236:$FO$236, 0)</f>
        <v>0</v>
      </c>
      <c r="SXH250" s="214">
        <f>_xlfn.XLOOKUP(SXH234, Schedule!$F$226:$FO$226, Schedule!$F$236:$FO$236, 0)</f>
        <v>0</v>
      </c>
      <c r="SXI250" s="214">
        <f>_xlfn.XLOOKUP(SXI234, Schedule!$F$226:$FO$226, Schedule!$F$236:$FO$236, 0)</f>
        <v>0</v>
      </c>
      <c r="SXJ250" s="214">
        <f>_xlfn.XLOOKUP(SXJ234, Schedule!$F$226:$FO$226, Schedule!$F$236:$FO$236, 0)</f>
        <v>0</v>
      </c>
      <c r="SXK250" s="214">
        <f>_xlfn.XLOOKUP(SXK234, Schedule!$F$226:$FO$226, Schedule!$F$236:$FO$236, 0)</f>
        <v>0</v>
      </c>
      <c r="SXL250" s="214">
        <f>_xlfn.XLOOKUP(SXL234, Schedule!$F$226:$FO$226, Schedule!$F$236:$FO$236, 0)</f>
        <v>0</v>
      </c>
      <c r="SXM250" s="214">
        <f>_xlfn.XLOOKUP(SXM234, Schedule!$F$226:$FO$226, Schedule!$F$236:$FO$236, 0)</f>
        <v>0</v>
      </c>
      <c r="SXN250" s="214">
        <f>_xlfn.XLOOKUP(SXN234, Schedule!$F$226:$FO$226, Schedule!$F$236:$FO$236, 0)</f>
        <v>0</v>
      </c>
      <c r="SXO250" s="214">
        <f>_xlfn.XLOOKUP(SXO234, Schedule!$F$226:$FO$226, Schedule!$F$236:$FO$236, 0)</f>
        <v>0</v>
      </c>
      <c r="SXP250" s="214">
        <f>_xlfn.XLOOKUP(SXP234, Schedule!$F$226:$FO$226, Schedule!$F$236:$FO$236, 0)</f>
        <v>0</v>
      </c>
      <c r="SXQ250" s="214">
        <f>_xlfn.XLOOKUP(SXQ234, Schedule!$F$226:$FO$226, Schedule!$F$236:$FO$236, 0)</f>
        <v>0</v>
      </c>
      <c r="SXR250" s="214">
        <f>_xlfn.XLOOKUP(SXR234, Schedule!$F$226:$FO$226, Schedule!$F$236:$FO$236, 0)</f>
        <v>0</v>
      </c>
      <c r="SXS250" s="214">
        <f>_xlfn.XLOOKUP(SXS234, Schedule!$F$226:$FO$226, Schedule!$F$236:$FO$236, 0)</f>
        <v>0</v>
      </c>
      <c r="SXT250" s="214">
        <f>_xlfn.XLOOKUP(SXT234, Schedule!$F$226:$FO$226, Schedule!$F$236:$FO$236, 0)</f>
        <v>0</v>
      </c>
      <c r="SXU250" s="214">
        <f>_xlfn.XLOOKUP(SXU234, Schedule!$F$226:$FO$226, Schedule!$F$236:$FO$236, 0)</f>
        <v>0</v>
      </c>
      <c r="SXV250" s="214">
        <f>_xlfn.XLOOKUP(SXV234, Schedule!$F$226:$FO$226, Schedule!$F$236:$FO$236, 0)</f>
        <v>0</v>
      </c>
      <c r="SXW250" s="214">
        <f>_xlfn.XLOOKUP(SXW234, Schedule!$F$226:$FO$226, Schedule!$F$236:$FO$236, 0)</f>
        <v>0</v>
      </c>
      <c r="SXX250" s="214">
        <f>_xlfn.XLOOKUP(SXX234, Schedule!$F$226:$FO$226, Schedule!$F$236:$FO$236, 0)</f>
        <v>0</v>
      </c>
      <c r="SXY250" s="214">
        <f>_xlfn.XLOOKUP(SXY234, Schedule!$F$226:$FO$226, Schedule!$F$236:$FO$236, 0)</f>
        <v>0</v>
      </c>
      <c r="SXZ250" s="214">
        <f>_xlfn.XLOOKUP(SXZ234, Schedule!$F$226:$FO$226, Schedule!$F$236:$FO$236, 0)</f>
        <v>0</v>
      </c>
      <c r="SYA250" s="214">
        <f>_xlfn.XLOOKUP(SYA234, Schedule!$F$226:$FO$226, Schedule!$F$236:$FO$236, 0)</f>
        <v>0</v>
      </c>
      <c r="SYB250" s="214">
        <f>_xlfn.XLOOKUP(SYB234, Schedule!$F$226:$FO$226, Schedule!$F$236:$FO$236, 0)</f>
        <v>0</v>
      </c>
      <c r="SYC250" s="214">
        <f>_xlfn.XLOOKUP(SYC234, Schedule!$F$226:$FO$226, Schedule!$F$236:$FO$236, 0)</f>
        <v>0</v>
      </c>
      <c r="SYD250" s="214">
        <f>_xlfn.XLOOKUP(SYD234, Schedule!$F$226:$FO$226, Schedule!$F$236:$FO$236, 0)</f>
        <v>0</v>
      </c>
      <c r="SYE250" s="214">
        <f>_xlfn.XLOOKUP(SYE234, Schedule!$F$226:$FO$226, Schedule!$F$236:$FO$236, 0)</f>
        <v>0</v>
      </c>
      <c r="SYF250" s="214">
        <f>_xlfn.XLOOKUP(SYF234, Schedule!$F$226:$FO$226, Schedule!$F$236:$FO$236, 0)</f>
        <v>0</v>
      </c>
      <c r="SYG250" s="214">
        <f>_xlfn.XLOOKUP(SYG234, Schedule!$F$226:$FO$226, Schedule!$F$236:$FO$236, 0)</f>
        <v>0</v>
      </c>
      <c r="SYH250" s="214">
        <f>_xlfn.XLOOKUP(SYH234, Schedule!$F$226:$FO$226, Schedule!$F$236:$FO$236, 0)</f>
        <v>0</v>
      </c>
      <c r="SYI250" s="214">
        <f>_xlfn.XLOOKUP(SYI234, Schedule!$F$226:$FO$226, Schedule!$F$236:$FO$236, 0)</f>
        <v>0</v>
      </c>
      <c r="SYJ250" s="214">
        <f>_xlfn.XLOOKUP(SYJ234, Schedule!$F$226:$FO$226, Schedule!$F$236:$FO$236, 0)</f>
        <v>0</v>
      </c>
      <c r="SYK250" s="214">
        <f>_xlfn.XLOOKUP(SYK234, Schedule!$F$226:$FO$226, Schedule!$F$236:$FO$236, 0)</f>
        <v>0</v>
      </c>
      <c r="SYL250" s="214">
        <f>_xlfn.XLOOKUP(SYL234, Schedule!$F$226:$FO$226, Schedule!$F$236:$FO$236, 0)</f>
        <v>0</v>
      </c>
      <c r="SYM250" s="214">
        <f>_xlfn.XLOOKUP(SYM234, Schedule!$F$226:$FO$226, Schedule!$F$236:$FO$236, 0)</f>
        <v>0</v>
      </c>
      <c r="SYN250" s="214">
        <f>_xlfn.XLOOKUP(SYN234, Schedule!$F$226:$FO$226, Schedule!$F$236:$FO$236, 0)</f>
        <v>0</v>
      </c>
      <c r="SYO250" s="214">
        <f>_xlfn.XLOOKUP(SYO234, Schedule!$F$226:$FO$226, Schedule!$F$236:$FO$236, 0)</f>
        <v>0</v>
      </c>
      <c r="SYP250" s="214">
        <f>_xlfn.XLOOKUP(SYP234, Schedule!$F$226:$FO$226, Schedule!$F$236:$FO$236, 0)</f>
        <v>0</v>
      </c>
      <c r="SYQ250" s="214">
        <f>_xlfn.XLOOKUP(SYQ234, Schedule!$F$226:$FO$226, Schedule!$F$236:$FO$236, 0)</f>
        <v>0</v>
      </c>
      <c r="SYR250" s="214">
        <f>_xlfn.XLOOKUP(SYR234, Schedule!$F$226:$FO$226, Schedule!$F$236:$FO$236, 0)</f>
        <v>0</v>
      </c>
      <c r="SYS250" s="214">
        <f>_xlfn.XLOOKUP(SYS234, Schedule!$F$226:$FO$226, Schedule!$F$236:$FO$236, 0)</f>
        <v>0</v>
      </c>
      <c r="SYT250" s="214">
        <f>_xlfn.XLOOKUP(SYT234, Schedule!$F$226:$FO$226, Schedule!$F$236:$FO$236, 0)</f>
        <v>0</v>
      </c>
      <c r="SYU250" s="214">
        <f>_xlfn.XLOOKUP(SYU234, Schedule!$F$226:$FO$226, Schedule!$F$236:$FO$236, 0)</f>
        <v>0</v>
      </c>
      <c r="SYV250" s="214">
        <f>_xlfn.XLOOKUP(SYV234, Schedule!$F$226:$FO$226, Schedule!$F$236:$FO$236, 0)</f>
        <v>0</v>
      </c>
      <c r="SYW250" s="214">
        <f>_xlfn.XLOOKUP(SYW234, Schedule!$F$226:$FO$226, Schedule!$F$236:$FO$236, 0)</f>
        <v>0</v>
      </c>
      <c r="SYX250" s="214">
        <f>_xlfn.XLOOKUP(SYX234, Schedule!$F$226:$FO$226, Schedule!$F$236:$FO$236, 0)</f>
        <v>0</v>
      </c>
      <c r="SYY250" s="214">
        <f>_xlfn.XLOOKUP(SYY234, Schedule!$F$226:$FO$226, Schedule!$F$236:$FO$236, 0)</f>
        <v>0</v>
      </c>
      <c r="SYZ250" s="214">
        <f>_xlfn.XLOOKUP(SYZ234, Schedule!$F$226:$FO$226, Schedule!$F$236:$FO$236, 0)</f>
        <v>0</v>
      </c>
      <c r="SZA250" s="214">
        <f>_xlfn.XLOOKUP(SZA234, Schedule!$F$226:$FO$226, Schedule!$F$236:$FO$236, 0)</f>
        <v>0</v>
      </c>
      <c r="SZB250" s="214">
        <f>_xlfn.XLOOKUP(SZB234, Schedule!$F$226:$FO$226, Schedule!$F$236:$FO$236, 0)</f>
        <v>0</v>
      </c>
      <c r="SZC250" s="214">
        <f>_xlfn.XLOOKUP(SZC234, Schedule!$F$226:$FO$226, Schedule!$F$236:$FO$236, 0)</f>
        <v>0</v>
      </c>
      <c r="SZD250" s="214">
        <f>_xlfn.XLOOKUP(SZD234, Schedule!$F$226:$FO$226, Schedule!$F$236:$FO$236, 0)</f>
        <v>0</v>
      </c>
      <c r="SZE250" s="214">
        <f>_xlfn.XLOOKUP(SZE234, Schedule!$F$226:$FO$226, Schedule!$F$236:$FO$236, 0)</f>
        <v>0</v>
      </c>
      <c r="SZF250" s="214">
        <f>_xlfn.XLOOKUP(SZF234, Schedule!$F$226:$FO$226, Schedule!$F$236:$FO$236, 0)</f>
        <v>0</v>
      </c>
      <c r="SZG250" s="214">
        <f>_xlfn.XLOOKUP(SZG234, Schedule!$F$226:$FO$226, Schedule!$F$236:$FO$236, 0)</f>
        <v>0</v>
      </c>
      <c r="SZH250" s="214">
        <f>_xlfn.XLOOKUP(SZH234, Schedule!$F$226:$FO$226, Schedule!$F$236:$FO$236, 0)</f>
        <v>0</v>
      </c>
      <c r="SZI250" s="214">
        <f>_xlfn.XLOOKUP(SZI234, Schedule!$F$226:$FO$226, Schedule!$F$236:$FO$236, 0)</f>
        <v>0</v>
      </c>
      <c r="SZJ250" s="214">
        <f>_xlfn.XLOOKUP(SZJ234, Schedule!$F$226:$FO$226, Schedule!$F$236:$FO$236, 0)</f>
        <v>0</v>
      </c>
      <c r="SZK250" s="214">
        <f>_xlfn.XLOOKUP(SZK234, Schedule!$F$226:$FO$226, Schedule!$F$236:$FO$236, 0)</f>
        <v>0</v>
      </c>
      <c r="SZL250" s="214">
        <f>_xlfn.XLOOKUP(SZL234, Schedule!$F$226:$FO$226, Schedule!$F$236:$FO$236, 0)</f>
        <v>0</v>
      </c>
      <c r="SZM250" s="214">
        <f>_xlfn.XLOOKUP(SZM234, Schedule!$F$226:$FO$226, Schedule!$F$236:$FO$236, 0)</f>
        <v>0</v>
      </c>
      <c r="SZN250" s="214">
        <f>_xlfn.XLOOKUP(SZN234, Schedule!$F$226:$FO$226, Schedule!$F$236:$FO$236, 0)</f>
        <v>0</v>
      </c>
      <c r="SZO250" s="214">
        <f>_xlfn.XLOOKUP(SZO234, Schedule!$F$226:$FO$226, Schedule!$F$236:$FO$236, 0)</f>
        <v>0</v>
      </c>
      <c r="SZP250" s="214">
        <f>_xlfn.XLOOKUP(SZP234, Schedule!$F$226:$FO$226, Schedule!$F$236:$FO$236, 0)</f>
        <v>0</v>
      </c>
      <c r="SZQ250" s="214">
        <f>_xlfn.XLOOKUP(SZQ234, Schedule!$F$226:$FO$226, Schedule!$F$236:$FO$236, 0)</f>
        <v>0</v>
      </c>
      <c r="SZR250" s="214">
        <f>_xlfn.XLOOKUP(SZR234, Schedule!$F$226:$FO$226, Schedule!$F$236:$FO$236, 0)</f>
        <v>0</v>
      </c>
      <c r="SZS250" s="214">
        <f>_xlfn.XLOOKUP(SZS234, Schedule!$F$226:$FO$226, Schedule!$F$236:$FO$236, 0)</f>
        <v>0</v>
      </c>
      <c r="SZT250" s="214">
        <f>_xlfn.XLOOKUP(SZT234, Schedule!$F$226:$FO$226, Schedule!$F$236:$FO$236, 0)</f>
        <v>0</v>
      </c>
      <c r="SZU250" s="214">
        <f>_xlfn.XLOOKUP(SZU234, Schedule!$F$226:$FO$226, Schedule!$F$236:$FO$236, 0)</f>
        <v>0</v>
      </c>
      <c r="SZV250" s="214">
        <f>_xlfn.XLOOKUP(SZV234, Schedule!$F$226:$FO$226, Schedule!$F$236:$FO$236, 0)</f>
        <v>0</v>
      </c>
      <c r="SZW250" s="214">
        <f>_xlfn.XLOOKUP(SZW234, Schedule!$F$226:$FO$226, Schedule!$F$236:$FO$236, 0)</f>
        <v>0</v>
      </c>
      <c r="SZX250" s="214">
        <f>_xlfn.XLOOKUP(SZX234, Schedule!$F$226:$FO$226, Schedule!$F$236:$FO$236, 0)</f>
        <v>0</v>
      </c>
      <c r="SZY250" s="214">
        <f>_xlfn.XLOOKUP(SZY234, Schedule!$F$226:$FO$226, Schedule!$F$236:$FO$236, 0)</f>
        <v>0</v>
      </c>
      <c r="SZZ250" s="214">
        <f>_xlfn.XLOOKUP(SZZ234, Schedule!$F$226:$FO$226, Schedule!$F$236:$FO$236, 0)</f>
        <v>0</v>
      </c>
      <c r="TAA250" s="214">
        <f>_xlfn.XLOOKUP(TAA234, Schedule!$F$226:$FO$226, Schedule!$F$236:$FO$236, 0)</f>
        <v>0</v>
      </c>
      <c r="TAB250" s="214">
        <f>_xlfn.XLOOKUP(TAB234, Schedule!$F$226:$FO$226, Schedule!$F$236:$FO$236, 0)</f>
        <v>0</v>
      </c>
      <c r="TAC250" s="214">
        <f>_xlfn.XLOOKUP(TAC234, Schedule!$F$226:$FO$226, Schedule!$F$236:$FO$236, 0)</f>
        <v>0</v>
      </c>
      <c r="TAD250" s="214">
        <f>_xlfn.XLOOKUP(TAD234, Schedule!$F$226:$FO$226, Schedule!$F$236:$FO$236, 0)</f>
        <v>0</v>
      </c>
      <c r="TAE250" s="214">
        <f>_xlfn.XLOOKUP(TAE234, Schedule!$F$226:$FO$226, Schedule!$F$236:$FO$236, 0)</f>
        <v>0</v>
      </c>
      <c r="TAF250" s="214">
        <f>_xlfn.XLOOKUP(TAF234, Schedule!$F$226:$FO$226, Schedule!$F$236:$FO$236, 0)</f>
        <v>0</v>
      </c>
      <c r="TAG250" s="214">
        <f>_xlfn.XLOOKUP(TAG234, Schedule!$F$226:$FO$226, Schedule!$F$236:$FO$236, 0)</f>
        <v>0</v>
      </c>
      <c r="TAH250" s="214">
        <f>_xlfn.XLOOKUP(TAH234, Schedule!$F$226:$FO$226, Schedule!$F$236:$FO$236, 0)</f>
        <v>0</v>
      </c>
      <c r="TAI250" s="214">
        <f>_xlfn.XLOOKUP(TAI234, Schedule!$F$226:$FO$226, Schedule!$F$236:$FO$236, 0)</f>
        <v>0</v>
      </c>
      <c r="TAJ250" s="214">
        <f>_xlfn.XLOOKUP(TAJ234, Schedule!$F$226:$FO$226, Schedule!$F$236:$FO$236, 0)</f>
        <v>0</v>
      </c>
      <c r="TAK250" s="214">
        <f>_xlfn.XLOOKUP(TAK234, Schedule!$F$226:$FO$226, Schedule!$F$236:$FO$236, 0)</f>
        <v>0</v>
      </c>
      <c r="TAL250" s="214">
        <f>_xlfn.XLOOKUP(TAL234, Schedule!$F$226:$FO$226, Schedule!$F$236:$FO$236, 0)</f>
        <v>0</v>
      </c>
      <c r="TAM250" s="214">
        <f>_xlfn.XLOOKUP(TAM234, Schedule!$F$226:$FO$226, Schedule!$F$236:$FO$236, 0)</f>
        <v>0</v>
      </c>
      <c r="TAN250" s="214">
        <f>_xlfn.XLOOKUP(TAN234, Schedule!$F$226:$FO$226, Schedule!$F$236:$FO$236, 0)</f>
        <v>0</v>
      </c>
      <c r="TAO250" s="214">
        <f>_xlfn.XLOOKUP(TAO234, Schedule!$F$226:$FO$226, Schedule!$F$236:$FO$236, 0)</f>
        <v>0</v>
      </c>
      <c r="TAP250" s="214">
        <f>_xlfn.XLOOKUP(TAP234, Schedule!$F$226:$FO$226, Schedule!$F$236:$FO$236, 0)</f>
        <v>0</v>
      </c>
      <c r="TAQ250" s="214">
        <f>_xlfn.XLOOKUP(TAQ234, Schedule!$F$226:$FO$226, Schedule!$F$236:$FO$236, 0)</f>
        <v>0</v>
      </c>
      <c r="TAR250" s="214">
        <f>_xlfn.XLOOKUP(TAR234, Schedule!$F$226:$FO$226, Schedule!$F$236:$FO$236, 0)</f>
        <v>0</v>
      </c>
      <c r="TAS250" s="214">
        <f>_xlfn.XLOOKUP(TAS234, Schedule!$F$226:$FO$226, Schedule!$F$236:$FO$236, 0)</f>
        <v>0</v>
      </c>
      <c r="TAT250" s="214">
        <f>_xlfn.XLOOKUP(TAT234, Schedule!$F$226:$FO$226, Schedule!$F$236:$FO$236, 0)</f>
        <v>0</v>
      </c>
      <c r="TAU250" s="214">
        <f>_xlfn.XLOOKUP(TAU234, Schedule!$F$226:$FO$226, Schedule!$F$236:$FO$236, 0)</f>
        <v>0</v>
      </c>
      <c r="TAV250" s="214">
        <f>_xlfn.XLOOKUP(TAV234, Schedule!$F$226:$FO$226, Schedule!$F$236:$FO$236, 0)</f>
        <v>0</v>
      </c>
      <c r="TAW250" s="214">
        <f>_xlfn.XLOOKUP(TAW234, Schedule!$F$226:$FO$226, Schedule!$F$236:$FO$236, 0)</f>
        <v>0</v>
      </c>
      <c r="TAX250" s="214">
        <f>_xlfn.XLOOKUP(TAX234, Schedule!$F$226:$FO$226, Schedule!$F$236:$FO$236, 0)</f>
        <v>0</v>
      </c>
      <c r="TAY250" s="214">
        <f>_xlfn.XLOOKUP(TAY234, Schedule!$F$226:$FO$226, Schedule!$F$236:$FO$236, 0)</f>
        <v>0</v>
      </c>
      <c r="TAZ250" s="214">
        <f>_xlfn.XLOOKUP(TAZ234, Schedule!$F$226:$FO$226, Schedule!$F$236:$FO$236, 0)</f>
        <v>0</v>
      </c>
      <c r="TBA250" s="214">
        <f>_xlfn.XLOOKUP(TBA234, Schedule!$F$226:$FO$226, Schedule!$F$236:$FO$236, 0)</f>
        <v>0</v>
      </c>
      <c r="TBB250" s="214">
        <f>_xlfn.XLOOKUP(TBB234, Schedule!$F$226:$FO$226, Schedule!$F$236:$FO$236, 0)</f>
        <v>0</v>
      </c>
      <c r="TBC250" s="214">
        <f>_xlfn.XLOOKUP(TBC234, Schedule!$F$226:$FO$226, Schedule!$F$236:$FO$236, 0)</f>
        <v>0</v>
      </c>
      <c r="TBD250" s="214">
        <f>_xlfn.XLOOKUP(TBD234, Schedule!$F$226:$FO$226, Schedule!$F$236:$FO$236, 0)</f>
        <v>0</v>
      </c>
      <c r="TBE250" s="214">
        <f>_xlfn.XLOOKUP(TBE234, Schedule!$F$226:$FO$226, Schedule!$F$236:$FO$236, 0)</f>
        <v>0</v>
      </c>
      <c r="TBF250" s="214">
        <f>_xlfn.XLOOKUP(TBF234, Schedule!$F$226:$FO$226, Schedule!$F$236:$FO$236, 0)</f>
        <v>0</v>
      </c>
      <c r="TBG250" s="214">
        <f>_xlfn.XLOOKUP(TBG234, Schedule!$F$226:$FO$226, Schedule!$F$236:$FO$236, 0)</f>
        <v>0</v>
      </c>
      <c r="TBH250" s="214">
        <f>_xlfn.XLOOKUP(TBH234, Schedule!$F$226:$FO$226, Schedule!$F$236:$FO$236, 0)</f>
        <v>0</v>
      </c>
      <c r="TBI250" s="214">
        <f>_xlfn.XLOOKUP(TBI234, Schedule!$F$226:$FO$226, Schedule!$F$236:$FO$236, 0)</f>
        <v>0</v>
      </c>
      <c r="TBJ250" s="214">
        <f>_xlfn.XLOOKUP(TBJ234, Schedule!$F$226:$FO$226, Schedule!$F$236:$FO$236, 0)</f>
        <v>0</v>
      </c>
      <c r="TBK250" s="214">
        <f>_xlfn.XLOOKUP(TBK234, Schedule!$F$226:$FO$226, Schedule!$F$236:$FO$236, 0)</f>
        <v>0</v>
      </c>
      <c r="TBL250" s="214">
        <f>_xlfn.XLOOKUP(TBL234, Schedule!$F$226:$FO$226, Schedule!$F$236:$FO$236, 0)</f>
        <v>0</v>
      </c>
      <c r="TBM250" s="214">
        <f>_xlfn.XLOOKUP(TBM234, Schedule!$F$226:$FO$226, Schedule!$F$236:$FO$236, 0)</f>
        <v>0</v>
      </c>
      <c r="TBN250" s="214">
        <f>_xlfn.XLOOKUP(TBN234, Schedule!$F$226:$FO$226, Schedule!$F$236:$FO$236, 0)</f>
        <v>0</v>
      </c>
      <c r="TBO250" s="214">
        <f>_xlfn.XLOOKUP(TBO234, Schedule!$F$226:$FO$226, Schedule!$F$236:$FO$236, 0)</f>
        <v>0</v>
      </c>
      <c r="TBP250" s="214">
        <f>_xlfn.XLOOKUP(TBP234, Schedule!$F$226:$FO$226, Schedule!$F$236:$FO$236, 0)</f>
        <v>0</v>
      </c>
      <c r="TBQ250" s="214">
        <f>_xlfn.XLOOKUP(TBQ234, Schedule!$F$226:$FO$226, Schedule!$F$236:$FO$236, 0)</f>
        <v>0</v>
      </c>
      <c r="TBR250" s="214">
        <f>_xlfn.XLOOKUP(TBR234, Schedule!$F$226:$FO$226, Schedule!$F$236:$FO$236, 0)</f>
        <v>0</v>
      </c>
      <c r="TBS250" s="214">
        <f>_xlfn.XLOOKUP(TBS234, Schedule!$F$226:$FO$226, Schedule!$F$236:$FO$236, 0)</f>
        <v>0</v>
      </c>
      <c r="TBT250" s="214">
        <f>_xlfn.XLOOKUP(TBT234, Schedule!$F$226:$FO$226, Schedule!$F$236:$FO$236, 0)</f>
        <v>0</v>
      </c>
      <c r="TBU250" s="214">
        <f>_xlfn.XLOOKUP(TBU234, Schedule!$F$226:$FO$226, Schedule!$F$236:$FO$236, 0)</f>
        <v>0</v>
      </c>
      <c r="TBV250" s="214">
        <f>_xlfn.XLOOKUP(TBV234, Schedule!$F$226:$FO$226, Schedule!$F$236:$FO$236, 0)</f>
        <v>0</v>
      </c>
      <c r="TBW250" s="214">
        <f>_xlfn.XLOOKUP(TBW234, Schedule!$F$226:$FO$226, Schedule!$F$236:$FO$236, 0)</f>
        <v>0</v>
      </c>
      <c r="TBX250" s="214">
        <f>_xlfn.XLOOKUP(TBX234, Schedule!$F$226:$FO$226, Schedule!$F$236:$FO$236, 0)</f>
        <v>0</v>
      </c>
      <c r="TBY250" s="214">
        <f>_xlfn.XLOOKUP(TBY234, Schedule!$F$226:$FO$226, Schedule!$F$236:$FO$236, 0)</f>
        <v>0</v>
      </c>
      <c r="TBZ250" s="214">
        <f>_xlfn.XLOOKUP(TBZ234, Schedule!$F$226:$FO$226, Schedule!$F$236:$FO$236, 0)</f>
        <v>0</v>
      </c>
      <c r="TCA250" s="214">
        <f>_xlfn.XLOOKUP(TCA234, Schedule!$F$226:$FO$226, Schedule!$F$236:$FO$236, 0)</f>
        <v>0</v>
      </c>
      <c r="TCB250" s="214">
        <f>_xlfn.XLOOKUP(TCB234, Schedule!$F$226:$FO$226, Schedule!$F$236:$FO$236, 0)</f>
        <v>0</v>
      </c>
      <c r="TCC250" s="214">
        <f>_xlfn.XLOOKUP(TCC234, Schedule!$F$226:$FO$226, Schedule!$F$236:$FO$236, 0)</f>
        <v>0</v>
      </c>
      <c r="TCD250" s="214">
        <f>_xlfn.XLOOKUP(TCD234, Schedule!$F$226:$FO$226, Schedule!$F$236:$FO$236, 0)</f>
        <v>0</v>
      </c>
      <c r="TCE250" s="214">
        <f>_xlfn.XLOOKUP(TCE234, Schedule!$F$226:$FO$226, Schedule!$F$236:$FO$236, 0)</f>
        <v>0</v>
      </c>
      <c r="TCF250" s="214">
        <f>_xlfn.XLOOKUP(TCF234, Schedule!$F$226:$FO$226, Schedule!$F$236:$FO$236, 0)</f>
        <v>0</v>
      </c>
      <c r="TCG250" s="214">
        <f>_xlfn.XLOOKUP(TCG234, Schedule!$F$226:$FO$226, Schedule!$F$236:$FO$236, 0)</f>
        <v>0</v>
      </c>
      <c r="TCH250" s="214">
        <f>_xlfn.XLOOKUP(TCH234, Schedule!$F$226:$FO$226, Schedule!$F$236:$FO$236, 0)</f>
        <v>0</v>
      </c>
      <c r="TCI250" s="214">
        <f>_xlfn.XLOOKUP(TCI234, Schedule!$F$226:$FO$226, Schedule!$F$236:$FO$236, 0)</f>
        <v>0</v>
      </c>
      <c r="TCJ250" s="214">
        <f>_xlfn.XLOOKUP(TCJ234, Schedule!$F$226:$FO$226, Schedule!$F$236:$FO$236, 0)</f>
        <v>0</v>
      </c>
      <c r="TCK250" s="214">
        <f>_xlfn.XLOOKUP(TCK234, Schedule!$F$226:$FO$226, Schedule!$F$236:$FO$236, 0)</f>
        <v>0</v>
      </c>
      <c r="TCL250" s="214">
        <f>_xlfn.XLOOKUP(TCL234, Schedule!$F$226:$FO$226, Schedule!$F$236:$FO$236, 0)</f>
        <v>0</v>
      </c>
      <c r="TCM250" s="214">
        <f>_xlfn.XLOOKUP(TCM234, Schedule!$F$226:$FO$226, Schedule!$F$236:$FO$236, 0)</f>
        <v>0</v>
      </c>
      <c r="TCN250" s="214">
        <f>_xlfn.XLOOKUP(TCN234, Schedule!$F$226:$FO$226, Schedule!$F$236:$FO$236, 0)</f>
        <v>0</v>
      </c>
      <c r="TCO250" s="214">
        <f>_xlfn.XLOOKUP(TCO234, Schedule!$F$226:$FO$226, Schedule!$F$236:$FO$236, 0)</f>
        <v>0</v>
      </c>
      <c r="TCP250" s="214">
        <f>_xlfn.XLOOKUP(TCP234, Schedule!$F$226:$FO$226, Schedule!$F$236:$FO$236, 0)</f>
        <v>0</v>
      </c>
      <c r="TCQ250" s="214">
        <f>_xlfn.XLOOKUP(TCQ234, Schedule!$F$226:$FO$226, Schedule!$F$236:$FO$236, 0)</f>
        <v>0</v>
      </c>
      <c r="TCR250" s="214">
        <f>_xlfn.XLOOKUP(TCR234, Schedule!$F$226:$FO$226, Schedule!$F$236:$FO$236, 0)</f>
        <v>0</v>
      </c>
      <c r="TCS250" s="214">
        <f>_xlfn.XLOOKUP(TCS234, Schedule!$F$226:$FO$226, Schedule!$F$236:$FO$236, 0)</f>
        <v>0</v>
      </c>
      <c r="TCT250" s="214">
        <f>_xlfn.XLOOKUP(TCT234, Schedule!$F$226:$FO$226, Schedule!$F$236:$FO$236, 0)</f>
        <v>0</v>
      </c>
      <c r="TCU250" s="214">
        <f>_xlfn.XLOOKUP(TCU234, Schedule!$F$226:$FO$226, Schedule!$F$236:$FO$236, 0)</f>
        <v>0</v>
      </c>
      <c r="TCV250" s="214">
        <f>_xlfn.XLOOKUP(TCV234, Schedule!$F$226:$FO$226, Schedule!$F$236:$FO$236, 0)</f>
        <v>0</v>
      </c>
      <c r="TCW250" s="214">
        <f>_xlfn.XLOOKUP(TCW234, Schedule!$F$226:$FO$226, Schedule!$F$236:$FO$236, 0)</f>
        <v>0</v>
      </c>
      <c r="TCX250" s="214">
        <f>_xlfn.XLOOKUP(TCX234, Schedule!$F$226:$FO$226, Schedule!$F$236:$FO$236, 0)</f>
        <v>0</v>
      </c>
      <c r="TCY250" s="214">
        <f>_xlfn.XLOOKUP(TCY234, Schedule!$F$226:$FO$226, Schedule!$F$236:$FO$236, 0)</f>
        <v>0</v>
      </c>
      <c r="TCZ250" s="214">
        <f>_xlfn.XLOOKUP(TCZ234, Schedule!$F$226:$FO$226, Schedule!$F$236:$FO$236, 0)</f>
        <v>0</v>
      </c>
      <c r="TDA250" s="214">
        <f>_xlfn.XLOOKUP(TDA234, Schedule!$F$226:$FO$226, Schedule!$F$236:$FO$236, 0)</f>
        <v>0</v>
      </c>
      <c r="TDB250" s="214">
        <f>_xlfn.XLOOKUP(TDB234, Schedule!$F$226:$FO$226, Schedule!$F$236:$FO$236, 0)</f>
        <v>0</v>
      </c>
      <c r="TDC250" s="214">
        <f>_xlfn.XLOOKUP(TDC234, Schedule!$F$226:$FO$226, Schedule!$F$236:$FO$236, 0)</f>
        <v>0</v>
      </c>
      <c r="TDD250" s="214">
        <f>_xlfn.XLOOKUP(TDD234, Schedule!$F$226:$FO$226, Schedule!$F$236:$FO$236, 0)</f>
        <v>0</v>
      </c>
      <c r="TDE250" s="214">
        <f>_xlfn.XLOOKUP(TDE234, Schedule!$F$226:$FO$226, Schedule!$F$236:$FO$236, 0)</f>
        <v>0</v>
      </c>
      <c r="TDF250" s="214">
        <f>_xlfn.XLOOKUP(TDF234, Schedule!$F$226:$FO$226, Schedule!$F$236:$FO$236, 0)</f>
        <v>0</v>
      </c>
      <c r="TDG250" s="214">
        <f>_xlfn.XLOOKUP(TDG234, Schedule!$F$226:$FO$226, Schedule!$F$236:$FO$236, 0)</f>
        <v>0</v>
      </c>
      <c r="TDH250" s="214">
        <f>_xlfn.XLOOKUP(TDH234, Schedule!$F$226:$FO$226, Schedule!$F$236:$FO$236, 0)</f>
        <v>0</v>
      </c>
      <c r="TDI250" s="214">
        <f>_xlfn.XLOOKUP(TDI234, Schedule!$F$226:$FO$226, Schedule!$F$236:$FO$236, 0)</f>
        <v>0</v>
      </c>
      <c r="TDJ250" s="214">
        <f>_xlfn.XLOOKUP(TDJ234, Schedule!$F$226:$FO$226, Schedule!$F$236:$FO$236, 0)</f>
        <v>0</v>
      </c>
      <c r="TDK250" s="214">
        <f>_xlfn.XLOOKUP(TDK234, Schedule!$F$226:$FO$226, Schedule!$F$236:$FO$236, 0)</f>
        <v>0</v>
      </c>
      <c r="TDL250" s="214">
        <f>_xlfn.XLOOKUP(TDL234, Schedule!$F$226:$FO$226, Schedule!$F$236:$FO$236, 0)</f>
        <v>0</v>
      </c>
      <c r="TDM250" s="214">
        <f>_xlfn.XLOOKUP(TDM234, Schedule!$F$226:$FO$226, Schedule!$F$236:$FO$236, 0)</f>
        <v>0</v>
      </c>
      <c r="TDN250" s="214">
        <f>_xlfn.XLOOKUP(TDN234, Schedule!$F$226:$FO$226, Schedule!$F$236:$FO$236, 0)</f>
        <v>0</v>
      </c>
      <c r="TDO250" s="214">
        <f>_xlfn.XLOOKUP(TDO234, Schedule!$F$226:$FO$226, Schedule!$F$236:$FO$236, 0)</f>
        <v>0</v>
      </c>
      <c r="TDP250" s="214">
        <f>_xlfn.XLOOKUP(TDP234, Schedule!$F$226:$FO$226, Schedule!$F$236:$FO$236, 0)</f>
        <v>0</v>
      </c>
      <c r="TDQ250" s="214">
        <f>_xlfn.XLOOKUP(TDQ234, Schedule!$F$226:$FO$226, Schedule!$F$236:$FO$236, 0)</f>
        <v>0</v>
      </c>
      <c r="TDR250" s="214">
        <f>_xlfn.XLOOKUP(TDR234, Schedule!$F$226:$FO$226, Schedule!$F$236:$FO$236, 0)</f>
        <v>0</v>
      </c>
      <c r="TDS250" s="214">
        <f>_xlfn.XLOOKUP(TDS234, Schedule!$F$226:$FO$226, Schedule!$F$236:$FO$236, 0)</f>
        <v>0</v>
      </c>
      <c r="TDT250" s="214">
        <f>_xlfn.XLOOKUP(TDT234, Schedule!$F$226:$FO$226, Schedule!$F$236:$FO$236, 0)</f>
        <v>0</v>
      </c>
      <c r="TDU250" s="214">
        <f>_xlfn.XLOOKUP(TDU234, Schedule!$F$226:$FO$226, Schedule!$F$236:$FO$236, 0)</f>
        <v>0</v>
      </c>
      <c r="TDV250" s="214">
        <f>_xlfn.XLOOKUP(TDV234, Schedule!$F$226:$FO$226, Schedule!$F$236:$FO$236, 0)</f>
        <v>0</v>
      </c>
      <c r="TDW250" s="214">
        <f>_xlfn.XLOOKUP(TDW234, Schedule!$F$226:$FO$226, Schedule!$F$236:$FO$236, 0)</f>
        <v>0</v>
      </c>
      <c r="TDX250" s="214">
        <f>_xlfn.XLOOKUP(TDX234, Schedule!$F$226:$FO$226, Schedule!$F$236:$FO$236, 0)</f>
        <v>0</v>
      </c>
      <c r="TDY250" s="214">
        <f>_xlfn.XLOOKUP(TDY234, Schedule!$F$226:$FO$226, Schedule!$F$236:$FO$236, 0)</f>
        <v>0</v>
      </c>
      <c r="TDZ250" s="214">
        <f>_xlfn.XLOOKUP(TDZ234, Schedule!$F$226:$FO$226, Schedule!$F$236:$FO$236, 0)</f>
        <v>0</v>
      </c>
      <c r="TEA250" s="214">
        <f>_xlfn.XLOOKUP(TEA234, Schedule!$F$226:$FO$226, Schedule!$F$236:$FO$236, 0)</f>
        <v>0</v>
      </c>
      <c r="TEB250" s="214">
        <f>_xlfn.XLOOKUP(TEB234, Schedule!$F$226:$FO$226, Schedule!$F$236:$FO$236, 0)</f>
        <v>0</v>
      </c>
      <c r="TEC250" s="214">
        <f>_xlfn.XLOOKUP(TEC234, Schedule!$F$226:$FO$226, Schedule!$F$236:$FO$236, 0)</f>
        <v>0</v>
      </c>
      <c r="TED250" s="214">
        <f>_xlfn.XLOOKUP(TED234, Schedule!$F$226:$FO$226, Schedule!$F$236:$FO$236, 0)</f>
        <v>0</v>
      </c>
      <c r="TEE250" s="214">
        <f>_xlfn.XLOOKUP(TEE234, Schedule!$F$226:$FO$226, Schedule!$F$236:$FO$236, 0)</f>
        <v>0</v>
      </c>
      <c r="TEF250" s="214">
        <f>_xlfn.XLOOKUP(TEF234, Schedule!$F$226:$FO$226, Schedule!$F$236:$FO$236, 0)</f>
        <v>0</v>
      </c>
      <c r="TEG250" s="214">
        <f>_xlfn.XLOOKUP(TEG234, Schedule!$F$226:$FO$226, Schedule!$F$236:$FO$236, 0)</f>
        <v>0</v>
      </c>
      <c r="TEH250" s="214">
        <f>_xlfn.XLOOKUP(TEH234, Schedule!$F$226:$FO$226, Schedule!$F$236:$FO$236, 0)</f>
        <v>0</v>
      </c>
      <c r="TEI250" s="214">
        <f>_xlfn.XLOOKUP(TEI234, Schedule!$F$226:$FO$226, Schedule!$F$236:$FO$236, 0)</f>
        <v>0</v>
      </c>
      <c r="TEJ250" s="214">
        <f>_xlfn.XLOOKUP(TEJ234, Schedule!$F$226:$FO$226, Schedule!$F$236:$FO$236, 0)</f>
        <v>0</v>
      </c>
      <c r="TEK250" s="214">
        <f>_xlfn.XLOOKUP(TEK234, Schedule!$F$226:$FO$226, Schedule!$F$236:$FO$236, 0)</f>
        <v>0</v>
      </c>
      <c r="TEL250" s="214">
        <f>_xlfn.XLOOKUP(TEL234, Schedule!$F$226:$FO$226, Schedule!$F$236:$FO$236, 0)</f>
        <v>0</v>
      </c>
      <c r="TEM250" s="214">
        <f>_xlfn.XLOOKUP(TEM234, Schedule!$F$226:$FO$226, Schedule!$F$236:$FO$236, 0)</f>
        <v>0</v>
      </c>
      <c r="TEN250" s="214">
        <f>_xlfn.XLOOKUP(TEN234, Schedule!$F$226:$FO$226, Schedule!$F$236:$FO$236, 0)</f>
        <v>0</v>
      </c>
      <c r="TEO250" s="214">
        <f>_xlfn.XLOOKUP(TEO234, Schedule!$F$226:$FO$226, Schedule!$F$236:$FO$236, 0)</f>
        <v>0</v>
      </c>
      <c r="TEP250" s="214">
        <f>_xlfn.XLOOKUP(TEP234, Schedule!$F$226:$FO$226, Schedule!$F$236:$FO$236, 0)</f>
        <v>0</v>
      </c>
      <c r="TEQ250" s="214">
        <f>_xlfn.XLOOKUP(TEQ234, Schedule!$F$226:$FO$226, Schedule!$F$236:$FO$236, 0)</f>
        <v>0</v>
      </c>
      <c r="TER250" s="214">
        <f>_xlfn.XLOOKUP(TER234, Schedule!$F$226:$FO$226, Schedule!$F$236:$FO$236, 0)</f>
        <v>0</v>
      </c>
      <c r="TES250" s="214">
        <f>_xlfn.XLOOKUP(TES234, Schedule!$F$226:$FO$226, Schedule!$F$236:$FO$236, 0)</f>
        <v>0</v>
      </c>
      <c r="TET250" s="214">
        <f>_xlfn.XLOOKUP(TET234, Schedule!$F$226:$FO$226, Schedule!$F$236:$FO$236, 0)</f>
        <v>0</v>
      </c>
      <c r="TEU250" s="214">
        <f>_xlfn.XLOOKUP(TEU234, Schedule!$F$226:$FO$226, Schedule!$F$236:$FO$236, 0)</f>
        <v>0</v>
      </c>
      <c r="TEV250" s="214">
        <f>_xlfn.XLOOKUP(TEV234, Schedule!$F$226:$FO$226, Schedule!$F$236:$FO$236, 0)</f>
        <v>0</v>
      </c>
      <c r="TEW250" s="214">
        <f>_xlfn.XLOOKUP(TEW234, Schedule!$F$226:$FO$226, Schedule!$F$236:$FO$236, 0)</f>
        <v>0</v>
      </c>
      <c r="TEX250" s="214">
        <f>_xlfn.XLOOKUP(TEX234, Schedule!$F$226:$FO$226, Schedule!$F$236:$FO$236, 0)</f>
        <v>0</v>
      </c>
      <c r="TEY250" s="214">
        <f>_xlfn.XLOOKUP(TEY234, Schedule!$F$226:$FO$226, Schedule!$F$236:$FO$236, 0)</f>
        <v>0</v>
      </c>
      <c r="TEZ250" s="214">
        <f>_xlfn.XLOOKUP(TEZ234, Schedule!$F$226:$FO$226, Schedule!$F$236:$FO$236, 0)</f>
        <v>0</v>
      </c>
      <c r="TFA250" s="214">
        <f>_xlfn.XLOOKUP(TFA234, Schedule!$F$226:$FO$226, Schedule!$F$236:$FO$236, 0)</f>
        <v>0</v>
      </c>
      <c r="TFB250" s="214">
        <f>_xlfn.XLOOKUP(TFB234, Schedule!$F$226:$FO$226, Schedule!$F$236:$FO$236, 0)</f>
        <v>0</v>
      </c>
      <c r="TFC250" s="214">
        <f>_xlfn.XLOOKUP(TFC234, Schedule!$F$226:$FO$226, Schedule!$F$236:$FO$236, 0)</f>
        <v>0</v>
      </c>
      <c r="TFD250" s="214">
        <f>_xlfn.XLOOKUP(TFD234, Schedule!$F$226:$FO$226, Schedule!$F$236:$FO$236, 0)</f>
        <v>0</v>
      </c>
      <c r="TFE250" s="214">
        <f>_xlfn.XLOOKUP(TFE234, Schedule!$F$226:$FO$226, Schedule!$F$236:$FO$236, 0)</f>
        <v>0</v>
      </c>
      <c r="TFF250" s="214">
        <f>_xlfn.XLOOKUP(TFF234, Schedule!$F$226:$FO$226, Schedule!$F$236:$FO$236, 0)</f>
        <v>0</v>
      </c>
      <c r="TFG250" s="214">
        <f>_xlfn.XLOOKUP(TFG234, Schedule!$F$226:$FO$226, Schedule!$F$236:$FO$236, 0)</f>
        <v>0</v>
      </c>
      <c r="TFH250" s="214">
        <f>_xlfn.XLOOKUP(TFH234, Schedule!$F$226:$FO$226, Schedule!$F$236:$FO$236, 0)</f>
        <v>0</v>
      </c>
      <c r="TFI250" s="214">
        <f>_xlfn.XLOOKUP(TFI234, Schedule!$F$226:$FO$226, Schedule!$F$236:$FO$236, 0)</f>
        <v>0</v>
      </c>
      <c r="TFJ250" s="214">
        <f>_xlfn.XLOOKUP(TFJ234, Schedule!$F$226:$FO$226, Schedule!$F$236:$FO$236, 0)</f>
        <v>0</v>
      </c>
      <c r="TFK250" s="214">
        <f>_xlfn.XLOOKUP(TFK234, Schedule!$F$226:$FO$226, Schedule!$F$236:$FO$236, 0)</f>
        <v>0</v>
      </c>
      <c r="TFL250" s="214">
        <f>_xlfn.XLOOKUP(TFL234, Schedule!$F$226:$FO$226, Schedule!$F$236:$FO$236, 0)</f>
        <v>0</v>
      </c>
      <c r="TFM250" s="214">
        <f>_xlfn.XLOOKUP(TFM234, Schedule!$F$226:$FO$226, Schedule!$F$236:$FO$236, 0)</f>
        <v>0</v>
      </c>
      <c r="TFN250" s="214">
        <f>_xlfn.XLOOKUP(TFN234, Schedule!$F$226:$FO$226, Schedule!$F$236:$FO$236, 0)</f>
        <v>0</v>
      </c>
      <c r="TFO250" s="214">
        <f>_xlfn.XLOOKUP(TFO234, Schedule!$F$226:$FO$226, Schedule!$F$236:$FO$236, 0)</f>
        <v>0</v>
      </c>
      <c r="TFP250" s="214">
        <f>_xlfn.XLOOKUP(TFP234, Schedule!$F$226:$FO$226, Schedule!$F$236:$FO$236, 0)</f>
        <v>0</v>
      </c>
      <c r="TFQ250" s="214">
        <f>_xlfn.XLOOKUP(TFQ234, Schedule!$F$226:$FO$226, Schedule!$F$236:$FO$236, 0)</f>
        <v>0</v>
      </c>
      <c r="TFR250" s="214">
        <f>_xlfn.XLOOKUP(TFR234, Schedule!$F$226:$FO$226, Schedule!$F$236:$FO$236, 0)</f>
        <v>0</v>
      </c>
      <c r="TFS250" s="214">
        <f>_xlfn.XLOOKUP(TFS234, Schedule!$F$226:$FO$226, Schedule!$F$236:$FO$236, 0)</f>
        <v>0</v>
      </c>
      <c r="TFT250" s="214">
        <f>_xlfn.XLOOKUP(TFT234, Schedule!$F$226:$FO$226, Schedule!$F$236:$FO$236, 0)</f>
        <v>0</v>
      </c>
      <c r="TFU250" s="214">
        <f>_xlfn.XLOOKUP(TFU234, Schedule!$F$226:$FO$226, Schedule!$F$236:$FO$236, 0)</f>
        <v>0</v>
      </c>
      <c r="TFV250" s="214">
        <f>_xlfn.XLOOKUP(TFV234, Schedule!$F$226:$FO$226, Schedule!$F$236:$FO$236, 0)</f>
        <v>0</v>
      </c>
      <c r="TFW250" s="214">
        <f>_xlfn.XLOOKUP(TFW234, Schedule!$F$226:$FO$226, Schedule!$F$236:$FO$236, 0)</f>
        <v>0</v>
      </c>
      <c r="TFX250" s="214">
        <f>_xlfn.XLOOKUP(TFX234, Schedule!$F$226:$FO$226, Schedule!$F$236:$FO$236, 0)</f>
        <v>0</v>
      </c>
      <c r="TFY250" s="214">
        <f>_xlfn.XLOOKUP(TFY234, Schedule!$F$226:$FO$226, Schedule!$F$236:$FO$236, 0)</f>
        <v>0</v>
      </c>
      <c r="TFZ250" s="214">
        <f>_xlfn.XLOOKUP(TFZ234, Schedule!$F$226:$FO$226, Schedule!$F$236:$FO$236, 0)</f>
        <v>0</v>
      </c>
      <c r="TGA250" s="214">
        <f>_xlfn.XLOOKUP(TGA234, Schedule!$F$226:$FO$226, Schedule!$F$236:$FO$236, 0)</f>
        <v>0</v>
      </c>
      <c r="TGB250" s="214">
        <f>_xlfn.XLOOKUP(TGB234, Schedule!$F$226:$FO$226, Schedule!$F$236:$FO$236, 0)</f>
        <v>0</v>
      </c>
      <c r="TGC250" s="214">
        <f>_xlfn.XLOOKUP(TGC234, Schedule!$F$226:$FO$226, Schedule!$F$236:$FO$236, 0)</f>
        <v>0</v>
      </c>
      <c r="TGD250" s="214">
        <f>_xlfn.XLOOKUP(TGD234, Schedule!$F$226:$FO$226, Schedule!$F$236:$FO$236, 0)</f>
        <v>0</v>
      </c>
      <c r="TGE250" s="214">
        <f>_xlfn.XLOOKUP(TGE234, Schedule!$F$226:$FO$226, Schedule!$F$236:$FO$236, 0)</f>
        <v>0</v>
      </c>
      <c r="TGF250" s="214">
        <f>_xlfn.XLOOKUP(TGF234, Schedule!$F$226:$FO$226, Schedule!$F$236:$FO$236, 0)</f>
        <v>0</v>
      </c>
      <c r="TGG250" s="214">
        <f>_xlfn.XLOOKUP(TGG234, Schedule!$F$226:$FO$226, Schedule!$F$236:$FO$236, 0)</f>
        <v>0</v>
      </c>
      <c r="TGH250" s="214">
        <f>_xlfn.XLOOKUP(TGH234, Schedule!$F$226:$FO$226, Schedule!$F$236:$FO$236, 0)</f>
        <v>0</v>
      </c>
      <c r="TGI250" s="214">
        <f>_xlfn.XLOOKUP(TGI234, Schedule!$F$226:$FO$226, Schedule!$F$236:$FO$236, 0)</f>
        <v>0</v>
      </c>
      <c r="TGJ250" s="214">
        <f>_xlfn.XLOOKUP(TGJ234, Schedule!$F$226:$FO$226, Schedule!$F$236:$FO$236, 0)</f>
        <v>0</v>
      </c>
      <c r="TGK250" s="214">
        <f>_xlfn.XLOOKUP(TGK234, Schedule!$F$226:$FO$226, Schedule!$F$236:$FO$236, 0)</f>
        <v>0</v>
      </c>
      <c r="TGL250" s="214">
        <f>_xlfn.XLOOKUP(TGL234, Schedule!$F$226:$FO$226, Schedule!$F$236:$FO$236, 0)</f>
        <v>0</v>
      </c>
      <c r="TGM250" s="214">
        <f>_xlfn.XLOOKUP(TGM234, Schedule!$F$226:$FO$226, Schedule!$F$236:$FO$236, 0)</f>
        <v>0</v>
      </c>
      <c r="TGN250" s="214">
        <f>_xlfn.XLOOKUP(TGN234, Schedule!$F$226:$FO$226, Schedule!$F$236:$FO$236, 0)</f>
        <v>0</v>
      </c>
      <c r="TGO250" s="214">
        <f>_xlfn.XLOOKUP(TGO234, Schedule!$F$226:$FO$226, Schedule!$F$236:$FO$236, 0)</f>
        <v>0</v>
      </c>
      <c r="TGP250" s="214">
        <f>_xlfn.XLOOKUP(TGP234, Schedule!$F$226:$FO$226, Schedule!$F$236:$FO$236, 0)</f>
        <v>0</v>
      </c>
      <c r="TGQ250" s="214">
        <f>_xlfn.XLOOKUP(TGQ234, Schedule!$F$226:$FO$226, Schedule!$F$236:$FO$236, 0)</f>
        <v>0</v>
      </c>
      <c r="TGR250" s="214">
        <f>_xlfn.XLOOKUP(TGR234, Schedule!$F$226:$FO$226, Schedule!$F$236:$FO$236, 0)</f>
        <v>0</v>
      </c>
      <c r="TGS250" s="214">
        <f>_xlfn.XLOOKUP(TGS234, Schedule!$F$226:$FO$226, Schedule!$F$236:$FO$236, 0)</f>
        <v>0</v>
      </c>
      <c r="TGT250" s="214">
        <f>_xlfn.XLOOKUP(TGT234, Schedule!$F$226:$FO$226, Schedule!$F$236:$FO$236, 0)</f>
        <v>0</v>
      </c>
      <c r="TGU250" s="214">
        <f>_xlfn.XLOOKUP(TGU234, Schedule!$F$226:$FO$226, Schedule!$F$236:$FO$236, 0)</f>
        <v>0</v>
      </c>
      <c r="TGV250" s="214">
        <f>_xlfn.XLOOKUP(TGV234, Schedule!$F$226:$FO$226, Schedule!$F$236:$FO$236, 0)</f>
        <v>0</v>
      </c>
      <c r="TGW250" s="214">
        <f>_xlfn.XLOOKUP(TGW234, Schedule!$F$226:$FO$226, Schedule!$F$236:$FO$236, 0)</f>
        <v>0</v>
      </c>
      <c r="TGX250" s="214">
        <f>_xlfn.XLOOKUP(TGX234, Schedule!$F$226:$FO$226, Schedule!$F$236:$FO$236, 0)</f>
        <v>0</v>
      </c>
      <c r="TGY250" s="214">
        <f>_xlfn.XLOOKUP(TGY234, Schedule!$F$226:$FO$226, Schedule!$F$236:$FO$236, 0)</f>
        <v>0</v>
      </c>
      <c r="TGZ250" s="214">
        <f>_xlfn.XLOOKUP(TGZ234, Schedule!$F$226:$FO$226, Schedule!$F$236:$FO$236, 0)</f>
        <v>0</v>
      </c>
      <c r="THA250" s="214">
        <f>_xlfn.XLOOKUP(THA234, Schedule!$F$226:$FO$226, Schedule!$F$236:$FO$236, 0)</f>
        <v>0</v>
      </c>
      <c r="THB250" s="214">
        <f>_xlfn.XLOOKUP(THB234, Schedule!$F$226:$FO$226, Schedule!$F$236:$FO$236, 0)</f>
        <v>0</v>
      </c>
      <c r="THC250" s="214">
        <f>_xlfn.XLOOKUP(THC234, Schedule!$F$226:$FO$226, Schedule!$F$236:$FO$236, 0)</f>
        <v>0</v>
      </c>
      <c r="THD250" s="214">
        <f>_xlfn.XLOOKUP(THD234, Schedule!$F$226:$FO$226, Schedule!$F$236:$FO$236, 0)</f>
        <v>0</v>
      </c>
      <c r="THE250" s="214">
        <f>_xlfn.XLOOKUP(THE234, Schedule!$F$226:$FO$226, Schedule!$F$236:$FO$236, 0)</f>
        <v>0</v>
      </c>
      <c r="THF250" s="214">
        <f>_xlfn.XLOOKUP(THF234, Schedule!$F$226:$FO$226, Schedule!$F$236:$FO$236, 0)</f>
        <v>0</v>
      </c>
      <c r="THG250" s="214">
        <f>_xlfn.XLOOKUP(THG234, Schedule!$F$226:$FO$226, Schedule!$F$236:$FO$236, 0)</f>
        <v>0</v>
      </c>
      <c r="THH250" s="214">
        <f>_xlfn.XLOOKUP(THH234, Schedule!$F$226:$FO$226, Schedule!$F$236:$FO$236, 0)</f>
        <v>0</v>
      </c>
      <c r="THI250" s="214">
        <f>_xlfn.XLOOKUP(THI234, Schedule!$F$226:$FO$226, Schedule!$F$236:$FO$236, 0)</f>
        <v>0</v>
      </c>
      <c r="THJ250" s="214">
        <f>_xlfn.XLOOKUP(THJ234, Schedule!$F$226:$FO$226, Schedule!$F$236:$FO$236, 0)</f>
        <v>0</v>
      </c>
      <c r="THK250" s="214">
        <f>_xlfn.XLOOKUP(THK234, Schedule!$F$226:$FO$226, Schedule!$F$236:$FO$236, 0)</f>
        <v>0</v>
      </c>
      <c r="THL250" s="214">
        <f>_xlfn.XLOOKUP(THL234, Schedule!$F$226:$FO$226, Schedule!$F$236:$FO$236, 0)</f>
        <v>0</v>
      </c>
      <c r="THM250" s="214">
        <f>_xlfn.XLOOKUP(THM234, Schedule!$F$226:$FO$226, Schedule!$F$236:$FO$236, 0)</f>
        <v>0</v>
      </c>
      <c r="THN250" s="214">
        <f>_xlfn.XLOOKUP(THN234, Schedule!$F$226:$FO$226, Schedule!$F$236:$FO$236, 0)</f>
        <v>0</v>
      </c>
      <c r="THO250" s="214">
        <f>_xlfn.XLOOKUP(THO234, Schedule!$F$226:$FO$226, Schedule!$F$236:$FO$236, 0)</f>
        <v>0</v>
      </c>
      <c r="THP250" s="214">
        <f>_xlfn.XLOOKUP(THP234, Schedule!$F$226:$FO$226, Schedule!$F$236:$FO$236, 0)</f>
        <v>0</v>
      </c>
      <c r="THQ250" s="214">
        <f>_xlfn.XLOOKUP(THQ234, Schedule!$F$226:$FO$226, Schedule!$F$236:$FO$236, 0)</f>
        <v>0</v>
      </c>
      <c r="THR250" s="214">
        <f>_xlfn.XLOOKUP(THR234, Schedule!$F$226:$FO$226, Schedule!$F$236:$FO$236, 0)</f>
        <v>0</v>
      </c>
      <c r="THS250" s="214">
        <f>_xlfn.XLOOKUP(THS234, Schedule!$F$226:$FO$226, Schedule!$F$236:$FO$236, 0)</f>
        <v>0</v>
      </c>
      <c r="THT250" s="214">
        <f>_xlfn.XLOOKUP(THT234, Schedule!$F$226:$FO$226, Schedule!$F$236:$FO$236, 0)</f>
        <v>0</v>
      </c>
      <c r="THU250" s="214">
        <f>_xlfn.XLOOKUP(THU234, Schedule!$F$226:$FO$226, Schedule!$F$236:$FO$236, 0)</f>
        <v>0</v>
      </c>
      <c r="THV250" s="214">
        <f>_xlfn.XLOOKUP(THV234, Schedule!$F$226:$FO$226, Schedule!$F$236:$FO$236, 0)</f>
        <v>0</v>
      </c>
      <c r="THW250" s="214">
        <f>_xlfn.XLOOKUP(THW234, Schedule!$F$226:$FO$226, Schedule!$F$236:$FO$236, 0)</f>
        <v>0</v>
      </c>
      <c r="THX250" s="214">
        <f>_xlfn.XLOOKUP(THX234, Schedule!$F$226:$FO$226, Schedule!$F$236:$FO$236, 0)</f>
        <v>0</v>
      </c>
      <c r="THY250" s="214">
        <f>_xlfn.XLOOKUP(THY234, Schedule!$F$226:$FO$226, Schedule!$F$236:$FO$236, 0)</f>
        <v>0</v>
      </c>
      <c r="THZ250" s="214">
        <f>_xlfn.XLOOKUP(THZ234, Schedule!$F$226:$FO$226, Schedule!$F$236:$FO$236, 0)</f>
        <v>0</v>
      </c>
      <c r="TIA250" s="214">
        <f>_xlfn.XLOOKUP(TIA234, Schedule!$F$226:$FO$226, Schedule!$F$236:$FO$236, 0)</f>
        <v>0</v>
      </c>
      <c r="TIB250" s="214">
        <f>_xlfn.XLOOKUP(TIB234, Schedule!$F$226:$FO$226, Schedule!$F$236:$FO$236, 0)</f>
        <v>0</v>
      </c>
      <c r="TIC250" s="214">
        <f>_xlfn.XLOOKUP(TIC234, Schedule!$F$226:$FO$226, Schedule!$F$236:$FO$236, 0)</f>
        <v>0</v>
      </c>
      <c r="TID250" s="214">
        <f>_xlfn.XLOOKUP(TID234, Schedule!$F$226:$FO$226, Schedule!$F$236:$FO$236, 0)</f>
        <v>0</v>
      </c>
      <c r="TIE250" s="214">
        <f>_xlfn.XLOOKUP(TIE234, Schedule!$F$226:$FO$226, Schedule!$F$236:$FO$236, 0)</f>
        <v>0</v>
      </c>
      <c r="TIF250" s="214">
        <f>_xlfn.XLOOKUP(TIF234, Schedule!$F$226:$FO$226, Schedule!$F$236:$FO$236, 0)</f>
        <v>0</v>
      </c>
      <c r="TIG250" s="214">
        <f>_xlfn.XLOOKUP(TIG234, Schedule!$F$226:$FO$226, Schedule!$F$236:$FO$236, 0)</f>
        <v>0</v>
      </c>
      <c r="TIH250" s="214">
        <f>_xlfn.XLOOKUP(TIH234, Schedule!$F$226:$FO$226, Schedule!$F$236:$FO$236, 0)</f>
        <v>0</v>
      </c>
      <c r="TII250" s="214">
        <f>_xlfn.XLOOKUP(TII234, Schedule!$F$226:$FO$226, Schedule!$F$236:$FO$236, 0)</f>
        <v>0</v>
      </c>
      <c r="TIJ250" s="214">
        <f>_xlfn.XLOOKUP(TIJ234, Schedule!$F$226:$FO$226, Schedule!$F$236:$FO$236, 0)</f>
        <v>0</v>
      </c>
      <c r="TIK250" s="214">
        <f>_xlfn.XLOOKUP(TIK234, Schedule!$F$226:$FO$226, Schedule!$F$236:$FO$236, 0)</f>
        <v>0</v>
      </c>
      <c r="TIL250" s="214">
        <f>_xlfn.XLOOKUP(TIL234, Schedule!$F$226:$FO$226, Schedule!$F$236:$FO$236, 0)</f>
        <v>0</v>
      </c>
      <c r="TIM250" s="214">
        <f>_xlfn.XLOOKUP(TIM234, Schedule!$F$226:$FO$226, Schedule!$F$236:$FO$236, 0)</f>
        <v>0</v>
      </c>
      <c r="TIN250" s="214">
        <f>_xlfn.XLOOKUP(TIN234, Schedule!$F$226:$FO$226, Schedule!$F$236:$FO$236, 0)</f>
        <v>0</v>
      </c>
      <c r="TIO250" s="214">
        <f>_xlfn.XLOOKUP(TIO234, Schedule!$F$226:$FO$226, Schedule!$F$236:$FO$236, 0)</f>
        <v>0</v>
      </c>
      <c r="TIP250" s="214">
        <f>_xlfn.XLOOKUP(TIP234, Schedule!$F$226:$FO$226, Schedule!$F$236:$FO$236, 0)</f>
        <v>0</v>
      </c>
      <c r="TIQ250" s="214">
        <f>_xlfn.XLOOKUP(TIQ234, Schedule!$F$226:$FO$226, Schedule!$F$236:$FO$236, 0)</f>
        <v>0</v>
      </c>
      <c r="TIR250" s="214">
        <f>_xlfn.XLOOKUP(TIR234, Schedule!$F$226:$FO$226, Schedule!$F$236:$FO$236, 0)</f>
        <v>0</v>
      </c>
      <c r="TIS250" s="214">
        <f>_xlfn.XLOOKUP(TIS234, Schedule!$F$226:$FO$226, Schedule!$F$236:$FO$236, 0)</f>
        <v>0</v>
      </c>
      <c r="TIT250" s="214">
        <f>_xlfn.XLOOKUP(TIT234, Schedule!$F$226:$FO$226, Schedule!$F$236:$FO$236, 0)</f>
        <v>0</v>
      </c>
      <c r="TIU250" s="214">
        <f>_xlfn.XLOOKUP(TIU234, Schedule!$F$226:$FO$226, Schedule!$F$236:$FO$236, 0)</f>
        <v>0</v>
      </c>
      <c r="TIV250" s="214">
        <f>_xlfn.XLOOKUP(TIV234, Schedule!$F$226:$FO$226, Schedule!$F$236:$FO$236, 0)</f>
        <v>0</v>
      </c>
      <c r="TIW250" s="214">
        <f>_xlfn.XLOOKUP(TIW234, Schedule!$F$226:$FO$226, Schedule!$F$236:$FO$236, 0)</f>
        <v>0</v>
      </c>
      <c r="TIX250" s="214">
        <f>_xlfn.XLOOKUP(TIX234, Schedule!$F$226:$FO$226, Schedule!$F$236:$FO$236, 0)</f>
        <v>0</v>
      </c>
      <c r="TIY250" s="214">
        <f>_xlfn.XLOOKUP(TIY234, Schedule!$F$226:$FO$226, Schedule!$F$236:$FO$236, 0)</f>
        <v>0</v>
      </c>
      <c r="TIZ250" s="214">
        <f>_xlfn.XLOOKUP(TIZ234, Schedule!$F$226:$FO$226, Schedule!$F$236:$FO$236, 0)</f>
        <v>0</v>
      </c>
      <c r="TJA250" s="214">
        <f>_xlfn.XLOOKUP(TJA234, Schedule!$F$226:$FO$226, Schedule!$F$236:$FO$236, 0)</f>
        <v>0</v>
      </c>
      <c r="TJB250" s="214">
        <f>_xlfn.XLOOKUP(TJB234, Schedule!$F$226:$FO$226, Schedule!$F$236:$FO$236, 0)</f>
        <v>0</v>
      </c>
      <c r="TJC250" s="214">
        <f>_xlfn.XLOOKUP(TJC234, Schedule!$F$226:$FO$226, Schedule!$F$236:$FO$236, 0)</f>
        <v>0</v>
      </c>
      <c r="TJD250" s="214">
        <f>_xlfn.XLOOKUP(TJD234, Schedule!$F$226:$FO$226, Schedule!$F$236:$FO$236, 0)</f>
        <v>0</v>
      </c>
      <c r="TJE250" s="214">
        <f>_xlfn.XLOOKUP(TJE234, Schedule!$F$226:$FO$226, Schedule!$F$236:$FO$236, 0)</f>
        <v>0</v>
      </c>
      <c r="TJF250" s="214">
        <f>_xlfn.XLOOKUP(TJF234, Schedule!$F$226:$FO$226, Schedule!$F$236:$FO$236, 0)</f>
        <v>0</v>
      </c>
      <c r="TJG250" s="214">
        <f>_xlfn.XLOOKUP(TJG234, Schedule!$F$226:$FO$226, Schedule!$F$236:$FO$236, 0)</f>
        <v>0</v>
      </c>
      <c r="TJH250" s="214">
        <f>_xlfn.XLOOKUP(TJH234, Schedule!$F$226:$FO$226, Schedule!$F$236:$FO$236, 0)</f>
        <v>0</v>
      </c>
      <c r="TJI250" s="214">
        <f>_xlfn.XLOOKUP(TJI234, Schedule!$F$226:$FO$226, Schedule!$F$236:$FO$236, 0)</f>
        <v>0</v>
      </c>
      <c r="TJJ250" s="214">
        <f>_xlfn.XLOOKUP(TJJ234, Schedule!$F$226:$FO$226, Schedule!$F$236:$FO$236, 0)</f>
        <v>0</v>
      </c>
      <c r="TJK250" s="214">
        <f>_xlfn.XLOOKUP(TJK234, Schedule!$F$226:$FO$226, Schedule!$F$236:$FO$236, 0)</f>
        <v>0</v>
      </c>
      <c r="TJL250" s="214">
        <f>_xlfn.XLOOKUP(TJL234, Schedule!$F$226:$FO$226, Schedule!$F$236:$FO$236, 0)</f>
        <v>0</v>
      </c>
      <c r="TJM250" s="214">
        <f>_xlfn.XLOOKUP(TJM234, Schedule!$F$226:$FO$226, Schedule!$F$236:$FO$236, 0)</f>
        <v>0</v>
      </c>
      <c r="TJN250" s="214">
        <f>_xlfn.XLOOKUP(TJN234, Schedule!$F$226:$FO$226, Schedule!$F$236:$FO$236, 0)</f>
        <v>0</v>
      </c>
      <c r="TJO250" s="214">
        <f>_xlfn.XLOOKUP(TJO234, Schedule!$F$226:$FO$226, Schedule!$F$236:$FO$236, 0)</f>
        <v>0</v>
      </c>
      <c r="TJP250" s="214">
        <f>_xlfn.XLOOKUP(TJP234, Schedule!$F$226:$FO$226, Schedule!$F$236:$FO$236, 0)</f>
        <v>0</v>
      </c>
      <c r="TJQ250" s="214">
        <f>_xlfn.XLOOKUP(TJQ234, Schedule!$F$226:$FO$226, Schedule!$F$236:$FO$236, 0)</f>
        <v>0</v>
      </c>
      <c r="TJR250" s="214">
        <f>_xlfn.XLOOKUP(TJR234, Schedule!$F$226:$FO$226, Schedule!$F$236:$FO$236, 0)</f>
        <v>0</v>
      </c>
      <c r="TJS250" s="214">
        <f>_xlfn.XLOOKUP(TJS234, Schedule!$F$226:$FO$226, Schedule!$F$236:$FO$236, 0)</f>
        <v>0</v>
      </c>
      <c r="TJT250" s="214">
        <f>_xlfn.XLOOKUP(TJT234, Schedule!$F$226:$FO$226, Schedule!$F$236:$FO$236, 0)</f>
        <v>0</v>
      </c>
      <c r="TJU250" s="214">
        <f>_xlfn.XLOOKUP(TJU234, Schedule!$F$226:$FO$226, Schedule!$F$236:$FO$236, 0)</f>
        <v>0</v>
      </c>
      <c r="TJV250" s="214">
        <f>_xlfn.XLOOKUP(TJV234, Schedule!$F$226:$FO$226, Schedule!$F$236:$FO$236, 0)</f>
        <v>0</v>
      </c>
      <c r="TJW250" s="214">
        <f>_xlfn.XLOOKUP(TJW234, Schedule!$F$226:$FO$226, Schedule!$F$236:$FO$236, 0)</f>
        <v>0</v>
      </c>
      <c r="TJX250" s="214">
        <f>_xlfn.XLOOKUP(TJX234, Schedule!$F$226:$FO$226, Schedule!$F$236:$FO$236, 0)</f>
        <v>0</v>
      </c>
      <c r="TJY250" s="214">
        <f>_xlfn.XLOOKUP(TJY234, Schedule!$F$226:$FO$226, Schedule!$F$236:$FO$236, 0)</f>
        <v>0</v>
      </c>
      <c r="TJZ250" s="214">
        <f>_xlfn.XLOOKUP(TJZ234, Schedule!$F$226:$FO$226, Schedule!$F$236:$FO$236, 0)</f>
        <v>0</v>
      </c>
      <c r="TKA250" s="214">
        <f>_xlfn.XLOOKUP(TKA234, Schedule!$F$226:$FO$226, Schedule!$F$236:$FO$236, 0)</f>
        <v>0</v>
      </c>
      <c r="TKB250" s="214">
        <f>_xlfn.XLOOKUP(TKB234, Schedule!$F$226:$FO$226, Schedule!$F$236:$FO$236, 0)</f>
        <v>0</v>
      </c>
      <c r="TKC250" s="214">
        <f>_xlfn.XLOOKUP(TKC234, Schedule!$F$226:$FO$226, Schedule!$F$236:$FO$236, 0)</f>
        <v>0</v>
      </c>
      <c r="TKD250" s="214">
        <f>_xlfn.XLOOKUP(TKD234, Schedule!$F$226:$FO$226, Schedule!$F$236:$FO$236, 0)</f>
        <v>0</v>
      </c>
      <c r="TKE250" s="214">
        <f>_xlfn.XLOOKUP(TKE234, Schedule!$F$226:$FO$226, Schedule!$F$236:$FO$236, 0)</f>
        <v>0</v>
      </c>
      <c r="TKF250" s="214">
        <f>_xlfn.XLOOKUP(TKF234, Schedule!$F$226:$FO$226, Schedule!$F$236:$FO$236, 0)</f>
        <v>0</v>
      </c>
      <c r="TKG250" s="214">
        <f>_xlfn.XLOOKUP(TKG234, Schedule!$F$226:$FO$226, Schedule!$F$236:$FO$236, 0)</f>
        <v>0</v>
      </c>
      <c r="TKH250" s="214">
        <f>_xlfn.XLOOKUP(TKH234, Schedule!$F$226:$FO$226, Schedule!$F$236:$FO$236, 0)</f>
        <v>0</v>
      </c>
      <c r="TKI250" s="214">
        <f>_xlfn.XLOOKUP(TKI234, Schedule!$F$226:$FO$226, Schedule!$F$236:$FO$236, 0)</f>
        <v>0</v>
      </c>
      <c r="TKJ250" s="214">
        <f>_xlfn.XLOOKUP(TKJ234, Schedule!$F$226:$FO$226, Schedule!$F$236:$FO$236, 0)</f>
        <v>0</v>
      </c>
      <c r="TKK250" s="214">
        <f>_xlfn.XLOOKUP(TKK234, Schedule!$F$226:$FO$226, Schedule!$F$236:$FO$236, 0)</f>
        <v>0</v>
      </c>
      <c r="TKL250" s="214">
        <f>_xlfn.XLOOKUP(TKL234, Schedule!$F$226:$FO$226, Schedule!$F$236:$FO$236, 0)</f>
        <v>0</v>
      </c>
      <c r="TKM250" s="214">
        <f>_xlfn.XLOOKUP(TKM234, Schedule!$F$226:$FO$226, Schedule!$F$236:$FO$236, 0)</f>
        <v>0</v>
      </c>
      <c r="TKN250" s="214">
        <f>_xlfn.XLOOKUP(TKN234, Schedule!$F$226:$FO$226, Schedule!$F$236:$FO$236, 0)</f>
        <v>0</v>
      </c>
      <c r="TKO250" s="214">
        <f>_xlfn.XLOOKUP(TKO234, Schedule!$F$226:$FO$226, Schedule!$F$236:$FO$236, 0)</f>
        <v>0</v>
      </c>
      <c r="TKP250" s="214">
        <f>_xlfn.XLOOKUP(TKP234, Schedule!$F$226:$FO$226, Schedule!$F$236:$FO$236, 0)</f>
        <v>0</v>
      </c>
      <c r="TKQ250" s="214">
        <f>_xlfn.XLOOKUP(TKQ234, Schedule!$F$226:$FO$226, Schedule!$F$236:$FO$236, 0)</f>
        <v>0</v>
      </c>
      <c r="TKR250" s="214">
        <f>_xlfn.XLOOKUP(TKR234, Schedule!$F$226:$FO$226, Schedule!$F$236:$FO$236, 0)</f>
        <v>0</v>
      </c>
      <c r="TKS250" s="214">
        <f>_xlfn.XLOOKUP(TKS234, Schedule!$F$226:$FO$226, Schedule!$F$236:$FO$236, 0)</f>
        <v>0</v>
      </c>
      <c r="TKT250" s="214">
        <f>_xlfn.XLOOKUP(TKT234, Schedule!$F$226:$FO$226, Schedule!$F$236:$FO$236, 0)</f>
        <v>0</v>
      </c>
      <c r="TKU250" s="214">
        <f>_xlfn.XLOOKUP(TKU234, Schedule!$F$226:$FO$226, Schedule!$F$236:$FO$236, 0)</f>
        <v>0</v>
      </c>
      <c r="TKV250" s="214">
        <f>_xlfn.XLOOKUP(TKV234, Schedule!$F$226:$FO$226, Schedule!$F$236:$FO$236, 0)</f>
        <v>0</v>
      </c>
      <c r="TKW250" s="214">
        <f>_xlfn.XLOOKUP(TKW234, Schedule!$F$226:$FO$226, Schedule!$F$236:$FO$236, 0)</f>
        <v>0</v>
      </c>
      <c r="TKX250" s="214">
        <f>_xlfn.XLOOKUP(TKX234, Schedule!$F$226:$FO$226, Schedule!$F$236:$FO$236, 0)</f>
        <v>0</v>
      </c>
      <c r="TKY250" s="214">
        <f>_xlfn.XLOOKUP(TKY234, Schedule!$F$226:$FO$226, Schedule!$F$236:$FO$236, 0)</f>
        <v>0</v>
      </c>
      <c r="TKZ250" s="214">
        <f>_xlfn.XLOOKUP(TKZ234, Schedule!$F$226:$FO$226, Schedule!$F$236:$FO$236, 0)</f>
        <v>0</v>
      </c>
      <c r="TLA250" s="214">
        <f>_xlfn.XLOOKUP(TLA234, Schedule!$F$226:$FO$226, Schedule!$F$236:$FO$236, 0)</f>
        <v>0</v>
      </c>
      <c r="TLB250" s="214">
        <f>_xlfn.XLOOKUP(TLB234, Schedule!$F$226:$FO$226, Schedule!$F$236:$FO$236, 0)</f>
        <v>0</v>
      </c>
      <c r="TLC250" s="214">
        <f>_xlfn.XLOOKUP(TLC234, Schedule!$F$226:$FO$226, Schedule!$F$236:$FO$236, 0)</f>
        <v>0</v>
      </c>
      <c r="TLD250" s="214">
        <f>_xlfn.XLOOKUP(TLD234, Schedule!$F$226:$FO$226, Schedule!$F$236:$FO$236, 0)</f>
        <v>0</v>
      </c>
      <c r="TLE250" s="214">
        <f>_xlfn.XLOOKUP(TLE234, Schedule!$F$226:$FO$226, Schedule!$F$236:$FO$236, 0)</f>
        <v>0</v>
      </c>
      <c r="TLF250" s="214">
        <f>_xlfn.XLOOKUP(TLF234, Schedule!$F$226:$FO$226, Schedule!$F$236:$FO$236, 0)</f>
        <v>0</v>
      </c>
      <c r="TLG250" s="214">
        <f>_xlfn.XLOOKUP(TLG234, Schedule!$F$226:$FO$226, Schedule!$F$236:$FO$236, 0)</f>
        <v>0</v>
      </c>
      <c r="TLH250" s="214">
        <f>_xlfn.XLOOKUP(TLH234, Schedule!$F$226:$FO$226, Schedule!$F$236:$FO$236, 0)</f>
        <v>0</v>
      </c>
      <c r="TLI250" s="214">
        <f>_xlfn.XLOOKUP(TLI234, Schedule!$F$226:$FO$226, Schedule!$F$236:$FO$236, 0)</f>
        <v>0</v>
      </c>
      <c r="TLJ250" s="214">
        <f>_xlfn.XLOOKUP(TLJ234, Schedule!$F$226:$FO$226, Schedule!$F$236:$FO$236, 0)</f>
        <v>0</v>
      </c>
      <c r="TLK250" s="214">
        <f>_xlfn.XLOOKUP(TLK234, Schedule!$F$226:$FO$226, Schedule!$F$236:$FO$236, 0)</f>
        <v>0</v>
      </c>
      <c r="TLL250" s="214">
        <f>_xlfn.XLOOKUP(TLL234, Schedule!$F$226:$FO$226, Schedule!$F$236:$FO$236, 0)</f>
        <v>0</v>
      </c>
      <c r="TLM250" s="214">
        <f>_xlfn.XLOOKUP(TLM234, Schedule!$F$226:$FO$226, Schedule!$F$236:$FO$236, 0)</f>
        <v>0</v>
      </c>
      <c r="TLN250" s="214">
        <f>_xlfn.XLOOKUP(TLN234, Schedule!$F$226:$FO$226, Schedule!$F$236:$FO$236, 0)</f>
        <v>0</v>
      </c>
      <c r="TLO250" s="214">
        <f>_xlfn.XLOOKUP(TLO234, Schedule!$F$226:$FO$226, Schedule!$F$236:$FO$236, 0)</f>
        <v>0</v>
      </c>
      <c r="TLP250" s="214">
        <f>_xlfn.XLOOKUP(TLP234, Schedule!$F$226:$FO$226, Schedule!$F$236:$FO$236, 0)</f>
        <v>0</v>
      </c>
      <c r="TLQ250" s="214">
        <f>_xlfn.XLOOKUP(TLQ234, Schedule!$F$226:$FO$226, Schedule!$F$236:$FO$236, 0)</f>
        <v>0</v>
      </c>
      <c r="TLR250" s="214">
        <f>_xlfn.XLOOKUP(TLR234, Schedule!$F$226:$FO$226, Schedule!$F$236:$FO$236, 0)</f>
        <v>0</v>
      </c>
      <c r="TLS250" s="214">
        <f>_xlfn.XLOOKUP(TLS234, Schedule!$F$226:$FO$226, Schedule!$F$236:$FO$236, 0)</f>
        <v>0</v>
      </c>
      <c r="TLT250" s="214">
        <f>_xlfn.XLOOKUP(TLT234, Schedule!$F$226:$FO$226, Schedule!$F$236:$FO$236, 0)</f>
        <v>0</v>
      </c>
      <c r="TLU250" s="214">
        <f>_xlfn.XLOOKUP(TLU234, Schedule!$F$226:$FO$226, Schedule!$F$236:$FO$236, 0)</f>
        <v>0</v>
      </c>
      <c r="TLV250" s="214">
        <f>_xlfn.XLOOKUP(TLV234, Schedule!$F$226:$FO$226, Schedule!$F$236:$FO$236, 0)</f>
        <v>0</v>
      </c>
      <c r="TLW250" s="214">
        <f>_xlfn.XLOOKUP(TLW234, Schedule!$F$226:$FO$226, Schedule!$F$236:$FO$236, 0)</f>
        <v>0</v>
      </c>
      <c r="TLX250" s="214">
        <f>_xlfn.XLOOKUP(TLX234, Schedule!$F$226:$FO$226, Schedule!$F$236:$FO$236, 0)</f>
        <v>0</v>
      </c>
      <c r="TLY250" s="214">
        <f>_xlfn.XLOOKUP(TLY234, Schedule!$F$226:$FO$226, Schedule!$F$236:$FO$236, 0)</f>
        <v>0</v>
      </c>
      <c r="TLZ250" s="214">
        <f>_xlfn.XLOOKUP(TLZ234, Schedule!$F$226:$FO$226, Schedule!$F$236:$FO$236, 0)</f>
        <v>0</v>
      </c>
      <c r="TMA250" s="214">
        <f>_xlfn.XLOOKUP(TMA234, Schedule!$F$226:$FO$226, Schedule!$F$236:$FO$236, 0)</f>
        <v>0</v>
      </c>
      <c r="TMB250" s="214">
        <f>_xlfn.XLOOKUP(TMB234, Schedule!$F$226:$FO$226, Schedule!$F$236:$FO$236, 0)</f>
        <v>0</v>
      </c>
      <c r="TMC250" s="214">
        <f>_xlfn.XLOOKUP(TMC234, Schedule!$F$226:$FO$226, Schedule!$F$236:$FO$236, 0)</f>
        <v>0</v>
      </c>
      <c r="TMD250" s="214">
        <f>_xlfn.XLOOKUP(TMD234, Schedule!$F$226:$FO$226, Schedule!$F$236:$FO$236, 0)</f>
        <v>0</v>
      </c>
      <c r="TME250" s="214">
        <f>_xlfn.XLOOKUP(TME234, Schedule!$F$226:$FO$226, Schedule!$F$236:$FO$236, 0)</f>
        <v>0</v>
      </c>
      <c r="TMF250" s="214">
        <f>_xlfn.XLOOKUP(TMF234, Schedule!$F$226:$FO$226, Schedule!$F$236:$FO$236, 0)</f>
        <v>0</v>
      </c>
      <c r="TMG250" s="214">
        <f>_xlfn.XLOOKUP(TMG234, Schedule!$F$226:$FO$226, Schedule!$F$236:$FO$236, 0)</f>
        <v>0</v>
      </c>
      <c r="TMH250" s="214">
        <f>_xlfn.XLOOKUP(TMH234, Schedule!$F$226:$FO$226, Schedule!$F$236:$FO$236, 0)</f>
        <v>0</v>
      </c>
      <c r="TMI250" s="214">
        <f>_xlfn.XLOOKUP(TMI234, Schedule!$F$226:$FO$226, Schedule!$F$236:$FO$236, 0)</f>
        <v>0</v>
      </c>
      <c r="TMJ250" s="214">
        <f>_xlfn.XLOOKUP(TMJ234, Schedule!$F$226:$FO$226, Schedule!$F$236:$FO$236, 0)</f>
        <v>0</v>
      </c>
      <c r="TMK250" s="214">
        <f>_xlfn.XLOOKUP(TMK234, Schedule!$F$226:$FO$226, Schedule!$F$236:$FO$236, 0)</f>
        <v>0</v>
      </c>
      <c r="TML250" s="214">
        <f>_xlfn.XLOOKUP(TML234, Schedule!$F$226:$FO$226, Schedule!$F$236:$FO$236, 0)</f>
        <v>0</v>
      </c>
      <c r="TMM250" s="214">
        <f>_xlfn.XLOOKUP(TMM234, Schedule!$F$226:$FO$226, Schedule!$F$236:$FO$236, 0)</f>
        <v>0</v>
      </c>
      <c r="TMN250" s="214">
        <f>_xlfn.XLOOKUP(TMN234, Schedule!$F$226:$FO$226, Schedule!$F$236:$FO$236, 0)</f>
        <v>0</v>
      </c>
      <c r="TMO250" s="214">
        <f>_xlfn.XLOOKUP(TMO234, Schedule!$F$226:$FO$226, Schedule!$F$236:$FO$236, 0)</f>
        <v>0</v>
      </c>
      <c r="TMP250" s="214">
        <f>_xlfn.XLOOKUP(TMP234, Schedule!$F$226:$FO$226, Schedule!$F$236:$FO$236, 0)</f>
        <v>0</v>
      </c>
      <c r="TMQ250" s="214">
        <f>_xlfn.XLOOKUP(TMQ234, Schedule!$F$226:$FO$226, Schedule!$F$236:$FO$236, 0)</f>
        <v>0</v>
      </c>
      <c r="TMR250" s="214">
        <f>_xlfn.XLOOKUP(TMR234, Schedule!$F$226:$FO$226, Schedule!$F$236:$FO$236, 0)</f>
        <v>0</v>
      </c>
      <c r="TMS250" s="214">
        <f>_xlfn.XLOOKUP(TMS234, Schedule!$F$226:$FO$226, Schedule!$F$236:$FO$236, 0)</f>
        <v>0</v>
      </c>
      <c r="TMT250" s="214">
        <f>_xlfn.XLOOKUP(TMT234, Schedule!$F$226:$FO$226, Schedule!$F$236:$FO$236, 0)</f>
        <v>0</v>
      </c>
      <c r="TMU250" s="214">
        <f>_xlfn.XLOOKUP(TMU234, Schedule!$F$226:$FO$226, Schedule!$F$236:$FO$236, 0)</f>
        <v>0</v>
      </c>
      <c r="TMV250" s="214">
        <f>_xlfn.XLOOKUP(TMV234, Schedule!$F$226:$FO$226, Schedule!$F$236:$FO$236, 0)</f>
        <v>0</v>
      </c>
      <c r="TMW250" s="214">
        <f>_xlfn.XLOOKUP(TMW234, Schedule!$F$226:$FO$226, Schedule!$F$236:$FO$236, 0)</f>
        <v>0</v>
      </c>
      <c r="TMX250" s="214">
        <f>_xlfn.XLOOKUP(TMX234, Schedule!$F$226:$FO$226, Schedule!$F$236:$FO$236, 0)</f>
        <v>0</v>
      </c>
      <c r="TMY250" s="214">
        <f>_xlfn.XLOOKUP(TMY234, Schedule!$F$226:$FO$226, Schedule!$F$236:$FO$236, 0)</f>
        <v>0</v>
      </c>
      <c r="TMZ250" s="214">
        <f>_xlfn.XLOOKUP(TMZ234, Schedule!$F$226:$FO$226, Schedule!$F$236:$FO$236, 0)</f>
        <v>0</v>
      </c>
      <c r="TNA250" s="214">
        <f>_xlfn.XLOOKUP(TNA234, Schedule!$F$226:$FO$226, Schedule!$F$236:$FO$236, 0)</f>
        <v>0</v>
      </c>
      <c r="TNB250" s="214">
        <f>_xlfn.XLOOKUP(TNB234, Schedule!$F$226:$FO$226, Schedule!$F$236:$FO$236, 0)</f>
        <v>0</v>
      </c>
      <c r="TNC250" s="214">
        <f>_xlfn.XLOOKUP(TNC234, Schedule!$F$226:$FO$226, Schedule!$F$236:$FO$236, 0)</f>
        <v>0</v>
      </c>
      <c r="TND250" s="214">
        <f>_xlfn.XLOOKUP(TND234, Schedule!$F$226:$FO$226, Schedule!$F$236:$FO$236, 0)</f>
        <v>0</v>
      </c>
      <c r="TNE250" s="214">
        <f>_xlfn.XLOOKUP(TNE234, Schedule!$F$226:$FO$226, Schedule!$F$236:$FO$236, 0)</f>
        <v>0</v>
      </c>
      <c r="TNF250" s="214">
        <f>_xlfn.XLOOKUP(TNF234, Schedule!$F$226:$FO$226, Schedule!$F$236:$FO$236, 0)</f>
        <v>0</v>
      </c>
      <c r="TNG250" s="214">
        <f>_xlfn.XLOOKUP(TNG234, Schedule!$F$226:$FO$226, Schedule!$F$236:$FO$236, 0)</f>
        <v>0</v>
      </c>
      <c r="TNH250" s="214">
        <f>_xlfn.XLOOKUP(TNH234, Schedule!$F$226:$FO$226, Schedule!$F$236:$FO$236, 0)</f>
        <v>0</v>
      </c>
      <c r="TNI250" s="214">
        <f>_xlfn.XLOOKUP(TNI234, Schedule!$F$226:$FO$226, Schedule!$F$236:$FO$236, 0)</f>
        <v>0</v>
      </c>
      <c r="TNJ250" s="214">
        <f>_xlfn.XLOOKUP(TNJ234, Schedule!$F$226:$FO$226, Schedule!$F$236:$FO$236, 0)</f>
        <v>0</v>
      </c>
      <c r="TNK250" s="214">
        <f>_xlfn.XLOOKUP(TNK234, Schedule!$F$226:$FO$226, Schedule!$F$236:$FO$236, 0)</f>
        <v>0</v>
      </c>
      <c r="TNL250" s="214">
        <f>_xlfn.XLOOKUP(TNL234, Schedule!$F$226:$FO$226, Schedule!$F$236:$FO$236, 0)</f>
        <v>0</v>
      </c>
      <c r="TNM250" s="214">
        <f>_xlfn.XLOOKUP(TNM234, Schedule!$F$226:$FO$226, Schedule!$F$236:$FO$236, 0)</f>
        <v>0</v>
      </c>
      <c r="TNN250" s="214">
        <f>_xlfn.XLOOKUP(TNN234, Schedule!$F$226:$FO$226, Schedule!$F$236:$FO$236, 0)</f>
        <v>0</v>
      </c>
      <c r="TNO250" s="214">
        <f>_xlfn.XLOOKUP(TNO234, Schedule!$F$226:$FO$226, Schedule!$F$236:$FO$236, 0)</f>
        <v>0</v>
      </c>
      <c r="TNP250" s="214">
        <f>_xlfn.XLOOKUP(TNP234, Schedule!$F$226:$FO$226, Schedule!$F$236:$FO$236, 0)</f>
        <v>0</v>
      </c>
      <c r="TNQ250" s="214">
        <f>_xlfn.XLOOKUP(TNQ234, Schedule!$F$226:$FO$226, Schedule!$F$236:$FO$236, 0)</f>
        <v>0</v>
      </c>
      <c r="TNR250" s="214">
        <f>_xlfn.XLOOKUP(TNR234, Schedule!$F$226:$FO$226, Schedule!$F$236:$FO$236, 0)</f>
        <v>0</v>
      </c>
      <c r="TNS250" s="214">
        <f>_xlfn.XLOOKUP(TNS234, Schedule!$F$226:$FO$226, Schedule!$F$236:$FO$236, 0)</f>
        <v>0</v>
      </c>
      <c r="TNT250" s="214">
        <f>_xlfn.XLOOKUP(TNT234, Schedule!$F$226:$FO$226, Schedule!$F$236:$FO$236, 0)</f>
        <v>0</v>
      </c>
      <c r="TNU250" s="214">
        <f>_xlfn.XLOOKUP(TNU234, Schedule!$F$226:$FO$226, Schedule!$F$236:$FO$236, 0)</f>
        <v>0</v>
      </c>
      <c r="TNV250" s="214">
        <f>_xlfn.XLOOKUP(TNV234, Schedule!$F$226:$FO$226, Schedule!$F$236:$FO$236, 0)</f>
        <v>0</v>
      </c>
      <c r="TNW250" s="214">
        <f>_xlfn.XLOOKUP(TNW234, Schedule!$F$226:$FO$226, Schedule!$F$236:$FO$236, 0)</f>
        <v>0</v>
      </c>
      <c r="TNX250" s="214">
        <f>_xlfn.XLOOKUP(TNX234, Schedule!$F$226:$FO$226, Schedule!$F$236:$FO$236, 0)</f>
        <v>0</v>
      </c>
      <c r="TNY250" s="214">
        <f>_xlfn.XLOOKUP(TNY234, Schedule!$F$226:$FO$226, Schedule!$F$236:$FO$236, 0)</f>
        <v>0</v>
      </c>
      <c r="TNZ250" s="214">
        <f>_xlfn.XLOOKUP(TNZ234, Schedule!$F$226:$FO$226, Schedule!$F$236:$FO$236, 0)</f>
        <v>0</v>
      </c>
      <c r="TOA250" s="214">
        <f>_xlfn.XLOOKUP(TOA234, Schedule!$F$226:$FO$226, Schedule!$F$236:$FO$236, 0)</f>
        <v>0</v>
      </c>
      <c r="TOB250" s="214">
        <f>_xlfn.XLOOKUP(TOB234, Schedule!$F$226:$FO$226, Schedule!$F$236:$FO$236, 0)</f>
        <v>0</v>
      </c>
      <c r="TOC250" s="214">
        <f>_xlfn.XLOOKUP(TOC234, Schedule!$F$226:$FO$226, Schedule!$F$236:$FO$236, 0)</f>
        <v>0</v>
      </c>
      <c r="TOD250" s="214">
        <f>_xlfn.XLOOKUP(TOD234, Schedule!$F$226:$FO$226, Schedule!$F$236:$FO$236, 0)</f>
        <v>0</v>
      </c>
      <c r="TOE250" s="214">
        <f>_xlfn.XLOOKUP(TOE234, Schedule!$F$226:$FO$226, Schedule!$F$236:$FO$236, 0)</f>
        <v>0</v>
      </c>
      <c r="TOF250" s="214">
        <f>_xlfn.XLOOKUP(TOF234, Schedule!$F$226:$FO$226, Schedule!$F$236:$FO$236, 0)</f>
        <v>0</v>
      </c>
      <c r="TOG250" s="214">
        <f>_xlfn.XLOOKUP(TOG234, Schedule!$F$226:$FO$226, Schedule!$F$236:$FO$236, 0)</f>
        <v>0</v>
      </c>
      <c r="TOH250" s="214">
        <f>_xlfn.XLOOKUP(TOH234, Schedule!$F$226:$FO$226, Schedule!$F$236:$FO$236, 0)</f>
        <v>0</v>
      </c>
      <c r="TOI250" s="214">
        <f>_xlfn.XLOOKUP(TOI234, Schedule!$F$226:$FO$226, Schedule!$F$236:$FO$236, 0)</f>
        <v>0</v>
      </c>
      <c r="TOJ250" s="214">
        <f>_xlfn.XLOOKUP(TOJ234, Schedule!$F$226:$FO$226, Schedule!$F$236:$FO$236, 0)</f>
        <v>0</v>
      </c>
      <c r="TOK250" s="214">
        <f>_xlfn.XLOOKUP(TOK234, Schedule!$F$226:$FO$226, Schedule!$F$236:$FO$236, 0)</f>
        <v>0</v>
      </c>
      <c r="TOL250" s="214">
        <f>_xlfn.XLOOKUP(TOL234, Schedule!$F$226:$FO$226, Schedule!$F$236:$FO$236, 0)</f>
        <v>0</v>
      </c>
      <c r="TOM250" s="214">
        <f>_xlfn.XLOOKUP(TOM234, Schedule!$F$226:$FO$226, Schedule!$F$236:$FO$236, 0)</f>
        <v>0</v>
      </c>
      <c r="TON250" s="214">
        <f>_xlfn.XLOOKUP(TON234, Schedule!$F$226:$FO$226, Schedule!$F$236:$FO$236, 0)</f>
        <v>0</v>
      </c>
      <c r="TOO250" s="214">
        <f>_xlfn.XLOOKUP(TOO234, Schedule!$F$226:$FO$226, Schedule!$F$236:$FO$236, 0)</f>
        <v>0</v>
      </c>
      <c r="TOP250" s="214">
        <f>_xlfn.XLOOKUP(TOP234, Schedule!$F$226:$FO$226, Schedule!$F$236:$FO$236, 0)</f>
        <v>0</v>
      </c>
      <c r="TOQ250" s="214">
        <f>_xlfn.XLOOKUP(TOQ234, Schedule!$F$226:$FO$226, Schedule!$F$236:$FO$236, 0)</f>
        <v>0</v>
      </c>
      <c r="TOR250" s="214">
        <f>_xlfn.XLOOKUP(TOR234, Schedule!$F$226:$FO$226, Schedule!$F$236:$FO$236, 0)</f>
        <v>0</v>
      </c>
      <c r="TOS250" s="214">
        <f>_xlfn.XLOOKUP(TOS234, Schedule!$F$226:$FO$226, Schedule!$F$236:$FO$236, 0)</f>
        <v>0</v>
      </c>
      <c r="TOT250" s="214">
        <f>_xlfn.XLOOKUP(TOT234, Schedule!$F$226:$FO$226, Schedule!$F$236:$FO$236, 0)</f>
        <v>0</v>
      </c>
      <c r="TOU250" s="214">
        <f>_xlfn.XLOOKUP(TOU234, Schedule!$F$226:$FO$226, Schedule!$F$236:$FO$236, 0)</f>
        <v>0</v>
      </c>
      <c r="TOV250" s="214">
        <f>_xlfn.XLOOKUP(TOV234, Schedule!$F$226:$FO$226, Schedule!$F$236:$FO$236, 0)</f>
        <v>0</v>
      </c>
      <c r="TOW250" s="214">
        <f>_xlfn.XLOOKUP(TOW234, Schedule!$F$226:$FO$226, Schedule!$F$236:$FO$236, 0)</f>
        <v>0</v>
      </c>
      <c r="TOX250" s="214">
        <f>_xlfn.XLOOKUP(TOX234, Schedule!$F$226:$FO$226, Schedule!$F$236:$FO$236, 0)</f>
        <v>0</v>
      </c>
      <c r="TOY250" s="214">
        <f>_xlfn.XLOOKUP(TOY234, Schedule!$F$226:$FO$226, Schedule!$F$236:$FO$236, 0)</f>
        <v>0</v>
      </c>
      <c r="TOZ250" s="214">
        <f>_xlfn.XLOOKUP(TOZ234, Schedule!$F$226:$FO$226, Schedule!$F$236:$FO$236, 0)</f>
        <v>0</v>
      </c>
      <c r="TPA250" s="214">
        <f>_xlfn.XLOOKUP(TPA234, Schedule!$F$226:$FO$226, Schedule!$F$236:$FO$236, 0)</f>
        <v>0</v>
      </c>
      <c r="TPB250" s="214">
        <f>_xlfn.XLOOKUP(TPB234, Schedule!$F$226:$FO$226, Schedule!$F$236:$FO$236, 0)</f>
        <v>0</v>
      </c>
      <c r="TPC250" s="214">
        <f>_xlfn.XLOOKUP(TPC234, Schedule!$F$226:$FO$226, Schedule!$F$236:$FO$236, 0)</f>
        <v>0</v>
      </c>
      <c r="TPD250" s="214">
        <f>_xlfn.XLOOKUP(TPD234, Schedule!$F$226:$FO$226, Schedule!$F$236:$FO$236, 0)</f>
        <v>0</v>
      </c>
      <c r="TPE250" s="214">
        <f>_xlfn.XLOOKUP(TPE234, Schedule!$F$226:$FO$226, Schedule!$F$236:$FO$236, 0)</f>
        <v>0</v>
      </c>
      <c r="TPF250" s="214">
        <f>_xlfn.XLOOKUP(TPF234, Schedule!$F$226:$FO$226, Schedule!$F$236:$FO$236, 0)</f>
        <v>0</v>
      </c>
      <c r="TPG250" s="214">
        <f>_xlfn.XLOOKUP(TPG234, Schedule!$F$226:$FO$226, Schedule!$F$236:$FO$236, 0)</f>
        <v>0</v>
      </c>
      <c r="TPH250" s="214">
        <f>_xlfn.XLOOKUP(TPH234, Schedule!$F$226:$FO$226, Schedule!$F$236:$FO$236, 0)</f>
        <v>0</v>
      </c>
      <c r="TPI250" s="214">
        <f>_xlfn.XLOOKUP(TPI234, Schedule!$F$226:$FO$226, Schedule!$F$236:$FO$236, 0)</f>
        <v>0</v>
      </c>
      <c r="TPJ250" s="214">
        <f>_xlfn.XLOOKUP(TPJ234, Schedule!$F$226:$FO$226, Schedule!$F$236:$FO$236, 0)</f>
        <v>0</v>
      </c>
      <c r="TPK250" s="214">
        <f>_xlfn.XLOOKUP(TPK234, Schedule!$F$226:$FO$226, Schedule!$F$236:$FO$236, 0)</f>
        <v>0</v>
      </c>
      <c r="TPL250" s="214">
        <f>_xlfn.XLOOKUP(TPL234, Schedule!$F$226:$FO$226, Schedule!$F$236:$FO$236, 0)</f>
        <v>0</v>
      </c>
      <c r="TPM250" s="214">
        <f>_xlfn.XLOOKUP(TPM234, Schedule!$F$226:$FO$226, Schedule!$F$236:$FO$236, 0)</f>
        <v>0</v>
      </c>
      <c r="TPN250" s="214">
        <f>_xlfn.XLOOKUP(TPN234, Schedule!$F$226:$FO$226, Schedule!$F$236:$FO$236, 0)</f>
        <v>0</v>
      </c>
      <c r="TPO250" s="214">
        <f>_xlfn.XLOOKUP(TPO234, Schedule!$F$226:$FO$226, Schedule!$F$236:$FO$236, 0)</f>
        <v>0</v>
      </c>
      <c r="TPP250" s="214">
        <f>_xlfn.XLOOKUP(TPP234, Schedule!$F$226:$FO$226, Schedule!$F$236:$FO$236, 0)</f>
        <v>0</v>
      </c>
      <c r="TPQ250" s="214">
        <f>_xlfn.XLOOKUP(TPQ234, Schedule!$F$226:$FO$226, Schedule!$F$236:$FO$236, 0)</f>
        <v>0</v>
      </c>
      <c r="TPR250" s="214">
        <f>_xlfn.XLOOKUP(TPR234, Schedule!$F$226:$FO$226, Schedule!$F$236:$FO$236, 0)</f>
        <v>0</v>
      </c>
      <c r="TPS250" s="214">
        <f>_xlfn.XLOOKUP(TPS234, Schedule!$F$226:$FO$226, Schedule!$F$236:$FO$236, 0)</f>
        <v>0</v>
      </c>
      <c r="TPT250" s="214">
        <f>_xlfn.XLOOKUP(TPT234, Schedule!$F$226:$FO$226, Schedule!$F$236:$FO$236, 0)</f>
        <v>0</v>
      </c>
      <c r="TPU250" s="214">
        <f>_xlfn.XLOOKUP(TPU234, Schedule!$F$226:$FO$226, Schedule!$F$236:$FO$236, 0)</f>
        <v>0</v>
      </c>
      <c r="TPV250" s="214">
        <f>_xlfn.XLOOKUP(TPV234, Schedule!$F$226:$FO$226, Schedule!$F$236:$FO$236, 0)</f>
        <v>0</v>
      </c>
      <c r="TPW250" s="214">
        <f>_xlfn.XLOOKUP(TPW234, Schedule!$F$226:$FO$226, Schedule!$F$236:$FO$236, 0)</f>
        <v>0</v>
      </c>
      <c r="TPX250" s="214">
        <f>_xlfn.XLOOKUP(TPX234, Schedule!$F$226:$FO$226, Schedule!$F$236:$FO$236, 0)</f>
        <v>0</v>
      </c>
      <c r="TPY250" s="214">
        <f>_xlfn.XLOOKUP(TPY234, Schedule!$F$226:$FO$226, Schedule!$F$236:$FO$236, 0)</f>
        <v>0</v>
      </c>
      <c r="TPZ250" s="214">
        <f>_xlfn.XLOOKUP(TPZ234, Schedule!$F$226:$FO$226, Schedule!$F$236:$FO$236, 0)</f>
        <v>0</v>
      </c>
      <c r="TQA250" s="214">
        <f>_xlfn.XLOOKUP(TQA234, Schedule!$F$226:$FO$226, Schedule!$F$236:$FO$236, 0)</f>
        <v>0</v>
      </c>
      <c r="TQB250" s="214">
        <f>_xlfn.XLOOKUP(TQB234, Schedule!$F$226:$FO$226, Schedule!$F$236:$FO$236, 0)</f>
        <v>0</v>
      </c>
      <c r="TQC250" s="214">
        <f>_xlfn.XLOOKUP(TQC234, Schedule!$F$226:$FO$226, Schedule!$F$236:$FO$236, 0)</f>
        <v>0</v>
      </c>
      <c r="TQD250" s="214">
        <f>_xlfn.XLOOKUP(TQD234, Schedule!$F$226:$FO$226, Schedule!$F$236:$FO$236, 0)</f>
        <v>0</v>
      </c>
      <c r="TQE250" s="214">
        <f>_xlfn.XLOOKUP(TQE234, Schedule!$F$226:$FO$226, Schedule!$F$236:$FO$236, 0)</f>
        <v>0</v>
      </c>
      <c r="TQF250" s="214">
        <f>_xlfn.XLOOKUP(TQF234, Schedule!$F$226:$FO$226, Schedule!$F$236:$FO$236, 0)</f>
        <v>0</v>
      </c>
      <c r="TQG250" s="214">
        <f>_xlfn.XLOOKUP(TQG234, Schedule!$F$226:$FO$226, Schedule!$F$236:$FO$236, 0)</f>
        <v>0</v>
      </c>
      <c r="TQH250" s="214">
        <f>_xlfn.XLOOKUP(TQH234, Schedule!$F$226:$FO$226, Schedule!$F$236:$FO$236, 0)</f>
        <v>0</v>
      </c>
      <c r="TQI250" s="214">
        <f>_xlfn.XLOOKUP(TQI234, Schedule!$F$226:$FO$226, Schedule!$F$236:$FO$236, 0)</f>
        <v>0</v>
      </c>
      <c r="TQJ250" s="214">
        <f>_xlfn.XLOOKUP(TQJ234, Schedule!$F$226:$FO$226, Schedule!$F$236:$FO$236, 0)</f>
        <v>0</v>
      </c>
      <c r="TQK250" s="214">
        <f>_xlfn.XLOOKUP(TQK234, Schedule!$F$226:$FO$226, Schedule!$F$236:$FO$236, 0)</f>
        <v>0</v>
      </c>
      <c r="TQL250" s="214">
        <f>_xlfn.XLOOKUP(TQL234, Schedule!$F$226:$FO$226, Schedule!$F$236:$FO$236, 0)</f>
        <v>0</v>
      </c>
      <c r="TQM250" s="214">
        <f>_xlfn.XLOOKUP(TQM234, Schedule!$F$226:$FO$226, Schedule!$F$236:$FO$236, 0)</f>
        <v>0</v>
      </c>
      <c r="TQN250" s="214">
        <f>_xlfn.XLOOKUP(TQN234, Schedule!$F$226:$FO$226, Schedule!$F$236:$FO$236, 0)</f>
        <v>0</v>
      </c>
      <c r="TQO250" s="214">
        <f>_xlfn.XLOOKUP(TQO234, Schedule!$F$226:$FO$226, Schedule!$F$236:$FO$236, 0)</f>
        <v>0</v>
      </c>
      <c r="TQP250" s="214">
        <f>_xlfn.XLOOKUP(TQP234, Schedule!$F$226:$FO$226, Schedule!$F$236:$FO$236, 0)</f>
        <v>0</v>
      </c>
      <c r="TQQ250" s="214">
        <f>_xlfn.XLOOKUP(TQQ234, Schedule!$F$226:$FO$226, Schedule!$F$236:$FO$236, 0)</f>
        <v>0</v>
      </c>
      <c r="TQR250" s="214">
        <f>_xlfn.XLOOKUP(TQR234, Schedule!$F$226:$FO$226, Schedule!$F$236:$FO$236, 0)</f>
        <v>0</v>
      </c>
      <c r="TQS250" s="214">
        <f>_xlfn.XLOOKUP(TQS234, Schedule!$F$226:$FO$226, Schedule!$F$236:$FO$236, 0)</f>
        <v>0</v>
      </c>
      <c r="TQT250" s="214">
        <f>_xlfn.XLOOKUP(TQT234, Schedule!$F$226:$FO$226, Schedule!$F$236:$FO$236, 0)</f>
        <v>0</v>
      </c>
      <c r="TQU250" s="214">
        <f>_xlfn.XLOOKUP(TQU234, Schedule!$F$226:$FO$226, Schedule!$F$236:$FO$236, 0)</f>
        <v>0</v>
      </c>
      <c r="TQV250" s="214">
        <f>_xlfn.XLOOKUP(TQV234, Schedule!$F$226:$FO$226, Schedule!$F$236:$FO$236, 0)</f>
        <v>0</v>
      </c>
      <c r="TQW250" s="214">
        <f>_xlfn.XLOOKUP(TQW234, Schedule!$F$226:$FO$226, Schedule!$F$236:$FO$236, 0)</f>
        <v>0</v>
      </c>
      <c r="TQX250" s="214">
        <f>_xlfn.XLOOKUP(TQX234, Schedule!$F$226:$FO$226, Schedule!$F$236:$FO$236, 0)</f>
        <v>0</v>
      </c>
      <c r="TQY250" s="214">
        <f>_xlfn.XLOOKUP(TQY234, Schedule!$F$226:$FO$226, Schedule!$F$236:$FO$236, 0)</f>
        <v>0</v>
      </c>
      <c r="TQZ250" s="214">
        <f>_xlfn.XLOOKUP(TQZ234, Schedule!$F$226:$FO$226, Schedule!$F$236:$FO$236, 0)</f>
        <v>0</v>
      </c>
      <c r="TRA250" s="214">
        <f>_xlfn.XLOOKUP(TRA234, Schedule!$F$226:$FO$226, Schedule!$F$236:$FO$236, 0)</f>
        <v>0</v>
      </c>
      <c r="TRB250" s="214">
        <f>_xlfn.XLOOKUP(TRB234, Schedule!$F$226:$FO$226, Schedule!$F$236:$FO$236, 0)</f>
        <v>0</v>
      </c>
      <c r="TRC250" s="214">
        <f>_xlfn.XLOOKUP(TRC234, Schedule!$F$226:$FO$226, Schedule!$F$236:$FO$236, 0)</f>
        <v>0</v>
      </c>
      <c r="TRD250" s="214">
        <f>_xlfn.XLOOKUP(TRD234, Schedule!$F$226:$FO$226, Schedule!$F$236:$FO$236, 0)</f>
        <v>0</v>
      </c>
      <c r="TRE250" s="214">
        <f>_xlfn.XLOOKUP(TRE234, Schedule!$F$226:$FO$226, Schedule!$F$236:$FO$236, 0)</f>
        <v>0</v>
      </c>
      <c r="TRF250" s="214">
        <f>_xlfn.XLOOKUP(TRF234, Schedule!$F$226:$FO$226, Schedule!$F$236:$FO$236, 0)</f>
        <v>0</v>
      </c>
      <c r="TRG250" s="214">
        <f>_xlfn.XLOOKUP(TRG234, Schedule!$F$226:$FO$226, Schedule!$F$236:$FO$236, 0)</f>
        <v>0</v>
      </c>
      <c r="TRH250" s="214">
        <f>_xlfn.XLOOKUP(TRH234, Schedule!$F$226:$FO$226, Schedule!$F$236:$FO$236, 0)</f>
        <v>0</v>
      </c>
      <c r="TRI250" s="214">
        <f>_xlfn.XLOOKUP(TRI234, Schedule!$F$226:$FO$226, Schedule!$F$236:$FO$236, 0)</f>
        <v>0</v>
      </c>
      <c r="TRJ250" s="214">
        <f>_xlfn.XLOOKUP(TRJ234, Schedule!$F$226:$FO$226, Schedule!$F$236:$FO$236, 0)</f>
        <v>0</v>
      </c>
      <c r="TRK250" s="214">
        <f>_xlfn.XLOOKUP(TRK234, Schedule!$F$226:$FO$226, Schedule!$F$236:$FO$236, 0)</f>
        <v>0</v>
      </c>
      <c r="TRL250" s="214">
        <f>_xlfn.XLOOKUP(TRL234, Schedule!$F$226:$FO$226, Schedule!$F$236:$FO$236, 0)</f>
        <v>0</v>
      </c>
      <c r="TRM250" s="214">
        <f>_xlfn.XLOOKUP(TRM234, Schedule!$F$226:$FO$226, Schedule!$F$236:$FO$236, 0)</f>
        <v>0</v>
      </c>
      <c r="TRN250" s="214">
        <f>_xlfn.XLOOKUP(TRN234, Schedule!$F$226:$FO$226, Schedule!$F$236:$FO$236, 0)</f>
        <v>0</v>
      </c>
      <c r="TRO250" s="214">
        <f>_xlfn.XLOOKUP(TRO234, Schedule!$F$226:$FO$226, Schedule!$F$236:$FO$236, 0)</f>
        <v>0</v>
      </c>
      <c r="TRP250" s="214">
        <f>_xlfn.XLOOKUP(TRP234, Schedule!$F$226:$FO$226, Schedule!$F$236:$FO$236, 0)</f>
        <v>0</v>
      </c>
      <c r="TRQ250" s="214">
        <f>_xlfn.XLOOKUP(TRQ234, Schedule!$F$226:$FO$226, Schedule!$F$236:$FO$236, 0)</f>
        <v>0</v>
      </c>
      <c r="TRR250" s="214">
        <f>_xlfn.XLOOKUP(TRR234, Schedule!$F$226:$FO$226, Schedule!$F$236:$FO$236, 0)</f>
        <v>0</v>
      </c>
      <c r="TRS250" s="214">
        <f>_xlfn.XLOOKUP(TRS234, Schedule!$F$226:$FO$226, Schedule!$F$236:$FO$236, 0)</f>
        <v>0</v>
      </c>
      <c r="TRT250" s="214">
        <f>_xlfn.XLOOKUP(TRT234, Schedule!$F$226:$FO$226, Schedule!$F$236:$FO$236, 0)</f>
        <v>0</v>
      </c>
      <c r="TRU250" s="214">
        <f>_xlfn.XLOOKUP(TRU234, Schedule!$F$226:$FO$226, Schedule!$F$236:$FO$236, 0)</f>
        <v>0</v>
      </c>
      <c r="TRV250" s="214">
        <f>_xlfn.XLOOKUP(TRV234, Schedule!$F$226:$FO$226, Schedule!$F$236:$FO$236, 0)</f>
        <v>0</v>
      </c>
      <c r="TRW250" s="214">
        <f>_xlfn.XLOOKUP(TRW234, Schedule!$F$226:$FO$226, Schedule!$F$236:$FO$236, 0)</f>
        <v>0</v>
      </c>
      <c r="TRX250" s="214">
        <f>_xlfn.XLOOKUP(TRX234, Schedule!$F$226:$FO$226, Schedule!$F$236:$FO$236, 0)</f>
        <v>0</v>
      </c>
      <c r="TRY250" s="214">
        <f>_xlfn.XLOOKUP(TRY234, Schedule!$F$226:$FO$226, Schedule!$F$236:$FO$236, 0)</f>
        <v>0</v>
      </c>
      <c r="TRZ250" s="214">
        <f>_xlfn.XLOOKUP(TRZ234, Schedule!$F$226:$FO$226, Schedule!$F$236:$FO$236, 0)</f>
        <v>0</v>
      </c>
      <c r="TSA250" s="214">
        <f>_xlfn.XLOOKUP(TSA234, Schedule!$F$226:$FO$226, Schedule!$F$236:$FO$236, 0)</f>
        <v>0</v>
      </c>
      <c r="TSB250" s="214">
        <f>_xlfn.XLOOKUP(TSB234, Schedule!$F$226:$FO$226, Schedule!$F$236:$FO$236, 0)</f>
        <v>0</v>
      </c>
      <c r="TSC250" s="214">
        <f>_xlfn.XLOOKUP(TSC234, Schedule!$F$226:$FO$226, Schedule!$F$236:$FO$236, 0)</f>
        <v>0</v>
      </c>
      <c r="TSD250" s="214">
        <f>_xlfn.XLOOKUP(TSD234, Schedule!$F$226:$FO$226, Schedule!$F$236:$FO$236, 0)</f>
        <v>0</v>
      </c>
      <c r="TSE250" s="214">
        <f>_xlfn.XLOOKUP(TSE234, Schedule!$F$226:$FO$226, Schedule!$F$236:$FO$236, 0)</f>
        <v>0</v>
      </c>
      <c r="TSF250" s="214">
        <f>_xlfn.XLOOKUP(TSF234, Schedule!$F$226:$FO$226, Schedule!$F$236:$FO$236, 0)</f>
        <v>0</v>
      </c>
      <c r="TSG250" s="214">
        <f>_xlfn.XLOOKUP(TSG234, Schedule!$F$226:$FO$226, Schedule!$F$236:$FO$236, 0)</f>
        <v>0</v>
      </c>
      <c r="TSH250" s="214">
        <f>_xlfn.XLOOKUP(TSH234, Schedule!$F$226:$FO$226, Schedule!$F$236:$FO$236, 0)</f>
        <v>0</v>
      </c>
      <c r="TSI250" s="214">
        <f>_xlfn.XLOOKUP(TSI234, Schedule!$F$226:$FO$226, Schedule!$F$236:$FO$236, 0)</f>
        <v>0</v>
      </c>
      <c r="TSJ250" s="214">
        <f>_xlfn.XLOOKUP(TSJ234, Schedule!$F$226:$FO$226, Schedule!$F$236:$FO$236, 0)</f>
        <v>0</v>
      </c>
      <c r="TSK250" s="214">
        <f>_xlfn.XLOOKUP(TSK234, Schedule!$F$226:$FO$226, Schedule!$F$236:$FO$236, 0)</f>
        <v>0</v>
      </c>
      <c r="TSL250" s="214">
        <f>_xlfn.XLOOKUP(TSL234, Schedule!$F$226:$FO$226, Schedule!$F$236:$FO$236, 0)</f>
        <v>0</v>
      </c>
      <c r="TSM250" s="214">
        <f>_xlfn.XLOOKUP(TSM234, Schedule!$F$226:$FO$226, Schedule!$F$236:$FO$236, 0)</f>
        <v>0</v>
      </c>
      <c r="TSN250" s="214">
        <f>_xlfn.XLOOKUP(TSN234, Schedule!$F$226:$FO$226, Schedule!$F$236:$FO$236, 0)</f>
        <v>0</v>
      </c>
      <c r="TSO250" s="214">
        <f>_xlfn.XLOOKUP(TSO234, Schedule!$F$226:$FO$226, Schedule!$F$236:$FO$236, 0)</f>
        <v>0</v>
      </c>
      <c r="TSP250" s="214">
        <f>_xlfn.XLOOKUP(TSP234, Schedule!$F$226:$FO$226, Schedule!$F$236:$FO$236, 0)</f>
        <v>0</v>
      </c>
      <c r="TSQ250" s="214">
        <f>_xlfn.XLOOKUP(TSQ234, Schedule!$F$226:$FO$226, Schedule!$F$236:$FO$236, 0)</f>
        <v>0</v>
      </c>
      <c r="TSR250" s="214">
        <f>_xlfn.XLOOKUP(TSR234, Schedule!$F$226:$FO$226, Schedule!$F$236:$FO$236, 0)</f>
        <v>0</v>
      </c>
      <c r="TSS250" s="214">
        <f>_xlfn.XLOOKUP(TSS234, Schedule!$F$226:$FO$226, Schedule!$F$236:$FO$236, 0)</f>
        <v>0</v>
      </c>
      <c r="TST250" s="214">
        <f>_xlfn.XLOOKUP(TST234, Schedule!$F$226:$FO$226, Schedule!$F$236:$FO$236, 0)</f>
        <v>0</v>
      </c>
      <c r="TSU250" s="214">
        <f>_xlfn.XLOOKUP(TSU234, Schedule!$F$226:$FO$226, Schedule!$F$236:$FO$236, 0)</f>
        <v>0</v>
      </c>
      <c r="TSV250" s="214">
        <f>_xlfn.XLOOKUP(TSV234, Schedule!$F$226:$FO$226, Schedule!$F$236:$FO$236, 0)</f>
        <v>0</v>
      </c>
      <c r="TSW250" s="214">
        <f>_xlfn.XLOOKUP(TSW234, Schedule!$F$226:$FO$226, Schedule!$F$236:$FO$236, 0)</f>
        <v>0</v>
      </c>
      <c r="TSX250" s="214">
        <f>_xlfn.XLOOKUP(TSX234, Schedule!$F$226:$FO$226, Schedule!$F$236:$FO$236, 0)</f>
        <v>0</v>
      </c>
      <c r="TSY250" s="214">
        <f>_xlfn.XLOOKUP(TSY234, Schedule!$F$226:$FO$226, Schedule!$F$236:$FO$236, 0)</f>
        <v>0</v>
      </c>
      <c r="TSZ250" s="214">
        <f>_xlfn.XLOOKUP(TSZ234, Schedule!$F$226:$FO$226, Schedule!$F$236:$FO$236, 0)</f>
        <v>0</v>
      </c>
      <c r="TTA250" s="214">
        <f>_xlfn.XLOOKUP(TTA234, Schedule!$F$226:$FO$226, Schedule!$F$236:$FO$236, 0)</f>
        <v>0</v>
      </c>
      <c r="TTB250" s="214">
        <f>_xlfn.XLOOKUP(TTB234, Schedule!$F$226:$FO$226, Schedule!$F$236:$FO$236, 0)</f>
        <v>0</v>
      </c>
      <c r="TTC250" s="214">
        <f>_xlfn.XLOOKUP(TTC234, Schedule!$F$226:$FO$226, Schedule!$F$236:$FO$236, 0)</f>
        <v>0</v>
      </c>
      <c r="TTD250" s="214">
        <f>_xlfn.XLOOKUP(TTD234, Schedule!$F$226:$FO$226, Schedule!$F$236:$FO$236, 0)</f>
        <v>0</v>
      </c>
      <c r="TTE250" s="214">
        <f>_xlfn.XLOOKUP(TTE234, Schedule!$F$226:$FO$226, Schedule!$F$236:$FO$236, 0)</f>
        <v>0</v>
      </c>
      <c r="TTF250" s="214">
        <f>_xlfn.XLOOKUP(TTF234, Schedule!$F$226:$FO$226, Schedule!$F$236:$FO$236, 0)</f>
        <v>0</v>
      </c>
      <c r="TTG250" s="214">
        <f>_xlfn.XLOOKUP(TTG234, Schedule!$F$226:$FO$226, Schedule!$F$236:$FO$236, 0)</f>
        <v>0</v>
      </c>
      <c r="TTH250" s="214">
        <f>_xlfn.XLOOKUP(TTH234, Schedule!$F$226:$FO$226, Schedule!$F$236:$FO$236, 0)</f>
        <v>0</v>
      </c>
      <c r="TTI250" s="214">
        <f>_xlfn.XLOOKUP(TTI234, Schedule!$F$226:$FO$226, Schedule!$F$236:$FO$236, 0)</f>
        <v>0</v>
      </c>
      <c r="TTJ250" s="214">
        <f>_xlfn.XLOOKUP(TTJ234, Schedule!$F$226:$FO$226, Schedule!$F$236:$FO$236, 0)</f>
        <v>0</v>
      </c>
      <c r="TTK250" s="214">
        <f>_xlfn.XLOOKUP(TTK234, Schedule!$F$226:$FO$226, Schedule!$F$236:$FO$236, 0)</f>
        <v>0</v>
      </c>
      <c r="TTL250" s="214">
        <f>_xlfn.XLOOKUP(TTL234, Schedule!$F$226:$FO$226, Schedule!$F$236:$FO$236, 0)</f>
        <v>0</v>
      </c>
      <c r="TTM250" s="214">
        <f>_xlfn.XLOOKUP(TTM234, Schedule!$F$226:$FO$226, Schedule!$F$236:$FO$236, 0)</f>
        <v>0</v>
      </c>
      <c r="TTN250" s="214">
        <f>_xlfn.XLOOKUP(TTN234, Schedule!$F$226:$FO$226, Schedule!$F$236:$FO$236, 0)</f>
        <v>0</v>
      </c>
      <c r="TTO250" s="214">
        <f>_xlfn.XLOOKUP(TTO234, Schedule!$F$226:$FO$226, Schedule!$F$236:$FO$236, 0)</f>
        <v>0</v>
      </c>
      <c r="TTP250" s="214">
        <f>_xlfn.XLOOKUP(TTP234, Schedule!$F$226:$FO$226, Schedule!$F$236:$FO$236, 0)</f>
        <v>0</v>
      </c>
      <c r="TTQ250" s="214">
        <f>_xlfn.XLOOKUP(TTQ234, Schedule!$F$226:$FO$226, Schedule!$F$236:$FO$236, 0)</f>
        <v>0</v>
      </c>
      <c r="TTR250" s="214">
        <f>_xlfn.XLOOKUP(TTR234, Schedule!$F$226:$FO$226, Schedule!$F$236:$FO$236, 0)</f>
        <v>0</v>
      </c>
      <c r="TTS250" s="214">
        <f>_xlfn.XLOOKUP(TTS234, Schedule!$F$226:$FO$226, Schedule!$F$236:$FO$236, 0)</f>
        <v>0</v>
      </c>
      <c r="TTT250" s="214">
        <f>_xlfn.XLOOKUP(TTT234, Schedule!$F$226:$FO$226, Schedule!$F$236:$FO$236, 0)</f>
        <v>0</v>
      </c>
      <c r="TTU250" s="214">
        <f>_xlfn.XLOOKUP(TTU234, Schedule!$F$226:$FO$226, Schedule!$F$236:$FO$236, 0)</f>
        <v>0</v>
      </c>
      <c r="TTV250" s="214">
        <f>_xlfn.XLOOKUP(TTV234, Schedule!$F$226:$FO$226, Schedule!$F$236:$FO$236, 0)</f>
        <v>0</v>
      </c>
      <c r="TTW250" s="214">
        <f>_xlfn.XLOOKUP(TTW234, Schedule!$F$226:$FO$226, Schedule!$F$236:$FO$236, 0)</f>
        <v>0</v>
      </c>
      <c r="TTX250" s="214">
        <f>_xlfn.XLOOKUP(TTX234, Schedule!$F$226:$FO$226, Schedule!$F$236:$FO$236, 0)</f>
        <v>0</v>
      </c>
      <c r="TTY250" s="214">
        <f>_xlfn.XLOOKUP(TTY234, Schedule!$F$226:$FO$226, Schedule!$F$236:$FO$236, 0)</f>
        <v>0</v>
      </c>
      <c r="TTZ250" s="214">
        <f>_xlfn.XLOOKUP(TTZ234, Schedule!$F$226:$FO$226, Schedule!$F$236:$FO$236, 0)</f>
        <v>0</v>
      </c>
      <c r="TUA250" s="214">
        <f>_xlfn.XLOOKUP(TUA234, Schedule!$F$226:$FO$226, Schedule!$F$236:$FO$236, 0)</f>
        <v>0</v>
      </c>
      <c r="TUB250" s="214">
        <f>_xlfn.XLOOKUP(TUB234, Schedule!$F$226:$FO$226, Schedule!$F$236:$FO$236, 0)</f>
        <v>0</v>
      </c>
      <c r="TUC250" s="214">
        <f>_xlfn.XLOOKUP(TUC234, Schedule!$F$226:$FO$226, Schedule!$F$236:$FO$236, 0)</f>
        <v>0</v>
      </c>
      <c r="TUD250" s="214">
        <f>_xlfn.XLOOKUP(TUD234, Schedule!$F$226:$FO$226, Schedule!$F$236:$FO$236, 0)</f>
        <v>0</v>
      </c>
      <c r="TUE250" s="214">
        <f>_xlfn.XLOOKUP(TUE234, Schedule!$F$226:$FO$226, Schedule!$F$236:$FO$236, 0)</f>
        <v>0</v>
      </c>
      <c r="TUF250" s="214">
        <f>_xlfn.XLOOKUP(TUF234, Schedule!$F$226:$FO$226, Schedule!$F$236:$FO$236, 0)</f>
        <v>0</v>
      </c>
      <c r="TUG250" s="214">
        <f>_xlfn.XLOOKUP(TUG234, Schedule!$F$226:$FO$226, Schedule!$F$236:$FO$236, 0)</f>
        <v>0</v>
      </c>
      <c r="TUH250" s="214">
        <f>_xlfn.XLOOKUP(TUH234, Schedule!$F$226:$FO$226, Schedule!$F$236:$FO$236, 0)</f>
        <v>0</v>
      </c>
      <c r="TUI250" s="214">
        <f>_xlfn.XLOOKUP(TUI234, Schedule!$F$226:$FO$226, Schedule!$F$236:$FO$236, 0)</f>
        <v>0</v>
      </c>
      <c r="TUJ250" s="214">
        <f>_xlfn.XLOOKUP(TUJ234, Schedule!$F$226:$FO$226, Schedule!$F$236:$FO$236, 0)</f>
        <v>0</v>
      </c>
      <c r="TUK250" s="214">
        <f>_xlfn.XLOOKUP(TUK234, Schedule!$F$226:$FO$226, Schedule!$F$236:$FO$236, 0)</f>
        <v>0</v>
      </c>
      <c r="TUL250" s="214">
        <f>_xlfn.XLOOKUP(TUL234, Schedule!$F$226:$FO$226, Schedule!$F$236:$FO$236, 0)</f>
        <v>0</v>
      </c>
      <c r="TUM250" s="214">
        <f>_xlfn.XLOOKUP(TUM234, Schedule!$F$226:$FO$226, Schedule!$F$236:$FO$236, 0)</f>
        <v>0</v>
      </c>
      <c r="TUN250" s="214">
        <f>_xlfn.XLOOKUP(TUN234, Schedule!$F$226:$FO$226, Schedule!$F$236:$FO$236, 0)</f>
        <v>0</v>
      </c>
      <c r="TUO250" s="214">
        <f>_xlfn.XLOOKUP(TUO234, Schedule!$F$226:$FO$226, Schedule!$F$236:$FO$236, 0)</f>
        <v>0</v>
      </c>
      <c r="TUP250" s="214">
        <f>_xlfn.XLOOKUP(TUP234, Schedule!$F$226:$FO$226, Schedule!$F$236:$FO$236, 0)</f>
        <v>0</v>
      </c>
      <c r="TUQ250" s="214">
        <f>_xlfn.XLOOKUP(TUQ234, Schedule!$F$226:$FO$226, Schedule!$F$236:$FO$236, 0)</f>
        <v>0</v>
      </c>
      <c r="TUR250" s="214">
        <f>_xlfn.XLOOKUP(TUR234, Schedule!$F$226:$FO$226, Schedule!$F$236:$FO$236, 0)</f>
        <v>0</v>
      </c>
      <c r="TUS250" s="214">
        <f>_xlfn.XLOOKUP(TUS234, Schedule!$F$226:$FO$226, Schedule!$F$236:$FO$236, 0)</f>
        <v>0</v>
      </c>
      <c r="TUT250" s="214">
        <f>_xlfn.XLOOKUP(TUT234, Schedule!$F$226:$FO$226, Schedule!$F$236:$FO$236, 0)</f>
        <v>0</v>
      </c>
      <c r="TUU250" s="214">
        <f>_xlfn.XLOOKUP(TUU234, Schedule!$F$226:$FO$226, Schedule!$F$236:$FO$236, 0)</f>
        <v>0</v>
      </c>
      <c r="TUV250" s="214">
        <f>_xlfn.XLOOKUP(TUV234, Schedule!$F$226:$FO$226, Schedule!$F$236:$FO$236, 0)</f>
        <v>0</v>
      </c>
      <c r="TUW250" s="214">
        <f>_xlfn.XLOOKUP(TUW234, Schedule!$F$226:$FO$226, Schedule!$F$236:$FO$236, 0)</f>
        <v>0</v>
      </c>
      <c r="TUX250" s="214">
        <f>_xlfn.XLOOKUP(TUX234, Schedule!$F$226:$FO$226, Schedule!$F$236:$FO$236, 0)</f>
        <v>0</v>
      </c>
      <c r="TUY250" s="214">
        <f>_xlfn.XLOOKUP(TUY234, Schedule!$F$226:$FO$226, Schedule!$F$236:$FO$236, 0)</f>
        <v>0</v>
      </c>
      <c r="TUZ250" s="214">
        <f>_xlfn.XLOOKUP(TUZ234, Schedule!$F$226:$FO$226, Schedule!$F$236:$FO$236, 0)</f>
        <v>0</v>
      </c>
      <c r="TVA250" s="214">
        <f>_xlfn.XLOOKUP(TVA234, Schedule!$F$226:$FO$226, Schedule!$F$236:$FO$236, 0)</f>
        <v>0</v>
      </c>
      <c r="TVB250" s="214">
        <f>_xlfn.XLOOKUP(TVB234, Schedule!$F$226:$FO$226, Schedule!$F$236:$FO$236, 0)</f>
        <v>0</v>
      </c>
      <c r="TVC250" s="214">
        <f>_xlfn.XLOOKUP(TVC234, Schedule!$F$226:$FO$226, Schedule!$F$236:$FO$236, 0)</f>
        <v>0</v>
      </c>
      <c r="TVD250" s="214">
        <f>_xlfn.XLOOKUP(TVD234, Schedule!$F$226:$FO$226, Schedule!$F$236:$FO$236, 0)</f>
        <v>0</v>
      </c>
      <c r="TVE250" s="214">
        <f>_xlfn.XLOOKUP(TVE234, Schedule!$F$226:$FO$226, Schedule!$F$236:$FO$236, 0)</f>
        <v>0</v>
      </c>
      <c r="TVF250" s="214">
        <f>_xlfn.XLOOKUP(TVF234, Schedule!$F$226:$FO$226, Schedule!$F$236:$FO$236, 0)</f>
        <v>0</v>
      </c>
      <c r="TVG250" s="214">
        <f>_xlfn.XLOOKUP(TVG234, Schedule!$F$226:$FO$226, Schedule!$F$236:$FO$236, 0)</f>
        <v>0</v>
      </c>
      <c r="TVH250" s="214">
        <f>_xlfn.XLOOKUP(TVH234, Schedule!$F$226:$FO$226, Schedule!$F$236:$FO$236, 0)</f>
        <v>0</v>
      </c>
      <c r="TVI250" s="214">
        <f>_xlfn.XLOOKUP(TVI234, Schedule!$F$226:$FO$226, Schedule!$F$236:$FO$236, 0)</f>
        <v>0</v>
      </c>
      <c r="TVJ250" s="214">
        <f>_xlfn.XLOOKUP(TVJ234, Schedule!$F$226:$FO$226, Schedule!$F$236:$FO$236, 0)</f>
        <v>0</v>
      </c>
      <c r="TVK250" s="214">
        <f>_xlfn.XLOOKUP(TVK234, Schedule!$F$226:$FO$226, Schedule!$F$236:$FO$236, 0)</f>
        <v>0</v>
      </c>
      <c r="TVL250" s="214">
        <f>_xlfn.XLOOKUP(TVL234, Schedule!$F$226:$FO$226, Schedule!$F$236:$FO$236, 0)</f>
        <v>0</v>
      </c>
      <c r="TVM250" s="214">
        <f>_xlfn.XLOOKUP(TVM234, Schedule!$F$226:$FO$226, Schedule!$F$236:$FO$236, 0)</f>
        <v>0</v>
      </c>
      <c r="TVN250" s="214">
        <f>_xlfn.XLOOKUP(TVN234, Schedule!$F$226:$FO$226, Schedule!$F$236:$FO$236, 0)</f>
        <v>0</v>
      </c>
      <c r="TVO250" s="214">
        <f>_xlfn.XLOOKUP(TVO234, Schedule!$F$226:$FO$226, Schedule!$F$236:$FO$236, 0)</f>
        <v>0</v>
      </c>
      <c r="TVP250" s="214">
        <f>_xlfn.XLOOKUP(TVP234, Schedule!$F$226:$FO$226, Schedule!$F$236:$FO$236, 0)</f>
        <v>0</v>
      </c>
      <c r="TVQ250" s="214">
        <f>_xlfn.XLOOKUP(TVQ234, Schedule!$F$226:$FO$226, Schedule!$F$236:$FO$236, 0)</f>
        <v>0</v>
      </c>
      <c r="TVR250" s="214">
        <f>_xlfn.XLOOKUP(TVR234, Schedule!$F$226:$FO$226, Schedule!$F$236:$FO$236, 0)</f>
        <v>0</v>
      </c>
      <c r="TVS250" s="214">
        <f>_xlfn.XLOOKUP(TVS234, Schedule!$F$226:$FO$226, Schedule!$F$236:$FO$236, 0)</f>
        <v>0</v>
      </c>
      <c r="TVT250" s="214">
        <f>_xlfn.XLOOKUP(TVT234, Schedule!$F$226:$FO$226, Schedule!$F$236:$FO$236, 0)</f>
        <v>0</v>
      </c>
      <c r="TVU250" s="214">
        <f>_xlfn.XLOOKUP(TVU234, Schedule!$F$226:$FO$226, Schedule!$F$236:$FO$236, 0)</f>
        <v>0</v>
      </c>
      <c r="TVV250" s="214">
        <f>_xlfn.XLOOKUP(TVV234, Schedule!$F$226:$FO$226, Schedule!$F$236:$FO$236, 0)</f>
        <v>0</v>
      </c>
      <c r="TVW250" s="214">
        <f>_xlfn.XLOOKUP(TVW234, Schedule!$F$226:$FO$226, Schedule!$F$236:$FO$236, 0)</f>
        <v>0</v>
      </c>
      <c r="TVX250" s="214">
        <f>_xlfn.XLOOKUP(TVX234, Schedule!$F$226:$FO$226, Schedule!$F$236:$FO$236, 0)</f>
        <v>0</v>
      </c>
      <c r="TVY250" s="214">
        <f>_xlfn.XLOOKUP(TVY234, Schedule!$F$226:$FO$226, Schedule!$F$236:$FO$236, 0)</f>
        <v>0</v>
      </c>
      <c r="TVZ250" s="214">
        <f>_xlfn.XLOOKUP(TVZ234, Schedule!$F$226:$FO$226, Schedule!$F$236:$FO$236, 0)</f>
        <v>0</v>
      </c>
      <c r="TWA250" s="214">
        <f>_xlfn.XLOOKUP(TWA234, Schedule!$F$226:$FO$226, Schedule!$F$236:$FO$236, 0)</f>
        <v>0</v>
      </c>
      <c r="TWB250" s="214">
        <f>_xlfn.XLOOKUP(TWB234, Schedule!$F$226:$FO$226, Schedule!$F$236:$FO$236, 0)</f>
        <v>0</v>
      </c>
      <c r="TWC250" s="214">
        <f>_xlfn.XLOOKUP(TWC234, Schedule!$F$226:$FO$226, Schedule!$F$236:$FO$236, 0)</f>
        <v>0</v>
      </c>
      <c r="TWD250" s="214">
        <f>_xlfn.XLOOKUP(TWD234, Schedule!$F$226:$FO$226, Schedule!$F$236:$FO$236, 0)</f>
        <v>0</v>
      </c>
      <c r="TWE250" s="214">
        <f>_xlfn.XLOOKUP(TWE234, Schedule!$F$226:$FO$226, Schedule!$F$236:$FO$236, 0)</f>
        <v>0</v>
      </c>
      <c r="TWF250" s="214">
        <f>_xlfn.XLOOKUP(TWF234, Schedule!$F$226:$FO$226, Schedule!$F$236:$FO$236, 0)</f>
        <v>0</v>
      </c>
      <c r="TWG250" s="214">
        <f>_xlfn.XLOOKUP(TWG234, Schedule!$F$226:$FO$226, Schedule!$F$236:$FO$236, 0)</f>
        <v>0</v>
      </c>
      <c r="TWH250" s="214">
        <f>_xlfn.XLOOKUP(TWH234, Schedule!$F$226:$FO$226, Schedule!$F$236:$FO$236, 0)</f>
        <v>0</v>
      </c>
      <c r="TWI250" s="214">
        <f>_xlfn.XLOOKUP(TWI234, Schedule!$F$226:$FO$226, Schedule!$F$236:$FO$236, 0)</f>
        <v>0</v>
      </c>
      <c r="TWJ250" s="214">
        <f>_xlfn.XLOOKUP(TWJ234, Schedule!$F$226:$FO$226, Schedule!$F$236:$FO$236, 0)</f>
        <v>0</v>
      </c>
      <c r="TWK250" s="214">
        <f>_xlfn.XLOOKUP(TWK234, Schedule!$F$226:$FO$226, Schedule!$F$236:$FO$236, 0)</f>
        <v>0</v>
      </c>
      <c r="TWL250" s="214">
        <f>_xlfn.XLOOKUP(TWL234, Schedule!$F$226:$FO$226, Schedule!$F$236:$FO$236, 0)</f>
        <v>0</v>
      </c>
      <c r="TWM250" s="214">
        <f>_xlfn.XLOOKUP(TWM234, Schedule!$F$226:$FO$226, Schedule!$F$236:$FO$236, 0)</f>
        <v>0</v>
      </c>
      <c r="TWN250" s="214">
        <f>_xlfn.XLOOKUP(TWN234, Schedule!$F$226:$FO$226, Schedule!$F$236:$FO$236, 0)</f>
        <v>0</v>
      </c>
      <c r="TWO250" s="214">
        <f>_xlfn.XLOOKUP(TWO234, Schedule!$F$226:$FO$226, Schedule!$F$236:$FO$236, 0)</f>
        <v>0</v>
      </c>
      <c r="TWP250" s="214">
        <f>_xlfn.XLOOKUP(TWP234, Schedule!$F$226:$FO$226, Schedule!$F$236:$FO$236, 0)</f>
        <v>0</v>
      </c>
      <c r="TWQ250" s="214">
        <f>_xlfn.XLOOKUP(TWQ234, Schedule!$F$226:$FO$226, Schedule!$F$236:$FO$236, 0)</f>
        <v>0</v>
      </c>
      <c r="TWR250" s="214">
        <f>_xlfn.XLOOKUP(TWR234, Schedule!$F$226:$FO$226, Schedule!$F$236:$FO$236, 0)</f>
        <v>0</v>
      </c>
      <c r="TWS250" s="214">
        <f>_xlfn.XLOOKUP(TWS234, Schedule!$F$226:$FO$226, Schedule!$F$236:$FO$236, 0)</f>
        <v>0</v>
      </c>
      <c r="TWT250" s="214">
        <f>_xlfn.XLOOKUP(TWT234, Schedule!$F$226:$FO$226, Schedule!$F$236:$FO$236, 0)</f>
        <v>0</v>
      </c>
      <c r="TWU250" s="214">
        <f>_xlfn.XLOOKUP(TWU234, Schedule!$F$226:$FO$226, Schedule!$F$236:$FO$236, 0)</f>
        <v>0</v>
      </c>
      <c r="TWV250" s="214">
        <f>_xlfn.XLOOKUP(TWV234, Schedule!$F$226:$FO$226, Schedule!$F$236:$FO$236, 0)</f>
        <v>0</v>
      </c>
      <c r="TWW250" s="214">
        <f>_xlfn.XLOOKUP(TWW234, Schedule!$F$226:$FO$226, Schedule!$F$236:$FO$236, 0)</f>
        <v>0</v>
      </c>
      <c r="TWX250" s="214">
        <f>_xlfn.XLOOKUP(TWX234, Schedule!$F$226:$FO$226, Schedule!$F$236:$FO$236, 0)</f>
        <v>0</v>
      </c>
      <c r="TWY250" s="214">
        <f>_xlfn.XLOOKUP(TWY234, Schedule!$F$226:$FO$226, Schedule!$F$236:$FO$236, 0)</f>
        <v>0</v>
      </c>
      <c r="TWZ250" s="214">
        <f>_xlfn.XLOOKUP(TWZ234, Schedule!$F$226:$FO$226, Schedule!$F$236:$FO$236, 0)</f>
        <v>0</v>
      </c>
      <c r="TXA250" s="214">
        <f>_xlfn.XLOOKUP(TXA234, Schedule!$F$226:$FO$226, Schedule!$F$236:$FO$236, 0)</f>
        <v>0</v>
      </c>
      <c r="TXB250" s="214">
        <f>_xlfn.XLOOKUP(TXB234, Schedule!$F$226:$FO$226, Schedule!$F$236:$FO$236, 0)</f>
        <v>0</v>
      </c>
      <c r="TXC250" s="214">
        <f>_xlfn.XLOOKUP(TXC234, Schedule!$F$226:$FO$226, Schedule!$F$236:$FO$236, 0)</f>
        <v>0</v>
      </c>
      <c r="TXD250" s="214">
        <f>_xlfn.XLOOKUP(TXD234, Schedule!$F$226:$FO$226, Schedule!$F$236:$FO$236, 0)</f>
        <v>0</v>
      </c>
      <c r="TXE250" s="214">
        <f>_xlfn.XLOOKUP(TXE234, Schedule!$F$226:$FO$226, Schedule!$F$236:$FO$236, 0)</f>
        <v>0</v>
      </c>
      <c r="TXF250" s="214">
        <f>_xlfn.XLOOKUP(TXF234, Schedule!$F$226:$FO$226, Schedule!$F$236:$FO$236, 0)</f>
        <v>0</v>
      </c>
      <c r="TXG250" s="214">
        <f>_xlfn.XLOOKUP(TXG234, Schedule!$F$226:$FO$226, Schedule!$F$236:$FO$236, 0)</f>
        <v>0</v>
      </c>
      <c r="TXH250" s="214">
        <f>_xlfn.XLOOKUP(TXH234, Schedule!$F$226:$FO$226, Schedule!$F$236:$FO$236, 0)</f>
        <v>0</v>
      </c>
      <c r="TXI250" s="214">
        <f>_xlfn.XLOOKUP(TXI234, Schedule!$F$226:$FO$226, Schedule!$F$236:$FO$236, 0)</f>
        <v>0</v>
      </c>
      <c r="TXJ250" s="214">
        <f>_xlfn.XLOOKUP(TXJ234, Schedule!$F$226:$FO$226, Schedule!$F$236:$FO$236, 0)</f>
        <v>0</v>
      </c>
      <c r="TXK250" s="214">
        <f>_xlfn.XLOOKUP(TXK234, Schedule!$F$226:$FO$226, Schedule!$F$236:$FO$236, 0)</f>
        <v>0</v>
      </c>
      <c r="TXL250" s="214">
        <f>_xlfn.XLOOKUP(TXL234, Schedule!$F$226:$FO$226, Schedule!$F$236:$FO$236, 0)</f>
        <v>0</v>
      </c>
      <c r="TXM250" s="214">
        <f>_xlfn.XLOOKUP(TXM234, Schedule!$F$226:$FO$226, Schedule!$F$236:$FO$236, 0)</f>
        <v>0</v>
      </c>
      <c r="TXN250" s="214">
        <f>_xlfn.XLOOKUP(TXN234, Schedule!$F$226:$FO$226, Schedule!$F$236:$FO$236, 0)</f>
        <v>0</v>
      </c>
      <c r="TXO250" s="214">
        <f>_xlfn.XLOOKUP(TXO234, Schedule!$F$226:$FO$226, Schedule!$F$236:$FO$236, 0)</f>
        <v>0</v>
      </c>
      <c r="TXP250" s="214">
        <f>_xlfn.XLOOKUP(TXP234, Schedule!$F$226:$FO$226, Schedule!$F$236:$FO$236, 0)</f>
        <v>0</v>
      </c>
      <c r="TXQ250" s="214">
        <f>_xlfn.XLOOKUP(TXQ234, Schedule!$F$226:$FO$226, Schedule!$F$236:$FO$236, 0)</f>
        <v>0</v>
      </c>
      <c r="TXR250" s="214">
        <f>_xlfn.XLOOKUP(TXR234, Schedule!$F$226:$FO$226, Schedule!$F$236:$FO$236, 0)</f>
        <v>0</v>
      </c>
      <c r="TXS250" s="214">
        <f>_xlfn.XLOOKUP(TXS234, Schedule!$F$226:$FO$226, Schedule!$F$236:$FO$236, 0)</f>
        <v>0</v>
      </c>
      <c r="TXT250" s="214">
        <f>_xlfn.XLOOKUP(TXT234, Schedule!$F$226:$FO$226, Schedule!$F$236:$FO$236, 0)</f>
        <v>0</v>
      </c>
      <c r="TXU250" s="214">
        <f>_xlfn.XLOOKUP(TXU234, Schedule!$F$226:$FO$226, Schedule!$F$236:$FO$236, 0)</f>
        <v>0</v>
      </c>
      <c r="TXV250" s="214">
        <f>_xlfn.XLOOKUP(TXV234, Schedule!$F$226:$FO$226, Schedule!$F$236:$FO$236, 0)</f>
        <v>0</v>
      </c>
      <c r="TXW250" s="214">
        <f>_xlfn.XLOOKUP(TXW234, Schedule!$F$226:$FO$226, Schedule!$F$236:$FO$236, 0)</f>
        <v>0</v>
      </c>
      <c r="TXX250" s="214">
        <f>_xlfn.XLOOKUP(TXX234, Schedule!$F$226:$FO$226, Schedule!$F$236:$FO$236, 0)</f>
        <v>0</v>
      </c>
      <c r="TXY250" s="214">
        <f>_xlfn.XLOOKUP(TXY234, Schedule!$F$226:$FO$226, Schedule!$F$236:$FO$236, 0)</f>
        <v>0</v>
      </c>
      <c r="TXZ250" s="214">
        <f>_xlfn.XLOOKUP(TXZ234, Schedule!$F$226:$FO$226, Schedule!$F$236:$FO$236, 0)</f>
        <v>0</v>
      </c>
      <c r="TYA250" s="214">
        <f>_xlfn.XLOOKUP(TYA234, Schedule!$F$226:$FO$226, Schedule!$F$236:$FO$236, 0)</f>
        <v>0</v>
      </c>
      <c r="TYB250" s="214">
        <f>_xlfn.XLOOKUP(TYB234, Schedule!$F$226:$FO$226, Schedule!$F$236:$FO$236, 0)</f>
        <v>0</v>
      </c>
      <c r="TYC250" s="214">
        <f>_xlfn.XLOOKUP(TYC234, Schedule!$F$226:$FO$226, Schedule!$F$236:$FO$236, 0)</f>
        <v>0</v>
      </c>
      <c r="TYD250" s="214">
        <f>_xlfn.XLOOKUP(TYD234, Schedule!$F$226:$FO$226, Schedule!$F$236:$FO$236, 0)</f>
        <v>0</v>
      </c>
      <c r="TYE250" s="214">
        <f>_xlfn.XLOOKUP(TYE234, Schedule!$F$226:$FO$226, Schedule!$F$236:$FO$236, 0)</f>
        <v>0</v>
      </c>
      <c r="TYF250" s="214">
        <f>_xlfn.XLOOKUP(TYF234, Schedule!$F$226:$FO$226, Schedule!$F$236:$FO$236, 0)</f>
        <v>0</v>
      </c>
      <c r="TYG250" s="214">
        <f>_xlfn.XLOOKUP(TYG234, Schedule!$F$226:$FO$226, Schedule!$F$236:$FO$236, 0)</f>
        <v>0</v>
      </c>
      <c r="TYH250" s="214">
        <f>_xlfn.XLOOKUP(TYH234, Schedule!$F$226:$FO$226, Schedule!$F$236:$FO$236, 0)</f>
        <v>0</v>
      </c>
      <c r="TYI250" s="214">
        <f>_xlfn.XLOOKUP(TYI234, Schedule!$F$226:$FO$226, Schedule!$F$236:$FO$236, 0)</f>
        <v>0</v>
      </c>
      <c r="TYJ250" s="214">
        <f>_xlfn.XLOOKUP(TYJ234, Schedule!$F$226:$FO$226, Schedule!$F$236:$FO$236, 0)</f>
        <v>0</v>
      </c>
      <c r="TYK250" s="214">
        <f>_xlfn.XLOOKUP(TYK234, Schedule!$F$226:$FO$226, Schedule!$F$236:$FO$236, 0)</f>
        <v>0</v>
      </c>
      <c r="TYL250" s="214">
        <f>_xlfn.XLOOKUP(TYL234, Schedule!$F$226:$FO$226, Schedule!$F$236:$FO$236, 0)</f>
        <v>0</v>
      </c>
      <c r="TYM250" s="214">
        <f>_xlfn.XLOOKUP(TYM234, Schedule!$F$226:$FO$226, Schedule!$F$236:$FO$236, 0)</f>
        <v>0</v>
      </c>
      <c r="TYN250" s="214">
        <f>_xlfn.XLOOKUP(TYN234, Schedule!$F$226:$FO$226, Schedule!$F$236:$FO$236, 0)</f>
        <v>0</v>
      </c>
      <c r="TYO250" s="214">
        <f>_xlfn.XLOOKUP(TYO234, Schedule!$F$226:$FO$226, Schedule!$F$236:$FO$236, 0)</f>
        <v>0</v>
      </c>
      <c r="TYP250" s="214">
        <f>_xlfn.XLOOKUP(TYP234, Schedule!$F$226:$FO$226, Schedule!$F$236:$FO$236, 0)</f>
        <v>0</v>
      </c>
      <c r="TYQ250" s="214">
        <f>_xlfn.XLOOKUP(TYQ234, Schedule!$F$226:$FO$226, Schedule!$F$236:$FO$236, 0)</f>
        <v>0</v>
      </c>
      <c r="TYR250" s="214">
        <f>_xlfn.XLOOKUP(TYR234, Schedule!$F$226:$FO$226, Schedule!$F$236:$FO$236, 0)</f>
        <v>0</v>
      </c>
      <c r="TYS250" s="214">
        <f>_xlfn.XLOOKUP(TYS234, Schedule!$F$226:$FO$226, Schedule!$F$236:$FO$236, 0)</f>
        <v>0</v>
      </c>
      <c r="TYT250" s="214">
        <f>_xlfn.XLOOKUP(TYT234, Schedule!$F$226:$FO$226, Schedule!$F$236:$FO$236, 0)</f>
        <v>0</v>
      </c>
      <c r="TYU250" s="214">
        <f>_xlfn.XLOOKUP(TYU234, Schedule!$F$226:$FO$226, Schedule!$F$236:$FO$236, 0)</f>
        <v>0</v>
      </c>
      <c r="TYV250" s="214">
        <f>_xlfn.XLOOKUP(TYV234, Schedule!$F$226:$FO$226, Schedule!$F$236:$FO$236, 0)</f>
        <v>0</v>
      </c>
      <c r="TYW250" s="214">
        <f>_xlfn.XLOOKUP(TYW234, Schedule!$F$226:$FO$226, Schedule!$F$236:$FO$236, 0)</f>
        <v>0</v>
      </c>
      <c r="TYX250" s="214">
        <f>_xlfn.XLOOKUP(TYX234, Schedule!$F$226:$FO$226, Schedule!$F$236:$FO$236, 0)</f>
        <v>0</v>
      </c>
      <c r="TYY250" s="214">
        <f>_xlfn.XLOOKUP(TYY234, Schedule!$F$226:$FO$226, Schedule!$F$236:$FO$236, 0)</f>
        <v>0</v>
      </c>
      <c r="TYZ250" s="214">
        <f>_xlfn.XLOOKUP(TYZ234, Schedule!$F$226:$FO$226, Schedule!$F$236:$FO$236, 0)</f>
        <v>0</v>
      </c>
      <c r="TZA250" s="214">
        <f>_xlfn.XLOOKUP(TZA234, Schedule!$F$226:$FO$226, Schedule!$F$236:$FO$236, 0)</f>
        <v>0</v>
      </c>
      <c r="TZB250" s="214">
        <f>_xlfn.XLOOKUP(TZB234, Schedule!$F$226:$FO$226, Schedule!$F$236:$FO$236, 0)</f>
        <v>0</v>
      </c>
      <c r="TZC250" s="214">
        <f>_xlfn.XLOOKUP(TZC234, Schedule!$F$226:$FO$226, Schedule!$F$236:$FO$236, 0)</f>
        <v>0</v>
      </c>
      <c r="TZD250" s="214">
        <f>_xlfn.XLOOKUP(TZD234, Schedule!$F$226:$FO$226, Schedule!$F$236:$FO$236, 0)</f>
        <v>0</v>
      </c>
      <c r="TZE250" s="214">
        <f>_xlfn.XLOOKUP(TZE234, Schedule!$F$226:$FO$226, Schedule!$F$236:$FO$236, 0)</f>
        <v>0</v>
      </c>
      <c r="TZF250" s="214">
        <f>_xlfn.XLOOKUP(TZF234, Schedule!$F$226:$FO$226, Schedule!$F$236:$FO$236, 0)</f>
        <v>0</v>
      </c>
      <c r="TZG250" s="214">
        <f>_xlfn.XLOOKUP(TZG234, Schedule!$F$226:$FO$226, Schedule!$F$236:$FO$236, 0)</f>
        <v>0</v>
      </c>
      <c r="TZH250" s="214">
        <f>_xlfn.XLOOKUP(TZH234, Schedule!$F$226:$FO$226, Schedule!$F$236:$FO$236, 0)</f>
        <v>0</v>
      </c>
      <c r="TZI250" s="214">
        <f>_xlfn.XLOOKUP(TZI234, Schedule!$F$226:$FO$226, Schedule!$F$236:$FO$236, 0)</f>
        <v>0</v>
      </c>
      <c r="TZJ250" s="214">
        <f>_xlfn.XLOOKUP(TZJ234, Schedule!$F$226:$FO$226, Schedule!$F$236:$FO$236, 0)</f>
        <v>0</v>
      </c>
      <c r="TZK250" s="214">
        <f>_xlfn.XLOOKUP(TZK234, Schedule!$F$226:$FO$226, Schedule!$F$236:$FO$236, 0)</f>
        <v>0</v>
      </c>
      <c r="TZL250" s="214">
        <f>_xlfn.XLOOKUP(TZL234, Schedule!$F$226:$FO$226, Schedule!$F$236:$FO$236, 0)</f>
        <v>0</v>
      </c>
      <c r="TZM250" s="214">
        <f>_xlfn.XLOOKUP(TZM234, Schedule!$F$226:$FO$226, Schedule!$F$236:$FO$236, 0)</f>
        <v>0</v>
      </c>
      <c r="TZN250" s="214">
        <f>_xlfn.XLOOKUP(TZN234, Schedule!$F$226:$FO$226, Schedule!$F$236:$FO$236, 0)</f>
        <v>0</v>
      </c>
      <c r="TZO250" s="214">
        <f>_xlfn.XLOOKUP(TZO234, Schedule!$F$226:$FO$226, Schedule!$F$236:$FO$236, 0)</f>
        <v>0</v>
      </c>
      <c r="TZP250" s="214">
        <f>_xlfn.XLOOKUP(TZP234, Schedule!$F$226:$FO$226, Schedule!$F$236:$FO$236, 0)</f>
        <v>0</v>
      </c>
      <c r="TZQ250" s="214">
        <f>_xlfn.XLOOKUP(TZQ234, Schedule!$F$226:$FO$226, Schedule!$F$236:$FO$236, 0)</f>
        <v>0</v>
      </c>
      <c r="TZR250" s="214">
        <f>_xlfn.XLOOKUP(TZR234, Schedule!$F$226:$FO$226, Schedule!$F$236:$FO$236, 0)</f>
        <v>0</v>
      </c>
      <c r="TZS250" s="214">
        <f>_xlfn.XLOOKUP(TZS234, Schedule!$F$226:$FO$226, Schedule!$F$236:$FO$236, 0)</f>
        <v>0</v>
      </c>
      <c r="TZT250" s="214">
        <f>_xlfn.XLOOKUP(TZT234, Schedule!$F$226:$FO$226, Schedule!$F$236:$FO$236, 0)</f>
        <v>0</v>
      </c>
      <c r="TZU250" s="214">
        <f>_xlfn.XLOOKUP(TZU234, Schedule!$F$226:$FO$226, Schedule!$F$236:$FO$236, 0)</f>
        <v>0</v>
      </c>
      <c r="TZV250" s="214">
        <f>_xlfn.XLOOKUP(TZV234, Schedule!$F$226:$FO$226, Schedule!$F$236:$FO$236, 0)</f>
        <v>0</v>
      </c>
      <c r="TZW250" s="214">
        <f>_xlfn.XLOOKUP(TZW234, Schedule!$F$226:$FO$226, Schedule!$F$236:$FO$236, 0)</f>
        <v>0</v>
      </c>
      <c r="TZX250" s="214">
        <f>_xlfn.XLOOKUP(TZX234, Schedule!$F$226:$FO$226, Schedule!$F$236:$FO$236, 0)</f>
        <v>0</v>
      </c>
      <c r="TZY250" s="214">
        <f>_xlfn.XLOOKUP(TZY234, Schedule!$F$226:$FO$226, Schedule!$F$236:$FO$236, 0)</f>
        <v>0</v>
      </c>
      <c r="TZZ250" s="214">
        <f>_xlfn.XLOOKUP(TZZ234, Schedule!$F$226:$FO$226, Schedule!$F$236:$FO$236, 0)</f>
        <v>0</v>
      </c>
      <c r="UAA250" s="214">
        <f>_xlfn.XLOOKUP(UAA234, Schedule!$F$226:$FO$226, Schedule!$F$236:$FO$236, 0)</f>
        <v>0</v>
      </c>
      <c r="UAB250" s="214">
        <f>_xlfn.XLOOKUP(UAB234, Schedule!$F$226:$FO$226, Schedule!$F$236:$FO$236, 0)</f>
        <v>0</v>
      </c>
      <c r="UAC250" s="214">
        <f>_xlfn.XLOOKUP(UAC234, Schedule!$F$226:$FO$226, Schedule!$F$236:$FO$236, 0)</f>
        <v>0</v>
      </c>
      <c r="UAD250" s="214">
        <f>_xlfn.XLOOKUP(UAD234, Schedule!$F$226:$FO$226, Schedule!$F$236:$FO$236, 0)</f>
        <v>0</v>
      </c>
      <c r="UAE250" s="214">
        <f>_xlfn.XLOOKUP(UAE234, Schedule!$F$226:$FO$226, Schedule!$F$236:$FO$236, 0)</f>
        <v>0</v>
      </c>
      <c r="UAF250" s="214">
        <f>_xlfn.XLOOKUP(UAF234, Schedule!$F$226:$FO$226, Schedule!$F$236:$FO$236, 0)</f>
        <v>0</v>
      </c>
      <c r="UAG250" s="214">
        <f>_xlfn.XLOOKUP(UAG234, Schedule!$F$226:$FO$226, Schedule!$F$236:$FO$236, 0)</f>
        <v>0</v>
      </c>
      <c r="UAH250" s="214">
        <f>_xlfn.XLOOKUP(UAH234, Schedule!$F$226:$FO$226, Schedule!$F$236:$FO$236, 0)</f>
        <v>0</v>
      </c>
      <c r="UAI250" s="214">
        <f>_xlfn.XLOOKUP(UAI234, Schedule!$F$226:$FO$226, Schedule!$F$236:$FO$236, 0)</f>
        <v>0</v>
      </c>
      <c r="UAJ250" s="214">
        <f>_xlfn.XLOOKUP(UAJ234, Schedule!$F$226:$FO$226, Schedule!$F$236:$FO$236, 0)</f>
        <v>0</v>
      </c>
      <c r="UAK250" s="214">
        <f>_xlfn.XLOOKUP(UAK234, Schedule!$F$226:$FO$226, Schedule!$F$236:$FO$236, 0)</f>
        <v>0</v>
      </c>
      <c r="UAL250" s="214">
        <f>_xlfn.XLOOKUP(UAL234, Schedule!$F$226:$FO$226, Schedule!$F$236:$FO$236, 0)</f>
        <v>0</v>
      </c>
      <c r="UAM250" s="214">
        <f>_xlfn.XLOOKUP(UAM234, Schedule!$F$226:$FO$226, Schedule!$F$236:$FO$236, 0)</f>
        <v>0</v>
      </c>
      <c r="UAN250" s="214">
        <f>_xlfn.XLOOKUP(UAN234, Schedule!$F$226:$FO$226, Schedule!$F$236:$FO$236, 0)</f>
        <v>0</v>
      </c>
      <c r="UAO250" s="214">
        <f>_xlfn.XLOOKUP(UAO234, Schedule!$F$226:$FO$226, Schedule!$F$236:$FO$236, 0)</f>
        <v>0</v>
      </c>
      <c r="UAP250" s="214">
        <f>_xlfn.XLOOKUP(UAP234, Schedule!$F$226:$FO$226, Schedule!$F$236:$FO$236, 0)</f>
        <v>0</v>
      </c>
      <c r="UAQ250" s="214">
        <f>_xlfn.XLOOKUP(UAQ234, Schedule!$F$226:$FO$226, Schedule!$F$236:$FO$236, 0)</f>
        <v>0</v>
      </c>
      <c r="UAR250" s="214">
        <f>_xlfn.XLOOKUP(UAR234, Schedule!$F$226:$FO$226, Schedule!$F$236:$FO$236, 0)</f>
        <v>0</v>
      </c>
      <c r="UAS250" s="214">
        <f>_xlfn.XLOOKUP(UAS234, Schedule!$F$226:$FO$226, Schedule!$F$236:$FO$236, 0)</f>
        <v>0</v>
      </c>
      <c r="UAT250" s="214">
        <f>_xlfn.XLOOKUP(UAT234, Schedule!$F$226:$FO$226, Schedule!$F$236:$FO$236, 0)</f>
        <v>0</v>
      </c>
      <c r="UAU250" s="214">
        <f>_xlfn.XLOOKUP(UAU234, Schedule!$F$226:$FO$226, Schedule!$F$236:$FO$236, 0)</f>
        <v>0</v>
      </c>
      <c r="UAV250" s="214">
        <f>_xlfn.XLOOKUP(UAV234, Schedule!$F$226:$FO$226, Schedule!$F$236:$FO$236, 0)</f>
        <v>0</v>
      </c>
      <c r="UAW250" s="214">
        <f>_xlfn.XLOOKUP(UAW234, Schedule!$F$226:$FO$226, Schedule!$F$236:$FO$236, 0)</f>
        <v>0</v>
      </c>
      <c r="UAX250" s="214">
        <f>_xlfn.XLOOKUP(UAX234, Schedule!$F$226:$FO$226, Schedule!$F$236:$FO$236, 0)</f>
        <v>0</v>
      </c>
      <c r="UAY250" s="214">
        <f>_xlfn.XLOOKUP(UAY234, Schedule!$F$226:$FO$226, Schedule!$F$236:$FO$236, 0)</f>
        <v>0</v>
      </c>
      <c r="UAZ250" s="214">
        <f>_xlfn.XLOOKUP(UAZ234, Schedule!$F$226:$FO$226, Schedule!$F$236:$FO$236, 0)</f>
        <v>0</v>
      </c>
      <c r="UBA250" s="214">
        <f>_xlfn.XLOOKUP(UBA234, Schedule!$F$226:$FO$226, Schedule!$F$236:$FO$236, 0)</f>
        <v>0</v>
      </c>
      <c r="UBB250" s="214">
        <f>_xlfn.XLOOKUP(UBB234, Schedule!$F$226:$FO$226, Schedule!$F$236:$FO$236, 0)</f>
        <v>0</v>
      </c>
      <c r="UBC250" s="214">
        <f>_xlfn.XLOOKUP(UBC234, Schedule!$F$226:$FO$226, Schedule!$F$236:$FO$236, 0)</f>
        <v>0</v>
      </c>
      <c r="UBD250" s="214">
        <f>_xlfn.XLOOKUP(UBD234, Schedule!$F$226:$FO$226, Schedule!$F$236:$FO$236, 0)</f>
        <v>0</v>
      </c>
      <c r="UBE250" s="214">
        <f>_xlfn.XLOOKUP(UBE234, Schedule!$F$226:$FO$226, Schedule!$F$236:$FO$236, 0)</f>
        <v>0</v>
      </c>
      <c r="UBF250" s="214">
        <f>_xlfn.XLOOKUP(UBF234, Schedule!$F$226:$FO$226, Schedule!$F$236:$FO$236, 0)</f>
        <v>0</v>
      </c>
      <c r="UBG250" s="214">
        <f>_xlfn.XLOOKUP(UBG234, Schedule!$F$226:$FO$226, Schedule!$F$236:$FO$236, 0)</f>
        <v>0</v>
      </c>
      <c r="UBH250" s="214">
        <f>_xlfn.XLOOKUP(UBH234, Schedule!$F$226:$FO$226, Schedule!$F$236:$FO$236, 0)</f>
        <v>0</v>
      </c>
      <c r="UBI250" s="214">
        <f>_xlfn.XLOOKUP(UBI234, Schedule!$F$226:$FO$226, Schedule!$F$236:$FO$236, 0)</f>
        <v>0</v>
      </c>
      <c r="UBJ250" s="214">
        <f>_xlfn.XLOOKUP(UBJ234, Schedule!$F$226:$FO$226, Schedule!$F$236:$FO$236, 0)</f>
        <v>0</v>
      </c>
      <c r="UBK250" s="214">
        <f>_xlfn.XLOOKUP(UBK234, Schedule!$F$226:$FO$226, Schedule!$F$236:$FO$236, 0)</f>
        <v>0</v>
      </c>
      <c r="UBL250" s="214">
        <f>_xlfn.XLOOKUP(UBL234, Schedule!$F$226:$FO$226, Schedule!$F$236:$FO$236, 0)</f>
        <v>0</v>
      </c>
      <c r="UBM250" s="214">
        <f>_xlfn.XLOOKUP(UBM234, Schedule!$F$226:$FO$226, Schedule!$F$236:$FO$236, 0)</f>
        <v>0</v>
      </c>
      <c r="UBN250" s="214">
        <f>_xlfn.XLOOKUP(UBN234, Schedule!$F$226:$FO$226, Schedule!$F$236:$FO$236, 0)</f>
        <v>0</v>
      </c>
      <c r="UBO250" s="214">
        <f>_xlfn.XLOOKUP(UBO234, Schedule!$F$226:$FO$226, Schedule!$F$236:$FO$236, 0)</f>
        <v>0</v>
      </c>
      <c r="UBP250" s="214">
        <f>_xlfn.XLOOKUP(UBP234, Schedule!$F$226:$FO$226, Schedule!$F$236:$FO$236, 0)</f>
        <v>0</v>
      </c>
      <c r="UBQ250" s="214">
        <f>_xlfn.XLOOKUP(UBQ234, Schedule!$F$226:$FO$226, Schedule!$F$236:$FO$236, 0)</f>
        <v>0</v>
      </c>
      <c r="UBR250" s="214">
        <f>_xlfn.XLOOKUP(UBR234, Schedule!$F$226:$FO$226, Schedule!$F$236:$FO$236, 0)</f>
        <v>0</v>
      </c>
      <c r="UBS250" s="214">
        <f>_xlfn.XLOOKUP(UBS234, Schedule!$F$226:$FO$226, Schedule!$F$236:$FO$236, 0)</f>
        <v>0</v>
      </c>
      <c r="UBT250" s="214">
        <f>_xlfn.XLOOKUP(UBT234, Schedule!$F$226:$FO$226, Schedule!$F$236:$FO$236, 0)</f>
        <v>0</v>
      </c>
      <c r="UBU250" s="214">
        <f>_xlfn.XLOOKUP(UBU234, Schedule!$F$226:$FO$226, Schedule!$F$236:$FO$236, 0)</f>
        <v>0</v>
      </c>
      <c r="UBV250" s="214">
        <f>_xlfn.XLOOKUP(UBV234, Schedule!$F$226:$FO$226, Schedule!$F$236:$FO$236, 0)</f>
        <v>0</v>
      </c>
      <c r="UBW250" s="214">
        <f>_xlfn.XLOOKUP(UBW234, Schedule!$F$226:$FO$226, Schedule!$F$236:$FO$236, 0)</f>
        <v>0</v>
      </c>
      <c r="UBX250" s="214">
        <f>_xlfn.XLOOKUP(UBX234, Schedule!$F$226:$FO$226, Schedule!$F$236:$FO$236, 0)</f>
        <v>0</v>
      </c>
      <c r="UBY250" s="214">
        <f>_xlfn.XLOOKUP(UBY234, Schedule!$F$226:$FO$226, Schedule!$F$236:$FO$236, 0)</f>
        <v>0</v>
      </c>
      <c r="UBZ250" s="214">
        <f>_xlfn.XLOOKUP(UBZ234, Schedule!$F$226:$FO$226, Schedule!$F$236:$FO$236, 0)</f>
        <v>0</v>
      </c>
      <c r="UCA250" s="214">
        <f>_xlfn.XLOOKUP(UCA234, Schedule!$F$226:$FO$226, Schedule!$F$236:$FO$236, 0)</f>
        <v>0</v>
      </c>
      <c r="UCB250" s="214">
        <f>_xlfn.XLOOKUP(UCB234, Schedule!$F$226:$FO$226, Schedule!$F$236:$FO$236, 0)</f>
        <v>0</v>
      </c>
      <c r="UCC250" s="214">
        <f>_xlfn.XLOOKUP(UCC234, Schedule!$F$226:$FO$226, Schedule!$F$236:$FO$236, 0)</f>
        <v>0</v>
      </c>
      <c r="UCD250" s="214">
        <f>_xlfn.XLOOKUP(UCD234, Schedule!$F$226:$FO$226, Schedule!$F$236:$FO$236, 0)</f>
        <v>0</v>
      </c>
      <c r="UCE250" s="214">
        <f>_xlfn.XLOOKUP(UCE234, Schedule!$F$226:$FO$226, Schedule!$F$236:$FO$236, 0)</f>
        <v>0</v>
      </c>
      <c r="UCF250" s="214">
        <f>_xlfn.XLOOKUP(UCF234, Schedule!$F$226:$FO$226, Schedule!$F$236:$FO$236, 0)</f>
        <v>0</v>
      </c>
      <c r="UCG250" s="214">
        <f>_xlfn.XLOOKUP(UCG234, Schedule!$F$226:$FO$226, Schedule!$F$236:$FO$236, 0)</f>
        <v>0</v>
      </c>
      <c r="UCH250" s="214">
        <f>_xlfn.XLOOKUP(UCH234, Schedule!$F$226:$FO$226, Schedule!$F$236:$FO$236, 0)</f>
        <v>0</v>
      </c>
      <c r="UCI250" s="214">
        <f>_xlfn.XLOOKUP(UCI234, Schedule!$F$226:$FO$226, Schedule!$F$236:$FO$236, 0)</f>
        <v>0</v>
      </c>
      <c r="UCJ250" s="214">
        <f>_xlfn.XLOOKUP(UCJ234, Schedule!$F$226:$FO$226, Schedule!$F$236:$FO$236, 0)</f>
        <v>0</v>
      </c>
      <c r="UCK250" s="214">
        <f>_xlfn.XLOOKUP(UCK234, Schedule!$F$226:$FO$226, Schedule!$F$236:$FO$236, 0)</f>
        <v>0</v>
      </c>
      <c r="UCL250" s="214">
        <f>_xlfn.XLOOKUP(UCL234, Schedule!$F$226:$FO$226, Schedule!$F$236:$FO$236, 0)</f>
        <v>0</v>
      </c>
      <c r="UCM250" s="214">
        <f>_xlfn.XLOOKUP(UCM234, Schedule!$F$226:$FO$226, Schedule!$F$236:$FO$236, 0)</f>
        <v>0</v>
      </c>
      <c r="UCN250" s="214">
        <f>_xlfn.XLOOKUP(UCN234, Schedule!$F$226:$FO$226, Schedule!$F$236:$FO$236, 0)</f>
        <v>0</v>
      </c>
      <c r="UCO250" s="214">
        <f>_xlfn.XLOOKUP(UCO234, Schedule!$F$226:$FO$226, Schedule!$F$236:$FO$236, 0)</f>
        <v>0</v>
      </c>
      <c r="UCP250" s="214">
        <f>_xlfn.XLOOKUP(UCP234, Schedule!$F$226:$FO$226, Schedule!$F$236:$FO$236, 0)</f>
        <v>0</v>
      </c>
      <c r="UCQ250" s="214">
        <f>_xlfn.XLOOKUP(UCQ234, Schedule!$F$226:$FO$226, Schedule!$F$236:$FO$236, 0)</f>
        <v>0</v>
      </c>
      <c r="UCR250" s="214">
        <f>_xlfn.XLOOKUP(UCR234, Schedule!$F$226:$FO$226, Schedule!$F$236:$FO$236, 0)</f>
        <v>0</v>
      </c>
      <c r="UCS250" s="214">
        <f>_xlfn.XLOOKUP(UCS234, Schedule!$F$226:$FO$226, Schedule!$F$236:$FO$236, 0)</f>
        <v>0</v>
      </c>
      <c r="UCT250" s="214">
        <f>_xlfn.XLOOKUP(UCT234, Schedule!$F$226:$FO$226, Schedule!$F$236:$FO$236, 0)</f>
        <v>0</v>
      </c>
      <c r="UCU250" s="214">
        <f>_xlfn.XLOOKUP(UCU234, Schedule!$F$226:$FO$226, Schedule!$F$236:$FO$236, 0)</f>
        <v>0</v>
      </c>
      <c r="UCV250" s="214">
        <f>_xlfn.XLOOKUP(UCV234, Schedule!$F$226:$FO$226, Schedule!$F$236:$FO$236, 0)</f>
        <v>0</v>
      </c>
      <c r="UCW250" s="214">
        <f>_xlfn.XLOOKUP(UCW234, Schedule!$F$226:$FO$226, Schedule!$F$236:$FO$236, 0)</f>
        <v>0</v>
      </c>
      <c r="UCX250" s="214">
        <f>_xlfn.XLOOKUP(UCX234, Schedule!$F$226:$FO$226, Schedule!$F$236:$FO$236, 0)</f>
        <v>0</v>
      </c>
      <c r="UCY250" s="214">
        <f>_xlfn.XLOOKUP(UCY234, Schedule!$F$226:$FO$226, Schedule!$F$236:$FO$236, 0)</f>
        <v>0</v>
      </c>
      <c r="UCZ250" s="214">
        <f>_xlfn.XLOOKUP(UCZ234, Schedule!$F$226:$FO$226, Schedule!$F$236:$FO$236, 0)</f>
        <v>0</v>
      </c>
      <c r="UDA250" s="214">
        <f>_xlfn.XLOOKUP(UDA234, Schedule!$F$226:$FO$226, Schedule!$F$236:$FO$236, 0)</f>
        <v>0</v>
      </c>
      <c r="UDB250" s="214">
        <f>_xlfn.XLOOKUP(UDB234, Schedule!$F$226:$FO$226, Schedule!$F$236:$FO$236, 0)</f>
        <v>0</v>
      </c>
      <c r="UDC250" s="214">
        <f>_xlfn.XLOOKUP(UDC234, Schedule!$F$226:$FO$226, Schedule!$F$236:$FO$236, 0)</f>
        <v>0</v>
      </c>
      <c r="UDD250" s="214">
        <f>_xlfn.XLOOKUP(UDD234, Schedule!$F$226:$FO$226, Schedule!$F$236:$FO$236, 0)</f>
        <v>0</v>
      </c>
      <c r="UDE250" s="214">
        <f>_xlfn.XLOOKUP(UDE234, Schedule!$F$226:$FO$226, Schedule!$F$236:$FO$236, 0)</f>
        <v>0</v>
      </c>
      <c r="UDF250" s="214">
        <f>_xlfn.XLOOKUP(UDF234, Schedule!$F$226:$FO$226, Schedule!$F$236:$FO$236, 0)</f>
        <v>0</v>
      </c>
      <c r="UDG250" s="214">
        <f>_xlfn.XLOOKUP(UDG234, Schedule!$F$226:$FO$226, Schedule!$F$236:$FO$236, 0)</f>
        <v>0</v>
      </c>
      <c r="UDH250" s="214">
        <f>_xlfn.XLOOKUP(UDH234, Schedule!$F$226:$FO$226, Schedule!$F$236:$FO$236, 0)</f>
        <v>0</v>
      </c>
      <c r="UDI250" s="214">
        <f>_xlfn.XLOOKUP(UDI234, Schedule!$F$226:$FO$226, Schedule!$F$236:$FO$236, 0)</f>
        <v>0</v>
      </c>
      <c r="UDJ250" s="214">
        <f>_xlfn.XLOOKUP(UDJ234, Schedule!$F$226:$FO$226, Schedule!$F$236:$FO$236, 0)</f>
        <v>0</v>
      </c>
      <c r="UDK250" s="214">
        <f>_xlfn.XLOOKUP(UDK234, Schedule!$F$226:$FO$226, Schedule!$F$236:$FO$236, 0)</f>
        <v>0</v>
      </c>
      <c r="UDL250" s="214">
        <f>_xlfn.XLOOKUP(UDL234, Schedule!$F$226:$FO$226, Schedule!$F$236:$FO$236, 0)</f>
        <v>0</v>
      </c>
      <c r="UDM250" s="214">
        <f>_xlfn.XLOOKUP(UDM234, Schedule!$F$226:$FO$226, Schedule!$F$236:$FO$236, 0)</f>
        <v>0</v>
      </c>
      <c r="UDN250" s="214">
        <f>_xlfn.XLOOKUP(UDN234, Schedule!$F$226:$FO$226, Schedule!$F$236:$FO$236, 0)</f>
        <v>0</v>
      </c>
      <c r="UDO250" s="214">
        <f>_xlfn.XLOOKUP(UDO234, Schedule!$F$226:$FO$226, Schedule!$F$236:$FO$236, 0)</f>
        <v>0</v>
      </c>
      <c r="UDP250" s="214">
        <f>_xlfn.XLOOKUP(UDP234, Schedule!$F$226:$FO$226, Schedule!$F$236:$FO$236, 0)</f>
        <v>0</v>
      </c>
      <c r="UDQ250" s="214">
        <f>_xlfn.XLOOKUP(UDQ234, Schedule!$F$226:$FO$226, Schedule!$F$236:$FO$236, 0)</f>
        <v>0</v>
      </c>
      <c r="UDR250" s="214">
        <f>_xlfn.XLOOKUP(UDR234, Schedule!$F$226:$FO$226, Schedule!$F$236:$FO$236, 0)</f>
        <v>0</v>
      </c>
      <c r="UDS250" s="214">
        <f>_xlfn.XLOOKUP(UDS234, Schedule!$F$226:$FO$226, Schedule!$F$236:$FO$236, 0)</f>
        <v>0</v>
      </c>
      <c r="UDT250" s="214">
        <f>_xlfn.XLOOKUP(UDT234, Schedule!$F$226:$FO$226, Schedule!$F$236:$FO$236, 0)</f>
        <v>0</v>
      </c>
      <c r="UDU250" s="214">
        <f>_xlfn.XLOOKUP(UDU234, Schedule!$F$226:$FO$226, Schedule!$F$236:$FO$236, 0)</f>
        <v>0</v>
      </c>
      <c r="UDV250" s="214">
        <f>_xlfn.XLOOKUP(UDV234, Schedule!$F$226:$FO$226, Schedule!$F$236:$FO$236, 0)</f>
        <v>0</v>
      </c>
      <c r="UDW250" s="214">
        <f>_xlfn.XLOOKUP(UDW234, Schedule!$F$226:$FO$226, Schedule!$F$236:$FO$236, 0)</f>
        <v>0</v>
      </c>
      <c r="UDX250" s="214">
        <f>_xlfn.XLOOKUP(UDX234, Schedule!$F$226:$FO$226, Schedule!$F$236:$FO$236, 0)</f>
        <v>0</v>
      </c>
      <c r="UDY250" s="214">
        <f>_xlfn.XLOOKUP(UDY234, Schedule!$F$226:$FO$226, Schedule!$F$236:$FO$236, 0)</f>
        <v>0</v>
      </c>
      <c r="UDZ250" s="214">
        <f>_xlfn.XLOOKUP(UDZ234, Schedule!$F$226:$FO$226, Schedule!$F$236:$FO$236, 0)</f>
        <v>0</v>
      </c>
      <c r="UEA250" s="214">
        <f>_xlfn.XLOOKUP(UEA234, Schedule!$F$226:$FO$226, Schedule!$F$236:$FO$236, 0)</f>
        <v>0</v>
      </c>
      <c r="UEB250" s="214">
        <f>_xlfn.XLOOKUP(UEB234, Schedule!$F$226:$FO$226, Schedule!$F$236:$FO$236, 0)</f>
        <v>0</v>
      </c>
      <c r="UEC250" s="214">
        <f>_xlfn.XLOOKUP(UEC234, Schedule!$F$226:$FO$226, Schedule!$F$236:$FO$236, 0)</f>
        <v>0</v>
      </c>
      <c r="UED250" s="214">
        <f>_xlfn.XLOOKUP(UED234, Schedule!$F$226:$FO$226, Schedule!$F$236:$FO$236, 0)</f>
        <v>0</v>
      </c>
      <c r="UEE250" s="214">
        <f>_xlfn.XLOOKUP(UEE234, Schedule!$F$226:$FO$226, Schedule!$F$236:$FO$236, 0)</f>
        <v>0</v>
      </c>
      <c r="UEF250" s="214">
        <f>_xlfn.XLOOKUP(UEF234, Schedule!$F$226:$FO$226, Schedule!$F$236:$FO$236, 0)</f>
        <v>0</v>
      </c>
      <c r="UEG250" s="214">
        <f>_xlfn.XLOOKUP(UEG234, Schedule!$F$226:$FO$226, Schedule!$F$236:$FO$236, 0)</f>
        <v>0</v>
      </c>
      <c r="UEH250" s="214">
        <f>_xlfn.XLOOKUP(UEH234, Schedule!$F$226:$FO$226, Schedule!$F$236:$FO$236, 0)</f>
        <v>0</v>
      </c>
      <c r="UEI250" s="214">
        <f>_xlfn.XLOOKUP(UEI234, Schedule!$F$226:$FO$226, Schedule!$F$236:$FO$236, 0)</f>
        <v>0</v>
      </c>
      <c r="UEJ250" s="214">
        <f>_xlfn.XLOOKUP(UEJ234, Schedule!$F$226:$FO$226, Schedule!$F$236:$FO$236, 0)</f>
        <v>0</v>
      </c>
      <c r="UEK250" s="214">
        <f>_xlfn.XLOOKUP(UEK234, Schedule!$F$226:$FO$226, Schedule!$F$236:$FO$236, 0)</f>
        <v>0</v>
      </c>
      <c r="UEL250" s="214">
        <f>_xlfn.XLOOKUP(UEL234, Schedule!$F$226:$FO$226, Schedule!$F$236:$FO$236, 0)</f>
        <v>0</v>
      </c>
      <c r="UEM250" s="214">
        <f>_xlfn.XLOOKUP(UEM234, Schedule!$F$226:$FO$226, Schedule!$F$236:$FO$236, 0)</f>
        <v>0</v>
      </c>
      <c r="UEN250" s="214">
        <f>_xlfn.XLOOKUP(UEN234, Schedule!$F$226:$FO$226, Schedule!$F$236:$FO$236, 0)</f>
        <v>0</v>
      </c>
      <c r="UEO250" s="214">
        <f>_xlfn.XLOOKUP(UEO234, Schedule!$F$226:$FO$226, Schedule!$F$236:$FO$236, 0)</f>
        <v>0</v>
      </c>
      <c r="UEP250" s="214">
        <f>_xlfn.XLOOKUP(UEP234, Schedule!$F$226:$FO$226, Schedule!$F$236:$FO$236, 0)</f>
        <v>0</v>
      </c>
      <c r="UEQ250" s="214">
        <f>_xlfn.XLOOKUP(UEQ234, Schedule!$F$226:$FO$226, Schedule!$F$236:$FO$236, 0)</f>
        <v>0</v>
      </c>
      <c r="UER250" s="214">
        <f>_xlfn.XLOOKUP(UER234, Schedule!$F$226:$FO$226, Schedule!$F$236:$FO$236, 0)</f>
        <v>0</v>
      </c>
      <c r="UES250" s="214">
        <f>_xlfn.XLOOKUP(UES234, Schedule!$F$226:$FO$226, Schedule!$F$236:$FO$236, 0)</f>
        <v>0</v>
      </c>
      <c r="UET250" s="214">
        <f>_xlfn.XLOOKUP(UET234, Schedule!$F$226:$FO$226, Schedule!$F$236:$FO$236, 0)</f>
        <v>0</v>
      </c>
      <c r="UEU250" s="214">
        <f>_xlfn.XLOOKUP(UEU234, Schedule!$F$226:$FO$226, Schedule!$F$236:$FO$236, 0)</f>
        <v>0</v>
      </c>
      <c r="UEV250" s="214">
        <f>_xlfn.XLOOKUP(UEV234, Schedule!$F$226:$FO$226, Schedule!$F$236:$FO$236, 0)</f>
        <v>0</v>
      </c>
      <c r="UEW250" s="214">
        <f>_xlfn.XLOOKUP(UEW234, Schedule!$F$226:$FO$226, Schedule!$F$236:$FO$236, 0)</f>
        <v>0</v>
      </c>
      <c r="UEX250" s="214">
        <f>_xlfn.XLOOKUP(UEX234, Schedule!$F$226:$FO$226, Schedule!$F$236:$FO$236, 0)</f>
        <v>0</v>
      </c>
      <c r="UEY250" s="214">
        <f>_xlfn.XLOOKUP(UEY234, Schedule!$F$226:$FO$226, Schedule!$F$236:$FO$236, 0)</f>
        <v>0</v>
      </c>
      <c r="UEZ250" s="214">
        <f>_xlfn.XLOOKUP(UEZ234, Schedule!$F$226:$FO$226, Schedule!$F$236:$FO$236, 0)</f>
        <v>0</v>
      </c>
      <c r="UFA250" s="214">
        <f>_xlfn.XLOOKUP(UFA234, Schedule!$F$226:$FO$226, Schedule!$F$236:$FO$236, 0)</f>
        <v>0</v>
      </c>
      <c r="UFB250" s="214">
        <f>_xlfn.XLOOKUP(UFB234, Schedule!$F$226:$FO$226, Schedule!$F$236:$FO$236, 0)</f>
        <v>0</v>
      </c>
      <c r="UFC250" s="214">
        <f>_xlfn.XLOOKUP(UFC234, Schedule!$F$226:$FO$226, Schedule!$F$236:$FO$236, 0)</f>
        <v>0</v>
      </c>
      <c r="UFD250" s="214">
        <f>_xlfn.XLOOKUP(UFD234, Schedule!$F$226:$FO$226, Schedule!$F$236:$FO$236, 0)</f>
        <v>0</v>
      </c>
      <c r="UFE250" s="214">
        <f>_xlfn.XLOOKUP(UFE234, Schedule!$F$226:$FO$226, Schedule!$F$236:$FO$236, 0)</f>
        <v>0</v>
      </c>
      <c r="UFF250" s="214">
        <f>_xlfn.XLOOKUP(UFF234, Schedule!$F$226:$FO$226, Schedule!$F$236:$FO$236, 0)</f>
        <v>0</v>
      </c>
      <c r="UFG250" s="214">
        <f>_xlfn.XLOOKUP(UFG234, Schedule!$F$226:$FO$226, Schedule!$F$236:$FO$236, 0)</f>
        <v>0</v>
      </c>
      <c r="UFH250" s="214">
        <f>_xlfn.XLOOKUP(UFH234, Schedule!$F$226:$FO$226, Schedule!$F$236:$FO$236, 0)</f>
        <v>0</v>
      </c>
      <c r="UFI250" s="214">
        <f>_xlfn.XLOOKUP(UFI234, Schedule!$F$226:$FO$226, Schedule!$F$236:$FO$236, 0)</f>
        <v>0</v>
      </c>
      <c r="UFJ250" s="214">
        <f>_xlfn.XLOOKUP(UFJ234, Schedule!$F$226:$FO$226, Schedule!$F$236:$FO$236, 0)</f>
        <v>0</v>
      </c>
      <c r="UFK250" s="214">
        <f>_xlfn.XLOOKUP(UFK234, Schedule!$F$226:$FO$226, Schedule!$F$236:$FO$236, 0)</f>
        <v>0</v>
      </c>
      <c r="UFL250" s="214">
        <f>_xlfn.XLOOKUP(UFL234, Schedule!$F$226:$FO$226, Schedule!$F$236:$FO$236, 0)</f>
        <v>0</v>
      </c>
      <c r="UFM250" s="214">
        <f>_xlfn.XLOOKUP(UFM234, Schedule!$F$226:$FO$226, Schedule!$F$236:$FO$236, 0)</f>
        <v>0</v>
      </c>
      <c r="UFN250" s="214">
        <f>_xlfn.XLOOKUP(UFN234, Schedule!$F$226:$FO$226, Schedule!$F$236:$FO$236, 0)</f>
        <v>0</v>
      </c>
      <c r="UFO250" s="214">
        <f>_xlfn.XLOOKUP(UFO234, Schedule!$F$226:$FO$226, Schedule!$F$236:$FO$236, 0)</f>
        <v>0</v>
      </c>
      <c r="UFP250" s="214">
        <f>_xlfn.XLOOKUP(UFP234, Schedule!$F$226:$FO$226, Schedule!$F$236:$FO$236, 0)</f>
        <v>0</v>
      </c>
      <c r="UFQ250" s="214">
        <f>_xlfn.XLOOKUP(UFQ234, Schedule!$F$226:$FO$226, Schedule!$F$236:$FO$236, 0)</f>
        <v>0</v>
      </c>
      <c r="UFR250" s="214">
        <f>_xlfn.XLOOKUP(UFR234, Schedule!$F$226:$FO$226, Schedule!$F$236:$FO$236, 0)</f>
        <v>0</v>
      </c>
      <c r="UFS250" s="214">
        <f>_xlfn.XLOOKUP(UFS234, Schedule!$F$226:$FO$226, Schedule!$F$236:$FO$236, 0)</f>
        <v>0</v>
      </c>
      <c r="UFT250" s="214">
        <f>_xlfn.XLOOKUP(UFT234, Schedule!$F$226:$FO$226, Schedule!$F$236:$FO$236, 0)</f>
        <v>0</v>
      </c>
      <c r="UFU250" s="214">
        <f>_xlfn.XLOOKUP(UFU234, Schedule!$F$226:$FO$226, Schedule!$F$236:$FO$236, 0)</f>
        <v>0</v>
      </c>
      <c r="UFV250" s="214">
        <f>_xlfn.XLOOKUP(UFV234, Schedule!$F$226:$FO$226, Schedule!$F$236:$FO$236, 0)</f>
        <v>0</v>
      </c>
      <c r="UFW250" s="214">
        <f>_xlfn.XLOOKUP(UFW234, Schedule!$F$226:$FO$226, Schedule!$F$236:$FO$236, 0)</f>
        <v>0</v>
      </c>
      <c r="UFX250" s="214">
        <f>_xlfn.XLOOKUP(UFX234, Schedule!$F$226:$FO$226, Schedule!$F$236:$FO$236, 0)</f>
        <v>0</v>
      </c>
      <c r="UFY250" s="214">
        <f>_xlfn.XLOOKUP(UFY234, Schedule!$F$226:$FO$226, Schedule!$F$236:$FO$236, 0)</f>
        <v>0</v>
      </c>
      <c r="UFZ250" s="214">
        <f>_xlfn.XLOOKUP(UFZ234, Schedule!$F$226:$FO$226, Schedule!$F$236:$FO$236, 0)</f>
        <v>0</v>
      </c>
      <c r="UGA250" s="214">
        <f>_xlfn.XLOOKUP(UGA234, Schedule!$F$226:$FO$226, Schedule!$F$236:$FO$236, 0)</f>
        <v>0</v>
      </c>
      <c r="UGB250" s="214">
        <f>_xlfn.XLOOKUP(UGB234, Schedule!$F$226:$FO$226, Schedule!$F$236:$FO$236, 0)</f>
        <v>0</v>
      </c>
      <c r="UGC250" s="214">
        <f>_xlfn.XLOOKUP(UGC234, Schedule!$F$226:$FO$226, Schedule!$F$236:$FO$236, 0)</f>
        <v>0</v>
      </c>
      <c r="UGD250" s="214">
        <f>_xlfn.XLOOKUP(UGD234, Schedule!$F$226:$FO$226, Schedule!$F$236:$FO$236, 0)</f>
        <v>0</v>
      </c>
      <c r="UGE250" s="214">
        <f>_xlfn.XLOOKUP(UGE234, Schedule!$F$226:$FO$226, Schedule!$F$236:$FO$236, 0)</f>
        <v>0</v>
      </c>
      <c r="UGF250" s="214">
        <f>_xlfn.XLOOKUP(UGF234, Schedule!$F$226:$FO$226, Schedule!$F$236:$FO$236, 0)</f>
        <v>0</v>
      </c>
      <c r="UGG250" s="214">
        <f>_xlfn.XLOOKUP(UGG234, Schedule!$F$226:$FO$226, Schedule!$F$236:$FO$236, 0)</f>
        <v>0</v>
      </c>
      <c r="UGH250" s="214">
        <f>_xlfn.XLOOKUP(UGH234, Schedule!$F$226:$FO$226, Schedule!$F$236:$FO$236, 0)</f>
        <v>0</v>
      </c>
      <c r="UGI250" s="214">
        <f>_xlfn.XLOOKUP(UGI234, Schedule!$F$226:$FO$226, Schedule!$F$236:$FO$236, 0)</f>
        <v>0</v>
      </c>
      <c r="UGJ250" s="214">
        <f>_xlfn.XLOOKUP(UGJ234, Schedule!$F$226:$FO$226, Schedule!$F$236:$FO$236, 0)</f>
        <v>0</v>
      </c>
      <c r="UGK250" s="214">
        <f>_xlfn.XLOOKUP(UGK234, Schedule!$F$226:$FO$226, Schedule!$F$236:$FO$236, 0)</f>
        <v>0</v>
      </c>
      <c r="UGL250" s="214">
        <f>_xlfn.XLOOKUP(UGL234, Schedule!$F$226:$FO$226, Schedule!$F$236:$FO$236, 0)</f>
        <v>0</v>
      </c>
      <c r="UGM250" s="214">
        <f>_xlfn.XLOOKUP(UGM234, Schedule!$F$226:$FO$226, Schedule!$F$236:$FO$236, 0)</f>
        <v>0</v>
      </c>
      <c r="UGN250" s="214">
        <f>_xlfn.XLOOKUP(UGN234, Schedule!$F$226:$FO$226, Schedule!$F$236:$FO$236, 0)</f>
        <v>0</v>
      </c>
      <c r="UGO250" s="214">
        <f>_xlfn.XLOOKUP(UGO234, Schedule!$F$226:$FO$226, Schedule!$F$236:$FO$236, 0)</f>
        <v>0</v>
      </c>
      <c r="UGP250" s="214">
        <f>_xlfn.XLOOKUP(UGP234, Schedule!$F$226:$FO$226, Schedule!$F$236:$FO$236, 0)</f>
        <v>0</v>
      </c>
      <c r="UGQ250" s="214">
        <f>_xlfn.XLOOKUP(UGQ234, Schedule!$F$226:$FO$226, Schedule!$F$236:$FO$236, 0)</f>
        <v>0</v>
      </c>
      <c r="UGR250" s="214">
        <f>_xlfn.XLOOKUP(UGR234, Schedule!$F$226:$FO$226, Schedule!$F$236:$FO$236, 0)</f>
        <v>0</v>
      </c>
      <c r="UGS250" s="214">
        <f>_xlfn.XLOOKUP(UGS234, Schedule!$F$226:$FO$226, Schedule!$F$236:$FO$236, 0)</f>
        <v>0</v>
      </c>
      <c r="UGT250" s="214">
        <f>_xlfn.XLOOKUP(UGT234, Schedule!$F$226:$FO$226, Schedule!$F$236:$FO$236, 0)</f>
        <v>0</v>
      </c>
      <c r="UGU250" s="214">
        <f>_xlfn.XLOOKUP(UGU234, Schedule!$F$226:$FO$226, Schedule!$F$236:$FO$236, 0)</f>
        <v>0</v>
      </c>
      <c r="UGV250" s="214">
        <f>_xlfn.XLOOKUP(UGV234, Schedule!$F$226:$FO$226, Schedule!$F$236:$FO$236, 0)</f>
        <v>0</v>
      </c>
      <c r="UGW250" s="214">
        <f>_xlfn.XLOOKUP(UGW234, Schedule!$F$226:$FO$226, Schedule!$F$236:$FO$236, 0)</f>
        <v>0</v>
      </c>
      <c r="UGX250" s="214">
        <f>_xlfn.XLOOKUP(UGX234, Schedule!$F$226:$FO$226, Schedule!$F$236:$FO$236, 0)</f>
        <v>0</v>
      </c>
      <c r="UGY250" s="214">
        <f>_xlfn.XLOOKUP(UGY234, Schedule!$F$226:$FO$226, Schedule!$F$236:$FO$236, 0)</f>
        <v>0</v>
      </c>
      <c r="UGZ250" s="214">
        <f>_xlfn.XLOOKUP(UGZ234, Schedule!$F$226:$FO$226, Schedule!$F$236:$FO$236, 0)</f>
        <v>0</v>
      </c>
      <c r="UHA250" s="214">
        <f>_xlfn.XLOOKUP(UHA234, Schedule!$F$226:$FO$226, Schedule!$F$236:$FO$236, 0)</f>
        <v>0</v>
      </c>
      <c r="UHB250" s="214">
        <f>_xlfn.XLOOKUP(UHB234, Schedule!$F$226:$FO$226, Schedule!$F$236:$FO$236, 0)</f>
        <v>0</v>
      </c>
      <c r="UHC250" s="214">
        <f>_xlfn.XLOOKUP(UHC234, Schedule!$F$226:$FO$226, Schedule!$F$236:$FO$236, 0)</f>
        <v>0</v>
      </c>
      <c r="UHD250" s="214">
        <f>_xlfn.XLOOKUP(UHD234, Schedule!$F$226:$FO$226, Schedule!$F$236:$FO$236, 0)</f>
        <v>0</v>
      </c>
      <c r="UHE250" s="214">
        <f>_xlfn.XLOOKUP(UHE234, Schedule!$F$226:$FO$226, Schedule!$F$236:$FO$236, 0)</f>
        <v>0</v>
      </c>
      <c r="UHF250" s="214">
        <f>_xlfn.XLOOKUP(UHF234, Schedule!$F$226:$FO$226, Schedule!$F$236:$FO$236, 0)</f>
        <v>0</v>
      </c>
      <c r="UHG250" s="214">
        <f>_xlfn.XLOOKUP(UHG234, Schedule!$F$226:$FO$226, Schedule!$F$236:$FO$236, 0)</f>
        <v>0</v>
      </c>
      <c r="UHH250" s="214">
        <f>_xlfn.XLOOKUP(UHH234, Schedule!$F$226:$FO$226, Schedule!$F$236:$FO$236, 0)</f>
        <v>0</v>
      </c>
      <c r="UHI250" s="214">
        <f>_xlfn.XLOOKUP(UHI234, Schedule!$F$226:$FO$226, Schedule!$F$236:$FO$236, 0)</f>
        <v>0</v>
      </c>
      <c r="UHJ250" s="214">
        <f>_xlfn.XLOOKUP(UHJ234, Schedule!$F$226:$FO$226, Schedule!$F$236:$FO$236, 0)</f>
        <v>0</v>
      </c>
      <c r="UHK250" s="214">
        <f>_xlfn.XLOOKUP(UHK234, Schedule!$F$226:$FO$226, Schedule!$F$236:$FO$236, 0)</f>
        <v>0</v>
      </c>
      <c r="UHL250" s="214">
        <f>_xlfn.XLOOKUP(UHL234, Schedule!$F$226:$FO$226, Schedule!$F$236:$FO$236, 0)</f>
        <v>0</v>
      </c>
      <c r="UHM250" s="214">
        <f>_xlfn.XLOOKUP(UHM234, Schedule!$F$226:$FO$226, Schedule!$F$236:$FO$236, 0)</f>
        <v>0</v>
      </c>
      <c r="UHN250" s="214">
        <f>_xlfn.XLOOKUP(UHN234, Schedule!$F$226:$FO$226, Schedule!$F$236:$FO$236, 0)</f>
        <v>0</v>
      </c>
      <c r="UHO250" s="214">
        <f>_xlfn.XLOOKUP(UHO234, Schedule!$F$226:$FO$226, Schedule!$F$236:$FO$236, 0)</f>
        <v>0</v>
      </c>
      <c r="UHP250" s="214">
        <f>_xlfn.XLOOKUP(UHP234, Schedule!$F$226:$FO$226, Schedule!$F$236:$FO$236, 0)</f>
        <v>0</v>
      </c>
      <c r="UHQ250" s="214">
        <f>_xlfn.XLOOKUP(UHQ234, Schedule!$F$226:$FO$226, Schedule!$F$236:$FO$236, 0)</f>
        <v>0</v>
      </c>
      <c r="UHR250" s="214">
        <f>_xlfn.XLOOKUP(UHR234, Schedule!$F$226:$FO$226, Schedule!$F$236:$FO$236, 0)</f>
        <v>0</v>
      </c>
      <c r="UHS250" s="214">
        <f>_xlfn.XLOOKUP(UHS234, Schedule!$F$226:$FO$226, Schedule!$F$236:$FO$236, 0)</f>
        <v>0</v>
      </c>
      <c r="UHT250" s="214">
        <f>_xlfn.XLOOKUP(UHT234, Schedule!$F$226:$FO$226, Schedule!$F$236:$FO$236, 0)</f>
        <v>0</v>
      </c>
      <c r="UHU250" s="214">
        <f>_xlfn.XLOOKUP(UHU234, Schedule!$F$226:$FO$226, Schedule!$F$236:$FO$236, 0)</f>
        <v>0</v>
      </c>
      <c r="UHV250" s="214">
        <f>_xlfn.XLOOKUP(UHV234, Schedule!$F$226:$FO$226, Schedule!$F$236:$FO$236, 0)</f>
        <v>0</v>
      </c>
      <c r="UHW250" s="214">
        <f>_xlfn.XLOOKUP(UHW234, Schedule!$F$226:$FO$226, Schedule!$F$236:$FO$236, 0)</f>
        <v>0</v>
      </c>
      <c r="UHX250" s="214">
        <f>_xlfn.XLOOKUP(UHX234, Schedule!$F$226:$FO$226, Schedule!$F$236:$FO$236, 0)</f>
        <v>0</v>
      </c>
      <c r="UHY250" s="214">
        <f>_xlfn.XLOOKUP(UHY234, Schedule!$F$226:$FO$226, Schedule!$F$236:$FO$236, 0)</f>
        <v>0</v>
      </c>
      <c r="UHZ250" s="214">
        <f>_xlfn.XLOOKUP(UHZ234, Schedule!$F$226:$FO$226, Schedule!$F$236:$FO$236, 0)</f>
        <v>0</v>
      </c>
      <c r="UIA250" s="214">
        <f>_xlfn.XLOOKUP(UIA234, Schedule!$F$226:$FO$226, Schedule!$F$236:$FO$236, 0)</f>
        <v>0</v>
      </c>
      <c r="UIB250" s="214">
        <f>_xlfn.XLOOKUP(UIB234, Schedule!$F$226:$FO$226, Schedule!$F$236:$FO$236, 0)</f>
        <v>0</v>
      </c>
      <c r="UIC250" s="214">
        <f>_xlfn.XLOOKUP(UIC234, Schedule!$F$226:$FO$226, Schedule!$F$236:$FO$236, 0)</f>
        <v>0</v>
      </c>
      <c r="UID250" s="214">
        <f>_xlfn.XLOOKUP(UID234, Schedule!$F$226:$FO$226, Schedule!$F$236:$FO$236, 0)</f>
        <v>0</v>
      </c>
      <c r="UIE250" s="214">
        <f>_xlfn.XLOOKUP(UIE234, Schedule!$F$226:$FO$226, Schedule!$F$236:$FO$236, 0)</f>
        <v>0</v>
      </c>
      <c r="UIF250" s="214">
        <f>_xlfn.XLOOKUP(UIF234, Schedule!$F$226:$FO$226, Schedule!$F$236:$FO$236, 0)</f>
        <v>0</v>
      </c>
      <c r="UIG250" s="214">
        <f>_xlfn.XLOOKUP(UIG234, Schedule!$F$226:$FO$226, Schedule!$F$236:$FO$236, 0)</f>
        <v>0</v>
      </c>
      <c r="UIH250" s="214">
        <f>_xlfn.XLOOKUP(UIH234, Schedule!$F$226:$FO$226, Schedule!$F$236:$FO$236, 0)</f>
        <v>0</v>
      </c>
      <c r="UII250" s="214">
        <f>_xlfn.XLOOKUP(UII234, Schedule!$F$226:$FO$226, Schedule!$F$236:$FO$236, 0)</f>
        <v>0</v>
      </c>
      <c r="UIJ250" s="214">
        <f>_xlfn.XLOOKUP(UIJ234, Schedule!$F$226:$FO$226, Schedule!$F$236:$FO$236, 0)</f>
        <v>0</v>
      </c>
      <c r="UIK250" s="214">
        <f>_xlfn.XLOOKUP(UIK234, Schedule!$F$226:$FO$226, Schedule!$F$236:$FO$236, 0)</f>
        <v>0</v>
      </c>
      <c r="UIL250" s="214">
        <f>_xlfn.XLOOKUP(UIL234, Schedule!$F$226:$FO$226, Schedule!$F$236:$FO$236, 0)</f>
        <v>0</v>
      </c>
      <c r="UIM250" s="214">
        <f>_xlfn.XLOOKUP(UIM234, Schedule!$F$226:$FO$226, Schedule!$F$236:$FO$236, 0)</f>
        <v>0</v>
      </c>
      <c r="UIN250" s="214">
        <f>_xlfn.XLOOKUP(UIN234, Schedule!$F$226:$FO$226, Schedule!$F$236:$FO$236, 0)</f>
        <v>0</v>
      </c>
      <c r="UIO250" s="214">
        <f>_xlfn.XLOOKUP(UIO234, Schedule!$F$226:$FO$226, Schedule!$F$236:$FO$236, 0)</f>
        <v>0</v>
      </c>
      <c r="UIP250" s="214">
        <f>_xlfn.XLOOKUP(UIP234, Schedule!$F$226:$FO$226, Schedule!$F$236:$FO$236, 0)</f>
        <v>0</v>
      </c>
      <c r="UIQ250" s="214">
        <f>_xlfn.XLOOKUP(UIQ234, Schedule!$F$226:$FO$226, Schedule!$F$236:$FO$236, 0)</f>
        <v>0</v>
      </c>
      <c r="UIR250" s="214">
        <f>_xlfn.XLOOKUP(UIR234, Schedule!$F$226:$FO$226, Schedule!$F$236:$FO$236, 0)</f>
        <v>0</v>
      </c>
      <c r="UIS250" s="214">
        <f>_xlfn.XLOOKUP(UIS234, Schedule!$F$226:$FO$226, Schedule!$F$236:$FO$236, 0)</f>
        <v>0</v>
      </c>
      <c r="UIT250" s="214">
        <f>_xlfn.XLOOKUP(UIT234, Schedule!$F$226:$FO$226, Schedule!$F$236:$FO$236, 0)</f>
        <v>0</v>
      </c>
      <c r="UIU250" s="214">
        <f>_xlfn.XLOOKUP(UIU234, Schedule!$F$226:$FO$226, Schedule!$F$236:$FO$236, 0)</f>
        <v>0</v>
      </c>
      <c r="UIV250" s="214">
        <f>_xlfn.XLOOKUP(UIV234, Schedule!$F$226:$FO$226, Schedule!$F$236:$FO$236, 0)</f>
        <v>0</v>
      </c>
      <c r="UIW250" s="214">
        <f>_xlfn.XLOOKUP(UIW234, Schedule!$F$226:$FO$226, Schedule!$F$236:$FO$236, 0)</f>
        <v>0</v>
      </c>
      <c r="UIX250" s="214">
        <f>_xlfn.XLOOKUP(UIX234, Schedule!$F$226:$FO$226, Schedule!$F$236:$FO$236, 0)</f>
        <v>0</v>
      </c>
      <c r="UIY250" s="214">
        <f>_xlfn.XLOOKUP(UIY234, Schedule!$F$226:$FO$226, Schedule!$F$236:$FO$236, 0)</f>
        <v>0</v>
      </c>
      <c r="UIZ250" s="214">
        <f>_xlfn.XLOOKUP(UIZ234, Schedule!$F$226:$FO$226, Schedule!$F$236:$FO$236, 0)</f>
        <v>0</v>
      </c>
      <c r="UJA250" s="214">
        <f>_xlfn.XLOOKUP(UJA234, Schedule!$F$226:$FO$226, Schedule!$F$236:$FO$236, 0)</f>
        <v>0</v>
      </c>
      <c r="UJB250" s="214">
        <f>_xlfn.XLOOKUP(UJB234, Schedule!$F$226:$FO$226, Schedule!$F$236:$FO$236, 0)</f>
        <v>0</v>
      </c>
      <c r="UJC250" s="214">
        <f>_xlfn.XLOOKUP(UJC234, Schedule!$F$226:$FO$226, Schedule!$F$236:$FO$236, 0)</f>
        <v>0</v>
      </c>
      <c r="UJD250" s="214">
        <f>_xlfn.XLOOKUP(UJD234, Schedule!$F$226:$FO$226, Schedule!$F$236:$FO$236, 0)</f>
        <v>0</v>
      </c>
      <c r="UJE250" s="214">
        <f>_xlfn.XLOOKUP(UJE234, Schedule!$F$226:$FO$226, Schedule!$F$236:$FO$236, 0)</f>
        <v>0</v>
      </c>
      <c r="UJF250" s="214">
        <f>_xlfn.XLOOKUP(UJF234, Schedule!$F$226:$FO$226, Schedule!$F$236:$FO$236, 0)</f>
        <v>0</v>
      </c>
      <c r="UJG250" s="214">
        <f>_xlfn.XLOOKUP(UJG234, Schedule!$F$226:$FO$226, Schedule!$F$236:$FO$236, 0)</f>
        <v>0</v>
      </c>
      <c r="UJH250" s="214">
        <f>_xlfn.XLOOKUP(UJH234, Schedule!$F$226:$FO$226, Schedule!$F$236:$FO$236, 0)</f>
        <v>0</v>
      </c>
      <c r="UJI250" s="214">
        <f>_xlfn.XLOOKUP(UJI234, Schedule!$F$226:$FO$226, Schedule!$F$236:$FO$236, 0)</f>
        <v>0</v>
      </c>
      <c r="UJJ250" s="214">
        <f>_xlfn.XLOOKUP(UJJ234, Schedule!$F$226:$FO$226, Schedule!$F$236:$FO$236, 0)</f>
        <v>0</v>
      </c>
      <c r="UJK250" s="214">
        <f>_xlfn.XLOOKUP(UJK234, Schedule!$F$226:$FO$226, Schedule!$F$236:$FO$236, 0)</f>
        <v>0</v>
      </c>
      <c r="UJL250" s="214">
        <f>_xlfn.XLOOKUP(UJL234, Schedule!$F$226:$FO$226, Schedule!$F$236:$FO$236, 0)</f>
        <v>0</v>
      </c>
      <c r="UJM250" s="214">
        <f>_xlfn.XLOOKUP(UJM234, Schedule!$F$226:$FO$226, Schedule!$F$236:$FO$236, 0)</f>
        <v>0</v>
      </c>
      <c r="UJN250" s="214">
        <f>_xlfn.XLOOKUP(UJN234, Schedule!$F$226:$FO$226, Schedule!$F$236:$FO$236, 0)</f>
        <v>0</v>
      </c>
      <c r="UJO250" s="214">
        <f>_xlfn.XLOOKUP(UJO234, Schedule!$F$226:$FO$226, Schedule!$F$236:$FO$236, 0)</f>
        <v>0</v>
      </c>
      <c r="UJP250" s="214">
        <f>_xlfn.XLOOKUP(UJP234, Schedule!$F$226:$FO$226, Schedule!$F$236:$FO$236, 0)</f>
        <v>0</v>
      </c>
      <c r="UJQ250" s="214">
        <f>_xlfn.XLOOKUP(UJQ234, Schedule!$F$226:$FO$226, Schedule!$F$236:$FO$236, 0)</f>
        <v>0</v>
      </c>
      <c r="UJR250" s="214">
        <f>_xlfn.XLOOKUP(UJR234, Schedule!$F$226:$FO$226, Schedule!$F$236:$FO$236, 0)</f>
        <v>0</v>
      </c>
      <c r="UJS250" s="214">
        <f>_xlfn.XLOOKUP(UJS234, Schedule!$F$226:$FO$226, Schedule!$F$236:$FO$236, 0)</f>
        <v>0</v>
      </c>
      <c r="UJT250" s="214">
        <f>_xlfn.XLOOKUP(UJT234, Schedule!$F$226:$FO$226, Schedule!$F$236:$FO$236, 0)</f>
        <v>0</v>
      </c>
      <c r="UJU250" s="214">
        <f>_xlfn.XLOOKUP(UJU234, Schedule!$F$226:$FO$226, Schedule!$F$236:$FO$236, 0)</f>
        <v>0</v>
      </c>
      <c r="UJV250" s="214">
        <f>_xlfn.XLOOKUP(UJV234, Schedule!$F$226:$FO$226, Schedule!$F$236:$FO$236, 0)</f>
        <v>0</v>
      </c>
      <c r="UJW250" s="214">
        <f>_xlfn.XLOOKUP(UJW234, Schedule!$F$226:$FO$226, Schedule!$F$236:$FO$236, 0)</f>
        <v>0</v>
      </c>
      <c r="UJX250" s="214">
        <f>_xlfn.XLOOKUP(UJX234, Schedule!$F$226:$FO$226, Schedule!$F$236:$FO$236, 0)</f>
        <v>0</v>
      </c>
      <c r="UJY250" s="214">
        <f>_xlfn.XLOOKUP(UJY234, Schedule!$F$226:$FO$226, Schedule!$F$236:$FO$236, 0)</f>
        <v>0</v>
      </c>
      <c r="UJZ250" s="214">
        <f>_xlfn.XLOOKUP(UJZ234, Schedule!$F$226:$FO$226, Schedule!$F$236:$FO$236, 0)</f>
        <v>0</v>
      </c>
      <c r="UKA250" s="214">
        <f>_xlfn.XLOOKUP(UKA234, Schedule!$F$226:$FO$226, Schedule!$F$236:$FO$236, 0)</f>
        <v>0</v>
      </c>
      <c r="UKB250" s="214">
        <f>_xlfn.XLOOKUP(UKB234, Schedule!$F$226:$FO$226, Schedule!$F$236:$FO$236, 0)</f>
        <v>0</v>
      </c>
      <c r="UKC250" s="214">
        <f>_xlfn.XLOOKUP(UKC234, Schedule!$F$226:$FO$226, Schedule!$F$236:$FO$236, 0)</f>
        <v>0</v>
      </c>
      <c r="UKD250" s="214">
        <f>_xlfn.XLOOKUP(UKD234, Schedule!$F$226:$FO$226, Schedule!$F$236:$FO$236, 0)</f>
        <v>0</v>
      </c>
      <c r="UKE250" s="214">
        <f>_xlfn.XLOOKUP(UKE234, Schedule!$F$226:$FO$226, Schedule!$F$236:$FO$236, 0)</f>
        <v>0</v>
      </c>
      <c r="UKF250" s="214">
        <f>_xlfn.XLOOKUP(UKF234, Schedule!$F$226:$FO$226, Schedule!$F$236:$FO$236, 0)</f>
        <v>0</v>
      </c>
      <c r="UKG250" s="214">
        <f>_xlfn.XLOOKUP(UKG234, Schedule!$F$226:$FO$226, Schedule!$F$236:$FO$236, 0)</f>
        <v>0</v>
      </c>
      <c r="UKH250" s="214">
        <f>_xlfn.XLOOKUP(UKH234, Schedule!$F$226:$FO$226, Schedule!$F$236:$FO$236, 0)</f>
        <v>0</v>
      </c>
      <c r="UKI250" s="214">
        <f>_xlfn.XLOOKUP(UKI234, Schedule!$F$226:$FO$226, Schedule!$F$236:$FO$236, 0)</f>
        <v>0</v>
      </c>
      <c r="UKJ250" s="214">
        <f>_xlfn.XLOOKUP(UKJ234, Schedule!$F$226:$FO$226, Schedule!$F$236:$FO$236, 0)</f>
        <v>0</v>
      </c>
      <c r="UKK250" s="214">
        <f>_xlfn.XLOOKUP(UKK234, Schedule!$F$226:$FO$226, Schedule!$F$236:$FO$236, 0)</f>
        <v>0</v>
      </c>
      <c r="UKL250" s="214">
        <f>_xlfn.XLOOKUP(UKL234, Schedule!$F$226:$FO$226, Schedule!$F$236:$FO$236, 0)</f>
        <v>0</v>
      </c>
      <c r="UKM250" s="214">
        <f>_xlfn.XLOOKUP(UKM234, Schedule!$F$226:$FO$226, Schedule!$F$236:$FO$236, 0)</f>
        <v>0</v>
      </c>
      <c r="UKN250" s="214">
        <f>_xlfn.XLOOKUP(UKN234, Schedule!$F$226:$FO$226, Schedule!$F$236:$FO$236, 0)</f>
        <v>0</v>
      </c>
      <c r="UKO250" s="214">
        <f>_xlfn.XLOOKUP(UKO234, Schedule!$F$226:$FO$226, Schedule!$F$236:$FO$236, 0)</f>
        <v>0</v>
      </c>
      <c r="UKP250" s="214">
        <f>_xlfn.XLOOKUP(UKP234, Schedule!$F$226:$FO$226, Schedule!$F$236:$FO$236, 0)</f>
        <v>0</v>
      </c>
      <c r="UKQ250" s="214">
        <f>_xlfn.XLOOKUP(UKQ234, Schedule!$F$226:$FO$226, Schedule!$F$236:$FO$236, 0)</f>
        <v>0</v>
      </c>
      <c r="UKR250" s="214">
        <f>_xlfn.XLOOKUP(UKR234, Schedule!$F$226:$FO$226, Schedule!$F$236:$FO$236, 0)</f>
        <v>0</v>
      </c>
      <c r="UKS250" s="214">
        <f>_xlfn.XLOOKUP(UKS234, Schedule!$F$226:$FO$226, Schedule!$F$236:$FO$236, 0)</f>
        <v>0</v>
      </c>
      <c r="UKT250" s="214">
        <f>_xlfn.XLOOKUP(UKT234, Schedule!$F$226:$FO$226, Schedule!$F$236:$FO$236, 0)</f>
        <v>0</v>
      </c>
      <c r="UKU250" s="214">
        <f>_xlfn.XLOOKUP(UKU234, Schedule!$F$226:$FO$226, Schedule!$F$236:$FO$236, 0)</f>
        <v>0</v>
      </c>
      <c r="UKV250" s="214">
        <f>_xlfn.XLOOKUP(UKV234, Schedule!$F$226:$FO$226, Schedule!$F$236:$FO$236, 0)</f>
        <v>0</v>
      </c>
      <c r="UKW250" s="214">
        <f>_xlfn.XLOOKUP(UKW234, Schedule!$F$226:$FO$226, Schedule!$F$236:$FO$236, 0)</f>
        <v>0</v>
      </c>
      <c r="UKX250" s="214">
        <f>_xlfn.XLOOKUP(UKX234, Schedule!$F$226:$FO$226, Schedule!$F$236:$FO$236, 0)</f>
        <v>0</v>
      </c>
      <c r="UKY250" s="214">
        <f>_xlfn.XLOOKUP(UKY234, Schedule!$F$226:$FO$226, Schedule!$F$236:$FO$236, 0)</f>
        <v>0</v>
      </c>
      <c r="UKZ250" s="214">
        <f>_xlfn.XLOOKUP(UKZ234, Schedule!$F$226:$FO$226, Schedule!$F$236:$FO$236, 0)</f>
        <v>0</v>
      </c>
      <c r="ULA250" s="214">
        <f>_xlfn.XLOOKUP(ULA234, Schedule!$F$226:$FO$226, Schedule!$F$236:$FO$236, 0)</f>
        <v>0</v>
      </c>
      <c r="ULB250" s="214">
        <f>_xlfn.XLOOKUP(ULB234, Schedule!$F$226:$FO$226, Schedule!$F$236:$FO$236, 0)</f>
        <v>0</v>
      </c>
      <c r="ULC250" s="214">
        <f>_xlfn.XLOOKUP(ULC234, Schedule!$F$226:$FO$226, Schedule!$F$236:$FO$236, 0)</f>
        <v>0</v>
      </c>
      <c r="ULD250" s="214">
        <f>_xlfn.XLOOKUP(ULD234, Schedule!$F$226:$FO$226, Schedule!$F$236:$FO$236, 0)</f>
        <v>0</v>
      </c>
      <c r="ULE250" s="214">
        <f>_xlfn.XLOOKUP(ULE234, Schedule!$F$226:$FO$226, Schedule!$F$236:$FO$236, 0)</f>
        <v>0</v>
      </c>
      <c r="ULF250" s="214">
        <f>_xlfn.XLOOKUP(ULF234, Schedule!$F$226:$FO$226, Schedule!$F$236:$FO$236, 0)</f>
        <v>0</v>
      </c>
      <c r="ULG250" s="214">
        <f>_xlfn.XLOOKUP(ULG234, Schedule!$F$226:$FO$226, Schedule!$F$236:$FO$236, 0)</f>
        <v>0</v>
      </c>
      <c r="ULH250" s="214">
        <f>_xlfn.XLOOKUP(ULH234, Schedule!$F$226:$FO$226, Schedule!$F$236:$FO$236, 0)</f>
        <v>0</v>
      </c>
      <c r="ULI250" s="214">
        <f>_xlfn.XLOOKUP(ULI234, Schedule!$F$226:$FO$226, Schedule!$F$236:$FO$236, 0)</f>
        <v>0</v>
      </c>
      <c r="ULJ250" s="214">
        <f>_xlfn.XLOOKUP(ULJ234, Schedule!$F$226:$FO$226, Schedule!$F$236:$FO$236, 0)</f>
        <v>0</v>
      </c>
      <c r="ULK250" s="214">
        <f>_xlfn.XLOOKUP(ULK234, Schedule!$F$226:$FO$226, Schedule!$F$236:$FO$236, 0)</f>
        <v>0</v>
      </c>
      <c r="ULL250" s="214">
        <f>_xlfn.XLOOKUP(ULL234, Schedule!$F$226:$FO$226, Schedule!$F$236:$FO$236, 0)</f>
        <v>0</v>
      </c>
      <c r="ULM250" s="214">
        <f>_xlfn.XLOOKUP(ULM234, Schedule!$F$226:$FO$226, Schedule!$F$236:$FO$236, 0)</f>
        <v>0</v>
      </c>
      <c r="ULN250" s="214">
        <f>_xlfn.XLOOKUP(ULN234, Schedule!$F$226:$FO$226, Schedule!$F$236:$FO$236, 0)</f>
        <v>0</v>
      </c>
      <c r="ULO250" s="214">
        <f>_xlfn.XLOOKUP(ULO234, Schedule!$F$226:$FO$226, Schedule!$F$236:$FO$236, 0)</f>
        <v>0</v>
      </c>
      <c r="ULP250" s="214">
        <f>_xlfn.XLOOKUP(ULP234, Schedule!$F$226:$FO$226, Schedule!$F$236:$FO$236, 0)</f>
        <v>0</v>
      </c>
      <c r="ULQ250" s="214">
        <f>_xlfn.XLOOKUP(ULQ234, Schedule!$F$226:$FO$226, Schedule!$F$236:$FO$236, 0)</f>
        <v>0</v>
      </c>
      <c r="ULR250" s="214">
        <f>_xlfn.XLOOKUP(ULR234, Schedule!$F$226:$FO$226, Schedule!$F$236:$FO$236, 0)</f>
        <v>0</v>
      </c>
      <c r="ULS250" s="214">
        <f>_xlfn.XLOOKUP(ULS234, Schedule!$F$226:$FO$226, Schedule!$F$236:$FO$236, 0)</f>
        <v>0</v>
      </c>
      <c r="ULT250" s="214">
        <f>_xlfn.XLOOKUP(ULT234, Schedule!$F$226:$FO$226, Schedule!$F$236:$FO$236, 0)</f>
        <v>0</v>
      </c>
      <c r="ULU250" s="214">
        <f>_xlfn.XLOOKUP(ULU234, Schedule!$F$226:$FO$226, Schedule!$F$236:$FO$236, 0)</f>
        <v>0</v>
      </c>
      <c r="ULV250" s="214">
        <f>_xlfn.XLOOKUP(ULV234, Schedule!$F$226:$FO$226, Schedule!$F$236:$FO$236, 0)</f>
        <v>0</v>
      </c>
      <c r="ULW250" s="214">
        <f>_xlfn.XLOOKUP(ULW234, Schedule!$F$226:$FO$226, Schedule!$F$236:$FO$236, 0)</f>
        <v>0</v>
      </c>
      <c r="ULX250" s="214">
        <f>_xlfn.XLOOKUP(ULX234, Schedule!$F$226:$FO$226, Schedule!$F$236:$FO$236, 0)</f>
        <v>0</v>
      </c>
      <c r="ULY250" s="214">
        <f>_xlfn.XLOOKUP(ULY234, Schedule!$F$226:$FO$226, Schedule!$F$236:$FO$236, 0)</f>
        <v>0</v>
      </c>
      <c r="ULZ250" s="214">
        <f>_xlfn.XLOOKUP(ULZ234, Schedule!$F$226:$FO$226, Schedule!$F$236:$FO$236, 0)</f>
        <v>0</v>
      </c>
      <c r="UMA250" s="214">
        <f>_xlfn.XLOOKUP(UMA234, Schedule!$F$226:$FO$226, Schedule!$F$236:$FO$236, 0)</f>
        <v>0</v>
      </c>
      <c r="UMB250" s="214">
        <f>_xlfn.XLOOKUP(UMB234, Schedule!$F$226:$FO$226, Schedule!$F$236:$FO$236, 0)</f>
        <v>0</v>
      </c>
      <c r="UMC250" s="214">
        <f>_xlfn.XLOOKUP(UMC234, Schedule!$F$226:$FO$226, Schedule!$F$236:$FO$236, 0)</f>
        <v>0</v>
      </c>
      <c r="UMD250" s="214">
        <f>_xlfn.XLOOKUP(UMD234, Schedule!$F$226:$FO$226, Schedule!$F$236:$FO$236, 0)</f>
        <v>0</v>
      </c>
      <c r="UME250" s="214">
        <f>_xlfn.XLOOKUP(UME234, Schedule!$F$226:$FO$226, Schedule!$F$236:$FO$236, 0)</f>
        <v>0</v>
      </c>
      <c r="UMF250" s="214">
        <f>_xlfn.XLOOKUP(UMF234, Schedule!$F$226:$FO$226, Schedule!$F$236:$FO$236, 0)</f>
        <v>0</v>
      </c>
      <c r="UMG250" s="214">
        <f>_xlfn.XLOOKUP(UMG234, Schedule!$F$226:$FO$226, Schedule!$F$236:$FO$236, 0)</f>
        <v>0</v>
      </c>
      <c r="UMH250" s="214">
        <f>_xlfn.XLOOKUP(UMH234, Schedule!$F$226:$FO$226, Schedule!$F$236:$FO$236, 0)</f>
        <v>0</v>
      </c>
      <c r="UMI250" s="214">
        <f>_xlfn.XLOOKUP(UMI234, Schedule!$F$226:$FO$226, Schedule!$F$236:$FO$236, 0)</f>
        <v>0</v>
      </c>
      <c r="UMJ250" s="214">
        <f>_xlfn.XLOOKUP(UMJ234, Schedule!$F$226:$FO$226, Schedule!$F$236:$FO$236, 0)</f>
        <v>0</v>
      </c>
      <c r="UMK250" s="214">
        <f>_xlfn.XLOOKUP(UMK234, Schedule!$F$226:$FO$226, Schedule!$F$236:$FO$236, 0)</f>
        <v>0</v>
      </c>
      <c r="UML250" s="214">
        <f>_xlfn.XLOOKUP(UML234, Schedule!$F$226:$FO$226, Schedule!$F$236:$FO$236, 0)</f>
        <v>0</v>
      </c>
      <c r="UMM250" s="214">
        <f>_xlfn.XLOOKUP(UMM234, Schedule!$F$226:$FO$226, Schedule!$F$236:$FO$236, 0)</f>
        <v>0</v>
      </c>
      <c r="UMN250" s="214">
        <f>_xlfn.XLOOKUP(UMN234, Schedule!$F$226:$FO$226, Schedule!$F$236:$FO$236, 0)</f>
        <v>0</v>
      </c>
      <c r="UMO250" s="214">
        <f>_xlfn.XLOOKUP(UMO234, Schedule!$F$226:$FO$226, Schedule!$F$236:$FO$236, 0)</f>
        <v>0</v>
      </c>
      <c r="UMP250" s="214">
        <f>_xlfn.XLOOKUP(UMP234, Schedule!$F$226:$FO$226, Schedule!$F$236:$FO$236, 0)</f>
        <v>0</v>
      </c>
      <c r="UMQ250" s="214">
        <f>_xlfn.XLOOKUP(UMQ234, Schedule!$F$226:$FO$226, Schedule!$F$236:$FO$236, 0)</f>
        <v>0</v>
      </c>
      <c r="UMR250" s="214">
        <f>_xlfn.XLOOKUP(UMR234, Schedule!$F$226:$FO$226, Schedule!$F$236:$FO$236, 0)</f>
        <v>0</v>
      </c>
      <c r="UMS250" s="214">
        <f>_xlfn.XLOOKUP(UMS234, Schedule!$F$226:$FO$226, Schedule!$F$236:$FO$236, 0)</f>
        <v>0</v>
      </c>
      <c r="UMT250" s="214">
        <f>_xlfn.XLOOKUP(UMT234, Schedule!$F$226:$FO$226, Schedule!$F$236:$FO$236, 0)</f>
        <v>0</v>
      </c>
      <c r="UMU250" s="214">
        <f>_xlfn.XLOOKUP(UMU234, Schedule!$F$226:$FO$226, Schedule!$F$236:$FO$236, 0)</f>
        <v>0</v>
      </c>
      <c r="UMV250" s="214">
        <f>_xlfn.XLOOKUP(UMV234, Schedule!$F$226:$FO$226, Schedule!$F$236:$FO$236, 0)</f>
        <v>0</v>
      </c>
      <c r="UMW250" s="214">
        <f>_xlfn.XLOOKUP(UMW234, Schedule!$F$226:$FO$226, Schedule!$F$236:$FO$236, 0)</f>
        <v>0</v>
      </c>
      <c r="UMX250" s="214">
        <f>_xlfn.XLOOKUP(UMX234, Schedule!$F$226:$FO$226, Schedule!$F$236:$FO$236, 0)</f>
        <v>0</v>
      </c>
      <c r="UMY250" s="214">
        <f>_xlfn.XLOOKUP(UMY234, Schedule!$F$226:$FO$226, Schedule!$F$236:$FO$236, 0)</f>
        <v>0</v>
      </c>
      <c r="UMZ250" s="214">
        <f>_xlfn.XLOOKUP(UMZ234, Schedule!$F$226:$FO$226, Schedule!$F$236:$FO$236, 0)</f>
        <v>0</v>
      </c>
      <c r="UNA250" s="214">
        <f>_xlfn.XLOOKUP(UNA234, Schedule!$F$226:$FO$226, Schedule!$F$236:$FO$236, 0)</f>
        <v>0</v>
      </c>
      <c r="UNB250" s="214">
        <f>_xlfn.XLOOKUP(UNB234, Schedule!$F$226:$FO$226, Schedule!$F$236:$FO$236, 0)</f>
        <v>0</v>
      </c>
      <c r="UNC250" s="214">
        <f>_xlfn.XLOOKUP(UNC234, Schedule!$F$226:$FO$226, Schedule!$F$236:$FO$236, 0)</f>
        <v>0</v>
      </c>
      <c r="UND250" s="214">
        <f>_xlfn.XLOOKUP(UND234, Schedule!$F$226:$FO$226, Schedule!$F$236:$FO$236, 0)</f>
        <v>0</v>
      </c>
      <c r="UNE250" s="214">
        <f>_xlfn.XLOOKUP(UNE234, Schedule!$F$226:$FO$226, Schedule!$F$236:$FO$236, 0)</f>
        <v>0</v>
      </c>
      <c r="UNF250" s="214">
        <f>_xlfn.XLOOKUP(UNF234, Schedule!$F$226:$FO$226, Schedule!$F$236:$FO$236, 0)</f>
        <v>0</v>
      </c>
      <c r="UNG250" s="214">
        <f>_xlfn.XLOOKUP(UNG234, Schedule!$F$226:$FO$226, Schedule!$F$236:$FO$236, 0)</f>
        <v>0</v>
      </c>
      <c r="UNH250" s="214">
        <f>_xlfn.XLOOKUP(UNH234, Schedule!$F$226:$FO$226, Schedule!$F$236:$FO$236, 0)</f>
        <v>0</v>
      </c>
      <c r="UNI250" s="214">
        <f>_xlfn.XLOOKUP(UNI234, Schedule!$F$226:$FO$226, Schedule!$F$236:$FO$236, 0)</f>
        <v>0</v>
      </c>
      <c r="UNJ250" s="214">
        <f>_xlfn.XLOOKUP(UNJ234, Schedule!$F$226:$FO$226, Schedule!$F$236:$FO$236, 0)</f>
        <v>0</v>
      </c>
      <c r="UNK250" s="214">
        <f>_xlfn.XLOOKUP(UNK234, Schedule!$F$226:$FO$226, Schedule!$F$236:$FO$236, 0)</f>
        <v>0</v>
      </c>
      <c r="UNL250" s="214">
        <f>_xlfn.XLOOKUP(UNL234, Schedule!$F$226:$FO$226, Schedule!$F$236:$FO$236, 0)</f>
        <v>0</v>
      </c>
      <c r="UNM250" s="214">
        <f>_xlfn.XLOOKUP(UNM234, Schedule!$F$226:$FO$226, Schedule!$F$236:$FO$236, 0)</f>
        <v>0</v>
      </c>
      <c r="UNN250" s="214">
        <f>_xlfn.XLOOKUP(UNN234, Schedule!$F$226:$FO$226, Schedule!$F$236:$FO$236, 0)</f>
        <v>0</v>
      </c>
      <c r="UNO250" s="214">
        <f>_xlfn.XLOOKUP(UNO234, Schedule!$F$226:$FO$226, Schedule!$F$236:$FO$236, 0)</f>
        <v>0</v>
      </c>
      <c r="UNP250" s="214">
        <f>_xlfn.XLOOKUP(UNP234, Schedule!$F$226:$FO$226, Schedule!$F$236:$FO$236, 0)</f>
        <v>0</v>
      </c>
      <c r="UNQ250" s="214">
        <f>_xlfn.XLOOKUP(UNQ234, Schedule!$F$226:$FO$226, Schedule!$F$236:$FO$236, 0)</f>
        <v>0</v>
      </c>
      <c r="UNR250" s="214">
        <f>_xlfn.XLOOKUP(UNR234, Schedule!$F$226:$FO$226, Schedule!$F$236:$FO$236, 0)</f>
        <v>0</v>
      </c>
      <c r="UNS250" s="214">
        <f>_xlfn.XLOOKUP(UNS234, Schedule!$F$226:$FO$226, Schedule!$F$236:$FO$236, 0)</f>
        <v>0</v>
      </c>
      <c r="UNT250" s="214">
        <f>_xlfn.XLOOKUP(UNT234, Schedule!$F$226:$FO$226, Schedule!$F$236:$FO$236, 0)</f>
        <v>0</v>
      </c>
      <c r="UNU250" s="214">
        <f>_xlfn.XLOOKUP(UNU234, Schedule!$F$226:$FO$226, Schedule!$F$236:$FO$236, 0)</f>
        <v>0</v>
      </c>
      <c r="UNV250" s="214">
        <f>_xlfn.XLOOKUP(UNV234, Schedule!$F$226:$FO$226, Schedule!$F$236:$FO$236, 0)</f>
        <v>0</v>
      </c>
      <c r="UNW250" s="214">
        <f>_xlfn.XLOOKUP(UNW234, Schedule!$F$226:$FO$226, Schedule!$F$236:$FO$236, 0)</f>
        <v>0</v>
      </c>
      <c r="UNX250" s="214">
        <f>_xlfn.XLOOKUP(UNX234, Schedule!$F$226:$FO$226, Schedule!$F$236:$FO$236, 0)</f>
        <v>0</v>
      </c>
      <c r="UNY250" s="214">
        <f>_xlfn.XLOOKUP(UNY234, Schedule!$F$226:$FO$226, Schedule!$F$236:$FO$236, 0)</f>
        <v>0</v>
      </c>
      <c r="UNZ250" s="214">
        <f>_xlfn.XLOOKUP(UNZ234, Schedule!$F$226:$FO$226, Schedule!$F$236:$FO$236, 0)</f>
        <v>0</v>
      </c>
      <c r="UOA250" s="214">
        <f>_xlfn.XLOOKUP(UOA234, Schedule!$F$226:$FO$226, Schedule!$F$236:$FO$236, 0)</f>
        <v>0</v>
      </c>
      <c r="UOB250" s="214">
        <f>_xlfn.XLOOKUP(UOB234, Schedule!$F$226:$FO$226, Schedule!$F$236:$FO$236, 0)</f>
        <v>0</v>
      </c>
      <c r="UOC250" s="214">
        <f>_xlfn.XLOOKUP(UOC234, Schedule!$F$226:$FO$226, Schedule!$F$236:$FO$236, 0)</f>
        <v>0</v>
      </c>
      <c r="UOD250" s="214">
        <f>_xlfn.XLOOKUP(UOD234, Schedule!$F$226:$FO$226, Schedule!$F$236:$FO$236, 0)</f>
        <v>0</v>
      </c>
      <c r="UOE250" s="214">
        <f>_xlfn.XLOOKUP(UOE234, Schedule!$F$226:$FO$226, Schedule!$F$236:$FO$236, 0)</f>
        <v>0</v>
      </c>
      <c r="UOF250" s="214">
        <f>_xlfn.XLOOKUP(UOF234, Schedule!$F$226:$FO$226, Schedule!$F$236:$FO$236, 0)</f>
        <v>0</v>
      </c>
      <c r="UOG250" s="214">
        <f>_xlfn.XLOOKUP(UOG234, Schedule!$F$226:$FO$226, Schedule!$F$236:$FO$236, 0)</f>
        <v>0</v>
      </c>
      <c r="UOH250" s="214">
        <f>_xlfn.XLOOKUP(UOH234, Schedule!$F$226:$FO$226, Schedule!$F$236:$FO$236, 0)</f>
        <v>0</v>
      </c>
      <c r="UOI250" s="214">
        <f>_xlfn.XLOOKUP(UOI234, Schedule!$F$226:$FO$226, Schedule!$F$236:$FO$236, 0)</f>
        <v>0</v>
      </c>
      <c r="UOJ250" s="214">
        <f>_xlfn.XLOOKUP(UOJ234, Schedule!$F$226:$FO$226, Schedule!$F$236:$FO$236, 0)</f>
        <v>0</v>
      </c>
      <c r="UOK250" s="214">
        <f>_xlfn.XLOOKUP(UOK234, Schedule!$F$226:$FO$226, Schedule!$F$236:$FO$236, 0)</f>
        <v>0</v>
      </c>
      <c r="UOL250" s="214">
        <f>_xlfn.XLOOKUP(UOL234, Schedule!$F$226:$FO$226, Schedule!$F$236:$FO$236, 0)</f>
        <v>0</v>
      </c>
      <c r="UOM250" s="214">
        <f>_xlfn.XLOOKUP(UOM234, Schedule!$F$226:$FO$226, Schedule!$F$236:$FO$236, 0)</f>
        <v>0</v>
      </c>
      <c r="UON250" s="214">
        <f>_xlfn.XLOOKUP(UON234, Schedule!$F$226:$FO$226, Schedule!$F$236:$FO$236, 0)</f>
        <v>0</v>
      </c>
      <c r="UOO250" s="214">
        <f>_xlfn.XLOOKUP(UOO234, Schedule!$F$226:$FO$226, Schedule!$F$236:$FO$236, 0)</f>
        <v>0</v>
      </c>
      <c r="UOP250" s="214">
        <f>_xlfn.XLOOKUP(UOP234, Schedule!$F$226:$FO$226, Schedule!$F$236:$FO$236, 0)</f>
        <v>0</v>
      </c>
      <c r="UOQ250" s="214">
        <f>_xlfn.XLOOKUP(UOQ234, Schedule!$F$226:$FO$226, Schedule!$F$236:$FO$236, 0)</f>
        <v>0</v>
      </c>
      <c r="UOR250" s="214">
        <f>_xlfn.XLOOKUP(UOR234, Schedule!$F$226:$FO$226, Schedule!$F$236:$FO$236, 0)</f>
        <v>0</v>
      </c>
      <c r="UOS250" s="214">
        <f>_xlfn.XLOOKUP(UOS234, Schedule!$F$226:$FO$226, Schedule!$F$236:$FO$236, 0)</f>
        <v>0</v>
      </c>
      <c r="UOT250" s="214">
        <f>_xlfn.XLOOKUP(UOT234, Schedule!$F$226:$FO$226, Schedule!$F$236:$FO$236, 0)</f>
        <v>0</v>
      </c>
      <c r="UOU250" s="214">
        <f>_xlfn.XLOOKUP(UOU234, Schedule!$F$226:$FO$226, Schedule!$F$236:$FO$236, 0)</f>
        <v>0</v>
      </c>
      <c r="UOV250" s="214">
        <f>_xlfn.XLOOKUP(UOV234, Schedule!$F$226:$FO$226, Schedule!$F$236:$FO$236, 0)</f>
        <v>0</v>
      </c>
      <c r="UOW250" s="214">
        <f>_xlfn.XLOOKUP(UOW234, Schedule!$F$226:$FO$226, Schedule!$F$236:$FO$236, 0)</f>
        <v>0</v>
      </c>
      <c r="UOX250" s="214">
        <f>_xlfn.XLOOKUP(UOX234, Schedule!$F$226:$FO$226, Schedule!$F$236:$FO$236, 0)</f>
        <v>0</v>
      </c>
      <c r="UOY250" s="214">
        <f>_xlfn.XLOOKUP(UOY234, Schedule!$F$226:$FO$226, Schedule!$F$236:$FO$236, 0)</f>
        <v>0</v>
      </c>
      <c r="UOZ250" s="214">
        <f>_xlfn.XLOOKUP(UOZ234, Schedule!$F$226:$FO$226, Schedule!$F$236:$FO$236, 0)</f>
        <v>0</v>
      </c>
      <c r="UPA250" s="214">
        <f>_xlfn.XLOOKUP(UPA234, Schedule!$F$226:$FO$226, Schedule!$F$236:$FO$236, 0)</f>
        <v>0</v>
      </c>
      <c r="UPB250" s="214">
        <f>_xlfn.XLOOKUP(UPB234, Schedule!$F$226:$FO$226, Schedule!$F$236:$FO$236, 0)</f>
        <v>0</v>
      </c>
      <c r="UPC250" s="214">
        <f>_xlfn.XLOOKUP(UPC234, Schedule!$F$226:$FO$226, Schedule!$F$236:$FO$236, 0)</f>
        <v>0</v>
      </c>
      <c r="UPD250" s="214">
        <f>_xlfn.XLOOKUP(UPD234, Schedule!$F$226:$FO$226, Schedule!$F$236:$FO$236, 0)</f>
        <v>0</v>
      </c>
      <c r="UPE250" s="214">
        <f>_xlfn.XLOOKUP(UPE234, Schedule!$F$226:$FO$226, Schedule!$F$236:$FO$236, 0)</f>
        <v>0</v>
      </c>
      <c r="UPF250" s="214">
        <f>_xlfn.XLOOKUP(UPF234, Schedule!$F$226:$FO$226, Schedule!$F$236:$FO$236, 0)</f>
        <v>0</v>
      </c>
      <c r="UPG250" s="214">
        <f>_xlfn.XLOOKUP(UPG234, Schedule!$F$226:$FO$226, Schedule!$F$236:$FO$236, 0)</f>
        <v>0</v>
      </c>
      <c r="UPH250" s="214">
        <f>_xlfn.XLOOKUP(UPH234, Schedule!$F$226:$FO$226, Schedule!$F$236:$FO$236, 0)</f>
        <v>0</v>
      </c>
      <c r="UPI250" s="214">
        <f>_xlfn.XLOOKUP(UPI234, Schedule!$F$226:$FO$226, Schedule!$F$236:$FO$236, 0)</f>
        <v>0</v>
      </c>
      <c r="UPJ250" s="214">
        <f>_xlfn.XLOOKUP(UPJ234, Schedule!$F$226:$FO$226, Schedule!$F$236:$FO$236, 0)</f>
        <v>0</v>
      </c>
      <c r="UPK250" s="214">
        <f>_xlfn.XLOOKUP(UPK234, Schedule!$F$226:$FO$226, Schedule!$F$236:$FO$236, 0)</f>
        <v>0</v>
      </c>
      <c r="UPL250" s="214">
        <f>_xlfn.XLOOKUP(UPL234, Schedule!$F$226:$FO$226, Schedule!$F$236:$FO$236, 0)</f>
        <v>0</v>
      </c>
      <c r="UPM250" s="214">
        <f>_xlfn.XLOOKUP(UPM234, Schedule!$F$226:$FO$226, Schedule!$F$236:$FO$236, 0)</f>
        <v>0</v>
      </c>
      <c r="UPN250" s="214">
        <f>_xlfn.XLOOKUP(UPN234, Schedule!$F$226:$FO$226, Schedule!$F$236:$FO$236, 0)</f>
        <v>0</v>
      </c>
      <c r="UPO250" s="214">
        <f>_xlfn.XLOOKUP(UPO234, Schedule!$F$226:$FO$226, Schedule!$F$236:$FO$236, 0)</f>
        <v>0</v>
      </c>
      <c r="UPP250" s="214">
        <f>_xlfn.XLOOKUP(UPP234, Schedule!$F$226:$FO$226, Schedule!$F$236:$FO$236, 0)</f>
        <v>0</v>
      </c>
      <c r="UPQ250" s="214">
        <f>_xlfn.XLOOKUP(UPQ234, Schedule!$F$226:$FO$226, Schedule!$F$236:$FO$236, 0)</f>
        <v>0</v>
      </c>
      <c r="UPR250" s="214">
        <f>_xlfn.XLOOKUP(UPR234, Schedule!$F$226:$FO$226, Schedule!$F$236:$FO$236, 0)</f>
        <v>0</v>
      </c>
      <c r="UPS250" s="214">
        <f>_xlfn.XLOOKUP(UPS234, Schedule!$F$226:$FO$226, Schedule!$F$236:$FO$236, 0)</f>
        <v>0</v>
      </c>
      <c r="UPT250" s="214">
        <f>_xlfn.XLOOKUP(UPT234, Schedule!$F$226:$FO$226, Schedule!$F$236:$FO$236, 0)</f>
        <v>0</v>
      </c>
      <c r="UPU250" s="214">
        <f>_xlfn.XLOOKUP(UPU234, Schedule!$F$226:$FO$226, Schedule!$F$236:$FO$236, 0)</f>
        <v>0</v>
      </c>
      <c r="UPV250" s="214">
        <f>_xlfn.XLOOKUP(UPV234, Schedule!$F$226:$FO$226, Schedule!$F$236:$FO$236, 0)</f>
        <v>0</v>
      </c>
      <c r="UPW250" s="214">
        <f>_xlfn.XLOOKUP(UPW234, Schedule!$F$226:$FO$226, Schedule!$F$236:$FO$236, 0)</f>
        <v>0</v>
      </c>
      <c r="UPX250" s="214">
        <f>_xlfn.XLOOKUP(UPX234, Schedule!$F$226:$FO$226, Schedule!$F$236:$FO$236, 0)</f>
        <v>0</v>
      </c>
      <c r="UPY250" s="214">
        <f>_xlfn.XLOOKUP(UPY234, Schedule!$F$226:$FO$226, Schedule!$F$236:$FO$236, 0)</f>
        <v>0</v>
      </c>
      <c r="UPZ250" s="214">
        <f>_xlfn.XLOOKUP(UPZ234, Schedule!$F$226:$FO$226, Schedule!$F$236:$FO$236, 0)</f>
        <v>0</v>
      </c>
      <c r="UQA250" s="214">
        <f>_xlfn.XLOOKUP(UQA234, Schedule!$F$226:$FO$226, Schedule!$F$236:$FO$236, 0)</f>
        <v>0</v>
      </c>
      <c r="UQB250" s="214">
        <f>_xlfn.XLOOKUP(UQB234, Schedule!$F$226:$FO$226, Schedule!$F$236:$FO$236, 0)</f>
        <v>0</v>
      </c>
      <c r="UQC250" s="214">
        <f>_xlfn.XLOOKUP(UQC234, Schedule!$F$226:$FO$226, Schedule!$F$236:$FO$236, 0)</f>
        <v>0</v>
      </c>
      <c r="UQD250" s="214">
        <f>_xlfn.XLOOKUP(UQD234, Schedule!$F$226:$FO$226, Schedule!$F$236:$FO$236, 0)</f>
        <v>0</v>
      </c>
      <c r="UQE250" s="214">
        <f>_xlfn.XLOOKUP(UQE234, Schedule!$F$226:$FO$226, Schedule!$F$236:$FO$236, 0)</f>
        <v>0</v>
      </c>
      <c r="UQF250" s="214">
        <f>_xlfn.XLOOKUP(UQF234, Schedule!$F$226:$FO$226, Schedule!$F$236:$FO$236, 0)</f>
        <v>0</v>
      </c>
      <c r="UQG250" s="214">
        <f>_xlfn.XLOOKUP(UQG234, Schedule!$F$226:$FO$226, Schedule!$F$236:$FO$236, 0)</f>
        <v>0</v>
      </c>
      <c r="UQH250" s="214">
        <f>_xlfn.XLOOKUP(UQH234, Schedule!$F$226:$FO$226, Schedule!$F$236:$FO$236, 0)</f>
        <v>0</v>
      </c>
      <c r="UQI250" s="214">
        <f>_xlfn.XLOOKUP(UQI234, Schedule!$F$226:$FO$226, Schedule!$F$236:$FO$236, 0)</f>
        <v>0</v>
      </c>
      <c r="UQJ250" s="214">
        <f>_xlfn.XLOOKUP(UQJ234, Schedule!$F$226:$FO$226, Schedule!$F$236:$FO$236, 0)</f>
        <v>0</v>
      </c>
      <c r="UQK250" s="214">
        <f>_xlfn.XLOOKUP(UQK234, Schedule!$F$226:$FO$226, Schedule!$F$236:$FO$236, 0)</f>
        <v>0</v>
      </c>
      <c r="UQL250" s="214">
        <f>_xlfn.XLOOKUP(UQL234, Schedule!$F$226:$FO$226, Schedule!$F$236:$FO$236, 0)</f>
        <v>0</v>
      </c>
      <c r="UQM250" s="214">
        <f>_xlfn.XLOOKUP(UQM234, Schedule!$F$226:$FO$226, Schedule!$F$236:$FO$236, 0)</f>
        <v>0</v>
      </c>
      <c r="UQN250" s="214">
        <f>_xlfn.XLOOKUP(UQN234, Schedule!$F$226:$FO$226, Schedule!$F$236:$FO$236, 0)</f>
        <v>0</v>
      </c>
      <c r="UQO250" s="214">
        <f>_xlfn.XLOOKUP(UQO234, Schedule!$F$226:$FO$226, Schedule!$F$236:$FO$236, 0)</f>
        <v>0</v>
      </c>
      <c r="UQP250" s="214">
        <f>_xlfn.XLOOKUP(UQP234, Schedule!$F$226:$FO$226, Schedule!$F$236:$FO$236, 0)</f>
        <v>0</v>
      </c>
      <c r="UQQ250" s="214">
        <f>_xlfn.XLOOKUP(UQQ234, Schedule!$F$226:$FO$226, Schedule!$F$236:$FO$236, 0)</f>
        <v>0</v>
      </c>
      <c r="UQR250" s="214">
        <f>_xlfn.XLOOKUP(UQR234, Schedule!$F$226:$FO$226, Schedule!$F$236:$FO$236, 0)</f>
        <v>0</v>
      </c>
      <c r="UQS250" s="214">
        <f>_xlfn.XLOOKUP(UQS234, Schedule!$F$226:$FO$226, Schedule!$F$236:$FO$236, 0)</f>
        <v>0</v>
      </c>
      <c r="UQT250" s="214">
        <f>_xlfn.XLOOKUP(UQT234, Schedule!$F$226:$FO$226, Schedule!$F$236:$FO$236, 0)</f>
        <v>0</v>
      </c>
      <c r="UQU250" s="214">
        <f>_xlfn.XLOOKUP(UQU234, Schedule!$F$226:$FO$226, Schedule!$F$236:$FO$236, 0)</f>
        <v>0</v>
      </c>
      <c r="UQV250" s="214">
        <f>_xlfn.XLOOKUP(UQV234, Schedule!$F$226:$FO$226, Schedule!$F$236:$FO$236, 0)</f>
        <v>0</v>
      </c>
      <c r="UQW250" s="214">
        <f>_xlfn.XLOOKUP(UQW234, Schedule!$F$226:$FO$226, Schedule!$F$236:$FO$236, 0)</f>
        <v>0</v>
      </c>
      <c r="UQX250" s="214">
        <f>_xlfn.XLOOKUP(UQX234, Schedule!$F$226:$FO$226, Schedule!$F$236:$FO$236, 0)</f>
        <v>0</v>
      </c>
      <c r="UQY250" s="214">
        <f>_xlfn.XLOOKUP(UQY234, Schedule!$F$226:$FO$226, Schedule!$F$236:$FO$236, 0)</f>
        <v>0</v>
      </c>
      <c r="UQZ250" s="214">
        <f>_xlfn.XLOOKUP(UQZ234, Schedule!$F$226:$FO$226, Schedule!$F$236:$FO$236, 0)</f>
        <v>0</v>
      </c>
      <c r="URA250" s="214">
        <f>_xlfn.XLOOKUP(URA234, Schedule!$F$226:$FO$226, Schedule!$F$236:$FO$236, 0)</f>
        <v>0</v>
      </c>
      <c r="URB250" s="214">
        <f>_xlfn.XLOOKUP(URB234, Schedule!$F$226:$FO$226, Schedule!$F$236:$FO$236, 0)</f>
        <v>0</v>
      </c>
      <c r="URC250" s="214">
        <f>_xlfn.XLOOKUP(URC234, Schedule!$F$226:$FO$226, Schedule!$F$236:$FO$236, 0)</f>
        <v>0</v>
      </c>
      <c r="URD250" s="214">
        <f>_xlfn.XLOOKUP(URD234, Schedule!$F$226:$FO$226, Schedule!$F$236:$FO$236, 0)</f>
        <v>0</v>
      </c>
      <c r="URE250" s="214">
        <f>_xlfn.XLOOKUP(URE234, Schedule!$F$226:$FO$226, Schedule!$F$236:$FO$236, 0)</f>
        <v>0</v>
      </c>
      <c r="URF250" s="214">
        <f>_xlfn.XLOOKUP(URF234, Schedule!$F$226:$FO$226, Schedule!$F$236:$FO$236, 0)</f>
        <v>0</v>
      </c>
      <c r="URG250" s="214">
        <f>_xlfn.XLOOKUP(URG234, Schedule!$F$226:$FO$226, Schedule!$F$236:$FO$236, 0)</f>
        <v>0</v>
      </c>
      <c r="URH250" s="214">
        <f>_xlfn.XLOOKUP(URH234, Schedule!$F$226:$FO$226, Schedule!$F$236:$FO$236, 0)</f>
        <v>0</v>
      </c>
      <c r="URI250" s="214">
        <f>_xlfn.XLOOKUP(URI234, Schedule!$F$226:$FO$226, Schedule!$F$236:$FO$236, 0)</f>
        <v>0</v>
      </c>
      <c r="URJ250" s="214">
        <f>_xlfn.XLOOKUP(URJ234, Schedule!$F$226:$FO$226, Schedule!$F$236:$FO$236, 0)</f>
        <v>0</v>
      </c>
      <c r="URK250" s="214">
        <f>_xlfn.XLOOKUP(URK234, Schedule!$F$226:$FO$226, Schedule!$F$236:$FO$236, 0)</f>
        <v>0</v>
      </c>
      <c r="URL250" s="214">
        <f>_xlfn.XLOOKUP(URL234, Schedule!$F$226:$FO$226, Schedule!$F$236:$FO$236, 0)</f>
        <v>0</v>
      </c>
      <c r="URM250" s="214">
        <f>_xlfn.XLOOKUP(URM234, Schedule!$F$226:$FO$226, Schedule!$F$236:$FO$236, 0)</f>
        <v>0</v>
      </c>
      <c r="URN250" s="214">
        <f>_xlfn.XLOOKUP(URN234, Schedule!$F$226:$FO$226, Schedule!$F$236:$FO$236, 0)</f>
        <v>0</v>
      </c>
      <c r="URO250" s="214">
        <f>_xlfn.XLOOKUP(URO234, Schedule!$F$226:$FO$226, Schedule!$F$236:$FO$236, 0)</f>
        <v>0</v>
      </c>
      <c r="URP250" s="214">
        <f>_xlfn.XLOOKUP(URP234, Schedule!$F$226:$FO$226, Schedule!$F$236:$FO$236, 0)</f>
        <v>0</v>
      </c>
      <c r="URQ250" s="214">
        <f>_xlfn.XLOOKUP(URQ234, Schedule!$F$226:$FO$226, Schedule!$F$236:$FO$236, 0)</f>
        <v>0</v>
      </c>
      <c r="URR250" s="214">
        <f>_xlfn.XLOOKUP(URR234, Schedule!$F$226:$FO$226, Schedule!$F$236:$FO$236, 0)</f>
        <v>0</v>
      </c>
      <c r="URS250" s="214">
        <f>_xlfn.XLOOKUP(URS234, Schedule!$F$226:$FO$226, Schedule!$F$236:$FO$236, 0)</f>
        <v>0</v>
      </c>
      <c r="URT250" s="214">
        <f>_xlfn.XLOOKUP(URT234, Schedule!$F$226:$FO$226, Schedule!$F$236:$FO$236, 0)</f>
        <v>0</v>
      </c>
      <c r="URU250" s="214">
        <f>_xlfn.XLOOKUP(URU234, Schedule!$F$226:$FO$226, Schedule!$F$236:$FO$236, 0)</f>
        <v>0</v>
      </c>
      <c r="URV250" s="214">
        <f>_xlfn.XLOOKUP(URV234, Schedule!$F$226:$FO$226, Schedule!$F$236:$FO$236, 0)</f>
        <v>0</v>
      </c>
      <c r="URW250" s="214">
        <f>_xlfn.XLOOKUP(URW234, Schedule!$F$226:$FO$226, Schedule!$F$236:$FO$236, 0)</f>
        <v>0</v>
      </c>
      <c r="URX250" s="214">
        <f>_xlfn.XLOOKUP(URX234, Schedule!$F$226:$FO$226, Schedule!$F$236:$FO$236, 0)</f>
        <v>0</v>
      </c>
      <c r="URY250" s="214">
        <f>_xlfn.XLOOKUP(URY234, Schedule!$F$226:$FO$226, Schedule!$F$236:$FO$236, 0)</f>
        <v>0</v>
      </c>
      <c r="URZ250" s="214">
        <f>_xlfn.XLOOKUP(URZ234, Schedule!$F$226:$FO$226, Schedule!$F$236:$FO$236, 0)</f>
        <v>0</v>
      </c>
      <c r="USA250" s="214">
        <f>_xlfn.XLOOKUP(USA234, Schedule!$F$226:$FO$226, Schedule!$F$236:$FO$236, 0)</f>
        <v>0</v>
      </c>
      <c r="USB250" s="214">
        <f>_xlfn.XLOOKUP(USB234, Schedule!$F$226:$FO$226, Schedule!$F$236:$FO$236, 0)</f>
        <v>0</v>
      </c>
      <c r="USC250" s="214">
        <f>_xlfn.XLOOKUP(USC234, Schedule!$F$226:$FO$226, Schedule!$F$236:$FO$236, 0)</f>
        <v>0</v>
      </c>
      <c r="USD250" s="214">
        <f>_xlfn.XLOOKUP(USD234, Schedule!$F$226:$FO$226, Schedule!$F$236:$FO$236, 0)</f>
        <v>0</v>
      </c>
      <c r="USE250" s="214">
        <f>_xlfn.XLOOKUP(USE234, Schedule!$F$226:$FO$226, Schedule!$F$236:$FO$236, 0)</f>
        <v>0</v>
      </c>
      <c r="USF250" s="214">
        <f>_xlfn.XLOOKUP(USF234, Schedule!$F$226:$FO$226, Schedule!$F$236:$FO$236, 0)</f>
        <v>0</v>
      </c>
      <c r="USG250" s="214">
        <f>_xlfn.XLOOKUP(USG234, Schedule!$F$226:$FO$226, Schedule!$F$236:$FO$236, 0)</f>
        <v>0</v>
      </c>
      <c r="USH250" s="214">
        <f>_xlfn.XLOOKUP(USH234, Schedule!$F$226:$FO$226, Schedule!$F$236:$FO$236, 0)</f>
        <v>0</v>
      </c>
      <c r="USI250" s="214">
        <f>_xlfn.XLOOKUP(USI234, Schedule!$F$226:$FO$226, Schedule!$F$236:$FO$236, 0)</f>
        <v>0</v>
      </c>
      <c r="USJ250" s="214">
        <f>_xlfn.XLOOKUP(USJ234, Schedule!$F$226:$FO$226, Schedule!$F$236:$FO$236, 0)</f>
        <v>0</v>
      </c>
      <c r="USK250" s="214">
        <f>_xlfn.XLOOKUP(USK234, Schedule!$F$226:$FO$226, Schedule!$F$236:$FO$236, 0)</f>
        <v>0</v>
      </c>
      <c r="USL250" s="214">
        <f>_xlfn.XLOOKUP(USL234, Schedule!$F$226:$FO$226, Schedule!$F$236:$FO$236, 0)</f>
        <v>0</v>
      </c>
      <c r="USM250" s="214">
        <f>_xlfn.XLOOKUP(USM234, Schedule!$F$226:$FO$226, Schedule!$F$236:$FO$236, 0)</f>
        <v>0</v>
      </c>
      <c r="USN250" s="214">
        <f>_xlfn.XLOOKUP(USN234, Schedule!$F$226:$FO$226, Schedule!$F$236:$FO$236, 0)</f>
        <v>0</v>
      </c>
      <c r="USO250" s="214">
        <f>_xlfn.XLOOKUP(USO234, Schedule!$F$226:$FO$226, Schedule!$F$236:$FO$236, 0)</f>
        <v>0</v>
      </c>
      <c r="USP250" s="214">
        <f>_xlfn.XLOOKUP(USP234, Schedule!$F$226:$FO$226, Schedule!$F$236:$FO$236, 0)</f>
        <v>0</v>
      </c>
      <c r="USQ250" s="214">
        <f>_xlfn.XLOOKUP(USQ234, Schedule!$F$226:$FO$226, Schedule!$F$236:$FO$236, 0)</f>
        <v>0</v>
      </c>
      <c r="USR250" s="214">
        <f>_xlfn.XLOOKUP(USR234, Schedule!$F$226:$FO$226, Schedule!$F$236:$FO$236, 0)</f>
        <v>0</v>
      </c>
      <c r="USS250" s="214">
        <f>_xlfn.XLOOKUP(USS234, Schedule!$F$226:$FO$226, Schedule!$F$236:$FO$236, 0)</f>
        <v>0</v>
      </c>
      <c r="UST250" s="214">
        <f>_xlfn.XLOOKUP(UST234, Schedule!$F$226:$FO$226, Schedule!$F$236:$FO$236, 0)</f>
        <v>0</v>
      </c>
      <c r="USU250" s="214">
        <f>_xlfn.XLOOKUP(USU234, Schedule!$F$226:$FO$226, Schedule!$F$236:$FO$236, 0)</f>
        <v>0</v>
      </c>
      <c r="USV250" s="214">
        <f>_xlfn.XLOOKUP(USV234, Schedule!$F$226:$FO$226, Schedule!$F$236:$FO$236, 0)</f>
        <v>0</v>
      </c>
      <c r="USW250" s="214">
        <f>_xlfn.XLOOKUP(USW234, Schedule!$F$226:$FO$226, Schedule!$F$236:$FO$236, 0)</f>
        <v>0</v>
      </c>
      <c r="USX250" s="214">
        <f>_xlfn.XLOOKUP(USX234, Schedule!$F$226:$FO$226, Schedule!$F$236:$FO$236, 0)</f>
        <v>0</v>
      </c>
      <c r="USY250" s="214">
        <f>_xlfn.XLOOKUP(USY234, Schedule!$F$226:$FO$226, Schedule!$F$236:$FO$236, 0)</f>
        <v>0</v>
      </c>
      <c r="USZ250" s="214">
        <f>_xlfn.XLOOKUP(USZ234, Schedule!$F$226:$FO$226, Schedule!$F$236:$FO$236, 0)</f>
        <v>0</v>
      </c>
      <c r="UTA250" s="214">
        <f>_xlfn.XLOOKUP(UTA234, Schedule!$F$226:$FO$226, Schedule!$F$236:$FO$236, 0)</f>
        <v>0</v>
      </c>
      <c r="UTB250" s="214">
        <f>_xlfn.XLOOKUP(UTB234, Schedule!$F$226:$FO$226, Schedule!$F$236:$FO$236, 0)</f>
        <v>0</v>
      </c>
      <c r="UTC250" s="214">
        <f>_xlfn.XLOOKUP(UTC234, Schedule!$F$226:$FO$226, Schedule!$F$236:$FO$236, 0)</f>
        <v>0</v>
      </c>
      <c r="UTD250" s="214">
        <f>_xlfn.XLOOKUP(UTD234, Schedule!$F$226:$FO$226, Schedule!$F$236:$FO$236, 0)</f>
        <v>0</v>
      </c>
      <c r="UTE250" s="214">
        <f>_xlfn.XLOOKUP(UTE234, Schedule!$F$226:$FO$226, Schedule!$F$236:$FO$236, 0)</f>
        <v>0</v>
      </c>
      <c r="UTF250" s="214">
        <f>_xlfn.XLOOKUP(UTF234, Schedule!$F$226:$FO$226, Schedule!$F$236:$FO$236, 0)</f>
        <v>0</v>
      </c>
      <c r="UTG250" s="214">
        <f>_xlfn.XLOOKUP(UTG234, Schedule!$F$226:$FO$226, Schedule!$F$236:$FO$236, 0)</f>
        <v>0</v>
      </c>
      <c r="UTH250" s="214">
        <f>_xlfn.XLOOKUP(UTH234, Schedule!$F$226:$FO$226, Schedule!$F$236:$FO$236, 0)</f>
        <v>0</v>
      </c>
      <c r="UTI250" s="214">
        <f>_xlfn.XLOOKUP(UTI234, Schedule!$F$226:$FO$226, Schedule!$F$236:$FO$236, 0)</f>
        <v>0</v>
      </c>
      <c r="UTJ250" s="214">
        <f>_xlfn.XLOOKUP(UTJ234, Schedule!$F$226:$FO$226, Schedule!$F$236:$FO$236, 0)</f>
        <v>0</v>
      </c>
      <c r="UTK250" s="214">
        <f>_xlfn.XLOOKUP(UTK234, Schedule!$F$226:$FO$226, Schedule!$F$236:$FO$236, 0)</f>
        <v>0</v>
      </c>
      <c r="UTL250" s="214">
        <f>_xlfn.XLOOKUP(UTL234, Schedule!$F$226:$FO$226, Schedule!$F$236:$FO$236, 0)</f>
        <v>0</v>
      </c>
      <c r="UTM250" s="214">
        <f>_xlfn.XLOOKUP(UTM234, Schedule!$F$226:$FO$226, Schedule!$F$236:$FO$236, 0)</f>
        <v>0</v>
      </c>
      <c r="UTN250" s="214">
        <f>_xlfn.XLOOKUP(UTN234, Schedule!$F$226:$FO$226, Schedule!$F$236:$FO$236, 0)</f>
        <v>0</v>
      </c>
      <c r="UTO250" s="214">
        <f>_xlfn.XLOOKUP(UTO234, Schedule!$F$226:$FO$226, Schedule!$F$236:$FO$236, 0)</f>
        <v>0</v>
      </c>
      <c r="UTP250" s="214">
        <f>_xlfn.XLOOKUP(UTP234, Schedule!$F$226:$FO$226, Schedule!$F$236:$FO$236, 0)</f>
        <v>0</v>
      </c>
      <c r="UTQ250" s="214">
        <f>_xlfn.XLOOKUP(UTQ234, Schedule!$F$226:$FO$226, Schedule!$F$236:$FO$236, 0)</f>
        <v>0</v>
      </c>
      <c r="UTR250" s="214">
        <f>_xlfn.XLOOKUP(UTR234, Schedule!$F$226:$FO$226, Schedule!$F$236:$FO$236, 0)</f>
        <v>0</v>
      </c>
      <c r="UTS250" s="214">
        <f>_xlfn.XLOOKUP(UTS234, Schedule!$F$226:$FO$226, Schedule!$F$236:$FO$236, 0)</f>
        <v>0</v>
      </c>
      <c r="UTT250" s="214">
        <f>_xlfn.XLOOKUP(UTT234, Schedule!$F$226:$FO$226, Schedule!$F$236:$FO$236, 0)</f>
        <v>0</v>
      </c>
      <c r="UTU250" s="214">
        <f>_xlfn.XLOOKUP(UTU234, Schedule!$F$226:$FO$226, Schedule!$F$236:$FO$236, 0)</f>
        <v>0</v>
      </c>
      <c r="UTV250" s="214">
        <f>_xlfn.XLOOKUP(UTV234, Schedule!$F$226:$FO$226, Schedule!$F$236:$FO$236, 0)</f>
        <v>0</v>
      </c>
      <c r="UTW250" s="214">
        <f>_xlfn.XLOOKUP(UTW234, Schedule!$F$226:$FO$226, Schedule!$F$236:$FO$236, 0)</f>
        <v>0</v>
      </c>
      <c r="UTX250" s="214">
        <f>_xlfn.XLOOKUP(UTX234, Schedule!$F$226:$FO$226, Schedule!$F$236:$FO$236, 0)</f>
        <v>0</v>
      </c>
      <c r="UTY250" s="214">
        <f>_xlfn.XLOOKUP(UTY234, Schedule!$F$226:$FO$226, Schedule!$F$236:$FO$236, 0)</f>
        <v>0</v>
      </c>
      <c r="UTZ250" s="214">
        <f>_xlfn.XLOOKUP(UTZ234, Schedule!$F$226:$FO$226, Schedule!$F$236:$FO$236, 0)</f>
        <v>0</v>
      </c>
      <c r="UUA250" s="214">
        <f>_xlfn.XLOOKUP(UUA234, Schedule!$F$226:$FO$226, Schedule!$F$236:$FO$236, 0)</f>
        <v>0</v>
      </c>
      <c r="UUB250" s="214">
        <f>_xlfn.XLOOKUP(UUB234, Schedule!$F$226:$FO$226, Schedule!$F$236:$FO$236, 0)</f>
        <v>0</v>
      </c>
      <c r="UUC250" s="214">
        <f>_xlfn.XLOOKUP(UUC234, Schedule!$F$226:$FO$226, Schedule!$F$236:$FO$236, 0)</f>
        <v>0</v>
      </c>
      <c r="UUD250" s="214">
        <f>_xlfn.XLOOKUP(UUD234, Schedule!$F$226:$FO$226, Schedule!$F$236:$FO$236, 0)</f>
        <v>0</v>
      </c>
      <c r="UUE250" s="214">
        <f>_xlfn.XLOOKUP(UUE234, Schedule!$F$226:$FO$226, Schedule!$F$236:$FO$236, 0)</f>
        <v>0</v>
      </c>
      <c r="UUF250" s="214">
        <f>_xlfn.XLOOKUP(UUF234, Schedule!$F$226:$FO$226, Schedule!$F$236:$FO$236, 0)</f>
        <v>0</v>
      </c>
      <c r="UUG250" s="214">
        <f>_xlfn.XLOOKUP(UUG234, Schedule!$F$226:$FO$226, Schedule!$F$236:$FO$236, 0)</f>
        <v>0</v>
      </c>
      <c r="UUH250" s="214">
        <f>_xlfn.XLOOKUP(UUH234, Schedule!$F$226:$FO$226, Schedule!$F$236:$FO$236, 0)</f>
        <v>0</v>
      </c>
      <c r="UUI250" s="214">
        <f>_xlfn.XLOOKUP(UUI234, Schedule!$F$226:$FO$226, Schedule!$F$236:$FO$236, 0)</f>
        <v>0</v>
      </c>
      <c r="UUJ250" s="214">
        <f>_xlfn.XLOOKUP(UUJ234, Schedule!$F$226:$FO$226, Schedule!$F$236:$FO$236, 0)</f>
        <v>0</v>
      </c>
      <c r="UUK250" s="214">
        <f>_xlfn.XLOOKUP(UUK234, Schedule!$F$226:$FO$226, Schedule!$F$236:$FO$236, 0)</f>
        <v>0</v>
      </c>
      <c r="UUL250" s="214">
        <f>_xlfn.XLOOKUP(UUL234, Schedule!$F$226:$FO$226, Schedule!$F$236:$FO$236, 0)</f>
        <v>0</v>
      </c>
      <c r="UUM250" s="214">
        <f>_xlfn.XLOOKUP(UUM234, Schedule!$F$226:$FO$226, Schedule!$F$236:$FO$236, 0)</f>
        <v>0</v>
      </c>
      <c r="UUN250" s="214">
        <f>_xlfn.XLOOKUP(UUN234, Schedule!$F$226:$FO$226, Schedule!$F$236:$FO$236, 0)</f>
        <v>0</v>
      </c>
      <c r="UUO250" s="214">
        <f>_xlfn.XLOOKUP(UUO234, Schedule!$F$226:$FO$226, Schedule!$F$236:$FO$236, 0)</f>
        <v>0</v>
      </c>
      <c r="UUP250" s="214">
        <f>_xlfn.XLOOKUP(UUP234, Schedule!$F$226:$FO$226, Schedule!$F$236:$FO$236, 0)</f>
        <v>0</v>
      </c>
      <c r="UUQ250" s="214">
        <f>_xlfn.XLOOKUP(UUQ234, Schedule!$F$226:$FO$226, Schedule!$F$236:$FO$236, 0)</f>
        <v>0</v>
      </c>
      <c r="UUR250" s="214">
        <f>_xlfn.XLOOKUP(UUR234, Schedule!$F$226:$FO$226, Schedule!$F$236:$FO$236, 0)</f>
        <v>0</v>
      </c>
      <c r="UUS250" s="214">
        <f>_xlfn.XLOOKUP(UUS234, Schedule!$F$226:$FO$226, Schedule!$F$236:$FO$236, 0)</f>
        <v>0</v>
      </c>
      <c r="UUT250" s="214">
        <f>_xlfn.XLOOKUP(UUT234, Schedule!$F$226:$FO$226, Schedule!$F$236:$FO$236, 0)</f>
        <v>0</v>
      </c>
      <c r="UUU250" s="214">
        <f>_xlfn.XLOOKUP(UUU234, Schedule!$F$226:$FO$226, Schedule!$F$236:$FO$236, 0)</f>
        <v>0</v>
      </c>
      <c r="UUV250" s="214">
        <f>_xlfn.XLOOKUP(UUV234, Schedule!$F$226:$FO$226, Schedule!$F$236:$FO$236, 0)</f>
        <v>0</v>
      </c>
      <c r="UUW250" s="214">
        <f>_xlfn.XLOOKUP(UUW234, Schedule!$F$226:$FO$226, Schedule!$F$236:$FO$236, 0)</f>
        <v>0</v>
      </c>
      <c r="UUX250" s="214">
        <f>_xlfn.XLOOKUP(UUX234, Schedule!$F$226:$FO$226, Schedule!$F$236:$FO$236, 0)</f>
        <v>0</v>
      </c>
      <c r="UUY250" s="214">
        <f>_xlfn.XLOOKUP(UUY234, Schedule!$F$226:$FO$226, Schedule!$F$236:$FO$236, 0)</f>
        <v>0</v>
      </c>
      <c r="UUZ250" s="214">
        <f>_xlfn.XLOOKUP(UUZ234, Schedule!$F$226:$FO$226, Schedule!$F$236:$FO$236, 0)</f>
        <v>0</v>
      </c>
      <c r="UVA250" s="214">
        <f>_xlfn.XLOOKUP(UVA234, Schedule!$F$226:$FO$226, Schedule!$F$236:$FO$236, 0)</f>
        <v>0</v>
      </c>
      <c r="UVB250" s="214">
        <f>_xlfn.XLOOKUP(UVB234, Schedule!$F$226:$FO$226, Schedule!$F$236:$FO$236, 0)</f>
        <v>0</v>
      </c>
      <c r="UVC250" s="214">
        <f>_xlfn.XLOOKUP(UVC234, Schedule!$F$226:$FO$226, Schedule!$F$236:$FO$236, 0)</f>
        <v>0</v>
      </c>
      <c r="UVD250" s="214">
        <f>_xlfn.XLOOKUP(UVD234, Schedule!$F$226:$FO$226, Schedule!$F$236:$FO$236, 0)</f>
        <v>0</v>
      </c>
      <c r="UVE250" s="214">
        <f>_xlfn.XLOOKUP(UVE234, Schedule!$F$226:$FO$226, Schedule!$F$236:$FO$236, 0)</f>
        <v>0</v>
      </c>
      <c r="UVF250" s="214">
        <f>_xlfn.XLOOKUP(UVF234, Schedule!$F$226:$FO$226, Schedule!$F$236:$FO$236, 0)</f>
        <v>0</v>
      </c>
      <c r="UVG250" s="214">
        <f>_xlfn.XLOOKUP(UVG234, Schedule!$F$226:$FO$226, Schedule!$F$236:$FO$236, 0)</f>
        <v>0</v>
      </c>
      <c r="UVH250" s="214">
        <f>_xlfn.XLOOKUP(UVH234, Schedule!$F$226:$FO$226, Schedule!$F$236:$FO$236, 0)</f>
        <v>0</v>
      </c>
      <c r="UVI250" s="214">
        <f>_xlfn.XLOOKUP(UVI234, Schedule!$F$226:$FO$226, Schedule!$F$236:$FO$236, 0)</f>
        <v>0</v>
      </c>
      <c r="UVJ250" s="214">
        <f>_xlfn.XLOOKUP(UVJ234, Schedule!$F$226:$FO$226, Schedule!$F$236:$FO$236, 0)</f>
        <v>0</v>
      </c>
      <c r="UVK250" s="214">
        <f>_xlfn.XLOOKUP(UVK234, Schedule!$F$226:$FO$226, Schedule!$F$236:$FO$236, 0)</f>
        <v>0</v>
      </c>
      <c r="UVL250" s="214">
        <f>_xlfn.XLOOKUP(UVL234, Schedule!$F$226:$FO$226, Schedule!$F$236:$FO$236, 0)</f>
        <v>0</v>
      </c>
      <c r="UVM250" s="214">
        <f>_xlfn.XLOOKUP(UVM234, Schedule!$F$226:$FO$226, Schedule!$F$236:$FO$236, 0)</f>
        <v>0</v>
      </c>
      <c r="UVN250" s="214">
        <f>_xlfn.XLOOKUP(UVN234, Schedule!$F$226:$FO$226, Schedule!$F$236:$FO$236, 0)</f>
        <v>0</v>
      </c>
      <c r="UVO250" s="214">
        <f>_xlfn.XLOOKUP(UVO234, Schedule!$F$226:$FO$226, Schedule!$F$236:$FO$236, 0)</f>
        <v>0</v>
      </c>
      <c r="UVP250" s="214">
        <f>_xlfn.XLOOKUP(UVP234, Schedule!$F$226:$FO$226, Schedule!$F$236:$FO$236, 0)</f>
        <v>0</v>
      </c>
      <c r="UVQ250" s="214">
        <f>_xlfn.XLOOKUP(UVQ234, Schedule!$F$226:$FO$226, Schedule!$F$236:$FO$236, 0)</f>
        <v>0</v>
      </c>
      <c r="UVR250" s="214">
        <f>_xlfn.XLOOKUP(UVR234, Schedule!$F$226:$FO$226, Schedule!$F$236:$FO$236, 0)</f>
        <v>0</v>
      </c>
      <c r="UVS250" s="214">
        <f>_xlfn.XLOOKUP(UVS234, Schedule!$F$226:$FO$226, Schedule!$F$236:$FO$236, 0)</f>
        <v>0</v>
      </c>
      <c r="UVT250" s="214">
        <f>_xlfn.XLOOKUP(UVT234, Schedule!$F$226:$FO$226, Schedule!$F$236:$FO$236, 0)</f>
        <v>0</v>
      </c>
      <c r="UVU250" s="214">
        <f>_xlfn.XLOOKUP(UVU234, Schedule!$F$226:$FO$226, Schedule!$F$236:$FO$236, 0)</f>
        <v>0</v>
      </c>
      <c r="UVV250" s="214">
        <f>_xlfn.XLOOKUP(UVV234, Schedule!$F$226:$FO$226, Schedule!$F$236:$FO$236, 0)</f>
        <v>0</v>
      </c>
      <c r="UVW250" s="214">
        <f>_xlfn.XLOOKUP(UVW234, Schedule!$F$226:$FO$226, Schedule!$F$236:$FO$236, 0)</f>
        <v>0</v>
      </c>
      <c r="UVX250" s="214">
        <f>_xlfn.XLOOKUP(UVX234, Schedule!$F$226:$FO$226, Schedule!$F$236:$FO$236, 0)</f>
        <v>0</v>
      </c>
      <c r="UVY250" s="214">
        <f>_xlfn.XLOOKUP(UVY234, Schedule!$F$226:$FO$226, Schedule!$F$236:$FO$236, 0)</f>
        <v>0</v>
      </c>
      <c r="UVZ250" s="214">
        <f>_xlfn.XLOOKUP(UVZ234, Schedule!$F$226:$FO$226, Schedule!$F$236:$FO$236, 0)</f>
        <v>0</v>
      </c>
      <c r="UWA250" s="214">
        <f>_xlfn.XLOOKUP(UWA234, Schedule!$F$226:$FO$226, Schedule!$F$236:$FO$236, 0)</f>
        <v>0</v>
      </c>
      <c r="UWB250" s="214">
        <f>_xlfn.XLOOKUP(UWB234, Schedule!$F$226:$FO$226, Schedule!$F$236:$FO$236, 0)</f>
        <v>0</v>
      </c>
      <c r="UWC250" s="214">
        <f>_xlfn.XLOOKUP(UWC234, Schedule!$F$226:$FO$226, Schedule!$F$236:$FO$236, 0)</f>
        <v>0</v>
      </c>
      <c r="UWD250" s="214">
        <f>_xlfn.XLOOKUP(UWD234, Schedule!$F$226:$FO$226, Schedule!$F$236:$FO$236, 0)</f>
        <v>0</v>
      </c>
      <c r="UWE250" s="214">
        <f>_xlfn.XLOOKUP(UWE234, Schedule!$F$226:$FO$226, Schedule!$F$236:$FO$236, 0)</f>
        <v>0</v>
      </c>
      <c r="UWF250" s="214">
        <f>_xlfn.XLOOKUP(UWF234, Schedule!$F$226:$FO$226, Schedule!$F$236:$FO$236, 0)</f>
        <v>0</v>
      </c>
      <c r="UWG250" s="214">
        <f>_xlfn.XLOOKUP(UWG234, Schedule!$F$226:$FO$226, Schedule!$F$236:$FO$236, 0)</f>
        <v>0</v>
      </c>
      <c r="UWH250" s="214">
        <f>_xlfn.XLOOKUP(UWH234, Schedule!$F$226:$FO$226, Schedule!$F$236:$FO$236, 0)</f>
        <v>0</v>
      </c>
      <c r="UWI250" s="214">
        <f>_xlfn.XLOOKUP(UWI234, Schedule!$F$226:$FO$226, Schedule!$F$236:$FO$236, 0)</f>
        <v>0</v>
      </c>
      <c r="UWJ250" s="214">
        <f>_xlfn.XLOOKUP(UWJ234, Schedule!$F$226:$FO$226, Schedule!$F$236:$FO$236, 0)</f>
        <v>0</v>
      </c>
      <c r="UWK250" s="214">
        <f>_xlfn.XLOOKUP(UWK234, Schedule!$F$226:$FO$226, Schedule!$F$236:$FO$236, 0)</f>
        <v>0</v>
      </c>
      <c r="UWL250" s="214">
        <f>_xlfn.XLOOKUP(UWL234, Schedule!$F$226:$FO$226, Schedule!$F$236:$FO$236, 0)</f>
        <v>0</v>
      </c>
      <c r="UWM250" s="214">
        <f>_xlfn.XLOOKUP(UWM234, Schedule!$F$226:$FO$226, Schedule!$F$236:$FO$236, 0)</f>
        <v>0</v>
      </c>
      <c r="UWN250" s="214">
        <f>_xlfn.XLOOKUP(UWN234, Schedule!$F$226:$FO$226, Schedule!$F$236:$FO$236, 0)</f>
        <v>0</v>
      </c>
      <c r="UWO250" s="214">
        <f>_xlfn.XLOOKUP(UWO234, Schedule!$F$226:$FO$226, Schedule!$F$236:$FO$236, 0)</f>
        <v>0</v>
      </c>
      <c r="UWP250" s="214">
        <f>_xlfn.XLOOKUP(UWP234, Schedule!$F$226:$FO$226, Schedule!$F$236:$FO$236, 0)</f>
        <v>0</v>
      </c>
      <c r="UWQ250" s="214">
        <f>_xlfn.XLOOKUP(UWQ234, Schedule!$F$226:$FO$226, Schedule!$F$236:$FO$236, 0)</f>
        <v>0</v>
      </c>
      <c r="UWR250" s="214">
        <f>_xlfn.XLOOKUP(UWR234, Schedule!$F$226:$FO$226, Schedule!$F$236:$FO$236, 0)</f>
        <v>0</v>
      </c>
      <c r="UWS250" s="214">
        <f>_xlfn.XLOOKUP(UWS234, Schedule!$F$226:$FO$226, Schedule!$F$236:$FO$236, 0)</f>
        <v>0</v>
      </c>
      <c r="UWT250" s="214">
        <f>_xlfn.XLOOKUP(UWT234, Schedule!$F$226:$FO$226, Schedule!$F$236:$FO$236, 0)</f>
        <v>0</v>
      </c>
      <c r="UWU250" s="214">
        <f>_xlfn.XLOOKUP(UWU234, Schedule!$F$226:$FO$226, Schedule!$F$236:$FO$236, 0)</f>
        <v>0</v>
      </c>
      <c r="UWV250" s="214">
        <f>_xlfn.XLOOKUP(UWV234, Schedule!$F$226:$FO$226, Schedule!$F$236:$FO$236, 0)</f>
        <v>0</v>
      </c>
      <c r="UWW250" s="214">
        <f>_xlfn.XLOOKUP(UWW234, Schedule!$F$226:$FO$226, Schedule!$F$236:$FO$236, 0)</f>
        <v>0</v>
      </c>
      <c r="UWX250" s="214">
        <f>_xlfn.XLOOKUP(UWX234, Schedule!$F$226:$FO$226, Schedule!$F$236:$FO$236, 0)</f>
        <v>0</v>
      </c>
      <c r="UWY250" s="214">
        <f>_xlfn.XLOOKUP(UWY234, Schedule!$F$226:$FO$226, Schedule!$F$236:$FO$236, 0)</f>
        <v>0</v>
      </c>
      <c r="UWZ250" s="214">
        <f>_xlfn.XLOOKUP(UWZ234, Schedule!$F$226:$FO$226, Schedule!$F$236:$FO$236, 0)</f>
        <v>0</v>
      </c>
      <c r="UXA250" s="214">
        <f>_xlfn.XLOOKUP(UXA234, Schedule!$F$226:$FO$226, Schedule!$F$236:$FO$236, 0)</f>
        <v>0</v>
      </c>
      <c r="UXB250" s="214">
        <f>_xlfn.XLOOKUP(UXB234, Schedule!$F$226:$FO$226, Schedule!$F$236:$FO$236, 0)</f>
        <v>0</v>
      </c>
      <c r="UXC250" s="214">
        <f>_xlfn.XLOOKUP(UXC234, Schedule!$F$226:$FO$226, Schedule!$F$236:$FO$236, 0)</f>
        <v>0</v>
      </c>
      <c r="UXD250" s="214">
        <f>_xlfn.XLOOKUP(UXD234, Schedule!$F$226:$FO$226, Schedule!$F$236:$FO$236, 0)</f>
        <v>0</v>
      </c>
      <c r="UXE250" s="214">
        <f>_xlfn.XLOOKUP(UXE234, Schedule!$F$226:$FO$226, Schedule!$F$236:$FO$236, 0)</f>
        <v>0</v>
      </c>
      <c r="UXF250" s="214">
        <f>_xlfn.XLOOKUP(UXF234, Schedule!$F$226:$FO$226, Schedule!$F$236:$FO$236, 0)</f>
        <v>0</v>
      </c>
      <c r="UXG250" s="214">
        <f>_xlfn.XLOOKUP(UXG234, Schedule!$F$226:$FO$226, Schedule!$F$236:$FO$236, 0)</f>
        <v>0</v>
      </c>
      <c r="UXH250" s="214">
        <f>_xlfn.XLOOKUP(UXH234, Schedule!$F$226:$FO$226, Schedule!$F$236:$FO$236, 0)</f>
        <v>0</v>
      </c>
      <c r="UXI250" s="214">
        <f>_xlfn.XLOOKUP(UXI234, Schedule!$F$226:$FO$226, Schedule!$F$236:$FO$236, 0)</f>
        <v>0</v>
      </c>
      <c r="UXJ250" s="214">
        <f>_xlfn.XLOOKUP(UXJ234, Schedule!$F$226:$FO$226, Schedule!$F$236:$FO$236, 0)</f>
        <v>0</v>
      </c>
      <c r="UXK250" s="214">
        <f>_xlfn.XLOOKUP(UXK234, Schedule!$F$226:$FO$226, Schedule!$F$236:$FO$236, 0)</f>
        <v>0</v>
      </c>
      <c r="UXL250" s="214">
        <f>_xlfn.XLOOKUP(UXL234, Schedule!$F$226:$FO$226, Schedule!$F$236:$FO$236, 0)</f>
        <v>0</v>
      </c>
      <c r="UXM250" s="214">
        <f>_xlfn.XLOOKUP(UXM234, Schedule!$F$226:$FO$226, Schedule!$F$236:$FO$236, 0)</f>
        <v>0</v>
      </c>
      <c r="UXN250" s="214">
        <f>_xlfn.XLOOKUP(UXN234, Schedule!$F$226:$FO$226, Schedule!$F$236:$FO$236, 0)</f>
        <v>0</v>
      </c>
      <c r="UXO250" s="214">
        <f>_xlfn.XLOOKUP(UXO234, Schedule!$F$226:$FO$226, Schedule!$F$236:$FO$236, 0)</f>
        <v>0</v>
      </c>
      <c r="UXP250" s="214">
        <f>_xlfn.XLOOKUP(UXP234, Schedule!$F$226:$FO$226, Schedule!$F$236:$FO$236, 0)</f>
        <v>0</v>
      </c>
      <c r="UXQ250" s="214">
        <f>_xlfn.XLOOKUP(UXQ234, Schedule!$F$226:$FO$226, Schedule!$F$236:$FO$236, 0)</f>
        <v>0</v>
      </c>
      <c r="UXR250" s="214">
        <f>_xlfn.XLOOKUP(UXR234, Schedule!$F$226:$FO$226, Schedule!$F$236:$FO$236, 0)</f>
        <v>0</v>
      </c>
      <c r="UXS250" s="214">
        <f>_xlfn.XLOOKUP(UXS234, Schedule!$F$226:$FO$226, Schedule!$F$236:$FO$236, 0)</f>
        <v>0</v>
      </c>
      <c r="UXT250" s="214">
        <f>_xlfn.XLOOKUP(UXT234, Schedule!$F$226:$FO$226, Schedule!$F$236:$FO$236, 0)</f>
        <v>0</v>
      </c>
      <c r="UXU250" s="214">
        <f>_xlfn.XLOOKUP(UXU234, Schedule!$F$226:$FO$226, Schedule!$F$236:$FO$236, 0)</f>
        <v>0</v>
      </c>
      <c r="UXV250" s="214">
        <f>_xlfn.XLOOKUP(UXV234, Schedule!$F$226:$FO$226, Schedule!$F$236:$FO$236, 0)</f>
        <v>0</v>
      </c>
      <c r="UXW250" s="214">
        <f>_xlfn.XLOOKUP(UXW234, Schedule!$F$226:$FO$226, Schedule!$F$236:$FO$236, 0)</f>
        <v>0</v>
      </c>
      <c r="UXX250" s="214">
        <f>_xlfn.XLOOKUP(UXX234, Schedule!$F$226:$FO$226, Schedule!$F$236:$FO$236, 0)</f>
        <v>0</v>
      </c>
      <c r="UXY250" s="214">
        <f>_xlfn.XLOOKUP(UXY234, Schedule!$F$226:$FO$226, Schedule!$F$236:$FO$236, 0)</f>
        <v>0</v>
      </c>
      <c r="UXZ250" s="214">
        <f>_xlfn.XLOOKUP(UXZ234, Schedule!$F$226:$FO$226, Schedule!$F$236:$FO$236, 0)</f>
        <v>0</v>
      </c>
      <c r="UYA250" s="214">
        <f>_xlfn.XLOOKUP(UYA234, Schedule!$F$226:$FO$226, Schedule!$F$236:$FO$236, 0)</f>
        <v>0</v>
      </c>
      <c r="UYB250" s="214">
        <f>_xlfn.XLOOKUP(UYB234, Schedule!$F$226:$FO$226, Schedule!$F$236:$FO$236, 0)</f>
        <v>0</v>
      </c>
      <c r="UYC250" s="214">
        <f>_xlfn.XLOOKUP(UYC234, Schedule!$F$226:$FO$226, Schedule!$F$236:$FO$236, 0)</f>
        <v>0</v>
      </c>
      <c r="UYD250" s="214">
        <f>_xlfn.XLOOKUP(UYD234, Schedule!$F$226:$FO$226, Schedule!$F$236:$FO$236, 0)</f>
        <v>0</v>
      </c>
      <c r="UYE250" s="214">
        <f>_xlfn.XLOOKUP(UYE234, Schedule!$F$226:$FO$226, Schedule!$F$236:$FO$236, 0)</f>
        <v>0</v>
      </c>
      <c r="UYF250" s="214">
        <f>_xlfn.XLOOKUP(UYF234, Schedule!$F$226:$FO$226, Schedule!$F$236:$FO$236, 0)</f>
        <v>0</v>
      </c>
      <c r="UYG250" s="214">
        <f>_xlfn.XLOOKUP(UYG234, Schedule!$F$226:$FO$226, Schedule!$F$236:$FO$236, 0)</f>
        <v>0</v>
      </c>
      <c r="UYH250" s="214">
        <f>_xlfn.XLOOKUP(UYH234, Schedule!$F$226:$FO$226, Schedule!$F$236:$FO$236, 0)</f>
        <v>0</v>
      </c>
      <c r="UYI250" s="214">
        <f>_xlfn.XLOOKUP(UYI234, Schedule!$F$226:$FO$226, Schedule!$F$236:$FO$236, 0)</f>
        <v>0</v>
      </c>
      <c r="UYJ250" s="214">
        <f>_xlfn.XLOOKUP(UYJ234, Schedule!$F$226:$FO$226, Schedule!$F$236:$FO$236, 0)</f>
        <v>0</v>
      </c>
      <c r="UYK250" s="214">
        <f>_xlfn.XLOOKUP(UYK234, Schedule!$F$226:$FO$226, Schedule!$F$236:$FO$236, 0)</f>
        <v>0</v>
      </c>
      <c r="UYL250" s="214">
        <f>_xlfn.XLOOKUP(UYL234, Schedule!$F$226:$FO$226, Schedule!$F$236:$FO$236, 0)</f>
        <v>0</v>
      </c>
      <c r="UYM250" s="214">
        <f>_xlfn.XLOOKUP(UYM234, Schedule!$F$226:$FO$226, Schedule!$F$236:$FO$236, 0)</f>
        <v>0</v>
      </c>
      <c r="UYN250" s="214">
        <f>_xlfn.XLOOKUP(UYN234, Schedule!$F$226:$FO$226, Schedule!$F$236:$FO$236, 0)</f>
        <v>0</v>
      </c>
      <c r="UYO250" s="214">
        <f>_xlfn.XLOOKUP(UYO234, Schedule!$F$226:$FO$226, Schedule!$F$236:$FO$236, 0)</f>
        <v>0</v>
      </c>
      <c r="UYP250" s="214">
        <f>_xlfn.XLOOKUP(UYP234, Schedule!$F$226:$FO$226, Schedule!$F$236:$FO$236, 0)</f>
        <v>0</v>
      </c>
      <c r="UYQ250" s="214">
        <f>_xlfn.XLOOKUP(UYQ234, Schedule!$F$226:$FO$226, Schedule!$F$236:$FO$236, 0)</f>
        <v>0</v>
      </c>
      <c r="UYR250" s="214">
        <f>_xlfn.XLOOKUP(UYR234, Schedule!$F$226:$FO$226, Schedule!$F$236:$FO$236, 0)</f>
        <v>0</v>
      </c>
      <c r="UYS250" s="214">
        <f>_xlfn.XLOOKUP(UYS234, Schedule!$F$226:$FO$226, Schedule!$F$236:$FO$236, 0)</f>
        <v>0</v>
      </c>
      <c r="UYT250" s="214">
        <f>_xlfn.XLOOKUP(UYT234, Schedule!$F$226:$FO$226, Schedule!$F$236:$FO$236, 0)</f>
        <v>0</v>
      </c>
      <c r="UYU250" s="214">
        <f>_xlfn.XLOOKUP(UYU234, Schedule!$F$226:$FO$226, Schedule!$F$236:$FO$236, 0)</f>
        <v>0</v>
      </c>
      <c r="UYV250" s="214">
        <f>_xlfn.XLOOKUP(UYV234, Schedule!$F$226:$FO$226, Schedule!$F$236:$FO$236, 0)</f>
        <v>0</v>
      </c>
      <c r="UYW250" s="214">
        <f>_xlfn.XLOOKUP(UYW234, Schedule!$F$226:$FO$226, Schedule!$F$236:$FO$236, 0)</f>
        <v>0</v>
      </c>
      <c r="UYX250" s="214">
        <f>_xlfn.XLOOKUP(UYX234, Schedule!$F$226:$FO$226, Schedule!$F$236:$FO$236, 0)</f>
        <v>0</v>
      </c>
      <c r="UYY250" s="214">
        <f>_xlfn.XLOOKUP(UYY234, Schedule!$F$226:$FO$226, Schedule!$F$236:$FO$236, 0)</f>
        <v>0</v>
      </c>
      <c r="UYZ250" s="214">
        <f>_xlfn.XLOOKUP(UYZ234, Schedule!$F$226:$FO$226, Schedule!$F$236:$FO$236, 0)</f>
        <v>0</v>
      </c>
      <c r="UZA250" s="214">
        <f>_xlfn.XLOOKUP(UZA234, Schedule!$F$226:$FO$226, Schedule!$F$236:$FO$236, 0)</f>
        <v>0</v>
      </c>
      <c r="UZB250" s="214">
        <f>_xlfn.XLOOKUP(UZB234, Schedule!$F$226:$FO$226, Schedule!$F$236:$FO$236, 0)</f>
        <v>0</v>
      </c>
      <c r="UZC250" s="214">
        <f>_xlfn.XLOOKUP(UZC234, Schedule!$F$226:$FO$226, Schedule!$F$236:$FO$236, 0)</f>
        <v>0</v>
      </c>
      <c r="UZD250" s="214">
        <f>_xlfn.XLOOKUP(UZD234, Schedule!$F$226:$FO$226, Schedule!$F$236:$FO$236, 0)</f>
        <v>0</v>
      </c>
      <c r="UZE250" s="214">
        <f>_xlfn.XLOOKUP(UZE234, Schedule!$F$226:$FO$226, Schedule!$F$236:$FO$236, 0)</f>
        <v>0</v>
      </c>
      <c r="UZF250" s="214">
        <f>_xlfn.XLOOKUP(UZF234, Schedule!$F$226:$FO$226, Schedule!$F$236:$FO$236, 0)</f>
        <v>0</v>
      </c>
      <c r="UZG250" s="214">
        <f>_xlfn.XLOOKUP(UZG234, Schedule!$F$226:$FO$226, Schedule!$F$236:$FO$236, 0)</f>
        <v>0</v>
      </c>
      <c r="UZH250" s="214">
        <f>_xlfn.XLOOKUP(UZH234, Schedule!$F$226:$FO$226, Schedule!$F$236:$FO$236, 0)</f>
        <v>0</v>
      </c>
      <c r="UZI250" s="214">
        <f>_xlfn.XLOOKUP(UZI234, Schedule!$F$226:$FO$226, Schedule!$F$236:$FO$236, 0)</f>
        <v>0</v>
      </c>
      <c r="UZJ250" s="214">
        <f>_xlfn.XLOOKUP(UZJ234, Schedule!$F$226:$FO$226, Schedule!$F$236:$FO$236, 0)</f>
        <v>0</v>
      </c>
      <c r="UZK250" s="214">
        <f>_xlfn.XLOOKUP(UZK234, Schedule!$F$226:$FO$226, Schedule!$F$236:$FO$236, 0)</f>
        <v>0</v>
      </c>
      <c r="UZL250" s="214">
        <f>_xlfn.XLOOKUP(UZL234, Schedule!$F$226:$FO$226, Schedule!$F$236:$FO$236, 0)</f>
        <v>0</v>
      </c>
      <c r="UZM250" s="214">
        <f>_xlfn.XLOOKUP(UZM234, Schedule!$F$226:$FO$226, Schedule!$F$236:$FO$236, 0)</f>
        <v>0</v>
      </c>
      <c r="UZN250" s="214">
        <f>_xlfn.XLOOKUP(UZN234, Schedule!$F$226:$FO$226, Schedule!$F$236:$FO$236, 0)</f>
        <v>0</v>
      </c>
      <c r="UZO250" s="214">
        <f>_xlfn.XLOOKUP(UZO234, Schedule!$F$226:$FO$226, Schedule!$F$236:$FO$236, 0)</f>
        <v>0</v>
      </c>
      <c r="UZP250" s="214">
        <f>_xlfn.XLOOKUP(UZP234, Schedule!$F$226:$FO$226, Schedule!$F$236:$FO$236, 0)</f>
        <v>0</v>
      </c>
      <c r="UZQ250" s="214">
        <f>_xlfn.XLOOKUP(UZQ234, Schedule!$F$226:$FO$226, Schedule!$F$236:$FO$236, 0)</f>
        <v>0</v>
      </c>
      <c r="UZR250" s="214">
        <f>_xlfn.XLOOKUP(UZR234, Schedule!$F$226:$FO$226, Schedule!$F$236:$FO$236, 0)</f>
        <v>0</v>
      </c>
      <c r="UZS250" s="214">
        <f>_xlfn.XLOOKUP(UZS234, Schedule!$F$226:$FO$226, Schedule!$F$236:$FO$236, 0)</f>
        <v>0</v>
      </c>
      <c r="UZT250" s="214">
        <f>_xlfn.XLOOKUP(UZT234, Schedule!$F$226:$FO$226, Schedule!$F$236:$FO$236, 0)</f>
        <v>0</v>
      </c>
      <c r="UZU250" s="214">
        <f>_xlfn.XLOOKUP(UZU234, Schedule!$F$226:$FO$226, Schedule!$F$236:$FO$236, 0)</f>
        <v>0</v>
      </c>
      <c r="UZV250" s="214">
        <f>_xlfn.XLOOKUP(UZV234, Schedule!$F$226:$FO$226, Schedule!$F$236:$FO$236, 0)</f>
        <v>0</v>
      </c>
      <c r="UZW250" s="214">
        <f>_xlfn.XLOOKUP(UZW234, Schedule!$F$226:$FO$226, Schedule!$F$236:$FO$236, 0)</f>
        <v>0</v>
      </c>
      <c r="UZX250" s="214">
        <f>_xlfn.XLOOKUP(UZX234, Schedule!$F$226:$FO$226, Schedule!$F$236:$FO$236, 0)</f>
        <v>0</v>
      </c>
      <c r="UZY250" s="214">
        <f>_xlfn.XLOOKUP(UZY234, Schedule!$F$226:$FO$226, Schedule!$F$236:$FO$236, 0)</f>
        <v>0</v>
      </c>
      <c r="UZZ250" s="214">
        <f>_xlfn.XLOOKUP(UZZ234, Schedule!$F$226:$FO$226, Schedule!$F$236:$FO$236, 0)</f>
        <v>0</v>
      </c>
      <c r="VAA250" s="214">
        <f>_xlfn.XLOOKUP(VAA234, Schedule!$F$226:$FO$226, Schedule!$F$236:$FO$236, 0)</f>
        <v>0</v>
      </c>
      <c r="VAB250" s="214">
        <f>_xlfn.XLOOKUP(VAB234, Schedule!$F$226:$FO$226, Schedule!$F$236:$FO$236, 0)</f>
        <v>0</v>
      </c>
      <c r="VAC250" s="214">
        <f>_xlfn.XLOOKUP(VAC234, Schedule!$F$226:$FO$226, Schedule!$F$236:$FO$236, 0)</f>
        <v>0</v>
      </c>
      <c r="VAD250" s="214">
        <f>_xlfn.XLOOKUP(VAD234, Schedule!$F$226:$FO$226, Schedule!$F$236:$FO$236, 0)</f>
        <v>0</v>
      </c>
      <c r="VAE250" s="214">
        <f>_xlfn.XLOOKUP(VAE234, Schedule!$F$226:$FO$226, Schedule!$F$236:$FO$236, 0)</f>
        <v>0</v>
      </c>
      <c r="VAF250" s="214">
        <f>_xlfn.XLOOKUP(VAF234, Schedule!$F$226:$FO$226, Schedule!$F$236:$FO$236, 0)</f>
        <v>0</v>
      </c>
      <c r="VAG250" s="214">
        <f>_xlfn.XLOOKUP(VAG234, Schedule!$F$226:$FO$226, Schedule!$F$236:$FO$236, 0)</f>
        <v>0</v>
      </c>
      <c r="VAH250" s="214">
        <f>_xlfn.XLOOKUP(VAH234, Schedule!$F$226:$FO$226, Schedule!$F$236:$FO$236, 0)</f>
        <v>0</v>
      </c>
      <c r="VAI250" s="214">
        <f>_xlfn.XLOOKUP(VAI234, Schedule!$F$226:$FO$226, Schedule!$F$236:$FO$236, 0)</f>
        <v>0</v>
      </c>
      <c r="VAJ250" s="214">
        <f>_xlfn.XLOOKUP(VAJ234, Schedule!$F$226:$FO$226, Schedule!$F$236:$FO$236, 0)</f>
        <v>0</v>
      </c>
      <c r="VAK250" s="214">
        <f>_xlfn.XLOOKUP(VAK234, Schedule!$F$226:$FO$226, Schedule!$F$236:$FO$236, 0)</f>
        <v>0</v>
      </c>
      <c r="VAL250" s="214">
        <f>_xlfn.XLOOKUP(VAL234, Schedule!$F$226:$FO$226, Schedule!$F$236:$FO$236, 0)</f>
        <v>0</v>
      </c>
      <c r="VAM250" s="214">
        <f>_xlfn.XLOOKUP(VAM234, Schedule!$F$226:$FO$226, Schedule!$F$236:$FO$236, 0)</f>
        <v>0</v>
      </c>
      <c r="VAN250" s="214">
        <f>_xlfn.XLOOKUP(VAN234, Schedule!$F$226:$FO$226, Schedule!$F$236:$FO$236, 0)</f>
        <v>0</v>
      </c>
      <c r="VAO250" s="214">
        <f>_xlfn.XLOOKUP(VAO234, Schedule!$F$226:$FO$226, Schedule!$F$236:$FO$236, 0)</f>
        <v>0</v>
      </c>
      <c r="VAP250" s="214">
        <f>_xlfn.XLOOKUP(VAP234, Schedule!$F$226:$FO$226, Schedule!$F$236:$FO$236, 0)</f>
        <v>0</v>
      </c>
      <c r="VAQ250" s="214">
        <f>_xlfn.XLOOKUP(VAQ234, Schedule!$F$226:$FO$226, Schedule!$F$236:$FO$236, 0)</f>
        <v>0</v>
      </c>
      <c r="VAR250" s="214">
        <f>_xlfn.XLOOKUP(VAR234, Schedule!$F$226:$FO$226, Schedule!$F$236:$FO$236, 0)</f>
        <v>0</v>
      </c>
      <c r="VAS250" s="214">
        <f>_xlfn.XLOOKUP(VAS234, Schedule!$F$226:$FO$226, Schedule!$F$236:$FO$236, 0)</f>
        <v>0</v>
      </c>
      <c r="VAT250" s="214">
        <f>_xlfn.XLOOKUP(VAT234, Schedule!$F$226:$FO$226, Schedule!$F$236:$FO$236, 0)</f>
        <v>0</v>
      </c>
      <c r="VAU250" s="214">
        <f>_xlfn.XLOOKUP(VAU234, Schedule!$F$226:$FO$226, Schedule!$F$236:$FO$236, 0)</f>
        <v>0</v>
      </c>
      <c r="VAV250" s="214">
        <f>_xlfn.XLOOKUP(VAV234, Schedule!$F$226:$FO$226, Schedule!$F$236:$FO$236, 0)</f>
        <v>0</v>
      </c>
      <c r="VAW250" s="214">
        <f>_xlfn.XLOOKUP(VAW234, Schedule!$F$226:$FO$226, Schedule!$F$236:$FO$236, 0)</f>
        <v>0</v>
      </c>
      <c r="VAX250" s="214">
        <f>_xlfn.XLOOKUP(VAX234, Schedule!$F$226:$FO$226, Schedule!$F$236:$FO$236, 0)</f>
        <v>0</v>
      </c>
      <c r="VAY250" s="214">
        <f>_xlfn.XLOOKUP(VAY234, Schedule!$F$226:$FO$226, Schedule!$F$236:$FO$236, 0)</f>
        <v>0</v>
      </c>
      <c r="VAZ250" s="214">
        <f>_xlfn.XLOOKUP(VAZ234, Schedule!$F$226:$FO$226, Schedule!$F$236:$FO$236, 0)</f>
        <v>0</v>
      </c>
      <c r="VBA250" s="214">
        <f>_xlfn.XLOOKUP(VBA234, Schedule!$F$226:$FO$226, Schedule!$F$236:$FO$236, 0)</f>
        <v>0</v>
      </c>
      <c r="VBB250" s="214">
        <f>_xlfn.XLOOKUP(VBB234, Schedule!$F$226:$FO$226, Schedule!$F$236:$FO$236, 0)</f>
        <v>0</v>
      </c>
      <c r="VBC250" s="214">
        <f>_xlfn.XLOOKUP(VBC234, Schedule!$F$226:$FO$226, Schedule!$F$236:$FO$236, 0)</f>
        <v>0</v>
      </c>
      <c r="VBD250" s="214">
        <f>_xlfn.XLOOKUP(VBD234, Schedule!$F$226:$FO$226, Schedule!$F$236:$FO$236, 0)</f>
        <v>0</v>
      </c>
      <c r="VBE250" s="214">
        <f>_xlfn.XLOOKUP(VBE234, Schedule!$F$226:$FO$226, Schedule!$F$236:$FO$236, 0)</f>
        <v>0</v>
      </c>
      <c r="VBF250" s="214">
        <f>_xlfn.XLOOKUP(VBF234, Schedule!$F$226:$FO$226, Schedule!$F$236:$FO$236, 0)</f>
        <v>0</v>
      </c>
      <c r="VBG250" s="214">
        <f>_xlfn.XLOOKUP(VBG234, Schedule!$F$226:$FO$226, Schedule!$F$236:$FO$236, 0)</f>
        <v>0</v>
      </c>
      <c r="VBH250" s="214">
        <f>_xlfn.XLOOKUP(VBH234, Schedule!$F$226:$FO$226, Schedule!$F$236:$FO$236, 0)</f>
        <v>0</v>
      </c>
      <c r="VBI250" s="214">
        <f>_xlfn.XLOOKUP(VBI234, Schedule!$F$226:$FO$226, Schedule!$F$236:$FO$236, 0)</f>
        <v>0</v>
      </c>
      <c r="VBJ250" s="214">
        <f>_xlfn.XLOOKUP(VBJ234, Schedule!$F$226:$FO$226, Schedule!$F$236:$FO$236, 0)</f>
        <v>0</v>
      </c>
      <c r="VBK250" s="214">
        <f>_xlfn.XLOOKUP(VBK234, Schedule!$F$226:$FO$226, Schedule!$F$236:$FO$236, 0)</f>
        <v>0</v>
      </c>
      <c r="VBL250" s="214">
        <f>_xlfn.XLOOKUP(VBL234, Schedule!$F$226:$FO$226, Schedule!$F$236:$FO$236, 0)</f>
        <v>0</v>
      </c>
      <c r="VBM250" s="214">
        <f>_xlfn.XLOOKUP(VBM234, Schedule!$F$226:$FO$226, Schedule!$F$236:$FO$236, 0)</f>
        <v>0</v>
      </c>
      <c r="VBN250" s="214">
        <f>_xlfn.XLOOKUP(VBN234, Schedule!$F$226:$FO$226, Schedule!$F$236:$FO$236, 0)</f>
        <v>0</v>
      </c>
      <c r="VBO250" s="214">
        <f>_xlfn.XLOOKUP(VBO234, Schedule!$F$226:$FO$226, Schedule!$F$236:$FO$236, 0)</f>
        <v>0</v>
      </c>
      <c r="VBP250" s="214">
        <f>_xlfn.XLOOKUP(VBP234, Schedule!$F$226:$FO$226, Schedule!$F$236:$FO$236, 0)</f>
        <v>0</v>
      </c>
      <c r="VBQ250" s="214">
        <f>_xlfn.XLOOKUP(VBQ234, Schedule!$F$226:$FO$226, Schedule!$F$236:$FO$236, 0)</f>
        <v>0</v>
      </c>
      <c r="VBR250" s="214">
        <f>_xlfn.XLOOKUP(VBR234, Schedule!$F$226:$FO$226, Schedule!$F$236:$FO$236, 0)</f>
        <v>0</v>
      </c>
      <c r="VBS250" s="214">
        <f>_xlfn.XLOOKUP(VBS234, Schedule!$F$226:$FO$226, Schedule!$F$236:$FO$236, 0)</f>
        <v>0</v>
      </c>
      <c r="VBT250" s="214">
        <f>_xlfn.XLOOKUP(VBT234, Schedule!$F$226:$FO$226, Schedule!$F$236:$FO$236, 0)</f>
        <v>0</v>
      </c>
      <c r="VBU250" s="214">
        <f>_xlfn.XLOOKUP(VBU234, Schedule!$F$226:$FO$226, Schedule!$F$236:$FO$236, 0)</f>
        <v>0</v>
      </c>
      <c r="VBV250" s="214">
        <f>_xlfn.XLOOKUP(VBV234, Schedule!$F$226:$FO$226, Schedule!$F$236:$FO$236, 0)</f>
        <v>0</v>
      </c>
      <c r="VBW250" s="214">
        <f>_xlfn.XLOOKUP(VBW234, Schedule!$F$226:$FO$226, Schedule!$F$236:$FO$236, 0)</f>
        <v>0</v>
      </c>
      <c r="VBX250" s="214">
        <f>_xlfn.XLOOKUP(VBX234, Schedule!$F$226:$FO$226, Schedule!$F$236:$FO$236, 0)</f>
        <v>0</v>
      </c>
      <c r="VBY250" s="214">
        <f>_xlfn.XLOOKUP(VBY234, Schedule!$F$226:$FO$226, Schedule!$F$236:$FO$236, 0)</f>
        <v>0</v>
      </c>
      <c r="VBZ250" s="214">
        <f>_xlfn.XLOOKUP(VBZ234, Schedule!$F$226:$FO$226, Schedule!$F$236:$FO$236, 0)</f>
        <v>0</v>
      </c>
      <c r="VCA250" s="214">
        <f>_xlfn.XLOOKUP(VCA234, Schedule!$F$226:$FO$226, Schedule!$F$236:$FO$236, 0)</f>
        <v>0</v>
      </c>
      <c r="VCB250" s="214">
        <f>_xlfn.XLOOKUP(VCB234, Schedule!$F$226:$FO$226, Schedule!$F$236:$FO$236, 0)</f>
        <v>0</v>
      </c>
      <c r="VCC250" s="214">
        <f>_xlfn.XLOOKUP(VCC234, Schedule!$F$226:$FO$226, Schedule!$F$236:$FO$236, 0)</f>
        <v>0</v>
      </c>
      <c r="VCD250" s="214">
        <f>_xlfn.XLOOKUP(VCD234, Schedule!$F$226:$FO$226, Schedule!$F$236:$FO$236, 0)</f>
        <v>0</v>
      </c>
      <c r="VCE250" s="214">
        <f>_xlfn.XLOOKUP(VCE234, Schedule!$F$226:$FO$226, Schedule!$F$236:$FO$236, 0)</f>
        <v>0</v>
      </c>
      <c r="VCF250" s="214">
        <f>_xlfn.XLOOKUP(VCF234, Schedule!$F$226:$FO$226, Schedule!$F$236:$FO$236, 0)</f>
        <v>0</v>
      </c>
      <c r="VCG250" s="214">
        <f>_xlfn.XLOOKUP(VCG234, Schedule!$F$226:$FO$226, Schedule!$F$236:$FO$236, 0)</f>
        <v>0</v>
      </c>
      <c r="VCH250" s="214">
        <f>_xlfn.XLOOKUP(VCH234, Schedule!$F$226:$FO$226, Schedule!$F$236:$FO$236, 0)</f>
        <v>0</v>
      </c>
      <c r="VCI250" s="214">
        <f>_xlfn.XLOOKUP(VCI234, Schedule!$F$226:$FO$226, Schedule!$F$236:$FO$236, 0)</f>
        <v>0</v>
      </c>
      <c r="VCJ250" s="214">
        <f>_xlfn.XLOOKUP(VCJ234, Schedule!$F$226:$FO$226, Schedule!$F$236:$FO$236, 0)</f>
        <v>0</v>
      </c>
      <c r="VCK250" s="214">
        <f>_xlfn.XLOOKUP(VCK234, Schedule!$F$226:$FO$226, Schedule!$F$236:$FO$236, 0)</f>
        <v>0</v>
      </c>
      <c r="VCL250" s="214">
        <f>_xlfn.XLOOKUP(VCL234, Schedule!$F$226:$FO$226, Schedule!$F$236:$FO$236, 0)</f>
        <v>0</v>
      </c>
      <c r="VCM250" s="214">
        <f>_xlfn.XLOOKUP(VCM234, Schedule!$F$226:$FO$226, Schedule!$F$236:$FO$236, 0)</f>
        <v>0</v>
      </c>
      <c r="VCN250" s="214">
        <f>_xlfn.XLOOKUP(VCN234, Schedule!$F$226:$FO$226, Schedule!$F$236:$FO$236, 0)</f>
        <v>0</v>
      </c>
      <c r="VCO250" s="214">
        <f>_xlfn.XLOOKUP(VCO234, Schedule!$F$226:$FO$226, Schedule!$F$236:$FO$236, 0)</f>
        <v>0</v>
      </c>
      <c r="VCP250" s="214">
        <f>_xlfn.XLOOKUP(VCP234, Schedule!$F$226:$FO$226, Schedule!$F$236:$FO$236, 0)</f>
        <v>0</v>
      </c>
      <c r="VCQ250" s="214">
        <f>_xlfn.XLOOKUP(VCQ234, Schedule!$F$226:$FO$226, Schedule!$F$236:$FO$236, 0)</f>
        <v>0</v>
      </c>
      <c r="VCR250" s="214">
        <f>_xlfn.XLOOKUP(VCR234, Schedule!$F$226:$FO$226, Schedule!$F$236:$FO$236, 0)</f>
        <v>0</v>
      </c>
      <c r="VCS250" s="214">
        <f>_xlfn.XLOOKUP(VCS234, Schedule!$F$226:$FO$226, Schedule!$F$236:$FO$236, 0)</f>
        <v>0</v>
      </c>
      <c r="VCT250" s="214">
        <f>_xlfn.XLOOKUP(VCT234, Schedule!$F$226:$FO$226, Schedule!$F$236:$FO$236, 0)</f>
        <v>0</v>
      </c>
      <c r="VCU250" s="214">
        <f>_xlfn.XLOOKUP(VCU234, Schedule!$F$226:$FO$226, Schedule!$F$236:$FO$236, 0)</f>
        <v>0</v>
      </c>
      <c r="VCV250" s="214">
        <f>_xlfn.XLOOKUP(VCV234, Schedule!$F$226:$FO$226, Schedule!$F$236:$FO$236, 0)</f>
        <v>0</v>
      </c>
      <c r="VCW250" s="214">
        <f>_xlfn.XLOOKUP(VCW234, Schedule!$F$226:$FO$226, Schedule!$F$236:$FO$236, 0)</f>
        <v>0</v>
      </c>
      <c r="VCX250" s="214">
        <f>_xlfn.XLOOKUP(VCX234, Schedule!$F$226:$FO$226, Schedule!$F$236:$FO$236, 0)</f>
        <v>0</v>
      </c>
      <c r="VCY250" s="214">
        <f>_xlfn.XLOOKUP(VCY234, Schedule!$F$226:$FO$226, Schedule!$F$236:$FO$236, 0)</f>
        <v>0</v>
      </c>
      <c r="VCZ250" s="214">
        <f>_xlfn.XLOOKUP(VCZ234, Schedule!$F$226:$FO$226, Schedule!$F$236:$FO$236, 0)</f>
        <v>0</v>
      </c>
      <c r="VDA250" s="214">
        <f>_xlfn.XLOOKUP(VDA234, Schedule!$F$226:$FO$226, Schedule!$F$236:$FO$236, 0)</f>
        <v>0</v>
      </c>
      <c r="VDB250" s="214">
        <f>_xlfn.XLOOKUP(VDB234, Schedule!$F$226:$FO$226, Schedule!$F$236:$FO$236, 0)</f>
        <v>0</v>
      </c>
      <c r="VDC250" s="214">
        <f>_xlfn.XLOOKUP(VDC234, Schedule!$F$226:$FO$226, Schedule!$F$236:$FO$236, 0)</f>
        <v>0</v>
      </c>
      <c r="VDD250" s="214">
        <f>_xlfn.XLOOKUP(VDD234, Schedule!$F$226:$FO$226, Schedule!$F$236:$FO$236, 0)</f>
        <v>0</v>
      </c>
      <c r="VDE250" s="214">
        <f>_xlfn.XLOOKUP(VDE234, Schedule!$F$226:$FO$226, Schedule!$F$236:$FO$236, 0)</f>
        <v>0</v>
      </c>
      <c r="VDF250" s="214">
        <f>_xlfn.XLOOKUP(VDF234, Schedule!$F$226:$FO$226, Schedule!$F$236:$FO$236, 0)</f>
        <v>0</v>
      </c>
      <c r="VDG250" s="214">
        <f>_xlfn.XLOOKUP(VDG234, Schedule!$F$226:$FO$226, Schedule!$F$236:$FO$236, 0)</f>
        <v>0</v>
      </c>
      <c r="VDH250" s="214">
        <f>_xlfn.XLOOKUP(VDH234, Schedule!$F$226:$FO$226, Schedule!$F$236:$FO$236, 0)</f>
        <v>0</v>
      </c>
      <c r="VDI250" s="214">
        <f>_xlfn.XLOOKUP(VDI234, Schedule!$F$226:$FO$226, Schedule!$F$236:$FO$236, 0)</f>
        <v>0</v>
      </c>
      <c r="VDJ250" s="214">
        <f>_xlfn.XLOOKUP(VDJ234, Schedule!$F$226:$FO$226, Schedule!$F$236:$FO$236, 0)</f>
        <v>0</v>
      </c>
      <c r="VDK250" s="214">
        <f>_xlfn.XLOOKUP(VDK234, Schedule!$F$226:$FO$226, Schedule!$F$236:$FO$236, 0)</f>
        <v>0</v>
      </c>
      <c r="VDL250" s="214">
        <f>_xlfn.XLOOKUP(VDL234, Schedule!$F$226:$FO$226, Schedule!$F$236:$FO$236, 0)</f>
        <v>0</v>
      </c>
      <c r="VDM250" s="214">
        <f>_xlfn.XLOOKUP(VDM234, Schedule!$F$226:$FO$226, Schedule!$F$236:$FO$236, 0)</f>
        <v>0</v>
      </c>
      <c r="VDN250" s="214">
        <f>_xlfn.XLOOKUP(VDN234, Schedule!$F$226:$FO$226, Schedule!$F$236:$FO$236, 0)</f>
        <v>0</v>
      </c>
      <c r="VDO250" s="214">
        <f>_xlfn.XLOOKUP(VDO234, Schedule!$F$226:$FO$226, Schedule!$F$236:$FO$236, 0)</f>
        <v>0</v>
      </c>
      <c r="VDP250" s="214">
        <f>_xlfn.XLOOKUP(VDP234, Schedule!$F$226:$FO$226, Schedule!$F$236:$FO$236, 0)</f>
        <v>0</v>
      </c>
      <c r="VDQ250" s="214">
        <f>_xlfn.XLOOKUP(VDQ234, Schedule!$F$226:$FO$226, Schedule!$F$236:$FO$236, 0)</f>
        <v>0</v>
      </c>
      <c r="VDR250" s="214">
        <f>_xlfn.XLOOKUP(VDR234, Schedule!$F$226:$FO$226, Schedule!$F$236:$FO$236, 0)</f>
        <v>0</v>
      </c>
      <c r="VDS250" s="214">
        <f>_xlfn.XLOOKUP(VDS234, Schedule!$F$226:$FO$226, Schedule!$F$236:$FO$236, 0)</f>
        <v>0</v>
      </c>
      <c r="VDT250" s="214">
        <f>_xlfn.XLOOKUP(VDT234, Schedule!$F$226:$FO$226, Schedule!$F$236:$FO$236, 0)</f>
        <v>0</v>
      </c>
      <c r="VDU250" s="214">
        <f>_xlfn.XLOOKUP(VDU234, Schedule!$F$226:$FO$226, Schedule!$F$236:$FO$236, 0)</f>
        <v>0</v>
      </c>
      <c r="VDV250" s="214">
        <f>_xlfn.XLOOKUP(VDV234, Schedule!$F$226:$FO$226, Schedule!$F$236:$FO$236, 0)</f>
        <v>0</v>
      </c>
      <c r="VDW250" s="214">
        <f>_xlfn.XLOOKUP(VDW234, Schedule!$F$226:$FO$226, Schedule!$F$236:$FO$236, 0)</f>
        <v>0</v>
      </c>
      <c r="VDX250" s="214">
        <f>_xlfn.XLOOKUP(VDX234, Schedule!$F$226:$FO$226, Schedule!$F$236:$FO$236, 0)</f>
        <v>0</v>
      </c>
      <c r="VDY250" s="214">
        <f>_xlfn.XLOOKUP(VDY234, Schedule!$F$226:$FO$226, Schedule!$F$236:$FO$236, 0)</f>
        <v>0</v>
      </c>
      <c r="VDZ250" s="214">
        <f>_xlfn.XLOOKUP(VDZ234, Schedule!$F$226:$FO$226, Schedule!$F$236:$FO$236, 0)</f>
        <v>0</v>
      </c>
      <c r="VEA250" s="214">
        <f>_xlfn.XLOOKUP(VEA234, Schedule!$F$226:$FO$226, Schedule!$F$236:$FO$236, 0)</f>
        <v>0</v>
      </c>
      <c r="VEB250" s="214">
        <f>_xlfn.XLOOKUP(VEB234, Schedule!$F$226:$FO$226, Schedule!$F$236:$FO$236, 0)</f>
        <v>0</v>
      </c>
      <c r="VEC250" s="214">
        <f>_xlfn.XLOOKUP(VEC234, Schedule!$F$226:$FO$226, Schedule!$F$236:$FO$236, 0)</f>
        <v>0</v>
      </c>
      <c r="VED250" s="214">
        <f>_xlfn.XLOOKUP(VED234, Schedule!$F$226:$FO$226, Schedule!$F$236:$FO$236, 0)</f>
        <v>0</v>
      </c>
      <c r="VEE250" s="214">
        <f>_xlfn.XLOOKUP(VEE234, Schedule!$F$226:$FO$226, Schedule!$F$236:$FO$236, 0)</f>
        <v>0</v>
      </c>
      <c r="VEF250" s="214">
        <f>_xlfn.XLOOKUP(VEF234, Schedule!$F$226:$FO$226, Schedule!$F$236:$FO$236, 0)</f>
        <v>0</v>
      </c>
      <c r="VEG250" s="214">
        <f>_xlfn.XLOOKUP(VEG234, Schedule!$F$226:$FO$226, Schedule!$F$236:$FO$236, 0)</f>
        <v>0</v>
      </c>
      <c r="VEH250" s="214">
        <f>_xlfn.XLOOKUP(VEH234, Schedule!$F$226:$FO$226, Schedule!$F$236:$FO$236, 0)</f>
        <v>0</v>
      </c>
      <c r="VEI250" s="214">
        <f>_xlfn.XLOOKUP(VEI234, Schedule!$F$226:$FO$226, Schedule!$F$236:$FO$236, 0)</f>
        <v>0</v>
      </c>
      <c r="VEJ250" s="214">
        <f>_xlfn.XLOOKUP(VEJ234, Schedule!$F$226:$FO$226, Schedule!$F$236:$FO$236, 0)</f>
        <v>0</v>
      </c>
      <c r="VEK250" s="214">
        <f>_xlfn.XLOOKUP(VEK234, Schedule!$F$226:$FO$226, Schedule!$F$236:$FO$236, 0)</f>
        <v>0</v>
      </c>
      <c r="VEL250" s="214">
        <f>_xlfn.XLOOKUP(VEL234, Schedule!$F$226:$FO$226, Schedule!$F$236:$FO$236, 0)</f>
        <v>0</v>
      </c>
      <c r="VEM250" s="214">
        <f>_xlfn.XLOOKUP(VEM234, Schedule!$F$226:$FO$226, Schedule!$F$236:$FO$236, 0)</f>
        <v>0</v>
      </c>
      <c r="VEN250" s="214">
        <f>_xlfn.XLOOKUP(VEN234, Schedule!$F$226:$FO$226, Schedule!$F$236:$FO$236, 0)</f>
        <v>0</v>
      </c>
      <c r="VEO250" s="214">
        <f>_xlfn.XLOOKUP(VEO234, Schedule!$F$226:$FO$226, Schedule!$F$236:$FO$236, 0)</f>
        <v>0</v>
      </c>
      <c r="VEP250" s="214">
        <f>_xlfn.XLOOKUP(VEP234, Schedule!$F$226:$FO$226, Schedule!$F$236:$FO$236, 0)</f>
        <v>0</v>
      </c>
      <c r="VEQ250" s="214">
        <f>_xlfn.XLOOKUP(VEQ234, Schedule!$F$226:$FO$226, Schedule!$F$236:$FO$236, 0)</f>
        <v>0</v>
      </c>
      <c r="VER250" s="214">
        <f>_xlfn.XLOOKUP(VER234, Schedule!$F$226:$FO$226, Schedule!$F$236:$FO$236, 0)</f>
        <v>0</v>
      </c>
      <c r="VES250" s="214">
        <f>_xlfn.XLOOKUP(VES234, Schedule!$F$226:$FO$226, Schedule!$F$236:$FO$236, 0)</f>
        <v>0</v>
      </c>
      <c r="VET250" s="214">
        <f>_xlfn.XLOOKUP(VET234, Schedule!$F$226:$FO$226, Schedule!$F$236:$FO$236, 0)</f>
        <v>0</v>
      </c>
      <c r="VEU250" s="214">
        <f>_xlfn.XLOOKUP(VEU234, Schedule!$F$226:$FO$226, Schedule!$F$236:$FO$236, 0)</f>
        <v>0</v>
      </c>
      <c r="VEV250" s="214">
        <f>_xlfn.XLOOKUP(VEV234, Schedule!$F$226:$FO$226, Schedule!$F$236:$FO$236, 0)</f>
        <v>0</v>
      </c>
      <c r="VEW250" s="214">
        <f>_xlfn.XLOOKUP(VEW234, Schedule!$F$226:$FO$226, Schedule!$F$236:$FO$236, 0)</f>
        <v>0</v>
      </c>
      <c r="VEX250" s="214">
        <f>_xlfn.XLOOKUP(VEX234, Schedule!$F$226:$FO$226, Schedule!$F$236:$FO$236, 0)</f>
        <v>0</v>
      </c>
      <c r="VEY250" s="214">
        <f>_xlfn.XLOOKUP(VEY234, Schedule!$F$226:$FO$226, Schedule!$F$236:$FO$236, 0)</f>
        <v>0</v>
      </c>
      <c r="VEZ250" s="214">
        <f>_xlfn.XLOOKUP(VEZ234, Schedule!$F$226:$FO$226, Schedule!$F$236:$FO$236, 0)</f>
        <v>0</v>
      </c>
      <c r="VFA250" s="214">
        <f>_xlfn.XLOOKUP(VFA234, Schedule!$F$226:$FO$226, Schedule!$F$236:$FO$236, 0)</f>
        <v>0</v>
      </c>
      <c r="VFB250" s="214">
        <f>_xlfn.XLOOKUP(VFB234, Schedule!$F$226:$FO$226, Schedule!$F$236:$FO$236, 0)</f>
        <v>0</v>
      </c>
      <c r="VFC250" s="214">
        <f>_xlfn.XLOOKUP(VFC234, Schedule!$F$226:$FO$226, Schedule!$F$236:$FO$236, 0)</f>
        <v>0</v>
      </c>
      <c r="VFD250" s="214">
        <f>_xlfn.XLOOKUP(VFD234, Schedule!$F$226:$FO$226, Schedule!$F$236:$FO$236, 0)</f>
        <v>0</v>
      </c>
      <c r="VFE250" s="214">
        <f>_xlfn.XLOOKUP(VFE234, Schedule!$F$226:$FO$226, Schedule!$F$236:$FO$236, 0)</f>
        <v>0</v>
      </c>
      <c r="VFF250" s="214">
        <f>_xlfn.XLOOKUP(VFF234, Schedule!$F$226:$FO$226, Schedule!$F$236:$FO$236, 0)</f>
        <v>0</v>
      </c>
      <c r="VFG250" s="214">
        <f>_xlfn.XLOOKUP(VFG234, Schedule!$F$226:$FO$226, Schedule!$F$236:$FO$236, 0)</f>
        <v>0</v>
      </c>
      <c r="VFH250" s="214">
        <f>_xlfn.XLOOKUP(VFH234, Schedule!$F$226:$FO$226, Schedule!$F$236:$FO$236, 0)</f>
        <v>0</v>
      </c>
      <c r="VFI250" s="214">
        <f>_xlfn.XLOOKUP(VFI234, Schedule!$F$226:$FO$226, Schedule!$F$236:$FO$236, 0)</f>
        <v>0</v>
      </c>
      <c r="VFJ250" s="214">
        <f>_xlfn.XLOOKUP(VFJ234, Schedule!$F$226:$FO$226, Schedule!$F$236:$FO$236, 0)</f>
        <v>0</v>
      </c>
      <c r="VFK250" s="214">
        <f>_xlfn.XLOOKUP(VFK234, Schedule!$F$226:$FO$226, Schedule!$F$236:$FO$236, 0)</f>
        <v>0</v>
      </c>
      <c r="VFL250" s="214">
        <f>_xlfn.XLOOKUP(VFL234, Schedule!$F$226:$FO$226, Schedule!$F$236:$FO$236, 0)</f>
        <v>0</v>
      </c>
      <c r="VFM250" s="214">
        <f>_xlfn.XLOOKUP(VFM234, Schedule!$F$226:$FO$226, Schedule!$F$236:$FO$236, 0)</f>
        <v>0</v>
      </c>
      <c r="VFN250" s="214">
        <f>_xlfn.XLOOKUP(VFN234, Schedule!$F$226:$FO$226, Schedule!$F$236:$FO$236, 0)</f>
        <v>0</v>
      </c>
      <c r="VFO250" s="214">
        <f>_xlfn.XLOOKUP(VFO234, Schedule!$F$226:$FO$226, Schedule!$F$236:$FO$236, 0)</f>
        <v>0</v>
      </c>
      <c r="VFP250" s="214">
        <f>_xlfn.XLOOKUP(VFP234, Schedule!$F$226:$FO$226, Schedule!$F$236:$FO$236, 0)</f>
        <v>0</v>
      </c>
      <c r="VFQ250" s="214">
        <f>_xlfn.XLOOKUP(VFQ234, Schedule!$F$226:$FO$226, Schedule!$F$236:$FO$236, 0)</f>
        <v>0</v>
      </c>
      <c r="VFR250" s="214">
        <f>_xlfn.XLOOKUP(VFR234, Schedule!$F$226:$FO$226, Schedule!$F$236:$FO$236, 0)</f>
        <v>0</v>
      </c>
      <c r="VFS250" s="214">
        <f>_xlfn.XLOOKUP(VFS234, Schedule!$F$226:$FO$226, Schedule!$F$236:$FO$236, 0)</f>
        <v>0</v>
      </c>
      <c r="VFT250" s="214">
        <f>_xlfn.XLOOKUP(VFT234, Schedule!$F$226:$FO$226, Schedule!$F$236:$FO$236, 0)</f>
        <v>0</v>
      </c>
      <c r="VFU250" s="214">
        <f>_xlfn.XLOOKUP(VFU234, Schedule!$F$226:$FO$226, Schedule!$F$236:$FO$236, 0)</f>
        <v>0</v>
      </c>
      <c r="VFV250" s="214">
        <f>_xlfn.XLOOKUP(VFV234, Schedule!$F$226:$FO$226, Schedule!$F$236:$FO$236, 0)</f>
        <v>0</v>
      </c>
      <c r="VFW250" s="214">
        <f>_xlfn.XLOOKUP(VFW234, Schedule!$F$226:$FO$226, Schedule!$F$236:$FO$236, 0)</f>
        <v>0</v>
      </c>
      <c r="VFX250" s="214">
        <f>_xlfn.XLOOKUP(VFX234, Schedule!$F$226:$FO$226, Schedule!$F$236:$FO$236, 0)</f>
        <v>0</v>
      </c>
      <c r="VFY250" s="214">
        <f>_xlfn.XLOOKUP(VFY234, Schedule!$F$226:$FO$226, Schedule!$F$236:$FO$236, 0)</f>
        <v>0</v>
      </c>
      <c r="VFZ250" s="214">
        <f>_xlfn.XLOOKUP(VFZ234, Schedule!$F$226:$FO$226, Schedule!$F$236:$FO$236, 0)</f>
        <v>0</v>
      </c>
      <c r="VGA250" s="214">
        <f>_xlfn.XLOOKUP(VGA234, Schedule!$F$226:$FO$226, Schedule!$F$236:$FO$236, 0)</f>
        <v>0</v>
      </c>
      <c r="VGB250" s="214">
        <f>_xlfn.XLOOKUP(VGB234, Schedule!$F$226:$FO$226, Schedule!$F$236:$FO$236, 0)</f>
        <v>0</v>
      </c>
      <c r="VGC250" s="214">
        <f>_xlfn.XLOOKUP(VGC234, Schedule!$F$226:$FO$226, Schedule!$F$236:$FO$236, 0)</f>
        <v>0</v>
      </c>
      <c r="VGD250" s="214">
        <f>_xlfn.XLOOKUP(VGD234, Schedule!$F$226:$FO$226, Schedule!$F$236:$FO$236, 0)</f>
        <v>0</v>
      </c>
      <c r="VGE250" s="214">
        <f>_xlfn.XLOOKUP(VGE234, Schedule!$F$226:$FO$226, Schedule!$F$236:$FO$236, 0)</f>
        <v>0</v>
      </c>
      <c r="VGF250" s="214">
        <f>_xlfn.XLOOKUP(VGF234, Schedule!$F$226:$FO$226, Schedule!$F$236:$FO$236, 0)</f>
        <v>0</v>
      </c>
      <c r="VGG250" s="214">
        <f>_xlfn.XLOOKUP(VGG234, Schedule!$F$226:$FO$226, Schedule!$F$236:$FO$236, 0)</f>
        <v>0</v>
      </c>
      <c r="VGH250" s="214">
        <f>_xlfn.XLOOKUP(VGH234, Schedule!$F$226:$FO$226, Schedule!$F$236:$FO$236, 0)</f>
        <v>0</v>
      </c>
      <c r="VGI250" s="214">
        <f>_xlfn.XLOOKUP(VGI234, Schedule!$F$226:$FO$226, Schedule!$F$236:$FO$236, 0)</f>
        <v>0</v>
      </c>
      <c r="VGJ250" s="214">
        <f>_xlfn.XLOOKUP(VGJ234, Schedule!$F$226:$FO$226, Schedule!$F$236:$FO$236, 0)</f>
        <v>0</v>
      </c>
      <c r="VGK250" s="214">
        <f>_xlfn.XLOOKUP(VGK234, Schedule!$F$226:$FO$226, Schedule!$F$236:$FO$236, 0)</f>
        <v>0</v>
      </c>
      <c r="VGL250" s="214">
        <f>_xlfn.XLOOKUP(VGL234, Schedule!$F$226:$FO$226, Schedule!$F$236:$FO$236, 0)</f>
        <v>0</v>
      </c>
      <c r="VGM250" s="214">
        <f>_xlfn.XLOOKUP(VGM234, Schedule!$F$226:$FO$226, Schedule!$F$236:$FO$236, 0)</f>
        <v>0</v>
      </c>
      <c r="VGN250" s="214">
        <f>_xlfn.XLOOKUP(VGN234, Schedule!$F$226:$FO$226, Schedule!$F$236:$FO$236, 0)</f>
        <v>0</v>
      </c>
      <c r="VGO250" s="214">
        <f>_xlfn.XLOOKUP(VGO234, Schedule!$F$226:$FO$226, Schedule!$F$236:$FO$236, 0)</f>
        <v>0</v>
      </c>
      <c r="VGP250" s="214">
        <f>_xlfn.XLOOKUP(VGP234, Schedule!$F$226:$FO$226, Schedule!$F$236:$FO$236, 0)</f>
        <v>0</v>
      </c>
      <c r="VGQ250" s="214">
        <f>_xlfn.XLOOKUP(VGQ234, Schedule!$F$226:$FO$226, Schedule!$F$236:$FO$236, 0)</f>
        <v>0</v>
      </c>
      <c r="VGR250" s="214">
        <f>_xlfn.XLOOKUP(VGR234, Schedule!$F$226:$FO$226, Schedule!$F$236:$FO$236, 0)</f>
        <v>0</v>
      </c>
      <c r="VGS250" s="214">
        <f>_xlfn.XLOOKUP(VGS234, Schedule!$F$226:$FO$226, Schedule!$F$236:$FO$236, 0)</f>
        <v>0</v>
      </c>
      <c r="VGT250" s="214">
        <f>_xlfn.XLOOKUP(VGT234, Schedule!$F$226:$FO$226, Schedule!$F$236:$FO$236, 0)</f>
        <v>0</v>
      </c>
      <c r="VGU250" s="214">
        <f>_xlfn.XLOOKUP(VGU234, Schedule!$F$226:$FO$226, Schedule!$F$236:$FO$236, 0)</f>
        <v>0</v>
      </c>
      <c r="VGV250" s="214">
        <f>_xlfn.XLOOKUP(VGV234, Schedule!$F$226:$FO$226, Schedule!$F$236:$FO$236, 0)</f>
        <v>0</v>
      </c>
      <c r="VGW250" s="214">
        <f>_xlfn.XLOOKUP(VGW234, Schedule!$F$226:$FO$226, Schedule!$F$236:$FO$236, 0)</f>
        <v>0</v>
      </c>
      <c r="VGX250" s="214">
        <f>_xlfn.XLOOKUP(VGX234, Schedule!$F$226:$FO$226, Schedule!$F$236:$FO$236, 0)</f>
        <v>0</v>
      </c>
      <c r="VGY250" s="214">
        <f>_xlfn.XLOOKUP(VGY234, Schedule!$F$226:$FO$226, Schedule!$F$236:$FO$236, 0)</f>
        <v>0</v>
      </c>
      <c r="VGZ250" s="214">
        <f>_xlfn.XLOOKUP(VGZ234, Schedule!$F$226:$FO$226, Schedule!$F$236:$FO$236, 0)</f>
        <v>0</v>
      </c>
      <c r="VHA250" s="214">
        <f>_xlfn.XLOOKUP(VHA234, Schedule!$F$226:$FO$226, Schedule!$F$236:$FO$236, 0)</f>
        <v>0</v>
      </c>
      <c r="VHB250" s="214">
        <f>_xlfn.XLOOKUP(VHB234, Schedule!$F$226:$FO$226, Schedule!$F$236:$FO$236, 0)</f>
        <v>0</v>
      </c>
      <c r="VHC250" s="214">
        <f>_xlfn.XLOOKUP(VHC234, Schedule!$F$226:$FO$226, Schedule!$F$236:$FO$236, 0)</f>
        <v>0</v>
      </c>
      <c r="VHD250" s="214">
        <f>_xlfn.XLOOKUP(VHD234, Schedule!$F$226:$FO$226, Schedule!$F$236:$FO$236, 0)</f>
        <v>0</v>
      </c>
      <c r="VHE250" s="214">
        <f>_xlfn.XLOOKUP(VHE234, Schedule!$F$226:$FO$226, Schedule!$F$236:$FO$236, 0)</f>
        <v>0</v>
      </c>
      <c r="VHF250" s="214">
        <f>_xlfn.XLOOKUP(VHF234, Schedule!$F$226:$FO$226, Schedule!$F$236:$FO$236, 0)</f>
        <v>0</v>
      </c>
      <c r="VHG250" s="214">
        <f>_xlfn.XLOOKUP(VHG234, Schedule!$F$226:$FO$226, Schedule!$F$236:$FO$236, 0)</f>
        <v>0</v>
      </c>
      <c r="VHH250" s="214">
        <f>_xlfn.XLOOKUP(VHH234, Schedule!$F$226:$FO$226, Schedule!$F$236:$FO$236, 0)</f>
        <v>0</v>
      </c>
      <c r="VHI250" s="214">
        <f>_xlfn.XLOOKUP(VHI234, Schedule!$F$226:$FO$226, Schedule!$F$236:$FO$236, 0)</f>
        <v>0</v>
      </c>
      <c r="VHJ250" s="214">
        <f>_xlfn.XLOOKUP(VHJ234, Schedule!$F$226:$FO$226, Schedule!$F$236:$FO$236, 0)</f>
        <v>0</v>
      </c>
      <c r="VHK250" s="214">
        <f>_xlfn.XLOOKUP(VHK234, Schedule!$F$226:$FO$226, Schedule!$F$236:$FO$236, 0)</f>
        <v>0</v>
      </c>
      <c r="VHL250" s="214">
        <f>_xlfn.XLOOKUP(VHL234, Schedule!$F$226:$FO$226, Schedule!$F$236:$FO$236, 0)</f>
        <v>0</v>
      </c>
      <c r="VHM250" s="214">
        <f>_xlfn.XLOOKUP(VHM234, Schedule!$F$226:$FO$226, Schedule!$F$236:$FO$236, 0)</f>
        <v>0</v>
      </c>
      <c r="VHN250" s="214">
        <f>_xlfn.XLOOKUP(VHN234, Schedule!$F$226:$FO$226, Schedule!$F$236:$FO$236, 0)</f>
        <v>0</v>
      </c>
      <c r="VHO250" s="214">
        <f>_xlfn.XLOOKUP(VHO234, Schedule!$F$226:$FO$226, Schedule!$F$236:$FO$236, 0)</f>
        <v>0</v>
      </c>
      <c r="VHP250" s="214">
        <f>_xlfn.XLOOKUP(VHP234, Schedule!$F$226:$FO$226, Schedule!$F$236:$FO$236, 0)</f>
        <v>0</v>
      </c>
      <c r="VHQ250" s="214">
        <f>_xlfn.XLOOKUP(VHQ234, Schedule!$F$226:$FO$226, Schedule!$F$236:$FO$236, 0)</f>
        <v>0</v>
      </c>
      <c r="VHR250" s="214">
        <f>_xlfn.XLOOKUP(VHR234, Schedule!$F$226:$FO$226, Schedule!$F$236:$FO$236, 0)</f>
        <v>0</v>
      </c>
      <c r="VHS250" s="214">
        <f>_xlfn.XLOOKUP(VHS234, Schedule!$F$226:$FO$226, Schedule!$F$236:$FO$236, 0)</f>
        <v>0</v>
      </c>
      <c r="VHT250" s="214">
        <f>_xlfn.XLOOKUP(VHT234, Schedule!$F$226:$FO$226, Schedule!$F$236:$FO$236, 0)</f>
        <v>0</v>
      </c>
      <c r="VHU250" s="214">
        <f>_xlfn.XLOOKUP(VHU234, Schedule!$F$226:$FO$226, Schedule!$F$236:$FO$236, 0)</f>
        <v>0</v>
      </c>
      <c r="VHV250" s="214">
        <f>_xlfn.XLOOKUP(VHV234, Schedule!$F$226:$FO$226, Schedule!$F$236:$FO$236, 0)</f>
        <v>0</v>
      </c>
      <c r="VHW250" s="214">
        <f>_xlfn.XLOOKUP(VHW234, Schedule!$F$226:$FO$226, Schedule!$F$236:$FO$236, 0)</f>
        <v>0</v>
      </c>
      <c r="VHX250" s="214">
        <f>_xlfn.XLOOKUP(VHX234, Schedule!$F$226:$FO$226, Schedule!$F$236:$FO$236, 0)</f>
        <v>0</v>
      </c>
      <c r="VHY250" s="214">
        <f>_xlfn.XLOOKUP(VHY234, Schedule!$F$226:$FO$226, Schedule!$F$236:$FO$236, 0)</f>
        <v>0</v>
      </c>
      <c r="VHZ250" s="214">
        <f>_xlfn.XLOOKUP(VHZ234, Schedule!$F$226:$FO$226, Schedule!$F$236:$FO$236, 0)</f>
        <v>0</v>
      </c>
      <c r="VIA250" s="214">
        <f>_xlfn.XLOOKUP(VIA234, Schedule!$F$226:$FO$226, Schedule!$F$236:$FO$236, 0)</f>
        <v>0</v>
      </c>
      <c r="VIB250" s="214">
        <f>_xlfn.XLOOKUP(VIB234, Schedule!$F$226:$FO$226, Schedule!$F$236:$FO$236, 0)</f>
        <v>0</v>
      </c>
      <c r="VIC250" s="214">
        <f>_xlfn.XLOOKUP(VIC234, Schedule!$F$226:$FO$226, Schedule!$F$236:$FO$236, 0)</f>
        <v>0</v>
      </c>
      <c r="VID250" s="214">
        <f>_xlfn.XLOOKUP(VID234, Schedule!$F$226:$FO$226, Schedule!$F$236:$FO$236, 0)</f>
        <v>0</v>
      </c>
      <c r="VIE250" s="214">
        <f>_xlfn.XLOOKUP(VIE234, Schedule!$F$226:$FO$226, Schedule!$F$236:$FO$236, 0)</f>
        <v>0</v>
      </c>
      <c r="VIF250" s="214">
        <f>_xlfn.XLOOKUP(VIF234, Schedule!$F$226:$FO$226, Schedule!$F$236:$FO$236, 0)</f>
        <v>0</v>
      </c>
      <c r="VIG250" s="214">
        <f>_xlfn.XLOOKUP(VIG234, Schedule!$F$226:$FO$226, Schedule!$F$236:$FO$236, 0)</f>
        <v>0</v>
      </c>
      <c r="VIH250" s="214">
        <f>_xlfn.XLOOKUP(VIH234, Schedule!$F$226:$FO$226, Schedule!$F$236:$FO$236, 0)</f>
        <v>0</v>
      </c>
      <c r="VII250" s="214">
        <f>_xlfn.XLOOKUP(VII234, Schedule!$F$226:$FO$226, Schedule!$F$236:$FO$236, 0)</f>
        <v>0</v>
      </c>
      <c r="VIJ250" s="214">
        <f>_xlfn.XLOOKUP(VIJ234, Schedule!$F$226:$FO$226, Schedule!$F$236:$FO$236, 0)</f>
        <v>0</v>
      </c>
      <c r="VIK250" s="214">
        <f>_xlfn.XLOOKUP(VIK234, Schedule!$F$226:$FO$226, Schedule!$F$236:$FO$236, 0)</f>
        <v>0</v>
      </c>
      <c r="VIL250" s="214">
        <f>_xlfn.XLOOKUP(VIL234, Schedule!$F$226:$FO$226, Schedule!$F$236:$FO$236, 0)</f>
        <v>0</v>
      </c>
      <c r="VIM250" s="214">
        <f>_xlfn.XLOOKUP(VIM234, Schedule!$F$226:$FO$226, Schedule!$F$236:$FO$236, 0)</f>
        <v>0</v>
      </c>
      <c r="VIN250" s="214">
        <f>_xlfn.XLOOKUP(VIN234, Schedule!$F$226:$FO$226, Schedule!$F$236:$FO$236, 0)</f>
        <v>0</v>
      </c>
      <c r="VIO250" s="214">
        <f>_xlfn.XLOOKUP(VIO234, Schedule!$F$226:$FO$226, Schedule!$F$236:$FO$236, 0)</f>
        <v>0</v>
      </c>
      <c r="VIP250" s="214">
        <f>_xlfn.XLOOKUP(VIP234, Schedule!$F$226:$FO$226, Schedule!$F$236:$FO$236, 0)</f>
        <v>0</v>
      </c>
      <c r="VIQ250" s="214">
        <f>_xlfn.XLOOKUP(VIQ234, Schedule!$F$226:$FO$226, Schedule!$F$236:$FO$236, 0)</f>
        <v>0</v>
      </c>
      <c r="VIR250" s="214">
        <f>_xlfn.XLOOKUP(VIR234, Schedule!$F$226:$FO$226, Schedule!$F$236:$FO$236, 0)</f>
        <v>0</v>
      </c>
      <c r="VIS250" s="214">
        <f>_xlfn.XLOOKUP(VIS234, Schedule!$F$226:$FO$226, Schedule!$F$236:$FO$236, 0)</f>
        <v>0</v>
      </c>
      <c r="VIT250" s="214">
        <f>_xlfn.XLOOKUP(VIT234, Schedule!$F$226:$FO$226, Schedule!$F$236:$FO$236, 0)</f>
        <v>0</v>
      </c>
      <c r="VIU250" s="214">
        <f>_xlfn.XLOOKUP(VIU234, Schedule!$F$226:$FO$226, Schedule!$F$236:$FO$236, 0)</f>
        <v>0</v>
      </c>
      <c r="VIV250" s="214">
        <f>_xlfn.XLOOKUP(VIV234, Schedule!$F$226:$FO$226, Schedule!$F$236:$FO$236, 0)</f>
        <v>0</v>
      </c>
      <c r="VIW250" s="214">
        <f>_xlfn.XLOOKUP(VIW234, Schedule!$F$226:$FO$226, Schedule!$F$236:$FO$236, 0)</f>
        <v>0</v>
      </c>
      <c r="VIX250" s="214">
        <f>_xlfn.XLOOKUP(VIX234, Schedule!$F$226:$FO$226, Schedule!$F$236:$FO$236, 0)</f>
        <v>0</v>
      </c>
      <c r="VIY250" s="214">
        <f>_xlfn.XLOOKUP(VIY234, Schedule!$F$226:$FO$226, Schedule!$F$236:$FO$236, 0)</f>
        <v>0</v>
      </c>
      <c r="VIZ250" s="214">
        <f>_xlfn.XLOOKUP(VIZ234, Schedule!$F$226:$FO$226, Schedule!$F$236:$FO$236, 0)</f>
        <v>0</v>
      </c>
      <c r="VJA250" s="214">
        <f>_xlfn.XLOOKUP(VJA234, Schedule!$F$226:$FO$226, Schedule!$F$236:$FO$236, 0)</f>
        <v>0</v>
      </c>
      <c r="VJB250" s="214">
        <f>_xlfn.XLOOKUP(VJB234, Schedule!$F$226:$FO$226, Schedule!$F$236:$FO$236, 0)</f>
        <v>0</v>
      </c>
      <c r="VJC250" s="214">
        <f>_xlfn.XLOOKUP(VJC234, Schedule!$F$226:$FO$226, Schedule!$F$236:$FO$236, 0)</f>
        <v>0</v>
      </c>
      <c r="VJD250" s="214">
        <f>_xlfn.XLOOKUP(VJD234, Schedule!$F$226:$FO$226, Schedule!$F$236:$FO$236, 0)</f>
        <v>0</v>
      </c>
      <c r="VJE250" s="214">
        <f>_xlfn.XLOOKUP(VJE234, Schedule!$F$226:$FO$226, Schedule!$F$236:$FO$236, 0)</f>
        <v>0</v>
      </c>
      <c r="VJF250" s="214">
        <f>_xlfn.XLOOKUP(VJF234, Schedule!$F$226:$FO$226, Schedule!$F$236:$FO$236, 0)</f>
        <v>0</v>
      </c>
      <c r="VJG250" s="214">
        <f>_xlfn.XLOOKUP(VJG234, Schedule!$F$226:$FO$226, Schedule!$F$236:$FO$236, 0)</f>
        <v>0</v>
      </c>
      <c r="VJH250" s="214">
        <f>_xlfn.XLOOKUP(VJH234, Schedule!$F$226:$FO$226, Schedule!$F$236:$FO$236, 0)</f>
        <v>0</v>
      </c>
      <c r="VJI250" s="214">
        <f>_xlfn.XLOOKUP(VJI234, Schedule!$F$226:$FO$226, Schedule!$F$236:$FO$236, 0)</f>
        <v>0</v>
      </c>
      <c r="VJJ250" s="214">
        <f>_xlfn.XLOOKUP(VJJ234, Schedule!$F$226:$FO$226, Schedule!$F$236:$FO$236, 0)</f>
        <v>0</v>
      </c>
      <c r="VJK250" s="214">
        <f>_xlfn.XLOOKUP(VJK234, Schedule!$F$226:$FO$226, Schedule!$F$236:$FO$236, 0)</f>
        <v>0</v>
      </c>
      <c r="VJL250" s="214">
        <f>_xlfn.XLOOKUP(VJL234, Schedule!$F$226:$FO$226, Schedule!$F$236:$FO$236, 0)</f>
        <v>0</v>
      </c>
      <c r="VJM250" s="214">
        <f>_xlfn.XLOOKUP(VJM234, Schedule!$F$226:$FO$226, Schedule!$F$236:$FO$236, 0)</f>
        <v>0</v>
      </c>
      <c r="VJN250" s="214">
        <f>_xlfn.XLOOKUP(VJN234, Schedule!$F$226:$FO$226, Schedule!$F$236:$FO$236, 0)</f>
        <v>0</v>
      </c>
      <c r="VJO250" s="214">
        <f>_xlfn.XLOOKUP(VJO234, Schedule!$F$226:$FO$226, Schedule!$F$236:$FO$236, 0)</f>
        <v>0</v>
      </c>
      <c r="VJP250" s="214">
        <f>_xlfn.XLOOKUP(VJP234, Schedule!$F$226:$FO$226, Schedule!$F$236:$FO$236, 0)</f>
        <v>0</v>
      </c>
      <c r="VJQ250" s="214">
        <f>_xlfn.XLOOKUP(VJQ234, Schedule!$F$226:$FO$226, Schedule!$F$236:$FO$236, 0)</f>
        <v>0</v>
      </c>
      <c r="VJR250" s="214">
        <f>_xlfn.XLOOKUP(VJR234, Schedule!$F$226:$FO$226, Schedule!$F$236:$FO$236, 0)</f>
        <v>0</v>
      </c>
      <c r="VJS250" s="214">
        <f>_xlfn.XLOOKUP(VJS234, Schedule!$F$226:$FO$226, Schedule!$F$236:$FO$236, 0)</f>
        <v>0</v>
      </c>
      <c r="VJT250" s="214">
        <f>_xlfn.XLOOKUP(VJT234, Schedule!$F$226:$FO$226, Schedule!$F$236:$FO$236, 0)</f>
        <v>0</v>
      </c>
      <c r="VJU250" s="214">
        <f>_xlfn.XLOOKUP(VJU234, Schedule!$F$226:$FO$226, Schedule!$F$236:$FO$236, 0)</f>
        <v>0</v>
      </c>
      <c r="VJV250" s="214">
        <f>_xlfn.XLOOKUP(VJV234, Schedule!$F$226:$FO$226, Schedule!$F$236:$FO$236, 0)</f>
        <v>0</v>
      </c>
      <c r="VJW250" s="214">
        <f>_xlfn.XLOOKUP(VJW234, Schedule!$F$226:$FO$226, Schedule!$F$236:$FO$236, 0)</f>
        <v>0</v>
      </c>
      <c r="VJX250" s="214">
        <f>_xlfn.XLOOKUP(VJX234, Schedule!$F$226:$FO$226, Schedule!$F$236:$FO$236, 0)</f>
        <v>0</v>
      </c>
      <c r="VJY250" s="214">
        <f>_xlfn.XLOOKUP(VJY234, Schedule!$F$226:$FO$226, Schedule!$F$236:$FO$236, 0)</f>
        <v>0</v>
      </c>
      <c r="VJZ250" s="214">
        <f>_xlfn.XLOOKUP(VJZ234, Schedule!$F$226:$FO$226, Schedule!$F$236:$FO$236, 0)</f>
        <v>0</v>
      </c>
      <c r="VKA250" s="214">
        <f>_xlfn.XLOOKUP(VKA234, Schedule!$F$226:$FO$226, Schedule!$F$236:$FO$236, 0)</f>
        <v>0</v>
      </c>
      <c r="VKB250" s="214">
        <f>_xlfn.XLOOKUP(VKB234, Schedule!$F$226:$FO$226, Schedule!$F$236:$FO$236, 0)</f>
        <v>0</v>
      </c>
      <c r="VKC250" s="214">
        <f>_xlfn.XLOOKUP(VKC234, Schedule!$F$226:$FO$226, Schedule!$F$236:$FO$236, 0)</f>
        <v>0</v>
      </c>
      <c r="VKD250" s="214">
        <f>_xlfn.XLOOKUP(VKD234, Schedule!$F$226:$FO$226, Schedule!$F$236:$FO$236, 0)</f>
        <v>0</v>
      </c>
      <c r="VKE250" s="214">
        <f>_xlfn.XLOOKUP(VKE234, Schedule!$F$226:$FO$226, Schedule!$F$236:$FO$236, 0)</f>
        <v>0</v>
      </c>
      <c r="VKF250" s="214">
        <f>_xlfn.XLOOKUP(VKF234, Schedule!$F$226:$FO$226, Schedule!$F$236:$FO$236, 0)</f>
        <v>0</v>
      </c>
      <c r="VKG250" s="214">
        <f>_xlfn.XLOOKUP(VKG234, Schedule!$F$226:$FO$226, Schedule!$F$236:$FO$236, 0)</f>
        <v>0</v>
      </c>
      <c r="VKH250" s="214">
        <f>_xlfn.XLOOKUP(VKH234, Schedule!$F$226:$FO$226, Schedule!$F$236:$FO$236, 0)</f>
        <v>0</v>
      </c>
      <c r="VKI250" s="214">
        <f>_xlfn.XLOOKUP(VKI234, Schedule!$F$226:$FO$226, Schedule!$F$236:$FO$236, 0)</f>
        <v>0</v>
      </c>
      <c r="VKJ250" s="214">
        <f>_xlfn.XLOOKUP(VKJ234, Schedule!$F$226:$FO$226, Schedule!$F$236:$FO$236, 0)</f>
        <v>0</v>
      </c>
      <c r="VKK250" s="214">
        <f>_xlfn.XLOOKUP(VKK234, Schedule!$F$226:$FO$226, Schedule!$F$236:$FO$236, 0)</f>
        <v>0</v>
      </c>
      <c r="VKL250" s="214">
        <f>_xlfn.XLOOKUP(VKL234, Schedule!$F$226:$FO$226, Schedule!$F$236:$FO$236, 0)</f>
        <v>0</v>
      </c>
      <c r="VKM250" s="214">
        <f>_xlfn.XLOOKUP(VKM234, Schedule!$F$226:$FO$226, Schedule!$F$236:$FO$236, 0)</f>
        <v>0</v>
      </c>
      <c r="VKN250" s="214">
        <f>_xlfn.XLOOKUP(VKN234, Schedule!$F$226:$FO$226, Schedule!$F$236:$FO$236, 0)</f>
        <v>0</v>
      </c>
      <c r="VKO250" s="214">
        <f>_xlfn.XLOOKUP(VKO234, Schedule!$F$226:$FO$226, Schedule!$F$236:$FO$236, 0)</f>
        <v>0</v>
      </c>
      <c r="VKP250" s="214">
        <f>_xlfn.XLOOKUP(VKP234, Schedule!$F$226:$FO$226, Schedule!$F$236:$FO$236, 0)</f>
        <v>0</v>
      </c>
      <c r="VKQ250" s="214">
        <f>_xlfn.XLOOKUP(VKQ234, Schedule!$F$226:$FO$226, Schedule!$F$236:$FO$236, 0)</f>
        <v>0</v>
      </c>
      <c r="VKR250" s="214">
        <f>_xlfn.XLOOKUP(VKR234, Schedule!$F$226:$FO$226, Schedule!$F$236:$FO$236, 0)</f>
        <v>0</v>
      </c>
      <c r="VKS250" s="214">
        <f>_xlfn.XLOOKUP(VKS234, Schedule!$F$226:$FO$226, Schedule!$F$236:$FO$236, 0)</f>
        <v>0</v>
      </c>
      <c r="VKT250" s="214">
        <f>_xlfn.XLOOKUP(VKT234, Schedule!$F$226:$FO$226, Schedule!$F$236:$FO$236, 0)</f>
        <v>0</v>
      </c>
      <c r="VKU250" s="214">
        <f>_xlfn.XLOOKUP(VKU234, Schedule!$F$226:$FO$226, Schedule!$F$236:$FO$236, 0)</f>
        <v>0</v>
      </c>
      <c r="VKV250" s="214">
        <f>_xlfn.XLOOKUP(VKV234, Schedule!$F$226:$FO$226, Schedule!$F$236:$FO$236, 0)</f>
        <v>0</v>
      </c>
      <c r="VKW250" s="214">
        <f>_xlfn.XLOOKUP(VKW234, Schedule!$F$226:$FO$226, Schedule!$F$236:$FO$236, 0)</f>
        <v>0</v>
      </c>
      <c r="VKX250" s="214">
        <f>_xlfn.XLOOKUP(VKX234, Schedule!$F$226:$FO$226, Schedule!$F$236:$FO$236, 0)</f>
        <v>0</v>
      </c>
      <c r="VKY250" s="214">
        <f>_xlfn.XLOOKUP(VKY234, Schedule!$F$226:$FO$226, Schedule!$F$236:$FO$236, 0)</f>
        <v>0</v>
      </c>
      <c r="VKZ250" s="214">
        <f>_xlfn.XLOOKUP(VKZ234, Schedule!$F$226:$FO$226, Schedule!$F$236:$FO$236, 0)</f>
        <v>0</v>
      </c>
      <c r="VLA250" s="214">
        <f>_xlfn.XLOOKUP(VLA234, Schedule!$F$226:$FO$226, Schedule!$F$236:$FO$236, 0)</f>
        <v>0</v>
      </c>
      <c r="VLB250" s="214">
        <f>_xlfn.XLOOKUP(VLB234, Schedule!$F$226:$FO$226, Schedule!$F$236:$FO$236, 0)</f>
        <v>0</v>
      </c>
      <c r="VLC250" s="214">
        <f>_xlfn.XLOOKUP(VLC234, Schedule!$F$226:$FO$226, Schedule!$F$236:$FO$236, 0)</f>
        <v>0</v>
      </c>
      <c r="VLD250" s="214">
        <f>_xlfn.XLOOKUP(VLD234, Schedule!$F$226:$FO$226, Schedule!$F$236:$FO$236, 0)</f>
        <v>0</v>
      </c>
      <c r="VLE250" s="214">
        <f>_xlfn.XLOOKUP(VLE234, Schedule!$F$226:$FO$226, Schedule!$F$236:$FO$236, 0)</f>
        <v>0</v>
      </c>
      <c r="VLF250" s="214">
        <f>_xlfn.XLOOKUP(VLF234, Schedule!$F$226:$FO$226, Schedule!$F$236:$FO$236, 0)</f>
        <v>0</v>
      </c>
      <c r="VLG250" s="214">
        <f>_xlfn.XLOOKUP(VLG234, Schedule!$F$226:$FO$226, Schedule!$F$236:$FO$236, 0)</f>
        <v>0</v>
      </c>
      <c r="VLH250" s="214">
        <f>_xlfn.XLOOKUP(VLH234, Schedule!$F$226:$FO$226, Schedule!$F$236:$FO$236, 0)</f>
        <v>0</v>
      </c>
      <c r="VLI250" s="214">
        <f>_xlfn.XLOOKUP(VLI234, Schedule!$F$226:$FO$226, Schedule!$F$236:$FO$236, 0)</f>
        <v>0</v>
      </c>
      <c r="VLJ250" s="214">
        <f>_xlfn.XLOOKUP(VLJ234, Schedule!$F$226:$FO$226, Schedule!$F$236:$FO$236, 0)</f>
        <v>0</v>
      </c>
      <c r="VLK250" s="214">
        <f>_xlfn.XLOOKUP(VLK234, Schedule!$F$226:$FO$226, Schedule!$F$236:$FO$236, 0)</f>
        <v>0</v>
      </c>
      <c r="VLL250" s="214">
        <f>_xlfn.XLOOKUP(VLL234, Schedule!$F$226:$FO$226, Schedule!$F$236:$FO$236, 0)</f>
        <v>0</v>
      </c>
      <c r="VLM250" s="214">
        <f>_xlfn.XLOOKUP(VLM234, Schedule!$F$226:$FO$226, Schedule!$F$236:$FO$236, 0)</f>
        <v>0</v>
      </c>
      <c r="VLN250" s="214">
        <f>_xlfn.XLOOKUP(VLN234, Schedule!$F$226:$FO$226, Schedule!$F$236:$FO$236, 0)</f>
        <v>0</v>
      </c>
      <c r="VLO250" s="214">
        <f>_xlfn.XLOOKUP(VLO234, Schedule!$F$226:$FO$226, Schedule!$F$236:$FO$236, 0)</f>
        <v>0</v>
      </c>
      <c r="VLP250" s="214">
        <f>_xlfn.XLOOKUP(VLP234, Schedule!$F$226:$FO$226, Schedule!$F$236:$FO$236, 0)</f>
        <v>0</v>
      </c>
      <c r="VLQ250" s="214">
        <f>_xlfn.XLOOKUP(VLQ234, Schedule!$F$226:$FO$226, Schedule!$F$236:$FO$236, 0)</f>
        <v>0</v>
      </c>
      <c r="VLR250" s="214">
        <f>_xlfn.XLOOKUP(VLR234, Schedule!$F$226:$FO$226, Schedule!$F$236:$FO$236, 0)</f>
        <v>0</v>
      </c>
      <c r="VLS250" s="214">
        <f>_xlfn.XLOOKUP(VLS234, Schedule!$F$226:$FO$226, Schedule!$F$236:$FO$236, 0)</f>
        <v>0</v>
      </c>
      <c r="VLT250" s="214">
        <f>_xlfn.XLOOKUP(VLT234, Schedule!$F$226:$FO$226, Schedule!$F$236:$FO$236, 0)</f>
        <v>0</v>
      </c>
      <c r="VLU250" s="214">
        <f>_xlfn.XLOOKUP(VLU234, Schedule!$F$226:$FO$226, Schedule!$F$236:$FO$236, 0)</f>
        <v>0</v>
      </c>
      <c r="VLV250" s="214">
        <f>_xlfn.XLOOKUP(VLV234, Schedule!$F$226:$FO$226, Schedule!$F$236:$FO$236, 0)</f>
        <v>0</v>
      </c>
      <c r="VLW250" s="214">
        <f>_xlfn.XLOOKUP(VLW234, Schedule!$F$226:$FO$226, Schedule!$F$236:$FO$236, 0)</f>
        <v>0</v>
      </c>
      <c r="VLX250" s="214">
        <f>_xlfn.XLOOKUP(VLX234, Schedule!$F$226:$FO$226, Schedule!$F$236:$FO$236, 0)</f>
        <v>0</v>
      </c>
      <c r="VLY250" s="214">
        <f>_xlfn.XLOOKUP(VLY234, Schedule!$F$226:$FO$226, Schedule!$F$236:$FO$236, 0)</f>
        <v>0</v>
      </c>
      <c r="VLZ250" s="214">
        <f>_xlfn.XLOOKUP(VLZ234, Schedule!$F$226:$FO$226, Schedule!$F$236:$FO$236, 0)</f>
        <v>0</v>
      </c>
      <c r="VMA250" s="214">
        <f>_xlfn.XLOOKUP(VMA234, Schedule!$F$226:$FO$226, Schedule!$F$236:$FO$236, 0)</f>
        <v>0</v>
      </c>
      <c r="VMB250" s="214">
        <f>_xlfn.XLOOKUP(VMB234, Schedule!$F$226:$FO$226, Schedule!$F$236:$FO$236, 0)</f>
        <v>0</v>
      </c>
      <c r="VMC250" s="214">
        <f>_xlfn.XLOOKUP(VMC234, Schedule!$F$226:$FO$226, Schedule!$F$236:$FO$236, 0)</f>
        <v>0</v>
      </c>
      <c r="VMD250" s="214">
        <f>_xlfn.XLOOKUP(VMD234, Schedule!$F$226:$FO$226, Schedule!$F$236:$FO$236, 0)</f>
        <v>0</v>
      </c>
      <c r="VME250" s="214">
        <f>_xlfn.XLOOKUP(VME234, Schedule!$F$226:$FO$226, Schedule!$F$236:$FO$236, 0)</f>
        <v>0</v>
      </c>
      <c r="VMF250" s="214">
        <f>_xlfn.XLOOKUP(VMF234, Schedule!$F$226:$FO$226, Schedule!$F$236:$FO$236, 0)</f>
        <v>0</v>
      </c>
      <c r="VMG250" s="214">
        <f>_xlfn.XLOOKUP(VMG234, Schedule!$F$226:$FO$226, Schedule!$F$236:$FO$236, 0)</f>
        <v>0</v>
      </c>
      <c r="VMH250" s="214">
        <f>_xlfn.XLOOKUP(VMH234, Schedule!$F$226:$FO$226, Schedule!$F$236:$FO$236, 0)</f>
        <v>0</v>
      </c>
      <c r="VMI250" s="214">
        <f>_xlfn.XLOOKUP(VMI234, Schedule!$F$226:$FO$226, Schedule!$F$236:$FO$236, 0)</f>
        <v>0</v>
      </c>
      <c r="VMJ250" s="214">
        <f>_xlfn.XLOOKUP(VMJ234, Schedule!$F$226:$FO$226, Schedule!$F$236:$FO$236, 0)</f>
        <v>0</v>
      </c>
      <c r="VMK250" s="214">
        <f>_xlfn.XLOOKUP(VMK234, Schedule!$F$226:$FO$226, Schedule!$F$236:$FO$236, 0)</f>
        <v>0</v>
      </c>
      <c r="VML250" s="214">
        <f>_xlfn.XLOOKUP(VML234, Schedule!$F$226:$FO$226, Schedule!$F$236:$FO$236, 0)</f>
        <v>0</v>
      </c>
      <c r="VMM250" s="214">
        <f>_xlfn.XLOOKUP(VMM234, Schedule!$F$226:$FO$226, Schedule!$F$236:$FO$236, 0)</f>
        <v>0</v>
      </c>
      <c r="VMN250" s="214">
        <f>_xlfn.XLOOKUP(VMN234, Schedule!$F$226:$FO$226, Schedule!$F$236:$FO$236, 0)</f>
        <v>0</v>
      </c>
      <c r="VMO250" s="214">
        <f>_xlfn.XLOOKUP(VMO234, Schedule!$F$226:$FO$226, Schedule!$F$236:$FO$236, 0)</f>
        <v>0</v>
      </c>
      <c r="VMP250" s="214">
        <f>_xlfn.XLOOKUP(VMP234, Schedule!$F$226:$FO$226, Schedule!$F$236:$FO$236, 0)</f>
        <v>0</v>
      </c>
      <c r="VMQ250" s="214">
        <f>_xlfn.XLOOKUP(VMQ234, Schedule!$F$226:$FO$226, Schedule!$F$236:$FO$236, 0)</f>
        <v>0</v>
      </c>
      <c r="VMR250" s="214">
        <f>_xlfn.XLOOKUP(VMR234, Schedule!$F$226:$FO$226, Schedule!$F$236:$FO$236, 0)</f>
        <v>0</v>
      </c>
      <c r="VMS250" s="214">
        <f>_xlfn.XLOOKUP(VMS234, Schedule!$F$226:$FO$226, Schedule!$F$236:$FO$236, 0)</f>
        <v>0</v>
      </c>
      <c r="VMT250" s="214">
        <f>_xlfn.XLOOKUP(VMT234, Schedule!$F$226:$FO$226, Schedule!$F$236:$FO$236, 0)</f>
        <v>0</v>
      </c>
      <c r="VMU250" s="214">
        <f>_xlfn.XLOOKUP(VMU234, Schedule!$F$226:$FO$226, Schedule!$F$236:$FO$236, 0)</f>
        <v>0</v>
      </c>
      <c r="VMV250" s="214">
        <f>_xlfn.XLOOKUP(VMV234, Schedule!$F$226:$FO$226, Schedule!$F$236:$FO$236, 0)</f>
        <v>0</v>
      </c>
      <c r="VMW250" s="214">
        <f>_xlfn.XLOOKUP(VMW234, Schedule!$F$226:$FO$226, Schedule!$F$236:$FO$236, 0)</f>
        <v>0</v>
      </c>
      <c r="VMX250" s="214">
        <f>_xlfn.XLOOKUP(VMX234, Schedule!$F$226:$FO$226, Schedule!$F$236:$FO$236, 0)</f>
        <v>0</v>
      </c>
      <c r="VMY250" s="214">
        <f>_xlfn.XLOOKUP(VMY234, Schedule!$F$226:$FO$226, Schedule!$F$236:$FO$236, 0)</f>
        <v>0</v>
      </c>
      <c r="VMZ250" s="214">
        <f>_xlfn.XLOOKUP(VMZ234, Schedule!$F$226:$FO$226, Schedule!$F$236:$FO$236, 0)</f>
        <v>0</v>
      </c>
      <c r="VNA250" s="214">
        <f>_xlfn.XLOOKUP(VNA234, Schedule!$F$226:$FO$226, Schedule!$F$236:$FO$236, 0)</f>
        <v>0</v>
      </c>
      <c r="VNB250" s="214">
        <f>_xlfn.XLOOKUP(VNB234, Schedule!$F$226:$FO$226, Schedule!$F$236:$FO$236, 0)</f>
        <v>0</v>
      </c>
      <c r="VNC250" s="214">
        <f>_xlfn.XLOOKUP(VNC234, Schedule!$F$226:$FO$226, Schedule!$F$236:$FO$236, 0)</f>
        <v>0</v>
      </c>
      <c r="VND250" s="214">
        <f>_xlfn.XLOOKUP(VND234, Schedule!$F$226:$FO$226, Schedule!$F$236:$FO$236, 0)</f>
        <v>0</v>
      </c>
      <c r="VNE250" s="214">
        <f>_xlfn.XLOOKUP(VNE234, Schedule!$F$226:$FO$226, Schedule!$F$236:$FO$236, 0)</f>
        <v>0</v>
      </c>
      <c r="VNF250" s="214">
        <f>_xlfn.XLOOKUP(VNF234, Schedule!$F$226:$FO$226, Schedule!$F$236:$FO$236, 0)</f>
        <v>0</v>
      </c>
      <c r="VNG250" s="214">
        <f>_xlfn.XLOOKUP(VNG234, Schedule!$F$226:$FO$226, Schedule!$F$236:$FO$236, 0)</f>
        <v>0</v>
      </c>
      <c r="VNH250" s="214">
        <f>_xlfn.XLOOKUP(VNH234, Schedule!$F$226:$FO$226, Schedule!$F$236:$FO$236, 0)</f>
        <v>0</v>
      </c>
      <c r="VNI250" s="214">
        <f>_xlfn.XLOOKUP(VNI234, Schedule!$F$226:$FO$226, Schedule!$F$236:$FO$236, 0)</f>
        <v>0</v>
      </c>
      <c r="VNJ250" s="214">
        <f>_xlfn.XLOOKUP(VNJ234, Schedule!$F$226:$FO$226, Schedule!$F$236:$FO$236, 0)</f>
        <v>0</v>
      </c>
      <c r="VNK250" s="214">
        <f>_xlfn.XLOOKUP(VNK234, Schedule!$F$226:$FO$226, Schedule!$F$236:$FO$236, 0)</f>
        <v>0</v>
      </c>
      <c r="VNL250" s="214">
        <f>_xlfn.XLOOKUP(VNL234, Schedule!$F$226:$FO$226, Schedule!$F$236:$FO$236, 0)</f>
        <v>0</v>
      </c>
      <c r="VNM250" s="214">
        <f>_xlfn.XLOOKUP(VNM234, Schedule!$F$226:$FO$226, Schedule!$F$236:$FO$236, 0)</f>
        <v>0</v>
      </c>
      <c r="VNN250" s="214">
        <f>_xlfn.XLOOKUP(VNN234, Schedule!$F$226:$FO$226, Schedule!$F$236:$FO$236, 0)</f>
        <v>0</v>
      </c>
      <c r="VNO250" s="214">
        <f>_xlfn.XLOOKUP(VNO234, Schedule!$F$226:$FO$226, Schedule!$F$236:$FO$236, 0)</f>
        <v>0</v>
      </c>
      <c r="VNP250" s="214">
        <f>_xlfn.XLOOKUP(VNP234, Schedule!$F$226:$FO$226, Schedule!$F$236:$FO$236, 0)</f>
        <v>0</v>
      </c>
      <c r="VNQ250" s="214">
        <f>_xlfn.XLOOKUP(VNQ234, Schedule!$F$226:$FO$226, Schedule!$F$236:$FO$236, 0)</f>
        <v>0</v>
      </c>
      <c r="VNR250" s="214">
        <f>_xlfn.XLOOKUP(VNR234, Schedule!$F$226:$FO$226, Schedule!$F$236:$FO$236, 0)</f>
        <v>0</v>
      </c>
      <c r="VNS250" s="214">
        <f>_xlfn.XLOOKUP(VNS234, Schedule!$F$226:$FO$226, Schedule!$F$236:$FO$236, 0)</f>
        <v>0</v>
      </c>
      <c r="VNT250" s="214">
        <f>_xlfn.XLOOKUP(VNT234, Schedule!$F$226:$FO$226, Schedule!$F$236:$FO$236, 0)</f>
        <v>0</v>
      </c>
      <c r="VNU250" s="214">
        <f>_xlfn.XLOOKUP(VNU234, Schedule!$F$226:$FO$226, Schedule!$F$236:$FO$236, 0)</f>
        <v>0</v>
      </c>
      <c r="VNV250" s="214">
        <f>_xlfn.XLOOKUP(VNV234, Schedule!$F$226:$FO$226, Schedule!$F$236:$FO$236, 0)</f>
        <v>0</v>
      </c>
      <c r="VNW250" s="214">
        <f>_xlfn.XLOOKUP(VNW234, Schedule!$F$226:$FO$226, Schedule!$F$236:$FO$236, 0)</f>
        <v>0</v>
      </c>
      <c r="VNX250" s="214">
        <f>_xlfn.XLOOKUP(VNX234, Schedule!$F$226:$FO$226, Schedule!$F$236:$FO$236, 0)</f>
        <v>0</v>
      </c>
      <c r="VNY250" s="214">
        <f>_xlfn.XLOOKUP(VNY234, Schedule!$F$226:$FO$226, Schedule!$F$236:$FO$236, 0)</f>
        <v>0</v>
      </c>
      <c r="VNZ250" s="214">
        <f>_xlfn.XLOOKUP(VNZ234, Schedule!$F$226:$FO$226, Schedule!$F$236:$FO$236, 0)</f>
        <v>0</v>
      </c>
      <c r="VOA250" s="214">
        <f>_xlfn.XLOOKUP(VOA234, Schedule!$F$226:$FO$226, Schedule!$F$236:$FO$236, 0)</f>
        <v>0</v>
      </c>
      <c r="VOB250" s="214">
        <f>_xlfn.XLOOKUP(VOB234, Schedule!$F$226:$FO$226, Schedule!$F$236:$FO$236, 0)</f>
        <v>0</v>
      </c>
      <c r="VOC250" s="214">
        <f>_xlfn.XLOOKUP(VOC234, Schedule!$F$226:$FO$226, Schedule!$F$236:$FO$236, 0)</f>
        <v>0</v>
      </c>
      <c r="VOD250" s="214">
        <f>_xlfn.XLOOKUP(VOD234, Schedule!$F$226:$FO$226, Schedule!$F$236:$FO$236, 0)</f>
        <v>0</v>
      </c>
      <c r="VOE250" s="214">
        <f>_xlfn.XLOOKUP(VOE234, Schedule!$F$226:$FO$226, Schedule!$F$236:$FO$236, 0)</f>
        <v>0</v>
      </c>
      <c r="VOF250" s="214">
        <f>_xlfn.XLOOKUP(VOF234, Schedule!$F$226:$FO$226, Schedule!$F$236:$FO$236, 0)</f>
        <v>0</v>
      </c>
      <c r="VOG250" s="214">
        <f>_xlfn.XLOOKUP(VOG234, Schedule!$F$226:$FO$226, Schedule!$F$236:$FO$236, 0)</f>
        <v>0</v>
      </c>
      <c r="VOH250" s="214">
        <f>_xlfn.XLOOKUP(VOH234, Schedule!$F$226:$FO$226, Schedule!$F$236:$FO$236, 0)</f>
        <v>0</v>
      </c>
      <c r="VOI250" s="214">
        <f>_xlfn.XLOOKUP(VOI234, Schedule!$F$226:$FO$226, Schedule!$F$236:$FO$236, 0)</f>
        <v>0</v>
      </c>
      <c r="VOJ250" s="214">
        <f>_xlfn.XLOOKUP(VOJ234, Schedule!$F$226:$FO$226, Schedule!$F$236:$FO$236, 0)</f>
        <v>0</v>
      </c>
      <c r="VOK250" s="214">
        <f>_xlfn.XLOOKUP(VOK234, Schedule!$F$226:$FO$226, Schedule!$F$236:$FO$236, 0)</f>
        <v>0</v>
      </c>
      <c r="VOL250" s="214">
        <f>_xlfn.XLOOKUP(VOL234, Schedule!$F$226:$FO$226, Schedule!$F$236:$FO$236, 0)</f>
        <v>0</v>
      </c>
      <c r="VOM250" s="214">
        <f>_xlfn.XLOOKUP(VOM234, Schedule!$F$226:$FO$226, Schedule!$F$236:$FO$236, 0)</f>
        <v>0</v>
      </c>
      <c r="VON250" s="214">
        <f>_xlfn.XLOOKUP(VON234, Schedule!$F$226:$FO$226, Schedule!$F$236:$FO$236, 0)</f>
        <v>0</v>
      </c>
      <c r="VOO250" s="214">
        <f>_xlfn.XLOOKUP(VOO234, Schedule!$F$226:$FO$226, Schedule!$F$236:$FO$236, 0)</f>
        <v>0</v>
      </c>
      <c r="VOP250" s="214">
        <f>_xlfn.XLOOKUP(VOP234, Schedule!$F$226:$FO$226, Schedule!$F$236:$FO$236, 0)</f>
        <v>0</v>
      </c>
      <c r="VOQ250" s="214">
        <f>_xlfn.XLOOKUP(VOQ234, Schedule!$F$226:$FO$226, Schedule!$F$236:$FO$236, 0)</f>
        <v>0</v>
      </c>
      <c r="VOR250" s="214">
        <f>_xlfn.XLOOKUP(VOR234, Schedule!$F$226:$FO$226, Schedule!$F$236:$FO$236, 0)</f>
        <v>0</v>
      </c>
      <c r="VOS250" s="214">
        <f>_xlfn.XLOOKUP(VOS234, Schedule!$F$226:$FO$226, Schedule!$F$236:$FO$236, 0)</f>
        <v>0</v>
      </c>
      <c r="VOT250" s="214">
        <f>_xlfn.XLOOKUP(VOT234, Schedule!$F$226:$FO$226, Schedule!$F$236:$FO$236, 0)</f>
        <v>0</v>
      </c>
      <c r="VOU250" s="214">
        <f>_xlfn.XLOOKUP(VOU234, Schedule!$F$226:$FO$226, Schedule!$F$236:$FO$236, 0)</f>
        <v>0</v>
      </c>
      <c r="VOV250" s="214">
        <f>_xlfn.XLOOKUP(VOV234, Schedule!$F$226:$FO$226, Schedule!$F$236:$FO$236, 0)</f>
        <v>0</v>
      </c>
      <c r="VOW250" s="214">
        <f>_xlfn.XLOOKUP(VOW234, Schedule!$F$226:$FO$226, Schedule!$F$236:$FO$236, 0)</f>
        <v>0</v>
      </c>
      <c r="VOX250" s="214">
        <f>_xlfn.XLOOKUP(VOX234, Schedule!$F$226:$FO$226, Schedule!$F$236:$FO$236, 0)</f>
        <v>0</v>
      </c>
      <c r="VOY250" s="214">
        <f>_xlfn.XLOOKUP(VOY234, Schedule!$F$226:$FO$226, Schedule!$F$236:$FO$236, 0)</f>
        <v>0</v>
      </c>
      <c r="VOZ250" s="214">
        <f>_xlfn.XLOOKUP(VOZ234, Schedule!$F$226:$FO$226, Schedule!$F$236:$FO$236, 0)</f>
        <v>0</v>
      </c>
      <c r="VPA250" s="214">
        <f>_xlfn.XLOOKUP(VPA234, Schedule!$F$226:$FO$226, Schedule!$F$236:$FO$236, 0)</f>
        <v>0</v>
      </c>
      <c r="VPB250" s="214">
        <f>_xlfn.XLOOKUP(VPB234, Schedule!$F$226:$FO$226, Schedule!$F$236:$FO$236, 0)</f>
        <v>0</v>
      </c>
      <c r="VPC250" s="214">
        <f>_xlfn.XLOOKUP(VPC234, Schedule!$F$226:$FO$226, Schedule!$F$236:$FO$236, 0)</f>
        <v>0</v>
      </c>
      <c r="VPD250" s="214">
        <f>_xlfn.XLOOKUP(VPD234, Schedule!$F$226:$FO$226, Schedule!$F$236:$FO$236, 0)</f>
        <v>0</v>
      </c>
      <c r="VPE250" s="214">
        <f>_xlfn.XLOOKUP(VPE234, Schedule!$F$226:$FO$226, Schedule!$F$236:$FO$236, 0)</f>
        <v>0</v>
      </c>
      <c r="VPF250" s="214">
        <f>_xlfn.XLOOKUP(VPF234, Schedule!$F$226:$FO$226, Schedule!$F$236:$FO$236, 0)</f>
        <v>0</v>
      </c>
      <c r="VPG250" s="214">
        <f>_xlfn.XLOOKUP(VPG234, Schedule!$F$226:$FO$226, Schedule!$F$236:$FO$236, 0)</f>
        <v>0</v>
      </c>
      <c r="VPH250" s="214">
        <f>_xlfn.XLOOKUP(VPH234, Schedule!$F$226:$FO$226, Schedule!$F$236:$FO$236, 0)</f>
        <v>0</v>
      </c>
      <c r="VPI250" s="214">
        <f>_xlfn.XLOOKUP(VPI234, Schedule!$F$226:$FO$226, Schedule!$F$236:$FO$236, 0)</f>
        <v>0</v>
      </c>
      <c r="VPJ250" s="214">
        <f>_xlfn.XLOOKUP(VPJ234, Schedule!$F$226:$FO$226, Schedule!$F$236:$FO$236, 0)</f>
        <v>0</v>
      </c>
      <c r="VPK250" s="214">
        <f>_xlfn.XLOOKUP(VPK234, Schedule!$F$226:$FO$226, Schedule!$F$236:$FO$236, 0)</f>
        <v>0</v>
      </c>
      <c r="VPL250" s="214">
        <f>_xlfn.XLOOKUP(VPL234, Schedule!$F$226:$FO$226, Schedule!$F$236:$FO$236, 0)</f>
        <v>0</v>
      </c>
      <c r="VPM250" s="214">
        <f>_xlfn.XLOOKUP(VPM234, Schedule!$F$226:$FO$226, Schedule!$F$236:$FO$236, 0)</f>
        <v>0</v>
      </c>
      <c r="VPN250" s="214">
        <f>_xlfn.XLOOKUP(VPN234, Schedule!$F$226:$FO$226, Schedule!$F$236:$FO$236, 0)</f>
        <v>0</v>
      </c>
      <c r="VPO250" s="214">
        <f>_xlfn.XLOOKUP(VPO234, Schedule!$F$226:$FO$226, Schedule!$F$236:$FO$236, 0)</f>
        <v>0</v>
      </c>
      <c r="VPP250" s="214">
        <f>_xlfn.XLOOKUP(VPP234, Schedule!$F$226:$FO$226, Schedule!$F$236:$FO$236, 0)</f>
        <v>0</v>
      </c>
      <c r="VPQ250" s="214">
        <f>_xlfn.XLOOKUP(VPQ234, Schedule!$F$226:$FO$226, Schedule!$F$236:$FO$236, 0)</f>
        <v>0</v>
      </c>
      <c r="VPR250" s="214">
        <f>_xlfn.XLOOKUP(VPR234, Schedule!$F$226:$FO$226, Schedule!$F$236:$FO$236, 0)</f>
        <v>0</v>
      </c>
      <c r="VPS250" s="214">
        <f>_xlfn.XLOOKUP(VPS234, Schedule!$F$226:$FO$226, Schedule!$F$236:$FO$236, 0)</f>
        <v>0</v>
      </c>
      <c r="VPT250" s="214">
        <f>_xlfn.XLOOKUP(VPT234, Schedule!$F$226:$FO$226, Schedule!$F$236:$FO$236, 0)</f>
        <v>0</v>
      </c>
      <c r="VPU250" s="214">
        <f>_xlfn.XLOOKUP(VPU234, Schedule!$F$226:$FO$226, Schedule!$F$236:$FO$236, 0)</f>
        <v>0</v>
      </c>
      <c r="VPV250" s="214">
        <f>_xlfn.XLOOKUP(VPV234, Schedule!$F$226:$FO$226, Schedule!$F$236:$FO$236, 0)</f>
        <v>0</v>
      </c>
      <c r="VPW250" s="214">
        <f>_xlfn.XLOOKUP(VPW234, Schedule!$F$226:$FO$226, Schedule!$F$236:$FO$236, 0)</f>
        <v>0</v>
      </c>
      <c r="VPX250" s="214">
        <f>_xlfn.XLOOKUP(VPX234, Schedule!$F$226:$FO$226, Schedule!$F$236:$FO$236, 0)</f>
        <v>0</v>
      </c>
      <c r="VPY250" s="214">
        <f>_xlfn.XLOOKUP(VPY234, Schedule!$F$226:$FO$226, Schedule!$F$236:$FO$236, 0)</f>
        <v>0</v>
      </c>
      <c r="VPZ250" s="214">
        <f>_xlfn.XLOOKUP(VPZ234, Schedule!$F$226:$FO$226, Schedule!$F$236:$FO$236, 0)</f>
        <v>0</v>
      </c>
      <c r="VQA250" s="214">
        <f>_xlfn.XLOOKUP(VQA234, Schedule!$F$226:$FO$226, Schedule!$F$236:$FO$236, 0)</f>
        <v>0</v>
      </c>
      <c r="VQB250" s="214">
        <f>_xlfn.XLOOKUP(VQB234, Schedule!$F$226:$FO$226, Schedule!$F$236:$FO$236, 0)</f>
        <v>0</v>
      </c>
      <c r="VQC250" s="214">
        <f>_xlfn.XLOOKUP(VQC234, Schedule!$F$226:$FO$226, Schedule!$F$236:$FO$236, 0)</f>
        <v>0</v>
      </c>
      <c r="VQD250" s="214">
        <f>_xlfn.XLOOKUP(VQD234, Schedule!$F$226:$FO$226, Schedule!$F$236:$FO$236, 0)</f>
        <v>0</v>
      </c>
      <c r="VQE250" s="214">
        <f>_xlfn.XLOOKUP(VQE234, Schedule!$F$226:$FO$226, Schedule!$F$236:$FO$236, 0)</f>
        <v>0</v>
      </c>
      <c r="VQF250" s="214">
        <f>_xlfn.XLOOKUP(VQF234, Schedule!$F$226:$FO$226, Schedule!$F$236:$FO$236, 0)</f>
        <v>0</v>
      </c>
      <c r="VQG250" s="214">
        <f>_xlfn.XLOOKUP(VQG234, Schedule!$F$226:$FO$226, Schedule!$F$236:$FO$236, 0)</f>
        <v>0</v>
      </c>
      <c r="VQH250" s="214">
        <f>_xlfn.XLOOKUP(VQH234, Schedule!$F$226:$FO$226, Schedule!$F$236:$FO$236, 0)</f>
        <v>0</v>
      </c>
      <c r="VQI250" s="214">
        <f>_xlfn.XLOOKUP(VQI234, Schedule!$F$226:$FO$226, Schedule!$F$236:$FO$236, 0)</f>
        <v>0</v>
      </c>
      <c r="VQJ250" s="214">
        <f>_xlfn.XLOOKUP(VQJ234, Schedule!$F$226:$FO$226, Schedule!$F$236:$FO$236, 0)</f>
        <v>0</v>
      </c>
      <c r="VQK250" s="214">
        <f>_xlfn.XLOOKUP(VQK234, Schedule!$F$226:$FO$226, Schedule!$F$236:$FO$236, 0)</f>
        <v>0</v>
      </c>
      <c r="VQL250" s="214">
        <f>_xlfn.XLOOKUP(VQL234, Schedule!$F$226:$FO$226, Schedule!$F$236:$FO$236, 0)</f>
        <v>0</v>
      </c>
      <c r="VQM250" s="214">
        <f>_xlfn.XLOOKUP(VQM234, Schedule!$F$226:$FO$226, Schedule!$F$236:$FO$236, 0)</f>
        <v>0</v>
      </c>
      <c r="VQN250" s="214">
        <f>_xlfn.XLOOKUP(VQN234, Schedule!$F$226:$FO$226, Schedule!$F$236:$FO$236, 0)</f>
        <v>0</v>
      </c>
      <c r="VQO250" s="214">
        <f>_xlfn.XLOOKUP(VQO234, Schedule!$F$226:$FO$226, Schedule!$F$236:$FO$236, 0)</f>
        <v>0</v>
      </c>
      <c r="VQP250" s="214">
        <f>_xlfn.XLOOKUP(VQP234, Schedule!$F$226:$FO$226, Schedule!$F$236:$FO$236, 0)</f>
        <v>0</v>
      </c>
      <c r="VQQ250" s="214">
        <f>_xlfn.XLOOKUP(VQQ234, Schedule!$F$226:$FO$226, Schedule!$F$236:$FO$236, 0)</f>
        <v>0</v>
      </c>
      <c r="VQR250" s="214">
        <f>_xlfn.XLOOKUP(VQR234, Schedule!$F$226:$FO$226, Schedule!$F$236:$FO$236, 0)</f>
        <v>0</v>
      </c>
      <c r="VQS250" s="214">
        <f>_xlfn.XLOOKUP(VQS234, Schedule!$F$226:$FO$226, Schedule!$F$236:$FO$236, 0)</f>
        <v>0</v>
      </c>
      <c r="VQT250" s="214">
        <f>_xlfn.XLOOKUP(VQT234, Schedule!$F$226:$FO$226, Schedule!$F$236:$FO$236, 0)</f>
        <v>0</v>
      </c>
      <c r="VQU250" s="214">
        <f>_xlfn.XLOOKUP(VQU234, Schedule!$F$226:$FO$226, Schedule!$F$236:$FO$236, 0)</f>
        <v>0</v>
      </c>
      <c r="VQV250" s="214">
        <f>_xlfn.XLOOKUP(VQV234, Schedule!$F$226:$FO$226, Schedule!$F$236:$FO$236, 0)</f>
        <v>0</v>
      </c>
      <c r="VQW250" s="214">
        <f>_xlfn.XLOOKUP(VQW234, Schedule!$F$226:$FO$226, Schedule!$F$236:$FO$236, 0)</f>
        <v>0</v>
      </c>
      <c r="VQX250" s="214">
        <f>_xlfn.XLOOKUP(VQX234, Schedule!$F$226:$FO$226, Schedule!$F$236:$FO$236, 0)</f>
        <v>0</v>
      </c>
      <c r="VQY250" s="214">
        <f>_xlfn.XLOOKUP(VQY234, Schedule!$F$226:$FO$226, Schedule!$F$236:$FO$236, 0)</f>
        <v>0</v>
      </c>
      <c r="VQZ250" s="214">
        <f>_xlfn.XLOOKUP(VQZ234, Schedule!$F$226:$FO$226, Schedule!$F$236:$FO$236, 0)</f>
        <v>0</v>
      </c>
      <c r="VRA250" s="214">
        <f>_xlfn.XLOOKUP(VRA234, Schedule!$F$226:$FO$226, Schedule!$F$236:$FO$236, 0)</f>
        <v>0</v>
      </c>
      <c r="VRB250" s="214">
        <f>_xlfn.XLOOKUP(VRB234, Schedule!$F$226:$FO$226, Schedule!$F$236:$FO$236, 0)</f>
        <v>0</v>
      </c>
      <c r="VRC250" s="214">
        <f>_xlfn.XLOOKUP(VRC234, Schedule!$F$226:$FO$226, Schedule!$F$236:$FO$236, 0)</f>
        <v>0</v>
      </c>
      <c r="VRD250" s="214">
        <f>_xlfn.XLOOKUP(VRD234, Schedule!$F$226:$FO$226, Schedule!$F$236:$FO$236, 0)</f>
        <v>0</v>
      </c>
      <c r="VRE250" s="214">
        <f>_xlfn.XLOOKUP(VRE234, Schedule!$F$226:$FO$226, Schedule!$F$236:$FO$236, 0)</f>
        <v>0</v>
      </c>
      <c r="VRF250" s="214">
        <f>_xlfn.XLOOKUP(VRF234, Schedule!$F$226:$FO$226, Schedule!$F$236:$FO$236, 0)</f>
        <v>0</v>
      </c>
      <c r="VRG250" s="214">
        <f>_xlfn.XLOOKUP(VRG234, Schedule!$F$226:$FO$226, Schedule!$F$236:$FO$236, 0)</f>
        <v>0</v>
      </c>
      <c r="VRH250" s="214">
        <f>_xlfn.XLOOKUP(VRH234, Schedule!$F$226:$FO$226, Schedule!$F$236:$FO$236, 0)</f>
        <v>0</v>
      </c>
      <c r="VRI250" s="214">
        <f>_xlfn.XLOOKUP(VRI234, Schedule!$F$226:$FO$226, Schedule!$F$236:$FO$236, 0)</f>
        <v>0</v>
      </c>
      <c r="VRJ250" s="214">
        <f>_xlfn.XLOOKUP(VRJ234, Schedule!$F$226:$FO$226, Schedule!$F$236:$FO$236, 0)</f>
        <v>0</v>
      </c>
      <c r="VRK250" s="214">
        <f>_xlfn.XLOOKUP(VRK234, Schedule!$F$226:$FO$226, Schedule!$F$236:$FO$236, 0)</f>
        <v>0</v>
      </c>
      <c r="VRL250" s="214">
        <f>_xlfn.XLOOKUP(VRL234, Schedule!$F$226:$FO$226, Schedule!$F$236:$FO$236, 0)</f>
        <v>0</v>
      </c>
      <c r="VRM250" s="214">
        <f>_xlfn.XLOOKUP(VRM234, Schedule!$F$226:$FO$226, Schedule!$F$236:$FO$236, 0)</f>
        <v>0</v>
      </c>
      <c r="VRN250" s="214">
        <f>_xlfn.XLOOKUP(VRN234, Schedule!$F$226:$FO$226, Schedule!$F$236:$FO$236, 0)</f>
        <v>0</v>
      </c>
      <c r="VRO250" s="214">
        <f>_xlfn.XLOOKUP(VRO234, Schedule!$F$226:$FO$226, Schedule!$F$236:$FO$236, 0)</f>
        <v>0</v>
      </c>
      <c r="VRP250" s="214">
        <f>_xlfn.XLOOKUP(VRP234, Schedule!$F$226:$FO$226, Schedule!$F$236:$FO$236, 0)</f>
        <v>0</v>
      </c>
      <c r="VRQ250" s="214">
        <f>_xlfn.XLOOKUP(VRQ234, Schedule!$F$226:$FO$226, Schedule!$F$236:$FO$236, 0)</f>
        <v>0</v>
      </c>
      <c r="VRR250" s="214">
        <f>_xlfn.XLOOKUP(VRR234, Schedule!$F$226:$FO$226, Schedule!$F$236:$FO$236, 0)</f>
        <v>0</v>
      </c>
      <c r="VRS250" s="214">
        <f>_xlfn.XLOOKUP(VRS234, Schedule!$F$226:$FO$226, Schedule!$F$236:$FO$236, 0)</f>
        <v>0</v>
      </c>
      <c r="VRT250" s="214">
        <f>_xlfn.XLOOKUP(VRT234, Schedule!$F$226:$FO$226, Schedule!$F$236:$FO$236, 0)</f>
        <v>0</v>
      </c>
      <c r="VRU250" s="214">
        <f>_xlfn.XLOOKUP(VRU234, Schedule!$F$226:$FO$226, Schedule!$F$236:$FO$236, 0)</f>
        <v>0</v>
      </c>
      <c r="VRV250" s="214">
        <f>_xlfn.XLOOKUP(VRV234, Schedule!$F$226:$FO$226, Schedule!$F$236:$FO$236, 0)</f>
        <v>0</v>
      </c>
      <c r="VRW250" s="214">
        <f>_xlfn.XLOOKUP(VRW234, Schedule!$F$226:$FO$226, Schedule!$F$236:$FO$236, 0)</f>
        <v>0</v>
      </c>
      <c r="VRX250" s="214">
        <f>_xlfn.XLOOKUP(VRX234, Schedule!$F$226:$FO$226, Schedule!$F$236:$FO$236, 0)</f>
        <v>0</v>
      </c>
      <c r="VRY250" s="214">
        <f>_xlfn.XLOOKUP(VRY234, Schedule!$F$226:$FO$226, Schedule!$F$236:$FO$236, 0)</f>
        <v>0</v>
      </c>
      <c r="VRZ250" s="214">
        <f>_xlfn.XLOOKUP(VRZ234, Schedule!$F$226:$FO$226, Schedule!$F$236:$FO$236, 0)</f>
        <v>0</v>
      </c>
      <c r="VSA250" s="214">
        <f>_xlfn.XLOOKUP(VSA234, Schedule!$F$226:$FO$226, Schedule!$F$236:$FO$236, 0)</f>
        <v>0</v>
      </c>
      <c r="VSB250" s="214">
        <f>_xlfn.XLOOKUP(VSB234, Schedule!$F$226:$FO$226, Schedule!$F$236:$FO$236, 0)</f>
        <v>0</v>
      </c>
      <c r="VSC250" s="214">
        <f>_xlfn.XLOOKUP(VSC234, Schedule!$F$226:$FO$226, Schedule!$F$236:$FO$236, 0)</f>
        <v>0</v>
      </c>
      <c r="VSD250" s="214">
        <f>_xlfn.XLOOKUP(VSD234, Schedule!$F$226:$FO$226, Schedule!$F$236:$FO$236, 0)</f>
        <v>0</v>
      </c>
      <c r="VSE250" s="214">
        <f>_xlfn.XLOOKUP(VSE234, Schedule!$F$226:$FO$226, Schedule!$F$236:$FO$236, 0)</f>
        <v>0</v>
      </c>
      <c r="VSF250" s="214">
        <f>_xlfn.XLOOKUP(VSF234, Schedule!$F$226:$FO$226, Schedule!$F$236:$FO$236, 0)</f>
        <v>0</v>
      </c>
      <c r="VSG250" s="214">
        <f>_xlfn.XLOOKUP(VSG234, Schedule!$F$226:$FO$226, Schedule!$F$236:$FO$236, 0)</f>
        <v>0</v>
      </c>
      <c r="VSH250" s="214">
        <f>_xlfn.XLOOKUP(VSH234, Schedule!$F$226:$FO$226, Schedule!$F$236:$FO$236, 0)</f>
        <v>0</v>
      </c>
      <c r="VSI250" s="214">
        <f>_xlfn.XLOOKUP(VSI234, Schedule!$F$226:$FO$226, Schedule!$F$236:$FO$236, 0)</f>
        <v>0</v>
      </c>
      <c r="VSJ250" s="214">
        <f>_xlfn.XLOOKUP(VSJ234, Schedule!$F$226:$FO$226, Schedule!$F$236:$FO$236, 0)</f>
        <v>0</v>
      </c>
      <c r="VSK250" s="214">
        <f>_xlfn.XLOOKUP(VSK234, Schedule!$F$226:$FO$226, Schedule!$F$236:$FO$236, 0)</f>
        <v>0</v>
      </c>
      <c r="VSL250" s="214">
        <f>_xlfn.XLOOKUP(VSL234, Schedule!$F$226:$FO$226, Schedule!$F$236:$FO$236, 0)</f>
        <v>0</v>
      </c>
      <c r="VSM250" s="214">
        <f>_xlfn.XLOOKUP(VSM234, Schedule!$F$226:$FO$226, Schedule!$F$236:$FO$236, 0)</f>
        <v>0</v>
      </c>
      <c r="VSN250" s="214">
        <f>_xlfn.XLOOKUP(VSN234, Schedule!$F$226:$FO$226, Schedule!$F$236:$FO$236, 0)</f>
        <v>0</v>
      </c>
      <c r="VSO250" s="214">
        <f>_xlfn.XLOOKUP(VSO234, Schedule!$F$226:$FO$226, Schedule!$F$236:$FO$236, 0)</f>
        <v>0</v>
      </c>
      <c r="VSP250" s="214">
        <f>_xlfn.XLOOKUP(VSP234, Schedule!$F$226:$FO$226, Schedule!$F$236:$FO$236, 0)</f>
        <v>0</v>
      </c>
      <c r="VSQ250" s="214">
        <f>_xlfn.XLOOKUP(VSQ234, Schedule!$F$226:$FO$226, Schedule!$F$236:$FO$236, 0)</f>
        <v>0</v>
      </c>
      <c r="VSR250" s="214">
        <f>_xlfn.XLOOKUP(VSR234, Schedule!$F$226:$FO$226, Schedule!$F$236:$FO$236, 0)</f>
        <v>0</v>
      </c>
      <c r="VSS250" s="214">
        <f>_xlfn.XLOOKUP(VSS234, Schedule!$F$226:$FO$226, Schedule!$F$236:$FO$236, 0)</f>
        <v>0</v>
      </c>
      <c r="VST250" s="214">
        <f>_xlfn.XLOOKUP(VST234, Schedule!$F$226:$FO$226, Schedule!$F$236:$FO$236, 0)</f>
        <v>0</v>
      </c>
      <c r="VSU250" s="214">
        <f>_xlfn.XLOOKUP(VSU234, Schedule!$F$226:$FO$226, Schedule!$F$236:$FO$236, 0)</f>
        <v>0</v>
      </c>
      <c r="VSV250" s="214">
        <f>_xlfn.XLOOKUP(VSV234, Schedule!$F$226:$FO$226, Schedule!$F$236:$FO$236, 0)</f>
        <v>0</v>
      </c>
      <c r="VSW250" s="214">
        <f>_xlfn.XLOOKUP(VSW234, Schedule!$F$226:$FO$226, Schedule!$F$236:$FO$236, 0)</f>
        <v>0</v>
      </c>
      <c r="VSX250" s="214">
        <f>_xlfn.XLOOKUP(VSX234, Schedule!$F$226:$FO$226, Schedule!$F$236:$FO$236, 0)</f>
        <v>0</v>
      </c>
      <c r="VSY250" s="214">
        <f>_xlfn.XLOOKUP(VSY234, Schedule!$F$226:$FO$226, Schedule!$F$236:$FO$236, 0)</f>
        <v>0</v>
      </c>
      <c r="VSZ250" s="214">
        <f>_xlfn.XLOOKUP(VSZ234, Schedule!$F$226:$FO$226, Schedule!$F$236:$FO$236, 0)</f>
        <v>0</v>
      </c>
      <c r="VTA250" s="214">
        <f>_xlfn.XLOOKUP(VTA234, Schedule!$F$226:$FO$226, Schedule!$F$236:$FO$236, 0)</f>
        <v>0</v>
      </c>
      <c r="VTB250" s="214">
        <f>_xlfn.XLOOKUP(VTB234, Schedule!$F$226:$FO$226, Schedule!$F$236:$FO$236, 0)</f>
        <v>0</v>
      </c>
      <c r="VTC250" s="214">
        <f>_xlfn.XLOOKUP(VTC234, Schedule!$F$226:$FO$226, Schedule!$F$236:$FO$236, 0)</f>
        <v>0</v>
      </c>
      <c r="VTD250" s="214">
        <f>_xlfn.XLOOKUP(VTD234, Schedule!$F$226:$FO$226, Schedule!$F$236:$FO$236, 0)</f>
        <v>0</v>
      </c>
      <c r="VTE250" s="214">
        <f>_xlfn.XLOOKUP(VTE234, Schedule!$F$226:$FO$226, Schedule!$F$236:$FO$236, 0)</f>
        <v>0</v>
      </c>
      <c r="VTF250" s="214">
        <f>_xlfn.XLOOKUP(VTF234, Schedule!$F$226:$FO$226, Schedule!$F$236:$FO$236, 0)</f>
        <v>0</v>
      </c>
      <c r="VTG250" s="214">
        <f>_xlfn.XLOOKUP(VTG234, Schedule!$F$226:$FO$226, Schedule!$F$236:$FO$236, 0)</f>
        <v>0</v>
      </c>
      <c r="VTH250" s="214">
        <f>_xlfn.XLOOKUP(VTH234, Schedule!$F$226:$FO$226, Schedule!$F$236:$FO$236, 0)</f>
        <v>0</v>
      </c>
      <c r="VTI250" s="214">
        <f>_xlfn.XLOOKUP(VTI234, Schedule!$F$226:$FO$226, Schedule!$F$236:$FO$236, 0)</f>
        <v>0</v>
      </c>
      <c r="VTJ250" s="214">
        <f>_xlfn.XLOOKUP(VTJ234, Schedule!$F$226:$FO$226, Schedule!$F$236:$FO$236, 0)</f>
        <v>0</v>
      </c>
      <c r="VTK250" s="214">
        <f>_xlfn.XLOOKUP(VTK234, Schedule!$F$226:$FO$226, Schedule!$F$236:$FO$236, 0)</f>
        <v>0</v>
      </c>
      <c r="VTL250" s="214">
        <f>_xlfn.XLOOKUP(VTL234, Schedule!$F$226:$FO$226, Schedule!$F$236:$FO$236, 0)</f>
        <v>0</v>
      </c>
      <c r="VTM250" s="214">
        <f>_xlfn.XLOOKUP(VTM234, Schedule!$F$226:$FO$226, Schedule!$F$236:$FO$236, 0)</f>
        <v>0</v>
      </c>
      <c r="VTN250" s="214">
        <f>_xlfn.XLOOKUP(VTN234, Schedule!$F$226:$FO$226, Schedule!$F$236:$FO$236, 0)</f>
        <v>0</v>
      </c>
      <c r="VTO250" s="214">
        <f>_xlfn.XLOOKUP(VTO234, Schedule!$F$226:$FO$226, Schedule!$F$236:$FO$236, 0)</f>
        <v>0</v>
      </c>
      <c r="VTP250" s="214">
        <f>_xlfn.XLOOKUP(VTP234, Schedule!$F$226:$FO$226, Schedule!$F$236:$FO$236, 0)</f>
        <v>0</v>
      </c>
      <c r="VTQ250" s="214">
        <f>_xlfn.XLOOKUP(VTQ234, Schedule!$F$226:$FO$226, Schedule!$F$236:$FO$236, 0)</f>
        <v>0</v>
      </c>
      <c r="VTR250" s="214">
        <f>_xlfn.XLOOKUP(VTR234, Schedule!$F$226:$FO$226, Schedule!$F$236:$FO$236, 0)</f>
        <v>0</v>
      </c>
      <c r="VTS250" s="214">
        <f>_xlfn.XLOOKUP(VTS234, Schedule!$F$226:$FO$226, Schedule!$F$236:$FO$236, 0)</f>
        <v>0</v>
      </c>
      <c r="VTT250" s="214">
        <f>_xlfn.XLOOKUP(VTT234, Schedule!$F$226:$FO$226, Schedule!$F$236:$FO$236, 0)</f>
        <v>0</v>
      </c>
      <c r="VTU250" s="214">
        <f>_xlfn.XLOOKUP(VTU234, Schedule!$F$226:$FO$226, Schedule!$F$236:$FO$236, 0)</f>
        <v>0</v>
      </c>
      <c r="VTV250" s="214">
        <f>_xlfn.XLOOKUP(VTV234, Schedule!$F$226:$FO$226, Schedule!$F$236:$FO$236, 0)</f>
        <v>0</v>
      </c>
      <c r="VTW250" s="214">
        <f>_xlfn.XLOOKUP(VTW234, Schedule!$F$226:$FO$226, Schedule!$F$236:$FO$236, 0)</f>
        <v>0</v>
      </c>
      <c r="VTX250" s="214">
        <f>_xlfn.XLOOKUP(VTX234, Schedule!$F$226:$FO$226, Schedule!$F$236:$FO$236, 0)</f>
        <v>0</v>
      </c>
      <c r="VTY250" s="214">
        <f>_xlfn.XLOOKUP(VTY234, Schedule!$F$226:$FO$226, Schedule!$F$236:$FO$236, 0)</f>
        <v>0</v>
      </c>
      <c r="VTZ250" s="214">
        <f>_xlfn.XLOOKUP(VTZ234, Schedule!$F$226:$FO$226, Schedule!$F$236:$FO$236, 0)</f>
        <v>0</v>
      </c>
      <c r="VUA250" s="214">
        <f>_xlfn.XLOOKUP(VUA234, Schedule!$F$226:$FO$226, Schedule!$F$236:$FO$236, 0)</f>
        <v>0</v>
      </c>
      <c r="VUB250" s="214">
        <f>_xlfn.XLOOKUP(VUB234, Schedule!$F$226:$FO$226, Schedule!$F$236:$FO$236, 0)</f>
        <v>0</v>
      </c>
      <c r="VUC250" s="214">
        <f>_xlfn.XLOOKUP(VUC234, Schedule!$F$226:$FO$226, Schedule!$F$236:$FO$236, 0)</f>
        <v>0</v>
      </c>
      <c r="VUD250" s="214">
        <f>_xlfn.XLOOKUP(VUD234, Schedule!$F$226:$FO$226, Schedule!$F$236:$FO$236, 0)</f>
        <v>0</v>
      </c>
      <c r="VUE250" s="214">
        <f>_xlfn.XLOOKUP(VUE234, Schedule!$F$226:$FO$226, Schedule!$F$236:$FO$236, 0)</f>
        <v>0</v>
      </c>
      <c r="VUF250" s="214">
        <f>_xlfn.XLOOKUP(VUF234, Schedule!$F$226:$FO$226, Schedule!$F$236:$FO$236, 0)</f>
        <v>0</v>
      </c>
      <c r="VUG250" s="214">
        <f>_xlfn.XLOOKUP(VUG234, Schedule!$F$226:$FO$226, Schedule!$F$236:$FO$236, 0)</f>
        <v>0</v>
      </c>
      <c r="VUH250" s="214">
        <f>_xlfn.XLOOKUP(VUH234, Schedule!$F$226:$FO$226, Schedule!$F$236:$FO$236, 0)</f>
        <v>0</v>
      </c>
      <c r="VUI250" s="214">
        <f>_xlfn.XLOOKUP(VUI234, Schedule!$F$226:$FO$226, Schedule!$F$236:$FO$236, 0)</f>
        <v>0</v>
      </c>
      <c r="VUJ250" s="214">
        <f>_xlfn.XLOOKUP(VUJ234, Schedule!$F$226:$FO$226, Schedule!$F$236:$FO$236, 0)</f>
        <v>0</v>
      </c>
      <c r="VUK250" s="214">
        <f>_xlfn.XLOOKUP(VUK234, Schedule!$F$226:$FO$226, Schedule!$F$236:$FO$236, 0)</f>
        <v>0</v>
      </c>
      <c r="VUL250" s="214">
        <f>_xlfn.XLOOKUP(VUL234, Schedule!$F$226:$FO$226, Schedule!$F$236:$FO$236, 0)</f>
        <v>0</v>
      </c>
      <c r="VUM250" s="214">
        <f>_xlfn.XLOOKUP(VUM234, Schedule!$F$226:$FO$226, Schedule!$F$236:$FO$236, 0)</f>
        <v>0</v>
      </c>
      <c r="VUN250" s="214">
        <f>_xlfn.XLOOKUP(VUN234, Schedule!$F$226:$FO$226, Schedule!$F$236:$FO$236, 0)</f>
        <v>0</v>
      </c>
      <c r="VUO250" s="214">
        <f>_xlfn.XLOOKUP(VUO234, Schedule!$F$226:$FO$226, Schedule!$F$236:$FO$236, 0)</f>
        <v>0</v>
      </c>
      <c r="VUP250" s="214">
        <f>_xlfn.XLOOKUP(VUP234, Schedule!$F$226:$FO$226, Schedule!$F$236:$FO$236, 0)</f>
        <v>0</v>
      </c>
      <c r="VUQ250" s="214">
        <f>_xlfn.XLOOKUP(VUQ234, Schedule!$F$226:$FO$226, Schedule!$F$236:$FO$236, 0)</f>
        <v>0</v>
      </c>
      <c r="VUR250" s="214">
        <f>_xlfn.XLOOKUP(VUR234, Schedule!$F$226:$FO$226, Schedule!$F$236:$FO$236, 0)</f>
        <v>0</v>
      </c>
      <c r="VUS250" s="214">
        <f>_xlfn.XLOOKUP(VUS234, Schedule!$F$226:$FO$226, Schedule!$F$236:$FO$236, 0)</f>
        <v>0</v>
      </c>
      <c r="VUT250" s="214">
        <f>_xlfn.XLOOKUP(VUT234, Schedule!$F$226:$FO$226, Schedule!$F$236:$FO$236, 0)</f>
        <v>0</v>
      </c>
      <c r="VUU250" s="214">
        <f>_xlfn.XLOOKUP(VUU234, Schedule!$F$226:$FO$226, Schedule!$F$236:$FO$236, 0)</f>
        <v>0</v>
      </c>
      <c r="VUV250" s="214">
        <f>_xlfn.XLOOKUP(VUV234, Schedule!$F$226:$FO$226, Schedule!$F$236:$FO$236, 0)</f>
        <v>0</v>
      </c>
      <c r="VUW250" s="214">
        <f>_xlfn.XLOOKUP(VUW234, Schedule!$F$226:$FO$226, Schedule!$F$236:$FO$236, 0)</f>
        <v>0</v>
      </c>
      <c r="VUX250" s="214">
        <f>_xlfn.XLOOKUP(VUX234, Schedule!$F$226:$FO$226, Schedule!$F$236:$FO$236, 0)</f>
        <v>0</v>
      </c>
      <c r="VUY250" s="214">
        <f>_xlfn.XLOOKUP(VUY234, Schedule!$F$226:$FO$226, Schedule!$F$236:$FO$236, 0)</f>
        <v>0</v>
      </c>
      <c r="VUZ250" s="214">
        <f>_xlfn.XLOOKUP(VUZ234, Schedule!$F$226:$FO$226, Schedule!$F$236:$FO$236, 0)</f>
        <v>0</v>
      </c>
      <c r="VVA250" s="214">
        <f>_xlfn.XLOOKUP(VVA234, Schedule!$F$226:$FO$226, Schedule!$F$236:$FO$236, 0)</f>
        <v>0</v>
      </c>
      <c r="VVB250" s="214">
        <f>_xlfn.XLOOKUP(VVB234, Schedule!$F$226:$FO$226, Schedule!$F$236:$FO$236, 0)</f>
        <v>0</v>
      </c>
      <c r="VVC250" s="214">
        <f>_xlfn.XLOOKUP(VVC234, Schedule!$F$226:$FO$226, Schedule!$F$236:$FO$236, 0)</f>
        <v>0</v>
      </c>
      <c r="VVD250" s="214">
        <f>_xlfn.XLOOKUP(VVD234, Schedule!$F$226:$FO$226, Schedule!$F$236:$FO$236, 0)</f>
        <v>0</v>
      </c>
      <c r="VVE250" s="214">
        <f>_xlfn.XLOOKUP(VVE234, Schedule!$F$226:$FO$226, Schedule!$F$236:$FO$236, 0)</f>
        <v>0</v>
      </c>
      <c r="VVF250" s="214">
        <f>_xlfn.XLOOKUP(VVF234, Schedule!$F$226:$FO$226, Schedule!$F$236:$FO$236, 0)</f>
        <v>0</v>
      </c>
      <c r="VVG250" s="214">
        <f>_xlfn.XLOOKUP(VVG234, Schedule!$F$226:$FO$226, Schedule!$F$236:$FO$236, 0)</f>
        <v>0</v>
      </c>
      <c r="VVH250" s="214">
        <f>_xlfn.XLOOKUP(VVH234, Schedule!$F$226:$FO$226, Schedule!$F$236:$FO$236, 0)</f>
        <v>0</v>
      </c>
      <c r="VVI250" s="214">
        <f>_xlfn.XLOOKUP(VVI234, Schedule!$F$226:$FO$226, Schedule!$F$236:$FO$236, 0)</f>
        <v>0</v>
      </c>
      <c r="VVJ250" s="214">
        <f>_xlfn.XLOOKUP(VVJ234, Schedule!$F$226:$FO$226, Schedule!$F$236:$FO$236, 0)</f>
        <v>0</v>
      </c>
      <c r="VVK250" s="214">
        <f>_xlfn.XLOOKUP(VVK234, Schedule!$F$226:$FO$226, Schedule!$F$236:$FO$236, 0)</f>
        <v>0</v>
      </c>
      <c r="VVL250" s="214">
        <f>_xlfn.XLOOKUP(VVL234, Schedule!$F$226:$FO$226, Schedule!$F$236:$FO$236, 0)</f>
        <v>0</v>
      </c>
      <c r="VVM250" s="214">
        <f>_xlfn.XLOOKUP(VVM234, Schedule!$F$226:$FO$226, Schedule!$F$236:$FO$236, 0)</f>
        <v>0</v>
      </c>
      <c r="VVN250" s="214">
        <f>_xlfn.XLOOKUP(VVN234, Schedule!$F$226:$FO$226, Schedule!$F$236:$FO$236, 0)</f>
        <v>0</v>
      </c>
      <c r="VVO250" s="214">
        <f>_xlfn.XLOOKUP(VVO234, Schedule!$F$226:$FO$226, Schedule!$F$236:$FO$236, 0)</f>
        <v>0</v>
      </c>
      <c r="VVP250" s="214">
        <f>_xlfn.XLOOKUP(VVP234, Schedule!$F$226:$FO$226, Schedule!$F$236:$FO$236, 0)</f>
        <v>0</v>
      </c>
      <c r="VVQ250" s="214">
        <f>_xlfn.XLOOKUP(VVQ234, Schedule!$F$226:$FO$226, Schedule!$F$236:$FO$236, 0)</f>
        <v>0</v>
      </c>
      <c r="VVR250" s="214">
        <f>_xlfn.XLOOKUP(VVR234, Schedule!$F$226:$FO$226, Schedule!$F$236:$FO$236, 0)</f>
        <v>0</v>
      </c>
      <c r="VVS250" s="214">
        <f>_xlfn.XLOOKUP(VVS234, Schedule!$F$226:$FO$226, Schedule!$F$236:$FO$236, 0)</f>
        <v>0</v>
      </c>
      <c r="VVT250" s="214">
        <f>_xlfn.XLOOKUP(VVT234, Schedule!$F$226:$FO$226, Schedule!$F$236:$FO$236, 0)</f>
        <v>0</v>
      </c>
      <c r="VVU250" s="214">
        <f>_xlfn.XLOOKUP(VVU234, Schedule!$F$226:$FO$226, Schedule!$F$236:$FO$236, 0)</f>
        <v>0</v>
      </c>
      <c r="VVV250" s="214">
        <f>_xlfn.XLOOKUP(VVV234, Schedule!$F$226:$FO$226, Schedule!$F$236:$FO$236, 0)</f>
        <v>0</v>
      </c>
      <c r="VVW250" s="214">
        <f>_xlfn.XLOOKUP(VVW234, Schedule!$F$226:$FO$226, Schedule!$F$236:$FO$236, 0)</f>
        <v>0</v>
      </c>
      <c r="VVX250" s="214">
        <f>_xlfn.XLOOKUP(VVX234, Schedule!$F$226:$FO$226, Schedule!$F$236:$FO$236, 0)</f>
        <v>0</v>
      </c>
      <c r="VVY250" s="214">
        <f>_xlfn.XLOOKUP(VVY234, Schedule!$F$226:$FO$226, Schedule!$F$236:$FO$236, 0)</f>
        <v>0</v>
      </c>
      <c r="VVZ250" s="214">
        <f>_xlfn.XLOOKUP(VVZ234, Schedule!$F$226:$FO$226, Schedule!$F$236:$FO$236, 0)</f>
        <v>0</v>
      </c>
      <c r="VWA250" s="214">
        <f>_xlfn.XLOOKUP(VWA234, Schedule!$F$226:$FO$226, Schedule!$F$236:$FO$236, 0)</f>
        <v>0</v>
      </c>
      <c r="VWB250" s="214">
        <f>_xlfn.XLOOKUP(VWB234, Schedule!$F$226:$FO$226, Schedule!$F$236:$FO$236, 0)</f>
        <v>0</v>
      </c>
      <c r="VWC250" s="214">
        <f>_xlfn.XLOOKUP(VWC234, Schedule!$F$226:$FO$226, Schedule!$F$236:$FO$236, 0)</f>
        <v>0</v>
      </c>
      <c r="VWD250" s="214">
        <f>_xlfn.XLOOKUP(VWD234, Schedule!$F$226:$FO$226, Schedule!$F$236:$FO$236, 0)</f>
        <v>0</v>
      </c>
      <c r="VWE250" s="214">
        <f>_xlfn.XLOOKUP(VWE234, Schedule!$F$226:$FO$226, Schedule!$F$236:$FO$236, 0)</f>
        <v>0</v>
      </c>
      <c r="VWF250" s="214">
        <f>_xlfn.XLOOKUP(VWF234, Schedule!$F$226:$FO$226, Schedule!$F$236:$FO$236, 0)</f>
        <v>0</v>
      </c>
      <c r="VWG250" s="214">
        <f>_xlfn.XLOOKUP(VWG234, Schedule!$F$226:$FO$226, Schedule!$F$236:$FO$236, 0)</f>
        <v>0</v>
      </c>
      <c r="VWH250" s="214">
        <f>_xlfn.XLOOKUP(VWH234, Schedule!$F$226:$FO$226, Schedule!$F$236:$FO$236, 0)</f>
        <v>0</v>
      </c>
      <c r="VWI250" s="214">
        <f>_xlfn.XLOOKUP(VWI234, Schedule!$F$226:$FO$226, Schedule!$F$236:$FO$236, 0)</f>
        <v>0</v>
      </c>
      <c r="VWJ250" s="214">
        <f>_xlfn.XLOOKUP(VWJ234, Schedule!$F$226:$FO$226, Schedule!$F$236:$FO$236, 0)</f>
        <v>0</v>
      </c>
      <c r="VWK250" s="214">
        <f>_xlfn.XLOOKUP(VWK234, Schedule!$F$226:$FO$226, Schedule!$F$236:$FO$236, 0)</f>
        <v>0</v>
      </c>
      <c r="VWL250" s="214">
        <f>_xlfn.XLOOKUP(VWL234, Schedule!$F$226:$FO$226, Schedule!$F$236:$FO$236, 0)</f>
        <v>0</v>
      </c>
      <c r="VWM250" s="214">
        <f>_xlfn.XLOOKUP(VWM234, Schedule!$F$226:$FO$226, Schedule!$F$236:$FO$236, 0)</f>
        <v>0</v>
      </c>
      <c r="VWN250" s="214">
        <f>_xlfn.XLOOKUP(VWN234, Schedule!$F$226:$FO$226, Schedule!$F$236:$FO$236, 0)</f>
        <v>0</v>
      </c>
      <c r="VWO250" s="214">
        <f>_xlfn.XLOOKUP(VWO234, Schedule!$F$226:$FO$226, Schedule!$F$236:$FO$236, 0)</f>
        <v>0</v>
      </c>
      <c r="VWP250" s="214">
        <f>_xlfn.XLOOKUP(VWP234, Schedule!$F$226:$FO$226, Schedule!$F$236:$FO$236, 0)</f>
        <v>0</v>
      </c>
      <c r="VWQ250" s="214">
        <f>_xlfn.XLOOKUP(VWQ234, Schedule!$F$226:$FO$226, Schedule!$F$236:$FO$236, 0)</f>
        <v>0</v>
      </c>
      <c r="VWR250" s="214">
        <f>_xlfn.XLOOKUP(VWR234, Schedule!$F$226:$FO$226, Schedule!$F$236:$FO$236, 0)</f>
        <v>0</v>
      </c>
      <c r="VWS250" s="214">
        <f>_xlfn.XLOOKUP(VWS234, Schedule!$F$226:$FO$226, Schedule!$F$236:$FO$236, 0)</f>
        <v>0</v>
      </c>
      <c r="VWT250" s="214">
        <f>_xlfn.XLOOKUP(VWT234, Schedule!$F$226:$FO$226, Schedule!$F$236:$FO$236, 0)</f>
        <v>0</v>
      </c>
      <c r="VWU250" s="214">
        <f>_xlfn.XLOOKUP(VWU234, Schedule!$F$226:$FO$226, Schedule!$F$236:$FO$236, 0)</f>
        <v>0</v>
      </c>
      <c r="VWV250" s="214">
        <f>_xlfn.XLOOKUP(VWV234, Schedule!$F$226:$FO$226, Schedule!$F$236:$FO$236, 0)</f>
        <v>0</v>
      </c>
      <c r="VWW250" s="214">
        <f>_xlfn.XLOOKUP(VWW234, Schedule!$F$226:$FO$226, Schedule!$F$236:$FO$236, 0)</f>
        <v>0</v>
      </c>
      <c r="VWX250" s="214">
        <f>_xlfn.XLOOKUP(VWX234, Schedule!$F$226:$FO$226, Schedule!$F$236:$FO$236, 0)</f>
        <v>0</v>
      </c>
      <c r="VWY250" s="214">
        <f>_xlfn.XLOOKUP(VWY234, Schedule!$F$226:$FO$226, Schedule!$F$236:$FO$236, 0)</f>
        <v>0</v>
      </c>
      <c r="VWZ250" s="214">
        <f>_xlfn.XLOOKUP(VWZ234, Schedule!$F$226:$FO$226, Schedule!$F$236:$FO$236, 0)</f>
        <v>0</v>
      </c>
      <c r="VXA250" s="214">
        <f>_xlfn.XLOOKUP(VXA234, Schedule!$F$226:$FO$226, Schedule!$F$236:$FO$236, 0)</f>
        <v>0</v>
      </c>
      <c r="VXB250" s="214">
        <f>_xlfn.XLOOKUP(VXB234, Schedule!$F$226:$FO$226, Schedule!$F$236:$FO$236, 0)</f>
        <v>0</v>
      </c>
      <c r="VXC250" s="214">
        <f>_xlfn.XLOOKUP(VXC234, Schedule!$F$226:$FO$226, Schedule!$F$236:$FO$236, 0)</f>
        <v>0</v>
      </c>
      <c r="VXD250" s="214">
        <f>_xlfn.XLOOKUP(VXD234, Schedule!$F$226:$FO$226, Schedule!$F$236:$FO$236, 0)</f>
        <v>0</v>
      </c>
      <c r="VXE250" s="214">
        <f>_xlfn.XLOOKUP(VXE234, Schedule!$F$226:$FO$226, Schedule!$F$236:$FO$236, 0)</f>
        <v>0</v>
      </c>
      <c r="VXF250" s="214">
        <f>_xlfn.XLOOKUP(VXF234, Schedule!$F$226:$FO$226, Schedule!$F$236:$FO$236, 0)</f>
        <v>0</v>
      </c>
      <c r="VXG250" s="214">
        <f>_xlfn.XLOOKUP(VXG234, Schedule!$F$226:$FO$226, Schedule!$F$236:$FO$236, 0)</f>
        <v>0</v>
      </c>
      <c r="VXH250" s="214">
        <f>_xlfn.XLOOKUP(VXH234, Schedule!$F$226:$FO$226, Schedule!$F$236:$FO$236, 0)</f>
        <v>0</v>
      </c>
      <c r="VXI250" s="214">
        <f>_xlfn.XLOOKUP(VXI234, Schedule!$F$226:$FO$226, Schedule!$F$236:$FO$236, 0)</f>
        <v>0</v>
      </c>
      <c r="VXJ250" s="214">
        <f>_xlfn.XLOOKUP(VXJ234, Schedule!$F$226:$FO$226, Schedule!$F$236:$FO$236, 0)</f>
        <v>0</v>
      </c>
      <c r="VXK250" s="214">
        <f>_xlfn.XLOOKUP(VXK234, Schedule!$F$226:$FO$226, Schedule!$F$236:$FO$236, 0)</f>
        <v>0</v>
      </c>
      <c r="VXL250" s="214">
        <f>_xlfn.XLOOKUP(VXL234, Schedule!$F$226:$FO$226, Schedule!$F$236:$FO$236, 0)</f>
        <v>0</v>
      </c>
      <c r="VXM250" s="214">
        <f>_xlfn.XLOOKUP(VXM234, Schedule!$F$226:$FO$226, Schedule!$F$236:$FO$236, 0)</f>
        <v>0</v>
      </c>
      <c r="VXN250" s="214">
        <f>_xlfn.XLOOKUP(VXN234, Schedule!$F$226:$FO$226, Schedule!$F$236:$FO$236, 0)</f>
        <v>0</v>
      </c>
      <c r="VXO250" s="214">
        <f>_xlfn.XLOOKUP(VXO234, Schedule!$F$226:$FO$226, Schedule!$F$236:$FO$236, 0)</f>
        <v>0</v>
      </c>
      <c r="VXP250" s="214">
        <f>_xlfn.XLOOKUP(VXP234, Schedule!$F$226:$FO$226, Schedule!$F$236:$FO$236, 0)</f>
        <v>0</v>
      </c>
      <c r="VXQ250" s="214">
        <f>_xlfn.XLOOKUP(VXQ234, Schedule!$F$226:$FO$226, Schedule!$F$236:$FO$236, 0)</f>
        <v>0</v>
      </c>
      <c r="VXR250" s="214">
        <f>_xlfn.XLOOKUP(VXR234, Schedule!$F$226:$FO$226, Schedule!$F$236:$FO$236, 0)</f>
        <v>0</v>
      </c>
      <c r="VXS250" s="214">
        <f>_xlfn.XLOOKUP(VXS234, Schedule!$F$226:$FO$226, Schedule!$F$236:$FO$236, 0)</f>
        <v>0</v>
      </c>
      <c r="VXT250" s="214">
        <f>_xlfn.XLOOKUP(VXT234, Schedule!$F$226:$FO$226, Schedule!$F$236:$FO$236, 0)</f>
        <v>0</v>
      </c>
      <c r="VXU250" s="214">
        <f>_xlfn.XLOOKUP(VXU234, Schedule!$F$226:$FO$226, Schedule!$F$236:$FO$236, 0)</f>
        <v>0</v>
      </c>
      <c r="VXV250" s="214">
        <f>_xlfn.XLOOKUP(VXV234, Schedule!$F$226:$FO$226, Schedule!$F$236:$FO$236, 0)</f>
        <v>0</v>
      </c>
      <c r="VXW250" s="214">
        <f>_xlfn.XLOOKUP(VXW234, Schedule!$F$226:$FO$226, Schedule!$F$236:$FO$236, 0)</f>
        <v>0</v>
      </c>
      <c r="VXX250" s="214">
        <f>_xlfn.XLOOKUP(VXX234, Schedule!$F$226:$FO$226, Schedule!$F$236:$FO$236, 0)</f>
        <v>0</v>
      </c>
      <c r="VXY250" s="214">
        <f>_xlfn.XLOOKUP(VXY234, Schedule!$F$226:$FO$226, Schedule!$F$236:$FO$236, 0)</f>
        <v>0</v>
      </c>
      <c r="VXZ250" s="214">
        <f>_xlfn.XLOOKUP(VXZ234, Schedule!$F$226:$FO$226, Schedule!$F$236:$FO$236, 0)</f>
        <v>0</v>
      </c>
      <c r="VYA250" s="214">
        <f>_xlfn.XLOOKUP(VYA234, Schedule!$F$226:$FO$226, Schedule!$F$236:$FO$236, 0)</f>
        <v>0</v>
      </c>
      <c r="VYB250" s="214">
        <f>_xlfn.XLOOKUP(VYB234, Schedule!$F$226:$FO$226, Schedule!$F$236:$FO$236, 0)</f>
        <v>0</v>
      </c>
      <c r="VYC250" s="214">
        <f>_xlfn.XLOOKUP(VYC234, Schedule!$F$226:$FO$226, Schedule!$F$236:$FO$236, 0)</f>
        <v>0</v>
      </c>
      <c r="VYD250" s="214">
        <f>_xlfn.XLOOKUP(VYD234, Schedule!$F$226:$FO$226, Schedule!$F$236:$FO$236, 0)</f>
        <v>0</v>
      </c>
      <c r="VYE250" s="214">
        <f>_xlfn.XLOOKUP(VYE234, Schedule!$F$226:$FO$226, Schedule!$F$236:$FO$236, 0)</f>
        <v>0</v>
      </c>
      <c r="VYF250" s="214">
        <f>_xlfn.XLOOKUP(VYF234, Schedule!$F$226:$FO$226, Schedule!$F$236:$FO$236, 0)</f>
        <v>0</v>
      </c>
      <c r="VYG250" s="214">
        <f>_xlfn.XLOOKUP(VYG234, Schedule!$F$226:$FO$226, Schedule!$F$236:$FO$236, 0)</f>
        <v>0</v>
      </c>
      <c r="VYH250" s="214">
        <f>_xlfn.XLOOKUP(VYH234, Schedule!$F$226:$FO$226, Schedule!$F$236:$FO$236, 0)</f>
        <v>0</v>
      </c>
      <c r="VYI250" s="214">
        <f>_xlfn.XLOOKUP(VYI234, Schedule!$F$226:$FO$226, Schedule!$F$236:$FO$236, 0)</f>
        <v>0</v>
      </c>
      <c r="VYJ250" s="214">
        <f>_xlfn.XLOOKUP(VYJ234, Schedule!$F$226:$FO$226, Schedule!$F$236:$FO$236, 0)</f>
        <v>0</v>
      </c>
      <c r="VYK250" s="214">
        <f>_xlfn.XLOOKUP(VYK234, Schedule!$F$226:$FO$226, Schedule!$F$236:$FO$236, 0)</f>
        <v>0</v>
      </c>
      <c r="VYL250" s="214">
        <f>_xlfn.XLOOKUP(VYL234, Schedule!$F$226:$FO$226, Schedule!$F$236:$FO$236, 0)</f>
        <v>0</v>
      </c>
      <c r="VYM250" s="214">
        <f>_xlfn.XLOOKUP(VYM234, Schedule!$F$226:$FO$226, Schedule!$F$236:$FO$236, 0)</f>
        <v>0</v>
      </c>
      <c r="VYN250" s="214">
        <f>_xlfn.XLOOKUP(VYN234, Schedule!$F$226:$FO$226, Schedule!$F$236:$FO$236, 0)</f>
        <v>0</v>
      </c>
      <c r="VYO250" s="214">
        <f>_xlfn.XLOOKUP(VYO234, Schedule!$F$226:$FO$226, Schedule!$F$236:$FO$236, 0)</f>
        <v>0</v>
      </c>
      <c r="VYP250" s="214">
        <f>_xlfn.XLOOKUP(VYP234, Schedule!$F$226:$FO$226, Schedule!$F$236:$FO$236, 0)</f>
        <v>0</v>
      </c>
      <c r="VYQ250" s="214">
        <f>_xlfn.XLOOKUP(VYQ234, Schedule!$F$226:$FO$226, Schedule!$F$236:$FO$236, 0)</f>
        <v>0</v>
      </c>
      <c r="VYR250" s="214">
        <f>_xlfn.XLOOKUP(VYR234, Schedule!$F$226:$FO$226, Schedule!$F$236:$FO$236, 0)</f>
        <v>0</v>
      </c>
      <c r="VYS250" s="214">
        <f>_xlfn.XLOOKUP(VYS234, Schedule!$F$226:$FO$226, Schedule!$F$236:$FO$236, 0)</f>
        <v>0</v>
      </c>
      <c r="VYT250" s="214">
        <f>_xlfn.XLOOKUP(VYT234, Schedule!$F$226:$FO$226, Schedule!$F$236:$FO$236, 0)</f>
        <v>0</v>
      </c>
      <c r="VYU250" s="214">
        <f>_xlfn.XLOOKUP(VYU234, Schedule!$F$226:$FO$226, Schedule!$F$236:$FO$236, 0)</f>
        <v>0</v>
      </c>
      <c r="VYV250" s="214">
        <f>_xlfn.XLOOKUP(VYV234, Schedule!$F$226:$FO$226, Schedule!$F$236:$FO$236, 0)</f>
        <v>0</v>
      </c>
      <c r="VYW250" s="214">
        <f>_xlfn.XLOOKUP(VYW234, Schedule!$F$226:$FO$226, Schedule!$F$236:$FO$236, 0)</f>
        <v>0</v>
      </c>
      <c r="VYX250" s="214">
        <f>_xlfn.XLOOKUP(VYX234, Schedule!$F$226:$FO$226, Schedule!$F$236:$FO$236, 0)</f>
        <v>0</v>
      </c>
      <c r="VYY250" s="214">
        <f>_xlfn.XLOOKUP(VYY234, Schedule!$F$226:$FO$226, Schedule!$F$236:$FO$236, 0)</f>
        <v>0</v>
      </c>
      <c r="VYZ250" s="214">
        <f>_xlfn.XLOOKUP(VYZ234, Schedule!$F$226:$FO$226, Schedule!$F$236:$FO$236, 0)</f>
        <v>0</v>
      </c>
      <c r="VZA250" s="214">
        <f>_xlfn.XLOOKUP(VZA234, Schedule!$F$226:$FO$226, Schedule!$F$236:$FO$236, 0)</f>
        <v>0</v>
      </c>
      <c r="VZB250" s="214">
        <f>_xlfn.XLOOKUP(VZB234, Schedule!$F$226:$FO$226, Schedule!$F$236:$FO$236, 0)</f>
        <v>0</v>
      </c>
      <c r="VZC250" s="214">
        <f>_xlfn.XLOOKUP(VZC234, Schedule!$F$226:$FO$226, Schedule!$F$236:$FO$236, 0)</f>
        <v>0</v>
      </c>
      <c r="VZD250" s="214">
        <f>_xlfn.XLOOKUP(VZD234, Schedule!$F$226:$FO$226, Schedule!$F$236:$FO$236, 0)</f>
        <v>0</v>
      </c>
      <c r="VZE250" s="214">
        <f>_xlfn.XLOOKUP(VZE234, Schedule!$F$226:$FO$226, Schedule!$F$236:$FO$236, 0)</f>
        <v>0</v>
      </c>
      <c r="VZF250" s="214">
        <f>_xlfn.XLOOKUP(VZF234, Schedule!$F$226:$FO$226, Schedule!$F$236:$FO$236, 0)</f>
        <v>0</v>
      </c>
      <c r="VZG250" s="214">
        <f>_xlfn.XLOOKUP(VZG234, Schedule!$F$226:$FO$226, Schedule!$F$236:$FO$236, 0)</f>
        <v>0</v>
      </c>
      <c r="VZH250" s="214">
        <f>_xlfn.XLOOKUP(VZH234, Schedule!$F$226:$FO$226, Schedule!$F$236:$FO$236, 0)</f>
        <v>0</v>
      </c>
      <c r="VZI250" s="214">
        <f>_xlfn.XLOOKUP(VZI234, Schedule!$F$226:$FO$226, Schedule!$F$236:$FO$236, 0)</f>
        <v>0</v>
      </c>
      <c r="VZJ250" s="214">
        <f>_xlfn.XLOOKUP(VZJ234, Schedule!$F$226:$FO$226, Schedule!$F$236:$FO$236, 0)</f>
        <v>0</v>
      </c>
      <c r="VZK250" s="214">
        <f>_xlfn.XLOOKUP(VZK234, Schedule!$F$226:$FO$226, Schedule!$F$236:$FO$236, 0)</f>
        <v>0</v>
      </c>
      <c r="VZL250" s="214">
        <f>_xlfn.XLOOKUP(VZL234, Schedule!$F$226:$FO$226, Schedule!$F$236:$FO$236, 0)</f>
        <v>0</v>
      </c>
      <c r="VZM250" s="214">
        <f>_xlfn.XLOOKUP(VZM234, Schedule!$F$226:$FO$226, Schedule!$F$236:$FO$236, 0)</f>
        <v>0</v>
      </c>
      <c r="VZN250" s="214">
        <f>_xlfn.XLOOKUP(VZN234, Schedule!$F$226:$FO$226, Schedule!$F$236:$FO$236, 0)</f>
        <v>0</v>
      </c>
      <c r="VZO250" s="214">
        <f>_xlfn.XLOOKUP(VZO234, Schedule!$F$226:$FO$226, Schedule!$F$236:$FO$236, 0)</f>
        <v>0</v>
      </c>
      <c r="VZP250" s="214">
        <f>_xlfn.XLOOKUP(VZP234, Schedule!$F$226:$FO$226, Schedule!$F$236:$FO$236, 0)</f>
        <v>0</v>
      </c>
      <c r="VZQ250" s="214">
        <f>_xlfn.XLOOKUP(VZQ234, Schedule!$F$226:$FO$226, Schedule!$F$236:$FO$236, 0)</f>
        <v>0</v>
      </c>
      <c r="VZR250" s="214">
        <f>_xlfn.XLOOKUP(VZR234, Schedule!$F$226:$FO$226, Schedule!$F$236:$FO$236, 0)</f>
        <v>0</v>
      </c>
      <c r="VZS250" s="214">
        <f>_xlfn.XLOOKUP(VZS234, Schedule!$F$226:$FO$226, Schedule!$F$236:$FO$236, 0)</f>
        <v>0</v>
      </c>
      <c r="VZT250" s="214">
        <f>_xlfn.XLOOKUP(VZT234, Schedule!$F$226:$FO$226, Schedule!$F$236:$FO$236, 0)</f>
        <v>0</v>
      </c>
      <c r="VZU250" s="214">
        <f>_xlfn.XLOOKUP(VZU234, Schedule!$F$226:$FO$226, Schedule!$F$236:$FO$236, 0)</f>
        <v>0</v>
      </c>
      <c r="VZV250" s="214">
        <f>_xlfn.XLOOKUP(VZV234, Schedule!$F$226:$FO$226, Schedule!$F$236:$FO$236, 0)</f>
        <v>0</v>
      </c>
      <c r="VZW250" s="214">
        <f>_xlfn.XLOOKUP(VZW234, Schedule!$F$226:$FO$226, Schedule!$F$236:$FO$236, 0)</f>
        <v>0</v>
      </c>
      <c r="VZX250" s="214">
        <f>_xlfn.XLOOKUP(VZX234, Schedule!$F$226:$FO$226, Schedule!$F$236:$FO$236, 0)</f>
        <v>0</v>
      </c>
      <c r="VZY250" s="214">
        <f>_xlfn.XLOOKUP(VZY234, Schedule!$F$226:$FO$226, Schedule!$F$236:$FO$236, 0)</f>
        <v>0</v>
      </c>
      <c r="VZZ250" s="214">
        <f>_xlfn.XLOOKUP(VZZ234, Schedule!$F$226:$FO$226, Schedule!$F$236:$FO$236, 0)</f>
        <v>0</v>
      </c>
      <c r="WAA250" s="214">
        <f>_xlfn.XLOOKUP(WAA234, Schedule!$F$226:$FO$226, Schedule!$F$236:$FO$236, 0)</f>
        <v>0</v>
      </c>
      <c r="WAB250" s="214">
        <f>_xlfn.XLOOKUP(WAB234, Schedule!$F$226:$FO$226, Schedule!$F$236:$FO$236, 0)</f>
        <v>0</v>
      </c>
      <c r="WAC250" s="214">
        <f>_xlfn.XLOOKUP(WAC234, Schedule!$F$226:$FO$226, Schedule!$F$236:$FO$236, 0)</f>
        <v>0</v>
      </c>
      <c r="WAD250" s="214">
        <f>_xlfn.XLOOKUP(WAD234, Schedule!$F$226:$FO$226, Schedule!$F$236:$FO$236, 0)</f>
        <v>0</v>
      </c>
      <c r="WAE250" s="214">
        <f>_xlfn.XLOOKUP(WAE234, Schedule!$F$226:$FO$226, Schedule!$F$236:$FO$236, 0)</f>
        <v>0</v>
      </c>
      <c r="WAF250" s="214">
        <f>_xlfn.XLOOKUP(WAF234, Schedule!$F$226:$FO$226, Schedule!$F$236:$FO$236, 0)</f>
        <v>0</v>
      </c>
      <c r="WAG250" s="214">
        <f>_xlfn.XLOOKUP(WAG234, Schedule!$F$226:$FO$226, Schedule!$F$236:$FO$236, 0)</f>
        <v>0</v>
      </c>
      <c r="WAH250" s="214">
        <f>_xlfn.XLOOKUP(WAH234, Schedule!$F$226:$FO$226, Schedule!$F$236:$FO$236, 0)</f>
        <v>0</v>
      </c>
      <c r="WAI250" s="214">
        <f>_xlfn.XLOOKUP(WAI234, Schedule!$F$226:$FO$226, Schedule!$F$236:$FO$236, 0)</f>
        <v>0</v>
      </c>
      <c r="WAJ250" s="214">
        <f>_xlfn.XLOOKUP(WAJ234, Schedule!$F$226:$FO$226, Schedule!$F$236:$FO$236, 0)</f>
        <v>0</v>
      </c>
      <c r="WAK250" s="214">
        <f>_xlfn.XLOOKUP(WAK234, Schedule!$F$226:$FO$226, Schedule!$F$236:$FO$236, 0)</f>
        <v>0</v>
      </c>
      <c r="WAL250" s="214">
        <f>_xlfn.XLOOKUP(WAL234, Schedule!$F$226:$FO$226, Schedule!$F$236:$FO$236, 0)</f>
        <v>0</v>
      </c>
      <c r="WAM250" s="214">
        <f>_xlfn.XLOOKUP(WAM234, Schedule!$F$226:$FO$226, Schedule!$F$236:$FO$236, 0)</f>
        <v>0</v>
      </c>
      <c r="WAN250" s="214">
        <f>_xlfn.XLOOKUP(WAN234, Schedule!$F$226:$FO$226, Schedule!$F$236:$FO$236, 0)</f>
        <v>0</v>
      </c>
      <c r="WAO250" s="214">
        <f>_xlfn.XLOOKUP(WAO234, Schedule!$F$226:$FO$226, Schedule!$F$236:$FO$236, 0)</f>
        <v>0</v>
      </c>
      <c r="WAP250" s="214">
        <f>_xlfn.XLOOKUP(WAP234, Schedule!$F$226:$FO$226, Schedule!$F$236:$FO$236, 0)</f>
        <v>0</v>
      </c>
      <c r="WAQ250" s="214">
        <f>_xlfn.XLOOKUP(WAQ234, Schedule!$F$226:$FO$226, Schedule!$F$236:$FO$236, 0)</f>
        <v>0</v>
      </c>
      <c r="WAR250" s="214">
        <f>_xlfn.XLOOKUP(WAR234, Schedule!$F$226:$FO$226, Schedule!$F$236:$FO$236, 0)</f>
        <v>0</v>
      </c>
      <c r="WAS250" s="214">
        <f>_xlfn.XLOOKUP(WAS234, Schedule!$F$226:$FO$226, Schedule!$F$236:$FO$236, 0)</f>
        <v>0</v>
      </c>
      <c r="WAT250" s="214">
        <f>_xlfn.XLOOKUP(WAT234, Schedule!$F$226:$FO$226, Schedule!$F$236:$FO$236, 0)</f>
        <v>0</v>
      </c>
      <c r="WAU250" s="214">
        <f>_xlfn.XLOOKUP(WAU234, Schedule!$F$226:$FO$226, Schedule!$F$236:$FO$236, 0)</f>
        <v>0</v>
      </c>
      <c r="WAV250" s="214">
        <f>_xlfn.XLOOKUP(WAV234, Schedule!$F$226:$FO$226, Schedule!$F$236:$FO$236, 0)</f>
        <v>0</v>
      </c>
      <c r="WAW250" s="214">
        <f>_xlfn.XLOOKUP(WAW234, Schedule!$F$226:$FO$226, Schedule!$F$236:$FO$236, 0)</f>
        <v>0</v>
      </c>
      <c r="WAX250" s="214">
        <f>_xlfn.XLOOKUP(WAX234, Schedule!$F$226:$FO$226, Schedule!$F$236:$FO$236, 0)</f>
        <v>0</v>
      </c>
      <c r="WAY250" s="214">
        <f>_xlfn.XLOOKUP(WAY234, Schedule!$F$226:$FO$226, Schedule!$F$236:$FO$236, 0)</f>
        <v>0</v>
      </c>
      <c r="WAZ250" s="214">
        <f>_xlfn.XLOOKUP(WAZ234, Schedule!$F$226:$FO$226, Schedule!$F$236:$FO$236, 0)</f>
        <v>0</v>
      </c>
      <c r="WBA250" s="214">
        <f>_xlfn.XLOOKUP(WBA234, Schedule!$F$226:$FO$226, Schedule!$F$236:$FO$236, 0)</f>
        <v>0</v>
      </c>
      <c r="WBB250" s="214">
        <f>_xlfn.XLOOKUP(WBB234, Schedule!$F$226:$FO$226, Schedule!$F$236:$FO$236, 0)</f>
        <v>0</v>
      </c>
      <c r="WBC250" s="214">
        <f>_xlfn.XLOOKUP(WBC234, Schedule!$F$226:$FO$226, Schedule!$F$236:$FO$236, 0)</f>
        <v>0</v>
      </c>
      <c r="WBD250" s="214">
        <f>_xlfn.XLOOKUP(WBD234, Schedule!$F$226:$FO$226, Schedule!$F$236:$FO$236, 0)</f>
        <v>0</v>
      </c>
      <c r="WBE250" s="214">
        <f>_xlfn.XLOOKUP(WBE234, Schedule!$F$226:$FO$226, Schedule!$F$236:$FO$236, 0)</f>
        <v>0</v>
      </c>
      <c r="WBF250" s="214">
        <f>_xlfn.XLOOKUP(WBF234, Schedule!$F$226:$FO$226, Schedule!$F$236:$FO$236, 0)</f>
        <v>0</v>
      </c>
      <c r="WBG250" s="214">
        <f>_xlfn.XLOOKUP(WBG234, Schedule!$F$226:$FO$226, Schedule!$F$236:$FO$236, 0)</f>
        <v>0</v>
      </c>
      <c r="WBH250" s="214">
        <f>_xlfn.XLOOKUP(WBH234, Schedule!$F$226:$FO$226, Schedule!$F$236:$FO$236, 0)</f>
        <v>0</v>
      </c>
      <c r="WBI250" s="214">
        <f>_xlfn.XLOOKUP(WBI234, Schedule!$F$226:$FO$226, Schedule!$F$236:$FO$236, 0)</f>
        <v>0</v>
      </c>
      <c r="WBJ250" s="214">
        <f>_xlfn.XLOOKUP(WBJ234, Schedule!$F$226:$FO$226, Schedule!$F$236:$FO$236, 0)</f>
        <v>0</v>
      </c>
      <c r="WBK250" s="214">
        <f>_xlfn.XLOOKUP(WBK234, Schedule!$F$226:$FO$226, Schedule!$F$236:$FO$236, 0)</f>
        <v>0</v>
      </c>
      <c r="WBL250" s="214">
        <f>_xlfn.XLOOKUP(WBL234, Schedule!$F$226:$FO$226, Schedule!$F$236:$FO$236, 0)</f>
        <v>0</v>
      </c>
      <c r="WBM250" s="214">
        <f>_xlfn.XLOOKUP(WBM234, Schedule!$F$226:$FO$226, Schedule!$F$236:$FO$236, 0)</f>
        <v>0</v>
      </c>
      <c r="WBN250" s="214">
        <f>_xlfn.XLOOKUP(WBN234, Schedule!$F$226:$FO$226, Schedule!$F$236:$FO$236, 0)</f>
        <v>0</v>
      </c>
      <c r="WBO250" s="214">
        <f>_xlfn.XLOOKUP(WBO234, Schedule!$F$226:$FO$226, Schedule!$F$236:$FO$236, 0)</f>
        <v>0</v>
      </c>
      <c r="WBP250" s="214">
        <f>_xlfn.XLOOKUP(WBP234, Schedule!$F$226:$FO$226, Schedule!$F$236:$FO$236, 0)</f>
        <v>0</v>
      </c>
      <c r="WBQ250" s="214">
        <f>_xlfn.XLOOKUP(WBQ234, Schedule!$F$226:$FO$226, Schedule!$F$236:$FO$236, 0)</f>
        <v>0</v>
      </c>
      <c r="WBR250" s="214">
        <f>_xlfn.XLOOKUP(WBR234, Schedule!$F$226:$FO$226, Schedule!$F$236:$FO$236, 0)</f>
        <v>0</v>
      </c>
      <c r="WBS250" s="214">
        <f>_xlfn.XLOOKUP(WBS234, Schedule!$F$226:$FO$226, Schedule!$F$236:$FO$236, 0)</f>
        <v>0</v>
      </c>
      <c r="WBT250" s="214">
        <f>_xlfn.XLOOKUP(WBT234, Schedule!$F$226:$FO$226, Schedule!$F$236:$FO$236, 0)</f>
        <v>0</v>
      </c>
      <c r="WBU250" s="214">
        <f>_xlfn.XLOOKUP(WBU234, Schedule!$F$226:$FO$226, Schedule!$F$236:$FO$236, 0)</f>
        <v>0</v>
      </c>
      <c r="WBV250" s="214">
        <f>_xlfn.XLOOKUP(WBV234, Schedule!$F$226:$FO$226, Schedule!$F$236:$FO$236, 0)</f>
        <v>0</v>
      </c>
      <c r="WBW250" s="214">
        <f>_xlfn.XLOOKUP(WBW234, Schedule!$F$226:$FO$226, Schedule!$F$236:$FO$236, 0)</f>
        <v>0</v>
      </c>
      <c r="WBX250" s="214">
        <f>_xlfn.XLOOKUP(WBX234, Schedule!$F$226:$FO$226, Schedule!$F$236:$FO$236, 0)</f>
        <v>0</v>
      </c>
      <c r="WBY250" s="214">
        <f>_xlfn.XLOOKUP(WBY234, Schedule!$F$226:$FO$226, Schedule!$F$236:$FO$236, 0)</f>
        <v>0</v>
      </c>
      <c r="WBZ250" s="214">
        <f>_xlfn.XLOOKUP(WBZ234, Schedule!$F$226:$FO$226, Schedule!$F$236:$FO$236, 0)</f>
        <v>0</v>
      </c>
      <c r="WCA250" s="214">
        <f>_xlfn.XLOOKUP(WCA234, Schedule!$F$226:$FO$226, Schedule!$F$236:$FO$236, 0)</f>
        <v>0</v>
      </c>
      <c r="WCB250" s="214">
        <f>_xlfn.XLOOKUP(WCB234, Schedule!$F$226:$FO$226, Schedule!$F$236:$FO$236, 0)</f>
        <v>0</v>
      </c>
      <c r="WCC250" s="214">
        <f>_xlfn.XLOOKUP(WCC234, Schedule!$F$226:$FO$226, Schedule!$F$236:$FO$236, 0)</f>
        <v>0</v>
      </c>
      <c r="WCD250" s="214">
        <f>_xlfn.XLOOKUP(WCD234, Schedule!$F$226:$FO$226, Schedule!$F$236:$FO$236, 0)</f>
        <v>0</v>
      </c>
      <c r="WCE250" s="214">
        <f>_xlfn.XLOOKUP(WCE234, Schedule!$F$226:$FO$226, Schedule!$F$236:$FO$236, 0)</f>
        <v>0</v>
      </c>
      <c r="WCF250" s="214">
        <f>_xlfn.XLOOKUP(WCF234, Schedule!$F$226:$FO$226, Schedule!$F$236:$FO$236, 0)</f>
        <v>0</v>
      </c>
      <c r="WCG250" s="214">
        <f>_xlfn.XLOOKUP(WCG234, Schedule!$F$226:$FO$226, Schedule!$F$236:$FO$236, 0)</f>
        <v>0</v>
      </c>
      <c r="WCH250" s="214">
        <f>_xlfn.XLOOKUP(WCH234, Schedule!$F$226:$FO$226, Schedule!$F$236:$FO$236, 0)</f>
        <v>0</v>
      </c>
      <c r="WCI250" s="214">
        <f>_xlfn.XLOOKUP(WCI234, Schedule!$F$226:$FO$226, Schedule!$F$236:$FO$236, 0)</f>
        <v>0</v>
      </c>
      <c r="WCJ250" s="214">
        <f>_xlfn.XLOOKUP(WCJ234, Schedule!$F$226:$FO$226, Schedule!$F$236:$FO$236, 0)</f>
        <v>0</v>
      </c>
      <c r="WCK250" s="214">
        <f>_xlfn.XLOOKUP(WCK234, Schedule!$F$226:$FO$226, Schedule!$F$236:$FO$236, 0)</f>
        <v>0</v>
      </c>
      <c r="WCL250" s="214">
        <f>_xlfn.XLOOKUP(WCL234, Schedule!$F$226:$FO$226, Schedule!$F$236:$FO$236, 0)</f>
        <v>0</v>
      </c>
      <c r="WCM250" s="214">
        <f>_xlfn.XLOOKUP(WCM234, Schedule!$F$226:$FO$226, Schedule!$F$236:$FO$236, 0)</f>
        <v>0</v>
      </c>
      <c r="WCN250" s="214">
        <f>_xlfn.XLOOKUP(WCN234, Schedule!$F$226:$FO$226, Schedule!$F$236:$FO$236, 0)</f>
        <v>0</v>
      </c>
      <c r="WCO250" s="214">
        <f>_xlfn.XLOOKUP(WCO234, Schedule!$F$226:$FO$226, Schedule!$F$236:$FO$236, 0)</f>
        <v>0</v>
      </c>
      <c r="WCP250" s="214">
        <f>_xlfn.XLOOKUP(WCP234, Schedule!$F$226:$FO$226, Schedule!$F$236:$FO$236, 0)</f>
        <v>0</v>
      </c>
      <c r="WCQ250" s="214">
        <f>_xlfn.XLOOKUP(WCQ234, Schedule!$F$226:$FO$226, Schedule!$F$236:$FO$236, 0)</f>
        <v>0</v>
      </c>
      <c r="WCR250" s="214">
        <f>_xlfn.XLOOKUP(WCR234, Schedule!$F$226:$FO$226, Schedule!$F$236:$FO$236, 0)</f>
        <v>0</v>
      </c>
      <c r="WCS250" s="214">
        <f>_xlfn.XLOOKUP(WCS234, Schedule!$F$226:$FO$226, Schedule!$F$236:$FO$236, 0)</f>
        <v>0</v>
      </c>
      <c r="WCT250" s="214">
        <f>_xlfn.XLOOKUP(WCT234, Schedule!$F$226:$FO$226, Schedule!$F$236:$FO$236, 0)</f>
        <v>0</v>
      </c>
      <c r="WCU250" s="214">
        <f>_xlfn.XLOOKUP(WCU234, Schedule!$F$226:$FO$226, Schedule!$F$236:$FO$236, 0)</f>
        <v>0</v>
      </c>
      <c r="WCV250" s="214">
        <f>_xlfn.XLOOKUP(WCV234, Schedule!$F$226:$FO$226, Schedule!$F$236:$FO$236, 0)</f>
        <v>0</v>
      </c>
      <c r="WCW250" s="214">
        <f>_xlfn.XLOOKUP(WCW234, Schedule!$F$226:$FO$226, Schedule!$F$236:$FO$236, 0)</f>
        <v>0</v>
      </c>
      <c r="WCX250" s="214">
        <f>_xlfn.XLOOKUP(WCX234, Schedule!$F$226:$FO$226, Schedule!$F$236:$FO$236, 0)</f>
        <v>0</v>
      </c>
      <c r="WCY250" s="214">
        <f>_xlfn.XLOOKUP(WCY234, Schedule!$F$226:$FO$226, Schedule!$F$236:$FO$236, 0)</f>
        <v>0</v>
      </c>
      <c r="WCZ250" s="214">
        <f>_xlfn.XLOOKUP(WCZ234, Schedule!$F$226:$FO$226, Schedule!$F$236:$FO$236, 0)</f>
        <v>0</v>
      </c>
      <c r="WDA250" s="214">
        <f>_xlfn.XLOOKUP(WDA234, Schedule!$F$226:$FO$226, Schedule!$F$236:$FO$236, 0)</f>
        <v>0</v>
      </c>
      <c r="WDB250" s="214">
        <f>_xlfn.XLOOKUP(WDB234, Schedule!$F$226:$FO$226, Schedule!$F$236:$FO$236, 0)</f>
        <v>0</v>
      </c>
      <c r="WDC250" s="214">
        <f>_xlfn.XLOOKUP(WDC234, Schedule!$F$226:$FO$226, Schedule!$F$236:$FO$236, 0)</f>
        <v>0</v>
      </c>
      <c r="WDD250" s="214">
        <f>_xlfn.XLOOKUP(WDD234, Schedule!$F$226:$FO$226, Schedule!$F$236:$FO$236, 0)</f>
        <v>0</v>
      </c>
      <c r="WDE250" s="214">
        <f>_xlfn.XLOOKUP(WDE234, Schedule!$F$226:$FO$226, Schedule!$F$236:$FO$236, 0)</f>
        <v>0</v>
      </c>
      <c r="WDF250" s="214">
        <f>_xlfn.XLOOKUP(WDF234, Schedule!$F$226:$FO$226, Schedule!$F$236:$FO$236, 0)</f>
        <v>0</v>
      </c>
      <c r="WDG250" s="214">
        <f>_xlfn.XLOOKUP(WDG234, Schedule!$F$226:$FO$226, Schedule!$F$236:$FO$236, 0)</f>
        <v>0</v>
      </c>
      <c r="WDH250" s="214">
        <f>_xlfn.XLOOKUP(WDH234, Schedule!$F$226:$FO$226, Schedule!$F$236:$FO$236, 0)</f>
        <v>0</v>
      </c>
      <c r="WDI250" s="214">
        <f>_xlfn.XLOOKUP(WDI234, Schedule!$F$226:$FO$226, Schedule!$F$236:$FO$236, 0)</f>
        <v>0</v>
      </c>
      <c r="WDJ250" s="214">
        <f>_xlfn.XLOOKUP(WDJ234, Schedule!$F$226:$FO$226, Schedule!$F$236:$FO$236, 0)</f>
        <v>0</v>
      </c>
      <c r="WDK250" s="214">
        <f>_xlfn.XLOOKUP(WDK234, Schedule!$F$226:$FO$226, Schedule!$F$236:$FO$236, 0)</f>
        <v>0</v>
      </c>
      <c r="WDL250" s="214">
        <f>_xlfn.XLOOKUP(WDL234, Schedule!$F$226:$FO$226, Schedule!$F$236:$FO$236, 0)</f>
        <v>0</v>
      </c>
      <c r="WDM250" s="214">
        <f>_xlfn.XLOOKUP(WDM234, Schedule!$F$226:$FO$226, Schedule!$F$236:$FO$236, 0)</f>
        <v>0</v>
      </c>
      <c r="WDN250" s="214">
        <f>_xlfn.XLOOKUP(WDN234, Schedule!$F$226:$FO$226, Schedule!$F$236:$FO$236, 0)</f>
        <v>0</v>
      </c>
      <c r="WDO250" s="214">
        <f>_xlfn.XLOOKUP(WDO234, Schedule!$F$226:$FO$226, Schedule!$F$236:$FO$236, 0)</f>
        <v>0</v>
      </c>
      <c r="WDP250" s="214">
        <f>_xlfn.XLOOKUP(WDP234, Schedule!$F$226:$FO$226, Schedule!$F$236:$FO$236, 0)</f>
        <v>0</v>
      </c>
      <c r="WDQ250" s="214">
        <f>_xlfn.XLOOKUP(WDQ234, Schedule!$F$226:$FO$226, Schedule!$F$236:$FO$236, 0)</f>
        <v>0</v>
      </c>
      <c r="WDR250" s="214">
        <f>_xlfn.XLOOKUP(WDR234, Schedule!$F$226:$FO$226, Schedule!$F$236:$FO$236, 0)</f>
        <v>0</v>
      </c>
      <c r="WDS250" s="214">
        <f>_xlfn.XLOOKUP(WDS234, Schedule!$F$226:$FO$226, Schedule!$F$236:$FO$236, 0)</f>
        <v>0</v>
      </c>
      <c r="WDT250" s="214">
        <f>_xlfn.XLOOKUP(WDT234, Schedule!$F$226:$FO$226, Schedule!$F$236:$FO$236, 0)</f>
        <v>0</v>
      </c>
      <c r="WDU250" s="214">
        <f>_xlfn.XLOOKUP(WDU234, Schedule!$F$226:$FO$226, Schedule!$F$236:$FO$236, 0)</f>
        <v>0</v>
      </c>
      <c r="WDV250" s="214">
        <f>_xlfn.XLOOKUP(WDV234, Schedule!$F$226:$FO$226, Schedule!$F$236:$FO$236, 0)</f>
        <v>0</v>
      </c>
      <c r="WDW250" s="214">
        <f>_xlfn.XLOOKUP(WDW234, Schedule!$F$226:$FO$226, Schedule!$F$236:$FO$236, 0)</f>
        <v>0</v>
      </c>
      <c r="WDX250" s="214">
        <f>_xlfn.XLOOKUP(WDX234, Schedule!$F$226:$FO$226, Schedule!$F$236:$FO$236, 0)</f>
        <v>0</v>
      </c>
      <c r="WDY250" s="214">
        <f>_xlfn.XLOOKUP(WDY234, Schedule!$F$226:$FO$226, Schedule!$F$236:$FO$236, 0)</f>
        <v>0</v>
      </c>
      <c r="WDZ250" s="214">
        <f>_xlfn.XLOOKUP(WDZ234, Schedule!$F$226:$FO$226, Schedule!$F$236:$FO$236, 0)</f>
        <v>0</v>
      </c>
      <c r="WEA250" s="214">
        <f>_xlfn.XLOOKUP(WEA234, Schedule!$F$226:$FO$226, Schedule!$F$236:$FO$236, 0)</f>
        <v>0</v>
      </c>
      <c r="WEB250" s="214">
        <f>_xlfn.XLOOKUP(WEB234, Schedule!$F$226:$FO$226, Schedule!$F$236:$FO$236, 0)</f>
        <v>0</v>
      </c>
      <c r="WEC250" s="214">
        <f>_xlfn.XLOOKUP(WEC234, Schedule!$F$226:$FO$226, Schedule!$F$236:$FO$236, 0)</f>
        <v>0</v>
      </c>
      <c r="WED250" s="214">
        <f>_xlfn.XLOOKUP(WED234, Schedule!$F$226:$FO$226, Schedule!$F$236:$FO$236, 0)</f>
        <v>0</v>
      </c>
      <c r="WEE250" s="214">
        <f>_xlfn.XLOOKUP(WEE234, Schedule!$F$226:$FO$226, Schedule!$F$236:$FO$236, 0)</f>
        <v>0</v>
      </c>
      <c r="WEF250" s="214">
        <f>_xlfn.XLOOKUP(WEF234, Schedule!$F$226:$FO$226, Schedule!$F$236:$FO$236, 0)</f>
        <v>0</v>
      </c>
      <c r="WEG250" s="214">
        <f>_xlfn.XLOOKUP(WEG234, Schedule!$F$226:$FO$226, Schedule!$F$236:$FO$236, 0)</f>
        <v>0</v>
      </c>
      <c r="WEH250" s="214">
        <f>_xlfn.XLOOKUP(WEH234, Schedule!$F$226:$FO$226, Schedule!$F$236:$FO$236, 0)</f>
        <v>0</v>
      </c>
      <c r="WEI250" s="214">
        <f>_xlfn.XLOOKUP(WEI234, Schedule!$F$226:$FO$226, Schedule!$F$236:$FO$236, 0)</f>
        <v>0</v>
      </c>
      <c r="WEJ250" s="214">
        <f>_xlfn.XLOOKUP(WEJ234, Schedule!$F$226:$FO$226, Schedule!$F$236:$FO$236, 0)</f>
        <v>0</v>
      </c>
      <c r="WEK250" s="214">
        <f>_xlfn.XLOOKUP(WEK234, Schedule!$F$226:$FO$226, Schedule!$F$236:$FO$236, 0)</f>
        <v>0</v>
      </c>
      <c r="WEL250" s="214">
        <f>_xlfn.XLOOKUP(WEL234, Schedule!$F$226:$FO$226, Schedule!$F$236:$FO$236, 0)</f>
        <v>0</v>
      </c>
      <c r="WEM250" s="214">
        <f>_xlfn.XLOOKUP(WEM234, Schedule!$F$226:$FO$226, Schedule!$F$236:$FO$236, 0)</f>
        <v>0</v>
      </c>
      <c r="WEN250" s="214">
        <f>_xlfn.XLOOKUP(WEN234, Schedule!$F$226:$FO$226, Schedule!$F$236:$FO$236, 0)</f>
        <v>0</v>
      </c>
      <c r="WEO250" s="214">
        <f>_xlfn.XLOOKUP(WEO234, Schedule!$F$226:$FO$226, Schedule!$F$236:$FO$236, 0)</f>
        <v>0</v>
      </c>
      <c r="WEP250" s="214">
        <f>_xlfn.XLOOKUP(WEP234, Schedule!$F$226:$FO$226, Schedule!$F$236:$FO$236, 0)</f>
        <v>0</v>
      </c>
      <c r="WEQ250" s="214">
        <f>_xlfn.XLOOKUP(WEQ234, Schedule!$F$226:$FO$226, Schedule!$F$236:$FO$236, 0)</f>
        <v>0</v>
      </c>
      <c r="WER250" s="214">
        <f>_xlfn.XLOOKUP(WER234, Schedule!$F$226:$FO$226, Schedule!$F$236:$FO$236, 0)</f>
        <v>0</v>
      </c>
      <c r="WES250" s="214">
        <f>_xlfn.XLOOKUP(WES234, Schedule!$F$226:$FO$226, Schedule!$F$236:$FO$236, 0)</f>
        <v>0</v>
      </c>
      <c r="WET250" s="214">
        <f>_xlfn.XLOOKUP(WET234, Schedule!$F$226:$FO$226, Schedule!$F$236:$FO$236, 0)</f>
        <v>0</v>
      </c>
      <c r="WEU250" s="214">
        <f>_xlfn.XLOOKUP(WEU234, Schedule!$F$226:$FO$226, Schedule!$F$236:$FO$236, 0)</f>
        <v>0</v>
      </c>
      <c r="WEV250" s="214">
        <f>_xlfn.XLOOKUP(WEV234, Schedule!$F$226:$FO$226, Schedule!$F$236:$FO$236, 0)</f>
        <v>0</v>
      </c>
      <c r="WEW250" s="214">
        <f>_xlfn.XLOOKUP(WEW234, Schedule!$F$226:$FO$226, Schedule!$F$236:$FO$236, 0)</f>
        <v>0</v>
      </c>
      <c r="WEX250" s="214">
        <f>_xlfn.XLOOKUP(WEX234, Schedule!$F$226:$FO$226, Schedule!$F$236:$FO$236, 0)</f>
        <v>0</v>
      </c>
      <c r="WEY250" s="214">
        <f>_xlfn.XLOOKUP(WEY234, Schedule!$F$226:$FO$226, Schedule!$F$236:$FO$236, 0)</f>
        <v>0</v>
      </c>
      <c r="WEZ250" s="214">
        <f>_xlfn.XLOOKUP(WEZ234, Schedule!$F$226:$FO$226, Schedule!$F$236:$FO$236, 0)</f>
        <v>0</v>
      </c>
      <c r="WFA250" s="214">
        <f>_xlfn.XLOOKUP(WFA234, Schedule!$F$226:$FO$226, Schedule!$F$236:$FO$236, 0)</f>
        <v>0</v>
      </c>
      <c r="WFB250" s="214">
        <f>_xlfn.XLOOKUP(WFB234, Schedule!$F$226:$FO$226, Schedule!$F$236:$FO$236, 0)</f>
        <v>0</v>
      </c>
      <c r="WFC250" s="214">
        <f>_xlfn.XLOOKUP(WFC234, Schedule!$F$226:$FO$226, Schedule!$F$236:$FO$236, 0)</f>
        <v>0</v>
      </c>
      <c r="WFD250" s="214">
        <f>_xlfn.XLOOKUP(WFD234, Schedule!$F$226:$FO$226, Schedule!$F$236:$FO$236, 0)</f>
        <v>0</v>
      </c>
      <c r="WFE250" s="214">
        <f>_xlfn.XLOOKUP(WFE234, Schedule!$F$226:$FO$226, Schedule!$F$236:$FO$236, 0)</f>
        <v>0</v>
      </c>
      <c r="WFF250" s="214">
        <f>_xlfn.XLOOKUP(WFF234, Schedule!$F$226:$FO$226, Schedule!$F$236:$FO$236, 0)</f>
        <v>0</v>
      </c>
      <c r="WFG250" s="214">
        <f>_xlfn.XLOOKUP(WFG234, Schedule!$F$226:$FO$226, Schedule!$F$236:$FO$236, 0)</f>
        <v>0</v>
      </c>
      <c r="WFH250" s="214">
        <f>_xlfn.XLOOKUP(WFH234, Schedule!$F$226:$FO$226, Schedule!$F$236:$FO$236, 0)</f>
        <v>0</v>
      </c>
      <c r="WFI250" s="214">
        <f>_xlfn.XLOOKUP(WFI234, Schedule!$F$226:$FO$226, Schedule!$F$236:$FO$236, 0)</f>
        <v>0</v>
      </c>
      <c r="WFJ250" s="214">
        <f>_xlfn.XLOOKUP(WFJ234, Schedule!$F$226:$FO$226, Schedule!$F$236:$FO$236, 0)</f>
        <v>0</v>
      </c>
      <c r="WFK250" s="214">
        <f>_xlfn.XLOOKUP(WFK234, Schedule!$F$226:$FO$226, Schedule!$F$236:$FO$236, 0)</f>
        <v>0</v>
      </c>
      <c r="WFL250" s="214">
        <f>_xlfn.XLOOKUP(WFL234, Schedule!$F$226:$FO$226, Schedule!$F$236:$FO$236, 0)</f>
        <v>0</v>
      </c>
      <c r="WFM250" s="214">
        <f>_xlfn.XLOOKUP(WFM234, Schedule!$F$226:$FO$226, Schedule!$F$236:$FO$236, 0)</f>
        <v>0</v>
      </c>
      <c r="WFN250" s="214">
        <f>_xlfn.XLOOKUP(WFN234, Schedule!$F$226:$FO$226, Schedule!$F$236:$FO$236, 0)</f>
        <v>0</v>
      </c>
      <c r="WFO250" s="214">
        <f>_xlfn.XLOOKUP(WFO234, Schedule!$F$226:$FO$226, Schedule!$F$236:$FO$236, 0)</f>
        <v>0</v>
      </c>
      <c r="WFP250" s="214">
        <f>_xlfn.XLOOKUP(WFP234, Schedule!$F$226:$FO$226, Schedule!$F$236:$FO$236, 0)</f>
        <v>0</v>
      </c>
      <c r="WFQ250" s="214">
        <f>_xlfn.XLOOKUP(WFQ234, Schedule!$F$226:$FO$226, Schedule!$F$236:$FO$236, 0)</f>
        <v>0</v>
      </c>
      <c r="WFR250" s="214">
        <f>_xlfn.XLOOKUP(WFR234, Schedule!$F$226:$FO$226, Schedule!$F$236:$FO$236, 0)</f>
        <v>0</v>
      </c>
      <c r="WFS250" s="214">
        <f>_xlfn.XLOOKUP(WFS234, Schedule!$F$226:$FO$226, Schedule!$F$236:$FO$236, 0)</f>
        <v>0</v>
      </c>
      <c r="WFT250" s="214">
        <f>_xlfn.XLOOKUP(WFT234, Schedule!$F$226:$FO$226, Schedule!$F$236:$FO$236, 0)</f>
        <v>0</v>
      </c>
      <c r="WFU250" s="214">
        <f>_xlfn.XLOOKUP(WFU234, Schedule!$F$226:$FO$226, Schedule!$F$236:$FO$236, 0)</f>
        <v>0</v>
      </c>
      <c r="WFV250" s="214">
        <f>_xlfn.XLOOKUP(WFV234, Schedule!$F$226:$FO$226, Schedule!$F$236:$FO$236, 0)</f>
        <v>0</v>
      </c>
      <c r="WFW250" s="214">
        <f>_xlfn.XLOOKUP(WFW234, Schedule!$F$226:$FO$226, Schedule!$F$236:$FO$236, 0)</f>
        <v>0</v>
      </c>
      <c r="WFX250" s="214">
        <f>_xlfn.XLOOKUP(WFX234, Schedule!$F$226:$FO$226, Schedule!$F$236:$FO$236, 0)</f>
        <v>0</v>
      </c>
      <c r="WFY250" s="214">
        <f>_xlfn.XLOOKUP(WFY234, Schedule!$F$226:$FO$226, Schedule!$F$236:$FO$236, 0)</f>
        <v>0</v>
      </c>
      <c r="WFZ250" s="214">
        <f>_xlfn.XLOOKUP(WFZ234, Schedule!$F$226:$FO$226, Schedule!$F$236:$FO$236, 0)</f>
        <v>0</v>
      </c>
      <c r="WGA250" s="214">
        <f>_xlfn.XLOOKUP(WGA234, Schedule!$F$226:$FO$226, Schedule!$F$236:$FO$236, 0)</f>
        <v>0</v>
      </c>
      <c r="WGB250" s="214">
        <f>_xlfn.XLOOKUP(WGB234, Schedule!$F$226:$FO$226, Schedule!$F$236:$FO$236, 0)</f>
        <v>0</v>
      </c>
      <c r="WGC250" s="214">
        <f>_xlfn.XLOOKUP(WGC234, Schedule!$F$226:$FO$226, Schedule!$F$236:$FO$236, 0)</f>
        <v>0</v>
      </c>
      <c r="WGD250" s="214">
        <f>_xlfn.XLOOKUP(WGD234, Schedule!$F$226:$FO$226, Schedule!$F$236:$FO$236, 0)</f>
        <v>0</v>
      </c>
      <c r="WGE250" s="214">
        <f>_xlfn.XLOOKUP(WGE234, Schedule!$F$226:$FO$226, Schedule!$F$236:$FO$236, 0)</f>
        <v>0</v>
      </c>
      <c r="WGF250" s="214">
        <f>_xlfn.XLOOKUP(WGF234, Schedule!$F$226:$FO$226, Schedule!$F$236:$FO$236, 0)</f>
        <v>0</v>
      </c>
      <c r="WGG250" s="214">
        <f>_xlfn.XLOOKUP(WGG234, Schedule!$F$226:$FO$226, Schedule!$F$236:$FO$236, 0)</f>
        <v>0</v>
      </c>
      <c r="WGH250" s="214">
        <f>_xlfn.XLOOKUP(WGH234, Schedule!$F$226:$FO$226, Schedule!$F$236:$FO$236, 0)</f>
        <v>0</v>
      </c>
      <c r="WGI250" s="214">
        <f>_xlfn.XLOOKUP(WGI234, Schedule!$F$226:$FO$226, Schedule!$F$236:$FO$236, 0)</f>
        <v>0</v>
      </c>
      <c r="WGJ250" s="214">
        <f>_xlfn.XLOOKUP(WGJ234, Schedule!$F$226:$FO$226, Schedule!$F$236:$FO$236, 0)</f>
        <v>0</v>
      </c>
      <c r="WGK250" s="214">
        <f>_xlfn.XLOOKUP(WGK234, Schedule!$F$226:$FO$226, Schedule!$F$236:$FO$236, 0)</f>
        <v>0</v>
      </c>
      <c r="WGL250" s="214">
        <f>_xlfn.XLOOKUP(WGL234, Schedule!$F$226:$FO$226, Schedule!$F$236:$FO$236, 0)</f>
        <v>0</v>
      </c>
      <c r="WGM250" s="214">
        <f>_xlfn.XLOOKUP(WGM234, Schedule!$F$226:$FO$226, Schedule!$F$236:$FO$236, 0)</f>
        <v>0</v>
      </c>
      <c r="WGN250" s="214">
        <f>_xlfn.XLOOKUP(WGN234, Schedule!$F$226:$FO$226, Schedule!$F$236:$FO$236, 0)</f>
        <v>0</v>
      </c>
      <c r="WGO250" s="214">
        <f>_xlfn.XLOOKUP(WGO234, Schedule!$F$226:$FO$226, Schedule!$F$236:$FO$236, 0)</f>
        <v>0</v>
      </c>
      <c r="WGP250" s="214">
        <f>_xlfn.XLOOKUP(WGP234, Schedule!$F$226:$FO$226, Schedule!$F$236:$FO$236, 0)</f>
        <v>0</v>
      </c>
      <c r="WGQ250" s="214">
        <f>_xlfn.XLOOKUP(WGQ234, Schedule!$F$226:$FO$226, Schedule!$F$236:$FO$236, 0)</f>
        <v>0</v>
      </c>
      <c r="WGR250" s="214">
        <f>_xlfn.XLOOKUP(WGR234, Schedule!$F$226:$FO$226, Schedule!$F$236:$FO$236, 0)</f>
        <v>0</v>
      </c>
      <c r="WGS250" s="214">
        <f>_xlfn.XLOOKUP(WGS234, Schedule!$F$226:$FO$226, Schedule!$F$236:$FO$236, 0)</f>
        <v>0</v>
      </c>
      <c r="WGT250" s="214">
        <f>_xlfn.XLOOKUP(WGT234, Schedule!$F$226:$FO$226, Schedule!$F$236:$FO$236, 0)</f>
        <v>0</v>
      </c>
      <c r="WGU250" s="214">
        <f>_xlfn.XLOOKUP(WGU234, Schedule!$F$226:$FO$226, Schedule!$F$236:$FO$236, 0)</f>
        <v>0</v>
      </c>
      <c r="WGV250" s="214">
        <f>_xlfn.XLOOKUP(WGV234, Schedule!$F$226:$FO$226, Schedule!$F$236:$FO$236, 0)</f>
        <v>0</v>
      </c>
      <c r="WGW250" s="214">
        <f>_xlfn.XLOOKUP(WGW234, Schedule!$F$226:$FO$226, Schedule!$F$236:$FO$236, 0)</f>
        <v>0</v>
      </c>
      <c r="WGX250" s="214">
        <f>_xlfn.XLOOKUP(WGX234, Schedule!$F$226:$FO$226, Schedule!$F$236:$FO$236, 0)</f>
        <v>0</v>
      </c>
      <c r="WGY250" s="214">
        <f>_xlfn.XLOOKUP(WGY234, Schedule!$F$226:$FO$226, Schedule!$F$236:$FO$236, 0)</f>
        <v>0</v>
      </c>
      <c r="WGZ250" s="214">
        <f>_xlfn.XLOOKUP(WGZ234, Schedule!$F$226:$FO$226, Schedule!$F$236:$FO$236, 0)</f>
        <v>0</v>
      </c>
      <c r="WHA250" s="214">
        <f>_xlfn.XLOOKUP(WHA234, Schedule!$F$226:$FO$226, Schedule!$F$236:$FO$236, 0)</f>
        <v>0</v>
      </c>
      <c r="WHB250" s="214">
        <f>_xlfn.XLOOKUP(WHB234, Schedule!$F$226:$FO$226, Schedule!$F$236:$FO$236, 0)</f>
        <v>0</v>
      </c>
      <c r="WHC250" s="214">
        <f>_xlfn.XLOOKUP(WHC234, Schedule!$F$226:$FO$226, Schedule!$F$236:$FO$236, 0)</f>
        <v>0</v>
      </c>
      <c r="WHD250" s="214">
        <f>_xlfn.XLOOKUP(WHD234, Schedule!$F$226:$FO$226, Schedule!$F$236:$FO$236, 0)</f>
        <v>0</v>
      </c>
      <c r="WHE250" s="214">
        <f>_xlfn.XLOOKUP(WHE234, Schedule!$F$226:$FO$226, Schedule!$F$236:$FO$236, 0)</f>
        <v>0</v>
      </c>
      <c r="WHF250" s="214">
        <f>_xlfn.XLOOKUP(WHF234, Schedule!$F$226:$FO$226, Schedule!$F$236:$FO$236, 0)</f>
        <v>0</v>
      </c>
      <c r="WHG250" s="214">
        <f>_xlfn.XLOOKUP(WHG234, Schedule!$F$226:$FO$226, Schedule!$F$236:$FO$236, 0)</f>
        <v>0</v>
      </c>
      <c r="WHH250" s="214">
        <f>_xlfn.XLOOKUP(WHH234, Schedule!$F$226:$FO$226, Schedule!$F$236:$FO$236, 0)</f>
        <v>0</v>
      </c>
      <c r="WHI250" s="214">
        <f>_xlfn.XLOOKUP(WHI234, Schedule!$F$226:$FO$226, Schedule!$F$236:$FO$236, 0)</f>
        <v>0</v>
      </c>
      <c r="WHJ250" s="214">
        <f>_xlfn.XLOOKUP(WHJ234, Schedule!$F$226:$FO$226, Schedule!$F$236:$FO$236, 0)</f>
        <v>0</v>
      </c>
      <c r="WHK250" s="214">
        <f>_xlfn.XLOOKUP(WHK234, Schedule!$F$226:$FO$226, Schedule!$F$236:$FO$236, 0)</f>
        <v>0</v>
      </c>
      <c r="WHL250" s="214">
        <f>_xlfn.XLOOKUP(WHL234, Schedule!$F$226:$FO$226, Schedule!$F$236:$FO$236, 0)</f>
        <v>0</v>
      </c>
      <c r="WHM250" s="214">
        <f>_xlfn.XLOOKUP(WHM234, Schedule!$F$226:$FO$226, Schedule!$F$236:$FO$236, 0)</f>
        <v>0</v>
      </c>
      <c r="WHN250" s="214">
        <f>_xlfn.XLOOKUP(WHN234, Schedule!$F$226:$FO$226, Schedule!$F$236:$FO$236, 0)</f>
        <v>0</v>
      </c>
      <c r="WHO250" s="214">
        <f>_xlfn.XLOOKUP(WHO234, Schedule!$F$226:$FO$226, Schedule!$F$236:$FO$236, 0)</f>
        <v>0</v>
      </c>
      <c r="WHP250" s="214">
        <f>_xlfn.XLOOKUP(WHP234, Schedule!$F$226:$FO$226, Schedule!$F$236:$FO$236, 0)</f>
        <v>0</v>
      </c>
      <c r="WHQ250" s="214">
        <f>_xlfn.XLOOKUP(WHQ234, Schedule!$F$226:$FO$226, Schedule!$F$236:$FO$236, 0)</f>
        <v>0</v>
      </c>
      <c r="WHR250" s="214">
        <f>_xlfn.XLOOKUP(WHR234, Schedule!$F$226:$FO$226, Schedule!$F$236:$FO$236, 0)</f>
        <v>0</v>
      </c>
      <c r="WHS250" s="214">
        <f>_xlfn.XLOOKUP(WHS234, Schedule!$F$226:$FO$226, Schedule!$F$236:$FO$236, 0)</f>
        <v>0</v>
      </c>
      <c r="WHT250" s="214">
        <f>_xlfn.XLOOKUP(WHT234, Schedule!$F$226:$FO$226, Schedule!$F$236:$FO$236, 0)</f>
        <v>0</v>
      </c>
      <c r="WHU250" s="214">
        <f>_xlfn.XLOOKUP(WHU234, Schedule!$F$226:$FO$226, Schedule!$F$236:$FO$236, 0)</f>
        <v>0</v>
      </c>
      <c r="WHV250" s="214">
        <f>_xlfn.XLOOKUP(WHV234, Schedule!$F$226:$FO$226, Schedule!$F$236:$FO$236, 0)</f>
        <v>0</v>
      </c>
      <c r="WHW250" s="214">
        <f>_xlfn.XLOOKUP(WHW234, Schedule!$F$226:$FO$226, Schedule!$F$236:$FO$236, 0)</f>
        <v>0</v>
      </c>
      <c r="WHX250" s="214">
        <f>_xlfn.XLOOKUP(WHX234, Schedule!$F$226:$FO$226, Schedule!$F$236:$FO$236, 0)</f>
        <v>0</v>
      </c>
      <c r="WHY250" s="214">
        <f>_xlfn.XLOOKUP(WHY234, Schedule!$F$226:$FO$226, Schedule!$F$236:$FO$236, 0)</f>
        <v>0</v>
      </c>
      <c r="WHZ250" s="214">
        <f>_xlfn.XLOOKUP(WHZ234, Schedule!$F$226:$FO$226, Schedule!$F$236:$FO$236, 0)</f>
        <v>0</v>
      </c>
      <c r="WIA250" s="214">
        <f>_xlfn.XLOOKUP(WIA234, Schedule!$F$226:$FO$226, Schedule!$F$236:$FO$236, 0)</f>
        <v>0</v>
      </c>
      <c r="WIB250" s="214">
        <f>_xlfn.XLOOKUP(WIB234, Schedule!$F$226:$FO$226, Schedule!$F$236:$FO$236, 0)</f>
        <v>0</v>
      </c>
      <c r="WIC250" s="214">
        <f>_xlfn.XLOOKUP(WIC234, Schedule!$F$226:$FO$226, Schedule!$F$236:$FO$236, 0)</f>
        <v>0</v>
      </c>
      <c r="WID250" s="214">
        <f>_xlfn.XLOOKUP(WID234, Schedule!$F$226:$FO$226, Schedule!$F$236:$FO$236, 0)</f>
        <v>0</v>
      </c>
      <c r="WIE250" s="214">
        <f>_xlfn.XLOOKUP(WIE234, Schedule!$F$226:$FO$226, Schedule!$F$236:$FO$236, 0)</f>
        <v>0</v>
      </c>
      <c r="WIF250" s="214">
        <f>_xlfn.XLOOKUP(WIF234, Schedule!$F$226:$FO$226, Schedule!$F$236:$FO$236, 0)</f>
        <v>0</v>
      </c>
      <c r="WIG250" s="214">
        <f>_xlfn.XLOOKUP(WIG234, Schedule!$F$226:$FO$226, Schedule!$F$236:$FO$236, 0)</f>
        <v>0</v>
      </c>
      <c r="WIH250" s="214">
        <f>_xlfn.XLOOKUP(WIH234, Schedule!$F$226:$FO$226, Schedule!$F$236:$FO$236, 0)</f>
        <v>0</v>
      </c>
      <c r="WII250" s="214">
        <f>_xlfn.XLOOKUP(WII234, Schedule!$F$226:$FO$226, Schedule!$F$236:$FO$236, 0)</f>
        <v>0</v>
      </c>
      <c r="WIJ250" s="214">
        <f>_xlfn.XLOOKUP(WIJ234, Schedule!$F$226:$FO$226, Schedule!$F$236:$FO$236, 0)</f>
        <v>0</v>
      </c>
      <c r="WIK250" s="214">
        <f>_xlfn.XLOOKUP(WIK234, Schedule!$F$226:$FO$226, Schedule!$F$236:$FO$236, 0)</f>
        <v>0</v>
      </c>
      <c r="WIL250" s="214">
        <f>_xlfn.XLOOKUP(WIL234, Schedule!$F$226:$FO$226, Schedule!$F$236:$FO$236, 0)</f>
        <v>0</v>
      </c>
      <c r="WIM250" s="214">
        <f>_xlfn.XLOOKUP(WIM234, Schedule!$F$226:$FO$226, Schedule!$F$236:$FO$236, 0)</f>
        <v>0</v>
      </c>
      <c r="WIN250" s="214">
        <f>_xlfn.XLOOKUP(WIN234, Schedule!$F$226:$FO$226, Schedule!$F$236:$FO$236, 0)</f>
        <v>0</v>
      </c>
      <c r="WIO250" s="214">
        <f>_xlfn.XLOOKUP(WIO234, Schedule!$F$226:$FO$226, Schedule!$F$236:$FO$236, 0)</f>
        <v>0</v>
      </c>
      <c r="WIP250" s="214">
        <f>_xlfn.XLOOKUP(WIP234, Schedule!$F$226:$FO$226, Schedule!$F$236:$FO$236, 0)</f>
        <v>0</v>
      </c>
      <c r="WIQ250" s="214">
        <f>_xlfn.XLOOKUP(WIQ234, Schedule!$F$226:$FO$226, Schedule!$F$236:$FO$236, 0)</f>
        <v>0</v>
      </c>
      <c r="WIR250" s="214">
        <f>_xlfn.XLOOKUP(WIR234, Schedule!$F$226:$FO$226, Schedule!$F$236:$FO$236, 0)</f>
        <v>0</v>
      </c>
      <c r="WIS250" s="214">
        <f>_xlfn.XLOOKUP(WIS234, Schedule!$F$226:$FO$226, Schedule!$F$236:$FO$236, 0)</f>
        <v>0</v>
      </c>
      <c r="WIT250" s="214">
        <f>_xlfn.XLOOKUP(WIT234, Schedule!$F$226:$FO$226, Schedule!$F$236:$FO$236, 0)</f>
        <v>0</v>
      </c>
      <c r="WIU250" s="214">
        <f>_xlfn.XLOOKUP(WIU234, Schedule!$F$226:$FO$226, Schedule!$F$236:$FO$236, 0)</f>
        <v>0</v>
      </c>
      <c r="WIV250" s="214">
        <f>_xlfn.XLOOKUP(WIV234, Schedule!$F$226:$FO$226, Schedule!$F$236:$FO$236, 0)</f>
        <v>0</v>
      </c>
      <c r="WIW250" s="214">
        <f>_xlfn.XLOOKUP(WIW234, Schedule!$F$226:$FO$226, Schedule!$F$236:$FO$236, 0)</f>
        <v>0</v>
      </c>
      <c r="WIX250" s="214">
        <f>_xlfn.XLOOKUP(WIX234, Schedule!$F$226:$FO$226, Schedule!$F$236:$FO$236, 0)</f>
        <v>0</v>
      </c>
      <c r="WIY250" s="214">
        <f>_xlfn.XLOOKUP(WIY234, Schedule!$F$226:$FO$226, Schedule!$F$236:$FO$236, 0)</f>
        <v>0</v>
      </c>
      <c r="WIZ250" s="214">
        <f>_xlfn.XLOOKUP(WIZ234, Schedule!$F$226:$FO$226, Schedule!$F$236:$FO$236, 0)</f>
        <v>0</v>
      </c>
      <c r="WJA250" s="214">
        <f>_xlfn.XLOOKUP(WJA234, Schedule!$F$226:$FO$226, Schedule!$F$236:$FO$236, 0)</f>
        <v>0</v>
      </c>
      <c r="WJB250" s="214">
        <f>_xlfn.XLOOKUP(WJB234, Schedule!$F$226:$FO$226, Schedule!$F$236:$FO$236, 0)</f>
        <v>0</v>
      </c>
      <c r="WJC250" s="214">
        <f>_xlfn.XLOOKUP(WJC234, Schedule!$F$226:$FO$226, Schedule!$F$236:$FO$236, 0)</f>
        <v>0</v>
      </c>
      <c r="WJD250" s="214">
        <f>_xlfn.XLOOKUP(WJD234, Schedule!$F$226:$FO$226, Schedule!$F$236:$FO$236, 0)</f>
        <v>0</v>
      </c>
      <c r="WJE250" s="214">
        <f>_xlfn.XLOOKUP(WJE234, Schedule!$F$226:$FO$226, Schedule!$F$236:$FO$236, 0)</f>
        <v>0</v>
      </c>
      <c r="WJF250" s="214">
        <f>_xlfn.XLOOKUP(WJF234, Schedule!$F$226:$FO$226, Schedule!$F$236:$FO$236, 0)</f>
        <v>0</v>
      </c>
      <c r="WJG250" s="214">
        <f>_xlfn.XLOOKUP(WJG234, Schedule!$F$226:$FO$226, Schedule!$F$236:$FO$236, 0)</f>
        <v>0</v>
      </c>
      <c r="WJH250" s="214">
        <f>_xlfn.XLOOKUP(WJH234, Schedule!$F$226:$FO$226, Schedule!$F$236:$FO$236, 0)</f>
        <v>0</v>
      </c>
      <c r="WJI250" s="214">
        <f>_xlfn.XLOOKUP(WJI234, Schedule!$F$226:$FO$226, Schedule!$F$236:$FO$236, 0)</f>
        <v>0</v>
      </c>
      <c r="WJJ250" s="214">
        <f>_xlfn.XLOOKUP(WJJ234, Schedule!$F$226:$FO$226, Schedule!$F$236:$FO$236, 0)</f>
        <v>0</v>
      </c>
      <c r="WJK250" s="214">
        <f>_xlfn.XLOOKUP(WJK234, Schedule!$F$226:$FO$226, Schedule!$F$236:$FO$236, 0)</f>
        <v>0</v>
      </c>
      <c r="WJL250" s="214">
        <f>_xlfn.XLOOKUP(WJL234, Schedule!$F$226:$FO$226, Schedule!$F$236:$FO$236, 0)</f>
        <v>0</v>
      </c>
      <c r="WJM250" s="214">
        <f>_xlfn.XLOOKUP(WJM234, Schedule!$F$226:$FO$226, Schedule!$F$236:$FO$236, 0)</f>
        <v>0</v>
      </c>
      <c r="WJN250" s="214">
        <f>_xlfn.XLOOKUP(WJN234, Schedule!$F$226:$FO$226, Schedule!$F$236:$FO$236, 0)</f>
        <v>0</v>
      </c>
      <c r="WJO250" s="214">
        <f>_xlfn.XLOOKUP(WJO234, Schedule!$F$226:$FO$226, Schedule!$F$236:$FO$236, 0)</f>
        <v>0</v>
      </c>
      <c r="WJP250" s="214">
        <f>_xlfn.XLOOKUP(WJP234, Schedule!$F$226:$FO$226, Schedule!$F$236:$FO$236, 0)</f>
        <v>0</v>
      </c>
      <c r="WJQ250" s="214">
        <f>_xlfn.XLOOKUP(WJQ234, Schedule!$F$226:$FO$226, Schedule!$F$236:$FO$236, 0)</f>
        <v>0</v>
      </c>
      <c r="WJR250" s="214">
        <f>_xlfn.XLOOKUP(WJR234, Schedule!$F$226:$FO$226, Schedule!$F$236:$FO$236, 0)</f>
        <v>0</v>
      </c>
      <c r="WJS250" s="214">
        <f>_xlfn.XLOOKUP(WJS234, Schedule!$F$226:$FO$226, Schedule!$F$236:$FO$236, 0)</f>
        <v>0</v>
      </c>
      <c r="WJT250" s="214">
        <f>_xlfn.XLOOKUP(WJT234, Schedule!$F$226:$FO$226, Schedule!$F$236:$FO$236, 0)</f>
        <v>0</v>
      </c>
      <c r="WJU250" s="214">
        <f>_xlfn.XLOOKUP(WJU234, Schedule!$F$226:$FO$226, Schedule!$F$236:$FO$236, 0)</f>
        <v>0</v>
      </c>
      <c r="WJV250" s="214">
        <f>_xlfn.XLOOKUP(WJV234, Schedule!$F$226:$FO$226, Schedule!$F$236:$FO$236, 0)</f>
        <v>0</v>
      </c>
      <c r="WJW250" s="214">
        <f>_xlfn.XLOOKUP(WJW234, Schedule!$F$226:$FO$226, Schedule!$F$236:$FO$236, 0)</f>
        <v>0</v>
      </c>
      <c r="WJX250" s="214">
        <f>_xlfn.XLOOKUP(WJX234, Schedule!$F$226:$FO$226, Schedule!$F$236:$FO$236, 0)</f>
        <v>0</v>
      </c>
      <c r="WJY250" s="214">
        <f>_xlfn.XLOOKUP(WJY234, Schedule!$F$226:$FO$226, Schedule!$F$236:$FO$236, 0)</f>
        <v>0</v>
      </c>
      <c r="WJZ250" s="214">
        <f>_xlfn.XLOOKUP(WJZ234, Schedule!$F$226:$FO$226, Schedule!$F$236:$FO$236, 0)</f>
        <v>0</v>
      </c>
      <c r="WKA250" s="214">
        <f>_xlfn.XLOOKUP(WKA234, Schedule!$F$226:$FO$226, Schedule!$F$236:$FO$236, 0)</f>
        <v>0</v>
      </c>
      <c r="WKB250" s="214">
        <f>_xlfn.XLOOKUP(WKB234, Schedule!$F$226:$FO$226, Schedule!$F$236:$FO$236, 0)</f>
        <v>0</v>
      </c>
      <c r="WKC250" s="214">
        <f>_xlfn.XLOOKUP(WKC234, Schedule!$F$226:$FO$226, Schedule!$F$236:$FO$236, 0)</f>
        <v>0</v>
      </c>
      <c r="WKD250" s="214">
        <f>_xlfn.XLOOKUP(WKD234, Schedule!$F$226:$FO$226, Schedule!$F$236:$FO$236, 0)</f>
        <v>0</v>
      </c>
      <c r="WKE250" s="214">
        <f>_xlfn.XLOOKUP(WKE234, Schedule!$F$226:$FO$226, Schedule!$F$236:$FO$236, 0)</f>
        <v>0</v>
      </c>
      <c r="WKF250" s="214">
        <f>_xlfn.XLOOKUP(WKF234, Schedule!$F$226:$FO$226, Schedule!$F$236:$FO$236, 0)</f>
        <v>0</v>
      </c>
      <c r="WKG250" s="214">
        <f>_xlfn.XLOOKUP(WKG234, Schedule!$F$226:$FO$226, Schedule!$F$236:$FO$236, 0)</f>
        <v>0</v>
      </c>
      <c r="WKH250" s="214">
        <f>_xlfn.XLOOKUP(WKH234, Schedule!$F$226:$FO$226, Schedule!$F$236:$FO$236, 0)</f>
        <v>0</v>
      </c>
      <c r="WKI250" s="214">
        <f>_xlfn.XLOOKUP(WKI234, Schedule!$F$226:$FO$226, Schedule!$F$236:$FO$236, 0)</f>
        <v>0</v>
      </c>
      <c r="WKJ250" s="214">
        <f>_xlfn.XLOOKUP(WKJ234, Schedule!$F$226:$FO$226, Schedule!$F$236:$FO$236, 0)</f>
        <v>0</v>
      </c>
      <c r="WKK250" s="214">
        <f>_xlfn.XLOOKUP(WKK234, Schedule!$F$226:$FO$226, Schedule!$F$236:$FO$236, 0)</f>
        <v>0</v>
      </c>
      <c r="WKL250" s="214">
        <f>_xlfn.XLOOKUP(WKL234, Schedule!$F$226:$FO$226, Schedule!$F$236:$FO$236, 0)</f>
        <v>0</v>
      </c>
      <c r="WKM250" s="214">
        <f>_xlfn.XLOOKUP(WKM234, Schedule!$F$226:$FO$226, Schedule!$F$236:$FO$236, 0)</f>
        <v>0</v>
      </c>
      <c r="WKN250" s="214">
        <f>_xlfn.XLOOKUP(WKN234, Schedule!$F$226:$FO$226, Schedule!$F$236:$FO$236, 0)</f>
        <v>0</v>
      </c>
      <c r="WKO250" s="214">
        <f>_xlfn.XLOOKUP(WKO234, Schedule!$F$226:$FO$226, Schedule!$F$236:$FO$236, 0)</f>
        <v>0</v>
      </c>
      <c r="WKP250" s="214">
        <f>_xlfn.XLOOKUP(WKP234, Schedule!$F$226:$FO$226, Schedule!$F$236:$FO$236, 0)</f>
        <v>0</v>
      </c>
      <c r="WKQ250" s="214">
        <f>_xlfn.XLOOKUP(WKQ234, Schedule!$F$226:$FO$226, Schedule!$F$236:$FO$236, 0)</f>
        <v>0</v>
      </c>
      <c r="WKR250" s="214">
        <f>_xlfn.XLOOKUP(WKR234, Schedule!$F$226:$FO$226, Schedule!$F$236:$FO$236, 0)</f>
        <v>0</v>
      </c>
      <c r="WKS250" s="214">
        <f>_xlfn.XLOOKUP(WKS234, Schedule!$F$226:$FO$226, Schedule!$F$236:$FO$236, 0)</f>
        <v>0</v>
      </c>
      <c r="WKT250" s="214">
        <f>_xlfn.XLOOKUP(WKT234, Schedule!$F$226:$FO$226, Schedule!$F$236:$FO$236, 0)</f>
        <v>0</v>
      </c>
      <c r="WKU250" s="214">
        <f>_xlfn.XLOOKUP(WKU234, Schedule!$F$226:$FO$226, Schedule!$F$236:$FO$236, 0)</f>
        <v>0</v>
      </c>
      <c r="WKV250" s="214">
        <f>_xlfn.XLOOKUP(WKV234, Schedule!$F$226:$FO$226, Schedule!$F$236:$FO$236, 0)</f>
        <v>0</v>
      </c>
      <c r="WKW250" s="214">
        <f>_xlfn.XLOOKUP(WKW234, Schedule!$F$226:$FO$226, Schedule!$F$236:$FO$236, 0)</f>
        <v>0</v>
      </c>
      <c r="WKX250" s="214">
        <f>_xlfn.XLOOKUP(WKX234, Schedule!$F$226:$FO$226, Schedule!$F$236:$FO$236, 0)</f>
        <v>0</v>
      </c>
      <c r="WKY250" s="214">
        <f>_xlfn.XLOOKUP(WKY234, Schedule!$F$226:$FO$226, Schedule!$F$236:$FO$236, 0)</f>
        <v>0</v>
      </c>
      <c r="WKZ250" s="214">
        <f>_xlfn.XLOOKUP(WKZ234, Schedule!$F$226:$FO$226, Schedule!$F$236:$FO$236, 0)</f>
        <v>0</v>
      </c>
      <c r="WLA250" s="214">
        <f>_xlfn.XLOOKUP(WLA234, Schedule!$F$226:$FO$226, Schedule!$F$236:$FO$236, 0)</f>
        <v>0</v>
      </c>
      <c r="WLB250" s="214">
        <f>_xlfn.XLOOKUP(WLB234, Schedule!$F$226:$FO$226, Schedule!$F$236:$FO$236, 0)</f>
        <v>0</v>
      </c>
      <c r="WLC250" s="214">
        <f>_xlfn.XLOOKUP(WLC234, Schedule!$F$226:$FO$226, Schedule!$F$236:$FO$236, 0)</f>
        <v>0</v>
      </c>
      <c r="WLD250" s="214">
        <f>_xlfn.XLOOKUP(WLD234, Schedule!$F$226:$FO$226, Schedule!$F$236:$FO$236, 0)</f>
        <v>0</v>
      </c>
      <c r="WLE250" s="214">
        <f>_xlfn.XLOOKUP(WLE234, Schedule!$F$226:$FO$226, Schedule!$F$236:$FO$236, 0)</f>
        <v>0</v>
      </c>
      <c r="WLF250" s="214">
        <f>_xlfn.XLOOKUP(WLF234, Schedule!$F$226:$FO$226, Schedule!$F$236:$FO$236, 0)</f>
        <v>0</v>
      </c>
      <c r="WLG250" s="214">
        <f>_xlfn.XLOOKUP(WLG234, Schedule!$F$226:$FO$226, Schedule!$F$236:$FO$236, 0)</f>
        <v>0</v>
      </c>
      <c r="WLH250" s="214">
        <f>_xlfn.XLOOKUP(WLH234, Schedule!$F$226:$FO$226, Schedule!$F$236:$FO$236, 0)</f>
        <v>0</v>
      </c>
      <c r="WLI250" s="214">
        <f>_xlfn.XLOOKUP(WLI234, Schedule!$F$226:$FO$226, Schedule!$F$236:$FO$236, 0)</f>
        <v>0</v>
      </c>
      <c r="WLJ250" s="214">
        <f>_xlfn.XLOOKUP(WLJ234, Schedule!$F$226:$FO$226, Schedule!$F$236:$FO$236, 0)</f>
        <v>0</v>
      </c>
      <c r="WLK250" s="214">
        <f>_xlfn.XLOOKUP(WLK234, Schedule!$F$226:$FO$226, Schedule!$F$236:$FO$236, 0)</f>
        <v>0</v>
      </c>
      <c r="WLL250" s="214">
        <f>_xlfn.XLOOKUP(WLL234, Schedule!$F$226:$FO$226, Schedule!$F$236:$FO$236, 0)</f>
        <v>0</v>
      </c>
      <c r="WLM250" s="214">
        <f>_xlfn.XLOOKUP(WLM234, Schedule!$F$226:$FO$226, Schedule!$F$236:$FO$236, 0)</f>
        <v>0</v>
      </c>
      <c r="WLN250" s="214">
        <f>_xlfn.XLOOKUP(WLN234, Schedule!$F$226:$FO$226, Schedule!$F$236:$FO$236, 0)</f>
        <v>0</v>
      </c>
      <c r="WLO250" s="214">
        <f>_xlfn.XLOOKUP(WLO234, Schedule!$F$226:$FO$226, Schedule!$F$236:$FO$236, 0)</f>
        <v>0</v>
      </c>
      <c r="WLP250" s="214">
        <f>_xlfn.XLOOKUP(WLP234, Schedule!$F$226:$FO$226, Schedule!$F$236:$FO$236, 0)</f>
        <v>0</v>
      </c>
      <c r="WLQ250" s="214">
        <f>_xlfn.XLOOKUP(WLQ234, Schedule!$F$226:$FO$226, Schedule!$F$236:$FO$236, 0)</f>
        <v>0</v>
      </c>
      <c r="WLR250" s="214">
        <f>_xlfn.XLOOKUP(WLR234, Schedule!$F$226:$FO$226, Schedule!$F$236:$FO$236, 0)</f>
        <v>0</v>
      </c>
      <c r="WLS250" s="214">
        <f>_xlfn.XLOOKUP(WLS234, Schedule!$F$226:$FO$226, Schedule!$F$236:$FO$236, 0)</f>
        <v>0</v>
      </c>
      <c r="WLT250" s="214">
        <f>_xlfn.XLOOKUP(WLT234, Schedule!$F$226:$FO$226, Schedule!$F$236:$FO$236, 0)</f>
        <v>0</v>
      </c>
      <c r="WLU250" s="214">
        <f>_xlfn.XLOOKUP(WLU234, Schedule!$F$226:$FO$226, Schedule!$F$236:$FO$236, 0)</f>
        <v>0</v>
      </c>
      <c r="WLV250" s="214">
        <f>_xlfn.XLOOKUP(WLV234, Schedule!$F$226:$FO$226, Schedule!$F$236:$FO$236, 0)</f>
        <v>0</v>
      </c>
      <c r="WLW250" s="214">
        <f>_xlfn.XLOOKUP(WLW234, Schedule!$F$226:$FO$226, Schedule!$F$236:$FO$236, 0)</f>
        <v>0</v>
      </c>
      <c r="WLX250" s="214">
        <f>_xlfn.XLOOKUP(WLX234, Schedule!$F$226:$FO$226, Schedule!$F$236:$FO$236, 0)</f>
        <v>0</v>
      </c>
      <c r="WLY250" s="214">
        <f>_xlfn.XLOOKUP(WLY234, Schedule!$F$226:$FO$226, Schedule!$F$236:$FO$236, 0)</f>
        <v>0</v>
      </c>
      <c r="WLZ250" s="214">
        <f>_xlfn.XLOOKUP(WLZ234, Schedule!$F$226:$FO$226, Schedule!$F$236:$FO$236, 0)</f>
        <v>0</v>
      </c>
      <c r="WMA250" s="214">
        <f>_xlfn.XLOOKUP(WMA234, Schedule!$F$226:$FO$226, Schedule!$F$236:$FO$236, 0)</f>
        <v>0</v>
      </c>
      <c r="WMB250" s="214">
        <f>_xlfn.XLOOKUP(WMB234, Schedule!$F$226:$FO$226, Schedule!$F$236:$FO$236, 0)</f>
        <v>0</v>
      </c>
      <c r="WMC250" s="214">
        <f>_xlfn.XLOOKUP(WMC234, Schedule!$F$226:$FO$226, Schedule!$F$236:$FO$236, 0)</f>
        <v>0</v>
      </c>
      <c r="WMD250" s="214">
        <f>_xlfn.XLOOKUP(WMD234, Schedule!$F$226:$FO$226, Schedule!$F$236:$FO$236, 0)</f>
        <v>0</v>
      </c>
      <c r="WME250" s="214">
        <f>_xlfn.XLOOKUP(WME234, Schedule!$F$226:$FO$226, Schedule!$F$236:$FO$236, 0)</f>
        <v>0</v>
      </c>
      <c r="WMF250" s="214">
        <f>_xlfn.XLOOKUP(WMF234, Schedule!$F$226:$FO$226, Schedule!$F$236:$FO$236, 0)</f>
        <v>0</v>
      </c>
      <c r="WMG250" s="214">
        <f>_xlfn.XLOOKUP(WMG234, Schedule!$F$226:$FO$226, Schedule!$F$236:$FO$236, 0)</f>
        <v>0</v>
      </c>
      <c r="WMH250" s="214">
        <f>_xlfn.XLOOKUP(WMH234, Schedule!$F$226:$FO$226, Schedule!$F$236:$FO$236, 0)</f>
        <v>0</v>
      </c>
      <c r="WMI250" s="214">
        <f>_xlfn.XLOOKUP(WMI234, Schedule!$F$226:$FO$226, Schedule!$F$236:$FO$236, 0)</f>
        <v>0</v>
      </c>
      <c r="WMJ250" s="214">
        <f>_xlfn.XLOOKUP(WMJ234, Schedule!$F$226:$FO$226, Schedule!$F$236:$FO$236, 0)</f>
        <v>0</v>
      </c>
      <c r="WMK250" s="214">
        <f>_xlfn.XLOOKUP(WMK234, Schedule!$F$226:$FO$226, Schedule!$F$236:$FO$236, 0)</f>
        <v>0</v>
      </c>
      <c r="WML250" s="214">
        <f>_xlfn.XLOOKUP(WML234, Schedule!$F$226:$FO$226, Schedule!$F$236:$FO$236, 0)</f>
        <v>0</v>
      </c>
      <c r="WMM250" s="214">
        <f>_xlfn.XLOOKUP(WMM234, Schedule!$F$226:$FO$226, Schedule!$F$236:$FO$236, 0)</f>
        <v>0</v>
      </c>
      <c r="WMN250" s="214">
        <f>_xlfn.XLOOKUP(WMN234, Schedule!$F$226:$FO$226, Schedule!$F$236:$FO$236, 0)</f>
        <v>0</v>
      </c>
      <c r="WMO250" s="214">
        <f>_xlfn.XLOOKUP(WMO234, Schedule!$F$226:$FO$226, Schedule!$F$236:$FO$236, 0)</f>
        <v>0</v>
      </c>
      <c r="WMP250" s="214">
        <f>_xlfn.XLOOKUP(WMP234, Schedule!$F$226:$FO$226, Schedule!$F$236:$FO$236, 0)</f>
        <v>0</v>
      </c>
      <c r="WMQ250" s="214">
        <f>_xlfn.XLOOKUP(WMQ234, Schedule!$F$226:$FO$226, Schedule!$F$236:$FO$236, 0)</f>
        <v>0</v>
      </c>
      <c r="WMR250" s="214">
        <f>_xlfn.XLOOKUP(WMR234, Schedule!$F$226:$FO$226, Schedule!$F$236:$FO$236, 0)</f>
        <v>0</v>
      </c>
      <c r="WMS250" s="214">
        <f>_xlfn.XLOOKUP(WMS234, Schedule!$F$226:$FO$226, Schedule!$F$236:$FO$236, 0)</f>
        <v>0</v>
      </c>
      <c r="WMT250" s="214">
        <f>_xlfn.XLOOKUP(WMT234, Schedule!$F$226:$FO$226, Schedule!$F$236:$FO$236, 0)</f>
        <v>0</v>
      </c>
      <c r="WMU250" s="214">
        <f>_xlfn.XLOOKUP(WMU234, Schedule!$F$226:$FO$226, Schedule!$F$236:$FO$236, 0)</f>
        <v>0</v>
      </c>
      <c r="WMV250" s="214">
        <f>_xlfn.XLOOKUP(WMV234, Schedule!$F$226:$FO$226, Schedule!$F$236:$FO$236, 0)</f>
        <v>0</v>
      </c>
      <c r="WMW250" s="214">
        <f>_xlfn.XLOOKUP(WMW234, Schedule!$F$226:$FO$226, Schedule!$F$236:$FO$236, 0)</f>
        <v>0</v>
      </c>
      <c r="WMX250" s="214">
        <f>_xlfn.XLOOKUP(WMX234, Schedule!$F$226:$FO$226, Schedule!$F$236:$FO$236, 0)</f>
        <v>0</v>
      </c>
      <c r="WMY250" s="214">
        <f>_xlfn.XLOOKUP(WMY234, Schedule!$F$226:$FO$226, Schedule!$F$236:$FO$236, 0)</f>
        <v>0</v>
      </c>
      <c r="WMZ250" s="214">
        <f>_xlfn.XLOOKUP(WMZ234, Schedule!$F$226:$FO$226, Schedule!$F$236:$FO$236, 0)</f>
        <v>0</v>
      </c>
      <c r="WNA250" s="214">
        <f>_xlfn.XLOOKUP(WNA234, Schedule!$F$226:$FO$226, Schedule!$F$236:$FO$236, 0)</f>
        <v>0</v>
      </c>
      <c r="WNB250" s="214">
        <f>_xlfn.XLOOKUP(WNB234, Schedule!$F$226:$FO$226, Schedule!$F$236:$FO$236, 0)</f>
        <v>0</v>
      </c>
      <c r="WNC250" s="214">
        <f>_xlfn.XLOOKUP(WNC234, Schedule!$F$226:$FO$226, Schedule!$F$236:$FO$236, 0)</f>
        <v>0</v>
      </c>
      <c r="WND250" s="214">
        <f>_xlfn.XLOOKUP(WND234, Schedule!$F$226:$FO$226, Schedule!$F$236:$FO$236, 0)</f>
        <v>0</v>
      </c>
      <c r="WNE250" s="214">
        <f>_xlfn.XLOOKUP(WNE234, Schedule!$F$226:$FO$226, Schedule!$F$236:$FO$236, 0)</f>
        <v>0</v>
      </c>
      <c r="WNF250" s="214">
        <f>_xlfn.XLOOKUP(WNF234, Schedule!$F$226:$FO$226, Schedule!$F$236:$FO$236, 0)</f>
        <v>0</v>
      </c>
      <c r="WNG250" s="214">
        <f>_xlfn.XLOOKUP(WNG234, Schedule!$F$226:$FO$226, Schedule!$F$236:$FO$236, 0)</f>
        <v>0</v>
      </c>
      <c r="WNH250" s="214">
        <f>_xlfn.XLOOKUP(WNH234, Schedule!$F$226:$FO$226, Schedule!$F$236:$FO$236, 0)</f>
        <v>0</v>
      </c>
      <c r="WNI250" s="214">
        <f>_xlfn.XLOOKUP(WNI234, Schedule!$F$226:$FO$226, Schedule!$F$236:$FO$236, 0)</f>
        <v>0</v>
      </c>
      <c r="WNJ250" s="214">
        <f>_xlfn.XLOOKUP(WNJ234, Schedule!$F$226:$FO$226, Schedule!$F$236:$FO$236, 0)</f>
        <v>0</v>
      </c>
      <c r="WNK250" s="214">
        <f>_xlfn.XLOOKUP(WNK234, Schedule!$F$226:$FO$226, Schedule!$F$236:$FO$236, 0)</f>
        <v>0</v>
      </c>
      <c r="WNL250" s="214">
        <f>_xlfn.XLOOKUP(WNL234, Schedule!$F$226:$FO$226, Schedule!$F$236:$FO$236, 0)</f>
        <v>0</v>
      </c>
      <c r="WNM250" s="214">
        <f>_xlfn.XLOOKUP(WNM234, Schedule!$F$226:$FO$226, Schedule!$F$236:$FO$236, 0)</f>
        <v>0</v>
      </c>
      <c r="WNN250" s="214">
        <f>_xlfn.XLOOKUP(WNN234, Schedule!$F$226:$FO$226, Schedule!$F$236:$FO$236, 0)</f>
        <v>0</v>
      </c>
      <c r="WNO250" s="214">
        <f>_xlfn.XLOOKUP(WNO234, Schedule!$F$226:$FO$226, Schedule!$F$236:$FO$236, 0)</f>
        <v>0</v>
      </c>
      <c r="WNP250" s="214">
        <f>_xlfn.XLOOKUP(WNP234, Schedule!$F$226:$FO$226, Schedule!$F$236:$FO$236, 0)</f>
        <v>0</v>
      </c>
      <c r="WNQ250" s="214">
        <f>_xlfn.XLOOKUP(WNQ234, Schedule!$F$226:$FO$226, Schedule!$F$236:$FO$236, 0)</f>
        <v>0</v>
      </c>
      <c r="WNR250" s="214">
        <f>_xlfn.XLOOKUP(WNR234, Schedule!$F$226:$FO$226, Schedule!$F$236:$FO$236, 0)</f>
        <v>0</v>
      </c>
      <c r="WNS250" s="214">
        <f>_xlfn.XLOOKUP(WNS234, Schedule!$F$226:$FO$226, Schedule!$F$236:$FO$236, 0)</f>
        <v>0</v>
      </c>
      <c r="WNT250" s="214">
        <f>_xlfn.XLOOKUP(WNT234, Schedule!$F$226:$FO$226, Schedule!$F$236:$FO$236, 0)</f>
        <v>0</v>
      </c>
      <c r="WNU250" s="214">
        <f>_xlfn.XLOOKUP(WNU234, Schedule!$F$226:$FO$226, Schedule!$F$236:$FO$236, 0)</f>
        <v>0</v>
      </c>
      <c r="WNV250" s="214">
        <f>_xlfn.XLOOKUP(WNV234, Schedule!$F$226:$FO$226, Schedule!$F$236:$FO$236, 0)</f>
        <v>0</v>
      </c>
      <c r="WNW250" s="214">
        <f>_xlfn.XLOOKUP(WNW234, Schedule!$F$226:$FO$226, Schedule!$F$236:$FO$236, 0)</f>
        <v>0</v>
      </c>
      <c r="WNX250" s="214">
        <f>_xlfn.XLOOKUP(WNX234, Schedule!$F$226:$FO$226, Schedule!$F$236:$FO$236, 0)</f>
        <v>0</v>
      </c>
      <c r="WNY250" s="214">
        <f>_xlfn.XLOOKUP(WNY234, Schedule!$F$226:$FO$226, Schedule!$F$236:$FO$236, 0)</f>
        <v>0</v>
      </c>
      <c r="WNZ250" s="214">
        <f>_xlfn.XLOOKUP(WNZ234, Schedule!$F$226:$FO$226, Schedule!$F$236:$FO$236, 0)</f>
        <v>0</v>
      </c>
      <c r="WOA250" s="214">
        <f>_xlfn.XLOOKUP(WOA234, Schedule!$F$226:$FO$226, Schedule!$F$236:$FO$236, 0)</f>
        <v>0</v>
      </c>
      <c r="WOB250" s="214">
        <f>_xlfn.XLOOKUP(WOB234, Schedule!$F$226:$FO$226, Schedule!$F$236:$FO$236, 0)</f>
        <v>0</v>
      </c>
      <c r="WOC250" s="214">
        <f>_xlfn.XLOOKUP(WOC234, Schedule!$F$226:$FO$226, Schedule!$F$236:$FO$236, 0)</f>
        <v>0</v>
      </c>
      <c r="WOD250" s="214">
        <f>_xlfn.XLOOKUP(WOD234, Schedule!$F$226:$FO$226, Schedule!$F$236:$FO$236, 0)</f>
        <v>0</v>
      </c>
      <c r="WOE250" s="214">
        <f>_xlfn.XLOOKUP(WOE234, Schedule!$F$226:$FO$226, Schedule!$F$236:$FO$236, 0)</f>
        <v>0</v>
      </c>
      <c r="WOF250" s="214">
        <f>_xlfn.XLOOKUP(WOF234, Schedule!$F$226:$FO$226, Schedule!$F$236:$FO$236, 0)</f>
        <v>0</v>
      </c>
      <c r="WOG250" s="214">
        <f>_xlfn.XLOOKUP(WOG234, Schedule!$F$226:$FO$226, Schedule!$F$236:$FO$236, 0)</f>
        <v>0</v>
      </c>
      <c r="WOH250" s="214">
        <f>_xlfn.XLOOKUP(WOH234, Schedule!$F$226:$FO$226, Schedule!$F$236:$FO$236, 0)</f>
        <v>0</v>
      </c>
      <c r="WOI250" s="214">
        <f>_xlfn.XLOOKUP(WOI234, Schedule!$F$226:$FO$226, Schedule!$F$236:$FO$236, 0)</f>
        <v>0</v>
      </c>
      <c r="WOJ250" s="214">
        <f>_xlfn.XLOOKUP(WOJ234, Schedule!$F$226:$FO$226, Schedule!$F$236:$FO$236, 0)</f>
        <v>0</v>
      </c>
      <c r="WOK250" s="214">
        <f>_xlfn.XLOOKUP(WOK234, Schedule!$F$226:$FO$226, Schedule!$F$236:$FO$236, 0)</f>
        <v>0</v>
      </c>
      <c r="WOL250" s="214">
        <f>_xlfn.XLOOKUP(WOL234, Schedule!$F$226:$FO$226, Schedule!$F$236:$FO$236, 0)</f>
        <v>0</v>
      </c>
      <c r="WOM250" s="214">
        <f>_xlfn.XLOOKUP(WOM234, Schedule!$F$226:$FO$226, Schedule!$F$236:$FO$236, 0)</f>
        <v>0</v>
      </c>
      <c r="WON250" s="214">
        <f>_xlfn.XLOOKUP(WON234, Schedule!$F$226:$FO$226, Schedule!$F$236:$FO$236, 0)</f>
        <v>0</v>
      </c>
      <c r="WOO250" s="214">
        <f>_xlfn.XLOOKUP(WOO234, Schedule!$F$226:$FO$226, Schedule!$F$236:$FO$236, 0)</f>
        <v>0</v>
      </c>
      <c r="WOP250" s="214">
        <f>_xlfn.XLOOKUP(WOP234, Schedule!$F$226:$FO$226, Schedule!$F$236:$FO$236, 0)</f>
        <v>0</v>
      </c>
      <c r="WOQ250" s="214">
        <f>_xlfn.XLOOKUP(WOQ234, Schedule!$F$226:$FO$226, Schedule!$F$236:$FO$236, 0)</f>
        <v>0</v>
      </c>
      <c r="WOR250" s="214">
        <f>_xlfn.XLOOKUP(WOR234, Schedule!$F$226:$FO$226, Schedule!$F$236:$FO$236, 0)</f>
        <v>0</v>
      </c>
      <c r="WOS250" s="214">
        <f>_xlfn.XLOOKUP(WOS234, Schedule!$F$226:$FO$226, Schedule!$F$236:$FO$236, 0)</f>
        <v>0</v>
      </c>
      <c r="WOT250" s="214">
        <f>_xlfn.XLOOKUP(WOT234, Schedule!$F$226:$FO$226, Schedule!$F$236:$FO$236, 0)</f>
        <v>0</v>
      </c>
      <c r="WOU250" s="214">
        <f>_xlfn.XLOOKUP(WOU234, Schedule!$F$226:$FO$226, Schedule!$F$236:$FO$236, 0)</f>
        <v>0</v>
      </c>
      <c r="WOV250" s="214">
        <f>_xlfn.XLOOKUP(WOV234, Schedule!$F$226:$FO$226, Schedule!$F$236:$FO$236, 0)</f>
        <v>0</v>
      </c>
      <c r="WOW250" s="214">
        <f>_xlfn.XLOOKUP(WOW234, Schedule!$F$226:$FO$226, Schedule!$F$236:$FO$236, 0)</f>
        <v>0</v>
      </c>
      <c r="WOX250" s="214">
        <f>_xlfn.XLOOKUP(WOX234, Schedule!$F$226:$FO$226, Schedule!$F$236:$FO$236, 0)</f>
        <v>0</v>
      </c>
      <c r="WOY250" s="214">
        <f>_xlfn.XLOOKUP(WOY234, Schedule!$F$226:$FO$226, Schedule!$F$236:$FO$236, 0)</f>
        <v>0</v>
      </c>
      <c r="WOZ250" s="214">
        <f>_xlfn.XLOOKUP(WOZ234, Schedule!$F$226:$FO$226, Schedule!$F$236:$FO$236, 0)</f>
        <v>0</v>
      </c>
      <c r="WPA250" s="214">
        <f>_xlfn.XLOOKUP(WPA234, Schedule!$F$226:$FO$226, Schedule!$F$236:$FO$236, 0)</f>
        <v>0</v>
      </c>
      <c r="WPB250" s="214">
        <f>_xlfn.XLOOKUP(WPB234, Schedule!$F$226:$FO$226, Schedule!$F$236:$FO$236, 0)</f>
        <v>0</v>
      </c>
      <c r="WPC250" s="214">
        <f>_xlfn.XLOOKUP(WPC234, Schedule!$F$226:$FO$226, Schedule!$F$236:$FO$236, 0)</f>
        <v>0</v>
      </c>
      <c r="WPD250" s="214">
        <f>_xlfn.XLOOKUP(WPD234, Schedule!$F$226:$FO$226, Schedule!$F$236:$FO$236, 0)</f>
        <v>0</v>
      </c>
      <c r="WPE250" s="214">
        <f>_xlfn.XLOOKUP(WPE234, Schedule!$F$226:$FO$226, Schedule!$F$236:$FO$236, 0)</f>
        <v>0</v>
      </c>
      <c r="WPF250" s="214">
        <f>_xlfn.XLOOKUP(WPF234, Schedule!$F$226:$FO$226, Schedule!$F$236:$FO$236, 0)</f>
        <v>0</v>
      </c>
      <c r="WPG250" s="214">
        <f>_xlfn.XLOOKUP(WPG234, Schedule!$F$226:$FO$226, Schedule!$F$236:$FO$236, 0)</f>
        <v>0</v>
      </c>
      <c r="WPH250" s="214">
        <f>_xlfn.XLOOKUP(WPH234, Schedule!$F$226:$FO$226, Schedule!$F$236:$FO$236, 0)</f>
        <v>0</v>
      </c>
      <c r="WPI250" s="214">
        <f>_xlfn.XLOOKUP(WPI234, Schedule!$F$226:$FO$226, Schedule!$F$236:$FO$236, 0)</f>
        <v>0</v>
      </c>
      <c r="WPJ250" s="214">
        <f>_xlfn.XLOOKUP(WPJ234, Schedule!$F$226:$FO$226, Schedule!$F$236:$FO$236, 0)</f>
        <v>0</v>
      </c>
      <c r="WPK250" s="214">
        <f>_xlfn.XLOOKUP(WPK234, Schedule!$F$226:$FO$226, Schedule!$F$236:$FO$236, 0)</f>
        <v>0</v>
      </c>
      <c r="WPL250" s="214">
        <f>_xlfn.XLOOKUP(WPL234, Schedule!$F$226:$FO$226, Schedule!$F$236:$FO$236, 0)</f>
        <v>0</v>
      </c>
      <c r="WPM250" s="214">
        <f>_xlfn.XLOOKUP(WPM234, Schedule!$F$226:$FO$226, Schedule!$F$236:$FO$236, 0)</f>
        <v>0</v>
      </c>
      <c r="WPN250" s="214">
        <f>_xlfn.XLOOKUP(WPN234, Schedule!$F$226:$FO$226, Schedule!$F$236:$FO$236, 0)</f>
        <v>0</v>
      </c>
      <c r="WPO250" s="214">
        <f>_xlfn.XLOOKUP(WPO234, Schedule!$F$226:$FO$226, Schedule!$F$236:$FO$236, 0)</f>
        <v>0</v>
      </c>
      <c r="WPP250" s="214">
        <f>_xlfn.XLOOKUP(WPP234, Schedule!$F$226:$FO$226, Schedule!$F$236:$FO$236, 0)</f>
        <v>0</v>
      </c>
      <c r="WPQ250" s="214">
        <f>_xlfn.XLOOKUP(WPQ234, Schedule!$F$226:$FO$226, Schedule!$F$236:$FO$236, 0)</f>
        <v>0</v>
      </c>
      <c r="WPR250" s="214">
        <f>_xlfn.XLOOKUP(WPR234, Schedule!$F$226:$FO$226, Schedule!$F$236:$FO$236, 0)</f>
        <v>0</v>
      </c>
      <c r="WPS250" s="214">
        <f>_xlfn.XLOOKUP(WPS234, Schedule!$F$226:$FO$226, Schedule!$F$236:$FO$236, 0)</f>
        <v>0</v>
      </c>
      <c r="WPT250" s="214">
        <f>_xlfn.XLOOKUP(WPT234, Schedule!$F$226:$FO$226, Schedule!$F$236:$FO$236, 0)</f>
        <v>0</v>
      </c>
      <c r="WPU250" s="214">
        <f>_xlfn.XLOOKUP(WPU234, Schedule!$F$226:$FO$226, Schedule!$F$236:$FO$236, 0)</f>
        <v>0</v>
      </c>
      <c r="WPV250" s="214">
        <f>_xlfn.XLOOKUP(WPV234, Schedule!$F$226:$FO$226, Schedule!$F$236:$FO$236, 0)</f>
        <v>0</v>
      </c>
      <c r="WPW250" s="214">
        <f>_xlfn.XLOOKUP(WPW234, Schedule!$F$226:$FO$226, Schedule!$F$236:$FO$236, 0)</f>
        <v>0</v>
      </c>
      <c r="WPX250" s="214">
        <f>_xlfn.XLOOKUP(WPX234, Schedule!$F$226:$FO$226, Schedule!$F$236:$FO$236, 0)</f>
        <v>0</v>
      </c>
      <c r="WPY250" s="214">
        <f>_xlfn.XLOOKUP(WPY234, Schedule!$F$226:$FO$226, Schedule!$F$236:$FO$236, 0)</f>
        <v>0</v>
      </c>
      <c r="WPZ250" s="214">
        <f>_xlfn.XLOOKUP(WPZ234, Schedule!$F$226:$FO$226, Schedule!$F$236:$FO$236, 0)</f>
        <v>0</v>
      </c>
      <c r="WQA250" s="214">
        <f>_xlfn.XLOOKUP(WQA234, Schedule!$F$226:$FO$226, Schedule!$F$236:$FO$236, 0)</f>
        <v>0</v>
      </c>
      <c r="WQB250" s="214">
        <f>_xlfn.XLOOKUP(WQB234, Schedule!$F$226:$FO$226, Schedule!$F$236:$FO$236, 0)</f>
        <v>0</v>
      </c>
      <c r="WQC250" s="214">
        <f>_xlfn.XLOOKUP(WQC234, Schedule!$F$226:$FO$226, Schedule!$F$236:$FO$236, 0)</f>
        <v>0</v>
      </c>
      <c r="WQD250" s="214">
        <f>_xlfn.XLOOKUP(WQD234, Schedule!$F$226:$FO$226, Schedule!$F$236:$FO$236, 0)</f>
        <v>0</v>
      </c>
      <c r="WQE250" s="214">
        <f>_xlfn.XLOOKUP(WQE234, Schedule!$F$226:$FO$226, Schedule!$F$236:$FO$236, 0)</f>
        <v>0</v>
      </c>
      <c r="WQF250" s="214">
        <f>_xlfn.XLOOKUP(WQF234, Schedule!$F$226:$FO$226, Schedule!$F$236:$FO$236, 0)</f>
        <v>0</v>
      </c>
      <c r="WQG250" s="214">
        <f>_xlfn.XLOOKUP(WQG234, Schedule!$F$226:$FO$226, Schedule!$F$236:$FO$236, 0)</f>
        <v>0</v>
      </c>
      <c r="WQH250" s="214">
        <f>_xlfn.XLOOKUP(WQH234, Schedule!$F$226:$FO$226, Schedule!$F$236:$FO$236, 0)</f>
        <v>0</v>
      </c>
      <c r="WQI250" s="214">
        <f>_xlfn.XLOOKUP(WQI234, Schedule!$F$226:$FO$226, Schedule!$F$236:$FO$236, 0)</f>
        <v>0</v>
      </c>
      <c r="WQJ250" s="214">
        <f>_xlfn.XLOOKUP(WQJ234, Schedule!$F$226:$FO$226, Schedule!$F$236:$FO$236, 0)</f>
        <v>0</v>
      </c>
      <c r="WQK250" s="214">
        <f>_xlfn.XLOOKUP(WQK234, Schedule!$F$226:$FO$226, Schedule!$F$236:$FO$236, 0)</f>
        <v>0</v>
      </c>
      <c r="WQL250" s="214">
        <f>_xlfn.XLOOKUP(WQL234, Schedule!$F$226:$FO$226, Schedule!$F$236:$FO$236, 0)</f>
        <v>0</v>
      </c>
      <c r="WQM250" s="214">
        <f>_xlfn.XLOOKUP(WQM234, Schedule!$F$226:$FO$226, Schedule!$F$236:$FO$236, 0)</f>
        <v>0</v>
      </c>
      <c r="WQN250" s="214">
        <f>_xlfn.XLOOKUP(WQN234, Schedule!$F$226:$FO$226, Schedule!$F$236:$FO$236, 0)</f>
        <v>0</v>
      </c>
      <c r="WQO250" s="214">
        <f>_xlfn.XLOOKUP(WQO234, Schedule!$F$226:$FO$226, Schedule!$F$236:$FO$236, 0)</f>
        <v>0</v>
      </c>
      <c r="WQP250" s="214">
        <f>_xlfn.XLOOKUP(WQP234, Schedule!$F$226:$FO$226, Schedule!$F$236:$FO$236, 0)</f>
        <v>0</v>
      </c>
      <c r="WQQ250" s="214">
        <f>_xlfn.XLOOKUP(WQQ234, Schedule!$F$226:$FO$226, Schedule!$F$236:$FO$236, 0)</f>
        <v>0</v>
      </c>
      <c r="WQR250" s="214">
        <f>_xlfn.XLOOKUP(WQR234, Schedule!$F$226:$FO$226, Schedule!$F$236:$FO$236, 0)</f>
        <v>0</v>
      </c>
      <c r="WQS250" s="214">
        <f>_xlfn.XLOOKUP(WQS234, Schedule!$F$226:$FO$226, Schedule!$F$236:$FO$236, 0)</f>
        <v>0</v>
      </c>
      <c r="WQT250" s="214">
        <f>_xlfn.XLOOKUP(WQT234, Schedule!$F$226:$FO$226, Schedule!$F$236:$FO$236, 0)</f>
        <v>0</v>
      </c>
      <c r="WQU250" s="214">
        <f>_xlfn.XLOOKUP(WQU234, Schedule!$F$226:$FO$226, Schedule!$F$236:$FO$236, 0)</f>
        <v>0</v>
      </c>
      <c r="WQV250" s="214">
        <f>_xlfn.XLOOKUP(WQV234, Schedule!$F$226:$FO$226, Schedule!$F$236:$FO$236, 0)</f>
        <v>0</v>
      </c>
      <c r="WQW250" s="214">
        <f>_xlfn.XLOOKUP(WQW234, Schedule!$F$226:$FO$226, Schedule!$F$236:$FO$236, 0)</f>
        <v>0</v>
      </c>
      <c r="WQX250" s="214">
        <f>_xlfn.XLOOKUP(WQX234, Schedule!$F$226:$FO$226, Schedule!$F$236:$FO$236, 0)</f>
        <v>0</v>
      </c>
      <c r="WQY250" s="214">
        <f>_xlfn.XLOOKUP(WQY234, Schedule!$F$226:$FO$226, Schedule!$F$236:$FO$236, 0)</f>
        <v>0</v>
      </c>
      <c r="WQZ250" s="214">
        <f>_xlfn.XLOOKUP(WQZ234, Schedule!$F$226:$FO$226, Schedule!$F$236:$FO$236, 0)</f>
        <v>0</v>
      </c>
      <c r="WRA250" s="214">
        <f>_xlfn.XLOOKUP(WRA234, Schedule!$F$226:$FO$226, Schedule!$F$236:$FO$236, 0)</f>
        <v>0</v>
      </c>
      <c r="WRB250" s="214">
        <f>_xlfn.XLOOKUP(WRB234, Schedule!$F$226:$FO$226, Schedule!$F$236:$FO$236, 0)</f>
        <v>0</v>
      </c>
      <c r="WRC250" s="214">
        <f>_xlfn.XLOOKUP(WRC234, Schedule!$F$226:$FO$226, Schedule!$F$236:$FO$236, 0)</f>
        <v>0</v>
      </c>
      <c r="WRD250" s="214">
        <f>_xlfn.XLOOKUP(WRD234, Schedule!$F$226:$FO$226, Schedule!$F$236:$FO$236, 0)</f>
        <v>0</v>
      </c>
      <c r="WRE250" s="214">
        <f>_xlfn.XLOOKUP(WRE234, Schedule!$F$226:$FO$226, Schedule!$F$236:$FO$236, 0)</f>
        <v>0</v>
      </c>
      <c r="WRF250" s="214">
        <f>_xlfn.XLOOKUP(WRF234, Schedule!$F$226:$FO$226, Schedule!$F$236:$FO$236, 0)</f>
        <v>0</v>
      </c>
      <c r="WRG250" s="214">
        <f>_xlfn.XLOOKUP(WRG234, Schedule!$F$226:$FO$226, Schedule!$F$236:$FO$236, 0)</f>
        <v>0</v>
      </c>
      <c r="WRH250" s="214">
        <f>_xlfn.XLOOKUP(WRH234, Schedule!$F$226:$FO$226, Schedule!$F$236:$FO$236, 0)</f>
        <v>0</v>
      </c>
      <c r="WRI250" s="214">
        <f>_xlfn.XLOOKUP(WRI234, Schedule!$F$226:$FO$226, Schedule!$F$236:$FO$236, 0)</f>
        <v>0</v>
      </c>
      <c r="WRJ250" s="214">
        <f>_xlfn.XLOOKUP(WRJ234, Schedule!$F$226:$FO$226, Schedule!$F$236:$FO$236, 0)</f>
        <v>0</v>
      </c>
      <c r="WRK250" s="214">
        <f>_xlfn.XLOOKUP(WRK234, Schedule!$F$226:$FO$226, Schedule!$F$236:$FO$236, 0)</f>
        <v>0</v>
      </c>
      <c r="WRL250" s="214">
        <f>_xlfn.XLOOKUP(WRL234, Schedule!$F$226:$FO$226, Schedule!$F$236:$FO$236, 0)</f>
        <v>0</v>
      </c>
      <c r="WRM250" s="214">
        <f>_xlfn.XLOOKUP(WRM234, Schedule!$F$226:$FO$226, Schedule!$F$236:$FO$236, 0)</f>
        <v>0</v>
      </c>
      <c r="WRN250" s="214">
        <f>_xlfn.XLOOKUP(WRN234, Schedule!$F$226:$FO$226, Schedule!$F$236:$FO$236, 0)</f>
        <v>0</v>
      </c>
      <c r="WRO250" s="214">
        <f>_xlfn.XLOOKUP(WRO234, Schedule!$F$226:$FO$226, Schedule!$F$236:$FO$236, 0)</f>
        <v>0</v>
      </c>
      <c r="WRP250" s="214">
        <f>_xlfn.XLOOKUP(WRP234, Schedule!$F$226:$FO$226, Schedule!$F$236:$FO$236, 0)</f>
        <v>0</v>
      </c>
      <c r="WRQ250" s="214">
        <f>_xlfn.XLOOKUP(WRQ234, Schedule!$F$226:$FO$226, Schedule!$F$236:$FO$236, 0)</f>
        <v>0</v>
      </c>
      <c r="WRR250" s="214">
        <f>_xlfn.XLOOKUP(WRR234, Schedule!$F$226:$FO$226, Schedule!$F$236:$FO$236, 0)</f>
        <v>0</v>
      </c>
      <c r="WRS250" s="214">
        <f>_xlfn.XLOOKUP(WRS234, Schedule!$F$226:$FO$226, Schedule!$F$236:$FO$236, 0)</f>
        <v>0</v>
      </c>
      <c r="WRT250" s="214">
        <f>_xlfn.XLOOKUP(WRT234, Schedule!$F$226:$FO$226, Schedule!$F$236:$FO$236, 0)</f>
        <v>0</v>
      </c>
      <c r="WRU250" s="214">
        <f>_xlfn.XLOOKUP(WRU234, Schedule!$F$226:$FO$226, Schedule!$F$236:$FO$236, 0)</f>
        <v>0</v>
      </c>
      <c r="WRV250" s="214">
        <f>_xlfn.XLOOKUP(WRV234, Schedule!$F$226:$FO$226, Schedule!$F$236:$FO$236, 0)</f>
        <v>0</v>
      </c>
      <c r="WRW250" s="214">
        <f>_xlfn.XLOOKUP(WRW234, Schedule!$F$226:$FO$226, Schedule!$F$236:$FO$236, 0)</f>
        <v>0</v>
      </c>
      <c r="WRX250" s="214">
        <f>_xlfn.XLOOKUP(WRX234, Schedule!$F$226:$FO$226, Schedule!$F$236:$FO$236, 0)</f>
        <v>0</v>
      </c>
      <c r="WRY250" s="214">
        <f>_xlfn.XLOOKUP(WRY234, Schedule!$F$226:$FO$226, Schedule!$F$236:$FO$236, 0)</f>
        <v>0</v>
      </c>
      <c r="WRZ250" s="214">
        <f>_xlfn.XLOOKUP(WRZ234, Schedule!$F$226:$FO$226, Schedule!$F$236:$FO$236, 0)</f>
        <v>0</v>
      </c>
      <c r="WSA250" s="214">
        <f>_xlfn.XLOOKUP(WSA234, Schedule!$F$226:$FO$226, Schedule!$F$236:$FO$236, 0)</f>
        <v>0</v>
      </c>
      <c r="WSB250" s="214">
        <f>_xlfn.XLOOKUP(WSB234, Schedule!$F$226:$FO$226, Schedule!$F$236:$FO$236, 0)</f>
        <v>0</v>
      </c>
      <c r="WSC250" s="214">
        <f>_xlfn.XLOOKUP(WSC234, Schedule!$F$226:$FO$226, Schedule!$F$236:$FO$236, 0)</f>
        <v>0</v>
      </c>
      <c r="WSD250" s="214">
        <f>_xlfn.XLOOKUP(WSD234, Schedule!$F$226:$FO$226, Schedule!$F$236:$FO$236, 0)</f>
        <v>0</v>
      </c>
      <c r="WSE250" s="214">
        <f>_xlfn.XLOOKUP(WSE234, Schedule!$F$226:$FO$226, Schedule!$F$236:$FO$236, 0)</f>
        <v>0</v>
      </c>
      <c r="WSF250" s="214">
        <f>_xlfn.XLOOKUP(WSF234, Schedule!$F$226:$FO$226, Schedule!$F$236:$FO$236, 0)</f>
        <v>0</v>
      </c>
      <c r="WSG250" s="214">
        <f>_xlfn.XLOOKUP(WSG234, Schedule!$F$226:$FO$226, Schedule!$F$236:$FO$236, 0)</f>
        <v>0</v>
      </c>
      <c r="WSH250" s="214">
        <f>_xlfn.XLOOKUP(WSH234, Schedule!$F$226:$FO$226, Schedule!$F$236:$FO$236, 0)</f>
        <v>0</v>
      </c>
      <c r="WSI250" s="214">
        <f>_xlfn.XLOOKUP(WSI234, Schedule!$F$226:$FO$226, Schedule!$F$236:$FO$236, 0)</f>
        <v>0</v>
      </c>
      <c r="WSJ250" s="214">
        <f>_xlfn.XLOOKUP(WSJ234, Schedule!$F$226:$FO$226, Schedule!$F$236:$FO$236, 0)</f>
        <v>0</v>
      </c>
      <c r="WSK250" s="214">
        <f>_xlfn.XLOOKUP(WSK234, Schedule!$F$226:$FO$226, Schedule!$F$236:$FO$236, 0)</f>
        <v>0</v>
      </c>
      <c r="WSL250" s="214">
        <f>_xlfn.XLOOKUP(WSL234, Schedule!$F$226:$FO$226, Schedule!$F$236:$FO$236, 0)</f>
        <v>0</v>
      </c>
      <c r="WSM250" s="214">
        <f>_xlfn.XLOOKUP(WSM234, Schedule!$F$226:$FO$226, Schedule!$F$236:$FO$236, 0)</f>
        <v>0</v>
      </c>
      <c r="WSN250" s="214">
        <f>_xlfn.XLOOKUP(WSN234, Schedule!$F$226:$FO$226, Schedule!$F$236:$FO$236, 0)</f>
        <v>0</v>
      </c>
      <c r="WSO250" s="214">
        <f>_xlfn.XLOOKUP(WSO234, Schedule!$F$226:$FO$226, Schedule!$F$236:$FO$236, 0)</f>
        <v>0</v>
      </c>
      <c r="WSP250" s="214">
        <f>_xlfn.XLOOKUP(WSP234, Schedule!$F$226:$FO$226, Schedule!$F$236:$FO$236, 0)</f>
        <v>0</v>
      </c>
      <c r="WSQ250" s="214">
        <f>_xlfn.XLOOKUP(WSQ234, Schedule!$F$226:$FO$226, Schedule!$F$236:$FO$236, 0)</f>
        <v>0</v>
      </c>
      <c r="WSR250" s="214">
        <f>_xlfn.XLOOKUP(WSR234, Schedule!$F$226:$FO$226, Schedule!$F$236:$FO$236, 0)</f>
        <v>0</v>
      </c>
      <c r="WSS250" s="214">
        <f>_xlfn.XLOOKUP(WSS234, Schedule!$F$226:$FO$226, Schedule!$F$236:$FO$236, 0)</f>
        <v>0</v>
      </c>
      <c r="WST250" s="214">
        <f>_xlfn.XLOOKUP(WST234, Schedule!$F$226:$FO$226, Schedule!$F$236:$FO$236, 0)</f>
        <v>0</v>
      </c>
      <c r="WSU250" s="214">
        <f>_xlfn.XLOOKUP(WSU234, Schedule!$F$226:$FO$226, Schedule!$F$236:$FO$236, 0)</f>
        <v>0</v>
      </c>
      <c r="WSV250" s="214">
        <f>_xlfn.XLOOKUP(WSV234, Schedule!$F$226:$FO$226, Schedule!$F$236:$FO$236, 0)</f>
        <v>0</v>
      </c>
      <c r="WSW250" s="214">
        <f>_xlfn.XLOOKUP(WSW234, Schedule!$F$226:$FO$226, Schedule!$F$236:$FO$236, 0)</f>
        <v>0</v>
      </c>
      <c r="WSX250" s="214">
        <f>_xlfn.XLOOKUP(WSX234, Schedule!$F$226:$FO$226, Schedule!$F$236:$FO$236, 0)</f>
        <v>0</v>
      </c>
      <c r="WSY250" s="214">
        <f>_xlfn.XLOOKUP(WSY234, Schedule!$F$226:$FO$226, Schedule!$F$236:$FO$236, 0)</f>
        <v>0</v>
      </c>
      <c r="WSZ250" s="214">
        <f>_xlfn.XLOOKUP(WSZ234, Schedule!$F$226:$FO$226, Schedule!$F$236:$FO$236, 0)</f>
        <v>0</v>
      </c>
      <c r="WTA250" s="214">
        <f>_xlfn.XLOOKUP(WTA234, Schedule!$F$226:$FO$226, Schedule!$F$236:$FO$236, 0)</f>
        <v>0</v>
      </c>
      <c r="WTB250" s="214">
        <f>_xlfn.XLOOKUP(WTB234, Schedule!$F$226:$FO$226, Schedule!$F$236:$FO$236, 0)</f>
        <v>0</v>
      </c>
      <c r="WTC250" s="214">
        <f>_xlfn.XLOOKUP(WTC234, Schedule!$F$226:$FO$226, Schedule!$F$236:$FO$236, 0)</f>
        <v>0</v>
      </c>
      <c r="WTD250" s="214">
        <f>_xlfn.XLOOKUP(WTD234, Schedule!$F$226:$FO$226, Schedule!$F$236:$FO$236, 0)</f>
        <v>0</v>
      </c>
      <c r="WTE250" s="214">
        <f>_xlfn.XLOOKUP(WTE234, Schedule!$F$226:$FO$226, Schedule!$F$236:$FO$236, 0)</f>
        <v>0</v>
      </c>
      <c r="WTF250" s="214">
        <f>_xlfn.XLOOKUP(WTF234, Schedule!$F$226:$FO$226, Schedule!$F$236:$FO$236, 0)</f>
        <v>0</v>
      </c>
      <c r="WTG250" s="214">
        <f>_xlfn.XLOOKUP(WTG234, Schedule!$F$226:$FO$226, Schedule!$F$236:$FO$236, 0)</f>
        <v>0</v>
      </c>
      <c r="WTH250" s="214">
        <f>_xlfn.XLOOKUP(WTH234, Schedule!$F$226:$FO$226, Schedule!$F$236:$FO$236, 0)</f>
        <v>0</v>
      </c>
      <c r="WTI250" s="214">
        <f>_xlfn.XLOOKUP(WTI234, Schedule!$F$226:$FO$226, Schedule!$F$236:$FO$236, 0)</f>
        <v>0</v>
      </c>
      <c r="WTJ250" s="214">
        <f>_xlfn.XLOOKUP(WTJ234, Schedule!$F$226:$FO$226, Schedule!$F$236:$FO$236, 0)</f>
        <v>0</v>
      </c>
      <c r="WTK250" s="214">
        <f>_xlfn.XLOOKUP(WTK234, Schedule!$F$226:$FO$226, Schedule!$F$236:$FO$236, 0)</f>
        <v>0</v>
      </c>
      <c r="WTL250" s="214">
        <f>_xlfn.XLOOKUP(WTL234, Schedule!$F$226:$FO$226, Schedule!$F$236:$FO$236, 0)</f>
        <v>0</v>
      </c>
      <c r="WTM250" s="214">
        <f>_xlfn.XLOOKUP(WTM234, Schedule!$F$226:$FO$226, Schedule!$F$236:$FO$236, 0)</f>
        <v>0</v>
      </c>
      <c r="WTN250" s="214">
        <f>_xlfn.XLOOKUP(WTN234, Schedule!$F$226:$FO$226, Schedule!$F$236:$FO$236, 0)</f>
        <v>0</v>
      </c>
      <c r="WTO250" s="214">
        <f>_xlfn.XLOOKUP(WTO234, Schedule!$F$226:$FO$226, Schedule!$F$236:$FO$236, 0)</f>
        <v>0</v>
      </c>
      <c r="WTP250" s="214">
        <f>_xlfn.XLOOKUP(WTP234, Schedule!$F$226:$FO$226, Schedule!$F$236:$FO$236, 0)</f>
        <v>0</v>
      </c>
      <c r="WTQ250" s="214">
        <f>_xlfn.XLOOKUP(WTQ234, Schedule!$F$226:$FO$226, Schedule!$F$236:$FO$236, 0)</f>
        <v>0</v>
      </c>
      <c r="WTR250" s="214">
        <f>_xlfn.XLOOKUP(WTR234, Schedule!$F$226:$FO$226, Schedule!$F$236:$FO$236, 0)</f>
        <v>0</v>
      </c>
      <c r="WTS250" s="214">
        <f>_xlfn.XLOOKUP(WTS234, Schedule!$F$226:$FO$226, Schedule!$F$236:$FO$236, 0)</f>
        <v>0</v>
      </c>
      <c r="WTT250" s="214">
        <f>_xlfn.XLOOKUP(WTT234, Schedule!$F$226:$FO$226, Schedule!$F$236:$FO$236, 0)</f>
        <v>0</v>
      </c>
      <c r="WTU250" s="214">
        <f>_xlfn.XLOOKUP(WTU234, Schedule!$F$226:$FO$226, Schedule!$F$236:$FO$236, 0)</f>
        <v>0</v>
      </c>
      <c r="WTV250" s="214">
        <f>_xlfn.XLOOKUP(WTV234, Schedule!$F$226:$FO$226, Schedule!$F$236:$FO$236, 0)</f>
        <v>0</v>
      </c>
      <c r="WTW250" s="214">
        <f>_xlfn.XLOOKUP(WTW234, Schedule!$F$226:$FO$226, Schedule!$F$236:$FO$236, 0)</f>
        <v>0</v>
      </c>
      <c r="WTX250" s="214">
        <f>_xlfn.XLOOKUP(WTX234, Schedule!$F$226:$FO$226, Schedule!$F$236:$FO$236, 0)</f>
        <v>0</v>
      </c>
      <c r="WTY250" s="214">
        <f>_xlfn.XLOOKUP(WTY234, Schedule!$F$226:$FO$226, Schedule!$F$236:$FO$236, 0)</f>
        <v>0</v>
      </c>
      <c r="WTZ250" s="214">
        <f>_xlfn.XLOOKUP(WTZ234, Schedule!$F$226:$FO$226, Schedule!$F$236:$FO$236, 0)</f>
        <v>0</v>
      </c>
      <c r="WUA250" s="214">
        <f>_xlfn.XLOOKUP(WUA234, Schedule!$F$226:$FO$226, Schedule!$F$236:$FO$236, 0)</f>
        <v>0</v>
      </c>
      <c r="WUB250" s="214">
        <f>_xlfn.XLOOKUP(WUB234, Schedule!$F$226:$FO$226, Schedule!$F$236:$FO$236, 0)</f>
        <v>0</v>
      </c>
      <c r="WUC250" s="214">
        <f>_xlfn.XLOOKUP(WUC234, Schedule!$F$226:$FO$226, Schedule!$F$236:$FO$236, 0)</f>
        <v>0</v>
      </c>
      <c r="WUD250" s="214">
        <f>_xlfn.XLOOKUP(WUD234, Schedule!$F$226:$FO$226, Schedule!$F$236:$FO$236, 0)</f>
        <v>0</v>
      </c>
      <c r="WUE250" s="214">
        <f>_xlfn.XLOOKUP(WUE234, Schedule!$F$226:$FO$226, Schedule!$F$236:$FO$236, 0)</f>
        <v>0</v>
      </c>
      <c r="WUF250" s="214">
        <f>_xlfn.XLOOKUP(WUF234, Schedule!$F$226:$FO$226, Schedule!$F$236:$FO$236, 0)</f>
        <v>0</v>
      </c>
      <c r="WUG250" s="214">
        <f>_xlfn.XLOOKUP(WUG234, Schedule!$F$226:$FO$226, Schedule!$F$236:$FO$236, 0)</f>
        <v>0</v>
      </c>
      <c r="WUH250" s="214">
        <f>_xlfn.XLOOKUP(WUH234, Schedule!$F$226:$FO$226, Schedule!$F$236:$FO$236, 0)</f>
        <v>0</v>
      </c>
      <c r="WUI250" s="214">
        <f>_xlfn.XLOOKUP(WUI234, Schedule!$F$226:$FO$226, Schedule!$F$236:$FO$236, 0)</f>
        <v>0</v>
      </c>
      <c r="WUJ250" s="214">
        <f>_xlfn.XLOOKUP(WUJ234, Schedule!$F$226:$FO$226, Schedule!$F$236:$FO$236, 0)</f>
        <v>0</v>
      </c>
      <c r="WUK250" s="214">
        <f>_xlfn.XLOOKUP(WUK234, Schedule!$F$226:$FO$226, Schedule!$F$236:$FO$236, 0)</f>
        <v>0</v>
      </c>
      <c r="WUL250" s="214">
        <f>_xlfn.XLOOKUP(WUL234, Schedule!$F$226:$FO$226, Schedule!$F$236:$FO$236, 0)</f>
        <v>0</v>
      </c>
      <c r="WUM250" s="214">
        <f>_xlfn.XLOOKUP(WUM234, Schedule!$F$226:$FO$226, Schedule!$F$236:$FO$236, 0)</f>
        <v>0</v>
      </c>
      <c r="WUN250" s="214">
        <f>_xlfn.XLOOKUP(WUN234, Schedule!$F$226:$FO$226, Schedule!$F$236:$FO$236, 0)</f>
        <v>0</v>
      </c>
      <c r="WUO250" s="214">
        <f>_xlfn.XLOOKUP(WUO234, Schedule!$F$226:$FO$226, Schedule!$F$236:$FO$236, 0)</f>
        <v>0</v>
      </c>
      <c r="WUP250" s="214">
        <f>_xlfn.XLOOKUP(WUP234, Schedule!$F$226:$FO$226, Schedule!$F$236:$FO$236, 0)</f>
        <v>0</v>
      </c>
      <c r="WUQ250" s="214">
        <f>_xlfn.XLOOKUP(WUQ234, Schedule!$F$226:$FO$226, Schedule!$F$236:$FO$236, 0)</f>
        <v>0</v>
      </c>
      <c r="WUR250" s="214">
        <f>_xlfn.XLOOKUP(WUR234, Schedule!$F$226:$FO$226, Schedule!$F$236:$FO$236, 0)</f>
        <v>0</v>
      </c>
      <c r="WUS250" s="214">
        <f>_xlfn.XLOOKUP(WUS234, Schedule!$F$226:$FO$226, Schedule!$F$236:$FO$236, 0)</f>
        <v>0</v>
      </c>
      <c r="WUT250" s="214">
        <f>_xlfn.XLOOKUP(WUT234, Schedule!$F$226:$FO$226, Schedule!$F$236:$FO$236, 0)</f>
        <v>0</v>
      </c>
      <c r="WUU250" s="214">
        <f>_xlfn.XLOOKUP(WUU234, Schedule!$F$226:$FO$226, Schedule!$F$236:$FO$236, 0)</f>
        <v>0</v>
      </c>
      <c r="WUV250" s="214">
        <f>_xlfn.XLOOKUP(WUV234, Schedule!$F$226:$FO$226, Schedule!$F$236:$FO$236, 0)</f>
        <v>0</v>
      </c>
      <c r="WUW250" s="214">
        <f>_xlfn.XLOOKUP(WUW234, Schedule!$F$226:$FO$226, Schedule!$F$236:$FO$236, 0)</f>
        <v>0</v>
      </c>
      <c r="WUX250" s="214">
        <f>_xlfn.XLOOKUP(WUX234, Schedule!$F$226:$FO$226, Schedule!$F$236:$FO$236, 0)</f>
        <v>0</v>
      </c>
      <c r="WUY250" s="214">
        <f>_xlfn.XLOOKUP(WUY234, Schedule!$F$226:$FO$226, Schedule!$F$236:$FO$236, 0)</f>
        <v>0</v>
      </c>
      <c r="WUZ250" s="214">
        <f>_xlfn.XLOOKUP(WUZ234, Schedule!$F$226:$FO$226, Schedule!$F$236:$FO$236, 0)</f>
        <v>0</v>
      </c>
      <c r="WVA250" s="214">
        <f>_xlfn.XLOOKUP(WVA234, Schedule!$F$226:$FO$226, Schedule!$F$236:$FO$236, 0)</f>
        <v>0</v>
      </c>
      <c r="WVB250" s="214">
        <f>_xlfn.XLOOKUP(WVB234, Schedule!$F$226:$FO$226, Schedule!$F$236:$FO$236, 0)</f>
        <v>0</v>
      </c>
      <c r="WVC250" s="214">
        <f>_xlfn.XLOOKUP(WVC234, Schedule!$F$226:$FO$226, Schedule!$F$236:$FO$236, 0)</f>
        <v>0</v>
      </c>
      <c r="WVD250" s="214">
        <f>_xlfn.XLOOKUP(WVD234, Schedule!$F$226:$FO$226, Schedule!$F$236:$FO$236, 0)</f>
        <v>0</v>
      </c>
      <c r="WVE250" s="214">
        <f>_xlfn.XLOOKUP(WVE234, Schedule!$F$226:$FO$226, Schedule!$F$236:$FO$236, 0)</f>
        <v>0</v>
      </c>
      <c r="WVF250" s="214">
        <f>_xlfn.XLOOKUP(WVF234, Schedule!$F$226:$FO$226, Schedule!$F$236:$FO$236, 0)</f>
        <v>0</v>
      </c>
      <c r="WVG250" s="214">
        <f>_xlfn.XLOOKUP(WVG234, Schedule!$F$226:$FO$226, Schedule!$F$236:$FO$236, 0)</f>
        <v>0</v>
      </c>
      <c r="WVH250" s="214">
        <f>_xlfn.XLOOKUP(WVH234, Schedule!$F$226:$FO$226, Schedule!$F$236:$FO$236, 0)</f>
        <v>0</v>
      </c>
      <c r="WVI250" s="214">
        <f>_xlfn.XLOOKUP(WVI234, Schedule!$F$226:$FO$226, Schedule!$F$236:$FO$236, 0)</f>
        <v>0</v>
      </c>
      <c r="WVJ250" s="214">
        <f>_xlfn.XLOOKUP(WVJ234, Schedule!$F$226:$FO$226, Schedule!$F$236:$FO$236, 0)</f>
        <v>0</v>
      </c>
      <c r="WVK250" s="214">
        <f>_xlfn.XLOOKUP(WVK234, Schedule!$F$226:$FO$226, Schedule!$F$236:$FO$236, 0)</f>
        <v>0</v>
      </c>
      <c r="WVL250" s="214">
        <f>_xlfn.XLOOKUP(WVL234, Schedule!$F$226:$FO$226, Schedule!$F$236:$FO$236, 0)</f>
        <v>0</v>
      </c>
      <c r="WVM250" s="214">
        <f>_xlfn.XLOOKUP(WVM234, Schedule!$F$226:$FO$226, Schedule!$F$236:$FO$236, 0)</f>
        <v>0</v>
      </c>
      <c r="WVN250" s="214">
        <f>_xlfn.XLOOKUP(WVN234, Schedule!$F$226:$FO$226, Schedule!$F$236:$FO$236, 0)</f>
        <v>0</v>
      </c>
      <c r="WVO250" s="214">
        <f>_xlfn.XLOOKUP(WVO234, Schedule!$F$226:$FO$226, Schedule!$F$236:$FO$236, 0)</f>
        <v>0</v>
      </c>
      <c r="WVP250" s="214">
        <f>_xlfn.XLOOKUP(WVP234, Schedule!$F$226:$FO$226, Schedule!$F$236:$FO$236, 0)</f>
        <v>0</v>
      </c>
      <c r="WVQ250" s="214">
        <f>_xlfn.XLOOKUP(WVQ234, Schedule!$F$226:$FO$226, Schedule!$F$236:$FO$236, 0)</f>
        <v>0</v>
      </c>
      <c r="WVR250" s="214">
        <f>_xlfn.XLOOKUP(WVR234, Schedule!$F$226:$FO$226, Schedule!$F$236:$FO$236, 0)</f>
        <v>0</v>
      </c>
      <c r="WVS250" s="214">
        <f>_xlfn.XLOOKUP(WVS234, Schedule!$F$226:$FO$226, Schedule!$F$236:$FO$236, 0)</f>
        <v>0</v>
      </c>
      <c r="WVT250" s="214">
        <f>_xlfn.XLOOKUP(WVT234, Schedule!$F$226:$FO$226, Schedule!$F$236:$FO$236, 0)</f>
        <v>0</v>
      </c>
      <c r="WVU250" s="214">
        <f>_xlfn.XLOOKUP(WVU234, Schedule!$F$226:$FO$226, Schedule!$F$236:$FO$236, 0)</f>
        <v>0</v>
      </c>
      <c r="WVV250" s="214">
        <f>_xlfn.XLOOKUP(WVV234, Schedule!$F$226:$FO$226, Schedule!$F$236:$FO$236, 0)</f>
        <v>0</v>
      </c>
      <c r="WVW250" s="214">
        <f>_xlfn.XLOOKUP(WVW234, Schedule!$F$226:$FO$226, Schedule!$F$236:$FO$236, 0)</f>
        <v>0</v>
      </c>
      <c r="WVX250" s="214">
        <f>_xlfn.XLOOKUP(WVX234, Schedule!$F$226:$FO$226, Schedule!$F$236:$FO$236, 0)</f>
        <v>0</v>
      </c>
      <c r="WVY250" s="214">
        <f>_xlfn.XLOOKUP(WVY234, Schedule!$F$226:$FO$226, Schedule!$F$236:$FO$236, 0)</f>
        <v>0</v>
      </c>
      <c r="WVZ250" s="214">
        <f>_xlfn.XLOOKUP(WVZ234, Schedule!$F$226:$FO$226, Schedule!$F$236:$FO$236, 0)</f>
        <v>0</v>
      </c>
      <c r="WWA250" s="214">
        <f>_xlfn.XLOOKUP(WWA234, Schedule!$F$226:$FO$226, Schedule!$F$236:$FO$236, 0)</f>
        <v>0</v>
      </c>
      <c r="WWB250" s="214">
        <f>_xlfn.XLOOKUP(WWB234, Schedule!$F$226:$FO$226, Schedule!$F$236:$FO$236, 0)</f>
        <v>0</v>
      </c>
      <c r="WWC250" s="214">
        <f>_xlfn.XLOOKUP(WWC234, Schedule!$F$226:$FO$226, Schedule!$F$236:$FO$236, 0)</f>
        <v>0</v>
      </c>
      <c r="WWD250" s="214">
        <f>_xlfn.XLOOKUP(WWD234, Schedule!$F$226:$FO$226, Schedule!$F$236:$FO$236, 0)</f>
        <v>0</v>
      </c>
      <c r="WWE250" s="214">
        <f>_xlfn.XLOOKUP(WWE234, Schedule!$F$226:$FO$226, Schedule!$F$236:$FO$236, 0)</f>
        <v>0</v>
      </c>
      <c r="WWF250" s="214">
        <f>_xlfn.XLOOKUP(WWF234, Schedule!$F$226:$FO$226, Schedule!$F$236:$FO$236, 0)</f>
        <v>0</v>
      </c>
      <c r="WWG250" s="214">
        <f>_xlfn.XLOOKUP(WWG234, Schedule!$F$226:$FO$226, Schedule!$F$236:$FO$236, 0)</f>
        <v>0</v>
      </c>
      <c r="WWH250" s="214">
        <f>_xlfn.XLOOKUP(WWH234, Schedule!$F$226:$FO$226, Schedule!$F$236:$FO$236, 0)</f>
        <v>0</v>
      </c>
      <c r="WWI250" s="214">
        <f>_xlfn.XLOOKUP(WWI234, Schedule!$F$226:$FO$226, Schedule!$F$236:$FO$236, 0)</f>
        <v>0</v>
      </c>
      <c r="WWJ250" s="214">
        <f>_xlfn.XLOOKUP(WWJ234, Schedule!$F$226:$FO$226, Schedule!$F$236:$FO$236, 0)</f>
        <v>0</v>
      </c>
      <c r="WWK250" s="214">
        <f>_xlfn.XLOOKUP(WWK234, Schedule!$F$226:$FO$226, Schedule!$F$236:$FO$236, 0)</f>
        <v>0</v>
      </c>
      <c r="WWL250" s="214">
        <f>_xlfn.XLOOKUP(WWL234, Schedule!$F$226:$FO$226, Schedule!$F$236:$FO$236, 0)</f>
        <v>0</v>
      </c>
      <c r="WWM250" s="214">
        <f>_xlfn.XLOOKUP(WWM234, Schedule!$F$226:$FO$226, Schedule!$F$236:$FO$236, 0)</f>
        <v>0</v>
      </c>
      <c r="WWN250" s="214">
        <f>_xlfn.XLOOKUP(WWN234, Schedule!$F$226:$FO$226, Schedule!$F$236:$FO$236, 0)</f>
        <v>0</v>
      </c>
      <c r="WWO250" s="214">
        <f>_xlfn.XLOOKUP(WWO234, Schedule!$F$226:$FO$226, Schedule!$F$236:$FO$236, 0)</f>
        <v>0</v>
      </c>
      <c r="WWP250" s="214">
        <f>_xlfn.XLOOKUP(WWP234, Schedule!$F$226:$FO$226, Schedule!$F$236:$FO$236, 0)</f>
        <v>0</v>
      </c>
      <c r="WWQ250" s="214">
        <f>_xlfn.XLOOKUP(WWQ234, Schedule!$F$226:$FO$226, Schedule!$F$236:$FO$236, 0)</f>
        <v>0</v>
      </c>
      <c r="WWR250" s="214">
        <f>_xlfn.XLOOKUP(WWR234, Schedule!$F$226:$FO$226, Schedule!$F$236:$FO$236, 0)</f>
        <v>0</v>
      </c>
      <c r="WWS250" s="214">
        <f>_xlfn.XLOOKUP(WWS234, Schedule!$F$226:$FO$226, Schedule!$F$236:$FO$236, 0)</f>
        <v>0</v>
      </c>
      <c r="WWT250" s="214">
        <f>_xlfn.XLOOKUP(WWT234, Schedule!$F$226:$FO$226, Schedule!$F$236:$FO$236, 0)</f>
        <v>0</v>
      </c>
      <c r="WWU250" s="214">
        <f>_xlfn.XLOOKUP(WWU234, Schedule!$F$226:$FO$226, Schedule!$F$236:$FO$236, 0)</f>
        <v>0</v>
      </c>
      <c r="WWV250" s="214">
        <f>_xlfn.XLOOKUP(WWV234, Schedule!$F$226:$FO$226, Schedule!$F$236:$FO$236, 0)</f>
        <v>0</v>
      </c>
      <c r="WWW250" s="214">
        <f>_xlfn.XLOOKUP(WWW234, Schedule!$F$226:$FO$226, Schedule!$F$236:$FO$236, 0)</f>
        <v>0</v>
      </c>
      <c r="WWX250" s="214">
        <f>_xlfn.XLOOKUP(WWX234, Schedule!$F$226:$FO$226, Schedule!$F$236:$FO$236, 0)</f>
        <v>0</v>
      </c>
      <c r="WWY250" s="214">
        <f>_xlfn.XLOOKUP(WWY234, Schedule!$F$226:$FO$226, Schedule!$F$236:$FO$236, 0)</f>
        <v>0</v>
      </c>
      <c r="WWZ250" s="214">
        <f>_xlfn.XLOOKUP(WWZ234, Schedule!$F$226:$FO$226, Schedule!$F$236:$FO$236, 0)</f>
        <v>0</v>
      </c>
      <c r="WXA250" s="214">
        <f>_xlfn.XLOOKUP(WXA234, Schedule!$F$226:$FO$226, Schedule!$F$236:$FO$236, 0)</f>
        <v>0</v>
      </c>
      <c r="WXB250" s="214">
        <f>_xlfn.XLOOKUP(WXB234, Schedule!$F$226:$FO$226, Schedule!$F$236:$FO$236, 0)</f>
        <v>0</v>
      </c>
      <c r="WXC250" s="214">
        <f>_xlfn.XLOOKUP(WXC234, Schedule!$F$226:$FO$226, Schedule!$F$236:$FO$236, 0)</f>
        <v>0</v>
      </c>
      <c r="WXD250" s="214">
        <f>_xlfn.XLOOKUP(WXD234, Schedule!$F$226:$FO$226, Schedule!$F$236:$FO$236, 0)</f>
        <v>0</v>
      </c>
      <c r="WXE250" s="214">
        <f>_xlfn.XLOOKUP(WXE234, Schedule!$F$226:$FO$226, Schedule!$F$236:$FO$236, 0)</f>
        <v>0</v>
      </c>
      <c r="WXF250" s="214">
        <f>_xlfn.XLOOKUP(WXF234, Schedule!$F$226:$FO$226, Schedule!$F$236:$FO$236, 0)</f>
        <v>0</v>
      </c>
      <c r="WXG250" s="214">
        <f>_xlfn.XLOOKUP(WXG234, Schedule!$F$226:$FO$226, Schedule!$F$236:$FO$236, 0)</f>
        <v>0</v>
      </c>
      <c r="WXH250" s="214">
        <f>_xlfn.XLOOKUP(WXH234, Schedule!$F$226:$FO$226, Schedule!$F$236:$FO$236, 0)</f>
        <v>0</v>
      </c>
      <c r="WXI250" s="214">
        <f>_xlfn.XLOOKUP(WXI234, Schedule!$F$226:$FO$226, Schedule!$F$236:$FO$236, 0)</f>
        <v>0</v>
      </c>
      <c r="WXJ250" s="214">
        <f>_xlfn.XLOOKUP(WXJ234, Schedule!$F$226:$FO$226, Schedule!$F$236:$FO$236, 0)</f>
        <v>0</v>
      </c>
      <c r="WXK250" s="214">
        <f>_xlfn.XLOOKUP(WXK234, Schedule!$F$226:$FO$226, Schedule!$F$236:$FO$236, 0)</f>
        <v>0</v>
      </c>
      <c r="WXL250" s="214">
        <f>_xlfn.XLOOKUP(WXL234, Schedule!$F$226:$FO$226, Schedule!$F$236:$FO$236, 0)</f>
        <v>0</v>
      </c>
      <c r="WXM250" s="214">
        <f>_xlfn.XLOOKUP(WXM234, Schedule!$F$226:$FO$226, Schedule!$F$236:$FO$236, 0)</f>
        <v>0</v>
      </c>
      <c r="WXN250" s="214">
        <f>_xlfn.XLOOKUP(WXN234, Schedule!$F$226:$FO$226, Schedule!$F$236:$FO$236, 0)</f>
        <v>0</v>
      </c>
      <c r="WXO250" s="214">
        <f>_xlfn.XLOOKUP(WXO234, Schedule!$F$226:$FO$226, Schedule!$F$236:$FO$236, 0)</f>
        <v>0</v>
      </c>
      <c r="WXP250" s="214">
        <f>_xlfn.XLOOKUP(WXP234, Schedule!$F$226:$FO$226, Schedule!$F$236:$FO$236, 0)</f>
        <v>0</v>
      </c>
      <c r="WXQ250" s="214">
        <f>_xlfn.XLOOKUP(WXQ234, Schedule!$F$226:$FO$226, Schedule!$F$236:$FO$236, 0)</f>
        <v>0</v>
      </c>
      <c r="WXR250" s="214">
        <f>_xlfn.XLOOKUP(WXR234, Schedule!$F$226:$FO$226, Schedule!$F$236:$FO$236, 0)</f>
        <v>0</v>
      </c>
      <c r="WXS250" s="214">
        <f>_xlfn.XLOOKUP(WXS234, Schedule!$F$226:$FO$226, Schedule!$F$236:$FO$236, 0)</f>
        <v>0</v>
      </c>
      <c r="WXT250" s="214">
        <f>_xlfn.XLOOKUP(WXT234, Schedule!$F$226:$FO$226, Schedule!$F$236:$FO$236, 0)</f>
        <v>0</v>
      </c>
      <c r="WXU250" s="214">
        <f>_xlfn.XLOOKUP(WXU234, Schedule!$F$226:$FO$226, Schedule!$F$236:$FO$236, 0)</f>
        <v>0</v>
      </c>
      <c r="WXV250" s="214">
        <f>_xlfn.XLOOKUP(WXV234, Schedule!$F$226:$FO$226, Schedule!$F$236:$FO$236, 0)</f>
        <v>0</v>
      </c>
      <c r="WXW250" s="214">
        <f>_xlfn.XLOOKUP(WXW234, Schedule!$F$226:$FO$226, Schedule!$F$236:$FO$236, 0)</f>
        <v>0</v>
      </c>
      <c r="WXX250" s="214">
        <f>_xlfn.XLOOKUP(WXX234, Schedule!$F$226:$FO$226, Schedule!$F$236:$FO$236, 0)</f>
        <v>0</v>
      </c>
      <c r="WXY250" s="214">
        <f>_xlfn.XLOOKUP(WXY234, Schedule!$F$226:$FO$226, Schedule!$F$236:$FO$236, 0)</f>
        <v>0</v>
      </c>
      <c r="WXZ250" s="214">
        <f>_xlfn.XLOOKUP(WXZ234, Schedule!$F$226:$FO$226, Schedule!$F$236:$FO$236, 0)</f>
        <v>0</v>
      </c>
      <c r="WYA250" s="214">
        <f>_xlfn.XLOOKUP(WYA234, Schedule!$F$226:$FO$226, Schedule!$F$236:$FO$236, 0)</f>
        <v>0</v>
      </c>
      <c r="WYB250" s="214">
        <f>_xlfn.XLOOKUP(WYB234, Schedule!$F$226:$FO$226, Schedule!$F$236:$FO$236, 0)</f>
        <v>0</v>
      </c>
      <c r="WYC250" s="214">
        <f>_xlfn.XLOOKUP(WYC234, Schedule!$F$226:$FO$226, Schedule!$F$236:$FO$236, 0)</f>
        <v>0</v>
      </c>
      <c r="WYD250" s="214">
        <f>_xlfn.XLOOKUP(WYD234, Schedule!$F$226:$FO$226, Schedule!$F$236:$FO$236, 0)</f>
        <v>0</v>
      </c>
      <c r="WYE250" s="214">
        <f>_xlfn.XLOOKUP(WYE234, Schedule!$F$226:$FO$226, Schedule!$F$236:$FO$236, 0)</f>
        <v>0</v>
      </c>
      <c r="WYF250" s="214">
        <f>_xlfn.XLOOKUP(WYF234, Schedule!$F$226:$FO$226, Schedule!$F$236:$FO$236, 0)</f>
        <v>0</v>
      </c>
      <c r="WYG250" s="214">
        <f>_xlfn.XLOOKUP(WYG234, Schedule!$F$226:$FO$226, Schedule!$F$236:$FO$236, 0)</f>
        <v>0</v>
      </c>
      <c r="WYH250" s="214">
        <f>_xlfn.XLOOKUP(WYH234, Schedule!$F$226:$FO$226, Schedule!$F$236:$FO$236, 0)</f>
        <v>0</v>
      </c>
      <c r="WYI250" s="214">
        <f>_xlfn.XLOOKUP(WYI234, Schedule!$F$226:$FO$226, Schedule!$F$236:$FO$236, 0)</f>
        <v>0</v>
      </c>
      <c r="WYJ250" s="214">
        <f>_xlfn.XLOOKUP(WYJ234, Schedule!$F$226:$FO$226, Schedule!$F$236:$FO$236, 0)</f>
        <v>0</v>
      </c>
      <c r="WYK250" s="214">
        <f>_xlfn.XLOOKUP(WYK234, Schedule!$F$226:$FO$226, Schedule!$F$236:$FO$236, 0)</f>
        <v>0</v>
      </c>
      <c r="WYL250" s="214">
        <f>_xlfn.XLOOKUP(WYL234, Schedule!$F$226:$FO$226, Schedule!$F$236:$FO$236, 0)</f>
        <v>0</v>
      </c>
      <c r="WYM250" s="214">
        <f>_xlfn.XLOOKUP(WYM234, Schedule!$F$226:$FO$226, Schedule!$F$236:$FO$236, 0)</f>
        <v>0</v>
      </c>
      <c r="WYN250" s="214">
        <f>_xlfn.XLOOKUP(WYN234, Schedule!$F$226:$FO$226, Schedule!$F$236:$FO$236, 0)</f>
        <v>0</v>
      </c>
      <c r="WYO250" s="214">
        <f>_xlfn.XLOOKUP(WYO234, Schedule!$F$226:$FO$226, Schedule!$F$236:$FO$236, 0)</f>
        <v>0</v>
      </c>
      <c r="WYP250" s="214">
        <f>_xlfn.XLOOKUP(WYP234, Schedule!$F$226:$FO$226, Schedule!$F$236:$FO$236, 0)</f>
        <v>0</v>
      </c>
      <c r="WYQ250" s="214">
        <f>_xlfn.XLOOKUP(WYQ234, Schedule!$F$226:$FO$226, Schedule!$F$236:$FO$236, 0)</f>
        <v>0</v>
      </c>
      <c r="WYR250" s="214">
        <f>_xlfn.XLOOKUP(WYR234, Schedule!$F$226:$FO$226, Schedule!$F$236:$FO$236, 0)</f>
        <v>0</v>
      </c>
      <c r="WYS250" s="214">
        <f>_xlfn.XLOOKUP(WYS234, Schedule!$F$226:$FO$226, Schedule!$F$236:$FO$236, 0)</f>
        <v>0</v>
      </c>
      <c r="WYT250" s="214">
        <f>_xlfn.XLOOKUP(WYT234, Schedule!$F$226:$FO$226, Schedule!$F$236:$FO$236, 0)</f>
        <v>0</v>
      </c>
      <c r="WYU250" s="214">
        <f>_xlfn.XLOOKUP(WYU234, Schedule!$F$226:$FO$226, Schedule!$F$236:$FO$236, 0)</f>
        <v>0</v>
      </c>
      <c r="WYV250" s="214">
        <f>_xlfn.XLOOKUP(WYV234, Schedule!$F$226:$FO$226, Schedule!$F$236:$FO$236, 0)</f>
        <v>0</v>
      </c>
      <c r="WYW250" s="214">
        <f>_xlfn.XLOOKUP(WYW234, Schedule!$F$226:$FO$226, Schedule!$F$236:$FO$236, 0)</f>
        <v>0</v>
      </c>
      <c r="WYX250" s="214">
        <f>_xlfn.XLOOKUP(WYX234, Schedule!$F$226:$FO$226, Schedule!$F$236:$FO$236, 0)</f>
        <v>0</v>
      </c>
      <c r="WYY250" s="214">
        <f>_xlfn.XLOOKUP(WYY234, Schedule!$F$226:$FO$226, Schedule!$F$236:$FO$236, 0)</f>
        <v>0</v>
      </c>
      <c r="WYZ250" s="214">
        <f>_xlfn.XLOOKUP(WYZ234, Schedule!$F$226:$FO$226, Schedule!$F$236:$FO$236, 0)</f>
        <v>0</v>
      </c>
      <c r="WZA250" s="214">
        <f>_xlfn.XLOOKUP(WZA234, Schedule!$F$226:$FO$226, Schedule!$F$236:$FO$236, 0)</f>
        <v>0</v>
      </c>
      <c r="WZB250" s="214">
        <f>_xlfn.XLOOKUP(WZB234, Schedule!$F$226:$FO$226, Schedule!$F$236:$FO$236, 0)</f>
        <v>0</v>
      </c>
      <c r="WZC250" s="214">
        <f>_xlfn.XLOOKUP(WZC234, Schedule!$F$226:$FO$226, Schedule!$F$236:$FO$236, 0)</f>
        <v>0</v>
      </c>
      <c r="WZD250" s="214">
        <f>_xlfn.XLOOKUP(WZD234, Schedule!$F$226:$FO$226, Schedule!$F$236:$FO$236, 0)</f>
        <v>0</v>
      </c>
      <c r="WZE250" s="214">
        <f>_xlfn.XLOOKUP(WZE234, Schedule!$F$226:$FO$226, Schedule!$F$236:$FO$236, 0)</f>
        <v>0</v>
      </c>
      <c r="WZF250" s="214">
        <f>_xlfn.XLOOKUP(WZF234, Schedule!$F$226:$FO$226, Schedule!$F$236:$FO$236, 0)</f>
        <v>0</v>
      </c>
      <c r="WZG250" s="214">
        <f>_xlfn.XLOOKUP(WZG234, Schedule!$F$226:$FO$226, Schedule!$F$236:$FO$236, 0)</f>
        <v>0</v>
      </c>
      <c r="WZH250" s="214">
        <f>_xlfn.XLOOKUP(WZH234, Schedule!$F$226:$FO$226, Schedule!$F$236:$FO$236, 0)</f>
        <v>0</v>
      </c>
      <c r="WZI250" s="214">
        <f>_xlfn.XLOOKUP(WZI234, Schedule!$F$226:$FO$226, Schedule!$F$236:$FO$236, 0)</f>
        <v>0</v>
      </c>
      <c r="WZJ250" s="214">
        <f>_xlfn.XLOOKUP(WZJ234, Schedule!$F$226:$FO$226, Schedule!$F$236:$FO$236, 0)</f>
        <v>0</v>
      </c>
      <c r="WZK250" s="214">
        <f>_xlfn.XLOOKUP(WZK234, Schedule!$F$226:$FO$226, Schedule!$F$236:$FO$236, 0)</f>
        <v>0</v>
      </c>
      <c r="WZL250" s="214">
        <f>_xlfn.XLOOKUP(WZL234, Schedule!$F$226:$FO$226, Schedule!$F$236:$FO$236, 0)</f>
        <v>0</v>
      </c>
      <c r="WZM250" s="214">
        <f>_xlfn.XLOOKUP(WZM234, Schedule!$F$226:$FO$226, Schedule!$F$236:$FO$236, 0)</f>
        <v>0</v>
      </c>
      <c r="WZN250" s="214">
        <f>_xlfn.XLOOKUP(WZN234, Schedule!$F$226:$FO$226, Schedule!$F$236:$FO$236, 0)</f>
        <v>0</v>
      </c>
      <c r="WZO250" s="214">
        <f>_xlfn.XLOOKUP(WZO234, Schedule!$F$226:$FO$226, Schedule!$F$236:$FO$236, 0)</f>
        <v>0</v>
      </c>
      <c r="WZP250" s="214">
        <f>_xlfn.XLOOKUP(WZP234, Schedule!$F$226:$FO$226, Schedule!$F$236:$FO$236, 0)</f>
        <v>0</v>
      </c>
      <c r="WZQ250" s="214">
        <f>_xlfn.XLOOKUP(WZQ234, Schedule!$F$226:$FO$226, Schedule!$F$236:$FO$236, 0)</f>
        <v>0</v>
      </c>
      <c r="WZR250" s="214">
        <f>_xlfn.XLOOKUP(WZR234, Schedule!$F$226:$FO$226, Schedule!$F$236:$FO$236, 0)</f>
        <v>0</v>
      </c>
      <c r="WZS250" s="214">
        <f>_xlfn.XLOOKUP(WZS234, Schedule!$F$226:$FO$226, Schedule!$F$236:$FO$236, 0)</f>
        <v>0</v>
      </c>
      <c r="WZT250" s="214">
        <f>_xlfn.XLOOKUP(WZT234, Schedule!$F$226:$FO$226, Schedule!$F$236:$FO$236, 0)</f>
        <v>0</v>
      </c>
      <c r="WZU250" s="214">
        <f>_xlfn.XLOOKUP(WZU234, Schedule!$F$226:$FO$226, Schedule!$F$236:$FO$236, 0)</f>
        <v>0</v>
      </c>
      <c r="WZV250" s="214">
        <f>_xlfn.XLOOKUP(WZV234, Schedule!$F$226:$FO$226, Schedule!$F$236:$FO$236, 0)</f>
        <v>0</v>
      </c>
      <c r="WZW250" s="214">
        <f>_xlfn.XLOOKUP(WZW234, Schedule!$F$226:$FO$226, Schedule!$F$236:$FO$236, 0)</f>
        <v>0</v>
      </c>
      <c r="WZX250" s="214">
        <f>_xlfn.XLOOKUP(WZX234, Schedule!$F$226:$FO$226, Schedule!$F$236:$FO$236, 0)</f>
        <v>0</v>
      </c>
      <c r="WZY250" s="214">
        <f>_xlfn.XLOOKUP(WZY234, Schedule!$F$226:$FO$226, Schedule!$F$236:$FO$236, 0)</f>
        <v>0</v>
      </c>
      <c r="WZZ250" s="214">
        <f>_xlfn.XLOOKUP(WZZ234, Schedule!$F$226:$FO$226, Schedule!$F$236:$FO$236, 0)</f>
        <v>0</v>
      </c>
      <c r="XAA250" s="214">
        <f>_xlfn.XLOOKUP(XAA234, Schedule!$F$226:$FO$226, Schedule!$F$236:$FO$236, 0)</f>
        <v>0</v>
      </c>
      <c r="XAB250" s="214">
        <f>_xlfn.XLOOKUP(XAB234, Schedule!$F$226:$FO$226, Schedule!$F$236:$FO$236, 0)</f>
        <v>0</v>
      </c>
      <c r="XAC250" s="214">
        <f>_xlfn.XLOOKUP(XAC234, Schedule!$F$226:$FO$226, Schedule!$F$236:$FO$236, 0)</f>
        <v>0</v>
      </c>
      <c r="XAD250" s="214">
        <f>_xlfn.XLOOKUP(XAD234, Schedule!$F$226:$FO$226, Schedule!$F$236:$FO$236, 0)</f>
        <v>0</v>
      </c>
      <c r="XAE250" s="214">
        <f>_xlfn.XLOOKUP(XAE234, Schedule!$F$226:$FO$226, Schedule!$F$236:$FO$236, 0)</f>
        <v>0</v>
      </c>
      <c r="XAF250" s="214">
        <f>_xlfn.XLOOKUP(XAF234, Schedule!$F$226:$FO$226, Schedule!$F$236:$FO$236, 0)</f>
        <v>0</v>
      </c>
      <c r="XAG250" s="214">
        <f>_xlfn.XLOOKUP(XAG234, Schedule!$F$226:$FO$226, Schedule!$F$236:$FO$236, 0)</f>
        <v>0</v>
      </c>
      <c r="XAH250" s="214">
        <f>_xlfn.XLOOKUP(XAH234, Schedule!$F$226:$FO$226, Schedule!$F$236:$FO$236, 0)</f>
        <v>0</v>
      </c>
      <c r="XAI250" s="214">
        <f>_xlfn.XLOOKUP(XAI234, Schedule!$F$226:$FO$226, Schedule!$F$236:$FO$236, 0)</f>
        <v>0</v>
      </c>
      <c r="XAJ250" s="214">
        <f>_xlfn.XLOOKUP(XAJ234, Schedule!$F$226:$FO$226, Schedule!$F$236:$FO$236, 0)</f>
        <v>0</v>
      </c>
      <c r="XAK250" s="214">
        <f>_xlfn.XLOOKUP(XAK234, Schedule!$F$226:$FO$226, Schedule!$F$236:$FO$236, 0)</f>
        <v>0</v>
      </c>
      <c r="XAL250" s="214">
        <f>_xlfn.XLOOKUP(XAL234, Schedule!$F$226:$FO$226, Schedule!$F$236:$FO$236, 0)</f>
        <v>0</v>
      </c>
      <c r="XAM250" s="214">
        <f>_xlfn.XLOOKUP(XAM234, Schedule!$F$226:$FO$226, Schedule!$F$236:$FO$236, 0)</f>
        <v>0</v>
      </c>
      <c r="XAN250" s="214">
        <f>_xlfn.XLOOKUP(XAN234, Schedule!$F$226:$FO$226, Schedule!$F$236:$FO$236, 0)</f>
        <v>0</v>
      </c>
      <c r="XAO250" s="214">
        <f>_xlfn.XLOOKUP(XAO234, Schedule!$F$226:$FO$226, Schedule!$F$236:$FO$236, 0)</f>
        <v>0</v>
      </c>
      <c r="XAP250" s="214">
        <f>_xlfn.XLOOKUP(XAP234, Schedule!$F$226:$FO$226, Schedule!$F$236:$FO$236, 0)</f>
        <v>0</v>
      </c>
      <c r="XAQ250" s="214">
        <f>_xlfn.XLOOKUP(XAQ234, Schedule!$F$226:$FO$226, Schedule!$F$236:$FO$236, 0)</f>
        <v>0</v>
      </c>
      <c r="XAR250" s="214">
        <f>_xlfn.XLOOKUP(XAR234, Schedule!$F$226:$FO$226, Schedule!$F$236:$FO$236, 0)</f>
        <v>0</v>
      </c>
      <c r="XAS250" s="214">
        <f>_xlfn.XLOOKUP(XAS234, Schedule!$F$226:$FO$226, Schedule!$F$236:$FO$236, 0)</f>
        <v>0</v>
      </c>
      <c r="XAT250" s="214">
        <f>_xlfn.XLOOKUP(XAT234, Schedule!$F$226:$FO$226, Schedule!$F$236:$FO$236, 0)</f>
        <v>0</v>
      </c>
      <c r="XAU250" s="214">
        <f>_xlfn.XLOOKUP(XAU234, Schedule!$F$226:$FO$226, Schedule!$F$236:$FO$236, 0)</f>
        <v>0</v>
      </c>
      <c r="XAV250" s="214">
        <f>_xlfn.XLOOKUP(XAV234, Schedule!$F$226:$FO$226, Schedule!$F$236:$FO$236, 0)</f>
        <v>0</v>
      </c>
      <c r="XAW250" s="214">
        <f>_xlfn.XLOOKUP(XAW234, Schedule!$F$226:$FO$226, Schedule!$F$236:$FO$236, 0)</f>
        <v>0</v>
      </c>
      <c r="XAX250" s="214">
        <f>_xlfn.XLOOKUP(XAX234, Schedule!$F$226:$FO$226, Schedule!$F$236:$FO$236, 0)</f>
        <v>0</v>
      </c>
      <c r="XAY250" s="214">
        <f>_xlfn.XLOOKUP(XAY234, Schedule!$F$226:$FO$226, Schedule!$F$236:$FO$236, 0)</f>
        <v>0</v>
      </c>
      <c r="XAZ250" s="214">
        <f>_xlfn.XLOOKUP(XAZ234, Schedule!$F$226:$FO$226, Schedule!$F$236:$FO$236, 0)</f>
        <v>0</v>
      </c>
      <c r="XBA250" s="214">
        <f>_xlfn.XLOOKUP(XBA234, Schedule!$F$226:$FO$226, Schedule!$F$236:$FO$236, 0)</f>
        <v>0</v>
      </c>
      <c r="XBB250" s="214">
        <f>_xlfn.XLOOKUP(XBB234, Schedule!$F$226:$FO$226, Schedule!$F$236:$FO$236, 0)</f>
        <v>0</v>
      </c>
      <c r="XBC250" s="214">
        <f>_xlfn.XLOOKUP(XBC234, Schedule!$F$226:$FO$226, Schedule!$F$236:$FO$236, 0)</f>
        <v>0</v>
      </c>
      <c r="XBD250" s="214">
        <f>_xlfn.XLOOKUP(XBD234, Schedule!$F$226:$FO$226, Schedule!$F$236:$FO$236, 0)</f>
        <v>0</v>
      </c>
      <c r="XBE250" s="214">
        <f>_xlfn.XLOOKUP(XBE234, Schedule!$F$226:$FO$226, Schedule!$F$236:$FO$236, 0)</f>
        <v>0</v>
      </c>
      <c r="XBF250" s="214">
        <f>_xlfn.XLOOKUP(XBF234, Schedule!$F$226:$FO$226, Schedule!$F$236:$FO$236, 0)</f>
        <v>0</v>
      </c>
      <c r="XBG250" s="214">
        <f>_xlfn.XLOOKUP(XBG234, Schedule!$F$226:$FO$226, Schedule!$F$236:$FO$236, 0)</f>
        <v>0</v>
      </c>
      <c r="XBH250" s="214">
        <f>_xlfn.XLOOKUP(XBH234, Schedule!$F$226:$FO$226, Schedule!$F$236:$FO$236, 0)</f>
        <v>0</v>
      </c>
      <c r="XBI250" s="214">
        <f>_xlfn.XLOOKUP(XBI234, Schedule!$F$226:$FO$226, Schedule!$F$236:$FO$236, 0)</f>
        <v>0</v>
      </c>
      <c r="XBJ250" s="214">
        <f>_xlfn.XLOOKUP(XBJ234, Schedule!$F$226:$FO$226, Schedule!$F$236:$FO$236, 0)</f>
        <v>0</v>
      </c>
      <c r="XBK250" s="214">
        <f>_xlfn.XLOOKUP(XBK234, Schedule!$F$226:$FO$226, Schedule!$F$236:$FO$236, 0)</f>
        <v>0</v>
      </c>
      <c r="XBL250" s="214">
        <f>_xlfn.XLOOKUP(XBL234, Schedule!$F$226:$FO$226, Schedule!$F$236:$FO$236, 0)</f>
        <v>0</v>
      </c>
      <c r="XBM250" s="214">
        <f>_xlfn.XLOOKUP(XBM234, Schedule!$F$226:$FO$226, Schedule!$F$236:$FO$236, 0)</f>
        <v>0</v>
      </c>
      <c r="XBN250" s="214">
        <f>_xlfn.XLOOKUP(XBN234, Schedule!$F$226:$FO$226, Schedule!$F$236:$FO$236, 0)</f>
        <v>0</v>
      </c>
      <c r="XBO250" s="214">
        <f>_xlfn.XLOOKUP(XBO234, Schedule!$F$226:$FO$226, Schedule!$F$236:$FO$236, 0)</f>
        <v>0</v>
      </c>
      <c r="XBP250" s="214">
        <f>_xlfn.XLOOKUP(XBP234, Schedule!$F$226:$FO$226, Schedule!$F$236:$FO$236, 0)</f>
        <v>0</v>
      </c>
      <c r="XBQ250" s="214">
        <f>_xlfn.XLOOKUP(XBQ234, Schedule!$F$226:$FO$226, Schedule!$F$236:$FO$236, 0)</f>
        <v>0</v>
      </c>
      <c r="XBR250" s="214">
        <f>_xlfn.XLOOKUP(XBR234, Schedule!$F$226:$FO$226, Schedule!$F$236:$FO$236, 0)</f>
        <v>0</v>
      </c>
      <c r="XBS250" s="214">
        <f>_xlfn.XLOOKUP(XBS234, Schedule!$F$226:$FO$226, Schedule!$F$236:$FO$236, 0)</f>
        <v>0</v>
      </c>
      <c r="XBT250" s="214">
        <f>_xlfn.XLOOKUP(XBT234, Schedule!$F$226:$FO$226, Schedule!$F$236:$FO$236, 0)</f>
        <v>0</v>
      </c>
      <c r="XBU250" s="214">
        <f>_xlfn.XLOOKUP(XBU234, Schedule!$F$226:$FO$226, Schedule!$F$236:$FO$236, 0)</f>
        <v>0</v>
      </c>
      <c r="XBV250" s="214">
        <f>_xlfn.XLOOKUP(XBV234, Schedule!$F$226:$FO$226, Schedule!$F$236:$FO$236, 0)</f>
        <v>0</v>
      </c>
      <c r="XBW250" s="214">
        <f>_xlfn.XLOOKUP(XBW234, Schedule!$F$226:$FO$226, Schedule!$F$236:$FO$236, 0)</f>
        <v>0</v>
      </c>
      <c r="XBX250" s="214">
        <f>_xlfn.XLOOKUP(XBX234, Schedule!$F$226:$FO$226, Schedule!$F$236:$FO$236, 0)</f>
        <v>0</v>
      </c>
      <c r="XBY250" s="214">
        <f>_xlfn.XLOOKUP(XBY234, Schedule!$F$226:$FO$226, Schedule!$F$236:$FO$236, 0)</f>
        <v>0</v>
      </c>
      <c r="XBZ250" s="214">
        <f>_xlfn.XLOOKUP(XBZ234, Schedule!$F$226:$FO$226, Schedule!$F$236:$FO$236, 0)</f>
        <v>0</v>
      </c>
      <c r="XCA250" s="214">
        <f>_xlfn.XLOOKUP(XCA234, Schedule!$F$226:$FO$226, Schedule!$F$236:$FO$236, 0)</f>
        <v>0</v>
      </c>
      <c r="XCB250" s="214">
        <f>_xlfn.XLOOKUP(XCB234, Schedule!$F$226:$FO$226, Schedule!$F$236:$FO$236, 0)</f>
        <v>0</v>
      </c>
      <c r="XCC250" s="214">
        <f>_xlfn.XLOOKUP(XCC234, Schedule!$F$226:$FO$226, Schedule!$F$236:$FO$236, 0)</f>
        <v>0</v>
      </c>
      <c r="XCD250" s="214">
        <f>_xlfn.XLOOKUP(XCD234, Schedule!$F$226:$FO$226, Schedule!$F$236:$FO$236, 0)</f>
        <v>0</v>
      </c>
      <c r="XCE250" s="214">
        <f>_xlfn.XLOOKUP(XCE234, Schedule!$F$226:$FO$226, Schedule!$F$236:$FO$236, 0)</f>
        <v>0</v>
      </c>
      <c r="XCF250" s="214">
        <f>_xlfn.XLOOKUP(XCF234, Schedule!$F$226:$FO$226, Schedule!$F$236:$FO$236, 0)</f>
        <v>0</v>
      </c>
      <c r="XCG250" s="214">
        <f>_xlfn.XLOOKUP(XCG234, Schedule!$F$226:$FO$226, Schedule!$F$236:$FO$236, 0)</f>
        <v>0</v>
      </c>
      <c r="XCH250" s="214">
        <f>_xlfn.XLOOKUP(XCH234, Schedule!$F$226:$FO$226, Schedule!$F$236:$FO$236, 0)</f>
        <v>0</v>
      </c>
      <c r="XCI250" s="214">
        <f>_xlfn.XLOOKUP(XCI234, Schedule!$F$226:$FO$226, Schedule!$F$236:$FO$236, 0)</f>
        <v>0</v>
      </c>
      <c r="XCJ250" s="214">
        <f>_xlfn.XLOOKUP(XCJ234, Schedule!$F$226:$FO$226, Schedule!$F$236:$FO$236, 0)</f>
        <v>0</v>
      </c>
      <c r="XCK250" s="214">
        <f>_xlfn.XLOOKUP(XCK234, Schedule!$F$226:$FO$226, Schedule!$F$236:$FO$236, 0)</f>
        <v>0</v>
      </c>
      <c r="XCL250" s="214">
        <f>_xlfn.XLOOKUP(XCL234, Schedule!$F$226:$FO$226, Schedule!$F$236:$FO$236, 0)</f>
        <v>0</v>
      </c>
      <c r="XCM250" s="214">
        <f>_xlfn.XLOOKUP(XCM234, Schedule!$F$226:$FO$226, Schedule!$F$236:$FO$236, 0)</f>
        <v>0</v>
      </c>
      <c r="XCN250" s="214">
        <f>_xlfn.XLOOKUP(XCN234, Schedule!$F$226:$FO$226, Schedule!$F$236:$FO$236, 0)</f>
        <v>0</v>
      </c>
      <c r="XCO250" s="214">
        <f>_xlfn.XLOOKUP(XCO234, Schedule!$F$226:$FO$226, Schedule!$F$236:$FO$236, 0)</f>
        <v>0</v>
      </c>
      <c r="XCP250" s="214">
        <f>_xlfn.XLOOKUP(XCP234, Schedule!$F$226:$FO$226, Schedule!$F$236:$FO$236, 0)</f>
        <v>0</v>
      </c>
      <c r="XCQ250" s="214">
        <f>_xlfn.XLOOKUP(XCQ234, Schedule!$F$226:$FO$226, Schedule!$F$236:$FO$236, 0)</f>
        <v>0</v>
      </c>
      <c r="XCR250" s="214">
        <f>_xlfn.XLOOKUP(XCR234, Schedule!$F$226:$FO$226, Schedule!$F$236:$FO$236, 0)</f>
        <v>0</v>
      </c>
      <c r="XCS250" s="214">
        <f>_xlfn.XLOOKUP(XCS234, Schedule!$F$226:$FO$226, Schedule!$F$236:$FO$236, 0)</f>
        <v>0</v>
      </c>
      <c r="XCT250" s="214">
        <f>_xlfn.XLOOKUP(XCT234, Schedule!$F$226:$FO$226, Schedule!$F$236:$FO$236, 0)</f>
        <v>0</v>
      </c>
      <c r="XCU250" s="214">
        <f>_xlfn.XLOOKUP(XCU234, Schedule!$F$226:$FO$226, Schedule!$F$236:$FO$236, 0)</f>
        <v>0</v>
      </c>
      <c r="XCV250" s="214">
        <f>_xlfn.XLOOKUP(XCV234, Schedule!$F$226:$FO$226, Schedule!$F$236:$FO$236, 0)</f>
        <v>0</v>
      </c>
      <c r="XCW250" s="214">
        <f>_xlfn.XLOOKUP(XCW234, Schedule!$F$226:$FO$226, Schedule!$F$236:$FO$236, 0)</f>
        <v>0</v>
      </c>
      <c r="XCX250" s="214">
        <f>_xlfn.XLOOKUP(XCX234, Schedule!$F$226:$FO$226, Schedule!$F$236:$FO$236, 0)</f>
        <v>0</v>
      </c>
      <c r="XCY250" s="214">
        <f>_xlfn.XLOOKUP(XCY234, Schedule!$F$226:$FO$226, Schedule!$F$236:$FO$236, 0)</f>
        <v>0</v>
      </c>
      <c r="XCZ250" s="214">
        <f>_xlfn.XLOOKUP(XCZ234, Schedule!$F$226:$FO$226, Schedule!$F$236:$FO$236, 0)</f>
        <v>0</v>
      </c>
      <c r="XDA250" s="214">
        <f>_xlfn.XLOOKUP(XDA234, Schedule!$F$226:$FO$226, Schedule!$F$236:$FO$236, 0)</f>
        <v>0</v>
      </c>
      <c r="XDB250" s="214">
        <f>_xlfn.XLOOKUP(XDB234, Schedule!$F$226:$FO$226, Schedule!$F$236:$FO$236, 0)</f>
        <v>0</v>
      </c>
      <c r="XDC250" s="214">
        <f>_xlfn.XLOOKUP(XDC234, Schedule!$F$226:$FO$226, Schedule!$F$236:$FO$236, 0)</f>
        <v>0</v>
      </c>
      <c r="XDD250" s="214">
        <f>_xlfn.XLOOKUP(XDD234, Schedule!$F$226:$FO$226, Schedule!$F$236:$FO$236, 0)</f>
        <v>0</v>
      </c>
      <c r="XDE250" s="214">
        <f>_xlfn.XLOOKUP(XDE234, Schedule!$F$226:$FO$226, Schedule!$F$236:$FO$236, 0)</f>
        <v>0</v>
      </c>
      <c r="XDF250" s="214">
        <f>_xlfn.XLOOKUP(XDF234, Schedule!$F$226:$FO$226, Schedule!$F$236:$FO$236, 0)</f>
        <v>0</v>
      </c>
      <c r="XDG250" s="214">
        <f>_xlfn.XLOOKUP(XDG234, Schedule!$F$226:$FO$226, Schedule!$F$236:$FO$236, 0)</f>
        <v>0</v>
      </c>
      <c r="XDH250" s="214">
        <f>_xlfn.XLOOKUP(XDH234, Schedule!$F$226:$FO$226, Schedule!$F$236:$FO$236, 0)</f>
        <v>0</v>
      </c>
      <c r="XDI250" s="214">
        <f>_xlfn.XLOOKUP(XDI234, Schedule!$F$226:$FO$226, Schedule!$F$236:$FO$236, 0)</f>
        <v>0</v>
      </c>
      <c r="XDJ250" s="214">
        <f>_xlfn.XLOOKUP(XDJ234, Schedule!$F$226:$FO$226, Schedule!$F$236:$FO$236, 0)</f>
        <v>0</v>
      </c>
      <c r="XDK250" s="214">
        <f>_xlfn.XLOOKUP(XDK234, Schedule!$F$226:$FO$226, Schedule!$F$236:$FO$236, 0)</f>
        <v>0</v>
      </c>
      <c r="XDL250" s="214">
        <f>_xlfn.XLOOKUP(XDL234, Schedule!$F$226:$FO$226, Schedule!$F$236:$FO$236, 0)</f>
        <v>0</v>
      </c>
      <c r="XDM250" s="214">
        <f>_xlfn.XLOOKUP(XDM234, Schedule!$F$226:$FO$226, Schedule!$F$236:$FO$236, 0)</f>
        <v>0</v>
      </c>
      <c r="XDN250" s="214">
        <f>_xlfn.XLOOKUP(XDN234, Schedule!$F$226:$FO$226, Schedule!$F$236:$FO$236, 0)</f>
        <v>0</v>
      </c>
      <c r="XDO250" s="214">
        <f>_xlfn.XLOOKUP(XDO234, Schedule!$F$226:$FO$226, Schedule!$F$236:$FO$236, 0)</f>
        <v>0</v>
      </c>
      <c r="XDP250" s="214">
        <f>_xlfn.XLOOKUP(XDP234, Schedule!$F$226:$FO$226, Schedule!$F$236:$FO$236, 0)</f>
        <v>0</v>
      </c>
      <c r="XDQ250" s="214">
        <f>_xlfn.XLOOKUP(XDQ234, Schedule!$F$226:$FO$226, Schedule!$F$236:$FO$236, 0)</f>
        <v>0</v>
      </c>
      <c r="XDR250" s="214">
        <f>_xlfn.XLOOKUP(XDR234, Schedule!$F$226:$FO$226, Schedule!$F$236:$FO$236, 0)</f>
        <v>0</v>
      </c>
      <c r="XDS250" s="214">
        <f>_xlfn.XLOOKUP(XDS234, Schedule!$F$226:$FO$226, Schedule!$F$236:$FO$236, 0)</f>
        <v>0</v>
      </c>
      <c r="XDT250" s="214">
        <f>_xlfn.XLOOKUP(XDT234, Schedule!$F$226:$FO$226, Schedule!$F$236:$FO$236, 0)</f>
        <v>0</v>
      </c>
      <c r="XDU250" s="214">
        <f>_xlfn.XLOOKUP(XDU234, Schedule!$F$226:$FO$226, Schedule!$F$236:$FO$236, 0)</f>
        <v>0</v>
      </c>
      <c r="XDV250" s="214">
        <f>_xlfn.XLOOKUP(XDV234, Schedule!$F$226:$FO$226, Schedule!$F$236:$FO$236, 0)</f>
        <v>0</v>
      </c>
      <c r="XDW250" s="214">
        <f>_xlfn.XLOOKUP(XDW234, Schedule!$F$226:$FO$226, Schedule!$F$236:$FO$236, 0)</f>
        <v>0</v>
      </c>
      <c r="XDX250" s="214">
        <f>_xlfn.XLOOKUP(XDX234, Schedule!$F$226:$FO$226, Schedule!$F$236:$FO$236, 0)</f>
        <v>0</v>
      </c>
      <c r="XDY250" s="214">
        <f>_xlfn.XLOOKUP(XDY234, Schedule!$F$226:$FO$226, Schedule!$F$236:$FO$236, 0)</f>
        <v>0</v>
      </c>
      <c r="XDZ250" s="214">
        <f>_xlfn.XLOOKUP(XDZ234, Schedule!$F$226:$FO$226, Schedule!$F$236:$FO$236, 0)</f>
        <v>0</v>
      </c>
      <c r="XEA250" s="214">
        <f>_xlfn.XLOOKUP(XEA234, Schedule!$F$226:$FO$226, Schedule!$F$236:$FO$236, 0)</f>
        <v>0</v>
      </c>
      <c r="XEB250" s="214">
        <f>_xlfn.XLOOKUP(XEB234, Schedule!$F$226:$FO$226, Schedule!$F$236:$FO$236, 0)</f>
        <v>0</v>
      </c>
      <c r="XEC250" s="214">
        <f>_xlfn.XLOOKUP(XEC234, Schedule!$F$226:$FO$226, Schedule!$F$236:$FO$236, 0)</f>
        <v>0</v>
      </c>
      <c r="XED250" s="214">
        <f>_xlfn.XLOOKUP(XED234, Schedule!$F$226:$FO$226, Schedule!$F$236:$FO$236, 0)</f>
        <v>0</v>
      </c>
      <c r="XEE250" s="214">
        <f>_xlfn.XLOOKUP(XEE234, Schedule!$F$226:$FO$226, Schedule!$F$236:$FO$236, 0)</f>
        <v>0</v>
      </c>
      <c r="XEF250" s="214">
        <f>_xlfn.XLOOKUP(XEF234, Schedule!$F$226:$FO$226, Schedule!$F$236:$FO$236, 0)</f>
        <v>0</v>
      </c>
      <c r="XEG250" s="214">
        <f>_xlfn.XLOOKUP(XEG234, Schedule!$F$226:$FO$226, Schedule!$F$236:$FO$236, 0)</f>
        <v>0</v>
      </c>
      <c r="XEH250" s="214">
        <f>_xlfn.XLOOKUP(XEH234, Schedule!$F$226:$FO$226, Schedule!$F$236:$FO$236, 0)</f>
        <v>0</v>
      </c>
      <c r="XEI250" s="214">
        <f>_xlfn.XLOOKUP(XEI234, Schedule!$F$226:$FO$226, Schedule!$F$236:$FO$236, 0)</f>
        <v>0</v>
      </c>
      <c r="XEJ250" s="214">
        <f>_xlfn.XLOOKUP(XEJ234, Schedule!$F$226:$FO$226, Schedule!$F$236:$FO$236, 0)</f>
        <v>0</v>
      </c>
      <c r="XEK250" s="214">
        <f>_xlfn.XLOOKUP(XEK234, Schedule!$F$226:$FO$226, Schedule!$F$236:$FO$236, 0)</f>
        <v>0</v>
      </c>
      <c r="XEL250" s="214">
        <f>_xlfn.XLOOKUP(XEL234, Schedule!$F$226:$FO$226, Schedule!$F$236:$FO$236, 0)</f>
        <v>0</v>
      </c>
      <c r="XEM250" s="214">
        <f>_xlfn.XLOOKUP(XEM234, Schedule!$F$226:$FO$226, Schedule!$F$236:$FO$236, 0)</f>
        <v>0</v>
      </c>
      <c r="XEN250" s="214">
        <f>_xlfn.XLOOKUP(XEN234, Schedule!$F$226:$FO$226, Schedule!$F$236:$FO$236, 0)</f>
        <v>0</v>
      </c>
      <c r="XEO250" s="214">
        <f>_xlfn.XLOOKUP(XEO234, Schedule!$F$226:$FO$226, Schedule!$F$236:$FO$236, 0)</f>
        <v>0</v>
      </c>
      <c r="XEP250" s="214">
        <f>_xlfn.XLOOKUP(XEP234, Schedule!$F$226:$FO$226, Schedule!$F$236:$FO$236, 0)</f>
        <v>0</v>
      </c>
      <c r="XEQ250" s="214">
        <f>_xlfn.XLOOKUP(XEQ234, Schedule!$F$226:$FO$226, Schedule!$F$236:$FO$236, 0)</f>
        <v>0</v>
      </c>
      <c r="XER250" s="214">
        <f>_xlfn.XLOOKUP(XER234, Schedule!$F$226:$FO$226, Schedule!$F$236:$FO$236, 0)</f>
        <v>0</v>
      </c>
      <c r="XES250" s="214">
        <f>_xlfn.XLOOKUP(XES234, Schedule!$F$226:$FO$226, Schedule!$F$236:$FO$236, 0)</f>
        <v>0</v>
      </c>
      <c r="XET250" s="214">
        <f>_xlfn.XLOOKUP(XET234, Schedule!$F$226:$FO$226, Schedule!$F$236:$FO$236, 0)</f>
        <v>0</v>
      </c>
      <c r="XEU250" s="214">
        <f>_xlfn.XLOOKUP(XEU234, Schedule!$F$226:$FO$226, Schedule!$F$236:$FO$236, 0)</f>
        <v>0</v>
      </c>
      <c r="XEV250" s="214">
        <f>_xlfn.XLOOKUP(XEV234, Schedule!$F$226:$FO$226, Schedule!$F$236:$FO$236, 0)</f>
        <v>0</v>
      </c>
      <c r="XEW250" s="214">
        <f>_xlfn.XLOOKUP(XEW234, Schedule!$F$226:$FO$226, Schedule!$F$236:$FO$236, 0)</f>
        <v>0</v>
      </c>
      <c r="XEX250" s="214">
        <f>_xlfn.XLOOKUP(XEX234, Schedule!$F$226:$FO$226, Schedule!$F$236:$FO$236, 0)</f>
        <v>0</v>
      </c>
      <c r="XEY250" s="214">
        <f>_xlfn.XLOOKUP(XEY234, Schedule!$F$226:$FO$226, Schedule!$F$236:$FO$236, 0)</f>
        <v>0</v>
      </c>
      <c r="XEZ250" s="214">
        <f>_xlfn.XLOOKUP(XEZ234, Schedule!$F$226:$FO$226, Schedule!$F$236:$FO$236, 0)</f>
        <v>0</v>
      </c>
      <c r="XFA250" s="214">
        <f>_xlfn.XLOOKUP(XFA234, Schedule!$F$226:$FO$226, Schedule!$F$236:$FO$236, 0)</f>
        <v>0</v>
      </c>
      <c r="XFB250" s="214">
        <f>_xlfn.XLOOKUP(XFB234, Schedule!$F$226:$FO$226, Schedule!$F$236:$FO$236, 0)</f>
        <v>0</v>
      </c>
      <c r="XFC250" s="214">
        <f>_xlfn.XLOOKUP(XFC234, Schedule!$F$226:$FO$226, Schedule!$F$236:$FO$236, 0)</f>
        <v>0</v>
      </c>
      <c r="XFD250" s="214">
        <f>_xlfn.XLOOKUP(XFD234, Schedule!$F$226:$FO$226, Schedule!$F$236:$FO$236, 0)</f>
        <v>0</v>
      </c>
    </row>
    <row r="251" spans="2:16384" hidden="1" outlineLevel="1" x14ac:dyDescent="0.3">
      <c r="B251" s="201" t="s">
        <v>231</v>
      </c>
      <c r="D251" s="212">
        <f t="shared" si="2029"/>
        <v>25.193547924022937</v>
      </c>
      <c r="G251" s="319">
        <f t="shared" ref="G251:G261" si="2039">G189</f>
        <v>0</v>
      </c>
      <c r="H251" s="319">
        <f t="shared" ref="H251:BS254" si="2040">H189</f>
        <v>0</v>
      </c>
      <c r="I251" s="319">
        <f t="shared" si="2040"/>
        <v>10.077419169609154</v>
      </c>
      <c r="J251" s="319">
        <f t="shared" si="2040"/>
        <v>0.26519524130550404</v>
      </c>
      <c r="K251" s="319">
        <f t="shared" si="2040"/>
        <v>0.26519524130550404</v>
      </c>
      <c r="L251" s="319">
        <f t="shared" si="2040"/>
        <v>0.26519524130550404</v>
      </c>
      <c r="M251" s="319">
        <f t="shared" si="2040"/>
        <v>0.26519524130550404</v>
      </c>
      <c r="N251" s="319">
        <f t="shared" si="2040"/>
        <v>0.26519524130550404</v>
      </c>
      <c r="O251" s="319">
        <f t="shared" si="2040"/>
        <v>0.26519524130550404</v>
      </c>
      <c r="P251" s="319">
        <f t="shared" si="2040"/>
        <v>0.26519524130550404</v>
      </c>
      <c r="Q251" s="319">
        <f t="shared" si="2040"/>
        <v>0.26519524130550404</v>
      </c>
      <c r="R251" s="319">
        <f t="shared" si="2040"/>
        <v>0.26519524130550404</v>
      </c>
      <c r="S251" s="319">
        <f t="shared" si="2040"/>
        <v>0.26519524130550404</v>
      </c>
      <c r="T251" s="319">
        <f t="shared" si="2040"/>
        <v>0.26519524130550404</v>
      </c>
      <c r="U251" s="319">
        <f t="shared" si="2040"/>
        <v>0.26519524130550404</v>
      </c>
      <c r="V251" s="319">
        <f t="shared" si="2040"/>
        <v>0.26519524130550404</v>
      </c>
      <c r="W251" s="319">
        <f t="shared" si="2040"/>
        <v>0.26519524130550404</v>
      </c>
      <c r="X251" s="319">
        <f t="shared" si="2040"/>
        <v>0.26519524130550404</v>
      </c>
      <c r="Y251" s="319">
        <f t="shared" si="2040"/>
        <v>0.26519524130550404</v>
      </c>
      <c r="Z251" s="319">
        <f t="shared" si="2040"/>
        <v>0.26519524130550404</v>
      </c>
      <c r="AA251" s="319">
        <f t="shared" si="2040"/>
        <v>0.26519524130550404</v>
      </c>
      <c r="AB251" s="319">
        <f t="shared" si="2040"/>
        <v>0.26519524130550404</v>
      </c>
      <c r="AC251" s="319">
        <f t="shared" si="2040"/>
        <v>0.26519524130550404</v>
      </c>
      <c r="AD251" s="319">
        <f t="shared" si="2040"/>
        <v>0.26519524130550404</v>
      </c>
      <c r="AE251" s="319">
        <f t="shared" si="2040"/>
        <v>0.26519524130550404</v>
      </c>
      <c r="AF251" s="319">
        <f t="shared" si="2040"/>
        <v>0.26519524130550404</v>
      </c>
      <c r="AG251" s="319">
        <f t="shared" si="2040"/>
        <v>0.26519524130550404</v>
      </c>
      <c r="AH251" s="319">
        <f t="shared" si="2040"/>
        <v>0.26519524130550404</v>
      </c>
      <c r="AI251" s="319">
        <f t="shared" si="2040"/>
        <v>0.26519524130550404</v>
      </c>
      <c r="AJ251" s="319">
        <f t="shared" si="2040"/>
        <v>0.26519524130550404</v>
      </c>
      <c r="AK251" s="319">
        <f t="shared" si="2040"/>
        <v>0.26519524130550404</v>
      </c>
      <c r="AL251" s="319">
        <f t="shared" si="2040"/>
        <v>0.26519524130550404</v>
      </c>
      <c r="AM251" s="319">
        <f t="shared" si="2040"/>
        <v>0.26519524130550404</v>
      </c>
      <c r="AN251" s="319">
        <f t="shared" si="2040"/>
        <v>0.26519524130550404</v>
      </c>
      <c r="AO251" s="319">
        <f t="shared" si="2040"/>
        <v>0.26519524130550404</v>
      </c>
      <c r="AP251" s="319">
        <f t="shared" si="2040"/>
        <v>0.26519524130550404</v>
      </c>
      <c r="AQ251" s="319">
        <f t="shared" si="2040"/>
        <v>0.26519524130550404</v>
      </c>
      <c r="AR251" s="319">
        <f t="shared" si="2040"/>
        <v>0.26519524130550404</v>
      </c>
      <c r="AS251" s="319">
        <f t="shared" si="2040"/>
        <v>0.26519524130550404</v>
      </c>
      <c r="AT251" s="319">
        <f t="shared" si="2040"/>
        <v>0.26519524130550404</v>
      </c>
      <c r="AU251" s="319">
        <f t="shared" si="2040"/>
        <v>0.26519524130550404</v>
      </c>
      <c r="AV251" s="319">
        <f t="shared" si="2040"/>
        <v>0.26519524130550404</v>
      </c>
      <c r="AW251" s="319">
        <f t="shared" si="2040"/>
        <v>0.26519524130550404</v>
      </c>
      <c r="AX251" s="319">
        <f t="shared" si="2040"/>
        <v>0.26519524130550404</v>
      </c>
      <c r="AY251" s="319">
        <f t="shared" si="2040"/>
        <v>0.26519524130550404</v>
      </c>
      <c r="AZ251" s="319">
        <f t="shared" si="2040"/>
        <v>0.26519524130550404</v>
      </c>
      <c r="BA251" s="319">
        <f t="shared" si="2040"/>
        <v>0.26519524130550404</v>
      </c>
      <c r="BB251" s="319">
        <f t="shared" si="2040"/>
        <v>0.26519524130550404</v>
      </c>
      <c r="BC251" s="319">
        <f t="shared" si="2040"/>
        <v>0.26519524130550404</v>
      </c>
      <c r="BD251" s="319">
        <f t="shared" si="2040"/>
        <v>0.26519524130550404</v>
      </c>
      <c r="BE251" s="319">
        <f t="shared" si="2040"/>
        <v>0.26519524130550404</v>
      </c>
      <c r="BF251" s="319">
        <f t="shared" si="2040"/>
        <v>0.26519524130550404</v>
      </c>
      <c r="BG251" s="319">
        <f t="shared" si="2040"/>
        <v>0.26519524130550404</v>
      </c>
      <c r="BH251" s="319">
        <f t="shared" si="2040"/>
        <v>0.26519524130550404</v>
      </c>
      <c r="BI251" s="319">
        <f t="shared" si="2040"/>
        <v>0.26519524130550404</v>
      </c>
      <c r="BJ251" s="319">
        <f t="shared" si="2040"/>
        <v>0.26519524130550404</v>
      </c>
      <c r="BK251" s="319">
        <f t="shared" si="2040"/>
        <v>0.26519524130550404</v>
      </c>
      <c r="BL251" s="319">
        <f t="shared" si="2040"/>
        <v>0.26519524130550404</v>
      </c>
      <c r="BM251" s="319">
        <f t="shared" si="2040"/>
        <v>0.26519524130550404</v>
      </c>
      <c r="BN251" s="319">
        <f t="shared" si="2040"/>
        <v>0.26519524130550404</v>
      </c>
      <c r="BO251" s="319">
        <f t="shared" si="2040"/>
        <v>0</v>
      </c>
      <c r="BP251" s="319">
        <f t="shared" si="2040"/>
        <v>0</v>
      </c>
      <c r="BQ251" s="319">
        <f t="shared" si="2040"/>
        <v>0</v>
      </c>
      <c r="BR251" s="319">
        <f t="shared" si="2040"/>
        <v>0</v>
      </c>
      <c r="BS251" s="319">
        <f t="shared" si="2040"/>
        <v>0</v>
      </c>
      <c r="BT251" s="319">
        <f t="shared" si="2037"/>
        <v>0</v>
      </c>
      <c r="BU251" s="319">
        <f t="shared" si="2037"/>
        <v>0</v>
      </c>
      <c r="BV251" s="319">
        <f t="shared" si="2037"/>
        <v>0</v>
      </c>
      <c r="BW251" s="319">
        <f t="shared" si="2037"/>
        <v>0</v>
      </c>
      <c r="BX251" s="319">
        <f t="shared" si="2037"/>
        <v>0</v>
      </c>
      <c r="BY251" s="319">
        <f t="shared" si="2037"/>
        <v>0</v>
      </c>
      <c r="BZ251" s="319">
        <f t="shared" si="2037"/>
        <v>0</v>
      </c>
      <c r="CA251" s="319">
        <f t="shared" si="2037"/>
        <v>0</v>
      </c>
      <c r="CB251" s="319">
        <f t="shared" si="2037"/>
        <v>0</v>
      </c>
      <c r="CC251" s="319">
        <f t="shared" si="2037"/>
        <v>0</v>
      </c>
      <c r="CD251" s="319">
        <f t="shared" si="2037"/>
        <v>0</v>
      </c>
      <c r="CE251" s="319">
        <f t="shared" si="2037"/>
        <v>0</v>
      </c>
      <c r="CF251" s="319">
        <f t="shared" si="2037"/>
        <v>0</v>
      </c>
      <c r="CG251" s="319">
        <f t="shared" si="2037"/>
        <v>0</v>
      </c>
      <c r="CH251" s="319">
        <f t="shared" si="2037"/>
        <v>0</v>
      </c>
      <c r="CI251" s="319">
        <f t="shared" si="2037"/>
        <v>0</v>
      </c>
      <c r="CJ251" s="319">
        <f t="shared" si="2037"/>
        <v>0</v>
      </c>
      <c r="CK251" s="319">
        <f t="shared" si="2037"/>
        <v>0</v>
      </c>
      <c r="CL251" s="319">
        <f t="shared" si="2037"/>
        <v>0</v>
      </c>
      <c r="CM251" s="319">
        <f t="shared" si="2037"/>
        <v>0</v>
      </c>
      <c r="CN251" s="319">
        <f t="shared" si="2037"/>
        <v>0</v>
      </c>
      <c r="CO251" s="319">
        <f t="shared" si="2037"/>
        <v>0</v>
      </c>
      <c r="CP251" s="319">
        <f t="shared" si="2037"/>
        <v>0</v>
      </c>
      <c r="CQ251" s="319">
        <f t="shared" si="2037"/>
        <v>0</v>
      </c>
      <c r="CR251" s="319">
        <f t="shared" si="2037"/>
        <v>0</v>
      </c>
      <c r="CS251" s="319">
        <f t="shared" si="2037"/>
        <v>0</v>
      </c>
      <c r="CT251" s="319">
        <f t="shared" si="2037"/>
        <v>0</v>
      </c>
      <c r="CU251" s="319">
        <f t="shared" si="2037"/>
        <v>0</v>
      </c>
      <c r="CV251" s="319">
        <f t="shared" si="2037"/>
        <v>0</v>
      </c>
      <c r="CW251" s="319">
        <f t="shared" si="2037"/>
        <v>0</v>
      </c>
      <c r="CX251" s="319">
        <f t="shared" si="2037"/>
        <v>0</v>
      </c>
      <c r="CY251" s="319">
        <f t="shared" si="2037"/>
        <v>0</v>
      </c>
      <c r="CZ251" s="319">
        <f t="shared" si="2037"/>
        <v>0</v>
      </c>
      <c r="DA251" s="319">
        <f t="shared" si="2037"/>
        <v>0</v>
      </c>
      <c r="DB251" s="319">
        <f t="shared" si="2037"/>
        <v>0</v>
      </c>
      <c r="DC251" s="319">
        <f t="shared" si="2037"/>
        <v>0</v>
      </c>
      <c r="DD251" s="319">
        <f t="shared" si="2037"/>
        <v>0</v>
      </c>
      <c r="DE251" s="319">
        <f t="shared" si="2037"/>
        <v>0</v>
      </c>
      <c r="DF251" s="319">
        <f t="shared" si="2037"/>
        <v>0</v>
      </c>
      <c r="DG251" s="319">
        <f t="shared" si="2037"/>
        <v>0</v>
      </c>
      <c r="DH251" s="319">
        <f t="shared" si="2037"/>
        <v>0</v>
      </c>
      <c r="DI251" s="319">
        <f t="shared" si="2037"/>
        <v>0</v>
      </c>
      <c r="DJ251" s="319">
        <f t="shared" si="2037"/>
        <v>0</v>
      </c>
      <c r="DK251" s="319">
        <f t="shared" si="2037"/>
        <v>0</v>
      </c>
      <c r="DL251" s="319">
        <f t="shared" si="2037"/>
        <v>0</v>
      </c>
      <c r="DM251" s="319">
        <f t="shared" si="2037"/>
        <v>0</v>
      </c>
      <c r="DN251" s="319">
        <f t="shared" si="2037"/>
        <v>0</v>
      </c>
      <c r="DO251" s="319">
        <f t="shared" si="2037"/>
        <v>0</v>
      </c>
      <c r="DP251" s="319">
        <f t="shared" si="2037"/>
        <v>0</v>
      </c>
      <c r="DQ251" s="319">
        <f t="shared" si="2037"/>
        <v>0</v>
      </c>
      <c r="DR251" s="319">
        <f t="shared" si="2037"/>
        <v>0</v>
      </c>
      <c r="DS251" s="319">
        <f t="shared" si="2037"/>
        <v>0</v>
      </c>
      <c r="DT251" s="319">
        <f t="shared" si="2037"/>
        <v>0</v>
      </c>
      <c r="DU251" s="319">
        <f t="shared" si="2037"/>
        <v>0</v>
      </c>
      <c r="DV251" s="319">
        <f t="shared" si="2037"/>
        <v>0</v>
      </c>
      <c r="DW251" s="319">
        <f t="shared" si="2037"/>
        <v>0</v>
      </c>
      <c r="DX251" s="319">
        <f t="shared" si="2037"/>
        <v>0</v>
      </c>
      <c r="DY251" s="319">
        <f t="shared" si="2037"/>
        <v>0</v>
      </c>
      <c r="DZ251" s="319">
        <f t="shared" si="2037"/>
        <v>0</v>
      </c>
      <c r="EA251" s="319">
        <f t="shared" si="2037"/>
        <v>0</v>
      </c>
      <c r="EB251" s="319">
        <f t="shared" si="2037"/>
        <v>0</v>
      </c>
      <c r="EC251" s="319">
        <f t="shared" si="2037"/>
        <v>0</v>
      </c>
      <c r="ED251" s="319">
        <f t="shared" si="2037"/>
        <v>0</v>
      </c>
      <c r="EE251" s="319">
        <f t="shared" ref="EE251:FO251" si="2041">EE189</f>
        <v>0</v>
      </c>
      <c r="EF251" s="319">
        <f t="shared" si="2041"/>
        <v>0</v>
      </c>
      <c r="EG251" s="319">
        <f t="shared" si="2041"/>
        <v>0</v>
      </c>
      <c r="EH251" s="319">
        <f t="shared" si="2041"/>
        <v>0</v>
      </c>
      <c r="EI251" s="319">
        <f t="shared" si="2041"/>
        <v>0</v>
      </c>
      <c r="EJ251" s="319">
        <f t="shared" si="2041"/>
        <v>0</v>
      </c>
      <c r="EK251" s="319">
        <f t="shared" si="2041"/>
        <v>0</v>
      </c>
      <c r="EL251" s="319">
        <f t="shared" si="2041"/>
        <v>0</v>
      </c>
      <c r="EM251" s="319">
        <f t="shared" si="2041"/>
        <v>0</v>
      </c>
      <c r="EN251" s="319">
        <f t="shared" si="2041"/>
        <v>0</v>
      </c>
      <c r="EO251" s="319">
        <f t="shared" si="2041"/>
        <v>0</v>
      </c>
      <c r="EP251" s="319">
        <f t="shared" si="2041"/>
        <v>0</v>
      </c>
      <c r="EQ251" s="319">
        <f t="shared" si="2041"/>
        <v>0</v>
      </c>
      <c r="ER251" s="319">
        <f t="shared" si="2041"/>
        <v>0</v>
      </c>
      <c r="ES251" s="319">
        <f t="shared" si="2041"/>
        <v>0</v>
      </c>
      <c r="ET251" s="319">
        <f t="shared" si="2041"/>
        <v>0</v>
      </c>
      <c r="EU251" s="319">
        <f t="shared" si="2041"/>
        <v>0</v>
      </c>
      <c r="EV251" s="319">
        <f t="shared" si="2041"/>
        <v>0</v>
      </c>
      <c r="EW251" s="319">
        <f t="shared" si="2041"/>
        <v>0</v>
      </c>
      <c r="EX251" s="319">
        <f t="shared" si="2041"/>
        <v>0</v>
      </c>
      <c r="EY251" s="319">
        <f t="shared" si="2041"/>
        <v>0</v>
      </c>
      <c r="EZ251" s="319">
        <f t="shared" si="2041"/>
        <v>0</v>
      </c>
      <c r="FA251" s="319">
        <f t="shared" si="2041"/>
        <v>0</v>
      </c>
      <c r="FB251" s="319">
        <f t="shared" si="2041"/>
        <v>0</v>
      </c>
      <c r="FC251" s="319">
        <f t="shared" si="2041"/>
        <v>0</v>
      </c>
      <c r="FD251" s="319">
        <f t="shared" si="2041"/>
        <v>0</v>
      </c>
      <c r="FE251" s="319">
        <f t="shared" si="2041"/>
        <v>0</v>
      </c>
      <c r="FF251" s="319">
        <f t="shared" si="2041"/>
        <v>0</v>
      </c>
      <c r="FG251" s="319">
        <f t="shared" si="2041"/>
        <v>0</v>
      </c>
      <c r="FH251" s="319">
        <f t="shared" si="2041"/>
        <v>0</v>
      </c>
      <c r="FI251" s="319">
        <f t="shared" si="2041"/>
        <v>0</v>
      </c>
      <c r="FJ251" s="319">
        <f t="shared" si="2041"/>
        <v>0</v>
      </c>
      <c r="FK251" s="319">
        <f t="shared" si="2041"/>
        <v>0</v>
      </c>
      <c r="FL251" s="319">
        <f t="shared" si="2041"/>
        <v>0</v>
      </c>
      <c r="FM251" s="319">
        <f t="shared" si="2041"/>
        <v>0</v>
      </c>
      <c r="FN251" s="319">
        <f t="shared" si="2041"/>
        <v>0</v>
      </c>
      <c r="FO251" s="319">
        <f t="shared" si="2041"/>
        <v>0</v>
      </c>
    </row>
    <row r="252" spans="2:16384" hidden="1" outlineLevel="1" x14ac:dyDescent="0.3">
      <c r="B252" s="201" t="s">
        <v>72</v>
      </c>
      <c r="D252" s="212">
        <f t="shared" si="2029"/>
        <v>0.86579420400000062</v>
      </c>
      <c r="G252" s="319">
        <f t="shared" si="2039"/>
        <v>1.5189372E-2</v>
      </c>
      <c r="H252" s="319">
        <f t="shared" si="2040"/>
        <v>1.5189372E-2</v>
      </c>
      <c r="I252" s="319">
        <f t="shared" si="2040"/>
        <v>1.5189372E-2</v>
      </c>
      <c r="J252" s="319">
        <f t="shared" si="2040"/>
        <v>1.5189372E-2</v>
      </c>
      <c r="K252" s="319">
        <f t="shared" si="2040"/>
        <v>1.5189372E-2</v>
      </c>
      <c r="L252" s="319">
        <f t="shared" si="2040"/>
        <v>1.5189372E-2</v>
      </c>
      <c r="M252" s="319">
        <f t="shared" si="2040"/>
        <v>1.5189372E-2</v>
      </c>
      <c r="N252" s="319">
        <f t="shared" si="2040"/>
        <v>1.5189372E-2</v>
      </c>
      <c r="O252" s="319">
        <f t="shared" si="2040"/>
        <v>1.5189372E-2</v>
      </c>
      <c r="P252" s="319">
        <f t="shared" si="2040"/>
        <v>1.5189372E-2</v>
      </c>
      <c r="Q252" s="319">
        <f t="shared" si="2040"/>
        <v>1.5189372E-2</v>
      </c>
      <c r="R252" s="319">
        <f t="shared" si="2040"/>
        <v>1.5189372E-2</v>
      </c>
      <c r="S252" s="319">
        <f t="shared" si="2040"/>
        <v>1.5189372E-2</v>
      </c>
      <c r="T252" s="319">
        <f t="shared" si="2040"/>
        <v>1.5189372E-2</v>
      </c>
      <c r="U252" s="319">
        <f t="shared" si="2040"/>
        <v>1.5189372E-2</v>
      </c>
      <c r="V252" s="319">
        <f t="shared" si="2040"/>
        <v>1.5189372E-2</v>
      </c>
      <c r="W252" s="319">
        <f t="shared" si="2040"/>
        <v>1.5189372E-2</v>
      </c>
      <c r="X252" s="319">
        <f t="shared" si="2040"/>
        <v>1.5189372E-2</v>
      </c>
      <c r="Y252" s="319">
        <f t="shared" si="2040"/>
        <v>1.5189372E-2</v>
      </c>
      <c r="Z252" s="319">
        <f t="shared" si="2040"/>
        <v>1.5189372E-2</v>
      </c>
      <c r="AA252" s="319">
        <f t="shared" si="2040"/>
        <v>1.5189372E-2</v>
      </c>
      <c r="AB252" s="319">
        <f t="shared" si="2040"/>
        <v>1.5189372E-2</v>
      </c>
      <c r="AC252" s="319">
        <f t="shared" si="2040"/>
        <v>1.5189372E-2</v>
      </c>
      <c r="AD252" s="319">
        <f t="shared" si="2040"/>
        <v>1.5189372E-2</v>
      </c>
      <c r="AE252" s="319">
        <f t="shared" si="2040"/>
        <v>1.5189372E-2</v>
      </c>
      <c r="AF252" s="319">
        <f t="shared" si="2040"/>
        <v>1.5189372E-2</v>
      </c>
      <c r="AG252" s="319">
        <f t="shared" si="2040"/>
        <v>1.5189372E-2</v>
      </c>
      <c r="AH252" s="319">
        <f t="shared" si="2040"/>
        <v>1.5189372E-2</v>
      </c>
      <c r="AI252" s="319">
        <f t="shared" si="2040"/>
        <v>1.5189372E-2</v>
      </c>
      <c r="AJ252" s="319">
        <f t="shared" si="2040"/>
        <v>1.5189372E-2</v>
      </c>
      <c r="AK252" s="319">
        <f t="shared" si="2040"/>
        <v>1.5189372E-2</v>
      </c>
      <c r="AL252" s="319">
        <f t="shared" si="2040"/>
        <v>1.5189372E-2</v>
      </c>
      <c r="AM252" s="319">
        <f t="shared" si="2040"/>
        <v>1.5189372E-2</v>
      </c>
      <c r="AN252" s="319">
        <f t="shared" si="2040"/>
        <v>1.5189372E-2</v>
      </c>
      <c r="AO252" s="319">
        <f t="shared" si="2040"/>
        <v>1.5189372E-2</v>
      </c>
      <c r="AP252" s="319">
        <f t="shared" si="2040"/>
        <v>1.5189372E-2</v>
      </c>
      <c r="AQ252" s="319">
        <f t="shared" si="2040"/>
        <v>1.5189372E-2</v>
      </c>
      <c r="AR252" s="319">
        <f t="shared" si="2040"/>
        <v>1.5189372E-2</v>
      </c>
      <c r="AS252" s="319">
        <f t="shared" si="2040"/>
        <v>1.5189372E-2</v>
      </c>
      <c r="AT252" s="319">
        <f t="shared" si="2040"/>
        <v>1.5189372E-2</v>
      </c>
      <c r="AU252" s="319">
        <f t="shared" si="2040"/>
        <v>1.5189372E-2</v>
      </c>
      <c r="AV252" s="319">
        <f t="shared" si="2040"/>
        <v>1.5189372E-2</v>
      </c>
      <c r="AW252" s="319">
        <f t="shared" si="2040"/>
        <v>1.5189372E-2</v>
      </c>
      <c r="AX252" s="319">
        <f t="shared" si="2040"/>
        <v>1.5189372E-2</v>
      </c>
      <c r="AY252" s="319">
        <f t="shared" si="2040"/>
        <v>1.5189372E-2</v>
      </c>
      <c r="AZ252" s="319">
        <f t="shared" si="2040"/>
        <v>1.5189372E-2</v>
      </c>
      <c r="BA252" s="319">
        <f t="shared" si="2040"/>
        <v>1.5189372E-2</v>
      </c>
      <c r="BB252" s="319">
        <f t="shared" si="2040"/>
        <v>1.5189372E-2</v>
      </c>
      <c r="BC252" s="319">
        <f t="shared" si="2040"/>
        <v>1.5189372E-2</v>
      </c>
      <c r="BD252" s="319">
        <f t="shared" si="2040"/>
        <v>1.5189372E-2</v>
      </c>
      <c r="BE252" s="319">
        <f t="shared" si="2040"/>
        <v>1.5189372E-2</v>
      </c>
      <c r="BF252" s="319">
        <f t="shared" si="2040"/>
        <v>1.5189372E-2</v>
      </c>
      <c r="BG252" s="319">
        <f t="shared" si="2040"/>
        <v>1.5189372E-2</v>
      </c>
      <c r="BH252" s="319">
        <f t="shared" si="2040"/>
        <v>1.5189372E-2</v>
      </c>
      <c r="BI252" s="319">
        <f t="shared" si="2040"/>
        <v>1.5189372E-2</v>
      </c>
      <c r="BJ252" s="319">
        <f t="shared" si="2040"/>
        <v>1.5189372E-2</v>
      </c>
      <c r="BK252" s="319">
        <f t="shared" si="2040"/>
        <v>1.5189372E-2</v>
      </c>
      <c r="BL252" s="319">
        <f t="shared" si="2040"/>
        <v>0</v>
      </c>
      <c r="BM252" s="319">
        <f t="shared" si="2040"/>
        <v>0</v>
      </c>
      <c r="BN252" s="319">
        <f t="shared" si="2040"/>
        <v>0</v>
      </c>
      <c r="BO252" s="319">
        <f t="shared" si="2040"/>
        <v>0</v>
      </c>
      <c r="BP252" s="319">
        <f t="shared" si="2040"/>
        <v>0</v>
      </c>
      <c r="BQ252" s="319">
        <f t="shared" si="2040"/>
        <v>0</v>
      </c>
      <c r="BR252" s="319">
        <f t="shared" si="2040"/>
        <v>0</v>
      </c>
      <c r="BS252" s="319">
        <f t="shared" si="2040"/>
        <v>0</v>
      </c>
      <c r="BT252" s="319">
        <f t="shared" si="2037"/>
        <v>0</v>
      </c>
      <c r="BU252" s="319">
        <f t="shared" si="2037"/>
        <v>0</v>
      </c>
      <c r="BV252" s="319">
        <f t="shared" si="2037"/>
        <v>0</v>
      </c>
      <c r="BW252" s="319">
        <f t="shared" si="2037"/>
        <v>0</v>
      </c>
      <c r="BX252" s="319">
        <f t="shared" si="2037"/>
        <v>0</v>
      </c>
      <c r="BY252" s="319">
        <f t="shared" si="2037"/>
        <v>0</v>
      </c>
      <c r="BZ252" s="319">
        <f t="shared" si="2037"/>
        <v>0</v>
      </c>
      <c r="CA252" s="319">
        <f t="shared" si="2037"/>
        <v>0</v>
      </c>
      <c r="CB252" s="319">
        <f t="shared" si="2037"/>
        <v>0</v>
      </c>
      <c r="CC252" s="319">
        <f t="shared" si="2037"/>
        <v>0</v>
      </c>
      <c r="CD252" s="319">
        <f t="shared" si="2037"/>
        <v>0</v>
      </c>
      <c r="CE252" s="319">
        <f t="shared" si="2037"/>
        <v>0</v>
      </c>
      <c r="CF252" s="319">
        <f t="shared" si="2037"/>
        <v>0</v>
      </c>
      <c r="CG252" s="319">
        <f t="shared" si="2037"/>
        <v>0</v>
      </c>
      <c r="CH252" s="319">
        <f t="shared" si="2037"/>
        <v>0</v>
      </c>
      <c r="CI252" s="319">
        <f t="shared" si="2037"/>
        <v>0</v>
      </c>
      <c r="CJ252" s="319">
        <f t="shared" si="2037"/>
        <v>0</v>
      </c>
      <c r="CK252" s="319">
        <f t="shared" si="2037"/>
        <v>0</v>
      </c>
      <c r="CL252" s="319">
        <f t="shared" si="2037"/>
        <v>0</v>
      </c>
      <c r="CM252" s="319">
        <f t="shared" si="2037"/>
        <v>0</v>
      </c>
      <c r="CN252" s="319">
        <f t="shared" si="2037"/>
        <v>0</v>
      </c>
      <c r="CO252" s="319">
        <f t="shared" si="2037"/>
        <v>0</v>
      </c>
      <c r="CP252" s="319">
        <f t="shared" si="2037"/>
        <v>0</v>
      </c>
      <c r="CQ252" s="319">
        <f t="shared" si="2037"/>
        <v>0</v>
      </c>
      <c r="CR252" s="319">
        <f t="shared" si="2037"/>
        <v>0</v>
      </c>
      <c r="CS252" s="319">
        <f t="shared" si="2037"/>
        <v>0</v>
      </c>
      <c r="CT252" s="319">
        <f t="shared" si="2037"/>
        <v>0</v>
      </c>
      <c r="CU252" s="319">
        <f t="shared" si="2037"/>
        <v>0</v>
      </c>
      <c r="CV252" s="319">
        <f t="shared" si="2037"/>
        <v>0</v>
      </c>
      <c r="CW252" s="319">
        <f t="shared" si="2037"/>
        <v>0</v>
      </c>
      <c r="CX252" s="319">
        <f t="shared" si="2037"/>
        <v>0</v>
      </c>
      <c r="CY252" s="319">
        <f t="shared" si="2037"/>
        <v>0</v>
      </c>
      <c r="CZ252" s="319">
        <f t="shared" si="2037"/>
        <v>0</v>
      </c>
      <c r="DA252" s="319">
        <f t="shared" si="2037"/>
        <v>0</v>
      </c>
      <c r="DB252" s="319">
        <f t="shared" si="2037"/>
        <v>0</v>
      </c>
      <c r="DC252" s="319">
        <f t="shared" si="2037"/>
        <v>0</v>
      </c>
      <c r="DD252" s="319">
        <f t="shared" si="2037"/>
        <v>0</v>
      </c>
      <c r="DE252" s="319">
        <f t="shared" si="2037"/>
        <v>0</v>
      </c>
      <c r="DF252" s="319">
        <f t="shared" si="2037"/>
        <v>0</v>
      </c>
      <c r="DG252" s="319">
        <f t="shared" si="2037"/>
        <v>0</v>
      </c>
      <c r="DH252" s="319">
        <f t="shared" si="2037"/>
        <v>0</v>
      </c>
      <c r="DI252" s="319">
        <f t="shared" si="2037"/>
        <v>0</v>
      </c>
      <c r="DJ252" s="319">
        <f t="shared" si="2037"/>
        <v>0</v>
      </c>
      <c r="DK252" s="319">
        <f t="shared" si="2037"/>
        <v>0</v>
      </c>
      <c r="DL252" s="319">
        <f t="shared" si="2037"/>
        <v>0</v>
      </c>
      <c r="DM252" s="319">
        <f t="shared" si="2037"/>
        <v>0</v>
      </c>
      <c r="DN252" s="319">
        <f t="shared" si="2037"/>
        <v>0</v>
      </c>
      <c r="DO252" s="319">
        <f t="shared" si="2037"/>
        <v>0</v>
      </c>
      <c r="DP252" s="319">
        <f t="shared" si="2037"/>
        <v>0</v>
      </c>
      <c r="DQ252" s="319">
        <f t="shared" si="2037"/>
        <v>0</v>
      </c>
      <c r="DR252" s="319">
        <f t="shared" si="2037"/>
        <v>0</v>
      </c>
      <c r="DS252" s="319">
        <f t="shared" si="2037"/>
        <v>0</v>
      </c>
      <c r="DT252" s="319">
        <f t="shared" si="2037"/>
        <v>0</v>
      </c>
      <c r="DU252" s="319">
        <f t="shared" si="2037"/>
        <v>0</v>
      </c>
      <c r="DV252" s="319">
        <f t="shared" si="2037"/>
        <v>0</v>
      </c>
      <c r="DW252" s="319">
        <f t="shared" si="2037"/>
        <v>0</v>
      </c>
      <c r="DX252" s="319">
        <f t="shared" si="2037"/>
        <v>0</v>
      </c>
      <c r="DY252" s="319">
        <f t="shared" si="2037"/>
        <v>0</v>
      </c>
      <c r="DZ252" s="319">
        <f t="shared" si="2037"/>
        <v>0</v>
      </c>
      <c r="EA252" s="319">
        <f t="shared" si="2037"/>
        <v>0</v>
      </c>
      <c r="EB252" s="319">
        <f t="shared" si="2037"/>
        <v>0</v>
      </c>
      <c r="EC252" s="319">
        <f t="shared" si="2037"/>
        <v>0</v>
      </c>
      <c r="ED252" s="319">
        <f t="shared" si="2037"/>
        <v>0</v>
      </c>
      <c r="EE252" s="319">
        <f t="shared" ref="EE252:FO252" si="2042">EE190</f>
        <v>0</v>
      </c>
      <c r="EF252" s="319">
        <f t="shared" si="2042"/>
        <v>0</v>
      </c>
      <c r="EG252" s="319">
        <f t="shared" si="2042"/>
        <v>0</v>
      </c>
      <c r="EH252" s="319">
        <f t="shared" si="2042"/>
        <v>0</v>
      </c>
      <c r="EI252" s="319">
        <f t="shared" si="2042"/>
        <v>0</v>
      </c>
      <c r="EJ252" s="319">
        <f t="shared" si="2042"/>
        <v>0</v>
      </c>
      <c r="EK252" s="319">
        <f t="shared" si="2042"/>
        <v>0</v>
      </c>
      <c r="EL252" s="319">
        <f t="shared" si="2042"/>
        <v>0</v>
      </c>
      <c r="EM252" s="319">
        <f t="shared" si="2042"/>
        <v>0</v>
      </c>
      <c r="EN252" s="319">
        <f t="shared" si="2042"/>
        <v>0</v>
      </c>
      <c r="EO252" s="319">
        <f t="shared" si="2042"/>
        <v>0</v>
      </c>
      <c r="EP252" s="319">
        <f t="shared" si="2042"/>
        <v>0</v>
      </c>
      <c r="EQ252" s="319">
        <f t="shared" si="2042"/>
        <v>0</v>
      </c>
      <c r="ER252" s="319">
        <f t="shared" si="2042"/>
        <v>0</v>
      </c>
      <c r="ES252" s="319">
        <f t="shared" si="2042"/>
        <v>0</v>
      </c>
      <c r="ET252" s="319">
        <f t="shared" si="2042"/>
        <v>0</v>
      </c>
      <c r="EU252" s="319">
        <f t="shared" si="2042"/>
        <v>0</v>
      </c>
      <c r="EV252" s="319">
        <f t="shared" si="2042"/>
        <v>0</v>
      </c>
      <c r="EW252" s="319">
        <f t="shared" si="2042"/>
        <v>0</v>
      </c>
      <c r="EX252" s="319">
        <f t="shared" si="2042"/>
        <v>0</v>
      </c>
      <c r="EY252" s="319">
        <f t="shared" si="2042"/>
        <v>0</v>
      </c>
      <c r="EZ252" s="319">
        <f t="shared" si="2042"/>
        <v>0</v>
      </c>
      <c r="FA252" s="319">
        <f t="shared" si="2042"/>
        <v>0</v>
      </c>
      <c r="FB252" s="319">
        <f t="shared" si="2042"/>
        <v>0</v>
      </c>
      <c r="FC252" s="319">
        <f t="shared" si="2042"/>
        <v>0</v>
      </c>
      <c r="FD252" s="319">
        <f t="shared" si="2042"/>
        <v>0</v>
      </c>
      <c r="FE252" s="319">
        <f t="shared" si="2042"/>
        <v>0</v>
      </c>
      <c r="FF252" s="319">
        <f t="shared" si="2042"/>
        <v>0</v>
      </c>
      <c r="FG252" s="319">
        <f t="shared" si="2042"/>
        <v>0</v>
      </c>
      <c r="FH252" s="319">
        <f t="shared" si="2042"/>
        <v>0</v>
      </c>
      <c r="FI252" s="319">
        <f t="shared" si="2042"/>
        <v>0</v>
      </c>
      <c r="FJ252" s="319">
        <f t="shared" si="2042"/>
        <v>0</v>
      </c>
      <c r="FK252" s="319">
        <f t="shared" si="2042"/>
        <v>0</v>
      </c>
      <c r="FL252" s="319">
        <f t="shared" si="2042"/>
        <v>0</v>
      </c>
      <c r="FM252" s="319">
        <f t="shared" si="2042"/>
        <v>0</v>
      </c>
      <c r="FN252" s="319">
        <f t="shared" si="2042"/>
        <v>0</v>
      </c>
      <c r="FO252" s="319">
        <f t="shared" si="2042"/>
        <v>0</v>
      </c>
    </row>
    <row r="253" spans="2:16384" hidden="1" outlineLevel="1" x14ac:dyDescent="0.3">
      <c r="B253" s="201" t="s">
        <v>189</v>
      </c>
      <c r="D253" s="212">
        <f t="shared" si="2029"/>
        <v>8.1879030753074389</v>
      </c>
      <c r="G253" s="319">
        <f t="shared" si="2039"/>
        <v>0.1436474223738147</v>
      </c>
      <c r="H253" s="319">
        <f t="shared" si="2040"/>
        <v>0.1436474223738147</v>
      </c>
      <c r="I253" s="319">
        <f t="shared" si="2040"/>
        <v>0.1436474223738147</v>
      </c>
      <c r="J253" s="319">
        <f t="shared" si="2040"/>
        <v>0.1436474223738147</v>
      </c>
      <c r="K253" s="319">
        <f t="shared" si="2040"/>
        <v>0.1436474223738147</v>
      </c>
      <c r="L253" s="319">
        <f t="shared" si="2040"/>
        <v>0.1436474223738147</v>
      </c>
      <c r="M253" s="319">
        <f t="shared" si="2040"/>
        <v>0.1436474223738147</v>
      </c>
      <c r="N253" s="319">
        <f t="shared" si="2040"/>
        <v>0.1436474223738147</v>
      </c>
      <c r="O253" s="319">
        <f t="shared" si="2040"/>
        <v>0.1436474223738147</v>
      </c>
      <c r="P253" s="319">
        <f t="shared" si="2040"/>
        <v>0.1436474223738147</v>
      </c>
      <c r="Q253" s="319">
        <f t="shared" si="2040"/>
        <v>0.1436474223738147</v>
      </c>
      <c r="R253" s="319">
        <f t="shared" si="2040"/>
        <v>0.1436474223738147</v>
      </c>
      <c r="S253" s="319">
        <f t="shared" si="2040"/>
        <v>0.1436474223738147</v>
      </c>
      <c r="T253" s="319">
        <f t="shared" si="2040"/>
        <v>0.1436474223738147</v>
      </c>
      <c r="U253" s="319">
        <f t="shared" si="2040"/>
        <v>0.1436474223738147</v>
      </c>
      <c r="V253" s="319">
        <f t="shared" si="2040"/>
        <v>0.1436474223738147</v>
      </c>
      <c r="W253" s="319">
        <f t="shared" si="2040"/>
        <v>0.1436474223738147</v>
      </c>
      <c r="X253" s="319">
        <f t="shared" si="2040"/>
        <v>0.1436474223738147</v>
      </c>
      <c r="Y253" s="319">
        <f t="shared" si="2040"/>
        <v>0.1436474223738147</v>
      </c>
      <c r="Z253" s="319">
        <f t="shared" si="2040"/>
        <v>0.1436474223738147</v>
      </c>
      <c r="AA253" s="319">
        <f t="shared" si="2040"/>
        <v>0.1436474223738147</v>
      </c>
      <c r="AB253" s="319">
        <f t="shared" si="2040"/>
        <v>0.1436474223738147</v>
      </c>
      <c r="AC253" s="319">
        <f t="shared" si="2040"/>
        <v>0.1436474223738147</v>
      </c>
      <c r="AD253" s="319">
        <f t="shared" si="2040"/>
        <v>0.1436474223738147</v>
      </c>
      <c r="AE253" s="319">
        <f t="shared" si="2040"/>
        <v>0.1436474223738147</v>
      </c>
      <c r="AF253" s="319">
        <f t="shared" si="2040"/>
        <v>0.1436474223738147</v>
      </c>
      <c r="AG253" s="319">
        <f t="shared" si="2040"/>
        <v>0.1436474223738147</v>
      </c>
      <c r="AH253" s="319">
        <f t="shared" si="2040"/>
        <v>0.1436474223738147</v>
      </c>
      <c r="AI253" s="319">
        <f t="shared" si="2040"/>
        <v>0.1436474223738147</v>
      </c>
      <c r="AJ253" s="319">
        <f t="shared" si="2040"/>
        <v>0.1436474223738147</v>
      </c>
      <c r="AK253" s="319">
        <f t="shared" si="2040"/>
        <v>0.1436474223738147</v>
      </c>
      <c r="AL253" s="319">
        <f t="shared" si="2040"/>
        <v>0.1436474223738147</v>
      </c>
      <c r="AM253" s="319">
        <f t="shared" si="2040"/>
        <v>0.1436474223738147</v>
      </c>
      <c r="AN253" s="319">
        <f t="shared" si="2040"/>
        <v>0.1436474223738147</v>
      </c>
      <c r="AO253" s="319">
        <f t="shared" si="2040"/>
        <v>0.1436474223738147</v>
      </c>
      <c r="AP253" s="319">
        <f t="shared" si="2040"/>
        <v>0.1436474223738147</v>
      </c>
      <c r="AQ253" s="319">
        <f t="shared" si="2040"/>
        <v>0.1436474223738147</v>
      </c>
      <c r="AR253" s="319">
        <f t="shared" si="2040"/>
        <v>0.1436474223738147</v>
      </c>
      <c r="AS253" s="319">
        <f t="shared" si="2040"/>
        <v>0.1436474223738147</v>
      </c>
      <c r="AT253" s="319">
        <f t="shared" si="2040"/>
        <v>0.1436474223738147</v>
      </c>
      <c r="AU253" s="319">
        <f t="shared" si="2040"/>
        <v>0.1436474223738147</v>
      </c>
      <c r="AV253" s="319">
        <f t="shared" si="2040"/>
        <v>0.1436474223738147</v>
      </c>
      <c r="AW253" s="319">
        <f t="shared" si="2040"/>
        <v>0.1436474223738147</v>
      </c>
      <c r="AX253" s="319">
        <f t="shared" si="2040"/>
        <v>0.1436474223738147</v>
      </c>
      <c r="AY253" s="319">
        <f t="shared" si="2040"/>
        <v>0.1436474223738147</v>
      </c>
      <c r="AZ253" s="319">
        <f t="shared" si="2040"/>
        <v>0.1436474223738147</v>
      </c>
      <c r="BA253" s="319">
        <f t="shared" si="2040"/>
        <v>0.1436474223738147</v>
      </c>
      <c r="BB253" s="319">
        <f t="shared" si="2040"/>
        <v>0.1436474223738147</v>
      </c>
      <c r="BC253" s="319">
        <f t="shared" si="2040"/>
        <v>0.1436474223738147</v>
      </c>
      <c r="BD253" s="319">
        <f t="shared" si="2040"/>
        <v>0.1436474223738147</v>
      </c>
      <c r="BE253" s="319">
        <f t="shared" si="2040"/>
        <v>0.1436474223738147</v>
      </c>
      <c r="BF253" s="319">
        <f t="shared" si="2040"/>
        <v>0.1436474223738147</v>
      </c>
      <c r="BG253" s="319">
        <f t="shared" si="2040"/>
        <v>0.1436474223738147</v>
      </c>
      <c r="BH253" s="319">
        <f t="shared" si="2040"/>
        <v>0.1436474223738147</v>
      </c>
      <c r="BI253" s="319">
        <f t="shared" si="2040"/>
        <v>0.1436474223738147</v>
      </c>
      <c r="BJ253" s="319">
        <f t="shared" si="2040"/>
        <v>0.1436474223738147</v>
      </c>
      <c r="BK253" s="319">
        <f t="shared" si="2040"/>
        <v>0.1436474223738147</v>
      </c>
      <c r="BL253" s="319">
        <f t="shared" si="2040"/>
        <v>0</v>
      </c>
      <c r="BM253" s="319">
        <f t="shared" si="2040"/>
        <v>0</v>
      </c>
      <c r="BN253" s="319">
        <f t="shared" si="2040"/>
        <v>0</v>
      </c>
      <c r="BO253" s="319">
        <f t="shared" si="2040"/>
        <v>0</v>
      </c>
      <c r="BP253" s="319">
        <f t="shared" si="2040"/>
        <v>0</v>
      </c>
      <c r="BQ253" s="319">
        <f t="shared" si="2040"/>
        <v>0</v>
      </c>
      <c r="BR253" s="319">
        <f t="shared" si="2040"/>
        <v>0</v>
      </c>
      <c r="BS253" s="319">
        <f t="shared" si="2040"/>
        <v>0</v>
      </c>
      <c r="BT253" s="319">
        <f t="shared" si="2037"/>
        <v>0</v>
      </c>
      <c r="BU253" s="319">
        <f t="shared" si="2037"/>
        <v>0</v>
      </c>
      <c r="BV253" s="319">
        <f t="shared" si="2037"/>
        <v>0</v>
      </c>
      <c r="BW253" s="319">
        <f t="shared" si="2037"/>
        <v>0</v>
      </c>
      <c r="BX253" s="319">
        <f t="shared" si="2037"/>
        <v>0</v>
      </c>
      <c r="BY253" s="319">
        <f t="shared" si="2037"/>
        <v>0</v>
      </c>
      <c r="BZ253" s="319">
        <f t="shared" si="2037"/>
        <v>0</v>
      </c>
      <c r="CA253" s="319">
        <f t="shared" si="2037"/>
        <v>0</v>
      </c>
      <c r="CB253" s="319">
        <f t="shared" si="2037"/>
        <v>0</v>
      </c>
      <c r="CC253" s="319">
        <f t="shared" si="2037"/>
        <v>0</v>
      </c>
      <c r="CD253" s="319">
        <f t="shared" si="2037"/>
        <v>0</v>
      </c>
      <c r="CE253" s="319">
        <f t="shared" si="2037"/>
        <v>0</v>
      </c>
      <c r="CF253" s="319">
        <f t="shared" si="2037"/>
        <v>0</v>
      </c>
      <c r="CG253" s="319">
        <f t="shared" si="2037"/>
        <v>0</v>
      </c>
      <c r="CH253" s="319">
        <f t="shared" si="2037"/>
        <v>0</v>
      </c>
      <c r="CI253" s="319">
        <f t="shared" si="2037"/>
        <v>0</v>
      </c>
      <c r="CJ253" s="319">
        <f t="shared" si="2037"/>
        <v>0</v>
      </c>
      <c r="CK253" s="319">
        <f t="shared" si="2037"/>
        <v>0</v>
      </c>
      <c r="CL253" s="319">
        <f t="shared" si="2037"/>
        <v>0</v>
      </c>
      <c r="CM253" s="319">
        <f t="shared" si="2037"/>
        <v>0</v>
      </c>
      <c r="CN253" s="319">
        <f t="shared" si="2037"/>
        <v>0</v>
      </c>
      <c r="CO253" s="319">
        <f t="shared" si="2037"/>
        <v>0</v>
      </c>
      <c r="CP253" s="319">
        <f t="shared" si="2037"/>
        <v>0</v>
      </c>
      <c r="CQ253" s="319">
        <f t="shared" si="2037"/>
        <v>0</v>
      </c>
      <c r="CR253" s="319">
        <f t="shared" si="2037"/>
        <v>0</v>
      </c>
      <c r="CS253" s="319">
        <f t="shared" si="2037"/>
        <v>0</v>
      </c>
      <c r="CT253" s="319">
        <f t="shared" si="2037"/>
        <v>0</v>
      </c>
      <c r="CU253" s="319">
        <f t="shared" si="2037"/>
        <v>0</v>
      </c>
      <c r="CV253" s="319">
        <f t="shared" si="2037"/>
        <v>0</v>
      </c>
      <c r="CW253" s="319">
        <f t="shared" si="2037"/>
        <v>0</v>
      </c>
      <c r="CX253" s="319">
        <f t="shared" si="2037"/>
        <v>0</v>
      </c>
      <c r="CY253" s="319">
        <f t="shared" si="2037"/>
        <v>0</v>
      </c>
      <c r="CZ253" s="319">
        <f t="shared" si="2037"/>
        <v>0</v>
      </c>
      <c r="DA253" s="319">
        <f t="shared" si="2037"/>
        <v>0</v>
      </c>
      <c r="DB253" s="319">
        <f t="shared" si="2037"/>
        <v>0</v>
      </c>
      <c r="DC253" s="319">
        <f t="shared" si="2037"/>
        <v>0</v>
      </c>
      <c r="DD253" s="319">
        <f t="shared" si="2037"/>
        <v>0</v>
      </c>
      <c r="DE253" s="319">
        <f t="shared" si="2037"/>
        <v>0</v>
      </c>
      <c r="DF253" s="319">
        <f t="shared" si="2037"/>
        <v>0</v>
      </c>
      <c r="DG253" s="319">
        <f t="shared" si="2037"/>
        <v>0</v>
      </c>
      <c r="DH253" s="319">
        <f t="shared" si="2037"/>
        <v>0</v>
      </c>
      <c r="DI253" s="319">
        <f t="shared" si="2037"/>
        <v>0</v>
      </c>
      <c r="DJ253" s="319">
        <f t="shared" si="2037"/>
        <v>0</v>
      </c>
      <c r="DK253" s="319">
        <f t="shared" si="2037"/>
        <v>0</v>
      </c>
      <c r="DL253" s="319">
        <f t="shared" si="2037"/>
        <v>0</v>
      </c>
      <c r="DM253" s="319">
        <f t="shared" si="2037"/>
        <v>0</v>
      </c>
      <c r="DN253" s="319">
        <f t="shared" si="2037"/>
        <v>0</v>
      </c>
      <c r="DO253" s="319">
        <f t="shared" si="2037"/>
        <v>0</v>
      </c>
      <c r="DP253" s="319">
        <f t="shared" si="2037"/>
        <v>0</v>
      </c>
      <c r="DQ253" s="319">
        <f t="shared" si="2037"/>
        <v>0</v>
      </c>
      <c r="DR253" s="319">
        <f t="shared" si="2037"/>
        <v>0</v>
      </c>
      <c r="DS253" s="319">
        <f t="shared" si="2037"/>
        <v>0</v>
      </c>
      <c r="DT253" s="319">
        <f t="shared" si="2037"/>
        <v>0</v>
      </c>
      <c r="DU253" s="319">
        <f t="shared" si="2037"/>
        <v>0</v>
      </c>
      <c r="DV253" s="319">
        <f t="shared" si="2037"/>
        <v>0</v>
      </c>
      <c r="DW253" s="319">
        <f t="shared" si="2037"/>
        <v>0</v>
      </c>
      <c r="DX253" s="319">
        <f t="shared" si="2037"/>
        <v>0</v>
      </c>
      <c r="DY253" s="319">
        <f t="shared" si="2037"/>
        <v>0</v>
      </c>
      <c r="DZ253" s="319">
        <f t="shared" si="2037"/>
        <v>0</v>
      </c>
      <c r="EA253" s="319">
        <f t="shared" si="2037"/>
        <v>0</v>
      </c>
      <c r="EB253" s="319">
        <f t="shared" si="2037"/>
        <v>0</v>
      </c>
      <c r="EC253" s="319">
        <f t="shared" si="2037"/>
        <v>0</v>
      </c>
      <c r="ED253" s="319">
        <f t="shared" si="2037"/>
        <v>0</v>
      </c>
      <c r="EE253" s="319">
        <f t="shared" ref="EE253:FO253" si="2043">EE191</f>
        <v>0</v>
      </c>
      <c r="EF253" s="319">
        <f t="shared" si="2043"/>
        <v>0</v>
      </c>
      <c r="EG253" s="319">
        <f t="shared" si="2043"/>
        <v>0</v>
      </c>
      <c r="EH253" s="319">
        <f t="shared" si="2043"/>
        <v>0</v>
      </c>
      <c r="EI253" s="319">
        <f t="shared" si="2043"/>
        <v>0</v>
      </c>
      <c r="EJ253" s="319">
        <f t="shared" si="2043"/>
        <v>0</v>
      </c>
      <c r="EK253" s="319">
        <f t="shared" si="2043"/>
        <v>0</v>
      </c>
      <c r="EL253" s="319">
        <f t="shared" si="2043"/>
        <v>0</v>
      </c>
      <c r="EM253" s="319">
        <f t="shared" si="2043"/>
        <v>0</v>
      </c>
      <c r="EN253" s="319">
        <f t="shared" si="2043"/>
        <v>0</v>
      </c>
      <c r="EO253" s="319">
        <f t="shared" si="2043"/>
        <v>0</v>
      </c>
      <c r="EP253" s="319">
        <f t="shared" si="2043"/>
        <v>0</v>
      </c>
      <c r="EQ253" s="319">
        <f t="shared" si="2043"/>
        <v>0</v>
      </c>
      <c r="ER253" s="319">
        <f t="shared" si="2043"/>
        <v>0</v>
      </c>
      <c r="ES253" s="319">
        <f t="shared" si="2043"/>
        <v>0</v>
      </c>
      <c r="ET253" s="319">
        <f t="shared" si="2043"/>
        <v>0</v>
      </c>
      <c r="EU253" s="319">
        <f t="shared" si="2043"/>
        <v>0</v>
      </c>
      <c r="EV253" s="319">
        <f t="shared" si="2043"/>
        <v>0</v>
      </c>
      <c r="EW253" s="319">
        <f t="shared" si="2043"/>
        <v>0</v>
      </c>
      <c r="EX253" s="319">
        <f t="shared" si="2043"/>
        <v>0</v>
      </c>
      <c r="EY253" s="319">
        <f t="shared" si="2043"/>
        <v>0</v>
      </c>
      <c r="EZ253" s="319">
        <f t="shared" si="2043"/>
        <v>0</v>
      </c>
      <c r="FA253" s="319">
        <f t="shared" si="2043"/>
        <v>0</v>
      </c>
      <c r="FB253" s="319">
        <f t="shared" si="2043"/>
        <v>0</v>
      </c>
      <c r="FC253" s="319">
        <f t="shared" si="2043"/>
        <v>0</v>
      </c>
      <c r="FD253" s="319">
        <f t="shared" si="2043"/>
        <v>0</v>
      </c>
      <c r="FE253" s="319">
        <f t="shared" si="2043"/>
        <v>0</v>
      </c>
      <c r="FF253" s="319">
        <f t="shared" si="2043"/>
        <v>0</v>
      </c>
      <c r="FG253" s="319">
        <f t="shared" si="2043"/>
        <v>0</v>
      </c>
      <c r="FH253" s="319">
        <f t="shared" si="2043"/>
        <v>0</v>
      </c>
      <c r="FI253" s="319">
        <f t="shared" si="2043"/>
        <v>0</v>
      </c>
      <c r="FJ253" s="319">
        <f t="shared" si="2043"/>
        <v>0</v>
      </c>
      <c r="FK253" s="319">
        <f t="shared" si="2043"/>
        <v>0</v>
      </c>
      <c r="FL253" s="319">
        <f t="shared" si="2043"/>
        <v>0</v>
      </c>
      <c r="FM253" s="319">
        <f t="shared" si="2043"/>
        <v>0</v>
      </c>
      <c r="FN253" s="319">
        <f t="shared" si="2043"/>
        <v>0</v>
      </c>
      <c r="FO253" s="319">
        <f t="shared" si="2043"/>
        <v>0</v>
      </c>
    </row>
    <row r="254" spans="2:16384" hidden="1" outlineLevel="1" x14ac:dyDescent="0.3">
      <c r="B254" s="201" t="s">
        <v>233</v>
      </c>
      <c r="D254" s="212">
        <f t="shared" si="2029"/>
        <v>2.1414515735419437</v>
      </c>
      <c r="G254" s="319">
        <f t="shared" si="2039"/>
        <v>3.7569325851613072E-2</v>
      </c>
      <c r="H254" s="319">
        <f t="shared" si="2040"/>
        <v>3.7569325851613072E-2</v>
      </c>
      <c r="I254" s="319">
        <f t="shared" si="2040"/>
        <v>3.7569325851613072E-2</v>
      </c>
      <c r="J254" s="319">
        <f t="shared" si="2040"/>
        <v>3.7569325851613072E-2</v>
      </c>
      <c r="K254" s="319">
        <f t="shared" si="2040"/>
        <v>3.7569325851613072E-2</v>
      </c>
      <c r="L254" s="319">
        <f t="shared" si="2040"/>
        <v>3.7569325851613072E-2</v>
      </c>
      <c r="M254" s="319">
        <f t="shared" si="2040"/>
        <v>3.7569325851613072E-2</v>
      </c>
      <c r="N254" s="319">
        <f t="shared" si="2040"/>
        <v>3.7569325851613072E-2</v>
      </c>
      <c r="O254" s="319">
        <f t="shared" si="2040"/>
        <v>3.7569325851613072E-2</v>
      </c>
      <c r="P254" s="319">
        <f t="shared" si="2040"/>
        <v>3.7569325851613072E-2</v>
      </c>
      <c r="Q254" s="319">
        <f t="shared" si="2040"/>
        <v>3.7569325851613072E-2</v>
      </c>
      <c r="R254" s="319">
        <f t="shared" si="2040"/>
        <v>3.7569325851613072E-2</v>
      </c>
      <c r="S254" s="319">
        <f t="shared" si="2040"/>
        <v>3.7569325851613072E-2</v>
      </c>
      <c r="T254" s="319">
        <f t="shared" si="2040"/>
        <v>3.7569325851613072E-2</v>
      </c>
      <c r="U254" s="319">
        <f t="shared" si="2040"/>
        <v>3.7569325851613072E-2</v>
      </c>
      <c r="V254" s="319">
        <f t="shared" si="2040"/>
        <v>3.7569325851613072E-2</v>
      </c>
      <c r="W254" s="319">
        <f t="shared" si="2040"/>
        <v>3.7569325851613072E-2</v>
      </c>
      <c r="X254" s="319">
        <f t="shared" si="2040"/>
        <v>3.7569325851613072E-2</v>
      </c>
      <c r="Y254" s="319">
        <f t="shared" si="2040"/>
        <v>3.7569325851613072E-2</v>
      </c>
      <c r="Z254" s="319">
        <f t="shared" si="2040"/>
        <v>3.7569325851613072E-2</v>
      </c>
      <c r="AA254" s="319">
        <f t="shared" si="2040"/>
        <v>3.7569325851613072E-2</v>
      </c>
      <c r="AB254" s="319">
        <f t="shared" si="2040"/>
        <v>3.7569325851613072E-2</v>
      </c>
      <c r="AC254" s="319">
        <f t="shared" si="2040"/>
        <v>3.7569325851613072E-2</v>
      </c>
      <c r="AD254" s="319">
        <f t="shared" si="2040"/>
        <v>3.7569325851613072E-2</v>
      </c>
      <c r="AE254" s="319">
        <f t="shared" si="2040"/>
        <v>3.7569325851613072E-2</v>
      </c>
      <c r="AF254" s="319">
        <f t="shared" si="2040"/>
        <v>3.7569325851613072E-2</v>
      </c>
      <c r="AG254" s="319">
        <f t="shared" si="2040"/>
        <v>3.7569325851613072E-2</v>
      </c>
      <c r="AH254" s="319">
        <f t="shared" si="2040"/>
        <v>3.7569325851613072E-2</v>
      </c>
      <c r="AI254" s="319">
        <f t="shared" si="2040"/>
        <v>3.7569325851613072E-2</v>
      </c>
      <c r="AJ254" s="319">
        <f t="shared" si="2040"/>
        <v>3.7569325851613072E-2</v>
      </c>
      <c r="AK254" s="319">
        <f t="shared" si="2040"/>
        <v>3.7569325851613072E-2</v>
      </c>
      <c r="AL254" s="319">
        <f t="shared" si="2040"/>
        <v>3.7569325851613072E-2</v>
      </c>
      <c r="AM254" s="319">
        <f t="shared" si="2040"/>
        <v>3.7569325851613072E-2</v>
      </c>
      <c r="AN254" s="319">
        <f t="shared" si="2040"/>
        <v>3.7569325851613072E-2</v>
      </c>
      <c r="AO254" s="319">
        <f t="shared" si="2040"/>
        <v>3.7569325851613072E-2</v>
      </c>
      <c r="AP254" s="319">
        <f t="shared" si="2040"/>
        <v>3.7569325851613072E-2</v>
      </c>
      <c r="AQ254" s="319">
        <f t="shared" si="2040"/>
        <v>3.7569325851613072E-2</v>
      </c>
      <c r="AR254" s="319">
        <f t="shared" si="2040"/>
        <v>3.7569325851613072E-2</v>
      </c>
      <c r="AS254" s="319">
        <f t="shared" si="2040"/>
        <v>3.7569325851613072E-2</v>
      </c>
      <c r="AT254" s="319">
        <f t="shared" si="2040"/>
        <v>3.7569325851613072E-2</v>
      </c>
      <c r="AU254" s="319">
        <f t="shared" si="2040"/>
        <v>3.7569325851613072E-2</v>
      </c>
      <c r="AV254" s="319">
        <f t="shared" si="2040"/>
        <v>3.7569325851613072E-2</v>
      </c>
      <c r="AW254" s="319">
        <f t="shared" si="2040"/>
        <v>3.7569325851613072E-2</v>
      </c>
      <c r="AX254" s="319">
        <f t="shared" si="2040"/>
        <v>3.7569325851613072E-2</v>
      </c>
      <c r="AY254" s="319">
        <f t="shared" si="2040"/>
        <v>3.7569325851613072E-2</v>
      </c>
      <c r="AZ254" s="319">
        <f t="shared" si="2040"/>
        <v>3.7569325851613072E-2</v>
      </c>
      <c r="BA254" s="319">
        <f t="shared" si="2040"/>
        <v>3.7569325851613072E-2</v>
      </c>
      <c r="BB254" s="319">
        <f t="shared" si="2040"/>
        <v>3.7569325851613072E-2</v>
      </c>
      <c r="BC254" s="319">
        <f t="shared" si="2040"/>
        <v>3.7569325851613072E-2</v>
      </c>
      <c r="BD254" s="319">
        <f t="shared" si="2040"/>
        <v>3.7569325851613072E-2</v>
      </c>
      <c r="BE254" s="319">
        <f t="shared" si="2040"/>
        <v>3.7569325851613072E-2</v>
      </c>
      <c r="BF254" s="319">
        <f t="shared" si="2040"/>
        <v>3.7569325851613072E-2</v>
      </c>
      <c r="BG254" s="319">
        <f t="shared" si="2040"/>
        <v>3.7569325851613072E-2</v>
      </c>
      <c r="BH254" s="319">
        <f t="shared" si="2040"/>
        <v>3.7569325851613072E-2</v>
      </c>
      <c r="BI254" s="319">
        <f t="shared" si="2040"/>
        <v>3.7569325851613072E-2</v>
      </c>
      <c r="BJ254" s="319">
        <f t="shared" si="2040"/>
        <v>3.7569325851613072E-2</v>
      </c>
      <c r="BK254" s="319">
        <f t="shared" si="2040"/>
        <v>3.7569325851613072E-2</v>
      </c>
      <c r="BL254" s="319">
        <f t="shared" si="2040"/>
        <v>0</v>
      </c>
      <c r="BM254" s="319">
        <f t="shared" si="2040"/>
        <v>0</v>
      </c>
      <c r="BN254" s="319">
        <f t="shared" si="2040"/>
        <v>0</v>
      </c>
      <c r="BO254" s="319">
        <f t="shared" si="2040"/>
        <v>0</v>
      </c>
      <c r="BP254" s="319">
        <f t="shared" si="2040"/>
        <v>0</v>
      </c>
      <c r="BQ254" s="319">
        <f t="shared" si="2040"/>
        <v>0</v>
      </c>
      <c r="BR254" s="319">
        <f t="shared" si="2040"/>
        <v>0</v>
      </c>
      <c r="BS254" s="319">
        <f t="shared" ref="BS254:ED257" si="2044">BS192</f>
        <v>0</v>
      </c>
      <c r="BT254" s="319">
        <f t="shared" si="2044"/>
        <v>0</v>
      </c>
      <c r="BU254" s="319">
        <f t="shared" si="2044"/>
        <v>0</v>
      </c>
      <c r="BV254" s="319">
        <f t="shared" si="2044"/>
        <v>0</v>
      </c>
      <c r="BW254" s="319">
        <f t="shared" si="2044"/>
        <v>0</v>
      </c>
      <c r="BX254" s="319">
        <f t="shared" si="2044"/>
        <v>0</v>
      </c>
      <c r="BY254" s="319">
        <f t="shared" si="2044"/>
        <v>0</v>
      </c>
      <c r="BZ254" s="319">
        <f t="shared" si="2044"/>
        <v>0</v>
      </c>
      <c r="CA254" s="319">
        <f t="shared" si="2044"/>
        <v>0</v>
      </c>
      <c r="CB254" s="319">
        <f t="shared" si="2044"/>
        <v>0</v>
      </c>
      <c r="CC254" s="319">
        <f t="shared" si="2044"/>
        <v>0</v>
      </c>
      <c r="CD254" s="319">
        <f t="shared" si="2044"/>
        <v>0</v>
      </c>
      <c r="CE254" s="319">
        <f t="shared" si="2044"/>
        <v>0</v>
      </c>
      <c r="CF254" s="319">
        <f t="shared" si="2044"/>
        <v>0</v>
      </c>
      <c r="CG254" s="319">
        <f t="shared" si="2044"/>
        <v>0</v>
      </c>
      <c r="CH254" s="319">
        <f t="shared" si="2044"/>
        <v>0</v>
      </c>
      <c r="CI254" s="319">
        <f t="shared" si="2044"/>
        <v>0</v>
      </c>
      <c r="CJ254" s="319">
        <f t="shared" si="2044"/>
        <v>0</v>
      </c>
      <c r="CK254" s="319">
        <f t="shared" si="2044"/>
        <v>0</v>
      </c>
      <c r="CL254" s="319">
        <f t="shared" si="2044"/>
        <v>0</v>
      </c>
      <c r="CM254" s="319">
        <f t="shared" si="2044"/>
        <v>0</v>
      </c>
      <c r="CN254" s="319">
        <f t="shared" si="2044"/>
        <v>0</v>
      </c>
      <c r="CO254" s="319">
        <f t="shared" si="2044"/>
        <v>0</v>
      </c>
      <c r="CP254" s="319">
        <f t="shared" si="2044"/>
        <v>0</v>
      </c>
      <c r="CQ254" s="319">
        <f t="shared" si="2044"/>
        <v>0</v>
      </c>
      <c r="CR254" s="319">
        <f t="shared" si="2044"/>
        <v>0</v>
      </c>
      <c r="CS254" s="319">
        <f t="shared" si="2044"/>
        <v>0</v>
      </c>
      <c r="CT254" s="319">
        <f t="shared" si="2044"/>
        <v>0</v>
      </c>
      <c r="CU254" s="319">
        <f t="shared" si="2044"/>
        <v>0</v>
      </c>
      <c r="CV254" s="319">
        <f t="shared" si="2044"/>
        <v>0</v>
      </c>
      <c r="CW254" s="319">
        <f t="shared" si="2044"/>
        <v>0</v>
      </c>
      <c r="CX254" s="319">
        <f t="shared" si="2044"/>
        <v>0</v>
      </c>
      <c r="CY254" s="319">
        <f t="shared" si="2044"/>
        <v>0</v>
      </c>
      <c r="CZ254" s="319">
        <f t="shared" si="2044"/>
        <v>0</v>
      </c>
      <c r="DA254" s="319">
        <f t="shared" si="2044"/>
        <v>0</v>
      </c>
      <c r="DB254" s="319">
        <f t="shared" si="2044"/>
        <v>0</v>
      </c>
      <c r="DC254" s="319">
        <f t="shared" si="2044"/>
        <v>0</v>
      </c>
      <c r="DD254" s="319">
        <f t="shared" si="2044"/>
        <v>0</v>
      </c>
      <c r="DE254" s="319">
        <f t="shared" si="2044"/>
        <v>0</v>
      </c>
      <c r="DF254" s="319">
        <f t="shared" si="2044"/>
        <v>0</v>
      </c>
      <c r="DG254" s="319">
        <f t="shared" si="2044"/>
        <v>0</v>
      </c>
      <c r="DH254" s="319">
        <f t="shared" si="2044"/>
        <v>0</v>
      </c>
      <c r="DI254" s="319">
        <f t="shared" si="2044"/>
        <v>0</v>
      </c>
      <c r="DJ254" s="319">
        <f t="shared" si="2044"/>
        <v>0</v>
      </c>
      <c r="DK254" s="319">
        <f t="shared" si="2044"/>
        <v>0</v>
      </c>
      <c r="DL254" s="319">
        <f t="shared" si="2044"/>
        <v>0</v>
      </c>
      <c r="DM254" s="319">
        <f t="shared" si="2044"/>
        <v>0</v>
      </c>
      <c r="DN254" s="319">
        <f t="shared" si="2044"/>
        <v>0</v>
      </c>
      <c r="DO254" s="319">
        <f t="shared" si="2044"/>
        <v>0</v>
      </c>
      <c r="DP254" s="319">
        <f t="shared" si="2044"/>
        <v>0</v>
      </c>
      <c r="DQ254" s="319">
        <f t="shared" si="2044"/>
        <v>0</v>
      </c>
      <c r="DR254" s="319">
        <f t="shared" si="2044"/>
        <v>0</v>
      </c>
      <c r="DS254" s="319">
        <f t="shared" si="2044"/>
        <v>0</v>
      </c>
      <c r="DT254" s="319">
        <f t="shared" si="2044"/>
        <v>0</v>
      </c>
      <c r="DU254" s="319">
        <f t="shared" si="2044"/>
        <v>0</v>
      </c>
      <c r="DV254" s="319">
        <f t="shared" si="2044"/>
        <v>0</v>
      </c>
      <c r="DW254" s="319">
        <f t="shared" si="2044"/>
        <v>0</v>
      </c>
      <c r="DX254" s="319">
        <f t="shared" si="2044"/>
        <v>0</v>
      </c>
      <c r="DY254" s="319">
        <f t="shared" si="2044"/>
        <v>0</v>
      </c>
      <c r="DZ254" s="319">
        <f t="shared" si="2044"/>
        <v>0</v>
      </c>
      <c r="EA254" s="319">
        <f t="shared" si="2044"/>
        <v>0</v>
      </c>
      <c r="EB254" s="319">
        <f t="shared" si="2044"/>
        <v>0</v>
      </c>
      <c r="EC254" s="319">
        <f t="shared" si="2044"/>
        <v>0</v>
      </c>
      <c r="ED254" s="319">
        <f t="shared" si="2044"/>
        <v>0</v>
      </c>
      <c r="EE254" s="319">
        <f t="shared" ref="EE254:FO254" si="2045">EE192</f>
        <v>0</v>
      </c>
      <c r="EF254" s="319">
        <f t="shared" si="2045"/>
        <v>0</v>
      </c>
      <c r="EG254" s="319">
        <f t="shared" si="2045"/>
        <v>0</v>
      </c>
      <c r="EH254" s="319">
        <f t="shared" si="2045"/>
        <v>0</v>
      </c>
      <c r="EI254" s="319">
        <f t="shared" si="2045"/>
        <v>0</v>
      </c>
      <c r="EJ254" s="319">
        <f t="shared" si="2045"/>
        <v>0</v>
      </c>
      <c r="EK254" s="319">
        <f t="shared" si="2045"/>
        <v>0</v>
      </c>
      <c r="EL254" s="319">
        <f t="shared" si="2045"/>
        <v>0</v>
      </c>
      <c r="EM254" s="319">
        <f t="shared" si="2045"/>
        <v>0</v>
      </c>
      <c r="EN254" s="319">
        <f t="shared" si="2045"/>
        <v>0</v>
      </c>
      <c r="EO254" s="319">
        <f t="shared" si="2045"/>
        <v>0</v>
      </c>
      <c r="EP254" s="319">
        <f t="shared" si="2045"/>
        <v>0</v>
      </c>
      <c r="EQ254" s="319">
        <f t="shared" si="2045"/>
        <v>0</v>
      </c>
      <c r="ER254" s="319">
        <f t="shared" si="2045"/>
        <v>0</v>
      </c>
      <c r="ES254" s="319">
        <f t="shared" si="2045"/>
        <v>0</v>
      </c>
      <c r="ET254" s="319">
        <f t="shared" si="2045"/>
        <v>0</v>
      </c>
      <c r="EU254" s="319">
        <f t="shared" si="2045"/>
        <v>0</v>
      </c>
      <c r="EV254" s="319">
        <f t="shared" si="2045"/>
        <v>0</v>
      </c>
      <c r="EW254" s="319">
        <f t="shared" si="2045"/>
        <v>0</v>
      </c>
      <c r="EX254" s="319">
        <f t="shared" si="2045"/>
        <v>0</v>
      </c>
      <c r="EY254" s="319">
        <f t="shared" si="2045"/>
        <v>0</v>
      </c>
      <c r="EZ254" s="319">
        <f t="shared" si="2045"/>
        <v>0</v>
      </c>
      <c r="FA254" s="319">
        <f t="shared" si="2045"/>
        <v>0</v>
      </c>
      <c r="FB254" s="319">
        <f t="shared" si="2045"/>
        <v>0</v>
      </c>
      <c r="FC254" s="319">
        <f t="shared" si="2045"/>
        <v>0</v>
      </c>
      <c r="FD254" s="319">
        <f t="shared" si="2045"/>
        <v>0</v>
      </c>
      <c r="FE254" s="319">
        <f t="shared" si="2045"/>
        <v>0</v>
      </c>
      <c r="FF254" s="319">
        <f t="shared" si="2045"/>
        <v>0</v>
      </c>
      <c r="FG254" s="319">
        <f t="shared" si="2045"/>
        <v>0</v>
      </c>
      <c r="FH254" s="319">
        <f t="shared" si="2045"/>
        <v>0</v>
      </c>
      <c r="FI254" s="319">
        <f t="shared" si="2045"/>
        <v>0</v>
      </c>
      <c r="FJ254" s="319">
        <f t="shared" si="2045"/>
        <v>0</v>
      </c>
      <c r="FK254" s="319">
        <f t="shared" si="2045"/>
        <v>0</v>
      </c>
      <c r="FL254" s="319">
        <f t="shared" si="2045"/>
        <v>0</v>
      </c>
      <c r="FM254" s="319">
        <f t="shared" si="2045"/>
        <v>0</v>
      </c>
      <c r="FN254" s="319">
        <f t="shared" si="2045"/>
        <v>0</v>
      </c>
      <c r="FO254" s="319">
        <f t="shared" si="2045"/>
        <v>0</v>
      </c>
    </row>
    <row r="255" spans="2:16384" hidden="1" outlineLevel="1" x14ac:dyDescent="0.3">
      <c r="B255" s="201" t="s">
        <v>234</v>
      </c>
      <c r="D255" s="212">
        <f t="shared" si="2029"/>
        <v>31.491934905028582</v>
      </c>
      <c r="G255" s="319">
        <f t="shared" si="2039"/>
        <v>0</v>
      </c>
      <c r="H255" s="319">
        <f t="shared" ref="H255:BS258" si="2046">H193</f>
        <v>0</v>
      </c>
      <c r="I255" s="319">
        <f t="shared" si="2046"/>
        <v>0</v>
      </c>
      <c r="J255" s="319">
        <f t="shared" si="2046"/>
        <v>0</v>
      </c>
      <c r="K255" s="319">
        <f t="shared" si="2046"/>
        <v>0</v>
      </c>
      <c r="L255" s="319">
        <f t="shared" si="2046"/>
        <v>0</v>
      </c>
      <c r="M255" s="319">
        <f t="shared" si="2046"/>
        <v>0</v>
      </c>
      <c r="N255" s="319">
        <f t="shared" si="2046"/>
        <v>0</v>
      </c>
      <c r="O255" s="319">
        <f t="shared" si="2046"/>
        <v>0.60561413278901166</v>
      </c>
      <c r="P255" s="319">
        <f t="shared" si="2046"/>
        <v>0.60561413278901166</v>
      </c>
      <c r="Q255" s="319">
        <f t="shared" si="2046"/>
        <v>0.60561413278901166</v>
      </c>
      <c r="R255" s="319">
        <f t="shared" si="2046"/>
        <v>0.60561413278901166</v>
      </c>
      <c r="S255" s="319">
        <f t="shared" si="2046"/>
        <v>0.60561413278901166</v>
      </c>
      <c r="T255" s="319">
        <f t="shared" si="2046"/>
        <v>0.60561413278901166</v>
      </c>
      <c r="U255" s="319">
        <f t="shared" si="2046"/>
        <v>0.60561413278901166</v>
      </c>
      <c r="V255" s="319">
        <f t="shared" si="2046"/>
        <v>0.60561413278901166</v>
      </c>
      <c r="W255" s="319">
        <f t="shared" si="2046"/>
        <v>0.60561413278901166</v>
      </c>
      <c r="X255" s="319">
        <f t="shared" si="2046"/>
        <v>0.60561413278901166</v>
      </c>
      <c r="Y255" s="319">
        <f t="shared" si="2046"/>
        <v>0.60561413278901166</v>
      </c>
      <c r="Z255" s="319">
        <f t="shared" si="2046"/>
        <v>0.60561413278901166</v>
      </c>
      <c r="AA255" s="319">
        <f t="shared" si="2046"/>
        <v>0.60561413278901166</v>
      </c>
      <c r="AB255" s="319">
        <f t="shared" si="2046"/>
        <v>0.60561413278901166</v>
      </c>
      <c r="AC255" s="319">
        <f t="shared" si="2046"/>
        <v>0.60561413278901166</v>
      </c>
      <c r="AD255" s="319">
        <f t="shared" si="2046"/>
        <v>0.60561413278901166</v>
      </c>
      <c r="AE255" s="319">
        <f t="shared" si="2046"/>
        <v>0.60561413278901166</v>
      </c>
      <c r="AF255" s="319">
        <f t="shared" si="2046"/>
        <v>0.60561413278901166</v>
      </c>
      <c r="AG255" s="319">
        <f t="shared" si="2046"/>
        <v>0.60561413278901166</v>
      </c>
      <c r="AH255" s="319">
        <f t="shared" si="2046"/>
        <v>0.60561413278901166</v>
      </c>
      <c r="AI255" s="319">
        <f t="shared" si="2046"/>
        <v>0.60561413278901166</v>
      </c>
      <c r="AJ255" s="319">
        <f t="shared" si="2046"/>
        <v>0.60561413278901166</v>
      </c>
      <c r="AK255" s="319">
        <f t="shared" si="2046"/>
        <v>0.60561413278901166</v>
      </c>
      <c r="AL255" s="319">
        <f t="shared" si="2046"/>
        <v>0.60561413278901166</v>
      </c>
      <c r="AM255" s="319">
        <f t="shared" si="2046"/>
        <v>0.60561413278901166</v>
      </c>
      <c r="AN255" s="319">
        <f t="shared" si="2046"/>
        <v>0.60561413278901166</v>
      </c>
      <c r="AO255" s="319">
        <f t="shared" si="2046"/>
        <v>0.60561413278901166</v>
      </c>
      <c r="AP255" s="319">
        <f t="shared" si="2046"/>
        <v>0.60561413278901166</v>
      </c>
      <c r="AQ255" s="319">
        <f t="shared" si="2046"/>
        <v>0.60561413278901166</v>
      </c>
      <c r="AR255" s="319">
        <f t="shared" si="2046"/>
        <v>0.60561413278901166</v>
      </c>
      <c r="AS255" s="319">
        <f t="shared" si="2046"/>
        <v>0.60561413278901166</v>
      </c>
      <c r="AT255" s="319">
        <f t="shared" si="2046"/>
        <v>0.60561413278901166</v>
      </c>
      <c r="AU255" s="319">
        <f t="shared" si="2046"/>
        <v>0.60561413278901166</v>
      </c>
      <c r="AV255" s="319">
        <f t="shared" si="2046"/>
        <v>0.60561413278901166</v>
      </c>
      <c r="AW255" s="319">
        <f t="shared" si="2046"/>
        <v>0.60561413278901166</v>
      </c>
      <c r="AX255" s="319">
        <f t="shared" si="2046"/>
        <v>0.60561413278901166</v>
      </c>
      <c r="AY255" s="319">
        <f t="shared" si="2046"/>
        <v>0.60561413278901166</v>
      </c>
      <c r="AZ255" s="319">
        <f t="shared" si="2046"/>
        <v>0.60561413278901166</v>
      </c>
      <c r="BA255" s="319">
        <f t="shared" si="2046"/>
        <v>0.60561413278901166</v>
      </c>
      <c r="BB255" s="319">
        <f t="shared" si="2046"/>
        <v>0.60561413278901166</v>
      </c>
      <c r="BC255" s="319">
        <f t="shared" si="2046"/>
        <v>0.60561413278901166</v>
      </c>
      <c r="BD255" s="319">
        <f t="shared" si="2046"/>
        <v>0.60561413278901166</v>
      </c>
      <c r="BE255" s="319">
        <f t="shared" si="2046"/>
        <v>0.60561413278901166</v>
      </c>
      <c r="BF255" s="319">
        <f t="shared" si="2046"/>
        <v>0.60561413278901166</v>
      </c>
      <c r="BG255" s="319">
        <f t="shared" si="2046"/>
        <v>0.60561413278901166</v>
      </c>
      <c r="BH255" s="319">
        <f t="shared" si="2046"/>
        <v>0.60561413278901166</v>
      </c>
      <c r="BI255" s="319">
        <f t="shared" si="2046"/>
        <v>0.60561413278901166</v>
      </c>
      <c r="BJ255" s="319">
        <f t="shared" si="2046"/>
        <v>0.60561413278901166</v>
      </c>
      <c r="BK255" s="319">
        <f t="shared" si="2046"/>
        <v>0.60561413278901166</v>
      </c>
      <c r="BL255" s="319">
        <f t="shared" si="2046"/>
        <v>0.60561413278901166</v>
      </c>
      <c r="BM255" s="319">
        <f t="shared" si="2046"/>
        <v>0.60561413278901166</v>
      </c>
      <c r="BN255" s="319">
        <f t="shared" si="2046"/>
        <v>0.60561413278901166</v>
      </c>
      <c r="BO255" s="319">
        <f t="shared" si="2046"/>
        <v>0</v>
      </c>
      <c r="BP255" s="319">
        <f t="shared" si="2046"/>
        <v>0</v>
      </c>
      <c r="BQ255" s="319">
        <f t="shared" si="2046"/>
        <v>0</v>
      </c>
      <c r="BR255" s="319">
        <f t="shared" si="2046"/>
        <v>0</v>
      </c>
      <c r="BS255" s="319">
        <f t="shared" si="2046"/>
        <v>0</v>
      </c>
      <c r="BT255" s="319">
        <f t="shared" si="2044"/>
        <v>0</v>
      </c>
      <c r="BU255" s="319">
        <f t="shared" si="2044"/>
        <v>0</v>
      </c>
      <c r="BV255" s="319">
        <f t="shared" si="2044"/>
        <v>0</v>
      </c>
      <c r="BW255" s="319">
        <f t="shared" si="2044"/>
        <v>0</v>
      </c>
      <c r="BX255" s="319">
        <f t="shared" si="2044"/>
        <v>0</v>
      </c>
      <c r="BY255" s="319">
        <f t="shared" si="2044"/>
        <v>0</v>
      </c>
      <c r="BZ255" s="319">
        <f t="shared" si="2044"/>
        <v>0</v>
      </c>
      <c r="CA255" s="319">
        <f t="shared" si="2044"/>
        <v>0</v>
      </c>
      <c r="CB255" s="319">
        <f t="shared" si="2044"/>
        <v>0</v>
      </c>
      <c r="CC255" s="319">
        <f t="shared" si="2044"/>
        <v>0</v>
      </c>
      <c r="CD255" s="319">
        <f t="shared" si="2044"/>
        <v>0</v>
      </c>
      <c r="CE255" s="319">
        <f t="shared" si="2044"/>
        <v>0</v>
      </c>
      <c r="CF255" s="319">
        <f t="shared" si="2044"/>
        <v>0</v>
      </c>
      <c r="CG255" s="319">
        <f t="shared" si="2044"/>
        <v>0</v>
      </c>
      <c r="CH255" s="319">
        <f t="shared" si="2044"/>
        <v>0</v>
      </c>
      <c r="CI255" s="319">
        <f t="shared" si="2044"/>
        <v>0</v>
      </c>
      <c r="CJ255" s="319">
        <f t="shared" si="2044"/>
        <v>0</v>
      </c>
      <c r="CK255" s="319">
        <f t="shared" si="2044"/>
        <v>0</v>
      </c>
      <c r="CL255" s="319">
        <f t="shared" si="2044"/>
        <v>0</v>
      </c>
      <c r="CM255" s="319">
        <f t="shared" si="2044"/>
        <v>0</v>
      </c>
      <c r="CN255" s="319">
        <f t="shared" si="2044"/>
        <v>0</v>
      </c>
      <c r="CO255" s="319">
        <f t="shared" si="2044"/>
        <v>0</v>
      </c>
      <c r="CP255" s="319">
        <f t="shared" si="2044"/>
        <v>0</v>
      </c>
      <c r="CQ255" s="319">
        <f t="shared" si="2044"/>
        <v>0</v>
      </c>
      <c r="CR255" s="319">
        <f t="shared" si="2044"/>
        <v>0</v>
      </c>
      <c r="CS255" s="319">
        <f t="shared" si="2044"/>
        <v>0</v>
      </c>
      <c r="CT255" s="319">
        <f t="shared" si="2044"/>
        <v>0</v>
      </c>
      <c r="CU255" s="319">
        <f t="shared" si="2044"/>
        <v>0</v>
      </c>
      <c r="CV255" s="319">
        <f t="shared" si="2044"/>
        <v>0</v>
      </c>
      <c r="CW255" s="319">
        <f t="shared" si="2044"/>
        <v>0</v>
      </c>
      <c r="CX255" s="319">
        <f t="shared" si="2044"/>
        <v>0</v>
      </c>
      <c r="CY255" s="319">
        <f t="shared" si="2044"/>
        <v>0</v>
      </c>
      <c r="CZ255" s="319">
        <f t="shared" si="2044"/>
        <v>0</v>
      </c>
      <c r="DA255" s="319">
        <f t="shared" si="2044"/>
        <v>0</v>
      </c>
      <c r="DB255" s="319">
        <f t="shared" si="2044"/>
        <v>0</v>
      </c>
      <c r="DC255" s="319">
        <f t="shared" si="2044"/>
        <v>0</v>
      </c>
      <c r="DD255" s="319">
        <f t="shared" si="2044"/>
        <v>0</v>
      </c>
      <c r="DE255" s="319">
        <f t="shared" si="2044"/>
        <v>0</v>
      </c>
      <c r="DF255" s="319">
        <f t="shared" si="2044"/>
        <v>0</v>
      </c>
      <c r="DG255" s="319">
        <f t="shared" si="2044"/>
        <v>0</v>
      </c>
      <c r="DH255" s="319">
        <f t="shared" si="2044"/>
        <v>0</v>
      </c>
      <c r="DI255" s="319">
        <f t="shared" si="2044"/>
        <v>0</v>
      </c>
      <c r="DJ255" s="319">
        <f t="shared" si="2044"/>
        <v>0</v>
      </c>
      <c r="DK255" s="319">
        <f t="shared" si="2044"/>
        <v>0</v>
      </c>
      <c r="DL255" s="319">
        <f t="shared" si="2044"/>
        <v>0</v>
      </c>
      <c r="DM255" s="319">
        <f t="shared" si="2044"/>
        <v>0</v>
      </c>
      <c r="DN255" s="319">
        <f t="shared" si="2044"/>
        <v>0</v>
      </c>
      <c r="DO255" s="319">
        <f t="shared" si="2044"/>
        <v>0</v>
      </c>
      <c r="DP255" s="319">
        <f t="shared" si="2044"/>
        <v>0</v>
      </c>
      <c r="DQ255" s="319">
        <f t="shared" si="2044"/>
        <v>0</v>
      </c>
      <c r="DR255" s="319">
        <f t="shared" si="2044"/>
        <v>0</v>
      </c>
      <c r="DS255" s="319">
        <f t="shared" si="2044"/>
        <v>0</v>
      </c>
      <c r="DT255" s="319">
        <f t="shared" si="2044"/>
        <v>0</v>
      </c>
      <c r="DU255" s="319">
        <f t="shared" si="2044"/>
        <v>0</v>
      </c>
      <c r="DV255" s="319">
        <f t="shared" si="2044"/>
        <v>0</v>
      </c>
      <c r="DW255" s="319">
        <f t="shared" si="2044"/>
        <v>0</v>
      </c>
      <c r="DX255" s="319">
        <f t="shared" si="2044"/>
        <v>0</v>
      </c>
      <c r="DY255" s="319">
        <f t="shared" si="2044"/>
        <v>0</v>
      </c>
      <c r="DZ255" s="319">
        <f t="shared" si="2044"/>
        <v>0</v>
      </c>
      <c r="EA255" s="319">
        <f t="shared" si="2044"/>
        <v>0</v>
      </c>
      <c r="EB255" s="319">
        <f t="shared" si="2044"/>
        <v>0</v>
      </c>
      <c r="EC255" s="319">
        <f t="shared" si="2044"/>
        <v>0</v>
      </c>
      <c r="ED255" s="319">
        <f t="shared" si="2044"/>
        <v>0</v>
      </c>
      <c r="EE255" s="319">
        <f>EE193</f>
        <v>0</v>
      </c>
      <c r="EF255" s="319">
        <f>EF193</f>
        <v>0</v>
      </c>
      <c r="EG255" s="319">
        <f>EG193</f>
        <v>0</v>
      </c>
      <c r="EH255" s="319">
        <f>EH193</f>
        <v>0</v>
      </c>
      <c r="EI255" s="319">
        <f t="shared" ref="EI255:FO255" si="2047">EI193</f>
        <v>0</v>
      </c>
      <c r="EJ255" s="319">
        <f t="shared" si="2047"/>
        <v>0</v>
      </c>
      <c r="EK255" s="319">
        <f t="shared" si="2047"/>
        <v>0</v>
      </c>
      <c r="EL255" s="319">
        <f t="shared" si="2047"/>
        <v>0</v>
      </c>
      <c r="EM255" s="319">
        <f t="shared" si="2047"/>
        <v>0</v>
      </c>
      <c r="EN255" s="319">
        <f t="shared" si="2047"/>
        <v>0</v>
      </c>
      <c r="EO255" s="319">
        <f t="shared" si="2047"/>
        <v>0</v>
      </c>
      <c r="EP255" s="319">
        <f t="shared" si="2047"/>
        <v>0</v>
      </c>
      <c r="EQ255" s="319">
        <f t="shared" si="2047"/>
        <v>0</v>
      </c>
      <c r="ER255" s="319">
        <f t="shared" si="2047"/>
        <v>0</v>
      </c>
      <c r="ES255" s="319">
        <f t="shared" si="2047"/>
        <v>0</v>
      </c>
      <c r="ET255" s="319">
        <f t="shared" si="2047"/>
        <v>0</v>
      </c>
      <c r="EU255" s="319">
        <f t="shared" si="2047"/>
        <v>0</v>
      </c>
      <c r="EV255" s="319">
        <f t="shared" si="2047"/>
        <v>0</v>
      </c>
      <c r="EW255" s="319">
        <f t="shared" si="2047"/>
        <v>0</v>
      </c>
      <c r="EX255" s="319">
        <f t="shared" si="2047"/>
        <v>0</v>
      </c>
      <c r="EY255" s="319">
        <f t="shared" si="2047"/>
        <v>0</v>
      </c>
      <c r="EZ255" s="319">
        <f t="shared" si="2047"/>
        <v>0</v>
      </c>
      <c r="FA255" s="319">
        <f t="shared" si="2047"/>
        <v>0</v>
      </c>
      <c r="FB255" s="319">
        <f t="shared" si="2047"/>
        <v>0</v>
      </c>
      <c r="FC255" s="319">
        <f t="shared" si="2047"/>
        <v>0</v>
      </c>
      <c r="FD255" s="319">
        <f t="shared" si="2047"/>
        <v>0</v>
      </c>
      <c r="FE255" s="319">
        <f t="shared" si="2047"/>
        <v>0</v>
      </c>
      <c r="FF255" s="319">
        <f t="shared" si="2047"/>
        <v>0</v>
      </c>
      <c r="FG255" s="319">
        <f t="shared" si="2047"/>
        <v>0</v>
      </c>
      <c r="FH255" s="319">
        <f t="shared" si="2047"/>
        <v>0</v>
      </c>
      <c r="FI255" s="319">
        <f t="shared" si="2047"/>
        <v>0</v>
      </c>
      <c r="FJ255" s="319">
        <f t="shared" si="2047"/>
        <v>0</v>
      </c>
      <c r="FK255" s="319">
        <f t="shared" si="2047"/>
        <v>0</v>
      </c>
      <c r="FL255" s="319">
        <f t="shared" si="2047"/>
        <v>0</v>
      </c>
      <c r="FM255" s="319">
        <f t="shared" si="2047"/>
        <v>0</v>
      </c>
      <c r="FN255" s="319">
        <f t="shared" si="2047"/>
        <v>0</v>
      </c>
      <c r="FO255" s="319">
        <f t="shared" si="2047"/>
        <v>0</v>
      </c>
    </row>
    <row r="256" spans="2:16384" hidden="1" outlineLevel="1" x14ac:dyDescent="0.3">
      <c r="B256" s="201" t="s">
        <v>232</v>
      </c>
      <c r="D256" s="212">
        <f t="shared" si="2029"/>
        <v>162.02829877187989</v>
      </c>
      <c r="G256" s="319">
        <f t="shared" si="2039"/>
        <v>2.8426017328400017</v>
      </c>
      <c r="H256" s="319">
        <f t="shared" si="2046"/>
        <v>2.8426017328400017</v>
      </c>
      <c r="I256" s="319">
        <f t="shared" si="2046"/>
        <v>2.8426017328400017</v>
      </c>
      <c r="J256" s="319">
        <f t="shared" si="2046"/>
        <v>2.8426017328400017</v>
      </c>
      <c r="K256" s="319">
        <f t="shared" si="2046"/>
        <v>2.8426017328400017</v>
      </c>
      <c r="L256" s="319">
        <f t="shared" si="2046"/>
        <v>2.8426017328400017</v>
      </c>
      <c r="M256" s="319">
        <f t="shared" si="2046"/>
        <v>2.8426017328400017</v>
      </c>
      <c r="N256" s="319">
        <f t="shared" si="2046"/>
        <v>2.8426017328400017</v>
      </c>
      <c r="O256" s="319">
        <f t="shared" si="2046"/>
        <v>2.8426017328400017</v>
      </c>
      <c r="P256" s="319">
        <f t="shared" si="2046"/>
        <v>2.8426017328400017</v>
      </c>
      <c r="Q256" s="319">
        <f t="shared" si="2046"/>
        <v>2.8426017328400017</v>
      </c>
      <c r="R256" s="319">
        <f t="shared" si="2046"/>
        <v>2.8426017328400017</v>
      </c>
      <c r="S256" s="319">
        <f t="shared" si="2046"/>
        <v>2.8426017328400017</v>
      </c>
      <c r="T256" s="319">
        <f t="shared" si="2046"/>
        <v>2.8426017328400017</v>
      </c>
      <c r="U256" s="319">
        <f t="shared" si="2046"/>
        <v>2.8426017328400017</v>
      </c>
      <c r="V256" s="319">
        <f t="shared" si="2046"/>
        <v>2.8426017328400017</v>
      </c>
      <c r="W256" s="319">
        <f t="shared" si="2046"/>
        <v>2.8426017328400017</v>
      </c>
      <c r="X256" s="319">
        <f t="shared" si="2046"/>
        <v>2.8426017328400017</v>
      </c>
      <c r="Y256" s="319">
        <f t="shared" si="2046"/>
        <v>2.8426017328400017</v>
      </c>
      <c r="Z256" s="319">
        <f t="shared" si="2046"/>
        <v>2.8426017328400017</v>
      </c>
      <c r="AA256" s="319">
        <f t="shared" si="2046"/>
        <v>2.8426017328400017</v>
      </c>
      <c r="AB256" s="319">
        <f t="shared" si="2046"/>
        <v>2.8426017328400017</v>
      </c>
      <c r="AC256" s="319">
        <f t="shared" si="2046"/>
        <v>2.8426017328400017</v>
      </c>
      <c r="AD256" s="319">
        <f t="shared" si="2046"/>
        <v>2.8426017328400017</v>
      </c>
      <c r="AE256" s="319">
        <f t="shared" si="2046"/>
        <v>2.8426017328400017</v>
      </c>
      <c r="AF256" s="319">
        <f t="shared" si="2046"/>
        <v>2.8426017328400017</v>
      </c>
      <c r="AG256" s="319">
        <f t="shared" si="2046"/>
        <v>2.8426017328400017</v>
      </c>
      <c r="AH256" s="319">
        <f t="shared" si="2046"/>
        <v>2.8426017328400017</v>
      </c>
      <c r="AI256" s="319">
        <f t="shared" si="2046"/>
        <v>2.8426017328400017</v>
      </c>
      <c r="AJ256" s="319">
        <f t="shared" si="2046"/>
        <v>2.8426017328400017</v>
      </c>
      <c r="AK256" s="319">
        <f t="shared" si="2046"/>
        <v>2.8426017328400017</v>
      </c>
      <c r="AL256" s="319">
        <f t="shared" si="2046"/>
        <v>2.8426017328400017</v>
      </c>
      <c r="AM256" s="319">
        <f t="shared" si="2046"/>
        <v>2.8426017328400017</v>
      </c>
      <c r="AN256" s="319">
        <f t="shared" si="2046"/>
        <v>2.8426017328400017</v>
      </c>
      <c r="AO256" s="319">
        <f t="shared" si="2046"/>
        <v>2.8426017328400017</v>
      </c>
      <c r="AP256" s="319">
        <f t="shared" si="2046"/>
        <v>2.8426017328400017</v>
      </c>
      <c r="AQ256" s="319">
        <f t="shared" si="2046"/>
        <v>2.8426017328400017</v>
      </c>
      <c r="AR256" s="319">
        <f t="shared" si="2046"/>
        <v>2.8426017328400017</v>
      </c>
      <c r="AS256" s="319">
        <f t="shared" si="2046"/>
        <v>2.8426017328400017</v>
      </c>
      <c r="AT256" s="319">
        <f t="shared" si="2046"/>
        <v>2.8426017328400017</v>
      </c>
      <c r="AU256" s="319">
        <f t="shared" si="2046"/>
        <v>2.8426017328400017</v>
      </c>
      <c r="AV256" s="319">
        <f t="shared" si="2046"/>
        <v>2.8426017328400017</v>
      </c>
      <c r="AW256" s="319">
        <f t="shared" si="2046"/>
        <v>2.8426017328400017</v>
      </c>
      <c r="AX256" s="319">
        <f t="shared" si="2046"/>
        <v>2.8426017328400017</v>
      </c>
      <c r="AY256" s="319">
        <f t="shared" si="2046"/>
        <v>2.8426017328400017</v>
      </c>
      <c r="AZ256" s="319">
        <f t="shared" si="2046"/>
        <v>2.8426017328400017</v>
      </c>
      <c r="BA256" s="319">
        <f t="shared" si="2046"/>
        <v>2.8426017328400017</v>
      </c>
      <c r="BB256" s="319">
        <f t="shared" si="2046"/>
        <v>2.8426017328400017</v>
      </c>
      <c r="BC256" s="319">
        <f t="shared" si="2046"/>
        <v>2.8426017328400017</v>
      </c>
      <c r="BD256" s="319">
        <f t="shared" si="2046"/>
        <v>2.8426017328400017</v>
      </c>
      <c r="BE256" s="319">
        <f t="shared" si="2046"/>
        <v>2.8426017328400017</v>
      </c>
      <c r="BF256" s="319">
        <f t="shared" si="2046"/>
        <v>2.8426017328400017</v>
      </c>
      <c r="BG256" s="319">
        <f t="shared" si="2046"/>
        <v>2.8426017328400017</v>
      </c>
      <c r="BH256" s="319">
        <f t="shared" si="2046"/>
        <v>2.8426017328400017</v>
      </c>
      <c r="BI256" s="319">
        <f t="shared" si="2046"/>
        <v>2.8426017328400017</v>
      </c>
      <c r="BJ256" s="319">
        <f t="shared" si="2046"/>
        <v>2.8426017328400017</v>
      </c>
      <c r="BK256" s="319">
        <f t="shared" si="2046"/>
        <v>2.8426017328400017</v>
      </c>
      <c r="BL256" s="319">
        <f t="shared" si="2046"/>
        <v>0</v>
      </c>
      <c r="BM256" s="319">
        <f t="shared" si="2046"/>
        <v>0</v>
      </c>
      <c r="BN256" s="319">
        <f t="shared" si="2046"/>
        <v>0</v>
      </c>
      <c r="BO256" s="319">
        <f t="shared" si="2046"/>
        <v>0</v>
      </c>
      <c r="BP256" s="319">
        <f t="shared" si="2046"/>
        <v>0</v>
      </c>
      <c r="BQ256" s="319">
        <f t="shared" si="2046"/>
        <v>0</v>
      </c>
      <c r="BR256" s="319">
        <f t="shared" si="2046"/>
        <v>0</v>
      </c>
      <c r="BS256" s="319">
        <f t="shared" si="2046"/>
        <v>0</v>
      </c>
      <c r="BT256" s="319">
        <f t="shared" si="2044"/>
        <v>0</v>
      </c>
      <c r="BU256" s="319">
        <f t="shared" si="2044"/>
        <v>0</v>
      </c>
      <c r="BV256" s="319">
        <f t="shared" si="2044"/>
        <v>0</v>
      </c>
      <c r="BW256" s="319">
        <f t="shared" si="2044"/>
        <v>0</v>
      </c>
      <c r="BX256" s="319">
        <f t="shared" si="2044"/>
        <v>0</v>
      </c>
      <c r="BY256" s="319">
        <f t="shared" si="2044"/>
        <v>0</v>
      </c>
      <c r="BZ256" s="319">
        <f t="shared" si="2044"/>
        <v>0</v>
      </c>
      <c r="CA256" s="319">
        <f t="shared" si="2044"/>
        <v>0</v>
      </c>
      <c r="CB256" s="319">
        <f t="shared" si="2044"/>
        <v>0</v>
      </c>
      <c r="CC256" s="319">
        <f t="shared" si="2044"/>
        <v>0</v>
      </c>
      <c r="CD256" s="319">
        <f t="shared" si="2044"/>
        <v>0</v>
      </c>
      <c r="CE256" s="319">
        <f t="shared" si="2044"/>
        <v>0</v>
      </c>
      <c r="CF256" s="319">
        <f t="shared" si="2044"/>
        <v>0</v>
      </c>
      <c r="CG256" s="319">
        <f t="shared" si="2044"/>
        <v>0</v>
      </c>
      <c r="CH256" s="319">
        <f t="shared" si="2044"/>
        <v>0</v>
      </c>
      <c r="CI256" s="319">
        <f t="shared" si="2044"/>
        <v>0</v>
      </c>
      <c r="CJ256" s="319">
        <f t="shared" si="2044"/>
        <v>0</v>
      </c>
      <c r="CK256" s="319">
        <f t="shared" si="2044"/>
        <v>0</v>
      </c>
      <c r="CL256" s="319">
        <f t="shared" si="2044"/>
        <v>0</v>
      </c>
      <c r="CM256" s="319">
        <f t="shared" si="2044"/>
        <v>0</v>
      </c>
      <c r="CN256" s="319">
        <f t="shared" si="2044"/>
        <v>0</v>
      </c>
      <c r="CO256" s="319">
        <f t="shared" si="2044"/>
        <v>0</v>
      </c>
      <c r="CP256" s="319">
        <f t="shared" si="2044"/>
        <v>0</v>
      </c>
      <c r="CQ256" s="319">
        <f t="shared" si="2044"/>
        <v>0</v>
      </c>
      <c r="CR256" s="319">
        <f t="shared" si="2044"/>
        <v>0</v>
      </c>
      <c r="CS256" s="319">
        <f t="shared" si="2044"/>
        <v>0</v>
      </c>
      <c r="CT256" s="319">
        <f t="shared" si="2044"/>
        <v>0</v>
      </c>
      <c r="CU256" s="319">
        <f t="shared" si="2044"/>
        <v>0</v>
      </c>
      <c r="CV256" s="319">
        <f t="shared" si="2044"/>
        <v>0</v>
      </c>
      <c r="CW256" s="319">
        <f t="shared" si="2044"/>
        <v>0</v>
      </c>
      <c r="CX256" s="319">
        <f t="shared" si="2044"/>
        <v>0</v>
      </c>
      <c r="CY256" s="319">
        <f t="shared" si="2044"/>
        <v>0</v>
      </c>
      <c r="CZ256" s="319">
        <f t="shared" si="2044"/>
        <v>0</v>
      </c>
      <c r="DA256" s="319">
        <f t="shared" si="2044"/>
        <v>0</v>
      </c>
      <c r="DB256" s="319">
        <f t="shared" si="2044"/>
        <v>0</v>
      </c>
      <c r="DC256" s="319">
        <f t="shared" si="2044"/>
        <v>0</v>
      </c>
      <c r="DD256" s="319">
        <f t="shared" si="2044"/>
        <v>0</v>
      </c>
      <c r="DE256" s="319">
        <f t="shared" si="2044"/>
        <v>0</v>
      </c>
      <c r="DF256" s="319">
        <f t="shared" si="2044"/>
        <v>0</v>
      </c>
      <c r="DG256" s="319">
        <f t="shared" si="2044"/>
        <v>0</v>
      </c>
      <c r="DH256" s="319">
        <f t="shared" si="2044"/>
        <v>0</v>
      </c>
      <c r="DI256" s="319">
        <f t="shared" si="2044"/>
        <v>0</v>
      </c>
      <c r="DJ256" s="319">
        <f t="shared" si="2044"/>
        <v>0</v>
      </c>
      <c r="DK256" s="319">
        <f t="shared" si="2044"/>
        <v>0</v>
      </c>
      <c r="DL256" s="319">
        <f t="shared" si="2044"/>
        <v>0</v>
      </c>
      <c r="DM256" s="319">
        <f t="shared" si="2044"/>
        <v>0</v>
      </c>
      <c r="DN256" s="319">
        <f t="shared" si="2044"/>
        <v>0</v>
      </c>
      <c r="DO256" s="319">
        <f t="shared" si="2044"/>
        <v>0</v>
      </c>
      <c r="DP256" s="319">
        <f t="shared" si="2044"/>
        <v>0</v>
      </c>
      <c r="DQ256" s="319">
        <f t="shared" si="2044"/>
        <v>0</v>
      </c>
      <c r="DR256" s="319">
        <f t="shared" si="2044"/>
        <v>0</v>
      </c>
      <c r="DS256" s="319">
        <f t="shared" si="2044"/>
        <v>0</v>
      </c>
      <c r="DT256" s="319">
        <f t="shared" si="2044"/>
        <v>0</v>
      </c>
      <c r="DU256" s="319">
        <f t="shared" si="2044"/>
        <v>0</v>
      </c>
      <c r="DV256" s="319">
        <f t="shared" si="2044"/>
        <v>0</v>
      </c>
      <c r="DW256" s="319">
        <f t="shared" si="2044"/>
        <v>0</v>
      </c>
      <c r="DX256" s="319">
        <f t="shared" si="2044"/>
        <v>0</v>
      </c>
      <c r="DY256" s="319">
        <f t="shared" si="2044"/>
        <v>0</v>
      </c>
      <c r="DZ256" s="319">
        <f t="shared" si="2044"/>
        <v>0</v>
      </c>
      <c r="EA256" s="319">
        <f t="shared" si="2044"/>
        <v>0</v>
      </c>
      <c r="EB256" s="319">
        <f t="shared" si="2044"/>
        <v>0</v>
      </c>
      <c r="EC256" s="319">
        <f t="shared" si="2044"/>
        <v>0</v>
      </c>
      <c r="ED256" s="319">
        <f t="shared" si="2044"/>
        <v>0</v>
      </c>
      <c r="EE256" s="319">
        <f t="shared" ref="EE256:EE261" si="2048">EE194</f>
        <v>0</v>
      </c>
      <c r="EF256" s="319">
        <f t="shared" ref="EF256:FO256" si="2049">EF194</f>
        <v>0</v>
      </c>
      <c r="EG256" s="319">
        <f t="shared" si="2049"/>
        <v>0</v>
      </c>
      <c r="EH256" s="319">
        <f t="shared" si="2049"/>
        <v>0</v>
      </c>
      <c r="EI256" s="319">
        <f t="shared" si="2049"/>
        <v>0</v>
      </c>
      <c r="EJ256" s="319">
        <f t="shared" si="2049"/>
        <v>0</v>
      </c>
      <c r="EK256" s="319">
        <f t="shared" si="2049"/>
        <v>0</v>
      </c>
      <c r="EL256" s="319">
        <f t="shared" si="2049"/>
        <v>0</v>
      </c>
      <c r="EM256" s="319">
        <f t="shared" si="2049"/>
        <v>0</v>
      </c>
      <c r="EN256" s="319">
        <f t="shared" si="2049"/>
        <v>0</v>
      </c>
      <c r="EO256" s="319">
        <f t="shared" si="2049"/>
        <v>0</v>
      </c>
      <c r="EP256" s="319">
        <f t="shared" si="2049"/>
        <v>0</v>
      </c>
      <c r="EQ256" s="319">
        <f t="shared" si="2049"/>
        <v>0</v>
      </c>
      <c r="ER256" s="319">
        <f t="shared" si="2049"/>
        <v>0</v>
      </c>
      <c r="ES256" s="319">
        <f t="shared" si="2049"/>
        <v>0</v>
      </c>
      <c r="ET256" s="319">
        <f t="shared" si="2049"/>
        <v>0</v>
      </c>
      <c r="EU256" s="319">
        <f t="shared" si="2049"/>
        <v>0</v>
      </c>
      <c r="EV256" s="319">
        <f t="shared" si="2049"/>
        <v>0</v>
      </c>
      <c r="EW256" s="319">
        <f t="shared" si="2049"/>
        <v>0</v>
      </c>
      <c r="EX256" s="319">
        <f t="shared" si="2049"/>
        <v>0</v>
      </c>
      <c r="EY256" s="319">
        <f t="shared" si="2049"/>
        <v>0</v>
      </c>
      <c r="EZ256" s="319">
        <f t="shared" si="2049"/>
        <v>0</v>
      </c>
      <c r="FA256" s="319">
        <f t="shared" si="2049"/>
        <v>0</v>
      </c>
      <c r="FB256" s="319">
        <f t="shared" si="2049"/>
        <v>0</v>
      </c>
      <c r="FC256" s="319">
        <f t="shared" si="2049"/>
        <v>0</v>
      </c>
      <c r="FD256" s="319">
        <f t="shared" si="2049"/>
        <v>0</v>
      </c>
      <c r="FE256" s="319">
        <f t="shared" si="2049"/>
        <v>0</v>
      </c>
      <c r="FF256" s="319">
        <f t="shared" si="2049"/>
        <v>0</v>
      </c>
      <c r="FG256" s="319">
        <f t="shared" si="2049"/>
        <v>0</v>
      </c>
      <c r="FH256" s="319">
        <f t="shared" si="2049"/>
        <v>0</v>
      </c>
      <c r="FI256" s="319">
        <f t="shared" si="2049"/>
        <v>0</v>
      </c>
      <c r="FJ256" s="319">
        <f t="shared" si="2049"/>
        <v>0</v>
      </c>
      <c r="FK256" s="319">
        <f t="shared" si="2049"/>
        <v>0</v>
      </c>
      <c r="FL256" s="319">
        <f t="shared" si="2049"/>
        <v>0</v>
      </c>
      <c r="FM256" s="319">
        <f t="shared" si="2049"/>
        <v>0</v>
      </c>
      <c r="FN256" s="319">
        <f t="shared" si="2049"/>
        <v>0</v>
      </c>
      <c r="FO256" s="319">
        <f t="shared" si="2049"/>
        <v>0</v>
      </c>
    </row>
    <row r="257" spans="2:171" hidden="1" outlineLevel="1" x14ac:dyDescent="0.3">
      <c r="B257" s="201" t="s">
        <v>341</v>
      </c>
      <c r="D257" s="212">
        <f t="shared" si="2029"/>
        <v>54.285693168283956</v>
      </c>
      <c r="G257" s="319">
        <f t="shared" si="2039"/>
        <v>0</v>
      </c>
      <c r="H257" s="319">
        <f t="shared" si="2046"/>
        <v>0</v>
      </c>
      <c r="I257" s="319">
        <f t="shared" si="2046"/>
        <v>0</v>
      </c>
      <c r="J257" s="319">
        <f t="shared" si="2046"/>
        <v>0</v>
      </c>
      <c r="K257" s="319">
        <f t="shared" si="2046"/>
        <v>0</v>
      </c>
      <c r="L257" s="319">
        <f t="shared" si="2046"/>
        <v>0</v>
      </c>
      <c r="M257" s="319">
        <f t="shared" si="2046"/>
        <v>0</v>
      </c>
      <c r="N257" s="319">
        <f t="shared" si="2046"/>
        <v>0</v>
      </c>
      <c r="O257" s="319">
        <f t="shared" si="2046"/>
        <v>0.38819860675260259</v>
      </c>
      <c r="P257" s="319">
        <f t="shared" si="2046"/>
        <v>0.38819860675260259</v>
      </c>
      <c r="Q257" s="319">
        <f t="shared" si="2046"/>
        <v>0.38819860675260259</v>
      </c>
      <c r="R257" s="319">
        <f t="shared" si="2046"/>
        <v>0.38819860675260259</v>
      </c>
      <c r="S257" s="319">
        <f t="shared" si="2046"/>
        <v>0.38819860675260259</v>
      </c>
      <c r="T257" s="319">
        <f t="shared" si="2046"/>
        <v>0.38819860675260259</v>
      </c>
      <c r="U257" s="319">
        <f t="shared" si="2046"/>
        <v>0.38819860675260259</v>
      </c>
      <c r="V257" s="319">
        <f t="shared" si="2046"/>
        <v>0.38819860675260259</v>
      </c>
      <c r="W257" s="319">
        <f t="shared" si="2046"/>
        <v>0.38819860675260259</v>
      </c>
      <c r="X257" s="319">
        <f t="shared" si="2046"/>
        <v>0.38819860675260259</v>
      </c>
      <c r="Y257" s="319">
        <f t="shared" si="2046"/>
        <v>0.38819860675260259</v>
      </c>
      <c r="Z257" s="319">
        <f t="shared" si="2046"/>
        <v>0.38819860675260259</v>
      </c>
      <c r="AA257" s="319">
        <f t="shared" si="2046"/>
        <v>0.85403693485572563</v>
      </c>
      <c r="AB257" s="319">
        <f t="shared" si="2046"/>
        <v>0.85403693485572563</v>
      </c>
      <c r="AC257" s="319">
        <f t="shared" si="2046"/>
        <v>0.93167665620624607</v>
      </c>
      <c r="AD257" s="319">
        <f t="shared" si="2046"/>
        <v>0.93167665620624607</v>
      </c>
      <c r="AE257" s="319">
        <f t="shared" si="2046"/>
        <v>0.93167665620624607</v>
      </c>
      <c r="AF257" s="319">
        <f t="shared" si="2046"/>
        <v>0.93167665620624607</v>
      </c>
      <c r="AG257" s="319">
        <f t="shared" si="2046"/>
        <v>0.93167665620624607</v>
      </c>
      <c r="AH257" s="319">
        <f t="shared" si="2046"/>
        <v>0.93167665620624607</v>
      </c>
      <c r="AI257" s="319">
        <f t="shared" si="2046"/>
        <v>0.93167665620624607</v>
      </c>
      <c r="AJ257" s="319">
        <f t="shared" si="2046"/>
        <v>0.93167665620624607</v>
      </c>
      <c r="AK257" s="319">
        <f t="shared" si="2046"/>
        <v>0.93167665620624607</v>
      </c>
      <c r="AL257" s="319">
        <f t="shared" si="2046"/>
        <v>0.93167665620624607</v>
      </c>
      <c r="AM257" s="319">
        <f t="shared" si="2046"/>
        <v>1.6304341483609308</v>
      </c>
      <c r="AN257" s="319">
        <f t="shared" si="2046"/>
        <v>1.6304341483609308</v>
      </c>
      <c r="AO257" s="319">
        <f t="shared" si="2046"/>
        <v>1.723601813981555</v>
      </c>
      <c r="AP257" s="319">
        <f t="shared" si="2046"/>
        <v>1.723601813981555</v>
      </c>
      <c r="AQ257" s="319">
        <f t="shared" si="2046"/>
        <v>2.0341606993836376</v>
      </c>
      <c r="AR257" s="319">
        <f t="shared" si="2046"/>
        <v>2.0341606993836376</v>
      </c>
      <c r="AS257" s="319">
        <f t="shared" si="2046"/>
        <v>2.0341606993836376</v>
      </c>
      <c r="AT257" s="319">
        <f t="shared" si="2046"/>
        <v>2.0341606993836376</v>
      </c>
      <c r="AU257" s="319">
        <f t="shared" si="2046"/>
        <v>1.7236018139815472</v>
      </c>
      <c r="AV257" s="319">
        <f t="shared" si="2046"/>
        <v>1.2577634858784321</v>
      </c>
      <c r="AW257" s="319">
        <f t="shared" si="2046"/>
        <v>1.2577634858784321</v>
      </c>
      <c r="AX257" s="319">
        <f t="shared" si="2046"/>
        <v>1.2577634858784321</v>
      </c>
      <c r="AY257" s="319">
        <f t="shared" si="2046"/>
        <v>1.2577634858784321</v>
      </c>
      <c r="AZ257" s="319">
        <f t="shared" si="2046"/>
        <v>1.2577634858784321</v>
      </c>
      <c r="BA257" s="319">
        <f t="shared" si="2046"/>
        <v>1.2577634858784321</v>
      </c>
      <c r="BB257" s="319">
        <f t="shared" si="2046"/>
        <v>1.2577634858784321</v>
      </c>
      <c r="BC257" s="319">
        <f t="shared" si="2046"/>
        <v>1.6304341483609308</v>
      </c>
      <c r="BD257" s="319">
        <f t="shared" si="2046"/>
        <v>1.6304341483609308</v>
      </c>
      <c r="BE257" s="319">
        <f t="shared" si="2046"/>
        <v>1.6304341483609308</v>
      </c>
      <c r="BF257" s="319">
        <f t="shared" si="2046"/>
        <v>1.6304341483609308</v>
      </c>
      <c r="BG257" s="319">
        <f t="shared" si="2046"/>
        <v>1.2577634858784226</v>
      </c>
      <c r="BH257" s="319">
        <f t="shared" si="2046"/>
        <v>0.69875749215468452</v>
      </c>
      <c r="BI257" s="319">
        <f t="shared" si="2046"/>
        <v>0.69875749215468452</v>
      </c>
      <c r="BJ257" s="319">
        <f t="shared" si="2046"/>
        <v>0.69875749215468452</v>
      </c>
      <c r="BK257" s="319">
        <f t="shared" si="2046"/>
        <v>0.83850899058562123</v>
      </c>
      <c r="BL257" s="319">
        <f t="shared" si="2046"/>
        <v>0.83850899058562123</v>
      </c>
      <c r="BM257" s="319">
        <f t="shared" si="2046"/>
        <v>0.83850899058562123</v>
      </c>
      <c r="BN257" s="319">
        <f t="shared" si="2046"/>
        <v>0.83850899058562123</v>
      </c>
      <c r="BO257" s="319">
        <f t="shared" si="2046"/>
        <v>0</v>
      </c>
      <c r="BP257" s="319">
        <f t="shared" si="2046"/>
        <v>0</v>
      </c>
      <c r="BQ257" s="319">
        <f t="shared" si="2046"/>
        <v>0</v>
      </c>
      <c r="BR257" s="319">
        <f t="shared" si="2046"/>
        <v>0</v>
      </c>
      <c r="BS257" s="319">
        <f t="shared" si="2046"/>
        <v>0</v>
      </c>
      <c r="BT257" s="319">
        <f t="shared" si="2044"/>
        <v>0</v>
      </c>
      <c r="BU257" s="319">
        <f t="shared" si="2044"/>
        <v>0</v>
      </c>
      <c r="BV257" s="319">
        <f t="shared" si="2044"/>
        <v>0</v>
      </c>
      <c r="BW257" s="319">
        <f t="shared" si="2044"/>
        <v>0</v>
      </c>
      <c r="BX257" s="319">
        <f t="shared" si="2044"/>
        <v>0</v>
      </c>
      <c r="BY257" s="319">
        <f t="shared" si="2044"/>
        <v>0</v>
      </c>
      <c r="BZ257" s="319">
        <f t="shared" si="2044"/>
        <v>0</v>
      </c>
      <c r="CA257" s="319">
        <f t="shared" si="2044"/>
        <v>0</v>
      </c>
      <c r="CB257" s="319">
        <f t="shared" si="2044"/>
        <v>0</v>
      </c>
      <c r="CC257" s="319">
        <f t="shared" si="2044"/>
        <v>0</v>
      </c>
      <c r="CD257" s="319">
        <f t="shared" si="2044"/>
        <v>0</v>
      </c>
      <c r="CE257" s="319">
        <f t="shared" si="2044"/>
        <v>0</v>
      </c>
      <c r="CF257" s="319">
        <f t="shared" si="2044"/>
        <v>0</v>
      </c>
      <c r="CG257" s="319">
        <f t="shared" si="2044"/>
        <v>0</v>
      </c>
      <c r="CH257" s="319">
        <f t="shared" si="2044"/>
        <v>0</v>
      </c>
      <c r="CI257" s="319">
        <f t="shared" si="2044"/>
        <v>0</v>
      </c>
      <c r="CJ257" s="319">
        <f t="shared" si="2044"/>
        <v>0</v>
      </c>
      <c r="CK257" s="319">
        <f t="shared" si="2044"/>
        <v>0</v>
      </c>
      <c r="CL257" s="319">
        <f t="shared" si="2044"/>
        <v>0</v>
      </c>
      <c r="CM257" s="319">
        <f t="shared" si="2044"/>
        <v>0</v>
      </c>
      <c r="CN257" s="319">
        <f t="shared" si="2044"/>
        <v>0</v>
      </c>
      <c r="CO257" s="319">
        <f t="shared" si="2044"/>
        <v>0</v>
      </c>
      <c r="CP257" s="319">
        <f t="shared" si="2044"/>
        <v>0</v>
      </c>
      <c r="CQ257" s="319">
        <f t="shared" si="2044"/>
        <v>0</v>
      </c>
      <c r="CR257" s="319">
        <f t="shared" si="2044"/>
        <v>0</v>
      </c>
      <c r="CS257" s="319">
        <f t="shared" si="2044"/>
        <v>0</v>
      </c>
      <c r="CT257" s="319">
        <f t="shared" si="2044"/>
        <v>0</v>
      </c>
      <c r="CU257" s="319">
        <f t="shared" si="2044"/>
        <v>0</v>
      </c>
      <c r="CV257" s="319">
        <f t="shared" si="2044"/>
        <v>0</v>
      </c>
      <c r="CW257" s="319">
        <f t="shared" si="2044"/>
        <v>0</v>
      </c>
      <c r="CX257" s="319">
        <f t="shared" si="2044"/>
        <v>0</v>
      </c>
      <c r="CY257" s="319">
        <f t="shared" si="2044"/>
        <v>0</v>
      </c>
      <c r="CZ257" s="319">
        <f t="shared" si="2044"/>
        <v>0</v>
      </c>
      <c r="DA257" s="319">
        <f t="shared" si="2044"/>
        <v>0</v>
      </c>
      <c r="DB257" s="319">
        <f t="shared" si="2044"/>
        <v>0</v>
      </c>
      <c r="DC257" s="319">
        <f t="shared" si="2044"/>
        <v>0</v>
      </c>
      <c r="DD257" s="319">
        <f t="shared" si="2044"/>
        <v>0</v>
      </c>
      <c r="DE257" s="319">
        <f t="shared" si="2044"/>
        <v>0</v>
      </c>
      <c r="DF257" s="319">
        <f t="shared" si="2044"/>
        <v>0</v>
      </c>
      <c r="DG257" s="319">
        <f t="shared" si="2044"/>
        <v>0</v>
      </c>
      <c r="DH257" s="319">
        <f t="shared" si="2044"/>
        <v>0</v>
      </c>
      <c r="DI257" s="319">
        <f t="shared" si="2044"/>
        <v>0</v>
      </c>
      <c r="DJ257" s="319">
        <f t="shared" si="2044"/>
        <v>0</v>
      </c>
      <c r="DK257" s="319">
        <f t="shared" si="2044"/>
        <v>0</v>
      </c>
      <c r="DL257" s="319">
        <f t="shared" si="2044"/>
        <v>0</v>
      </c>
      <c r="DM257" s="319">
        <f t="shared" si="2044"/>
        <v>0</v>
      </c>
      <c r="DN257" s="319">
        <f t="shared" si="2044"/>
        <v>0</v>
      </c>
      <c r="DO257" s="319">
        <f t="shared" si="2044"/>
        <v>0</v>
      </c>
      <c r="DP257" s="319">
        <f t="shared" si="2044"/>
        <v>0</v>
      </c>
      <c r="DQ257" s="319">
        <f t="shared" si="2044"/>
        <v>0</v>
      </c>
      <c r="DR257" s="319">
        <f t="shared" si="2044"/>
        <v>0</v>
      </c>
      <c r="DS257" s="319">
        <f t="shared" si="2044"/>
        <v>0</v>
      </c>
      <c r="DT257" s="319">
        <f t="shared" si="2044"/>
        <v>0</v>
      </c>
      <c r="DU257" s="319">
        <f t="shared" si="2044"/>
        <v>0</v>
      </c>
      <c r="DV257" s="319">
        <f t="shared" si="2044"/>
        <v>0</v>
      </c>
      <c r="DW257" s="319">
        <f t="shared" si="2044"/>
        <v>0</v>
      </c>
      <c r="DX257" s="319">
        <f t="shared" si="2044"/>
        <v>0</v>
      </c>
      <c r="DY257" s="319">
        <f t="shared" si="2044"/>
        <v>0</v>
      </c>
      <c r="DZ257" s="319">
        <f t="shared" si="2044"/>
        <v>0</v>
      </c>
      <c r="EA257" s="319">
        <f t="shared" si="2044"/>
        <v>0</v>
      </c>
      <c r="EB257" s="319">
        <f t="shared" si="2044"/>
        <v>0</v>
      </c>
      <c r="EC257" s="319">
        <f t="shared" si="2044"/>
        <v>0</v>
      </c>
      <c r="ED257" s="319">
        <f t="shared" si="2044"/>
        <v>0</v>
      </c>
      <c r="EE257" s="319">
        <f t="shared" si="2048"/>
        <v>0</v>
      </c>
      <c r="EF257" s="319">
        <f t="shared" ref="EF257:FO257" si="2050">EF195</f>
        <v>0</v>
      </c>
      <c r="EG257" s="319">
        <f t="shared" si="2050"/>
        <v>0</v>
      </c>
      <c r="EH257" s="319">
        <f t="shared" si="2050"/>
        <v>0</v>
      </c>
      <c r="EI257" s="319">
        <f t="shared" si="2050"/>
        <v>0</v>
      </c>
      <c r="EJ257" s="319">
        <f t="shared" si="2050"/>
        <v>0</v>
      </c>
      <c r="EK257" s="319">
        <f t="shared" si="2050"/>
        <v>0</v>
      </c>
      <c r="EL257" s="319">
        <f t="shared" si="2050"/>
        <v>0</v>
      </c>
      <c r="EM257" s="319">
        <f t="shared" si="2050"/>
        <v>0</v>
      </c>
      <c r="EN257" s="319">
        <f t="shared" si="2050"/>
        <v>0</v>
      </c>
      <c r="EO257" s="319">
        <f t="shared" si="2050"/>
        <v>0</v>
      </c>
      <c r="EP257" s="319">
        <f t="shared" si="2050"/>
        <v>0</v>
      </c>
      <c r="EQ257" s="319">
        <f t="shared" si="2050"/>
        <v>0</v>
      </c>
      <c r="ER257" s="319">
        <f t="shared" si="2050"/>
        <v>0</v>
      </c>
      <c r="ES257" s="319">
        <f t="shared" si="2050"/>
        <v>0</v>
      </c>
      <c r="ET257" s="319">
        <f t="shared" si="2050"/>
        <v>0</v>
      </c>
      <c r="EU257" s="319">
        <f t="shared" si="2050"/>
        <v>0</v>
      </c>
      <c r="EV257" s="319">
        <f t="shared" si="2050"/>
        <v>0</v>
      </c>
      <c r="EW257" s="319">
        <f t="shared" si="2050"/>
        <v>0</v>
      </c>
      <c r="EX257" s="319">
        <f t="shared" si="2050"/>
        <v>0</v>
      </c>
      <c r="EY257" s="319">
        <f t="shared" si="2050"/>
        <v>0</v>
      </c>
      <c r="EZ257" s="319">
        <f t="shared" si="2050"/>
        <v>0</v>
      </c>
      <c r="FA257" s="319">
        <f t="shared" si="2050"/>
        <v>0</v>
      </c>
      <c r="FB257" s="319">
        <f t="shared" si="2050"/>
        <v>0</v>
      </c>
      <c r="FC257" s="319">
        <f t="shared" si="2050"/>
        <v>0</v>
      </c>
      <c r="FD257" s="319">
        <f t="shared" si="2050"/>
        <v>0</v>
      </c>
      <c r="FE257" s="319">
        <f t="shared" si="2050"/>
        <v>0</v>
      </c>
      <c r="FF257" s="319">
        <f t="shared" si="2050"/>
        <v>0</v>
      </c>
      <c r="FG257" s="319">
        <f t="shared" si="2050"/>
        <v>0</v>
      </c>
      <c r="FH257" s="319">
        <f t="shared" si="2050"/>
        <v>0</v>
      </c>
      <c r="FI257" s="319">
        <f t="shared" si="2050"/>
        <v>0</v>
      </c>
      <c r="FJ257" s="319">
        <f t="shared" si="2050"/>
        <v>0</v>
      </c>
      <c r="FK257" s="319">
        <f t="shared" si="2050"/>
        <v>0</v>
      </c>
      <c r="FL257" s="319">
        <f t="shared" si="2050"/>
        <v>0</v>
      </c>
      <c r="FM257" s="319">
        <f t="shared" si="2050"/>
        <v>0</v>
      </c>
      <c r="FN257" s="319">
        <f t="shared" si="2050"/>
        <v>0</v>
      </c>
      <c r="FO257" s="319">
        <f t="shared" si="2050"/>
        <v>0</v>
      </c>
    </row>
    <row r="258" spans="2:171" hidden="1" outlineLevel="1" x14ac:dyDescent="0.3">
      <c r="B258" s="201" t="s">
        <v>352</v>
      </c>
      <c r="D258" s="212">
        <f t="shared" si="2029"/>
        <v>20.059999999999999</v>
      </c>
      <c r="G258" s="319">
        <f t="shared" si="2039"/>
        <v>0</v>
      </c>
      <c r="H258" s="319">
        <f t="shared" si="2046"/>
        <v>0</v>
      </c>
      <c r="I258" s="319">
        <f t="shared" si="2046"/>
        <v>20.059999999999999</v>
      </c>
      <c r="J258" s="319">
        <f t="shared" si="2046"/>
        <v>0</v>
      </c>
      <c r="K258" s="319">
        <f t="shared" si="2046"/>
        <v>0</v>
      </c>
      <c r="L258" s="319">
        <f t="shared" si="2046"/>
        <v>0</v>
      </c>
      <c r="M258" s="319">
        <f t="shared" si="2046"/>
        <v>0</v>
      </c>
      <c r="N258" s="319">
        <f t="shared" si="2046"/>
        <v>0</v>
      </c>
      <c r="O258" s="319">
        <f t="shared" si="2046"/>
        <v>0</v>
      </c>
      <c r="P258" s="319">
        <f t="shared" si="2046"/>
        <v>0</v>
      </c>
      <c r="Q258" s="319">
        <f t="shared" si="2046"/>
        <v>0</v>
      </c>
      <c r="R258" s="319">
        <f t="shared" si="2046"/>
        <v>0</v>
      </c>
      <c r="S258" s="319">
        <f t="shared" si="2046"/>
        <v>0</v>
      </c>
      <c r="T258" s="319">
        <f t="shared" si="2046"/>
        <v>0</v>
      </c>
      <c r="U258" s="319">
        <f t="shared" si="2046"/>
        <v>0</v>
      </c>
      <c r="V258" s="319">
        <f t="shared" si="2046"/>
        <v>0</v>
      </c>
      <c r="W258" s="319">
        <f t="shared" si="2046"/>
        <v>0</v>
      </c>
      <c r="X258" s="319">
        <f t="shared" si="2046"/>
        <v>0</v>
      </c>
      <c r="Y258" s="319">
        <f t="shared" si="2046"/>
        <v>0</v>
      </c>
      <c r="Z258" s="319">
        <f t="shared" si="2046"/>
        <v>0</v>
      </c>
      <c r="AA258" s="319">
        <f t="shared" si="2046"/>
        <v>0</v>
      </c>
      <c r="AB258" s="319">
        <f t="shared" si="2046"/>
        <v>0</v>
      </c>
      <c r="AC258" s="319">
        <f t="shared" si="2046"/>
        <v>0</v>
      </c>
      <c r="AD258" s="319">
        <f t="shared" si="2046"/>
        <v>0</v>
      </c>
      <c r="AE258" s="319">
        <f t="shared" si="2046"/>
        <v>0</v>
      </c>
      <c r="AF258" s="319">
        <f t="shared" si="2046"/>
        <v>0</v>
      </c>
      <c r="AG258" s="319">
        <f t="shared" si="2046"/>
        <v>0</v>
      </c>
      <c r="AH258" s="319">
        <f t="shared" si="2046"/>
        <v>0</v>
      </c>
      <c r="AI258" s="319">
        <f t="shared" si="2046"/>
        <v>0</v>
      </c>
      <c r="AJ258" s="319">
        <f t="shared" si="2046"/>
        <v>0</v>
      </c>
      <c r="AK258" s="319">
        <f t="shared" si="2046"/>
        <v>0</v>
      </c>
      <c r="AL258" s="319">
        <f t="shared" si="2046"/>
        <v>0</v>
      </c>
      <c r="AM258" s="319">
        <f t="shared" si="2046"/>
        <v>0</v>
      </c>
      <c r="AN258" s="319">
        <f t="shared" si="2046"/>
        <v>0</v>
      </c>
      <c r="AO258" s="319">
        <f t="shared" si="2046"/>
        <v>0</v>
      </c>
      <c r="AP258" s="319">
        <f t="shared" si="2046"/>
        <v>0</v>
      </c>
      <c r="AQ258" s="319">
        <f t="shared" si="2046"/>
        <v>0</v>
      </c>
      <c r="AR258" s="319">
        <f t="shared" si="2046"/>
        <v>0</v>
      </c>
      <c r="AS258" s="319">
        <f t="shared" si="2046"/>
        <v>0</v>
      </c>
      <c r="AT258" s="319">
        <f t="shared" si="2046"/>
        <v>0</v>
      </c>
      <c r="AU258" s="319">
        <f t="shared" si="2046"/>
        <v>0</v>
      </c>
      <c r="AV258" s="319">
        <f t="shared" si="2046"/>
        <v>0</v>
      </c>
      <c r="AW258" s="319">
        <f t="shared" si="2046"/>
        <v>0</v>
      </c>
      <c r="AX258" s="319">
        <f t="shared" si="2046"/>
        <v>0</v>
      </c>
      <c r="AY258" s="319">
        <f t="shared" si="2046"/>
        <v>0</v>
      </c>
      <c r="AZ258" s="319">
        <f t="shared" si="2046"/>
        <v>0</v>
      </c>
      <c r="BA258" s="319">
        <f t="shared" si="2046"/>
        <v>0</v>
      </c>
      <c r="BB258" s="319">
        <f t="shared" si="2046"/>
        <v>0</v>
      </c>
      <c r="BC258" s="319">
        <f t="shared" si="2046"/>
        <v>0</v>
      </c>
      <c r="BD258" s="319">
        <f t="shared" si="2046"/>
        <v>0</v>
      </c>
      <c r="BE258" s="319">
        <f t="shared" si="2046"/>
        <v>0</v>
      </c>
      <c r="BF258" s="319">
        <f t="shared" si="2046"/>
        <v>0</v>
      </c>
      <c r="BG258" s="319">
        <f t="shared" si="2046"/>
        <v>0</v>
      </c>
      <c r="BH258" s="319">
        <f t="shared" si="2046"/>
        <v>0</v>
      </c>
      <c r="BI258" s="319">
        <f t="shared" si="2046"/>
        <v>0</v>
      </c>
      <c r="BJ258" s="319">
        <f t="shared" si="2046"/>
        <v>0</v>
      </c>
      <c r="BK258" s="319">
        <f t="shared" si="2046"/>
        <v>0</v>
      </c>
      <c r="BL258" s="319">
        <f t="shared" si="2046"/>
        <v>0</v>
      </c>
      <c r="BM258" s="319">
        <f t="shared" si="2046"/>
        <v>0</v>
      </c>
      <c r="BN258" s="319">
        <f t="shared" si="2046"/>
        <v>0</v>
      </c>
      <c r="BO258" s="319">
        <f t="shared" si="2046"/>
        <v>0</v>
      </c>
      <c r="BP258" s="319">
        <f t="shared" si="2046"/>
        <v>0</v>
      </c>
      <c r="BQ258" s="319">
        <f t="shared" si="2046"/>
        <v>0</v>
      </c>
      <c r="BR258" s="319">
        <f t="shared" si="2046"/>
        <v>0</v>
      </c>
      <c r="BS258" s="319">
        <f t="shared" ref="BS258:ED261" si="2051">BS196</f>
        <v>0</v>
      </c>
      <c r="BT258" s="319">
        <f t="shared" si="2051"/>
        <v>0</v>
      </c>
      <c r="BU258" s="319">
        <f t="shared" si="2051"/>
        <v>0</v>
      </c>
      <c r="BV258" s="319">
        <f t="shared" si="2051"/>
        <v>0</v>
      </c>
      <c r="BW258" s="319">
        <f t="shared" si="2051"/>
        <v>0</v>
      </c>
      <c r="BX258" s="319">
        <f t="shared" si="2051"/>
        <v>0</v>
      </c>
      <c r="BY258" s="319">
        <f t="shared" si="2051"/>
        <v>0</v>
      </c>
      <c r="BZ258" s="319">
        <f t="shared" si="2051"/>
        <v>0</v>
      </c>
      <c r="CA258" s="319">
        <f t="shared" si="2051"/>
        <v>0</v>
      </c>
      <c r="CB258" s="319">
        <f t="shared" si="2051"/>
        <v>0</v>
      </c>
      <c r="CC258" s="319">
        <f t="shared" si="2051"/>
        <v>0</v>
      </c>
      <c r="CD258" s="319">
        <f t="shared" si="2051"/>
        <v>0</v>
      </c>
      <c r="CE258" s="319">
        <f t="shared" si="2051"/>
        <v>0</v>
      </c>
      <c r="CF258" s="319">
        <f t="shared" si="2051"/>
        <v>0</v>
      </c>
      <c r="CG258" s="319">
        <f t="shared" si="2051"/>
        <v>0</v>
      </c>
      <c r="CH258" s="319">
        <f t="shared" si="2051"/>
        <v>0</v>
      </c>
      <c r="CI258" s="319">
        <f t="shared" si="2051"/>
        <v>0</v>
      </c>
      <c r="CJ258" s="319">
        <f t="shared" si="2051"/>
        <v>0</v>
      </c>
      <c r="CK258" s="319">
        <f t="shared" si="2051"/>
        <v>0</v>
      </c>
      <c r="CL258" s="319">
        <f t="shared" si="2051"/>
        <v>0</v>
      </c>
      <c r="CM258" s="319">
        <f t="shared" si="2051"/>
        <v>0</v>
      </c>
      <c r="CN258" s="319">
        <f t="shared" si="2051"/>
        <v>0</v>
      </c>
      <c r="CO258" s="319">
        <f t="shared" si="2051"/>
        <v>0</v>
      </c>
      <c r="CP258" s="319">
        <f t="shared" si="2051"/>
        <v>0</v>
      </c>
      <c r="CQ258" s="319">
        <f t="shared" si="2051"/>
        <v>0</v>
      </c>
      <c r="CR258" s="319">
        <f t="shared" si="2051"/>
        <v>0</v>
      </c>
      <c r="CS258" s="319">
        <f t="shared" si="2051"/>
        <v>0</v>
      </c>
      <c r="CT258" s="319">
        <f t="shared" si="2051"/>
        <v>0</v>
      </c>
      <c r="CU258" s="319">
        <f t="shared" si="2051"/>
        <v>0</v>
      </c>
      <c r="CV258" s="319">
        <f t="shared" si="2051"/>
        <v>0</v>
      </c>
      <c r="CW258" s="319">
        <f t="shared" si="2051"/>
        <v>0</v>
      </c>
      <c r="CX258" s="319">
        <f t="shared" si="2051"/>
        <v>0</v>
      </c>
      <c r="CY258" s="319">
        <f t="shared" si="2051"/>
        <v>0</v>
      </c>
      <c r="CZ258" s="319">
        <f t="shared" si="2051"/>
        <v>0</v>
      </c>
      <c r="DA258" s="319">
        <f t="shared" si="2051"/>
        <v>0</v>
      </c>
      <c r="DB258" s="319">
        <f t="shared" si="2051"/>
        <v>0</v>
      </c>
      <c r="DC258" s="319">
        <f t="shared" si="2051"/>
        <v>0</v>
      </c>
      <c r="DD258" s="319">
        <f t="shared" si="2051"/>
        <v>0</v>
      </c>
      <c r="DE258" s="319">
        <f t="shared" si="2051"/>
        <v>0</v>
      </c>
      <c r="DF258" s="319">
        <f t="shared" si="2051"/>
        <v>0</v>
      </c>
      <c r="DG258" s="319">
        <f t="shared" si="2051"/>
        <v>0</v>
      </c>
      <c r="DH258" s="319">
        <f t="shared" si="2051"/>
        <v>0</v>
      </c>
      <c r="DI258" s="319">
        <f t="shared" si="2051"/>
        <v>0</v>
      </c>
      <c r="DJ258" s="319">
        <f t="shared" si="2051"/>
        <v>0</v>
      </c>
      <c r="DK258" s="319">
        <f t="shared" si="2051"/>
        <v>0</v>
      </c>
      <c r="DL258" s="319">
        <f t="shared" si="2051"/>
        <v>0</v>
      </c>
      <c r="DM258" s="319">
        <f t="shared" si="2051"/>
        <v>0</v>
      </c>
      <c r="DN258" s="319">
        <f t="shared" si="2051"/>
        <v>0</v>
      </c>
      <c r="DO258" s="319">
        <f t="shared" si="2051"/>
        <v>0</v>
      </c>
      <c r="DP258" s="319">
        <f t="shared" si="2051"/>
        <v>0</v>
      </c>
      <c r="DQ258" s="319">
        <f t="shared" si="2051"/>
        <v>0</v>
      </c>
      <c r="DR258" s="319">
        <f t="shared" si="2051"/>
        <v>0</v>
      </c>
      <c r="DS258" s="319">
        <f t="shared" si="2051"/>
        <v>0</v>
      </c>
      <c r="DT258" s="319">
        <f t="shared" si="2051"/>
        <v>0</v>
      </c>
      <c r="DU258" s="319">
        <f t="shared" si="2051"/>
        <v>0</v>
      </c>
      <c r="DV258" s="319">
        <f t="shared" si="2051"/>
        <v>0</v>
      </c>
      <c r="DW258" s="319">
        <f t="shared" si="2051"/>
        <v>0</v>
      </c>
      <c r="DX258" s="319">
        <f t="shared" si="2051"/>
        <v>0</v>
      </c>
      <c r="DY258" s="319">
        <f t="shared" si="2051"/>
        <v>0</v>
      </c>
      <c r="DZ258" s="319">
        <f t="shared" si="2051"/>
        <v>0</v>
      </c>
      <c r="EA258" s="319">
        <f t="shared" si="2051"/>
        <v>0</v>
      </c>
      <c r="EB258" s="319">
        <f t="shared" si="2051"/>
        <v>0</v>
      </c>
      <c r="EC258" s="319">
        <f t="shared" si="2051"/>
        <v>0</v>
      </c>
      <c r="ED258" s="319">
        <f t="shared" si="2051"/>
        <v>0</v>
      </c>
      <c r="EE258" s="319">
        <f t="shared" si="2048"/>
        <v>0</v>
      </c>
      <c r="EF258" s="319">
        <f t="shared" ref="EF258:FO258" si="2052">EF196</f>
        <v>0</v>
      </c>
      <c r="EG258" s="319">
        <f t="shared" si="2052"/>
        <v>0</v>
      </c>
      <c r="EH258" s="319">
        <f t="shared" si="2052"/>
        <v>0</v>
      </c>
      <c r="EI258" s="319">
        <f t="shared" si="2052"/>
        <v>0</v>
      </c>
      <c r="EJ258" s="319">
        <f t="shared" si="2052"/>
        <v>0</v>
      </c>
      <c r="EK258" s="319">
        <f t="shared" si="2052"/>
        <v>0</v>
      </c>
      <c r="EL258" s="319">
        <f t="shared" si="2052"/>
        <v>0</v>
      </c>
      <c r="EM258" s="319">
        <f t="shared" si="2052"/>
        <v>0</v>
      </c>
      <c r="EN258" s="319">
        <f t="shared" si="2052"/>
        <v>0</v>
      </c>
      <c r="EO258" s="319">
        <f t="shared" si="2052"/>
        <v>0</v>
      </c>
      <c r="EP258" s="319">
        <f t="shared" si="2052"/>
        <v>0</v>
      </c>
      <c r="EQ258" s="319">
        <f t="shared" si="2052"/>
        <v>0</v>
      </c>
      <c r="ER258" s="319">
        <f t="shared" si="2052"/>
        <v>0</v>
      </c>
      <c r="ES258" s="319">
        <f t="shared" si="2052"/>
        <v>0</v>
      </c>
      <c r="ET258" s="319">
        <f t="shared" si="2052"/>
        <v>0</v>
      </c>
      <c r="EU258" s="319">
        <f t="shared" si="2052"/>
        <v>0</v>
      </c>
      <c r="EV258" s="319">
        <f t="shared" si="2052"/>
        <v>0</v>
      </c>
      <c r="EW258" s="319">
        <f t="shared" si="2052"/>
        <v>0</v>
      </c>
      <c r="EX258" s="319">
        <f t="shared" si="2052"/>
        <v>0</v>
      </c>
      <c r="EY258" s="319">
        <f t="shared" si="2052"/>
        <v>0</v>
      </c>
      <c r="EZ258" s="319">
        <f t="shared" si="2052"/>
        <v>0</v>
      </c>
      <c r="FA258" s="319">
        <f t="shared" si="2052"/>
        <v>0</v>
      </c>
      <c r="FB258" s="319">
        <f t="shared" si="2052"/>
        <v>0</v>
      </c>
      <c r="FC258" s="319">
        <f t="shared" si="2052"/>
        <v>0</v>
      </c>
      <c r="FD258" s="319">
        <f t="shared" si="2052"/>
        <v>0</v>
      </c>
      <c r="FE258" s="319">
        <f t="shared" si="2052"/>
        <v>0</v>
      </c>
      <c r="FF258" s="319">
        <f t="shared" si="2052"/>
        <v>0</v>
      </c>
      <c r="FG258" s="319">
        <f t="shared" si="2052"/>
        <v>0</v>
      </c>
      <c r="FH258" s="319">
        <f t="shared" si="2052"/>
        <v>0</v>
      </c>
      <c r="FI258" s="319">
        <f t="shared" si="2052"/>
        <v>0</v>
      </c>
      <c r="FJ258" s="319">
        <f t="shared" si="2052"/>
        <v>0</v>
      </c>
      <c r="FK258" s="319">
        <f t="shared" si="2052"/>
        <v>0</v>
      </c>
      <c r="FL258" s="319">
        <f t="shared" si="2052"/>
        <v>0</v>
      </c>
      <c r="FM258" s="319">
        <f t="shared" si="2052"/>
        <v>0</v>
      </c>
      <c r="FN258" s="319">
        <f t="shared" si="2052"/>
        <v>0</v>
      </c>
      <c r="FO258" s="319">
        <f t="shared" si="2052"/>
        <v>0</v>
      </c>
    </row>
    <row r="259" spans="2:171" hidden="1" outlineLevel="1" x14ac:dyDescent="0.3">
      <c r="B259" s="201" t="s">
        <v>334</v>
      </c>
      <c r="D259" s="212">
        <f t="shared" si="2029"/>
        <v>977.4150951242724</v>
      </c>
      <c r="G259" s="319">
        <f t="shared" si="2039"/>
        <v>0</v>
      </c>
      <c r="H259" s="319">
        <f t="shared" ref="H259:AM259" si="2053">H197</f>
        <v>0</v>
      </c>
      <c r="I259" s="319">
        <f t="shared" si="2053"/>
        <v>0</v>
      </c>
      <c r="J259" s="319">
        <f t="shared" si="2053"/>
        <v>0</v>
      </c>
      <c r="K259" s="319">
        <f t="shared" si="2053"/>
        <v>0</v>
      </c>
      <c r="L259" s="319">
        <f t="shared" si="2053"/>
        <v>0</v>
      </c>
      <c r="M259" s="319">
        <f t="shared" si="2053"/>
        <v>0</v>
      </c>
      <c r="N259" s="319">
        <f t="shared" si="2053"/>
        <v>0</v>
      </c>
      <c r="O259" s="319">
        <f t="shared" si="2053"/>
        <v>3.0908095646867548</v>
      </c>
      <c r="P259" s="319">
        <f t="shared" si="2053"/>
        <v>3.0908095646867548</v>
      </c>
      <c r="Q259" s="319">
        <f t="shared" si="2053"/>
        <v>3.0908095646867548</v>
      </c>
      <c r="R259" s="319">
        <f t="shared" si="2053"/>
        <v>2.0605397097911702</v>
      </c>
      <c r="S259" s="319">
        <f t="shared" si="2053"/>
        <v>2.0605397097911702</v>
      </c>
      <c r="T259" s="319">
        <f t="shared" si="2053"/>
        <v>2.0605397097911702</v>
      </c>
      <c r="U259" s="319">
        <f t="shared" si="2053"/>
        <v>2.0605397097911702</v>
      </c>
      <c r="V259" s="319">
        <f t="shared" si="2053"/>
        <v>1.236323825874702</v>
      </c>
      <c r="W259" s="319">
        <f t="shared" si="2053"/>
        <v>1.236323825874702</v>
      </c>
      <c r="X259" s="319">
        <f t="shared" si="2053"/>
        <v>1.236323825874702</v>
      </c>
      <c r="Y259" s="319">
        <f t="shared" si="2053"/>
        <v>1.236323825874702</v>
      </c>
      <c r="Z259" s="319">
        <f t="shared" si="2053"/>
        <v>1.236323825874702</v>
      </c>
      <c r="AA259" s="319">
        <f t="shared" si="2053"/>
        <v>28.844469372351121</v>
      </c>
      <c r="AB259" s="319">
        <f t="shared" si="2053"/>
        <v>4.9452953034988072</v>
      </c>
      <c r="AC259" s="319">
        <f t="shared" si="2053"/>
        <v>4.9452953034988072</v>
      </c>
      <c r="AD259" s="319">
        <f t="shared" si="2053"/>
        <v>27.608145546476425</v>
      </c>
      <c r="AE259" s="319">
        <f t="shared" si="2053"/>
        <v>3.7089714776241061</v>
      </c>
      <c r="AF259" s="319">
        <f t="shared" si="2053"/>
        <v>27.608145546476425</v>
      </c>
      <c r="AG259" s="319">
        <f t="shared" si="2053"/>
        <v>3.7089714776241061</v>
      </c>
      <c r="AH259" s="319">
        <f t="shared" si="2053"/>
        <v>2.7199124169243443</v>
      </c>
      <c r="AI259" s="319">
        <f t="shared" si="2053"/>
        <v>2.7199124169243443</v>
      </c>
      <c r="AJ259" s="319">
        <f t="shared" si="2053"/>
        <v>2.7199124169243443</v>
      </c>
      <c r="AK259" s="319">
        <f t="shared" si="2053"/>
        <v>16.317931219183439</v>
      </c>
      <c r="AL259" s="319">
        <f t="shared" si="2053"/>
        <v>2.7199124169243443</v>
      </c>
      <c r="AM259" s="319">
        <f t="shared" si="2053"/>
        <v>36.756324545004148</v>
      </c>
      <c r="AN259" s="319">
        <f t="shared" ref="AN259:BS259" si="2054">AN197</f>
        <v>18.996632841911961</v>
      </c>
      <c r="AO259" s="319">
        <f t="shared" si="2054"/>
        <v>18.996632841911961</v>
      </c>
      <c r="AP259" s="319">
        <f t="shared" si="2054"/>
        <v>33.871568951296531</v>
      </c>
      <c r="AQ259" s="319">
        <f t="shared" si="2054"/>
        <v>5.1925600686737479</v>
      </c>
      <c r="AR259" s="319">
        <f t="shared" si="2054"/>
        <v>33.871568951296531</v>
      </c>
      <c r="AS259" s="319">
        <f t="shared" si="2054"/>
        <v>5.1925600686737479</v>
      </c>
      <c r="AT259" s="319">
        <f t="shared" si="2054"/>
        <v>3.7089714776241061</v>
      </c>
      <c r="AU259" s="319">
        <f t="shared" si="2054"/>
        <v>27.608145546476425</v>
      </c>
      <c r="AV259" s="319">
        <f t="shared" si="2054"/>
        <v>3.7089714776241061</v>
      </c>
      <c r="AW259" s="319">
        <f t="shared" si="2054"/>
        <v>43.925768109187338</v>
      </c>
      <c r="AX259" s="319">
        <f t="shared" si="2054"/>
        <v>3.7089714776241061</v>
      </c>
      <c r="AY259" s="319">
        <f t="shared" si="2054"/>
        <v>94.278568174087951</v>
      </c>
      <c r="AZ259" s="319">
        <f t="shared" si="2054"/>
        <v>16.564887327885856</v>
      </c>
      <c r="BA259" s="319">
        <f t="shared" si="2054"/>
        <v>16.564887327885856</v>
      </c>
      <c r="BB259" s="319">
        <f t="shared" si="2054"/>
        <v>45.243896210508623</v>
      </c>
      <c r="BC259" s="319">
        <f t="shared" si="2054"/>
        <v>2.2253828865744634</v>
      </c>
      <c r="BD259" s="319">
        <f t="shared" si="2054"/>
        <v>45.243896210508623</v>
      </c>
      <c r="BE259" s="319">
        <f t="shared" si="2054"/>
        <v>2.2253828865744634</v>
      </c>
      <c r="BF259" s="319">
        <f t="shared" si="2054"/>
        <v>2.2253828865744634</v>
      </c>
      <c r="BG259" s="319">
        <f t="shared" si="2054"/>
        <v>30.904391769197243</v>
      </c>
      <c r="BH259" s="319">
        <f t="shared" si="2054"/>
        <v>2.2253828865744634</v>
      </c>
      <c r="BI259" s="319">
        <f t="shared" si="2054"/>
        <v>55.380825613263603</v>
      </c>
      <c r="BJ259" s="319">
        <f t="shared" si="2054"/>
        <v>2.2253828865744634</v>
      </c>
      <c r="BK259" s="319">
        <f t="shared" si="2054"/>
        <v>59.212503504057594</v>
      </c>
      <c r="BL259" s="319">
        <f t="shared" si="2054"/>
        <v>21.509256661967079</v>
      </c>
      <c r="BM259" s="319">
        <f t="shared" si="2054"/>
        <v>21.509256661967079</v>
      </c>
      <c r="BN259" s="319">
        <f t="shared" si="2054"/>
        <v>0</v>
      </c>
      <c r="BO259" s="319">
        <f t="shared" si="2054"/>
        <v>0</v>
      </c>
      <c r="BP259" s="319">
        <f t="shared" si="2054"/>
        <v>0</v>
      </c>
      <c r="BQ259" s="319">
        <f t="shared" si="2054"/>
        <v>0</v>
      </c>
      <c r="BR259" s="319">
        <f t="shared" si="2054"/>
        <v>0</v>
      </c>
      <c r="BS259" s="319">
        <f t="shared" si="2054"/>
        <v>43.018513323934158</v>
      </c>
      <c r="BT259" s="319">
        <f t="shared" si="2051"/>
        <v>0</v>
      </c>
      <c r="BU259" s="319">
        <f t="shared" si="2051"/>
        <v>43.018513323934158</v>
      </c>
      <c r="BV259" s="319">
        <f t="shared" si="2051"/>
        <v>0</v>
      </c>
      <c r="BW259" s="319">
        <f t="shared" si="2051"/>
        <v>86.037026647868316</v>
      </c>
      <c r="BX259" s="319">
        <f t="shared" si="2051"/>
        <v>0</v>
      </c>
      <c r="BY259" s="319">
        <f t="shared" si="2051"/>
        <v>0</v>
      </c>
      <c r="BZ259" s="319">
        <f t="shared" si="2051"/>
        <v>0</v>
      </c>
      <c r="CA259" s="319">
        <f t="shared" si="2051"/>
        <v>0</v>
      </c>
      <c r="CB259" s="319">
        <f t="shared" si="2051"/>
        <v>0</v>
      </c>
      <c r="CC259" s="319">
        <f t="shared" si="2051"/>
        <v>0</v>
      </c>
      <c r="CD259" s="319">
        <f t="shared" si="2051"/>
        <v>0</v>
      </c>
      <c r="CE259" s="319">
        <f t="shared" si="2051"/>
        <v>0</v>
      </c>
      <c r="CF259" s="319">
        <f t="shared" si="2051"/>
        <v>0</v>
      </c>
      <c r="CG259" s="319">
        <f t="shared" si="2051"/>
        <v>0</v>
      </c>
      <c r="CH259" s="319">
        <f t="shared" si="2051"/>
        <v>0</v>
      </c>
      <c r="CI259" s="319">
        <f t="shared" si="2051"/>
        <v>0</v>
      </c>
      <c r="CJ259" s="319">
        <f t="shared" si="2051"/>
        <v>0</v>
      </c>
      <c r="CK259" s="319">
        <f t="shared" si="2051"/>
        <v>0</v>
      </c>
      <c r="CL259" s="319">
        <f t="shared" si="2051"/>
        <v>0</v>
      </c>
      <c r="CM259" s="319">
        <f t="shared" si="2051"/>
        <v>0</v>
      </c>
      <c r="CN259" s="319">
        <f t="shared" si="2051"/>
        <v>0</v>
      </c>
      <c r="CO259" s="319">
        <f t="shared" si="2051"/>
        <v>0</v>
      </c>
      <c r="CP259" s="319">
        <f t="shared" si="2051"/>
        <v>0</v>
      </c>
      <c r="CQ259" s="319">
        <f t="shared" si="2051"/>
        <v>0</v>
      </c>
      <c r="CR259" s="319">
        <f t="shared" si="2051"/>
        <v>0</v>
      </c>
      <c r="CS259" s="319">
        <f t="shared" si="2051"/>
        <v>0</v>
      </c>
      <c r="CT259" s="319">
        <f t="shared" si="2051"/>
        <v>0</v>
      </c>
      <c r="CU259" s="319">
        <f t="shared" si="2051"/>
        <v>0</v>
      </c>
      <c r="CV259" s="319">
        <f t="shared" si="2051"/>
        <v>0</v>
      </c>
      <c r="CW259" s="319">
        <f t="shared" si="2051"/>
        <v>0</v>
      </c>
      <c r="CX259" s="319">
        <f t="shared" si="2051"/>
        <v>0</v>
      </c>
      <c r="CY259" s="319">
        <f t="shared" si="2051"/>
        <v>0</v>
      </c>
      <c r="CZ259" s="319">
        <f t="shared" si="2051"/>
        <v>0</v>
      </c>
      <c r="DA259" s="319">
        <f t="shared" si="2051"/>
        <v>0</v>
      </c>
      <c r="DB259" s="319">
        <f t="shared" si="2051"/>
        <v>0</v>
      </c>
      <c r="DC259" s="319">
        <f t="shared" si="2051"/>
        <v>0</v>
      </c>
      <c r="DD259" s="319">
        <f t="shared" si="2051"/>
        <v>0</v>
      </c>
      <c r="DE259" s="319">
        <f t="shared" si="2051"/>
        <v>0</v>
      </c>
      <c r="DF259" s="319">
        <f t="shared" si="2051"/>
        <v>0</v>
      </c>
      <c r="DG259" s="319">
        <f t="shared" si="2051"/>
        <v>0</v>
      </c>
      <c r="DH259" s="319">
        <f t="shared" si="2051"/>
        <v>0</v>
      </c>
      <c r="DI259" s="319">
        <f t="shared" si="2051"/>
        <v>0</v>
      </c>
      <c r="DJ259" s="319">
        <f t="shared" si="2051"/>
        <v>0</v>
      </c>
      <c r="DK259" s="319">
        <f t="shared" si="2051"/>
        <v>0</v>
      </c>
      <c r="DL259" s="319">
        <f t="shared" si="2051"/>
        <v>0</v>
      </c>
      <c r="DM259" s="319">
        <f t="shared" si="2051"/>
        <v>0</v>
      </c>
      <c r="DN259" s="319">
        <f t="shared" si="2051"/>
        <v>0</v>
      </c>
      <c r="DO259" s="319">
        <f t="shared" si="2051"/>
        <v>0</v>
      </c>
      <c r="DP259" s="319">
        <f t="shared" si="2051"/>
        <v>0</v>
      </c>
      <c r="DQ259" s="319">
        <f t="shared" si="2051"/>
        <v>0</v>
      </c>
      <c r="DR259" s="319">
        <f t="shared" si="2051"/>
        <v>0</v>
      </c>
      <c r="DS259" s="319">
        <f t="shared" si="2051"/>
        <v>0</v>
      </c>
      <c r="DT259" s="319">
        <f t="shared" si="2051"/>
        <v>0</v>
      </c>
      <c r="DU259" s="319">
        <f t="shared" si="2051"/>
        <v>0</v>
      </c>
      <c r="DV259" s="319">
        <f t="shared" si="2051"/>
        <v>0</v>
      </c>
      <c r="DW259" s="319">
        <f t="shared" si="2051"/>
        <v>0</v>
      </c>
      <c r="DX259" s="319">
        <f t="shared" si="2051"/>
        <v>0</v>
      </c>
      <c r="DY259" s="319">
        <f t="shared" si="2051"/>
        <v>0</v>
      </c>
      <c r="DZ259" s="319">
        <f t="shared" si="2051"/>
        <v>0</v>
      </c>
      <c r="EA259" s="319">
        <f t="shared" si="2051"/>
        <v>0</v>
      </c>
      <c r="EB259" s="319">
        <f t="shared" si="2051"/>
        <v>0</v>
      </c>
      <c r="EC259" s="319">
        <f t="shared" si="2051"/>
        <v>0</v>
      </c>
      <c r="ED259" s="319">
        <f t="shared" si="2051"/>
        <v>0</v>
      </c>
      <c r="EE259" s="319">
        <f t="shared" si="2048"/>
        <v>0</v>
      </c>
      <c r="EF259" s="319">
        <f t="shared" ref="EF259:FO259" si="2055">EF197</f>
        <v>0</v>
      </c>
      <c r="EG259" s="319">
        <f t="shared" si="2055"/>
        <v>0</v>
      </c>
      <c r="EH259" s="319">
        <f t="shared" si="2055"/>
        <v>0</v>
      </c>
      <c r="EI259" s="319">
        <f t="shared" si="2055"/>
        <v>0</v>
      </c>
      <c r="EJ259" s="319">
        <f t="shared" si="2055"/>
        <v>0</v>
      </c>
      <c r="EK259" s="319">
        <f t="shared" si="2055"/>
        <v>0</v>
      </c>
      <c r="EL259" s="319">
        <f t="shared" si="2055"/>
        <v>0</v>
      </c>
      <c r="EM259" s="319">
        <f t="shared" si="2055"/>
        <v>0</v>
      </c>
      <c r="EN259" s="319">
        <f t="shared" si="2055"/>
        <v>0</v>
      </c>
      <c r="EO259" s="319">
        <f t="shared" si="2055"/>
        <v>0</v>
      </c>
      <c r="EP259" s="319">
        <f t="shared" si="2055"/>
        <v>0</v>
      </c>
      <c r="EQ259" s="319">
        <f t="shared" si="2055"/>
        <v>0</v>
      </c>
      <c r="ER259" s="319">
        <f t="shared" si="2055"/>
        <v>0</v>
      </c>
      <c r="ES259" s="319">
        <f t="shared" si="2055"/>
        <v>0</v>
      </c>
      <c r="ET259" s="319">
        <f t="shared" si="2055"/>
        <v>0</v>
      </c>
      <c r="EU259" s="319">
        <f t="shared" si="2055"/>
        <v>0</v>
      </c>
      <c r="EV259" s="319">
        <f t="shared" si="2055"/>
        <v>0</v>
      </c>
      <c r="EW259" s="319">
        <f t="shared" si="2055"/>
        <v>0</v>
      </c>
      <c r="EX259" s="319">
        <f t="shared" si="2055"/>
        <v>0</v>
      </c>
      <c r="EY259" s="319">
        <f t="shared" si="2055"/>
        <v>0</v>
      </c>
      <c r="EZ259" s="319">
        <f t="shared" si="2055"/>
        <v>0</v>
      </c>
      <c r="FA259" s="319">
        <f t="shared" si="2055"/>
        <v>0</v>
      </c>
      <c r="FB259" s="319">
        <f t="shared" si="2055"/>
        <v>0</v>
      </c>
      <c r="FC259" s="319">
        <f t="shared" si="2055"/>
        <v>0</v>
      </c>
      <c r="FD259" s="319">
        <f t="shared" si="2055"/>
        <v>0</v>
      </c>
      <c r="FE259" s="319">
        <f t="shared" si="2055"/>
        <v>0</v>
      </c>
      <c r="FF259" s="319">
        <f t="shared" si="2055"/>
        <v>0</v>
      </c>
      <c r="FG259" s="319">
        <f t="shared" si="2055"/>
        <v>0</v>
      </c>
      <c r="FH259" s="319">
        <f t="shared" si="2055"/>
        <v>0</v>
      </c>
      <c r="FI259" s="319">
        <f t="shared" si="2055"/>
        <v>0</v>
      </c>
      <c r="FJ259" s="319">
        <f t="shared" si="2055"/>
        <v>0</v>
      </c>
      <c r="FK259" s="319">
        <f t="shared" si="2055"/>
        <v>0</v>
      </c>
      <c r="FL259" s="319">
        <f t="shared" si="2055"/>
        <v>0</v>
      </c>
      <c r="FM259" s="319">
        <f t="shared" si="2055"/>
        <v>0</v>
      </c>
      <c r="FN259" s="319">
        <f t="shared" si="2055"/>
        <v>0</v>
      </c>
      <c r="FO259" s="319">
        <f t="shared" si="2055"/>
        <v>0</v>
      </c>
    </row>
    <row r="260" spans="2:171" hidden="1" outlineLevel="1" x14ac:dyDescent="0.3">
      <c r="B260" s="201" t="s">
        <v>592</v>
      </c>
      <c r="D260" s="212">
        <f t="shared" si="2029"/>
        <v>0</v>
      </c>
      <c r="G260" s="319">
        <f t="shared" si="2039"/>
        <v>0</v>
      </c>
      <c r="H260" s="319">
        <f t="shared" ref="H260:AM260" si="2056">H198</f>
        <v>0</v>
      </c>
      <c r="I260" s="319">
        <f t="shared" si="2056"/>
        <v>0</v>
      </c>
      <c r="J260" s="319">
        <f t="shared" si="2056"/>
        <v>0</v>
      </c>
      <c r="K260" s="319">
        <f t="shared" si="2056"/>
        <v>0</v>
      </c>
      <c r="L260" s="319">
        <f t="shared" si="2056"/>
        <v>0</v>
      </c>
      <c r="M260" s="319">
        <f t="shared" si="2056"/>
        <v>0</v>
      </c>
      <c r="N260" s="319">
        <f t="shared" si="2056"/>
        <v>0</v>
      </c>
      <c r="O260" s="319">
        <f t="shared" si="2056"/>
        <v>0</v>
      </c>
      <c r="P260" s="319">
        <f t="shared" si="2056"/>
        <v>0</v>
      </c>
      <c r="Q260" s="319">
        <f t="shared" si="2056"/>
        <v>0</v>
      </c>
      <c r="R260" s="319">
        <f t="shared" si="2056"/>
        <v>0</v>
      </c>
      <c r="S260" s="319">
        <f t="shared" si="2056"/>
        <v>0</v>
      </c>
      <c r="T260" s="319">
        <f t="shared" si="2056"/>
        <v>0</v>
      </c>
      <c r="U260" s="319">
        <f t="shared" si="2056"/>
        <v>0</v>
      </c>
      <c r="V260" s="319">
        <f t="shared" si="2056"/>
        <v>0</v>
      </c>
      <c r="W260" s="319">
        <f t="shared" si="2056"/>
        <v>0</v>
      </c>
      <c r="X260" s="319">
        <f t="shared" si="2056"/>
        <v>0</v>
      </c>
      <c r="Y260" s="319">
        <f t="shared" si="2056"/>
        <v>0</v>
      </c>
      <c r="Z260" s="319">
        <f t="shared" si="2056"/>
        <v>0</v>
      </c>
      <c r="AA260" s="319">
        <f t="shared" si="2056"/>
        <v>0</v>
      </c>
      <c r="AB260" s="319">
        <f t="shared" si="2056"/>
        <v>0</v>
      </c>
      <c r="AC260" s="319">
        <f t="shared" si="2056"/>
        <v>0</v>
      </c>
      <c r="AD260" s="319">
        <f t="shared" si="2056"/>
        <v>0</v>
      </c>
      <c r="AE260" s="319">
        <f t="shared" si="2056"/>
        <v>0</v>
      </c>
      <c r="AF260" s="319">
        <f t="shared" si="2056"/>
        <v>0</v>
      </c>
      <c r="AG260" s="319">
        <f t="shared" si="2056"/>
        <v>0</v>
      </c>
      <c r="AH260" s="319">
        <f t="shared" si="2056"/>
        <v>0</v>
      </c>
      <c r="AI260" s="319">
        <f t="shared" si="2056"/>
        <v>0</v>
      </c>
      <c r="AJ260" s="319">
        <f t="shared" si="2056"/>
        <v>0</v>
      </c>
      <c r="AK260" s="319">
        <f t="shared" si="2056"/>
        <v>0</v>
      </c>
      <c r="AL260" s="319">
        <f t="shared" si="2056"/>
        <v>0</v>
      </c>
      <c r="AM260" s="319">
        <f t="shared" si="2056"/>
        <v>0</v>
      </c>
      <c r="AN260" s="319">
        <f t="shared" ref="AN260:BS260" si="2057">AN198</f>
        <v>0</v>
      </c>
      <c r="AO260" s="319">
        <f t="shared" si="2057"/>
        <v>0</v>
      </c>
      <c r="AP260" s="319">
        <f t="shared" si="2057"/>
        <v>0</v>
      </c>
      <c r="AQ260" s="319">
        <f t="shared" si="2057"/>
        <v>0</v>
      </c>
      <c r="AR260" s="319">
        <f t="shared" si="2057"/>
        <v>0</v>
      </c>
      <c r="AS260" s="319">
        <f t="shared" si="2057"/>
        <v>0</v>
      </c>
      <c r="AT260" s="319">
        <f t="shared" si="2057"/>
        <v>0</v>
      </c>
      <c r="AU260" s="319">
        <f t="shared" si="2057"/>
        <v>0</v>
      </c>
      <c r="AV260" s="319">
        <f t="shared" si="2057"/>
        <v>0</v>
      </c>
      <c r="AW260" s="319">
        <f t="shared" si="2057"/>
        <v>0</v>
      </c>
      <c r="AX260" s="319">
        <f t="shared" si="2057"/>
        <v>0</v>
      </c>
      <c r="AY260" s="319">
        <f t="shared" si="2057"/>
        <v>0</v>
      </c>
      <c r="AZ260" s="319">
        <f t="shared" si="2057"/>
        <v>0</v>
      </c>
      <c r="BA260" s="319">
        <f t="shared" si="2057"/>
        <v>0</v>
      </c>
      <c r="BB260" s="319">
        <f t="shared" si="2057"/>
        <v>0</v>
      </c>
      <c r="BC260" s="319">
        <f t="shared" si="2057"/>
        <v>0</v>
      </c>
      <c r="BD260" s="319">
        <f t="shared" si="2057"/>
        <v>0</v>
      </c>
      <c r="BE260" s="319">
        <f t="shared" si="2057"/>
        <v>0</v>
      </c>
      <c r="BF260" s="319">
        <f t="shared" si="2057"/>
        <v>0</v>
      </c>
      <c r="BG260" s="319">
        <f t="shared" si="2057"/>
        <v>0</v>
      </c>
      <c r="BH260" s="319">
        <f t="shared" si="2057"/>
        <v>0</v>
      </c>
      <c r="BI260" s="319">
        <f t="shared" si="2057"/>
        <v>0</v>
      </c>
      <c r="BJ260" s="319">
        <f t="shared" si="2057"/>
        <v>0</v>
      </c>
      <c r="BK260" s="319">
        <f t="shared" si="2057"/>
        <v>0</v>
      </c>
      <c r="BL260" s="319">
        <f t="shared" si="2057"/>
        <v>0</v>
      </c>
      <c r="BM260" s="319">
        <f t="shared" si="2057"/>
        <v>0</v>
      </c>
      <c r="BN260" s="319">
        <f t="shared" si="2057"/>
        <v>0</v>
      </c>
      <c r="BO260" s="319">
        <f t="shared" si="2057"/>
        <v>0</v>
      </c>
      <c r="BP260" s="319">
        <f t="shared" si="2057"/>
        <v>0</v>
      </c>
      <c r="BQ260" s="319">
        <f t="shared" si="2057"/>
        <v>0</v>
      </c>
      <c r="BR260" s="319">
        <f t="shared" si="2057"/>
        <v>0</v>
      </c>
      <c r="BS260" s="319">
        <f t="shared" si="2057"/>
        <v>0</v>
      </c>
      <c r="BT260" s="319">
        <f t="shared" si="2051"/>
        <v>0</v>
      </c>
      <c r="BU260" s="319">
        <f t="shared" si="2051"/>
        <v>0</v>
      </c>
      <c r="BV260" s="319">
        <f t="shared" si="2051"/>
        <v>0</v>
      </c>
      <c r="BW260" s="319">
        <f t="shared" si="2051"/>
        <v>0</v>
      </c>
      <c r="BX260" s="319">
        <f t="shared" si="2051"/>
        <v>0</v>
      </c>
      <c r="BY260" s="319">
        <f t="shared" si="2051"/>
        <v>0</v>
      </c>
      <c r="BZ260" s="319">
        <f t="shared" si="2051"/>
        <v>0</v>
      </c>
      <c r="CA260" s="319">
        <f t="shared" si="2051"/>
        <v>0</v>
      </c>
      <c r="CB260" s="319">
        <f t="shared" si="2051"/>
        <v>0</v>
      </c>
      <c r="CC260" s="319">
        <f t="shared" si="2051"/>
        <v>0</v>
      </c>
      <c r="CD260" s="319">
        <f t="shared" si="2051"/>
        <v>0</v>
      </c>
      <c r="CE260" s="319">
        <f t="shared" si="2051"/>
        <v>0</v>
      </c>
      <c r="CF260" s="319">
        <f t="shared" si="2051"/>
        <v>0</v>
      </c>
      <c r="CG260" s="319">
        <f t="shared" si="2051"/>
        <v>0</v>
      </c>
      <c r="CH260" s="319">
        <f t="shared" si="2051"/>
        <v>0</v>
      </c>
      <c r="CI260" s="319">
        <f t="shared" si="2051"/>
        <v>0</v>
      </c>
      <c r="CJ260" s="319">
        <f t="shared" si="2051"/>
        <v>0</v>
      </c>
      <c r="CK260" s="319">
        <f t="shared" si="2051"/>
        <v>0</v>
      </c>
      <c r="CL260" s="319">
        <f t="shared" si="2051"/>
        <v>0</v>
      </c>
      <c r="CM260" s="319">
        <f t="shared" si="2051"/>
        <v>0</v>
      </c>
      <c r="CN260" s="319">
        <f t="shared" si="2051"/>
        <v>0</v>
      </c>
      <c r="CO260" s="319">
        <f t="shared" si="2051"/>
        <v>0</v>
      </c>
      <c r="CP260" s="319">
        <f t="shared" si="2051"/>
        <v>0</v>
      </c>
      <c r="CQ260" s="319">
        <f t="shared" si="2051"/>
        <v>0</v>
      </c>
      <c r="CR260" s="319">
        <f t="shared" si="2051"/>
        <v>0</v>
      </c>
      <c r="CS260" s="319">
        <f t="shared" si="2051"/>
        <v>0</v>
      </c>
      <c r="CT260" s="319">
        <f t="shared" si="2051"/>
        <v>0</v>
      </c>
      <c r="CU260" s="319">
        <f t="shared" si="2051"/>
        <v>0</v>
      </c>
      <c r="CV260" s="319">
        <f t="shared" si="2051"/>
        <v>0</v>
      </c>
      <c r="CW260" s="319">
        <f t="shared" si="2051"/>
        <v>0</v>
      </c>
      <c r="CX260" s="319">
        <f t="shared" si="2051"/>
        <v>0</v>
      </c>
      <c r="CY260" s="319">
        <f t="shared" si="2051"/>
        <v>0</v>
      </c>
      <c r="CZ260" s="319">
        <f t="shared" si="2051"/>
        <v>0</v>
      </c>
      <c r="DA260" s="319">
        <f t="shared" si="2051"/>
        <v>0</v>
      </c>
      <c r="DB260" s="319">
        <f t="shared" si="2051"/>
        <v>0</v>
      </c>
      <c r="DC260" s="319">
        <f t="shared" si="2051"/>
        <v>0</v>
      </c>
      <c r="DD260" s="319">
        <f t="shared" si="2051"/>
        <v>0</v>
      </c>
      <c r="DE260" s="319">
        <f t="shared" si="2051"/>
        <v>0</v>
      </c>
      <c r="DF260" s="319">
        <f t="shared" si="2051"/>
        <v>0</v>
      </c>
      <c r="DG260" s="319">
        <f t="shared" si="2051"/>
        <v>0</v>
      </c>
      <c r="DH260" s="319">
        <f t="shared" si="2051"/>
        <v>0</v>
      </c>
      <c r="DI260" s="319">
        <f t="shared" si="2051"/>
        <v>0</v>
      </c>
      <c r="DJ260" s="319">
        <f t="shared" si="2051"/>
        <v>0</v>
      </c>
      <c r="DK260" s="319">
        <f t="shared" si="2051"/>
        <v>0</v>
      </c>
      <c r="DL260" s="319">
        <f t="shared" si="2051"/>
        <v>0</v>
      </c>
      <c r="DM260" s="319">
        <f t="shared" si="2051"/>
        <v>0</v>
      </c>
      <c r="DN260" s="319">
        <f t="shared" si="2051"/>
        <v>0</v>
      </c>
      <c r="DO260" s="319">
        <f t="shared" si="2051"/>
        <v>0</v>
      </c>
      <c r="DP260" s="319">
        <f t="shared" si="2051"/>
        <v>0</v>
      </c>
      <c r="DQ260" s="319">
        <f t="shared" si="2051"/>
        <v>0</v>
      </c>
      <c r="DR260" s="319">
        <f t="shared" si="2051"/>
        <v>0</v>
      </c>
      <c r="DS260" s="319">
        <f t="shared" si="2051"/>
        <v>0</v>
      </c>
      <c r="DT260" s="319">
        <f t="shared" si="2051"/>
        <v>0</v>
      </c>
      <c r="DU260" s="319">
        <f t="shared" si="2051"/>
        <v>0</v>
      </c>
      <c r="DV260" s="319">
        <f t="shared" si="2051"/>
        <v>0</v>
      </c>
      <c r="DW260" s="319">
        <f t="shared" si="2051"/>
        <v>0</v>
      </c>
      <c r="DX260" s="319">
        <f t="shared" si="2051"/>
        <v>0</v>
      </c>
      <c r="DY260" s="319">
        <f t="shared" si="2051"/>
        <v>0</v>
      </c>
      <c r="DZ260" s="319">
        <f t="shared" si="2051"/>
        <v>0</v>
      </c>
      <c r="EA260" s="319">
        <f t="shared" si="2051"/>
        <v>0</v>
      </c>
      <c r="EB260" s="319">
        <f t="shared" si="2051"/>
        <v>0</v>
      </c>
      <c r="EC260" s="319">
        <f t="shared" si="2051"/>
        <v>0</v>
      </c>
      <c r="ED260" s="319">
        <f t="shared" si="2051"/>
        <v>0</v>
      </c>
      <c r="EE260" s="319">
        <f t="shared" si="2048"/>
        <v>0</v>
      </c>
      <c r="EF260" s="319">
        <f t="shared" ref="EF260:FO260" si="2058">EF198</f>
        <v>0</v>
      </c>
      <c r="EG260" s="319">
        <f t="shared" si="2058"/>
        <v>0</v>
      </c>
      <c r="EH260" s="319">
        <f t="shared" si="2058"/>
        <v>0</v>
      </c>
      <c r="EI260" s="319">
        <f t="shared" si="2058"/>
        <v>0</v>
      </c>
      <c r="EJ260" s="319">
        <f t="shared" si="2058"/>
        <v>0</v>
      </c>
      <c r="EK260" s="319">
        <f t="shared" si="2058"/>
        <v>0</v>
      </c>
      <c r="EL260" s="319">
        <f t="shared" si="2058"/>
        <v>0</v>
      </c>
      <c r="EM260" s="319">
        <f t="shared" si="2058"/>
        <v>0</v>
      </c>
      <c r="EN260" s="319">
        <f t="shared" si="2058"/>
        <v>0</v>
      </c>
      <c r="EO260" s="319">
        <f t="shared" si="2058"/>
        <v>0</v>
      </c>
      <c r="EP260" s="319">
        <f t="shared" si="2058"/>
        <v>0</v>
      </c>
      <c r="EQ260" s="319">
        <f t="shared" si="2058"/>
        <v>0</v>
      </c>
      <c r="ER260" s="319">
        <f t="shared" si="2058"/>
        <v>0</v>
      </c>
      <c r="ES260" s="319">
        <f t="shared" si="2058"/>
        <v>0</v>
      </c>
      <c r="ET260" s="319">
        <f t="shared" si="2058"/>
        <v>0</v>
      </c>
      <c r="EU260" s="319">
        <f t="shared" si="2058"/>
        <v>0</v>
      </c>
      <c r="EV260" s="319">
        <f t="shared" si="2058"/>
        <v>0</v>
      </c>
      <c r="EW260" s="319">
        <f t="shared" si="2058"/>
        <v>0</v>
      </c>
      <c r="EX260" s="319">
        <f t="shared" si="2058"/>
        <v>0</v>
      </c>
      <c r="EY260" s="319">
        <f t="shared" si="2058"/>
        <v>0</v>
      </c>
      <c r="EZ260" s="319">
        <f t="shared" si="2058"/>
        <v>0</v>
      </c>
      <c r="FA260" s="319">
        <f t="shared" si="2058"/>
        <v>0</v>
      </c>
      <c r="FB260" s="319">
        <f t="shared" si="2058"/>
        <v>0</v>
      </c>
      <c r="FC260" s="319">
        <f t="shared" si="2058"/>
        <v>0</v>
      </c>
      <c r="FD260" s="319">
        <f t="shared" si="2058"/>
        <v>0</v>
      </c>
      <c r="FE260" s="319">
        <f t="shared" si="2058"/>
        <v>0</v>
      </c>
      <c r="FF260" s="319">
        <f t="shared" si="2058"/>
        <v>0</v>
      </c>
      <c r="FG260" s="319">
        <f t="shared" si="2058"/>
        <v>0</v>
      </c>
      <c r="FH260" s="319">
        <f t="shared" si="2058"/>
        <v>0</v>
      </c>
      <c r="FI260" s="319">
        <f t="shared" si="2058"/>
        <v>0</v>
      </c>
      <c r="FJ260" s="319">
        <f t="shared" si="2058"/>
        <v>0</v>
      </c>
      <c r="FK260" s="319">
        <f t="shared" si="2058"/>
        <v>0</v>
      </c>
      <c r="FL260" s="319">
        <f t="shared" si="2058"/>
        <v>0</v>
      </c>
      <c r="FM260" s="319">
        <f t="shared" si="2058"/>
        <v>0</v>
      </c>
      <c r="FN260" s="319">
        <f t="shared" si="2058"/>
        <v>0</v>
      </c>
      <c r="FO260" s="319">
        <f t="shared" si="2058"/>
        <v>0</v>
      </c>
    </row>
    <row r="261" spans="2:171" hidden="1" outlineLevel="1" x14ac:dyDescent="0.3">
      <c r="B261" s="208" t="s">
        <v>722</v>
      </c>
      <c r="D261" s="275">
        <f>SUM(D249:D260)</f>
        <v>1336.2514451053858</v>
      </c>
      <c r="G261" s="319">
        <f t="shared" si="2039"/>
        <v>36.37709855959929</v>
      </c>
      <c r="H261" s="319">
        <f t="shared" ref="H261:AM261" si="2059">H199</f>
        <v>3.0390078530654296</v>
      </c>
      <c r="I261" s="319">
        <f t="shared" si="2059"/>
        <v>33.176427022674588</v>
      </c>
      <c r="J261" s="319">
        <f t="shared" si="2059"/>
        <v>3.3042030943709335</v>
      </c>
      <c r="K261" s="319">
        <f t="shared" si="2059"/>
        <v>3.3042030943709335</v>
      </c>
      <c r="L261" s="319">
        <f t="shared" si="2059"/>
        <v>3.3042030943709335</v>
      </c>
      <c r="M261" s="319">
        <f t="shared" si="2059"/>
        <v>3.3042030943709335</v>
      </c>
      <c r="N261" s="319">
        <f t="shared" si="2059"/>
        <v>3.3042030943709335</v>
      </c>
      <c r="O261" s="319">
        <f t="shared" si="2059"/>
        <v>7.3888253985993035</v>
      </c>
      <c r="P261" s="319">
        <f t="shared" si="2059"/>
        <v>7.3888253985993035</v>
      </c>
      <c r="Q261" s="319">
        <f t="shared" si="2059"/>
        <v>7.3888253985993035</v>
      </c>
      <c r="R261" s="319">
        <f t="shared" si="2059"/>
        <v>6.3585555437037184</v>
      </c>
      <c r="S261" s="319">
        <f t="shared" si="2059"/>
        <v>6.3585555437037184</v>
      </c>
      <c r="T261" s="319">
        <f t="shared" si="2059"/>
        <v>6.3585555437037184</v>
      </c>
      <c r="U261" s="319">
        <f t="shared" si="2059"/>
        <v>8.2704827524300537</v>
      </c>
      <c r="V261" s="319">
        <f t="shared" si="2059"/>
        <v>7.446266868513586</v>
      </c>
      <c r="W261" s="319">
        <f t="shared" si="2059"/>
        <v>7.446266868513586</v>
      </c>
      <c r="X261" s="319">
        <f t="shared" si="2059"/>
        <v>7.446266868513586</v>
      </c>
      <c r="Y261" s="319">
        <f t="shared" si="2059"/>
        <v>7.446266868513586</v>
      </c>
      <c r="Z261" s="319">
        <f t="shared" si="2059"/>
        <v>7.446266868513586</v>
      </c>
      <c r="AA261" s="319">
        <f t="shared" si="2059"/>
        <v>35.520250743093129</v>
      </c>
      <c r="AB261" s="319">
        <f t="shared" si="2059"/>
        <v>11.621076674240815</v>
      </c>
      <c r="AC261" s="319">
        <f t="shared" si="2059"/>
        <v>11.698716395591333</v>
      </c>
      <c r="AD261" s="319">
        <f t="shared" si="2059"/>
        <v>34.361566638568952</v>
      </c>
      <c r="AE261" s="319">
        <f t="shared" si="2059"/>
        <v>10.462392569716632</v>
      </c>
      <c r="AF261" s="319">
        <f t="shared" si="2059"/>
        <v>32.662075786367765</v>
      </c>
      <c r="AG261" s="319">
        <f t="shared" si="2059"/>
        <v>8.5504653609902981</v>
      </c>
      <c r="AH261" s="319">
        <f t="shared" si="2059"/>
        <v>7.5614063002905354</v>
      </c>
      <c r="AI261" s="319">
        <f t="shared" si="2059"/>
        <v>7.5614063002905354</v>
      </c>
      <c r="AJ261" s="319">
        <f t="shared" si="2059"/>
        <v>7.5614063002905354</v>
      </c>
      <c r="AK261" s="319">
        <f t="shared" si="2059"/>
        <v>21.15942510254963</v>
      </c>
      <c r="AL261" s="319">
        <f t="shared" si="2059"/>
        <v>7.5614063002905354</v>
      </c>
      <c r="AM261" s="319">
        <f t="shared" si="2059"/>
        <v>42.296575920525022</v>
      </c>
      <c r="AN261" s="319">
        <f t="shared" ref="AN261:BS261" si="2060">AN199</f>
        <v>24.536884217432835</v>
      </c>
      <c r="AO261" s="319">
        <f t="shared" si="2060"/>
        <v>24.630051883053461</v>
      </c>
      <c r="AP261" s="319">
        <f t="shared" si="2060"/>
        <v>39.504987992438032</v>
      </c>
      <c r="AQ261" s="319">
        <f t="shared" si="2060"/>
        <v>11.136537995217331</v>
      </c>
      <c r="AR261" s="319">
        <f t="shared" si="2060"/>
        <v>39.815546877840113</v>
      </c>
      <c r="AS261" s="319">
        <f t="shared" si="2060"/>
        <v>11.136537995217331</v>
      </c>
      <c r="AT261" s="319">
        <f t="shared" si="2060"/>
        <v>9.6529494041676891</v>
      </c>
      <c r="AU261" s="319">
        <f t="shared" si="2060"/>
        <v>33.241564587617916</v>
      </c>
      <c r="AV261" s="319">
        <f t="shared" si="2060"/>
        <v>8.8765521906624834</v>
      </c>
      <c r="AW261" s="319">
        <f t="shared" si="2060"/>
        <v>49.093348822225714</v>
      </c>
      <c r="AX261" s="319">
        <f t="shared" si="2060"/>
        <v>8.8765521906624834</v>
      </c>
      <c r="AY261" s="319">
        <f t="shared" si="2060"/>
        <v>99.446148887126327</v>
      </c>
      <c r="AZ261" s="319">
        <f t="shared" si="2060"/>
        <v>21.732468040924232</v>
      </c>
      <c r="BA261" s="319">
        <f t="shared" si="2060"/>
        <v>21.732468040924232</v>
      </c>
      <c r="BB261" s="319">
        <f t="shared" si="2060"/>
        <v>50.411476923546999</v>
      </c>
      <c r="BC261" s="319">
        <f t="shared" si="2060"/>
        <v>7.7656342620953396</v>
      </c>
      <c r="BD261" s="319">
        <f t="shared" si="2060"/>
        <v>50.784147586029498</v>
      </c>
      <c r="BE261" s="319">
        <f t="shared" si="2060"/>
        <v>7.7656342620953396</v>
      </c>
      <c r="BF261" s="319">
        <f t="shared" si="2060"/>
        <v>7.7656342620953396</v>
      </c>
      <c r="BG261" s="319">
        <f t="shared" si="2060"/>
        <v>36.071972482235608</v>
      </c>
      <c r="BH261" s="319">
        <f t="shared" si="2060"/>
        <v>6.8339576058890934</v>
      </c>
      <c r="BI261" s="319">
        <f t="shared" si="2060"/>
        <v>59.989400332578235</v>
      </c>
      <c r="BJ261" s="319">
        <f t="shared" si="2060"/>
        <v>6.8339576058890934</v>
      </c>
      <c r="BK261" s="319">
        <f t="shared" si="2060"/>
        <v>63.960829721803158</v>
      </c>
      <c r="BL261" s="319">
        <f t="shared" si="2060"/>
        <v>23.218575026647216</v>
      </c>
      <c r="BM261" s="319">
        <f t="shared" si="2060"/>
        <v>23.218575026647216</v>
      </c>
      <c r="BN261" s="319">
        <f t="shared" si="2060"/>
        <v>1.7093183646801369</v>
      </c>
      <c r="BO261" s="319">
        <f t="shared" si="2060"/>
        <v>0</v>
      </c>
      <c r="BP261" s="319">
        <f t="shared" si="2060"/>
        <v>0</v>
      </c>
      <c r="BQ261" s="319">
        <f t="shared" si="2060"/>
        <v>0</v>
      </c>
      <c r="BR261" s="319">
        <f t="shared" si="2060"/>
        <v>0</v>
      </c>
      <c r="BS261" s="319">
        <f t="shared" si="2060"/>
        <v>43.018513323934158</v>
      </c>
      <c r="BT261" s="319">
        <f t="shared" si="2051"/>
        <v>0</v>
      </c>
      <c r="BU261" s="319">
        <f t="shared" si="2051"/>
        <v>43.018513323934158</v>
      </c>
      <c r="BV261" s="319">
        <f t="shared" si="2051"/>
        <v>0</v>
      </c>
      <c r="BW261" s="319">
        <f t="shared" si="2051"/>
        <v>86.037026647868316</v>
      </c>
      <c r="BX261" s="319">
        <f t="shared" si="2051"/>
        <v>0</v>
      </c>
      <c r="BY261" s="319">
        <f t="shared" si="2051"/>
        <v>0</v>
      </c>
      <c r="BZ261" s="319">
        <f t="shared" si="2051"/>
        <v>0</v>
      </c>
      <c r="CA261" s="319">
        <f t="shared" si="2051"/>
        <v>0</v>
      </c>
      <c r="CB261" s="319">
        <f t="shared" si="2051"/>
        <v>0</v>
      </c>
      <c r="CC261" s="319">
        <f t="shared" si="2051"/>
        <v>0</v>
      </c>
      <c r="CD261" s="319">
        <f t="shared" si="2051"/>
        <v>0</v>
      </c>
      <c r="CE261" s="319">
        <f t="shared" si="2051"/>
        <v>0</v>
      </c>
      <c r="CF261" s="319">
        <f t="shared" si="2051"/>
        <v>0</v>
      </c>
      <c r="CG261" s="319">
        <f t="shared" si="2051"/>
        <v>0</v>
      </c>
      <c r="CH261" s="319">
        <f t="shared" si="2051"/>
        <v>0</v>
      </c>
      <c r="CI261" s="319">
        <f t="shared" si="2051"/>
        <v>0</v>
      </c>
      <c r="CJ261" s="319">
        <f t="shared" si="2051"/>
        <v>0</v>
      </c>
      <c r="CK261" s="319">
        <f t="shared" si="2051"/>
        <v>0</v>
      </c>
      <c r="CL261" s="319">
        <f t="shared" si="2051"/>
        <v>0</v>
      </c>
      <c r="CM261" s="319">
        <f t="shared" si="2051"/>
        <v>0</v>
      </c>
      <c r="CN261" s="319">
        <f t="shared" si="2051"/>
        <v>0</v>
      </c>
      <c r="CO261" s="319">
        <f t="shared" si="2051"/>
        <v>0</v>
      </c>
      <c r="CP261" s="319">
        <f t="shared" si="2051"/>
        <v>0</v>
      </c>
      <c r="CQ261" s="319">
        <f t="shared" si="2051"/>
        <v>0</v>
      </c>
      <c r="CR261" s="319">
        <f t="shared" si="2051"/>
        <v>0</v>
      </c>
      <c r="CS261" s="319">
        <f t="shared" si="2051"/>
        <v>0</v>
      </c>
      <c r="CT261" s="319">
        <f t="shared" si="2051"/>
        <v>0</v>
      </c>
      <c r="CU261" s="319">
        <f t="shared" si="2051"/>
        <v>0</v>
      </c>
      <c r="CV261" s="319">
        <f t="shared" si="2051"/>
        <v>0</v>
      </c>
      <c r="CW261" s="319">
        <f t="shared" si="2051"/>
        <v>0</v>
      </c>
      <c r="CX261" s="319">
        <f t="shared" si="2051"/>
        <v>0</v>
      </c>
      <c r="CY261" s="319">
        <f t="shared" si="2051"/>
        <v>0</v>
      </c>
      <c r="CZ261" s="319">
        <f t="shared" si="2051"/>
        <v>0</v>
      </c>
      <c r="DA261" s="319">
        <f t="shared" si="2051"/>
        <v>0</v>
      </c>
      <c r="DB261" s="319">
        <f t="shared" si="2051"/>
        <v>0</v>
      </c>
      <c r="DC261" s="319">
        <f t="shared" si="2051"/>
        <v>0</v>
      </c>
      <c r="DD261" s="319">
        <f t="shared" si="2051"/>
        <v>0</v>
      </c>
      <c r="DE261" s="319">
        <f t="shared" si="2051"/>
        <v>0</v>
      </c>
      <c r="DF261" s="319">
        <f t="shared" si="2051"/>
        <v>0</v>
      </c>
      <c r="DG261" s="319">
        <f t="shared" si="2051"/>
        <v>0</v>
      </c>
      <c r="DH261" s="319">
        <f t="shared" si="2051"/>
        <v>0</v>
      </c>
      <c r="DI261" s="319">
        <f t="shared" si="2051"/>
        <v>0</v>
      </c>
      <c r="DJ261" s="319">
        <f t="shared" si="2051"/>
        <v>0</v>
      </c>
      <c r="DK261" s="319">
        <f t="shared" si="2051"/>
        <v>0</v>
      </c>
      <c r="DL261" s="319">
        <f t="shared" si="2051"/>
        <v>0</v>
      </c>
      <c r="DM261" s="319">
        <f t="shared" si="2051"/>
        <v>0</v>
      </c>
      <c r="DN261" s="319">
        <f t="shared" si="2051"/>
        <v>0</v>
      </c>
      <c r="DO261" s="319">
        <f t="shared" si="2051"/>
        <v>0</v>
      </c>
      <c r="DP261" s="319">
        <f t="shared" si="2051"/>
        <v>0</v>
      </c>
      <c r="DQ261" s="319">
        <f t="shared" si="2051"/>
        <v>0</v>
      </c>
      <c r="DR261" s="319">
        <f t="shared" si="2051"/>
        <v>0</v>
      </c>
      <c r="DS261" s="319">
        <f t="shared" si="2051"/>
        <v>0</v>
      </c>
      <c r="DT261" s="319">
        <f t="shared" si="2051"/>
        <v>0</v>
      </c>
      <c r="DU261" s="319">
        <f t="shared" si="2051"/>
        <v>0</v>
      </c>
      <c r="DV261" s="319">
        <f t="shared" si="2051"/>
        <v>0</v>
      </c>
      <c r="DW261" s="319">
        <f t="shared" si="2051"/>
        <v>0</v>
      </c>
      <c r="DX261" s="319">
        <f t="shared" si="2051"/>
        <v>0</v>
      </c>
      <c r="DY261" s="319">
        <f t="shared" si="2051"/>
        <v>0</v>
      </c>
      <c r="DZ261" s="319">
        <f t="shared" si="2051"/>
        <v>0</v>
      </c>
      <c r="EA261" s="319">
        <f t="shared" si="2051"/>
        <v>0</v>
      </c>
      <c r="EB261" s="319">
        <f t="shared" si="2051"/>
        <v>0</v>
      </c>
      <c r="EC261" s="319">
        <f t="shared" si="2051"/>
        <v>0</v>
      </c>
      <c r="ED261" s="319">
        <f t="shared" si="2051"/>
        <v>0</v>
      </c>
      <c r="EE261" s="319">
        <f t="shared" si="2048"/>
        <v>0</v>
      </c>
      <c r="EF261" s="319">
        <f t="shared" ref="EF261:FO261" si="2061">EF199</f>
        <v>0</v>
      </c>
      <c r="EG261" s="319">
        <f t="shared" si="2061"/>
        <v>0</v>
      </c>
      <c r="EH261" s="319">
        <f t="shared" si="2061"/>
        <v>0</v>
      </c>
      <c r="EI261" s="319">
        <f t="shared" si="2061"/>
        <v>0</v>
      </c>
      <c r="EJ261" s="319">
        <f t="shared" si="2061"/>
        <v>0</v>
      </c>
      <c r="EK261" s="319">
        <f t="shared" si="2061"/>
        <v>0</v>
      </c>
      <c r="EL261" s="319">
        <f t="shared" si="2061"/>
        <v>0</v>
      </c>
      <c r="EM261" s="319">
        <f t="shared" si="2061"/>
        <v>0</v>
      </c>
      <c r="EN261" s="319">
        <f t="shared" si="2061"/>
        <v>0</v>
      </c>
      <c r="EO261" s="319">
        <f t="shared" si="2061"/>
        <v>0</v>
      </c>
      <c r="EP261" s="319">
        <f t="shared" si="2061"/>
        <v>0</v>
      </c>
      <c r="EQ261" s="319">
        <f t="shared" si="2061"/>
        <v>0</v>
      </c>
      <c r="ER261" s="319">
        <f t="shared" si="2061"/>
        <v>0</v>
      </c>
      <c r="ES261" s="319">
        <f t="shared" si="2061"/>
        <v>0</v>
      </c>
      <c r="ET261" s="319">
        <f t="shared" si="2061"/>
        <v>0</v>
      </c>
      <c r="EU261" s="319">
        <f t="shared" si="2061"/>
        <v>0</v>
      </c>
      <c r="EV261" s="319">
        <f t="shared" si="2061"/>
        <v>0</v>
      </c>
      <c r="EW261" s="319">
        <f t="shared" si="2061"/>
        <v>0</v>
      </c>
      <c r="EX261" s="319">
        <f t="shared" si="2061"/>
        <v>0</v>
      </c>
      <c r="EY261" s="319">
        <f t="shared" si="2061"/>
        <v>0</v>
      </c>
      <c r="EZ261" s="319">
        <f t="shared" si="2061"/>
        <v>0</v>
      </c>
      <c r="FA261" s="319">
        <f t="shared" si="2061"/>
        <v>0</v>
      </c>
      <c r="FB261" s="319">
        <f t="shared" si="2061"/>
        <v>0</v>
      </c>
      <c r="FC261" s="319">
        <f t="shared" si="2061"/>
        <v>0</v>
      </c>
      <c r="FD261" s="319">
        <f t="shared" si="2061"/>
        <v>0</v>
      </c>
      <c r="FE261" s="319">
        <f t="shared" si="2061"/>
        <v>0</v>
      </c>
      <c r="FF261" s="319">
        <f t="shared" si="2061"/>
        <v>0</v>
      </c>
      <c r="FG261" s="319">
        <f t="shared" si="2061"/>
        <v>0</v>
      </c>
      <c r="FH261" s="319">
        <f t="shared" si="2061"/>
        <v>0</v>
      </c>
      <c r="FI261" s="319">
        <f t="shared" si="2061"/>
        <v>0</v>
      </c>
      <c r="FJ261" s="319">
        <f t="shared" si="2061"/>
        <v>0</v>
      </c>
      <c r="FK261" s="319">
        <f t="shared" si="2061"/>
        <v>0</v>
      </c>
      <c r="FL261" s="319">
        <f t="shared" si="2061"/>
        <v>0</v>
      </c>
      <c r="FM261" s="319">
        <f t="shared" si="2061"/>
        <v>0</v>
      </c>
      <c r="FN261" s="319">
        <f t="shared" si="2061"/>
        <v>0</v>
      </c>
      <c r="FO261" s="319">
        <f t="shared" si="2061"/>
        <v>0</v>
      </c>
    </row>
    <row r="262" spans="2:171" hidden="1" outlineLevel="1" x14ac:dyDescent="0.3">
      <c r="D262" s="212"/>
      <c r="G262" s="319"/>
      <c r="H262" s="319"/>
      <c r="I262" s="319"/>
      <c r="J262" s="319"/>
      <c r="K262" s="319"/>
      <c r="L262" s="319"/>
      <c r="M262" s="319"/>
      <c r="N262" s="319"/>
      <c r="O262" s="319"/>
      <c r="P262" s="319"/>
      <c r="Q262" s="319"/>
      <c r="R262" s="319"/>
      <c r="S262" s="319"/>
      <c r="T262" s="319"/>
      <c r="U262" s="319"/>
      <c r="V262" s="319"/>
      <c r="W262" s="319"/>
      <c r="X262" s="319"/>
      <c r="Y262" s="319"/>
      <c r="Z262" s="319"/>
      <c r="AA262" s="319"/>
      <c r="AB262" s="319"/>
      <c r="AC262" s="319"/>
      <c r="AD262" s="319"/>
      <c r="AE262" s="319"/>
      <c r="AF262" s="319"/>
      <c r="AG262" s="319"/>
      <c r="AH262" s="319"/>
      <c r="AI262" s="319"/>
      <c r="AJ262" s="319"/>
      <c r="AK262" s="319"/>
      <c r="AL262" s="319"/>
      <c r="AM262" s="319"/>
      <c r="AN262" s="319"/>
      <c r="AO262" s="319"/>
      <c r="AP262" s="319"/>
      <c r="AQ262" s="319"/>
      <c r="AR262" s="319"/>
      <c r="AS262" s="319"/>
      <c r="AT262" s="319"/>
      <c r="AU262" s="319"/>
      <c r="AV262" s="319"/>
      <c r="AW262" s="319"/>
      <c r="AX262" s="319"/>
      <c r="AY262" s="319"/>
      <c r="AZ262" s="319"/>
      <c r="BA262" s="319"/>
      <c r="BB262" s="319"/>
      <c r="BC262" s="319"/>
      <c r="BD262" s="319"/>
      <c r="BE262" s="319"/>
      <c r="BF262" s="319"/>
      <c r="BG262" s="319"/>
      <c r="BH262" s="319"/>
      <c r="BI262" s="319"/>
      <c r="BJ262" s="319"/>
      <c r="BK262" s="319"/>
      <c r="BL262" s="319"/>
      <c r="BM262" s="319"/>
      <c r="BN262" s="319"/>
      <c r="BO262" s="319"/>
      <c r="BP262" s="319"/>
      <c r="BQ262" s="319"/>
      <c r="BR262" s="319"/>
      <c r="BS262" s="319"/>
      <c r="BT262" s="319"/>
      <c r="BU262" s="319"/>
      <c r="BV262" s="319"/>
      <c r="BW262" s="319"/>
      <c r="BX262" s="319"/>
      <c r="BY262" s="319"/>
      <c r="BZ262" s="319"/>
      <c r="CA262" s="319"/>
      <c r="CB262" s="319"/>
      <c r="CC262" s="319"/>
      <c r="CD262" s="319"/>
      <c r="CE262" s="319"/>
      <c r="CF262" s="319"/>
      <c r="CG262" s="319"/>
      <c r="CH262" s="319"/>
      <c r="CI262" s="319"/>
      <c r="CJ262" s="319"/>
      <c r="CK262" s="319"/>
      <c r="CL262" s="319"/>
      <c r="CM262" s="319"/>
      <c r="CN262" s="319"/>
      <c r="CO262" s="319"/>
      <c r="CP262" s="319"/>
      <c r="CQ262" s="319"/>
      <c r="CR262" s="319"/>
      <c r="CS262" s="319"/>
      <c r="CT262" s="319"/>
      <c r="CU262" s="319"/>
      <c r="CV262" s="319"/>
      <c r="CW262" s="319"/>
      <c r="CX262" s="319"/>
      <c r="CY262" s="319"/>
      <c r="CZ262" s="319"/>
      <c r="DA262" s="319"/>
      <c r="DB262" s="319"/>
      <c r="DC262" s="319"/>
      <c r="DD262" s="319"/>
      <c r="DE262" s="319"/>
      <c r="DF262" s="319"/>
      <c r="DG262" s="319"/>
      <c r="DH262" s="319"/>
      <c r="DI262" s="319"/>
      <c r="DJ262" s="319"/>
      <c r="DK262" s="319"/>
      <c r="DL262" s="319"/>
      <c r="DM262" s="319"/>
      <c r="DN262" s="319"/>
      <c r="DO262" s="319"/>
      <c r="DP262" s="319"/>
      <c r="DQ262" s="319"/>
      <c r="DR262" s="319"/>
      <c r="DS262" s="319"/>
      <c r="DT262" s="319"/>
      <c r="DU262" s="319"/>
      <c r="DV262" s="319"/>
      <c r="DW262" s="319"/>
      <c r="DX262" s="319"/>
      <c r="DY262" s="319"/>
      <c r="DZ262" s="319"/>
      <c r="EA262" s="319"/>
      <c r="EB262" s="319"/>
      <c r="EC262" s="319"/>
      <c r="ED262" s="319"/>
      <c r="EE262" s="319"/>
      <c r="EF262" s="319"/>
      <c r="EG262" s="319"/>
      <c r="EH262" s="319"/>
      <c r="EI262" s="319"/>
      <c r="EJ262" s="319"/>
      <c r="EK262" s="319"/>
      <c r="EL262" s="319"/>
      <c r="EM262" s="319"/>
      <c r="EN262" s="319"/>
      <c r="EO262" s="319"/>
      <c r="EP262" s="319"/>
      <c r="EQ262" s="319"/>
      <c r="ER262" s="319"/>
      <c r="ES262" s="319"/>
      <c r="ET262" s="319"/>
      <c r="EU262" s="319"/>
      <c r="EV262" s="319"/>
      <c r="EW262" s="319"/>
      <c r="EX262" s="319"/>
      <c r="EY262" s="319"/>
      <c r="EZ262" s="319"/>
      <c r="FA262" s="319"/>
      <c r="FB262" s="319"/>
      <c r="FC262" s="319"/>
      <c r="FD262" s="319"/>
      <c r="FE262" s="319"/>
      <c r="FF262" s="319"/>
      <c r="FG262" s="319"/>
      <c r="FH262" s="319"/>
      <c r="FI262" s="319"/>
      <c r="FJ262" s="319"/>
      <c r="FK262" s="319"/>
      <c r="FL262" s="319"/>
      <c r="FM262" s="319"/>
      <c r="FN262" s="319"/>
      <c r="FO262" s="319"/>
    </row>
    <row r="263" spans="2:171" hidden="1" outlineLevel="1" x14ac:dyDescent="0.3">
      <c r="B263" s="208" t="s">
        <v>723</v>
      </c>
      <c r="D263" s="212"/>
      <c r="G263" s="319">
        <f>G201</f>
        <v>0</v>
      </c>
      <c r="H263" s="319">
        <f t="shared" ref="H263:BS266" si="2062">H201</f>
        <v>0</v>
      </c>
      <c r="I263" s="319">
        <f t="shared" si="2062"/>
        <v>0</v>
      </c>
      <c r="J263" s="319">
        <f t="shared" si="2062"/>
        <v>0</v>
      </c>
      <c r="K263" s="319">
        <f t="shared" si="2062"/>
        <v>0</v>
      </c>
      <c r="L263" s="319">
        <f t="shared" si="2062"/>
        <v>0</v>
      </c>
      <c r="M263" s="319">
        <f t="shared" si="2062"/>
        <v>0</v>
      </c>
      <c r="N263" s="319">
        <f t="shared" si="2062"/>
        <v>0</v>
      </c>
      <c r="O263" s="319">
        <f t="shared" si="2062"/>
        <v>0</v>
      </c>
      <c r="P263" s="319">
        <f t="shared" si="2062"/>
        <v>0</v>
      </c>
      <c r="Q263" s="319">
        <f t="shared" si="2062"/>
        <v>0</v>
      </c>
      <c r="R263" s="319">
        <f t="shared" si="2062"/>
        <v>0</v>
      </c>
      <c r="S263" s="319">
        <f t="shared" si="2062"/>
        <v>0</v>
      </c>
      <c r="T263" s="319">
        <f t="shared" si="2062"/>
        <v>0</v>
      </c>
      <c r="U263" s="319">
        <f t="shared" si="2062"/>
        <v>0</v>
      </c>
      <c r="V263" s="319">
        <f t="shared" si="2062"/>
        <v>0</v>
      </c>
      <c r="W263" s="319">
        <f t="shared" si="2062"/>
        <v>0</v>
      </c>
      <c r="X263" s="319">
        <f t="shared" si="2062"/>
        <v>0</v>
      </c>
      <c r="Y263" s="319">
        <f t="shared" si="2062"/>
        <v>0</v>
      </c>
      <c r="Z263" s="319">
        <f t="shared" si="2062"/>
        <v>0</v>
      </c>
      <c r="AA263" s="319">
        <f t="shared" si="2062"/>
        <v>0</v>
      </c>
      <c r="AB263" s="319">
        <f t="shared" si="2062"/>
        <v>0</v>
      </c>
      <c r="AC263" s="319">
        <f t="shared" si="2062"/>
        <v>0</v>
      </c>
      <c r="AD263" s="319">
        <f t="shared" si="2062"/>
        <v>0</v>
      </c>
      <c r="AE263" s="319">
        <f t="shared" si="2062"/>
        <v>0</v>
      </c>
      <c r="AF263" s="319">
        <f t="shared" si="2062"/>
        <v>0</v>
      </c>
      <c r="AG263" s="319">
        <f t="shared" si="2062"/>
        <v>0</v>
      </c>
      <c r="AH263" s="319">
        <f t="shared" si="2062"/>
        <v>0</v>
      </c>
      <c r="AI263" s="319">
        <f t="shared" si="2062"/>
        <v>0</v>
      </c>
      <c r="AJ263" s="319">
        <f t="shared" si="2062"/>
        <v>0</v>
      </c>
      <c r="AK263" s="319">
        <f t="shared" si="2062"/>
        <v>0</v>
      </c>
      <c r="AL263" s="319">
        <f t="shared" si="2062"/>
        <v>0</v>
      </c>
      <c r="AM263" s="319">
        <f t="shared" si="2062"/>
        <v>0</v>
      </c>
      <c r="AN263" s="319">
        <f t="shared" si="2062"/>
        <v>0</v>
      </c>
      <c r="AO263" s="319">
        <f t="shared" si="2062"/>
        <v>0</v>
      </c>
      <c r="AP263" s="319">
        <f t="shared" si="2062"/>
        <v>0</v>
      </c>
      <c r="AQ263" s="319">
        <f t="shared" si="2062"/>
        <v>0</v>
      </c>
      <c r="AR263" s="319">
        <f t="shared" si="2062"/>
        <v>0</v>
      </c>
      <c r="AS263" s="319">
        <f t="shared" si="2062"/>
        <v>0</v>
      </c>
      <c r="AT263" s="319">
        <f t="shared" si="2062"/>
        <v>0</v>
      </c>
      <c r="AU263" s="319">
        <f t="shared" si="2062"/>
        <v>0</v>
      </c>
      <c r="AV263" s="319">
        <f t="shared" si="2062"/>
        <v>0</v>
      </c>
      <c r="AW263" s="319">
        <f t="shared" si="2062"/>
        <v>0</v>
      </c>
      <c r="AX263" s="319">
        <f t="shared" si="2062"/>
        <v>0</v>
      </c>
      <c r="AY263" s="319">
        <f t="shared" si="2062"/>
        <v>0</v>
      </c>
      <c r="AZ263" s="319">
        <f t="shared" si="2062"/>
        <v>0</v>
      </c>
      <c r="BA263" s="319">
        <f t="shared" si="2062"/>
        <v>0</v>
      </c>
      <c r="BB263" s="319">
        <f t="shared" si="2062"/>
        <v>0</v>
      </c>
      <c r="BC263" s="319">
        <f t="shared" si="2062"/>
        <v>0</v>
      </c>
      <c r="BD263" s="319">
        <f t="shared" si="2062"/>
        <v>0</v>
      </c>
      <c r="BE263" s="319">
        <f t="shared" si="2062"/>
        <v>0</v>
      </c>
      <c r="BF263" s="319">
        <f t="shared" si="2062"/>
        <v>0</v>
      </c>
      <c r="BG263" s="319">
        <f t="shared" si="2062"/>
        <v>0</v>
      </c>
      <c r="BH263" s="319">
        <f t="shared" si="2062"/>
        <v>0</v>
      </c>
      <c r="BI263" s="319">
        <f t="shared" si="2062"/>
        <v>0</v>
      </c>
      <c r="BJ263" s="319">
        <f t="shared" si="2062"/>
        <v>0</v>
      </c>
      <c r="BK263" s="319">
        <f t="shared" si="2062"/>
        <v>0</v>
      </c>
      <c r="BL263" s="319">
        <f t="shared" si="2062"/>
        <v>0</v>
      </c>
      <c r="BM263" s="319">
        <f t="shared" si="2062"/>
        <v>0</v>
      </c>
      <c r="BN263" s="319">
        <f t="shared" si="2062"/>
        <v>0</v>
      </c>
      <c r="BO263" s="319">
        <f t="shared" si="2062"/>
        <v>0</v>
      </c>
      <c r="BP263" s="319">
        <f t="shared" si="2062"/>
        <v>0</v>
      </c>
      <c r="BQ263" s="319">
        <f t="shared" si="2062"/>
        <v>0</v>
      </c>
      <c r="BR263" s="319">
        <f t="shared" si="2062"/>
        <v>0</v>
      </c>
      <c r="BS263" s="319">
        <f t="shared" si="2062"/>
        <v>0</v>
      </c>
      <c r="BT263" s="319">
        <f t="shared" ref="BT263:CY263" si="2063">BT201</f>
        <v>0</v>
      </c>
      <c r="BU263" s="319">
        <f t="shared" si="2063"/>
        <v>0</v>
      </c>
      <c r="BV263" s="319">
        <f t="shared" si="2063"/>
        <v>0</v>
      </c>
      <c r="BW263" s="319">
        <f t="shared" si="2063"/>
        <v>0</v>
      </c>
      <c r="BX263" s="319">
        <f t="shared" si="2063"/>
        <v>0</v>
      </c>
      <c r="BY263" s="319">
        <f t="shared" si="2063"/>
        <v>0</v>
      </c>
      <c r="BZ263" s="319">
        <f t="shared" si="2063"/>
        <v>0</v>
      </c>
      <c r="CA263" s="319">
        <f t="shared" si="2063"/>
        <v>0</v>
      </c>
      <c r="CB263" s="319">
        <f t="shared" si="2063"/>
        <v>0</v>
      </c>
      <c r="CC263" s="319">
        <f t="shared" si="2063"/>
        <v>0</v>
      </c>
      <c r="CD263" s="319">
        <f t="shared" si="2063"/>
        <v>0</v>
      </c>
      <c r="CE263" s="319">
        <f t="shared" si="2063"/>
        <v>0</v>
      </c>
      <c r="CF263" s="319">
        <f t="shared" si="2063"/>
        <v>0</v>
      </c>
      <c r="CG263" s="319">
        <f t="shared" si="2063"/>
        <v>0</v>
      </c>
      <c r="CH263" s="319">
        <f t="shared" si="2063"/>
        <v>0</v>
      </c>
      <c r="CI263" s="319">
        <f t="shared" si="2063"/>
        <v>0</v>
      </c>
      <c r="CJ263" s="319">
        <f t="shared" si="2063"/>
        <v>0</v>
      </c>
      <c r="CK263" s="319">
        <f t="shared" si="2063"/>
        <v>0</v>
      </c>
      <c r="CL263" s="319">
        <f t="shared" si="2063"/>
        <v>0</v>
      </c>
      <c r="CM263" s="319">
        <f t="shared" si="2063"/>
        <v>0</v>
      </c>
      <c r="CN263" s="319">
        <f t="shared" si="2063"/>
        <v>0</v>
      </c>
      <c r="CO263" s="319">
        <f t="shared" si="2063"/>
        <v>0</v>
      </c>
      <c r="CP263" s="319">
        <f t="shared" si="2063"/>
        <v>0</v>
      </c>
      <c r="CQ263" s="319">
        <f t="shared" si="2063"/>
        <v>0</v>
      </c>
      <c r="CR263" s="319">
        <f t="shared" si="2063"/>
        <v>0</v>
      </c>
      <c r="CS263" s="319">
        <f t="shared" si="2063"/>
        <v>0</v>
      </c>
      <c r="CT263" s="319">
        <f t="shared" si="2063"/>
        <v>0</v>
      </c>
      <c r="CU263" s="319">
        <f t="shared" si="2063"/>
        <v>0</v>
      </c>
      <c r="CV263" s="319">
        <f t="shared" si="2063"/>
        <v>0</v>
      </c>
      <c r="CW263" s="319">
        <f t="shared" si="2063"/>
        <v>0</v>
      </c>
      <c r="CX263" s="319">
        <f t="shared" si="2063"/>
        <v>0</v>
      </c>
      <c r="CY263" s="319">
        <f t="shared" si="2063"/>
        <v>0</v>
      </c>
      <c r="CZ263" s="319">
        <f t="shared" ref="CZ263:EE263" si="2064">CZ201</f>
        <v>0</v>
      </c>
      <c r="DA263" s="319">
        <f t="shared" si="2064"/>
        <v>0</v>
      </c>
      <c r="DB263" s="319">
        <f t="shared" si="2064"/>
        <v>0</v>
      </c>
      <c r="DC263" s="319">
        <f t="shared" si="2064"/>
        <v>0</v>
      </c>
      <c r="DD263" s="319">
        <f t="shared" si="2064"/>
        <v>0</v>
      </c>
      <c r="DE263" s="319">
        <f t="shared" si="2064"/>
        <v>0</v>
      </c>
      <c r="DF263" s="319">
        <f t="shared" si="2064"/>
        <v>0</v>
      </c>
      <c r="DG263" s="319">
        <f t="shared" si="2064"/>
        <v>0</v>
      </c>
      <c r="DH263" s="319">
        <f t="shared" si="2064"/>
        <v>0</v>
      </c>
      <c r="DI263" s="319">
        <f t="shared" si="2064"/>
        <v>0</v>
      </c>
      <c r="DJ263" s="319">
        <f t="shared" si="2064"/>
        <v>0</v>
      </c>
      <c r="DK263" s="319">
        <f t="shared" si="2064"/>
        <v>0</v>
      </c>
      <c r="DL263" s="319">
        <f t="shared" si="2064"/>
        <v>0</v>
      </c>
      <c r="DM263" s="319">
        <f t="shared" si="2064"/>
        <v>0</v>
      </c>
      <c r="DN263" s="319">
        <f t="shared" si="2064"/>
        <v>0</v>
      </c>
      <c r="DO263" s="319">
        <f t="shared" si="2064"/>
        <v>0</v>
      </c>
      <c r="DP263" s="319">
        <f t="shared" si="2064"/>
        <v>0</v>
      </c>
      <c r="DQ263" s="319">
        <f t="shared" si="2064"/>
        <v>0</v>
      </c>
      <c r="DR263" s="319">
        <f t="shared" si="2064"/>
        <v>0</v>
      </c>
      <c r="DS263" s="319">
        <f t="shared" si="2064"/>
        <v>0</v>
      </c>
      <c r="DT263" s="319">
        <f t="shared" si="2064"/>
        <v>0</v>
      </c>
      <c r="DU263" s="319">
        <f t="shared" si="2064"/>
        <v>0</v>
      </c>
      <c r="DV263" s="319">
        <f t="shared" si="2064"/>
        <v>0</v>
      </c>
      <c r="DW263" s="319">
        <f t="shared" si="2064"/>
        <v>0</v>
      </c>
      <c r="DX263" s="319">
        <f t="shared" si="2064"/>
        <v>0</v>
      </c>
      <c r="DY263" s="319">
        <f t="shared" si="2064"/>
        <v>0</v>
      </c>
      <c r="DZ263" s="319">
        <f t="shared" si="2064"/>
        <v>0</v>
      </c>
      <c r="EA263" s="319">
        <f t="shared" si="2064"/>
        <v>0</v>
      </c>
      <c r="EB263" s="319">
        <f t="shared" si="2064"/>
        <v>0</v>
      </c>
      <c r="EC263" s="319">
        <f t="shared" si="2064"/>
        <v>0</v>
      </c>
      <c r="ED263" s="319">
        <f t="shared" si="2064"/>
        <v>0</v>
      </c>
      <c r="EE263" s="319">
        <f t="shared" si="2064"/>
        <v>0</v>
      </c>
      <c r="EF263" s="319">
        <f t="shared" ref="EF263:FK263" si="2065">EF201</f>
        <v>0</v>
      </c>
      <c r="EG263" s="319">
        <f t="shared" si="2065"/>
        <v>0</v>
      </c>
      <c r="EH263" s="319">
        <f t="shared" si="2065"/>
        <v>0</v>
      </c>
      <c r="EI263" s="319">
        <f t="shared" si="2065"/>
        <v>0</v>
      </c>
      <c r="EJ263" s="319">
        <f t="shared" si="2065"/>
        <v>0</v>
      </c>
      <c r="EK263" s="319">
        <f t="shared" si="2065"/>
        <v>0</v>
      </c>
      <c r="EL263" s="319">
        <f t="shared" si="2065"/>
        <v>0</v>
      </c>
      <c r="EM263" s="319">
        <f t="shared" si="2065"/>
        <v>0</v>
      </c>
      <c r="EN263" s="319">
        <f t="shared" si="2065"/>
        <v>0</v>
      </c>
      <c r="EO263" s="319">
        <f t="shared" si="2065"/>
        <v>0</v>
      </c>
      <c r="EP263" s="319">
        <f t="shared" si="2065"/>
        <v>0</v>
      </c>
      <c r="EQ263" s="319">
        <f t="shared" si="2065"/>
        <v>0</v>
      </c>
      <c r="ER263" s="319">
        <f t="shared" si="2065"/>
        <v>0</v>
      </c>
      <c r="ES263" s="319">
        <f t="shared" si="2065"/>
        <v>0</v>
      </c>
      <c r="ET263" s="319">
        <f t="shared" si="2065"/>
        <v>0</v>
      </c>
      <c r="EU263" s="319">
        <f t="shared" si="2065"/>
        <v>0</v>
      </c>
      <c r="EV263" s="319">
        <f t="shared" si="2065"/>
        <v>0</v>
      </c>
      <c r="EW263" s="319">
        <f t="shared" si="2065"/>
        <v>0</v>
      </c>
      <c r="EX263" s="319">
        <f t="shared" si="2065"/>
        <v>0</v>
      </c>
      <c r="EY263" s="319">
        <f t="shared" si="2065"/>
        <v>0</v>
      </c>
      <c r="EZ263" s="319">
        <f t="shared" si="2065"/>
        <v>0</v>
      </c>
      <c r="FA263" s="319">
        <f t="shared" si="2065"/>
        <v>0</v>
      </c>
      <c r="FB263" s="319">
        <f t="shared" si="2065"/>
        <v>0</v>
      </c>
      <c r="FC263" s="319">
        <f t="shared" si="2065"/>
        <v>0</v>
      </c>
      <c r="FD263" s="319">
        <f t="shared" si="2065"/>
        <v>0</v>
      </c>
      <c r="FE263" s="319">
        <f t="shared" si="2065"/>
        <v>0</v>
      </c>
      <c r="FF263" s="319">
        <f t="shared" si="2065"/>
        <v>0</v>
      </c>
      <c r="FG263" s="319">
        <f t="shared" si="2065"/>
        <v>0</v>
      </c>
      <c r="FH263" s="319">
        <f t="shared" si="2065"/>
        <v>0</v>
      </c>
      <c r="FI263" s="319">
        <f t="shared" si="2065"/>
        <v>0</v>
      </c>
      <c r="FJ263" s="319">
        <f t="shared" si="2065"/>
        <v>0</v>
      </c>
      <c r="FK263" s="319">
        <f t="shared" si="2065"/>
        <v>0</v>
      </c>
      <c r="FL263" s="319">
        <f t="shared" ref="FL263:FO263" si="2066">FL201</f>
        <v>0</v>
      </c>
      <c r="FM263" s="319">
        <f t="shared" si="2066"/>
        <v>0</v>
      </c>
      <c r="FN263" s="319">
        <f t="shared" si="2066"/>
        <v>0</v>
      </c>
      <c r="FO263" s="319">
        <f t="shared" si="2066"/>
        <v>0</v>
      </c>
    </row>
    <row r="264" spans="2:171" hidden="1" outlineLevel="1" x14ac:dyDescent="0.3">
      <c r="B264" s="201" t="s">
        <v>211</v>
      </c>
      <c r="D264" s="212">
        <f t="shared" ref="D264:D265" si="2067">SUM(G264:FO264)</f>
        <v>162.02829877187997</v>
      </c>
      <c r="G264" s="319">
        <f>G202</f>
        <v>0</v>
      </c>
      <c r="H264" s="319">
        <f t="shared" si="2062"/>
        <v>0</v>
      </c>
      <c r="I264" s="319">
        <f t="shared" si="2062"/>
        <v>0</v>
      </c>
      <c r="J264" s="319">
        <f t="shared" si="2062"/>
        <v>0</v>
      </c>
      <c r="K264" s="319">
        <f t="shared" si="2062"/>
        <v>0</v>
      </c>
      <c r="L264" s="319">
        <f t="shared" si="2062"/>
        <v>0</v>
      </c>
      <c r="M264" s="319">
        <f t="shared" si="2062"/>
        <v>48.608489631564026</v>
      </c>
      <c r="N264" s="319">
        <f t="shared" si="2062"/>
        <v>2.0621783480057463</v>
      </c>
      <c r="O264" s="319">
        <f t="shared" si="2062"/>
        <v>2.0621783480057463</v>
      </c>
      <c r="P264" s="319">
        <f t="shared" si="2062"/>
        <v>2.0621783480057463</v>
      </c>
      <c r="Q264" s="319">
        <f t="shared" si="2062"/>
        <v>2.0621783480057463</v>
      </c>
      <c r="R264" s="319">
        <f t="shared" si="2062"/>
        <v>2.0621783480057463</v>
      </c>
      <c r="S264" s="319">
        <f t="shared" si="2062"/>
        <v>2.0621783480057463</v>
      </c>
      <c r="T264" s="319">
        <f t="shared" si="2062"/>
        <v>2.0621783480057463</v>
      </c>
      <c r="U264" s="319">
        <f t="shared" si="2062"/>
        <v>2.0621783480057463</v>
      </c>
      <c r="V264" s="319">
        <f t="shared" si="2062"/>
        <v>2.0621783480057463</v>
      </c>
      <c r="W264" s="319">
        <f t="shared" si="2062"/>
        <v>2.0621783480057463</v>
      </c>
      <c r="X264" s="319">
        <f t="shared" si="2062"/>
        <v>2.0621783480057463</v>
      </c>
      <c r="Y264" s="319">
        <f t="shared" si="2062"/>
        <v>2.0621783480057463</v>
      </c>
      <c r="Z264" s="319">
        <f t="shared" si="2062"/>
        <v>2.0621783480057463</v>
      </c>
      <c r="AA264" s="319">
        <f t="shared" si="2062"/>
        <v>2.0621783480057463</v>
      </c>
      <c r="AB264" s="319">
        <f t="shared" si="2062"/>
        <v>2.0621783480057463</v>
      </c>
      <c r="AC264" s="319">
        <f t="shared" si="2062"/>
        <v>2.0621783480057463</v>
      </c>
      <c r="AD264" s="319">
        <f t="shared" si="2062"/>
        <v>2.0621783480057463</v>
      </c>
      <c r="AE264" s="319">
        <f t="shared" si="2062"/>
        <v>2.0621783480057463</v>
      </c>
      <c r="AF264" s="319">
        <f t="shared" si="2062"/>
        <v>2.0621783480057463</v>
      </c>
      <c r="AG264" s="319">
        <f t="shared" si="2062"/>
        <v>2.0621783480057463</v>
      </c>
      <c r="AH264" s="319">
        <f t="shared" si="2062"/>
        <v>2.0621783480057463</v>
      </c>
      <c r="AI264" s="319">
        <f t="shared" si="2062"/>
        <v>2.0621783480057463</v>
      </c>
      <c r="AJ264" s="319">
        <f t="shared" si="2062"/>
        <v>2.0621783480057463</v>
      </c>
      <c r="AK264" s="319">
        <f t="shared" si="2062"/>
        <v>2.0621783480057463</v>
      </c>
      <c r="AL264" s="319">
        <f t="shared" si="2062"/>
        <v>2.0621783480057463</v>
      </c>
      <c r="AM264" s="319">
        <f t="shared" si="2062"/>
        <v>2.0621783480057463</v>
      </c>
      <c r="AN264" s="319">
        <f t="shared" si="2062"/>
        <v>2.0621783480057463</v>
      </c>
      <c r="AO264" s="319">
        <f t="shared" si="2062"/>
        <v>2.0621783480057463</v>
      </c>
      <c r="AP264" s="319">
        <f t="shared" si="2062"/>
        <v>2.0621783480057463</v>
      </c>
      <c r="AQ264" s="319">
        <f t="shared" si="2062"/>
        <v>2.0621783480057463</v>
      </c>
      <c r="AR264" s="319">
        <f t="shared" si="2062"/>
        <v>2.0621783480057463</v>
      </c>
      <c r="AS264" s="319">
        <f t="shared" si="2062"/>
        <v>2.0621783480057463</v>
      </c>
      <c r="AT264" s="319">
        <f t="shared" si="2062"/>
        <v>2.0621783480057463</v>
      </c>
      <c r="AU264" s="319">
        <f t="shared" si="2062"/>
        <v>2.0621783480057463</v>
      </c>
      <c r="AV264" s="319">
        <f t="shared" si="2062"/>
        <v>2.0621783480057463</v>
      </c>
      <c r="AW264" s="319">
        <f t="shared" si="2062"/>
        <v>2.0621783480057463</v>
      </c>
      <c r="AX264" s="319">
        <f t="shared" si="2062"/>
        <v>2.0621783480057463</v>
      </c>
      <c r="AY264" s="319">
        <f t="shared" si="2062"/>
        <v>2.0621783480057463</v>
      </c>
      <c r="AZ264" s="319">
        <f t="shared" si="2062"/>
        <v>2.0621783480057463</v>
      </c>
      <c r="BA264" s="319">
        <f t="shared" si="2062"/>
        <v>2.0621783480057463</v>
      </c>
      <c r="BB264" s="319">
        <f t="shared" si="2062"/>
        <v>2.0621783480057463</v>
      </c>
      <c r="BC264" s="319">
        <f t="shared" si="2062"/>
        <v>2.0621783480057463</v>
      </c>
      <c r="BD264" s="319">
        <f t="shared" si="2062"/>
        <v>2.0621783480057463</v>
      </c>
      <c r="BE264" s="319">
        <f t="shared" si="2062"/>
        <v>2.0621783480057463</v>
      </c>
      <c r="BF264" s="319">
        <f t="shared" si="2062"/>
        <v>2.0621783480057463</v>
      </c>
      <c r="BG264" s="319">
        <f t="shared" si="2062"/>
        <v>2.0621783480057463</v>
      </c>
      <c r="BH264" s="319">
        <f t="shared" si="2062"/>
        <v>2.0621783480057463</v>
      </c>
      <c r="BI264" s="319">
        <f t="shared" si="2062"/>
        <v>2.0621783480057463</v>
      </c>
      <c r="BJ264" s="319">
        <f t="shared" si="2062"/>
        <v>2.0621783480057463</v>
      </c>
      <c r="BK264" s="319">
        <f t="shared" si="2062"/>
        <v>2.0621783480057463</v>
      </c>
      <c r="BL264" s="319">
        <f t="shared" si="2062"/>
        <v>2.0621783480057463</v>
      </c>
      <c r="BM264" s="319">
        <f t="shared" si="2062"/>
        <v>2.0621783480057463</v>
      </c>
      <c r="BN264" s="319">
        <f t="shared" si="2062"/>
        <v>2.0621783480057463</v>
      </c>
      <c r="BO264" s="319">
        <f t="shared" si="2062"/>
        <v>2.0621783480057463</v>
      </c>
      <c r="BP264" s="319">
        <f t="shared" si="2062"/>
        <v>2.0621783480057463</v>
      </c>
      <c r="BQ264" s="319">
        <f t="shared" si="2062"/>
        <v>0</v>
      </c>
      <c r="BR264" s="319">
        <f t="shared" si="2062"/>
        <v>0</v>
      </c>
      <c r="BS264" s="319">
        <f t="shared" si="2062"/>
        <v>0</v>
      </c>
      <c r="BT264" s="319">
        <f t="shared" ref="BT264:CY264" si="2068">BT202</f>
        <v>0</v>
      </c>
      <c r="BU264" s="319">
        <f t="shared" si="2068"/>
        <v>0</v>
      </c>
      <c r="BV264" s="319">
        <f t="shared" si="2068"/>
        <v>0</v>
      </c>
      <c r="BW264" s="319">
        <f t="shared" si="2068"/>
        <v>0</v>
      </c>
      <c r="BX264" s="319">
        <f t="shared" si="2068"/>
        <v>0</v>
      </c>
      <c r="BY264" s="319">
        <f t="shared" si="2068"/>
        <v>0</v>
      </c>
      <c r="BZ264" s="319">
        <f t="shared" si="2068"/>
        <v>0</v>
      </c>
      <c r="CA264" s="319">
        <f t="shared" si="2068"/>
        <v>0</v>
      </c>
      <c r="CB264" s="319">
        <f t="shared" si="2068"/>
        <v>0</v>
      </c>
      <c r="CC264" s="319">
        <f t="shared" si="2068"/>
        <v>0</v>
      </c>
      <c r="CD264" s="319">
        <f t="shared" si="2068"/>
        <v>0</v>
      </c>
      <c r="CE264" s="319">
        <f t="shared" si="2068"/>
        <v>0</v>
      </c>
      <c r="CF264" s="319">
        <f t="shared" si="2068"/>
        <v>0</v>
      </c>
      <c r="CG264" s="319">
        <f t="shared" si="2068"/>
        <v>0</v>
      </c>
      <c r="CH264" s="319">
        <f t="shared" si="2068"/>
        <v>0</v>
      </c>
      <c r="CI264" s="319">
        <f t="shared" si="2068"/>
        <v>0</v>
      </c>
      <c r="CJ264" s="319">
        <f t="shared" si="2068"/>
        <v>0</v>
      </c>
      <c r="CK264" s="319">
        <f t="shared" si="2068"/>
        <v>0</v>
      </c>
      <c r="CL264" s="319">
        <f t="shared" si="2068"/>
        <v>0</v>
      </c>
      <c r="CM264" s="319">
        <f t="shared" si="2068"/>
        <v>0</v>
      </c>
      <c r="CN264" s="319">
        <f t="shared" si="2068"/>
        <v>0</v>
      </c>
      <c r="CO264" s="319">
        <f t="shared" si="2068"/>
        <v>0</v>
      </c>
      <c r="CP264" s="319">
        <f t="shared" si="2068"/>
        <v>0</v>
      </c>
      <c r="CQ264" s="319">
        <f t="shared" si="2068"/>
        <v>0</v>
      </c>
      <c r="CR264" s="319">
        <f t="shared" si="2068"/>
        <v>0</v>
      </c>
      <c r="CS264" s="319">
        <f t="shared" si="2068"/>
        <v>0</v>
      </c>
      <c r="CT264" s="319">
        <f t="shared" si="2068"/>
        <v>0</v>
      </c>
      <c r="CU264" s="319">
        <f t="shared" si="2068"/>
        <v>0</v>
      </c>
      <c r="CV264" s="319">
        <f t="shared" si="2068"/>
        <v>0</v>
      </c>
      <c r="CW264" s="319">
        <f t="shared" si="2068"/>
        <v>0</v>
      </c>
      <c r="CX264" s="319">
        <f t="shared" si="2068"/>
        <v>0</v>
      </c>
      <c r="CY264" s="319">
        <f t="shared" si="2068"/>
        <v>0</v>
      </c>
      <c r="CZ264" s="319">
        <f t="shared" ref="CZ264:ED264" si="2069">CZ202</f>
        <v>0</v>
      </c>
      <c r="DA264" s="319">
        <f t="shared" si="2069"/>
        <v>0</v>
      </c>
      <c r="DB264" s="319">
        <f t="shared" si="2069"/>
        <v>0</v>
      </c>
      <c r="DC264" s="319">
        <f t="shared" si="2069"/>
        <v>0</v>
      </c>
      <c r="DD264" s="319">
        <f t="shared" si="2069"/>
        <v>0</v>
      </c>
      <c r="DE264" s="319">
        <f t="shared" si="2069"/>
        <v>0</v>
      </c>
      <c r="DF264" s="319">
        <f t="shared" si="2069"/>
        <v>0</v>
      </c>
      <c r="DG264" s="319">
        <f t="shared" si="2069"/>
        <v>0</v>
      </c>
      <c r="DH264" s="319">
        <f t="shared" si="2069"/>
        <v>0</v>
      </c>
      <c r="DI264" s="319">
        <f t="shared" si="2069"/>
        <v>0</v>
      </c>
      <c r="DJ264" s="319">
        <f t="shared" si="2069"/>
        <v>0</v>
      </c>
      <c r="DK264" s="319">
        <f t="shared" si="2069"/>
        <v>0</v>
      </c>
      <c r="DL264" s="319">
        <f t="shared" si="2069"/>
        <v>0</v>
      </c>
      <c r="DM264" s="319">
        <f t="shared" si="2069"/>
        <v>0</v>
      </c>
      <c r="DN264" s="319">
        <f t="shared" si="2069"/>
        <v>0</v>
      </c>
      <c r="DO264" s="319">
        <f t="shared" si="2069"/>
        <v>0</v>
      </c>
      <c r="DP264" s="319">
        <f t="shared" si="2069"/>
        <v>0</v>
      </c>
      <c r="DQ264" s="319">
        <f t="shared" si="2069"/>
        <v>0</v>
      </c>
      <c r="DR264" s="319">
        <f t="shared" si="2069"/>
        <v>0</v>
      </c>
      <c r="DS264" s="319">
        <f t="shared" si="2069"/>
        <v>0</v>
      </c>
      <c r="DT264" s="319">
        <f t="shared" si="2069"/>
        <v>0</v>
      </c>
      <c r="DU264" s="319">
        <f t="shared" si="2069"/>
        <v>0</v>
      </c>
      <c r="DV264" s="319">
        <f t="shared" si="2069"/>
        <v>0</v>
      </c>
      <c r="DW264" s="319">
        <f t="shared" si="2069"/>
        <v>0</v>
      </c>
      <c r="DX264" s="319">
        <f t="shared" si="2069"/>
        <v>0</v>
      </c>
      <c r="DY264" s="319">
        <f t="shared" si="2069"/>
        <v>0</v>
      </c>
      <c r="DZ264" s="319">
        <f t="shared" si="2069"/>
        <v>0</v>
      </c>
      <c r="EA264" s="319">
        <f t="shared" si="2069"/>
        <v>0</v>
      </c>
      <c r="EB264" s="319">
        <f t="shared" si="2069"/>
        <v>0</v>
      </c>
      <c r="EC264" s="319">
        <f t="shared" si="2069"/>
        <v>0</v>
      </c>
      <c r="ED264" s="319">
        <f t="shared" si="2069"/>
        <v>0</v>
      </c>
      <c r="EE264" s="319">
        <f t="shared" ref="EE264:FO266" si="2070">EE202</f>
        <v>0</v>
      </c>
      <c r="EF264" s="319">
        <f t="shared" si="2070"/>
        <v>0</v>
      </c>
      <c r="EG264" s="319">
        <f t="shared" si="2070"/>
        <v>0</v>
      </c>
      <c r="EH264" s="319">
        <f t="shared" si="2070"/>
        <v>0</v>
      </c>
      <c r="EI264" s="319">
        <f t="shared" si="2070"/>
        <v>0</v>
      </c>
      <c r="EJ264" s="319">
        <f t="shared" si="2070"/>
        <v>0</v>
      </c>
      <c r="EK264" s="319">
        <f t="shared" si="2070"/>
        <v>0</v>
      </c>
      <c r="EL264" s="319">
        <f t="shared" si="2070"/>
        <v>0</v>
      </c>
      <c r="EM264" s="319">
        <f t="shared" si="2070"/>
        <v>0</v>
      </c>
      <c r="EN264" s="319">
        <f t="shared" si="2070"/>
        <v>0</v>
      </c>
      <c r="EO264" s="319">
        <f t="shared" si="2070"/>
        <v>0</v>
      </c>
      <c r="EP264" s="319">
        <f t="shared" si="2070"/>
        <v>0</v>
      </c>
      <c r="EQ264" s="319">
        <f t="shared" si="2070"/>
        <v>0</v>
      </c>
      <c r="ER264" s="319">
        <f t="shared" si="2070"/>
        <v>0</v>
      </c>
      <c r="ES264" s="319">
        <f t="shared" si="2070"/>
        <v>0</v>
      </c>
      <c r="ET264" s="319">
        <f t="shared" si="2070"/>
        <v>0</v>
      </c>
      <c r="EU264" s="319">
        <f t="shared" si="2070"/>
        <v>0</v>
      </c>
      <c r="EV264" s="319">
        <f t="shared" si="2070"/>
        <v>0</v>
      </c>
      <c r="EW264" s="319">
        <f t="shared" si="2070"/>
        <v>0</v>
      </c>
      <c r="EX264" s="319">
        <f t="shared" si="2070"/>
        <v>0</v>
      </c>
      <c r="EY264" s="319">
        <f t="shared" si="2070"/>
        <v>0</v>
      </c>
      <c r="EZ264" s="319">
        <f t="shared" si="2070"/>
        <v>0</v>
      </c>
      <c r="FA264" s="319">
        <f t="shared" si="2070"/>
        <v>0</v>
      </c>
      <c r="FB264" s="319">
        <f t="shared" si="2070"/>
        <v>0</v>
      </c>
      <c r="FC264" s="319">
        <f t="shared" si="2070"/>
        <v>0</v>
      </c>
      <c r="FD264" s="319">
        <f t="shared" si="2070"/>
        <v>0</v>
      </c>
      <c r="FE264" s="319">
        <f t="shared" si="2070"/>
        <v>0</v>
      </c>
      <c r="FF264" s="319">
        <f t="shared" si="2070"/>
        <v>0</v>
      </c>
      <c r="FG264" s="319">
        <f t="shared" si="2070"/>
        <v>0</v>
      </c>
      <c r="FH264" s="319">
        <f t="shared" si="2070"/>
        <v>0</v>
      </c>
      <c r="FI264" s="319">
        <f t="shared" si="2070"/>
        <v>0</v>
      </c>
      <c r="FJ264" s="319">
        <f t="shared" si="2070"/>
        <v>0</v>
      </c>
      <c r="FK264" s="319">
        <f t="shared" si="2070"/>
        <v>0</v>
      </c>
      <c r="FL264" s="319">
        <f t="shared" si="2070"/>
        <v>0</v>
      </c>
      <c r="FM264" s="319">
        <f t="shared" si="2070"/>
        <v>0</v>
      </c>
      <c r="FN264" s="319">
        <f t="shared" si="2070"/>
        <v>0</v>
      </c>
      <c r="FO264" s="319">
        <f t="shared" si="2070"/>
        <v>0</v>
      </c>
    </row>
    <row r="265" spans="2:171" hidden="1" outlineLevel="1" x14ac:dyDescent="0.3">
      <c r="B265" s="201" t="s">
        <v>210</v>
      </c>
      <c r="D265" s="212">
        <f t="shared" si="2067"/>
        <v>405.07074692970036</v>
      </c>
      <c r="G265" s="319">
        <f>G203</f>
        <v>0</v>
      </c>
      <c r="H265" s="319">
        <f t="shared" si="2062"/>
        <v>0</v>
      </c>
      <c r="I265" s="319">
        <f t="shared" si="2062"/>
        <v>0</v>
      </c>
      <c r="J265" s="319">
        <f t="shared" si="2062"/>
        <v>0</v>
      </c>
      <c r="K265" s="319">
        <f t="shared" si="2062"/>
        <v>0</v>
      </c>
      <c r="L265" s="319">
        <f t="shared" si="2062"/>
        <v>0</v>
      </c>
      <c r="M265" s="319">
        <f t="shared" si="2062"/>
        <v>0</v>
      </c>
      <c r="N265" s="319">
        <f t="shared" si="2062"/>
        <v>0</v>
      </c>
      <c r="O265" s="319">
        <f t="shared" si="2062"/>
        <v>7.5950765049318836</v>
      </c>
      <c r="P265" s="319">
        <f t="shared" si="2062"/>
        <v>7.5950765049318836</v>
      </c>
      <c r="Q265" s="319">
        <f t="shared" si="2062"/>
        <v>7.5950765049318836</v>
      </c>
      <c r="R265" s="319">
        <f t="shared" si="2062"/>
        <v>5.0633843366212563</v>
      </c>
      <c r="S265" s="319">
        <f t="shared" si="2062"/>
        <v>5.0633843366212563</v>
      </c>
      <c r="T265" s="319">
        <f t="shared" si="2062"/>
        <v>5.0633843366212563</v>
      </c>
      <c r="U265" s="319">
        <f t="shared" si="2062"/>
        <v>5.0633843366212563</v>
      </c>
      <c r="V265" s="319">
        <f t="shared" si="2062"/>
        <v>3.0380306019727534</v>
      </c>
      <c r="W265" s="319">
        <f t="shared" si="2062"/>
        <v>3.0380306019727534</v>
      </c>
      <c r="X265" s="319">
        <f t="shared" si="2062"/>
        <v>3.0380306019727534</v>
      </c>
      <c r="Y265" s="319">
        <f t="shared" si="2062"/>
        <v>3.0380306019727534</v>
      </c>
      <c r="Z265" s="319">
        <f t="shared" si="2062"/>
        <v>3.0380306019727534</v>
      </c>
      <c r="AA265" s="319">
        <f t="shared" si="2062"/>
        <v>12.152122407891012</v>
      </c>
      <c r="AB265" s="319">
        <f t="shared" si="2062"/>
        <v>12.152122407891012</v>
      </c>
      <c r="AC265" s="319">
        <f t="shared" si="2062"/>
        <v>12.152122407891012</v>
      </c>
      <c r="AD265" s="319">
        <f t="shared" si="2062"/>
        <v>9.1140918059182603</v>
      </c>
      <c r="AE265" s="319">
        <f t="shared" si="2062"/>
        <v>9.1140918059182603</v>
      </c>
      <c r="AF265" s="319">
        <f t="shared" si="2062"/>
        <v>9.1140918059182603</v>
      </c>
      <c r="AG265" s="319">
        <f t="shared" si="2062"/>
        <v>9.1140918059182603</v>
      </c>
      <c r="AH265" s="319">
        <f t="shared" si="2062"/>
        <v>6.6836673243400568</v>
      </c>
      <c r="AI265" s="319">
        <f t="shared" si="2062"/>
        <v>6.6836673243400568</v>
      </c>
      <c r="AJ265" s="319">
        <f t="shared" si="2062"/>
        <v>6.6836673243400568</v>
      </c>
      <c r="AK265" s="319">
        <f t="shared" si="2062"/>
        <v>10.734374793637063</v>
      </c>
      <c r="AL265" s="319">
        <f t="shared" si="2062"/>
        <v>6.6836673243400568</v>
      </c>
      <c r="AM265" s="319">
        <f t="shared" si="2062"/>
        <v>19.848466599555291</v>
      </c>
      <c r="AN265" s="319">
        <f t="shared" si="2062"/>
        <v>17.316774431244692</v>
      </c>
      <c r="AO265" s="319">
        <f t="shared" si="2062"/>
        <v>17.316774431244692</v>
      </c>
      <c r="AP265" s="319">
        <f t="shared" si="2062"/>
        <v>12.759728528285564</v>
      </c>
      <c r="AQ265" s="319">
        <f t="shared" si="2062"/>
        <v>12.759728528285564</v>
      </c>
      <c r="AR265" s="319">
        <f t="shared" si="2062"/>
        <v>12.759728528285564</v>
      </c>
      <c r="AS265" s="319">
        <f t="shared" si="2062"/>
        <v>12.759728528285564</v>
      </c>
      <c r="AT265" s="319">
        <f t="shared" si="2062"/>
        <v>9.1140918059182585</v>
      </c>
      <c r="AU265" s="319">
        <f t="shared" si="2062"/>
        <v>9.1140918059182585</v>
      </c>
      <c r="AV265" s="319">
        <f t="shared" si="2062"/>
        <v>9.1140918059182585</v>
      </c>
      <c r="AW265" s="319">
        <f t="shared" si="2062"/>
        <v>13.974940769074669</v>
      </c>
      <c r="AX265" s="319">
        <f t="shared" si="2062"/>
        <v>9.1140918059182585</v>
      </c>
      <c r="AY265" s="319">
        <f t="shared" si="2062"/>
        <v>8.5064856855236712</v>
      </c>
      <c r="AZ265" s="319">
        <f t="shared" si="2062"/>
        <v>5.468455083550956</v>
      </c>
      <c r="BA265" s="319">
        <f t="shared" si="2062"/>
        <v>5.468455083550956</v>
      </c>
      <c r="BB265" s="319">
        <f t="shared" si="2062"/>
        <v>5.468455083550956</v>
      </c>
      <c r="BC265" s="319">
        <f t="shared" si="2062"/>
        <v>5.468455083550956</v>
      </c>
      <c r="BD265" s="319">
        <f t="shared" si="2062"/>
        <v>5.468455083550956</v>
      </c>
      <c r="BE265" s="319">
        <f t="shared" si="2062"/>
        <v>5.468455083550956</v>
      </c>
      <c r="BF265" s="319">
        <f t="shared" si="2062"/>
        <v>5.468455083550956</v>
      </c>
      <c r="BG265" s="319">
        <f t="shared" si="2062"/>
        <v>5.468455083550956</v>
      </c>
      <c r="BH265" s="319">
        <f t="shared" si="2062"/>
        <v>5.468455083550956</v>
      </c>
      <c r="BI265" s="319">
        <f t="shared" si="2062"/>
        <v>12.759728528285564</v>
      </c>
      <c r="BJ265" s="319">
        <f t="shared" si="2062"/>
        <v>5.468455083550956</v>
      </c>
      <c r="BK265" s="319">
        <f t="shared" si="2062"/>
        <v>4.5570459029590724</v>
      </c>
      <c r="BL265" s="319">
        <f t="shared" si="2062"/>
        <v>0</v>
      </c>
      <c r="BM265" s="319">
        <f t="shared" si="2062"/>
        <v>0</v>
      </c>
      <c r="BN265" s="319">
        <f t="shared" si="2062"/>
        <v>0</v>
      </c>
      <c r="BO265" s="319">
        <f t="shared" si="2062"/>
        <v>0</v>
      </c>
      <c r="BP265" s="319">
        <f t="shared" si="2062"/>
        <v>0</v>
      </c>
      <c r="BQ265" s="319">
        <f t="shared" si="2062"/>
        <v>0</v>
      </c>
      <c r="BR265" s="319">
        <f t="shared" si="2062"/>
        <v>0</v>
      </c>
      <c r="BS265" s="319">
        <f t="shared" si="2062"/>
        <v>0</v>
      </c>
      <c r="BT265" s="319">
        <f t="shared" ref="BT265:CY265" si="2071">BT203</f>
        <v>0</v>
      </c>
      <c r="BU265" s="319">
        <f t="shared" si="2071"/>
        <v>0</v>
      </c>
      <c r="BV265" s="319">
        <f t="shared" si="2071"/>
        <v>0</v>
      </c>
      <c r="BW265" s="319">
        <f t="shared" si="2071"/>
        <v>0</v>
      </c>
      <c r="BX265" s="319">
        <f t="shared" si="2071"/>
        <v>0</v>
      </c>
      <c r="BY265" s="319">
        <f t="shared" si="2071"/>
        <v>0</v>
      </c>
      <c r="BZ265" s="319">
        <f t="shared" si="2071"/>
        <v>0</v>
      </c>
      <c r="CA265" s="319">
        <f t="shared" si="2071"/>
        <v>0</v>
      </c>
      <c r="CB265" s="319">
        <f t="shared" si="2071"/>
        <v>0</v>
      </c>
      <c r="CC265" s="319">
        <f t="shared" si="2071"/>
        <v>0</v>
      </c>
      <c r="CD265" s="319">
        <f t="shared" si="2071"/>
        <v>0</v>
      </c>
      <c r="CE265" s="319">
        <f t="shared" si="2071"/>
        <v>0</v>
      </c>
      <c r="CF265" s="319">
        <f t="shared" si="2071"/>
        <v>0</v>
      </c>
      <c r="CG265" s="319">
        <f t="shared" si="2071"/>
        <v>0</v>
      </c>
      <c r="CH265" s="319">
        <f t="shared" si="2071"/>
        <v>0</v>
      </c>
      <c r="CI265" s="319">
        <f t="shared" si="2071"/>
        <v>0</v>
      </c>
      <c r="CJ265" s="319">
        <f t="shared" si="2071"/>
        <v>0</v>
      </c>
      <c r="CK265" s="319">
        <f t="shared" si="2071"/>
        <v>0</v>
      </c>
      <c r="CL265" s="319">
        <f t="shared" si="2071"/>
        <v>0</v>
      </c>
      <c r="CM265" s="319">
        <f t="shared" si="2071"/>
        <v>0</v>
      </c>
      <c r="CN265" s="319">
        <f t="shared" si="2071"/>
        <v>0</v>
      </c>
      <c r="CO265" s="319">
        <f t="shared" si="2071"/>
        <v>0</v>
      </c>
      <c r="CP265" s="319">
        <f t="shared" si="2071"/>
        <v>0</v>
      </c>
      <c r="CQ265" s="319">
        <f t="shared" si="2071"/>
        <v>0</v>
      </c>
      <c r="CR265" s="319">
        <f t="shared" si="2071"/>
        <v>0</v>
      </c>
      <c r="CS265" s="319">
        <f t="shared" si="2071"/>
        <v>0</v>
      </c>
      <c r="CT265" s="319">
        <f t="shared" si="2071"/>
        <v>0</v>
      </c>
      <c r="CU265" s="319">
        <f t="shared" si="2071"/>
        <v>0</v>
      </c>
      <c r="CV265" s="319">
        <f t="shared" si="2071"/>
        <v>0</v>
      </c>
      <c r="CW265" s="319">
        <f t="shared" si="2071"/>
        <v>0</v>
      </c>
      <c r="CX265" s="319">
        <f t="shared" si="2071"/>
        <v>0</v>
      </c>
      <c r="CY265" s="319">
        <f t="shared" si="2071"/>
        <v>0</v>
      </c>
      <c r="CZ265" s="319">
        <f t="shared" ref="CZ265:ED265" si="2072">CZ203</f>
        <v>0</v>
      </c>
      <c r="DA265" s="319">
        <f t="shared" si="2072"/>
        <v>0</v>
      </c>
      <c r="DB265" s="319">
        <f t="shared" si="2072"/>
        <v>0</v>
      </c>
      <c r="DC265" s="319">
        <f t="shared" si="2072"/>
        <v>0</v>
      </c>
      <c r="DD265" s="319">
        <f t="shared" si="2072"/>
        <v>0</v>
      </c>
      <c r="DE265" s="319">
        <f t="shared" si="2072"/>
        <v>0</v>
      </c>
      <c r="DF265" s="319">
        <f t="shared" si="2072"/>
        <v>0</v>
      </c>
      <c r="DG265" s="319">
        <f t="shared" si="2072"/>
        <v>0</v>
      </c>
      <c r="DH265" s="319">
        <f t="shared" si="2072"/>
        <v>0</v>
      </c>
      <c r="DI265" s="319">
        <f t="shared" si="2072"/>
        <v>0</v>
      </c>
      <c r="DJ265" s="319">
        <f t="shared" si="2072"/>
        <v>0</v>
      </c>
      <c r="DK265" s="319">
        <f t="shared" si="2072"/>
        <v>0</v>
      </c>
      <c r="DL265" s="319">
        <f t="shared" si="2072"/>
        <v>0</v>
      </c>
      <c r="DM265" s="319">
        <f t="shared" si="2072"/>
        <v>0</v>
      </c>
      <c r="DN265" s="319">
        <f t="shared" si="2072"/>
        <v>0</v>
      </c>
      <c r="DO265" s="319">
        <f t="shared" si="2072"/>
        <v>0</v>
      </c>
      <c r="DP265" s="319">
        <f t="shared" si="2072"/>
        <v>0</v>
      </c>
      <c r="DQ265" s="319">
        <f t="shared" si="2072"/>
        <v>0</v>
      </c>
      <c r="DR265" s="319">
        <f t="shared" si="2072"/>
        <v>0</v>
      </c>
      <c r="DS265" s="319">
        <f t="shared" si="2072"/>
        <v>0</v>
      </c>
      <c r="DT265" s="319">
        <f t="shared" si="2072"/>
        <v>0</v>
      </c>
      <c r="DU265" s="319">
        <f t="shared" si="2072"/>
        <v>0</v>
      </c>
      <c r="DV265" s="319">
        <f t="shared" si="2072"/>
        <v>0</v>
      </c>
      <c r="DW265" s="319">
        <f t="shared" si="2072"/>
        <v>0</v>
      </c>
      <c r="DX265" s="319">
        <f t="shared" si="2072"/>
        <v>0</v>
      </c>
      <c r="DY265" s="319">
        <f t="shared" si="2072"/>
        <v>0</v>
      </c>
      <c r="DZ265" s="319">
        <f t="shared" si="2072"/>
        <v>0</v>
      </c>
      <c r="EA265" s="319">
        <f t="shared" si="2072"/>
        <v>0</v>
      </c>
      <c r="EB265" s="319">
        <f t="shared" si="2072"/>
        <v>0</v>
      </c>
      <c r="EC265" s="319">
        <f t="shared" si="2072"/>
        <v>0</v>
      </c>
      <c r="ED265" s="319">
        <f t="shared" si="2072"/>
        <v>0</v>
      </c>
      <c r="EE265" s="319">
        <f t="shared" si="2070"/>
        <v>0</v>
      </c>
      <c r="EF265" s="319">
        <f t="shared" si="2070"/>
        <v>0</v>
      </c>
      <c r="EG265" s="319">
        <f t="shared" si="2070"/>
        <v>0</v>
      </c>
      <c r="EH265" s="319">
        <f t="shared" si="2070"/>
        <v>0</v>
      </c>
      <c r="EI265" s="319">
        <f t="shared" si="2070"/>
        <v>0</v>
      </c>
      <c r="EJ265" s="319">
        <f t="shared" si="2070"/>
        <v>0</v>
      </c>
      <c r="EK265" s="319">
        <f t="shared" si="2070"/>
        <v>0</v>
      </c>
      <c r="EL265" s="319">
        <f t="shared" si="2070"/>
        <v>0</v>
      </c>
      <c r="EM265" s="319">
        <f t="shared" si="2070"/>
        <v>0</v>
      </c>
      <c r="EN265" s="319">
        <f t="shared" si="2070"/>
        <v>0</v>
      </c>
      <c r="EO265" s="319">
        <f t="shared" si="2070"/>
        <v>0</v>
      </c>
      <c r="EP265" s="319">
        <f t="shared" si="2070"/>
        <v>0</v>
      </c>
      <c r="EQ265" s="319">
        <f t="shared" si="2070"/>
        <v>0</v>
      </c>
      <c r="ER265" s="319">
        <f t="shared" si="2070"/>
        <v>0</v>
      </c>
      <c r="ES265" s="319">
        <f t="shared" si="2070"/>
        <v>0</v>
      </c>
      <c r="ET265" s="319">
        <f t="shared" si="2070"/>
        <v>0</v>
      </c>
      <c r="EU265" s="319">
        <f t="shared" si="2070"/>
        <v>0</v>
      </c>
      <c r="EV265" s="319">
        <f t="shared" si="2070"/>
        <v>0</v>
      </c>
      <c r="EW265" s="319">
        <f t="shared" si="2070"/>
        <v>0</v>
      </c>
      <c r="EX265" s="319">
        <f t="shared" si="2070"/>
        <v>0</v>
      </c>
      <c r="EY265" s="319">
        <f t="shared" si="2070"/>
        <v>0</v>
      </c>
      <c r="EZ265" s="319">
        <f t="shared" si="2070"/>
        <v>0</v>
      </c>
      <c r="FA265" s="319">
        <f t="shared" si="2070"/>
        <v>0</v>
      </c>
      <c r="FB265" s="319">
        <f t="shared" si="2070"/>
        <v>0</v>
      </c>
      <c r="FC265" s="319">
        <f t="shared" si="2070"/>
        <v>0</v>
      </c>
      <c r="FD265" s="319">
        <f t="shared" si="2070"/>
        <v>0</v>
      </c>
      <c r="FE265" s="319">
        <f t="shared" si="2070"/>
        <v>0</v>
      </c>
      <c r="FF265" s="319">
        <f t="shared" si="2070"/>
        <v>0</v>
      </c>
      <c r="FG265" s="319">
        <f t="shared" si="2070"/>
        <v>0</v>
      </c>
      <c r="FH265" s="319">
        <f t="shared" si="2070"/>
        <v>0</v>
      </c>
      <c r="FI265" s="319">
        <f t="shared" si="2070"/>
        <v>0</v>
      </c>
      <c r="FJ265" s="319">
        <f t="shared" si="2070"/>
        <v>0</v>
      </c>
      <c r="FK265" s="319">
        <f t="shared" si="2070"/>
        <v>0</v>
      </c>
      <c r="FL265" s="319">
        <f t="shared" si="2070"/>
        <v>0</v>
      </c>
      <c r="FM265" s="319">
        <f t="shared" si="2070"/>
        <v>0</v>
      </c>
      <c r="FN265" s="319">
        <f t="shared" si="2070"/>
        <v>0</v>
      </c>
      <c r="FO265" s="319">
        <f t="shared" si="2070"/>
        <v>0</v>
      </c>
    </row>
    <row r="266" spans="2:171" hidden="1" outlineLevel="1" x14ac:dyDescent="0.3">
      <c r="B266" s="201" t="s">
        <v>724</v>
      </c>
      <c r="D266" s="212">
        <f>SUM(D264:D265)</f>
        <v>567.09904570158028</v>
      </c>
      <c r="G266" s="319">
        <f>G204</f>
        <v>0</v>
      </c>
      <c r="H266" s="319">
        <f t="shared" si="2062"/>
        <v>0</v>
      </c>
      <c r="I266" s="319">
        <f t="shared" si="2062"/>
        <v>0</v>
      </c>
      <c r="J266" s="319">
        <f t="shared" si="2062"/>
        <v>0</v>
      </c>
      <c r="K266" s="319">
        <f t="shared" si="2062"/>
        <v>0</v>
      </c>
      <c r="L266" s="319">
        <f t="shared" si="2062"/>
        <v>0</v>
      </c>
      <c r="M266" s="319">
        <f t="shared" si="2062"/>
        <v>48.608489631564026</v>
      </c>
      <c r="N266" s="319">
        <f t="shared" si="2062"/>
        <v>2.0621783480057463</v>
      </c>
      <c r="O266" s="319">
        <f t="shared" si="2062"/>
        <v>9.6572548529376299</v>
      </c>
      <c r="P266" s="319">
        <f t="shared" si="2062"/>
        <v>9.6572548529376299</v>
      </c>
      <c r="Q266" s="319">
        <f t="shared" si="2062"/>
        <v>9.6572548529376299</v>
      </c>
      <c r="R266" s="319">
        <f t="shared" si="2062"/>
        <v>7.1255626846270026</v>
      </c>
      <c r="S266" s="319">
        <f t="shared" si="2062"/>
        <v>7.1255626846270026</v>
      </c>
      <c r="T266" s="319">
        <f t="shared" si="2062"/>
        <v>7.1255626846270026</v>
      </c>
      <c r="U266" s="319">
        <f t="shared" si="2062"/>
        <v>7.1255626846270026</v>
      </c>
      <c r="V266" s="319">
        <f t="shared" si="2062"/>
        <v>5.1002089499784997</v>
      </c>
      <c r="W266" s="319">
        <f t="shared" si="2062"/>
        <v>5.1002089499784997</v>
      </c>
      <c r="X266" s="319">
        <f t="shared" si="2062"/>
        <v>5.1002089499784997</v>
      </c>
      <c r="Y266" s="319">
        <f t="shared" si="2062"/>
        <v>5.1002089499784997</v>
      </c>
      <c r="Z266" s="319">
        <f t="shared" si="2062"/>
        <v>5.1002089499784997</v>
      </c>
      <c r="AA266" s="319">
        <f t="shared" si="2062"/>
        <v>14.214300755896758</v>
      </c>
      <c r="AB266" s="319">
        <f t="shared" si="2062"/>
        <v>14.214300755896758</v>
      </c>
      <c r="AC266" s="319">
        <f t="shared" si="2062"/>
        <v>14.214300755896758</v>
      </c>
      <c r="AD266" s="319">
        <f t="shared" si="2062"/>
        <v>11.176270153924007</v>
      </c>
      <c r="AE266" s="319">
        <f t="shared" si="2062"/>
        <v>11.176270153924007</v>
      </c>
      <c r="AF266" s="319">
        <f t="shared" si="2062"/>
        <v>11.176270153924007</v>
      </c>
      <c r="AG266" s="319">
        <f t="shared" si="2062"/>
        <v>11.176270153924007</v>
      </c>
      <c r="AH266" s="319">
        <f t="shared" si="2062"/>
        <v>8.7458456723458031</v>
      </c>
      <c r="AI266" s="319">
        <f t="shared" si="2062"/>
        <v>8.7458456723458031</v>
      </c>
      <c r="AJ266" s="319">
        <f t="shared" si="2062"/>
        <v>8.7458456723458031</v>
      </c>
      <c r="AK266" s="319">
        <f t="shared" si="2062"/>
        <v>12.796553141642809</v>
      </c>
      <c r="AL266" s="319">
        <f t="shared" si="2062"/>
        <v>8.7458456723458031</v>
      </c>
      <c r="AM266" s="319">
        <f t="shared" si="2062"/>
        <v>21.910644947561039</v>
      </c>
      <c r="AN266" s="319">
        <f t="shared" si="2062"/>
        <v>19.37895277925044</v>
      </c>
      <c r="AO266" s="319">
        <f t="shared" si="2062"/>
        <v>19.37895277925044</v>
      </c>
      <c r="AP266" s="319">
        <f t="shared" si="2062"/>
        <v>14.82190687629131</v>
      </c>
      <c r="AQ266" s="319">
        <f t="shared" si="2062"/>
        <v>14.82190687629131</v>
      </c>
      <c r="AR266" s="319">
        <f t="shared" si="2062"/>
        <v>14.82190687629131</v>
      </c>
      <c r="AS266" s="319">
        <f t="shared" si="2062"/>
        <v>14.82190687629131</v>
      </c>
      <c r="AT266" s="319">
        <f t="shared" si="2062"/>
        <v>11.176270153924005</v>
      </c>
      <c r="AU266" s="319">
        <f t="shared" si="2062"/>
        <v>11.176270153924005</v>
      </c>
      <c r="AV266" s="319">
        <f t="shared" si="2062"/>
        <v>11.176270153924005</v>
      </c>
      <c r="AW266" s="319">
        <f t="shared" si="2062"/>
        <v>16.037119117080415</v>
      </c>
      <c r="AX266" s="319">
        <f t="shared" si="2062"/>
        <v>11.176270153924005</v>
      </c>
      <c r="AY266" s="319">
        <f t="shared" si="2062"/>
        <v>10.568664033529418</v>
      </c>
      <c r="AZ266" s="319">
        <f t="shared" si="2062"/>
        <v>7.5306334315567023</v>
      </c>
      <c r="BA266" s="319">
        <f t="shared" si="2062"/>
        <v>7.5306334315567023</v>
      </c>
      <c r="BB266" s="319">
        <f t="shared" si="2062"/>
        <v>7.5306334315567023</v>
      </c>
      <c r="BC266" s="319">
        <f t="shared" si="2062"/>
        <v>7.5306334315567023</v>
      </c>
      <c r="BD266" s="319">
        <f t="shared" si="2062"/>
        <v>7.5306334315567023</v>
      </c>
      <c r="BE266" s="319">
        <f t="shared" si="2062"/>
        <v>7.5306334315567023</v>
      </c>
      <c r="BF266" s="319">
        <f t="shared" si="2062"/>
        <v>7.5306334315567023</v>
      </c>
      <c r="BG266" s="319">
        <f t="shared" si="2062"/>
        <v>7.5306334315567023</v>
      </c>
      <c r="BH266" s="319">
        <f t="shared" si="2062"/>
        <v>7.5306334315567023</v>
      </c>
      <c r="BI266" s="319">
        <f t="shared" si="2062"/>
        <v>14.82190687629131</v>
      </c>
      <c r="BJ266" s="319">
        <f t="shared" si="2062"/>
        <v>7.5306334315567023</v>
      </c>
      <c r="BK266" s="319">
        <f t="shared" si="2062"/>
        <v>6.6192242509648187</v>
      </c>
      <c r="BL266" s="319">
        <f t="shared" si="2062"/>
        <v>2.0621783480057463</v>
      </c>
      <c r="BM266" s="319">
        <f t="shared" si="2062"/>
        <v>2.0621783480057463</v>
      </c>
      <c r="BN266" s="319">
        <f t="shared" si="2062"/>
        <v>2.0621783480057463</v>
      </c>
      <c r="BO266" s="319">
        <f t="shared" si="2062"/>
        <v>2.0621783480057463</v>
      </c>
      <c r="BP266" s="319">
        <f t="shared" si="2062"/>
        <v>2.0621783480057463</v>
      </c>
      <c r="BQ266" s="319">
        <f t="shared" si="2062"/>
        <v>0</v>
      </c>
      <c r="BR266" s="319">
        <f t="shared" si="2062"/>
        <v>0</v>
      </c>
      <c r="BS266" s="319">
        <f t="shared" ref="BS266:ED266" si="2073">BS204</f>
        <v>0</v>
      </c>
      <c r="BT266" s="319">
        <f t="shared" si="2073"/>
        <v>0</v>
      </c>
      <c r="BU266" s="319">
        <f t="shared" si="2073"/>
        <v>0</v>
      </c>
      <c r="BV266" s="319">
        <f t="shared" si="2073"/>
        <v>0</v>
      </c>
      <c r="BW266" s="319">
        <f t="shared" si="2073"/>
        <v>0</v>
      </c>
      <c r="BX266" s="319">
        <f t="shared" si="2073"/>
        <v>0</v>
      </c>
      <c r="BY266" s="319">
        <f t="shared" si="2073"/>
        <v>0</v>
      </c>
      <c r="BZ266" s="319">
        <f t="shared" si="2073"/>
        <v>0</v>
      </c>
      <c r="CA266" s="319">
        <f t="shared" si="2073"/>
        <v>0</v>
      </c>
      <c r="CB266" s="319">
        <f t="shared" si="2073"/>
        <v>0</v>
      </c>
      <c r="CC266" s="319">
        <f t="shared" si="2073"/>
        <v>0</v>
      </c>
      <c r="CD266" s="319">
        <f t="shared" si="2073"/>
        <v>0</v>
      </c>
      <c r="CE266" s="319">
        <f t="shared" si="2073"/>
        <v>0</v>
      </c>
      <c r="CF266" s="319">
        <f t="shared" si="2073"/>
        <v>0</v>
      </c>
      <c r="CG266" s="319">
        <f t="shared" si="2073"/>
        <v>0</v>
      </c>
      <c r="CH266" s="319">
        <f t="shared" si="2073"/>
        <v>0</v>
      </c>
      <c r="CI266" s="319">
        <f t="shared" si="2073"/>
        <v>0</v>
      </c>
      <c r="CJ266" s="319">
        <f t="shared" si="2073"/>
        <v>0</v>
      </c>
      <c r="CK266" s="319">
        <f t="shared" si="2073"/>
        <v>0</v>
      </c>
      <c r="CL266" s="319">
        <f t="shared" si="2073"/>
        <v>0</v>
      </c>
      <c r="CM266" s="319">
        <f t="shared" si="2073"/>
        <v>0</v>
      </c>
      <c r="CN266" s="319">
        <f t="shared" si="2073"/>
        <v>0</v>
      </c>
      <c r="CO266" s="319">
        <f t="shared" si="2073"/>
        <v>0</v>
      </c>
      <c r="CP266" s="319">
        <f t="shared" si="2073"/>
        <v>0</v>
      </c>
      <c r="CQ266" s="319">
        <f t="shared" si="2073"/>
        <v>0</v>
      </c>
      <c r="CR266" s="319">
        <f t="shared" si="2073"/>
        <v>0</v>
      </c>
      <c r="CS266" s="319">
        <f t="shared" si="2073"/>
        <v>0</v>
      </c>
      <c r="CT266" s="319">
        <f t="shared" si="2073"/>
        <v>0</v>
      </c>
      <c r="CU266" s="319">
        <f t="shared" si="2073"/>
        <v>0</v>
      </c>
      <c r="CV266" s="319">
        <f t="shared" si="2073"/>
        <v>0</v>
      </c>
      <c r="CW266" s="319">
        <f t="shared" si="2073"/>
        <v>0</v>
      </c>
      <c r="CX266" s="319">
        <f t="shared" si="2073"/>
        <v>0</v>
      </c>
      <c r="CY266" s="319">
        <f t="shared" si="2073"/>
        <v>0</v>
      </c>
      <c r="CZ266" s="319">
        <f t="shared" si="2073"/>
        <v>0</v>
      </c>
      <c r="DA266" s="319">
        <f t="shared" si="2073"/>
        <v>0</v>
      </c>
      <c r="DB266" s="319">
        <f t="shared" si="2073"/>
        <v>0</v>
      </c>
      <c r="DC266" s="319">
        <f t="shared" si="2073"/>
        <v>0</v>
      </c>
      <c r="DD266" s="319">
        <f t="shared" si="2073"/>
        <v>0</v>
      </c>
      <c r="DE266" s="319">
        <f t="shared" si="2073"/>
        <v>0</v>
      </c>
      <c r="DF266" s="319">
        <f t="shared" si="2073"/>
        <v>0</v>
      </c>
      <c r="DG266" s="319">
        <f t="shared" si="2073"/>
        <v>0</v>
      </c>
      <c r="DH266" s="319">
        <f t="shared" si="2073"/>
        <v>0</v>
      </c>
      <c r="DI266" s="319">
        <f t="shared" si="2073"/>
        <v>0</v>
      </c>
      <c r="DJ266" s="319">
        <f t="shared" si="2073"/>
        <v>0</v>
      </c>
      <c r="DK266" s="319">
        <f t="shared" si="2073"/>
        <v>0</v>
      </c>
      <c r="DL266" s="319">
        <f t="shared" si="2073"/>
        <v>0</v>
      </c>
      <c r="DM266" s="319">
        <f t="shared" si="2073"/>
        <v>0</v>
      </c>
      <c r="DN266" s="319">
        <f t="shared" si="2073"/>
        <v>0</v>
      </c>
      <c r="DO266" s="319">
        <f t="shared" si="2073"/>
        <v>0</v>
      </c>
      <c r="DP266" s="319">
        <f t="shared" si="2073"/>
        <v>0</v>
      </c>
      <c r="DQ266" s="319">
        <f t="shared" si="2073"/>
        <v>0</v>
      </c>
      <c r="DR266" s="319">
        <f t="shared" si="2073"/>
        <v>0</v>
      </c>
      <c r="DS266" s="319">
        <f t="shared" si="2073"/>
        <v>0</v>
      </c>
      <c r="DT266" s="319">
        <f t="shared" si="2073"/>
        <v>0</v>
      </c>
      <c r="DU266" s="319">
        <f t="shared" si="2073"/>
        <v>0</v>
      </c>
      <c r="DV266" s="319">
        <f t="shared" si="2073"/>
        <v>0</v>
      </c>
      <c r="DW266" s="319">
        <f t="shared" si="2073"/>
        <v>0</v>
      </c>
      <c r="DX266" s="319">
        <f t="shared" si="2073"/>
        <v>0</v>
      </c>
      <c r="DY266" s="319">
        <f t="shared" si="2073"/>
        <v>0</v>
      </c>
      <c r="DZ266" s="319">
        <f t="shared" si="2073"/>
        <v>0</v>
      </c>
      <c r="EA266" s="319">
        <f t="shared" si="2073"/>
        <v>0</v>
      </c>
      <c r="EB266" s="319">
        <f t="shared" si="2073"/>
        <v>0</v>
      </c>
      <c r="EC266" s="319">
        <f t="shared" si="2073"/>
        <v>0</v>
      </c>
      <c r="ED266" s="319">
        <f t="shared" si="2073"/>
        <v>0</v>
      </c>
      <c r="EE266" s="319">
        <f t="shared" si="2070"/>
        <v>0</v>
      </c>
      <c r="EF266" s="319">
        <f t="shared" si="2070"/>
        <v>0</v>
      </c>
      <c r="EG266" s="319">
        <f t="shared" si="2070"/>
        <v>0</v>
      </c>
      <c r="EH266" s="319">
        <f t="shared" si="2070"/>
        <v>0</v>
      </c>
      <c r="EI266" s="319">
        <f t="shared" si="2070"/>
        <v>0</v>
      </c>
      <c r="EJ266" s="319">
        <f t="shared" si="2070"/>
        <v>0</v>
      </c>
      <c r="EK266" s="319">
        <f t="shared" si="2070"/>
        <v>0</v>
      </c>
      <c r="EL266" s="319">
        <f t="shared" si="2070"/>
        <v>0</v>
      </c>
      <c r="EM266" s="319">
        <f t="shared" si="2070"/>
        <v>0</v>
      </c>
      <c r="EN266" s="319">
        <f t="shared" si="2070"/>
        <v>0</v>
      </c>
      <c r="EO266" s="319">
        <f t="shared" si="2070"/>
        <v>0</v>
      </c>
      <c r="EP266" s="319">
        <f t="shared" si="2070"/>
        <v>0</v>
      </c>
      <c r="EQ266" s="319">
        <f t="shared" si="2070"/>
        <v>0</v>
      </c>
      <c r="ER266" s="319">
        <f t="shared" si="2070"/>
        <v>0</v>
      </c>
      <c r="ES266" s="319">
        <f t="shared" si="2070"/>
        <v>0</v>
      </c>
      <c r="ET266" s="319">
        <f t="shared" si="2070"/>
        <v>0</v>
      </c>
      <c r="EU266" s="319">
        <f t="shared" si="2070"/>
        <v>0</v>
      </c>
      <c r="EV266" s="319">
        <f t="shared" si="2070"/>
        <v>0</v>
      </c>
      <c r="EW266" s="319">
        <f t="shared" si="2070"/>
        <v>0</v>
      </c>
      <c r="EX266" s="319">
        <f t="shared" si="2070"/>
        <v>0</v>
      </c>
      <c r="EY266" s="319">
        <f t="shared" si="2070"/>
        <v>0</v>
      </c>
      <c r="EZ266" s="319">
        <f t="shared" si="2070"/>
        <v>0</v>
      </c>
      <c r="FA266" s="319">
        <f t="shared" si="2070"/>
        <v>0</v>
      </c>
      <c r="FB266" s="319">
        <f t="shared" si="2070"/>
        <v>0</v>
      </c>
      <c r="FC266" s="319">
        <f t="shared" si="2070"/>
        <v>0</v>
      </c>
      <c r="FD266" s="319">
        <f t="shared" si="2070"/>
        <v>0</v>
      </c>
      <c r="FE266" s="319">
        <f t="shared" si="2070"/>
        <v>0</v>
      </c>
      <c r="FF266" s="319">
        <f t="shared" si="2070"/>
        <v>0</v>
      </c>
      <c r="FG266" s="319">
        <f t="shared" si="2070"/>
        <v>0</v>
      </c>
      <c r="FH266" s="319">
        <f t="shared" si="2070"/>
        <v>0</v>
      </c>
      <c r="FI266" s="319">
        <f t="shared" si="2070"/>
        <v>0</v>
      </c>
      <c r="FJ266" s="319">
        <f t="shared" si="2070"/>
        <v>0</v>
      </c>
      <c r="FK266" s="319">
        <f t="shared" si="2070"/>
        <v>0</v>
      </c>
      <c r="FL266" s="319">
        <f t="shared" si="2070"/>
        <v>0</v>
      </c>
      <c r="FM266" s="319">
        <f t="shared" si="2070"/>
        <v>0</v>
      </c>
      <c r="FN266" s="319">
        <f t="shared" si="2070"/>
        <v>0</v>
      </c>
      <c r="FO266" s="319">
        <f t="shared" si="2070"/>
        <v>0</v>
      </c>
    </row>
    <row r="267" spans="2:171" collapsed="1" x14ac:dyDescent="0.3">
      <c r="B267" s="208" t="s">
        <v>658</v>
      </c>
      <c r="D267" s="210">
        <f>SUM(G267:FO267)</f>
        <v>300</v>
      </c>
      <c r="G267" s="213" cm="1">
        <f t="array" ref="G267:FO267">IF(_xlfn.XLOOKUP(Options!$D$2,Options!$D$4:$M$4,Options!$D$94:$M$94)="JD",ConstructionDebt!G10:FO10,IF(_xlfn.XLOOKUP(Options!$D$2,Options!$D$4:$M$4,Options!$D$94:$M$94)="DM",ConstructionDebt!G26:FO26,IF(_xlfn.XLOOKUP(Options!$D$2,Options!$D$4:$M$4,Options!$D$94:$M$94)="DM+Deposit",ConstructionDebt!G41:FO41,IF(_xlfn.XLOOKUP(Options!$D$2,Options!$D$4:$M$4,Options!$D$94:$M$94)="Own Development",ConstructionDebt!G57:FO57,0))))</f>
        <v>0</v>
      </c>
      <c r="H267" s="213">
        <v>0</v>
      </c>
      <c r="I267" s="213">
        <v>0</v>
      </c>
      <c r="J267" s="213">
        <v>0</v>
      </c>
      <c r="K267" s="213">
        <v>0</v>
      </c>
      <c r="L267" s="213">
        <v>0</v>
      </c>
      <c r="M267" s="213">
        <v>0</v>
      </c>
      <c r="N267" s="213">
        <v>0</v>
      </c>
      <c r="O267" s="213">
        <v>0</v>
      </c>
      <c r="P267" s="213">
        <v>0</v>
      </c>
      <c r="Q267" s="213">
        <v>0</v>
      </c>
      <c r="R267" s="213">
        <v>0</v>
      </c>
      <c r="S267" s="213">
        <v>0</v>
      </c>
      <c r="T267" s="213">
        <v>0</v>
      </c>
      <c r="U267" s="213">
        <v>0</v>
      </c>
      <c r="V267" s="213">
        <v>0</v>
      </c>
      <c r="W267" s="213">
        <v>0</v>
      </c>
      <c r="X267" s="213">
        <v>0</v>
      </c>
      <c r="Y267" s="213">
        <v>0</v>
      </c>
      <c r="Z267" s="213">
        <v>0</v>
      </c>
      <c r="AA267" s="213">
        <v>0</v>
      </c>
      <c r="AB267" s="213">
        <v>0</v>
      </c>
      <c r="AC267" s="213">
        <v>0</v>
      </c>
      <c r="AD267" s="213">
        <v>0</v>
      </c>
      <c r="AE267" s="213">
        <v>0</v>
      </c>
      <c r="AF267" s="213">
        <v>0</v>
      </c>
      <c r="AG267" s="213">
        <v>0</v>
      </c>
      <c r="AH267" s="213">
        <v>0</v>
      </c>
      <c r="AI267" s="213">
        <v>0</v>
      </c>
      <c r="AJ267" s="213">
        <v>0</v>
      </c>
      <c r="AK267" s="213">
        <v>10</v>
      </c>
      <c r="AL267" s="213">
        <v>10</v>
      </c>
      <c r="AM267" s="213">
        <v>10</v>
      </c>
      <c r="AN267" s="213">
        <v>10</v>
      </c>
      <c r="AO267" s="213">
        <v>10</v>
      </c>
      <c r="AP267" s="213">
        <v>10</v>
      </c>
      <c r="AQ267" s="213">
        <v>10</v>
      </c>
      <c r="AR267" s="213">
        <v>10</v>
      </c>
      <c r="AS267" s="213">
        <v>10</v>
      </c>
      <c r="AT267" s="213">
        <v>10</v>
      </c>
      <c r="AU267" s="213">
        <v>10</v>
      </c>
      <c r="AV267" s="213">
        <v>10</v>
      </c>
      <c r="AW267" s="213">
        <v>10</v>
      </c>
      <c r="AX267" s="213">
        <v>10</v>
      </c>
      <c r="AY267" s="213">
        <v>10</v>
      </c>
      <c r="AZ267" s="213">
        <v>10</v>
      </c>
      <c r="BA267" s="213">
        <v>10</v>
      </c>
      <c r="BB267" s="213">
        <v>10</v>
      </c>
      <c r="BC267" s="213">
        <v>10</v>
      </c>
      <c r="BD267" s="213">
        <v>10</v>
      </c>
      <c r="BE267" s="213">
        <v>10</v>
      </c>
      <c r="BF267" s="213">
        <v>10</v>
      </c>
      <c r="BG267" s="213">
        <v>10</v>
      </c>
      <c r="BH267" s="213">
        <v>10</v>
      </c>
      <c r="BI267" s="213">
        <v>10</v>
      </c>
      <c r="BJ267" s="213">
        <v>10</v>
      </c>
      <c r="BK267" s="213">
        <v>10</v>
      </c>
      <c r="BL267" s="213">
        <v>10</v>
      </c>
      <c r="BM267" s="213">
        <v>10</v>
      </c>
      <c r="BN267" s="213">
        <v>10</v>
      </c>
      <c r="BO267" s="213">
        <v>0</v>
      </c>
      <c r="BP267" s="213">
        <v>0</v>
      </c>
      <c r="BQ267" s="213">
        <v>0</v>
      </c>
      <c r="BR267" s="213">
        <v>0</v>
      </c>
      <c r="BS267" s="213">
        <v>0</v>
      </c>
      <c r="BT267" s="213">
        <v>0</v>
      </c>
      <c r="BU267" s="213">
        <v>0</v>
      </c>
      <c r="BV267" s="213">
        <v>0</v>
      </c>
      <c r="BW267" s="213">
        <v>0</v>
      </c>
      <c r="BX267" s="213">
        <v>0</v>
      </c>
      <c r="BY267" s="213">
        <v>0</v>
      </c>
      <c r="BZ267" s="213">
        <v>0</v>
      </c>
      <c r="CA267" s="213">
        <v>0</v>
      </c>
      <c r="CB267" s="213">
        <v>0</v>
      </c>
      <c r="CC267" s="213">
        <v>0</v>
      </c>
      <c r="CD267" s="213">
        <v>0</v>
      </c>
      <c r="CE267" s="213">
        <v>0</v>
      </c>
      <c r="CF267" s="213">
        <v>0</v>
      </c>
      <c r="CG267" s="213">
        <v>0</v>
      </c>
      <c r="CH267" s="213">
        <v>0</v>
      </c>
      <c r="CI267" s="213">
        <v>0</v>
      </c>
      <c r="CJ267" s="213">
        <v>0</v>
      </c>
      <c r="CK267" s="213">
        <v>0</v>
      </c>
      <c r="CL267" s="213">
        <v>0</v>
      </c>
      <c r="CM267" s="213">
        <v>0</v>
      </c>
      <c r="CN267" s="213">
        <v>0</v>
      </c>
      <c r="CO267" s="213">
        <v>0</v>
      </c>
      <c r="CP267" s="213">
        <v>0</v>
      </c>
      <c r="CQ267" s="213">
        <v>0</v>
      </c>
      <c r="CR267" s="213">
        <v>0</v>
      </c>
      <c r="CS267" s="213">
        <v>0</v>
      </c>
      <c r="CT267" s="213">
        <v>0</v>
      </c>
      <c r="CU267" s="213">
        <v>0</v>
      </c>
      <c r="CV267" s="213">
        <v>0</v>
      </c>
      <c r="CW267" s="213">
        <v>0</v>
      </c>
      <c r="CX267" s="213">
        <v>0</v>
      </c>
      <c r="CY267" s="213">
        <v>0</v>
      </c>
      <c r="CZ267" s="213">
        <v>0</v>
      </c>
      <c r="DA267" s="213">
        <v>0</v>
      </c>
      <c r="DB267" s="213">
        <v>0</v>
      </c>
      <c r="DC267" s="213">
        <v>0</v>
      </c>
      <c r="DD267" s="213">
        <v>0</v>
      </c>
      <c r="DE267" s="213">
        <v>0</v>
      </c>
      <c r="DF267" s="213">
        <v>0</v>
      </c>
      <c r="DG267" s="213">
        <v>0</v>
      </c>
      <c r="DH267" s="213">
        <v>0</v>
      </c>
      <c r="DI267" s="213">
        <v>0</v>
      </c>
      <c r="DJ267" s="213">
        <v>0</v>
      </c>
      <c r="DK267" s="213">
        <v>0</v>
      </c>
      <c r="DL267" s="213">
        <v>0</v>
      </c>
      <c r="DM267" s="213">
        <v>0</v>
      </c>
      <c r="DN267" s="213">
        <v>0</v>
      </c>
      <c r="DO267" s="213">
        <v>0</v>
      </c>
      <c r="DP267" s="213">
        <v>0</v>
      </c>
      <c r="DQ267" s="213">
        <v>0</v>
      </c>
      <c r="DR267" s="213">
        <v>0</v>
      </c>
      <c r="DS267" s="213">
        <v>0</v>
      </c>
      <c r="DT267" s="213">
        <v>0</v>
      </c>
      <c r="DU267" s="213">
        <v>0</v>
      </c>
      <c r="DV267" s="213">
        <v>0</v>
      </c>
      <c r="DW267" s="213">
        <v>0</v>
      </c>
      <c r="DX267" s="213">
        <v>0</v>
      </c>
      <c r="DY267" s="213">
        <v>0</v>
      </c>
      <c r="DZ267" s="213">
        <v>0</v>
      </c>
      <c r="EA267" s="213">
        <v>0</v>
      </c>
      <c r="EB267" s="213">
        <v>0</v>
      </c>
      <c r="EC267" s="213">
        <v>0</v>
      </c>
      <c r="ED267" s="213">
        <v>0</v>
      </c>
      <c r="EE267" s="213">
        <v>0</v>
      </c>
      <c r="EF267" s="213">
        <v>0</v>
      </c>
      <c r="EG267" s="213">
        <v>0</v>
      </c>
      <c r="EH267" s="213">
        <v>0</v>
      </c>
      <c r="EI267" s="213">
        <v>0</v>
      </c>
      <c r="EJ267" s="213">
        <v>0</v>
      </c>
      <c r="EK267" s="213">
        <v>0</v>
      </c>
      <c r="EL267" s="213">
        <v>0</v>
      </c>
      <c r="EM267" s="213">
        <v>0</v>
      </c>
      <c r="EN267" s="213">
        <v>0</v>
      </c>
      <c r="EO267" s="213">
        <v>0</v>
      </c>
      <c r="EP267" s="213">
        <v>0</v>
      </c>
      <c r="EQ267" s="213">
        <v>0</v>
      </c>
      <c r="ER267" s="213">
        <v>0</v>
      </c>
      <c r="ES267" s="213">
        <v>0</v>
      </c>
      <c r="ET267" s="213">
        <v>0</v>
      </c>
      <c r="EU267" s="213">
        <v>0</v>
      </c>
      <c r="EV267" s="213">
        <v>0</v>
      </c>
      <c r="EW267" s="213">
        <v>0</v>
      </c>
      <c r="EX267" s="213">
        <v>0</v>
      </c>
      <c r="EY267" s="213">
        <v>0</v>
      </c>
      <c r="EZ267" s="213">
        <v>0</v>
      </c>
      <c r="FA267" s="213">
        <v>0</v>
      </c>
      <c r="FB267" s="213">
        <v>0</v>
      </c>
      <c r="FC267" s="213">
        <v>0</v>
      </c>
      <c r="FD267" s="213">
        <v>0</v>
      </c>
      <c r="FE267" s="213">
        <v>0</v>
      </c>
      <c r="FF267" s="213">
        <v>0</v>
      </c>
      <c r="FG267" s="213">
        <v>0</v>
      </c>
      <c r="FH267" s="213">
        <v>0</v>
      </c>
      <c r="FI267" s="213">
        <v>0</v>
      </c>
      <c r="FJ267" s="213">
        <v>0</v>
      </c>
      <c r="FK267" s="213">
        <v>0</v>
      </c>
      <c r="FL267" s="213">
        <v>0</v>
      </c>
      <c r="FM267" s="213">
        <v>0</v>
      </c>
      <c r="FN267" s="213">
        <v>0</v>
      </c>
      <c r="FO267" s="213">
        <v>0</v>
      </c>
    </row>
    <row r="268" spans="2:171" x14ac:dyDescent="0.3">
      <c r="B268" s="208" t="s">
        <v>659</v>
      </c>
      <c r="D268" s="210">
        <f>SUM(G268:FO268)</f>
        <v>68.454483379346314</v>
      </c>
      <c r="G268" s="213" cm="1">
        <f t="array" ref="G268:FO268">IF(_xlfn.XLOOKUP(Options!$D$2,Options!$D$4:$M$4,Options!$D$94:$M$94)="JD",ConstructionDebt!G9:FO9,IF(_xlfn.XLOOKUP(Options!$D$2,Options!$D$4:$M$4,Options!$D$94:$M$94)="DM",ConstructionDebt!G25:FO25,IF(_xlfn.XLOOKUP(Options!$D$2,Options!$D$4:$M$4,Options!$D$94:$M$94)="DM+Deposit",ConstructionDebt!G40:FO40,IF(_xlfn.XLOOKUP(Options!$D$2,Options!$D$4:$M$4,Options!$D$94:$M$94)="Own Development",ConstructionDebt!G56:FO56,0))))</f>
        <v>0</v>
      </c>
      <c r="H268" s="213">
        <v>0</v>
      </c>
      <c r="I268" s="213">
        <v>0</v>
      </c>
      <c r="J268" s="213">
        <v>0</v>
      </c>
      <c r="K268" s="213">
        <v>0</v>
      </c>
      <c r="L268" s="213">
        <v>0</v>
      </c>
      <c r="M268" s="213">
        <v>0</v>
      </c>
      <c r="N268" s="213">
        <v>0</v>
      </c>
      <c r="O268" s="213">
        <v>0</v>
      </c>
      <c r="P268" s="213">
        <v>0</v>
      </c>
      <c r="Q268" s="213">
        <v>0</v>
      </c>
      <c r="R268" s="213">
        <v>0</v>
      </c>
      <c r="S268" s="213">
        <v>0</v>
      </c>
      <c r="T268" s="213">
        <v>0</v>
      </c>
      <c r="U268" s="213">
        <v>0</v>
      </c>
      <c r="V268" s="213">
        <v>0</v>
      </c>
      <c r="W268" s="213">
        <v>0</v>
      </c>
      <c r="X268" s="213">
        <v>0</v>
      </c>
      <c r="Y268" s="213">
        <v>0</v>
      </c>
      <c r="Z268" s="213">
        <v>0</v>
      </c>
      <c r="AA268" s="213">
        <v>0</v>
      </c>
      <c r="AB268" s="213">
        <v>0</v>
      </c>
      <c r="AC268" s="213">
        <v>0</v>
      </c>
      <c r="AD268" s="213">
        <v>0</v>
      </c>
      <c r="AE268" s="213">
        <v>1.8294833793463006</v>
      </c>
      <c r="AF268" s="213">
        <v>3.25</v>
      </c>
      <c r="AG268" s="213">
        <v>3.25</v>
      </c>
      <c r="AH268" s="213">
        <v>3.25</v>
      </c>
      <c r="AI268" s="213">
        <v>3.25</v>
      </c>
      <c r="AJ268" s="213">
        <v>3.25</v>
      </c>
      <c r="AK268" s="213">
        <v>3.25</v>
      </c>
      <c r="AL268" s="213">
        <v>3.1416666666666671</v>
      </c>
      <c r="AM268" s="213">
        <v>3.0333333333333332</v>
      </c>
      <c r="AN268" s="213">
        <v>2.9250000000000003</v>
      </c>
      <c r="AO268" s="213">
        <v>2.8166666666666669</v>
      </c>
      <c r="AP268" s="213">
        <v>2.7083333333333335</v>
      </c>
      <c r="AQ268" s="213">
        <v>2.6</v>
      </c>
      <c r="AR268" s="213">
        <v>2.4916666666666667</v>
      </c>
      <c r="AS268" s="213">
        <v>2.3833333333333333</v>
      </c>
      <c r="AT268" s="213">
        <v>2.2749999999999999</v>
      </c>
      <c r="AU268" s="213">
        <v>2.1666666666666665</v>
      </c>
      <c r="AV268" s="213">
        <v>2.0583333333333331</v>
      </c>
      <c r="AW268" s="213">
        <v>1.9500000000000002</v>
      </c>
      <c r="AX268" s="213">
        <v>1.8416666666666668</v>
      </c>
      <c r="AY268" s="213">
        <v>1.7333333333333334</v>
      </c>
      <c r="AZ268" s="213">
        <v>1.625</v>
      </c>
      <c r="BA268" s="213">
        <v>1.5166666666666666</v>
      </c>
      <c r="BB268" s="213">
        <v>1.4083333333333334</v>
      </c>
      <c r="BC268" s="213">
        <v>1.3</v>
      </c>
      <c r="BD268" s="213">
        <v>1.1916666666666667</v>
      </c>
      <c r="BE268" s="213">
        <v>1.0833333333333333</v>
      </c>
      <c r="BF268" s="213">
        <v>0.97500000000000009</v>
      </c>
      <c r="BG268" s="213">
        <v>0.8666666666666667</v>
      </c>
      <c r="BH268" s="213">
        <v>0.7583333333333333</v>
      </c>
      <c r="BI268" s="213">
        <v>0.65</v>
      </c>
      <c r="BJ268" s="213">
        <v>0.54166666666666663</v>
      </c>
      <c r="BK268" s="213">
        <v>0.43333333333333335</v>
      </c>
      <c r="BL268" s="213">
        <v>0.32500000000000001</v>
      </c>
      <c r="BM268" s="213">
        <v>0.21666666666666667</v>
      </c>
      <c r="BN268" s="213">
        <v>0.10833333333333334</v>
      </c>
      <c r="BO268" s="213">
        <v>0</v>
      </c>
      <c r="BP268" s="213">
        <v>0</v>
      </c>
      <c r="BQ268" s="213">
        <v>0</v>
      </c>
      <c r="BR268" s="213">
        <v>0</v>
      </c>
      <c r="BS268" s="213">
        <v>0</v>
      </c>
      <c r="BT268" s="213">
        <v>0</v>
      </c>
      <c r="BU268" s="213">
        <v>0</v>
      </c>
      <c r="BV268" s="213">
        <v>0</v>
      </c>
      <c r="BW268" s="213">
        <v>0</v>
      </c>
      <c r="BX268" s="213">
        <v>0</v>
      </c>
      <c r="BY268" s="213">
        <v>0</v>
      </c>
      <c r="BZ268" s="213">
        <v>0</v>
      </c>
      <c r="CA268" s="213">
        <v>0</v>
      </c>
      <c r="CB268" s="213">
        <v>0</v>
      </c>
      <c r="CC268" s="213">
        <v>0</v>
      </c>
      <c r="CD268" s="213">
        <v>0</v>
      </c>
      <c r="CE268" s="213">
        <v>0</v>
      </c>
      <c r="CF268" s="213">
        <v>0</v>
      </c>
      <c r="CG268" s="213">
        <v>0</v>
      </c>
      <c r="CH268" s="213">
        <v>0</v>
      </c>
      <c r="CI268" s="213">
        <v>0</v>
      </c>
      <c r="CJ268" s="213">
        <v>0</v>
      </c>
      <c r="CK268" s="213">
        <v>0</v>
      </c>
      <c r="CL268" s="213">
        <v>0</v>
      </c>
      <c r="CM268" s="213">
        <v>0</v>
      </c>
      <c r="CN268" s="213">
        <v>0</v>
      </c>
      <c r="CO268" s="213">
        <v>0</v>
      </c>
      <c r="CP268" s="213">
        <v>0</v>
      </c>
      <c r="CQ268" s="213">
        <v>0</v>
      </c>
      <c r="CR268" s="213">
        <v>0</v>
      </c>
      <c r="CS268" s="213">
        <v>0</v>
      </c>
      <c r="CT268" s="213">
        <v>0</v>
      </c>
      <c r="CU268" s="213">
        <v>0</v>
      </c>
      <c r="CV268" s="213">
        <v>0</v>
      </c>
      <c r="CW268" s="213">
        <v>0</v>
      </c>
      <c r="CX268" s="213">
        <v>0</v>
      </c>
      <c r="CY268" s="213">
        <v>0</v>
      </c>
      <c r="CZ268" s="213">
        <v>0</v>
      </c>
      <c r="DA268" s="213">
        <v>0</v>
      </c>
      <c r="DB268" s="213">
        <v>0</v>
      </c>
      <c r="DC268" s="213">
        <v>0</v>
      </c>
      <c r="DD268" s="213">
        <v>0</v>
      </c>
      <c r="DE268" s="213">
        <v>0</v>
      </c>
      <c r="DF268" s="213">
        <v>0</v>
      </c>
      <c r="DG268" s="213">
        <v>0</v>
      </c>
      <c r="DH268" s="213">
        <v>0</v>
      </c>
      <c r="DI268" s="213">
        <v>0</v>
      </c>
      <c r="DJ268" s="213">
        <v>0</v>
      </c>
      <c r="DK268" s="213">
        <v>0</v>
      </c>
      <c r="DL268" s="213">
        <v>0</v>
      </c>
      <c r="DM268" s="213">
        <v>0</v>
      </c>
      <c r="DN268" s="213">
        <v>0</v>
      </c>
      <c r="DO268" s="213">
        <v>0</v>
      </c>
      <c r="DP268" s="213">
        <v>0</v>
      </c>
      <c r="DQ268" s="213">
        <v>0</v>
      </c>
      <c r="DR268" s="213">
        <v>0</v>
      </c>
      <c r="DS268" s="213">
        <v>0</v>
      </c>
      <c r="DT268" s="213">
        <v>0</v>
      </c>
      <c r="DU268" s="213">
        <v>0</v>
      </c>
      <c r="DV268" s="213">
        <v>0</v>
      </c>
      <c r="DW268" s="213">
        <v>0</v>
      </c>
      <c r="DX268" s="213">
        <v>0</v>
      </c>
      <c r="DY268" s="213">
        <v>0</v>
      </c>
      <c r="DZ268" s="213">
        <v>0</v>
      </c>
      <c r="EA268" s="213">
        <v>0</v>
      </c>
      <c r="EB268" s="213">
        <v>0</v>
      </c>
      <c r="EC268" s="213">
        <v>0</v>
      </c>
      <c r="ED268" s="213">
        <v>0</v>
      </c>
      <c r="EE268" s="213">
        <v>0</v>
      </c>
      <c r="EF268" s="213">
        <v>0</v>
      </c>
      <c r="EG268" s="213">
        <v>0</v>
      </c>
      <c r="EH268" s="213">
        <v>0</v>
      </c>
      <c r="EI268" s="213">
        <v>0</v>
      </c>
      <c r="EJ268" s="213">
        <v>0</v>
      </c>
      <c r="EK268" s="213">
        <v>0</v>
      </c>
      <c r="EL268" s="213">
        <v>0</v>
      </c>
      <c r="EM268" s="213">
        <v>0</v>
      </c>
      <c r="EN268" s="213">
        <v>0</v>
      </c>
      <c r="EO268" s="213">
        <v>0</v>
      </c>
      <c r="EP268" s="213">
        <v>0</v>
      </c>
      <c r="EQ268" s="213">
        <v>0</v>
      </c>
      <c r="ER268" s="213">
        <v>0</v>
      </c>
      <c r="ES268" s="213">
        <v>0</v>
      </c>
      <c r="ET268" s="213">
        <v>0</v>
      </c>
      <c r="EU268" s="213">
        <v>0</v>
      </c>
      <c r="EV268" s="213">
        <v>0</v>
      </c>
      <c r="EW268" s="213">
        <v>0</v>
      </c>
      <c r="EX268" s="213">
        <v>0</v>
      </c>
      <c r="EY268" s="213">
        <v>0</v>
      </c>
      <c r="EZ268" s="213">
        <v>0</v>
      </c>
      <c r="FA268" s="213">
        <v>0</v>
      </c>
      <c r="FB268" s="213">
        <v>0</v>
      </c>
      <c r="FC268" s="213">
        <v>0</v>
      </c>
      <c r="FD268" s="213">
        <v>0</v>
      </c>
      <c r="FE268" s="213">
        <v>0</v>
      </c>
      <c r="FF268" s="213">
        <v>0</v>
      </c>
      <c r="FG268" s="213">
        <v>0</v>
      </c>
      <c r="FH268" s="213">
        <v>0</v>
      </c>
      <c r="FI268" s="213">
        <v>0</v>
      </c>
      <c r="FJ268" s="213">
        <v>0</v>
      </c>
      <c r="FK268" s="213">
        <v>0</v>
      </c>
      <c r="FL268" s="213">
        <v>0</v>
      </c>
      <c r="FM268" s="213">
        <v>0</v>
      </c>
      <c r="FN268" s="213">
        <v>0</v>
      </c>
      <c r="FO268" s="213">
        <v>0</v>
      </c>
    </row>
    <row r="269" spans="2:171" x14ac:dyDescent="0.3">
      <c r="B269" s="208" t="s">
        <v>606</v>
      </c>
      <c r="D269" s="210">
        <f t="shared" ref="D269" si="2074">SUM(G269:FO269)</f>
        <v>3</v>
      </c>
      <c r="G269" s="213">
        <f>IF(AND(_xlfn.XLOOKUP(Options!$D$2,Options!$D$4:$M$4,Options!$D$94:$M$94)="JD",MonthlyCashflow!G209=ConstructionDebt!$B$15), ConstructionDebt!$B$7,                                                                                                               IF(AND(_xlfn.XLOOKUP(Options!$D$2,Options!$D$4:$M$4,Options!$D$94:$M$94)="DM",MonthlyCashflow!G209=ConstructionDebt!$B$31),ConstructionDebt!$B$23,                                                                                                               IF(AND(_xlfn.XLOOKUP(Options!$D$2,Options!$D$4:$M$4,Options!$D$94:$M$94)="DM+Deposit",MonthlyCashflow!G209=ConstructionDebt!$B$47),ConstructionDebt!$B$38,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Development",MonthlyCashflow!G209=ConstructionDebt!$B$62),ConstructionDebt!$B$54, ))))</f>
        <v>0</v>
      </c>
      <c r="H269" s="213">
        <f>IF(AND(_xlfn.XLOOKUP(Options!$D$2,Options!$D$4:$M$4,Options!$D$94:$M$94)="JD",MonthlyCashflow!H209=ConstructionDebt!$B$15), ConstructionDebt!$B$7,                                                                                                               IF(AND(_xlfn.XLOOKUP(Options!$D$2,Options!$D$4:$M$4,Options!$D$94:$M$94)="DM",MonthlyCashflow!H209=ConstructionDebt!$B$31),ConstructionDebt!$B$23,                                                                                                               IF(AND(_xlfn.XLOOKUP(Options!$D$2,Options!$D$4:$M$4,Options!$D$94:$M$94)="DM+Deposit",MonthlyCashflow!H209=ConstructionDebt!$B$47),ConstructionDebt!$B$38,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Development",MonthlyCashflow!H209=ConstructionDebt!$B$62),ConstructionDebt!$B$54, ))))</f>
        <v>0</v>
      </c>
      <c r="I269" s="213">
        <f>IF(AND(_xlfn.XLOOKUP(Options!$D$2,Options!$D$4:$M$4,Options!$D$94:$M$94)="JD",MonthlyCashflow!I209=ConstructionDebt!$B$15), ConstructionDebt!$B$7,                                                                                                               IF(AND(_xlfn.XLOOKUP(Options!$D$2,Options!$D$4:$M$4,Options!$D$94:$M$94)="DM",MonthlyCashflow!I209=ConstructionDebt!$B$31),ConstructionDebt!$B$23,                                                                                                               IF(AND(_xlfn.XLOOKUP(Options!$D$2,Options!$D$4:$M$4,Options!$D$94:$M$94)="DM+Deposit",MonthlyCashflow!I209=ConstructionDebt!$B$47),ConstructionDebt!$B$38,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Development",MonthlyCashflow!I209=ConstructionDebt!$B$62),ConstructionDebt!$B$54, ))))</f>
        <v>0</v>
      </c>
      <c r="J269" s="213">
        <f>IF(AND(_xlfn.XLOOKUP(Options!$D$2,Options!$D$4:$M$4,Options!$D$94:$M$94)="JD",MonthlyCashflow!J209=ConstructionDebt!$B$15), ConstructionDebt!$B$7,                                                                                                               IF(AND(_xlfn.XLOOKUP(Options!$D$2,Options!$D$4:$M$4,Options!$D$94:$M$94)="DM",MonthlyCashflow!J209=ConstructionDebt!$B$31),ConstructionDebt!$B$23,                                                                                                               IF(AND(_xlfn.XLOOKUP(Options!$D$2,Options!$D$4:$M$4,Options!$D$94:$M$94)="DM+Deposit",MonthlyCashflow!J209=ConstructionDebt!$B$47),ConstructionDebt!$B$38,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Development",MonthlyCashflow!J209=ConstructionDebt!$B$62),ConstructionDebt!$B$54, ))))</f>
        <v>0</v>
      </c>
      <c r="K269" s="213">
        <f>IF(AND(_xlfn.XLOOKUP(Options!$D$2,Options!$D$4:$M$4,Options!$D$94:$M$94)="JD",MonthlyCashflow!K209=ConstructionDebt!$B$15), ConstructionDebt!$B$7,                                                                                                               IF(AND(_xlfn.XLOOKUP(Options!$D$2,Options!$D$4:$M$4,Options!$D$94:$M$94)="DM",MonthlyCashflow!K209=ConstructionDebt!$B$31),ConstructionDebt!$B$23,                                                                                                               IF(AND(_xlfn.XLOOKUP(Options!$D$2,Options!$D$4:$M$4,Options!$D$94:$M$94)="DM+Deposit",MonthlyCashflow!K209=ConstructionDebt!$B$47),ConstructionDebt!$B$38,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Development",MonthlyCashflow!K209=ConstructionDebt!$B$62),ConstructionDebt!$B$54, ))))</f>
        <v>0</v>
      </c>
      <c r="L269" s="213">
        <f>IF(AND(_xlfn.XLOOKUP(Options!$D$2,Options!$D$4:$M$4,Options!$D$94:$M$94)="JD",MonthlyCashflow!L209=ConstructionDebt!$B$15), ConstructionDebt!$B$7,                                                                                                               IF(AND(_xlfn.XLOOKUP(Options!$D$2,Options!$D$4:$M$4,Options!$D$94:$M$94)="DM",MonthlyCashflow!L209=ConstructionDebt!$B$31),ConstructionDebt!$B$23,                                                                                                               IF(AND(_xlfn.XLOOKUP(Options!$D$2,Options!$D$4:$M$4,Options!$D$94:$M$94)="DM+Deposit",MonthlyCashflow!L209=ConstructionDebt!$B$47),ConstructionDebt!$B$38,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Development",MonthlyCashflow!L209=ConstructionDebt!$B$62),ConstructionDebt!$B$54, ))))</f>
        <v>0</v>
      </c>
      <c r="M269" s="213">
        <f>IF(AND(_xlfn.XLOOKUP(Options!$D$2,Options!$D$4:$M$4,Options!$D$94:$M$94)="JD",MonthlyCashflow!M209=ConstructionDebt!$B$15), ConstructionDebt!$B$7,                                                                                                               IF(AND(_xlfn.XLOOKUP(Options!$D$2,Options!$D$4:$M$4,Options!$D$94:$M$94)="DM",MonthlyCashflow!M209=ConstructionDebt!$B$31),ConstructionDebt!$B$23,                                                                                                               IF(AND(_xlfn.XLOOKUP(Options!$D$2,Options!$D$4:$M$4,Options!$D$94:$M$94)="DM+Deposit",MonthlyCashflow!M209=ConstructionDebt!$B$47),ConstructionDebt!$B$38,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Development",MonthlyCashflow!M209=ConstructionDebt!$B$62),ConstructionDebt!$B$54, ))))</f>
        <v>0</v>
      </c>
      <c r="N269" s="213">
        <f>IF(AND(_xlfn.XLOOKUP(Options!$D$2,Options!$D$4:$M$4,Options!$D$94:$M$94)="JD",MonthlyCashflow!N209=ConstructionDebt!$B$15), ConstructionDebt!$B$7,                                                                                                               IF(AND(_xlfn.XLOOKUP(Options!$D$2,Options!$D$4:$M$4,Options!$D$94:$M$94)="DM",MonthlyCashflow!N209=ConstructionDebt!$B$31),ConstructionDebt!$B$23,                                                                                                               IF(AND(_xlfn.XLOOKUP(Options!$D$2,Options!$D$4:$M$4,Options!$D$94:$M$94)="DM+Deposit",MonthlyCashflow!N209=ConstructionDebt!$B$47),ConstructionDebt!$B$38,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Development",MonthlyCashflow!N209=ConstructionDebt!$B$62),ConstructionDebt!$B$54, ))))</f>
        <v>0</v>
      </c>
      <c r="O269" s="213">
        <f>IF(AND(_xlfn.XLOOKUP(Options!$D$2,Options!$D$4:$M$4,Options!$D$94:$M$94)="JD",MonthlyCashflow!O209=ConstructionDebt!$B$15), ConstructionDebt!$B$7,                                                                                                               IF(AND(_xlfn.XLOOKUP(Options!$D$2,Options!$D$4:$M$4,Options!$D$94:$M$94)="DM",MonthlyCashflow!O209=ConstructionDebt!$B$31),ConstructionDebt!$B$23,                                                                                                               IF(AND(_xlfn.XLOOKUP(Options!$D$2,Options!$D$4:$M$4,Options!$D$94:$M$94)="DM+Deposit",MonthlyCashflow!O209=ConstructionDebt!$B$47),ConstructionDebt!$B$38,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Development",MonthlyCashflow!O209=ConstructionDebt!$B$62),ConstructionDebt!$B$54, ))))</f>
        <v>0</v>
      </c>
      <c r="P269" s="213">
        <f>IF(AND(_xlfn.XLOOKUP(Options!$D$2,Options!$D$4:$M$4,Options!$D$94:$M$94)="JD",MonthlyCashflow!P209=ConstructionDebt!$B$15), ConstructionDebt!$B$7,                                                                                                               IF(AND(_xlfn.XLOOKUP(Options!$D$2,Options!$D$4:$M$4,Options!$D$94:$M$94)="DM",MonthlyCashflow!P209=ConstructionDebt!$B$31),ConstructionDebt!$B$23,                                                                                                               IF(AND(_xlfn.XLOOKUP(Options!$D$2,Options!$D$4:$M$4,Options!$D$94:$M$94)="DM+Deposit",MonthlyCashflow!P209=ConstructionDebt!$B$47),ConstructionDebt!$B$38,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Development",MonthlyCashflow!P209=ConstructionDebt!$B$62),ConstructionDebt!$B$54, ))))</f>
        <v>0</v>
      </c>
      <c r="Q269" s="213">
        <f>IF(AND(_xlfn.XLOOKUP(Options!$D$2,Options!$D$4:$M$4,Options!$D$94:$M$94)="JD",MonthlyCashflow!Q209=ConstructionDebt!$B$15), ConstructionDebt!$B$7,                                                                                                               IF(AND(_xlfn.XLOOKUP(Options!$D$2,Options!$D$4:$M$4,Options!$D$94:$M$94)="DM",MonthlyCashflow!Q209=ConstructionDebt!$B$31),ConstructionDebt!$B$23,                                                                                                               IF(AND(_xlfn.XLOOKUP(Options!$D$2,Options!$D$4:$M$4,Options!$D$94:$M$94)="DM+Deposit",MonthlyCashflow!Q209=ConstructionDebt!$B$47),ConstructionDebt!$B$38,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Development",MonthlyCashflow!Q209=ConstructionDebt!$B$62),ConstructionDebt!$B$54, ))))</f>
        <v>0</v>
      </c>
      <c r="R269" s="213">
        <f>IF(AND(_xlfn.XLOOKUP(Options!$D$2,Options!$D$4:$M$4,Options!$D$94:$M$94)="JD",MonthlyCashflow!R209=ConstructionDebt!$B$15), ConstructionDebt!$B$7,                                                                                                               IF(AND(_xlfn.XLOOKUP(Options!$D$2,Options!$D$4:$M$4,Options!$D$94:$M$94)="DM",MonthlyCashflow!R209=ConstructionDebt!$B$31),ConstructionDebt!$B$23,                                                                                                               IF(AND(_xlfn.XLOOKUP(Options!$D$2,Options!$D$4:$M$4,Options!$D$94:$M$94)="DM+Deposit",MonthlyCashflow!R209=ConstructionDebt!$B$47),ConstructionDebt!$B$38,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Development",MonthlyCashflow!R209=ConstructionDebt!$B$62),ConstructionDebt!$B$54, ))))</f>
        <v>3</v>
      </c>
      <c r="S269" s="213">
        <f>IF(AND(_xlfn.XLOOKUP(Options!$D$2,Options!$D$4:$M$4,Options!$D$94:$M$94)="JD",MonthlyCashflow!S209=ConstructionDebt!$B$15), ConstructionDebt!$B$7,                                                                                                               IF(AND(_xlfn.XLOOKUP(Options!$D$2,Options!$D$4:$M$4,Options!$D$94:$M$94)="DM",MonthlyCashflow!S209=ConstructionDebt!$B$31),ConstructionDebt!$B$23,                                                                                                               IF(AND(_xlfn.XLOOKUP(Options!$D$2,Options!$D$4:$M$4,Options!$D$94:$M$94)="DM+Deposit",MonthlyCashflow!S209=ConstructionDebt!$B$47),ConstructionDebt!$B$38,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Development",MonthlyCashflow!S209=ConstructionDebt!$B$62),ConstructionDebt!$B$54, ))))</f>
        <v>0</v>
      </c>
      <c r="T269" s="213">
        <f>IF(AND(_xlfn.XLOOKUP(Options!$D$2,Options!$D$4:$M$4,Options!$D$94:$M$94)="JD",MonthlyCashflow!T209=ConstructionDebt!$B$15), ConstructionDebt!$B$7,                                                                                                               IF(AND(_xlfn.XLOOKUP(Options!$D$2,Options!$D$4:$M$4,Options!$D$94:$M$94)="DM",MonthlyCashflow!T209=ConstructionDebt!$B$31),ConstructionDebt!$B$23,                                                                                                               IF(AND(_xlfn.XLOOKUP(Options!$D$2,Options!$D$4:$M$4,Options!$D$94:$M$94)="DM+Deposit",MonthlyCashflow!T209=ConstructionDebt!$B$47),ConstructionDebt!$B$38,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Development",MonthlyCashflow!T209=ConstructionDebt!$B$62),ConstructionDebt!$B$54, ))))</f>
        <v>0</v>
      </c>
      <c r="U269" s="213">
        <f>IF(AND(_xlfn.XLOOKUP(Options!$D$2,Options!$D$4:$M$4,Options!$D$94:$M$94)="JD",MonthlyCashflow!U209=ConstructionDebt!$B$15), ConstructionDebt!$B$7,                                                                                                               IF(AND(_xlfn.XLOOKUP(Options!$D$2,Options!$D$4:$M$4,Options!$D$94:$M$94)="DM",MonthlyCashflow!U209=ConstructionDebt!$B$31),ConstructionDebt!$B$23,                                                                                                               IF(AND(_xlfn.XLOOKUP(Options!$D$2,Options!$D$4:$M$4,Options!$D$94:$M$94)="DM+Deposit",MonthlyCashflow!U209=ConstructionDebt!$B$47),ConstructionDebt!$B$38,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Development",MonthlyCashflow!U209=ConstructionDebt!$B$62),ConstructionDebt!$B$54, ))))</f>
        <v>0</v>
      </c>
      <c r="V269" s="213">
        <f>IF(AND(_xlfn.XLOOKUP(Options!$D$2,Options!$D$4:$M$4,Options!$D$94:$M$94)="JD",MonthlyCashflow!V209=ConstructionDebt!$B$15), ConstructionDebt!$B$7,                                                                                                               IF(AND(_xlfn.XLOOKUP(Options!$D$2,Options!$D$4:$M$4,Options!$D$94:$M$94)="DM",MonthlyCashflow!V209=ConstructionDebt!$B$31),ConstructionDebt!$B$23,                                                                                                               IF(AND(_xlfn.XLOOKUP(Options!$D$2,Options!$D$4:$M$4,Options!$D$94:$M$94)="DM+Deposit",MonthlyCashflow!V209=ConstructionDebt!$B$47),ConstructionDebt!$B$38,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Development",MonthlyCashflow!V209=ConstructionDebt!$B$62),ConstructionDebt!$B$54, ))))</f>
        <v>0</v>
      </c>
      <c r="W269" s="213">
        <f>IF(AND(_xlfn.XLOOKUP(Options!$D$2,Options!$D$4:$M$4,Options!$D$94:$M$94)="JD",MonthlyCashflow!W209=ConstructionDebt!$B$15), ConstructionDebt!$B$7,                                                                                                               IF(AND(_xlfn.XLOOKUP(Options!$D$2,Options!$D$4:$M$4,Options!$D$94:$M$94)="DM",MonthlyCashflow!W209=ConstructionDebt!$B$31),ConstructionDebt!$B$23,                                                                                                               IF(AND(_xlfn.XLOOKUP(Options!$D$2,Options!$D$4:$M$4,Options!$D$94:$M$94)="DM+Deposit",MonthlyCashflow!W209=ConstructionDebt!$B$47),ConstructionDebt!$B$38,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Development",MonthlyCashflow!W209=ConstructionDebt!$B$62),ConstructionDebt!$B$54, ))))</f>
        <v>0</v>
      </c>
      <c r="X269" s="213">
        <f>IF(AND(_xlfn.XLOOKUP(Options!$D$2,Options!$D$4:$M$4,Options!$D$94:$M$94)="JD",MonthlyCashflow!X209=ConstructionDebt!$B$15), ConstructionDebt!$B$7,                                                                                                               IF(AND(_xlfn.XLOOKUP(Options!$D$2,Options!$D$4:$M$4,Options!$D$94:$M$94)="DM",MonthlyCashflow!X209=ConstructionDebt!$B$31),ConstructionDebt!$B$23,                                                                                                               IF(AND(_xlfn.XLOOKUP(Options!$D$2,Options!$D$4:$M$4,Options!$D$94:$M$94)="DM+Deposit",MonthlyCashflow!X209=ConstructionDebt!$B$47),ConstructionDebt!$B$38,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Development",MonthlyCashflow!X209=ConstructionDebt!$B$62),ConstructionDebt!$B$54, ))))</f>
        <v>0</v>
      </c>
      <c r="Y269" s="213">
        <f>IF(AND(_xlfn.XLOOKUP(Options!$D$2,Options!$D$4:$M$4,Options!$D$94:$M$94)="JD",MonthlyCashflow!Y209=ConstructionDebt!$B$15), ConstructionDebt!$B$7,                                                                                                               IF(AND(_xlfn.XLOOKUP(Options!$D$2,Options!$D$4:$M$4,Options!$D$94:$M$94)="DM",MonthlyCashflow!Y209=ConstructionDebt!$B$31),ConstructionDebt!$B$23,                                                                                                               IF(AND(_xlfn.XLOOKUP(Options!$D$2,Options!$D$4:$M$4,Options!$D$94:$M$94)="DM+Deposit",MonthlyCashflow!Y209=ConstructionDebt!$B$47),ConstructionDebt!$B$38,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Development",MonthlyCashflow!Y209=ConstructionDebt!$B$62),ConstructionDebt!$B$54, ))))</f>
        <v>0</v>
      </c>
      <c r="Z269" s="213">
        <f>IF(AND(_xlfn.XLOOKUP(Options!$D$2,Options!$D$4:$M$4,Options!$D$94:$M$94)="JD",MonthlyCashflow!Z209=ConstructionDebt!$B$15), ConstructionDebt!$B$7,                                                                                                               IF(AND(_xlfn.XLOOKUP(Options!$D$2,Options!$D$4:$M$4,Options!$D$94:$M$94)="DM",MonthlyCashflow!Z209=ConstructionDebt!$B$31),ConstructionDebt!$B$23,                                                                                                               IF(AND(_xlfn.XLOOKUP(Options!$D$2,Options!$D$4:$M$4,Options!$D$94:$M$94)="DM+Deposit",MonthlyCashflow!Z209=ConstructionDebt!$B$47),ConstructionDebt!$B$38,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Development",MonthlyCashflow!Z209=ConstructionDebt!$B$62),ConstructionDebt!$B$54, ))))</f>
        <v>0</v>
      </c>
      <c r="AA269" s="213">
        <f>IF(AND(_xlfn.XLOOKUP(Options!$D$2,Options!$D$4:$M$4,Options!$D$94:$M$94)="JD",MonthlyCashflow!AA209=ConstructionDebt!$B$15), ConstructionDebt!$B$7,                                                                                                               IF(AND(_xlfn.XLOOKUP(Options!$D$2,Options!$D$4:$M$4,Options!$D$94:$M$94)="DM",MonthlyCashflow!AA209=ConstructionDebt!$B$31),ConstructionDebt!$B$23,                                                                                                               IF(AND(_xlfn.XLOOKUP(Options!$D$2,Options!$D$4:$M$4,Options!$D$94:$M$94)="DM+Deposit",MonthlyCashflow!AA209=ConstructionDebt!$B$47),ConstructionDebt!$B$38,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Development",MonthlyCashflow!AA209=ConstructionDebt!$B$62),ConstructionDebt!$B$54, ))))</f>
        <v>0</v>
      </c>
      <c r="AB269" s="213">
        <f>IF(AND(_xlfn.XLOOKUP(Options!$D$2,Options!$D$4:$M$4,Options!$D$94:$M$94)="JD",MonthlyCashflow!AB209=ConstructionDebt!$B$15), ConstructionDebt!$B$7,                                                                                                               IF(AND(_xlfn.XLOOKUP(Options!$D$2,Options!$D$4:$M$4,Options!$D$94:$M$94)="DM",MonthlyCashflow!AB209=ConstructionDebt!$B$31),ConstructionDebt!$B$23,                                                                                                               IF(AND(_xlfn.XLOOKUP(Options!$D$2,Options!$D$4:$M$4,Options!$D$94:$M$94)="DM+Deposit",MonthlyCashflow!AB209=ConstructionDebt!$B$47),ConstructionDebt!$B$38,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Development",MonthlyCashflow!AB209=ConstructionDebt!$B$62),ConstructionDebt!$B$54, ))))</f>
        <v>0</v>
      </c>
      <c r="AC269" s="213">
        <f>IF(AND(_xlfn.XLOOKUP(Options!$D$2,Options!$D$4:$M$4,Options!$D$94:$M$94)="JD",MonthlyCashflow!AC209=ConstructionDebt!$B$15), ConstructionDebt!$B$7,                                                                                                               IF(AND(_xlfn.XLOOKUP(Options!$D$2,Options!$D$4:$M$4,Options!$D$94:$M$94)="DM",MonthlyCashflow!AC209=ConstructionDebt!$B$31),ConstructionDebt!$B$23,                                                                                                               IF(AND(_xlfn.XLOOKUP(Options!$D$2,Options!$D$4:$M$4,Options!$D$94:$M$94)="DM+Deposit",MonthlyCashflow!AC209=ConstructionDebt!$B$47),ConstructionDebt!$B$38,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Development",MonthlyCashflow!AC209=ConstructionDebt!$B$62),ConstructionDebt!$B$54, ))))</f>
        <v>0</v>
      </c>
      <c r="AD269" s="213">
        <f>IF(AND(_xlfn.XLOOKUP(Options!$D$2,Options!$D$4:$M$4,Options!$D$94:$M$94)="JD",MonthlyCashflow!AD209=ConstructionDebt!$B$15), ConstructionDebt!$B$7,                                                                                                               IF(AND(_xlfn.XLOOKUP(Options!$D$2,Options!$D$4:$M$4,Options!$D$94:$M$94)="DM",MonthlyCashflow!AD209=ConstructionDebt!$B$31),ConstructionDebt!$B$23,                                                                                                               IF(AND(_xlfn.XLOOKUP(Options!$D$2,Options!$D$4:$M$4,Options!$D$94:$M$94)="DM+Deposit",MonthlyCashflow!AD209=ConstructionDebt!$B$47),ConstructionDebt!$B$38,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Development",MonthlyCashflow!AD209=ConstructionDebt!$B$62),ConstructionDebt!$B$54, ))))</f>
        <v>0</v>
      </c>
      <c r="AE269" s="213">
        <f>IF(AND(_xlfn.XLOOKUP(Options!$D$2,Options!$D$4:$M$4,Options!$D$94:$M$94)="JD",MonthlyCashflow!AE209=ConstructionDebt!$B$15), ConstructionDebt!$B$7,                                                                                                               IF(AND(_xlfn.XLOOKUP(Options!$D$2,Options!$D$4:$M$4,Options!$D$94:$M$94)="DM",MonthlyCashflow!AE209=ConstructionDebt!$B$31),ConstructionDebt!$B$23,                                                                                                               IF(AND(_xlfn.XLOOKUP(Options!$D$2,Options!$D$4:$M$4,Options!$D$94:$M$94)="DM+Deposit",MonthlyCashflow!AE209=ConstructionDebt!$B$47),ConstructionDebt!$B$38,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Development",MonthlyCashflow!AE209=ConstructionDebt!$B$62),ConstructionDebt!$B$54, ))))</f>
        <v>0</v>
      </c>
      <c r="AF269" s="213">
        <f>IF(AND(_xlfn.XLOOKUP(Options!$D$2,Options!$D$4:$M$4,Options!$D$94:$M$94)="JD",MonthlyCashflow!AF209=ConstructionDebt!$B$15), ConstructionDebt!$B$7,                                                                                                               IF(AND(_xlfn.XLOOKUP(Options!$D$2,Options!$D$4:$M$4,Options!$D$94:$M$94)="DM",MonthlyCashflow!AF209=ConstructionDebt!$B$31),ConstructionDebt!$B$23,                                                                                                               IF(AND(_xlfn.XLOOKUP(Options!$D$2,Options!$D$4:$M$4,Options!$D$94:$M$94)="DM+Deposit",MonthlyCashflow!AF209=ConstructionDebt!$B$47),ConstructionDebt!$B$38,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Development",MonthlyCashflow!AF209=ConstructionDebt!$B$62),ConstructionDebt!$B$54, ))))</f>
        <v>0</v>
      </c>
      <c r="AG269" s="213">
        <f>IF(AND(_xlfn.XLOOKUP(Options!$D$2,Options!$D$4:$M$4,Options!$D$94:$M$94)="JD",MonthlyCashflow!AG209=ConstructionDebt!$B$15), ConstructionDebt!$B$7,                                                                                                               IF(AND(_xlfn.XLOOKUP(Options!$D$2,Options!$D$4:$M$4,Options!$D$94:$M$94)="DM",MonthlyCashflow!AG209=ConstructionDebt!$B$31),ConstructionDebt!$B$23,                                                                                                               IF(AND(_xlfn.XLOOKUP(Options!$D$2,Options!$D$4:$M$4,Options!$D$94:$M$94)="DM+Deposit",MonthlyCashflow!AG209=ConstructionDebt!$B$47),ConstructionDebt!$B$38,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Development",MonthlyCashflow!AG209=ConstructionDebt!$B$62),ConstructionDebt!$B$54, ))))</f>
        <v>0</v>
      </c>
      <c r="AH269" s="213">
        <f>IF(AND(_xlfn.XLOOKUP(Options!$D$2,Options!$D$4:$M$4,Options!$D$94:$M$94)="JD",MonthlyCashflow!AH209=ConstructionDebt!$B$15), ConstructionDebt!$B$7,                                                                                                               IF(AND(_xlfn.XLOOKUP(Options!$D$2,Options!$D$4:$M$4,Options!$D$94:$M$94)="DM",MonthlyCashflow!AH209=ConstructionDebt!$B$31),ConstructionDebt!$B$23,                                                                                                               IF(AND(_xlfn.XLOOKUP(Options!$D$2,Options!$D$4:$M$4,Options!$D$94:$M$94)="DM+Deposit",MonthlyCashflow!AH209=ConstructionDebt!$B$47),ConstructionDebt!$B$38,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Development",MonthlyCashflow!AH209=ConstructionDebt!$B$62),ConstructionDebt!$B$54, ))))</f>
        <v>0</v>
      </c>
      <c r="AI269" s="213">
        <f>IF(AND(_xlfn.XLOOKUP(Options!$D$2,Options!$D$4:$M$4,Options!$D$94:$M$94)="JD",MonthlyCashflow!AI209=ConstructionDebt!$B$15), ConstructionDebt!$B$7,                                                                                                               IF(AND(_xlfn.XLOOKUP(Options!$D$2,Options!$D$4:$M$4,Options!$D$94:$M$94)="DM",MonthlyCashflow!AI209=ConstructionDebt!$B$31),ConstructionDebt!$B$23,                                                                                                               IF(AND(_xlfn.XLOOKUP(Options!$D$2,Options!$D$4:$M$4,Options!$D$94:$M$94)="DM+Deposit",MonthlyCashflow!AI209=ConstructionDebt!$B$47),ConstructionDebt!$B$38,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Development",MonthlyCashflow!AI209=ConstructionDebt!$B$62),ConstructionDebt!$B$54, ))))</f>
        <v>0</v>
      </c>
      <c r="AJ269" s="213">
        <f>IF(AND(_xlfn.XLOOKUP(Options!$D$2,Options!$D$4:$M$4,Options!$D$94:$M$94)="JD",MonthlyCashflow!AJ209=ConstructionDebt!$B$15), ConstructionDebt!$B$7,                                                                                                               IF(AND(_xlfn.XLOOKUP(Options!$D$2,Options!$D$4:$M$4,Options!$D$94:$M$94)="DM",MonthlyCashflow!AJ209=ConstructionDebt!$B$31),ConstructionDebt!$B$23,                                                                                                               IF(AND(_xlfn.XLOOKUP(Options!$D$2,Options!$D$4:$M$4,Options!$D$94:$M$94)="DM+Deposit",MonthlyCashflow!AJ209=ConstructionDebt!$B$47),ConstructionDebt!$B$38,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Development",MonthlyCashflow!AJ209=ConstructionDebt!$B$62),ConstructionDebt!$B$54, ))))</f>
        <v>0</v>
      </c>
      <c r="AK269" s="213">
        <f>IF(AND(_xlfn.XLOOKUP(Options!$D$2,Options!$D$4:$M$4,Options!$D$94:$M$94)="JD",MonthlyCashflow!AK209=ConstructionDebt!$B$15), ConstructionDebt!$B$7,                                                                                                               IF(AND(_xlfn.XLOOKUP(Options!$D$2,Options!$D$4:$M$4,Options!$D$94:$M$94)="DM",MonthlyCashflow!AK209=ConstructionDebt!$B$31),ConstructionDebt!$B$23,                                                                                                               IF(AND(_xlfn.XLOOKUP(Options!$D$2,Options!$D$4:$M$4,Options!$D$94:$M$94)="DM+Deposit",MonthlyCashflow!AK209=ConstructionDebt!$B$47),ConstructionDebt!$B$38,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Development",MonthlyCashflow!AK209=ConstructionDebt!$B$62),ConstructionDebt!$B$54, ))))</f>
        <v>0</v>
      </c>
      <c r="AL269" s="213">
        <f>IF(AND(_xlfn.XLOOKUP(Options!$D$2,Options!$D$4:$M$4,Options!$D$94:$M$94)="JD",MonthlyCashflow!AL209=ConstructionDebt!$B$15), ConstructionDebt!$B$7,                                                                                                               IF(AND(_xlfn.XLOOKUP(Options!$D$2,Options!$D$4:$M$4,Options!$D$94:$M$94)="DM",MonthlyCashflow!AL209=ConstructionDebt!$B$31),ConstructionDebt!$B$23,                                                                                                               IF(AND(_xlfn.XLOOKUP(Options!$D$2,Options!$D$4:$M$4,Options!$D$94:$M$94)="DM+Deposit",MonthlyCashflow!AL209=ConstructionDebt!$B$47),ConstructionDebt!$B$38,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Development",MonthlyCashflow!AL209=ConstructionDebt!$B$62),ConstructionDebt!$B$54, ))))</f>
        <v>0</v>
      </c>
      <c r="AM269" s="213">
        <f>IF(AND(_xlfn.XLOOKUP(Options!$D$2,Options!$D$4:$M$4,Options!$D$94:$M$94)="JD",MonthlyCashflow!AM209=ConstructionDebt!$B$15), ConstructionDebt!$B$7,                                                                                                               IF(AND(_xlfn.XLOOKUP(Options!$D$2,Options!$D$4:$M$4,Options!$D$94:$M$94)="DM",MonthlyCashflow!AM209=ConstructionDebt!$B$31),ConstructionDebt!$B$23,                                                                                                               IF(AND(_xlfn.XLOOKUP(Options!$D$2,Options!$D$4:$M$4,Options!$D$94:$M$94)="DM+Deposit",MonthlyCashflow!AM209=ConstructionDebt!$B$47),ConstructionDebt!$B$38,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Development",MonthlyCashflow!AM209=ConstructionDebt!$B$62),ConstructionDebt!$B$54, ))))</f>
        <v>0</v>
      </c>
      <c r="AN269" s="213">
        <f>IF(AND(_xlfn.XLOOKUP(Options!$D$2,Options!$D$4:$M$4,Options!$D$94:$M$94)="JD",MonthlyCashflow!AN209=ConstructionDebt!$B$15), ConstructionDebt!$B$7,                                                                                                               IF(AND(_xlfn.XLOOKUP(Options!$D$2,Options!$D$4:$M$4,Options!$D$94:$M$94)="DM",MonthlyCashflow!AN209=ConstructionDebt!$B$31),ConstructionDebt!$B$23,                                                                                                               IF(AND(_xlfn.XLOOKUP(Options!$D$2,Options!$D$4:$M$4,Options!$D$94:$M$94)="DM+Deposit",MonthlyCashflow!AN209=ConstructionDebt!$B$47),ConstructionDebt!$B$38,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Development",MonthlyCashflow!AN209=ConstructionDebt!$B$62),ConstructionDebt!$B$54, ))))</f>
        <v>0</v>
      </c>
      <c r="AO269" s="213">
        <f>IF(AND(_xlfn.XLOOKUP(Options!$D$2,Options!$D$4:$M$4,Options!$D$94:$M$94)="JD",MonthlyCashflow!AO209=ConstructionDebt!$B$15), ConstructionDebt!$B$7,                                                                                                               IF(AND(_xlfn.XLOOKUP(Options!$D$2,Options!$D$4:$M$4,Options!$D$94:$M$94)="DM",MonthlyCashflow!AO209=ConstructionDebt!$B$31),ConstructionDebt!$B$23,                                                                                                               IF(AND(_xlfn.XLOOKUP(Options!$D$2,Options!$D$4:$M$4,Options!$D$94:$M$94)="DM+Deposit",MonthlyCashflow!AO209=ConstructionDebt!$B$47),ConstructionDebt!$B$38,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Development",MonthlyCashflow!AO209=ConstructionDebt!$B$62),ConstructionDebt!$B$54, ))))</f>
        <v>0</v>
      </c>
      <c r="AP269" s="213">
        <f>IF(AND(_xlfn.XLOOKUP(Options!$D$2,Options!$D$4:$M$4,Options!$D$94:$M$94)="JD",MonthlyCashflow!AP209=ConstructionDebt!$B$15), ConstructionDebt!$B$7,                                                                                                               IF(AND(_xlfn.XLOOKUP(Options!$D$2,Options!$D$4:$M$4,Options!$D$94:$M$94)="DM",MonthlyCashflow!AP209=ConstructionDebt!$B$31),ConstructionDebt!$B$23,                                                                                                               IF(AND(_xlfn.XLOOKUP(Options!$D$2,Options!$D$4:$M$4,Options!$D$94:$M$94)="DM+Deposit",MonthlyCashflow!AP209=ConstructionDebt!$B$47),ConstructionDebt!$B$38,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Development",MonthlyCashflow!AP209=ConstructionDebt!$B$62),ConstructionDebt!$B$54, ))))</f>
        <v>0</v>
      </c>
      <c r="AQ269" s="213">
        <f>IF(AND(_xlfn.XLOOKUP(Options!$D$2,Options!$D$4:$M$4,Options!$D$94:$M$94)="JD",MonthlyCashflow!AQ209=ConstructionDebt!$B$15), ConstructionDebt!$B$7,                                                                                                               IF(AND(_xlfn.XLOOKUP(Options!$D$2,Options!$D$4:$M$4,Options!$D$94:$M$94)="DM",MonthlyCashflow!AQ209=ConstructionDebt!$B$31),ConstructionDebt!$B$23,                                                                                                               IF(AND(_xlfn.XLOOKUP(Options!$D$2,Options!$D$4:$M$4,Options!$D$94:$M$94)="DM+Deposit",MonthlyCashflow!AQ209=ConstructionDebt!$B$47),ConstructionDebt!$B$38,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Development",MonthlyCashflow!AQ209=ConstructionDebt!$B$62),ConstructionDebt!$B$54, ))))</f>
        <v>0</v>
      </c>
      <c r="AR269" s="213">
        <f>IF(AND(_xlfn.XLOOKUP(Options!$D$2,Options!$D$4:$M$4,Options!$D$94:$M$94)="JD",MonthlyCashflow!AR209=ConstructionDebt!$B$15), ConstructionDebt!$B$7,                                                                                                               IF(AND(_xlfn.XLOOKUP(Options!$D$2,Options!$D$4:$M$4,Options!$D$94:$M$94)="DM",MonthlyCashflow!AR209=ConstructionDebt!$B$31),ConstructionDebt!$B$23,                                                                                                               IF(AND(_xlfn.XLOOKUP(Options!$D$2,Options!$D$4:$M$4,Options!$D$94:$M$94)="DM+Deposit",MonthlyCashflow!AR209=ConstructionDebt!$B$47),ConstructionDebt!$B$38,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Development",MonthlyCashflow!AR209=ConstructionDebt!$B$62),ConstructionDebt!$B$54, ))))</f>
        <v>0</v>
      </c>
      <c r="AS269" s="213">
        <f>IF(AND(_xlfn.XLOOKUP(Options!$D$2,Options!$D$4:$M$4,Options!$D$94:$M$94)="JD",MonthlyCashflow!AS209=ConstructionDebt!$B$15), ConstructionDebt!$B$7,                                                                                                               IF(AND(_xlfn.XLOOKUP(Options!$D$2,Options!$D$4:$M$4,Options!$D$94:$M$94)="DM",MonthlyCashflow!AS209=ConstructionDebt!$B$31),ConstructionDebt!$B$23,                                                                                                               IF(AND(_xlfn.XLOOKUP(Options!$D$2,Options!$D$4:$M$4,Options!$D$94:$M$94)="DM+Deposit",MonthlyCashflow!AS209=ConstructionDebt!$B$47),ConstructionDebt!$B$38,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Development",MonthlyCashflow!AS209=ConstructionDebt!$B$62),ConstructionDebt!$B$54, ))))</f>
        <v>0</v>
      </c>
      <c r="AT269" s="213">
        <f>IF(AND(_xlfn.XLOOKUP(Options!$D$2,Options!$D$4:$M$4,Options!$D$94:$M$94)="JD",MonthlyCashflow!AT209=ConstructionDebt!$B$15), ConstructionDebt!$B$7,                                                                                                               IF(AND(_xlfn.XLOOKUP(Options!$D$2,Options!$D$4:$M$4,Options!$D$94:$M$94)="DM",MonthlyCashflow!AT209=ConstructionDebt!$B$31),ConstructionDebt!$B$23,                                                                                                               IF(AND(_xlfn.XLOOKUP(Options!$D$2,Options!$D$4:$M$4,Options!$D$94:$M$94)="DM+Deposit",MonthlyCashflow!AT209=ConstructionDebt!$B$47),ConstructionDebt!$B$38,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Development",MonthlyCashflow!AT209=ConstructionDebt!$B$62),ConstructionDebt!$B$54, ))))</f>
        <v>0</v>
      </c>
      <c r="AU269" s="213">
        <f>IF(AND(_xlfn.XLOOKUP(Options!$D$2,Options!$D$4:$M$4,Options!$D$94:$M$94)="JD",MonthlyCashflow!AU209=ConstructionDebt!$B$15), ConstructionDebt!$B$7,                                                                                                               IF(AND(_xlfn.XLOOKUP(Options!$D$2,Options!$D$4:$M$4,Options!$D$94:$M$94)="DM",MonthlyCashflow!AU209=ConstructionDebt!$B$31),ConstructionDebt!$B$23,                                                                                                               IF(AND(_xlfn.XLOOKUP(Options!$D$2,Options!$D$4:$M$4,Options!$D$94:$M$94)="DM+Deposit",MonthlyCashflow!AU209=ConstructionDebt!$B$47),ConstructionDebt!$B$38,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Development",MonthlyCashflow!AU209=ConstructionDebt!$B$62),ConstructionDebt!$B$54, ))))</f>
        <v>0</v>
      </c>
      <c r="AV269" s="213">
        <f>IF(AND(_xlfn.XLOOKUP(Options!$D$2,Options!$D$4:$M$4,Options!$D$94:$M$94)="JD",MonthlyCashflow!AV209=ConstructionDebt!$B$15), ConstructionDebt!$B$7,                                                                                                               IF(AND(_xlfn.XLOOKUP(Options!$D$2,Options!$D$4:$M$4,Options!$D$94:$M$94)="DM",MonthlyCashflow!AV209=ConstructionDebt!$B$31),ConstructionDebt!$B$23,                                                                                                               IF(AND(_xlfn.XLOOKUP(Options!$D$2,Options!$D$4:$M$4,Options!$D$94:$M$94)="DM+Deposit",MonthlyCashflow!AV209=ConstructionDebt!$B$47),ConstructionDebt!$B$38,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Development",MonthlyCashflow!AV209=ConstructionDebt!$B$62),ConstructionDebt!$B$54, ))))</f>
        <v>0</v>
      </c>
      <c r="AW269" s="213">
        <f>IF(AND(_xlfn.XLOOKUP(Options!$D$2,Options!$D$4:$M$4,Options!$D$94:$M$94)="JD",MonthlyCashflow!AW209=ConstructionDebt!$B$15), ConstructionDebt!$B$7,                                                                                                               IF(AND(_xlfn.XLOOKUP(Options!$D$2,Options!$D$4:$M$4,Options!$D$94:$M$94)="DM",MonthlyCashflow!AW209=ConstructionDebt!$B$31),ConstructionDebt!$B$23,                                                                                                               IF(AND(_xlfn.XLOOKUP(Options!$D$2,Options!$D$4:$M$4,Options!$D$94:$M$94)="DM+Deposit",MonthlyCashflow!AW209=ConstructionDebt!$B$47),ConstructionDebt!$B$38,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Development",MonthlyCashflow!AW209=ConstructionDebt!$B$62),ConstructionDebt!$B$54, ))))</f>
        <v>0</v>
      </c>
      <c r="AX269" s="213">
        <f>IF(AND(_xlfn.XLOOKUP(Options!$D$2,Options!$D$4:$M$4,Options!$D$94:$M$94)="JD",MonthlyCashflow!AX209=ConstructionDebt!$B$15), ConstructionDebt!$B$7,                                                                                                               IF(AND(_xlfn.XLOOKUP(Options!$D$2,Options!$D$4:$M$4,Options!$D$94:$M$94)="DM",MonthlyCashflow!AX209=ConstructionDebt!$B$31),ConstructionDebt!$B$23,                                                                                                               IF(AND(_xlfn.XLOOKUP(Options!$D$2,Options!$D$4:$M$4,Options!$D$94:$M$94)="DM+Deposit",MonthlyCashflow!AX209=ConstructionDebt!$B$47),ConstructionDebt!$B$38,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Development",MonthlyCashflow!AX209=ConstructionDebt!$B$62),ConstructionDebt!$B$54, ))))</f>
        <v>0</v>
      </c>
      <c r="AY269" s="213">
        <f>IF(AND(_xlfn.XLOOKUP(Options!$D$2,Options!$D$4:$M$4,Options!$D$94:$M$94)="JD",MonthlyCashflow!AY209=ConstructionDebt!$B$15), ConstructionDebt!$B$7,                                                                                                               IF(AND(_xlfn.XLOOKUP(Options!$D$2,Options!$D$4:$M$4,Options!$D$94:$M$94)="DM",MonthlyCashflow!AY209=ConstructionDebt!$B$31),ConstructionDebt!$B$23,                                                                                                               IF(AND(_xlfn.XLOOKUP(Options!$D$2,Options!$D$4:$M$4,Options!$D$94:$M$94)="DM+Deposit",MonthlyCashflow!AY209=ConstructionDebt!$B$47),ConstructionDebt!$B$38,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Development",MonthlyCashflow!AY209=ConstructionDebt!$B$62),ConstructionDebt!$B$54, ))))</f>
        <v>0</v>
      </c>
      <c r="AZ269" s="213">
        <f>IF(AND(_xlfn.XLOOKUP(Options!$D$2,Options!$D$4:$M$4,Options!$D$94:$M$94)="JD",MonthlyCashflow!AZ209=ConstructionDebt!$B$15), ConstructionDebt!$B$7,                                                                                                               IF(AND(_xlfn.XLOOKUP(Options!$D$2,Options!$D$4:$M$4,Options!$D$94:$M$94)="DM",MonthlyCashflow!AZ209=ConstructionDebt!$B$31),ConstructionDebt!$B$23,                                                                                                               IF(AND(_xlfn.XLOOKUP(Options!$D$2,Options!$D$4:$M$4,Options!$D$94:$M$94)="DM+Deposit",MonthlyCashflow!AZ209=ConstructionDebt!$B$47),ConstructionDebt!$B$38,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Development",MonthlyCashflow!AZ209=ConstructionDebt!$B$62),ConstructionDebt!$B$54, ))))</f>
        <v>0</v>
      </c>
      <c r="BA269" s="213">
        <f>IF(AND(_xlfn.XLOOKUP(Options!$D$2,Options!$D$4:$M$4,Options!$D$94:$M$94)="JD",MonthlyCashflow!BA209=ConstructionDebt!$B$15), ConstructionDebt!$B$7,                                                                                                               IF(AND(_xlfn.XLOOKUP(Options!$D$2,Options!$D$4:$M$4,Options!$D$94:$M$94)="DM",MonthlyCashflow!BA209=ConstructionDebt!$B$31),ConstructionDebt!$B$23,                                                                                                               IF(AND(_xlfn.XLOOKUP(Options!$D$2,Options!$D$4:$M$4,Options!$D$94:$M$94)="DM+Deposit",MonthlyCashflow!BA209=ConstructionDebt!$B$47),ConstructionDebt!$B$38,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Development",MonthlyCashflow!BA209=ConstructionDebt!$B$62),ConstructionDebt!$B$54, ))))</f>
        <v>0</v>
      </c>
      <c r="BB269" s="213">
        <f>IF(AND(_xlfn.XLOOKUP(Options!$D$2,Options!$D$4:$M$4,Options!$D$94:$M$94)="JD",MonthlyCashflow!BB209=ConstructionDebt!$B$15), ConstructionDebt!$B$7,                                                                                                               IF(AND(_xlfn.XLOOKUP(Options!$D$2,Options!$D$4:$M$4,Options!$D$94:$M$94)="DM",MonthlyCashflow!BB209=ConstructionDebt!$B$31),ConstructionDebt!$B$23,                                                                                                               IF(AND(_xlfn.XLOOKUP(Options!$D$2,Options!$D$4:$M$4,Options!$D$94:$M$94)="DM+Deposit",MonthlyCashflow!BB209=ConstructionDebt!$B$47),ConstructionDebt!$B$38,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Development",MonthlyCashflow!BB209=ConstructionDebt!$B$62),ConstructionDebt!$B$54, ))))</f>
        <v>0</v>
      </c>
      <c r="BC269" s="213">
        <f>IF(AND(_xlfn.XLOOKUP(Options!$D$2,Options!$D$4:$M$4,Options!$D$94:$M$94)="JD",MonthlyCashflow!BC209=ConstructionDebt!$B$15), ConstructionDebt!$B$7,                                                                                                               IF(AND(_xlfn.XLOOKUP(Options!$D$2,Options!$D$4:$M$4,Options!$D$94:$M$94)="DM",MonthlyCashflow!BC209=ConstructionDebt!$B$31),ConstructionDebt!$B$23,                                                                                                               IF(AND(_xlfn.XLOOKUP(Options!$D$2,Options!$D$4:$M$4,Options!$D$94:$M$94)="DM+Deposit",MonthlyCashflow!BC209=ConstructionDebt!$B$47),ConstructionDebt!$B$38,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Development",MonthlyCashflow!BC209=ConstructionDebt!$B$62),ConstructionDebt!$B$54, ))))</f>
        <v>0</v>
      </c>
      <c r="BD269" s="213">
        <f>IF(AND(_xlfn.XLOOKUP(Options!$D$2,Options!$D$4:$M$4,Options!$D$94:$M$94)="JD",MonthlyCashflow!BD209=ConstructionDebt!$B$15), ConstructionDebt!$B$7,                                                                                                               IF(AND(_xlfn.XLOOKUP(Options!$D$2,Options!$D$4:$M$4,Options!$D$94:$M$94)="DM",MonthlyCashflow!BD209=ConstructionDebt!$B$31),ConstructionDebt!$B$23,                                                                                                               IF(AND(_xlfn.XLOOKUP(Options!$D$2,Options!$D$4:$M$4,Options!$D$94:$M$94)="DM+Deposit",MonthlyCashflow!BD209=ConstructionDebt!$B$47),ConstructionDebt!$B$38,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Development",MonthlyCashflow!BD209=ConstructionDebt!$B$62),ConstructionDebt!$B$54, ))))</f>
        <v>0</v>
      </c>
      <c r="BE269" s="213">
        <f>IF(AND(_xlfn.XLOOKUP(Options!$D$2,Options!$D$4:$M$4,Options!$D$94:$M$94)="JD",MonthlyCashflow!BE209=ConstructionDebt!$B$15), ConstructionDebt!$B$7,                                                                                                               IF(AND(_xlfn.XLOOKUP(Options!$D$2,Options!$D$4:$M$4,Options!$D$94:$M$94)="DM",MonthlyCashflow!BE209=ConstructionDebt!$B$31),ConstructionDebt!$B$23,                                                                                                               IF(AND(_xlfn.XLOOKUP(Options!$D$2,Options!$D$4:$M$4,Options!$D$94:$M$94)="DM+Deposit",MonthlyCashflow!BE209=ConstructionDebt!$B$47),ConstructionDebt!$B$38,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Development",MonthlyCashflow!BE209=ConstructionDebt!$B$62),ConstructionDebt!$B$54, ))))</f>
        <v>0</v>
      </c>
      <c r="BF269" s="213">
        <f>IF(AND(_xlfn.XLOOKUP(Options!$D$2,Options!$D$4:$M$4,Options!$D$94:$M$94)="JD",MonthlyCashflow!BF209=ConstructionDebt!$B$15), ConstructionDebt!$B$7,                                                                                                               IF(AND(_xlfn.XLOOKUP(Options!$D$2,Options!$D$4:$M$4,Options!$D$94:$M$94)="DM",MonthlyCashflow!BF209=ConstructionDebt!$B$31),ConstructionDebt!$B$23,                                                                                                               IF(AND(_xlfn.XLOOKUP(Options!$D$2,Options!$D$4:$M$4,Options!$D$94:$M$94)="DM+Deposit",MonthlyCashflow!BF209=ConstructionDebt!$B$47),ConstructionDebt!$B$38,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Development",MonthlyCashflow!BF209=ConstructionDebt!$B$62),ConstructionDebt!$B$54, ))))</f>
        <v>0</v>
      </c>
      <c r="BG269" s="213">
        <f>IF(AND(_xlfn.XLOOKUP(Options!$D$2,Options!$D$4:$M$4,Options!$D$94:$M$94)="JD",MonthlyCashflow!BG209=ConstructionDebt!$B$15), ConstructionDebt!$B$7,                                                                                                               IF(AND(_xlfn.XLOOKUP(Options!$D$2,Options!$D$4:$M$4,Options!$D$94:$M$94)="DM",MonthlyCashflow!BG209=ConstructionDebt!$B$31),ConstructionDebt!$B$23,                                                                                                               IF(AND(_xlfn.XLOOKUP(Options!$D$2,Options!$D$4:$M$4,Options!$D$94:$M$94)="DM+Deposit",MonthlyCashflow!BG209=ConstructionDebt!$B$47),ConstructionDebt!$B$38,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Development",MonthlyCashflow!BG209=ConstructionDebt!$B$62),ConstructionDebt!$B$54, ))))</f>
        <v>0</v>
      </c>
      <c r="BH269" s="213">
        <f>IF(AND(_xlfn.XLOOKUP(Options!$D$2,Options!$D$4:$M$4,Options!$D$94:$M$94)="JD",MonthlyCashflow!BH209=ConstructionDebt!$B$15), ConstructionDebt!$B$7,                                                                                                               IF(AND(_xlfn.XLOOKUP(Options!$D$2,Options!$D$4:$M$4,Options!$D$94:$M$94)="DM",MonthlyCashflow!BH209=ConstructionDebt!$B$31),ConstructionDebt!$B$23,                                                                                                               IF(AND(_xlfn.XLOOKUP(Options!$D$2,Options!$D$4:$M$4,Options!$D$94:$M$94)="DM+Deposit",MonthlyCashflow!BH209=ConstructionDebt!$B$47),ConstructionDebt!$B$38,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Development",MonthlyCashflow!BH209=ConstructionDebt!$B$62),ConstructionDebt!$B$54, ))))</f>
        <v>0</v>
      </c>
      <c r="BI269" s="213">
        <f>IF(AND(_xlfn.XLOOKUP(Options!$D$2,Options!$D$4:$M$4,Options!$D$94:$M$94)="JD",MonthlyCashflow!BI209=ConstructionDebt!$B$15), ConstructionDebt!$B$7,                                                                                                               IF(AND(_xlfn.XLOOKUP(Options!$D$2,Options!$D$4:$M$4,Options!$D$94:$M$94)="DM",MonthlyCashflow!BI209=ConstructionDebt!$B$31),ConstructionDebt!$B$23,                                                                                                               IF(AND(_xlfn.XLOOKUP(Options!$D$2,Options!$D$4:$M$4,Options!$D$94:$M$94)="DM+Deposit",MonthlyCashflow!BI209=ConstructionDebt!$B$47),ConstructionDebt!$B$38,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Development",MonthlyCashflow!BI209=ConstructionDebt!$B$62),ConstructionDebt!$B$54, ))))</f>
        <v>0</v>
      </c>
      <c r="BJ269" s="213">
        <f>IF(AND(_xlfn.XLOOKUP(Options!$D$2,Options!$D$4:$M$4,Options!$D$94:$M$94)="JD",MonthlyCashflow!BJ209=ConstructionDebt!$B$15), ConstructionDebt!$B$7,                                                                                                               IF(AND(_xlfn.XLOOKUP(Options!$D$2,Options!$D$4:$M$4,Options!$D$94:$M$94)="DM",MonthlyCashflow!BJ209=ConstructionDebt!$B$31),ConstructionDebt!$B$23,                                                                                                               IF(AND(_xlfn.XLOOKUP(Options!$D$2,Options!$D$4:$M$4,Options!$D$94:$M$94)="DM+Deposit",MonthlyCashflow!BJ209=ConstructionDebt!$B$47),ConstructionDebt!$B$38,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Development",MonthlyCashflow!BJ209=ConstructionDebt!$B$62),ConstructionDebt!$B$54, ))))</f>
        <v>0</v>
      </c>
      <c r="BK269" s="213">
        <f>IF(AND(_xlfn.XLOOKUP(Options!$D$2,Options!$D$4:$M$4,Options!$D$94:$M$94)="JD",MonthlyCashflow!BK209=ConstructionDebt!$B$15), ConstructionDebt!$B$7,                                                                                                               IF(AND(_xlfn.XLOOKUP(Options!$D$2,Options!$D$4:$M$4,Options!$D$94:$M$94)="DM",MonthlyCashflow!BK209=ConstructionDebt!$B$31),ConstructionDebt!$B$23,                                                                                                               IF(AND(_xlfn.XLOOKUP(Options!$D$2,Options!$D$4:$M$4,Options!$D$94:$M$94)="DM+Deposit",MonthlyCashflow!BK209=ConstructionDebt!$B$47),ConstructionDebt!$B$38,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Development",MonthlyCashflow!BK209=ConstructionDebt!$B$62),ConstructionDebt!$B$54, ))))</f>
        <v>0</v>
      </c>
      <c r="BL269" s="213">
        <f>IF(AND(_xlfn.XLOOKUP(Options!$D$2,Options!$D$4:$M$4,Options!$D$94:$M$94)="JD",MonthlyCashflow!BL209=ConstructionDebt!$B$15), ConstructionDebt!$B$7,                                                                                                               IF(AND(_xlfn.XLOOKUP(Options!$D$2,Options!$D$4:$M$4,Options!$D$94:$M$94)="DM",MonthlyCashflow!BL209=ConstructionDebt!$B$31),ConstructionDebt!$B$23,                                                                                                               IF(AND(_xlfn.XLOOKUP(Options!$D$2,Options!$D$4:$M$4,Options!$D$94:$M$94)="DM+Deposit",MonthlyCashflow!BL209=ConstructionDebt!$B$47),ConstructionDebt!$B$38,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Development",MonthlyCashflow!BL209=ConstructionDebt!$B$62),ConstructionDebt!$B$54, ))))</f>
        <v>0</v>
      </c>
      <c r="BM269" s="213">
        <f>IF(AND(_xlfn.XLOOKUP(Options!$D$2,Options!$D$4:$M$4,Options!$D$94:$M$94)="JD",MonthlyCashflow!BM209=ConstructionDebt!$B$15), ConstructionDebt!$B$7,                                                                                                               IF(AND(_xlfn.XLOOKUP(Options!$D$2,Options!$D$4:$M$4,Options!$D$94:$M$94)="DM",MonthlyCashflow!BM209=ConstructionDebt!$B$31),ConstructionDebt!$B$23,                                                                                                               IF(AND(_xlfn.XLOOKUP(Options!$D$2,Options!$D$4:$M$4,Options!$D$94:$M$94)="DM+Deposit",MonthlyCashflow!BM209=ConstructionDebt!$B$47),ConstructionDebt!$B$38,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Development",MonthlyCashflow!BM209=ConstructionDebt!$B$62),ConstructionDebt!$B$54, ))))</f>
        <v>0</v>
      </c>
      <c r="BN269" s="213">
        <f>IF(AND(_xlfn.XLOOKUP(Options!$D$2,Options!$D$4:$M$4,Options!$D$94:$M$94)="JD",MonthlyCashflow!BN209=ConstructionDebt!$B$15), ConstructionDebt!$B$7,                                                                                                               IF(AND(_xlfn.XLOOKUP(Options!$D$2,Options!$D$4:$M$4,Options!$D$94:$M$94)="DM",MonthlyCashflow!BN209=ConstructionDebt!$B$31),ConstructionDebt!$B$23,                                                                                                               IF(AND(_xlfn.XLOOKUP(Options!$D$2,Options!$D$4:$M$4,Options!$D$94:$M$94)="DM+Deposit",MonthlyCashflow!BN209=ConstructionDebt!$B$47),ConstructionDebt!$B$38,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Development",MonthlyCashflow!BN209=ConstructionDebt!$B$62),ConstructionDebt!$B$54, ))))</f>
        <v>0</v>
      </c>
      <c r="BO269" s="213">
        <f>IF(AND(_xlfn.XLOOKUP(Options!$D$2,Options!$D$4:$M$4,Options!$D$94:$M$94)="JD",MonthlyCashflow!BO209=ConstructionDebt!$B$15), ConstructionDebt!$B$7,                                                                                                               IF(AND(_xlfn.XLOOKUP(Options!$D$2,Options!$D$4:$M$4,Options!$D$94:$M$94)="DM",MonthlyCashflow!BO209=ConstructionDebt!$B$31),ConstructionDebt!$B$23,                                                                                                               IF(AND(_xlfn.XLOOKUP(Options!$D$2,Options!$D$4:$M$4,Options!$D$94:$M$94)="DM+Deposit",MonthlyCashflow!BO209=ConstructionDebt!$B$47),ConstructionDebt!$B$38,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Development",MonthlyCashflow!BO209=ConstructionDebt!$B$62),ConstructionDebt!$B$54, ))))</f>
        <v>0</v>
      </c>
      <c r="BP269" s="213">
        <f>IF(AND(_xlfn.XLOOKUP(Options!$D$2,Options!$D$4:$M$4,Options!$D$94:$M$94)="JD",MonthlyCashflow!BP209=ConstructionDebt!$B$15), ConstructionDebt!$B$7,                                                                                                               IF(AND(_xlfn.XLOOKUP(Options!$D$2,Options!$D$4:$M$4,Options!$D$94:$M$94)="DM",MonthlyCashflow!BP209=ConstructionDebt!$B$31),ConstructionDebt!$B$23,                                                                                                               IF(AND(_xlfn.XLOOKUP(Options!$D$2,Options!$D$4:$M$4,Options!$D$94:$M$94)="DM+Deposit",MonthlyCashflow!BP209=ConstructionDebt!$B$47),ConstructionDebt!$B$38,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Development",MonthlyCashflow!BP209=ConstructionDebt!$B$62),ConstructionDebt!$B$54, ))))</f>
        <v>0</v>
      </c>
      <c r="BQ269" s="213">
        <f>IF(AND(_xlfn.XLOOKUP(Options!$D$2,Options!$D$4:$M$4,Options!$D$94:$M$94)="JD",MonthlyCashflow!BQ209=ConstructionDebt!$B$15), ConstructionDebt!$B$7,                                                                                                               IF(AND(_xlfn.XLOOKUP(Options!$D$2,Options!$D$4:$M$4,Options!$D$94:$M$94)="DM",MonthlyCashflow!BQ209=ConstructionDebt!$B$31),ConstructionDebt!$B$23,                                                                                                               IF(AND(_xlfn.XLOOKUP(Options!$D$2,Options!$D$4:$M$4,Options!$D$94:$M$94)="DM+Deposit",MonthlyCashflow!BQ209=ConstructionDebt!$B$47),ConstructionDebt!$B$38,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Development",MonthlyCashflow!BQ209=ConstructionDebt!$B$62),ConstructionDebt!$B$54, ))))</f>
        <v>0</v>
      </c>
      <c r="BR269" s="213">
        <f>IF(AND(_xlfn.XLOOKUP(Options!$D$2,Options!$D$4:$M$4,Options!$D$94:$M$94)="JD",MonthlyCashflow!BR209=ConstructionDebt!$B$15), ConstructionDebt!$B$7,                                                                                                               IF(AND(_xlfn.XLOOKUP(Options!$D$2,Options!$D$4:$M$4,Options!$D$94:$M$94)="DM",MonthlyCashflow!BR209=ConstructionDebt!$B$31),ConstructionDebt!$B$23,                                                                                                               IF(AND(_xlfn.XLOOKUP(Options!$D$2,Options!$D$4:$M$4,Options!$D$94:$M$94)="DM+Deposit",MonthlyCashflow!BR209=ConstructionDebt!$B$47),ConstructionDebt!$B$38,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Development",MonthlyCashflow!BR209=ConstructionDebt!$B$62),ConstructionDebt!$B$54, ))))</f>
        <v>0</v>
      </c>
      <c r="BS269" s="213">
        <f>IF(AND(_xlfn.XLOOKUP(Options!$D$2,Options!$D$4:$M$4,Options!$D$94:$M$94)="JD",MonthlyCashflow!BS209=ConstructionDebt!$B$15), ConstructionDebt!$B$7,                                                                                                               IF(AND(_xlfn.XLOOKUP(Options!$D$2,Options!$D$4:$M$4,Options!$D$94:$M$94)="DM",MonthlyCashflow!BS209=ConstructionDebt!$B$31),ConstructionDebt!$B$23,                                                                                                               IF(AND(_xlfn.XLOOKUP(Options!$D$2,Options!$D$4:$M$4,Options!$D$94:$M$94)="DM+Deposit",MonthlyCashflow!BS209=ConstructionDebt!$B$47),ConstructionDebt!$B$38,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Development",MonthlyCashflow!BS209=ConstructionDebt!$B$62),ConstructionDebt!$B$54, ))))</f>
        <v>0</v>
      </c>
      <c r="BT269" s="213">
        <f>IF(AND(_xlfn.XLOOKUP(Options!$D$2,Options!$D$4:$M$4,Options!$D$94:$M$94)="JD",MonthlyCashflow!BT209=ConstructionDebt!$B$15), ConstructionDebt!$B$7,                                                                                                               IF(AND(_xlfn.XLOOKUP(Options!$D$2,Options!$D$4:$M$4,Options!$D$94:$M$94)="DM",MonthlyCashflow!BT209=ConstructionDebt!$B$31),ConstructionDebt!$B$23,                                                                                                               IF(AND(_xlfn.XLOOKUP(Options!$D$2,Options!$D$4:$M$4,Options!$D$94:$M$94)="DM+Deposit",MonthlyCashflow!BT209=ConstructionDebt!$B$47),ConstructionDebt!$B$38,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Development",MonthlyCashflow!BT209=ConstructionDebt!$B$62),ConstructionDebt!$B$54, ))))</f>
        <v>0</v>
      </c>
      <c r="BU269" s="213">
        <f>IF(AND(_xlfn.XLOOKUP(Options!$D$2,Options!$D$4:$M$4,Options!$D$94:$M$94)="JD",MonthlyCashflow!BU209=ConstructionDebt!$B$15), ConstructionDebt!$B$7,                                                                                                               IF(AND(_xlfn.XLOOKUP(Options!$D$2,Options!$D$4:$M$4,Options!$D$94:$M$94)="DM",MonthlyCashflow!BU209=ConstructionDebt!$B$31),ConstructionDebt!$B$23,                                                                                                               IF(AND(_xlfn.XLOOKUP(Options!$D$2,Options!$D$4:$M$4,Options!$D$94:$M$94)="DM+Deposit",MonthlyCashflow!BU209=ConstructionDebt!$B$47),ConstructionDebt!$B$38,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Development",MonthlyCashflow!BU209=ConstructionDebt!$B$62),ConstructionDebt!$B$54, ))))</f>
        <v>0</v>
      </c>
      <c r="BV269" s="213">
        <f>IF(AND(_xlfn.XLOOKUP(Options!$D$2,Options!$D$4:$M$4,Options!$D$94:$M$94)="JD",MonthlyCashflow!BV209=ConstructionDebt!$B$15), ConstructionDebt!$B$7,                                                                                                               IF(AND(_xlfn.XLOOKUP(Options!$D$2,Options!$D$4:$M$4,Options!$D$94:$M$94)="DM",MonthlyCashflow!BV209=ConstructionDebt!$B$31),ConstructionDebt!$B$23,                                                                                                               IF(AND(_xlfn.XLOOKUP(Options!$D$2,Options!$D$4:$M$4,Options!$D$94:$M$94)="DM+Deposit",MonthlyCashflow!BV209=ConstructionDebt!$B$47),ConstructionDebt!$B$38,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Development",MonthlyCashflow!BV209=ConstructionDebt!$B$62),ConstructionDebt!$B$54, ))))</f>
        <v>0</v>
      </c>
      <c r="BW269" s="213">
        <f>IF(AND(_xlfn.XLOOKUP(Options!$D$2,Options!$D$4:$M$4,Options!$D$94:$M$94)="JD",MonthlyCashflow!BW209=ConstructionDebt!$B$15), ConstructionDebt!$B$7,                                                                                                               IF(AND(_xlfn.XLOOKUP(Options!$D$2,Options!$D$4:$M$4,Options!$D$94:$M$94)="DM",MonthlyCashflow!BW209=ConstructionDebt!$B$31),ConstructionDebt!$B$23,                                                                                                               IF(AND(_xlfn.XLOOKUP(Options!$D$2,Options!$D$4:$M$4,Options!$D$94:$M$94)="DM+Deposit",MonthlyCashflow!BW209=ConstructionDebt!$B$47),ConstructionDebt!$B$38,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Development",MonthlyCashflow!BW209=ConstructionDebt!$B$62),ConstructionDebt!$B$54, ))))</f>
        <v>0</v>
      </c>
      <c r="BX269" s="213">
        <f>IF(AND(_xlfn.XLOOKUP(Options!$D$2,Options!$D$4:$M$4,Options!$D$94:$M$94)="JD",MonthlyCashflow!BX209=ConstructionDebt!$B$15), ConstructionDebt!$B$7,                                                                                                               IF(AND(_xlfn.XLOOKUP(Options!$D$2,Options!$D$4:$M$4,Options!$D$94:$M$94)="DM",MonthlyCashflow!BX209=ConstructionDebt!$B$31),ConstructionDebt!$B$23,                                                                                                               IF(AND(_xlfn.XLOOKUP(Options!$D$2,Options!$D$4:$M$4,Options!$D$94:$M$94)="DM+Deposit",MonthlyCashflow!BX209=ConstructionDebt!$B$47),ConstructionDebt!$B$38,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Development",MonthlyCashflow!BX209=ConstructionDebt!$B$62),ConstructionDebt!$B$54, ))))</f>
        <v>0</v>
      </c>
      <c r="BY269" s="213">
        <f>IF(AND(_xlfn.XLOOKUP(Options!$D$2,Options!$D$4:$M$4,Options!$D$94:$M$94)="JD",MonthlyCashflow!BY209=ConstructionDebt!$B$15), ConstructionDebt!$B$7,                                                                                                               IF(AND(_xlfn.XLOOKUP(Options!$D$2,Options!$D$4:$M$4,Options!$D$94:$M$94)="DM",MonthlyCashflow!BY209=ConstructionDebt!$B$31),ConstructionDebt!$B$23,                                                                                                               IF(AND(_xlfn.XLOOKUP(Options!$D$2,Options!$D$4:$M$4,Options!$D$94:$M$94)="DM+Deposit",MonthlyCashflow!BY209=ConstructionDebt!$B$47),ConstructionDebt!$B$38,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Development",MonthlyCashflow!BY209=ConstructionDebt!$B$62),ConstructionDebt!$B$54, ))))</f>
        <v>0</v>
      </c>
      <c r="BZ269" s="213">
        <f>IF(AND(_xlfn.XLOOKUP(Options!$D$2,Options!$D$4:$M$4,Options!$D$94:$M$94)="JD",MonthlyCashflow!BZ209=ConstructionDebt!$B$15), ConstructionDebt!$B$7,                                                                                                               IF(AND(_xlfn.XLOOKUP(Options!$D$2,Options!$D$4:$M$4,Options!$D$94:$M$94)="DM",MonthlyCashflow!BZ209=ConstructionDebt!$B$31),ConstructionDebt!$B$23,                                                                                                               IF(AND(_xlfn.XLOOKUP(Options!$D$2,Options!$D$4:$M$4,Options!$D$94:$M$94)="DM+Deposit",MonthlyCashflow!BZ209=ConstructionDebt!$B$47),ConstructionDebt!$B$38,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Development",MonthlyCashflow!BZ209=ConstructionDebt!$B$62),ConstructionDebt!$B$54, ))))</f>
        <v>0</v>
      </c>
      <c r="CA269" s="213">
        <f>IF(AND(_xlfn.XLOOKUP(Options!$D$2,Options!$D$4:$M$4,Options!$D$94:$M$94)="JD",MonthlyCashflow!CA209=ConstructionDebt!$B$15), ConstructionDebt!$B$7,                                                                                                               IF(AND(_xlfn.XLOOKUP(Options!$D$2,Options!$D$4:$M$4,Options!$D$94:$M$94)="DM",MonthlyCashflow!CA209=ConstructionDebt!$B$31),ConstructionDebt!$B$23,                                                                                                               IF(AND(_xlfn.XLOOKUP(Options!$D$2,Options!$D$4:$M$4,Options!$D$94:$M$94)="DM+Deposit",MonthlyCashflow!CA209=ConstructionDebt!$B$47),ConstructionDebt!$B$38,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Development",MonthlyCashflow!CA209=ConstructionDebt!$B$62),ConstructionDebt!$B$54, ))))</f>
        <v>0</v>
      </c>
      <c r="CB269" s="213">
        <f>IF(AND(_xlfn.XLOOKUP(Options!$D$2,Options!$D$4:$M$4,Options!$D$94:$M$94)="JD",MonthlyCashflow!CB209=ConstructionDebt!$B$15), ConstructionDebt!$B$7,                                                                                                               IF(AND(_xlfn.XLOOKUP(Options!$D$2,Options!$D$4:$M$4,Options!$D$94:$M$94)="DM",MonthlyCashflow!CB209=ConstructionDebt!$B$31),ConstructionDebt!$B$23,                                                                                                               IF(AND(_xlfn.XLOOKUP(Options!$D$2,Options!$D$4:$M$4,Options!$D$94:$M$94)="DM+Deposit",MonthlyCashflow!CB209=ConstructionDebt!$B$47),ConstructionDebt!$B$38,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Development",MonthlyCashflow!CB209=ConstructionDebt!$B$62),ConstructionDebt!$B$54, ))))</f>
        <v>0</v>
      </c>
      <c r="CC269" s="213">
        <f>IF(AND(_xlfn.XLOOKUP(Options!$D$2,Options!$D$4:$M$4,Options!$D$94:$M$94)="JD",MonthlyCashflow!CC209=ConstructionDebt!$B$15), ConstructionDebt!$B$7,                                                                                                               IF(AND(_xlfn.XLOOKUP(Options!$D$2,Options!$D$4:$M$4,Options!$D$94:$M$94)="DM",MonthlyCashflow!CC209=ConstructionDebt!$B$31),ConstructionDebt!$B$23,                                                                                                               IF(AND(_xlfn.XLOOKUP(Options!$D$2,Options!$D$4:$M$4,Options!$D$94:$M$94)="DM+Deposit",MonthlyCashflow!CC209=ConstructionDebt!$B$47),ConstructionDebt!$B$38,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Development",MonthlyCashflow!CC209=ConstructionDebt!$B$62),ConstructionDebt!$B$54, ))))</f>
        <v>0</v>
      </c>
      <c r="CD269" s="213">
        <f>IF(AND(_xlfn.XLOOKUP(Options!$D$2,Options!$D$4:$M$4,Options!$D$94:$M$94)="JD",MonthlyCashflow!CD209=ConstructionDebt!$B$15), ConstructionDebt!$B$7,                                                                                                               IF(AND(_xlfn.XLOOKUP(Options!$D$2,Options!$D$4:$M$4,Options!$D$94:$M$94)="DM",MonthlyCashflow!CD209=ConstructionDebt!$B$31),ConstructionDebt!$B$23,                                                                                                               IF(AND(_xlfn.XLOOKUP(Options!$D$2,Options!$D$4:$M$4,Options!$D$94:$M$94)="DM+Deposit",MonthlyCashflow!CD209=ConstructionDebt!$B$47),ConstructionDebt!$B$38,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Development",MonthlyCashflow!CD209=ConstructionDebt!$B$62),ConstructionDebt!$B$54, ))))</f>
        <v>0</v>
      </c>
      <c r="CE269" s="213">
        <f>IF(AND(_xlfn.XLOOKUP(Options!$D$2,Options!$D$4:$M$4,Options!$D$94:$M$94)="JD",MonthlyCashflow!CE209=ConstructionDebt!$B$15), ConstructionDebt!$B$7,                                                                                                               IF(AND(_xlfn.XLOOKUP(Options!$D$2,Options!$D$4:$M$4,Options!$D$94:$M$94)="DM",MonthlyCashflow!CE209=ConstructionDebt!$B$31),ConstructionDebt!$B$23,                                                                                                               IF(AND(_xlfn.XLOOKUP(Options!$D$2,Options!$D$4:$M$4,Options!$D$94:$M$94)="DM+Deposit",MonthlyCashflow!CE209=ConstructionDebt!$B$47),ConstructionDebt!$B$38,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Development",MonthlyCashflow!CE209=ConstructionDebt!$B$62),ConstructionDebt!$B$54, ))))</f>
        <v>0</v>
      </c>
      <c r="CF269" s="213">
        <f>IF(AND(_xlfn.XLOOKUP(Options!$D$2,Options!$D$4:$M$4,Options!$D$94:$M$94)="JD",MonthlyCashflow!CF209=ConstructionDebt!$B$15), ConstructionDebt!$B$7,                                                                                                               IF(AND(_xlfn.XLOOKUP(Options!$D$2,Options!$D$4:$M$4,Options!$D$94:$M$94)="DM",MonthlyCashflow!CF209=ConstructionDebt!$B$31),ConstructionDebt!$B$23,                                                                                                               IF(AND(_xlfn.XLOOKUP(Options!$D$2,Options!$D$4:$M$4,Options!$D$94:$M$94)="DM+Deposit",MonthlyCashflow!CF209=ConstructionDebt!$B$47),ConstructionDebt!$B$38,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Development",MonthlyCashflow!CF209=ConstructionDebt!$B$62),ConstructionDebt!$B$54, ))))</f>
        <v>0</v>
      </c>
      <c r="CG269" s="213">
        <f>IF(AND(_xlfn.XLOOKUP(Options!$D$2,Options!$D$4:$M$4,Options!$D$94:$M$94)="JD",MonthlyCashflow!CG209=ConstructionDebt!$B$15), ConstructionDebt!$B$7,                                                                                                               IF(AND(_xlfn.XLOOKUP(Options!$D$2,Options!$D$4:$M$4,Options!$D$94:$M$94)="DM",MonthlyCashflow!CG209=ConstructionDebt!$B$31),ConstructionDebt!$B$23,                                                                                                               IF(AND(_xlfn.XLOOKUP(Options!$D$2,Options!$D$4:$M$4,Options!$D$94:$M$94)="DM+Deposit",MonthlyCashflow!CG209=ConstructionDebt!$B$47),ConstructionDebt!$B$38,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Development",MonthlyCashflow!CG209=ConstructionDebt!$B$62),ConstructionDebt!$B$54, ))))</f>
        <v>0</v>
      </c>
      <c r="CH269" s="213">
        <f>IF(AND(_xlfn.XLOOKUP(Options!$D$2,Options!$D$4:$M$4,Options!$D$94:$M$94)="JD",MonthlyCashflow!CH209=ConstructionDebt!$B$15), ConstructionDebt!$B$7,                                                                                                               IF(AND(_xlfn.XLOOKUP(Options!$D$2,Options!$D$4:$M$4,Options!$D$94:$M$94)="DM",MonthlyCashflow!CH209=ConstructionDebt!$B$31),ConstructionDebt!$B$23,                                                                                                               IF(AND(_xlfn.XLOOKUP(Options!$D$2,Options!$D$4:$M$4,Options!$D$94:$M$94)="DM+Deposit",MonthlyCashflow!CH209=ConstructionDebt!$B$47),ConstructionDebt!$B$38,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Development",MonthlyCashflow!CH209=ConstructionDebt!$B$62),ConstructionDebt!$B$54, ))))</f>
        <v>0</v>
      </c>
      <c r="CI269" s="213">
        <f>IF(AND(_xlfn.XLOOKUP(Options!$D$2,Options!$D$4:$M$4,Options!$D$94:$M$94)="JD",MonthlyCashflow!CI209=ConstructionDebt!$B$15), ConstructionDebt!$B$7,                                                                                                               IF(AND(_xlfn.XLOOKUP(Options!$D$2,Options!$D$4:$M$4,Options!$D$94:$M$94)="DM",MonthlyCashflow!CI209=ConstructionDebt!$B$31),ConstructionDebt!$B$23,                                                                                                               IF(AND(_xlfn.XLOOKUP(Options!$D$2,Options!$D$4:$M$4,Options!$D$94:$M$94)="DM+Deposit",MonthlyCashflow!CI209=ConstructionDebt!$B$47),ConstructionDebt!$B$38,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Development",MonthlyCashflow!CI209=ConstructionDebt!$B$62),ConstructionDebt!$B$54, ))))</f>
        <v>0</v>
      </c>
      <c r="CJ269" s="213">
        <f>IF(AND(_xlfn.XLOOKUP(Options!$D$2,Options!$D$4:$M$4,Options!$D$94:$M$94)="JD",MonthlyCashflow!CJ209=ConstructionDebt!$B$15), ConstructionDebt!$B$7,                                                                                                               IF(AND(_xlfn.XLOOKUP(Options!$D$2,Options!$D$4:$M$4,Options!$D$94:$M$94)="DM",MonthlyCashflow!CJ209=ConstructionDebt!$B$31),ConstructionDebt!$B$23,                                                                                                               IF(AND(_xlfn.XLOOKUP(Options!$D$2,Options!$D$4:$M$4,Options!$D$94:$M$94)="DM+Deposit",MonthlyCashflow!CJ209=ConstructionDebt!$B$47),ConstructionDebt!$B$38,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Development",MonthlyCashflow!CJ209=ConstructionDebt!$B$62),ConstructionDebt!$B$54, ))))</f>
        <v>0</v>
      </c>
      <c r="CK269" s="213">
        <f>IF(AND(_xlfn.XLOOKUP(Options!$D$2,Options!$D$4:$M$4,Options!$D$94:$M$94)="JD",MonthlyCashflow!CK209=ConstructionDebt!$B$15), ConstructionDebt!$B$7,                                                                                                               IF(AND(_xlfn.XLOOKUP(Options!$D$2,Options!$D$4:$M$4,Options!$D$94:$M$94)="DM",MonthlyCashflow!CK209=ConstructionDebt!$B$31),ConstructionDebt!$B$23,                                                                                                               IF(AND(_xlfn.XLOOKUP(Options!$D$2,Options!$D$4:$M$4,Options!$D$94:$M$94)="DM+Deposit",MonthlyCashflow!CK209=ConstructionDebt!$B$47),ConstructionDebt!$B$38,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Development",MonthlyCashflow!CK209=ConstructionDebt!$B$62),ConstructionDebt!$B$54, ))))</f>
        <v>0</v>
      </c>
      <c r="CL269" s="213">
        <f>IF(AND(_xlfn.XLOOKUP(Options!$D$2,Options!$D$4:$M$4,Options!$D$94:$M$94)="JD",MonthlyCashflow!CL209=ConstructionDebt!$B$15), ConstructionDebt!$B$7,                                                                                                               IF(AND(_xlfn.XLOOKUP(Options!$D$2,Options!$D$4:$M$4,Options!$D$94:$M$94)="DM",MonthlyCashflow!CL209=ConstructionDebt!$B$31),ConstructionDebt!$B$23,                                                                                                               IF(AND(_xlfn.XLOOKUP(Options!$D$2,Options!$D$4:$M$4,Options!$D$94:$M$94)="DM+Deposit",MonthlyCashflow!CL209=ConstructionDebt!$B$47),ConstructionDebt!$B$38,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Development",MonthlyCashflow!CL209=ConstructionDebt!$B$62),ConstructionDebt!$B$54, ))))</f>
        <v>0</v>
      </c>
      <c r="CM269" s="213">
        <f>IF(AND(_xlfn.XLOOKUP(Options!$D$2,Options!$D$4:$M$4,Options!$D$94:$M$94)="JD",MonthlyCashflow!CM209=ConstructionDebt!$B$15), ConstructionDebt!$B$7,                                                                                                               IF(AND(_xlfn.XLOOKUP(Options!$D$2,Options!$D$4:$M$4,Options!$D$94:$M$94)="DM",MonthlyCashflow!CM209=ConstructionDebt!$B$31),ConstructionDebt!$B$23,                                                                                                               IF(AND(_xlfn.XLOOKUP(Options!$D$2,Options!$D$4:$M$4,Options!$D$94:$M$94)="DM+Deposit",MonthlyCashflow!CM209=ConstructionDebt!$B$47),ConstructionDebt!$B$38,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Development",MonthlyCashflow!CM209=ConstructionDebt!$B$62),ConstructionDebt!$B$54, ))))</f>
        <v>0</v>
      </c>
      <c r="CN269" s="213">
        <f>IF(AND(_xlfn.XLOOKUP(Options!$D$2,Options!$D$4:$M$4,Options!$D$94:$M$94)="JD",MonthlyCashflow!CN209=ConstructionDebt!$B$15), ConstructionDebt!$B$7,                                                                                                               IF(AND(_xlfn.XLOOKUP(Options!$D$2,Options!$D$4:$M$4,Options!$D$94:$M$94)="DM",MonthlyCashflow!CN209=ConstructionDebt!$B$31),ConstructionDebt!$B$23,                                                                                                               IF(AND(_xlfn.XLOOKUP(Options!$D$2,Options!$D$4:$M$4,Options!$D$94:$M$94)="DM+Deposit",MonthlyCashflow!CN209=ConstructionDebt!$B$47),ConstructionDebt!$B$38,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Development",MonthlyCashflow!CN209=ConstructionDebt!$B$62),ConstructionDebt!$B$54, ))))</f>
        <v>0</v>
      </c>
      <c r="CO269" s="213">
        <f>IF(AND(_xlfn.XLOOKUP(Options!$D$2,Options!$D$4:$M$4,Options!$D$94:$M$94)="JD",MonthlyCashflow!CO209=ConstructionDebt!$B$15), ConstructionDebt!$B$7,                                                                                                               IF(AND(_xlfn.XLOOKUP(Options!$D$2,Options!$D$4:$M$4,Options!$D$94:$M$94)="DM",MonthlyCashflow!CO209=ConstructionDebt!$B$31),ConstructionDebt!$B$23,                                                                                                               IF(AND(_xlfn.XLOOKUP(Options!$D$2,Options!$D$4:$M$4,Options!$D$94:$M$94)="DM+Deposit",MonthlyCashflow!CO209=ConstructionDebt!$B$47),ConstructionDebt!$B$38,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Development",MonthlyCashflow!CO209=ConstructionDebt!$B$62),ConstructionDebt!$B$54, ))))</f>
        <v>0</v>
      </c>
      <c r="CP269" s="213">
        <f>IF(AND(_xlfn.XLOOKUP(Options!$D$2,Options!$D$4:$M$4,Options!$D$94:$M$94)="JD",MonthlyCashflow!CP209=ConstructionDebt!$B$15), ConstructionDebt!$B$7,                                                                                                               IF(AND(_xlfn.XLOOKUP(Options!$D$2,Options!$D$4:$M$4,Options!$D$94:$M$94)="DM",MonthlyCashflow!CP209=ConstructionDebt!$B$31),ConstructionDebt!$B$23,                                                                                                               IF(AND(_xlfn.XLOOKUP(Options!$D$2,Options!$D$4:$M$4,Options!$D$94:$M$94)="DM+Deposit",MonthlyCashflow!CP209=ConstructionDebt!$B$47),ConstructionDebt!$B$38,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Development",MonthlyCashflow!CP209=ConstructionDebt!$B$62),ConstructionDebt!$B$54, ))))</f>
        <v>0</v>
      </c>
      <c r="CQ269" s="213">
        <f>IF(AND(_xlfn.XLOOKUP(Options!$D$2,Options!$D$4:$M$4,Options!$D$94:$M$94)="JD",MonthlyCashflow!CQ209=ConstructionDebt!$B$15), ConstructionDebt!$B$7,                                                                                                               IF(AND(_xlfn.XLOOKUP(Options!$D$2,Options!$D$4:$M$4,Options!$D$94:$M$94)="DM",MonthlyCashflow!CQ209=ConstructionDebt!$B$31),ConstructionDebt!$B$23,                                                                                                               IF(AND(_xlfn.XLOOKUP(Options!$D$2,Options!$D$4:$M$4,Options!$D$94:$M$94)="DM+Deposit",MonthlyCashflow!CQ209=ConstructionDebt!$B$47),ConstructionDebt!$B$38,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Development",MonthlyCashflow!CQ209=ConstructionDebt!$B$62),ConstructionDebt!$B$54, ))))</f>
        <v>0</v>
      </c>
      <c r="CR269" s="213">
        <f>IF(AND(_xlfn.XLOOKUP(Options!$D$2,Options!$D$4:$M$4,Options!$D$94:$M$94)="JD",MonthlyCashflow!CR209=ConstructionDebt!$B$15), ConstructionDebt!$B$7,                                                                                                               IF(AND(_xlfn.XLOOKUP(Options!$D$2,Options!$D$4:$M$4,Options!$D$94:$M$94)="DM",MonthlyCashflow!CR209=ConstructionDebt!$B$31),ConstructionDebt!$B$23,                                                                                                               IF(AND(_xlfn.XLOOKUP(Options!$D$2,Options!$D$4:$M$4,Options!$D$94:$M$94)="DM+Deposit",MonthlyCashflow!CR209=ConstructionDebt!$B$47),ConstructionDebt!$B$38,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Development",MonthlyCashflow!CR209=ConstructionDebt!$B$62),ConstructionDebt!$B$54, ))))</f>
        <v>0</v>
      </c>
      <c r="CS269" s="213">
        <f>IF(AND(_xlfn.XLOOKUP(Options!$D$2,Options!$D$4:$M$4,Options!$D$94:$M$94)="JD",MonthlyCashflow!CS209=ConstructionDebt!$B$15), ConstructionDebt!$B$7,                                                                                                               IF(AND(_xlfn.XLOOKUP(Options!$D$2,Options!$D$4:$M$4,Options!$D$94:$M$94)="DM",MonthlyCashflow!CS209=ConstructionDebt!$B$31),ConstructionDebt!$B$23,                                                                                                               IF(AND(_xlfn.XLOOKUP(Options!$D$2,Options!$D$4:$M$4,Options!$D$94:$M$94)="DM+Deposit",MonthlyCashflow!CS209=ConstructionDebt!$B$47),ConstructionDebt!$B$38,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Development",MonthlyCashflow!CS209=ConstructionDebt!$B$62),ConstructionDebt!$B$54, ))))</f>
        <v>0</v>
      </c>
      <c r="CT269" s="213">
        <f>IF(AND(_xlfn.XLOOKUP(Options!$D$2,Options!$D$4:$M$4,Options!$D$94:$M$94)="JD",MonthlyCashflow!CT209=ConstructionDebt!$B$15), ConstructionDebt!$B$7,                                                                                                               IF(AND(_xlfn.XLOOKUP(Options!$D$2,Options!$D$4:$M$4,Options!$D$94:$M$94)="DM",MonthlyCashflow!CT209=ConstructionDebt!$B$31),ConstructionDebt!$B$23,                                                                                                               IF(AND(_xlfn.XLOOKUP(Options!$D$2,Options!$D$4:$M$4,Options!$D$94:$M$94)="DM+Deposit",MonthlyCashflow!CT209=ConstructionDebt!$B$47),ConstructionDebt!$B$38,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Development",MonthlyCashflow!CT209=ConstructionDebt!$B$62),ConstructionDebt!$B$54, ))))</f>
        <v>0</v>
      </c>
      <c r="CU269" s="213">
        <f>IF(AND(_xlfn.XLOOKUP(Options!$D$2,Options!$D$4:$M$4,Options!$D$94:$M$94)="JD",MonthlyCashflow!CU209=ConstructionDebt!$B$15), ConstructionDebt!$B$7,                                                                                                               IF(AND(_xlfn.XLOOKUP(Options!$D$2,Options!$D$4:$M$4,Options!$D$94:$M$94)="DM",MonthlyCashflow!CU209=ConstructionDebt!$B$31),ConstructionDebt!$B$23,                                                                                                               IF(AND(_xlfn.XLOOKUP(Options!$D$2,Options!$D$4:$M$4,Options!$D$94:$M$94)="DM+Deposit",MonthlyCashflow!CU209=ConstructionDebt!$B$47),ConstructionDebt!$B$38,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Development",MonthlyCashflow!CU209=ConstructionDebt!$B$62),ConstructionDebt!$B$54, ))))</f>
        <v>0</v>
      </c>
      <c r="CV269" s="213">
        <f>IF(AND(_xlfn.XLOOKUP(Options!$D$2,Options!$D$4:$M$4,Options!$D$94:$M$94)="JD",MonthlyCashflow!CV209=ConstructionDebt!$B$15), ConstructionDebt!$B$7,                                                                                                               IF(AND(_xlfn.XLOOKUP(Options!$D$2,Options!$D$4:$M$4,Options!$D$94:$M$94)="DM",MonthlyCashflow!CV209=ConstructionDebt!$B$31),ConstructionDebt!$B$23,                                                                                                               IF(AND(_xlfn.XLOOKUP(Options!$D$2,Options!$D$4:$M$4,Options!$D$94:$M$94)="DM+Deposit",MonthlyCashflow!CV209=ConstructionDebt!$B$47),ConstructionDebt!$B$38,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Development",MonthlyCashflow!CV209=ConstructionDebt!$B$62),ConstructionDebt!$B$54, ))))</f>
        <v>0</v>
      </c>
      <c r="CW269" s="213">
        <f>IF(AND(_xlfn.XLOOKUP(Options!$D$2,Options!$D$4:$M$4,Options!$D$94:$M$94)="JD",MonthlyCashflow!CW209=ConstructionDebt!$B$15), ConstructionDebt!$B$7,                                                                                                               IF(AND(_xlfn.XLOOKUP(Options!$D$2,Options!$D$4:$M$4,Options!$D$94:$M$94)="DM",MonthlyCashflow!CW209=ConstructionDebt!$B$31),ConstructionDebt!$B$23,                                                                                                               IF(AND(_xlfn.XLOOKUP(Options!$D$2,Options!$D$4:$M$4,Options!$D$94:$M$94)="DM+Deposit",MonthlyCashflow!CW209=ConstructionDebt!$B$47),ConstructionDebt!$B$38,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Development",MonthlyCashflow!CW209=ConstructionDebt!$B$62),ConstructionDebt!$B$54, ))))</f>
        <v>0</v>
      </c>
      <c r="CX269" s="213">
        <f>IF(AND(_xlfn.XLOOKUP(Options!$D$2,Options!$D$4:$M$4,Options!$D$94:$M$94)="JD",MonthlyCashflow!CX209=ConstructionDebt!$B$15), ConstructionDebt!$B$7,                                                                                                               IF(AND(_xlfn.XLOOKUP(Options!$D$2,Options!$D$4:$M$4,Options!$D$94:$M$94)="DM",MonthlyCashflow!CX209=ConstructionDebt!$B$31),ConstructionDebt!$B$23,                                                                                                               IF(AND(_xlfn.XLOOKUP(Options!$D$2,Options!$D$4:$M$4,Options!$D$94:$M$94)="DM+Deposit",MonthlyCashflow!CX209=ConstructionDebt!$B$47),ConstructionDebt!$B$38,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Development",MonthlyCashflow!CX209=ConstructionDebt!$B$62),ConstructionDebt!$B$54, ))))</f>
        <v>0</v>
      </c>
      <c r="CY269" s="213">
        <f>IF(AND(_xlfn.XLOOKUP(Options!$D$2,Options!$D$4:$M$4,Options!$D$94:$M$94)="JD",MonthlyCashflow!CY209=ConstructionDebt!$B$15), ConstructionDebt!$B$7,                                                                                                               IF(AND(_xlfn.XLOOKUP(Options!$D$2,Options!$D$4:$M$4,Options!$D$94:$M$94)="DM",MonthlyCashflow!CY209=ConstructionDebt!$B$31),ConstructionDebt!$B$23,                                                                                                               IF(AND(_xlfn.XLOOKUP(Options!$D$2,Options!$D$4:$M$4,Options!$D$94:$M$94)="DM+Deposit",MonthlyCashflow!CY209=ConstructionDebt!$B$47),ConstructionDebt!$B$38,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Development",MonthlyCashflow!CY209=ConstructionDebt!$B$62),ConstructionDebt!$B$54, ))))</f>
        <v>0</v>
      </c>
      <c r="CZ269" s="213">
        <f>IF(AND(_xlfn.XLOOKUP(Options!$D$2,Options!$D$4:$M$4,Options!$D$94:$M$94)="JD",MonthlyCashflow!CZ209=ConstructionDebt!$B$15), ConstructionDebt!$B$7,                                                                                                               IF(AND(_xlfn.XLOOKUP(Options!$D$2,Options!$D$4:$M$4,Options!$D$94:$M$94)="DM",MonthlyCashflow!CZ209=ConstructionDebt!$B$31),ConstructionDebt!$B$23,                                                                                                               IF(AND(_xlfn.XLOOKUP(Options!$D$2,Options!$D$4:$M$4,Options!$D$94:$M$94)="DM+Deposit",MonthlyCashflow!CZ209=ConstructionDebt!$B$47),ConstructionDebt!$B$38,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Development",MonthlyCashflow!CZ209=ConstructionDebt!$B$62),ConstructionDebt!$B$54, ))))</f>
        <v>0</v>
      </c>
      <c r="DA269" s="213">
        <f>IF(AND(_xlfn.XLOOKUP(Options!$D$2,Options!$D$4:$M$4,Options!$D$94:$M$94)="JD",MonthlyCashflow!DA209=ConstructionDebt!$B$15), ConstructionDebt!$B$7,                                                                                                               IF(AND(_xlfn.XLOOKUP(Options!$D$2,Options!$D$4:$M$4,Options!$D$94:$M$94)="DM",MonthlyCashflow!DA209=ConstructionDebt!$B$31),ConstructionDebt!$B$23,                                                                                                               IF(AND(_xlfn.XLOOKUP(Options!$D$2,Options!$D$4:$M$4,Options!$D$94:$M$94)="DM+Deposit",MonthlyCashflow!DA209=ConstructionDebt!$B$47),ConstructionDebt!$B$38,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Development",MonthlyCashflow!DA209=ConstructionDebt!$B$62),ConstructionDebt!$B$54, ))))</f>
        <v>0</v>
      </c>
      <c r="DB269" s="213">
        <f>IF(AND(_xlfn.XLOOKUP(Options!$D$2,Options!$D$4:$M$4,Options!$D$94:$M$94)="JD",MonthlyCashflow!DB209=ConstructionDebt!$B$15), ConstructionDebt!$B$7,                                                                                                               IF(AND(_xlfn.XLOOKUP(Options!$D$2,Options!$D$4:$M$4,Options!$D$94:$M$94)="DM",MonthlyCashflow!DB209=ConstructionDebt!$B$31),ConstructionDebt!$B$23,                                                                                                               IF(AND(_xlfn.XLOOKUP(Options!$D$2,Options!$D$4:$M$4,Options!$D$94:$M$94)="DM+Deposit",MonthlyCashflow!DB209=ConstructionDebt!$B$47),ConstructionDebt!$B$38,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Development",MonthlyCashflow!DB209=ConstructionDebt!$B$62),ConstructionDebt!$B$54, ))))</f>
        <v>0</v>
      </c>
      <c r="DC269" s="213">
        <f>IF(AND(_xlfn.XLOOKUP(Options!$D$2,Options!$D$4:$M$4,Options!$D$94:$M$94)="JD",MonthlyCashflow!DC209=ConstructionDebt!$B$15), ConstructionDebt!$B$7,                                                                                                               IF(AND(_xlfn.XLOOKUP(Options!$D$2,Options!$D$4:$M$4,Options!$D$94:$M$94)="DM",MonthlyCashflow!DC209=ConstructionDebt!$B$31),ConstructionDebt!$B$23,                                                                                                               IF(AND(_xlfn.XLOOKUP(Options!$D$2,Options!$D$4:$M$4,Options!$D$94:$M$94)="DM+Deposit",MonthlyCashflow!DC209=ConstructionDebt!$B$47),ConstructionDebt!$B$38,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Development",MonthlyCashflow!DC209=ConstructionDebt!$B$62),ConstructionDebt!$B$54, ))))</f>
        <v>0</v>
      </c>
      <c r="DD269" s="213">
        <f>IF(AND(_xlfn.XLOOKUP(Options!$D$2,Options!$D$4:$M$4,Options!$D$94:$M$94)="JD",MonthlyCashflow!DD209=ConstructionDebt!$B$15), ConstructionDebt!$B$7,                                                                                                               IF(AND(_xlfn.XLOOKUP(Options!$D$2,Options!$D$4:$M$4,Options!$D$94:$M$94)="DM",MonthlyCashflow!DD209=ConstructionDebt!$B$31),ConstructionDebt!$B$23,                                                                                                               IF(AND(_xlfn.XLOOKUP(Options!$D$2,Options!$D$4:$M$4,Options!$D$94:$M$94)="DM+Deposit",MonthlyCashflow!DD209=ConstructionDebt!$B$47),ConstructionDebt!$B$38,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Development",MonthlyCashflow!DD209=ConstructionDebt!$B$62),ConstructionDebt!$B$54, ))))</f>
        <v>0</v>
      </c>
      <c r="DE269" s="213">
        <f>IF(AND(_xlfn.XLOOKUP(Options!$D$2,Options!$D$4:$M$4,Options!$D$94:$M$94)="JD",MonthlyCashflow!DE209=ConstructionDebt!$B$15), ConstructionDebt!$B$7,                                                                                                               IF(AND(_xlfn.XLOOKUP(Options!$D$2,Options!$D$4:$M$4,Options!$D$94:$M$94)="DM",MonthlyCashflow!DE209=ConstructionDebt!$B$31),ConstructionDebt!$B$23,                                                                                                               IF(AND(_xlfn.XLOOKUP(Options!$D$2,Options!$D$4:$M$4,Options!$D$94:$M$94)="DM+Deposit",MonthlyCashflow!DE209=ConstructionDebt!$B$47),ConstructionDebt!$B$38,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Development",MonthlyCashflow!DE209=ConstructionDebt!$B$62),ConstructionDebt!$B$54, ))))</f>
        <v>0</v>
      </c>
      <c r="DF269" s="213">
        <f>IF(AND(_xlfn.XLOOKUP(Options!$D$2,Options!$D$4:$M$4,Options!$D$94:$M$94)="JD",MonthlyCashflow!DF209=ConstructionDebt!$B$15), ConstructionDebt!$B$7,                                                                                                               IF(AND(_xlfn.XLOOKUP(Options!$D$2,Options!$D$4:$M$4,Options!$D$94:$M$94)="DM",MonthlyCashflow!DF209=ConstructionDebt!$B$31),ConstructionDebt!$B$23,                                                                                                               IF(AND(_xlfn.XLOOKUP(Options!$D$2,Options!$D$4:$M$4,Options!$D$94:$M$94)="DM+Deposit",MonthlyCashflow!DF209=ConstructionDebt!$B$47),ConstructionDebt!$B$38,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Development",MonthlyCashflow!DF209=ConstructionDebt!$B$62),ConstructionDebt!$B$54, ))))</f>
        <v>0</v>
      </c>
      <c r="DG269" s="213">
        <f>IF(AND(_xlfn.XLOOKUP(Options!$D$2,Options!$D$4:$M$4,Options!$D$94:$M$94)="JD",MonthlyCashflow!DG209=ConstructionDebt!$B$15), ConstructionDebt!$B$7,                                                                                                               IF(AND(_xlfn.XLOOKUP(Options!$D$2,Options!$D$4:$M$4,Options!$D$94:$M$94)="DM",MonthlyCashflow!DG209=ConstructionDebt!$B$31),ConstructionDebt!$B$23,                                                                                                               IF(AND(_xlfn.XLOOKUP(Options!$D$2,Options!$D$4:$M$4,Options!$D$94:$M$94)="DM+Deposit",MonthlyCashflow!DG209=ConstructionDebt!$B$47),ConstructionDebt!$B$38,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Development",MonthlyCashflow!DG209=ConstructionDebt!$B$62),ConstructionDebt!$B$54, ))))</f>
        <v>0</v>
      </c>
      <c r="DH269" s="213">
        <f>IF(AND(_xlfn.XLOOKUP(Options!$D$2,Options!$D$4:$M$4,Options!$D$94:$M$94)="JD",MonthlyCashflow!DH209=ConstructionDebt!$B$15), ConstructionDebt!$B$7,                                                                                                               IF(AND(_xlfn.XLOOKUP(Options!$D$2,Options!$D$4:$M$4,Options!$D$94:$M$94)="DM",MonthlyCashflow!DH209=ConstructionDebt!$B$31),ConstructionDebt!$B$23,                                                                                                               IF(AND(_xlfn.XLOOKUP(Options!$D$2,Options!$D$4:$M$4,Options!$D$94:$M$94)="DM+Deposit",MonthlyCashflow!DH209=ConstructionDebt!$B$47),ConstructionDebt!$B$38,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Development",MonthlyCashflow!DH209=ConstructionDebt!$B$62),ConstructionDebt!$B$54, ))))</f>
        <v>0</v>
      </c>
      <c r="DI269" s="213">
        <f>IF(AND(_xlfn.XLOOKUP(Options!$D$2,Options!$D$4:$M$4,Options!$D$94:$M$94)="JD",MonthlyCashflow!DI209=ConstructionDebt!$B$15), ConstructionDebt!$B$7,                                                                                                               IF(AND(_xlfn.XLOOKUP(Options!$D$2,Options!$D$4:$M$4,Options!$D$94:$M$94)="DM",MonthlyCashflow!DI209=ConstructionDebt!$B$31),ConstructionDebt!$B$23,                                                                                                               IF(AND(_xlfn.XLOOKUP(Options!$D$2,Options!$D$4:$M$4,Options!$D$94:$M$94)="DM+Deposit",MonthlyCashflow!DI209=ConstructionDebt!$B$47),ConstructionDebt!$B$38,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Development",MonthlyCashflow!DI209=ConstructionDebt!$B$62),ConstructionDebt!$B$54, ))))</f>
        <v>0</v>
      </c>
      <c r="DJ269" s="213">
        <f>IF(AND(_xlfn.XLOOKUP(Options!$D$2,Options!$D$4:$M$4,Options!$D$94:$M$94)="JD",MonthlyCashflow!DJ209=ConstructionDebt!$B$15), ConstructionDebt!$B$7,                                                                                                               IF(AND(_xlfn.XLOOKUP(Options!$D$2,Options!$D$4:$M$4,Options!$D$94:$M$94)="DM",MonthlyCashflow!DJ209=ConstructionDebt!$B$31),ConstructionDebt!$B$23,                                                                                                               IF(AND(_xlfn.XLOOKUP(Options!$D$2,Options!$D$4:$M$4,Options!$D$94:$M$94)="DM+Deposit",MonthlyCashflow!DJ209=ConstructionDebt!$B$47),ConstructionDebt!$B$38,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Development",MonthlyCashflow!DJ209=ConstructionDebt!$B$62),ConstructionDebt!$B$54, ))))</f>
        <v>0</v>
      </c>
      <c r="DK269" s="213">
        <f>IF(AND(_xlfn.XLOOKUP(Options!$D$2,Options!$D$4:$M$4,Options!$D$94:$M$94)="JD",MonthlyCashflow!DK209=ConstructionDebt!$B$15), ConstructionDebt!$B$7,                                                                                                               IF(AND(_xlfn.XLOOKUP(Options!$D$2,Options!$D$4:$M$4,Options!$D$94:$M$94)="DM",MonthlyCashflow!DK209=ConstructionDebt!$B$31),ConstructionDebt!$B$23,                                                                                                               IF(AND(_xlfn.XLOOKUP(Options!$D$2,Options!$D$4:$M$4,Options!$D$94:$M$94)="DM+Deposit",MonthlyCashflow!DK209=ConstructionDebt!$B$47),ConstructionDebt!$B$38,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Development",MonthlyCashflow!DK209=ConstructionDebt!$B$62),ConstructionDebt!$B$54, ))))</f>
        <v>0</v>
      </c>
      <c r="DL269" s="213">
        <f>IF(AND(_xlfn.XLOOKUP(Options!$D$2,Options!$D$4:$M$4,Options!$D$94:$M$94)="JD",MonthlyCashflow!DL209=ConstructionDebt!$B$15), ConstructionDebt!$B$7,                                                                                                               IF(AND(_xlfn.XLOOKUP(Options!$D$2,Options!$D$4:$M$4,Options!$D$94:$M$94)="DM",MonthlyCashflow!DL209=ConstructionDebt!$B$31),ConstructionDebt!$B$23,                                                                                                               IF(AND(_xlfn.XLOOKUP(Options!$D$2,Options!$D$4:$M$4,Options!$D$94:$M$94)="DM+Deposit",MonthlyCashflow!DL209=ConstructionDebt!$B$47),ConstructionDebt!$B$38,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Development",MonthlyCashflow!DL209=ConstructionDebt!$B$62),ConstructionDebt!$B$54, ))))</f>
        <v>0</v>
      </c>
      <c r="DM269" s="213">
        <f>IF(AND(_xlfn.XLOOKUP(Options!$D$2,Options!$D$4:$M$4,Options!$D$94:$M$94)="JD",MonthlyCashflow!DM209=ConstructionDebt!$B$15), ConstructionDebt!$B$7,                                                                                                               IF(AND(_xlfn.XLOOKUP(Options!$D$2,Options!$D$4:$M$4,Options!$D$94:$M$94)="DM",MonthlyCashflow!DM209=ConstructionDebt!$B$31),ConstructionDebt!$B$23,                                                                                                               IF(AND(_xlfn.XLOOKUP(Options!$D$2,Options!$D$4:$M$4,Options!$D$94:$M$94)="DM+Deposit",MonthlyCashflow!DM209=ConstructionDebt!$B$47),ConstructionDebt!$B$38,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Development",MonthlyCashflow!DM209=ConstructionDebt!$B$62),ConstructionDebt!$B$54, ))))</f>
        <v>0</v>
      </c>
      <c r="DN269" s="213">
        <f>IF(AND(_xlfn.XLOOKUP(Options!$D$2,Options!$D$4:$M$4,Options!$D$94:$M$94)="JD",MonthlyCashflow!DN209=ConstructionDebt!$B$15), ConstructionDebt!$B$7,                                                                                                               IF(AND(_xlfn.XLOOKUP(Options!$D$2,Options!$D$4:$M$4,Options!$D$94:$M$94)="DM",MonthlyCashflow!DN209=ConstructionDebt!$B$31),ConstructionDebt!$B$23,                                                                                                               IF(AND(_xlfn.XLOOKUP(Options!$D$2,Options!$D$4:$M$4,Options!$D$94:$M$94)="DM+Deposit",MonthlyCashflow!DN209=ConstructionDebt!$B$47),ConstructionDebt!$B$38,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Development",MonthlyCashflow!DN209=ConstructionDebt!$B$62),ConstructionDebt!$B$54, ))))</f>
        <v>0</v>
      </c>
      <c r="DO269" s="213">
        <f>IF(AND(_xlfn.XLOOKUP(Options!$D$2,Options!$D$4:$M$4,Options!$D$94:$M$94)="JD",MonthlyCashflow!DO209=ConstructionDebt!$B$15), ConstructionDebt!$B$7,                                                                                                               IF(AND(_xlfn.XLOOKUP(Options!$D$2,Options!$D$4:$M$4,Options!$D$94:$M$94)="DM",MonthlyCashflow!DO209=ConstructionDebt!$B$31),ConstructionDebt!$B$23,                                                                                                               IF(AND(_xlfn.XLOOKUP(Options!$D$2,Options!$D$4:$M$4,Options!$D$94:$M$94)="DM+Deposit",MonthlyCashflow!DO209=ConstructionDebt!$B$47),ConstructionDebt!$B$38,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Development",MonthlyCashflow!DO209=ConstructionDebt!$B$62),ConstructionDebt!$B$54, ))))</f>
        <v>0</v>
      </c>
      <c r="DP269" s="213">
        <f>IF(AND(_xlfn.XLOOKUP(Options!$D$2,Options!$D$4:$M$4,Options!$D$94:$M$94)="JD",MonthlyCashflow!DP209=ConstructionDebt!$B$15), ConstructionDebt!$B$7,                                                                                                               IF(AND(_xlfn.XLOOKUP(Options!$D$2,Options!$D$4:$M$4,Options!$D$94:$M$94)="DM",MonthlyCashflow!DP209=ConstructionDebt!$B$31),ConstructionDebt!$B$23,                                                                                                               IF(AND(_xlfn.XLOOKUP(Options!$D$2,Options!$D$4:$M$4,Options!$D$94:$M$94)="DM+Deposit",MonthlyCashflow!DP209=ConstructionDebt!$B$47),ConstructionDebt!$B$38,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Development",MonthlyCashflow!DP209=ConstructionDebt!$B$62),ConstructionDebt!$B$54, ))))</f>
        <v>0</v>
      </c>
      <c r="DQ269" s="213">
        <f>IF(AND(_xlfn.XLOOKUP(Options!$D$2,Options!$D$4:$M$4,Options!$D$94:$M$94)="JD",MonthlyCashflow!DQ209=ConstructionDebt!$B$15), ConstructionDebt!$B$7,                                                                                                               IF(AND(_xlfn.XLOOKUP(Options!$D$2,Options!$D$4:$M$4,Options!$D$94:$M$94)="DM",MonthlyCashflow!DQ209=ConstructionDebt!$B$31),ConstructionDebt!$B$23,                                                                                                               IF(AND(_xlfn.XLOOKUP(Options!$D$2,Options!$D$4:$M$4,Options!$D$94:$M$94)="DM+Deposit",MonthlyCashflow!DQ209=ConstructionDebt!$B$47),ConstructionDebt!$B$38,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Development",MonthlyCashflow!DQ209=ConstructionDebt!$B$62),ConstructionDebt!$B$54, ))))</f>
        <v>0</v>
      </c>
      <c r="DR269" s="213">
        <f>IF(AND(_xlfn.XLOOKUP(Options!$D$2,Options!$D$4:$M$4,Options!$D$94:$M$94)="JD",MonthlyCashflow!DR209=ConstructionDebt!$B$15), ConstructionDebt!$B$7,                                                                                                               IF(AND(_xlfn.XLOOKUP(Options!$D$2,Options!$D$4:$M$4,Options!$D$94:$M$94)="DM",MonthlyCashflow!DR209=ConstructionDebt!$B$31),ConstructionDebt!$B$23,                                                                                                               IF(AND(_xlfn.XLOOKUP(Options!$D$2,Options!$D$4:$M$4,Options!$D$94:$M$94)="DM+Deposit",MonthlyCashflow!DR209=ConstructionDebt!$B$47),ConstructionDebt!$B$38,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Development",MonthlyCashflow!DR209=ConstructionDebt!$B$62),ConstructionDebt!$B$54, ))))</f>
        <v>0</v>
      </c>
      <c r="DS269" s="213">
        <f>IF(AND(_xlfn.XLOOKUP(Options!$D$2,Options!$D$4:$M$4,Options!$D$94:$M$94)="JD",MonthlyCashflow!DS209=ConstructionDebt!$B$15), ConstructionDebt!$B$7,                                                                                                               IF(AND(_xlfn.XLOOKUP(Options!$D$2,Options!$D$4:$M$4,Options!$D$94:$M$94)="DM",MonthlyCashflow!DS209=ConstructionDebt!$B$31),ConstructionDebt!$B$23,                                                                                                               IF(AND(_xlfn.XLOOKUP(Options!$D$2,Options!$D$4:$M$4,Options!$D$94:$M$94)="DM+Deposit",MonthlyCashflow!DS209=ConstructionDebt!$B$47),ConstructionDebt!$B$38,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Development",MonthlyCashflow!DS209=ConstructionDebt!$B$62),ConstructionDebt!$B$54, ))))</f>
        <v>0</v>
      </c>
      <c r="DT269" s="213">
        <f>IF(AND(_xlfn.XLOOKUP(Options!$D$2,Options!$D$4:$M$4,Options!$D$94:$M$94)="JD",MonthlyCashflow!DT209=ConstructionDebt!$B$15), ConstructionDebt!$B$7,                                                                                                               IF(AND(_xlfn.XLOOKUP(Options!$D$2,Options!$D$4:$M$4,Options!$D$94:$M$94)="DM",MonthlyCashflow!DT209=ConstructionDebt!$B$31),ConstructionDebt!$B$23,                                                                                                               IF(AND(_xlfn.XLOOKUP(Options!$D$2,Options!$D$4:$M$4,Options!$D$94:$M$94)="DM+Deposit",MonthlyCashflow!DT209=ConstructionDebt!$B$47),ConstructionDebt!$B$38,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Development",MonthlyCashflow!DT209=ConstructionDebt!$B$62),ConstructionDebt!$B$54, ))))</f>
        <v>0</v>
      </c>
      <c r="DU269" s="213">
        <f>IF(AND(_xlfn.XLOOKUP(Options!$D$2,Options!$D$4:$M$4,Options!$D$94:$M$94)="JD",MonthlyCashflow!DU209=ConstructionDebt!$B$15), ConstructionDebt!$B$7,                                                                                                               IF(AND(_xlfn.XLOOKUP(Options!$D$2,Options!$D$4:$M$4,Options!$D$94:$M$94)="DM",MonthlyCashflow!DU209=ConstructionDebt!$B$31),ConstructionDebt!$B$23,                                                                                                               IF(AND(_xlfn.XLOOKUP(Options!$D$2,Options!$D$4:$M$4,Options!$D$94:$M$94)="DM+Deposit",MonthlyCashflow!DU209=ConstructionDebt!$B$47),ConstructionDebt!$B$38,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Development",MonthlyCashflow!DU209=ConstructionDebt!$B$62),ConstructionDebt!$B$54, ))))</f>
        <v>0</v>
      </c>
      <c r="DV269" s="213">
        <f>IF(AND(_xlfn.XLOOKUP(Options!$D$2,Options!$D$4:$M$4,Options!$D$94:$M$94)="JD",MonthlyCashflow!DV209=ConstructionDebt!$B$15), ConstructionDebt!$B$7,                                                                                                               IF(AND(_xlfn.XLOOKUP(Options!$D$2,Options!$D$4:$M$4,Options!$D$94:$M$94)="DM",MonthlyCashflow!DV209=ConstructionDebt!$B$31),ConstructionDebt!$B$23,                                                                                                               IF(AND(_xlfn.XLOOKUP(Options!$D$2,Options!$D$4:$M$4,Options!$D$94:$M$94)="DM+Deposit",MonthlyCashflow!DV209=ConstructionDebt!$B$47),ConstructionDebt!$B$38,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Development",MonthlyCashflow!DV209=ConstructionDebt!$B$62),ConstructionDebt!$B$54, ))))</f>
        <v>0</v>
      </c>
      <c r="DW269" s="213">
        <f>IF(AND(_xlfn.XLOOKUP(Options!$D$2,Options!$D$4:$M$4,Options!$D$94:$M$94)="JD",MonthlyCashflow!DW209=ConstructionDebt!$B$15), ConstructionDebt!$B$7,                                                                                                               IF(AND(_xlfn.XLOOKUP(Options!$D$2,Options!$D$4:$M$4,Options!$D$94:$M$94)="DM",MonthlyCashflow!DW209=ConstructionDebt!$B$31),ConstructionDebt!$B$23,                                                                                                               IF(AND(_xlfn.XLOOKUP(Options!$D$2,Options!$D$4:$M$4,Options!$D$94:$M$94)="DM+Deposit",MonthlyCashflow!DW209=ConstructionDebt!$B$47),ConstructionDebt!$B$38,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Development",MonthlyCashflow!DW209=ConstructionDebt!$B$62),ConstructionDebt!$B$54, ))))</f>
        <v>0</v>
      </c>
      <c r="DX269" s="213">
        <f>IF(AND(_xlfn.XLOOKUP(Options!$D$2,Options!$D$4:$M$4,Options!$D$94:$M$94)="JD",MonthlyCashflow!DX209=ConstructionDebt!$B$15), ConstructionDebt!$B$7,                                                                                                               IF(AND(_xlfn.XLOOKUP(Options!$D$2,Options!$D$4:$M$4,Options!$D$94:$M$94)="DM",MonthlyCashflow!DX209=ConstructionDebt!$B$31),ConstructionDebt!$B$23,                                                                                                               IF(AND(_xlfn.XLOOKUP(Options!$D$2,Options!$D$4:$M$4,Options!$D$94:$M$94)="DM+Deposit",MonthlyCashflow!DX209=ConstructionDebt!$B$47),ConstructionDebt!$B$38,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Development",MonthlyCashflow!DX209=ConstructionDebt!$B$62),ConstructionDebt!$B$54, ))))</f>
        <v>0</v>
      </c>
      <c r="DY269" s="213">
        <f>IF(AND(_xlfn.XLOOKUP(Options!$D$2,Options!$D$4:$M$4,Options!$D$94:$M$94)="JD",MonthlyCashflow!DY209=ConstructionDebt!$B$15), ConstructionDebt!$B$7,                                                                                                               IF(AND(_xlfn.XLOOKUP(Options!$D$2,Options!$D$4:$M$4,Options!$D$94:$M$94)="DM",MonthlyCashflow!DY209=ConstructionDebt!$B$31),ConstructionDebt!$B$23,                                                                                                               IF(AND(_xlfn.XLOOKUP(Options!$D$2,Options!$D$4:$M$4,Options!$D$94:$M$94)="DM+Deposit",MonthlyCashflow!DY209=ConstructionDebt!$B$47),ConstructionDebt!$B$38,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Development",MonthlyCashflow!DY209=ConstructionDebt!$B$62),ConstructionDebt!$B$54, ))))</f>
        <v>0</v>
      </c>
      <c r="DZ269" s="213">
        <f>IF(AND(_xlfn.XLOOKUP(Options!$D$2,Options!$D$4:$M$4,Options!$D$94:$M$94)="JD",MonthlyCashflow!DZ209=ConstructionDebt!$B$15), ConstructionDebt!$B$7,                                                                                                               IF(AND(_xlfn.XLOOKUP(Options!$D$2,Options!$D$4:$M$4,Options!$D$94:$M$94)="DM",MonthlyCashflow!DZ209=ConstructionDebt!$B$31),ConstructionDebt!$B$23,                                                                                                               IF(AND(_xlfn.XLOOKUP(Options!$D$2,Options!$D$4:$M$4,Options!$D$94:$M$94)="DM+Deposit",MonthlyCashflow!DZ209=ConstructionDebt!$B$47),ConstructionDebt!$B$38,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Development",MonthlyCashflow!DZ209=ConstructionDebt!$B$62),ConstructionDebt!$B$54, ))))</f>
        <v>0</v>
      </c>
      <c r="EA269" s="213">
        <f>IF(AND(_xlfn.XLOOKUP(Options!$D$2,Options!$D$4:$M$4,Options!$D$94:$M$94)="JD",MonthlyCashflow!EA209=ConstructionDebt!$B$15), ConstructionDebt!$B$7,                                                                                                               IF(AND(_xlfn.XLOOKUP(Options!$D$2,Options!$D$4:$M$4,Options!$D$94:$M$94)="DM",MonthlyCashflow!EA209=ConstructionDebt!$B$31),ConstructionDebt!$B$23,                                                                                                               IF(AND(_xlfn.XLOOKUP(Options!$D$2,Options!$D$4:$M$4,Options!$D$94:$M$94)="DM+Deposit",MonthlyCashflow!EA209=ConstructionDebt!$B$47),ConstructionDebt!$B$38,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Development",MonthlyCashflow!EA209=ConstructionDebt!$B$62),ConstructionDebt!$B$54, ))))</f>
        <v>0</v>
      </c>
      <c r="EB269" s="213">
        <f>IF(AND(_xlfn.XLOOKUP(Options!$D$2,Options!$D$4:$M$4,Options!$D$94:$M$94)="JD",MonthlyCashflow!EB209=ConstructionDebt!$B$15), ConstructionDebt!$B$7,                                                                                                               IF(AND(_xlfn.XLOOKUP(Options!$D$2,Options!$D$4:$M$4,Options!$D$94:$M$94)="DM",MonthlyCashflow!EB209=ConstructionDebt!$B$31),ConstructionDebt!$B$23,                                                                                                               IF(AND(_xlfn.XLOOKUP(Options!$D$2,Options!$D$4:$M$4,Options!$D$94:$M$94)="DM+Deposit",MonthlyCashflow!EB209=ConstructionDebt!$B$47),ConstructionDebt!$B$38,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Development",MonthlyCashflow!EB209=ConstructionDebt!$B$62),ConstructionDebt!$B$54, ))))</f>
        <v>0</v>
      </c>
      <c r="EC269" s="213">
        <f>IF(AND(_xlfn.XLOOKUP(Options!$D$2,Options!$D$4:$M$4,Options!$D$94:$M$94)="JD",MonthlyCashflow!EC209=ConstructionDebt!$B$15), ConstructionDebt!$B$7,                                                                                                               IF(AND(_xlfn.XLOOKUP(Options!$D$2,Options!$D$4:$M$4,Options!$D$94:$M$94)="DM",MonthlyCashflow!EC209=ConstructionDebt!$B$31),ConstructionDebt!$B$23,                                                                                                               IF(AND(_xlfn.XLOOKUP(Options!$D$2,Options!$D$4:$M$4,Options!$D$94:$M$94)="DM+Deposit",MonthlyCashflow!EC209=ConstructionDebt!$B$47),ConstructionDebt!$B$38,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Development",MonthlyCashflow!EC209=ConstructionDebt!$B$62),ConstructionDebt!$B$54, ))))</f>
        <v>0</v>
      </c>
      <c r="ED269" s="213">
        <f>IF(AND(_xlfn.XLOOKUP(Options!$D$2,Options!$D$4:$M$4,Options!$D$94:$M$94)="JD",MonthlyCashflow!ED209=ConstructionDebt!$B$15), ConstructionDebt!$B$7,                                                                                                               IF(AND(_xlfn.XLOOKUP(Options!$D$2,Options!$D$4:$M$4,Options!$D$94:$M$94)="DM",MonthlyCashflow!ED209=ConstructionDebt!$B$31),ConstructionDebt!$B$23,                                                                                                               IF(AND(_xlfn.XLOOKUP(Options!$D$2,Options!$D$4:$M$4,Options!$D$94:$M$94)="DM+Deposit",MonthlyCashflow!ED209=ConstructionDebt!$B$47),ConstructionDebt!$B$38,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Development",MonthlyCashflow!ED209=ConstructionDebt!$B$62),ConstructionDebt!$B$54, ))))</f>
        <v>0</v>
      </c>
      <c r="EE269" s="213">
        <f>IF(AND(_xlfn.XLOOKUP(Options!$D$2,Options!$D$4:$M$4,Options!$D$94:$M$94)="JD",MonthlyCashflow!EE209=ConstructionDebt!$B$15), ConstructionDebt!$B$7,                                                                                                               IF(AND(_xlfn.XLOOKUP(Options!$D$2,Options!$D$4:$M$4,Options!$D$94:$M$94)="DM",MonthlyCashflow!EE209=ConstructionDebt!$B$31),ConstructionDebt!$B$23,                                                                                                               IF(AND(_xlfn.XLOOKUP(Options!$D$2,Options!$D$4:$M$4,Options!$D$94:$M$94)="DM+Deposit",MonthlyCashflow!EE209=ConstructionDebt!$B$47),ConstructionDebt!$B$38,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Development",MonthlyCashflow!EE209=ConstructionDebt!$B$62),ConstructionDebt!$B$54, ))))</f>
        <v>0</v>
      </c>
      <c r="EF269" s="213">
        <f>IF(AND(_xlfn.XLOOKUP(Options!$D$2,Options!$D$4:$M$4,Options!$D$94:$M$94)="JD",MonthlyCashflow!EF209=ConstructionDebt!$B$15), ConstructionDebt!$B$7,                                                                                                               IF(AND(_xlfn.XLOOKUP(Options!$D$2,Options!$D$4:$M$4,Options!$D$94:$M$94)="DM",MonthlyCashflow!EF209=ConstructionDebt!$B$31),ConstructionDebt!$B$23,                                                                                                               IF(AND(_xlfn.XLOOKUP(Options!$D$2,Options!$D$4:$M$4,Options!$D$94:$M$94)="DM+Deposit",MonthlyCashflow!EF209=ConstructionDebt!$B$47),ConstructionDebt!$B$38,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Development",MonthlyCashflow!EF209=ConstructionDebt!$B$62),ConstructionDebt!$B$54, ))))</f>
        <v>0</v>
      </c>
      <c r="EG269" s="213">
        <f>IF(AND(_xlfn.XLOOKUP(Options!$D$2,Options!$D$4:$M$4,Options!$D$94:$M$94)="JD",MonthlyCashflow!EG209=ConstructionDebt!$B$15), ConstructionDebt!$B$7,                                                                                                               IF(AND(_xlfn.XLOOKUP(Options!$D$2,Options!$D$4:$M$4,Options!$D$94:$M$94)="DM",MonthlyCashflow!EG209=ConstructionDebt!$B$31),ConstructionDebt!$B$23,                                                                                                               IF(AND(_xlfn.XLOOKUP(Options!$D$2,Options!$D$4:$M$4,Options!$D$94:$M$94)="DM+Deposit",MonthlyCashflow!EG209=ConstructionDebt!$B$47),ConstructionDebt!$B$38,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Development",MonthlyCashflow!EG209=ConstructionDebt!$B$62),ConstructionDebt!$B$54, ))))</f>
        <v>0</v>
      </c>
      <c r="EH269" s="213">
        <f>IF(AND(_xlfn.XLOOKUP(Options!$D$2,Options!$D$4:$M$4,Options!$D$94:$M$94)="JD",MonthlyCashflow!EH209=ConstructionDebt!$B$15), ConstructionDebt!$B$7,                                                                                                               IF(AND(_xlfn.XLOOKUP(Options!$D$2,Options!$D$4:$M$4,Options!$D$94:$M$94)="DM",MonthlyCashflow!EH209=ConstructionDebt!$B$31),ConstructionDebt!$B$23,                                                                                                               IF(AND(_xlfn.XLOOKUP(Options!$D$2,Options!$D$4:$M$4,Options!$D$94:$M$94)="DM+Deposit",MonthlyCashflow!EH209=ConstructionDebt!$B$47),ConstructionDebt!$B$38,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Development",MonthlyCashflow!EH209=ConstructionDebt!$B$62),ConstructionDebt!$B$54, ))))</f>
        <v>0</v>
      </c>
      <c r="EI269" s="213">
        <f>IF(AND(_xlfn.XLOOKUP(Options!$D$2,Options!$D$4:$M$4,Options!$D$94:$M$94)="JD",MonthlyCashflow!EI209=ConstructionDebt!$B$15), ConstructionDebt!$B$7,                                                                                                               IF(AND(_xlfn.XLOOKUP(Options!$D$2,Options!$D$4:$M$4,Options!$D$94:$M$94)="DM",MonthlyCashflow!EI209=ConstructionDebt!$B$31),ConstructionDebt!$B$23,                                                                                                               IF(AND(_xlfn.XLOOKUP(Options!$D$2,Options!$D$4:$M$4,Options!$D$94:$M$94)="DM+Deposit",MonthlyCashflow!EI209=ConstructionDebt!$B$47),ConstructionDebt!$B$38,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Development",MonthlyCashflow!EI209=ConstructionDebt!$B$62),ConstructionDebt!$B$54, ))))</f>
        <v>0</v>
      </c>
      <c r="EJ269" s="213">
        <f>IF(AND(_xlfn.XLOOKUP(Options!$D$2,Options!$D$4:$M$4,Options!$D$94:$M$94)="JD",MonthlyCashflow!EJ209=ConstructionDebt!$B$15), ConstructionDebt!$B$7,                                                                                                               IF(AND(_xlfn.XLOOKUP(Options!$D$2,Options!$D$4:$M$4,Options!$D$94:$M$94)="DM",MonthlyCashflow!EJ209=ConstructionDebt!$B$31),ConstructionDebt!$B$23,                                                                                                               IF(AND(_xlfn.XLOOKUP(Options!$D$2,Options!$D$4:$M$4,Options!$D$94:$M$94)="DM+Deposit",MonthlyCashflow!EJ209=ConstructionDebt!$B$47),ConstructionDebt!$B$38,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Development",MonthlyCashflow!EJ209=ConstructionDebt!$B$62),ConstructionDebt!$B$54, ))))</f>
        <v>0</v>
      </c>
      <c r="EK269" s="213">
        <f>IF(AND(_xlfn.XLOOKUP(Options!$D$2,Options!$D$4:$M$4,Options!$D$94:$M$94)="JD",MonthlyCashflow!EK209=ConstructionDebt!$B$15), ConstructionDebt!$B$7,                                                                                                               IF(AND(_xlfn.XLOOKUP(Options!$D$2,Options!$D$4:$M$4,Options!$D$94:$M$94)="DM",MonthlyCashflow!EK209=ConstructionDebt!$B$31),ConstructionDebt!$B$23,                                                                                                               IF(AND(_xlfn.XLOOKUP(Options!$D$2,Options!$D$4:$M$4,Options!$D$94:$M$94)="DM+Deposit",MonthlyCashflow!EK209=ConstructionDebt!$B$47),ConstructionDebt!$B$38,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Development",MonthlyCashflow!EK209=ConstructionDebt!$B$62),ConstructionDebt!$B$54, ))))</f>
        <v>0</v>
      </c>
      <c r="EL269" s="213">
        <f>IF(AND(_xlfn.XLOOKUP(Options!$D$2,Options!$D$4:$M$4,Options!$D$94:$M$94)="JD",MonthlyCashflow!EL209=ConstructionDebt!$B$15), ConstructionDebt!$B$7,                                                                                                               IF(AND(_xlfn.XLOOKUP(Options!$D$2,Options!$D$4:$M$4,Options!$D$94:$M$94)="DM",MonthlyCashflow!EL209=ConstructionDebt!$B$31),ConstructionDebt!$B$23,                                                                                                               IF(AND(_xlfn.XLOOKUP(Options!$D$2,Options!$D$4:$M$4,Options!$D$94:$M$94)="DM+Deposit",MonthlyCashflow!EL209=ConstructionDebt!$B$47),ConstructionDebt!$B$38,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Development",MonthlyCashflow!EL209=ConstructionDebt!$B$62),ConstructionDebt!$B$54, ))))</f>
        <v>0</v>
      </c>
      <c r="EM269" s="213">
        <f>IF(AND(_xlfn.XLOOKUP(Options!$D$2,Options!$D$4:$M$4,Options!$D$94:$M$94)="JD",MonthlyCashflow!EM209=ConstructionDebt!$B$15), ConstructionDebt!$B$7,                                                                                                               IF(AND(_xlfn.XLOOKUP(Options!$D$2,Options!$D$4:$M$4,Options!$D$94:$M$94)="DM",MonthlyCashflow!EM209=ConstructionDebt!$B$31),ConstructionDebt!$B$23,                                                                                                               IF(AND(_xlfn.XLOOKUP(Options!$D$2,Options!$D$4:$M$4,Options!$D$94:$M$94)="DM+Deposit",MonthlyCashflow!EM209=ConstructionDebt!$B$47),ConstructionDebt!$B$38,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Development",MonthlyCashflow!EM209=ConstructionDebt!$B$62),ConstructionDebt!$B$54, ))))</f>
        <v>0</v>
      </c>
      <c r="EN269" s="213">
        <f>IF(AND(_xlfn.XLOOKUP(Options!$D$2,Options!$D$4:$M$4,Options!$D$94:$M$94)="JD",MonthlyCashflow!EN209=ConstructionDebt!$B$15), ConstructionDebt!$B$7,                                                                                                               IF(AND(_xlfn.XLOOKUP(Options!$D$2,Options!$D$4:$M$4,Options!$D$94:$M$94)="DM",MonthlyCashflow!EN209=ConstructionDebt!$B$31),ConstructionDebt!$B$23,                                                                                                               IF(AND(_xlfn.XLOOKUP(Options!$D$2,Options!$D$4:$M$4,Options!$D$94:$M$94)="DM+Deposit",MonthlyCashflow!EN209=ConstructionDebt!$B$47),ConstructionDebt!$B$38,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Development",MonthlyCashflow!EN209=ConstructionDebt!$B$62),ConstructionDebt!$B$54, ))))</f>
        <v>0</v>
      </c>
      <c r="EO269" s="213">
        <f>IF(AND(_xlfn.XLOOKUP(Options!$D$2,Options!$D$4:$M$4,Options!$D$94:$M$94)="JD",MonthlyCashflow!EO209=ConstructionDebt!$B$15), ConstructionDebt!$B$7,                                                                                                               IF(AND(_xlfn.XLOOKUP(Options!$D$2,Options!$D$4:$M$4,Options!$D$94:$M$94)="DM",MonthlyCashflow!EO209=ConstructionDebt!$B$31),ConstructionDebt!$B$23,                                                                                                               IF(AND(_xlfn.XLOOKUP(Options!$D$2,Options!$D$4:$M$4,Options!$D$94:$M$94)="DM+Deposit",MonthlyCashflow!EO209=ConstructionDebt!$B$47),ConstructionDebt!$B$38,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Development",MonthlyCashflow!EO209=ConstructionDebt!$B$62),ConstructionDebt!$B$54, ))))</f>
        <v>0</v>
      </c>
      <c r="EP269" s="213">
        <f>IF(AND(_xlfn.XLOOKUP(Options!$D$2,Options!$D$4:$M$4,Options!$D$94:$M$94)="JD",MonthlyCashflow!EP209=ConstructionDebt!$B$15), ConstructionDebt!$B$7,                                                                                                               IF(AND(_xlfn.XLOOKUP(Options!$D$2,Options!$D$4:$M$4,Options!$D$94:$M$94)="DM",MonthlyCashflow!EP209=ConstructionDebt!$B$31),ConstructionDebt!$B$23,                                                                                                               IF(AND(_xlfn.XLOOKUP(Options!$D$2,Options!$D$4:$M$4,Options!$D$94:$M$94)="DM+Deposit",MonthlyCashflow!EP209=ConstructionDebt!$B$47),ConstructionDebt!$B$38,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Development",MonthlyCashflow!EP209=ConstructionDebt!$B$62),ConstructionDebt!$B$54, ))))</f>
        <v>0</v>
      </c>
      <c r="EQ269" s="213">
        <f>IF(AND(_xlfn.XLOOKUP(Options!$D$2,Options!$D$4:$M$4,Options!$D$94:$M$94)="JD",MonthlyCashflow!EQ209=ConstructionDebt!$B$15), ConstructionDebt!$B$7,                                                                                                               IF(AND(_xlfn.XLOOKUP(Options!$D$2,Options!$D$4:$M$4,Options!$D$94:$M$94)="DM",MonthlyCashflow!EQ209=ConstructionDebt!$B$31),ConstructionDebt!$B$23,                                                                                                               IF(AND(_xlfn.XLOOKUP(Options!$D$2,Options!$D$4:$M$4,Options!$D$94:$M$94)="DM+Deposit",MonthlyCashflow!EQ209=ConstructionDebt!$B$47),ConstructionDebt!$B$38,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Development",MonthlyCashflow!EQ209=ConstructionDebt!$B$62),ConstructionDebt!$B$54, ))))</f>
        <v>0</v>
      </c>
      <c r="ER269" s="213">
        <f>IF(AND(_xlfn.XLOOKUP(Options!$D$2,Options!$D$4:$M$4,Options!$D$94:$M$94)="JD",MonthlyCashflow!ER209=ConstructionDebt!$B$15), ConstructionDebt!$B$7,                                                                                                               IF(AND(_xlfn.XLOOKUP(Options!$D$2,Options!$D$4:$M$4,Options!$D$94:$M$94)="DM",MonthlyCashflow!ER209=ConstructionDebt!$B$31),ConstructionDebt!$B$23,                                                                                                               IF(AND(_xlfn.XLOOKUP(Options!$D$2,Options!$D$4:$M$4,Options!$D$94:$M$94)="DM+Deposit",MonthlyCashflow!ER209=ConstructionDebt!$B$47),ConstructionDebt!$B$38,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Development",MonthlyCashflow!ER209=ConstructionDebt!$B$62),ConstructionDebt!$B$54, ))))</f>
        <v>0</v>
      </c>
      <c r="ES269" s="213">
        <f>IF(AND(_xlfn.XLOOKUP(Options!$D$2,Options!$D$4:$M$4,Options!$D$94:$M$94)="JD",MonthlyCashflow!ES209=ConstructionDebt!$B$15), ConstructionDebt!$B$7,                                                                                                               IF(AND(_xlfn.XLOOKUP(Options!$D$2,Options!$D$4:$M$4,Options!$D$94:$M$94)="DM",MonthlyCashflow!ES209=ConstructionDebt!$B$31),ConstructionDebt!$B$23,                                                                                                               IF(AND(_xlfn.XLOOKUP(Options!$D$2,Options!$D$4:$M$4,Options!$D$94:$M$94)="DM+Deposit",MonthlyCashflow!ES209=ConstructionDebt!$B$47),ConstructionDebt!$B$38,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Development",MonthlyCashflow!ES209=ConstructionDebt!$B$62),ConstructionDebt!$B$54, ))))</f>
        <v>0</v>
      </c>
      <c r="ET269" s="213">
        <f>IF(AND(_xlfn.XLOOKUP(Options!$D$2,Options!$D$4:$M$4,Options!$D$94:$M$94)="JD",MonthlyCashflow!ET209=ConstructionDebt!$B$15), ConstructionDebt!$B$7,                                                                                                               IF(AND(_xlfn.XLOOKUP(Options!$D$2,Options!$D$4:$M$4,Options!$D$94:$M$94)="DM",MonthlyCashflow!ET209=ConstructionDebt!$B$31),ConstructionDebt!$B$23,                                                                                                               IF(AND(_xlfn.XLOOKUP(Options!$D$2,Options!$D$4:$M$4,Options!$D$94:$M$94)="DM+Deposit",MonthlyCashflow!ET209=ConstructionDebt!$B$47),ConstructionDebt!$B$38,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Development",MonthlyCashflow!ET209=ConstructionDebt!$B$62),ConstructionDebt!$B$54, ))))</f>
        <v>0</v>
      </c>
      <c r="EU269" s="213">
        <f>IF(AND(_xlfn.XLOOKUP(Options!$D$2,Options!$D$4:$M$4,Options!$D$94:$M$94)="JD",MonthlyCashflow!EU209=ConstructionDebt!$B$15), ConstructionDebt!$B$7,                                                                                                               IF(AND(_xlfn.XLOOKUP(Options!$D$2,Options!$D$4:$M$4,Options!$D$94:$M$94)="DM",MonthlyCashflow!EU209=ConstructionDebt!$B$31),ConstructionDebt!$B$23,                                                                                                               IF(AND(_xlfn.XLOOKUP(Options!$D$2,Options!$D$4:$M$4,Options!$D$94:$M$94)="DM+Deposit",MonthlyCashflow!EU209=ConstructionDebt!$B$47),ConstructionDebt!$B$38,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Development",MonthlyCashflow!EU209=ConstructionDebt!$B$62),ConstructionDebt!$B$54, ))))</f>
        <v>0</v>
      </c>
      <c r="EV269" s="213">
        <f>IF(AND(_xlfn.XLOOKUP(Options!$D$2,Options!$D$4:$M$4,Options!$D$94:$M$94)="JD",MonthlyCashflow!EV209=ConstructionDebt!$B$15), ConstructionDebt!$B$7,                                                                                                               IF(AND(_xlfn.XLOOKUP(Options!$D$2,Options!$D$4:$M$4,Options!$D$94:$M$94)="DM",MonthlyCashflow!EV209=ConstructionDebt!$B$31),ConstructionDebt!$B$23,                                                                                                               IF(AND(_xlfn.XLOOKUP(Options!$D$2,Options!$D$4:$M$4,Options!$D$94:$M$94)="DM+Deposit",MonthlyCashflow!EV209=ConstructionDebt!$B$47),ConstructionDebt!$B$38,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Development",MonthlyCashflow!EV209=ConstructionDebt!$B$62),ConstructionDebt!$B$54, ))))</f>
        <v>0</v>
      </c>
      <c r="EW269" s="213">
        <f>IF(AND(_xlfn.XLOOKUP(Options!$D$2,Options!$D$4:$M$4,Options!$D$94:$M$94)="JD",MonthlyCashflow!EW209=ConstructionDebt!$B$15), ConstructionDebt!$B$7,                                                                                                               IF(AND(_xlfn.XLOOKUP(Options!$D$2,Options!$D$4:$M$4,Options!$D$94:$M$94)="DM",MonthlyCashflow!EW209=ConstructionDebt!$B$31),ConstructionDebt!$B$23,                                                                                                               IF(AND(_xlfn.XLOOKUP(Options!$D$2,Options!$D$4:$M$4,Options!$D$94:$M$94)="DM+Deposit",MonthlyCashflow!EW209=ConstructionDebt!$B$47),ConstructionDebt!$B$38,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Development",MonthlyCashflow!EW209=ConstructionDebt!$B$62),ConstructionDebt!$B$54, ))))</f>
        <v>0</v>
      </c>
      <c r="EX269" s="213">
        <f>IF(AND(_xlfn.XLOOKUP(Options!$D$2,Options!$D$4:$M$4,Options!$D$94:$M$94)="JD",MonthlyCashflow!EX209=ConstructionDebt!$B$15), ConstructionDebt!$B$7,                                                                                                               IF(AND(_xlfn.XLOOKUP(Options!$D$2,Options!$D$4:$M$4,Options!$D$94:$M$94)="DM",MonthlyCashflow!EX209=ConstructionDebt!$B$31),ConstructionDebt!$B$23,                                                                                                               IF(AND(_xlfn.XLOOKUP(Options!$D$2,Options!$D$4:$M$4,Options!$D$94:$M$94)="DM+Deposit",MonthlyCashflow!EX209=ConstructionDebt!$B$47),ConstructionDebt!$B$38,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Development",MonthlyCashflow!EX209=ConstructionDebt!$B$62),ConstructionDebt!$B$54, ))))</f>
        <v>0</v>
      </c>
      <c r="EY269" s="213">
        <f>IF(AND(_xlfn.XLOOKUP(Options!$D$2,Options!$D$4:$M$4,Options!$D$94:$M$94)="JD",MonthlyCashflow!EY209=ConstructionDebt!$B$15), ConstructionDebt!$B$7,                                                                                                               IF(AND(_xlfn.XLOOKUP(Options!$D$2,Options!$D$4:$M$4,Options!$D$94:$M$94)="DM",MonthlyCashflow!EY209=ConstructionDebt!$B$31),ConstructionDebt!$B$23,                                                                                                               IF(AND(_xlfn.XLOOKUP(Options!$D$2,Options!$D$4:$M$4,Options!$D$94:$M$94)="DM+Deposit",MonthlyCashflow!EY209=ConstructionDebt!$B$47),ConstructionDebt!$B$38,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Development",MonthlyCashflow!EY209=ConstructionDebt!$B$62),ConstructionDebt!$B$54, ))))</f>
        <v>0</v>
      </c>
      <c r="EZ269" s="213">
        <f>IF(AND(_xlfn.XLOOKUP(Options!$D$2,Options!$D$4:$M$4,Options!$D$94:$M$94)="JD",MonthlyCashflow!EZ209=ConstructionDebt!$B$15), ConstructionDebt!$B$7,                                                                                                               IF(AND(_xlfn.XLOOKUP(Options!$D$2,Options!$D$4:$M$4,Options!$D$94:$M$94)="DM",MonthlyCashflow!EZ209=ConstructionDebt!$B$31),ConstructionDebt!$B$23,                                                                                                               IF(AND(_xlfn.XLOOKUP(Options!$D$2,Options!$D$4:$M$4,Options!$D$94:$M$94)="DM+Deposit",MonthlyCashflow!EZ209=ConstructionDebt!$B$47),ConstructionDebt!$B$38,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Development",MonthlyCashflow!EZ209=ConstructionDebt!$B$62),ConstructionDebt!$B$54, ))))</f>
        <v>0</v>
      </c>
      <c r="FA269" s="213">
        <f>IF(AND(_xlfn.XLOOKUP(Options!$D$2,Options!$D$4:$M$4,Options!$D$94:$M$94)="JD",MonthlyCashflow!FA209=ConstructionDebt!$B$15), ConstructionDebt!$B$7,                                                                                                               IF(AND(_xlfn.XLOOKUP(Options!$D$2,Options!$D$4:$M$4,Options!$D$94:$M$94)="DM",MonthlyCashflow!FA209=ConstructionDebt!$B$31),ConstructionDebt!$B$23,                                                                                                               IF(AND(_xlfn.XLOOKUP(Options!$D$2,Options!$D$4:$M$4,Options!$D$94:$M$94)="DM+Deposit",MonthlyCashflow!FA209=ConstructionDebt!$B$47),ConstructionDebt!$B$38,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Development",MonthlyCashflow!FA209=ConstructionDebt!$B$62),ConstructionDebt!$B$54, ))))</f>
        <v>0</v>
      </c>
      <c r="FB269" s="213">
        <f>IF(AND(_xlfn.XLOOKUP(Options!$D$2,Options!$D$4:$M$4,Options!$D$94:$M$94)="JD",MonthlyCashflow!FB209=ConstructionDebt!$B$15), ConstructionDebt!$B$7,                                                                                                               IF(AND(_xlfn.XLOOKUP(Options!$D$2,Options!$D$4:$M$4,Options!$D$94:$M$94)="DM",MonthlyCashflow!FB209=ConstructionDebt!$B$31),ConstructionDebt!$B$23,                                                                                                               IF(AND(_xlfn.XLOOKUP(Options!$D$2,Options!$D$4:$M$4,Options!$D$94:$M$94)="DM+Deposit",MonthlyCashflow!FB209=ConstructionDebt!$B$47),ConstructionDebt!$B$38,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Development",MonthlyCashflow!FB209=ConstructionDebt!$B$62),ConstructionDebt!$B$54, ))))</f>
        <v>0</v>
      </c>
      <c r="FC269" s="213">
        <f>IF(AND(_xlfn.XLOOKUP(Options!$D$2,Options!$D$4:$M$4,Options!$D$94:$M$94)="JD",MonthlyCashflow!FC209=ConstructionDebt!$B$15), ConstructionDebt!$B$7,                                                                                                               IF(AND(_xlfn.XLOOKUP(Options!$D$2,Options!$D$4:$M$4,Options!$D$94:$M$94)="DM",MonthlyCashflow!FC209=ConstructionDebt!$B$31),ConstructionDebt!$B$23,                                                                                                               IF(AND(_xlfn.XLOOKUP(Options!$D$2,Options!$D$4:$M$4,Options!$D$94:$M$94)="DM+Deposit",MonthlyCashflow!FC209=ConstructionDebt!$B$47),ConstructionDebt!$B$38,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Development",MonthlyCashflow!FC209=ConstructionDebt!$B$62),ConstructionDebt!$B$54, ))))</f>
        <v>0</v>
      </c>
      <c r="FD269" s="213">
        <f>IF(AND(_xlfn.XLOOKUP(Options!$D$2,Options!$D$4:$M$4,Options!$D$94:$M$94)="JD",MonthlyCashflow!FD209=ConstructionDebt!$B$15), ConstructionDebt!$B$7,                                                                                                               IF(AND(_xlfn.XLOOKUP(Options!$D$2,Options!$D$4:$M$4,Options!$D$94:$M$94)="DM",MonthlyCashflow!FD209=ConstructionDebt!$B$31),ConstructionDebt!$B$23,                                                                                                               IF(AND(_xlfn.XLOOKUP(Options!$D$2,Options!$D$4:$M$4,Options!$D$94:$M$94)="DM+Deposit",MonthlyCashflow!FD209=ConstructionDebt!$B$47),ConstructionDebt!$B$38,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Development",MonthlyCashflow!FD209=ConstructionDebt!$B$62),ConstructionDebt!$B$54, ))))</f>
        <v>0</v>
      </c>
      <c r="FE269" s="213">
        <f>IF(AND(_xlfn.XLOOKUP(Options!$D$2,Options!$D$4:$M$4,Options!$D$94:$M$94)="JD",MonthlyCashflow!FE209=ConstructionDebt!$B$15), ConstructionDebt!$B$7,                                                                                                               IF(AND(_xlfn.XLOOKUP(Options!$D$2,Options!$D$4:$M$4,Options!$D$94:$M$94)="DM",MonthlyCashflow!FE209=ConstructionDebt!$B$31),ConstructionDebt!$B$23,                                                                                                               IF(AND(_xlfn.XLOOKUP(Options!$D$2,Options!$D$4:$M$4,Options!$D$94:$M$94)="DM+Deposit",MonthlyCashflow!FE209=ConstructionDebt!$B$47),ConstructionDebt!$B$38,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Development",MonthlyCashflow!FE209=ConstructionDebt!$B$62),ConstructionDebt!$B$54, ))))</f>
        <v>0</v>
      </c>
      <c r="FF269" s="213">
        <f>IF(AND(_xlfn.XLOOKUP(Options!$D$2,Options!$D$4:$M$4,Options!$D$94:$M$94)="JD",MonthlyCashflow!FF209=ConstructionDebt!$B$15), ConstructionDebt!$B$7,                                                                                                               IF(AND(_xlfn.XLOOKUP(Options!$D$2,Options!$D$4:$M$4,Options!$D$94:$M$94)="DM",MonthlyCashflow!FF209=ConstructionDebt!$B$31),ConstructionDebt!$B$23,                                                                                                               IF(AND(_xlfn.XLOOKUP(Options!$D$2,Options!$D$4:$M$4,Options!$D$94:$M$94)="DM+Deposit",MonthlyCashflow!FF209=ConstructionDebt!$B$47),ConstructionDebt!$B$38,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Development",MonthlyCashflow!FF209=ConstructionDebt!$B$62),ConstructionDebt!$B$54, ))))</f>
        <v>0</v>
      </c>
      <c r="FG269" s="213">
        <f>IF(AND(_xlfn.XLOOKUP(Options!$D$2,Options!$D$4:$M$4,Options!$D$94:$M$94)="JD",MonthlyCashflow!FG209=ConstructionDebt!$B$15), ConstructionDebt!$B$7,                                                                                                               IF(AND(_xlfn.XLOOKUP(Options!$D$2,Options!$D$4:$M$4,Options!$D$94:$M$94)="DM",MonthlyCashflow!FG209=ConstructionDebt!$B$31),ConstructionDebt!$B$23,                                                                                                               IF(AND(_xlfn.XLOOKUP(Options!$D$2,Options!$D$4:$M$4,Options!$D$94:$M$94)="DM+Deposit",MonthlyCashflow!FG209=ConstructionDebt!$B$47),ConstructionDebt!$B$38,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Development",MonthlyCashflow!FG209=ConstructionDebt!$B$62),ConstructionDebt!$B$54, ))))</f>
        <v>0</v>
      </c>
      <c r="FH269" s="213">
        <f>IF(AND(_xlfn.XLOOKUP(Options!$D$2,Options!$D$4:$M$4,Options!$D$94:$M$94)="JD",MonthlyCashflow!FH209=ConstructionDebt!$B$15), ConstructionDebt!$B$7,                                                                                                               IF(AND(_xlfn.XLOOKUP(Options!$D$2,Options!$D$4:$M$4,Options!$D$94:$M$94)="DM",MonthlyCashflow!FH209=ConstructionDebt!$B$31),ConstructionDebt!$B$23,                                                                                                               IF(AND(_xlfn.XLOOKUP(Options!$D$2,Options!$D$4:$M$4,Options!$D$94:$M$94)="DM+Deposit",MonthlyCashflow!FH209=ConstructionDebt!$B$47),ConstructionDebt!$B$38,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Development",MonthlyCashflow!FH209=ConstructionDebt!$B$62),ConstructionDebt!$B$54, ))))</f>
        <v>0</v>
      </c>
      <c r="FI269" s="213">
        <f>IF(AND(_xlfn.XLOOKUP(Options!$D$2,Options!$D$4:$M$4,Options!$D$94:$M$94)="JD",MonthlyCashflow!FI209=ConstructionDebt!$B$15), ConstructionDebt!$B$7,                                                                                                               IF(AND(_xlfn.XLOOKUP(Options!$D$2,Options!$D$4:$M$4,Options!$D$94:$M$94)="DM",MonthlyCashflow!FI209=ConstructionDebt!$B$31),ConstructionDebt!$B$23,                                                                                                               IF(AND(_xlfn.XLOOKUP(Options!$D$2,Options!$D$4:$M$4,Options!$D$94:$M$94)="DM+Deposit",MonthlyCashflow!FI209=ConstructionDebt!$B$47),ConstructionDebt!$B$38,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Development",MonthlyCashflow!FI209=ConstructionDebt!$B$62),ConstructionDebt!$B$54, ))))</f>
        <v>0</v>
      </c>
      <c r="FJ269" s="213">
        <f>IF(AND(_xlfn.XLOOKUP(Options!$D$2,Options!$D$4:$M$4,Options!$D$94:$M$94)="JD",MonthlyCashflow!FJ209=ConstructionDebt!$B$15), ConstructionDebt!$B$7,                                                                                                               IF(AND(_xlfn.XLOOKUP(Options!$D$2,Options!$D$4:$M$4,Options!$D$94:$M$94)="DM",MonthlyCashflow!FJ209=ConstructionDebt!$B$31),ConstructionDebt!$B$23,                                                                                                               IF(AND(_xlfn.XLOOKUP(Options!$D$2,Options!$D$4:$M$4,Options!$D$94:$M$94)="DM+Deposit",MonthlyCashflow!FJ209=ConstructionDebt!$B$47),ConstructionDebt!$B$38,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Development",MonthlyCashflow!FJ209=ConstructionDebt!$B$62),ConstructionDebt!$B$54, ))))</f>
        <v>0</v>
      </c>
      <c r="FK269" s="213">
        <f>IF(AND(_xlfn.XLOOKUP(Options!$D$2,Options!$D$4:$M$4,Options!$D$94:$M$94)="JD",MonthlyCashflow!FK209=ConstructionDebt!$B$15), ConstructionDebt!$B$7,                                                                                                               IF(AND(_xlfn.XLOOKUP(Options!$D$2,Options!$D$4:$M$4,Options!$D$94:$M$94)="DM",MonthlyCashflow!FK209=ConstructionDebt!$B$31),ConstructionDebt!$B$23,                                                                                                               IF(AND(_xlfn.XLOOKUP(Options!$D$2,Options!$D$4:$M$4,Options!$D$94:$M$94)="DM+Deposit",MonthlyCashflow!FK209=ConstructionDebt!$B$47),ConstructionDebt!$B$38,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Development",MonthlyCashflow!FK209=ConstructionDebt!$B$62),ConstructionDebt!$B$54, ))))</f>
        <v>0</v>
      </c>
      <c r="FL269" s="213">
        <f>IF(AND(_xlfn.XLOOKUP(Options!$D$2,Options!$D$4:$M$4,Options!$D$94:$M$94)="JD",MonthlyCashflow!FL209=ConstructionDebt!$B$15), ConstructionDebt!$B$7,                                                                                                               IF(AND(_xlfn.XLOOKUP(Options!$D$2,Options!$D$4:$M$4,Options!$D$94:$M$94)="DM",MonthlyCashflow!FL209=ConstructionDebt!$B$31),ConstructionDebt!$B$23,                                                                                                               IF(AND(_xlfn.XLOOKUP(Options!$D$2,Options!$D$4:$M$4,Options!$D$94:$M$94)="DM+Deposit",MonthlyCashflow!FL209=ConstructionDebt!$B$47),ConstructionDebt!$B$38,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Development",MonthlyCashflow!FL209=ConstructionDebt!$B$62),ConstructionDebt!$B$54, ))))</f>
        <v>0</v>
      </c>
      <c r="FM269" s="213">
        <f>IF(AND(_xlfn.XLOOKUP(Options!$D$2,Options!$D$4:$M$4,Options!$D$94:$M$94)="JD",MonthlyCashflow!FM209=ConstructionDebt!$B$15), ConstructionDebt!$B$7,                                                                                                               IF(AND(_xlfn.XLOOKUP(Options!$D$2,Options!$D$4:$M$4,Options!$D$94:$M$94)="DM",MonthlyCashflow!FM209=ConstructionDebt!$B$31),ConstructionDebt!$B$23,                                                                                                               IF(AND(_xlfn.XLOOKUP(Options!$D$2,Options!$D$4:$M$4,Options!$D$94:$M$94)="DM+Deposit",MonthlyCashflow!FM209=ConstructionDebt!$B$47),ConstructionDebt!$B$38,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Development",MonthlyCashflow!FM209=ConstructionDebt!$B$62),ConstructionDebt!$B$54, ))))</f>
        <v>0</v>
      </c>
      <c r="FN269" s="213">
        <f>IF(AND(_xlfn.XLOOKUP(Options!$D$2,Options!$D$4:$M$4,Options!$D$94:$M$94)="JD",MonthlyCashflow!FN209=ConstructionDebt!$B$15), ConstructionDebt!$B$7,                                                                                                               IF(AND(_xlfn.XLOOKUP(Options!$D$2,Options!$D$4:$M$4,Options!$D$94:$M$94)="DM",MonthlyCashflow!FN209=ConstructionDebt!$B$31),ConstructionDebt!$B$23,                                                                                                               IF(AND(_xlfn.XLOOKUP(Options!$D$2,Options!$D$4:$M$4,Options!$D$94:$M$94)="DM+Deposit",MonthlyCashflow!FN209=ConstructionDebt!$B$47),ConstructionDebt!$B$38,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Development",MonthlyCashflow!FN209=ConstructionDebt!$B$62),ConstructionDebt!$B$54, ))))</f>
        <v>0</v>
      </c>
      <c r="FO269" s="213">
        <f>IF(AND(_xlfn.XLOOKUP(Options!$D$2,Options!$D$4:$M$4,Options!$D$94:$M$94)="JD",MonthlyCashflow!FO209=ConstructionDebt!$B$15), ConstructionDebt!$B$7,                                                                                                               IF(AND(_xlfn.XLOOKUP(Options!$D$2,Options!$D$4:$M$4,Options!$D$94:$M$94)="DM",MonthlyCashflow!FO209=ConstructionDebt!$B$31),ConstructionDebt!$B$23,                                                                                                               IF(AND(_xlfn.XLOOKUP(Options!$D$2,Options!$D$4:$M$4,Options!$D$94:$M$94)="DM+Deposit",MonthlyCashflow!FO209=ConstructionDebt!$B$47),ConstructionDebt!$B$38,                                                                                                                             IF(AND(_xlfn.XLOOKUP(Options!$D$2,Options!$D$4:$M$4,Options!$D$94:$M$94)="Own Development",MonthlyCashflow!FO209=ConstructionDebt!$B$62),ConstructionDebt!$B$54, ))))</f>
        <v>0</v>
      </c>
    </row>
    <row r="270" spans="2:171" x14ac:dyDescent="0.3">
      <c r="B270" s="208" t="s">
        <v>488</v>
      </c>
      <c r="D270" s="216">
        <f>SUM(G270:FO270)</f>
        <v>2161.5795087612378</v>
      </c>
      <c r="G270" s="216">
        <f>SUM(G212:G213)-SUM(G216, G222, G226, G235, G267, G268, G269)</f>
        <v>-1645.7603680748491</v>
      </c>
      <c r="H270" s="216">
        <f t="shared" ref="H270:BS270" si="2075">SUM(H212:H213)-SUM(H216, H222, H226, H235, H267, H268, H269)</f>
        <v>-3.0390078530654296</v>
      </c>
      <c r="I270" s="216">
        <f t="shared" si="2075"/>
        <v>-175.1735002820746</v>
      </c>
      <c r="J270" s="216">
        <f t="shared" si="2075"/>
        <v>-3.3042030943709335</v>
      </c>
      <c r="K270" s="216">
        <f t="shared" si="2075"/>
        <v>-13.481618787369023</v>
      </c>
      <c r="L270" s="216">
        <f t="shared" si="2075"/>
        <v>-8.8608036086622626</v>
      </c>
      <c r="M270" s="216">
        <f t="shared" si="2075"/>
        <v>-57.797697943077814</v>
      </c>
      <c r="N270" s="216">
        <f t="shared" si="2075"/>
        <v>-21.573816124883884</v>
      </c>
      <c r="O270" s="216">
        <f t="shared" si="2075"/>
        <v>-13.50785298610516</v>
      </c>
      <c r="P270" s="216">
        <f t="shared" si="2075"/>
        <v>-7.1447384596018146</v>
      </c>
      <c r="Q270" s="216">
        <f t="shared" si="2075"/>
        <v>-24.109078159601811</v>
      </c>
      <c r="R270" s="216">
        <f t="shared" si="2075"/>
        <v>-14.177852941327483</v>
      </c>
      <c r="S270" s="216">
        <f t="shared" si="2075"/>
        <v>133.77047910568325</v>
      </c>
      <c r="T270" s="216">
        <f t="shared" si="2075"/>
        <v>-9.5528529413274832</v>
      </c>
      <c r="U270" s="216">
        <f t="shared" si="2075"/>
        <v>-27.069347763931937</v>
      </c>
      <c r="V270" s="216">
        <f t="shared" si="2075"/>
        <v>-14.655872690295464</v>
      </c>
      <c r="W270" s="216">
        <f t="shared" si="2075"/>
        <v>-14.637885033973125</v>
      </c>
      <c r="X270" s="216">
        <f t="shared" si="2075"/>
        <v>-14.619702511373962</v>
      </c>
      <c r="Y270" s="216">
        <f t="shared" si="2075"/>
        <v>-14.601323011446642</v>
      </c>
      <c r="Z270" s="216">
        <f t="shared" si="2075"/>
        <v>-19.002953859135708</v>
      </c>
      <c r="AA270" s="216">
        <f t="shared" si="2075"/>
        <v>149.36026961922403</v>
      </c>
      <c r="AB270" s="216">
        <f t="shared" si="2075"/>
        <v>-13.907874500846454</v>
      </c>
      <c r="AC270" s="216">
        <f t="shared" si="2075"/>
        <v>-16.543102785888877</v>
      </c>
      <c r="AD270" s="216">
        <f t="shared" si="2075"/>
        <v>157.27275609354456</v>
      </c>
      <c r="AE270" s="216">
        <f t="shared" si="2075"/>
        <v>-72.542575193681813</v>
      </c>
      <c r="AF270" s="216">
        <f t="shared" si="2075"/>
        <v>150.12361959583021</v>
      </c>
      <c r="AG270" s="216">
        <f t="shared" si="2075"/>
        <v>-35.035700714294819</v>
      </c>
      <c r="AH270" s="216">
        <f t="shared" si="2075"/>
        <v>-28.38318238135718</v>
      </c>
      <c r="AI270" s="216">
        <f t="shared" si="2075"/>
        <v>-28.38318238135718</v>
      </c>
      <c r="AJ270" s="216">
        <f t="shared" si="2075"/>
        <v>-28.38318238135718</v>
      </c>
      <c r="AK270" s="216">
        <f t="shared" si="2075"/>
        <v>57.387900487402803</v>
      </c>
      <c r="AL270" s="216">
        <f t="shared" si="2075"/>
        <v>-41.432141518642133</v>
      </c>
      <c r="AM270" s="216">
        <f t="shared" si="2075"/>
        <v>165.82165246646875</v>
      </c>
      <c r="AN270" s="216">
        <f t="shared" si="2075"/>
        <v>47.375839976272303</v>
      </c>
      <c r="AO270" s="216">
        <f t="shared" si="2075"/>
        <v>44.707752221123329</v>
      </c>
      <c r="AP270" s="216">
        <f t="shared" si="2075"/>
        <v>162.60181906454898</v>
      </c>
      <c r="AQ270" s="216">
        <f t="shared" si="2075"/>
        <v>-62.270955941005639</v>
      </c>
      <c r="AR270" s="216">
        <f t="shared" si="2075"/>
        <v>149.67498269103049</v>
      </c>
      <c r="AS270" s="216">
        <f t="shared" si="2075"/>
        <v>-72.578597509733257</v>
      </c>
      <c r="AT270" s="216">
        <f t="shared" si="2075"/>
        <v>-67.753640794690611</v>
      </c>
      <c r="AU270" s="216">
        <f t="shared" si="2075"/>
        <v>121.60856099833136</v>
      </c>
      <c r="AV270" s="216">
        <f t="shared" si="2075"/>
        <v>-40.99280146879768</v>
      </c>
      <c r="AW270" s="216">
        <f t="shared" si="2075"/>
        <v>252.67703070304549</v>
      </c>
      <c r="AX270" s="216">
        <f t="shared" si="2075"/>
        <v>-42.670510284501987</v>
      </c>
      <c r="AY270" s="216">
        <f t="shared" si="2075"/>
        <v>626.65750052498549</v>
      </c>
      <c r="AZ270" s="216">
        <f t="shared" si="2075"/>
        <v>60.8145666484494</v>
      </c>
      <c r="BA270" s="216">
        <f t="shared" si="2075"/>
        <v>60.922899981782734</v>
      </c>
      <c r="BB270" s="216">
        <f t="shared" si="2075"/>
        <v>275.39467259031335</v>
      </c>
      <c r="BC270" s="216">
        <f t="shared" si="2075"/>
        <v>-57.147837343078521</v>
      </c>
      <c r="BD270" s="216">
        <f t="shared" si="2075"/>
        <v>263.24273791480351</v>
      </c>
      <c r="BE270" s="216">
        <f t="shared" si="2075"/>
        <v>-67.455478911806139</v>
      </c>
      <c r="BF270" s="216">
        <f t="shared" si="2075"/>
        <v>-56.822837343078518</v>
      </c>
      <c r="BG270" s="216">
        <f t="shared" si="2075"/>
        <v>168.75461961938174</v>
      </c>
      <c r="BH270" s="216">
        <f t="shared" si="2075"/>
        <v>-28.841959791588838</v>
      </c>
      <c r="BI270" s="216">
        <f t="shared" si="2075"/>
        <v>358.01776198070979</v>
      </c>
      <c r="BJ270" s="216">
        <f t="shared" si="2075"/>
        <v>-29.256751619045826</v>
      </c>
      <c r="BK270" s="216">
        <f t="shared" si="2075"/>
        <v>384.06905767726687</v>
      </c>
      <c r="BL270" s="216">
        <f t="shared" si="2075"/>
        <v>122.52680193795703</v>
      </c>
      <c r="BM270" s="216">
        <f t="shared" si="2075"/>
        <v>122.63513527129035</v>
      </c>
      <c r="BN270" s="216">
        <f t="shared" si="2075"/>
        <v>-38.029110851774306</v>
      </c>
      <c r="BO270" s="216">
        <f t="shared" si="2075"/>
        <v>-26.211459153760835</v>
      </c>
      <c r="BP270" s="216">
        <f t="shared" si="2075"/>
        <v>-26.211459153760835</v>
      </c>
      <c r="BQ270" s="216">
        <f t="shared" si="2075"/>
        <v>-24.14928080575509</v>
      </c>
      <c r="BR270" s="216">
        <f t="shared" si="2075"/>
        <v>-24.14928080575509</v>
      </c>
      <c r="BS270" s="216">
        <f t="shared" si="2075"/>
        <v>297.39587810704091</v>
      </c>
      <c r="BT270" s="216">
        <f t="shared" ref="BT270:EE270" si="2076">SUM(BT212:BT213)-SUM(BT216, BT222, BT226, BT235, BT267, BT268, BT269)</f>
        <v>-24.14928080575509</v>
      </c>
      <c r="BU270" s="216">
        <f t="shared" si="2076"/>
        <v>297.39587810704091</v>
      </c>
      <c r="BV270" s="216">
        <f t="shared" si="2076"/>
        <v>-24.14928080575509</v>
      </c>
      <c r="BW270" s="216">
        <f t="shared" si="2076"/>
        <v>610.89127675125224</v>
      </c>
      <c r="BX270" s="216">
        <f t="shared" si="2076"/>
        <v>0</v>
      </c>
      <c r="BY270" s="216">
        <f t="shared" si="2076"/>
        <v>0</v>
      </c>
      <c r="BZ270" s="216">
        <f t="shared" si="2076"/>
        <v>0</v>
      </c>
      <c r="CA270" s="216">
        <f t="shared" si="2076"/>
        <v>0</v>
      </c>
      <c r="CB270" s="216">
        <f t="shared" si="2076"/>
        <v>0</v>
      </c>
      <c r="CC270" s="216">
        <f t="shared" si="2076"/>
        <v>0</v>
      </c>
      <c r="CD270" s="216">
        <f t="shared" si="2076"/>
        <v>0</v>
      </c>
      <c r="CE270" s="216">
        <f t="shared" si="2076"/>
        <v>0</v>
      </c>
      <c r="CF270" s="216">
        <f t="shared" si="2076"/>
        <v>0</v>
      </c>
      <c r="CG270" s="216">
        <f t="shared" si="2076"/>
        <v>0</v>
      </c>
      <c r="CH270" s="216">
        <f t="shared" si="2076"/>
        <v>0</v>
      </c>
      <c r="CI270" s="216">
        <f t="shared" si="2076"/>
        <v>0</v>
      </c>
      <c r="CJ270" s="216">
        <f t="shared" si="2076"/>
        <v>0</v>
      </c>
      <c r="CK270" s="216">
        <f t="shared" si="2076"/>
        <v>0</v>
      </c>
      <c r="CL270" s="216">
        <f t="shared" si="2076"/>
        <v>0</v>
      </c>
      <c r="CM270" s="216">
        <f t="shared" si="2076"/>
        <v>0</v>
      </c>
      <c r="CN270" s="216">
        <f t="shared" si="2076"/>
        <v>0</v>
      </c>
      <c r="CO270" s="216">
        <f t="shared" si="2076"/>
        <v>0</v>
      </c>
      <c r="CP270" s="216">
        <f t="shared" si="2076"/>
        <v>0</v>
      </c>
      <c r="CQ270" s="216">
        <f t="shared" si="2076"/>
        <v>0</v>
      </c>
      <c r="CR270" s="216">
        <f t="shared" si="2076"/>
        <v>0</v>
      </c>
      <c r="CS270" s="216">
        <f t="shared" si="2076"/>
        <v>0</v>
      </c>
      <c r="CT270" s="216">
        <f t="shared" si="2076"/>
        <v>0</v>
      </c>
      <c r="CU270" s="216">
        <f t="shared" si="2076"/>
        <v>0</v>
      </c>
      <c r="CV270" s="216">
        <f t="shared" si="2076"/>
        <v>0</v>
      </c>
      <c r="CW270" s="216">
        <f t="shared" si="2076"/>
        <v>0</v>
      </c>
      <c r="CX270" s="216">
        <f t="shared" si="2076"/>
        <v>0</v>
      </c>
      <c r="CY270" s="216">
        <f t="shared" si="2076"/>
        <v>0</v>
      </c>
      <c r="CZ270" s="216">
        <f t="shared" si="2076"/>
        <v>0</v>
      </c>
      <c r="DA270" s="216">
        <f t="shared" si="2076"/>
        <v>0</v>
      </c>
      <c r="DB270" s="216">
        <f t="shared" si="2076"/>
        <v>0</v>
      </c>
      <c r="DC270" s="216">
        <f t="shared" si="2076"/>
        <v>0</v>
      </c>
      <c r="DD270" s="216">
        <f t="shared" si="2076"/>
        <v>0</v>
      </c>
      <c r="DE270" s="216">
        <f t="shared" si="2076"/>
        <v>0</v>
      </c>
      <c r="DF270" s="216">
        <f t="shared" si="2076"/>
        <v>0</v>
      </c>
      <c r="DG270" s="216">
        <f t="shared" si="2076"/>
        <v>0</v>
      </c>
      <c r="DH270" s="216">
        <f t="shared" si="2076"/>
        <v>0</v>
      </c>
      <c r="DI270" s="216">
        <f t="shared" si="2076"/>
        <v>0</v>
      </c>
      <c r="DJ270" s="216">
        <f t="shared" si="2076"/>
        <v>0</v>
      </c>
      <c r="DK270" s="216">
        <f t="shared" si="2076"/>
        <v>0</v>
      </c>
      <c r="DL270" s="216">
        <f t="shared" si="2076"/>
        <v>0</v>
      </c>
      <c r="DM270" s="216">
        <f t="shared" si="2076"/>
        <v>0</v>
      </c>
      <c r="DN270" s="216">
        <f t="shared" si="2076"/>
        <v>0</v>
      </c>
      <c r="DO270" s="216">
        <f t="shared" si="2076"/>
        <v>0</v>
      </c>
      <c r="DP270" s="216">
        <f t="shared" si="2076"/>
        <v>0</v>
      </c>
      <c r="DQ270" s="216">
        <f t="shared" si="2076"/>
        <v>0</v>
      </c>
      <c r="DR270" s="216">
        <f t="shared" si="2076"/>
        <v>0</v>
      </c>
      <c r="DS270" s="216">
        <f t="shared" si="2076"/>
        <v>0</v>
      </c>
      <c r="DT270" s="216">
        <f t="shared" si="2076"/>
        <v>0</v>
      </c>
      <c r="DU270" s="216">
        <f t="shared" si="2076"/>
        <v>0</v>
      </c>
      <c r="DV270" s="216">
        <f t="shared" si="2076"/>
        <v>0</v>
      </c>
      <c r="DW270" s="216">
        <f t="shared" si="2076"/>
        <v>0</v>
      </c>
      <c r="DX270" s="216">
        <f t="shared" si="2076"/>
        <v>0</v>
      </c>
      <c r="DY270" s="216">
        <f t="shared" si="2076"/>
        <v>0</v>
      </c>
      <c r="DZ270" s="216">
        <f t="shared" si="2076"/>
        <v>0</v>
      </c>
      <c r="EA270" s="216">
        <f t="shared" si="2076"/>
        <v>0</v>
      </c>
      <c r="EB270" s="216">
        <f t="shared" si="2076"/>
        <v>0</v>
      </c>
      <c r="EC270" s="216">
        <f t="shared" si="2076"/>
        <v>0</v>
      </c>
      <c r="ED270" s="216">
        <f t="shared" si="2076"/>
        <v>0</v>
      </c>
      <c r="EE270" s="216">
        <f t="shared" si="2076"/>
        <v>0</v>
      </c>
      <c r="EF270" s="216">
        <f t="shared" ref="EF270:FO270" si="2077">SUM(EF212:EF213)-SUM(EF216, EF222, EF226, EF235, EF267, EF268, EF269)</f>
        <v>0</v>
      </c>
      <c r="EG270" s="216">
        <f t="shared" si="2077"/>
        <v>0</v>
      </c>
      <c r="EH270" s="216">
        <f t="shared" si="2077"/>
        <v>0</v>
      </c>
      <c r="EI270" s="216">
        <f t="shared" si="2077"/>
        <v>0</v>
      </c>
      <c r="EJ270" s="216">
        <f t="shared" si="2077"/>
        <v>0</v>
      </c>
      <c r="EK270" s="216">
        <f t="shared" si="2077"/>
        <v>0</v>
      </c>
      <c r="EL270" s="216">
        <f t="shared" si="2077"/>
        <v>0</v>
      </c>
      <c r="EM270" s="216">
        <f t="shared" si="2077"/>
        <v>0</v>
      </c>
      <c r="EN270" s="216">
        <f t="shared" si="2077"/>
        <v>0</v>
      </c>
      <c r="EO270" s="216">
        <f t="shared" si="2077"/>
        <v>0</v>
      </c>
      <c r="EP270" s="216">
        <f t="shared" si="2077"/>
        <v>0</v>
      </c>
      <c r="EQ270" s="216">
        <f t="shared" si="2077"/>
        <v>0</v>
      </c>
      <c r="ER270" s="216">
        <f t="shared" si="2077"/>
        <v>0</v>
      </c>
      <c r="ES270" s="216">
        <f t="shared" si="2077"/>
        <v>0</v>
      </c>
      <c r="ET270" s="216">
        <f t="shared" si="2077"/>
        <v>0</v>
      </c>
      <c r="EU270" s="216">
        <f t="shared" si="2077"/>
        <v>0</v>
      </c>
      <c r="EV270" s="216">
        <f t="shared" si="2077"/>
        <v>0</v>
      </c>
      <c r="EW270" s="216">
        <f t="shared" si="2077"/>
        <v>0</v>
      </c>
      <c r="EX270" s="216">
        <f t="shared" si="2077"/>
        <v>0</v>
      </c>
      <c r="EY270" s="216">
        <f t="shared" si="2077"/>
        <v>0</v>
      </c>
      <c r="EZ270" s="216">
        <f t="shared" si="2077"/>
        <v>0</v>
      </c>
      <c r="FA270" s="216">
        <f t="shared" si="2077"/>
        <v>0</v>
      </c>
      <c r="FB270" s="216">
        <f t="shared" si="2077"/>
        <v>0</v>
      </c>
      <c r="FC270" s="216">
        <f t="shared" si="2077"/>
        <v>0</v>
      </c>
      <c r="FD270" s="216">
        <f t="shared" si="2077"/>
        <v>0</v>
      </c>
      <c r="FE270" s="216">
        <f t="shared" si="2077"/>
        <v>0</v>
      </c>
      <c r="FF270" s="216">
        <f t="shared" si="2077"/>
        <v>0</v>
      </c>
      <c r="FG270" s="216">
        <f t="shared" si="2077"/>
        <v>0</v>
      </c>
      <c r="FH270" s="216">
        <f t="shared" si="2077"/>
        <v>0</v>
      </c>
      <c r="FI270" s="216">
        <f t="shared" si="2077"/>
        <v>0</v>
      </c>
      <c r="FJ270" s="216">
        <f t="shared" si="2077"/>
        <v>0</v>
      </c>
      <c r="FK270" s="216">
        <f t="shared" si="2077"/>
        <v>0</v>
      </c>
      <c r="FL270" s="216">
        <f t="shared" si="2077"/>
        <v>0</v>
      </c>
      <c r="FM270" s="216">
        <f t="shared" si="2077"/>
        <v>0</v>
      </c>
      <c r="FN270" s="216">
        <f t="shared" si="2077"/>
        <v>0</v>
      </c>
      <c r="FO270" s="216">
        <f t="shared" si="2077"/>
        <v>0</v>
      </c>
    </row>
    <row r="271" spans="2:171" x14ac:dyDescent="0.3">
      <c r="B271" s="208" t="s">
        <v>516</v>
      </c>
      <c r="D271" s="216"/>
      <c r="G271" s="216">
        <f>G270+F271</f>
        <v>-1645.7603680748491</v>
      </c>
      <c r="H271" s="216">
        <f>H270+G271</f>
        <v>-1648.7993759279145</v>
      </c>
      <c r="I271" s="216">
        <f>I270+H271</f>
        <v>-1823.9728762099892</v>
      </c>
      <c r="J271" s="216">
        <f t="shared" ref="J271:AL271" si="2078">J270+I271</f>
        <v>-1827.2770793043601</v>
      </c>
      <c r="K271" s="216">
        <f t="shared" si="2078"/>
        <v>-1840.758698091729</v>
      </c>
      <c r="L271" s="216">
        <f t="shared" si="2078"/>
        <v>-1849.6195017003913</v>
      </c>
      <c r="M271" s="216">
        <f t="shared" si="2078"/>
        <v>-1907.4171996434691</v>
      </c>
      <c r="N271" s="216">
        <f t="shared" si="2078"/>
        <v>-1928.991015768353</v>
      </c>
      <c r="O271" s="216">
        <f t="shared" si="2078"/>
        <v>-1942.4988687544583</v>
      </c>
      <c r="P271" s="216">
        <f t="shared" si="2078"/>
        <v>-1949.64360721406</v>
      </c>
      <c r="Q271" s="216">
        <f t="shared" si="2078"/>
        <v>-1973.7526853736617</v>
      </c>
      <c r="R271" s="216">
        <f t="shared" si="2078"/>
        <v>-1987.9305383149892</v>
      </c>
      <c r="S271" s="216">
        <f t="shared" si="2078"/>
        <v>-1854.1600592093059</v>
      </c>
      <c r="T271" s="216">
        <f t="shared" si="2078"/>
        <v>-1863.7129121506334</v>
      </c>
      <c r="U271" s="216">
        <f t="shared" si="2078"/>
        <v>-1890.7822599145654</v>
      </c>
      <c r="V271" s="216">
        <f t="shared" si="2078"/>
        <v>-1905.4381326048608</v>
      </c>
      <c r="W271" s="216">
        <f t="shared" si="2078"/>
        <v>-1920.0760176388339</v>
      </c>
      <c r="X271" s="216">
        <f t="shared" si="2078"/>
        <v>-1934.695720150208</v>
      </c>
      <c r="Y271" s="216">
        <f t="shared" si="2078"/>
        <v>-1949.2970431616545</v>
      </c>
      <c r="Z271" s="216">
        <f t="shared" si="2078"/>
        <v>-1968.2999970207902</v>
      </c>
      <c r="AA271" s="216">
        <f t="shared" si="2078"/>
        <v>-1818.9397274015662</v>
      </c>
      <c r="AB271" s="216">
        <f t="shared" si="2078"/>
        <v>-1832.8476019024126</v>
      </c>
      <c r="AC271" s="216">
        <f t="shared" si="2078"/>
        <v>-1849.3907046883014</v>
      </c>
      <c r="AD271" s="216">
        <f t="shared" si="2078"/>
        <v>-1692.1179485947569</v>
      </c>
      <c r="AE271" s="216">
        <f t="shared" si="2078"/>
        <v>-1764.6605237884387</v>
      </c>
      <c r="AF271" s="216">
        <f t="shared" si="2078"/>
        <v>-1614.5369041926085</v>
      </c>
      <c r="AG271" s="216">
        <f t="shared" si="2078"/>
        <v>-1649.5726049069033</v>
      </c>
      <c r="AH271" s="216">
        <f t="shared" si="2078"/>
        <v>-1677.9557872882604</v>
      </c>
      <c r="AI271" s="216">
        <f t="shared" si="2078"/>
        <v>-1706.3389696696174</v>
      </c>
      <c r="AJ271" s="216">
        <f t="shared" si="2078"/>
        <v>-1734.7221520509745</v>
      </c>
      <c r="AK271" s="216">
        <f t="shared" si="2078"/>
        <v>-1677.3342515635718</v>
      </c>
      <c r="AL271" s="216">
        <f t="shared" si="2078"/>
        <v>-1718.7663930822139</v>
      </c>
      <c r="AM271" s="216">
        <f t="shared" ref="AM271:BR271" si="2079">AM270+AL271</f>
        <v>-1552.9447406157451</v>
      </c>
      <c r="AN271" s="216">
        <f t="shared" si="2079"/>
        <v>-1505.5689006394728</v>
      </c>
      <c r="AO271" s="216">
        <f t="shared" si="2079"/>
        <v>-1460.8611484183493</v>
      </c>
      <c r="AP271" s="216">
        <f t="shared" si="2079"/>
        <v>-1298.2593293538002</v>
      </c>
      <c r="AQ271" s="216">
        <f t="shared" si="2079"/>
        <v>-1360.5302852948059</v>
      </c>
      <c r="AR271" s="216">
        <f t="shared" si="2079"/>
        <v>-1210.8553026037755</v>
      </c>
      <c r="AS271" s="216">
        <f t="shared" si="2079"/>
        <v>-1283.4339001135088</v>
      </c>
      <c r="AT271" s="216">
        <f t="shared" si="2079"/>
        <v>-1351.1875409081995</v>
      </c>
      <c r="AU271" s="216">
        <f t="shared" si="2079"/>
        <v>-1229.5789799098682</v>
      </c>
      <c r="AV271" s="216">
        <f t="shared" si="2079"/>
        <v>-1270.5717813786659</v>
      </c>
      <c r="AW271" s="216">
        <f t="shared" si="2079"/>
        <v>-1017.8947506756205</v>
      </c>
      <c r="AX271" s="216">
        <f t="shared" si="2079"/>
        <v>-1060.5652609601225</v>
      </c>
      <c r="AY271" s="216">
        <f t="shared" si="2079"/>
        <v>-433.90776043513699</v>
      </c>
      <c r="AZ271" s="216">
        <f t="shared" si="2079"/>
        <v>-373.09319378668761</v>
      </c>
      <c r="BA271" s="216">
        <f t="shared" si="2079"/>
        <v>-312.17029380490487</v>
      </c>
      <c r="BB271" s="216">
        <f t="shared" si="2079"/>
        <v>-36.775621214591524</v>
      </c>
      <c r="BC271" s="216">
        <f t="shared" si="2079"/>
        <v>-93.923458557670045</v>
      </c>
      <c r="BD271" s="216">
        <f t="shared" si="2079"/>
        <v>169.31927935713347</v>
      </c>
      <c r="BE271" s="216">
        <f t="shared" si="2079"/>
        <v>101.86380044532733</v>
      </c>
      <c r="BF271" s="216">
        <f t="shared" si="2079"/>
        <v>45.04096310224881</v>
      </c>
      <c r="BG271" s="216">
        <f t="shared" si="2079"/>
        <v>213.79558272163055</v>
      </c>
      <c r="BH271" s="216">
        <f t="shared" si="2079"/>
        <v>184.95362293004172</v>
      </c>
      <c r="BI271" s="216">
        <f t="shared" si="2079"/>
        <v>542.97138491075157</v>
      </c>
      <c r="BJ271" s="216">
        <f t="shared" si="2079"/>
        <v>513.7146332917057</v>
      </c>
      <c r="BK271" s="216">
        <f t="shared" si="2079"/>
        <v>897.78369096897256</v>
      </c>
      <c r="BL271" s="216">
        <f t="shared" si="2079"/>
        <v>1020.3104929069295</v>
      </c>
      <c r="BM271" s="216">
        <f t="shared" si="2079"/>
        <v>1142.94562817822</v>
      </c>
      <c r="BN271" s="216">
        <f t="shared" si="2079"/>
        <v>1104.9165173264457</v>
      </c>
      <c r="BO271" s="216">
        <f t="shared" si="2079"/>
        <v>1078.7050581726849</v>
      </c>
      <c r="BP271" s="216">
        <f t="shared" si="2079"/>
        <v>1052.493599018924</v>
      </c>
      <c r="BQ271" s="216">
        <f t="shared" si="2079"/>
        <v>1028.3443182131689</v>
      </c>
      <c r="BR271" s="216">
        <f t="shared" si="2079"/>
        <v>1004.1950374074138</v>
      </c>
      <c r="BS271" s="216">
        <f t="shared" ref="BS271:CX271" si="2080">BS270+BR271</f>
        <v>1301.5909155144548</v>
      </c>
      <c r="BT271" s="216">
        <f t="shared" si="2080"/>
        <v>1277.4416347086997</v>
      </c>
      <c r="BU271" s="216">
        <f t="shared" si="2080"/>
        <v>1574.8375128157406</v>
      </c>
      <c r="BV271" s="216">
        <f t="shared" si="2080"/>
        <v>1550.6882320099855</v>
      </c>
      <c r="BW271" s="216">
        <f t="shared" si="2080"/>
        <v>2161.5795087612378</v>
      </c>
      <c r="BX271" s="216">
        <f t="shared" si="2080"/>
        <v>2161.5795087612378</v>
      </c>
      <c r="BY271" s="216">
        <f t="shared" si="2080"/>
        <v>2161.5795087612378</v>
      </c>
      <c r="BZ271" s="216">
        <f t="shared" si="2080"/>
        <v>2161.5795087612378</v>
      </c>
      <c r="CA271" s="216">
        <f t="shared" si="2080"/>
        <v>2161.5795087612378</v>
      </c>
      <c r="CB271" s="216">
        <f t="shared" si="2080"/>
        <v>2161.5795087612378</v>
      </c>
      <c r="CC271" s="216">
        <f t="shared" si="2080"/>
        <v>2161.5795087612378</v>
      </c>
      <c r="CD271" s="216">
        <f t="shared" si="2080"/>
        <v>2161.5795087612378</v>
      </c>
      <c r="CE271" s="216">
        <f t="shared" si="2080"/>
        <v>2161.5795087612378</v>
      </c>
      <c r="CF271" s="216">
        <f t="shared" si="2080"/>
        <v>2161.5795087612378</v>
      </c>
      <c r="CG271" s="216">
        <f t="shared" si="2080"/>
        <v>2161.5795087612378</v>
      </c>
      <c r="CH271" s="216">
        <f t="shared" si="2080"/>
        <v>2161.5795087612378</v>
      </c>
      <c r="CI271" s="216">
        <f t="shared" si="2080"/>
        <v>2161.5795087612378</v>
      </c>
      <c r="CJ271" s="216">
        <f t="shared" si="2080"/>
        <v>2161.5795087612378</v>
      </c>
      <c r="CK271" s="216">
        <f t="shared" si="2080"/>
        <v>2161.5795087612378</v>
      </c>
      <c r="CL271" s="216">
        <f t="shared" si="2080"/>
        <v>2161.5795087612378</v>
      </c>
      <c r="CM271" s="216">
        <f t="shared" si="2080"/>
        <v>2161.5795087612378</v>
      </c>
      <c r="CN271" s="216">
        <f t="shared" si="2080"/>
        <v>2161.5795087612378</v>
      </c>
      <c r="CO271" s="216">
        <f t="shared" si="2080"/>
        <v>2161.5795087612378</v>
      </c>
      <c r="CP271" s="216">
        <f t="shared" si="2080"/>
        <v>2161.5795087612378</v>
      </c>
      <c r="CQ271" s="216">
        <f t="shared" si="2080"/>
        <v>2161.5795087612378</v>
      </c>
      <c r="CR271" s="216">
        <f t="shared" si="2080"/>
        <v>2161.5795087612378</v>
      </c>
      <c r="CS271" s="216">
        <f t="shared" si="2080"/>
        <v>2161.5795087612378</v>
      </c>
      <c r="CT271" s="216">
        <f t="shared" si="2080"/>
        <v>2161.5795087612378</v>
      </c>
      <c r="CU271" s="216">
        <f t="shared" si="2080"/>
        <v>2161.5795087612378</v>
      </c>
      <c r="CV271" s="216">
        <f t="shared" si="2080"/>
        <v>2161.5795087612378</v>
      </c>
      <c r="CW271" s="216">
        <f t="shared" si="2080"/>
        <v>2161.5795087612378</v>
      </c>
      <c r="CX271" s="216">
        <f t="shared" si="2080"/>
        <v>2161.5795087612378</v>
      </c>
      <c r="CY271" s="216">
        <f t="shared" ref="CY271:ED271" si="2081">CY270+CX271</f>
        <v>2161.5795087612378</v>
      </c>
      <c r="CZ271" s="216">
        <f t="shared" si="2081"/>
        <v>2161.5795087612378</v>
      </c>
      <c r="DA271" s="216">
        <f t="shared" si="2081"/>
        <v>2161.5795087612378</v>
      </c>
      <c r="DB271" s="216">
        <f t="shared" si="2081"/>
        <v>2161.5795087612378</v>
      </c>
      <c r="DC271" s="216">
        <f t="shared" si="2081"/>
        <v>2161.5795087612378</v>
      </c>
      <c r="DD271" s="216">
        <f t="shared" si="2081"/>
        <v>2161.5795087612378</v>
      </c>
      <c r="DE271" s="216">
        <f t="shared" si="2081"/>
        <v>2161.5795087612378</v>
      </c>
      <c r="DF271" s="216">
        <f t="shared" si="2081"/>
        <v>2161.5795087612378</v>
      </c>
      <c r="DG271" s="216">
        <f t="shared" si="2081"/>
        <v>2161.5795087612378</v>
      </c>
      <c r="DH271" s="216">
        <f t="shared" si="2081"/>
        <v>2161.5795087612378</v>
      </c>
      <c r="DI271" s="216">
        <f t="shared" si="2081"/>
        <v>2161.5795087612378</v>
      </c>
      <c r="DJ271" s="216">
        <f t="shared" si="2081"/>
        <v>2161.5795087612378</v>
      </c>
      <c r="DK271" s="216">
        <f t="shared" si="2081"/>
        <v>2161.5795087612378</v>
      </c>
      <c r="DL271" s="216">
        <f t="shared" si="2081"/>
        <v>2161.5795087612378</v>
      </c>
      <c r="DM271" s="216">
        <f t="shared" si="2081"/>
        <v>2161.5795087612378</v>
      </c>
      <c r="DN271" s="216">
        <f t="shared" si="2081"/>
        <v>2161.5795087612378</v>
      </c>
      <c r="DO271" s="216">
        <f t="shared" si="2081"/>
        <v>2161.5795087612378</v>
      </c>
      <c r="DP271" s="216">
        <f t="shared" si="2081"/>
        <v>2161.5795087612378</v>
      </c>
      <c r="DQ271" s="216">
        <f t="shared" si="2081"/>
        <v>2161.5795087612378</v>
      </c>
      <c r="DR271" s="216">
        <f t="shared" si="2081"/>
        <v>2161.5795087612378</v>
      </c>
      <c r="DS271" s="216">
        <f t="shared" si="2081"/>
        <v>2161.5795087612378</v>
      </c>
      <c r="DT271" s="216">
        <f t="shared" si="2081"/>
        <v>2161.5795087612378</v>
      </c>
      <c r="DU271" s="216">
        <f t="shared" si="2081"/>
        <v>2161.5795087612378</v>
      </c>
      <c r="DV271" s="216">
        <f t="shared" si="2081"/>
        <v>2161.5795087612378</v>
      </c>
      <c r="DW271" s="216">
        <f t="shared" si="2081"/>
        <v>2161.5795087612378</v>
      </c>
      <c r="DX271" s="216">
        <f t="shared" si="2081"/>
        <v>2161.5795087612378</v>
      </c>
      <c r="DY271" s="216">
        <f t="shared" si="2081"/>
        <v>2161.5795087612378</v>
      </c>
      <c r="DZ271" s="216">
        <f t="shared" si="2081"/>
        <v>2161.5795087612378</v>
      </c>
      <c r="EA271" s="216">
        <f t="shared" si="2081"/>
        <v>2161.5795087612378</v>
      </c>
      <c r="EB271" s="216">
        <f t="shared" si="2081"/>
        <v>2161.5795087612378</v>
      </c>
      <c r="EC271" s="216">
        <f t="shared" si="2081"/>
        <v>2161.5795087612378</v>
      </c>
      <c r="ED271" s="216">
        <f t="shared" si="2081"/>
        <v>2161.5795087612378</v>
      </c>
      <c r="EE271" s="216">
        <f t="shared" ref="EE271:FJ271" si="2082">EE270+ED271</f>
        <v>2161.5795087612378</v>
      </c>
      <c r="EF271" s="216">
        <f t="shared" si="2082"/>
        <v>2161.5795087612378</v>
      </c>
      <c r="EG271" s="216">
        <f t="shared" si="2082"/>
        <v>2161.5795087612378</v>
      </c>
      <c r="EH271" s="216">
        <f t="shared" si="2082"/>
        <v>2161.5795087612378</v>
      </c>
      <c r="EI271" s="216">
        <f t="shared" si="2082"/>
        <v>2161.5795087612378</v>
      </c>
      <c r="EJ271" s="216">
        <f t="shared" si="2082"/>
        <v>2161.5795087612378</v>
      </c>
      <c r="EK271" s="216">
        <f t="shared" si="2082"/>
        <v>2161.5795087612378</v>
      </c>
      <c r="EL271" s="216">
        <f t="shared" si="2082"/>
        <v>2161.5795087612378</v>
      </c>
      <c r="EM271" s="216">
        <f t="shared" si="2082"/>
        <v>2161.5795087612378</v>
      </c>
      <c r="EN271" s="216">
        <f t="shared" si="2082"/>
        <v>2161.5795087612378</v>
      </c>
      <c r="EO271" s="216">
        <f t="shared" si="2082"/>
        <v>2161.5795087612378</v>
      </c>
      <c r="EP271" s="216">
        <f t="shared" si="2082"/>
        <v>2161.5795087612378</v>
      </c>
      <c r="EQ271" s="216">
        <f t="shared" si="2082"/>
        <v>2161.5795087612378</v>
      </c>
      <c r="ER271" s="216">
        <f t="shared" si="2082"/>
        <v>2161.5795087612378</v>
      </c>
      <c r="ES271" s="216">
        <f t="shared" si="2082"/>
        <v>2161.5795087612378</v>
      </c>
      <c r="ET271" s="216">
        <f t="shared" si="2082"/>
        <v>2161.5795087612378</v>
      </c>
      <c r="EU271" s="216">
        <f t="shared" si="2082"/>
        <v>2161.5795087612378</v>
      </c>
      <c r="EV271" s="216">
        <f t="shared" si="2082"/>
        <v>2161.5795087612378</v>
      </c>
      <c r="EW271" s="216">
        <f t="shared" si="2082"/>
        <v>2161.5795087612378</v>
      </c>
      <c r="EX271" s="216">
        <f t="shared" si="2082"/>
        <v>2161.5795087612378</v>
      </c>
      <c r="EY271" s="216">
        <f t="shared" si="2082"/>
        <v>2161.5795087612378</v>
      </c>
      <c r="EZ271" s="216">
        <f t="shared" si="2082"/>
        <v>2161.5795087612378</v>
      </c>
      <c r="FA271" s="216">
        <f t="shared" si="2082"/>
        <v>2161.5795087612378</v>
      </c>
      <c r="FB271" s="216">
        <f t="shared" si="2082"/>
        <v>2161.5795087612378</v>
      </c>
      <c r="FC271" s="216">
        <f t="shared" si="2082"/>
        <v>2161.5795087612378</v>
      </c>
      <c r="FD271" s="216">
        <f t="shared" si="2082"/>
        <v>2161.5795087612378</v>
      </c>
      <c r="FE271" s="216">
        <f t="shared" si="2082"/>
        <v>2161.5795087612378</v>
      </c>
      <c r="FF271" s="216">
        <f t="shared" si="2082"/>
        <v>2161.5795087612378</v>
      </c>
      <c r="FG271" s="216">
        <f t="shared" si="2082"/>
        <v>2161.5795087612378</v>
      </c>
      <c r="FH271" s="216">
        <f t="shared" si="2082"/>
        <v>2161.5795087612378</v>
      </c>
      <c r="FI271" s="216">
        <f t="shared" si="2082"/>
        <v>2161.5795087612378</v>
      </c>
      <c r="FJ271" s="216">
        <f t="shared" si="2082"/>
        <v>2161.5795087612378</v>
      </c>
      <c r="FK271" s="216">
        <f t="shared" ref="FK271:FO271" si="2083">FK270+FJ271</f>
        <v>2161.5795087612378</v>
      </c>
      <c r="FL271" s="216">
        <f t="shared" si="2083"/>
        <v>2161.5795087612378</v>
      </c>
      <c r="FM271" s="216">
        <f t="shared" si="2083"/>
        <v>2161.5795087612378</v>
      </c>
      <c r="FN271" s="216">
        <f t="shared" si="2083"/>
        <v>2161.5795087612378</v>
      </c>
      <c r="FO271" s="216">
        <f t="shared" si="2083"/>
        <v>2161.5795087612378</v>
      </c>
    </row>
    <row r="272" spans="2:171" x14ac:dyDescent="0.3">
      <c r="B272" s="371" t="s">
        <v>487</v>
      </c>
      <c r="C272" s="372"/>
      <c r="D272" s="372"/>
      <c r="E272" s="372"/>
      <c r="F272" s="372"/>
      <c r="G272" s="373">
        <f>XIRR(G270:FO270, G7:FO7)</f>
        <v>0.19848014712333678</v>
      </c>
    </row>
    <row r="273" spans="2:171" x14ac:dyDescent="0.3">
      <c r="B273" s="208"/>
      <c r="D273" s="210"/>
      <c r="G273" s="210"/>
      <c r="H273" s="210"/>
      <c r="I273" s="210"/>
      <c r="J273" s="210"/>
      <c r="K273" s="210"/>
      <c r="L273" s="210"/>
      <c r="M273" s="210"/>
      <c r="N273" s="210"/>
      <c r="O273" s="210"/>
      <c r="P273" s="210"/>
      <c r="Q273" s="210"/>
      <c r="R273" s="210"/>
      <c r="S273" s="210"/>
      <c r="T273" s="210"/>
      <c r="U273" s="210"/>
      <c r="V273" s="210"/>
      <c r="W273" s="210"/>
      <c r="X273" s="210"/>
      <c r="Y273" s="210"/>
      <c r="Z273" s="210"/>
      <c r="AA273" s="210"/>
      <c r="AB273" s="210"/>
      <c r="AC273" s="210"/>
      <c r="AD273" s="210"/>
      <c r="AE273" s="210"/>
      <c r="AF273" s="210"/>
      <c r="AG273" s="210"/>
      <c r="AH273" s="210"/>
      <c r="AI273" s="210"/>
      <c r="AJ273" s="210"/>
      <c r="AK273" s="210"/>
      <c r="AL273" s="210"/>
      <c r="AM273" s="210"/>
      <c r="AN273" s="210"/>
      <c r="AO273" s="210"/>
      <c r="AP273" s="210"/>
      <c r="AQ273" s="210"/>
      <c r="AR273" s="210"/>
      <c r="AS273" s="210"/>
      <c r="AT273" s="210"/>
      <c r="AU273" s="210"/>
      <c r="AV273" s="210"/>
      <c r="AW273" s="210"/>
      <c r="AX273" s="210"/>
      <c r="AY273" s="210"/>
      <c r="AZ273" s="210"/>
      <c r="BA273" s="210"/>
      <c r="BB273" s="210"/>
      <c r="BC273" s="210"/>
      <c r="BD273" s="210"/>
      <c r="BE273" s="210"/>
      <c r="BF273" s="210"/>
      <c r="BG273" s="210"/>
      <c r="BH273" s="210"/>
      <c r="BI273" s="210"/>
      <c r="BJ273" s="210"/>
      <c r="BK273" s="210"/>
      <c r="BL273" s="210"/>
      <c r="BM273" s="210"/>
      <c r="BN273" s="210"/>
      <c r="BO273" s="210"/>
      <c r="BP273" s="210"/>
      <c r="BQ273" s="210"/>
      <c r="BR273" s="210"/>
      <c r="BS273" s="210"/>
      <c r="BT273" s="210"/>
      <c r="BU273" s="210"/>
      <c r="BV273" s="210"/>
      <c r="BW273" s="210"/>
      <c r="BX273" s="210"/>
      <c r="BY273" s="210"/>
      <c r="BZ273" s="210"/>
      <c r="CA273" s="210"/>
      <c r="CB273" s="210"/>
      <c r="CC273" s="210"/>
      <c r="CD273" s="210"/>
      <c r="CE273" s="210"/>
      <c r="CF273" s="210"/>
      <c r="CG273" s="210"/>
      <c r="CH273" s="210"/>
      <c r="CI273" s="210"/>
      <c r="CJ273" s="210"/>
      <c r="CK273" s="210"/>
      <c r="CL273" s="210"/>
      <c r="CM273" s="210"/>
      <c r="CN273" s="210"/>
      <c r="CO273" s="210"/>
      <c r="CP273" s="210"/>
      <c r="CQ273" s="210"/>
      <c r="CR273" s="210"/>
      <c r="CS273" s="210"/>
      <c r="CT273" s="210"/>
      <c r="CU273" s="210"/>
      <c r="CV273" s="210"/>
      <c r="CW273" s="210"/>
      <c r="CX273" s="210"/>
      <c r="CY273" s="210"/>
      <c r="CZ273" s="210"/>
      <c r="DA273" s="210"/>
      <c r="DB273" s="210"/>
      <c r="DC273" s="210"/>
      <c r="DD273" s="210"/>
      <c r="DE273" s="210"/>
      <c r="DF273" s="210"/>
      <c r="DG273" s="210"/>
      <c r="DH273" s="210"/>
      <c r="DI273" s="210"/>
      <c r="DJ273" s="210"/>
      <c r="DK273" s="210"/>
      <c r="DL273" s="210"/>
      <c r="DM273" s="210"/>
      <c r="DN273" s="210"/>
      <c r="DO273" s="210"/>
      <c r="DP273" s="210"/>
      <c r="DQ273" s="210"/>
      <c r="DR273" s="210"/>
      <c r="DS273" s="210"/>
      <c r="DT273" s="210"/>
      <c r="DU273" s="210"/>
      <c r="DV273" s="210"/>
      <c r="DW273" s="210"/>
      <c r="DX273" s="210"/>
      <c r="DY273" s="210"/>
      <c r="DZ273" s="210"/>
      <c r="EA273" s="210"/>
      <c r="EB273" s="210"/>
      <c r="EC273" s="210"/>
      <c r="ED273" s="210"/>
      <c r="EE273" s="210"/>
      <c r="EF273" s="210"/>
      <c r="EG273" s="210"/>
      <c r="EH273" s="210"/>
      <c r="EI273" s="210"/>
      <c r="EJ273" s="210"/>
      <c r="EK273" s="210"/>
      <c r="EL273" s="210"/>
      <c r="EM273" s="210"/>
      <c r="EN273" s="210"/>
      <c r="EO273" s="210"/>
      <c r="EP273" s="210"/>
      <c r="EQ273" s="210"/>
      <c r="ER273" s="210"/>
      <c r="ES273" s="210"/>
      <c r="ET273" s="210"/>
      <c r="EU273" s="210"/>
      <c r="EV273" s="210"/>
      <c r="EW273" s="210"/>
      <c r="EX273" s="210"/>
      <c r="EY273" s="210"/>
      <c r="EZ273" s="210"/>
      <c r="FA273" s="210"/>
      <c r="FB273" s="210"/>
      <c r="FC273" s="210"/>
      <c r="FD273" s="210"/>
      <c r="FE273" s="210"/>
      <c r="FF273" s="210"/>
      <c r="FG273" s="210"/>
      <c r="FH273" s="210"/>
      <c r="FI273" s="210"/>
      <c r="FJ273" s="210"/>
      <c r="FK273" s="210"/>
      <c r="FL273" s="210"/>
      <c r="FM273" s="210"/>
      <c r="FN273" s="210"/>
      <c r="FO273" s="210"/>
    </row>
    <row r="274" spans="2:171" x14ac:dyDescent="0.3">
      <c r="D274" s="210"/>
      <c r="G274" s="216">
        <f>MIN(G271:FO271)</f>
        <v>-1987.9305383149892</v>
      </c>
    </row>
    <row r="275" spans="2:171" x14ac:dyDescent="0.3">
      <c r="D275" s="210"/>
    </row>
    <row r="276" spans="2:171" x14ac:dyDescent="0.3">
      <c r="D276" s="226"/>
      <c r="G276" s="201" cm="1">
        <f t="array" ref="G276:FO276">IF(_xlfn.XLOOKUP(Options!$D$2,Options!$D$4:$M$4,Options!$D$94:$M$94)="JD",ConstructionDebt!G5:FO5,IF(_xlfn.XLOOKUP(Options!$D$2,Options!$D$4:$M$4,Options!$D$94:$M$94)="DM",ConstructionDebt!G21:FO21,IF(_xlfn.XLOOKUP(Options!$D$2,Options!$D$4:$M$4,Options!$D$94:$M$94)="DM+Deposit",ConstructionDebt!G36:FO36,IF(_xlfn.XLOOKUP(Options!$D$2,Options!$D$4:$M$4,Options!$D$94:$M$94)="Own Development",ConstructionDebt!G52:FO52,0))))</f>
        <v>0</v>
      </c>
      <c r="H276" s="201">
        <v>0</v>
      </c>
      <c r="I276" s="201">
        <v>0</v>
      </c>
      <c r="J276" s="201">
        <v>0</v>
      </c>
      <c r="K276" s="201">
        <v>0</v>
      </c>
      <c r="L276" s="201">
        <v>0</v>
      </c>
      <c r="M276" s="201">
        <v>0</v>
      </c>
      <c r="N276" s="201">
        <v>0</v>
      </c>
      <c r="O276" s="201">
        <v>0</v>
      </c>
      <c r="P276" s="201">
        <v>0</v>
      </c>
      <c r="Q276" s="201">
        <v>0</v>
      </c>
      <c r="R276" s="201">
        <v>0</v>
      </c>
      <c r="S276" s="201">
        <v>150</v>
      </c>
      <c r="T276" s="201">
        <v>1.625</v>
      </c>
      <c r="U276" s="201">
        <v>1.6426041666666666</v>
      </c>
      <c r="V276" s="201">
        <v>1.660399045138889</v>
      </c>
      <c r="W276" s="201">
        <v>1.678386701461227</v>
      </c>
      <c r="X276" s="201">
        <v>1.6965692240603902</v>
      </c>
      <c r="Y276" s="201">
        <v>1.7149487239877113</v>
      </c>
      <c r="Z276" s="201">
        <v>1.7335273351642446</v>
      </c>
      <c r="AA276" s="201">
        <v>1.7523072146285239</v>
      </c>
      <c r="AB276" s="201">
        <v>1.7712905427869996</v>
      </c>
      <c r="AC276" s="201">
        <v>1.7904795236671922</v>
      </c>
      <c r="AD276" s="201">
        <v>1.8098763851735866</v>
      </c>
      <c r="AE276" s="201">
        <v>131.12461113726457</v>
      </c>
      <c r="AF276" s="201">
        <v>0</v>
      </c>
      <c r="AG276" s="201">
        <v>0</v>
      </c>
      <c r="AH276" s="201">
        <v>0</v>
      </c>
      <c r="AI276" s="201">
        <v>0</v>
      </c>
      <c r="AJ276" s="201">
        <v>0</v>
      </c>
      <c r="AK276" s="201">
        <v>0</v>
      </c>
      <c r="AL276" s="201">
        <v>0</v>
      </c>
      <c r="AM276" s="201">
        <v>0</v>
      </c>
      <c r="AN276" s="201">
        <v>0</v>
      </c>
      <c r="AO276" s="201">
        <v>0</v>
      </c>
      <c r="AP276" s="201">
        <v>0</v>
      </c>
      <c r="AQ276" s="201">
        <v>0</v>
      </c>
      <c r="AR276" s="201">
        <v>0</v>
      </c>
      <c r="AS276" s="201">
        <v>0</v>
      </c>
      <c r="AT276" s="201">
        <v>0</v>
      </c>
      <c r="AU276" s="201">
        <v>0</v>
      </c>
      <c r="AV276" s="201">
        <v>0</v>
      </c>
      <c r="AW276" s="201">
        <v>0</v>
      </c>
      <c r="AX276" s="201">
        <v>0</v>
      </c>
      <c r="AY276" s="201">
        <v>0</v>
      </c>
      <c r="AZ276" s="201">
        <v>0</v>
      </c>
      <c r="BA276" s="201">
        <v>0</v>
      </c>
      <c r="BB276" s="201">
        <v>0</v>
      </c>
      <c r="BC276" s="201">
        <v>0</v>
      </c>
      <c r="BD276" s="201">
        <v>0</v>
      </c>
      <c r="BE276" s="201">
        <v>0</v>
      </c>
      <c r="BF276" s="201">
        <v>0</v>
      </c>
      <c r="BG276" s="201">
        <v>0</v>
      </c>
      <c r="BH276" s="201">
        <v>0</v>
      </c>
      <c r="BI276" s="201">
        <v>0</v>
      </c>
      <c r="BJ276" s="201">
        <v>0</v>
      </c>
      <c r="BK276" s="201">
        <v>0</v>
      </c>
      <c r="BL276" s="201">
        <v>0</v>
      </c>
      <c r="BM276" s="201">
        <v>0</v>
      </c>
      <c r="BN276" s="201">
        <v>0</v>
      </c>
      <c r="BO276" s="201">
        <v>0</v>
      </c>
      <c r="BP276" s="201">
        <v>0</v>
      </c>
      <c r="BQ276" s="201">
        <v>0</v>
      </c>
      <c r="BR276" s="201">
        <v>0</v>
      </c>
      <c r="BS276" s="201">
        <v>0</v>
      </c>
      <c r="BT276" s="201">
        <v>0</v>
      </c>
      <c r="BU276" s="201">
        <v>0</v>
      </c>
      <c r="BV276" s="201">
        <v>0</v>
      </c>
      <c r="BW276" s="201">
        <v>0</v>
      </c>
      <c r="BX276" s="201">
        <v>0</v>
      </c>
      <c r="BY276" s="201">
        <v>0</v>
      </c>
      <c r="BZ276" s="201">
        <v>0</v>
      </c>
      <c r="CA276" s="201">
        <v>0</v>
      </c>
      <c r="CB276" s="201">
        <v>0</v>
      </c>
      <c r="CC276" s="201">
        <v>0</v>
      </c>
      <c r="CD276" s="201">
        <v>0</v>
      </c>
      <c r="CE276" s="201">
        <v>0</v>
      </c>
      <c r="CF276" s="201">
        <v>0</v>
      </c>
      <c r="CG276" s="201">
        <v>0</v>
      </c>
      <c r="CH276" s="201">
        <v>0</v>
      </c>
      <c r="CI276" s="201">
        <v>0</v>
      </c>
      <c r="CJ276" s="201">
        <v>0</v>
      </c>
      <c r="CK276" s="201">
        <v>0</v>
      </c>
      <c r="CL276" s="201">
        <v>0</v>
      </c>
      <c r="CM276" s="201">
        <v>0</v>
      </c>
      <c r="CN276" s="201">
        <v>0</v>
      </c>
      <c r="CO276" s="201">
        <v>0</v>
      </c>
      <c r="CP276" s="201">
        <v>0</v>
      </c>
      <c r="CQ276" s="201">
        <v>0</v>
      </c>
      <c r="CR276" s="201">
        <v>0</v>
      </c>
      <c r="CS276" s="201">
        <v>0</v>
      </c>
      <c r="CT276" s="201">
        <v>0</v>
      </c>
      <c r="CU276" s="201">
        <v>0</v>
      </c>
      <c r="CV276" s="201">
        <v>0</v>
      </c>
      <c r="CW276" s="201">
        <v>0</v>
      </c>
      <c r="CX276" s="201">
        <v>0</v>
      </c>
      <c r="CY276" s="201">
        <v>0</v>
      </c>
      <c r="CZ276" s="201">
        <v>0</v>
      </c>
      <c r="DA276" s="201">
        <v>0</v>
      </c>
      <c r="DB276" s="201">
        <v>0</v>
      </c>
      <c r="DC276" s="201">
        <v>0</v>
      </c>
      <c r="DD276" s="201">
        <v>0</v>
      </c>
      <c r="DE276" s="201">
        <v>0</v>
      </c>
      <c r="DF276" s="201">
        <v>0</v>
      </c>
      <c r="DG276" s="201">
        <v>0</v>
      </c>
      <c r="DH276" s="201">
        <v>0</v>
      </c>
      <c r="DI276" s="201">
        <v>0</v>
      </c>
      <c r="DJ276" s="201">
        <v>0</v>
      </c>
      <c r="DK276" s="201">
        <v>0</v>
      </c>
      <c r="DL276" s="201">
        <v>0</v>
      </c>
      <c r="DM276" s="201">
        <v>0</v>
      </c>
      <c r="DN276" s="201">
        <v>0</v>
      </c>
      <c r="DO276" s="201">
        <v>0</v>
      </c>
      <c r="DP276" s="201">
        <v>0</v>
      </c>
      <c r="DQ276" s="201">
        <v>0</v>
      </c>
      <c r="DR276" s="201">
        <v>0</v>
      </c>
      <c r="DS276" s="201">
        <v>0</v>
      </c>
      <c r="DT276" s="201">
        <v>0</v>
      </c>
      <c r="DU276" s="201">
        <v>0</v>
      </c>
      <c r="DV276" s="201">
        <v>0</v>
      </c>
      <c r="DW276" s="201">
        <v>0</v>
      </c>
      <c r="DX276" s="201">
        <v>0</v>
      </c>
      <c r="DY276" s="201">
        <v>0</v>
      </c>
      <c r="DZ276" s="201">
        <v>0</v>
      </c>
      <c r="EA276" s="201">
        <v>0</v>
      </c>
      <c r="EB276" s="201">
        <v>0</v>
      </c>
      <c r="EC276" s="201">
        <v>0</v>
      </c>
      <c r="ED276" s="201">
        <v>0</v>
      </c>
      <c r="EE276" s="201">
        <v>0</v>
      </c>
      <c r="EF276" s="201">
        <v>0</v>
      </c>
      <c r="EG276" s="201">
        <v>0</v>
      </c>
      <c r="EH276" s="201">
        <v>0</v>
      </c>
      <c r="EI276" s="201">
        <v>0</v>
      </c>
      <c r="EJ276" s="201">
        <v>0</v>
      </c>
      <c r="EK276" s="201">
        <v>0</v>
      </c>
      <c r="EL276" s="201">
        <v>0</v>
      </c>
      <c r="EM276" s="201">
        <v>0</v>
      </c>
      <c r="EN276" s="201">
        <v>0</v>
      </c>
      <c r="EO276" s="201">
        <v>0</v>
      </c>
      <c r="EP276" s="201">
        <v>0</v>
      </c>
      <c r="EQ276" s="201">
        <v>0</v>
      </c>
      <c r="ER276" s="201">
        <v>0</v>
      </c>
      <c r="ES276" s="201">
        <v>0</v>
      </c>
      <c r="ET276" s="201">
        <v>0</v>
      </c>
      <c r="EU276" s="201">
        <v>0</v>
      </c>
      <c r="EV276" s="201">
        <v>0</v>
      </c>
      <c r="EW276" s="201">
        <v>0</v>
      </c>
      <c r="EX276" s="201">
        <v>0</v>
      </c>
      <c r="EY276" s="201">
        <v>0</v>
      </c>
      <c r="EZ276" s="201">
        <v>0</v>
      </c>
      <c r="FA276" s="201">
        <v>0</v>
      </c>
      <c r="FB276" s="201">
        <v>0</v>
      </c>
      <c r="FC276" s="201">
        <v>0</v>
      </c>
      <c r="FD276" s="201">
        <v>0</v>
      </c>
      <c r="FE276" s="201">
        <v>0</v>
      </c>
      <c r="FF276" s="201">
        <v>0</v>
      </c>
      <c r="FG276" s="201">
        <v>0</v>
      </c>
      <c r="FH276" s="201">
        <v>0</v>
      </c>
      <c r="FI276" s="201">
        <v>0</v>
      </c>
      <c r="FJ276" s="201">
        <v>0</v>
      </c>
      <c r="FK276" s="201">
        <v>0</v>
      </c>
      <c r="FL276" s="201">
        <v>0</v>
      </c>
      <c r="FM276" s="201">
        <v>0</v>
      </c>
      <c r="FN276" s="201">
        <v>0</v>
      </c>
      <c r="FO276" s="201">
        <v>0</v>
      </c>
    </row>
    <row r="277" spans="2:171" hidden="1" x14ac:dyDescent="0.3">
      <c r="D277" s="210"/>
    </row>
    <row r="278" spans="2:171" hidden="1" x14ac:dyDescent="0.3">
      <c r="B278" s="201" t="s">
        <v>499</v>
      </c>
      <c r="D278" s="216"/>
      <c r="G278" s="201" t="e">
        <f>'Land Owner Cashflow'!#REF!</f>
        <v>#REF!</v>
      </c>
      <c r="H278" s="201" t="e">
        <f>'Land Owner Cashflow'!#REF!</f>
        <v>#REF!</v>
      </c>
      <c r="I278" s="201" t="e">
        <f>'Land Owner Cashflow'!#REF!</f>
        <v>#REF!</v>
      </c>
      <c r="J278" s="201" t="e">
        <f>'Land Owner Cashflow'!#REF!</f>
        <v>#REF!</v>
      </c>
      <c r="K278" s="201" t="e">
        <f>'Land Owner Cashflow'!#REF!</f>
        <v>#REF!</v>
      </c>
      <c r="L278" s="201" t="e">
        <f>'Land Owner Cashflow'!#REF!</f>
        <v>#REF!</v>
      </c>
      <c r="M278" s="201" t="e">
        <f>'Land Owner Cashflow'!#REF!</f>
        <v>#REF!</v>
      </c>
      <c r="N278" s="201" t="e">
        <f>'Land Owner Cashflow'!#REF!</f>
        <v>#REF!</v>
      </c>
      <c r="O278" s="201" t="e">
        <f>'Land Owner Cashflow'!#REF!</f>
        <v>#REF!</v>
      </c>
      <c r="P278" s="201" t="e">
        <f>'Land Owner Cashflow'!#REF!</f>
        <v>#REF!</v>
      </c>
      <c r="Q278" s="201" t="e">
        <f>'Land Owner Cashflow'!#REF!</f>
        <v>#REF!</v>
      </c>
      <c r="R278" s="201" t="e">
        <f>'Land Owner Cashflow'!#REF!</f>
        <v>#REF!</v>
      </c>
      <c r="S278" s="201" t="e">
        <f>'Land Owner Cashflow'!#REF!</f>
        <v>#REF!</v>
      </c>
      <c r="T278" s="201" t="e">
        <f>'Land Owner Cashflow'!#REF!</f>
        <v>#REF!</v>
      </c>
      <c r="U278" s="201" t="e">
        <f>'Land Owner Cashflow'!#REF!</f>
        <v>#REF!</v>
      </c>
      <c r="V278" s="201" t="e">
        <f>'Land Owner Cashflow'!#REF!</f>
        <v>#REF!</v>
      </c>
      <c r="W278" s="201" t="e">
        <f>'Land Owner Cashflow'!#REF!</f>
        <v>#REF!</v>
      </c>
      <c r="X278" s="201" t="e">
        <f>'Land Owner Cashflow'!#REF!</f>
        <v>#REF!</v>
      </c>
      <c r="Y278" s="201" t="e">
        <f>'Land Owner Cashflow'!#REF!</f>
        <v>#REF!</v>
      </c>
      <c r="Z278" s="201" t="e">
        <f>'Land Owner Cashflow'!#REF!</f>
        <v>#REF!</v>
      </c>
      <c r="AA278" s="201" t="e">
        <f>'Land Owner Cashflow'!#REF!</f>
        <v>#REF!</v>
      </c>
      <c r="AB278" s="201" t="e">
        <f>'Land Owner Cashflow'!#REF!</f>
        <v>#REF!</v>
      </c>
      <c r="AC278" s="201" t="e">
        <f>'Land Owner Cashflow'!#REF!</f>
        <v>#REF!</v>
      </c>
      <c r="AD278" s="201" t="e">
        <f>'Land Owner Cashflow'!#REF!</f>
        <v>#REF!</v>
      </c>
      <c r="AE278" s="201" t="e">
        <f>'Land Owner Cashflow'!#REF!</f>
        <v>#REF!</v>
      </c>
      <c r="AF278" s="201" t="e">
        <f>'Land Owner Cashflow'!#REF!</f>
        <v>#REF!</v>
      </c>
      <c r="AG278" s="201" t="e">
        <f>'Land Owner Cashflow'!#REF!</f>
        <v>#REF!</v>
      </c>
      <c r="AH278" s="201" t="e">
        <f>'Land Owner Cashflow'!#REF!</f>
        <v>#REF!</v>
      </c>
      <c r="AI278" s="201" t="e">
        <f>'Land Owner Cashflow'!#REF!</f>
        <v>#REF!</v>
      </c>
      <c r="AJ278" s="201" t="e">
        <f>'Land Owner Cashflow'!#REF!</f>
        <v>#REF!</v>
      </c>
      <c r="AK278" s="201" t="e">
        <f>'Land Owner Cashflow'!#REF!</f>
        <v>#REF!</v>
      </c>
      <c r="AL278" s="201" t="e">
        <f>'Land Owner Cashflow'!#REF!</f>
        <v>#REF!</v>
      </c>
      <c r="AM278" s="201" t="e">
        <f>'Land Owner Cashflow'!#REF!</f>
        <v>#REF!</v>
      </c>
      <c r="AN278" s="201" t="e">
        <f>'Land Owner Cashflow'!#REF!</f>
        <v>#REF!</v>
      </c>
      <c r="AO278" s="201" t="e">
        <f>'Land Owner Cashflow'!#REF!</f>
        <v>#REF!</v>
      </c>
      <c r="AP278" s="201" t="e">
        <f>'Land Owner Cashflow'!#REF!</f>
        <v>#REF!</v>
      </c>
      <c r="AQ278" s="201" t="e">
        <f>'Land Owner Cashflow'!#REF!</f>
        <v>#REF!</v>
      </c>
      <c r="AR278" s="201" t="e">
        <f>'Land Owner Cashflow'!#REF!</f>
        <v>#REF!</v>
      </c>
      <c r="AS278" s="201" t="e">
        <f>'Land Owner Cashflow'!#REF!</f>
        <v>#REF!</v>
      </c>
      <c r="AT278" s="201" t="e">
        <f>'Land Owner Cashflow'!#REF!</f>
        <v>#REF!</v>
      </c>
      <c r="AU278" s="201" t="e">
        <f>'Land Owner Cashflow'!#REF!</f>
        <v>#REF!</v>
      </c>
      <c r="AV278" s="201" t="e">
        <f>'Land Owner Cashflow'!#REF!</f>
        <v>#REF!</v>
      </c>
      <c r="AW278" s="201" t="e">
        <f>'Land Owner Cashflow'!#REF!</f>
        <v>#REF!</v>
      </c>
      <c r="AX278" s="201" t="e">
        <f>'Land Owner Cashflow'!#REF!</f>
        <v>#REF!</v>
      </c>
      <c r="AY278" s="201" t="e">
        <f>'Land Owner Cashflow'!#REF!</f>
        <v>#REF!</v>
      </c>
      <c r="AZ278" s="201" t="e">
        <f>'Land Owner Cashflow'!#REF!</f>
        <v>#REF!</v>
      </c>
      <c r="BA278" s="201" t="e">
        <f>'Land Owner Cashflow'!#REF!</f>
        <v>#REF!</v>
      </c>
      <c r="BB278" s="201" t="e">
        <f>'Land Owner Cashflow'!#REF!</f>
        <v>#REF!</v>
      </c>
      <c r="BC278" s="201" t="e">
        <f>'Land Owner Cashflow'!#REF!</f>
        <v>#REF!</v>
      </c>
      <c r="BD278" s="201" t="e">
        <f>'Land Owner Cashflow'!#REF!</f>
        <v>#REF!</v>
      </c>
      <c r="BE278" s="201" t="e">
        <f>'Land Owner Cashflow'!#REF!</f>
        <v>#REF!</v>
      </c>
      <c r="BF278" s="201" t="e">
        <f>'Land Owner Cashflow'!#REF!</f>
        <v>#REF!</v>
      </c>
      <c r="BG278" s="201" t="e">
        <f>'Land Owner Cashflow'!#REF!</f>
        <v>#REF!</v>
      </c>
      <c r="BH278" s="201" t="e">
        <f>'Land Owner Cashflow'!#REF!</f>
        <v>#REF!</v>
      </c>
      <c r="BI278" s="201" t="e">
        <f>'Land Owner Cashflow'!#REF!</f>
        <v>#REF!</v>
      </c>
      <c r="BJ278" s="201" t="e">
        <f>'Land Owner Cashflow'!#REF!</f>
        <v>#REF!</v>
      </c>
      <c r="BK278" s="201" t="e">
        <f>'Land Owner Cashflow'!#REF!</f>
        <v>#REF!</v>
      </c>
      <c r="BL278" s="201" t="e">
        <f>'Land Owner Cashflow'!#REF!</f>
        <v>#REF!</v>
      </c>
      <c r="BM278" s="201" t="e">
        <f>'Land Owner Cashflow'!#REF!</f>
        <v>#REF!</v>
      </c>
      <c r="BN278" s="201" t="e">
        <f>'Land Owner Cashflow'!#REF!</f>
        <v>#REF!</v>
      </c>
      <c r="BO278" s="201" t="e">
        <f>'Land Owner Cashflow'!#REF!</f>
        <v>#REF!</v>
      </c>
      <c r="BP278" s="201" t="e">
        <f>'Land Owner Cashflow'!#REF!</f>
        <v>#REF!</v>
      </c>
      <c r="BQ278" s="201" t="e">
        <f>'Land Owner Cashflow'!#REF!</f>
        <v>#REF!</v>
      </c>
      <c r="BR278" s="201" t="e">
        <f>'Land Owner Cashflow'!#REF!</f>
        <v>#REF!</v>
      </c>
      <c r="BS278" s="201" t="e">
        <f>'Land Owner Cashflow'!#REF!</f>
        <v>#REF!</v>
      </c>
      <c r="BT278" s="201" t="e">
        <f>'Land Owner Cashflow'!#REF!</f>
        <v>#REF!</v>
      </c>
      <c r="BU278" s="201" t="e">
        <f>'Land Owner Cashflow'!#REF!</f>
        <v>#REF!</v>
      </c>
      <c r="BV278" s="201" t="e">
        <f>'Land Owner Cashflow'!#REF!</f>
        <v>#REF!</v>
      </c>
      <c r="BW278" s="201" t="e">
        <f>'Land Owner Cashflow'!#REF!</f>
        <v>#REF!</v>
      </c>
      <c r="BX278" s="201" t="e">
        <f>'Land Owner Cashflow'!#REF!</f>
        <v>#REF!</v>
      </c>
      <c r="BY278" s="201" t="e">
        <f>'Land Owner Cashflow'!#REF!</f>
        <v>#REF!</v>
      </c>
      <c r="BZ278" s="201" t="e">
        <f>'Land Owner Cashflow'!#REF!</f>
        <v>#REF!</v>
      </c>
      <c r="CA278" s="201" t="e">
        <f>'Land Owner Cashflow'!#REF!</f>
        <v>#REF!</v>
      </c>
      <c r="CB278" s="201" t="e">
        <f>'Land Owner Cashflow'!#REF!</f>
        <v>#REF!</v>
      </c>
      <c r="CC278" s="201" t="e">
        <f>'Land Owner Cashflow'!#REF!</f>
        <v>#REF!</v>
      </c>
      <c r="CD278" s="201" t="e">
        <f>'Land Owner Cashflow'!#REF!</f>
        <v>#REF!</v>
      </c>
      <c r="CE278" s="201" t="e">
        <f>'Land Owner Cashflow'!#REF!</f>
        <v>#REF!</v>
      </c>
      <c r="CF278" s="201" t="e">
        <f>'Land Owner Cashflow'!#REF!</f>
        <v>#REF!</v>
      </c>
      <c r="CG278" s="201" t="e">
        <f>'Land Owner Cashflow'!#REF!</f>
        <v>#REF!</v>
      </c>
      <c r="CH278" s="201" t="e">
        <f>'Land Owner Cashflow'!#REF!</f>
        <v>#REF!</v>
      </c>
      <c r="CI278" s="201" t="e">
        <f>'Land Owner Cashflow'!#REF!</f>
        <v>#REF!</v>
      </c>
      <c r="CJ278" s="201" t="e">
        <f>'Land Owner Cashflow'!#REF!</f>
        <v>#REF!</v>
      </c>
      <c r="CK278" s="201" t="e">
        <f>'Land Owner Cashflow'!#REF!</f>
        <v>#REF!</v>
      </c>
      <c r="CL278" s="201" t="e">
        <f>'Land Owner Cashflow'!#REF!</f>
        <v>#REF!</v>
      </c>
      <c r="CM278" s="201" t="e">
        <f>'Land Owner Cashflow'!#REF!</f>
        <v>#REF!</v>
      </c>
      <c r="CN278" s="201" t="e">
        <f>'Land Owner Cashflow'!#REF!</f>
        <v>#REF!</v>
      </c>
      <c r="CO278" s="201" t="e">
        <f>'Land Owner Cashflow'!#REF!</f>
        <v>#REF!</v>
      </c>
      <c r="CP278" s="201" t="e">
        <f>'Land Owner Cashflow'!#REF!</f>
        <v>#REF!</v>
      </c>
      <c r="CQ278" s="201" t="e">
        <f>'Land Owner Cashflow'!#REF!</f>
        <v>#REF!</v>
      </c>
      <c r="CR278" s="201" t="e">
        <f>'Land Owner Cashflow'!#REF!</f>
        <v>#REF!</v>
      </c>
      <c r="CS278" s="201" t="e">
        <f>'Land Owner Cashflow'!#REF!</f>
        <v>#REF!</v>
      </c>
      <c r="CT278" s="201" t="e">
        <f>'Land Owner Cashflow'!#REF!</f>
        <v>#REF!</v>
      </c>
      <c r="CU278" s="201" t="e">
        <f>'Land Owner Cashflow'!#REF!</f>
        <v>#REF!</v>
      </c>
      <c r="CV278" s="201" t="e">
        <f>'Land Owner Cashflow'!#REF!</f>
        <v>#REF!</v>
      </c>
      <c r="CW278" s="201" t="e">
        <f>'Land Owner Cashflow'!#REF!</f>
        <v>#REF!</v>
      </c>
      <c r="CX278" s="201" t="e">
        <f>'Land Owner Cashflow'!#REF!</f>
        <v>#REF!</v>
      </c>
      <c r="CY278" s="201" t="e">
        <f>'Land Owner Cashflow'!#REF!</f>
        <v>#REF!</v>
      </c>
      <c r="CZ278" s="201" t="e">
        <f>'Land Owner Cashflow'!#REF!</f>
        <v>#REF!</v>
      </c>
      <c r="DA278" s="201" t="e">
        <f>'Land Owner Cashflow'!#REF!</f>
        <v>#REF!</v>
      </c>
      <c r="DB278" s="201" t="e">
        <f>'Land Owner Cashflow'!#REF!</f>
        <v>#REF!</v>
      </c>
      <c r="DC278" s="201" t="e">
        <f>'Land Owner Cashflow'!#REF!</f>
        <v>#REF!</v>
      </c>
      <c r="DD278" s="201" t="e">
        <f>'Land Owner Cashflow'!#REF!</f>
        <v>#REF!</v>
      </c>
      <c r="DE278" s="201" t="e">
        <f>'Land Owner Cashflow'!#REF!</f>
        <v>#REF!</v>
      </c>
      <c r="DF278" s="201" t="e">
        <f>'Land Owner Cashflow'!#REF!</f>
        <v>#REF!</v>
      </c>
      <c r="DG278" s="201" t="e">
        <f>'Land Owner Cashflow'!#REF!</f>
        <v>#REF!</v>
      </c>
      <c r="DH278" s="201" t="e">
        <f>'Land Owner Cashflow'!#REF!</f>
        <v>#REF!</v>
      </c>
      <c r="DI278" s="201" t="e">
        <f>'Land Owner Cashflow'!#REF!</f>
        <v>#REF!</v>
      </c>
      <c r="DJ278" s="201" t="e">
        <f>'Land Owner Cashflow'!#REF!</f>
        <v>#REF!</v>
      </c>
      <c r="DK278" s="201" t="e">
        <f>'Land Owner Cashflow'!#REF!</f>
        <v>#REF!</v>
      </c>
      <c r="DL278" s="201" t="e">
        <f>'Land Owner Cashflow'!#REF!</f>
        <v>#REF!</v>
      </c>
      <c r="DM278" s="201" t="e">
        <f>'Land Owner Cashflow'!#REF!</f>
        <v>#REF!</v>
      </c>
      <c r="DN278" s="201" t="e">
        <f>'Land Owner Cashflow'!#REF!</f>
        <v>#REF!</v>
      </c>
      <c r="DO278" s="201" t="e">
        <f>'Land Owner Cashflow'!#REF!</f>
        <v>#REF!</v>
      </c>
      <c r="DP278" s="201" t="e">
        <f>'Land Owner Cashflow'!#REF!</f>
        <v>#REF!</v>
      </c>
      <c r="DQ278" s="201" t="e">
        <f>'Land Owner Cashflow'!#REF!</f>
        <v>#REF!</v>
      </c>
      <c r="DR278" s="201" t="e">
        <f>'Land Owner Cashflow'!#REF!</f>
        <v>#REF!</v>
      </c>
      <c r="DS278" s="201" t="e">
        <f>'Land Owner Cashflow'!#REF!</f>
        <v>#REF!</v>
      </c>
      <c r="DT278" s="201" t="e">
        <f>'Land Owner Cashflow'!#REF!</f>
        <v>#REF!</v>
      </c>
      <c r="DU278" s="201" t="e">
        <f>'Land Owner Cashflow'!#REF!</f>
        <v>#REF!</v>
      </c>
      <c r="DV278" s="201" t="e">
        <f>'Land Owner Cashflow'!#REF!</f>
        <v>#REF!</v>
      </c>
      <c r="DW278" s="201" t="e">
        <f>'Land Owner Cashflow'!#REF!</f>
        <v>#REF!</v>
      </c>
      <c r="DX278" s="201" t="e">
        <f>'Land Owner Cashflow'!#REF!</f>
        <v>#REF!</v>
      </c>
      <c r="DY278" s="201" t="e">
        <f>'Land Owner Cashflow'!#REF!</f>
        <v>#REF!</v>
      </c>
      <c r="DZ278" s="201" t="e">
        <f>'Land Owner Cashflow'!#REF!</f>
        <v>#REF!</v>
      </c>
      <c r="EA278" s="201" t="e">
        <f>'Land Owner Cashflow'!#REF!</f>
        <v>#REF!</v>
      </c>
      <c r="EB278" s="201" t="e">
        <f>'Land Owner Cashflow'!#REF!</f>
        <v>#REF!</v>
      </c>
      <c r="EC278" s="201" t="e">
        <f>'Land Owner Cashflow'!#REF!</f>
        <v>#REF!</v>
      </c>
      <c r="ED278" s="201" t="e">
        <f>'Land Owner Cashflow'!#REF!</f>
        <v>#REF!</v>
      </c>
      <c r="EE278" s="201" t="e">
        <f>'Land Owner Cashflow'!#REF!</f>
        <v>#REF!</v>
      </c>
      <c r="EF278" s="201" t="e">
        <f>'Land Owner Cashflow'!#REF!</f>
        <v>#REF!</v>
      </c>
      <c r="EG278" s="201" t="e">
        <f>'Land Owner Cashflow'!#REF!</f>
        <v>#REF!</v>
      </c>
      <c r="EH278" s="201" t="e">
        <f>'Land Owner Cashflow'!#REF!</f>
        <v>#REF!</v>
      </c>
      <c r="EI278" s="201" t="e">
        <f>'Land Owner Cashflow'!#REF!</f>
        <v>#REF!</v>
      </c>
      <c r="EJ278" s="201" t="e">
        <f>'Land Owner Cashflow'!#REF!</f>
        <v>#REF!</v>
      </c>
      <c r="EK278" s="201" t="e">
        <f>'Land Owner Cashflow'!#REF!</f>
        <v>#REF!</v>
      </c>
      <c r="EL278" s="201" t="e">
        <f>'Land Owner Cashflow'!#REF!</f>
        <v>#REF!</v>
      </c>
      <c r="EM278" s="201" t="e">
        <f>'Land Owner Cashflow'!#REF!</f>
        <v>#REF!</v>
      </c>
      <c r="EN278" s="201" t="e">
        <f>'Land Owner Cashflow'!#REF!</f>
        <v>#REF!</v>
      </c>
      <c r="EO278" s="201" t="e">
        <f>'Land Owner Cashflow'!#REF!</f>
        <v>#REF!</v>
      </c>
      <c r="EP278" s="201" t="e">
        <f>'Land Owner Cashflow'!#REF!</f>
        <v>#REF!</v>
      </c>
      <c r="EQ278" s="201" t="e">
        <f>'Land Owner Cashflow'!#REF!</f>
        <v>#REF!</v>
      </c>
      <c r="ER278" s="201" t="e">
        <f>'Land Owner Cashflow'!#REF!</f>
        <v>#REF!</v>
      </c>
      <c r="ES278" s="201" t="e">
        <f>'Land Owner Cashflow'!#REF!</f>
        <v>#REF!</v>
      </c>
      <c r="ET278" s="201" t="e">
        <f>'Land Owner Cashflow'!#REF!</f>
        <v>#REF!</v>
      </c>
      <c r="EU278" s="201" t="e">
        <f>'Land Owner Cashflow'!#REF!</f>
        <v>#REF!</v>
      </c>
      <c r="EV278" s="201" t="e">
        <f>'Land Owner Cashflow'!#REF!</f>
        <v>#REF!</v>
      </c>
      <c r="EW278" s="201" t="e">
        <f>'Land Owner Cashflow'!#REF!</f>
        <v>#REF!</v>
      </c>
      <c r="EX278" s="201" t="e">
        <f>'Land Owner Cashflow'!#REF!</f>
        <v>#REF!</v>
      </c>
      <c r="EY278" s="201" t="e">
        <f>'Land Owner Cashflow'!#REF!</f>
        <v>#REF!</v>
      </c>
      <c r="EZ278" s="201" t="e">
        <f>'Land Owner Cashflow'!#REF!</f>
        <v>#REF!</v>
      </c>
      <c r="FA278" s="201" t="e">
        <f>'Land Owner Cashflow'!#REF!</f>
        <v>#REF!</v>
      </c>
      <c r="FB278" s="201" t="e">
        <f>'Land Owner Cashflow'!#REF!</f>
        <v>#REF!</v>
      </c>
      <c r="FC278" s="201" t="e">
        <f>'Land Owner Cashflow'!#REF!</f>
        <v>#REF!</v>
      </c>
      <c r="FD278" s="201" t="e">
        <f>'Land Owner Cashflow'!#REF!</f>
        <v>#REF!</v>
      </c>
      <c r="FE278" s="201" t="e">
        <f>'Land Owner Cashflow'!#REF!</f>
        <v>#REF!</v>
      </c>
      <c r="FF278" s="201" t="e">
        <f>'Land Owner Cashflow'!#REF!</f>
        <v>#REF!</v>
      </c>
      <c r="FG278" s="201" t="e">
        <f>'Land Owner Cashflow'!#REF!</f>
        <v>#REF!</v>
      </c>
      <c r="FH278" s="201" t="e">
        <f>'Land Owner Cashflow'!#REF!</f>
        <v>#REF!</v>
      </c>
      <c r="FI278" s="201" t="e">
        <f>'Land Owner Cashflow'!#REF!</f>
        <v>#REF!</v>
      </c>
      <c r="FJ278" s="201" t="e">
        <f>'Land Owner Cashflow'!#REF!</f>
        <v>#REF!</v>
      </c>
      <c r="FK278" s="201" t="e">
        <f>'Land Owner Cashflow'!#REF!</f>
        <v>#REF!</v>
      </c>
      <c r="FL278" s="201" t="e">
        <f>'Land Owner Cashflow'!#REF!</f>
        <v>#REF!</v>
      </c>
      <c r="FM278" s="201" t="e">
        <f>'Land Owner Cashflow'!#REF!</f>
        <v>#REF!</v>
      </c>
      <c r="FN278" s="201" t="e">
        <f>'Land Owner Cashflow'!#REF!</f>
        <v>#REF!</v>
      </c>
      <c r="FO278" s="201" t="e">
        <f>'Land Owner Cashflow'!#REF!</f>
        <v>#REF!</v>
      </c>
    </row>
    <row r="279" spans="2:171" hidden="1" x14ac:dyDescent="0.3">
      <c r="B279" s="201" t="s">
        <v>498</v>
      </c>
      <c r="D279" s="216"/>
      <c r="G279" s="201">
        <f>'Developer Cashflow'!F62</f>
        <v>0</v>
      </c>
      <c r="H279" s="201">
        <f>'Developer Cashflow'!G62</f>
        <v>0</v>
      </c>
      <c r="I279" s="201">
        <f>'Developer Cashflow'!H62</f>
        <v>0</v>
      </c>
      <c r="J279" s="201">
        <f>'Developer Cashflow'!I62</f>
        <v>0</v>
      </c>
      <c r="K279" s="201">
        <f>'Developer Cashflow'!J62</f>
        <v>0</v>
      </c>
      <c r="L279" s="201">
        <f>'Developer Cashflow'!K62</f>
        <v>0</v>
      </c>
      <c r="M279" s="201">
        <f>'Developer Cashflow'!L62</f>
        <v>0</v>
      </c>
      <c r="N279" s="201">
        <f>'Developer Cashflow'!M62</f>
        <v>0</v>
      </c>
      <c r="O279" s="201">
        <f>'Developer Cashflow'!N62</f>
        <v>0</v>
      </c>
      <c r="P279" s="201">
        <f>'Developer Cashflow'!O62</f>
        <v>0</v>
      </c>
      <c r="Q279" s="201">
        <f>'Developer Cashflow'!P62</f>
        <v>0</v>
      </c>
      <c r="R279" s="201">
        <f>'Developer Cashflow'!Q62</f>
        <v>0</v>
      </c>
      <c r="S279" s="201">
        <f>'Developer Cashflow'!R62</f>
        <v>0</v>
      </c>
      <c r="T279" s="201">
        <f>'Developer Cashflow'!S62</f>
        <v>0</v>
      </c>
      <c r="U279" s="201">
        <f>'Developer Cashflow'!T62</f>
        <v>0</v>
      </c>
      <c r="V279" s="201">
        <f>'Developer Cashflow'!U62</f>
        <v>0</v>
      </c>
      <c r="W279" s="201">
        <f>'Developer Cashflow'!V62</f>
        <v>0</v>
      </c>
      <c r="X279" s="201">
        <f>'Developer Cashflow'!W62</f>
        <v>0</v>
      </c>
      <c r="Y279" s="201">
        <f>'Developer Cashflow'!X62</f>
        <v>0</v>
      </c>
      <c r="Z279" s="201">
        <f>'Developer Cashflow'!Y62</f>
        <v>0</v>
      </c>
      <c r="AA279" s="201">
        <f>'Developer Cashflow'!Z62</f>
        <v>0</v>
      </c>
      <c r="AB279" s="201">
        <f>'Developer Cashflow'!AA62</f>
        <v>0</v>
      </c>
      <c r="AC279" s="201">
        <f>'Developer Cashflow'!AB62</f>
        <v>0</v>
      </c>
      <c r="AD279" s="201">
        <f>'Developer Cashflow'!AC62</f>
        <v>0</v>
      </c>
      <c r="AE279" s="201">
        <f>'Developer Cashflow'!AD62</f>
        <v>0</v>
      </c>
      <c r="AF279" s="201">
        <f>'Developer Cashflow'!AE62</f>
        <v>0</v>
      </c>
      <c r="AG279" s="201">
        <f>'Developer Cashflow'!AF62</f>
        <v>0</v>
      </c>
      <c r="AH279" s="201">
        <f>'Developer Cashflow'!AG62</f>
        <v>0</v>
      </c>
      <c r="AI279" s="201">
        <f>'Developer Cashflow'!AH62</f>
        <v>0</v>
      </c>
      <c r="AJ279" s="201">
        <f>'Developer Cashflow'!AI62</f>
        <v>0</v>
      </c>
      <c r="AK279" s="201">
        <f>'Developer Cashflow'!AJ62</f>
        <v>0</v>
      </c>
      <c r="AL279" s="201">
        <f>'Developer Cashflow'!AK62</f>
        <v>0</v>
      </c>
      <c r="AM279" s="201">
        <f>'Developer Cashflow'!AL62</f>
        <v>0</v>
      </c>
      <c r="AN279" s="201">
        <f>'Developer Cashflow'!AM62</f>
        <v>0</v>
      </c>
      <c r="AO279" s="201">
        <f>'Developer Cashflow'!AN62</f>
        <v>0</v>
      </c>
      <c r="AP279" s="201">
        <f>'Developer Cashflow'!AO62</f>
        <v>0</v>
      </c>
      <c r="AQ279" s="201">
        <f>'Developer Cashflow'!AP62</f>
        <v>0</v>
      </c>
      <c r="AR279" s="201">
        <f>'Developer Cashflow'!AQ62</f>
        <v>0</v>
      </c>
      <c r="AS279" s="201">
        <f>'Developer Cashflow'!AR62</f>
        <v>0</v>
      </c>
      <c r="AT279" s="201">
        <f>'Developer Cashflow'!AS62</f>
        <v>0</v>
      </c>
      <c r="AU279" s="201">
        <f>'Developer Cashflow'!AT62</f>
        <v>0</v>
      </c>
      <c r="AV279" s="201">
        <f>'Developer Cashflow'!AU62</f>
        <v>0</v>
      </c>
      <c r="AW279" s="201">
        <f>'Developer Cashflow'!AV62</f>
        <v>0</v>
      </c>
      <c r="AX279" s="201">
        <f>'Developer Cashflow'!AW62</f>
        <v>0</v>
      </c>
      <c r="AY279" s="201">
        <f>'Developer Cashflow'!AX62</f>
        <v>0</v>
      </c>
      <c r="AZ279" s="201">
        <f>'Developer Cashflow'!AY62</f>
        <v>0</v>
      </c>
      <c r="BA279" s="201">
        <f>'Developer Cashflow'!AZ62</f>
        <v>0</v>
      </c>
      <c r="BB279" s="201">
        <f>'Developer Cashflow'!BA62</f>
        <v>0</v>
      </c>
      <c r="BC279" s="201">
        <f>'Developer Cashflow'!BB62</f>
        <v>0</v>
      </c>
      <c r="BD279" s="201">
        <f>'Developer Cashflow'!BC62</f>
        <v>0</v>
      </c>
      <c r="BE279" s="201">
        <f>'Developer Cashflow'!BD62</f>
        <v>0</v>
      </c>
      <c r="BF279" s="201">
        <f>'Developer Cashflow'!BE62</f>
        <v>0</v>
      </c>
      <c r="BG279" s="201">
        <f>'Developer Cashflow'!BF62</f>
        <v>0</v>
      </c>
      <c r="BH279" s="201">
        <f>'Developer Cashflow'!BG62</f>
        <v>0</v>
      </c>
      <c r="BI279" s="201">
        <f>'Developer Cashflow'!BH62</f>
        <v>0</v>
      </c>
      <c r="BJ279" s="201">
        <f>'Developer Cashflow'!BI62</f>
        <v>0</v>
      </c>
      <c r="BK279" s="201">
        <f>'Developer Cashflow'!BJ62</f>
        <v>0</v>
      </c>
      <c r="BL279" s="201">
        <f>'Developer Cashflow'!BK62</f>
        <v>0</v>
      </c>
      <c r="BM279" s="201">
        <f>'Developer Cashflow'!BL62</f>
        <v>0</v>
      </c>
      <c r="BN279" s="201">
        <f>'Developer Cashflow'!BM62</f>
        <v>0</v>
      </c>
      <c r="BO279" s="201">
        <f>'Developer Cashflow'!BN62</f>
        <v>0</v>
      </c>
      <c r="BP279" s="201">
        <f>'Developer Cashflow'!BO62</f>
        <v>0</v>
      </c>
      <c r="BQ279" s="201">
        <f>'Developer Cashflow'!BP62</f>
        <v>0</v>
      </c>
      <c r="BR279" s="201">
        <f>'Developer Cashflow'!BQ62</f>
        <v>0</v>
      </c>
      <c r="BS279" s="201">
        <f>'Developer Cashflow'!BR62</f>
        <v>0</v>
      </c>
      <c r="BT279" s="201">
        <f>'Developer Cashflow'!BS62</f>
        <v>0</v>
      </c>
      <c r="BU279" s="201">
        <f>'Developer Cashflow'!BT62</f>
        <v>0</v>
      </c>
      <c r="BV279" s="201">
        <f>'Developer Cashflow'!BU62</f>
        <v>0</v>
      </c>
      <c r="BW279" s="201">
        <f>'Developer Cashflow'!BV62</f>
        <v>0</v>
      </c>
      <c r="BX279" s="201">
        <f>'Developer Cashflow'!BW62</f>
        <v>0</v>
      </c>
      <c r="BY279" s="201">
        <f>'Developer Cashflow'!BX62</f>
        <v>0</v>
      </c>
      <c r="BZ279" s="201">
        <f>'Developer Cashflow'!BY62</f>
        <v>0</v>
      </c>
      <c r="CA279" s="201">
        <f>'Developer Cashflow'!BZ62</f>
        <v>0</v>
      </c>
      <c r="CB279" s="201">
        <f>'Developer Cashflow'!CA62</f>
        <v>0</v>
      </c>
      <c r="CC279" s="201">
        <f>'Developer Cashflow'!CB62</f>
        <v>0</v>
      </c>
      <c r="CD279" s="201">
        <f>'Developer Cashflow'!CC62</f>
        <v>0</v>
      </c>
      <c r="CE279" s="201">
        <f>'Developer Cashflow'!CD62</f>
        <v>0</v>
      </c>
      <c r="CF279" s="201">
        <f>'Developer Cashflow'!CE62</f>
        <v>0</v>
      </c>
      <c r="CG279" s="201">
        <f>'Developer Cashflow'!CF62</f>
        <v>0</v>
      </c>
      <c r="CH279" s="201">
        <f>'Developer Cashflow'!CG62</f>
        <v>0</v>
      </c>
      <c r="CI279" s="201">
        <f>'Developer Cashflow'!CH62</f>
        <v>0</v>
      </c>
      <c r="CJ279" s="201">
        <f>'Developer Cashflow'!CI62</f>
        <v>0</v>
      </c>
      <c r="CK279" s="201">
        <f>'Developer Cashflow'!CJ62</f>
        <v>0</v>
      </c>
      <c r="CL279" s="201">
        <f>'Developer Cashflow'!CK62</f>
        <v>0</v>
      </c>
      <c r="CM279" s="201">
        <f>'Developer Cashflow'!CL62</f>
        <v>0</v>
      </c>
      <c r="CN279" s="201">
        <f>'Developer Cashflow'!CM62</f>
        <v>0</v>
      </c>
      <c r="CO279" s="201">
        <f>'Developer Cashflow'!CN62</f>
        <v>0</v>
      </c>
      <c r="CP279" s="201">
        <f>'Developer Cashflow'!CO62</f>
        <v>0</v>
      </c>
      <c r="CQ279" s="201">
        <f>'Developer Cashflow'!CP62</f>
        <v>0</v>
      </c>
      <c r="CR279" s="201">
        <f>'Developer Cashflow'!CQ62</f>
        <v>0</v>
      </c>
      <c r="CS279" s="201">
        <f>'Developer Cashflow'!CR62</f>
        <v>0</v>
      </c>
      <c r="CT279" s="201">
        <f>'Developer Cashflow'!CS62</f>
        <v>0</v>
      </c>
      <c r="CU279" s="201">
        <f>'Developer Cashflow'!CT62</f>
        <v>0</v>
      </c>
      <c r="CV279" s="201">
        <f>'Developer Cashflow'!CU62</f>
        <v>0</v>
      </c>
      <c r="CW279" s="201">
        <f>'Developer Cashflow'!CV62</f>
        <v>0</v>
      </c>
      <c r="CX279" s="201">
        <f>'Developer Cashflow'!CW62</f>
        <v>0</v>
      </c>
      <c r="CY279" s="201">
        <f>'Developer Cashflow'!CX62</f>
        <v>0</v>
      </c>
      <c r="CZ279" s="201">
        <f>'Developer Cashflow'!CY62</f>
        <v>0</v>
      </c>
      <c r="DA279" s="201">
        <f>'Developer Cashflow'!CZ62</f>
        <v>0</v>
      </c>
      <c r="DB279" s="201">
        <f>'Developer Cashflow'!DA62</f>
        <v>0</v>
      </c>
      <c r="DC279" s="201">
        <f>'Developer Cashflow'!DB62</f>
        <v>0</v>
      </c>
      <c r="DD279" s="201">
        <f>'Developer Cashflow'!DC62</f>
        <v>0</v>
      </c>
      <c r="DE279" s="201">
        <f>'Developer Cashflow'!DD62</f>
        <v>0</v>
      </c>
      <c r="DF279" s="201">
        <f>'Developer Cashflow'!DE62</f>
        <v>0</v>
      </c>
      <c r="DG279" s="201">
        <f>'Developer Cashflow'!DF62</f>
        <v>0</v>
      </c>
      <c r="DH279" s="201">
        <f>'Developer Cashflow'!DG62</f>
        <v>0</v>
      </c>
      <c r="DI279" s="201">
        <f>'Developer Cashflow'!DH62</f>
        <v>0</v>
      </c>
      <c r="DJ279" s="201">
        <f>'Developer Cashflow'!DI62</f>
        <v>0</v>
      </c>
      <c r="DK279" s="201">
        <f>'Developer Cashflow'!DJ62</f>
        <v>0</v>
      </c>
      <c r="DL279" s="201">
        <f>'Developer Cashflow'!DK62</f>
        <v>0</v>
      </c>
      <c r="DM279" s="201">
        <f>'Developer Cashflow'!DL62</f>
        <v>0</v>
      </c>
      <c r="DN279" s="201">
        <f>'Developer Cashflow'!DM62</f>
        <v>0</v>
      </c>
      <c r="DO279" s="201">
        <f>'Developer Cashflow'!DN62</f>
        <v>0</v>
      </c>
      <c r="DP279" s="201">
        <f>'Developer Cashflow'!DO62</f>
        <v>0</v>
      </c>
      <c r="DQ279" s="201">
        <f>'Developer Cashflow'!DP62</f>
        <v>0</v>
      </c>
      <c r="DR279" s="201">
        <f>'Developer Cashflow'!DQ62</f>
        <v>0</v>
      </c>
      <c r="DS279" s="201">
        <f>'Developer Cashflow'!DR62</f>
        <v>0</v>
      </c>
      <c r="DT279" s="201">
        <f>'Developer Cashflow'!DS62</f>
        <v>0</v>
      </c>
      <c r="DU279" s="201">
        <f>'Developer Cashflow'!DT62</f>
        <v>0</v>
      </c>
      <c r="DV279" s="201">
        <f>'Developer Cashflow'!DU62</f>
        <v>0</v>
      </c>
      <c r="DW279" s="201">
        <f>'Developer Cashflow'!DV62</f>
        <v>0</v>
      </c>
      <c r="DX279" s="201">
        <f>'Developer Cashflow'!DW62</f>
        <v>0</v>
      </c>
      <c r="DY279" s="201">
        <f>'Developer Cashflow'!DX62</f>
        <v>0</v>
      </c>
      <c r="DZ279" s="201">
        <f>'Developer Cashflow'!DY62</f>
        <v>0</v>
      </c>
      <c r="EA279" s="201">
        <f>'Developer Cashflow'!DZ62</f>
        <v>0</v>
      </c>
      <c r="EB279" s="201">
        <f>'Developer Cashflow'!EA62</f>
        <v>0</v>
      </c>
      <c r="EC279" s="201">
        <f>'Developer Cashflow'!EB62</f>
        <v>0</v>
      </c>
      <c r="ED279" s="201">
        <f>'Developer Cashflow'!EC62</f>
        <v>0</v>
      </c>
      <c r="EE279" s="201">
        <f>'Developer Cashflow'!ED62</f>
        <v>0</v>
      </c>
      <c r="EF279" s="201">
        <f>'Developer Cashflow'!EE62</f>
        <v>0</v>
      </c>
      <c r="EG279" s="201">
        <f>'Developer Cashflow'!EF62</f>
        <v>0</v>
      </c>
      <c r="EH279" s="201">
        <f>'Developer Cashflow'!EG62</f>
        <v>0</v>
      </c>
      <c r="EI279" s="201">
        <f>'Developer Cashflow'!EH62</f>
        <v>0</v>
      </c>
      <c r="EJ279" s="201">
        <f>'Developer Cashflow'!EI62</f>
        <v>0</v>
      </c>
      <c r="EK279" s="201">
        <f>'Developer Cashflow'!EJ62</f>
        <v>0</v>
      </c>
      <c r="EL279" s="201">
        <f>'Developer Cashflow'!EK62</f>
        <v>0</v>
      </c>
      <c r="EM279" s="201">
        <f>'Developer Cashflow'!EL62</f>
        <v>0</v>
      </c>
      <c r="EN279" s="201">
        <f>'Developer Cashflow'!EM62</f>
        <v>0</v>
      </c>
      <c r="EO279" s="201">
        <f>'Developer Cashflow'!EN62</f>
        <v>0</v>
      </c>
      <c r="EP279" s="201">
        <f>'Developer Cashflow'!EO62</f>
        <v>0</v>
      </c>
      <c r="EQ279" s="201">
        <f>'Developer Cashflow'!EP62</f>
        <v>0</v>
      </c>
      <c r="ER279" s="201">
        <f>'Developer Cashflow'!EQ62</f>
        <v>0</v>
      </c>
      <c r="ES279" s="201">
        <f>'Developer Cashflow'!ER62</f>
        <v>0</v>
      </c>
      <c r="ET279" s="201">
        <f>'Developer Cashflow'!ES62</f>
        <v>0</v>
      </c>
      <c r="EU279" s="201">
        <f>'Developer Cashflow'!ET62</f>
        <v>0</v>
      </c>
      <c r="EV279" s="201">
        <f>'Developer Cashflow'!EU62</f>
        <v>0</v>
      </c>
      <c r="EW279" s="201">
        <f>'Developer Cashflow'!EV62</f>
        <v>0</v>
      </c>
      <c r="EX279" s="201">
        <f>'Developer Cashflow'!EW62</f>
        <v>0</v>
      </c>
      <c r="EY279" s="201">
        <f>'Developer Cashflow'!EX62</f>
        <v>0</v>
      </c>
      <c r="EZ279" s="201">
        <f>'Developer Cashflow'!EY62</f>
        <v>0</v>
      </c>
      <c r="FA279" s="201">
        <f>'Developer Cashflow'!EZ62</f>
        <v>0</v>
      </c>
      <c r="FB279" s="201">
        <f>'Developer Cashflow'!FA62</f>
        <v>0</v>
      </c>
      <c r="FC279" s="201">
        <f>'Developer Cashflow'!FB62</f>
        <v>0</v>
      </c>
      <c r="FD279" s="201">
        <f>'Developer Cashflow'!FC62</f>
        <v>0</v>
      </c>
      <c r="FE279" s="201">
        <f>'Developer Cashflow'!FD62</f>
        <v>0</v>
      </c>
      <c r="FF279" s="201">
        <f>'Developer Cashflow'!FE62</f>
        <v>0</v>
      </c>
      <c r="FG279" s="201">
        <f>'Developer Cashflow'!FF62</f>
        <v>0</v>
      </c>
      <c r="FH279" s="201">
        <f>'Developer Cashflow'!FG62</f>
        <v>0</v>
      </c>
      <c r="FI279" s="201">
        <f>'Developer Cashflow'!FH62</f>
        <v>0</v>
      </c>
      <c r="FJ279" s="201">
        <f>'Developer Cashflow'!FI62</f>
        <v>0</v>
      </c>
      <c r="FK279" s="201">
        <f>'Developer Cashflow'!FJ62</f>
        <v>0</v>
      </c>
      <c r="FL279" s="201">
        <f>'Developer Cashflow'!FK62</f>
        <v>0</v>
      </c>
      <c r="FM279" s="201">
        <f>'Developer Cashflow'!FL62</f>
        <v>0</v>
      </c>
      <c r="FN279" s="201">
        <f>'Developer Cashflow'!FM62</f>
        <v>0</v>
      </c>
      <c r="FO279" s="201">
        <f>'Developer Cashflow'!FN62</f>
        <v>0</v>
      </c>
    </row>
    <row r="280" spans="2:171" hidden="1" x14ac:dyDescent="0.3">
      <c r="D280" s="216"/>
      <c r="G280" s="216" t="e">
        <f t="shared" ref="G280:AL280" si="2084">G270-SUM(G278:G279)</f>
        <v>#REF!</v>
      </c>
      <c r="H280" s="216" t="e">
        <f t="shared" si="2084"/>
        <v>#REF!</v>
      </c>
      <c r="I280" s="216" t="e">
        <f t="shared" si="2084"/>
        <v>#REF!</v>
      </c>
      <c r="J280" s="216" t="e">
        <f t="shared" si="2084"/>
        <v>#REF!</v>
      </c>
      <c r="K280" s="216" t="e">
        <f t="shared" si="2084"/>
        <v>#REF!</v>
      </c>
      <c r="L280" s="216" t="e">
        <f t="shared" si="2084"/>
        <v>#REF!</v>
      </c>
      <c r="M280" s="216" t="e">
        <f t="shared" si="2084"/>
        <v>#REF!</v>
      </c>
      <c r="N280" s="216" t="e">
        <f t="shared" si="2084"/>
        <v>#REF!</v>
      </c>
      <c r="O280" s="216" t="e">
        <f t="shared" si="2084"/>
        <v>#REF!</v>
      </c>
      <c r="P280" s="216" t="e">
        <f t="shared" si="2084"/>
        <v>#REF!</v>
      </c>
      <c r="Q280" s="216" t="e">
        <f t="shared" si="2084"/>
        <v>#REF!</v>
      </c>
      <c r="R280" s="216" t="e">
        <f t="shared" si="2084"/>
        <v>#REF!</v>
      </c>
      <c r="S280" s="216" t="e">
        <f t="shared" si="2084"/>
        <v>#REF!</v>
      </c>
      <c r="T280" s="216" t="e">
        <f t="shared" si="2084"/>
        <v>#REF!</v>
      </c>
      <c r="U280" s="216" t="e">
        <f t="shared" si="2084"/>
        <v>#REF!</v>
      </c>
      <c r="V280" s="216" t="e">
        <f t="shared" si="2084"/>
        <v>#REF!</v>
      </c>
      <c r="W280" s="216" t="e">
        <f t="shared" si="2084"/>
        <v>#REF!</v>
      </c>
      <c r="X280" s="216" t="e">
        <f t="shared" si="2084"/>
        <v>#REF!</v>
      </c>
      <c r="Y280" s="216" t="e">
        <f t="shared" si="2084"/>
        <v>#REF!</v>
      </c>
      <c r="Z280" s="216" t="e">
        <f t="shared" si="2084"/>
        <v>#REF!</v>
      </c>
      <c r="AA280" s="216" t="e">
        <f t="shared" si="2084"/>
        <v>#REF!</v>
      </c>
      <c r="AB280" s="216" t="e">
        <f t="shared" si="2084"/>
        <v>#REF!</v>
      </c>
      <c r="AC280" s="216" t="e">
        <f t="shared" si="2084"/>
        <v>#REF!</v>
      </c>
      <c r="AD280" s="216" t="e">
        <f t="shared" si="2084"/>
        <v>#REF!</v>
      </c>
      <c r="AE280" s="216" t="e">
        <f t="shared" si="2084"/>
        <v>#REF!</v>
      </c>
      <c r="AF280" s="216" t="e">
        <f t="shared" si="2084"/>
        <v>#REF!</v>
      </c>
      <c r="AG280" s="216" t="e">
        <f t="shared" si="2084"/>
        <v>#REF!</v>
      </c>
      <c r="AH280" s="216" t="e">
        <f t="shared" si="2084"/>
        <v>#REF!</v>
      </c>
      <c r="AI280" s="216" t="e">
        <f t="shared" si="2084"/>
        <v>#REF!</v>
      </c>
      <c r="AJ280" s="216" t="e">
        <f t="shared" si="2084"/>
        <v>#REF!</v>
      </c>
      <c r="AK280" s="216" t="e">
        <f t="shared" si="2084"/>
        <v>#REF!</v>
      </c>
      <c r="AL280" s="216" t="e">
        <f t="shared" si="2084"/>
        <v>#REF!</v>
      </c>
      <c r="AM280" s="216" t="e">
        <f t="shared" ref="AM280:BR280" si="2085">AM270-SUM(AM278:AM279)</f>
        <v>#REF!</v>
      </c>
      <c r="AN280" s="216" t="e">
        <f t="shared" si="2085"/>
        <v>#REF!</v>
      </c>
      <c r="AO280" s="216" t="e">
        <f t="shared" si="2085"/>
        <v>#REF!</v>
      </c>
      <c r="AP280" s="216" t="e">
        <f t="shared" si="2085"/>
        <v>#REF!</v>
      </c>
      <c r="AQ280" s="216" t="e">
        <f t="shared" si="2085"/>
        <v>#REF!</v>
      </c>
      <c r="AR280" s="216" t="e">
        <f t="shared" si="2085"/>
        <v>#REF!</v>
      </c>
      <c r="AS280" s="216" t="e">
        <f t="shared" si="2085"/>
        <v>#REF!</v>
      </c>
      <c r="AT280" s="216" t="e">
        <f t="shared" si="2085"/>
        <v>#REF!</v>
      </c>
      <c r="AU280" s="216" t="e">
        <f t="shared" si="2085"/>
        <v>#REF!</v>
      </c>
      <c r="AV280" s="216" t="e">
        <f t="shared" si="2085"/>
        <v>#REF!</v>
      </c>
      <c r="AW280" s="216" t="e">
        <f t="shared" si="2085"/>
        <v>#REF!</v>
      </c>
      <c r="AX280" s="216" t="e">
        <f t="shared" si="2085"/>
        <v>#REF!</v>
      </c>
      <c r="AY280" s="216" t="e">
        <f t="shared" si="2085"/>
        <v>#REF!</v>
      </c>
      <c r="AZ280" s="216" t="e">
        <f t="shared" si="2085"/>
        <v>#REF!</v>
      </c>
      <c r="BA280" s="216" t="e">
        <f t="shared" si="2085"/>
        <v>#REF!</v>
      </c>
      <c r="BB280" s="216" t="e">
        <f t="shared" si="2085"/>
        <v>#REF!</v>
      </c>
      <c r="BC280" s="216" t="e">
        <f t="shared" si="2085"/>
        <v>#REF!</v>
      </c>
      <c r="BD280" s="216" t="e">
        <f t="shared" si="2085"/>
        <v>#REF!</v>
      </c>
      <c r="BE280" s="216" t="e">
        <f t="shared" si="2085"/>
        <v>#REF!</v>
      </c>
      <c r="BF280" s="216" t="e">
        <f t="shared" si="2085"/>
        <v>#REF!</v>
      </c>
      <c r="BG280" s="216" t="e">
        <f t="shared" si="2085"/>
        <v>#REF!</v>
      </c>
      <c r="BH280" s="216" t="e">
        <f t="shared" si="2085"/>
        <v>#REF!</v>
      </c>
      <c r="BI280" s="216" t="e">
        <f t="shared" si="2085"/>
        <v>#REF!</v>
      </c>
      <c r="BJ280" s="216" t="e">
        <f t="shared" si="2085"/>
        <v>#REF!</v>
      </c>
      <c r="BK280" s="216" t="e">
        <f t="shared" si="2085"/>
        <v>#REF!</v>
      </c>
      <c r="BL280" s="216" t="e">
        <f t="shared" si="2085"/>
        <v>#REF!</v>
      </c>
      <c r="BM280" s="216" t="e">
        <f t="shared" si="2085"/>
        <v>#REF!</v>
      </c>
      <c r="BN280" s="216" t="e">
        <f t="shared" si="2085"/>
        <v>#REF!</v>
      </c>
      <c r="BO280" s="216" t="e">
        <f t="shared" si="2085"/>
        <v>#REF!</v>
      </c>
      <c r="BP280" s="216" t="e">
        <f t="shared" si="2085"/>
        <v>#REF!</v>
      </c>
      <c r="BQ280" s="216" t="e">
        <f t="shared" si="2085"/>
        <v>#REF!</v>
      </c>
      <c r="BR280" s="216" t="e">
        <f t="shared" si="2085"/>
        <v>#REF!</v>
      </c>
      <c r="BS280" s="216" t="e">
        <f t="shared" ref="BS280:CX280" si="2086">BS270-SUM(BS278:BS279)</f>
        <v>#REF!</v>
      </c>
      <c r="BT280" s="216" t="e">
        <f t="shared" si="2086"/>
        <v>#REF!</v>
      </c>
      <c r="BU280" s="216" t="e">
        <f t="shared" si="2086"/>
        <v>#REF!</v>
      </c>
      <c r="BV280" s="216" t="e">
        <f t="shared" si="2086"/>
        <v>#REF!</v>
      </c>
      <c r="BW280" s="216" t="e">
        <f t="shared" si="2086"/>
        <v>#REF!</v>
      </c>
      <c r="BX280" s="216" t="e">
        <f t="shared" si="2086"/>
        <v>#REF!</v>
      </c>
      <c r="BY280" s="216" t="e">
        <f t="shared" si="2086"/>
        <v>#REF!</v>
      </c>
      <c r="BZ280" s="216" t="e">
        <f t="shared" si="2086"/>
        <v>#REF!</v>
      </c>
      <c r="CA280" s="216" t="e">
        <f t="shared" si="2086"/>
        <v>#REF!</v>
      </c>
      <c r="CB280" s="216" t="e">
        <f t="shared" si="2086"/>
        <v>#REF!</v>
      </c>
      <c r="CC280" s="216" t="e">
        <f t="shared" si="2086"/>
        <v>#REF!</v>
      </c>
      <c r="CD280" s="216" t="e">
        <f t="shared" si="2086"/>
        <v>#REF!</v>
      </c>
      <c r="CE280" s="216" t="e">
        <f t="shared" si="2086"/>
        <v>#REF!</v>
      </c>
      <c r="CF280" s="216" t="e">
        <f t="shared" si="2086"/>
        <v>#REF!</v>
      </c>
      <c r="CG280" s="216" t="e">
        <f t="shared" si="2086"/>
        <v>#REF!</v>
      </c>
      <c r="CH280" s="216" t="e">
        <f t="shared" si="2086"/>
        <v>#REF!</v>
      </c>
      <c r="CI280" s="216" t="e">
        <f t="shared" si="2086"/>
        <v>#REF!</v>
      </c>
      <c r="CJ280" s="216" t="e">
        <f t="shared" si="2086"/>
        <v>#REF!</v>
      </c>
      <c r="CK280" s="216" t="e">
        <f t="shared" si="2086"/>
        <v>#REF!</v>
      </c>
      <c r="CL280" s="216" t="e">
        <f t="shared" si="2086"/>
        <v>#REF!</v>
      </c>
      <c r="CM280" s="216" t="e">
        <f t="shared" si="2086"/>
        <v>#REF!</v>
      </c>
      <c r="CN280" s="216" t="e">
        <f t="shared" si="2086"/>
        <v>#REF!</v>
      </c>
      <c r="CO280" s="216" t="e">
        <f t="shared" si="2086"/>
        <v>#REF!</v>
      </c>
      <c r="CP280" s="216" t="e">
        <f t="shared" si="2086"/>
        <v>#REF!</v>
      </c>
      <c r="CQ280" s="216" t="e">
        <f t="shared" si="2086"/>
        <v>#REF!</v>
      </c>
      <c r="CR280" s="216" t="e">
        <f t="shared" si="2086"/>
        <v>#REF!</v>
      </c>
      <c r="CS280" s="216" t="e">
        <f t="shared" si="2086"/>
        <v>#REF!</v>
      </c>
      <c r="CT280" s="216" t="e">
        <f t="shared" si="2086"/>
        <v>#REF!</v>
      </c>
      <c r="CU280" s="216" t="e">
        <f t="shared" si="2086"/>
        <v>#REF!</v>
      </c>
      <c r="CV280" s="216" t="e">
        <f t="shared" si="2086"/>
        <v>#REF!</v>
      </c>
      <c r="CW280" s="216" t="e">
        <f t="shared" si="2086"/>
        <v>#REF!</v>
      </c>
      <c r="CX280" s="216" t="e">
        <f t="shared" si="2086"/>
        <v>#REF!</v>
      </c>
      <c r="CY280" s="216" t="e">
        <f t="shared" ref="CY280:ED280" si="2087">CY270-SUM(CY278:CY279)</f>
        <v>#REF!</v>
      </c>
      <c r="CZ280" s="216" t="e">
        <f t="shared" si="2087"/>
        <v>#REF!</v>
      </c>
      <c r="DA280" s="216" t="e">
        <f t="shared" si="2087"/>
        <v>#REF!</v>
      </c>
      <c r="DB280" s="216" t="e">
        <f t="shared" si="2087"/>
        <v>#REF!</v>
      </c>
      <c r="DC280" s="216" t="e">
        <f t="shared" si="2087"/>
        <v>#REF!</v>
      </c>
      <c r="DD280" s="216" t="e">
        <f t="shared" si="2087"/>
        <v>#REF!</v>
      </c>
      <c r="DE280" s="216" t="e">
        <f t="shared" si="2087"/>
        <v>#REF!</v>
      </c>
      <c r="DF280" s="216" t="e">
        <f t="shared" si="2087"/>
        <v>#REF!</v>
      </c>
      <c r="DG280" s="216" t="e">
        <f t="shared" si="2087"/>
        <v>#REF!</v>
      </c>
      <c r="DH280" s="216" t="e">
        <f t="shared" si="2087"/>
        <v>#REF!</v>
      </c>
      <c r="DI280" s="216" t="e">
        <f t="shared" si="2087"/>
        <v>#REF!</v>
      </c>
      <c r="DJ280" s="216" t="e">
        <f t="shared" si="2087"/>
        <v>#REF!</v>
      </c>
      <c r="DK280" s="216" t="e">
        <f t="shared" si="2087"/>
        <v>#REF!</v>
      </c>
      <c r="DL280" s="216" t="e">
        <f t="shared" si="2087"/>
        <v>#REF!</v>
      </c>
      <c r="DM280" s="216" t="e">
        <f t="shared" si="2087"/>
        <v>#REF!</v>
      </c>
      <c r="DN280" s="216" t="e">
        <f t="shared" si="2087"/>
        <v>#REF!</v>
      </c>
      <c r="DO280" s="216" t="e">
        <f t="shared" si="2087"/>
        <v>#REF!</v>
      </c>
      <c r="DP280" s="216" t="e">
        <f t="shared" si="2087"/>
        <v>#REF!</v>
      </c>
      <c r="DQ280" s="216" t="e">
        <f t="shared" si="2087"/>
        <v>#REF!</v>
      </c>
      <c r="DR280" s="216" t="e">
        <f t="shared" si="2087"/>
        <v>#REF!</v>
      </c>
      <c r="DS280" s="216" t="e">
        <f t="shared" si="2087"/>
        <v>#REF!</v>
      </c>
      <c r="DT280" s="216" t="e">
        <f t="shared" si="2087"/>
        <v>#REF!</v>
      </c>
      <c r="DU280" s="216" t="e">
        <f t="shared" si="2087"/>
        <v>#REF!</v>
      </c>
      <c r="DV280" s="216" t="e">
        <f t="shared" si="2087"/>
        <v>#REF!</v>
      </c>
      <c r="DW280" s="216" t="e">
        <f t="shared" si="2087"/>
        <v>#REF!</v>
      </c>
      <c r="DX280" s="216" t="e">
        <f t="shared" si="2087"/>
        <v>#REF!</v>
      </c>
      <c r="DY280" s="216" t="e">
        <f t="shared" si="2087"/>
        <v>#REF!</v>
      </c>
      <c r="DZ280" s="216" t="e">
        <f t="shared" si="2087"/>
        <v>#REF!</v>
      </c>
      <c r="EA280" s="216" t="e">
        <f t="shared" si="2087"/>
        <v>#REF!</v>
      </c>
      <c r="EB280" s="216" t="e">
        <f t="shared" si="2087"/>
        <v>#REF!</v>
      </c>
      <c r="EC280" s="216" t="e">
        <f t="shared" si="2087"/>
        <v>#REF!</v>
      </c>
      <c r="ED280" s="216" t="e">
        <f t="shared" si="2087"/>
        <v>#REF!</v>
      </c>
      <c r="EE280" s="216" t="e">
        <f t="shared" ref="EE280:FJ280" si="2088">EE270-SUM(EE278:EE279)</f>
        <v>#REF!</v>
      </c>
      <c r="EF280" s="216" t="e">
        <f t="shared" si="2088"/>
        <v>#REF!</v>
      </c>
      <c r="EG280" s="216" t="e">
        <f t="shared" si="2088"/>
        <v>#REF!</v>
      </c>
      <c r="EH280" s="216" t="e">
        <f t="shared" si="2088"/>
        <v>#REF!</v>
      </c>
      <c r="EI280" s="216" t="e">
        <f t="shared" si="2088"/>
        <v>#REF!</v>
      </c>
      <c r="EJ280" s="216" t="e">
        <f t="shared" si="2088"/>
        <v>#REF!</v>
      </c>
      <c r="EK280" s="216" t="e">
        <f t="shared" si="2088"/>
        <v>#REF!</v>
      </c>
      <c r="EL280" s="216" t="e">
        <f t="shared" si="2088"/>
        <v>#REF!</v>
      </c>
      <c r="EM280" s="216" t="e">
        <f t="shared" si="2088"/>
        <v>#REF!</v>
      </c>
      <c r="EN280" s="216" t="e">
        <f t="shared" si="2088"/>
        <v>#REF!</v>
      </c>
      <c r="EO280" s="216" t="e">
        <f t="shared" si="2088"/>
        <v>#REF!</v>
      </c>
      <c r="EP280" s="216" t="e">
        <f t="shared" si="2088"/>
        <v>#REF!</v>
      </c>
      <c r="EQ280" s="216" t="e">
        <f t="shared" si="2088"/>
        <v>#REF!</v>
      </c>
      <c r="ER280" s="216" t="e">
        <f t="shared" si="2088"/>
        <v>#REF!</v>
      </c>
      <c r="ES280" s="216" t="e">
        <f t="shared" si="2088"/>
        <v>#REF!</v>
      </c>
      <c r="ET280" s="216" t="e">
        <f t="shared" si="2088"/>
        <v>#REF!</v>
      </c>
      <c r="EU280" s="216" t="e">
        <f t="shared" si="2088"/>
        <v>#REF!</v>
      </c>
      <c r="EV280" s="216" t="e">
        <f t="shared" si="2088"/>
        <v>#REF!</v>
      </c>
      <c r="EW280" s="216" t="e">
        <f t="shared" si="2088"/>
        <v>#REF!</v>
      </c>
      <c r="EX280" s="216" t="e">
        <f t="shared" si="2088"/>
        <v>#REF!</v>
      </c>
      <c r="EY280" s="216" t="e">
        <f t="shared" si="2088"/>
        <v>#REF!</v>
      </c>
      <c r="EZ280" s="216" t="e">
        <f t="shared" si="2088"/>
        <v>#REF!</v>
      </c>
      <c r="FA280" s="216" t="e">
        <f t="shared" si="2088"/>
        <v>#REF!</v>
      </c>
      <c r="FB280" s="216" t="e">
        <f t="shared" si="2088"/>
        <v>#REF!</v>
      </c>
      <c r="FC280" s="216" t="e">
        <f t="shared" si="2088"/>
        <v>#REF!</v>
      </c>
      <c r="FD280" s="216" t="e">
        <f t="shared" si="2088"/>
        <v>#REF!</v>
      </c>
      <c r="FE280" s="216" t="e">
        <f t="shared" si="2088"/>
        <v>#REF!</v>
      </c>
      <c r="FF280" s="216" t="e">
        <f t="shared" si="2088"/>
        <v>#REF!</v>
      </c>
      <c r="FG280" s="216" t="e">
        <f t="shared" si="2088"/>
        <v>#REF!</v>
      </c>
      <c r="FH280" s="216" t="e">
        <f t="shared" si="2088"/>
        <v>#REF!</v>
      </c>
      <c r="FI280" s="216" t="e">
        <f t="shared" si="2088"/>
        <v>#REF!</v>
      </c>
      <c r="FJ280" s="216" t="e">
        <f t="shared" si="2088"/>
        <v>#REF!</v>
      </c>
      <c r="FK280" s="216" t="e">
        <f t="shared" ref="FK280:FO280" si="2089">FK270-SUM(FK278:FK279)</f>
        <v>#REF!</v>
      </c>
      <c r="FL280" s="216" t="e">
        <f t="shared" si="2089"/>
        <v>#REF!</v>
      </c>
      <c r="FM280" s="216" t="e">
        <f t="shared" si="2089"/>
        <v>#REF!</v>
      </c>
      <c r="FN280" s="216" t="e">
        <f t="shared" si="2089"/>
        <v>#REF!</v>
      </c>
      <c r="FO280" s="216" t="e">
        <f t="shared" si="2089"/>
        <v>#REF!</v>
      </c>
    </row>
    <row r="281" spans="2:171" hidden="1" x14ac:dyDescent="0.3">
      <c r="D281" s="335"/>
    </row>
    <row r="282" spans="2:171" hidden="1" x14ac:dyDescent="0.3">
      <c r="I282" s="216"/>
      <c r="Z282" s="216"/>
    </row>
    <row r="283" spans="2:171" hidden="1" x14ac:dyDescent="0.3">
      <c r="I283" s="201" t="s">
        <v>489</v>
      </c>
      <c r="S283" s="201" t="s">
        <v>517</v>
      </c>
      <c r="Z283" s="201" t="s">
        <v>518</v>
      </c>
      <c r="AE283" s="201" t="s">
        <v>519</v>
      </c>
    </row>
    <row r="284" spans="2:171" hidden="1" x14ac:dyDescent="0.3"/>
    <row r="285" spans="2:171" hidden="1" x14ac:dyDescent="0.3"/>
    <row r="286" spans="2:171" hidden="1" x14ac:dyDescent="0.3"/>
    <row r="289" spans="5:5" x14ac:dyDescent="0.3">
      <c r="E289" s="404"/>
    </row>
  </sheetData>
  <conditionalFormatting sqref="A159 A162:A163">
    <cfRule type="expression" dxfId="1221" priority="3294">
      <formula>IF(_xlfn.ISFORMULA(A159), NOT(ISNUMBER(SEARCH("!", _xlfn.FORMULATEXT(A159)))), FALSE)</formula>
    </cfRule>
    <cfRule type="expression" dxfId="1220" priority="3293">
      <formula>IF(AND(_xlfn.ISFORMULA(A159), ISNUMBER(SEARCH("!", _xlfn.FORMULATEXT(A159)))), TRUE, FALSE)</formula>
    </cfRule>
  </conditionalFormatting>
  <conditionalFormatting sqref="A159 D159 G159:FO159">
    <cfRule type="expression" dxfId="1219" priority="1331">
      <formula>IF(_xlfn.ISFORMULA(A159), NOT(ISNUMBER(SEARCH("!", _xlfn.FORMULATEXT(A159)))), FALSE)</formula>
    </cfRule>
    <cfRule type="expression" dxfId="1218" priority="1329">
      <formula>IF(ISNUMBER(FIND("=", _xlfn.FORMULATEXT(XEV182))), FALSE, ISNUMBER(XEV182))</formula>
    </cfRule>
    <cfRule type="expression" dxfId="1217" priority="1330">
      <formula>IF(AND(_xlfn.ISFORMULA(A159), ISNUMBER(SEARCH("!", _xlfn.FORMULATEXT(A159)))), TRUE, FALSE)</formula>
    </cfRule>
  </conditionalFormatting>
  <conditionalFormatting sqref="A159">
    <cfRule type="expression" dxfId="1216" priority="5031">
      <formula>IF(AND(_xlfn.ISFORMULA(A159), ISNUMBER(SEARCH("!", _xlfn.FORMULATEXT(A159)))), TRUE, FALSE)</formula>
    </cfRule>
    <cfRule type="expression" dxfId="1215" priority="5032">
      <formula>IF(_xlfn.ISFORMULA(A159), NOT(ISNUMBER(SEARCH("!", _xlfn.FORMULATEXT(A159)))), FALSE)</formula>
    </cfRule>
    <cfRule type="expression" dxfId="1214" priority="5030">
      <formula>IF(ISNUMBER(FIND("=", _xlfn.FORMULATEXT(XEV180))), FALSE, ISNUMBER(XEV180))</formula>
    </cfRule>
  </conditionalFormatting>
  <conditionalFormatting sqref="A159:A161">
    <cfRule type="expression" dxfId="1213" priority="4145">
      <formula>IF(ISNUMBER(FIND("=", _xlfn.FORMULATEXT(XEV178))), FALSE, ISNUMBER(XEV178))</formula>
    </cfRule>
    <cfRule type="expression" dxfId="1212" priority="4146">
      <formula>IF(AND(_xlfn.ISFORMULA(A159), ISNUMBER(SEARCH("!", _xlfn.FORMULATEXT(A159)))), TRUE, FALSE)</formula>
    </cfRule>
    <cfRule type="expression" dxfId="1211" priority="4147">
      <formula>IF(_xlfn.ISFORMULA(A159), NOT(ISNUMBER(SEARCH("!", _xlfn.FORMULATEXT(A159)))), FALSE)</formula>
    </cfRule>
  </conditionalFormatting>
  <conditionalFormatting sqref="A160:A161 A178 C178:I178">
    <cfRule type="expression" dxfId="1210" priority="4054">
      <formula>IF(_xlfn.ISFORMULA(A160), NOT(ISNUMBER(SEARCH("!", _xlfn.FORMULATEXT(A160)))), FALSE)</formula>
    </cfRule>
    <cfRule type="expression" dxfId="1209" priority="4053">
      <formula>IF(AND(_xlfn.ISFORMULA(A160), ISNUMBER(SEARCH("!", _xlfn.FORMULATEXT(A160)))), TRUE, FALSE)</formula>
    </cfRule>
    <cfRule type="expression" dxfId="1208" priority="4052">
      <formula>IF(ISNUMBER(FIND("=", _xlfn.FORMULATEXT(XEV190))), FALSE, ISNUMBER(XEV190))</formula>
    </cfRule>
  </conditionalFormatting>
  <conditionalFormatting sqref="A160:A161 A167:I167">
    <cfRule type="expression" dxfId="1207" priority="4047">
      <formula>IF(AND(_xlfn.ISFORMULA(A160), ISNUMBER(SEARCH("!", _xlfn.FORMULATEXT(A160)))), TRUE, FALSE)</formula>
    </cfRule>
    <cfRule type="expression" dxfId="1206" priority="4048">
      <formula>IF(_xlfn.ISFORMULA(A160), NOT(ISNUMBER(SEARCH("!", _xlfn.FORMULATEXT(A160)))), FALSE)</formula>
    </cfRule>
  </conditionalFormatting>
  <conditionalFormatting sqref="A160:A161">
    <cfRule type="expression" dxfId="1205" priority="3331">
      <formula>IF(ISNUMBER(FIND("=", _xlfn.FORMULATEXT(XEV183))), FALSE, ISNUMBER(XEV183))</formula>
    </cfRule>
    <cfRule type="expression" dxfId="1204" priority="3332">
      <formula>IF(AND(_xlfn.ISFORMULA(A160), ISNUMBER(SEARCH("!", _xlfn.FORMULATEXT(A160)))), TRUE, FALSE)</formula>
    </cfRule>
    <cfRule type="expression" dxfId="1203" priority="3333">
      <formula>IF(_xlfn.ISFORMULA(A160), NOT(ISNUMBER(SEARCH("!", _xlfn.FORMULATEXT(A160)))), FALSE)</formula>
    </cfRule>
  </conditionalFormatting>
  <conditionalFormatting sqref="A160:A163 D169 A190:I190">
    <cfRule type="expression" dxfId="1202" priority="2214">
      <formula>IF(ISNUMBER(FIND("=", _xlfn.FORMULATEXT(XEV178))), FALSE, ISNUMBER(XEV178))</formula>
    </cfRule>
    <cfRule type="expression" dxfId="1201" priority="2216">
      <formula>IF(_xlfn.ISFORMULA(A160), NOT(ISNUMBER(SEARCH("!", _xlfn.FORMULATEXT(A160)))), FALSE)</formula>
    </cfRule>
    <cfRule type="expression" dxfId="1200" priority="2215">
      <formula>IF(AND(_xlfn.ISFORMULA(A160), ISNUMBER(SEARCH("!", _xlfn.FORMULATEXT(A160)))), TRUE, FALSE)</formula>
    </cfRule>
  </conditionalFormatting>
  <conditionalFormatting sqref="A162:A163 A159">
    <cfRule type="expression" dxfId="1199" priority="3292">
      <formula>IF(ISNUMBER(FIND("=", _xlfn.FORMULATEXT(XEV181))), FALSE, ISNUMBER(XEV181))</formula>
    </cfRule>
  </conditionalFormatting>
  <conditionalFormatting sqref="A162:A163 A168:I168">
    <cfRule type="expression" dxfId="1198" priority="3606">
      <formula>IF(AND(_xlfn.ISFORMULA(A162), ISNUMBER(SEARCH("!", _xlfn.FORMULATEXT(A162)))), TRUE, FALSE)</formula>
    </cfRule>
    <cfRule type="expression" dxfId="1197" priority="3607">
      <formula>IF(_xlfn.ISFORMULA(A162), NOT(ISNUMBER(SEARCH("!", _xlfn.FORMULATEXT(A162)))), FALSE)</formula>
    </cfRule>
  </conditionalFormatting>
  <conditionalFormatting sqref="A162:A163">
    <cfRule type="expression" dxfId="1196" priority="1311">
      <formula>IF(ISNUMBER(FIND("=", _xlfn.FORMULATEXT(XEV179))), FALSE, ISNUMBER(XEV179))</formula>
    </cfRule>
    <cfRule type="expression" dxfId="1195" priority="1312">
      <formula>IF(AND(_xlfn.ISFORMULA(A162), ISNUMBER(SEARCH("!", _xlfn.FORMULATEXT(A162)))), TRUE, FALSE)</formula>
    </cfRule>
    <cfRule type="expression" dxfId="1194" priority="1313">
      <formula>IF(_xlfn.ISFORMULA(A162), NOT(ISNUMBER(SEARCH("!", _xlfn.FORMULATEXT(A162)))), FALSE)</formula>
    </cfRule>
    <cfRule type="expression" dxfId="1193" priority="3653">
      <formula>IF(ISNUMBER(FIND("=", _xlfn.FORMULATEXT(XEV191))), FALSE, ISNUMBER(XEV191))</formula>
    </cfRule>
    <cfRule type="expression" dxfId="1192" priority="3654">
      <formula>IF(AND(_xlfn.ISFORMULA(A162), ISNUMBER(SEARCH("!", _xlfn.FORMULATEXT(A162)))), TRUE, FALSE)</formula>
    </cfRule>
    <cfRule type="expression" dxfId="1191" priority="3655">
      <formula>IF(_xlfn.ISFORMULA(A162), NOT(ISNUMBER(SEARCH("!", _xlfn.FORMULATEXT(A162)))), FALSE)</formula>
    </cfRule>
  </conditionalFormatting>
  <conditionalFormatting sqref="A164">
    <cfRule type="expression" dxfId="1190" priority="3790">
      <formula>IF(_xlfn.ISFORMULA(A164), NOT(ISNUMBER(SEARCH("!", _xlfn.FORMULATEXT(A164)))), FALSE)</formula>
    </cfRule>
    <cfRule type="expression" dxfId="1189" priority="3788">
      <formula>IF(ISNUMBER(FIND("=", _xlfn.FORMULATEXT(XEV187))), FALSE, ISNUMBER(XEV187))</formula>
    </cfRule>
    <cfRule type="expression" dxfId="1188" priority="3789">
      <formula>IF(AND(_xlfn.ISFORMULA(A164), ISNUMBER(SEARCH("!", _xlfn.FORMULATEXT(A164)))), TRUE, FALSE)</formula>
    </cfRule>
  </conditionalFormatting>
  <conditionalFormatting sqref="A164:A168">
    <cfRule type="expression" dxfId="1187" priority="1297">
      <formula>IF(AND(_xlfn.ISFORMULA(A164), ISNUMBER(SEARCH("!", _xlfn.FORMULATEXT(A164)))), TRUE, FALSE)</formula>
    </cfRule>
    <cfRule type="expression" dxfId="1186" priority="1298">
      <formula>IF(_xlfn.ISFORMULA(A164), NOT(ISNUMBER(SEARCH("!", _xlfn.FORMULATEXT(A164)))), FALSE)</formula>
    </cfRule>
    <cfRule type="expression" dxfId="1185" priority="1296">
      <formula>IF(ISNUMBER(FIND("=", _xlfn.FORMULATEXT(XEV176))), FALSE, ISNUMBER(XEV176))</formula>
    </cfRule>
  </conditionalFormatting>
  <conditionalFormatting sqref="A165:A167">
    <cfRule type="expression" dxfId="1184" priority="2246">
      <formula>IF(_xlfn.ISFORMULA(A165), NOT(ISNUMBER(SEARCH("!", _xlfn.FORMULATEXT(A165)))), FALSE)</formula>
    </cfRule>
    <cfRule type="expression" dxfId="1183" priority="2245">
      <formula>IF(AND(_xlfn.ISFORMULA(A165), ISNUMBER(SEARCH("!", _xlfn.FORMULATEXT(A165)))), TRUE, FALSE)</formula>
    </cfRule>
    <cfRule type="expression" dxfId="1182" priority="2244">
      <formula>IF(ISNUMBER(FIND("=", _xlfn.FORMULATEXT(XEV176))), FALSE, ISNUMBER(XEV176))</formula>
    </cfRule>
  </conditionalFormatting>
  <conditionalFormatting sqref="A167:A168">
    <cfRule type="expression" dxfId="1181" priority="1976">
      <formula>IF(_xlfn.ISFORMULA(A167), NOT(ISNUMBER(SEARCH("!", _xlfn.FORMULATEXT(A167)))), FALSE)</formula>
    </cfRule>
    <cfRule type="expression" dxfId="1180" priority="5523">
      <formula>IF(ISNUMBER(FIND("=", _xlfn.FORMULATEXT(XEV202))), FALSE, ISNUMBER(XEV202))</formula>
    </cfRule>
    <cfRule type="expression" dxfId="1179" priority="5525">
      <formula>IF(_xlfn.ISFORMULA(A167), NOT(ISNUMBER(SEARCH("!", _xlfn.FORMULATEXT(A167)))), FALSE)</formula>
    </cfRule>
    <cfRule type="expression" dxfId="1178" priority="2456">
      <formula>IF(_xlfn.ISFORMULA(A167), NOT(ISNUMBER(SEARCH("!", _xlfn.FORMULATEXT(A167)))), FALSE)</formula>
    </cfRule>
    <cfRule type="expression" dxfId="1177" priority="2455">
      <formula>IF(AND(_xlfn.ISFORMULA(A167), ISNUMBER(SEARCH("!", _xlfn.FORMULATEXT(A167)))), TRUE, FALSE)</formula>
    </cfRule>
    <cfRule type="expression" dxfId="1176" priority="2454">
      <formula>IF(ISNUMBER(FIND("=", _xlfn.FORMULATEXT(XEV184))), FALSE, ISNUMBER(XEV184))</formula>
    </cfRule>
    <cfRule type="expression" dxfId="1175" priority="5524">
      <formula>IF(AND(_xlfn.ISFORMULA(A167), ISNUMBER(SEARCH("!", _xlfn.FORMULATEXT(A167)))), TRUE, FALSE)</formula>
    </cfRule>
    <cfRule type="expression" dxfId="1174" priority="2210">
      <formula>IF(_xlfn.ISFORMULA(A167), NOT(ISNUMBER(SEARCH("!", _xlfn.FORMULATEXT(A167)))), FALSE)</formula>
    </cfRule>
    <cfRule type="expression" dxfId="1173" priority="2209">
      <formula>IF(AND(_xlfn.ISFORMULA(A167), ISNUMBER(SEARCH("!", _xlfn.FORMULATEXT(A167)))), TRUE, FALSE)</formula>
    </cfRule>
    <cfRule type="expression" dxfId="1172" priority="2208">
      <formula>IF(ISNUMBER(FIND("=", _xlfn.FORMULATEXT(XEV191))), FALSE, ISNUMBER(XEV191))</formula>
    </cfRule>
    <cfRule type="expression" dxfId="1171" priority="1975">
      <formula>IF(AND(_xlfn.ISFORMULA(A167), ISNUMBER(SEARCH("!", _xlfn.FORMULATEXT(A167)))), TRUE, FALSE)</formula>
    </cfRule>
    <cfRule type="expression" dxfId="1170" priority="1974">
      <formula>IF(ISNUMBER(FIND("=", _xlfn.FORMULATEXT(XEV180))), FALSE, ISNUMBER(XEV180))</formula>
    </cfRule>
  </conditionalFormatting>
  <conditionalFormatting sqref="A175 A196:A197 A272:I272">
    <cfRule type="expression" dxfId="1169" priority="2030">
      <formula>IF(_xlfn.ISFORMULA(A175), NOT(ISNUMBER(SEARCH("!", _xlfn.FORMULATEXT(A175)))), FALSE)</formula>
    </cfRule>
    <cfRule type="expression" dxfId="1168" priority="2029">
      <formula>IF(AND(_xlfn.ISFORMULA(A175), ISNUMBER(SEARCH("!", _xlfn.FORMULATEXT(A175)))), TRUE, FALSE)</formula>
    </cfRule>
  </conditionalFormatting>
  <conditionalFormatting sqref="A179">
    <cfRule type="expression" dxfId="1167" priority="2188">
      <formula>IF(AND(_xlfn.ISFORMULA(A179), ISNUMBER(SEARCH("!", _xlfn.FORMULATEXT(A179)))), TRUE, FALSE)</formula>
    </cfRule>
    <cfRule type="expression" dxfId="1166" priority="2187">
      <formula>IF(ISNUMBER(FIND("=", _xlfn.FORMULATEXT(XEV187))), FALSE, ISNUMBER(XEV187))</formula>
    </cfRule>
    <cfRule type="expression" dxfId="1165" priority="2189">
      <formula>IF(_xlfn.ISFORMULA(A179), NOT(ISNUMBER(SEARCH("!", _xlfn.FORMULATEXT(A179)))), FALSE)</formula>
    </cfRule>
  </conditionalFormatting>
  <conditionalFormatting sqref="A183:A184 C200:XFD200 C201:I201">
    <cfRule type="expression" dxfId="1164" priority="2282">
      <formula>IF(_xlfn.ISFORMULA(A183), NOT(ISNUMBER(SEARCH("!", _xlfn.FORMULATEXT(A183)))), FALSE)</formula>
    </cfRule>
    <cfRule type="expression" dxfId="1163" priority="2281">
      <formula>IF(AND(_xlfn.ISFORMULA(A183), ISNUMBER(SEARCH("!", _xlfn.FORMULATEXT(A183)))), TRUE, FALSE)</formula>
    </cfRule>
  </conditionalFormatting>
  <conditionalFormatting sqref="A183:A184 G183:FO184">
    <cfRule type="expression" dxfId="1162" priority="1264">
      <formula>IF(AND(_xlfn.ISFORMULA(A183), ISNUMBER(SEARCH("!", _xlfn.FORMULATEXT(A183)))), TRUE, FALSE)</formula>
    </cfRule>
    <cfRule type="expression" dxfId="1161" priority="1265">
      <formula>IF(_xlfn.ISFORMULA(A183), NOT(ISNUMBER(SEARCH("!", _xlfn.FORMULATEXT(A183)))), FALSE)</formula>
    </cfRule>
  </conditionalFormatting>
  <conditionalFormatting sqref="A185">
    <cfRule type="expression" dxfId="1160" priority="2180">
      <formula>IF(_xlfn.ISFORMULA(A185), NOT(ISNUMBER(SEARCH("!", _xlfn.FORMULATEXT(A185)))), FALSE)</formula>
    </cfRule>
    <cfRule type="expression" dxfId="1159" priority="2179">
      <formula>IF(AND(_xlfn.ISFORMULA(A185), ISNUMBER(SEARCH("!", _xlfn.FORMULATEXT(A185)))), TRUE, FALSE)</formula>
    </cfRule>
    <cfRule type="expression" dxfId="1158" priority="2178">
      <formula>IF(ISNUMBER(FIND("=", _xlfn.FORMULATEXT(XEV183))), FALSE, ISNUMBER(XEV183))</formula>
    </cfRule>
  </conditionalFormatting>
  <conditionalFormatting sqref="A188 G188:I188 J188:XFD198 A194:I194 A196:A197">
    <cfRule type="expression" dxfId="1157" priority="5743">
      <formula>IF(AND(_xlfn.ISFORMULA(A188), ISNUMBER(SEARCH("!", _xlfn.FORMULATEXT(A188)))), TRUE, FALSE)</formula>
    </cfRule>
    <cfRule type="expression" dxfId="1156" priority="5744">
      <formula>IF(_xlfn.ISFORMULA(A188), NOT(ISNUMBER(SEARCH("!", _xlfn.FORMULATEXT(A188)))), FALSE)</formula>
    </cfRule>
  </conditionalFormatting>
  <conditionalFormatting sqref="A188:A198 J191:XFD198 A10:I10 G185:FO185 A185:A186">
    <cfRule type="expression" dxfId="1155" priority="1089">
      <formula>IF(ISNUMBER(FIND("=", _xlfn.FORMULATEXT(XEV5))), FALSE, ISNUMBER(XEV5))</formula>
    </cfRule>
  </conditionalFormatting>
  <conditionalFormatting sqref="A189">
    <cfRule type="expression" dxfId="1154" priority="2578">
      <formula>IF(AND(_xlfn.ISFORMULA(A189), ISNUMBER(SEARCH("!", _xlfn.FORMULATEXT(A189)))), TRUE, FALSE)</formula>
    </cfRule>
    <cfRule type="expression" dxfId="1153" priority="2579">
      <formula>IF(_xlfn.ISFORMULA(A189), NOT(ISNUMBER(SEARCH("!", _xlfn.FORMULATEXT(A189)))), FALSE)</formula>
    </cfRule>
    <cfRule type="expression" dxfId="1152" priority="2577">
      <formula>IF(ISNUMBER(FIND("=", _xlfn.FORMULATEXT(XEV190))), FALSE, ISNUMBER(XEV190))</formula>
    </cfRule>
  </conditionalFormatting>
  <conditionalFormatting sqref="A189:A190 A226:FO227">
    <cfRule type="expression" dxfId="1151" priority="1268">
      <formula>IF(_xlfn.ISFORMULA(A189), NOT(ISNUMBER(SEARCH("!", _xlfn.FORMULATEXT(A189)))), FALSE)</formula>
    </cfRule>
    <cfRule type="expression" dxfId="1150" priority="1267">
      <formula>IF(AND(_xlfn.ISFORMULA(A189), ISNUMBER(SEARCH("!", _xlfn.FORMULATEXT(A189)))), TRUE, FALSE)</formula>
    </cfRule>
    <cfRule type="expression" dxfId="1149" priority="1266">
      <formula>IF(ISNUMBER(FIND("=", _xlfn.FORMULATEXT(XEV169))), FALSE, ISNUMBER(XEV169))</formula>
    </cfRule>
  </conditionalFormatting>
  <conditionalFormatting sqref="A189:A194 J194:XFD194 A195:I198 A162:I162 B218:B221 A135:FO136 A181 A185 A287:I294 H290:FO290 A296:I1048576">
    <cfRule type="expression" dxfId="1148" priority="554">
      <formula>IF(ISNUMBER(FIND("=", _xlfn.FORMULATEXT(XEV126))), FALSE, ISNUMBER(XEV126))</formula>
    </cfRule>
  </conditionalFormatting>
  <conditionalFormatting sqref="A190 A194:A198 A203:I205 G204:FO204 A228:FO229 A294:I294">
    <cfRule type="expression" dxfId="1147" priority="1166">
      <formula>IF(_xlfn.ISFORMULA(A190), NOT(ISNUMBER(SEARCH("!", _xlfn.FORMULATEXT(A190)))), FALSE)</formula>
    </cfRule>
    <cfRule type="expression" dxfId="1146" priority="1164">
      <formula>IF(ISNUMBER(FIND("=", _xlfn.FORMULATEXT(XEV168))), FALSE, ISNUMBER(XEV168))</formula>
    </cfRule>
    <cfRule type="expression" dxfId="1145" priority="1165">
      <formula>IF(AND(_xlfn.ISFORMULA(A190), ISNUMBER(SEARCH("!", _xlfn.FORMULATEXT(A190)))), TRUE, FALSE)</formula>
    </cfRule>
  </conditionalFormatting>
  <conditionalFormatting sqref="A190:A198 D160:D161 A62:I62 A162:I163">
    <cfRule type="expression" dxfId="1144" priority="738">
      <formula>IF(ISNUMBER(FIND("=", _xlfn.FORMULATEXT(XEV51))), FALSE, ISNUMBER(XEV51))</formula>
    </cfRule>
  </conditionalFormatting>
  <conditionalFormatting sqref="A191 D223 G225:FO225">
    <cfRule type="expression" dxfId="1143" priority="2538">
      <formula>IF(ISNUMBER(FIND("=", _xlfn.FORMULATEXT(XEV159))), FALSE, ISNUMBER(XEV159))</formula>
    </cfRule>
    <cfRule type="expression" dxfId="1142" priority="2539">
      <formula>IF(AND(_xlfn.ISFORMULA(A191), ISNUMBER(SEARCH("!", _xlfn.FORMULATEXT(A191)))), TRUE, FALSE)</formula>
    </cfRule>
    <cfRule type="expression" dxfId="1141" priority="2540">
      <formula>IF(_xlfn.ISFORMULA(A191), NOT(ISNUMBER(SEARCH("!", _xlfn.FORMULATEXT(A191)))), FALSE)</formula>
    </cfRule>
  </conditionalFormatting>
  <conditionalFormatting sqref="A191:A193">
    <cfRule type="expression" dxfId="1140" priority="498">
      <formula>IF(ISNUMBER(FIND("=", _xlfn.FORMULATEXT(XEV201))), FALSE, ISNUMBER(XEV201))</formula>
    </cfRule>
    <cfRule type="expression" dxfId="1139" priority="500">
      <formula>IF(_xlfn.ISFORMULA(A191), NOT(ISNUMBER(SEARCH("!", _xlfn.FORMULATEXT(A191)))), FALSE)</formula>
    </cfRule>
    <cfRule type="expression" dxfId="1138" priority="499">
      <formula>IF(AND(_xlfn.ISFORMULA(A191), ISNUMBER(SEARCH("!", _xlfn.FORMULATEXT(A191)))), TRUE, FALSE)</formula>
    </cfRule>
  </conditionalFormatting>
  <conditionalFormatting sqref="A191:A198 A225">
    <cfRule type="expression" dxfId="1137" priority="497">
      <formula>IF(_xlfn.ISFORMULA(A191), NOT(ISNUMBER(SEARCH("!", _xlfn.FORMULATEXT(A191)))), FALSE)</formula>
    </cfRule>
    <cfRule type="expression" dxfId="1136" priority="496">
      <formula>IF(AND(_xlfn.ISFORMULA(A191), ISNUMBER(SEARCH("!", _xlfn.FORMULATEXT(A191)))), TRUE, FALSE)</formula>
    </cfRule>
    <cfRule type="expression" dxfId="1135" priority="495">
      <formula>IF(ISNUMBER(FIND("=", _xlfn.FORMULATEXT(XEV172))), FALSE, ISNUMBER(XEV172))</formula>
    </cfRule>
  </conditionalFormatting>
  <conditionalFormatting sqref="A192 A197:A198 D197:D198 G197:FO198">
    <cfRule type="expression" dxfId="1134" priority="3895">
      <formula>IF(_xlfn.ISFORMULA(A192), NOT(ISNUMBER(SEARCH("!", _xlfn.FORMULATEXT(A192)))), FALSE)</formula>
    </cfRule>
    <cfRule type="expression" dxfId="1133" priority="3894">
      <formula>IF(AND(_xlfn.ISFORMULA(A192), ISNUMBER(SEARCH("!", _xlfn.FORMULATEXT(A192)))), TRUE, FALSE)</formula>
    </cfRule>
  </conditionalFormatting>
  <conditionalFormatting sqref="A193:A195 A196:I198 A137:FO137 A158:I161 A180 A216:I218 J216:FO221">
    <cfRule type="expression" dxfId="1132" priority="692">
      <formula>IF(ISNUMBER(FIND("=", _xlfn.FORMULATEXT(XEV127))), FALSE, ISNUMBER(XEV127))</formula>
    </cfRule>
  </conditionalFormatting>
  <conditionalFormatting sqref="A194 A197:A198">
    <cfRule type="expression" dxfId="1131" priority="299">
      <formula>IF(ISNUMBER(FIND("=", _xlfn.FORMULATEXT(XEV164))), FALSE, ISNUMBER(XEV164))</formula>
    </cfRule>
    <cfRule type="expression" dxfId="1130" priority="300">
      <formula>IF(AND(_xlfn.ISFORMULA(A194), ISNUMBER(SEARCH("!", _xlfn.FORMULATEXT(A194)))), TRUE, FALSE)</formula>
    </cfRule>
    <cfRule type="expression" dxfId="1129" priority="301">
      <formula>IF(_xlfn.ISFORMULA(A194), NOT(ISNUMBER(SEARCH("!", _xlfn.FORMULATEXT(A194)))), FALSE)</formula>
    </cfRule>
  </conditionalFormatting>
  <conditionalFormatting sqref="A194">
    <cfRule type="expression" dxfId="1128" priority="4021">
      <formula>IF(_xlfn.ISFORMULA(A194), NOT(ISNUMBER(SEARCH("!", _xlfn.FORMULATEXT(A194)))), FALSE)</formula>
    </cfRule>
    <cfRule type="expression" dxfId="1127" priority="4020">
      <formula>IF(AND(_xlfn.ISFORMULA(A194), ISNUMBER(SEARCH("!", _xlfn.FORMULATEXT(A194)))), TRUE, FALSE)</formula>
    </cfRule>
    <cfRule type="expression" dxfId="1126" priority="4019">
      <formula>IF(ISNUMBER(FIND("=", _xlfn.FORMULATEXT(XEV159))), FALSE, ISNUMBER(XEV159))</formula>
    </cfRule>
    <cfRule type="expression" dxfId="1125" priority="2693">
      <formula>IF(_xlfn.ISFORMULA(A194), NOT(ISNUMBER(SEARCH("!", _xlfn.FORMULATEXT(A194)))), FALSE)</formula>
    </cfRule>
    <cfRule type="expression" dxfId="1124" priority="2692">
      <formula>IF(AND(_xlfn.ISFORMULA(A194), ISNUMBER(SEARCH("!", _xlfn.FORMULATEXT(A194)))), TRUE, FALSE)</formula>
    </cfRule>
    <cfRule type="expression" dxfId="1123" priority="2691">
      <formula>IF(ISNUMBER(FIND("=", _xlfn.FORMULATEXT(XEV175))), FALSE, ISNUMBER(XEV175))</formula>
    </cfRule>
  </conditionalFormatting>
  <conditionalFormatting sqref="A196">
    <cfRule type="expression" dxfId="1122" priority="4772">
      <formula>IF(ISNUMBER(FIND("=", _xlfn.FORMULATEXT(XEV159))), FALSE, ISNUMBER(XEV159))</formula>
    </cfRule>
    <cfRule type="expression" dxfId="1121" priority="4773">
      <formula>IF(AND(_xlfn.ISFORMULA(A196), ISNUMBER(SEARCH("!", _xlfn.FORMULATEXT(A196)))), TRUE, FALSE)</formula>
    </cfRule>
    <cfRule type="expression" dxfId="1120" priority="4774">
      <formula>IF(_xlfn.ISFORMULA(A196), NOT(ISNUMBER(SEARCH("!", _xlfn.FORMULATEXT(A196)))), FALSE)</formula>
    </cfRule>
  </conditionalFormatting>
  <conditionalFormatting sqref="A196:A197 A188 G188:I188 A194:I194 J188:XFD198">
    <cfRule type="expression" dxfId="1119" priority="5742">
      <formula>IF(ISNUMBER(FIND("=", _xlfn.FORMULATEXT(XEV159))), FALSE, ISNUMBER(XEV159))</formula>
    </cfRule>
  </conditionalFormatting>
  <conditionalFormatting sqref="A196:A198">
    <cfRule type="expression" dxfId="1118" priority="2630">
      <formula>IF(_xlfn.ISFORMULA(A196), NOT(ISNUMBER(SEARCH("!", _xlfn.FORMULATEXT(A196)))), FALSE)</formula>
    </cfRule>
    <cfRule type="expression" dxfId="1117" priority="2629">
      <formula>IF(AND(_xlfn.ISFORMULA(A196), ISNUMBER(SEARCH("!", _xlfn.FORMULATEXT(A196)))), TRUE, FALSE)</formula>
    </cfRule>
    <cfRule type="expression" dxfId="1116" priority="2628">
      <formula>IF(ISNUMBER(FIND("=", _xlfn.FORMULATEXT(XEV175))), FALSE, ISNUMBER(XEV175))</formula>
    </cfRule>
  </conditionalFormatting>
  <conditionalFormatting sqref="A197:A198 D169 D164:D166 A216:FO221">
    <cfRule type="expression" dxfId="1115" priority="1797">
      <formula>IF(ISNUMBER(FIND("=", _xlfn.FORMULATEXT(XEV146))), FALSE, ISNUMBER(XEV146))</formula>
    </cfRule>
  </conditionalFormatting>
  <conditionalFormatting sqref="A197:A198 D197:D198 G197:FO198 A192">
    <cfRule type="expression" dxfId="1114" priority="3893">
      <formula>IF(ISNUMBER(FIND("=", _xlfn.FORMULATEXT(XEV159))), FALSE, ISNUMBER(XEV159))</formula>
    </cfRule>
  </conditionalFormatting>
  <conditionalFormatting sqref="A197:A198">
    <cfRule type="expression" dxfId="1113" priority="1990">
      <formula>IF(AND(_xlfn.ISFORMULA(A197), ISNUMBER(SEARCH("!", _xlfn.FORMULATEXT(A197)))), TRUE, FALSE)</formula>
    </cfRule>
    <cfRule type="expression" dxfId="1112" priority="1989">
      <formula>IF(ISNUMBER(FIND("=", _xlfn.FORMULATEXT(XEV172))), FALSE, ISNUMBER(XEV172))</formula>
    </cfRule>
    <cfRule type="expression" dxfId="1111" priority="1991">
      <formula>IF(_xlfn.ISFORMULA(A197), NOT(ISNUMBER(SEARCH("!", _xlfn.FORMULATEXT(A197)))), FALSE)</formula>
    </cfRule>
  </conditionalFormatting>
  <conditionalFormatting sqref="A198 A138:I144">
    <cfRule type="expression" dxfId="1110" priority="924">
      <formula>IF(ISNUMBER(FIND("=", _xlfn.FORMULATEXT(XEV126))), FALSE, ISNUMBER(XEV126))</formula>
    </cfRule>
  </conditionalFormatting>
  <conditionalFormatting sqref="A198 B222:B225">
    <cfRule type="expression" dxfId="1109" priority="5304">
      <formula>IF(ISNUMBER(FIND("=", _xlfn.FORMULATEXT(XEV160))), FALSE, ISNUMBER(XEV160))</formula>
    </cfRule>
    <cfRule type="expression" dxfId="1108" priority="5305">
      <formula>IF(AND(_xlfn.ISFORMULA(A198), ISNUMBER(SEARCH("!", _xlfn.FORMULATEXT(A198)))), TRUE, FALSE)</formula>
    </cfRule>
    <cfRule type="expression" dxfId="1107" priority="5306">
      <formula>IF(_xlfn.ISFORMULA(A198), NOT(ISNUMBER(SEARCH("!", _xlfn.FORMULATEXT(A198)))), FALSE)</formula>
    </cfRule>
  </conditionalFormatting>
  <conditionalFormatting sqref="A201">
    <cfRule type="expression" dxfId="1106" priority="1605">
      <formula>IF(ISNUMBER(FIND("=", _xlfn.FORMULATEXT(XEV182))), FALSE, ISNUMBER(XEV182))</formula>
    </cfRule>
    <cfRule type="expression" dxfId="1105" priority="1606">
      <formula>IF(AND(_xlfn.ISFORMULA(A201), ISNUMBER(SEARCH("!", _xlfn.FORMULATEXT(A201)))), TRUE, FALSE)</formula>
    </cfRule>
    <cfRule type="expression" dxfId="1104" priority="1607">
      <formula>IF(_xlfn.ISFORMULA(A201), NOT(ISNUMBER(SEARCH("!", _xlfn.FORMULATEXT(A201)))), FALSE)</formula>
    </cfRule>
  </conditionalFormatting>
  <conditionalFormatting sqref="A202:A205 G228:I228 J228:FO229 C185:I185 C179:XFD179 A200">
    <cfRule type="expression" dxfId="1103" priority="1272">
      <formula>IF(ISNUMBER(FIND("=", _xlfn.FORMULATEXT(XEV158))), FALSE, ISNUMBER(XEV158))</formula>
    </cfRule>
  </conditionalFormatting>
  <conditionalFormatting sqref="A205 A255:I266">
    <cfRule type="expression" dxfId="1102" priority="342">
      <formula>IF(_xlfn.ISFORMULA(A205), NOT(ISNUMBER(SEARCH("!", _xlfn.FORMULATEXT(A205)))), FALSE)</formula>
    </cfRule>
    <cfRule type="expression" dxfId="1101" priority="341">
      <formula>IF(AND(_xlfn.ISFORMULA(A205), ISNUMBER(SEARCH("!", _xlfn.FORMULATEXT(A205)))), TRUE, FALSE)</formula>
    </cfRule>
  </conditionalFormatting>
  <conditionalFormatting sqref="A217:A221">
    <cfRule type="expression" dxfId="1100" priority="295">
      <formula>IF(_xlfn.ISFORMULA(A217), NOT(ISNUMBER(SEARCH("!", _xlfn.FORMULATEXT(A217)))), FALSE)</formula>
    </cfRule>
    <cfRule type="expression" dxfId="1099" priority="293">
      <formula>IF(ISNUMBER(FIND("=", _xlfn.FORMULATEXT(XEV192))), FALSE, ISNUMBER(XEV192))</formula>
    </cfRule>
    <cfRule type="expression" dxfId="1098" priority="294">
      <formula>IF(AND(_xlfn.ISFORMULA(A217), ISNUMBER(SEARCH("!", _xlfn.FORMULATEXT(A217)))), TRUE, FALSE)</formula>
    </cfRule>
  </conditionalFormatting>
  <conditionalFormatting sqref="A218:A220">
    <cfRule type="expression" dxfId="1097" priority="303">
      <formula>IF(AND(_xlfn.ISFORMULA(A218), ISNUMBER(SEARCH("!", _xlfn.FORMULATEXT(A218)))), TRUE, FALSE)</formula>
    </cfRule>
    <cfRule type="expression" dxfId="1096" priority="302">
      <formula>IF(ISNUMBER(FIND("=", _xlfn.FORMULATEXT(XEV192))), FALSE, ISNUMBER(XEV192))</formula>
    </cfRule>
    <cfRule type="expression" dxfId="1095" priority="304">
      <formula>IF(_xlfn.ISFORMULA(A218), NOT(ISNUMBER(SEARCH("!", _xlfn.FORMULATEXT(A218)))), FALSE)</formula>
    </cfRule>
  </conditionalFormatting>
  <conditionalFormatting sqref="A220:A221">
    <cfRule type="expression" dxfId="1094" priority="290">
      <formula>IF(ISNUMBER(FIND("=", _xlfn.FORMULATEXT(XEV196))), FALSE, ISNUMBER(XEV196))</formula>
    </cfRule>
    <cfRule type="expression" dxfId="1093" priority="305">
      <formula>IF(ISNUMBER(FIND("=", _xlfn.FORMULATEXT(XEV200))), FALSE, ISNUMBER(XEV200))</formula>
    </cfRule>
    <cfRule type="expression" dxfId="1092" priority="307">
      <formula>IF(_xlfn.ISFORMULA(A220), NOT(ISNUMBER(SEARCH("!", _xlfn.FORMULATEXT(A220)))), FALSE)</formula>
    </cfRule>
    <cfRule type="expression" dxfId="1091" priority="5822">
      <formula>IF(_xlfn.ISFORMULA(A220), NOT(ISNUMBER(SEARCH("!", _xlfn.FORMULATEXT(A220)))), FALSE)</formula>
    </cfRule>
    <cfRule type="expression" dxfId="1090" priority="5821">
      <formula>IF(AND(_xlfn.ISFORMULA(A220), ISNUMBER(SEARCH("!", _xlfn.FORMULATEXT(A220)))), TRUE, FALSE)</formula>
    </cfRule>
    <cfRule type="expression" dxfId="1089" priority="5820">
      <formula>IF(ISNUMBER(FIND("=", _xlfn.FORMULATEXT(XEV164))), FALSE, ISNUMBER(XEV164))</formula>
    </cfRule>
    <cfRule type="expression" dxfId="1088" priority="306">
      <formula>IF(AND(_xlfn.ISFORMULA(A220), ISNUMBER(SEARCH("!", _xlfn.FORMULATEXT(A220)))), TRUE, FALSE)</formula>
    </cfRule>
    <cfRule type="expression" dxfId="1087" priority="291">
      <formula>IF(AND(_xlfn.ISFORMULA(A220), ISNUMBER(SEARCH("!", _xlfn.FORMULATEXT(A220)))), TRUE, FALSE)</formula>
    </cfRule>
    <cfRule type="expression" dxfId="1086" priority="292">
      <formula>IF(_xlfn.ISFORMULA(A220), NOT(ISNUMBER(SEARCH("!", _xlfn.FORMULATEXT(A220)))), FALSE)</formula>
    </cfRule>
  </conditionalFormatting>
  <conditionalFormatting sqref="A224 D169 A212:I212 J212:FO213 A214:FO214">
    <cfRule type="expression" dxfId="1085" priority="234">
      <formula>IF(ISNUMBER(FIND("=", _xlfn.FORMULATEXT(XEV153))), FALSE, ISNUMBER(XEV153))</formula>
    </cfRule>
  </conditionalFormatting>
  <conditionalFormatting sqref="A224">
    <cfRule type="expression" dxfId="1084" priority="237">
      <formula>IF(ISNUMBER(FIND("=", _xlfn.FORMULATEXT(XEV206))), FALSE, ISNUMBER(XEV206))</formula>
    </cfRule>
    <cfRule type="expression" dxfId="1083" priority="239">
      <formula>IF(_xlfn.ISFORMULA(A224), NOT(ISNUMBER(SEARCH("!", _xlfn.FORMULATEXT(A224)))), FALSE)</formula>
    </cfRule>
    <cfRule type="expression" dxfId="1082" priority="238">
      <formula>IF(AND(_xlfn.ISFORMULA(A224), ISNUMBER(SEARCH("!", _xlfn.FORMULATEXT(A224)))), TRUE, FALSE)</formula>
    </cfRule>
  </conditionalFormatting>
  <conditionalFormatting sqref="A225 B232:FO234">
    <cfRule type="expression" dxfId="1081" priority="5812">
      <formula>IF(AND(_xlfn.ISFORMULA(A225), ISNUMBER(SEARCH("!", _xlfn.FORMULATEXT(A225)))), TRUE, FALSE)</formula>
    </cfRule>
    <cfRule type="expression" dxfId="1080" priority="5813">
      <formula>IF(_xlfn.ISFORMULA(A225), NOT(ISNUMBER(SEARCH("!", _xlfn.FORMULATEXT(A225)))), FALSE)</formula>
    </cfRule>
    <cfRule type="expression" dxfId="1079" priority="5811">
      <formula>IF(ISNUMBER(FIND("=", _xlfn.FORMULATEXT(XEV164))), FALSE, ISNUMBER(XEV164))</formula>
    </cfRule>
  </conditionalFormatting>
  <conditionalFormatting sqref="A225">
    <cfRule type="expression" dxfId="1078" priority="248">
      <formula>IF(_xlfn.ISFORMULA(A225), NOT(ISNUMBER(SEARCH("!", _xlfn.FORMULATEXT(A225)))), FALSE)</formula>
    </cfRule>
    <cfRule type="expression" dxfId="1077" priority="247">
      <formula>IF(AND(_xlfn.ISFORMULA(A225), ISNUMBER(SEARCH("!", _xlfn.FORMULATEXT(A225)))), TRUE, FALSE)</formula>
    </cfRule>
    <cfRule type="expression" dxfId="1076" priority="246">
      <formula>IF(ISNUMBER(FIND("=", _xlfn.FORMULATEXT(XEV207))), FALSE, ISNUMBER(XEV207))</formula>
    </cfRule>
    <cfRule type="expression" dxfId="1075" priority="242">
      <formula>IF(_xlfn.ISFORMULA(A225), NOT(ISNUMBER(SEARCH("!", _xlfn.FORMULATEXT(A225)))), FALSE)</formula>
    </cfRule>
    <cfRule type="expression" dxfId="1074" priority="241">
      <formula>IF(AND(_xlfn.ISFORMULA(A225), ISNUMBER(SEARCH("!", _xlfn.FORMULATEXT(A225)))), TRUE, FALSE)</formula>
    </cfRule>
    <cfRule type="expression" dxfId="1073" priority="240">
      <formula>IF(ISNUMBER(FIND("=", _xlfn.FORMULATEXT(XEV212))), FALSE, ISNUMBER(XEV212))</formula>
    </cfRule>
  </conditionalFormatting>
  <conditionalFormatting sqref="A237 A258:A259">
    <cfRule type="expression" dxfId="1072" priority="80">
      <formula>IF(AND(_xlfn.ISFORMULA(A237), ISNUMBER(SEARCH("!", _xlfn.FORMULATEXT(A237)))), TRUE, FALSE)</formula>
    </cfRule>
    <cfRule type="expression" dxfId="1071" priority="81">
      <formula>IF(_xlfn.ISFORMULA(A237), NOT(ISNUMBER(SEARCH("!", _xlfn.FORMULATEXT(A237)))), FALSE)</formula>
    </cfRule>
  </conditionalFormatting>
  <conditionalFormatting sqref="A240:A241 C240:FO241 A251:A252 A253:FO254 A255:A256">
    <cfRule type="expression" dxfId="1070" priority="134">
      <formula>IF(AND(_xlfn.ISFORMULA(A240), ISNUMBER(SEARCH("!", _xlfn.FORMULATEXT(A240)))), TRUE, FALSE)</formula>
    </cfRule>
    <cfRule type="expression" dxfId="1069" priority="135">
      <formula>IF(_xlfn.ISFORMULA(A240), NOT(ISNUMBER(SEARCH("!", _xlfn.FORMULATEXT(A240)))), FALSE)</formula>
    </cfRule>
  </conditionalFormatting>
  <conditionalFormatting sqref="A241">
    <cfRule type="expression" dxfId="1068" priority="85">
      <formula>IF(ISNUMBER(FIND("=", _xlfn.FORMULATEXT(XEV249))), FALSE, ISNUMBER(XEV249))</formula>
    </cfRule>
    <cfRule type="expression" dxfId="1067" priority="86">
      <formula>IF(AND(_xlfn.ISFORMULA(A241), ISNUMBER(SEARCH("!", _xlfn.FORMULATEXT(A241)))), TRUE, FALSE)</formula>
    </cfRule>
    <cfRule type="expression" dxfId="1066" priority="87">
      <formula>IF(_xlfn.ISFORMULA(A241), NOT(ISNUMBER(SEARCH("!", _xlfn.FORMULATEXT(A241)))), FALSE)</formula>
    </cfRule>
    <cfRule type="expression" dxfId="1065" priority="49">
      <formula>IF(ISNUMBER(FIND("=", _xlfn.FORMULATEXT(#REF!))), FALSE, ISNUMBER(#REF!))</formula>
    </cfRule>
    <cfRule type="expression" dxfId="1064" priority="50">
      <formula>IF(AND(_xlfn.ISFORMULA(A241), ISNUMBER(SEARCH("!", _xlfn.FORMULATEXT(A241)))), TRUE, FALSE)</formula>
    </cfRule>
    <cfRule type="expression" dxfId="1063" priority="51">
      <formula>IF(_xlfn.ISFORMULA(A241), NOT(ISNUMBER(SEARCH("!", _xlfn.FORMULATEXT(A241)))), FALSE)</formula>
    </cfRule>
  </conditionalFormatting>
  <conditionalFormatting sqref="A242">
    <cfRule type="expression" dxfId="1062" priority="120">
      <formula>IF(_xlfn.ISFORMULA(A242), NOT(ISNUMBER(SEARCH("!", _xlfn.FORMULATEXT(A242)))), FALSE)</formula>
    </cfRule>
    <cfRule type="expression" dxfId="1061" priority="119">
      <formula>IF(AND(_xlfn.ISFORMULA(A242), ISNUMBER(SEARCH("!", _xlfn.FORMULATEXT(A242)))), TRUE, FALSE)</formula>
    </cfRule>
    <cfRule type="expression" dxfId="1060" priority="118">
      <formula>IF(ISNUMBER(FIND("=", _xlfn.FORMULATEXT(XEV286))), FALSE, ISNUMBER(XEV286))</formula>
    </cfRule>
  </conditionalFormatting>
  <conditionalFormatting sqref="A243 A247 A251:A256 J256:XFD256 A257:FO260">
    <cfRule type="expression" dxfId="1059" priority="21">
      <formula>IF(_xlfn.ISFORMULA(A243), NOT(ISNUMBER(SEARCH("!", _xlfn.FORMULATEXT(A243)))), FALSE)</formula>
    </cfRule>
    <cfRule type="expression" dxfId="1058" priority="20">
      <formula>IF(AND(_xlfn.ISFORMULA(A243), ISNUMBER(SEARCH("!", _xlfn.FORMULATEXT(A243)))), TRUE, FALSE)</formula>
    </cfRule>
  </conditionalFormatting>
  <conditionalFormatting sqref="A244:A246 A251:FO255 J251:XFD260 A256:A260">
    <cfRule type="expression" dxfId="1057" priority="24">
      <formula>IF(_xlfn.ISFORMULA(A244), NOT(ISNUMBER(SEARCH("!", _xlfn.FORMULATEXT(A244)))), FALSE)</formula>
    </cfRule>
    <cfRule type="expression" dxfId="1056" priority="23">
      <formula>IF(AND(_xlfn.ISFORMULA(A244), ISNUMBER(SEARCH("!", _xlfn.FORMULATEXT(A244)))), TRUE, FALSE)</formula>
    </cfRule>
  </conditionalFormatting>
  <conditionalFormatting sqref="A245:A246 C262:XFD262 C263:FO263">
    <cfRule type="expression" dxfId="1055" priority="90">
      <formula>IF(_xlfn.ISFORMULA(A245), NOT(ISNUMBER(SEARCH("!", _xlfn.FORMULATEXT(A245)))), FALSE)</formula>
    </cfRule>
    <cfRule type="expression" dxfId="1054" priority="89">
      <formula>IF(AND(_xlfn.ISFORMULA(A245), ISNUMBER(SEARCH("!", _xlfn.FORMULATEXT(A245)))), TRUE, FALSE)</formula>
    </cfRule>
  </conditionalFormatting>
  <conditionalFormatting sqref="A245:A246 G245:FO246">
    <cfRule type="expression" dxfId="1053" priority="62">
      <formula>IF(AND(_xlfn.ISFORMULA(A245), ISNUMBER(SEARCH("!", _xlfn.FORMULATEXT(A245)))), TRUE, FALSE)</formula>
    </cfRule>
    <cfRule type="expression" dxfId="1052" priority="63">
      <formula>IF(_xlfn.ISFORMULA(A245), NOT(ISNUMBER(SEARCH("!", _xlfn.FORMULATEXT(A245)))), FALSE)</formula>
    </cfRule>
  </conditionalFormatting>
  <conditionalFormatting sqref="A247">
    <cfRule type="expression" dxfId="1051" priority="83">
      <formula>IF(AND(_xlfn.ISFORMULA(A247), ISNUMBER(SEARCH("!", _xlfn.FORMULATEXT(A247)))), TRUE, FALSE)</formula>
    </cfRule>
    <cfRule type="expression" dxfId="1050" priority="82">
      <formula>IF(ISNUMBER(FIND("=", _xlfn.FORMULATEXT(XEV245))), FALSE, ISNUMBER(XEV245))</formula>
    </cfRule>
    <cfRule type="expression" dxfId="1049" priority="84">
      <formula>IF(_xlfn.ISFORMULA(A247), NOT(ISNUMBER(SEARCH("!", _xlfn.FORMULATEXT(A247)))), FALSE)</formula>
    </cfRule>
  </conditionalFormatting>
  <conditionalFormatting sqref="A250 C246:FO246">
    <cfRule type="expression" dxfId="1048" priority="112">
      <formula>IF(ISNUMBER(FIND("=", _xlfn.FORMULATEXT(XEV261))), FALSE, ISNUMBER(XEV261))</formula>
    </cfRule>
  </conditionalFormatting>
  <conditionalFormatting sqref="A250 G250:FO250 J250:XFD260 A256:FO256 A258:A259">
    <cfRule type="expression" dxfId="1047" priority="138">
      <formula>IF(_xlfn.ISFORMULA(A250), NOT(ISNUMBER(SEARCH("!", _xlfn.FORMULATEXT(A250)))), FALSE)</formula>
    </cfRule>
    <cfRule type="expression" dxfId="1046" priority="137">
      <formula>IF(AND(_xlfn.ISFORMULA(A250), ISNUMBER(SEARCH("!", _xlfn.FORMULATEXT(A250)))), TRUE, FALSE)</formula>
    </cfRule>
  </conditionalFormatting>
  <conditionalFormatting sqref="A251">
    <cfRule type="expression" dxfId="1045" priority="96">
      <formula>IF(_xlfn.ISFORMULA(A251), NOT(ISNUMBER(SEARCH("!", _xlfn.FORMULATEXT(A251)))), FALSE)</formula>
    </cfRule>
    <cfRule type="expression" dxfId="1044" priority="95">
      <formula>IF(AND(_xlfn.ISFORMULA(A251), ISNUMBER(SEARCH("!", _xlfn.FORMULATEXT(A251)))), TRUE, FALSE)</formula>
    </cfRule>
    <cfRule type="expression" dxfId="1043" priority="94">
      <formula>IF(ISNUMBER(FIND("=", _xlfn.FORMULATEXT(XEV252))), FALSE, ISNUMBER(XEV252))</formula>
    </cfRule>
  </conditionalFormatting>
  <conditionalFormatting sqref="A251:A252">
    <cfRule type="expression" dxfId="1042" priority="178">
      <formula>IF(ISNUMBER(FIND("=", _xlfn.FORMULATEXT(XEV285))), FALSE, ISNUMBER(XEV285))</formula>
    </cfRule>
    <cfRule type="expression" dxfId="1041" priority="179">
      <formula>IF(AND(_xlfn.ISFORMULA(A251), ISNUMBER(SEARCH("!", _xlfn.FORMULATEXT(A251)))), TRUE, FALSE)</formula>
    </cfRule>
    <cfRule type="expression" dxfId="1040" priority="180">
      <formula>IF(_xlfn.ISFORMULA(A251), NOT(ISNUMBER(SEARCH("!", _xlfn.FORMULATEXT(A251)))), FALSE)</formula>
    </cfRule>
  </conditionalFormatting>
  <conditionalFormatting sqref="A251:A256 J256:XFD256 A257:FO260 A243 A247">
    <cfRule type="expression" dxfId="1039" priority="19">
      <formula>IF(ISNUMBER(FIND("=", _xlfn.FORMULATEXT(XEV234))), FALSE, ISNUMBER(XEV234))</formula>
    </cfRule>
  </conditionalFormatting>
  <conditionalFormatting sqref="A252">
    <cfRule type="expression" dxfId="1038" priority="144">
      <formula>IF(_xlfn.ISFORMULA(A252), NOT(ISNUMBER(SEARCH("!", _xlfn.FORMULATEXT(A252)))), FALSE)</formula>
    </cfRule>
    <cfRule type="expression" dxfId="1037" priority="143">
      <formula>IF(AND(_xlfn.ISFORMULA(A252), ISNUMBER(SEARCH("!", _xlfn.FORMULATEXT(A252)))), TRUE, FALSE)</formula>
    </cfRule>
    <cfRule type="expression" dxfId="1036" priority="142">
      <formula>IF(ISNUMBER(FIND("=", _xlfn.FORMULATEXT(XEV284))), FALSE, ISNUMBER(XEV284))</formula>
    </cfRule>
  </conditionalFormatting>
  <conditionalFormatting sqref="A252:A260">
    <cfRule type="expression" dxfId="1035" priority="35">
      <formula>IF(AND(_xlfn.ISFORMULA(A252), ISNUMBER(SEARCH("!", _xlfn.FORMULATEXT(A252)))), TRUE, FALSE)</formula>
    </cfRule>
    <cfRule type="expression" dxfId="1034" priority="36">
      <formula>IF(_xlfn.ISFORMULA(A252), NOT(ISNUMBER(SEARCH("!", _xlfn.FORMULATEXT(A252)))), FALSE)</formula>
    </cfRule>
    <cfRule type="expression" dxfId="1033" priority="34">
      <formula>IF(ISNUMBER(FIND("=", _xlfn.FORMULATEXT(XEV241))), FALSE, ISNUMBER(XEV241))</formula>
    </cfRule>
  </conditionalFormatting>
  <conditionalFormatting sqref="A253">
    <cfRule type="expression" dxfId="1032" priority="189">
      <formula>IF(_xlfn.ISFORMULA(A253), NOT(ISNUMBER(SEARCH("!", _xlfn.FORMULATEXT(A253)))), FALSE)</formula>
    </cfRule>
    <cfRule type="expression" dxfId="1031" priority="188">
      <formula>IF(AND(_xlfn.ISFORMULA(A253), ISNUMBER(SEARCH("!", _xlfn.FORMULATEXT(A253)))), TRUE, FALSE)</formula>
    </cfRule>
    <cfRule type="expression" dxfId="1030" priority="187">
      <formula>IF(ISNUMBER(FIND("=", _xlfn.FORMULATEXT(XEV275))), FALSE, ISNUMBER(XEV275))</formula>
    </cfRule>
  </conditionalFormatting>
  <conditionalFormatting sqref="A253:A255">
    <cfRule type="expression" dxfId="1029" priority="5">
      <formula>IF(AND(_xlfn.ISFORMULA(A253), ISNUMBER(SEARCH("!", _xlfn.FORMULATEXT(A253)))), TRUE, FALSE)</formula>
    </cfRule>
    <cfRule type="expression" dxfId="1028" priority="4">
      <formula>IF(ISNUMBER(FIND("=", _xlfn.FORMULATEXT(XEV263))), FALSE, ISNUMBER(XEV263))</formula>
    </cfRule>
    <cfRule type="expression" dxfId="1027" priority="6">
      <formula>IF(_xlfn.ISFORMULA(A253), NOT(ISNUMBER(SEARCH("!", _xlfn.FORMULATEXT(A253)))), FALSE)</formula>
    </cfRule>
  </conditionalFormatting>
  <conditionalFormatting sqref="A253:A260">
    <cfRule type="expression" dxfId="1026" priority="2">
      <formula>IF(AND(_xlfn.ISFORMULA(A253), ISNUMBER(SEARCH("!", _xlfn.FORMULATEXT(A253)))), TRUE, FALSE)</formula>
    </cfRule>
    <cfRule type="expression" dxfId="1025" priority="1">
      <formula>IF(ISNUMBER(FIND("=", _xlfn.FORMULATEXT(XEV234))), FALSE, ISNUMBER(XEV234))</formula>
    </cfRule>
    <cfRule type="expression" dxfId="1024" priority="3">
      <formula>IF(_xlfn.ISFORMULA(A253), NOT(ISNUMBER(SEARCH("!", _xlfn.FORMULATEXT(A253)))), FALSE)</formula>
    </cfRule>
  </conditionalFormatting>
  <conditionalFormatting sqref="A254 A259:A260 D259:D260 G259:FO260">
    <cfRule type="expression" dxfId="1023" priority="186">
      <formula>IF(_xlfn.ISFORMULA(A254), NOT(ISNUMBER(SEARCH("!", _xlfn.FORMULATEXT(A254)))), FALSE)</formula>
    </cfRule>
    <cfRule type="expression" dxfId="1022" priority="185">
      <formula>IF(AND(_xlfn.ISFORMULA(A254), ISNUMBER(SEARCH("!", _xlfn.FORMULATEXT(A254)))), TRUE, FALSE)</formula>
    </cfRule>
  </conditionalFormatting>
  <conditionalFormatting sqref="A255:A257 A258:FO260">
    <cfRule type="expression" dxfId="1021" priority="30">
      <formula>IF(_xlfn.ISFORMULA(A255), NOT(ISNUMBER(SEARCH("!", _xlfn.FORMULATEXT(A255)))), FALSE)</formula>
    </cfRule>
    <cfRule type="expression" dxfId="1020" priority="29">
      <formula>IF(AND(_xlfn.ISFORMULA(A255), ISNUMBER(SEARCH("!", _xlfn.FORMULATEXT(A255)))), TRUE, FALSE)</formula>
    </cfRule>
    <cfRule type="expression" dxfId="1019" priority="28">
      <formula>IF(ISNUMBER(FIND("=", _xlfn.FORMULATEXT(XEV245))), FALSE, ISNUMBER(XEV245))</formula>
    </cfRule>
  </conditionalFormatting>
  <conditionalFormatting sqref="A256 A259:A260">
    <cfRule type="expression" dxfId="1018" priority="183">
      <formula>IF(_xlfn.ISFORMULA(A256), NOT(ISNUMBER(SEARCH("!", _xlfn.FORMULATEXT(A256)))), FALSE)</formula>
    </cfRule>
    <cfRule type="expression" dxfId="1017" priority="182">
      <formula>IF(AND(_xlfn.ISFORMULA(A256), ISNUMBER(SEARCH("!", _xlfn.FORMULATEXT(A256)))), TRUE, FALSE)</formula>
    </cfRule>
    <cfRule type="expression" dxfId="1016" priority="181">
      <formula>IF(ISNUMBER(FIND("=", _xlfn.FORMULATEXT(XEV280))), FALSE, ISNUMBER(XEV280))</formula>
    </cfRule>
  </conditionalFormatting>
  <conditionalFormatting sqref="A256">
    <cfRule type="expression" dxfId="1015" priority="172">
      <formula>IF(ISNUMBER(FIND("=", _xlfn.FORMULATEXT(XEV275))), FALSE, ISNUMBER(XEV275))</formula>
    </cfRule>
    <cfRule type="expression" dxfId="1014" priority="103">
      <formula>IF(ISNUMBER(FIND("=", _xlfn.FORMULATEXT(XEV237))), FALSE, ISNUMBER(XEV237))</formula>
    </cfRule>
    <cfRule type="expression" dxfId="1013" priority="104">
      <formula>IF(AND(_xlfn.ISFORMULA(A256), ISNUMBER(SEARCH("!", _xlfn.FORMULATEXT(A256)))), TRUE, FALSE)</formula>
    </cfRule>
    <cfRule type="expression" dxfId="1012" priority="173">
      <formula>IF(AND(_xlfn.ISFORMULA(A256), ISNUMBER(SEARCH("!", _xlfn.FORMULATEXT(A256)))), TRUE, FALSE)</formula>
    </cfRule>
    <cfRule type="expression" dxfId="1011" priority="174">
      <formula>IF(_xlfn.ISFORMULA(A256), NOT(ISNUMBER(SEARCH("!", _xlfn.FORMULATEXT(A256)))), FALSE)</formula>
    </cfRule>
    <cfRule type="expression" dxfId="1010" priority="105">
      <formula>IF(_xlfn.ISFORMULA(A256), NOT(ISNUMBER(SEARCH("!", _xlfn.FORMULATEXT(A256)))), FALSE)</formula>
    </cfRule>
  </conditionalFormatting>
  <conditionalFormatting sqref="A256:A260 A265:FO266">
    <cfRule type="expression" dxfId="1009" priority="54">
      <formula>IF(_xlfn.ISFORMULA(A256), NOT(ISNUMBER(SEARCH("!", _xlfn.FORMULATEXT(A256)))), FALSE)</formula>
    </cfRule>
    <cfRule type="expression" dxfId="1008" priority="53">
      <formula>IF(AND(_xlfn.ISFORMULA(A256), ISNUMBER(SEARCH("!", _xlfn.FORMULATEXT(A256)))), TRUE, FALSE)</formula>
    </cfRule>
  </conditionalFormatting>
  <conditionalFormatting sqref="A257:A260">
    <cfRule type="expression" dxfId="1007" priority="58">
      <formula>IF(ISNUMBER(FIND("=", _xlfn.FORMULATEXT(XEV234))), FALSE, ISNUMBER(XEV234))</formula>
    </cfRule>
    <cfRule type="expression" dxfId="1006" priority="59">
      <formula>IF(AND(_xlfn.ISFORMULA(A257), ISNUMBER(SEARCH("!", _xlfn.FORMULATEXT(A257)))), TRUE, FALSE)</formula>
    </cfRule>
    <cfRule type="expression" dxfId="1005" priority="60">
      <formula>IF(_xlfn.ISFORMULA(A257), NOT(ISNUMBER(SEARCH("!", _xlfn.FORMULATEXT(A257)))), FALSE)</formula>
    </cfRule>
  </conditionalFormatting>
  <conditionalFormatting sqref="A258">
    <cfRule type="expression" dxfId="1004" priority="190">
      <formula>IF(ISNUMBER(FIND("=", _xlfn.FORMULATEXT(XEV275))), FALSE, ISNUMBER(XEV275))</formula>
    </cfRule>
    <cfRule type="expression" dxfId="1003" priority="191">
      <formula>IF(AND(_xlfn.ISFORMULA(A258), ISNUMBER(SEARCH("!", _xlfn.FORMULATEXT(A258)))), TRUE, FALSE)</formula>
    </cfRule>
    <cfRule type="expression" dxfId="1002" priority="192">
      <formula>IF(_xlfn.ISFORMULA(A258), NOT(ISNUMBER(SEARCH("!", _xlfn.FORMULATEXT(A258)))), FALSE)</formula>
    </cfRule>
  </conditionalFormatting>
  <conditionalFormatting sqref="A258:A259 A237">
    <cfRule type="expression" dxfId="1001" priority="79">
      <formula>IF(ISNUMBER(FIND("=", _xlfn.FORMULATEXT(XEV243))), FALSE, ISNUMBER(XEV243))</formula>
    </cfRule>
  </conditionalFormatting>
  <conditionalFormatting sqref="A258:A260">
    <cfRule type="expression" dxfId="1000" priority="102">
      <formula>IF(_xlfn.ISFORMULA(A258), NOT(ISNUMBER(SEARCH("!", _xlfn.FORMULATEXT(A258)))), FALSE)</formula>
    </cfRule>
    <cfRule type="expression" dxfId="999" priority="101">
      <formula>IF(AND(_xlfn.ISFORMULA(A258), ISNUMBER(SEARCH("!", _xlfn.FORMULATEXT(A258)))), TRUE, FALSE)</formula>
    </cfRule>
    <cfRule type="expression" dxfId="998" priority="100">
      <formula>IF(ISNUMBER(FIND("=", _xlfn.FORMULATEXT(XEV237))), FALSE, ISNUMBER(XEV237))</formula>
    </cfRule>
  </conditionalFormatting>
  <conditionalFormatting sqref="A259:A260 A249:FO251">
    <cfRule type="expression" dxfId="997" priority="73">
      <formula>IF(ISNUMBER(FIND("=", _xlfn.FORMULATEXT(XEV231))), FALSE, ISNUMBER(XEV231))</formula>
    </cfRule>
  </conditionalFormatting>
  <conditionalFormatting sqref="A259:A260 G259:FO260 D259:D260 A254">
    <cfRule type="expression" dxfId="996" priority="184">
      <formula>IF(ISNUMBER(FIND("=", _xlfn.FORMULATEXT(XEV275))), FALSE, ISNUMBER(XEV275))</formula>
    </cfRule>
  </conditionalFormatting>
  <conditionalFormatting sqref="A259:A260">
    <cfRule type="expression" dxfId="995" priority="78">
      <formula>IF(_xlfn.ISFORMULA(A259), NOT(ISNUMBER(SEARCH("!", _xlfn.FORMULATEXT(A259)))), FALSE)</formula>
    </cfRule>
    <cfRule type="expression" dxfId="994" priority="77">
      <formula>IF(AND(_xlfn.ISFORMULA(A259), ISNUMBER(SEARCH("!", _xlfn.FORMULATEXT(A259)))), TRUE, FALSE)</formula>
    </cfRule>
    <cfRule type="expression" dxfId="993" priority="76">
      <formula>IF(ISNUMBER(FIND("=", _xlfn.FORMULATEXT(XEV234))), FALSE, ISNUMBER(XEV234))</formula>
    </cfRule>
  </conditionalFormatting>
  <conditionalFormatting sqref="A260">
    <cfRule type="expression" dxfId="992" priority="167">
      <formula>IF(AND(_xlfn.ISFORMULA(A260), ISNUMBER(SEARCH("!", _xlfn.FORMULATEXT(A260)))), TRUE, FALSE)</formula>
    </cfRule>
    <cfRule type="expression" dxfId="991" priority="166">
      <formula>IF(ISNUMBER(FIND("=", _xlfn.FORMULATEXT(XEV276))), FALSE, ISNUMBER(XEV276))</formula>
    </cfRule>
    <cfRule type="expression" dxfId="990" priority="168">
      <formula>IF(_xlfn.ISFORMULA(A260), NOT(ISNUMBER(SEARCH("!", _xlfn.FORMULATEXT(A260)))), FALSE)</formula>
    </cfRule>
    <cfRule type="expression" dxfId="989" priority="37">
      <formula>IF(ISNUMBER(FIND("=", _xlfn.FORMULATEXT(XEV248))), FALSE, ISNUMBER(XEV248))</formula>
    </cfRule>
    <cfRule type="expression" dxfId="988" priority="38">
      <formula>IF(AND(_xlfn.ISFORMULA(A260), ISNUMBER(SEARCH("!", _xlfn.FORMULATEXT(A260)))), TRUE, FALSE)</formula>
    </cfRule>
    <cfRule type="expression" dxfId="987" priority="39">
      <formula>IF(_xlfn.ISFORMULA(A260), NOT(ISNUMBER(SEARCH("!", _xlfn.FORMULATEXT(A260)))), FALSE)</formula>
    </cfRule>
  </conditionalFormatting>
  <conditionalFormatting sqref="A262 A264:A266">
    <cfRule type="expression" dxfId="986" priority="66">
      <formula>IF(_xlfn.ISFORMULA(A262), NOT(ISNUMBER(SEARCH("!", _xlfn.FORMULATEXT(A262)))), FALSE)</formula>
    </cfRule>
    <cfRule type="expression" dxfId="985" priority="65">
      <formula>IF(AND(_xlfn.ISFORMULA(A262), ISNUMBER(SEARCH("!", _xlfn.FORMULATEXT(A262)))), TRUE, FALSE)</formula>
    </cfRule>
  </conditionalFormatting>
  <conditionalFormatting sqref="A263">
    <cfRule type="expression" dxfId="984" priority="69">
      <formula>IF(_xlfn.ISFORMULA(A263), NOT(ISNUMBER(SEARCH("!", _xlfn.FORMULATEXT(A263)))), FALSE)</formula>
    </cfRule>
    <cfRule type="expression" dxfId="983" priority="68">
      <formula>IF(AND(_xlfn.ISFORMULA(A263), ISNUMBER(SEARCH("!", _xlfn.FORMULATEXT(A263)))), TRUE, FALSE)</formula>
    </cfRule>
    <cfRule type="expression" dxfId="982" priority="67">
      <formula>IF(ISNUMBER(FIND("=", _xlfn.FORMULATEXT(XEV244))), FALSE, ISNUMBER(XEV244))</formula>
    </cfRule>
  </conditionalFormatting>
  <conditionalFormatting sqref="A264:A266 A262">
    <cfRule type="expression" dxfId="981" priority="64">
      <formula>IF(ISNUMBER(FIND("=", _xlfn.FORMULATEXT(XEV241))), FALSE, ISNUMBER(XEV241))</formula>
    </cfRule>
  </conditionalFormatting>
  <conditionalFormatting sqref="A6:I9 A11:I11 C159:XFD168">
    <cfRule type="expression" dxfId="980" priority="1079">
      <formula>IF(_xlfn.ISFORMULA(A6), NOT(ISNUMBER(SEARCH("!", _xlfn.FORMULATEXT(A6)))), FALSE)</formula>
    </cfRule>
    <cfRule type="expression" dxfId="979" priority="1078">
      <formula>IF(AND(_xlfn.ISFORMULA(A6), ISNUMBER(SEARCH("!", _xlfn.FORMULATEXT(A6)))), TRUE, FALSE)</formula>
    </cfRule>
  </conditionalFormatting>
  <conditionalFormatting sqref="A10:I10 G185:FO185 A185:A186 A188:A198 J191:XFD198">
    <cfRule type="expression" dxfId="978" priority="1091">
      <formula>IF(_xlfn.ISFORMULA(A10), NOT(ISNUMBER(SEARCH("!", _xlfn.FORMULATEXT(A10)))), FALSE)</formula>
    </cfRule>
    <cfRule type="expression" dxfId="977" priority="1090">
      <formula>IF(AND(_xlfn.ISFORMULA(A10), ISNUMBER(SEARCH("!", _xlfn.FORMULATEXT(A10)))), TRUE, FALSE)</formula>
    </cfRule>
  </conditionalFormatting>
  <conditionalFormatting sqref="A12:I50 A187:A191 J190:XFD198 A192:I198">
    <cfRule type="expression" dxfId="976" priority="736">
      <formula>IF(AND(_xlfn.ISFORMULA(A12), ISNUMBER(SEARCH("!", _xlfn.FORMULATEXT(A12)))), TRUE, FALSE)</formula>
    </cfRule>
    <cfRule type="expression" dxfId="975" priority="737">
      <formula>IF(_xlfn.ISFORMULA(A12), NOT(ISNUMBER(SEARCH("!", _xlfn.FORMULATEXT(A12)))), FALSE)</formula>
    </cfRule>
  </conditionalFormatting>
  <conditionalFormatting sqref="A62:I62 D160:D161 A162:I163 A190:A198">
    <cfRule type="expression" dxfId="974" priority="739">
      <formula>IF(AND(_xlfn.ISFORMULA(A62), ISNUMBER(SEARCH("!", _xlfn.FORMULATEXT(A62)))), TRUE, FALSE)</formula>
    </cfRule>
    <cfRule type="expression" dxfId="973" priority="740">
      <formula>IF(_xlfn.ISFORMULA(A62), NOT(ISNUMBER(SEARCH("!", _xlfn.FORMULATEXT(A62)))), FALSE)</formula>
    </cfRule>
  </conditionalFormatting>
  <conditionalFormatting sqref="A63:I133 G111:FO113 G130:FO130 A145:I156 A193:I198">
    <cfRule type="expression" dxfId="972" priority="674">
      <formula>IF(ISNUMBER(FIND("=", _xlfn.FORMULATEXT(XEV56))), FALSE, ISNUMBER(XEV56))</formula>
    </cfRule>
    <cfRule type="expression" dxfId="971" priority="675">
      <formula>IF(AND(_xlfn.ISFORMULA(A63), ISNUMBER(SEARCH("!", _xlfn.FORMULATEXT(A63)))), TRUE, FALSE)</formula>
    </cfRule>
    <cfRule type="expression" dxfId="970" priority="676">
      <formula>IF(_xlfn.ISFORMULA(A63), NOT(ISNUMBER(SEARCH("!", _xlfn.FORMULATEXT(A63)))), FALSE)</formula>
    </cfRule>
  </conditionalFormatting>
  <conditionalFormatting sqref="A134:I134 A155:I157 A160:I161 A163:I163 A182:A184 A189:I193 J189:XFD198 A194:A198 D214:D215 B217:B221 D217:D221 A285:I285 A287:I293 H290:FO290 A295:I1048576">
    <cfRule type="expression" dxfId="969" priority="664">
      <formula>IF(_xlfn.ISFORMULA(A134), NOT(ISNUMBER(SEARCH("!", _xlfn.FORMULATEXT(A134)))), FALSE)</formula>
    </cfRule>
    <cfRule type="expression" dxfId="968" priority="663">
      <formula>IF(AND(_xlfn.ISFORMULA(A134), ISNUMBER(SEARCH("!", _xlfn.FORMULATEXT(A134)))), TRUE, FALSE)</formula>
    </cfRule>
  </conditionalFormatting>
  <conditionalFormatting sqref="A138:I144 A198">
    <cfRule type="expression" dxfId="967" priority="926">
      <formula>IF(_xlfn.ISFORMULA(A138), NOT(ISNUMBER(SEARCH("!", _xlfn.FORMULATEXT(A138)))), FALSE)</formula>
    </cfRule>
    <cfRule type="expression" dxfId="966" priority="925">
      <formula>IF(AND(_xlfn.ISFORMULA(A138), ISNUMBER(SEARCH("!", _xlfn.FORMULATEXT(A138)))), TRUE, FALSE)</formula>
    </cfRule>
  </conditionalFormatting>
  <conditionalFormatting sqref="A155:I157 A160:I161 A163:I163 A189:I193 J189:XFD198 A194:A198 B217:B221 A287:I293 H290:FO290 A295:I1048576 D214:D215 D217:D221 A134:I134 A182:A184 A285:I285">
    <cfRule type="expression" dxfId="965" priority="662">
      <formula>IF(ISNUMBER(FIND("=", _xlfn.FORMULATEXT(XEV126))), FALSE, ISNUMBER(XEV126))</formula>
    </cfRule>
  </conditionalFormatting>
  <conditionalFormatting sqref="A157:I159">
    <cfRule type="expression" dxfId="964" priority="4726">
      <formula>IF(_xlfn.ISFORMULA(A157), NOT(ISNUMBER(SEARCH("!", _xlfn.FORMULATEXT(A157)))), FALSE)</formula>
    </cfRule>
    <cfRule type="expression" dxfId="963" priority="2015">
      <formula>IF(_xlfn.ISFORMULA(A157), NOT(ISNUMBER(SEARCH("!", _xlfn.FORMULATEXT(A157)))), FALSE)</formula>
    </cfRule>
    <cfRule type="expression" dxfId="962" priority="2013">
      <formula>IF(ISNUMBER(FIND("=", _xlfn.FORMULATEXT(XEV145))), FALSE, ISNUMBER(XEV145))</formula>
    </cfRule>
    <cfRule type="expression" dxfId="961" priority="4724">
      <formula>IF(ISNUMBER(FIND("=", _xlfn.FORMULATEXT(XEV148))), FALSE, ISNUMBER(XEV148))</formula>
    </cfRule>
    <cfRule type="expression" dxfId="960" priority="4725">
      <formula>IF(AND(_xlfn.ISFORMULA(A157), ISNUMBER(SEARCH("!", _xlfn.FORMULATEXT(A157)))), TRUE, FALSE)</formula>
    </cfRule>
    <cfRule type="expression" dxfId="959" priority="2014">
      <formula>IF(AND(_xlfn.ISFORMULA(A157), ISNUMBER(SEARCH("!", _xlfn.FORMULATEXT(A157)))), TRUE, FALSE)</formula>
    </cfRule>
  </conditionalFormatting>
  <conditionalFormatting sqref="A159:I161">
    <cfRule type="expression" dxfId="958" priority="1937">
      <formula>IF(_xlfn.ISFORMULA(A159), NOT(ISNUMBER(SEARCH("!", _xlfn.FORMULATEXT(A159)))), FALSE)</formula>
    </cfRule>
    <cfRule type="expression" dxfId="957" priority="1936">
      <formula>IF(AND(_xlfn.ISFORMULA(A159), ISNUMBER(SEARCH("!", _xlfn.FORMULATEXT(A159)))), TRUE, FALSE)</formula>
    </cfRule>
    <cfRule type="expression" dxfId="956" priority="1935">
      <formula>IF(ISNUMBER(FIND("=", _xlfn.FORMULATEXT(XEV146))), FALSE, ISNUMBER(XEV146))</formula>
    </cfRule>
  </conditionalFormatting>
  <conditionalFormatting sqref="A160:I160">
    <cfRule type="expression" dxfId="955" priority="4339">
      <formula>IF(_xlfn.ISFORMULA(A160), NOT(ISNUMBER(SEARCH("!", _xlfn.FORMULATEXT(A160)))), FALSE)</formula>
    </cfRule>
    <cfRule type="expression" dxfId="954" priority="4338">
      <formula>IF(AND(_xlfn.ISFORMULA(A160), ISNUMBER(SEARCH("!", _xlfn.FORMULATEXT(A160)))), TRUE, FALSE)</formula>
    </cfRule>
    <cfRule type="expression" dxfId="953" priority="4337">
      <formula>IF(ISNUMBER(FIND("=", _xlfn.FORMULATEXT(XEV153))), FALSE, ISNUMBER(XEV153))</formula>
    </cfRule>
  </conditionalFormatting>
  <conditionalFormatting sqref="A162:I162">
    <cfRule type="expression" dxfId="952" priority="5499">
      <formula>IF(ISNUMBER(FIND("=", _xlfn.FORMULATEXT(XEV208))), FALSE, ISNUMBER(XEV208))</formula>
    </cfRule>
    <cfRule type="expression" dxfId="951" priority="5501">
      <formula>IF(_xlfn.ISFORMULA(A162), NOT(ISNUMBER(SEARCH("!", _xlfn.FORMULATEXT(A162)))), FALSE)</formula>
    </cfRule>
    <cfRule type="expression" dxfId="950" priority="5500">
      <formula>IF(AND(_xlfn.ISFORMULA(A162), ISNUMBER(SEARCH("!", _xlfn.FORMULATEXT(A162)))), TRUE, FALSE)</formula>
    </cfRule>
  </conditionalFormatting>
  <conditionalFormatting sqref="A163:I163">
    <cfRule type="expression" dxfId="949" priority="5486">
      <formula>IF(_xlfn.ISFORMULA(A163), NOT(ISNUMBER(SEARCH("!", _xlfn.FORMULATEXT(A163)))), FALSE)</formula>
    </cfRule>
    <cfRule type="expression" dxfId="948" priority="5484">
      <formula>IF(ISNUMBER(FIND("=", _xlfn.FORMULATEXT(XEV208))), FALSE, ISNUMBER(XEV208))</formula>
    </cfRule>
    <cfRule type="expression" dxfId="947" priority="5485">
      <formula>IF(AND(_xlfn.ISFORMULA(A163), ISNUMBER(SEARCH("!", _xlfn.FORMULATEXT(A163)))), TRUE, FALSE)</formula>
    </cfRule>
  </conditionalFormatting>
  <conditionalFormatting sqref="A164:I166">
    <cfRule type="expression" dxfId="946" priority="4297">
      <formula>IF(_xlfn.ISFORMULA(A164), NOT(ISNUMBER(SEARCH("!", _xlfn.FORMULATEXT(A164)))), FALSE)</formula>
    </cfRule>
    <cfRule type="expression" dxfId="945" priority="5466">
      <formula>IF(ISNUMBER(FIND("=", _xlfn.FORMULATEXT(XEV147))), FALSE, ISNUMBER(XEV147))</formula>
    </cfRule>
    <cfRule type="expression" dxfId="944" priority="4295">
      <formula>IF(ISNUMBER(FIND("=", _xlfn.FORMULATEXT(XEV149))), FALSE, ISNUMBER(XEV149))</formula>
    </cfRule>
    <cfRule type="expression" dxfId="943" priority="5468">
      <formula>IF(_xlfn.ISFORMULA(A164), NOT(ISNUMBER(SEARCH("!", _xlfn.FORMULATEXT(A164)))), FALSE)</formula>
    </cfRule>
    <cfRule type="expression" dxfId="942" priority="5467">
      <formula>IF(AND(_xlfn.ISFORMULA(A164), ISNUMBER(SEARCH("!", _xlfn.FORMULATEXT(A164)))), TRUE, FALSE)</formula>
    </cfRule>
    <cfRule type="expression" dxfId="941" priority="4296">
      <formula>IF(AND(_xlfn.ISFORMULA(A164), ISNUMBER(SEARCH("!", _xlfn.FORMULATEXT(A164)))), TRUE, FALSE)</formula>
    </cfRule>
  </conditionalFormatting>
  <conditionalFormatting sqref="A167:I167 A160:A161">
    <cfRule type="expression" dxfId="940" priority="4046">
      <formula>IF(ISNUMBER(FIND("=", _xlfn.FORMULATEXT(XEV201))), FALSE, ISNUMBER(XEV201))</formula>
    </cfRule>
  </conditionalFormatting>
  <conditionalFormatting sqref="A167:I168">
    <cfRule type="expression" dxfId="939" priority="5454">
      <formula>IF(ISNUMBER(FIND("=", _xlfn.FORMULATEXT(XEV151))), FALSE, ISNUMBER(XEV151))</formula>
    </cfRule>
    <cfRule type="expression" dxfId="938" priority="5455">
      <formula>IF(AND(_xlfn.ISFORMULA(A167), ISNUMBER(SEARCH("!", _xlfn.FORMULATEXT(A167)))), TRUE, FALSE)</formula>
    </cfRule>
    <cfRule type="expression" dxfId="937" priority="5456">
      <formula>IF(_xlfn.ISFORMULA(A167), NOT(ISNUMBER(SEARCH("!", _xlfn.FORMULATEXT(A167)))), FALSE)</formula>
    </cfRule>
  </conditionalFormatting>
  <conditionalFormatting sqref="A168:I168 A162:A163">
    <cfRule type="expression" dxfId="936" priority="3605">
      <formula>IF(ISNUMBER(FIND("=", _xlfn.FORMULATEXT(XEV202))), FALSE, ISNUMBER(XEV202))</formula>
    </cfRule>
  </conditionalFormatting>
  <conditionalFormatting sqref="A170:I170">
    <cfRule type="expression" dxfId="935" priority="5475">
      <formula>IF(ISNUMBER(FIND("=", _xlfn.FORMULATEXT(XEV148))), FALSE, ISNUMBER(XEV148))</formula>
    </cfRule>
    <cfRule type="expression" dxfId="934" priority="5476">
      <formula>IF(AND(_xlfn.ISFORMULA(A170), ISNUMBER(SEARCH("!", _xlfn.FORMULATEXT(A170)))), TRUE, FALSE)</formula>
    </cfRule>
    <cfRule type="expression" dxfId="933" priority="5477">
      <formula>IF(_xlfn.ISFORMULA(A170), NOT(ISNUMBER(SEARCH("!", _xlfn.FORMULATEXT(A170)))), FALSE)</formula>
    </cfRule>
  </conditionalFormatting>
  <conditionalFormatting sqref="A172:I173 A222:FO225">
    <cfRule type="expression" dxfId="932" priority="1178">
      <formula>IF(_xlfn.ISFORMULA(A172), NOT(ISNUMBER(SEARCH("!", _xlfn.FORMULATEXT(A172)))), FALSE)</formula>
    </cfRule>
    <cfRule type="expression" dxfId="931" priority="1177">
      <formula>IF(AND(_xlfn.ISFORMULA(A172), ISNUMBER(SEARCH("!", _xlfn.FORMULATEXT(A172)))), TRUE, FALSE)</formula>
    </cfRule>
  </conditionalFormatting>
  <conditionalFormatting sqref="A174:I175 A176:A177 C176:I177 J176:XFD179 A179 C179:I179 A189:A190 A191:I192 FO191:FO198 A193:A194 A196:I198 A203:I205 G204:FO204">
    <cfRule type="expression" dxfId="930" priority="502">
      <formula>IF(AND(_xlfn.ISFORMULA(A174), ISNUMBER(SEARCH("!", _xlfn.FORMULATEXT(A174)))), TRUE, FALSE)</formula>
    </cfRule>
    <cfRule type="expression" dxfId="929" priority="503">
      <formula>IF(_xlfn.ISFORMULA(A174), NOT(ISNUMBER(SEARCH("!", _xlfn.FORMULATEXT(A174)))), FALSE)</formula>
    </cfRule>
  </conditionalFormatting>
  <conditionalFormatting sqref="A187:I189 A217:I219">
    <cfRule type="expression" dxfId="928" priority="4276">
      <formula>IF(_xlfn.ISFORMULA(A187), NOT(ISNUMBER(SEARCH("!", _xlfn.FORMULATEXT(A187)))), FALSE)</formula>
    </cfRule>
    <cfRule type="expression" dxfId="927" priority="4275">
      <formula>IF(AND(_xlfn.ISFORMULA(A187), ISNUMBER(SEARCH("!", _xlfn.FORMULATEXT(A187)))), TRUE, FALSE)</formula>
    </cfRule>
    <cfRule type="expression" dxfId="926" priority="4274">
      <formula>IF(ISNUMBER(FIND("=", _xlfn.FORMULATEXT(XEV151))), FALSE, ISNUMBER(XEV151))</formula>
    </cfRule>
  </conditionalFormatting>
  <conditionalFormatting sqref="A191:I191 A192:A193 A195:A198 A295:I295">
    <cfRule type="expression" dxfId="925" priority="1230">
      <formula>IF(ISNUMBER(FIND("=", _xlfn.FORMULATEXT(XEV168))), FALSE, ISNUMBER(XEV168))</formula>
    </cfRule>
    <cfRule type="expression" dxfId="924" priority="1231">
      <formula>IF(AND(_xlfn.ISFORMULA(A191), ISNUMBER(SEARCH("!", _xlfn.FORMULATEXT(A191)))), TRUE, FALSE)</formula>
    </cfRule>
    <cfRule type="expression" dxfId="923" priority="1232">
      <formula>IF(_xlfn.ISFORMULA(A191), NOT(ISNUMBER(SEARCH("!", _xlfn.FORMULATEXT(A191)))), FALSE)</formula>
    </cfRule>
  </conditionalFormatting>
  <conditionalFormatting sqref="A191:I192 A193:A194 A196:I198 A203:I205 A174:I175 A176:A177 C176:I177 J176:XFD179 A179 C179:I179 A189:A190 FO191:FO198 G204:FO204">
    <cfRule type="expression" dxfId="922" priority="501">
      <formula>IF(ISNUMBER(FIND("=", _xlfn.FORMULATEXT(XEV150))), FALSE, ISNUMBER(XEV150))</formula>
    </cfRule>
  </conditionalFormatting>
  <conditionalFormatting sqref="A191:I195 A200 G200:I200 A202:A204">
    <cfRule type="expression" dxfId="921" priority="223">
      <formula>IF(AND(_xlfn.ISFORMULA(A191), ISNUMBER(SEARCH("!", _xlfn.FORMULATEXT(A191)))), TRUE, FALSE)</formula>
    </cfRule>
    <cfRule type="expression" dxfId="920" priority="222">
      <formula>IF(ISNUMBER(FIND("=", _xlfn.FORMULATEXT(XEV155))), FALSE, ISNUMBER(XEV155))</formula>
    </cfRule>
    <cfRule type="expression" dxfId="919" priority="224">
      <formula>IF(_xlfn.ISFORMULA(A191), NOT(ISNUMBER(SEARCH("!", _xlfn.FORMULATEXT(A191)))), FALSE)</formula>
    </cfRule>
  </conditionalFormatting>
  <conditionalFormatting sqref="A192:I194 A195:A198 G195:I198">
    <cfRule type="expression" dxfId="918" priority="5757">
      <formula>IF(ISNUMBER(FIND("=", _xlfn.FORMULATEXT(XEV164))), FALSE, ISNUMBER(XEV164))</formula>
    </cfRule>
    <cfRule type="expression" dxfId="917" priority="5758">
      <formula>IF(AND(_xlfn.ISFORMULA(A192), ISNUMBER(SEARCH("!", _xlfn.FORMULATEXT(A192)))), TRUE, FALSE)</formula>
    </cfRule>
    <cfRule type="expression" dxfId="916" priority="5759">
      <formula>IF(_xlfn.ISFORMULA(A192), NOT(ISNUMBER(SEARCH("!", _xlfn.FORMULATEXT(A192)))), FALSE)</formula>
    </cfRule>
  </conditionalFormatting>
  <conditionalFormatting sqref="A192:I198 A12:I50 A187:A191 J190:XFD198">
    <cfRule type="expression" dxfId="915" priority="735">
      <formula>IF(ISNUMBER(FIND("=", _xlfn.FORMULATEXT(XEV6))), FALSE, ISNUMBER(XEV6))</formula>
    </cfRule>
  </conditionalFormatting>
  <conditionalFormatting sqref="A193:I193 G194:I194">
    <cfRule type="expression" dxfId="914" priority="3567">
      <formula>IF(_xlfn.ISFORMULA(A193), NOT(ISNUMBER(SEARCH("!", _xlfn.FORMULATEXT(A193)))), FALSE)</formula>
    </cfRule>
    <cfRule type="expression" dxfId="913" priority="3566">
      <formula>IF(AND(_xlfn.ISFORMULA(A193), ISNUMBER(SEARCH("!", _xlfn.FORMULATEXT(A193)))), TRUE, FALSE)</formula>
    </cfRule>
    <cfRule type="expression" dxfId="912" priority="3565">
      <formula>IF(ISNUMBER(FIND("=", _xlfn.FORMULATEXT(XEV159))), FALSE, ISNUMBER(XEV159))</formula>
    </cfRule>
  </conditionalFormatting>
  <conditionalFormatting sqref="A194:I194 C187:XFD198 A222:I223 J222:FO225 A211:I211 A213:I213">
    <cfRule type="expression" dxfId="911" priority="551">
      <formula>IF(ISNUMBER(FIND("=", _xlfn.FORMULATEXT(XEV172))), FALSE, ISNUMBER(XEV172))</formula>
    </cfRule>
  </conditionalFormatting>
  <conditionalFormatting sqref="A195:I195">
    <cfRule type="expression" dxfId="910" priority="2618">
      <formula>IF(_xlfn.ISFORMULA(A195), NOT(ISNUMBER(SEARCH("!", _xlfn.FORMULATEXT(A195)))), FALSE)</formula>
    </cfRule>
    <cfRule type="expression" dxfId="909" priority="2617">
      <formula>IF(AND(_xlfn.ISFORMULA(A195), ISNUMBER(SEARCH("!", _xlfn.FORMULATEXT(A195)))), TRUE, FALSE)</formula>
    </cfRule>
    <cfRule type="expression" dxfId="908" priority="2616">
      <formula>IF(ISNUMBER(FIND("=", _xlfn.FORMULATEXT(XEV175))), FALSE, ISNUMBER(XEV175))</formula>
    </cfRule>
  </conditionalFormatting>
  <conditionalFormatting sqref="A195:I197 G223:FO223 G189:I189">
    <cfRule type="expression" dxfId="907" priority="311">
      <formula>IF(ISNUMBER(FIND("=", _xlfn.FORMULATEXT(XEV158))), FALSE, ISNUMBER(XEV158))</formula>
    </cfRule>
  </conditionalFormatting>
  <conditionalFormatting sqref="A198:I198">
    <cfRule type="expression" dxfId="906" priority="2838">
      <formula>IF(ISNUMBER(FIND("=", _xlfn.FORMULATEXT(XEV159))), FALSE, ISNUMBER(XEV159))</formula>
    </cfRule>
    <cfRule type="expression" dxfId="905" priority="2840">
      <formula>IF(_xlfn.ISFORMULA(A198), NOT(ISNUMBER(SEARCH("!", _xlfn.FORMULATEXT(A198)))), FALSE)</formula>
    </cfRule>
    <cfRule type="expression" dxfId="904" priority="2839">
      <formula>IF(AND(_xlfn.ISFORMULA(A198), ISNUMBER(SEARCH("!", _xlfn.FORMULATEXT(A198)))), TRUE, FALSE)</formula>
    </cfRule>
  </conditionalFormatting>
  <conditionalFormatting sqref="A202:I202 J202:XFD205 J200:FO200">
    <cfRule type="expression" dxfId="903" priority="1758">
      <formula>IF(ISNUMBER(FIND("=", _xlfn.FORMULATEXT(XEV180))), FALSE, ISNUMBER(XEV180))</formula>
    </cfRule>
  </conditionalFormatting>
  <conditionalFormatting sqref="A208:I208">
    <cfRule type="expression" dxfId="902" priority="5674">
      <formula>IF(AND(_xlfn.ISFORMULA(A208), ISNUMBER(SEARCH("!", _xlfn.FORMULATEXT(A208)))), TRUE, FALSE)</formula>
    </cfRule>
    <cfRule type="expression" dxfId="901" priority="5673">
      <formula>IF(ISNUMBER(FIND("=", _xlfn.FORMULATEXT(XEV147))), FALSE, ISNUMBER(XEV147))</formula>
    </cfRule>
    <cfRule type="expression" dxfId="900" priority="5675">
      <formula>IF(_xlfn.ISFORMULA(A208), NOT(ISNUMBER(SEARCH("!", _xlfn.FORMULATEXT(A208)))), FALSE)</formula>
    </cfRule>
  </conditionalFormatting>
  <conditionalFormatting sqref="A212:I212 J212:FO213">
    <cfRule type="expression" dxfId="899" priority="5513">
      <formula>IF(_xlfn.ISFORMULA(A212), NOT(ISNUMBER(SEARCH("!", _xlfn.FORMULATEXT(A212)))), FALSE)</formula>
    </cfRule>
    <cfRule type="expression" dxfId="898" priority="5512">
      <formula>IF(AND(_xlfn.ISFORMULA(A212), ISNUMBER(SEARCH("!", _xlfn.FORMULATEXT(A212)))), TRUE, FALSE)</formula>
    </cfRule>
    <cfRule type="expression" dxfId="897" priority="5511">
      <formula>IF(ISNUMBER(FIND("=", _xlfn.FORMULATEXT(XEV160))), FALSE, ISNUMBER(XEV160))</formula>
    </cfRule>
  </conditionalFormatting>
  <conditionalFormatting sqref="A213:I213 A231:FO232">
    <cfRule type="expression" dxfId="896" priority="1191">
      <formula>IF(ISNUMBER(FIND("=", _xlfn.FORMULATEXT(XEV188))), FALSE, ISNUMBER(XEV188))</formula>
    </cfRule>
    <cfRule type="expression" dxfId="895" priority="1192">
      <formula>IF(AND(_xlfn.ISFORMULA(A213), ISNUMBER(SEARCH("!", _xlfn.FORMULATEXT(A213)))), TRUE, FALSE)</formula>
    </cfRule>
    <cfRule type="expression" dxfId="894" priority="1193">
      <formula>IF(_xlfn.ISFORMULA(A213), NOT(ISNUMBER(SEARCH("!", _xlfn.FORMULATEXT(A213)))), FALSE)</formula>
    </cfRule>
  </conditionalFormatting>
  <conditionalFormatting sqref="A215:I215">
    <cfRule type="expression" dxfId="893" priority="5595">
      <formula>IF(ISNUMBER(FIND("=", _xlfn.FORMULATEXT(XEV160))), FALSE, ISNUMBER(XEV160))</formula>
    </cfRule>
    <cfRule type="expression" dxfId="892" priority="5596">
      <formula>IF(AND(_xlfn.ISFORMULA(A215), ISNUMBER(SEARCH("!", _xlfn.FORMULATEXT(A215)))), TRUE, FALSE)</formula>
    </cfRule>
    <cfRule type="expression" dxfId="891" priority="5597">
      <formula>IF(_xlfn.ISFORMULA(A215), NOT(ISNUMBER(SEARCH("!", _xlfn.FORMULATEXT(A215)))), FALSE)</formula>
    </cfRule>
  </conditionalFormatting>
  <conditionalFormatting sqref="A217:I219">
    <cfRule type="expression" dxfId="890" priority="317">
      <formula>IF(ISNUMBER(FIND("=", _xlfn.FORMULATEXT(XEV183))), FALSE, ISNUMBER(XEV183))</formula>
    </cfRule>
    <cfRule type="expression" dxfId="889" priority="319">
      <formula>IF(_xlfn.ISFORMULA(A217), NOT(ISNUMBER(SEARCH("!", _xlfn.FORMULATEXT(A217)))), FALSE)</formula>
    </cfRule>
    <cfRule type="expression" dxfId="888" priority="318">
      <formula>IF(AND(_xlfn.ISFORMULA(A217), ISNUMBER(SEARCH("!", _xlfn.FORMULATEXT(A217)))), TRUE, FALSE)</formula>
    </cfRule>
  </conditionalFormatting>
  <conditionalFormatting sqref="A219:I221 A271:I271">
    <cfRule type="expression" dxfId="887" priority="1968">
      <formula>IF(ISNUMBER(FIND("=", _xlfn.FORMULATEXT(XEV155))), FALSE, ISNUMBER(XEV155))</formula>
    </cfRule>
    <cfRule type="expression" dxfId="886" priority="1969">
      <formula>IF(AND(_xlfn.ISFORMULA(A219), ISNUMBER(SEARCH("!", _xlfn.FORMULATEXT(A219)))), TRUE, FALSE)</formula>
    </cfRule>
    <cfRule type="expression" dxfId="885" priority="1970">
      <formula>IF(_xlfn.ISFORMULA(A219), NOT(ISNUMBER(SEARCH("!", _xlfn.FORMULATEXT(A219)))), FALSE)</formula>
    </cfRule>
  </conditionalFormatting>
  <conditionalFormatting sqref="A220:I221">
    <cfRule type="expression" dxfId="884" priority="5920">
      <formula>IF(AND(_xlfn.ISFORMULA(A220), ISNUMBER(SEARCH("!", _xlfn.FORMULATEXT(A220)))), TRUE, FALSE)</formula>
    </cfRule>
    <cfRule type="expression" dxfId="883" priority="5919">
      <formula>IF(ISNUMBER(FIND("=", _xlfn.FORMULATEXT(XEV170))), FALSE, ISNUMBER(XEV170))</formula>
    </cfRule>
    <cfRule type="expression" dxfId="882" priority="5921">
      <formula>IF(_xlfn.ISFORMULA(A220), NOT(ISNUMBER(SEARCH("!", _xlfn.FORMULATEXT(A220)))), FALSE)</formula>
    </cfRule>
    <cfRule type="expression" dxfId="881" priority="296">
      <formula>IF(ISNUMBER(FIND("=", _xlfn.FORMULATEXT(XEV185))), FALSE, ISNUMBER(XEV185))</formula>
    </cfRule>
    <cfRule type="expression" dxfId="880" priority="298">
      <formula>IF(_xlfn.ISFORMULA(A220), NOT(ISNUMBER(SEARCH("!", _xlfn.FORMULATEXT(A220)))), FALSE)</formula>
    </cfRule>
    <cfRule type="expression" dxfId="879" priority="297">
      <formula>IF(AND(_xlfn.ISFORMULA(A220), ISNUMBER(SEARCH("!", _xlfn.FORMULATEXT(A220)))), TRUE, FALSE)</formula>
    </cfRule>
  </conditionalFormatting>
  <conditionalFormatting sqref="A221:I221 B222">
    <cfRule type="expression" dxfId="878" priority="5915">
      <formula>IF(_xlfn.ISFORMULA(A221), NOT(ISNUMBER(SEARCH("!", _xlfn.FORMULATEXT(A221)))), FALSE)</formula>
    </cfRule>
    <cfRule type="expression" dxfId="877" priority="5914">
      <formula>IF(AND(_xlfn.ISFORMULA(A221), ISNUMBER(SEARCH("!", _xlfn.FORMULATEXT(A221)))), TRUE, FALSE)</formula>
    </cfRule>
    <cfRule type="expression" dxfId="876" priority="5913">
      <formula>IF(ISNUMBER(FIND("=", _xlfn.FORMULATEXT(XEV170))), FALSE, ISNUMBER(XEV170))</formula>
    </cfRule>
  </conditionalFormatting>
  <conditionalFormatting sqref="A223:I224">
    <cfRule type="expression" dxfId="875" priority="219">
      <formula>IF(ISNUMBER(FIND("=", _xlfn.FORMULATEXT(XEV192))), FALSE, ISNUMBER(XEV192))</formula>
    </cfRule>
    <cfRule type="expression" dxfId="874" priority="220">
      <formula>IF(AND(_xlfn.ISFORMULA(A223), ISNUMBER(SEARCH("!", _xlfn.FORMULATEXT(A223)))), TRUE, FALSE)</formula>
    </cfRule>
    <cfRule type="expression" dxfId="873" priority="221">
      <formula>IF(_xlfn.ISFORMULA(A223), NOT(ISNUMBER(SEARCH("!", _xlfn.FORMULATEXT(A223)))), FALSE)</formula>
    </cfRule>
    <cfRule type="expression" dxfId="872" priority="263">
      <formula>IF(_xlfn.ISFORMULA(A223), NOT(ISNUMBER(SEARCH("!", _xlfn.FORMULATEXT(A223)))), FALSE)</formula>
    </cfRule>
    <cfRule type="expression" dxfId="871" priority="262">
      <formula>IF(AND(_xlfn.ISFORMULA(A223), ISNUMBER(SEARCH("!", _xlfn.FORMULATEXT(A223)))), TRUE, FALSE)</formula>
    </cfRule>
    <cfRule type="expression" dxfId="870" priority="261">
      <formula>IF(ISNUMBER(FIND("=", _xlfn.FORMULATEXT(XEV195))), FALSE, ISNUMBER(XEV195))</formula>
    </cfRule>
  </conditionalFormatting>
  <conditionalFormatting sqref="A224:I225">
    <cfRule type="expression" dxfId="869" priority="218">
      <formula>IF(_xlfn.ISFORMULA(A224), NOT(ISNUMBER(SEARCH("!", _xlfn.FORMULATEXT(A224)))), FALSE)</formula>
    </cfRule>
    <cfRule type="expression" dxfId="868" priority="5622">
      <formula>IF(ISNUMBER(FIND("=", _xlfn.FORMULATEXT(XEV155))), FALSE, ISNUMBER(XEV155))</formula>
    </cfRule>
    <cfRule type="expression" dxfId="867" priority="216">
      <formula>IF(ISNUMBER(FIND("=", _xlfn.FORMULATEXT(XEV192))), FALSE, ISNUMBER(XEV192))</formula>
    </cfRule>
    <cfRule type="expression" dxfId="866" priority="217">
      <formula>IF(AND(_xlfn.ISFORMULA(A224), ISNUMBER(SEARCH("!", _xlfn.FORMULATEXT(A224)))), TRUE, FALSE)</formula>
    </cfRule>
    <cfRule type="expression" dxfId="865" priority="5624">
      <formula>IF(_xlfn.ISFORMULA(A224), NOT(ISNUMBER(SEARCH("!", _xlfn.FORMULATEXT(A224)))), FALSE)</formula>
    </cfRule>
    <cfRule type="expression" dxfId="864" priority="5623">
      <formula>IF(AND(_xlfn.ISFORMULA(A224), ISNUMBER(SEARCH("!", _xlfn.FORMULATEXT(A224)))), TRUE, FALSE)</formula>
    </cfRule>
  </conditionalFormatting>
  <conditionalFormatting sqref="A232:I233 A190:I194 A195:A196 A198:I198 C184:I184">
    <cfRule type="expression" dxfId="863" priority="1224">
      <formula>IF(ISNUMBER(FIND("=", _xlfn.FORMULATEXT(XEV158))), FALSE, ISNUMBER(XEV158))</formula>
    </cfRule>
  </conditionalFormatting>
  <conditionalFormatting sqref="A236:I237 G237:FO266 A238:A239 C238:I239 J238:XFD241 A249:A253 J252:XFD260 A254:I260">
    <cfRule type="expression" dxfId="862" priority="33">
      <formula>IF(_xlfn.ISFORMULA(A236), NOT(ISNUMBER(SEARCH("!", _xlfn.FORMULATEXT(A236)))), FALSE)</formula>
    </cfRule>
    <cfRule type="expression" dxfId="861" priority="32">
      <formula>IF(AND(_xlfn.ISFORMULA(A236), ISNUMBER(SEARCH("!", _xlfn.FORMULATEXT(A236)))), TRUE, FALSE)</formula>
    </cfRule>
  </conditionalFormatting>
  <conditionalFormatting sqref="A237:I253 G237:FO266">
    <cfRule type="expression" dxfId="860" priority="5608">
      <formula>IF(AND(_xlfn.ISFORMULA(A237), ISNUMBER(SEARCH("!", _xlfn.FORMULATEXT(A237)))), TRUE, FALSE)</formula>
    </cfRule>
    <cfRule type="expression" dxfId="859" priority="5609">
      <formula>IF(_xlfn.ISFORMULA(A237), NOT(ISNUMBER(SEARCH("!", _xlfn.FORMULATEXT(A237)))), FALSE)</formula>
    </cfRule>
  </conditionalFormatting>
  <conditionalFormatting sqref="A238:I254">
    <cfRule type="expression" dxfId="858" priority="5645">
      <formula>IF(_xlfn.ISFORMULA(A238), NOT(ISNUMBER(SEARCH("!", _xlfn.FORMULATEXT(A238)))), FALSE)</formula>
    </cfRule>
    <cfRule type="expression" dxfId="857" priority="5643">
      <formula>IF(ISNUMBER(FIND("=", _xlfn.FORMULATEXT(XEV155))), FALSE, ISNUMBER(XEV155))</formula>
    </cfRule>
    <cfRule type="expression" dxfId="856" priority="5644">
      <formula>IF(AND(_xlfn.ISFORMULA(A238), ISNUMBER(SEARCH("!", _xlfn.FORMULATEXT(A238)))), TRUE, FALSE)</formula>
    </cfRule>
  </conditionalFormatting>
  <conditionalFormatting sqref="A254:I256 G254:FO260 A257:A260">
    <cfRule type="expression" dxfId="855" priority="140">
      <formula>IF(AND(_xlfn.ISFORMULA(A254), ISNUMBER(SEARCH("!", _xlfn.FORMULATEXT(A254)))), TRUE, FALSE)</formula>
    </cfRule>
    <cfRule type="expression" dxfId="854" priority="141">
      <formula>IF(_xlfn.ISFORMULA(A254), NOT(ISNUMBER(SEARCH("!", _xlfn.FORMULATEXT(A254)))), FALSE)</formula>
    </cfRule>
    <cfRule type="expression" dxfId="853" priority="139">
      <formula>IF(ISNUMBER(FIND("=", _xlfn.FORMULATEXT(XEV280))), FALSE, ISNUMBER(XEV280))</formula>
    </cfRule>
  </conditionalFormatting>
  <conditionalFormatting sqref="A255:I266 A205">
    <cfRule type="expression" dxfId="852" priority="340">
      <formula>IF(ISNUMBER(FIND("=", _xlfn.FORMULATEXT(XEV159))), FALSE, ISNUMBER(XEV159))</formula>
    </cfRule>
  </conditionalFormatting>
  <conditionalFormatting sqref="A271:I271">
    <cfRule type="expression" dxfId="851" priority="5386">
      <formula>IF(AND(_xlfn.ISFORMULA(A271), ISNUMBER(SEARCH("!", _xlfn.FORMULATEXT(A271)))), TRUE, FALSE)</formula>
    </cfRule>
    <cfRule type="expression" dxfId="850" priority="5912">
      <formula>IF(_xlfn.ISFORMULA(A271), NOT(ISNUMBER(SEARCH("!", _xlfn.FORMULATEXT(A271)))), FALSE)</formula>
    </cfRule>
    <cfRule type="expression" dxfId="849" priority="5910">
      <formula>IF(ISNUMBER(FIND("=", _xlfn.FORMULATEXT(XEV171))), FALSE, ISNUMBER(XEV171))</formula>
    </cfRule>
    <cfRule type="expression" dxfId="848" priority="5385">
      <formula>IF(ISNUMBER(FIND("=", _xlfn.FORMULATEXT(XEV209))), FALSE, ISNUMBER(XEV209))</formula>
    </cfRule>
    <cfRule type="expression" dxfId="847" priority="5911">
      <formula>IF(AND(_xlfn.ISFORMULA(A271), ISNUMBER(SEARCH("!", _xlfn.FORMULATEXT(A271)))), TRUE, FALSE)</formula>
    </cfRule>
    <cfRule type="expression" dxfId="846" priority="5387">
      <formula>IF(_xlfn.ISFORMULA(A271), NOT(ISNUMBER(SEARCH("!", _xlfn.FORMULATEXT(A271)))), FALSE)</formula>
    </cfRule>
  </conditionalFormatting>
  <conditionalFormatting sqref="A272:I272 A196:A197 A175">
    <cfRule type="expression" dxfId="845" priority="2028">
      <formula>IF(ISNUMBER(FIND("=", _xlfn.FORMULATEXT(XEV181))), FALSE, ISNUMBER(XEV181))</formula>
    </cfRule>
  </conditionalFormatting>
  <conditionalFormatting sqref="A272:I272">
    <cfRule type="expression" dxfId="844" priority="5654">
      <formula>IF(_xlfn.ISFORMULA(A272), NOT(ISNUMBER(SEARCH("!", _xlfn.FORMULATEXT(A272)))), FALSE)</formula>
    </cfRule>
    <cfRule type="expression" dxfId="843" priority="5652">
      <formula>IF(ISNUMBER(FIND("=", _xlfn.FORMULATEXT(XEV171))), FALSE, ISNUMBER(XEV171))</formula>
    </cfRule>
    <cfRule type="expression" dxfId="842" priority="4229">
      <formula>IF(ISNUMBER(FIND("=", _xlfn.FORMULATEXT(XEV207))), FALSE, ISNUMBER(XEV207))</formula>
    </cfRule>
    <cfRule type="expression" dxfId="841" priority="4230">
      <formula>IF(AND(_xlfn.ISFORMULA(A272), ISNUMBER(SEARCH("!", _xlfn.FORMULATEXT(A272)))), TRUE, FALSE)</formula>
    </cfRule>
    <cfRule type="expression" dxfId="840" priority="4231">
      <formula>IF(_xlfn.ISFORMULA(A272), NOT(ISNUMBER(SEARCH("!", _xlfn.FORMULATEXT(A272)))), FALSE)</formula>
    </cfRule>
    <cfRule type="expression" dxfId="839" priority="5653">
      <formula>IF(AND(_xlfn.ISFORMULA(A272), ISNUMBER(SEARCH("!", _xlfn.FORMULATEXT(A272)))), TRUE, FALSE)</formula>
    </cfRule>
  </conditionalFormatting>
  <conditionalFormatting sqref="A273:I273">
    <cfRule type="expression" dxfId="838" priority="5863">
      <formula>IF(AND(_xlfn.ISFORMULA(A273), ISNUMBER(SEARCH("!", _xlfn.FORMULATEXT(A273)))), TRUE, FALSE)</formula>
    </cfRule>
    <cfRule type="expression" dxfId="837" priority="5864">
      <formula>IF(_xlfn.ISFORMULA(A273), NOT(ISNUMBER(SEARCH("!", _xlfn.FORMULATEXT(A273)))), FALSE)</formula>
    </cfRule>
    <cfRule type="expression" dxfId="836" priority="4226">
      <formula>IF(ISNUMBER(FIND("=", _xlfn.FORMULATEXT(XEV207))), FALSE, ISNUMBER(XEV207))</formula>
    </cfRule>
    <cfRule type="expression" dxfId="835" priority="4227">
      <formula>IF(AND(_xlfn.ISFORMULA(A273), ISNUMBER(SEARCH("!", _xlfn.FORMULATEXT(A273)))), TRUE, FALSE)</formula>
    </cfRule>
    <cfRule type="expression" dxfId="834" priority="4228">
      <formula>IF(_xlfn.ISFORMULA(A273), NOT(ISNUMBER(SEARCH("!", _xlfn.FORMULATEXT(A273)))), FALSE)</formula>
    </cfRule>
    <cfRule type="expression" dxfId="833" priority="5862">
      <formula>IF(ISNUMBER(FIND("=", _xlfn.FORMULATEXT(XEV171))), FALSE, ISNUMBER(XEV171))</formula>
    </cfRule>
  </conditionalFormatting>
  <conditionalFormatting sqref="A277:I279 G278:FO278 H279:FO280">
    <cfRule type="expression" dxfId="832" priority="1151">
      <formula>IF(_xlfn.ISFORMULA(A277), NOT(ISNUMBER(SEARCH("!", _xlfn.FORMULATEXT(A277)))), FALSE)</formula>
    </cfRule>
    <cfRule type="expression" dxfId="831" priority="1150">
      <formula>IF(AND(_xlfn.ISFORMULA(A277), ISNUMBER(SEARCH("!", _xlfn.FORMULATEXT(A277)))), TRUE, FALSE)</formula>
    </cfRule>
    <cfRule type="expression" dxfId="830" priority="1149">
      <formula>IF(ISNUMBER(FIND("=", _xlfn.FORMULATEXT(XEV210))), FALSE, ISNUMBER(XEV210))</formula>
    </cfRule>
  </conditionalFormatting>
  <conditionalFormatting sqref="A281:I281">
    <cfRule type="expression" dxfId="829" priority="5323">
      <formula>IF(AND(_xlfn.ISFORMULA(A281), ISNUMBER(SEARCH("!", _xlfn.FORMULATEXT(A281)))), TRUE, FALSE)</formula>
    </cfRule>
    <cfRule type="expression" dxfId="828" priority="5322">
      <formula>IF(ISNUMBER(FIND("=", _xlfn.FORMULATEXT(XEV215))), FALSE, ISNUMBER(XEV215))</formula>
    </cfRule>
    <cfRule type="expression" dxfId="827" priority="1464">
      <formula>IF(ISNUMBER(FIND("=", _xlfn.FORMULATEXT(XEV226))), FALSE, ISNUMBER(XEV226))</formula>
    </cfRule>
    <cfRule type="expression" dxfId="826" priority="1465">
      <formula>IF(AND(_xlfn.ISFORMULA(A281), ISNUMBER(SEARCH("!", _xlfn.FORMULATEXT(A281)))), TRUE, FALSE)</formula>
    </cfRule>
    <cfRule type="expression" dxfId="825" priority="1466">
      <formula>IF(_xlfn.ISFORMULA(A281), NOT(ISNUMBER(SEARCH("!", _xlfn.FORMULATEXT(A281)))), FALSE)</formula>
    </cfRule>
    <cfRule type="expression" dxfId="824" priority="5324">
      <formula>IF(_xlfn.ISFORMULA(A281), NOT(ISNUMBER(SEARCH("!", _xlfn.FORMULATEXT(A281)))), FALSE)</formula>
    </cfRule>
  </conditionalFormatting>
  <conditionalFormatting sqref="A282:I282">
    <cfRule type="expression" dxfId="823" priority="1401">
      <formula>IF(ISNUMBER(FIND("=", _xlfn.FORMULATEXT(XEV226))), FALSE, ISNUMBER(XEV226))</formula>
    </cfRule>
    <cfRule type="expression" dxfId="822" priority="1402">
      <formula>IF(AND(_xlfn.ISFORMULA(A282), ISNUMBER(SEARCH("!", _xlfn.FORMULATEXT(A282)))), TRUE, FALSE)</formula>
    </cfRule>
    <cfRule type="expression" dxfId="821" priority="1403">
      <formula>IF(_xlfn.ISFORMULA(A282), NOT(ISNUMBER(SEARCH("!", _xlfn.FORMULATEXT(A282)))), FALSE)</formula>
    </cfRule>
    <cfRule type="expression" dxfId="820" priority="5357">
      <formula>IF(_xlfn.ISFORMULA(A282), NOT(ISNUMBER(SEARCH("!", _xlfn.FORMULATEXT(A282)))), FALSE)</formula>
    </cfRule>
    <cfRule type="expression" dxfId="819" priority="5356">
      <formula>IF(AND(_xlfn.ISFORMULA(A282), ISNUMBER(SEARCH("!", _xlfn.FORMULATEXT(A282)))), TRUE, FALSE)</formula>
    </cfRule>
    <cfRule type="expression" dxfId="818" priority="5355">
      <formula>IF(ISNUMBER(FIND("=", _xlfn.FORMULATEXT(XEV235))), FALSE, ISNUMBER(XEV235))</formula>
    </cfRule>
  </conditionalFormatting>
  <conditionalFormatting sqref="A283:I283">
    <cfRule type="expression" dxfId="817" priority="1988">
      <formula>IF(_xlfn.ISFORMULA(A283), NOT(ISNUMBER(SEARCH("!", _xlfn.FORMULATEXT(A283)))), FALSE)</formula>
    </cfRule>
    <cfRule type="expression" dxfId="816" priority="1986">
      <formula>IF(ISNUMBER(FIND("=", _xlfn.FORMULATEXT(XEV235))), FALSE, ISNUMBER(XEV235))</formula>
    </cfRule>
    <cfRule type="expression" dxfId="815" priority="1987">
      <formula>IF(AND(_xlfn.ISFORMULA(A283), ISNUMBER(SEARCH("!", _xlfn.FORMULATEXT(A283)))), TRUE, FALSE)</formula>
    </cfRule>
  </conditionalFormatting>
  <conditionalFormatting sqref="A135:FO136 A162:I162 A181 A185 A189:A194 J194:XFD194 A195:I198 B218:B221 A287:I294 H290:FO290 A296:I1048576">
    <cfRule type="expression" dxfId="814" priority="555">
      <formula>IF(AND(_xlfn.ISFORMULA(A135), ISNUMBER(SEARCH("!", _xlfn.FORMULATEXT(A135)))), TRUE, FALSE)</formula>
    </cfRule>
    <cfRule type="expression" dxfId="813" priority="556">
      <formula>IF(_xlfn.ISFORMULA(A135), NOT(ISNUMBER(SEARCH("!", _xlfn.FORMULATEXT(A135)))), FALSE)</formula>
    </cfRule>
  </conditionalFormatting>
  <conditionalFormatting sqref="A137:FO137 A158:I161 A180 A193:A195 A196:I198 A216:I218 J216:FO221">
    <cfRule type="expression" dxfId="812" priority="693">
      <formula>IF(AND(_xlfn.ISFORMULA(A137), ISNUMBER(SEARCH("!", _xlfn.FORMULATEXT(A137)))), TRUE, FALSE)</formula>
    </cfRule>
    <cfRule type="expression" dxfId="811" priority="694">
      <formula>IF(_xlfn.ISFORMULA(A137), NOT(ISNUMBER(SEARCH("!", _xlfn.FORMULATEXT(A137)))), FALSE)</formula>
    </cfRule>
  </conditionalFormatting>
  <conditionalFormatting sqref="A159:FO159">
    <cfRule type="expression" dxfId="810" priority="4360">
      <formula>IF(_xlfn.ISFORMULA(A159), NOT(ISNUMBER(SEARCH("!", _xlfn.FORMULATEXT(A159)))), FALSE)</formula>
    </cfRule>
    <cfRule type="expression" dxfId="809" priority="4317">
      <formula>IF(AND(_xlfn.ISFORMULA(A159), ISNUMBER(SEARCH("!", _xlfn.FORMULATEXT(A159)))), TRUE, FALSE)</formula>
    </cfRule>
    <cfRule type="expression" dxfId="808" priority="4316">
      <formula>IF(ISNUMBER(FIND("=", _xlfn.FORMULATEXT(XEV150))), FALSE, ISNUMBER(XEV150))</formula>
    </cfRule>
    <cfRule type="expression" dxfId="807" priority="1235">
      <formula>IF(_xlfn.ISFORMULA(A159), NOT(ISNUMBER(SEARCH("!", _xlfn.FORMULATEXT(A159)))), FALSE)</formula>
    </cfRule>
    <cfRule type="expression" dxfId="806" priority="1233">
      <formula>IF(ISNUMBER(FIND("=", _xlfn.FORMULATEXT(XEV153))), FALSE, ISNUMBER(XEV153))</formula>
    </cfRule>
    <cfRule type="expression" dxfId="805" priority="1234">
      <formula>IF(AND(_xlfn.ISFORMULA(A159), ISNUMBER(SEARCH("!", _xlfn.FORMULATEXT(A159)))), TRUE, FALSE)</formula>
    </cfRule>
    <cfRule type="expression" dxfId="804" priority="4359">
      <formula>IF(AND(_xlfn.ISFORMULA(A159), ISNUMBER(SEARCH("!", _xlfn.FORMULATEXT(A159)))), TRUE, FALSE)</formula>
    </cfRule>
    <cfRule type="expression" dxfId="803" priority="4358">
      <formula>IF(ISNUMBER(FIND("=", _xlfn.FORMULATEXT(XEV152))), FALSE, ISNUMBER(XEV152))</formula>
    </cfRule>
    <cfRule type="expression" dxfId="802" priority="4318">
      <formula>IF(_xlfn.ISFORMULA(A159), NOT(ISNUMBER(SEARCH("!", _xlfn.FORMULATEXT(A159)))), FALSE)</formula>
    </cfRule>
  </conditionalFormatting>
  <conditionalFormatting sqref="A161:FO161">
    <cfRule type="expression" dxfId="801" priority="5510">
      <formula>IF(_xlfn.ISFORMULA(A161), NOT(ISNUMBER(SEARCH("!", _xlfn.FORMULATEXT(A161)))), FALSE)</formula>
    </cfRule>
    <cfRule type="expression" dxfId="800" priority="5508">
      <formula>IF(ISNUMBER(FIND("=", _xlfn.FORMULATEXT(XEV208))), FALSE, ISNUMBER(XEV208))</formula>
    </cfRule>
    <cfRule type="expression" dxfId="799" priority="5509">
      <formula>IF(AND(_xlfn.ISFORMULA(A161), ISNUMBER(SEARCH("!", _xlfn.FORMULATEXT(A161)))), TRUE, FALSE)</formula>
    </cfRule>
  </conditionalFormatting>
  <conditionalFormatting sqref="A169:FO169">
    <cfRule type="expression" dxfId="798" priority="4504">
      <formula>IF(_xlfn.ISFORMULA(A169), NOT(ISNUMBER(SEARCH("!", _xlfn.FORMULATEXT(A169)))), FALSE)</formula>
    </cfRule>
    <cfRule type="expression" dxfId="797" priority="4502">
      <formula>IF(ISNUMBER(FIND("=", _xlfn.FORMULATEXT(XEV148))), FALSE, ISNUMBER(XEV148))</formula>
    </cfRule>
    <cfRule type="expression" dxfId="796" priority="4503">
      <formula>IF(AND(_xlfn.ISFORMULA(A169), ISNUMBER(SEARCH("!", _xlfn.FORMULATEXT(A169)))), TRUE, FALSE)</formula>
    </cfRule>
    <cfRule type="expression" dxfId="795" priority="5438">
      <formula>IF(_xlfn.ISFORMULA(A169), NOT(ISNUMBER(SEARCH("!", _xlfn.FORMULATEXT(A169)))), FALSE)</formula>
    </cfRule>
    <cfRule type="expression" dxfId="794" priority="5437">
      <formula>IF(AND(_xlfn.ISFORMULA(A169), ISNUMBER(SEARCH("!", _xlfn.FORMULATEXT(A169)))), TRUE, FALSE)</formula>
    </cfRule>
    <cfRule type="expression" dxfId="793" priority="5436">
      <formula>IF(ISNUMBER(FIND("=", _xlfn.FORMULATEXT(XEV149))), FALSE, ISNUMBER(XEV149))</formula>
    </cfRule>
  </conditionalFormatting>
  <conditionalFormatting sqref="A214:FO214">
    <cfRule type="expression" dxfId="792" priority="4208">
      <formula>IF(ISNUMBER(FIND("=", _xlfn.FORMULATEXT(XEV188))), FALSE, ISNUMBER(XEV188))</formula>
    </cfRule>
    <cfRule type="expression" dxfId="791" priority="4210">
      <formula>IF(_xlfn.ISFORMULA(A214), NOT(ISNUMBER(SEARCH("!", _xlfn.FORMULATEXT(A214)))), FALSE)</formula>
    </cfRule>
    <cfRule type="expression" dxfId="790" priority="4209">
      <formula>IF(AND(_xlfn.ISFORMULA(A214), ISNUMBER(SEARCH("!", _xlfn.FORMULATEXT(A214)))), TRUE, FALSE)</formula>
    </cfRule>
  </conditionalFormatting>
  <conditionalFormatting sqref="A222:FO225 A172:I173">
    <cfRule type="expression" dxfId="789" priority="1176">
      <formula>IF(ISNUMBER(FIND("=", _xlfn.FORMULATEXT(XEV149))), FALSE, ISNUMBER(XEV149))</formula>
    </cfRule>
  </conditionalFormatting>
  <conditionalFormatting sqref="A224:FO224 G223:FO223 A235:I236 A226:FO228">
    <cfRule type="expression" dxfId="788" priority="252">
      <formula>IF(ISNUMBER(FIND("=", _xlfn.FORMULATEXT(XEV195))), FALSE, ISNUMBER(XEV195))</formula>
    </cfRule>
  </conditionalFormatting>
  <conditionalFormatting sqref="A224:FO224">
    <cfRule type="expression" dxfId="787" priority="211">
      <formula>IF(AND(_xlfn.ISFORMULA(A224), ISNUMBER(SEARCH("!", _xlfn.FORMULATEXT(A224)))), TRUE, FALSE)</formula>
    </cfRule>
    <cfRule type="expression" dxfId="786" priority="212">
      <formula>IF(_xlfn.ISFORMULA(A224), NOT(ISNUMBER(SEARCH("!", _xlfn.FORMULATEXT(A224)))), FALSE)</formula>
    </cfRule>
    <cfRule type="expression" dxfId="785" priority="255">
      <formula>IF(ISNUMBER(FIND("=", _xlfn.FORMULATEXT(XEV198))), FALSE, ISNUMBER(XEV198))</formula>
    </cfRule>
    <cfRule type="expression" dxfId="784" priority="256">
      <formula>IF(AND(_xlfn.ISFORMULA(A224), ISNUMBER(SEARCH("!", _xlfn.FORMULATEXT(A224)))), TRUE, FALSE)</formula>
    </cfRule>
    <cfRule type="expression" dxfId="783" priority="257">
      <formula>IF(_xlfn.ISFORMULA(A224), NOT(ISNUMBER(SEARCH("!", _xlfn.FORMULATEXT(A224)))), FALSE)</formula>
    </cfRule>
    <cfRule type="expression" dxfId="782" priority="210">
      <formula>IF(ISNUMBER(FIND("=", _xlfn.FORMULATEXT(XEV199))), FALSE, ISNUMBER(XEV199))</formula>
    </cfRule>
  </conditionalFormatting>
  <conditionalFormatting sqref="A225:FO225">
    <cfRule type="expression" dxfId="781" priority="207">
      <formula>IF(ISNUMBER(FIND("=", _xlfn.FORMULATEXT(XEV198))), FALSE, ISNUMBER(XEV198))</formula>
    </cfRule>
    <cfRule type="expression" dxfId="780" priority="208">
      <formula>IF(AND(_xlfn.ISFORMULA(A225), ISNUMBER(SEARCH("!", _xlfn.FORMULATEXT(A225)))), TRUE, FALSE)</formula>
    </cfRule>
    <cfRule type="expression" dxfId="779" priority="226">
      <formula>IF(AND(_xlfn.ISFORMULA(A225), ISNUMBER(SEARCH("!", _xlfn.FORMULATEXT(A225)))), TRUE, FALSE)</formula>
    </cfRule>
    <cfRule type="expression" dxfId="778" priority="227">
      <formula>IF(_xlfn.ISFORMULA(A225), NOT(ISNUMBER(SEARCH("!", _xlfn.FORMULATEXT(A225)))), FALSE)</formula>
    </cfRule>
    <cfRule type="expression" dxfId="777" priority="225">
      <formula>IF(ISNUMBER(FIND("=", _xlfn.FORMULATEXT(XEV199))), FALSE, ISNUMBER(XEV199))</formula>
    </cfRule>
    <cfRule type="expression" dxfId="776" priority="209">
      <formula>IF(_xlfn.ISFORMULA(A225), NOT(ISNUMBER(SEARCH("!", _xlfn.FORMULATEXT(A225)))), FALSE)</formula>
    </cfRule>
  </conditionalFormatting>
  <conditionalFormatting sqref="A229:FO230">
    <cfRule type="expression" dxfId="775" priority="3562">
      <formula>IF(ISNUMBER(FIND("=", _xlfn.FORMULATEXT(XEV206))), FALSE, ISNUMBER(XEV206))</formula>
    </cfRule>
    <cfRule type="expression" dxfId="774" priority="3563">
      <formula>IF(AND(_xlfn.ISFORMULA(A229), ISNUMBER(SEARCH("!", _xlfn.FORMULATEXT(A229)))), TRUE, FALSE)</formula>
    </cfRule>
    <cfRule type="expression" dxfId="773" priority="3564">
      <formula>IF(_xlfn.ISFORMULA(A229), NOT(ISNUMBER(SEARCH("!", _xlfn.FORMULATEXT(A229)))), FALSE)</formula>
    </cfRule>
  </conditionalFormatting>
  <conditionalFormatting sqref="A230:FO231">
    <cfRule type="expression" dxfId="772" priority="3299">
      <formula>IF(AND(_xlfn.ISFORMULA(A230), ISNUMBER(SEARCH("!", _xlfn.FORMULATEXT(A230)))), TRUE, FALSE)</formula>
    </cfRule>
    <cfRule type="expression" dxfId="771" priority="3298">
      <formula>IF(ISNUMBER(FIND("=", _xlfn.FORMULATEXT(XEV206))), FALSE, ISNUMBER(XEV206))</formula>
    </cfRule>
    <cfRule type="expression" dxfId="770" priority="3300">
      <formula>IF(_xlfn.ISFORMULA(A230), NOT(ISNUMBER(SEARCH("!", _xlfn.FORMULATEXT(A230)))), FALSE)</formula>
    </cfRule>
  </conditionalFormatting>
  <conditionalFormatting sqref="A233:FO234">
    <cfRule type="expression" dxfId="769" priority="4211">
      <formula>IF(ISNUMBER(FIND("=", _xlfn.FORMULATEXT(XEV206))), FALSE, ISNUMBER(XEV206))</formula>
    </cfRule>
    <cfRule type="expression" dxfId="768" priority="4212">
      <formula>IF(AND(_xlfn.ISFORMULA(A233), ISNUMBER(SEARCH("!", _xlfn.FORMULATEXT(A233)))), TRUE, FALSE)</formula>
    </cfRule>
    <cfRule type="expression" dxfId="767" priority="4213">
      <formula>IF(_xlfn.ISFORMULA(A233), NOT(ISNUMBER(SEARCH("!", _xlfn.FORMULATEXT(A233)))), FALSE)</formula>
    </cfRule>
  </conditionalFormatting>
  <conditionalFormatting sqref="A249:FO251 A259:A260">
    <cfRule type="expression" dxfId="766" priority="74">
      <formula>IF(AND(_xlfn.ISFORMULA(A249), ISNUMBER(SEARCH("!", _xlfn.FORMULATEXT(A249)))), TRUE, FALSE)</formula>
    </cfRule>
    <cfRule type="expression" dxfId="765" priority="75">
      <formula>IF(_xlfn.ISFORMULA(A249), NOT(ISNUMBER(SEARCH("!", _xlfn.FORMULATEXT(A249)))), FALSE)</formula>
    </cfRule>
  </conditionalFormatting>
  <conditionalFormatting sqref="A251:FO255 J251:XFD260 A256:A260 A244:A246">
    <cfRule type="expression" dxfId="764" priority="22">
      <formula>IF(ISNUMBER(FIND("=", _xlfn.FORMULATEXT(XEV236))), FALSE, ISNUMBER(XEV236))</formula>
    </cfRule>
  </conditionalFormatting>
  <conditionalFormatting sqref="A252:FO256 A257:A258 C246:FO246">
    <cfRule type="expression" dxfId="763" priority="151">
      <formula>IF(ISNUMBER(FIND("=", _xlfn.FORMULATEXT(XEV274))), FALSE, ISNUMBER(XEV274))</formula>
    </cfRule>
  </conditionalFormatting>
  <conditionalFormatting sqref="A252:FO257 A262 A264:A266">
    <cfRule type="expression" dxfId="762" priority="128">
      <formula>IF(AND(_xlfn.ISFORMULA(A252), ISNUMBER(SEARCH("!", _xlfn.FORMULATEXT(A252)))), TRUE, FALSE)</formula>
    </cfRule>
    <cfRule type="expression" dxfId="761" priority="129">
      <formula>IF(_xlfn.ISFORMULA(A252), NOT(ISNUMBER(SEARCH("!", _xlfn.FORMULATEXT(A252)))), FALSE)</formula>
    </cfRule>
  </conditionalFormatting>
  <conditionalFormatting sqref="A252:FO257 A264:A266 A262">
    <cfRule type="expression" dxfId="760" priority="127">
      <formula>IF(ISNUMBER(FIND("=", _xlfn.FORMULATEXT(XEV270))), FALSE, ISNUMBER(XEV270))</formula>
    </cfRule>
  </conditionalFormatting>
  <conditionalFormatting sqref="A253:FO253 A254:A255">
    <cfRule type="expression" dxfId="759" priority="124">
      <formula>IF(ISNUMBER(FIND("=", _xlfn.FORMULATEXT(XEV284))), FALSE, ISNUMBER(XEV284))</formula>
    </cfRule>
    <cfRule type="expression" dxfId="758" priority="125">
      <formula>IF(AND(_xlfn.ISFORMULA(A253), ISNUMBER(SEARCH("!", _xlfn.FORMULATEXT(A253)))), TRUE, FALSE)</formula>
    </cfRule>
    <cfRule type="expression" dxfId="757" priority="126">
      <formula>IF(_xlfn.ISFORMULA(A253), NOT(ISNUMBER(SEARCH("!", _xlfn.FORMULATEXT(A253)))), FALSE)</formula>
    </cfRule>
  </conditionalFormatting>
  <conditionalFormatting sqref="A253:FO254 A255:A256 A251:A252 A240:A241 C240:FO241">
    <cfRule type="expression" dxfId="756" priority="133">
      <formula>IF(ISNUMBER(FIND("=", _xlfn.FORMULATEXT(XEV270))), FALSE, ISNUMBER(XEV270))</formula>
    </cfRule>
  </conditionalFormatting>
  <conditionalFormatting sqref="A255:FO255 G256:FO256">
    <cfRule type="expression" dxfId="755" priority="157">
      <formula>IF(ISNUMBER(FIND("=", _xlfn.FORMULATEXT(XEV275))), FALSE, ISNUMBER(XEV275))</formula>
    </cfRule>
    <cfRule type="expression" dxfId="754" priority="158">
      <formula>IF(AND(_xlfn.ISFORMULA(A255), ISNUMBER(SEARCH("!", _xlfn.FORMULATEXT(A255)))), TRUE, FALSE)</formula>
    </cfRule>
    <cfRule type="expression" dxfId="753" priority="159">
      <formula>IF(_xlfn.ISFORMULA(A255), NOT(ISNUMBER(SEARCH("!", _xlfn.FORMULATEXT(A255)))), FALSE)</formula>
    </cfRule>
  </conditionalFormatting>
  <conditionalFormatting sqref="A255:FO260">
    <cfRule type="expression" dxfId="752" priority="25">
      <formula>IF(ISNUMBER(FIND("=", _xlfn.FORMULATEXT(XEV248))), FALSE, ISNUMBER(XEV248))</formula>
    </cfRule>
    <cfRule type="expression" dxfId="751" priority="26">
      <formula>IF(AND(_xlfn.ISFORMULA(A255), ISNUMBER(SEARCH("!", _xlfn.FORMULATEXT(A255)))), TRUE, FALSE)</formula>
    </cfRule>
    <cfRule type="expression" dxfId="750" priority="27">
      <formula>IF(_xlfn.ISFORMULA(A255), NOT(ISNUMBER(SEARCH("!", _xlfn.FORMULATEXT(A255)))), FALSE)</formula>
    </cfRule>
  </conditionalFormatting>
  <conditionalFormatting sqref="A257:FO257">
    <cfRule type="expression" dxfId="749" priority="98">
      <formula>IF(AND(_xlfn.ISFORMULA(A257), ISNUMBER(SEARCH("!", _xlfn.FORMULATEXT(A257)))), TRUE, FALSE)</formula>
    </cfRule>
    <cfRule type="expression" dxfId="748" priority="97">
      <formula>IF(ISNUMBER(FIND("=", _xlfn.FORMULATEXT(XEV237))), FALSE, ISNUMBER(XEV237))</formula>
    </cfRule>
    <cfRule type="expression" dxfId="747" priority="99">
      <formula>IF(_xlfn.ISFORMULA(A257), NOT(ISNUMBER(SEARCH("!", _xlfn.FORMULATEXT(A257)))), FALSE)</formula>
    </cfRule>
  </conditionalFormatting>
  <conditionalFormatting sqref="A257:FO259">
    <cfRule type="expression" dxfId="746" priority="161">
      <formula>IF(AND(_xlfn.ISFORMULA(A257), ISNUMBER(SEARCH("!", _xlfn.FORMULATEXT(A257)))), TRUE, FALSE)</formula>
    </cfRule>
    <cfRule type="expression" dxfId="745" priority="162">
      <formula>IF(_xlfn.ISFORMULA(A257), NOT(ISNUMBER(SEARCH("!", _xlfn.FORMULATEXT(A257)))), FALSE)</formula>
    </cfRule>
    <cfRule type="expression" dxfId="744" priority="160">
      <formula>IF(ISNUMBER(FIND("=", _xlfn.FORMULATEXT(XEV280))), FALSE, ISNUMBER(XEV280))</formula>
    </cfRule>
  </conditionalFormatting>
  <conditionalFormatting sqref="A258:FO260 A265:FO266">
    <cfRule type="expression" dxfId="743" priority="8">
      <formula>IF(AND(_xlfn.ISFORMULA(A258), ISNUMBER(SEARCH("!", _xlfn.FORMULATEXT(A258)))), TRUE, FALSE)</formula>
    </cfRule>
    <cfRule type="expression" dxfId="742" priority="9">
      <formula>IF(_xlfn.ISFORMULA(A258), NOT(ISNUMBER(SEARCH("!", _xlfn.FORMULATEXT(A258)))), FALSE)</formula>
    </cfRule>
    <cfRule type="expression" dxfId="741" priority="7">
      <formula>IF(ISNUMBER(FIND("=", _xlfn.FORMULATEXT(XEV234))), FALSE, ISNUMBER(XEV234))</formula>
    </cfRule>
  </conditionalFormatting>
  <conditionalFormatting sqref="A260:FO260">
    <cfRule type="expression" dxfId="740" priority="55">
      <formula>IF(ISNUMBER(FIND("=", _xlfn.FORMULATEXT(XEV234))), FALSE, ISNUMBER(XEV234))</formula>
    </cfRule>
    <cfRule type="expression" dxfId="739" priority="165">
      <formula>IF(_xlfn.ISFORMULA(A260), NOT(ISNUMBER(SEARCH("!", _xlfn.FORMULATEXT(A260)))), FALSE)</formula>
    </cfRule>
    <cfRule type="expression" dxfId="738" priority="164">
      <formula>IF(AND(_xlfn.ISFORMULA(A260), ISNUMBER(SEARCH("!", _xlfn.FORMULATEXT(A260)))), TRUE, FALSE)</formula>
    </cfRule>
    <cfRule type="expression" dxfId="737" priority="163">
      <formula>IF(ISNUMBER(FIND("=", _xlfn.FORMULATEXT(XEV275))), FALSE, ISNUMBER(XEV275))</formula>
    </cfRule>
    <cfRule type="expression" dxfId="736" priority="57">
      <formula>IF(_xlfn.ISFORMULA(A260), NOT(ISNUMBER(SEARCH("!", _xlfn.FORMULATEXT(A260)))), FALSE)</formula>
    </cfRule>
    <cfRule type="expression" dxfId="735" priority="56">
      <formula>IF(AND(_xlfn.ISFORMULA(A260), ISNUMBER(SEARCH("!", _xlfn.FORMULATEXT(A260)))), TRUE, FALSE)</formula>
    </cfRule>
  </conditionalFormatting>
  <conditionalFormatting sqref="A264:FO264 J264:XFD266 J262:FO262">
    <cfRule type="expression" dxfId="734" priority="70">
      <formula>IF(ISNUMBER(FIND("=", _xlfn.FORMULATEXT(XEV242))), FALSE, ISNUMBER(XEV242))</formula>
    </cfRule>
  </conditionalFormatting>
  <conditionalFormatting sqref="A265:FO266 A256:A260">
    <cfRule type="expression" dxfId="733" priority="52">
      <formula>IF(ISNUMBER(FIND("=", _xlfn.FORMULATEXT(XEV234))), FALSE, ISNUMBER(XEV234))</formula>
    </cfRule>
  </conditionalFormatting>
  <conditionalFormatting sqref="A267:FO268 G269:FO269">
    <cfRule type="expression" dxfId="732" priority="4432">
      <formula>IF(_xlfn.ISFORMULA(A267), NOT(ISNUMBER(SEARCH("!", _xlfn.FORMULATEXT(A267)))), FALSE)</formula>
    </cfRule>
    <cfRule type="expression" dxfId="731" priority="4431">
      <formula>IF(AND(_xlfn.ISFORMULA(A267), ISNUMBER(SEARCH("!", _xlfn.FORMULATEXT(A267)))), TRUE, FALSE)</formula>
    </cfRule>
    <cfRule type="expression" dxfId="730" priority="5561">
      <formula>IF(_xlfn.ISFORMULA(A267), NOT(ISNUMBER(SEARCH("!", _xlfn.FORMULATEXT(A267)))), FALSE)</formula>
    </cfRule>
    <cfRule type="expression" dxfId="729" priority="5560">
      <formula>IF(AND(_xlfn.ISFORMULA(A267), ISNUMBER(SEARCH("!", _xlfn.FORMULATEXT(A267)))), TRUE, FALSE)</formula>
    </cfRule>
    <cfRule type="expression" dxfId="728" priority="5559">
      <formula>IF(ISNUMBER(FIND("=", _xlfn.FORMULATEXT(XEV171))), FALSE, ISNUMBER(XEV171))</formula>
    </cfRule>
  </conditionalFormatting>
  <conditionalFormatting sqref="A269:FO269">
    <cfRule type="expression" dxfId="727" priority="5666">
      <formula>IF(_xlfn.ISFORMULA(A269), NOT(ISNUMBER(SEARCH("!", _xlfn.FORMULATEXT(A269)))), FALSE)</formula>
    </cfRule>
    <cfRule type="expression" dxfId="726" priority="5665">
      <formula>IF(AND(_xlfn.ISFORMULA(A269), ISNUMBER(SEARCH("!", _xlfn.FORMULATEXT(A269)))), TRUE, FALSE)</formula>
    </cfRule>
    <cfRule type="expression" dxfId="725" priority="5664">
      <formula>IF(ISNUMBER(FIND("=", _xlfn.FORMULATEXT(XEV160))), FALSE, ISNUMBER(XEV160))</formula>
    </cfRule>
    <cfRule type="expression" dxfId="724" priority="2488">
      <formula>IF(AND(_xlfn.ISFORMULA(A269), ISNUMBER(SEARCH("!", _xlfn.FORMULATEXT(A269)))), TRUE, FALSE)</formula>
    </cfRule>
    <cfRule type="expression" dxfId="723" priority="2489">
      <formula>IF(_xlfn.ISFORMULA(A269), NOT(ISNUMBER(SEARCH("!", _xlfn.FORMULATEXT(A269)))), FALSE)</formula>
    </cfRule>
    <cfRule type="expression" dxfId="722" priority="5898">
      <formula>IF(ISNUMBER(FIND("=", _xlfn.FORMULATEXT(XEV171))), FALSE, ISNUMBER(XEV171))</formula>
    </cfRule>
    <cfRule type="expression" dxfId="721" priority="5899">
      <formula>IF(AND(_xlfn.ISFORMULA(A269), ISNUMBER(SEARCH("!", _xlfn.FORMULATEXT(A269)))), TRUE, FALSE)</formula>
    </cfRule>
    <cfRule type="expression" dxfId="720" priority="2487">
      <formula>IF(ISNUMBER(FIND("=", _xlfn.FORMULATEXT(XEV188))), FALSE, ISNUMBER(XEV188))</formula>
    </cfRule>
    <cfRule type="expression" dxfId="719" priority="5900">
      <formula>IF(_xlfn.ISFORMULA(A269), NOT(ISNUMBER(SEARCH("!", _xlfn.FORMULATEXT(A269)))), FALSE)</formula>
    </cfRule>
  </conditionalFormatting>
  <conditionalFormatting sqref="A270:FO270">
    <cfRule type="expression" dxfId="718" priority="5891">
      <formula>IF(_xlfn.ISFORMULA(A270), NOT(ISNUMBER(SEARCH("!", _xlfn.FORMULATEXT(A270)))), FALSE)</formula>
    </cfRule>
    <cfRule type="expression" dxfId="717" priority="5890">
      <formula>IF(AND(_xlfn.ISFORMULA(A270), ISNUMBER(SEARCH("!", _xlfn.FORMULATEXT(A270)))), TRUE, FALSE)</formula>
    </cfRule>
    <cfRule type="expression" dxfId="716" priority="1971">
      <formula>IF(ISNUMBER(FIND("=", _xlfn.FORMULATEXT(XEV207))), FALSE, ISNUMBER(XEV207))</formula>
    </cfRule>
    <cfRule type="expression" dxfId="715" priority="1973">
      <formula>IF(_xlfn.ISFORMULA(A270), NOT(ISNUMBER(SEARCH("!", _xlfn.FORMULATEXT(A270)))), FALSE)</formula>
    </cfRule>
    <cfRule type="expression" dxfId="714" priority="5889">
      <formula>IF(ISNUMBER(FIND("=", _xlfn.FORMULATEXT(XEV171))), FALSE, ISNUMBER(XEV171))</formula>
    </cfRule>
    <cfRule type="expression" dxfId="713" priority="1972">
      <formula>IF(AND(_xlfn.ISFORMULA(A270), ISNUMBER(SEARCH("!", _xlfn.FORMULATEXT(A270)))), TRUE, FALSE)</formula>
    </cfRule>
  </conditionalFormatting>
  <conditionalFormatting sqref="A280:FO280">
    <cfRule type="expression" dxfId="712" priority="5282">
      <formula>IF(_xlfn.ISFORMULA(A280), NOT(ISNUMBER(SEARCH("!", _xlfn.FORMULATEXT(A280)))), FALSE)</formula>
    </cfRule>
    <cfRule type="expression" dxfId="711" priority="5281">
      <formula>IF(AND(_xlfn.ISFORMULA(A280), ISNUMBER(SEARCH("!", _xlfn.FORMULATEXT(A280)))), TRUE, FALSE)</formula>
    </cfRule>
    <cfRule type="expression" dxfId="710" priority="5280">
      <formula>IF(ISNUMBER(FIND("=", _xlfn.FORMULATEXT(XEV215))), FALSE, ISNUMBER(XEV215))</formula>
    </cfRule>
  </conditionalFormatting>
  <conditionalFormatting sqref="A1:XFD3 B5 A155:XFD169">
    <cfRule type="expression" dxfId="709" priority="616">
      <formula>IF(AND(_xlfn.ISFORMULA(A1), ISNUMBER(SEARCH("!", _xlfn.FORMULATEXT(A1)))), TRUE, FALSE)</formula>
    </cfRule>
    <cfRule type="expression" dxfId="708" priority="617">
      <formula>IF(ISNUMBER(FIND("=", _xlfn.FORMULATEXT(A1))), FALSE, ISNUMBER(A1))</formula>
    </cfRule>
  </conditionalFormatting>
  <conditionalFormatting sqref="A1:XFD4 C175:XFD175">
    <cfRule type="expression" dxfId="707" priority="1108">
      <formula>IF(AND(_xlfn.ISFORMULA(A1), ISNUMBER(SEARCH("!", _xlfn.FORMULATEXT(A1)))), TRUE, FALSE)</formula>
    </cfRule>
    <cfRule type="expression" dxfId="706" priority="1107">
      <formula>IF(ISNUMBER(FIND("=", _xlfn.FORMULATEXT(XEV1048574))), FALSE, ISNUMBER(XEV1048574))</formula>
    </cfRule>
    <cfRule type="expression" dxfId="705" priority="1109">
      <formula>IF(_xlfn.ISFORMULA(A1), NOT(ISNUMBER(SEARCH("!", _xlfn.FORMULATEXT(A1)))), FALSE)</formula>
    </cfRule>
  </conditionalFormatting>
  <conditionalFormatting sqref="A1:XFD1048576">
    <cfRule type="expression" dxfId="704" priority="670">
      <formula>IF(_xlfn.ISFORMULA(A1), NOT(ISNUMBER(SEARCH("!", _xlfn.FORMULATEXT(A1)))), FALSE)</formula>
    </cfRule>
    <cfRule type="expression" dxfId="703" priority="668">
      <formula>IF(ISNUMBER(FIND("=", _xlfn.FORMULATEXT(A1))), FALSE, ISNUMBER(A1))</formula>
    </cfRule>
    <cfRule type="expression" dxfId="702" priority="669">
      <formula>IF(AND(_xlfn.ISFORMULA(A1), ISNUMBER(SEARCH("!", _xlfn.FORMULATEXT(A1)))), TRUE, FALSE)</formula>
    </cfRule>
  </conditionalFormatting>
  <conditionalFormatting sqref="A7:XFD7 A155:XFD169">
    <cfRule type="expression" dxfId="701" priority="611">
      <formula>IF(ISNUMBER(FIND("=", _xlfn.FORMULATEXT(A7))), FALSE, ISNUMBER(A7))</formula>
    </cfRule>
  </conditionalFormatting>
  <conditionalFormatting sqref="A7:XFD7">
    <cfRule type="expression" dxfId="700" priority="614">
      <formula>IF(ISNUMBER(FIND("=", _xlfn.FORMULATEXT(A7))), FALSE, ISNUMBER(A7))</formula>
    </cfRule>
    <cfRule type="expression" dxfId="699" priority="612" stopIfTrue="1">
      <formula>IF(_xlfn.ISFORMULA(A7), NOT(ISNUMBER(SEARCH("!", _xlfn.FORMULATEXT(A7)))), FALSE)</formula>
    </cfRule>
    <cfRule type="expression" dxfId="698" priority="613">
      <formula>IF(AND(_xlfn.ISFORMULA(A7), ISNUMBER(SEARCH("!", _xlfn.FORMULATEXT(A7)))), TRUE, FALSE)</formula>
    </cfRule>
  </conditionalFormatting>
  <conditionalFormatting sqref="A57:XFD58">
    <cfRule type="expression" dxfId="697" priority="603">
      <formula>IF(ISNUMBER(FIND("=", _xlfn.FORMULATEXT(A57))), FALSE, ISNUMBER(A57))</formula>
    </cfRule>
    <cfRule type="expression" dxfId="696" priority="602">
      <formula>IF(AND(_xlfn.ISFORMULA(A57), ISNUMBER(SEARCH("!", _xlfn.FORMULATEXT(A57)))), TRUE, FALSE)</formula>
    </cfRule>
    <cfRule type="expression" dxfId="695" priority="605">
      <formula>IF(AND(_xlfn.ISFORMULA(A57), ISNUMBER(SEARCH("!", _xlfn.FORMULATEXT(A57)))), TRUE, FALSE)</formula>
    </cfRule>
    <cfRule type="expression" dxfId="694" priority="606">
      <formula>IF(ISNUMBER(FIND("=", _xlfn.FORMULATEXT(A57))), FALSE, ISNUMBER(A57))</formula>
    </cfRule>
    <cfRule type="expression" dxfId="693" priority="604" stopIfTrue="1">
      <formula>IF(_xlfn.ISFORMULA(A57), NOT(ISNUMBER(SEARCH("!", _xlfn.FORMULATEXT(A57)))), FALSE)</formula>
    </cfRule>
  </conditionalFormatting>
  <conditionalFormatting sqref="A108:XFD108">
    <cfRule type="expression" dxfId="692" priority="590">
      <formula>IF(AND(_xlfn.ISFORMULA(A108), ISNUMBER(SEARCH("!", _xlfn.FORMULATEXT(A108)))), TRUE, FALSE)</formula>
    </cfRule>
    <cfRule type="expression" dxfId="691" priority="587">
      <formula>IF(AND(_xlfn.ISFORMULA(A108), ISNUMBER(SEARCH("!", _xlfn.FORMULATEXT(A108)))), TRUE, FALSE)</formula>
    </cfRule>
    <cfRule type="expression" dxfId="690" priority="588">
      <formula>IF(ISNUMBER(FIND("=", _xlfn.FORMULATEXT(A108))), FALSE, ISNUMBER(A108))</formula>
    </cfRule>
    <cfRule type="expression" dxfId="689" priority="589" stopIfTrue="1">
      <formula>IF(_xlfn.ISFORMULA(A108), NOT(ISNUMBER(SEARCH("!", _xlfn.FORMULATEXT(A108)))), FALSE)</formula>
    </cfRule>
    <cfRule type="expression" dxfId="688" priority="591">
      <formula>IF(ISNUMBER(FIND("=", _xlfn.FORMULATEXT(A108))), FALSE, ISNUMBER(A108))</formula>
    </cfRule>
  </conditionalFormatting>
  <conditionalFormatting sqref="A115:XFD115">
    <cfRule type="expression" dxfId="687" priority="593">
      <formula>IF(ISNUMBER(FIND("=", _xlfn.FORMULATEXT(A115))), FALSE, ISNUMBER(A115))</formula>
    </cfRule>
    <cfRule type="expression" dxfId="686" priority="594" stopIfTrue="1">
      <formula>IF(_xlfn.ISFORMULA(A115), NOT(ISNUMBER(SEARCH("!", _xlfn.FORMULATEXT(A115)))), FALSE)</formula>
    </cfRule>
    <cfRule type="expression" dxfId="685" priority="595">
      <formula>IF(AND(_xlfn.ISFORMULA(A115), ISNUMBER(SEARCH("!", _xlfn.FORMULATEXT(A115)))), TRUE, FALSE)</formula>
    </cfRule>
    <cfRule type="expression" dxfId="684" priority="592">
      <formula>IF(AND(_xlfn.ISFORMULA(A115), ISNUMBER(SEARCH("!", _xlfn.FORMULATEXT(A115)))), TRUE, FALSE)</formula>
    </cfRule>
    <cfRule type="expression" dxfId="683" priority="596">
      <formula>IF(ISNUMBER(FIND("=", _xlfn.FORMULATEXT(A115))), FALSE, ISNUMBER(A115))</formula>
    </cfRule>
  </conditionalFormatting>
  <conditionalFormatting sqref="A122:XFD122">
    <cfRule type="expression" dxfId="682" priority="599" stopIfTrue="1">
      <formula>IF(_xlfn.ISFORMULA(A122), NOT(ISNUMBER(SEARCH("!", _xlfn.FORMULATEXT(A122)))), FALSE)</formula>
    </cfRule>
    <cfRule type="expression" dxfId="681" priority="598">
      <formula>IF(ISNUMBER(FIND("=", _xlfn.FORMULATEXT(A122))), FALSE, ISNUMBER(A122))</formula>
    </cfRule>
    <cfRule type="expression" dxfId="680" priority="597">
      <formula>IF(AND(_xlfn.ISFORMULA(A122), ISNUMBER(SEARCH("!", _xlfn.FORMULATEXT(A122)))), TRUE, FALSE)</formula>
    </cfRule>
    <cfRule type="expression" dxfId="679" priority="601">
      <formula>IF(ISNUMBER(FIND("=", _xlfn.FORMULATEXT(A122))), FALSE, ISNUMBER(A122))</formula>
    </cfRule>
    <cfRule type="expression" dxfId="678" priority="600">
      <formula>IF(AND(_xlfn.ISFORMULA(A122), ISNUMBER(SEARCH("!", _xlfn.FORMULATEXT(A122)))), TRUE, FALSE)</formula>
    </cfRule>
  </conditionalFormatting>
  <conditionalFormatting sqref="A139:XFD139">
    <cfRule type="expression" dxfId="677" priority="582">
      <formula>IF(AND(_xlfn.ISFORMULA(A139), ISNUMBER(SEARCH("!", _xlfn.FORMULATEXT(A139)))), TRUE, FALSE)</formula>
    </cfRule>
    <cfRule type="expression" dxfId="676" priority="586">
      <formula>IF(ISNUMBER(FIND("=", _xlfn.FORMULATEXT(A139))), FALSE, ISNUMBER(A139))</formula>
    </cfRule>
    <cfRule type="expression" dxfId="675" priority="585">
      <formula>IF(AND(_xlfn.ISFORMULA(A139), ISNUMBER(SEARCH("!", _xlfn.FORMULATEXT(A139)))), TRUE, FALSE)</formula>
    </cfRule>
    <cfRule type="expression" dxfId="674" priority="584" stopIfTrue="1">
      <formula>IF(_xlfn.ISFORMULA(A139), NOT(ISNUMBER(SEARCH("!", _xlfn.FORMULATEXT(A139)))), FALSE)</formula>
    </cfRule>
    <cfRule type="expression" dxfId="673" priority="583">
      <formula>IF(ISNUMBER(FIND("=", _xlfn.FORMULATEXT(A139))), FALSE, ISNUMBER(A139))</formula>
    </cfRule>
  </conditionalFormatting>
  <conditionalFormatting sqref="A147:XFD147">
    <cfRule type="expression" dxfId="672" priority="575">
      <formula>IF(AND(_xlfn.ISFORMULA(A147), ISNUMBER(SEARCH("!", _xlfn.FORMULATEXT(A147)))), TRUE, FALSE)</formula>
    </cfRule>
    <cfRule type="expression" dxfId="671" priority="576">
      <formula>IF(ISNUMBER(FIND("=", _xlfn.FORMULATEXT(A147))), FALSE, ISNUMBER(A147))</formula>
    </cfRule>
    <cfRule type="expression" dxfId="670" priority="572">
      <formula>IF(AND(_xlfn.ISFORMULA(A147), ISNUMBER(SEARCH("!", _xlfn.FORMULATEXT(A147)))), TRUE, FALSE)</formula>
    </cfRule>
    <cfRule type="expression" dxfId="669" priority="573">
      <formula>IF(ISNUMBER(FIND("=", _xlfn.FORMULATEXT(A147))), FALSE, ISNUMBER(A147))</formula>
    </cfRule>
    <cfRule type="expression" dxfId="668" priority="574" stopIfTrue="1">
      <formula>IF(_xlfn.ISFORMULA(A147), NOT(ISNUMBER(SEARCH("!", _xlfn.FORMULATEXT(A147)))), FALSE)</formula>
    </cfRule>
  </conditionalFormatting>
  <conditionalFormatting sqref="A155:XFD169 A1:XFD3 B5">
    <cfRule type="expression" dxfId="667" priority="615" stopIfTrue="1">
      <formula>IF(_xlfn.ISFORMULA(A1), NOT(ISNUMBER(SEARCH("!", _xlfn.FORMULATEXT(A1)))), FALSE)</formula>
    </cfRule>
  </conditionalFormatting>
  <conditionalFormatting sqref="A155:XFD169 A7:XFD7">
    <cfRule type="expression" dxfId="666" priority="610">
      <formula>IF(AND(_xlfn.ISFORMULA(A7), ISNUMBER(SEARCH("!", _xlfn.FORMULATEXT(A7)))), TRUE, FALSE)</formula>
    </cfRule>
  </conditionalFormatting>
  <conditionalFormatting sqref="A172:XFD173">
    <cfRule type="expression" dxfId="665" priority="564" stopIfTrue="1">
      <formula>IF(_xlfn.ISFORMULA(A172), NOT(ISNUMBER(SEARCH("!", _xlfn.FORMULATEXT(A172)))), FALSE)</formula>
    </cfRule>
    <cfRule type="expression" dxfId="664" priority="566">
      <formula>IF(ISNUMBER(FIND("=", _xlfn.FORMULATEXT(A172))), FALSE, ISNUMBER(A172))</formula>
    </cfRule>
    <cfRule type="expression" dxfId="663" priority="563">
      <formula>IF(ISNUMBER(FIND("=", _xlfn.FORMULATEXT(A172))), FALSE, ISNUMBER(A172))</formula>
    </cfRule>
    <cfRule type="expression" dxfId="662" priority="562">
      <formula>IF(AND(_xlfn.ISFORMULA(A172), ISNUMBER(SEARCH("!", _xlfn.FORMULATEXT(A172)))), TRUE, FALSE)</formula>
    </cfRule>
    <cfRule type="expression" dxfId="661" priority="565">
      <formula>IF(AND(_xlfn.ISFORMULA(A172), ISNUMBER(SEARCH("!", _xlfn.FORMULATEXT(A172)))), TRUE, FALSE)</formula>
    </cfRule>
  </conditionalFormatting>
  <conditionalFormatting sqref="A209:XFD209">
    <cfRule type="expression" dxfId="660" priority="560">
      <formula>IF(AND(_xlfn.ISFORMULA(A209), ISNUMBER(SEARCH("!", _xlfn.FORMULATEXT(A209)))), TRUE, FALSE)</formula>
    </cfRule>
    <cfRule type="expression" dxfId="659" priority="559" stopIfTrue="1">
      <formula>IF(_xlfn.ISFORMULA(A209), NOT(ISNUMBER(SEARCH("!", _xlfn.FORMULATEXT(A209)))), FALSE)</formula>
    </cfRule>
    <cfRule type="expression" dxfId="658" priority="561">
      <formula>IF(ISNUMBER(FIND("=", _xlfn.FORMULATEXT(A209))), FALSE, ISNUMBER(A209))</formula>
    </cfRule>
    <cfRule type="expression" dxfId="657" priority="558">
      <formula>IF(ISNUMBER(FIND("=", _xlfn.FORMULATEXT(A209))), FALSE, ISNUMBER(A209))</formula>
    </cfRule>
    <cfRule type="expression" dxfId="656" priority="557">
      <formula>IF(AND(_xlfn.ISFORMULA(A209), ISNUMBER(SEARCH("!", _xlfn.FORMULATEXT(A209)))), TRUE, FALSE)</formula>
    </cfRule>
  </conditionalFormatting>
  <conditionalFormatting sqref="A217:XFD221">
    <cfRule type="expression" dxfId="655" priority="277">
      <formula>IF(ISNUMBER(FIND("=", _xlfn.FORMULATEXT(A217))), FALSE, ISNUMBER(A217))</formula>
    </cfRule>
    <cfRule type="expression" dxfId="654" priority="276">
      <formula>IF(AND(_xlfn.ISFORMULA(A217), ISNUMBER(SEARCH("!", _xlfn.FORMULATEXT(A217)))), TRUE, FALSE)</formula>
    </cfRule>
    <cfRule type="expression" dxfId="653" priority="280">
      <formula>IF(ISNUMBER(FIND("=", _xlfn.FORMULATEXT(A217))), FALSE, ISNUMBER(A217))</formula>
    </cfRule>
    <cfRule type="expression" dxfId="652" priority="279">
      <formula>IF(AND(_xlfn.ISFORMULA(A217), ISNUMBER(SEARCH("!", _xlfn.FORMULATEXT(A217)))), TRUE, FALSE)</formula>
    </cfRule>
    <cfRule type="expression" dxfId="651" priority="278" stopIfTrue="1">
      <formula>IF(_xlfn.ISFORMULA(A217), NOT(ISNUMBER(SEARCH("!", _xlfn.FORMULATEXT(A217)))), FALSE)</formula>
    </cfRule>
  </conditionalFormatting>
  <conditionalFormatting sqref="A223:XFD225">
    <cfRule type="expression" dxfId="650" priority="201" stopIfTrue="1">
      <formula>IF(_xlfn.ISFORMULA(A223), NOT(ISNUMBER(SEARCH("!", _xlfn.FORMULATEXT(A223)))), FALSE)</formula>
    </cfRule>
    <cfRule type="expression" dxfId="649" priority="200">
      <formula>IF(ISNUMBER(FIND("=", _xlfn.FORMULATEXT(A223))), FALSE, ISNUMBER(A223))</formula>
    </cfRule>
    <cfRule type="expression" dxfId="648" priority="199">
      <formula>IF(AND(_xlfn.ISFORMULA(A223), ISNUMBER(SEARCH("!", _xlfn.FORMULATEXT(A223)))), TRUE, FALSE)</formula>
    </cfRule>
    <cfRule type="expression" dxfId="647" priority="203">
      <formula>IF(ISNUMBER(FIND("=", _xlfn.FORMULATEXT(A223))), FALSE, ISNUMBER(A223))</formula>
    </cfRule>
    <cfRule type="expression" dxfId="646" priority="202">
      <formula>IF(AND(_xlfn.ISFORMULA(A223), ISNUMBER(SEARCH("!", _xlfn.FORMULATEXT(A223)))), TRUE, FALSE)</formula>
    </cfRule>
  </conditionalFormatting>
  <conditionalFormatting sqref="A256:XFD256 C249:XFD255 C257:XFD260">
    <cfRule type="expression" dxfId="645" priority="16">
      <formula>IF(ISNUMBER(FIND("=", _xlfn.FORMULATEXT(XEV234))), FALSE, ISNUMBER(XEV234))</formula>
    </cfRule>
  </conditionalFormatting>
  <conditionalFormatting sqref="B147">
    <cfRule type="expression" dxfId="644" priority="550">
      <formula>IF(ISNUMBER(FIND("=", _xlfn.FORMULATEXT(B147))), FALSE, ISNUMBER(B147))</formula>
    </cfRule>
    <cfRule type="expression" dxfId="643" priority="549">
      <formula>IF(AND(_xlfn.ISFORMULA(B147), ISNUMBER(SEARCH("!", _xlfn.FORMULATEXT(B147)))), TRUE, FALSE)</formula>
    </cfRule>
    <cfRule type="expression" dxfId="642" priority="548" stopIfTrue="1">
      <formula>IF(_xlfn.ISFORMULA(B147), NOT(ISNUMBER(SEARCH("!", _xlfn.FORMULATEXT(B147)))), FALSE)</formula>
    </cfRule>
    <cfRule type="expression" dxfId="641" priority="547">
      <formula>IF(ISNUMBER(FIND("=", _xlfn.FORMULATEXT(B147))), FALSE, ISNUMBER(B147))</formula>
    </cfRule>
    <cfRule type="expression" dxfId="640" priority="546">
      <formula>IF(AND(_xlfn.ISFORMULA(B147), ISNUMBER(SEARCH("!", _xlfn.FORMULATEXT(B147)))), TRUE, FALSE)</formula>
    </cfRule>
  </conditionalFormatting>
  <conditionalFormatting sqref="B159:B168 B175:B198 B200:B201">
    <cfRule type="expression" dxfId="639" priority="545">
      <formula>IF(ISNUMBER(FIND("=", _xlfn.FORMULATEXT(B159))), FALSE, ISNUMBER(B159))</formula>
    </cfRule>
    <cfRule type="expression" dxfId="638" priority="544">
      <formula>IF(AND(_xlfn.ISFORMULA(B159), ISNUMBER(SEARCH("!", _xlfn.FORMULATEXT(B159)))), TRUE, FALSE)</formula>
    </cfRule>
  </conditionalFormatting>
  <conditionalFormatting sqref="B175:B198 B159:B168 B200:B201">
    <cfRule type="expression" dxfId="637" priority="543" stopIfTrue="1">
      <formula>IF(_xlfn.ISFORMULA(B159), NOT(ISNUMBER(SEARCH("!", _xlfn.FORMULATEXT(B159)))), FALSE)</formula>
    </cfRule>
  </conditionalFormatting>
  <conditionalFormatting sqref="B216 D216 A254:I266">
    <cfRule type="expression" dxfId="636" priority="1995">
      <formula>IF(ISNUMBER(FIND("=", _xlfn.FORMULATEXT(XEV171))), FALSE, ISNUMBER(XEV171))</formula>
    </cfRule>
    <cfRule type="expression" dxfId="635" priority="1996">
      <formula>IF(AND(_xlfn.ISFORMULA(A216), ISNUMBER(SEARCH("!", _xlfn.FORMULATEXT(A216)))), TRUE, FALSE)</formula>
    </cfRule>
    <cfRule type="expression" dxfId="634" priority="1997">
      <formula>IF(_xlfn.ISFORMULA(A216), NOT(ISNUMBER(SEARCH("!", _xlfn.FORMULATEXT(A216)))), FALSE)</formula>
    </cfRule>
  </conditionalFormatting>
  <conditionalFormatting sqref="B216:B217">
    <cfRule type="expression" dxfId="633" priority="5399">
      <formula>IF(_xlfn.ISFORMULA(B216), NOT(ISNUMBER(SEARCH("!", _xlfn.FORMULATEXT(B216)))), FALSE)</formula>
    </cfRule>
    <cfRule type="expression" dxfId="632" priority="5398">
      <formula>IF(AND(_xlfn.ISFORMULA(B216), ISNUMBER(SEARCH("!", _xlfn.FORMULATEXT(B216)))), TRUE, FALSE)</formula>
    </cfRule>
    <cfRule type="expression" dxfId="631" priority="5397">
      <formula>IF(ISNUMBER(FIND("=", _xlfn.FORMULATEXT(XEW170))), FALSE, ISNUMBER(XEW170))</formula>
    </cfRule>
  </conditionalFormatting>
  <conditionalFormatting sqref="B216:B221 A217:I220">
    <cfRule type="expression" dxfId="630" priority="1868">
      <formula>IF(_xlfn.ISFORMULA(A216), NOT(ISNUMBER(SEARCH("!", _xlfn.FORMULATEXT(A216)))), FALSE)</formula>
    </cfRule>
    <cfRule type="expression" dxfId="629" priority="1867">
      <formula>IF(AND(_xlfn.ISFORMULA(A216), ISNUMBER(SEARCH("!", _xlfn.FORMULATEXT(A216)))), TRUE, FALSE)</formula>
    </cfRule>
    <cfRule type="expression" dxfId="628" priority="1866">
      <formula>IF(ISNUMBER(FIND("=", _xlfn.FORMULATEXT(XEV183))), FALSE, ISNUMBER(XEV183))</formula>
    </cfRule>
  </conditionalFormatting>
  <conditionalFormatting sqref="B216:B221">
    <cfRule type="expression" dxfId="627" priority="5174">
      <formula>IF(_xlfn.ISFORMULA(B216), NOT(ISNUMBER(SEARCH("!", _xlfn.FORMULATEXT(B216)))), FALSE)</formula>
    </cfRule>
    <cfRule type="expression" dxfId="626" priority="5173">
      <formula>IF(AND(_xlfn.ISFORMULA(B216), ISNUMBER(SEARCH("!", _xlfn.FORMULATEXT(B216)))), TRUE, FALSE)</formula>
    </cfRule>
    <cfRule type="expression" dxfId="625" priority="5172">
      <formula>IF(ISNUMBER(FIND("=", _xlfn.FORMULATEXT(XEW186))), FALSE, ISNUMBER(XEW186))</formula>
    </cfRule>
  </conditionalFormatting>
  <conditionalFormatting sqref="B216:B225">
    <cfRule type="expression" dxfId="624" priority="325">
      <formula>IF(ISNUMBER(FIND("=", _xlfn.FORMULATEXT(B216))), FALSE, ISNUMBER(B216))</formula>
    </cfRule>
    <cfRule type="expression" dxfId="623" priority="329">
      <formula>IF(AND(_xlfn.ISFORMULA(B216), ISNUMBER(SEARCH("!", _xlfn.FORMULATEXT(B216)))), TRUE, FALSE)</formula>
    </cfRule>
    <cfRule type="expression" dxfId="622" priority="332">
      <formula>IF(AND(_xlfn.ISFORMULA(B216), ISNUMBER(SEARCH("!", _xlfn.FORMULATEXT(B216)))), TRUE, FALSE)</formula>
    </cfRule>
    <cfRule type="expression" dxfId="621" priority="331" stopIfTrue="1">
      <formula>IF(_xlfn.ISFORMULA(B216), NOT(ISNUMBER(SEARCH("!", _xlfn.FORMULATEXT(B216)))), FALSE)</formula>
    </cfRule>
    <cfRule type="expression" dxfId="620" priority="324">
      <formula>IF(AND(_xlfn.ISFORMULA(B216), ISNUMBER(SEARCH("!", _xlfn.FORMULATEXT(B216)))), TRUE, FALSE)</formula>
    </cfRule>
    <cfRule type="expression" dxfId="619" priority="323" stopIfTrue="1">
      <formula>IF(_xlfn.ISFORMULA(B216), NOT(ISNUMBER(SEARCH("!", _xlfn.FORMULATEXT(B216)))), FALSE)</formula>
    </cfRule>
    <cfRule type="expression" dxfId="618" priority="333">
      <formula>IF(ISNUMBER(FIND("=", _xlfn.FORMULATEXT(B216))), FALSE, ISNUMBER(B216))</formula>
    </cfRule>
    <cfRule type="expression" dxfId="617" priority="330">
      <formula>IF(ISNUMBER(FIND("=", _xlfn.FORMULATEXT(B216))), FALSE, ISNUMBER(B216))</formula>
    </cfRule>
  </conditionalFormatting>
  <conditionalFormatting sqref="B217:B221">
    <cfRule type="expression" dxfId="616" priority="275">
      <formula>IF(ISNUMBER(FIND("=", _xlfn.FORMULATEXT(B217))), FALSE, ISNUMBER(B217))</formula>
    </cfRule>
    <cfRule type="expression" dxfId="615" priority="274">
      <formula>IF(AND(_xlfn.ISFORMULA(B217), ISNUMBER(SEARCH("!", _xlfn.FORMULATEXT(B217)))), TRUE, FALSE)</formula>
    </cfRule>
    <cfRule type="expression" dxfId="614" priority="273" stopIfTrue="1">
      <formula>IF(_xlfn.ISFORMULA(B217), NOT(ISNUMBER(SEARCH("!", _xlfn.FORMULATEXT(B217)))), FALSE)</formula>
    </cfRule>
  </conditionalFormatting>
  <conditionalFormatting sqref="B222:B225">
    <cfRule type="expression" dxfId="613" priority="1981">
      <formula>IF(AND(_xlfn.ISFORMULA(B222), ISNUMBER(SEARCH("!", _xlfn.FORMULATEXT(B222)))), TRUE, FALSE)</formula>
    </cfRule>
    <cfRule type="expression" dxfId="612" priority="1982">
      <formula>IF(_xlfn.ISFORMULA(B222), NOT(ISNUMBER(SEARCH("!", _xlfn.FORMULATEXT(B222)))), FALSE)</formula>
    </cfRule>
    <cfRule type="expression" dxfId="611" priority="1980">
      <formula>IF(ISNUMBER(FIND("=", _xlfn.FORMULATEXT(XEW187))), FALSE, ISNUMBER(XEW187))</formula>
    </cfRule>
  </conditionalFormatting>
  <conditionalFormatting sqref="B223:B225 A284:I285 A162:I167 C197:I198 G161:FO161 A217 C186:XFD186">
    <cfRule type="expression" dxfId="610" priority="981">
      <formula>IF(ISNUMBER(FIND("=", _xlfn.FORMULATEXT(XEV147))), FALSE, ISNUMBER(XEV147))</formula>
    </cfRule>
  </conditionalFormatting>
  <conditionalFormatting sqref="B224:B225">
    <cfRule type="expression" dxfId="609" priority="197">
      <formula>IF(AND(_xlfn.ISFORMULA(B224), ISNUMBER(SEARCH("!", _xlfn.FORMULATEXT(B224)))), TRUE, FALSE)</formula>
    </cfRule>
    <cfRule type="expression" dxfId="608" priority="198">
      <formula>IF(ISNUMBER(FIND("=", _xlfn.FORMULATEXT(B224))), FALSE, ISNUMBER(B224))</formula>
    </cfRule>
    <cfRule type="expression" dxfId="607" priority="196" stopIfTrue="1">
      <formula>IF(_xlfn.ISFORMULA(B224), NOT(ISNUMBER(SEARCH("!", _xlfn.FORMULATEXT(B224)))), FALSE)</formula>
    </cfRule>
  </conditionalFormatting>
  <conditionalFormatting sqref="B237:B260 B262:B263">
    <cfRule type="expression" dxfId="606" priority="14">
      <formula>IF(AND(_xlfn.ISFORMULA(B237), ISNUMBER(SEARCH("!", _xlfn.FORMULATEXT(B237)))), TRUE, FALSE)</formula>
    </cfRule>
    <cfRule type="expression" dxfId="605" priority="15">
      <formula>IF(ISNUMBER(FIND("=", _xlfn.FORMULATEXT(B237))), FALSE, ISNUMBER(B237))</formula>
    </cfRule>
    <cfRule type="expression" dxfId="604" priority="13" stopIfTrue="1">
      <formula>IF(_xlfn.ISFORMULA(B237), NOT(ISNUMBER(SEARCH("!", _xlfn.FORMULATEXT(B237)))), FALSE)</formula>
    </cfRule>
  </conditionalFormatting>
  <conditionalFormatting sqref="B51:FO51">
    <cfRule type="expression" dxfId="603" priority="542">
      <formula>IF(_xlfn.ISFORMULA(B51), NOT(ISNUMBER(SEARCH("!", _xlfn.FORMULATEXT(B51)))), FALSE)</formula>
    </cfRule>
    <cfRule type="expression" dxfId="602" priority="541">
      <formula>IF(AND(_xlfn.ISFORMULA(B51), ISNUMBER(SEARCH("!", _xlfn.FORMULATEXT(B51)))), TRUE, FALSE)</formula>
    </cfRule>
    <cfRule type="expression" dxfId="601" priority="540">
      <formula>IF(ISNUMBER(FIND("=", _xlfn.FORMULATEXT(XEW45))), FALSE, ISNUMBER(XEW45))</formula>
    </cfRule>
  </conditionalFormatting>
  <conditionalFormatting sqref="B228:FO234">
    <cfRule type="expression" dxfId="600" priority="5571">
      <formula>IF(ISNUMBER(FIND("=", _xlfn.FORMULATEXT(XEW171))), FALSE, ISNUMBER(XEW171))</formula>
    </cfRule>
    <cfRule type="expression" dxfId="599" priority="5572">
      <formula>IF(AND(_xlfn.ISFORMULA(B228), ISNUMBER(SEARCH("!", _xlfn.FORMULATEXT(B228)))), TRUE, FALSE)</formula>
    </cfRule>
    <cfRule type="expression" dxfId="598" priority="5573">
      <formula>IF(_xlfn.ISFORMULA(B228), NOT(ISNUMBER(SEARCH("!", _xlfn.FORMULATEXT(B228)))), FALSE)</formula>
    </cfRule>
  </conditionalFormatting>
  <conditionalFormatting sqref="B229:FO234">
    <cfRule type="expression" dxfId="597" priority="5578">
      <formula>IF(AND(_xlfn.ISFORMULA(B229), ISNUMBER(SEARCH("!", _xlfn.FORMULATEXT(B229)))), TRUE, FALSE)</formula>
    </cfRule>
    <cfRule type="expression" dxfId="596" priority="5579">
      <formula>IF(_xlfn.ISFORMULA(B229), NOT(ISNUMBER(SEARCH("!", _xlfn.FORMULATEXT(B229)))), FALSE)</formula>
    </cfRule>
    <cfRule type="expression" dxfId="595" priority="5577">
      <formula>IF(ISNUMBER(FIND("=", _xlfn.FORMULATEXT(XEW171))), FALSE, ISNUMBER(XEW171))</formula>
    </cfRule>
  </conditionalFormatting>
  <conditionalFormatting sqref="B230:FO234">
    <cfRule type="expression" dxfId="594" priority="5544">
      <formula>IF(ISNUMBER(FIND("=", _xlfn.FORMULATEXT(XEW171))), FALSE, ISNUMBER(XEW171))</formula>
    </cfRule>
    <cfRule type="expression" dxfId="593" priority="5545">
      <formula>IF(AND(_xlfn.ISFORMULA(B230), ISNUMBER(SEARCH("!", _xlfn.FORMULATEXT(B230)))), TRUE, FALSE)</formula>
    </cfRule>
    <cfRule type="expression" dxfId="592" priority="5546">
      <formula>IF(_xlfn.ISFORMULA(B230), NOT(ISNUMBER(SEARCH("!", _xlfn.FORMULATEXT(B230)))), FALSE)</formula>
    </cfRule>
  </conditionalFormatting>
  <conditionalFormatting sqref="B231:FO234 A267:FO267 J267:FO268 G268:G269 G269:FO269">
    <cfRule type="expression" dxfId="591" priority="344">
      <formula>IF(AND(_xlfn.ISFORMULA(A231), ISNUMBER(SEARCH("!", _xlfn.FORMULATEXT(A231)))), TRUE, FALSE)</formula>
    </cfRule>
    <cfRule type="expression" dxfId="590" priority="345">
      <formula>IF(_xlfn.ISFORMULA(A231), NOT(ISNUMBER(SEARCH("!", _xlfn.FORMULATEXT(A231)))), FALSE)</formula>
    </cfRule>
    <cfRule type="expression" dxfId="589" priority="343">
      <formula>IF(ISNUMBER(FIND("=", _xlfn.FORMULATEXT(XEV171))), FALSE, ISNUMBER(XEV171))</formula>
    </cfRule>
  </conditionalFormatting>
  <conditionalFormatting sqref="B233:FO234 A269:FO269">
    <cfRule type="expression" dxfId="588" priority="4282">
      <formula>IF(_xlfn.ISFORMULA(A233), NOT(ISNUMBER(SEARCH("!", _xlfn.FORMULATEXT(A233)))), FALSE)</formula>
    </cfRule>
    <cfRule type="expression" dxfId="587" priority="4280">
      <formula>IF(ISNUMBER(FIND("=", _xlfn.FORMULATEXT(XEV171))), FALSE, ISNUMBER(XEV171))</formula>
    </cfRule>
    <cfRule type="expression" dxfId="586" priority="4281">
      <formula>IF(AND(_xlfn.ISFORMULA(A233), ISNUMBER(SEARCH("!", _xlfn.FORMULATEXT(A233)))), TRUE, FALSE)</formula>
    </cfRule>
  </conditionalFormatting>
  <conditionalFormatting sqref="C180:I182 J180:XFD185 A191:A193 A194:I195">
    <cfRule type="expression" dxfId="585" priority="1709">
      <formula>IF(_xlfn.ISFORMULA(A180), NOT(ISNUMBER(SEARCH("!", _xlfn.FORMULATEXT(A180)))), FALSE)</formula>
    </cfRule>
    <cfRule type="expression" dxfId="584" priority="1708">
      <formula>IF(AND(_xlfn.ISFORMULA(A180), ISNUMBER(SEARCH("!", _xlfn.FORMULATEXT(A180)))), TRUE, FALSE)</formula>
    </cfRule>
  </conditionalFormatting>
  <conditionalFormatting sqref="C183:I183 G190:I190 J201:XFD201 G229:I229 A234:I234 A268:I268 G269:FO269">
    <cfRule type="expression" dxfId="583" priority="2771">
      <formula>IF(_xlfn.ISFORMULA(A183), NOT(ISNUMBER(SEARCH("!", _xlfn.FORMULATEXT(A183)))), FALSE)</formula>
    </cfRule>
    <cfRule type="expression" dxfId="582" priority="2770">
      <formula>IF(AND(_xlfn.ISFORMULA(A183), ISNUMBER(SEARCH("!", _xlfn.FORMULATEXT(A183)))), TRUE, FALSE)</formula>
    </cfRule>
  </conditionalFormatting>
  <conditionalFormatting sqref="C183:I183 J183:XFD184">
    <cfRule type="expression" dxfId="581" priority="3154">
      <formula>IF(AND(_xlfn.ISFORMULA(C183), ISNUMBER(SEARCH("!", _xlfn.FORMULATEXT(C183)))), TRUE, FALSE)</formula>
    </cfRule>
    <cfRule type="expression" dxfId="580" priority="3155">
      <formula>IF(_xlfn.ISFORMULA(C183), NOT(ISNUMBER(SEARCH("!", _xlfn.FORMULATEXT(C183)))), FALSE)</formula>
    </cfRule>
  </conditionalFormatting>
  <conditionalFormatting sqref="C184:I184 A190:I194 A195:A196 A198:I198 A232:I233">
    <cfRule type="expression" dxfId="579" priority="1225">
      <formula>IF(AND(_xlfn.ISFORMULA(A184), ISNUMBER(SEARCH("!", _xlfn.FORMULATEXT(A184)))), TRUE, FALSE)</formula>
    </cfRule>
    <cfRule type="expression" dxfId="578" priority="1226">
      <formula>IF(_xlfn.ISFORMULA(A184), NOT(ISNUMBER(SEARCH("!", _xlfn.FORMULATEXT(A184)))), FALSE)</formula>
    </cfRule>
  </conditionalFormatting>
  <conditionalFormatting sqref="C220:I220 J220:XFD221 C167:XFD168">
    <cfRule type="expression" dxfId="577" priority="3469">
      <formula>IF(ISNUMBER(FIND("=", _xlfn.FORMULATEXT(XEX169))), FALSE, ISNUMBER(XEX169))</formula>
    </cfRule>
  </conditionalFormatting>
  <conditionalFormatting sqref="C221:I221 A272:I272">
    <cfRule type="expression" dxfId="576" priority="2021">
      <formula>IF(_xlfn.ISFORMULA(A221), NOT(ISNUMBER(SEARCH("!", _xlfn.FORMULATEXT(A221)))), FALSE)</formula>
    </cfRule>
    <cfRule type="expression" dxfId="575" priority="2020">
      <formula>IF(AND(_xlfn.ISFORMULA(A221), ISNUMBER(SEARCH("!", _xlfn.FORMULATEXT(A221)))), TRUE, FALSE)</formula>
    </cfRule>
    <cfRule type="expression" dxfId="574" priority="2019">
      <formula>IF(ISNUMBER(FIND("=", _xlfn.FORMULATEXT(XEV226))), FALSE, ISNUMBER(XEV226))</formula>
    </cfRule>
  </conditionalFormatting>
  <conditionalFormatting sqref="C184:FO184 A188">
    <cfRule type="expression" dxfId="573" priority="2772">
      <formula>IF(ISNUMBER(FIND("=", _xlfn.FORMULATEXT(XEV199))), FALSE, ISNUMBER(XEV199))</formula>
    </cfRule>
    <cfRule type="expression" dxfId="572" priority="2773">
      <formula>IF(AND(_xlfn.ISFORMULA(A184), ISNUMBER(SEARCH("!", _xlfn.FORMULATEXT(A184)))), TRUE, FALSE)</formula>
    </cfRule>
    <cfRule type="expression" dxfId="571" priority="2774">
      <formula>IF(_xlfn.ISFORMULA(A184), NOT(ISNUMBER(SEARCH("!", _xlfn.FORMULATEXT(A184)))), FALSE)</formula>
    </cfRule>
  </conditionalFormatting>
  <conditionalFormatting sqref="C242:FO244 J242:XFD247 A253:A255 A256:FO257">
    <cfRule type="expression" dxfId="570" priority="122">
      <formula>IF(AND(_xlfn.ISFORMULA(A242), ISNUMBER(SEARCH("!", _xlfn.FORMULATEXT(A242)))), TRUE, FALSE)</formula>
    </cfRule>
    <cfRule type="expression" dxfId="569" priority="123">
      <formula>IF(_xlfn.ISFORMULA(A242), NOT(ISNUMBER(SEARCH("!", _xlfn.FORMULATEXT(A242)))), FALSE)</formula>
    </cfRule>
  </conditionalFormatting>
  <conditionalFormatting sqref="C245:FO245 G252:FO252 J263:XFD263">
    <cfRule type="expression" dxfId="568" priority="111">
      <formula>IF(_xlfn.ISFORMULA(C245), NOT(ISNUMBER(SEARCH("!", _xlfn.FORMULATEXT(C245)))), FALSE)</formula>
    </cfRule>
    <cfRule type="expression" dxfId="567" priority="110">
      <formula>IF(AND(_xlfn.ISFORMULA(C245), ISNUMBER(SEARCH("!", _xlfn.FORMULATEXT(C245)))), TRUE, FALSE)</formula>
    </cfRule>
  </conditionalFormatting>
  <conditionalFormatting sqref="C245:FO245 J245:XFD246">
    <cfRule type="expression" dxfId="566" priority="117">
      <formula>IF(_xlfn.ISFORMULA(C245), NOT(ISNUMBER(SEARCH("!", _xlfn.FORMULATEXT(C245)))), FALSE)</formula>
    </cfRule>
    <cfRule type="expression" dxfId="565" priority="116">
      <formula>IF(AND(_xlfn.ISFORMULA(C245), ISNUMBER(SEARCH("!", _xlfn.FORMULATEXT(C245)))), TRUE, FALSE)</formula>
    </cfRule>
  </conditionalFormatting>
  <conditionalFormatting sqref="C246:FO246 A250">
    <cfRule type="expression" dxfId="564" priority="114">
      <formula>IF(_xlfn.ISFORMULA(A246), NOT(ISNUMBER(SEARCH("!", _xlfn.FORMULATEXT(A246)))), FALSE)</formula>
    </cfRule>
    <cfRule type="expression" dxfId="563" priority="113">
      <formula>IF(AND(_xlfn.ISFORMULA(A246), ISNUMBER(SEARCH("!", _xlfn.FORMULATEXT(A246)))), TRUE, FALSE)</formula>
    </cfRule>
  </conditionalFormatting>
  <conditionalFormatting sqref="C246:FO246 A252:FO256 A257:A258">
    <cfRule type="expression" dxfId="562" priority="152">
      <formula>IF(AND(_xlfn.ISFORMULA(A246), ISNUMBER(SEARCH("!", _xlfn.FORMULATEXT(A246)))), TRUE, FALSE)</formula>
    </cfRule>
    <cfRule type="expression" dxfId="561" priority="153">
      <formula>IF(_xlfn.ISFORMULA(A246), NOT(ISNUMBER(SEARCH("!", _xlfn.FORMULATEXT(A246)))), FALSE)</formula>
    </cfRule>
  </conditionalFormatting>
  <conditionalFormatting sqref="C247:FO247">
    <cfRule type="expression" dxfId="560" priority="149">
      <formula>IF(AND(_xlfn.ISFORMULA(C247), ISNUMBER(SEARCH("!", _xlfn.FORMULATEXT(C247)))), TRUE, FALSE)</formula>
    </cfRule>
    <cfRule type="expression" dxfId="559" priority="150">
      <formula>IF(_xlfn.ISFORMULA(C247), NOT(ISNUMBER(SEARCH("!", _xlfn.FORMULATEXT(C247)))), FALSE)</formula>
    </cfRule>
    <cfRule type="expression" dxfId="558" priority="148">
      <formula>IF(ISNUMBER(FIND("=", _xlfn.FORMULATEXT(XEX280))), FALSE, ISNUMBER(XEX280))</formula>
    </cfRule>
  </conditionalFormatting>
  <conditionalFormatting sqref="C159:XFD159">
    <cfRule type="expression" dxfId="557" priority="4238">
      <formula>IF(ISNUMBER(FIND("=", _xlfn.FORMULATEXT(XEX174))), FALSE, ISNUMBER(XEX174))</formula>
    </cfRule>
    <cfRule type="expression" dxfId="556" priority="4240">
      <formula>IF(_xlfn.ISFORMULA(C159), NOT(ISNUMBER(SEARCH("!", _xlfn.FORMULATEXT(C159)))), FALSE)</formula>
    </cfRule>
    <cfRule type="expression" dxfId="555" priority="4239">
      <formula>IF(AND(_xlfn.ISFORMULA(C159), ISNUMBER(SEARCH("!", _xlfn.FORMULATEXT(C159)))), TRUE, FALSE)</formula>
    </cfRule>
  </conditionalFormatting>
  <conditionalFormatting sqref="C159:XFD168 A6:I9 A11:I11">
    <cfRule type="expression" dxfId="554" priority="1077">
      <formula>IF(ISNUMBER(FIND("=", _xlfn.FORMULATEXT(#REF!))), FALSE, ISNUMBER(#REF!))</formula>
    </cfRule>
  </conditionalFormatting>
  <conditionalFormatting sqref="C167:XFD168 C220:I220 J220:XFD221">
    <cfRule type="expression" dxfId="553" priority="3470">
      <formula>IF(AND(_xlfn.ISFORMULA(C167), ISNUMBER(SEARCH("!", _xlfn.FORMULATEXT(C167)))), TRUE, FALSE)</formula>
    </cfRule>
    <cfRule type="expression" dxfId="552" priority="3471">
      <formula>IF(_xlfn.ISFORMULA(C167), NOT(ISNUMBER(SEARCH("!", _xlfn.FORMULATEXT(C167)))), FALSE)</formula>
    </cfRule>
  </conditionalFormatting>
  <conditionalFormatting sqref="C179:XFD179 C185:I185 A200 A202:A205 G228:I228 J228:FO229">
    <cfRule type="expression" dxfId="551" priority="1274">
      <formula>IF(_xlfn.ISFORMULA(A179), NOT(ISNUMBER(SEARCH("!", _xlfn.FORMULATEXT(A179)))), FALSE)</formula>
    </cfRule>
    <cfRule type="expression" dxfId="550" priority="1273">
      <formula>IF(AND(_xlfn.ISFORMULA(A179), ISNUMBER(SEARCH("!", _xlfn.FORMULATEXT(A179)))), TRUE, FALSE)</formula>
    </cfRule>
  </conditionalFormatting>
  <conditionalFormatting sqref="C185:XFD185">
    <cfRule type="expression" dxfId="549" priority="2298">
      <formula>IF(ISNUMBER(FIND("=", _xlfn.FORMULATEXT(XEX199))), FALSE, ISNUMBER(XEX199))</formula>
    </cfRule>
    <cfRule type="expression" dxfId="548" priority="2299">
      <formula>IF(AND(_xlfn.ISFORMULA(C185), ISNUMBER(SEARCH("!", _xlfn.FORMULATEXT(C185)))), TRUE, FALSE)</formula>
    </cfRule>
    <cfRule type="expression" dxfId="547" priority="2300">
      <formula>IF(_xlfn.ISFORMULA(C185), NOT(ISNUMBER(SEARCH("!", _xlfn.FORMULATEXT(C185)))), FALSE)</formula>
    </cfRule>
  </conditionalFormatting>
  <conditionalFormatting sqref="C187:XFD198 A194:I194 A211:I211 A213:I213 A222:I223 J222:FO225">
    <cfRule type="expression" dxfId="546" priority="553">
      <formula>IF(_xlfn.ISFORMULA(A187), NOT(ISNUMBER(SEARCH("!", _xlfn.FORMULATEXT(A187)))), FALSE)</formula>
    </cfRule>
    <cfRule type="expression" dxfId="545" priority="552">
      <formula>IF(AND(_xlfn.ISFORMULA(A187), ISNUMBER(SEARCH("!", _xlfn.FORMULATEXT(A187)))), TRUE, FALSE)</formula>
    </cfRule>
  </conditionalFormatting>
  <conditionalFormatting sqref="C200:XFD200 A183:A184 C201:I201">
    <cfRule type="expression" dxfId="544" priority="2280">
      <formula>IF(ISNUMBER(FIND("=", _xlfn.FORMULATEXT(XEV182))), FALSE, ISNUMBER(XEV182))</formula>
    </cfRule>
  </conditionalFormatting>
  <conditionalFormatting sqref="C217:XFD221">
    <cfRule type="expression" dxfId="543" priority="287">
      <formula>IF(ISNUMBER(FIND("=", _xlfn.FORMULATEXT(#REF!))), FALSE, ISNUMBER(#REF!))</formula>
    </cfRule>
    <cfRule type="expression" dxfId="542" priority="288">
      <formula>IF(AND(_xlfn.ISFORMULA(C217), ISNUMBER(SEARCH("!", _xlfn.FORMULATEXT(C217)))), TRUE, FALSE)</formula>
    </cfRule>
    <cfRule type="expression" dxfId="541" priority="289">
      <formula>IF(_xlfn.ISFORMULA(C217), NOT(ISNUMBER(SEARCH("!", _xlfn.FORMULATEXT(C217)))), FALSE)</formula>
    </cfRule>
  </conditionalFormatting>
  <conditionalFormatting sqref="C224:XFD224">
    <cfRule type="expression" dxfId="540" priority="251">
      <formula>IF(_xlfn.ISFORMULA(C224), NOT(ISNUMBER(SEARCH("!", _xlfn.FORMULATEXT(C224)))), FALSE)</formula>
    </cfRule>
    <cfRule type="expression" dxfId="539" priority="250">
      <formula>IF(AND(_xlfn.ISFORMULA(C224), ISNUMBER(SEARCH("!", _xlfn.FORMULATEXT(C224)))), TRUE, FALSE)</formula>
    </cfRule>
    <cfRule type="expression" dxfId="538" priority="249">
      <formula>IF(ISNUMBER(FIND("=", _xlfn.FORMULATEXT(XEX202))), FALSE, ISNUMBER(XEX202))</formula>
    </cfRule>
  </conditionalFormatting>
  <conditionalFormatting sqref="C224:XFD225">
    <cfRule type="expression" dxfId="537" priority="204">
      <formula>IF(ISNUMBER(FIND("=", _xlfn.FORMULATEXT(#REF!))), FALSE, ISNUMBER(#REF!))</formula>
    </cfRule>
    <cfRule type="expression" dxfId="536" priority="205">
      <formula>IF(AND(_xlfn.ISFORMULA(C224), ISNUMBER(SEARCH("!", _xlfn.FORMULATEXT(C224)))), TRUE, FALSE)</formula>
    </cfRule>
    <cfRule type="expression" dxfId="535" priority="206">
      <formula>IF(_xlfn.ISFORMULA(C224), NOT(ISNUMBER(SEARCH("!", _xlfn.FORMULATEXT(C224)))), FALSE)</formula>
    </cfRule>
  </conditionalFormatting>
  <conditionalFormatting sqref="C237:XFD237 G237:FO266">
    <cfRule type="expression" dxfId="534" priority="47">
      <formula>IF(AND(_xlfn.ISFORMULA(C237), ISNUMBER(SEARCH("!", _xlfn.FORMULATEXT(C237)))), TRUE, FALSE)</formula>
    </cfRule>
    <cfRule type="expression" dxfId="533" priority="48">
      <formula>IF(_xlfn.ISFORMULA(C237), NOT(ISNUMBER(SEARCH("!", _xlfn.FORMULATEXT(C237)))), FALSE)</formula>
    </cfRule>
  </conditionalFormatting>
  <conditionalFormatting sqref="C241:XFD241">
    <cfRule type="expression" dxfId="532" priority="146">
      <formula>IF(AND(_xlfn.ISFORMULA(C241), ISNUMBER(SEARCH("!", _xlfn.FORMULATEXT(C241)))), TRUE, FALSE)</formula>
    </cfRule>
    <cfRule type="expression" dxfId="531" priority="145">
      <formula>IF(ISNUMBER(FIND("=", _xlfn.FORMULATEXT(XEX274))), FALSE, ISNUMBER(XEX274))</formula>
    </cfRule>
    <cfRule type="expression" dxfId="530" priority="147">
      <formula>IF(_xlfn.ISFORMULA(C241), NOT(ISNUMBER(SEARCH("!", _xlfn.FORMULATEXT(C241)))), FALSE)</formula>
    </cfRule>
  </conditionalFormatting>
  <conditionalFormatting sqref="C247:XFD247">
    <cfRule type="expression" dxfId="529" priority="91">
      <formula>IF(ISNUMBER(FIND("=", _xlfn.FORMULATEXT(XEX261))), FALSE, ISNUMBER(XEX261))</formula>
    </cfRule>
    <cfRule type="expression" dxfId="528" priority="92">
      <formula>IF(AND(_xlfn.ISFORMULA(C247), ISNUMBER(SEARCH("!", _xlfn.FORMULATEXT(C247)))), TRUE, FALSE)</formula>
    </cfRule>
    <cfRule type="expression" dxfId="527" priority="93">
      <formula>IF(_xlfn.ISFORMULA(C247), NOT(ISNUMBER(SEARCH("!", _xlfn.FORMULATEXT(C247)))), FALSE)</formula>
    </cfRule>
  </conditionalFormatting>
  <conditionalFormatting sqref="C248:XFD248 C259:FO260">
    <cfRule type="expression" dxfId="526" priority="41">
      <formula>IF(AND(_xlfn.ISFORMULA(C248), ISNUMBER(SEARCH("!", _xlfn.FORMULATEXT(C248)))), TRUE, FALSE)</formula>
    </cfRule>
    <cfRule type="expression" dxfId="525" priority="40">
      <formula>IF(ISNUMBER(FIND("=", _xlfn.FORMULATEXT(XEX234))), FALSE, ISNUMBER(XEX234))</formula>
    </cfRule>
    <cfRule type="expression" dxfId="524" priority="42">
      <formula>IF(_xlfn.ISFORMULA(C248), NOT(ISNUMBER(SEARCH("!", _xlfn.FORMULATEXT(C248)))), FALSE)</formula>
    </cfRule>
  </conditionalFormatting>
  <conditionalFormatting sqref="C249:XFD255 A256:XFD256 C257:XFD260">
    <cfRule type="expression" dxfId="523" priority="18">
      <formula>IF(_xlfn.ISFORMULA(A249), NOT(ISNUMBER(SEARCH("!", _xlfn.FORMULATEXT(A249)))), FALSE)</formula>
    </cfRule>
    <cfRule type="expression" dxfId="522" priority="17">
      <formula>IF(AND(_xlfn.ISFORMULA(A249), ISNUMBER(SEARCH("!", _xlfn.FORMULATEXT(A249)))), TRUE, FALSE)</formula>
    </cfRule>
  </conditionalFormatting>
  <conditionalFormatting sqref="C262:XFD262 A245:A246 C263:FO263">
    <cfRule type="expression" dxfId="521" priority="88">
      <formula>IF(ISNUMBER(FIND("=", _xlfn.FORMULATEXT(XEV244))), FALSE, ISNUMBER(XEV244))</formula>
    </cfRule>
  </conditionalFormatting>
  <conditionalFormatting sqref="D158:D159 A168:I168 A220:A221 B222:B225 D222:D225 A283:I284">
    <cfRule type="expression" dxfId="520" priority="954">
      <formula>IF(ISNUMBER(FIND("=", _xlfn.FORMULATEXT(XEV145))), FALSE, ISNUMBER(XEV145))</formula>
    </cfRule>
    <cfRule type="expression" dxfId="519" priority="955">
      <formula>IF(AND(_xlfn.ISFORMULA(A158), ISNUMBER(SEARCH("!", _xlfn.FORMULATEXT(A158)))), TRUE, FALSE)</formula>
    </cfRule>
    <cfRule type="expression" dxfId="518" priority="956">
      <formula>IF(_xlfn.ISFORMULA(A158), NOT(ISNUMBER(SEARCH("!", _xlfn.FORMULATEXT(A158)))), FALSE)</formula>
    </cfRule>
  </conditionalFormatting>
  <conditionalFormatting sqref="D160:D161">
    <cfRule type="expression" dxfId="517" priority="4864">
      <formula>IF(_xlfn.ISFORMULA(D160), NOT(ISNUMBER(SEARCH("!", _xlfn.FORMULATEXT(D160)))), FALSE)</formula>
    </cfRule>
    <cfRule type="expression" dxfId="516" priority="4863">
      <formula>IF(AND(_xlfn.ISFORMULA(D160), ISNUMBER(SEARCH("!", _xlfn.FORMULATEXT(D160)))), TRUE, FALSE)</formula>
    </cfRule>
    <cfRule type="expression" dxfId="515" priority="4862">
      <formula>IF(ISNUMBER(FIND("=", _xlfn.FORMULATEXT(XEY146))), FALSE, ISNUMBER(XEY146))</formula>
    </cfRule>
  </conditionalFormatting>
  <conditionalFormatting sqref="D162:D163">
    <cfRule type="expression" dxfId="514" priority="4370">
      <formula>IF(ISNUMBER(FIND("=", _xlfn.FORMULATEXT(XEY150))), FALSE, ISNUMBER(XEY150))</formula>
    </cfRule>
    <cfRule type="expression" dxfId="513" priority="2051">
      <formula>IF(_xlfn.ISFORMULA(D162), NOT(ISNUMBER(SEARCH("!", _xlfn.FORMULATEXT(D162)))), FALSE)</formula>
    </cfRule>
    <cfRule type="expression" dxfId="512" priority="2049">
      <formula>IF(ISNUMBER(FIND("=", _xlfn.FORMULATEXT(XEY147))), FALSE, ISNUMBER(XEY147))</formula>
    </cfRule>
    <cfRule type="expression" dxfId="511" priority="2050">
      <formula>IF(AND(_xlfn.ISFORMULA(D162), ISNUMBER(SEARCH("!", _xlfn.FORMULATEXT(D162)))), TRUE, FALSE)</formula>
    </cfRule>
    <cfRule type="expression" dxfId="510" priority="4372">
      <formula>IF(_xlfn.ISFORMULA(D162), NOT(ISNUMBER(SEARCH("!", _xlfn.FORMULATEXT(D162)))), FALSE)</formula>
    </cfRule>
    <cfRule type="expression" dxfId="509" priority="4371">
      <formula>IF(AND(_xlfn.ISFORMULA(D162), ISNUMBER(SEARCH("!", _xlfn.FORMULATEXT(D162)))), TRUE, FALSE)</formula>
    </cfRule>
  </conditionalFormatting>
  <conditionalFormatting sqref="D164:D166 D169 A197:A198 A216:FO221">
    <cfRule type="expression" dxfId="508" priority="1798">
      <formula>IF(AND(_xlfn.ISFORMULA(A164), ISNUMBER(SEARCH("!", _xlfn.FORMULATEXT(A164)))), TRUE, FALSE)</formula>
    </cfRule>
    <cfRule type="expression" dxfId="507" priority="1799">
      <formula>IF(_xlfn.ISFORMULA(A164), NOT(ISNUMBER(SEARCH("!", _xlfn.FORMULATEXT(A164)))), FALSE)</formula>
    </cfRule>
  </conditionalFormatting>
  <conditionalFormatting sqref="D167:D168 A215:I215">
    <cfRule type="expression" dxfId="506" priority="467">
      <formula>IF(AND(_xlfn.ISFORMULA(A167), ISNUMBER(SEARCH("!", _xlfn.FORMULATEXT(A167)))), TRUE, FALSE)</formula>
    </cfRule>
    <cfRule type="expression" dxfId="505" priority="466">
      <formula>IF(ISNUMBER(FIND("=", _xlfn.FORMULATEXT(XEV150))), FALSE, ISNUMBER(XEV150))</formula>
    </cfRule>
    <cfRule type="expression" dxfId="504" priority="468">
      <formula>IF(_xlfn.ISFORMULA(A167), NOT(ISNUMBER(SEARCH("!", _xlfn.FORMULATEXT(A167)))), FALSE)</formula>
    </cfRule>
  </conditionalFormatting>
  <conditionalFormatting sqref="D169 A179">
    <cfRule type="expression" dxfId="503" priority="1160">
      <formula>IF(_xlfn.ISFORMULA(A169), NOT(ISNUMBER(SEARCH("!", _xlfn.FORMULATEXT(A169)))), FALSE)</formula>
    </cfRule>
    <cfRule type="expression" dxfId="502" priority="1158">
      <formula>IF(ISNUMBER(FIND("=", _xlfn.FORMULATEXT(#REF!))), FALSE, ISNUMBER(#REF!))</formula>
    </cfRule>
    <cfRule type="expression" dxfId="501" priority="1159">
      <formula>IF(AND(_xlfn.ISFORMULA(A169), ISNUMBER(SEARCH("!", _xlfn.FORMULATEXT(A169)))), TRUE, FALSE)</formula>
    </cfRule>
  </conditionalFormatting>
  <conditionalFormatting sqref="D169 A212:I212 J212:FO213 A214:FO214 A224">
    <cfRule type="expression" dxfId="500" priority="236">
      <formula>IF(_xlfn.ISFORMULA(A169), NOT(ISNUMBER(SEARCH("!", _xlfn.FORMULATEXT(A169)))), FALSE)</formula>
    </cfRule>
    <cfRule type="expression" dxfId="499" priority="235">
      <formula>IF(AND(_xlfn.ISFORMULA(A169), ISNUMBER(SEARCH("!", _xlfn.FORMULATEXT(A169)))), TRUE, FALSE)</formula>
    </cfRule>
  </conditionalFormatting>
  <conditionalFormatting sqref="D169">
    <cfRule type="expression" dxfId="498" priority="4817">
      <formula>IF(ISNUMBER(FIND("=", _xlfn.FORMULATEXT(XEY208))), FALSE, ISNUMBER(XEY208))</formula>
    </cfRule>
    <cfRule type="expression" dxfId="497" priority="4818">
      <formula>IF(AND(_xlfn.ISFORMULA(D169), ISNUMBER(SEARCH("!", _xlfn.FORMULATEXT(D169)))), TRUE, FALSE)</formula>
    </cfRule>
    <cfRule type="expression" dxfId="496" priority="4819">
      <formula>IF(_xlfn.ISFORMULA(D169), NOT(ISNUMBER(SEARCH("!", _xlfn.FORMULATEXT(D169)))), FALSE)</formula>
    </cfRule>
    <cfRule type="expression" dxfId="495" priority="4304">
      <formula>IF(ISNUMBER(FIND("=", _xlfn.FORMULATEXT(XEY150))), FALSE, ISNUMBER(XEY150))</formula>
    </cfRule>
    <cfRule type="expression" dxfId="494" priority="1182">
      <formula>IF(ISNUMBER(FIND("=", _xlfn.FORMULATEXT(XEY179))), FALSE, ISNUMBER(XEY179))</formula>
    </cfRule>
    <cfRule type="expression" dxfId="493" priority="1183">
      <formula>IF(AND(_xlfn.ISFORMULA(D169), ISNUMBER(SEARCH("!", _xlfn.FORMULATEXT(D169)))), TRUE, FALSE)</formula>
    </cfRule>
    <cfRule type="expression" dxfId="492" priority="4305">
      <formula>IF(AND(_xlfn.ISFORMULA(D169), ISNUMBER(SEARCH("!", _xlfn.FORMULATEXT(D169)))), TRUE, FALSE)</formula>
    </cfRule>
    <cfRule type="expression" dxfId="491" priority="1184">
      <formula>IF(_xlfn.ISFORMULA(D169), NOT(ISNUMBER(SEARCH("!", _xlfn.FORMULATEXT(D169)))), FALSE)</formula>
    </cfRule>
    <cfRule type="expression" dxfId="490" priority="4306">
      <formula>IF(_xlfn.ISFORMULA(D169), NOT(ISNUMBER(SEARCH("!", _xlfn.FORMULATEXT(D169)))), FALSE)</formula>
    </cfRule>
  </conditionalFormatting>
  <conditionalFormatting sqref="D214">
    <cfRule type="expression" dxfId="489" priority="5600">
      <formula>IF(_xlfn.ISFORMULA(D214), NOT(ISNUMBER(SEARCH("!", _xlfn.FORMULATEXT(D214)))), FALSE)</formula>
    </cfRule>
    <cfRule type="expression" dxfId="488" priority="5598">
      <formula>IF(ISNUMBER(FIND("=", _xlfn.FORMULATEXT(XEY160))), FALSE, ISNUMBER(XEY160))</formula>
    </cfRule>
    <cfRule type="expression" dxfId="487" priority="5599">
      <formula>IF(AND(_xlfn.ISFORMULA(D214), ISNUMBER(SEARCH("!", _xlfn.FORMULATEXT(D214)))), TRUE, FALSE)</formula>
    </cfRule>
  </conditionalFormatting>
  <conditionalFormatting sqref="D217:D219">
    <cfRule type="expression" dxfId="486" priority="269">
      <formula>IF(_xlfn.ISFORMULA(D217), NOT(ISNUMBER(SEARCH("!", _xlfn.FORMULATEXT(D217)))), FALSE)</formula>
    </cfRule>
    <cfRule type="expression" dxfId="485" priority="268">
      <formula>IF(AND(_xlfn.ISFORMULA(D217), ISNUMBER(SEARCH("!", _xlfn.FORMULATEXT(D217)))), TRUE, FALSE)</formula>
    </cfRule>
    <cfRule type="expression" dxfId="484" priority="267">
      <formula>IF(ISNUMBER(FIND("=", _xlfn.FORMULATEXT(XEY180))), FALSE, ISNUMBER(XEY180))</formula>
    </cfRule>
  </conditionalFormatting>
  <conditionalFormatting sqref="D220:D221">
    <cfRule type="expression" dxfId="483" priority="315">
      <formula>IF(AND(_xlfn.ISFORMULA(D220), ISNUMBER(SEARCH("!", _xlfn.FORMULATEXT(D220)))), TRUE, FALSE)</formula>
    </cfRule>
    <cfRule type="expression" dxfId="482" priority="316">
      <formula>IF(_xlfn.ISFORMULA(D220), NOT(ISNUMBER(SEARCH("!", _xlfn.FORMULATEXT(D220)))), FALSE)</formula>
    </cfRule>
    <cfRule type="expression" dxfId="481" priority="314">
      <formula>IF(ISNUMBER(FIND("=", _xlfn.FORMULATEXT(XEY184))), FALSE, ISNUMBER(XEY184))</formula>
    </cfRule>
  </conditionalFormatting>
  <conditionalFormatting sqref="D224 A224:A225 A277:I280 G278:FO278 H279:FO280 G280:FO280">
    <cfRule type="expression" dxfId="480" priority="1060">
      <formula>IF(AND(_xlfn.ISFORMULA(A224), ISNUMBER(SEARCH("!", _xlfn.FORMULATEXT(A224)))), TRUE, FALSE)</formula>
    </cfRule>
    <cfRule type="expression" dxfId="479" priority="1059">
      <formula>IF(ISNUMBER(FIND("=", _xlfn.FORMULATEXT(XEV156))), FALSE, ISNUMBER(XEV156))</formula>
    </cfRule>
    <cfRule type="expression" dxfId="478" priority="1061">
      <formula>IF(_xlfn.ISFORMULA(A224), NOT(ISNUMBER(SEARCH("!", _xlfn.FORMULATEXT(A224)))), FALSE)</formula>
    </cfRule>
  </conditionalFormatting>
  <conditionalFormatting sqref="D225">
    <cfRule type="expression" dxfId="477" priority="260">
      <formula>IF(_xlfn.ISFORMULA(D225), NOT(ISNUMBER(SEARCH("!", _xlfn.FORMULATEXT(D225)))), FALSE)</formula>
    </cfRule>
    <cfRule type="expression" dxfId="476" priority="259">
      <formula>IF(AND(_xlfn.ISFORMULA(D225), ISNUMBER(SEARCH("!", _xlfn.FORMULATEXT(D225)))), TRUE, FALSE)</formula>
    </cfRule>
    <cfRule type="expression" dxfId="475" priority="258">
      <formula>IF(ISNUMBER(FIND("=", _xlfn.FORMULATEXT(XEY192))), FALSE, ISNUMBER(XEY192))</formula>
    </cfRule>
    <cfRule type="expression" dxfId="474" priority="266">
      <formula>IF(_xlfn.ISFORMULA(D225), NOT(ISNUMBER(SEARCH("!", _xlfn.FORMULATEXT(D225)))), FALSE)</formula>
    </cfRule>
    <cfRule type="expression" dxfId="473" priority="265">
      <formula>IF(AND(_xlfn.ISFORMULA(D225), ISNUMBER(SEARCH("!", _xlfn.FORMULATEXT(D225)))), TRUE, FALSE)</formula>
    </cfRule>
    <cfRule type="expression" dxfId="472" priority="264">
      <formula>IF(ISNUMBER(FIND("=", _xlfn.FORMULATEXT(XEY195))), FALSE, ISNUMBER(XEY195))</formula>
    </cfRule>
  </conditionalFormatting>
  <conditionalFormatting sqref="G189:I189 A195:I197 G223:FO223">
    <cfRule type="expression" dxfId="471" priority="313">
      <formula>IF(_xlfn.ISFORMULA(A189), NOT(ISNUMBER(SEARCH("!", _xlfn.FORMULATEXT(A189)))), FALSE)</formula>
    </cfRule>
    <cfRule type="expression" dxfId="470" priority="312">
      <formula>IF(AND(_xlfn.ISFORMULA(A189), ISNUMBER(SEARCH("!", _xlfn.FORMULATEXT(A189)))), TRUE, FALSE)</formula>
    </cfRule>
  </conditionalFormatting>
  <conditionalFormatting sqref="G191:I193 A192:A193 A194:I197">
    <cfRule type="expression" dxfId="469" priority="1245">
      <formula>IF(ISNUMBER(FIND("=", _xlfn.FORMULATEXT(XEV164))), FALSE, ISNUMBER(XEV164))</formula>
    </cfRule>
    <cfRule type="expression" dxfId="468" priority="1246">
      <formula>IF(AND(_xlfn.ISFORMULA(A191), ISNUMBER(SEARCH("!", _xlfn.FORMULATEXT(A191)))), TRUE, FALSE)</formula>
    </cfRule>
    <cfRule type="expression" dxfId="467" priority="1247">
      <formula>IF(_xlfn.ISFORMULA(A191), NOT(ISNUMBER(SEARCH("!", _xlfn.FORMULATEXT(A191)))), FALSE)</formula>
    </cfRule>
  </conditionalFormatting>
  <conditionalFormatting sqref="G141:FO141">
    <cfRule type="expression" dxfId="466" priority="577">
      <formula>IF(AND(_xlfn.ISFORMULA(G141), ISNUMBER(SEARCH("!", _xlfn.FORMULATEXT(G141)))), TRUE, FALSE)</formula>
    </cfRule>
    <cfRule type="expression" dxfId="465" priority="578">
      <formula>IF(ISNUMBER(FIND("=", _xlfn.FORMULATEXT(G141))), FALSE, ISNUMBER(G141))</formula>
    </cfRule>
    <cfRule type="expression" dxfId="464" priority="579" stopIfTrue="1">
      <formula>IF(_xlfn.ISFORMULA(G141), NOT(ISNUMBER(SEARCH("!", _xlfn.FORMULATEXT(G141)))), FALSE)</formula>
    </cfRule>
    <cfRule type="expression" dxfId="463" priority="580">
      <formula>IF(AND(_xlfn.ISFORMULA(G141), ISNUMBER(SEARCH("!", _xlfn.FORMULATEXT(G141)))), TRUE, FALSE)</formula>
    </cfRule>
    <cfRule type="expression" dxfId="462" priority="581">
      <formula>IF(ISNUMBER(FIND("=", _xlfn.FORMULATEXT(G141))), FALSE, ISNUMBER(G141))</formula>
    </cfRule>
  </conditionalFormatting>
  <conditionalFormatting sqref="G149:FO149">
    <cfRule type="expression" dxfId="461" priority="569" stopIfTrue="1">
      <formula>IF(_xlfn.ISFORMULA(G149), NOT(ISNUMBER(SEARCH("!", _xlfn.FORMULATEXT(G149)))), FALSE)</formula>
    </cfRule>
    <cfRule type="expression" dxfId="460" priority="570">
      <formula>IF(AND(_xlfn.ISFORMULA(G149), ISNUMBER(SEARCH("!", _xlfn.FORMULATEXT(G149)))), TRUE, FALSE)</formula>
    </cfRule>
    <cfRule type="expression" dxfId="459" priority="568">
      <formula>IF(ISNUMBER(FIND("=", _xlfn.FORMULATEXT(G149))), FALSE, ISNUMBER(G149))</formula>
    </cfRule>
    <cfRule type="expression" dxfId="458" priority="567">
      <formula>IF(AND(_xlfn.ISFORMULA(G149), ISNUMBER(SEARCH("!", _xlfn.FORMULATEXT(G149)))), TRUE, FALSE)</formula>
    </cfRule>
    <cfRule type="expression" dxfId="457" priority="571">
      <formula>IF(ISNUMBER(FIND("=", _xlfn.FORMULATEXT(G149))), FALSE, ISNUMBER(G149))</formula>
    </cfRule>
  </conditionalFormatting>
  <conditionalFormatting sqref="G161:FO161 A162:I167 C186:XFD186 C197:I198 A217 B223:B225 A284:I285">
    <cfRule type="expression" dxfId="456" priority="983">
      <formula>IF(_xlfn.ISFORMULA(A161), NOT(ISNUMBER(SEARCH("!", _xlfn.FORMULATEXT(A161)))), FALSE)</formula>
    </cfRule>
    <cfRule type="expression" dxfId="455" priority="982">
      <formula>IF(AND(_xlfn.ISFORMULA(A161), ISNUMBER(SEARCH("!", _xlfn.FORMULATEXT(A161)))), TRUE, FALSE)</formula>
    </cfRule>
  </conditionalFormatting>
  <conditionalFormatting sqref="G161:FO161">
    <cfRule type="expression" dxfId="454" priority="4376">
      <formula>IF(ISNUMBER(FIND("=", _xlfn.FORMULATEXT(XFB148))), FALSE, ISNUMBER(XFB148))</formula>
    </cfRule>
    <cfRule type="expression" dxfId="453" priority="4377">
      <formula>IF(AND(_xlfn.ISFORMULA(G161), ISNUMBER(SEARCH("!", _xlfn.FORMULATEXT(G161)))), TRUE, FALSE)</formula>
    </cfRule>
    <cfRule type="expression" dxfId="452" priority="4378">
      <formula>IF(_xlfn.ISFORMULA(G161), NOT(ISNUMBER(SEARCH("!", _xlfn.FORMULATEXT(G161)))), FALSE)</formula>
    </cfRule>
    <cfRule type="expression" dxfId="451" priority="4353">
      <formula>IF(AND(_xlfn.ISFORMULA(G161), ISNUMBER(SEARCH("!", _xlfn.FORMULATEXT(G161)))), TRUE, FALSE)</formula>
    </cfRule>
    <cfRule type="expression" dxfId="450" priority="4352">
      <formula>IF(ISNUMBER(FIND("=", _xlfn.FORMULATEXT(XFB151))), FALSE, ISNUMBER(XFB151))</formula>
    </cfRule>
    <cfRule type="expression" dxfId="449" priority="5394">
      <formula>IF(ISNUMBER(FIND("=", _xlfn.FORMULATEXT(XFB153))), FALSE, ISNUMBER(XFB153))</formula>
    </cfRule>
    <cfRule type="expression" dxfId="448" priority="4354">
      <formula>IF(_xlfn.ISFORMULA(G161), NOT(ISNUMBER(SEARCH("!", _xlfn.FORMULATEXT(G161)))), FALSE)</formula>
    </cfRule>
    <cfRule type="expression" dxfId="447" priority="4268">
      <formula>IF(ISNUMBER(FIND("=", _xlfn.FORMULATEXT(XFB150))), FALSE, ISNUMBER(XFB150))</formula>
    </cfRule>
    <cfRule type="expression" dxfId="446" priority="4269">
      <formula>IF(AND(_xlfn.ISFORMULA(G161), ISNUMBER(SEARCH("!", _xlfn.FORMULATEXT(G161)))), TRUE, FALSE)</formula>
    </cfRule>
    <cfRule type="expression" dxfId="445" priority="5396">
      <formula>IF(_xlfn.ISFORMULA(G161), NOT(ISNUMBER(SEARCH("!", _xlfn.FORMULATEXT(G161)))), FALSE)</formula>
    </cfRule>
    <cfRule type="expression" dxfId="444" priority="5395">
      <formula>IF(AND(_xlfn.ISFORMULA(G161), ISNUMBER(SEARCH("!", _xlfn.FORMULATEXT(G161)))), TRUE, FALSE)</formula>
    </cfRule>
    <cfRule type="expression" dxfId="443" priority="4270">
      <formula>IF(_xlfn.ISFORMULA(G161), NOT(ISNUMBER(SEARCH("!", _xlfn.FORMULATEXT(G161)))), FALSE)</formula>
    </cfRule>
  </conditionalFormatting>
  <conditionalFormatting sqref="G183:FO184 A183:A184">
    <cfRule type="expression" dxfId="442" priority="1263">
      <formula>IF(ISNUMBER(FIND("=", _xlfn.FORMULATEXT(XEV179))), FALSE, ISNUMBER(XEV179))</formula>
    </cfRule>
  </conditionalFormatting>
  <conditionalFormatting sqref="G223:FO223 A223:I225 G225:FO225 A235:I237 J237:FO266">
    <cfRule type="expression" dxfId="441" priority="194">
      <formula>IF(AND(_xlfn.ISFORMULA(A223), ISNUMBER(SEARCH("!", _xlfn.FORMULATEXT(A223)))), TRUE, FALSE)</formula>
    </cfRule>
    <cfRule type="expression" dxfId="440" priority="195">
      <formula>IF(_xlfn.ISFORMULA(A223), NOT(ISNUMBER(SEARCH("!", _xlfn.FORMULATEXT(A223)))), FALSE)</formula>
    </cfRule>
  </conditionalFormatting>
  <conditionalFormatting sqref="G223:FO223 A224:FO224 A226:FO228 A235:I236">
    <cfRule type="expression" dxfId="439" priority="254">
      <formula>IF(_xlfn.ISFORMULA(A223), NOT(ISNUMBER(SEARCH("!", _xlfn.FORMULATEXT(A223)))), FALSE)</formula>
    </cfRule>
    <cfRule type="expression" dxfId="438" priority="253">
      <formula>IF(AND(_xlfn.ISFORMULA(A223), ISNUMBER(SEARCH("!", _xlfn.FORMULATEXT(A223)))), TRUE, FALSE)</formula>
    </cfRule>
  </conditionalFormatting>
  <conditionalFormatting sqref="G224:FO224">
    <cfRule type="expression" dxfId="437" priority="5867">
      <formula>IF(_xlfn.ISFORMULA(G224), NOT(ISNUMBER(SEARCH("!", _xlfn.FORMULATEXT(G224)))), FALSE)</formula>
    </cfRule>
    <cfRule type="expression" dxfId="436" priority="5866">
      <formula>IF(AND(_xlfn.ISFORMULA(G224), ISNUMBER(SEARCH("!", _xlfn.FORMULATEXT(G224)))), TRUE, FALSE)</formula>
    </cfRule>
    <cfRule type="expression" dxfId="435" priority="5865">
      <formula>IF(ISNUMBER(FIND("=", _xlfn.FORMULATEXT(XFB156))), FALSE, ISNUMBER(XFB156))</formula>
    </cfRule>
  </conditionalFormatting>
  <conditionalFormatting sqref="G237:FO266 A237:I253">
    <cfRule type="expression" dxfId="434" priority="5607">
      <formula>IF(ISNUMBER(FIND("=", _xlfn.FORMULATEXT(XEV155))), FALSE, ISNUMBER(XEV155))</formula>
    </cfRule>
  </conditionalFormatting>
  <conditionalFormatting sqref="G237:FO266 C237:XFD237">
    <cfRule type="expression" dxfId="433" priority="46">
      <formula>IF(ISNUMBER(FIND("=", _xlfn.FORMULATEXT(XEX234))), FALSE, ISNUMBER(XEX234))</formula>
    </cfRule>
  </conditionalFormatting>
  <conditionalFormatting sqref="G237:FO266 J252:XFD260 A254:I260 A249:A253 A236:I237 A238:A239 C238:I239 J238:XFD241">
    <cfRule type="expression" dxfId="432" priority="31">
      <formula>IF(ISNUMBER(FIND("=", _xlfn.FORMULATEXT(XEV230))), FALSE, ISNUMBER(XEV230))</formula>
    </cfRule>
  </conditionalFormatting>
  <conditionalFormatting sqref="G245:FO246 A245:A246">
    <cfRule type="expression" dxfId="431" priority="61">
      <formula>IF(ISNUMBER(FIND("=", _xlfn.FORMULATEXT(XEV241))), FALSE, ISNUMBER(XEV241))</formula>
    </cfRule>
  </conditionalFormatting>
  <conditionalFormatting sqref="G247:FO247 A247:A248 A250:A260 J253:XFD260">
    <cfRule type="expression" dxfId="430" priority="45">
      <formula>IF(_xlfn.ISFORMULA(A247), NOT(ISNUMBER(SEARCH("!", _xlfn.FORMULATEXT(A247)))), FALSE)</formula>
    </cfRule>
    <cfRule type="expression" dxfId="429" priority="44">
      <formula>IF(AND(_xlfn.ISFORMULA(A247), ISNUMBER(SEARCH("!", _xlfn.FORMULATEXT(A247)))), TRUE, FALSE)</formula>
    </cfRule>
  </conditionalFormatting>
  <conditionalFormatting sqref="G251:FO251">
    <cfRule type="expression" dxfId="428" priority="154">
      <formula>IF(ISNUMBER(FIND("=", _xlfn.FORMULATEXT(XFB274))), FALSE, ISNUMBER(XFB274))</formula>
    </cfRule>
    <cfRule type="expression" dxfId="427" priority="155">
      <formula>IF(AND(_xlfn.ISFORMULA(G251), ISNUMBER(SEARCH("!", _xlfn.FORMULATEXT(G251)))), TRUE, FALSE)</formula>
    </cfRule>
    <cfRule type="expression" dxfId="426" priority="156">
      <formula>IF(_xlfn.ISFORMULA(G251), NOT(ISNUMBER(SEARCH("!", _xlfn.FORMULATEXT(G251)))), FALSE)</formula>
    </cfRule>
  </conditionalFormatting>
  <conditionalFormatting sqref="G253:FO259 A254:A255 A256:I259">
    <cfRule type="expression" dxfId="425" priority="132">
      <formula>IF(_xlfn.ISFORMULA(A253), NOT(ISNUMBER(SEARCH("!", _xlfn.FORMULATEXT(A253)))), FALSE)</formula>
    </cfRule>
    <cfRule type="expression" dxfId="424" priority="131">
      <formula>IF(AND(_xlfn.ISFORMULA(A253), ISNUMBER(SEARCH("!", _xlfn.FORMULATEXT(A253)))), TRUE, FALSE)</formula>
    </cfRule>
    <cfRule type="expression" dxfId="423" priority="130">
      <formula>IF(ISNUMBER(FIND("=", _xlfn.FORMULATEXT(XEV280))), FALSE, ISNUMBER(XEV280))</formula>
    </cfRule>
  </conditionalFormatting>
  <conditionalFormatting sqref="G262:FO262">
    <cfRule type="expression" dxfId="422" priority="170">
      <formula>IF(AND(_xlfn.ISFORMULA(G262), ISNUMBER(SEARCH("!", _xlfn.FORMULATEXT(G262)))), TRUE, FALSE)</formula>
    </cfRule>
    <cfRule type="expression" dxfId="421" priority="169">
      <formula>IF(ISNUMBER(FIND("=", _xlfn.FORMULATEXT(XFB280))), FALSE, ISNUMBER(XFB280))</formula>
    </cfRule>
    <cfRule type="expression" dxfId="420" priority="171">
      <formula>IF(_xlfn.ISFORMULA(G262), NOT(ISNUMBER(SEARCH("!", _xlfn.FORMULATEXT(G262)))), FALSE)</formula>
    </cfRule>
  </conditionalFormatting>
  <conditionalFormatting sqref="G269:FO269 A267:FO268">
    <cfRule type="expression" dxfId="419" priority="4430">
      <formula>IF(ISNUMBER(FIND("=", _xlfn.FORMULATEXT(XEV209))), FALSE, ISNUMBER(XEV209))</formula>
    </cfRule>
  </conditionalFormatting>
  <conditionalFormatting sqref="G269:FO269 G190:I190 C183:I183 G229:I229 J201:XFD201 A234:I234 A268:I268">
    <cfRule type="expression" dxfId="418" priority="2769">
      <formula>IF(ISNUMBER(FIND("=", _xlfn.FORMULATEXT(#REF!))), FALSE, ISNUMBER(#REF!))</formula>
    </cfRule>
  </conditionalFormatting>
  <conditionalFormatting sqref="G188:XFD188">
    <cfRule type="expression" dxfId="417" priority="534">
      <formula>IF(ISNUMBER(FIND("=", _xlfn.FORMULATEXT(XFB201))), FALSE, ISNUMBER(XFB201))</formula>
    </cfRule>
    <cfRule type="expression" dxfId="416" priority="535">
      <formula>IF(AND(_xlfn.ISFORMULA(G188), ISNUMBER(SEARCH("!", _xlfn.FORMULATEXT(G188)))), TRUE, FALSE)</formula>
    </cfRule>
    <cfRule type="expression" dxfId="415" priority="536">
      <formula>IF(_xlfn.ISFORMULA(G188), NOT(ISNUMBER(SEARCH("!", _xlfn.FORMULATEXT(G188)))), FALSE)</formula>
    </cfRule>
  </conditionalFormatting>
  <conditionalFormatting sqref="G250:XFD250">
    <cfRule type="expression" dxfId="414" priority="11">
      <formula>IF(AND(_xlfn.ISFORMULA(G250), ISNUMBER(SEARCH("!", _xlfn.FORMULATEXT(G250)))), TRUE, FALSE)</formula>
    </cfRule>
    <cfRule type="expression" dxfId="413" priority="12">
      <formula>IF(_xlfn.ISFORMULA(G250), NOT(ISNUMBER(SEARCH("!", _xlfn.FORMULATEXT(G250)))), FALSE)</formula>
    </cfRule>
    <cfRule type="expression" dxfId="412" priority="10">
      <formula>IF(ISNUMBER(FIND("=", _xlfn.FORMULATEXT(XFB263))), FALSE, ISNUMBER(XFB263))</formula>
    </cfRule>
  </conditionalFormatting>
  <conditionalFormatting sqref="J200:FO200 A202:I202 J202:XFD205">
    <cfRule type="expression" dxfId="411" priority="1760">
      <formula>IF(_xlfn.ISFORMULA(A200), NOT(ISNUMBER(SEARCH("!", _xlfn.FORMULATEXT(A200)))), FALSE)</formula>
    </cfRule>
    <cfRule type="expression" dxfId="410" priority="1759">
      <formula>IF(AND(_xlfn.ISFORMULA(A200), ISNUMBER(SEARCH("!", _xlfn.FORMULATEXT(A200)))), TRUE, FALSE)</formula>
    </cfRule>
  </conditionalFormatting>
  <conditionalFormatting sqref="J232:FO234">
    <cfRule type="expression" dxfId="409" priority="1656">
      <formula>IF(ISNUMBER(FIND("=", _xlfn.FORMULATEXT(A206))), FALSE, ISNUMBER(A206))</formula>
    </cfRule>
    <cfRule type="expression" dxfId="408" priority="1657">
      <formula>IF(AND(_xlfn.ISFORMULA(J232), ISNUMBER(SEARCH("!", _xlfn.FORMULATEXT(J232)))), TRUE, FALSE)</formula>
    </cfRule>
    <cfRule type="expression" dxfId="407" priority="1658">
      <formula>IF(_xlfn.ISFORMULA(J232), NOT(ISNUMBER(SEARCH("!", _xlfn.FORMULATEXT(J232)))), FALSE)</formula>
    </cfRule>
  </conditionalFormatting>
  <conditionalFormatting sqref="J237:FO266 A235:I237 G223:FO223 A223:I225 G225:FO225">
    <cfRule type="expression" dxfId="406" priority="193">
      <formula>IF(ISNUMBER(FIND("=", _xlfn.FORMULATEXT(XEV194))), FALSE, ISNUMBER(XEV194))</formula>
    </cfRule>
  </conditionalFormatting>
  <conditionalFormatting sqref="J262:FO262 A264:FO264 J264:XFD266">
    <cfRule type="expression" dxfId="405" priority="71">
      <formula>IF(AND(_xlfn.ISFORMULA(A262), ISNUMBER(SEARCH("!", _xlfn.FORMULATEXT(A262)))), TRUE, FALSE)</formula>
    </cfRule>
    <cfRule type="expression" dxfId="404" priority="72">
      <formula>IF(_xlfn.ISFORMULA(A262), NOT(ISNUMBER(SEARCH("!", _xlfn.FORMULATEXT(A262)))), FALSE)</formula>
    </cfRule>
  </conditionalFormatting>
  <conditionalFormatting sqref="J180:XFD185 A191:A193 A194:I195 C180:I182">
    <cfRule type="expression" dxfId="403" priority="1707">
      <formula>IF(ISNUMBER(FIND("=", _xlfn.FORMULATEXT(XEV155))), FALSE, ISNUMBER(XEV155))</formula>
    </cfRule>
  </conditionalFormatting>
  <conditionalFormatting sqref="J183:XFD184 C183:I183">
    <cfRule type="expression" dxfId="402" priority="3153">
      <formula>IF(ISNUMBER(FIND("=", _xlfn.FORMULATEXT(XEX187))), FALSE, ISNUMBER(XEX187))</formula>
    </cfRule>
  </conditionalFormatting>
  <conditionalFormatting sqref="J197:XFD198">
    <cfRule type="expression" dxfId="401" priority="2726">
      <formula>IF(_xlfn.ISFORMULA(J197), NOT(ISNUMBER(SEARCH("!", _xlfn.FORMULATEXT(J197)))), FALSE)</formula>
    </cfRule>
    <cfRule type="expression" dxfId="400" priority="2724">
      <formula>IF(ISNUMBER(FIND("=", _xlfn.FORMULATEXT(A200))), FALSE, ISNUMBER(A200))</formula>
    </cfRule>
    <cfRule type="expression" dxfId="399" priority="2725">
      <formula>IF(AND(_xlfn.ISFORMULA(J197), ISNUMBER(SEARCH("!", _xlfn.FORMULATEXT(J197)))), TRUE, FALSE)</formula>
    </cfRule>
  </conditionalFormatting>
  <conditionalFormatting sqref="J242:XFD247 A256:FO257 C242:FO244 A253:A255">
    <cfRule type="expression" dxfId="398" priority="121">
      <formula>IF(ISNUMBER(FIND("=", _xlfn.FORMULATEXT(XEV271))), FALSE, ISNUMBER(XEV271))</formula>
    </cfRule>
  </conditionalFormatting>
  <conditionalFormatting sqref="J245:XFD246 C245:FO245">
    <cfRule type="expression" dxfId="397" priority="115">
      <formula>IF(ISNUMBER(FIND("=", _xlfn.FORMULATEXT(XEX249))), FALSE, ISNUMBER(XEX249))</formula>
    </cfRule>
  </conditionalFormatting>
  <conditionalFormatting sqref="J250:XFD260 A256:FO256 A258:A259 A250 G250:FO250">
    <cfRule type="expression" dxfId="396" priority="136">
      <formula>IF(ISNUMBER(FIND("=", _xlfn.FORMULATEXT(XEV275))), FALSE, ISNUMBER(XEV275))</formula>
    </cfRule>
  </conditionalFormatting>
  <conditionalFormatting sqref="J253:XFD260 A250:A260 G247:FO247 A247:A248">
    <cfRule type="expression" dxfId="395" priority="43">
      <formula>IF(ISNUMBER(FIND("=", _xlfn.FORMULATEXT(XEV242))), FALSE, ISNUMBER(XEV242))</formula>
    </cfRule>
  </conditionalFormatting>
  <conditionalFormatting sqref="J259:XFD260">
    <cfRule type="expression" dxfId="394" priority="106">
      <formula>IF(ISNUMBER(FIND("=", _xlfn.FORMULATEXT(A262))), FALSE, ISNUMBER(A262))</formula>
    </cfRule>
    <cfRule type="expression" dxfId="393" priority="107">
      <formula>IF(AND(_xlfn.ISFORMULA(J259), ISNUMBER(SEARCH("!", _xlfn.FORMULATEXT(J259)))), TRUE, FALSE)</formula>
    </cfRule>
    <cfRule type="expression" dxfId="392" priority="108">
      <formula>IF(_xlfn.ISFORMULA(J259), NOT(ISNUMBER(SEARCH("!", _xlfn.FORMULATEXT(J259)))), FALSE)</formula>
    </cfRule>
  </conditionalFormatting>
  <conditionalFormatting sqref="J263:XFD263 C245:FO245 G252:FO252">
    <cfRule type="expression" dxfId="391" priority="109">
      <formula>IF(ISNUMBER(FIND("=", _xlfn.FORMULATEXT(#REF!))), FALSE, ISNUMBER(#REF!))</formula>
    </cfRule>
  </conditionalFormatting>
  <conditionalFormatting sqref="FO253:FO260">
    <cfRule type="expression" dxfId="390" priority="176">
      <formula>IF(AND(_xlfn.ISFORMULA(FO253), ISNUMBER(SEARCH("!", _xlfn.FORMULATEXT(FO253)))), TRUE, FALSE)</formula>
    </cfRule>
    <cfRule type="expression" dxfId="389" priority="175">
      <formula>IF(ISNUMBER(FIND("=", _xlfn.FORMULATEXT(FF283))), FALSE, ISNUMBER(FF283))</formula>
    </cfRule>
    <cfRule type="expression" dxfId="388" priority="177">
      <formula>IF(_xlfn.ISFORMULA(FO253), NOT(ISNUMBER(SEARCH("!", _xlfn.FORMULATEXT(FO253)))), FALSE)</formula>
    </cfRule>
  </conditionalFormatting>
  <dataValidations count="1">
    <dataValidation type="list" allowBlank="1" showInputMessage="1" showErrorMessage="1" sqref="D5" xr:uid="{EAE27714-F111-426E-98AB-37BEBCE77195}">
      <formula1>"6, 7"</formula1>
    </dataValidation>
  </dataValidations>
  <pageMargins left="0.7" right="0.7" top="0.75" bottom="0.75" header="0.3" footer="0.3"/>
  <pageSetup paperSize="9" orientation="portrait" r:id="rId1"/>
  <ignoredErrors>
    <ignoredError sqref="D181" formula="1"/>
  </ignoredError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AE918-EF50-4CA9-9198-C8DC4973203B}">
  <sheetPr>
    <pageSetUpPr fitToPage="1"/>
  </sheetPr>
  <dimension ref="A1:Q38"/>
  <sheetViews>
    <sheetView workbookViewId="0">
      <selection activeCell="G8" sqref="G8"/>
    </sheetView>
  </sheetViews>
  <sheetFormatPr defaultRowHeight="14.4" x14ac:dyDescent="0.3"/>
  <cols>
    <col min="1" max="1" width="18.44140625" bestFit="1" customWidth="1"/>
    <col min="2" max="2" width="14.21875" customWidth="1"/>
    <col min="3" max="3" width="12.44140625" customWidth="1"/>
    <col min="4" max="4" width="16.77734375" customWidth="1"/>
    <col min="5" max="6" width="12.44140625" customWidth="1"/>
    <col min="7" max="7" width="9.88671875" bestFit="1" customWidth="1"/>
  </cols>
  <sheetData>
    <row r="1" spans="1:17" ht="15.6" x14ac:dyDescent="0.3">
      <c r="A1" s="8" t="s">
        <v>675</v>
      </c>
      <c r="B1" s="8" t="s">
        <v>697</v>
      </c>
      <c r="C1" s="8" t="s">
        <v>676</v>
      </c>
      <c r="D1" s="8" t="s">
        <v>698</v>
      </c>
      <c r="P1" s="104"/>
    </row>
    <row r="2" spans="1:17" ht="15.6" x14ac:dyDescent="0.3">
      <c r="A2" s="14" t="s">
        <v>49</v>
      </c>
      <c r="B2" s="463">
        <f>Schedule!G22</f>
        <v>2073959.7801691045</v>
      </c>
      <c r="C2" s="473">
        <v>0.35</v>
      </c>
      <c r="D2" s="19">
        <f>B2*(1+C2)</f>
        <v>2799845.7032282911</v>
      </c>
      <c r="E2" s="183"/>
      <c r="F2" s="183">
        <f>D2*Options!M55/10^7</f>
        <v>6299.652832263655</v>
      </c>
      <c r="I2" s="183"/>
      <c r="P2" s="104"/>
    </row>
    <row r="3" spans="1:17" ht="15.6" x14ac:dyDescent="0.3">
      <c r="A3" s="14" t="s">
        <v>50</v>
      </c>
      <c r="B3" s="463">
        <f>Schedule!G23</f>
        <v>70001.648797269241</v>
      </c>
      <c r="C3" s="469">
        <v>0</v>
      </c>
      <c r="D3" s="19"/>
      <c r="F3" s="183">
        <f>I3*Options!M56/10^7</f>
        <v>162.1560280851279</v>
      </c>
      <c r="H3" t="s">
        <v>65</v>
      </c>
      <c r="I3" s="183">
        <f>Schedule!G35</f>
        <v>72069.345815612396</v>
      </c>
      <c r="J3" s="183"/>
      <c r="K3" s="183"/>
      <c r="P3" s="104"/>
    </row>
    <row r="4" spans="1:17" ht="15.6" x14ac:dyDescent="0.3">
      <c r="A4" s="14" t="s">
        <v>51</v>
      </c>
      <c r="B4" s="463">
        <f>Schedule!G24</f>
        <v>593163.34004619252</v>
      </c>
      <c r="C4" s="478">
        <v>0.5</v>
      </c>
      <c r="D4" s="19">
        <f>B4*(1+C4)</f>
        <v>889745.01006928878</v>
      </c>
      <c r="E4" s="183"/>
      <c r="F4" s="183">
        <f>I4*Options!M61/10^7</f>
        <v>1639.6060782452264</v>
      </c>
      <c r="H4" t="s">
        <v>62</v>
      </c>
      <c r="I4" s="183">
        <f>Schedule!G36+Schedule!G37</f>
        <v>728713.81255343393</v>
      </c>
    </row>
    <row r="5" spans="1:17" ht="15.6" x14ac:dyDescent="0.3">
      <c r="A5" s="8" t="s">
        <v>10</v>
      </c>
      <c r="B5" s="470">
        <v>2764255.7138804696</v>
      </c>
      <c r="C5" s="469"/>
      <c r="D5" s="470">
        <f>SUM(D2:D4)</f>
        <v>3689590.7132975799</v>
      </c>
      <c r="F5" s="183">
        <f>SUM(F2:F4)</f>
        <v>8101.4149385940091</v>
      </c>
      <c r="I5" s="183">
        <f>I3+I4</f>
        <v>800783.15836904629</v>
      </c>
    </row>
    <row r="6" spans="1:17" ht="15.6" x14ac:dyDescent="0.3">
      <c r="A6" s="474"/>
      <c r="B6" s="475"/>
      <c r="C6" s="476"/>
      <c r="D6" s="475"/>
      <c r="I6" s="183"/>
    </row>
    <row r="7" spans="1:17" ht="15.6" x14ac:dyDescent="0.3">
      <c r="A7" s="28" t="s">
        <v>694</v>
      </c>
      <c r="B7" s="475"/>
      <c r="C7" s="476"/>
      <c r="D7" s="475"/>
      <c r="F7">
        <f>F5*35%</f>
        <v>2835.495228507903</v>
      </c>
      <c r="G7" s="183">
        <f>Summary!G18</f>
        <v>8101.4149385940054</v>
      </c>
      <c r="H7" s="183">
        <f>G7-F7</f>
        <v>5265.919710086102</v>
      </c>
    </row>
    <row r="8" spans="1:17" ht="15.6" x14ac:dyDescent="0.3">
      <c r="A8" s="7" t="s">
        <v>692</v>
      </c>
      <c r="C8" s="484">
        <v>0.35</v>
      </c>
      <c r="H8">
        <f>H7/35*100</f>
        <v>15045.484885960292</v>
      </c>
      <c r="O8" s="183"/>
    </row>
    <row r="9" spans="1:17" ht="15.6" x14ac:dyDescent="0.3">
      <c r="A9" s="7" t="s">
        <v>693</v>
      </c>
      <c r="C9" s="479">
        <v>17000</v>
      </c>
    </row>
    <row r="10" spans="1:17" ht="15.6" x14ac:dyDescent="0.3">
      <c r="A10" s="7"/>
      <c r="C10" s="472"/>
    </row>
    <row r="11" spans="1:17" ht="15.6" x14ac:dyDescent="0.3">
      <c r="A11" s="334" t="s">
        <v>696</v>
      </c>
      <c r="C11" s="472"/>
    </row>
    <row r="12" spans="1:17" ht="15.6" x14ac:dyDescent="0.3">
      <c r="A12" s="338">
        <f>D5*C9/10^7*C8</f>
        <v>2195.3064744120602</v>
      </c>
      <c r="B12" s="471">
        <v>17000</v>
      </c>
      <c r="C12" s="471">
        <v>18000</v>
      </c>
      <c r="D12" s="471">
        <v>19000</v>
      </c>
      <c r="E12" s="471">
        <v>20000</v>
      </c>
      <c r="F12" s="471">
        <v>21000</v>
      </c>
      <c r="G12" s="471">
        <v>22000</v>
      </c>
      <c r="H12" s="471">
        <v>23000</v>
      </c>
      <c r="I12" s="471">
        <v>24000</v>
      </c>
      <c r="J12" s="471">
        <v>25000</v>
      </c>
      <c r="K12" s="471">
        <v>26000</v>
      </c>
      <c r="L12" s="471">
        <v>27000</v>
      </c>
      <c r="M12" s="471">
        <v>28000</v>
      </c>
      <c r="O12" s="439"/>
      <c r="P12" s="480"/>
      <c r="Q12" s="480"/>
    </row>
    <row r="13" spans="1:17" ht="15.6" x14ac:dyDescent="0.3">
      <c r="A13" s="377">
        <v>0.35</v>
      </c>
      <c r="B13" s="22">
        <f t="dataTable" ref="B13:M23" dt2D="1" dtr="1" r1="C8" r2="C9"/>
        <v>2195.3064744120597</v>
      </c>
      <c r="C13" s="22">
        <v>2324.4421493774753</v>
      </c>
      <c r="D13" s="22">
        <v>2453.5778243428904</v>
      </c>
      <c r="E13" s="477">
        <v>2582.7134993083055</v>
      </c>
      <c r="F13" s="477">
        <v>2711.849174273721</v>
      </c>
      <c r="G13" s="477">
        <v>2840.9848492391361</v>
      </c>
      <c r="H13" s="22">
        <v>2970.1205242045517</v>
      </c>
      <c r="I13" s="482">
        <v>3099.2561991699667</v>
      </c>
      <c r="J13" s="482">
        <v>3228.3918741353818</v>
      </c>
      <c r="K13" s="22">
        <v>3357.5275491007974</v>
      </c>
      <c r="L13" s="22">
        <v>3486.6632240662125</v>
      </c>
      <c r="M13" s="22">
        <v>3615.798899031628</v>
      </c>
      <c r="O13" s="175"/>
      <c r="P13" s="69"/>
      <c r="Q13" s="69"/>
    </row>
    <row r="14" spans="1:17" ht="15.6" x14ac:dyDescent="0.3">
      <c r="A14" s="377">
        <v>0.36</v>
      </c>
      <c r="B14" s="22">
        <v>2258.0295165381185</v>
      </c>
      <c r="C14" s="22">
        <v>2390.8547822168316</v>
      </c>
      <c r="D14" s="22">
        <v>2523.6800478955442</v>
      </c>
      <c r="E14" s="22">
        <v>2656.5053135742573</v>
      </c>
      <c r="F14" s="22">
        <v>2789.33057925297</v>
      </c>
      <c r="G14" s="22">
        <v>2922.1558449316831</v>
      </c>
      <c r="H14" s="22">
        <v>3054.9811106103957</v>
      </c>
      <c r="I14" s="22">
        <v>3187.8063762891088</v>
      </c>
      <c r="J14" s="22">
        <v>3320.6316419678215</v>
      </c>
      <c r="K14" s="22">
        <v>3453.4569076465345</v>
      </c>
      <c r="L14" s="22">
        <v>3586.2821733252472</v>
      </c>
      <c r="M14" s="22">
        <v>3719.1074390039603</v>
      </c>
      <c r="O14" s="175"/>
      <c r="P14" s="69"/>
      <c r="Q14" s="69"/>
    </row>
    <row r="15" spans="1:17" ht="15.6" x14ac:dyDescent="0.3">
      <c r="A15" s="377">
        <v>0.37</v>
      </c>
      <c r="B15" s="22">
        <v>2320.7525586641782</v>
      </c>
      <c r="C15" s="22">
        <v>2457.2674150561884</v>
      </c>
      <c r="D15" s="22">
        <v>2593.782271448199</v>
      </c>
      <c r="E15" s="22">
        <v>2730.2971278402092</v>
      </c>
      <c r="F15" s="22">
        <v>2866.8119842322199</v>
      </c>
      <c r="G15" s="22">
        <v>3003.3268406242305</v>
      </c>
      <c r="H15" s="22">
        <v>3139.8416970162407</v>
      </c>
      <c r="I15" s="22">
        <v>3276.3565534082513</v>
      </c>
      <c r="J15" s="22">
        <v>3412.8714098002615</v>
      </c>
      <c r="K15" s="22">
        <v>3549.3862661922722</v>
      </c>
      <c r="L15" s="22">
        <v>3685.9011225842828</v>
      </c>
      <c r="M15" s="22">
        <v>3822.415978976293</v>
      </c>
      <c r="O15" s="175"/>
      <c r="P15" s="69"/>
      <c r="Q15" s="69"/>
    </row>
    <row r="16" spans="1:17" ht="15.6" x14ac:dyDescent="0.3">
      <c r="A16" s="377">
        <v>0.38</v>
      </c>
      <c r="B16" s="22">
        <v>2383.475600790237</v>
      </c>
      <c r="C16" s="22">
        <v>2523.6800478955447</v>
      </c>
      <c r="D16" s="22">
        <v>2663.8844950008529</v>
      </c>
      <c r="E16" s="22">
        <v>2804.0889421061611</v>
      </c>
      <c r="F16" s="22">
        <v>2944.2933892114688</v>
      </c>
      <c r="G16" s="22">
        <v>3084.497836316777</v>
      </c>
      <c r="H16" s="22">
        <v>3224.7022834220852</v>
      </c>
      <c r="I16" s="22">
        <v>3364.9067305273934</v>
      </c>
      <c r="J16" s="22">
        <v>3505.1111776327011</v>
      </c>
      <c r="K16" s="22">
        <v>3645.3156247380093</v>
      </c>
      <c r="L16" s="22">
        <v>3785.5200718433175</v>
      </c>
      <c r="M16" s="22">
        <v>3925.7245189486252</v>
      </c>
      <c r="O16" s="175"/>
      <c r="P16" s="69"/>
      <c r="Q16" s="69"/>
    </row>
    <row r="17" spans="1:17" ht="15.6" x14ac:dyDescent="0.3">
      <c r="A17" s="377">
        <v>0.4</v>
      </c>
      <c r="B17" s="22">
        <v>2508.9216850423545</v>
      </c>
      <c r="C17" s="22">
        <v>2656.5053135742578</v>
      </c>
      <c r="D17" s="22">
        <v>2804.0889421061611</v>
      </c>
      <c r="E17" s="482">
        <v>2951.6725706380644</v>
      </c>
      <c r="F17" s="482">
        <v>3099.2561991699672</v>
      </c>
      <c r="G17" s="22">
        <v>3246.8398277018705</v>
      </c>
      <c r="H17" s="22">
        <v>3394.4234562337738</v>
      </c>
      <c r="I17" s="22">
        <v>3542.0070847656771</v>
      </c>
      <c r="J17" s="22">
        <v>3689.5907132975804</v>
      </c>
      <c r="K17" s="22">
        <v>3837.1743418294836</v>
      </c>
      <c r="L17" s="22">
        <v>3984.7579703613865</v>
      </c>
      <c r="M17" s="22">
        <v>4132.3415988932902</v>
      </c>
      <c r="O17" s="175"/>
      <c r="P17" s="69"/>
      <c r="Q17" s="69"/>
    </row>
    <row r="18" spans="1:17" ht="15.6" x14ac:dyDescent="0.3">
      <c r="A18" s="377">
        <v>0.41</v>
      </c>
      <c r="B18" s="22">
        <v>2571.6447271684128</v>
      </c>
      <c r="C18" s="22">
        <v>2722.9179464136137</v>
      </c>
      <c r="D18" s="22">
        <v>2874.1911656588145</v>
      </c>
      <c r="E18" s="22">
        <v>3025.4643849040153</v>
      </c>
      <c r="F18" s="22">
        <v>3176.7376041492162</v>
      </c>
      <c r="G18" s="22">
        <v>3328.010823394417</v>
      </c>
      <c r="H18" s="22">
        <v>3479.2840426396174</v>
      </c>
      <c r="I18" s="22">
        <v>3630.5572618848182</v>
      </c>
      <c r="J18" s="22">
        <v>3781.8304811300191</v>
      </c>
      <c r="K18" s="22">
        <v>3933.1037003752199</v>
      </c>
      <c r="L18" s="22">
        <v>4084.3769196204207</v>
      </c>
      <c r="M18" s="22">
        <v>4235.6501388656216</v>
      </c>
      <c r="O18" s="175"/>
      <c r="P18" s="69"/>
      <c r="Q18" s="69"/>
    </row>
    <row r="19" spans="1:17" ht="15.6" x14ac:dyDescent="0.3">
      <c r="A19" s="377">
        <v>0.42</v>
      </c>
      <c r="B19" s="22">
        <v>2634.3677692944721</v>
      </c>
      <c r="C19" s="22">
        <v>2789.33057925297</v>
      </c>
      <c r="D19" s="22">
        <v>2944.2933892114684</v>
      </c>
      <c r="E19" s="22">
        <v>3099.2561991699667</v>
      </c>
      <c r="F19" s="22">
        <v>3254.2190091284651</v>
      </c>
      <c r="G19" s="22">
        <v>3409.1818190869635</v>
      </c>
      <c r="H19" s="22">
        <v>3564.1446290454619</v>
      </c>
      <c r="I19" s="22">
        <v>3719.1074390039603</v>
      </c>
      <c r="J19" s="22">
        <v>3874.0702489624587</v>
      </c>
      <c r="K19" s="22">
        <v>4029.033058920957</v>
      </c>
      <c r="L19" s="22">
        <v>4183.995868879455</v>
      </c>
      <c r="M19" s="22">
        <v>4338.9586788379538</v>
      </c>
      <c r="O19" s="230"/>
      <c r="P19" s="481"/>
      <c r="Q19" s="481"/>
    </row>
    <row r="20" spans="1:17" ht="15.6" x14ac:dyDescent="0.3">
      <c r="A20" s="377">
        <v>0.43</v>
      </c>
      <c r="B20" s="22">
        <v>2697.0908114205313</v>
      </c>
      <c r="C20" s="22">
        <v>2855.7432120923272</v>
      </c>
      <c r="D20" s="22">
        <v>3014.3956127641231</v>
      </c>
      <c r="E20" s="22">
        <v>3173.0480134359191</v>
      </c>
      <c r="F20" s="22">
        <v>3331.700414107715</v>
      </c>
      <c r="G20" s="22">
        <v>3490.3528147795109</v>
      </c>
      <c r="H20" s="22">
        <v>3649.0052154513069</v>
      </c>
      <c r="I20" s="22">
        <v>3807.6576161231028</v>
      </c>
      <c r="J20" s="22">
        <v>3966.3100167948987</v>
      </c>
      <c r="K20" s="22">
        <v>4124.9624174666951</v>
      </c>
      <c r="L20" s="22">
        <v>4283.6148181384906</v>
      </c>
      <c r="M20" s="22">
        <v>4442.267218810287</v>
      </c>
      <c r="O20" s="230"/>
      <c r="P20" s="481"/>
      <c r="Q20" s="481"/>
    </row>
    <row r="21" spans="1:17" ht="15.6" x14ac:dyDescent="0.3">
      <c r="A21" s="377">
        <v>0.44</v>
      </c>
      <c r="B21" s="22">
        <v>2759.8138535465901</v>
      </c>
      <c r="C21" s="22">
        <v>2922.1558449316835</v>
      </c>
      <c r="D21" s="22">
        <v>3084.497836316777</v>
      </c>
      <c r="E21" s="22">
        <v>3246.8398277018705</v>
      </c>
      <c r="F21" s="22">
        <v>3409.181819086964</v>
      </c>
      <c r="G21" s="22">
        <v>3571.5238104720579</v>
      </c>
      <c r="H21" s="22">
        <v>3733.8658018571514</v>
      </c>
      <c r="I21" s="22">
        <v>3896.2077932422449</v>
      </c>
      <c r="J21" s="22">
        <v>4058.5497846273383</v>
      </c>
      <c r="K21" s="22">
        <v>4220.8917760124314</v>
      </c>
      <c r="L21" s="22">
        <v>4383.2337673975253</v>
      </c>
      <c r="M21" s="22">
        <v>4545.5757587826192</v>
      </c>
      <c r="O21" s="230"/>
      <c r="P21" s="481"/>
      <c r="Q21" s="481"/>
    </row>
    <row r="22" spans="1:17" ht="15.6" x14ac:dyDescent="0.3">
      <c r="A22" s="377">
        <v>0.45</v>
      </c>
      <c r="B22" s="22">
        <v>2822.5368956726484</v>
      </c>
      <c r="C22" s="22">
        <v>2988.5684777710394</v>
      </c>
      <c r="D22" s="22">
        <v>3154.6000598694304</v>
      </c>
      <c r="E22" s="22">
        <v>3320.6316419678215</v>
      </c>
      <c r="F22" s="22">
        <v>3486.6632240662129</v>
      </c>
      <c r="G22" s="22">
        <v>3652.694806164604</v>
      </c>
      <c r="H22" s="22">
        <v>3818.726388262995</v>
      </c>
      <c r="I22" s="22">
        <v>3984.757970361386</v>
      </c>
      <c r="J22" s="22">
        <v>4150.789552459777</v>
      </c>
      <c r="K22" s="22">
        <v>4316.8211345581685</v>
      </c>
      <c r="L22" s="22">
        <v>4482.8527166565591</v>
      </c>
      <c r="M22" s="22">
        <v>4648.8842987549506</v>
      </c>
      <c r="O22" s="230"/>
      <c r="P22" s="481"/>
      <c r="Q22" s="481"/>
    </row>
    <row r="23" spans="1:17" ht="15.6" x14ac:dyDescent="0.3">
      <c r="A23" s="377">
        <v>0.46</v>
      </c>
      <c r="B23" s="482">
        <v>2885.2599377987076</v>
      </c>
      <c r="C23" s="482">
        <v>3054.9811106103966</v>
      </c>
      <c r="D23" s="22">
        <v>3224.7022834220852</v>
      </c>
      <c r="E23" s="22">
        <v>3394.4234562337738</v>
      </c>
      <c r="F23" s="22">
        <v>3564.1446290454624</v>
      </c>
      <c r="G23" s="22">
        <v>3733.8658018571514</v>
      </c>
      <c r="H23" s="22">
        <v>3903.58697466884</v>
      </c>
      <c r="I23" s="22">
        <v>4073.3081474805285</v>
      </c>
      <c r="J23" s="22">
        <v>4243.0293202922176</v>
      </c>
      <c r="K23" s="22">
        <v>4412.7504931039057</v>
      </c>
      <c r="L23" s="22">
        <v>4582.4716659155947</v>
      </c>
      <c r="M23" s="22">
        <v>4752.1928387272837</v>
      </c>
      <c r="O23" s="230"/>
      <c r="P23" s="481"/>
      <c r="Q23" s="481"/>
    </row>
    <row r="27" spans="1:17" ht="15.6" x14ac:dyDescent="0.3">
      <c r="A27" s="439"/>
      <c r="B27" s="480"/>
      <c r="C27" s="480"/>
      <c r="D27" s="480"/>
      <c r="E27" s="480"/>
      <c r="F27" s="480"/>
      <c r="G27" s="480"/>
      <c r="H27" s="480"/>
      <c r="I27" s="480"/>
      <c r="J27" s="480"/>
      <c r="K27" s="480"/>
      <c r="L27" s="480"/>
      <c r="M27" s="480"/>
    </row>
    <row r="28" spans="1:17" ht="15.6" x14ac:dyDescent="0.3">
      <c r="A28" s="175"/>
      <c r="B28" s="69"/>
      <c r="C28" s="69"/>
      <c r="D28" s="69"/>
      <c r="E28" s="483"/>
      <c r="F28" s="483"/>
      <c r="G28" s="483"/>
      <c r="H28" s="481"/>
      <c r="I28" s="481"/>
      <c r="J28" s="481"/>
      <c r="K28" s="481"/>
      <c r="L28" s="481"/>
      <c r="M28" s="481"/>
    </row>
    <row r="29" spans="1:17" ht="15.6" x14ac:dyDescent="0.3">
      <c r="A29" s="175"/>
      <c r="B29" s="69"/>
      <c r="C29" s="69"/>
      <c r="D29" s="69"/>
      <c r="E29" s="69"/>
      <c r="F29" s="69"/>
      <c r="G29" s="69"/>
      <c r="H29" s="481"/>
      <c r="I29" s="481"/>
      <c r="J29" s="481"/>
      <c r="K29" s="481"/>
      <c r="L29" s="481"/>
      <c r="M29" s="481"/>
    </row>
    <row r="30" spans="1:17" ht="15.6" x14ac:dyDescent="0.3">
      <c r="A30" s="175"/>
      <c r="B30" s="69"/>
      <c r="C30" s="69"/>
      <c r="D30" s="69"/>
      <c r="E30" s="69"/>
      <c r="F30" s="69"/>
      <c r="G30" s="69"/>
      <c r="H30" s="481"/>
      <c r="I30" s="481"/>
      <c r="J30" s="481"/>
      <c r="K30" s="481"/>
      <c r="L30" s="481"/>
      <c r="M30" s="481"/>
    </row>
    <row r="31" spans="1:17" ht="15.6" x14ac:dyDescent="0.3">
      <c r="A31" s="175"/>
      <c r="B31" s="69"/>
      <c r="C31" s="69"/>
      <c r="D31" s="69"/>
      <c r="E31" s="69"/>
      <c r="F31" s="69"/>
      <c r="G31" s="69"/>
      <c r="H31" s="481"/>
      <c r="I31" s="481"/>
      <c r="J31" s="481"/>
      <c r="K31" s="481"/>
      <c r="L31" s="481"/>
      <c r="M31" s="481"/>
    </row>
    <row r="32" spans="1:17" ht="15.6" x14ac:dyDescent="0.3">
      <c r="A32" s="175"/>
      <c r="B32" s="69"/>
      <c r="C32" s="69"/>
      <c r="D32" s="69"/>
      <c r="E32" s="69"/>
      <c r="F32" s="69"/>
      <c r="G32" s="69"/>
      <c r="H32" s="481"/>
      <c r="I32" s="481"/>
      <c r="J32" s="481"/>
      <c r="K32" s="481"/>
      <c r="L32" s="481"/>
      <c r="M32" s="481"/>
    </row>
    <row r="33" spans="1:13" ht="15.6" x14ac:dyDescent="0.3">
      <c r="A33" s="175"/>
      <c r="B33" s="69"/>
      <c r="C33" s="69"/>
      <c r="D33" s="69"/>
      <c r="E33" s="69"/>
      <c r="F33" s="69"/>
      <c r="G33" s="69"/>
      <c r="H33" s="481"/>
      <c r="I33" s="481"/>
      <c r="J33" s="481"/>
      <c r="K33" s="481"/>
      <c r="L33" s="481"/>
      <c r="M33" s="481"/>
    </row>
    <row r="34" spans="1:13" x14ac:dyDescent="0.3">
      <c r="A34" s="230"/>
      <c r="B34" s="481"/>
      <c r="C34" s="481"/>
      <c r="D34" s="481"/>
      <c r="E34" s="481"/>
      <c r="F34" s="481"/>
      <c r="G34" s="481"/>
      <c r="H34" s="481"/>
      <c r="I34" s="481"/>
      <c r="J34" s="481"/>
      <c r="K34" s="481"/>
      <c r="L34" s="481"/>
      <c r="M34" s="481"/>
    </row>
    <row r="35" spans="1:13" x14ac:dyDescent="0.3">
      <c r="A35" s="230"/>
      <c r="B35" s="481"/>
      <c r="C35" s="481"/>
      <c r="D35" s="481"/>
      <c r="E35" s="481"/>
      <c r="F35" s="481"/>
      <c r="G35" s="481"/>
      <c r="H35" s="481"/>
      <c r="I35" s="481"/>
      <c r="J35" s="481"/>
      <c r="K35" s="481"/>
      <c r="L35" s="481"/>
      <c r="M35" s="481"/>
    </row>
    <row r="36" spans="1:13" x14ac:dyDescent="0.3">
      <c r="A36" s="230"/>
      <c r="B36" s="481"/>
      <c r="C36" s="481"/>
      <c r="D36" s="481"/>
      <c r="E36" s="481"/>
      <c r="F36" s="481"/>
      <c r="G36" s="481"/>
      <c r="H36" s="481"/>
      <c r="I36" s="481"/>
      <c r="J36" s="481"/>
      <c r="K36" s="481"/>
      <c r="L36" s="481"/>
      <c r="M36" s="481"/>
    </row>
    <row r="37" spans="1:13" x14ac:dyDescent="0.3">
      <c r="A37" s="230"/>
      <c r="B37" s="481"/>
      <c r="C37" s="481"/>
      <c r="D37" s="481"/>
      <c r="E37" s="481"/>
      <c r="F37" s="481"/>
      <c r="G37" s="481"/>
      <c r="H37" s="481"/>
      <c r="I37" s="481"/>
      <c r="J37" s="481"/>
      <c r="K37" s="481"/>
      <c r="L37" s="481"/>
      <c r="M37" s="481"/>
    </row>
    <row r="38" spans="1:13" x14ac:dyDescent="0.3">
      <c r="A38" s="230"/>
      <c r="B38" s="481"/>
      <c r="C38" s="481"/>
      <c r="D38" s="481"/>
      <c r="E38" s="481"/>
      <c r="F38" s="481"/>
      <c r="G38" s="481"/>
      <c r="H38" s="481"/>
      <c r="I38" s="481"/>
      <c r="J38" s="481"/>
      <c r="K38" s="481"/>
      <c r="L38" s="481"/>
      <c r="M38" s="481"/>
    </row>
  </sheetData>
  <pageMargins left="0.7" right="0.7" top="0.75" bottom="0.75" header="0.3" footer="0.3"/>
  <pageSetup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404C-DA18-42DF-9D6E-E43DE70BD247}">
  <dimension ref="A1:HH83"/>
  <sheetViews>
    <sheetView zoomScale="98" zoomScaleNormal="100" workbookViewId="0">
      <selection activeCell="B10" sqref="B10:J10"/>
    </sheetView>
  </sheetViews>
  <sheetFormatPr defaultRowHeight="15.6" x14ac:dyDescent="0.3"/>
  <cols>
    <col min="1" max="1" width="4" style="7" customWidth="1"/>
    <col min="2" max="2" width="34.88671875" style="7" customWidth="1"/>
    <col min="3" max="3" width="14.6640625" style="7" customWidth="1"/>
    <col min="4" max="4" width="20.33203125" style="7" customWidth="1"/>
    <col min="5" max="7" width="20.33203125" style="7" hidden="1" customWidth="1"/>
    <col min="8" max="8" width="13.109375" style="7" customWidth="1"/>
    <col min="9" max="9" width="9.6640625" style="7" customWidth="1"/>
    <col min="10" max="18" width="13.21875" style="7" customWidth="1"/>
    <col min="19" max="19" width="11.5546875" style="7" bestFit="1" customWidth="1"/>
    <col min="20" max="172" width="9" style="7" bestFit="1" customWidth="1"/>
    <col min="173" max="16384" width="8.88671875" style="7"/>
  </cols>
  <sheetData>
    <row r="1" spans="2:216" x14ac:dyDescent="0.3">
      <c r="B1" s="78" t="s">
        <v>345</v>
      </c>
      <c r="C1" s="190"/>
      <c r="D1" s="190"/>
      <c r="E1" s="190"/>
      <c r="F1" s="190"/>
      <c r="G1" s="190"/>
      <c r="H1" s="190"/>
      <c r="I1" s="190"/>
      <c r="J1" s="190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1"/>
      <c r="AI1" s="191"/>
      <c r="AJ1" s="191"/>
      <c r="AK1" s="191"/>
      <c r="AL1" s="191"/>
      <c r="AM1" s="191"/>
      <c r="AN1" s="191"/>
      <c r="AO1" s="191"/>
      <c r="AP1" s="191"/>
      <c r="AQ1" s="191"/>
      <c r="AR1" s="191"/>
      <c r="AS1" s="191"/>
      <c r="AT1" s="191"/>
      <c r="AU1" s="191"/>
      <c r="AV1" s="191"/>
      <c r="AW1" s="191"/>
      <c r="AX1" s="191"/>
      <c r="AY1" s="191"/>
      <c r="AZ1" s="191"/>
      <c r="BA1" s="191"/>
      <c r="BB1" s="191"/>
      <c r="BC1" s="191"/>
      <c r="BD1" s="191"/>
      <c r="BE1" s="191"/>
      <c r="BF1" s="191"/>
      <c r="BG1" s="191"/>
      <c r="BH1" s="191"/>
      <c r="BI1" s="191"/>
      <c r="BJ1" s="191"/>
      <c r="BK1" s="191"/>
      <c r="BL1" s="191"/>
      <c r="BM1" s="191"/>
      <c r="BN1" s="191"/>
      <c r="BO1" s="191"/>
      <c r="BP1" s="191"/>
      <c r="BQ1" s="191"/>
      <c r="BR1" s="191"/>
      <c r="BS1" s="191"/>
      <c r="BT1" s="191"/>
      <c r="BU1" s="191"/>
      <c r="BV1" s="191"/>
      <c r="BW1" s="191"/>
      <c r="BX1" s="191"/>
      <c r="BY1" s="191"/>
      <c r="BZ1" s="191"/>
      <c r="CA1" s="191"/>
      <c r="CB1" s="191"/>
      <c r="CC1" s="191"/>
      <c r="CD1" s="191"/>
      <c r="CE1" s="191"/>
      <c r="CF1" s="191"/>
      <c r="CG1" s="191"/>
      <c r="CH1" s="191"/>
      <c r="CI1" s="191"/>
      <c r="CJ1" s="191"/>
      <c r="CK1" s="191"/>
      <c r="CL1" s="191"/>
      <c r="CM1" s="191"/>
      <c r="CN1" s="191"/>
      <c r="CO1" s="191"/>
      <c r="CP1" s="191"/>
      <c r="CQ1" s="191"/>
      <c r="CR1" s="191"/>
      <c r="CS1" s="191"/>
      <c r="CT1" s="191"/>
      <c r="CU1" s="191"/>
      <c r="CV1" s="191"/>
      <c r="CW1" s="191"/>
      <c r="CX1" s="191"/>
      <c r="CY1" s="191"/>
      <c r="CZ1" s="191"/>
      <c r="DA1" s="191"/>
      <c r="DB1" s="191"/>
      <c r="DC1" s="191"/>
      <c r="DD1" s="191"/>
      <c r="DE1" s="191"/>
      <c r="DF1" s="191"/>
      <c r="DG1" s="191"/>
      <c r="DH1" s="191"/>
      <c r="DI1" s="191"/>
      <c r="DJ1" s="191"/>
      <c r="DK1" s="191"/>
      <c r="DL1" s="191"/>
      <c r="DM1" s="191"/>
      <c r="DN1" s="191"/>
      <c r="DO1" s="191"/>
      <c r="DP1" s="191"/>
      <c r="DQ1" s="191"/>
      <c r="DR1" s="191"/>
      <c r="DS1" s="191"/>
      <c r="DT1" s="191"/>
      <c r="DU1" s="191"/>
      <c r="DV1" s="191"/>
      <c r="DW1" s="191"/>
      <c r="DX1" s="191"/>
      <c r="DY1" s="191"/>
      <c r="DZ1" s="191"/>
      <c r="EA1" s="191"/>
      <c r="EB1" s="191"/>
      <c r="EC1" s="191"/>
      <c r="ED1" s="191"/>
      <c r="EE1" s="191"/>
      <c r="EF1" s="191"/>
      <c r="EG1" s="191"/>
      <c r="EH1" s="191"/>
      <c r="EI1" s="191"/>
      <c r="EJ1" s="191"/>
      <c r="EK1" s="191"/>
      <c r="EL1" s="191"/>
      <c r="EM1" s="191"/>
      <c r="EN1" s="191"/>
      <c r="EO1" s="191"/>
      <c r="EP1" s="191"/>
      <c r="EQ1" s="191"/>
      <c r="ER1" s="191"/>
      <c r="ES1" s="191"/>
      <c r="ET1" s="191"/>
      <c r="EU1" s="191"/>
      <c r="EV1" s="191"/>
      <c r="EW1" s="191"/>
      <c r="EX1" s="191"/>
      <c r="EY1" s="191"/>
      <c r="EZ1" s="191"/>
      <c r="FA1" s="191"/>
      <c r="FB1" s="191"/>
      <c r="FC1" s="191"/>
      <c r="FD1" s="191"/>
      <c r="FE1" s="191"/>
      <c r="FF1" s="191"/>
      <c r="FG1" s="191"/>
      <c r="FH1" s="191"/>
      <c r="FI1" s="191"/>
      <c r="FJ1" s="191"/>
      <c r="FK1" s="191"/>
      <c r="FL1" s="191"/>
      <c r="FM1" s="191"/>
      <c r="FN1" s="191"/>
      <c r="FO1" s="191"/>
      <c r="FP1" s="191"/>
      <c r="FQ1" s="191"/>
      <c r="FR1" s="191"/>
      <c r="FS1" s="191"/>
      <c r="FT1" s="19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</row>
    <row r="2" spans="2:216" x14ac:dyDescent="0.3"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80"/>
      <c r="BC2" s="80"/>
      <c r="BD2" s="80"/>
      <c r="BE2" s="80"/>
      <c r="BF2" s="80"/>
      <c r="BG2" s="80"/>
      <c r="BH2" s="80"/>
      <c r="BI2" s="80"/>
      <c r="BJ2" s="80"/>
      <c r="BK2" s="80"/>
      <c r="BL2" s="80"/>
      <c r="BM2" s="80"/>
      <c r="BN2" s="80"/>
      <c r="BO2" s="80"/>
      <c r="BP2" s="80"/>
      <c r="BQ2" s="80"/>
      <c r="BR2" s="80"/>
      <c r="BS2" s="80"/>
      <c r="BT2" s="80"/>
      <c r="BU2" s="80"/>
      <c r="BV2" s="80"/>
      <c r="BW2" s="80"/>
      <c r="BX2" s="80"/>
      <c r="BY2" s="80"/>
      <c r="BZ2" s="80"/>
      <c r="CA2" s="80"/>
      <c r="CB2" s="80"/>
      <c r="CC2" s="80"/>
      <c r="CD2" s="80"/>
      <c r="CE2" s="80"/>
      <c r="CF2" s="80"/>
      <c r="CG2" s="80"/>
      <c r="CH2" s="80"/>
      <c r="CI2" s="80"/>
      <c r="CJ2" s="80"/>
      <c r="CK2" s="80"/>
      <c r="CL2" s="80"/>
      <c r="CM2" s="80"/>
      <c r="CN2" s="80"/>
      <c r="CO2" s="80"/>
      <c r="CP2" s="80"/>
      <c r="CQ2" s="80"/>
      <c r="CR2" s="80"/>
      <c r="CS2" s="80"/>
      <c r="CT2" s="80"/>
      <c r="CU2" s="80"/>
      <c r="CV2" s="80"/>
      <c r="CW2" s="80"/>
      <c r="CX2" s="80"/>
      <c r="CY2" s="80"/>
      <c r="CZ2" s="80"/>
      <c r="DA2" s="80"/>
      <c r="DB2" s="80"/>
      <c r="DC2" s="80"/>
      <c r="DD2" s="80"/>
      <c r="DE2" s="80"/>
      <c r="DF2" s="80"/>
      <c r="DG2" s="80"/>
      <c r="DH2" s="80"/>
      <c r="DI2" s="80"/>
      <c r="DJ2" s="80"/>
      <c r="DK2" s="80"/>
      <c r="DL2" s="80"/>
      <c r="DM2" s="80"/>
      <c r="DN2" s="80"/>
      <c r="DO2" s="80"/>
      <c r="DP2" s="80"/>
      <c r="DQ2" s="80"/>
      <c r="DR2" s="80"/>
      <c r="DS2" s="80"/>
      <c r="DT2" s="80"/>
      <c r="DU2" s="80"/>
      <c r="DV2" s="80"/>
      <c r="DW2" s="80"/>
      <c r="DX2" s="80"/>
      <c r="DY2" s="80"/>
      <c r="DZ2" s="80"/>
      <c r="EA2" s="80"/>
      <c r="EB2" s="80"/>
      <c r="EC2" s="80"/>
      <c r="ED2" s="80"/>
      <c r="EE2" s="80"/>
      <c r="EF2" s="80"/>
      <c r="EG2" s="80"/>
      <c r="EH2" s="80"/>
      <c r="EI2" s="80"/>
      <c r="EJ2" s="80"/>
      <c r="EK2" s="80"/>
      <c r="EL2" s="80"/>
      <c r="EM2" s="80"/>
      <c r="EN2" s="80"/>
      <c r="EO2" s="80"/>
      <c r="EP2" s="80"/>
      <c r="EQ2" s="80"/>
      <c r="ER2" s="80"/>
      <c r="ES2" s="80"/>
      <c r="ET2" s="80"/>
      <c r="EU2" s="80"/>
      <c r="EV2" s="80"/>
      <c r="EW2" s="80"/>
      <c r="EX2" s="80"/>
      <c r="EY2" s="80"/>
      <c r="EZ2" s="80"/>
      <c r="FA2" s="80"/>
      <c r="FB2" s="80"/>
      <c r="FC2" s="80"/>
      <c r="FD2" s="80"/>
      <c r="FE2" s="80"/>
      <c r="FF2" s="80"/>
      <c r="FG2" s="80"/>
      <c r="FH2" s="80"/>
      <c r="FI2" s="80"/>
      <c r="FJ2" s="80"/>
      <c r="FK2" s="80"/>
      <c r="FL2" s="80"/>
      <c r="FM2" s="80"/>
      <c r="FN2" s="80"/>
      <c r="FO2" s="80"/>
      <c r="FP2" s="80"/>
      <c r="FQ2" s="80"/>
      <c r="FR2" s="80"/>
      <c r="FS2" s="80"/>
      <c r="FT2" s="80"/>
    </row>
    <row r="3" spans="2:216" x14ac:dyDescent="0.3">
      <c r="B3" s="81" t="s">
        <v>12</v>
      </c>
      <c r="C3" s="81" t="s">
        <v>78</v>
      </c>
      <c r="D3" s="81" t="s">
        <v>10</v>
      </c>
      <c r="E3" s="81"/>
      <c r="F3" s="81"/>
      <c r="G3" s="81"/>
      <c r="H3" s="81" t="s">
        <v>731</v>
      </c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</row>
    <row r="5" spans="2:216" x14ac:dyDescent="0.3">
      <c r="B5" s="14" t="s">
        <v>123</v>
      </c>
      <c r="C5" s="14" t="s">
        <v>113</v>
      </c>
      <c r="D5" s="14"/>
      <c r="E5" s="14"/>
      <c r="F5" s="14"/>
      <c r="G5" s="14"/>
      <c r="H5" s="14"/>
      <c r="I5" s="14"/>
      <c r="J5" s="14">
        <v>1</v>
      </c>
      <c r="K5" s="14">
        <f>J5+1</f>
        <v>2</v>
      </c>
      <c r="L5" s="14">
        <f t="shared" ref="L5:S5" si="0">K5+1</f>
        <v>3</v>
      </c>
      <c r="M5" s="14">
        <f t="shared" si="0"/>
        <v>4</v>
      </c>
      <c r="N5" s="14">
        <f t="shared" si="0"/>
        <v>5</v>
      </c>
      <c r="O5" s="14">
        <f t="shared" si="0"/>
        <v>6</v>
      </c>
      <c r="P5" s="14">
        <f t="shared" si="0"/>
        <v>7</v>
      </c>
      <c r="Q5" s="14">
        <f t="shared" si="0"/>
        <v>8</v>
      </c>
      <c r="R5" s="14">
        <f t="shared" si="0"/>
        <v>9</v>
      </c>
      <c r="S5" s="14">
        <f t="shared" si="0"/>
        <v>10</v>
      </c>
    </row>
    <row r="6" spans="2:216" x14ac:dyDescent="0.3">
      <c r="B6" s="14" t="s">
        <v>123</v>
      </c>
      <c r="C6" s="14" t="s">
        <v>122</v>
      </c>
      <c r="D6" s="14"/>
      <c r="E6" s="14"/>
      <c r="F6" s="14"/>
      <c r="G6" s="14"/>
      <c r="H6" s="14"/>
      <c r="I6" s="14"/>
      <c r="J6" s="536">
        <f>'Assumptions&amp;Data'!D6</f>
        <v>45748</v>
      </c>
      <c r="K6" s="536">
        <f>EOMONTH(J6, 12)</f>
        <v>46142</v>
      </c>
      <c r="L6" s="536">
        <f t="shared" ref="L6:S6" si="1">EOMONTH(K6, 12)</f>
        <v>46507</v>
      </c>
      <c r="M6" s="536">
        <f t="shared" si="1"/>
        <v>46873</v>
      </c>
      <c r="N6" s="536">
        <f t="shared" si="1"/>
        <v>47238</v>
      </c>
      <c r="O6" s="536">
        <f t="shared" si="1"/>
        <v>47603</v>
      </c>
      <c r="P6" s="536">
        <f t="shared" si="1"/>
        <v>47968</v>
      </c>
      <c r="Q6" s="536">
        <f t="shared" si="1"/>
        <v>48334</v>
      </c>
      <c r="R6" s="536">
        <f t="shared" si="1"/>
        <v>48699</v>
      </c>
      <c r="S6" s="536">
        <f t="shared" si="1"/>
        <v>49064</v>
      </c>
    </row>
    <row r="7" spans="2:216" x14ac:dyDescent="0.3">
      <c r="B7" s="14" t="s">
        <v>347</v>
      </c>
      <c r="C7" s="14"/>
      <c r="D7" s="15">
        <f>SUM(J7:R7)</f>
        <v>1218.6497987064827</v>
      </c>
      <c r="E7" s="15"/>
      <c r="F7" s="15"/>
      <c r="G7" s="15"/>
      <c r="H7" s="14"/>
      <c r="I7" s="14"/>
      <c r="J7" s="477">
        <f>SUMIF(Schedule!$F$43:$FO$43,"&lt;="&amp;J$6, Schedule!$F$47:$FO$47)-SUM($I7:I7)</f>
        <v>22.849683725746551</v>
      </c>
      <c r="K7" s="477">
        <f>SUMIF(Schedule!$F$43:$FO$43,"&lt;="&amp;K$6, Schedule!$F$47:$FO$47)-SUM($I7:J7)</f>
        <v>161.47109832860892</v>
      </c>
      <c r="L7" s="477">
        <f>SUMIF(Schedule!$F$43:$FO$43,"&lt;="&amp;L$6, Schedule!$F$47:$FO$47)-SUM($I7:K7)</f>
        <v>319.59090971077489</v>
      </c>
      <c r="M7" s="477">
        <f>SUMIF(Schedule!$F$43:$FO$43,"&lt;="&amp;M$6, Schedule!$F$47:$FO$47)-SUM($I7:L7)</f>
        <v>445.11183897754256</v>
      </c>
      <c r="N7" s="477">
        <f>SUMIF(Schedule!$F$43:$FO$43,"&lt;="&amp;N$6, Schedule!$F$47:$FO$47)-SUM($I7:M7)</f>
        <v>239.46468544582433</v>
      </c>
      <c r="O7" s="477">
        <f>SUMIF(Schedule!$F$43:$FO$43,"&lt;="&amp;O$6, Schedule!$F$47:$FO$47)-SUM($I7:N7)</f>
        <v>30.16158251798538</v>
      </c>
      <c r="P7" s="477">
        <f>SUMIF(Schedule!$F$43:$FO$43,"&lt;="&amp;P$6, Schedule!$F$47:$FO$47)-SUM($I7:O7)</f>
        <v>0</v>
      </c>
      <c r="Q7" s="477">
        <f>SUMIF(Schedule!$F$43:$FO$43,"&lt;="&amp;Q$6, Schedule!$F$47:$FO$47)-SUM($I7:P7)</f>
        <v>0</v>
      </c>
      <c r="R7" s="477">
        <f>SUMIF(Schedule!$F$43:$FO$43,"&lt;="&amp;R$6, Schedule!$F$47:$FO$47)-SUM($I7:Q7)</f>
        <v>0</v>
      </c>
      <c r="S7" s="14"/>
    </row>
    <row r="8" spans="2:216" x14ac:dyDescent="0.3">
      <c r="B8" s="14" t="s">
        <v>348</v>
      </c>
      <c r="C8" s="14"/>
      <c r="D8" s="477">
        <f>SUM(J8:R8)</f>
        <v>3600628.8615973354</v>
      </c>
      <c r="E8" s="477"/>
      <c r="F8" s="477"/>
      <c r="G8" s="477"/>
      <c r="H8" s="14"/>
      <c r="I8" s="14"/>
      <c r="J8" s="477">
        <f>SUMIF(Schedule!$F$119:$FO$119,"&lt;="&amp;J$6, Schedule!$F$120:$FO$120)-SUM($I8:I8)</f>
        <v>0</v>
      </c>
      <c r="K8" s="477">
        <f>SUMIF(Schedule!$F$119:$FO$119,"&lt;="&amp;K$6, Schedule!$F$120:$FO$120)-SUM($I8:J8)</f>
        <v>292551.09500478365</v>
      </c>
      <c r="L8" s="477">
        <f>SUMIF(Schedule!$F$119:$FO$119,"&lt;="&amp;L$6, Schedule!$F$120:$FO$120)-SUM($I8:K8)</f>
        <v>711124.20016547386</v>
      </c>
      <c r="M8" s="477">
        <f>SUMIF(Schedule!$F$119:$FO$119,"&lt;="&amp;M$6, Schedule!$F$120:$FO$120)-SUM($I8:L8)</f>
        <v>1206210.6686351078</v>
      </c>
      <c r="N8" s="477">
        <f>SUMIF(Schedule!$F$119:$FO$119,"&lt;="&amp;N$6, Schedule!$F$120:$FO$120)-SUM($I8:M8)</f>
        <v>945165.07616930082</v>
      </c>
      <c r="O8" s="477">
        <f>SUMIF(Schedule!$F$119:$FO$119,"&lt;="&amp;O$6, Schedule!$F$120:$FO$120)-SUM($I8:N8)</f>
        <v>445577.82162266923</v>
      </c>
      <c r="P8" s="477">
        <f>SUMIF(Schedule!$F$119:$FO$119,"&lt;="&amp;P$6, Schedule!$F$120:$FO$120)-SUM($I8:O8)</f>
        <v>0</v>
      </c>
      <c r="Q8" s="477">
        <f>SUMIF(Schedule!$F$119:$FO$119,"&lt;="&amp;Q$6, Schedule!$F$120:$FO$120)-SUM($I8:P8)</f>
        <v>0</v>
      </c>
      <c r="R8" s="477">
        <f>SUMIF(Schedule!$F$119:$FO$119,"&lt;="&amp;R$6, Schedule!$F$120:$FO$120)-SUM($I8:Q8)</f>
        <v>0</v>
      </c>
      <c r="S8" s="477">
        <f>SUMIF(Schedule!$F$119:$FO$119,"&lt;="&amp;S$6, Schedule!$F$120:$FO$120)-SUM($I8:R8)</f>
        <v>0</v>
      </c>
    </row>
    <row r="9" spans="2:216" x14ac:dyDescent="0.3">
      <c r="B9" s="14" t="str">
        <f>IF(Options!$C$107="Option I","Avg Price incl EDC/IDC", "Avg Price excl EDC/IDC")</f>
        <v>Avg Price excl EDC/IDC</v>
      </c>
      <c r="C9" s="14"/>
      <c r="D9" s="477">
        <f>D10*10^7/D8</f>
        <v>22500</v>
      </c>
      <c r="E9" s="477"/>
      <c r="F9" s="477"/>
      <c r="G9" s="477"/>
      <c r="H9" s="14"/>
      <c r="I9" s="14"/>
      <c r="J9" s="477">
        <f>IFERROR(J10*10^7/J8, 0)</f>
        <v>0</v>
      </c>
      <c r="K9" s="477">
        <f t="shared" ref="K9:R9" si="2">IFERROR(K10*10^7/K8, 0)</f>
        <v>3374.9999999999995</v>
      </c>
      <c r="L9" s="477">
        <f>IFERROR(L10*10^7/L8, 0)</f>
        <v>9071.2025316455729</v>
      </c>
      <c r="M9" s="477">
        <f t="shared" si="2"/>
        <v>11602.611940298508</v>
      </c>
      <c r="N9" s="477">
        <f>IFERROR(N10*10^7/N8, 0)</f>
        <v>26089.28571428571</v>
      </c>
      <c r="O9" s="477">
        <f>IFERROR(O10*10^7/O8, 0)</f>
        <v>45647.727272727381</v>
      </c>
      <c r="P9" s="477">
        <f t="shared" si="2"/>
        <v>0</v>
      </c>
      <c r="Q9" s="477">
        <f t="shared" si="2"/>
        <v>0</v>
      </c>
      <c r="R9" s="477">
        <f t="shared" si="2"/>
        <v>0</v>
      </c>
      <c r="S9" s="477">
        <f t="shared" ref="S9" si="3">IFERROR(S10*10^7/S8, 0)</f>
        <v>0</v>
      </c>
    </row>
    <row r="10" spans="2:216" x14ac:dyDescent="0.3">
      <c r="B10" s="14" t="str">
        <f>IF(Options!$C$107="Option I","Sale Value incl EDC/IDC", "Sale Value excl. EDC/IDC")</f>
        <v>Sale Value excl. EDC/IDC</v>
      </c>
      <c r="C10" s="14"/>
      <c r="D10" s="477">
        <f t="shared" ref="D10" si="4">SUM(J10:R10)</f>
        <v>8101.4149385940054</v>
      </c>
      <c r="E10" s="477"/>
      <c r="F10" s="477"/>
      <c r="G10" s="477"/>
      <c r="H10" s="24"/>
      <c r="I10" s="14"/>
      <c r="J10" s="477">
        <f>IF(Options!$C$107="Option I",  (SUMIF(MonthlyCashflow!$G$1:$FO$1,"&lt;="&amp;J$6,MonthlyCashflow!$G$137:$FO$137)-SUM(Annual_Cashflow!$I$10:I10)), (SUMIF(MonthlyCashflow!$G$1:$FO$1,"&lt;="&amp;J$6,MonthlyCashflow!$G$135:$FO$135)-SUM(Annual_Cashflow!$I$10:I10)))</f>
        <v>0</v>
      </c>
      <c r="K10" s="477">
        <f>IF(Options!$C$107="Option I",  (SUMIF(MonthlyCashflow!$G$1:$FO$1,"&lt;="&amp;K$6,MonthlyCashflow!$G$137:$FO$137)-SUM(Annual_Cashflow!$I$10:J10)), (SUMIF(MonthlyCashflow!$G$1:$FO$1,"&lt;="&amp;K$6,MonthlyCashflow!$G$135:$FO$135)-SUM(Annual_Cashflow!$I$10:J10)))</f>
        <v>98.735994564114478</v>
      </c>
      <c r="L10" s="477">
        <f>IF(Options!$C$107="Option I",  (SUMIF(MonthlyCashflow!$G$1:$FO$1,"&lt;="&amp;L$6,MonthlyCashflow!$G$137:$FO$137)-SUM(Annual_Cashflow!$I$10:K10)), (SUMIF(MonthlyCashflow!$G$1:$FO$1,"&lt;="&amp;L$6,MonthlyCashflow!$G$135:$FO$135)-SUM(Annual_Cashflow!$I$10:K10)))</f>
        <v>645.07516448554793</v>
      </c>
      <c r="M10" s="477">
        <f>IF(Options!$C$107="Option I",  (SUMIF(MonthlyCashflow!$G$1:$FO$1,"&lt;="&amp;M$6,MonthlyCashflow!$G$137:$FO$137)-SUM(Annual_Cashflow!$I$10:L10)), (SUMIF(MonthlyCashflow!$G$1:$FO$1,"&lt;="&amp;M$6,MonthlyCashflow!$G$135:$FO$135)-SUM(Annual_Cashflow!$I$10:L10)))</f>
        <v>1399.5194306421149</v>
      </c>
      <c r="N10" s="477">
        <f>IF(Options!$C$107="Option I",  (SUMIF(MonthlyCashflow!$G$1:$FO$1,"&lt;="&amp;N$6,MonthlyCashflow!$G$137:$FO$137)-SUM(Annual_Cashflow!$I$10:M10)), (SUMIF(MonthlyCashflow!$G$1:$FO$1,"&lt;="&amp;N$6,MonthlyCashflow!$G$135:$FO$135)-SUM(Annual_Cashflow!$I$10:M10)))</f>
        <v>2465.8681719345504</v>
      </c>
      <c r="O10" s="477">
        <f>IF(Options!$C$107="Option I",  (SUMIF(MonthlyCashflow!$G$1:$FO$1,"&lt;="&amp;O$6,MonthlyCashflow!$G$137:$FO$137)-SUM(Annual_Cashflow!$I$10:N10)), (SUMIF(MonthlyCashflow!$G$1:$FO$1,"&lt;="&amp;O$6,MonthlyCashflow!$G$135:$FO$135)-SUM(Annual_Cashflow!$I$10:N10)))</f>
        <v>2033.9614880207573</v>
      </c>
      <c r="P10" s="477">
        <f>IF(Options!$C$107="Option I",  (SUMIF(MonthlyCashflow!$G$1:$FO$1,"&lt;="&amp;P$6,MonthlyCashflow!$G$137:$FO$137)-SUM(Annual_Cashflow!$I$10:O10)), (SUMIF(MonthlyCashflow!$G$1:$FO$1,"&lt;="&amp;P$6,MonthlyCashflow!$G$135:$FO$135)-SUM(Annual_Cashflow!$I$10:O10)))</f>
        <v>1458.2546889469204</v>
      </c>
      <c r="Q10" s="477">
        <f>IF(Options!$C$107="Option I",  (SUMIF(MonthlyCashflow!$G$1:$FO$1,"&lt;="&amp;Q$6,MonthlyCashflow!$G$137:$FO$137)-SUM(Annual_Cashflow!$I$10:P10)), (SUMIF(MonthlyCashflow!$G$1:$FO$1,"&lt;="&amp;Q$6,MonthlyCashflow!$G$135:$FO$135)-SUM(Annual_Cashflow!$I$10:P10)))</f>
        <v>0</v>
      </c>
      <c r="R10" s="477">
        <f>IF(Options!$C$107="Option I",  (SUMIF(MonthlyCashflow!$G$1:$FO$1,"&lt;="&amp;R$6,MonthlyCashflow!$G$137:$FO$137)-SUM(Annual_Cashflow!$I$10:Q10)), (SUMIF(MonthlyCashflow!$G$1:$FO$1,"&lt;="&amp;R$6,MonthlyCashflow!$G$135:$FO$135)-SUM(Annual_Cashflow!$I$10:Q10)))</f>
        <v>0</v>
      </c>
      <c r="S10" s="477">
        <f>IF(Options!$C$107="Option I",  (SUMIF(MonthlyCashflow!$G$1:$FO$1,"&lt;="&amp;S$6,MonthlyCashflow!$G$137:$FO$137)-SUM(Annual_Cashflow!$I$10:R10)), (SUMIF(MonthlyCashflow!$G$1:$FO$1,"&lt;="&amp;S$6,MonthlyCashflow!$G$135:$FO$135)-SUM(Annual_Cashflow!$I$10:R10)))</f>
        <v>0</v>
      </c>
    </row>
    <row r="11" spans="2:216" x14ac:dyDescent="0.3">
      <c r="B11" s="8" t="s">
        <v>350</v>
      </c>
      <c r="C11" s="14"/>
      <c r="D11" s="537">
        <f>SUM(J11:R11)</f>
        <v>8101.4149385940054</v>
      </c>
      <c r="E11" s="537"/>
      <c r="F11" s="537"/>
      <c r="G11" s="537"/>
      <c r="H11" s="8"/>
      <c r="I11" s="8"/>
      <c r="J11" s="537">
        <f>IF(Options!$C$107="Option I",  (SUMIF(MonthlyCashflow!$G$1:$FO$1,"&lt;="&amp;J$6,MonthlyCashflow!$G$137:$FO$137)-SUM(Annual_Cashflow!$I$10:I10)), (SUMIF(MonthlyCashflow!$G$1:$FO$1,"&lt;="&amp;J$6,MonthlyCashflow!$G$135:$FO$135)-SUM(Annual_Cashflow!$I$10:I10)))</f>
        <v>0</v>
      </c>
      <c r="K11" s="537">
        <f>IF(Options!$C$107="Option I",  (SUMIF(MonthlyCashflow!$G$1:$FO$1,"&lt;="&amp;K$6,MonthlyCashflow!$G$137:$FO$137)-SUM(Annual_Cashflow!$I$10:J10)), (SUMIF(MonthlyCashflow!$G$1:$FO$1,"&lt;="&amp;K$6,MonthlyCashflow!$G$135:$FO$135)-SUM(Annual_Cashflow!$I$10:J10)))</f>
        <v>98.735994564114478</v>
      </c>
      <c r="L11" s="537">
        <f>IF(Options!$C$107="Option I",  (SUMIF(MonthlyCashflow!$G$1:$FO$1,"&lt;="&amp;L$6,MonthlyCashflow!$G$137:$FO$137)-SUM(Annual_Cashflow!$I$10:K10)), (SUMIF(MonthlyCashflow!$G$1:$FO$1,"&lt;="&amp;L$6,MonthlyCashflow!$G$135:$FO$135)-SUM(Annual_Cashflow!$I$10:K10)))</f>
        <v>645.07516448554793</v>
      </c>
      <c r="M11" s="537">
        <f>IF(Options!$C$107="Option I",  (SUMIF(MonthlyCashflow!$G$1:$FO$1,"&lt;="&amp;M$6,MonthlyCashflow!$G$137:$FO$137)-SUM(Annual_Cashflow!$I$10:L10)), (SUMIF(MonthlyCashflow!$G$1:$FO$1,"&lt;="&amp;M$6,MonthlyCashflow!$G$135:$FO$135)-SUM(Annual_Cashflow!$I$10:L10)))</f>
        <v>1399.5194306421149</v>
      </c>
      <c r="N11" s="537">
        <f>IF(Options!$C$107="Option I",  (SUMIF(MonthlyCashflow!$G$1:$FO$1,"&lt;="&amp;N$6,MonthlyCashflow!$G$137:$FO$137)-SUM(Annual_Cashflow!$I$10:M10)), (SUMIF(MonthlyCashflow!$G$1:$FO$1,"&lt;="&amp;N$6,MonthlyCashflow!$G$135:$FO$135)-SUM(Annual_Cashflow!$I$10:M10)))</f>
        <v>2465.8681719345504</v>
      </c>
      <c r="O11" s="537">
        <f>IF(Options!$C$107="Option I",  (SUMIF(MonthlyCashflow!$G$1:$FO$1,"&lt;="&amp;O$6,MonthlyCashflow!$G$137:$FO$137)-SUM(Annual_Cashflow!$I$10:N10)), (SUMIF(MonthlyCashflow!$G$1:$FO$1,"&lt;="&amp;O$6,MonthlyCashflow!$G$135:$FO$135)-SUM(Annual_Cashflow!$I$10:N10)))</f>
        <v>2033.9614880207573</v>
      </c>
      <c r="P11" s="537">
        <f>IF(Options!$C$107="Option I",  (SUMIF(MonthlyCashflow!$G$1:$FO$1,"&lt;="&amp;P$6,MonthlyCashflow!$G$137:$FO$137)-SUM(Annual_Cashflow!$I$10:O10)), (SUMIF(MonthlyCashflow!$G$1:$FO$1,"&lt;="&amp;P$6,MonthlyCashflow!$G$135:$FO$135)-SUM(Annual_Cashflow!$I$10:O10)))</f>
        <v>1458.2546889469204</v>
      </c>
      <c r="Q11" s="537">
        <f>IF(Options!$C$107="Option I",  (SUMIF(MonthlyCashflow!$G$1:$FO$1,"&lt;="&amp;Q$6,MonthlyCashflow!$G$137:$FO$137)-SUM(Annual_Cashflow!$I$10:P10)), (SUMIF(MonthlyCashflow!$G$1:$FO$1,"&lt;="&amp;Q$6,MonthlyCashflow!$G$135:$FO$135)-SUM(Annual_Cashflow!$I$10:P10)))</f>
        <v>0</v>
      </c>
      <c r="R11" s="537">
        <f>IF(Options!$C$107="Option I",  (SUMIF(MonthlyCashflow!$G$1:$FO$1,"&lt;="&amp;R$6,MonthlyCashflow!$G$137:$FO$137)-SUM(Annual_Cashflow!$I$10:Q10)), (SUMIF(MonthlyCashflow!$G$1:$FO$1,"&lt;="&amp;R$6,MonthlyCashflow!$G$135:$FO$135)-SUM(Annual_Cashflow!$I$10:Q10)))</f>
        <v>0</v>
      </c>
      <c r="S11" s="537">
        <f>IF(Options!$C$107="Option I",  (SUMIF(MonthlyCashflow!$G$1:$FO$1,"&lt;="&amp;S$6,MonthlyCashflow!$G$137:$FO$137)-SUM(Annual_Cashflow!$I$10:R10)), (SUMIF(MonthlyCashflow!$G$1:$FO$1,"&lt;="&amp;S$6,MonthlyCashflow!$G$135:$FO$135)-SUM(Annual_Cashflow!$I$10:R10)))</f>
        <v>0</v>
      </c>
    </row>
    <row r="12" spans="2:216" x14ac:dyDescent="0.3">
      <c r="B12" s="14"/>
      <c r="C12" s="14"/>
      <c r="D12" s="14"/>
      <c r="E12" s="14"/>
      <c r="F12" s="14"/>
      <c r="G12" s="14"/>
      <c r="H12" s="14"/>
      <c r="I12" s="14"/>
      <c r="J12" s="477"/>
      <c r="K12" s="477"/>
      <c r="L12" s="477"/>
      <c r="M12" s="477"/>
      <c r="N12" s="477"/>
      <c r="O12" s="477"/>
      <c r="P12" s="477"/>
      <c r="Q12" s="477"/>
      <c r="R12" s="477"/>
      <c r="S12" s="14"/>
    </row>
    <row r="13" spans="2:216" x14ac:dyDescent="0.3">
      <c r="B13" s="8" t="s">
        <v>351</v>
      </c>
      <c r="C13" s="14"/>
      <c r="D13" s="14" t="s">
        <v>380</v>
      </c>
      <c r="E13" s="14" t="s">
        <v>498</v>
      </c>
      <c r="F13" s="14" t="s">
        <v>499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</row>
    <row r="14" spans="2:216" x14ac:dyDescent="0.3">
      <c r="B14" s="8" t="s">
        <v>729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spans="2:216" x14ac:dyDescent="0.3">
      <c r="B15" s="14" t="s">
        <v>423</v>
      </c>
      <c r="C15" s="14"/>
      <c r="D15" s="15">
        <f>SUM(J15:S15)</f>
        <v>1585.6041735873332</v>
      </c>
      <c r="E15" s="15"/>
      <c r="F15" s="15"/>
      <c r="G15" s="15"/>
      <c r="H15" s="15"/>
      <c r="I15" s="15"/>
      <c r="J15" s="15">
        <f>SUMIF(MonthlyCashflow!$G$7:$FO$7, "&lt;="&amp;J$6, MonthlyCashflow!$G$158:$FO$158)-SUM($I15:I15)</f>
        <v>1585.6041735873332</v>
      </c>
      <c r="K15" s="15">
        <f>SUMIF(MonthlyCashflow!$G$7:$FO$7, "&lt;="&amp;K$6, MonthlyCashflow!$G$158:$FO$158)-SUM($I15:J15)</f>
        <v>0</v>
      </c>
      <c r="L15" s="15">
        <f>SUMIF(MonthlyCashflow!$G$7:$FO$7, "&lt;="&amp;L$6, MonthlyCashflow!$G$158:$FO$158)-SUM($I15:K15)</f>
        <v>0</v>
      </c>
      <c r="M15" s="15">
        <f>SUMIF(MonthlyCashflow!$G$7:$FO$7, "&lt;="&amp;M$6, MonthlyCashflow!$G$158:$FO$158)-SUM($I15:L15)</f>
        <v>0</v>
      </c>
      <c r="N15" s="15">
        <f>SUMIF(MonthlyCashflow!$G$7:$FO$7, "&lt;="&amp;N$6, MonthlyCashflow!$G$158:$FO$158)-SUM($I15:M15)</f>
        <v>0</v>
      </c>
      <c r="O15" s="15">
        <f>SUMIF(MonthlyCashflow!$G$7:$FO$7, "&lt;="&amp;O$6, MonthlyCashflow!$G$158:$FO$158)-SUM($I15:N15)</f>
        <v>0</v>
      </c>
      <c r="P15" s="15">
        <f>SUMIF(MonthlyCashflow!$G$7:$FO$7, "&lt;="&amp;P$6, MonthlyCashflow!$G$158:$FO$158)-SUM($I15:O15)</f>
        <v>0</v>
      </c>
      <c r="Q15" s="15">
        <f>SUMIF(MonthlyCashflow!$G$7:$FO$7, "&lt;="&amp;Q$6, MonthlyCashflow!$G$158:$FO$158)-SUM($I15:P15)</f>
        <v>0</v>
      </c>
      <c r="R15" s="15">
        <f>SUMIF(MonthlyCashflow!$G$7:$FO$7, "&lt;="&amp;R$6, MonthlyCashflow!$G$158:$FO$158)-SUM($I15:Q15)</f>
        <v>0</v>
      </c>
      <c r="S15" s="15">
        <f>SUMIF(MonthlyCashflow!$G$7:$FO$7, "&lt;="&amp;S$6, MonthlyCashflow!$G$158:$FO$158)-SUM($I15:R15)</f>
        <v>0</v>
      </c>
    </row>
    <row r="16" spans="2:216" x14ac:dyDescent="0.3">
      <c r="B16" s="14" t="s">
        <v>379</v>
      </c>
      <c r="C16" s="14"/>
      <c r="D16" s="15">
        <f t="shared" ref="D16:D54" si="5">SUM(J16:S16)</f>
        <v>0</v>
      </c>
      <c r="E16" s="15"/>
      <c r="F16" s="15"/>
      <c r="G16" s="15"/>
      <c r="H16" s="15"/>
      <c r="I16" s="15"/>
      <c r="J16" s="15">
        <f>SUMIF(MonthlyCashflow!$G$7:$FO$7, "&lt;="&amp;J$6, MonthlyCashflow!$G$159:$FO$159)-SUM($I16:I16)</f>
        <v>0</v>
      </c>
      <c r="K16" s="15">
        <f>SUMIF(MonthlyCashflow!$G$7:$FO$7, "&lt;="&amp;K$6, MonthlyCashflow!$G$159:$FO$159)-SUM($I16:J16)</f>
        <v>0</v>
      </c>
      <c r="L16" s="15">
        <f>SUMIF(MonthlyCashflow!$G$7:$FO$7, "&lt;="&amp;L$6, MonthlyCashflow!$G$159:$FO$159)-SUM($I16:K16)</f>
        <v>0</v>
      </c>
      <c r="M16" s="15">
        <f>SUMIF(MonthlyCashflow!$G$7:$FO$7, "&lt;="&amp;M$6, MonthlyCashflow!$G$159:$FO$159)-SUM($I16:L16)</f>
        <v>0</v>
      </c>
      <c r="N16" s="15">
        <f>SUMIF(MonthlyCashflow!$G$7:$FO$7, "&lt;="&amp;N$6, MonthlyCashflow!$G$159:$FO$159)-SUM($I16:M16)</f>
        <v>0</v>
      </c>
      <c r="O16" s="15">
        <f>SUMIF(MonthlyCashflow!$G$7:$FO$7, "&lt;="&amp;O$6, MonthlyCashflow!$G$159:$FO$159)-SUM($I16:N16)</f>
        <v>0</v>
      </c>
      <c r="P16" s="15">
        <f>SUMIF(MonthlyCashflow!$G$7:$FO$7, "&lt;="&amp;P$6, MonthlyCashflow!$G$159:$FO$159)-SUM($I16:O16)</f>
        <v>0</v>
      </c>
      <c r="Q16" s="15">
        <f>SUMIF(MonthlyCashflow!$G$7:$FO$7, "&lt;="&amp;Q$6, MonthlyCashflow!$G$159:$FO$159)-SUM($I16:P16)</f>
        <v>0</v>
      </c>
      <c r="R16" s="15">
        <f>SUMIF(MonthlyCashflow!$G$7:$FO$7, "&lt;="&amp;R$6, MonthlyCashflow!$G$159:$FO$159)-SUM($I16:Q16)</f>
        <v>0</v>
      </c>
      <c r="S16" s="15">
        <f>SUMIF(MonthlyCashflow!$G$7:$FO$7, "&lt;="&amp;S$6, MonthlyCashflow!$G$159:$FO$159)-SUM($I16:R16)</f>
        <v>0</v>
      </c>
    </row>
    <row r="17" spans="2:19" x14ac:dyDescent="0.3">
      <c r="B17" s="14" t="s">
        <v>311</v>
      </c>
      <c r="C17" s="14"/>
      <c r="D17" s="15">
        <f t="shared" si="5"/>
        <v>16.964339699999996</v>
      </c>
      <c r="E17" s="15"/>
      <c r="F17" s="15"/>
      <c r="G17" s="15"/>
      <c r="H17" s="15"/>
      <c r="I17" s="15"/>
      <c r="J17" s="15">
        <f>SUMIF(MonthlyCashflow!$G$7:$FO$7, "&lt;="&amp;J$6, MonthlyCashflow!$G$160:$FO$160)-SUM($I17:I17)</f>
        <v>0</v>
      </c>
      <c r="K17" s="15">
        <f>SUMIF(MonthlyCashflow!$G$7:$FO$7, "&lt;="&amp;K$6, MonthlyCashflow!$G$160:$FO$160)-SUM($I17:J17)</f>
        <v>16.964339699999996</v>
      </c>
      <c r="L17" s="15">
        <f>SUMIF(MonthlyCashflow!$G$7:$FO$7, "&lt;="&amp;L$6, MonthlyCashflow!$G$160:$FO$160)-SUM($I17:K17)</f>
        <v>0</v>
      </c>
      <c r="M17" s="15">
        <f>SUMIF(MonthlyCashflow!$G$7:$FO$7, "&lt;="&amp;M$6, MonthlyCashflow!$G$160:$FO$160)-SUM($I17:L17)</f>
        <v>0</v>
      </c>
      <c r="N17" s="15">
        <f>SUMIF(MonthlyCashflow!$G$7:$FO$7, "&lt;="&amp;N$6, MonthlyCashflow!$G$160:$FO$160)-SUM($I17:M17)</f>
        <v>0</v>
      </c>
      <c r="O17" s="15">
        <f>SUMIF(MonthlyCashflow!$G$7:$FO$7, "&lt;="&amp;O$6, MonthlyCashflow!$G$160:$FO$160)-SUM($I17:N17)</f>
        <v>0</v>
      </c>
      <c r="P17" s="15">
        <f>SUMIF(MonthlyCashflow!$G$7:$FO$7, "&lt;="&amp;P$6, MonthlyCashflow!$G$160:$FO$160)-SUM($I17:O17)</f>
        <v>0</v>
      </c>
      <c r="Q17" s="15">
        <f>SUMIF(MonthlyCashflow!$G$7:$FO$7, "&lt;="&amp;Q$6, MonthlyCashflow!$G$160:$FO$160)-SUM($I17:P17)</f>
        <v>0</v>
      </c>
      <c r="R17" s="15">
        <f>SUMIF(MonthlyCashflow!$G$7:$FO$7, "&lt;="&amp;R$6, MonthlyCashflow!$G$160:$FO$160)-SUM($I17:Q17)</f>
        <v>0</v>
      </c>
      <c r="S17" s="15">
        <f>SUMIF(MonthlyCashflow!$G$7:$FO$7, "&lt;="&amp;S$6, MonthlyCashflow!$G$160:$FO$160)-SUM($I17:R17)</f>
        <v>0</v>
      </c>
    </row>
    <row r="18" spans="2:19" x14ac:dyDescent="0.3">
      <c r="B18" s="8" t="s">
        <v>730</v>
      </c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</row>
    <row r="19" spans="2:19" x14ac:dyDescent="0.3">
      <c r="B19" s="14" t="s">
        <v>226</v>
      </c>
      <c r="C19" s="14"/>
      <c r="D19" s="15">
        <f t="shared" si="5"/>
        <v>85.42116</v>
      </c>
      <c r="E19" s="15"/>
      <c r="F19" s="15"/>
      <c r="G19" s="15"/>
      <c r="H19" s="15"/>
      <c r="I19" s="15"/>
      <c r="J19" s="15">
        <f>SUMIF(MonthlyCashflow!$G$7:$FO$7, "&lt;="&amp;J$6, MonthlyCashflow!$G$164:$FO$164)-SUM($I19:I19)</f>
        <v>0</v>
      </c>
      <c r="K19" s="15">
        <f>SUMIF(MonthlyCashflow!$G$7:$FO$7, "&lt;="&amp;K$6, MonthlyCashflow!$G$164:$FO$164)-SUM($I19:J19)</f>
        <v>34.168464</v>
      </c>
      <c r="L19" s="15">
        <f>SUMIF(MonthlyCashflow!$G$7:$FO$7, "&lt;="&amp;L$6, MonthlyCashflow!$G$164:$FO$164)-SUM($I19:K19)</f>
        <v>51.252696</v>
      </c>
      <c r="M19" s="15">
        <f>SUMIF(MonthlyCashflow!$G$7:$FO$7, "&lt;="&amp;M$6, MonthlyCashflow!$G$164:$FO$164)-SUM($I19:L19)</f>
        <v>0</v>
      </c>
      <c r="N19" s="15">
        <f>SUMIF(MonthlyCashflow!$G$7:$FO$7, "&lt;="&amp;N$6, MonthlyCashflow!$G$164:$FO$164)-SUM($I19:M19)</f>
        <v>0</v>
      </c>
      <c r="O19" s="15">
        <f>SUMIF(MonthlyCashflow!$G$7:$FO$7, "&lt;="&amp;O$6, MonthlyCashflow!$G$164:$FO$164)-SUM($I19:N19)</f>
        <v>0</v>
      </c>
      <c r="P19" s="15">
        <f>SUMIF(MonthlyCashflow!$G$7:$FO$7, "&lt;="&amp;P$6, MonthlyCashflow!$G$164:$FO$164)-SUM($I19:O19)</f>
        <v>0</v>
      </c>
      <c r="Q19" s="15">
        <f>SUMIF(MonthlyCashflow!$G$7:$FO$7, "&lt;="&amp;Q$6, MonthlyCashflow!$G$164:$FO$164)-SUM($I19:P19)</f>
        <v>0</v>
      </c>
      <c r="R19" s="15">
        <f>SUMIF(MonthlyCashflow!$G$7:$FO$7, "&lt;="&amp;R$6, MonthlyCashflow!$G$164:$FO$164)-SUM($I19:Q19)</f>
        <v>0</v>
      </c>
      <c r="S19" s="15">
        <f>SUMIF(MonthlyCashflow!$G$7:$FO$7, "&lt;="&amp;S$6, MonthlyCashflow!$G$164:$FO$164)-SUM($I19:R19)</f>
        <v>0</v>
      </c>
    </row>
    <row r="20" spans="2:19" x14ac:dyDescent="0.3">
      <c r="B20" s="14" t="s">
        <v>228</v>
      </c>
      <c r="C20" s="14"/>
      <c r="D20" s="15">
        <f t="shared" si="5"/>
        <v>133.62029999999999</v>
      </c>
      <c r="E20" s="15"/>
      <c r="F20" s="15"/>
      <c r="G20" s="15"/>
      <c r="H20" s="15"/>
      <c r="I20" s="15"/>
      <c r="J20" s="15">
        <f>SUMIF(MonthlyCashflow!$G$7:$FO$7, "&lt;="&amp;J$6, MonthlyCashflow!$G$165:$FO$165)-SUM($I20:I20)</f>
        <v>0</v>
      </c>
      <c r="K20" s="15">
        <f>SUMIF(MonthlyCashflow!$G$7:$FO$7, "&lt;="&amp;K$6, MonthlyCashflow!$G$165:$FO$165)-SUM($I20:J20)</f>
        <v>53.448119999999996</v>
      </c>
      <c r="L20" s="15">
        <f>SUMIF(MonthlyCashflow!$G$7:$FO$7, "&lt;="&amp;L$6, MonthlyCashflow!$G$165:$FO$165)-SUM($I20:K20)</f>
        <v>80.172179999999997</v>
      </c>
      <c r="M20" s="15">
        <f>SUMIF(MonthlyCashflow!$G$7:$FO$7, "&lt;="&amp;M$6, MonthlyCashflow!$G$165:$FO$165)-SUM($I20:L20)</f>
        <v>0</v>
      </c>
      <c r="N20" s="15">
        <f>SUMIF(MonthlyCashflow!$G$7:$FO$7, "&lt;="&amp;N$6, MonthlyCashflow!$G$165:$FO$165)-SUM($I20:M20)</f>
        <v>0</v>
      </c>
      <c r="O20" s="15">
        <f>SUMIF(MonthlyCashflow!$G$7:$FO$7, "&lt;="&amp;O$6, MonthlyCashflow!$G$165:$FO$165)-SUM($I20:N20)</f>
        <v>0</v>
      </c>
      <c r="P20" s="15">
        <f>SUMIF(MonthlyCashflow!$G$7:$FO$7, "&lt;="&amp;P$6, MonthlyCashflow!$G$165:$FO$165)-SUM($I20:O20)</f>
        <v>0</v>
      </c>
      <c r="Q20" s="15">
        <f>SUMIF(MonthlyCashflow!$G$7:$FO$7, "&lt;="&amp;Q$6, MonthlyCashflow!$G$165:$FO$165)-SUM($I20:P20)</f>
        <v>0</v>
      </c>
      <c r="R20" s="15">
        <f>SUMIF(MonthlyCashflow!$G$7:$FO$7, "&lt;="&amp;R$6, MonthlyCashflow!$G$165:$FO$165)-SUM($I20:Q20)</f>
        <v>0</v>
      </c>
      <c r="S20" s="15">
        <f>SUMIF(MonthlyCashflow!$G$7:$FO$7, "&lt;="&amp;S$6, MonthlyCashflow!$G$165:$FO$165)-SUM($I20:R20)</f>
        <v>0</v>
      </c>
    </row>
    <row r="21" spans="2:19" x14ac:dyDescent="0.3">
      <c r="B21" s="14" t="s">
        <v>538</v>
      </c>
      <c r="C21" s="14"/>
      <c r="D21" s="15">
        <f t="shared" si="5"/>
        <v>0</v>
      </c>
      <c r="E21" s="15"/>
      <c r="F21" s="15"/>
      <c r="G21" s="15"/>
      <c r="H21" s="15"/>
      <c r="I21" s="15"/>
      <c r="J21" s="15">
        <f>SUMIF(MonthlyCashflow!$G$7:$FO$7, "&lt;="&amp;J$6, MonthlyCashflow!$G$166:$FO$166)-SUM($I21:I21)</f>
        <v>0</v>
      </c>
      <c r="K21" s="15">
        <f>SUMIF(MonthlyCashflow!$G$7:$FO$7, "&lt;="&amp;K$6, MonthlyCashflow!$G$166:$FO$166)-SUM($I21:J21)</f>
        <v>0</v>
      </c>
      <c r="L21" s="15">
        <f>SUMIF(MonthlyCashflow!$G$7:$FO$7, "&lt;="&amp;L$6, MonthlyCashflow!$G$166:$FO$166)-SUM($I21:K21)</f>
        <v>0</v>
      </c>
      <c r="M21" s="15">
        <f>SUMIF(MonthlyCashflow!$G$7:$FO$7, "&lt;="&amp;M$6, MonthlyCashflow!$G$166:$FO$166)-SUM($I21:L21)</f>
        <v>0</v>
      </c>
      <c r="N21" s="15">
        <f>SUMIF(MonthlyCashflow!$G$7:$FO$7, "&lt;="&amp;N$6, MonthlyCashflow!$G$166:$FO$166)-SUM($I21:M21)</f>
        <v>0</v>
      </c>
      <c r="O21" s="15">
        <f>SUMIF(MonthlyCashflow!$G$7:$FO$7, "&lt;="&amp;O$6, MonthlyCashflow!$G$166:$FO$166)-SUM($I21:N21)</f>
        <v>0</v>
      </c>
      <c r="P21" s="15">
        <f>SUMIF(MonthlyCashflow!$G$7:$FO$7, "&lt;="&amp;P$6, MonthlyCashflow!$G$166:$FO$166)-SUM($I21:O21)</f>
        <v>0</v>
      </c>
      <c r="Q21" s="15">
        <f>SUMIF(MonthlyCashflow!$G$7:$FO$7, "&lt;="&amp;Q$6, MonthlyCashflow!$G$166:$FO$166)-SUM($I21:P21)</f>
        <v>0</v>
      </c>
      <c r="R21" s="15">
        <f>SUMIF(MonthlyCashflow!$G$7:$FO$7, "&lt;="&amp;R$6, MonthlyCashflow!$G$166:$FO$166)-SUM($I21:Q21)</f>
        <v>0</v>
      </c>
      <c r="S21" s="15">
        <f>SUMIF(MonthlyCashflow!$G$7:$FO$7, "&lt;="&amp;S$6, MonthlyCashflow!$G$166:$FO$166)-SUM($I21:R21)</f>
        <v>0</v>
      </c>
    </row>
    <row r="22" spans="2:19" x14ac:dyDescent="0.3">
      <c r="B22" s="14" t="s">
        <v>39</v>
      </c>
      <c r="C22" s="14"/>
      <c r="D22" s="15">
        <f t="shared" si="5"/>
        <v>67.713216119999998</v>
      </c>
      <c r="E22" s="15"/>
      <c r="F22" s="15"/>
      <c r="G22" s="15"/>
      <c r="H22" s="15"/>
      <c r="I22" s="15"/>
      <c r="J22" s="15">
        <f>SUMIF(MonthlyCashflow!$G$7:$FO$7, "&lt;="&amp;J$6, MonthlyCashflow!$G$167:$FO$167)-SUM($I22:I22)</f>
        <v>0</v>
      </c>
      <c r="K22" s="15">
        <f>SUMIF(MonthlyCashflow!$G$7:$FO$7, "&lt;="&amp;K$6, MonthlyCashflow!$G$167:$FO$167)-SUM($I22:J22)</f>
        <v>27.085286447999998</v>
      </c>
      <c r="L22" s="15">
        <f>SUMIF(MonthlyCashflow!$G$7:$FO$7, "&lt;="&amp;L$6, MonthlyCashflow!$G$167:$FO$167)-SUM($I22:K22)</f>
        <v>40.627929672</v>
      </c>
      <c r="M22" s="15">
        <f>SUMIF(MonthlyCashflow!$G$7:$FO$7, "&lt;="&amp;M$6, MonthlyCashflow!$G$167:$FO$167)-SUM($I22:L22)</f>
        <v>0</v>
      </c>
      <c r="N22" s="15">
        <f>SUMIF(MonthlyCashflow!$G$7:$FO$7, "&lt;="&amp;N$6, MonthlyCashflow!$G$167:$FO$167)-SUM($I22:M22)</f>
        <v>0</v>
      </c>
      <c r="O22" s="15">
        <f>SUMIF(MonthlyCashflow!$G$7:$FO$7, "&lt;="&amp;O$6, MonthlyCashflow!$G$167:$FO$167)-SUM($I22:N22)</f>
        <v>0</v>
      </c>
      <c r="P22" s="15">
        <f>SUMIF(MonthlyCashflow!$G$7:$FO$7, "&lt;="&amp;P$6, MonthlyCashflow!$G$167:$FO$167)-SUM($I22:O22)</f>
        <v>0</v>
      </c>
      <c r="Q22" s="15">
        <f>SUMIF(MonthlyCashflow!$G$7:$FO$7, "&lt;="&amp;Q$6, MonthlyCashflow!$G$167:$FO$167)-SUM($I22:P22)</f>
        <v>0</v>
      </c>
      <c r="R22" s="15">
        <f>SUMIF(MonthlyCashflow!$G$7:$FO$7, "&lt;="&amp;R$6, MonthlyCashflow!$G$167:$FO$167)-SUM($I22:Q22)</f>
        <v>0</v>
      </c>
      <c r="S22" s="15">
        <f>SUMIF(MonthlyCashflow!$G$7:$FO$7, "&lt;="&amp;S$6, MonthlyCashflow!$G$167:$FO$167)-SUM($I22:R22)</f>
        <v>0</v>
      </c>
    </row>
    <row r="23" spans="2:19" x14ac:dyDescent="0.3">
      <c r="B23" s="14" t="s">
        <v>40</v>
      </c>
      <c r="C23" s="14"/>
      <c r="D23" s="15">
        <f t="shared" si="5"/>
        <v>11.019295986622076</v>
      </c>
      <c r="E23" s="15"/>
      <c r="F23" s="15"/>
      <c r="G23" s="15"/>
      <c r="H23" s="15"/>
      <c r="I23" s="15"/>
      <c r="J23" s="15">
        <f>SUMIF(MonthlyCashflow!$G$7:$FO$7, "&lt;="&amp;J$6, MonthlyCashflow!$G$168:$FO$168)-SUM($I23:I23)</f>
        <v>0</v>
      </c>
      <c r="K23" s="15">
        <f>SUMIF(MonthlyCashflow!$G$7:$FO$7, "&lt;="&amp;K$6, MonthlyCashflow!$G$168:$FO$168)-SUM($I23:J23)</f>
        <v>4.407718394648831</v>
      </c>
      <c r="L23" s="15">
        <f>SUMIF(MonthlyCashflow!$G$7:$FO$7, "&lt;="&amp;L$6, MonthlyCashflow!$G$168:$FO$168)-SUM($I23:K23)</f>
        <v>6.6115775919732451</v>
      </c>
      <c r="M23" s="15">
        <f>SUMIF(MonthlyCashflow!$G$7:$FO$7, "&lt;="&amp;M$6, MonthlyCashflow!$G$168:$FO$168)-SUM($I23:L23)</f>
        <v>0</v>
      </c>
      <c r="N23" s="15">
        <f>SUMIF(MonthlyCashflow!$G$7:$FO$7, "&lt;="&amp;N$6, MonthlyCashflow!$G$168:$FO$168)-SUM($I23:M23)</f>
        <v>0</v>
      </c>
      <c r="O23" s="15">
        <f>SUMIF(MonthlyCashflow!$G$7:$FO$7, "&lt;="&amp;O$6, MonthlyCashflow!$G$168:$FO$168)-SUM($I23:N23)</f>
        <v>0</v>
      </c>
      <c r="P23" s="15">
        <f>SUMIF(MonthlyCashflow!$G$7:$FO$7, "&lt;="&amp;P$6, MonthlyCashflow!$G$168:$FO$168)-SUM($I23:O23)</f>
        <v>0</v>
      </c>
      <c r="Q23" s="15">
        <f>SUMIF(MonthlyCashflow!$G$7:$FO$7, "&lt;="&amp;Q$6, MonthlyCashflow!$G$168:$FO$168)-SUM($I23:P23)</f>
        <v>0</v>
      </c>
      <c r="R23" s="15">
        <f>SUMIF(MonthlyCashflow!$G$7:$FO$7, "&lt;="&amp;R$6, MonthlyCashflow!$G$168:$FO$168)-SUM($I23:Q23)</f>
        <v>0</v>
      </c>
      <c r="S23" s="15">
        <f>SUMIF(MonthlyCashflow!$G$7:$FO$7, "&lt;="&amp;S$6, MonthlyCashflow!$G$168:$FO$168)-SUM($I23:R23)</f>
        <v>0</v>
      </c>
    </row>
    <row r="24" spans="2:19" x14ac:dyDescent="0.3">
      <c r="B24" s="8" t="s">
        <v>734</v>
      </c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</row>
    <row r="25" spans="2:19" x14ac:dyDescent="0.3">
      <c r="B25" s="14" t="s">
        <v>468</v>
      </c>
      <c r="C25" s="14"/>
      <c r="D25" s="15">
        <f t="shared" si="5"/>
        <v>18.068999999999999</v>
      </c>
      <c r="E25" s="15"/>
      <c r="F25" s="15"/>
      <c r="G25" s="15"/>
      <c r="H25" s="15"/>
      <c r="I25" s="15"/>
      <c r="J25" s="15">
        <f>SUMIF(MonthlyCashflow!$G$7:$FO$7, "&lt;="&amp;J$6, MonthlyCashflow!$G$175:$FO$175)-SUM($I25:I25)</f>
        <v>18.068999999999999</v>
      </c>
      <c r="K25" s="15">
        <f>SUMIF(MonthlyCashflow!$G$7:$FO$7, "&lt;="&amp;K$6, MonthlyCashflow!$G$175:$FO$175)-SUM($I25:J25)</f>
        <v>0</v>
      </c>
      <c r="L25" s="15">
        <f>SUMIF(MonthlyCashflow!$G$7:$FO$7, "&lt;="&amp;L$6, MonthlyCashflow!$G$175:$FO$175)-SUM($I25:K25)</f>
        <v>0</v>
      </c>
      <c r="M25" s="15">
        <f>SUMIF(MonthlyCashflow!$G$7:$FO$7, "&lt;="&amp;M$6, MonthlyCashflow!$G$175:$FO$175)-SUM($I25:L25)</f>
        <v>0</v>
      </c>
      <c r="N25" s="15">
        <f>SUMIF(MonthlyCashflow!$G$7:$FO$7, "&lt;="&amp;N$6, MonthlyCashflow!$G$175:$FO$175)-SUM($I25:M25)</f>
        <v>0</v>
      </c>
      <c r="O25" s="15">
        <f>SUMIF(MonthlyCashflow!$G$7:$FO$7, "&lt;="&amp;O$6, MonthlyCashflow!$G$175:$FO$175)-SUM($I25:N25)</f>
        <v>0</v>
      </c>
      <c r="P25" s="15">
        <f>SUMIF(MonthlyCashflow!$G$7:$FO$7, "&lt;="&amp;P$6, MonthlyCashflow!$G$175:$FO$175)-SUM($I25:O25)</f>
        <v>0</v>
      </c>
      <c r="Q25" s="15">
        <f>SUMIF(MonthlyCashflow!$G$7:$FO$7, "&lt;="&amp;Q$6, MonthlyCashflow!$G$175:$FO$175)-SUM($I25:P25)</f>
        <v>0</v>
      </c>
      <c r="R25" s="15">
        <f>SUMIF(MonthlyCashflow!$G$7:$FO$7, "&lt;="&amp;R$6, MonthlyCashflow!$G$175:$FO$175)-SUM($I25:Q25)</f>
        <v>0</v>
      </c>
      <c r="S25" s="15">
        <f>SUMIF(MonthlyCashflow!$G$7:$FO$7, "&lt;="&amp;S$6, MonthlyCashflow!$G$175:$FO$175)-SUM($I25:R25)</f>
        <v>0</v>
      </c>
    </row>
    <row r="26" spans="2:19" x14ac:dyDescent="0.3">
      <c r="B26" s="14" t="s">
        <v>21</v>
      </c>
      <c r="C26" s="14"/>
      <c r="D26" s="15">
        <f t="shared" si="5"/>
        <v>0.15820421363088294</v>
      </c>
      <c r="E26" s="15"/>
      <c r="F26" s="15"/>
      <c r="G26" s="15"/>
      <c r="H26" s="15"/>
      <c r="I26" s="15"/>
      <c r="J26" s="15">
        <f>SUMIF(MonthlyCashflow!$G$7:$FO$7, "&lt;="&amp;J$6, MonthlyCashflow!$G$176:$FO$176)-SUM($I26:I26)</f>
        <v>0.15820421363088294</v>
      </c>
      <c r="K26" s="15">
        <f>SUMIF(MonthlyCashflow!$G$7:$FO$7, "&lt;="&amp;K$6, MonthlyCashflow!$G$176:$FO$176)-SUM($I26:J26)</f>
        <v>0</v>
      </c>
      <c r="L26" s="15">
        <f>SUMIF(MonthlyCashflow!$G$7:$FO$7, "&lt;="&amp;L$6, MonthlyCashflow!$G$176:$FO$176)-SUM($I26:K26)</f>
        <v>0</v>
      </c>
      <c r="M26" s="15">
        <f>SUMIF(MonthlyCashflow!$G$7:$FO$7, "&lt;="&amp;M$6, MonthlyCashflow!$G$176:$FO$176)-SUM($I26:L26)</f>
        <v>0</v>
      </c>
      <c r="N26" s="15">
        <f>SUMIF(MonthlyCashflow!$G$7:$FO$7, "&lt;="&amp;N$6, MonthlyCashflow!$G$176:$FO$176)-SUM($I26:M26)</f>
        <v>0</v>
      </c>
      <c r="O26" s="15">
        <f>SUMIF(MonthlyCashflow!$G$7:$FO$7, "&lt;="&amp;O$6, MonthlyCashflow!$G$176:$FO$176)-SUM($I26:N26)</f>
        <v>0</v>
      </c>
      <c r="P26" s="15">
        <f>SUMIF(MonthlyCashflow!$G$7:$FO$7, "&lt;="&amp;P$6, MonthlyCashflow!$G$176:$FO$176)-SUM($I26:O26)</f>
        <v>0</v>
      </c>
      <c r="Q26" s="15">
        <f>SUMIF(MonthlyCashflow!$G$7:$FO$7, "&lt;="&amp;Q$6, MonthlyCashflow!$G$176:$FO$176)-SUM($I26:P26)</f>
        <v>0</v>
      </c>
      <c r="R26" s="15">
        <f>SUMIF(MonthlyCashflow!$G$7:$FO$7, "&lt;="&amp;R$6, MonthlyCashflow!$G$176:$FO$176)-SUM($I26:Q26)</f>
        <v>0</v>
      </c>
      <c r="S26" s="15">
        <f>SUMIF(MonthlyCashflow!$G$7:$FO$7, "&lt;="&amp;S$6, MonthlyCashflow!$G$176:$FO$176)-SUM($I26:R26)</f>
        <v>0</v>
      </c>
    </row>
    <row r="27" spans="2:19" x14ac:dyDescent="0.3">
      <c r="B27" s="14" t="s">
        <v>22</v>
      </c>
      <c r="C27" s="14"/>
      <c r="D27" s="15">
        <f t="shared" si="5"/>
        <v>3.8530141692307693</v>
      </c>
      <c r="E27" s="15"/>
      <c r="F27" s="15"/>
      <c r="G27" s="15"/>
      <c r="H27" s="15"/>
      <c r="I27" s="15"/>
      <c r="J27" s="15">
        <f>SUMIF(MonthlyCashflow!$G$7:$FO$7, "&lt;="&amp;J$6, MonthlyCashflow!$G$177:$FO$177)-SUM($I27:I27)</f>
        <v>0</v>
      </c>
      <c r="K27" s="15">
        <f>SUMIF(MonthlyCashflow!$G$7:$FO$7, "&lt;="&amp;K$6, MonthlyCashflow!$G$177:$FO$177)-SUM($I27:J27)</f>
        <v>3.8530141692307693</v>
      </c>
      <c r="L27" s="15">
        <f>SUMIF(MonthlyCashflow!$G$7:$FO$7, "&lt;="&amp;L$6, MonthlyCashflow!$G$177:$FO$177)-SUM($I27:K27)</f>
        <v>0</v>
      </c>
      <c r="M27" s="15">
        <f>SUMIF(MonthlyCashflow!$G$7:$FO$7, "&lt;="&amp;M$6, MonthlyCashflow!$G$177:$FO$177)-SUM($I27:L27)</f>
        <v>0</v>
      </c>
      <c r="N27" s="15">
        <f>SUMIF(MonthlyCashflow!$G$7:$FO$7, "&lt;="&amp;N$6, MonthlyCashflow!$G$177:$FO$177)-SUM($I27:M27)</f>
        <v>0</v>
      </c>
      <c r="O27" s="15">
        <f>SUMIF(MonthlyCashflow!$G$7:$FO$7, "&lt;="&amp;O$6, MonthlyCashflow!$G$177:$FO$177)-SUM($I27:N27)</f>
        <v>0</v>
      </c>
      <c r="P27" s="15">
        <f>SUMIF(MonthlyCashflow!$G$7:$FO$7, "&lt;="&amp;P$6, MonthlyCashflow!$G$177:$FO$177)-SUM($I27:O27)</f>
        <v>0</v>
      </c>
      <c r="Q27" s="15">
        <f>SUMIF(MonthlyCashflow!$G$7:$FO$7, "&lt;="&amp;Q$6, MonthlyCashflow!$G$177:$FO$177)-SUM($I27:P27)</f>
        <v>0</v>
      </c>
      <c r="R27" s="15">
        <f>SUMIF(MonthlyCashflow!$G$7:$FO$7, "&lt;="&amp;R$6, MonthlyCashflow!$G$177:$FO$177)-SUM($I27:Q27)</f>
        <v>0</v>
      </c>
      <c r="S27" s="15">
        <f>SUMIF(MonthlyCashflow!$G$7:$FO$7, "&lt;="&amp;S$6, MonthlyCashflow!$G$177:$FO$177)-SUM($I27:R27)</f>
        <v>0</v>
      </c>
    </row>
    <row r="28" spans="2:19" x14ac:dyDescent="0.3">
      <c r="B28" s="14" t="s">
        <v>18</v>
      </c>
      <c r="C28" s="14"/>
      <c r="D28" s="15">
        <f t="shared" si="5"/>
        <v>22.207566857142858</v>
      </c>
      <c r="E28" s="15"/>
      <c r="F28" s="15"/>
      <c r="G28" s="15"/>
      <c r="H28" s="15"/>
      <c r="I28" s="15"/>
      <c r="J28" s="15">
        <f>SUMIF(MonthlyCashflow!$G$7:$FO$7, "&lt;="&amp;J$6, MonthlyCashflow!$G$178:$FO$178)-SUM($I28:I28)</f>
        <v>5.5518917142857145</v>
      </c>
      <c r="K28" s="15">
        <f>SUMIF(MonthlyCashflow!$G$7:$FO$7, "&lt;="&amp;K$6, MonthlyCashflow!$G$178:$FO$178)-SUM($I28:J28)</f>
        <v>16.655675142857142</v>
      </c>
      <c r="L28" s="15">
        <f>SUMIF(MonthlyCashflow!$G$7:$FO$7, "&lt;="&amp;L$6, MonthlyCashflow!$G$178:$FO$178)-SUM($I28:K28)</f>
        <v>0</v>
      </c>
      <c r="M28" s="15">
        <f>SUMIF(MonthlyCashflow!$G$7:$FO$7, "&lt;="&amp;M$6, MonthlyCashflow!$G$178:$FO$178)-SUM($I28:L28)</f>
        <v>0</v>
      </c>
      <c r="N28" s="15">
        <f>SUMIF(MonthlyCashflow!$G$7:$FO$7, "&lt;="&amp;N$6, MonthlyCashflow!$G$178:$FO$178)-SUM($I28:M28)</f>
        <v>0</v>
      </c>
      <c r="O28" s="15">
        <f>SUMIF(MonthlyCashflow!$G$7:$FO$7, "&lt;="&amp;O$6, MonthlyCashflow!$G$178:$FO$178)-SUM($I28:N28)</f>
        <v>0</v>
      </c>
      <c r="P28" s="15">
        <f>SUMIF(MonthlyCashflow!$G$7:$FO$7, "&lt;="&amp;P$6, MonthlyCashflow!$G$178:$FO$178)-SUM($I28:O28)</f>
        <v>0</v>
      </c>
      <c r="Q28" s="15">
        <f>SUMIF(MonthlyCashflow!$G$7:$FO$7, "&lt;="&amp;Q$6, MonthlyCashflow!$G$178:$FO$178)-SUM($I28:P28)</f>
        <v>0</v>
      </c>
      <c r="R28" s="15">
        <f>SUMIF(MonthlyCashflow!$G$7:$FO$7, "&lt;="&amp;R$6, MonthlyCashflow!$G$178:$FO$178)-SUM($I28:Q28)</f>
        <v>0</v>
      </c>
      <c r="S28" s="15">
        <f>SUMIF(MonthlyCashflow!$G$7:$FO$7, "&lt;="&amp;S$6, MonthlyCashflow!$G$178:$FO$178)-SUM($I28:R28)</f>
        <v>0</v>
      </c>
    </row>
    <row r="29" spans="2:19" x14ac:dyDescent="0.3">
      <c r="B29" s="14" t="s">
        <v>340</v>
      </c>
      <c r="C29" s="14"/>
      <c r="D29" s="15">
        <f t="shared" si="5"/>
        <v>18.206655518394651</v>
      </c>
      <c r="E29" s="15"/>
      <c r="F29" s="15"/>
      <c r="G29" s="15"/>
      <c r="H29" s="15"/>
      <c r="I29" s="15"/>
      <c r="J29" s="15">
        <f>SUMIF(MonthlyCashflow!$G$7:$FO$7, "&lt;="&amp;J$6, MonthlyCashflow!$G$179:$FO$179)-SUM($I29:I29)</f>
        <v>0</v>
      </c>
      <c r="K29" s="15">
        <f>SUMIF(MonthlyCashflow!$G$7:$FO$7, "&lt;="&amp;K$6, MonthlyCashflow!$G$179:$FO$179)-SUM($I29:J29)</f>
        <v>9.1033277591973256</v>
      </c>
      <c r="L29" s="15">
        <f>SUMIF(MonthlyCashflow!$G$7:$FO$7, "&lt;="&amp;L$6, MonthlyCashflow!$G$179:$FO$179)-SUM($I29:K29)</f>
        <v>9.1033277591973256</v>
      </c>
      <c r="M29" s="15">
        <f>SUMIF(MonthlyCashflow!$G$7:$FO$7, "&lt;="&amp;M$6, MonthlyCashflow!$G$179:$FO$179)-SUM($I29:L29)</f>
        <v>0</v>
      </c>
      <c r="N29" s="15">
        <f>SUMIF(MonthlyCashflow!$G$7:$FO$7, "&lt;="&amp;N$6, MonthlyCashflow!$G$179:$FO$179)-SUM($I29:M29)</f>
        <v>0</v>
      </c>
      <c r="O29" s="15">
        <f>SUMIF(MonthlyCashflow!$G$7:$FO$7, "&lt;="&amp;O$6, MonthlyCashflow!$G$179:$FO$179)-SUM($I29:N29)</f>
        <v>0</v>
      </c>
      <c r="P29" s="15">
        <f>SUMIF(MonthlyCashflow!$G$7:$FO$7, "&lt;="&amp;P$6, MonthlyCashflow!$G$179:$FO$179)-SUM($I29:O29)</f>
        <v>0</v>
      </c>
      <c r="Q29" s="15">
        <f>SUMIF(MonthlyCashflow!$G$7:$FO$7, "&lt;="&amp;Q$6, MonthlyCashflow!$G$179:$FO$179)-SUM($I29:P29)</f>
        <v>0</v>
      </c>
      <c r="R29" s="15">
        <f>SUMIF(MonthlyCashflow!$G$7:$FO$7, "&lt;="&amp;R$6, MonthlyCashflow!$G$179:$FO$179)-SUM($I29:Q29)</f>
        <v>0</v>
      </c>
      <c r="S29" s="15">
        <f>SUMIF(MonthlyCashflow!$G$7:$FO$7, "&lt;="&amp;S$6, MonthlyCashflow!$G$179:$FO$179)-SUM($I29:R29)</f>
        <v>0</v>
      </c>
    </row>
    <row r="30" spans="2:19" x14ac:dyDescent="0.3">
      <c r="B30" s="14" t="s">
        <v>24</v>
      </c>
      <c r="C30" s="14"/>
      <c r="D30" s="15">
        <f t="shared" si="5"/>
        <v>8.8068966202818917</v>
      </c>
      <c r="E30" s="15"/>
      <c r="F30" s="15"/>
      <c r="G30" s="15"/>
      <c r="H30" s="15"/>
      <c r="I30" s="15"/>
      <c r="J30" s="15">
        <f>SUMIF(MonthlyCashflow!$G$7:$FO$7, "&lt;="&amp;J$6, MonthlyCashflow!$G$180:$FO$180)-SUM($I30:I30)</f>
        <v>0</v>
      </c>
      <c r="K30" s="15">
        <f>SUMIF(MonthlyCashflow!$G$7:$FO$7, "&lt;="&amp;K$6, MonthlyCashflow!$G$180:$FO$180)-SUM($I30:J30)</f>
        <v>8.8068966202818917</v>
      </c>
      <c r="L30" s="15">
        <f>SUMIF(MonthlyCashflow!$G$7:$FO$7, "&lt;="&amp;L$6, MonthlyCashflow!$G$180:$FO$180)-SUM($I30:K30)</f>
        <v>0</v>
      </c>
      <c r="M30" s="15">
        <f>SUMIF(MonthlyCashflow!$G$7:$FO$7, "&lt;="&amp;M$6, MonthlyCashflow!$G$180:$FO$180)-SUM($I30:L30)</f>
        <v>0</v>
      </c>
      <c r="N30" s="15">
        <f>SUMIF(MonthlyCashflow!$G$7:$FO$7, "&lt;="&amp;N$6, MonthlyCashflow!$G$180:$FO$180)-SUM($I30:M30)</f>
        <v>0</v>
      </c>
      <c r="O30" s="15">
        <f>SUMIF(MonthlyCashflow!$G$7:$FO$7, "&lt;="&amp;O$6, MonthlyCashflow!$G$180:$FO$180)-SUM($I30:N30)</f>
        <v>0</v>
      </c>
      <c r="P30" s="15">
        <f>SUMIF(MonthlyCashflow!$G$7:$FO$7, "&lt;="&amp;P$6, MonthlyCashflow!$G$180:$FO$180)-SUM($I30:O30)</f>
        <v>0</v>
      </c>
      <c r="Q30" s="15">
        <f>SUMIF(MonthlyCashflow!$G$7:$FO$7, "&lt;="&amp;Q$6, MonthlyCashflow!$G$180:$FO$180)-SUM($I30:P30)</f>
        <v>0</v>
      </c>
      <c r="R30" s="15">
        <f>SUMIF(MonthlyCashflow!$G$7:$FO$7, "&lt;="&amp;R$6, MonthlyCashflow!$G$180:$FO$180)-SUM($I30:Q30)</f>
        <v>0</v>
      </c>
      <c r="S30" s="15">
        <f>SUMIF(MonthlyCashflow!$G$7:$FO$7, "&lt;="&amp;S$6, MonthlyCashflow!$G$180:$FO$180)-SUM($I30:R30)</f>
        <v>0</v>
      </c>
    </row>
    <row r="31" spans="2:19" x14ac:dyDescent="0.3">
      <c r="B31" s="14" t="s">
        <v>26</v>
      </c>
      <c r="C31" s="14"/>
      <c r="D31" s="15">
        <f t="shared" si="5"/>
        <v>105.24308235394287</v>
      </c>
      <c r="E31" s="15"/>
      <c r="F31" s="15"/>
      <c r="G31" s="15"/>
      <c r="H31" s="15"/>
      <c r="I31" s="15"/>
      <c r="J31" s="15">
        <f>SUMIF(MonthlyCashflow!$G$7:$FO$7, "&lt;="&amp;J$6, MonthlyCashflow!$G$181:$FO$181)-SUM($I31:I31)</f>
        <v>0</v>
      </c>
      <c r="K31" s="15">
        <f>SUMIF(MonthlyCashflow!$G$7:$FO$7, "&lt;="&amp;K$6, MonthlyCashflow!$G$181:$FO$181)-SUM($I31:J31)</f>
        <v>21.048616470788573</v>
      </c>
      <c r="L31" s="15">
        <f>SUMIF(MonthlyCashflow!$G$7:$FO$7, "&lt;="&amp;L$6, MonthlyCashflow!$G$181:$FO$181)-SUM($I31:K31)</f>
        <v>21.048616470788573</v>
      </c>
      <c r="M31" s="15">
        <f>SUMIF(MonthlyCashflow!$G$7:$FO$7, "&lt;="&amp;M$6, MonthlyCashflow!$G$181:$FO$181)-SUM($I31:L31)</f>
        <v>21.048616470788573</v>
      </c>
      <c r="N31" s="15">
        <f>SUMIF(MonthlyCashflow!$G$7:$FO$7, "&lt;="&amp;N$6, MonthlyCashflow!$G$181:$FO$181)-SUM($I31:M31)</f>
        <v>21.048616470788573</v>
      </c>
      <c r="O31" s="15">
        <f>SUMIF(MonthlyCashflow!$G$7:$FO$7, "&lt;="&amp;O$6, MonthlyCashflow!$G$181:$FO$181)-SUM($I31:N31)</f>
        <v>21.048616470788573</v>
      </c>
      <c r="P31" s="15">
        <f>SUMIF(MonthlyCashflow!$G$7:$FO$7, "&lt;="&amp;P$6, MonthlyCashflow!$G$181:$FO$181)-SUM($I31:O31)</f>
        <v>0</v>
      </c>
      <c r="Q31" s="15">
        <f>SUMIF(MonthlyCashflow!$G$7:$FO$7, "&lt;="&amp;Q$6, MonthlyCashflow!$G$181:$FO$181)-SUM($I31:P31)</f>
        <v>0</v>
      </c>
      <c r="R31" s="15">
        <f>SUMIF(MonthlyCashflow!$G$7:$FO$7, "&lt;="&amp;R$6, MonthlyCashflow!$G$181:$FO$181)-SUM($I31:Q31)</f>
        <v>0</v>
      </c>
      <c r="S31" s="15">
        <f>SUMIF(MonthlyCashflow!$G$7:$FO$7, "&lt;="&amp;S$6, MonthlyCashflow!$G$181:$FO$181)-SUM($I31:R31)</f>
        <v>0</v>
      </c>
    </row>
    <row r="32" spans="2:19" x14ac:dyDescent="0.3">
      <c r="B32" s="14" t="s">
        <v>241</v>
      </c>
      <c r="C32" s="14"/>
      <c r="D32" s="15">
        <f t="shared" si="5"/>
        <v>28.415632235564573</v>
      </c>
      <c r="E32" s="15"/>
      <c r="F32" s="15"/>
      <c r="G32" s="15"/>
      <c r="H32" s="15"/>
      <c r="I32" s="15"/>
      <c r="J32" s="15">
        <f>SUMIF(MonthlyCashflow!$G$7:$FO$7, "&lt;="&amp;J$6, MonthlyCashflow!$G$182:$FO$182)-SUM($I32:I32)</f>
        <v>0</v>
      </c>
      <c r="K32" s="15">
        <f>SUMIF(MonthlyCashflow!$G$7:$FO$7, "&lt;="&amp;K$6, MonthlyCashflow!$G$182:$FO$182)-SUM($I32:J32)</f>
        <v>10.734794400102171</v>
      </c>
      <c r="L32" s="15">
        <f>SUMIF(MonthlyCashflow!$G$7:$FO$7, "&lt;="&amp;L$6, MonthlyCashflow!$G$182:$FO$182)-SUM($I32:K32)</f>
        <v>4.4202094588655996</v>
      </c>
      <c r="M32" s="15">
        <f>SUMIF(MonthlyCashflow!$G$7:$FO$7, "&lt;="&amp;M$6, MonthlyCashflow!$G$182:$FO$182)-SUM($I32:L32)</f>
        <v>6.9460434353602309</v>
      </c>
      <c r="N32" s="15">
        <f>SUMIF(MonthlyCashflow!$G$7:$FO$7, "&lt;="&amp;N$6, MonthlyCashflow!$G$182:$FO$182)-SUM($I32:M32)</f>
        <v>4.4202094588655996</v>
      </c>
      <c r="O32" s="15">
        <f>SUMIF(MonthlyCashflow!$G$7:$FO$7, "&lt;="&amp;O$6, MonthlyCashflow!$G$182:$FO$182)-SUM($I32:N32)</f>
        <v>1.8943754823709718</v>
      </c>
      <c r="P32" s="15">
        <f>SUMIF(MonthlyCashflow!$G$7:$FO$7, "&lt;="&amp;P$6, MonthlyCashflow!$G$182:$FO$182)-SUM($I32:O32)</f>
        <v>0</v>
      </c>
      <c r="Q32" s="15">
        <f>SUMIF(MonthlyCashflow!$G$7:$FO$7, "&lt;="&amp;Q$6, MonthlyCashflow!$G$182:$FO$182)-SUM($I32:P32)</f>
        <v>0</v>
      </c>
      <c r="R32" s="15">
        <f>SUMIF(MonthlyCashflow!$G$7:$FO$7, "&lt;="&amp;R$6, MonthlyCashflow!$G$182:$FO$182)-SUM($I32:Q32)</f>
        <v>0</v>
      </c>
      <c r="S32" s="15">
        <f>SUMIF(MonthlyCashflow!$G$7:$FO$7, "&lt;="&amp;S$6, MonthlyCashflow!$G$182:$FO$182)-SUM($I32:R32)</f>
        <v>0</v>
      </c>
    </row>
    <row r="33" spans="1:172" x14ac:dyDescent="0.3">
      <c r="B33" s="14" t="s">
        <v>466</v>
      </c>
      <c r="C33" s="14"/>
      <c r="D33" s="15">
        <f t="shared" si="5"/>
        <v>2.7456979390531533</v>
      </c>
      <c r="E33" s="15"/>
      <c r="F33" s="15"/>
      <c r="G33" s="15"/>
      <c r="H33" s="15"/>
      <c r="I33" s="15"/>
      <c r="J33" s="15">
        <f>SUMIF(MonthlyCashflow!$G$7:$FO$7, "&lt;="&amp;J$6, MonthlyCashflow!$G$183:$FO$183)-SUM($I33:I33)</f>
        <v>0</v>
      </c>
      <c r="K33" s="15">
        <f>SUMIF(MonthlyCashflow!$G$7:$FO$7, "&lt;="&amp;K$6, MonthlyCashflow!$G$183:$FO$183)-SUM($I33:J33)</f>
        <v>1.9263984407253942</v>
      </c>
      <c r="L33" s="15">
        <f>SUMIF(MonthlyCashflow!$G$7:$FO$7, "&lt;="&amp;L$6, MonthlyCashflow!$G$183:$FO$183)-SUM($I33:K33)</f>
        <v>0.81929949832775906</v>
      </c>
      <c r="M33" s="15">
        <f>SUMIF(MonthlyCashflow!$G$7:$FO$7, "&lt;="&amp;M$6, MonthlyCashflow!$G$183:$FO$183)-SUM($I33:L33)</f>
        <v>0</v>
      </c>
      <c r="N33" s="15">
        <f>SUMIF(MonthlyCashflow!$G$7:$FO$7, "&lt;="&amp;N$6, MonthlyCashflow!$G$183:$FO$183)-SUM($I33:M33)</f>
        <v>0</v>
      </c>
      <c r="O33" s="15">
        <f>SUMIF(MonthlyCashflow!$G$7:$FO$7, "&lt;="&amp;O$6, MonthlyCashflow!$G$183:$FO$183)-SUM($I33:N33)</f>
        <v>0</v>
      </c>
      <c r="P33" s="15">
        <f>SUMIF(MonthlyCashflow!$G$7:$FO$7, "&lt;="&amp;P$6, MonthlyCashflow!$G$183:$FO$183)-SUM($I33:O33)</f>
        <v>0</v>
      </c>
      <c r="Q33" s="15">
        <f>SUMIF(MonthlyCashflow!$G$7:$FO$7, "&lt;="&amp;Q$6, MonthlyCashflow!$G$183:$FO$183)-SUM($I33:P33)</f>
        <v>0</v>
      </c>
      <c r="R33" s="15">
        <f>SUMIF(MonthlyCashflow!$G$7:$FO$7, "&lt;="&amp;R$6, MonthlyCashflow!$G$183:$FO$183)-SUM($I33:Q33)</f>
        <v>0</v>
      </c>
      <c r="S33" s="15">
        <f>SUMIF(MonthlyCashflow!$G$7:$FO$7, "&lt;="&amp;S$6, MonthlyCashflow!$G$183:$FO$183)-SUM($I33:R33)</f>
        <v>0</v>
      </c>
    </row>
    <row r="34" spans="1:172" x14ac:dyDescent="0.3">
      <c r="B34" s="8" t="s">
        <v>520</v>
      </c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</row>
    <row r="35" spans="1:172" x14ac:dyDescent="0.3">
      <c r="A35" s="201"/>
      <c r="B35" s="400" t="s">
        <v>207</v>
      </c>
      <c r="C35" s="539"/>
      <c r="D35" s="15">
        <f t="shared" si="5"/>
        <v>33.338090706533855</v>
      </c>
      <c r="E35" s="561"/>
      <c r="F35" s="562"/>
      <c r="G35" s="562"/>
      <c r="H35" s="15"/>
      <c r="I35" s="563"/>
      <c r="J35" s="15">
        <f>SUMIF(MonthlyCashflow!$G$7:$FO$7, "&lt;="&amp;J$6, MonthlyCashflow!$G$187:$FO$187)-SUM($I35:I35)</f>
        <v>33.338090706533855</v>
      </c>
      <c r="K35" s="15">
        <f>SUMIF(MonthlyCashflow!$G$7:$FO$7, "&lt;="&amp;K$6, MonthlyCashflow!$G$187:$FO$187)-SUM($I35:J35)</f>
        <v>0</v>
      </c>
      <c r="L35" s="15">
        <f>SUMIF(MonthlyCashflow!$G$7:$FO$7, "&lt;="&amp;L$6, MonthlyCashflow!$G$187:$FO$187)-SUM($I35:K35)</f>
        <v>0</v>
      </c>
      <c r="M35" s="15">
        <f>SUMIF(MonthlyCashflow!$G$7:$FO$7, "&lt;="&amp;M$6, MonthlyCashflow!$G$187:$FO$187)-SUM($I35:L35)</f>
        <v>0</v>
      </c>
      <c r="N35" s="15">
        <f>SUMIF(MonthlyCashflow!$G$7:$FO$7, "&lt;="&amp;N$6, MonthlyCashflow!$G$187:$FO$187)-SUM($I35:M35)</f>
        <v>0</v>
      </c>
      <c r="O35" s="15">
        <f>SUMIF(MonthlyCashflow!$G$7:$FO$7, "&lt;="&amp;O$6, MonthlyCashflow!$G$187:$FO$187)-SUM($I35:N35)</f>
        <v>0</v>
      </c>
      <c r="P35" s="15">
        <f>SUMIF(MonthlyCashflow!$G$7:$FO$7, "&lt;="&amp;P$6, MonthlyCashflow!$G$187:$FO$187)-SUM($I35:O35)</f>
        <v>0</v>
      </c>
      <c r="Q35" s="15">
        <f>SUMIF(MonthlyCashflow!$G$7:$FO$7, "&lt;="&amp;Q$6, MonthlyCashflow!$G$187:$FO$187)-SUM($I35:P35)</f>
        <v>0</v>
      </c>
      <c r="R35" s="15">
        <f>SUMIF(MonthlyCashflow!$G$7:$FO$7, "&lt;="&amp;R$6, MonthlyCashflow!$G$187:$FO$187)-SUM($I35:Q35)</f>
        <v>0</v>
      </c>
      <c r="S35" s="15">
        <f>SUMIF(MonthlyCashflow!$G$7:$FO$7, "&lt;="&amp;S$6, MonthlyCashflow!$G$187:$FO$187)-SUM($I35:R35)</f>
        <v>0</v>
      </c>
      <c r="T35" s="540"/>
      <c r="U35" s="540"/>
      <c r="V35" s="540"/>
      <c r="W35" s="540"/>
      <c r="X35" s="540"/>
      <c r="Y35" s="540"/>
      <c r="Z35" s="540"/>
      <c r="AA35" s="540"/>
      <c r="AB35" s="540"/>
      <c r="AC35" s="540"/>
      <c r="AD35" s="540"/>
      <c r="AE35" s="540"/>
      <c r="AF35" s="540"/>
      <c r="AG35" s="540"/>
      <c r="AH35" s="540"/>
      <c r="AI35" s="540"/>
      <c r="AJ35" s="540"/>
      <c r="AK35" s="540"/>
      <c r="AL35" s="540"/>
      <c r="AM35" s="540"/>
      <c r="AN35" s="540"/>
      <c r="AO35" s="540"/>
      <c r="AP35" s="540"/>
      <c r="AQ35" s="540"/>
      <c r="AR35" s="540"/>
      <c r="AS35" s="540"/>
      <c r="AT35" s="540"/>
      <c r="AU35" s="540"/>
      <c r="AV35" s="540"/>
      <c r="AW35" s="540"/>
      <c r="AX35" s="540"/>
      <c r="AY35" s="540"/>
      <c r="AZ35" s="540"/>
      <c r="BA35" s="540"/>
      <c r="BB35" s="540"/>
      <c r="BC35" s="540"/>
      <c r="BD35" s="540"/>
      <c r="BE35" s="540"/>
      <c r="BF35" s="540"/>
      <c r="BG35" s="540"/>
      <c r="BH35" s="540"/>
      <c r="BI35" s="540"/>
      <c r="BJ35" s="540"/>
      <c r="BK35" s="540"/>
      <c r="BL35" s="540"/>
      <c r="BM35" s="540"/>
      <c r="BN35" s="540"/>
      <c r="BO35" s="540"/>
      <c r="BP35" s="540"/>
      <c r="BQ35" s="540"/>
      <c r="BR35" s="540"/>
      <c r="BS35" s="540"/>
      <c r="BT35" s="540"/>
      <c r="BU35" s="540"/>
      <c r="BV35" s="540"/>
      <c r="BW35" s="540"/>
      <c r="BX35" s="540"/>
      <c r="BY35" s="540"/>
      <c r="BZ35" s="540"/>
      <c r="CA35" s="540"/>
      <c r="CB35" s="540"/>
      <c r="CC35" s="540"/>
      <c r="CD35" s="540"/>
      <c r="CE35" s="540"/>
      <c r="CF35" s="540"/>
      <c r="CG35" s="540"/>
      <c r="CH35" s="540"/>
      <c r="CI35" s="540"/>
      <c r="CJ35" s="540"/>
      <c r="CK35" s="540"/>
      <c r="CL35" s="540"/>
      <c r="CM35" s="540"/>
      <c r="CN35" s="540"/>
      <c r="CO35" s="540"/>
      <c r="CP35" s="540"/>
      <c r="CQ35" s="540"/>
      <c r="CR35" s="540"/>
      <c r="CS35" s="540"/>
      <c r="CT35" s="540"/>
      <c r="CU35" s="540"/>
      <c r="CV35" s="540"/>
      <c r="CW35" s="540"/>
      <c r="CX35" s="540"/>
      <c r="CY35" s="540"/>
      <c r="CZ35" s="540"/>
      <c r="DA35" s="540"/>
      <c r="DB35" s="540"/>
      <c r="DC35" s="540"/>
      <c r="DD35" s="540"/>
      <c r="DE35" s="540"/>
      <c r="DF35" s="540"/>
      <c r="DG35" s="540"/>
      <c r="DH35" s="540"/>
      <c r="DI35" s="540"/>
      <c r="DJ35" s="540"/>
      <c r="DK35" s="540"/>
      <c r="DL35" s="540"/>
      <c r="DM35" s="540"/>
      <c r="DN35" s="540"/>
      <c r="DO35" s="540"/>
      <c r="DP35" s="540"/>
      <c r="DQ35" s="540"/>
      <c r="DR35" s="540"/>
      <c r="DS35" s="540"/>
      <c r="DT35" s="540"/>
      <c r="DU35" s="540"/>
      <c r="DV35" s="540"/>
      <c r="DW35" s="540"/>
      <c r="DX35" s="540"/>
      <c r="DY35" s="540"/>
      <c r="DZ35" s="540"/>
      <c r="EA35" s="540"/>
      <c r="EB35" s="540"/>
      <c r="EC35" s="540"/>
      <c r="ED35" s="540"/>
      <c r="EE35" s="540"/>
      <c r="EF35" s="540"/>
      <c r="EG35" s="540"/>
      <c r="EH35" s="540"/>
      <c r="EI35" s="540"/>
      <c r="EJ35" s="540"/>
      <c r="EK35" s="540"/>
      <c r="EL35" s="540"/>
      <c r="EM35" s="540"/>
      <c r="EN35" s="540"/>
      <c r="EO35" s="540"/>
      <c r="EP35" s="540"/>
      <c r="EQ35" s="540"/>
      <c r="ER35" s="540"/>
      <c r="ES35" s="540"/>
      <c r="ET35" s="540"/>
      <c r="EU35" s="540"/>
      <c r="EV35" s="540"/>
      <c r="EW35" s="540"/>
      <c r="EX35" s="540"/>
      <c r="EY35" s="540"/>
      <c r="EZ35" s="540"/>
      <c r="FA35" s="540"/>
      <c r="FB35" s="540"/>
      <c r="FC35" s="540"/>
      <c r="FD35" s="540"/>
      <c r="FE35" s="540"/>
      <c r="FF35" s="540"/>
      <c r="FG35" s="540"/>
      <c r="FH35" s="540"/>
      <c r="FI35" s="540"/>
      <c r="FJ35" s="540"/>
      <c r="FK35" s="540"/>
      <c r="FL35" s="540"/>
      <c r="FM35" s="540"/>
      <c r="FN35" s="540"/>
      <c r="FO35" s="540"/>
      <c r="FP35" s="540"/>
    </row>
    <row r="36" spans="1:172" x14ac:dyDescent="0.3">
      <c r="A36" s="201"/>
      <c r="B36" s="400" t="s">
        <v>508</v>
      </c>
      <c r="C36" s="400"/>
      <c r="D36" s="15">
        <f t="shared" si="5"/>
        <v>21.243635652514843</v>
      </c>
      <c r="E36" s="561"/>
      <c r="F36" s="562"/>
      <c r="G36" s="562"/>
      <c r="H36" s="15"/>
      <c r="I36" s="562"/>
      <c r="J36" s="15">
        <f>SUMIF(MonthlyCashflow!$G$7:$FO$7, "&lt;="&amp;J$6, MonthlyCashflow!$G$188:$FO$188)-SUM($I36:I36)</f>
        <v>0</v>
      </c>
      <c r="K36" s="15">
        <f>SUMIF(MonthlyCashflow!$G$7:$FO$7, "&lt;="&amp;K$6, MonthlyCashflow!$G$188:$FO$188)-SUM($I36:J36)</f>
        <v>0</v>
      </c>
      <c r="L36" s="15">
        <f>SUMIF(MonthlyCashflow!$G$7:$FO$7, "&lt;="&amp;L$6, MonthlyCashflow!$G$188:$FO$188)-SUM($I36:K36)</f>
        <v>21.031199295989694</v>
      </c>
      <c r="M36" s="15">
        <f>SUMIF(MonthlyCashflow!$G$7:$FO$7, "&lt;="&amp;M$6, MonthlyCashflow!$G$188:$FO$188)-SUM($I36:L36)</f>
        <v>0.21243635652514925</v>
      </c>
      <c r="N36" s="15">
        <f>SUMIF(MonthlyCashflow!$G$7:$FO$7, "&lt;="&amp;N$6, MonthlyCashflow!$G$188:$FO$188)-SUM($I36:M36)</f>
        <v>0</v>
      </c>
      <c r="O36" s="15">
        <f>SUMIF(MonthlyCashflow!$G$7:$FO$7, "&lt;="&amp;O$6, MonthlyCashflow!$G$188:$FO$188)-SUM($I36:N36)</f>
        <v>0</v>
      </c>
      <c r="P36" s="15">
        <f>SUMIF(MonthlyCashflow!$G$7:$FO$7, "&lt;="&amp;P$6, MonthlyCashflow!$G$188:$FO$188)-SUM($I36:O36)</f>
        <v>0</v>
      </c>
      <c r="Q36" s="15">
        <f>SUMIF(MonthlyCashflow!$G$7:$FO$7, "&lt;="&amp;Q$6, MonthlyCashflow!$G$188:$FO$188)-SUM($I36:P36)</f>
        <v>0</v>
      </c>
      <c r="R36" s="15">
        <f>SUMIF(MonthlyCashflow!$G$7:$FO$7, "&lt;="&amp;R$6, MonthlyCashflow!$G$188:$FO$188)-SUM($I36:Q36)</f>
        <v>0</v>
      </c>
      <c r="S36" s="15">
        <f>SUMIF(MonthlyCashflow!$G$7:$FO$7, "&lt;="&amp;S$6, MonthlyCashflow!$G$188:$FO$188)-SUM($I36:R36)</f>
        <v>0</v>
      </c>
    </row>
    <row r="37" spans="1:172" s="333" customFormat="1" x14ac:dyDescent="0.3">
      <c r="A37" s="214"/>
      <c r="B37" s="400" t="s">
        <v>231</v>
      </c>
      <c r="C37" s="400"/>
      <c r="D37" s="15">
        <f t="shared" si="5"/>
        <v>25.193547924022937</v>
      </c>
      <c r="E37" s="561"/>
      <c r="F37" s="562"/>
      <c r="G37" s="562"/>
      <c r="H37" s="15"/>
      <c r="I37" s="564"/>
      <c r="J37" s="15">
        <f>SUMIF(MonthlyCashflow!$G$7:$FO$7, "&lt;="&amp;J$6, MonthlyCashflow!$G$189:$FO$189)-SUM($I37:I37)</f>
        <v>0</v>
      </c>
      <c r="K37" s="15">
        <f>SUMIF(MonthlyCashflow!$G$7:$FO$7, "&lt;="&amp;K$6, MonthlyCashflow!$G$189:$FO$189)-SUM($I37:J37)</f>
        <v>12.729371582664193</v>
      </c>
      <c r="L37" s="15">
        <f>SUMIF(MonthlyCashflow!$G$7:$FO$7, "&lt;="&amp;L$6, MonthlyCashflow!$G$189:$FO$189)-SUM($I37:K37)</f>
        <v>3.1823428956660464</v>
      </c>
      <c r="M37" s="15">
        <f>SUMIF(MonthlyCashflow!$G$7:$FO$7, "&lt;="&amp;M$6, MonthlyCashflow!$G$189:$FO$189)-SUM($I37:L37)</f>
        <v>3.1823428956660678</v>
      </c>
      <c r="N37" s="15">
        <f>SUMIF(MonthlyCashflow!$G$7:$FO$7, "&lt;="&amp;N$6, MonthlyCashflow!$G$189:$FO$189)-SUM($I37:M37)</f>
        <v>3.1823428956660678</v>
      </c>
      <c r="O37" s="15">
        <f>SUMIF(MonthlyCashflow!$G$7:$FO$7, "&lt;="&amp;O$6, MonthlyCashflow!$G$189:$FO$189)-SUM($I37:N37)</f>
        <v>2.9171476543605621</v>
      </c>
      <c r="P37" s="15">
        <f>SUMIF(MonthlyCashflow!$G$7:$FO$7, "&lt;="&amp;P$6, MonthlyCashflow!$G$189:$FO$189)-SUM($I37:O37)</f>
        <v>0</v>
      </c>
      <c r="Q37" s="15">
        <f>SUMIF(MonthlyCashflow!$G$7:$FO$7, "&lt;="&amp;Q$6, MonthlyCashflow!$G$189:$FO$189)-SUM($I37:P37)</f>
        <v>0</v>
      </c>
      <c r="R37" s="15">
        <f>SUMIF(MonthlyCashflow!$G$7:$FO$7, "&lt;="&amp;R$6, MonthlyCashflow!$G$189:$FO$189)-SUM($I37:Q37)</f>
        <v>0</v>
      </c>
      <c r="S37" s="15">
        <f>SUMIF(MonthlyCashflow!$G$7:$FO$7, "&lt;="&amp;S$6, MonthlyCashflow!$G$189:$FO$189)-SUM($I37:R37)</f>
        <v>0</v>
      </c>
    </row>
    <row r="38" spans="1:172" x14ac:dyDescent="0.3">
      <c r="A38" s="201"/>
      <c r="B38" s="400" t="s">
        <v>72</v>
      </c>
      <c r="C38" s="400"/>
      <c r="D38" s="15">
        <f t="shared" si="5"/>
        <v>0.86579420400000062</v>
      </c>
      <c r="E38" s="561"/>
      <c r="F38" s="562"/>
      <c r="G38" s="562"/>
      <c r="H38" s="15"/>
      <c r="I38" s="564"/>
      <c r="J38" s="15">
        <f>SUMIF(MonthlyCashflow!$G$7:$FO$7, "&lt;="&amp;J$6, MonthlyCashflow!$G$190:$FO$190)-SUM($I38:I38)</f>
        <v>1.5189372E-2</v>
      </c>
      <c r="K38" s="15">
        <f>SUMIF(MonthlyCashflow!$G$7:$FO$7, "&lt;="&amp;K$6, MonthlyCashflow!$G$190:$FO$190)-SUM($I38:J38)</f>
        <v>0.18227246400000005</v>
      </c>
      <c r="L38" s="15">
        <f>SUMIF(MonthlyCashflow!$G$7:$FO$7, "&lt;="&amp;L$6, MonthlyCashflow!$G$190:$FO$190)-SUM($I38:K38)</f>
        <v>0.18227246399999986</v>
      </c>
      <c r="M38" s="15">
        <f>SUMIF(MonthlyCashflow!$G$7:$FO$7, "&lt;="&amp;M$6, MonthlyCashflow!$G$190:$FO$190)-SUM($I38:L38)</f>
        <v>0.18227246400000002</v>
      </c>
      <c r="N38" s="15">
        <f>SUMIF(MonthlyCashflow!$G$7:$FO$7, "&lt;="&amp;N$6, MonthlyCashflow!$G$190:$FO$190)-SUM($I38:M38)</f>
        <v>0.18227246400000041</v>
      </c>
      <c r="O38" s="15">
        <f>SUMIF(MonthlyCashflow!$G$7:$FO$7, "&lt;="&amp;O$6, MonthlyCashflow!$G$190:$FO$190)-SUM($I38:N38)</f>
        <v>0.12151497600000027</v>
      </c>
      <c r="P38" s="15">
        <f>SUMIF(MonthlyCashflow!$G$7:$FO$7, "&lt;="&amp;P$6, MonthlyCashflow!$G$190:$FO$190)-SUM($I38:O38)</f>
        <v>0</v>
      </c>
      <c r="Q38" s="15">
        <f>SUMIF(MonthlyCashflow!$G$7:$FO$7, "&lt;="&amp;Q$6, MonthlyCashflow!$G$190:$FO$190)-SUM($I38:P38)</f>
        <v>0</v>
      </c>
      <c r="R38" s="15">
        <f>SUMIF(MonthlyCashflow!$G$7:$FO$7, "&lt;="&amp;R$6, MonthlyCashflow!$G$190:$FO$190)-SUM($I38:Q38)</f>
        <v>0</v>
      </c>
      <c r="S38" s="15">
        <f>SUMIF(MonthlyCashflow!$G$7:$FO$7, "&lt;="&amp;S$6, MonthlyCashflow!$G$190:$FO$190)-SUM($I38:R38)</f>
        <v>0</v>
      </c>
      <c r="T38" s="333"/>
      <c r="U38" s="333"/>
      <c r="V38" s="333"/>
      <c r="W38" s="333"/>
      <c r="X38" s="333"/>
      <c r="Y38" s="333"/>
      <c r="Z38" s="333"/>
      <c r="AA38" s="333"/>
      <c r="AB38" s="333"/>
      <c r="AC38" s="333"/>
      <c r="AD38" s="333"/>
      <c r="AE38" s="333"/>
      <c r="AF38" s="333"/>
      <c r="AG38" s="333"/>
      <c r="AH38" s="333"/>
      <c r="AI38" s="333"/>
      <c r="AJ38" s="333"/>
      <c r="AK38" s="333"/>
      <c r="AL38" s="333"/>
      <c r="AM38" s="333"/>
      <c r="AN38" s="333"/>
      <c r="AO38" s="333"/>
      <c r="AP38" s="333"/>
      <c r="AQ38" s="333"/>
      <c r="AR38" s="333"/>
      <c r="AS38" s="333"/>
      <c r="AT38" s="333"/>
      <c r="AU38" s="333"/>
      <c r="AV38" s="333"/>
      <c r="AW38" s="333"/>
      <c r="AX38" s="333"/>
      <c r="AY38" s="333"/>
      <c r="AZ38" s="333"/>
      <c r="BA38" s="333"/>
      <c r="BB38" s="333"/>
      <c r="BC38" s="333"/>
      <c r="BD38" s="333"/>
      <c r="BE38" s="333"/>
      <c r="BF38" s="333"/>
      <c r="BG38" s="333"/>
      <c r="BH38" s="333"/>
      <c r="BI38" s="333"/>
      <c r="BJ38" s="333"/>
      <c r="BK38" s="333"/>
      <c r="BL38" s="333"/>
      <c r="BM38" s="333"/>
      <c r="BN38" s="333"/>
      <c r="BO38" s="333"/>
      <c r="BP38" s="333"/>
      <c r="BQ38" s="333"/>
      <c r="BR38" s="333"/>
      <c r="BS38" s="333"/>
      <c r="BT38" s="333"/>
      <c r="BU38" s="333"/>
      <c r="BV38" s="333"/>
      <c r="BW38" s="333"/>
      <c r="BX38" s="333"/>
      <c r="BY38" s="333"/>
      <c r="BZ38" s="333"/>
      <c r="CA38" s="333"/>
      <c r="CB38" s="333"/>
      <c r="CC38" s="333"/>
      <c r="CD38" s="333"/>
      <c r="CE38" s="333"/>
      <c r="CF38" s="333"/>
      <c r="CG38" s="333"/>
      <c r="CH38" s="333"/>
      <c r="CI38" s="333"/>
      <c r="CJ38" s="333"/>
      <c r="CK38" s="333"/>
      <c r="CL38" s="333"/>
      <c r="CM38" s="333"/>
      <c r="CN38" s="333"/>
      <c r="CO38" s="333"/>
      <c r="CP38" s="333"/>
      <c r="CQ38" s="333"/>
      <c r="CR38" s="333"/>
      <c r="CS38" s="333"/>
      <c r="CT38" s="333"/>
      <c r="CU38" s="333"/>
      <c r="CV38" s="333"/>
      <c r="CW38" s="333"/>
      <c r="CX38" s="333"/>
      <c r="CY38" s="333"/>
      <c r="CZ38" s="333"/>
      <c r="DA38" s="333"/>
      <c r="DB38" s="333"/>
      <c r="DC38" s="333"/>
      <c r="DD38" s="333"/>
      <c r="DE38" s="333"/>
      <c r="DF38" s="333"/>
      <c r="DG38" s="333"/>
      <c r="DH38" s="333"/>
      <c r="DI38" s="333"/>
      <c r="DJ38" s="333"/>
      <c r="DK38" s="333"/>
      <c r="DL38" s="333"/>
      <c r="DM38" s="333"/>
      <c r="DN38" s="333"/>
      <c r="DO38" s="333"/>
      <c r="DP38" s="333"/>
      <c r="DQ38" s="333"/>
      <c r="DR38" s="333"/>
      <c r="DS38" s="333"/>
      <c r="DT38" s="333"/>
      <c r="DU38" s="333"/>
      <c r="DV38" s="333"/>
      <c r="DW38" s="333"/>
      <c r="DX38" s="333"/>
      <c r="DY38" s="333"/>
      <c r="DZ38" s="333"/>
      <c r="EA38" s="333"/>
      <c r="EB38" s="333"/>
      <c r="EC38" s="333"/>
      <c r="ED38" s="333"/>
      <c r="EE38" s="333"/>
      <c r="EF38" s="333"/>
      <c r="EG38" s="333"/>
      <c r="EH38" s="333"/>
      <c r="EI38" s="333"/>
      <c r="EJ38" s="333"/>
      <c r="EK38" s="333"/>
      <c r="EL38" s="333"/>
      <c r="EM38" s="333"/>
      <c r="EN38" s="333"/>
      <c r="EO38" s="333"/>
      <c r="EP38" s="333"/>
      <c r="EQ38" s="333"/>
      <c r="ER38" s="333"/>
      <c r="ES38" s="333"/>
      <c r="ET38" s="333"/>
      <c r="EU38" s="333"/>
      <c r="EV38" s="333"/>
      <c r="EW38" s="333"/>
      <c r="EX38" s="333"/>
      <c r="EY38" s="333"/>
      <c r="EZ38" s="333"/>
      <c r="FA38" s="333"/>
      <c r="FB38" s="333"/>
      <c r="FC38" s="333"/>
      <c r="FD38" s="333"/>
      <c r="FE38" s="333"/>
      <c r="FF38" s="333"/>
      <c r="FG38" s="333"/>
      <c r="FH38" s="333"/>
      <c r="FI38" s="333"/>
      <c r="FJ38" s="333"/>
      <c r="FK38" s="333"/>
      <c r="FL38" s="333"/>
      <c r="FM38" s="333"/>
      <c r="FN38" s="333"/>
      <c r="FO38" s="333"/>
      <c r="FP38" s="333"/>
    </row>
    <row r="39" spans="1:172" x14ac:dyDescent="0.3">
      <c r="A39" s="201"/>
      <c r="B39" s="400" t="s">
        <v>189</v>
      </c>
      <c r="C39" s="400"/>
      <c r="D39" s="15">
        <f t="shared" si="5"/>
        <v>8.1879030753074389</v>
      </c>
      <c r="E39" s="561"/>
      <c r="F39" s="562"/>
      <c r="G39" s="562"/>
      <c r="H39" s="15"/>
      <c r="I39" s="564"/>
      <c r="J39" s="15">
        <f>SUMIF(MonthlyCashflow!$G$7:$FO$7, "&lt;="&amp;J$6, MonthlyCashflow!$G$191:$FO$191)-SUM($I39:I39)</f>
        <v>0.1436474223738147</v>
      </c>
      <c r="K39" s="15">
        <f>SUMIF(MonthlyCashflow!$G$7:$FO$7, "&lt;="&amp;K$6, MonthlyCashflow!$G$191:$FO$191)-SUM($I39:J39)</f>
        <v>1.7237690684857763</v>
      </c>
      <c r="L39" s="15">
        <f>SUMIF(MonthlyCashflow!$G$7:$FO$7, "&lt;="&amp;L$6, MonthlyCashflow!$G$191:$FO$191)-SUM($I39:K39)</f>
        <v>1.7237690684857763</v>
      </c>
      <c r="M39" s="15">
        <f>SUMIF(MonthlyCashflow!$G$7:$FO$7, "&lt;="&amp;M$6, MonthlyCashflow!$G$191:$FO$191)-SUM($I39:L39)</f>
        <v>1.7237690684857765</v>
      </c>
      <c r="N39" s="15">
        <f>SUMIF(MonthlyCashflow!$G$7:$FO$7, "&lt;="&amp;N$6, MonthlyCashflow!$G$191:$FO$191)-SUM($I39:M39)</f>
        <v>1.723769068485776</v>
      </c>
      <c r="O39" s="15">
        <f>SUMIF(MonthlyCashflow!$G$7:$FO$7, "&lt;="&amp;O$6, MonthlyCashflow!$G$191:$FO$191)-SUM($I39:N39)</f>
        <v>1.1491793789905191</v>
      </c>
      <c r="P39" s="15">
        <f>SUMIF(MonthlyCashflow!$G$7:$FO$7, "&lt;="&amp;P$6, MonthlyCashflow!$G$191:$FO$191)-SUM($I39:O39)</f>
        <v>0</v>
      </c>
      <c r="Q39" s="15">
        <f>SUMIF(MonthlyCashflow!$G$7:$FO$7, "&lt;="&amp;Q$6, MonthlyCashflow!$G$191:$FO$191)-SUM($I39:P39)</f>
        <v>0</v>
      </c>
      <c r="R39" s="15">
        <f>SUMIF(MonthlyCashflow!$G$7:$FO$7, "&lt;="&amp;R$6, MonthlyCashflow!$G$191:$FO$191)-SUM($I39:Q39)</f>
        <v>0</v>
      </c>
      <c r="S39" s="15">
        <f>SUMIF(MonthlyCashflow!$G$7:$FO$7, "&lt;="&amp;S$6, MonthlyCashflow!$G$191:$FO$191)-SUM($I39:R39)</f>
        <v>0</v>
      </c>
      <c r="T39" s="333"/>
      <c r="U39" s="333"/>
      <c r="V39" s="333"/>
      <c r="W39" s="333"/>
      <c r="X39" s="333"/>
      <c r="Y39" s="333"/>
      <c r="Z39" s="333"/>
      <c r="AA39" s="333"/>
      <c r="AB39" s="333"/>
      <c r="AC39" s="333"/>
      <c r="AD39" s="333"/>
      <c r="AE39" s="333"/>
      <c r="AF39" s="333"/>
      <c r="AG39" s="333"/>
      <c r="AH39" s="333"/>
      <c r="AI39" s="333"/>
      <c r="AJ39" s="333"/>
      <c r="AK39" s="333"/>
      <c r="AL39" s="333"/>
      <c r="AM39" s="333"/>
      <c r="AN39" s="333"/>
      <c r="AO39" s="333"/>
      <c r="AP39" s="333"/>
      <c r="AQ39" s="333"/>
      <c r="AR39" s="333"/>
      <c r="AS39" s="333"/>
      <c r="AT39" s="333"/>
      <c r="AU39" s="333"/>
      <c r="AV39" s="333"/>
      <c r="AW39" s="333"/>
      <c r="AX39" s="333"/>
      <c r="AY39" s="333"/>
      <c r="AZ39" s="333"/>
      <c r="BA39" s="333"/>
      <c r="BB39" s="333"/>
      <c r="BC39" s="333"/>
      <c r="BD39" s="333"/>
      <c r="BE39" s="333"/>
      <c r="BF39" s="333"/>
      <c r="BG39" s="333"/>
      <c r="BH39" s="333"/>
      <c r="BI39" s="333"/>
      <c r="BJ39" s="333"/>
      <c r="BK39" s="333"/>
      <c r="BL39" s="333"/>
      <c r="BM39" s="333"/>
      <c r="BN39" s="333"/>
      <c r="BO39" s="333"/>
      <c r="BP39" s="333"/>
      <c r="BQ39" s="333"/>
      <c r="BR39" s="333"/>
      <c r="BS39" s="333"/>
      <c r="BT39" s="333"/>
      <c r="BU39" s="333"/>
      <c r="BV39" s="333"/>
      <c r="BW39" s="333"/>
      <c r="BX39" s="333"/>
      <c r="BY39" s="333"/>
      <c r="BZ39" s="333"/>
      <c r="CA39" s="333"/>
      <c r="CB39" s="333"/>
      <c r="CC39" s="333"/>
      <c r="CD39" s="333"/>
      <c r="CE39" s="333"/>
      <c r="CF39" s="333"/>
      <c r="CG39" s="333"/>
      <c r="CH39" s="333"/>
      <c r="CI39" s="333"/>
      <c r="CJ39" s="333"/>
      <c r="CK39" s="333"/>
      <c r="CL39" s="333"/>
      <c r="CM39" s="333"/>
      <c r="CN39" s="333"/>
      <c r="CO39" s="333"/>
      <c r="CP39" s="333"/>
      <c r="CQ39" s="333"/>
      <c r="CR39" s="333"/>
      <c r="CS39" s="333"/>
      <c r="CT39" s="333"/>
      <c r="CU39" s="333"/>
      <c r="CV39" s="333"/>
      <c r="CW39" s="333"/>
      <c r="CX39" s="333"/>
      <c r="CY39" s="333"/>
      <c r="CZ39" s="333"/>
      <c r="DA39" s="333"/>
      <c r="DB39" s="333"/>
      <c r="DC39" s="333"/>
      <c r="DD39" s="333"/>
      <c r="DE39" s="333"/>
      <c r="DF39" s="333"/>
      <c r="DG39" s="333"/>
      <c r="DH39" s="333"/>
      <c r="DI39" s="333"/>
      <c r="DJ39" s="333"/>
      <c r="DK39" s="333"/>
      <c r="DL39" s="333"/>
      <c r="DM39" s="333"/>
      <c r="DN39" s="333"/>
      <c r="DO39" s="333"/>
      <c r="DP39" s="333"/>
      <c r="DQ39" s="333"/>
      <c r="DR39" s="333"/>
      <c r="DS39" s="333"/>
      <c r="DT39" s="333"/>
      <c r="DU39" s="333"/>
      <c r="DV39" s="333"/>
      <c r="DW39" s="333"/>
      <c r="DX39" s="333"/>
      <c r="DY39" s="333"/>
      <c r="DZ39" s="333"/>
      <c r="EA39" s="333"/>
      <c r="EB39" s="333"/>
      <c r="EC39" s="333"/>
      <c r="ED39" s="333"/>
      <c r="EE39" s="333"/>
      <c r="EF39" s="333"/>
      <c r="EG39" s="333"/>
      <c r="EH39" s="333"/>
      <c r="EI39" s="333"/>
      <c r="EJ39" s="333"/>
      <c r="EK39" s="333"/>
      <c r="EL39" s="333"/>
      <c r="EM39" s="333"/>
      <c r="EN39" s="333"/>
      <c r="EO39" s="333"/>
      <c r="EP39" s="333"/>
      <c r="EQ39" s="333"/>
      <c r="ER39" s="333"/>
      <c r="ES39" s="333"/>
      <c r="ET39" s="333"/>
      <c r="EU39" s="333"/>
      <c r="EV39" s="333"/>
      <c r="EW39" s="333"/>
      <c r="EX39" s="333"/>
      <c r="EY39" s="333"/>
      <c r="EZ39" s="333"/>
      <c r="FA39" s="333"/>
      <c r="FB39" s="333"/>
      <c r="FC39" s="333"/>
      <c r="FD39" s="333"/>
      <c r="FE39" s="333"/>
      <c r="FF39" s="333"/>
      <c r="FG39" s="333"/>
      <c r="FH39" s="333"/>
      <c r="FI39" s="333"/>
      <c r="FJ39" s="333"/>
      <c r="FK39" s="333"/>
      <c r="FL39" s="333"/>
      <c r="FM39" s="333"/>
      <c r="FN39" s="333"/>
      <c r="FO39" s="333"/>
      <c r="FP39" s="333"/>
    </row>
    <row r="40" spans="1:172" x14ac:dyDescent="0.3">
      <c r="A40" s="201"/>
      <c r="B40" s="400" t="s">
        <v>233</v>
      </c>
      <c r="C40" s="400"/>
      <c r="D40" s="15">
        <f t="shared" si="5"/>
        <v>2.1414515735419437</v>
      </c>
      <c r="E40" s="561"/>
      <c r="F40" s="562"/>
      <c r="G40" s="562"/>
      <c r="H40" s="15"/>
      <c r="I40" s="564"/>
      <c r="J40" s="15">
        <f>SUMIF(MonthlyCashflow!$G$7:$FO$7, "&lt;="&amp;J$6, MonthlyCashflow!$G$192:$FO$192)-SUM($I40:I40)</f>
        <v>3.7569325851613072E-2</v>
      </c>
      <c r="K40" s="15">
        <f>SUMIF(MonthlyCashflow!$G$7:$FO$7, "&lt;="&amp;K$6, MonthlyCashflow!$G$192:$FO$192)-SUM($I40:J40)</f>
        <v>0.45083191021935698</v>
      </c>
      <c r="L40" s="15">
        <f>SUMIF(MonthlyCashflow!$G$7:$FO$7, "&lt;="&amp;L$6, MonthlyCashflow!$G$192:$FO$192)-SUM($I40:K40)</f>
        <v>0.4508319102193572</v>
      </c>
      <c r="M40" s="15">
        <f>SUMIF(MonthlyCashflow!$G$7:$FO$7, "&lt;="&amp;M$6, MonthlyCashflow!$G$192:$FO$192)-SUM($I40:L40)</f>
        <v>0.45083191021935598</v>
      </c>
      <c r="N40" s="15">
        <f>SUMIF(MonthlyCashflow!$G$7:$FO$7, "&lt;="&amp;N$6, MonthlyCashflow!$G$192:$FO$192)-SUM($I40:M40)</f>
        <v>0.45083191021935587</v>
      </c>
      <c r="O40" s="15">
        <f>SUMIF(MonthlyCashflow!$G$7:$FO$7, "&lt;="&amp;O$6, MonthlyCashflow!$G$192:$FO$192)-SUM($I40:N40)</f>
        <v>0.30055460681290458</v>
      </c>
      <c r="P40" s="15">
        <f>SUMIF(MonthlyCashflow!$G$7:$FO$7, "&lt;="&amp;P$6, MonthlyCashflow!$G$192:$FO$192)-SUM($I40:O40)</f>
        <v>0</v>
      </c>
      <c r="Q40" s="15">
        <f>SUMIF(MonthlyCashflow!$G$7:$FO$7, "&lt;="&amp;Q$6, MonthlyCashflow!$G$192:$FO$192)-SUM($I40:P40)</f>
        <v>0</v>
      </c>
      <c r="R40" s="15">
        <f>SUMIF(MonthlyCashflow!$G$7:$FO$7, "&lt;="&amp;R$6, MonthlyCashflow!$G$192:$FO$192)-SUM($I40:Q40)</f>
        <v>0</v>
      </c>
      <c r="S40" s="15">
        <f>SUMIF(MonthlyCashflow!$G$7:$FO$7, "&lt;="&amp;S$6, MonthlyCashflow!$G$192:$FO$192)-SUM($I40:R40)</f>
        <v>0</v>
      </c>
      <c r="T40" s="333"/>
      <c r="U40" s="333"/>
      <c r="V40" s="333"/>
      <c r="W40" s="333"/>
      <c r="X40" s="333"/>
      <c r="Y40" s="333"/>
      <c r="Z40" s="333"/>
      <c r="AA40" s="333"/>
      <c r="AB40" s="333"/>
      <c r="AC40" s="333"/>
      <c r="AD40" s="333"/>
      <c r="AE40" s="333"/>
      <c r="AF40" s="333"/>
      <c r="AG40" s="333"/>
      <c r="AH40" s="333"/>
      <c r="AI40" s="333"/>
      <c r="AJ40" s="333"/>
      <c r="AK40" s="333"/>
      <c r="AL40" s="333"/>
      <c r="AM40" s="333"/>
      <c r="AN40" s="333"/>
      <c r="AO40" s="333"/>
      <c r="AP40" s="333"/>
      <c r="AQ40" s="333"/>
      <c r="AR40" s="333"/>
      <c r="AS40" s="333"/>
      <c r="AT40" s="333"/>
      <c r="AU40" s="333"/>
      <c r="AV40" s="333"/>
      <c r="AW40" s="333"/>
      <c r="AX40" s="333"/>
      <c r="AY40" s="333"/>
      <c r="AZ40" s="333"/>
      <c r="BA40" s="333"/>
      <c r="BB40" s="333"/>
      <c r="BC40" s="333"/>
      <c r="BD40" s="333"/>
      <c r="BE40" s="333"/>
      <c r="BF40" s="333"/>
      <c r="BG40" s="333"/>
      <c r="BH40" s="333"/>
      <c r="BI40" s="333"/>
      <c r="BJ40" s="333"/>
      <c r="BK40" s="333"/>
      <c r="BL40" s="333"/>
      <c r="BM40" s="333"/>
      <c r="BN40" s="333"/>
      <c r="BO40" s="333"/>
      <c r="BP40" s="333"/>
      <c r="BQ40" s="333"/>
      <c r="BR40" s="333"/>
      <c r="BS40" s="333"/>
      <c r="BT40" s="333"/>
      <c r="BU40" s="333"/>
      <c r="BV40" s="333"/>
      <c r="BW40" s="333"/>
      <c r="BX40" s="333"/>
      <c r="BY40" s="333"/>
      <c r="BZ40" s="333"/>
      <c r="CA40" s="333"/>
      <c r="CB40" s="333"/>
      <c r="CC40" s="333"/>
      <c r="CD40" s="333"/>
      <c r="CE40" s="333"/>
      <c r="CF40" s="333"/>
      <c r="CG40" s="333"/>
      <c r="CH40" s="333"/>
      <c r="CI40" s="333"/>
      <c r="CJ40" s="333"/>
      <c r="CK40" s="333"/>
      <c r="CL40" s="333"/>
      <c r="CM40" s="333"/>
      <c r="CN40" s="333"/>
      <c r="CO40" s="333"/>
      <c r="CP40" s="333"/>
      <c r="CQ40" s="333"/>
      <c r="CR40" s="333"/>
      <c r="CS40" s="333"/>
      <c r="CT40" s="333"/>
      <c r="CU40" s="333"/>
      <c r="CV40" s="333"/>
      <c r="CW40" s="333"/>
      <c r="CX40" s="333"/>
      <c r="CY40" s="333"/>
      <c r="CZ40" s="333"/>
      <c r="DA40" s="333"/>
      <c r="DB40" s="333"/>
      <c r="DC40" s="333"/>
      <c r="DD40" s="333"/>
      <c r="DE40" s="333"/>
      <c r="DF40" s="333"/>
      <c r="DG40" s="333"/>
      <c r="DH40" s="333"/>
      <c r="DI40" s="333"/>
      <c r="DJ40" s="333"/>
      <c r="DK40" s="333"/>
      <c r="DL40" s="333"/>
      <c r="DM40" s="333"/>
      <c r="DN40" s="333"/>
      <c r="DO40" s="333"/>
      <c r="DP40" s="333"/>
      <c r="DQ40" s="333"/>
      <c r="DR40" s="333"/>
      <c r="DS40" s="333"/>
      <c r="DT40" s="333"/>
      <c r="DU40" s="333"/>
      <c r="DV40" s="333"/>
      <c r="DW40" s="333"/>
      <c r="DX40" s="333"/>
      <c r="DY40" s="333"/>
      <c r="DZ40" s="333"/>
      <c r="EA40" s="333"/>
      <c r="EB40" s="333"/>
      <c r="EC40" s="333"/>
      <c r="ED40" s="333"/>
      <c r="EE40" s="333"/>
      <c r="EF40" s="333"/>
      <c r="EG40" s="333"/>
      <c r="EH40" s="333"/>
      <c r="EI40" s="333"/>
      <c r="EJ40" s="333"/>
      <c r="EK40" s="333"/>
      <c r="EL40" s="333"/>
      <c r="EM40" s="333"/>
      <c r="EN40" s="333"/>
      <c r="EO40" s="333"/>
      <c r="EP40" s="333"/>
      <c r="EQ40" s="333"/>
      <c r="ER40" s="333"/>
      <c r="ES40" s="333"/>
      <c r="ET40" s="333"/>
      <c r="EU40" s="333"/>
      <c r="EV40" s="333"/>
      <c r="EW40" s="333"/>
      <c r="EX40" s="333"/>
      <c r="EY40" s="333"/>
      <c r="EZ40" s="333"/>
      <c r="FA40" s="333"/>
      <c r="FB40" s="333"/>
      <c r="FC40" s="333"/>
      <c r="FD40" s="333"/>
      <c r="FE40" s="333"/>
      <c r="FF40" s="333"/>
      <c r="FG40" s="333"/>
      <c r="FH40" s="333"/>
      <c r="FI40" s="333"/>
      <c r="FJ40" s="333"/>
      <c r="FK40" s="333"/>
      <c r="FL40" s="333"/>
      <c r="FM40" s="333"/>
      <c r="FN40" s="333"/>
      <c r="FO40" s="333"/>
      <c r="FP40" s="333"/>
    </row>
    <row r="41" spans="1:172" x14ac:dyDescent="0.3">
      <c r="A41" s="201"/>
      <c r="B41" s="400" t="s">
        <v>234</v>
      </c>
      <c r="C41" s="400"/>
      <c r="D41" s="15">
        <f t="shared" si="5"/>
        <v>31.491934905028582</v>
      </c>
      <c r="E41" s="561"/>
      <c r="F41" s="562"/>
      <c r="G41" s="562"/>
      <c r="H41" s="15"/>
      <c r="I41" s="564"/>
      <c r="J41" s="15">
        <f>SUMIF(MonthlyCashflow!$G$7:$FO$7, "&lt;="&amp;J$6, MonthlyCashflow!$G$193:$FO$193)-SUM($I41:I41)</f>
        <v>0</v>
      </c>
      <c r="K41" s="15">
        <f>SUMIF(MonthlyCashflow!$G$7:$FO$7, "&lt;="&amp;K$6, MonthlyCashflow!$G$193:$FO$193)-SUM($I41:J41)</f>
        <v>3.0280706639450585</v>
      </c>
      <c r="L41" s="15">
        <f>SUMIF(MonthlyCashflow!$G$7:$FO$7, "&lt;="&amp;L$6, MonthlyCashflow!$G$193:$FO$193)-SUM($I41:K41)</f>
        <v>7.267369593468139</v>
      </c>
      <c r="M41" s="15">
        <f>SUMIF(MonthlyCashflow!$G$7:$FO$7, "&lt;="&amp;M$6, MonthlyCashflow!$G$193:$FO$193)-SUM($I41:L41)</f>
        <v>7.2673695934681319</v>
      </c>
      <c r="N41" s="15">
        <f>SUMIF(MonthlyCashflow!$G$7:$FO$7, "&lt;="&amp;N$6, MonthlyCashflow!$G$193:$FO$193)-SUM($I41:M41)</f>
        <v>7.2673695934681319</v>
      </c>
      <c r="O41" s="15">
        <f>SUMIF(MonthlyCashflow!$G$7:$FO$7, "&lt;="&amp;O$6, MonthlyCashflow!$G$193:$FO$193)-SUM($I41:N41)</f>
        <v>6.6617554606791209</v>
      </c>
      <c r="P41" s="15">
        <f>SUMIF(MonthlyCashflow!$G$7:$FO$7, "&lt;="&amp;P$6, MonthlyCashflow!$G$193:$FO$193)-SUM($I41:O41)</f>
        <v>0</v>
      </c>
      <c r="Q41" s="15">
        <f>SUMIF(MonthlyCashflow!$G$7:$FO$7, "&lt;="&amp;Q$6, MonthlyCashflow!$G$193:$FO$193)-SUM($I41:P41)</f>
        <v>0</v>
      </c>
      <c r="R41" s="15">
        <f>SUMIF(MonthlyCashflow!$G$7:$FO$7, "&lt;="&amp;R$6, MonthlyCashflow!$G$193:$FO$193)-SUM($I41:Q41)</f>
        <v>0</v>
      </c>
      <c r="S41" s="15">
        <f>SUMIF(MonthlyCashflow!$G$7:$FO$7, "&lt;="&amp;S$6, MonthlyCashflow!$G$193:$FO$193)-SUM($I41:R41)</f>
        <v>0</v>
      </c>
      <c r="T41" s="333"/>
      <c r="U41" s="333"/>
      <c r="V41" s="333"/>
      <c r="W41" s="333"/>
      <c r="X41" s="333"/>
      <c r="Y41" s="333"/>
      <c r="Z41" s="333"/>
      <c r="AA41" s="333"/>
      <c r="AB41" s="333"/>
      <c r="AC41" s="333"/>
      <c r="AD41" s="333"/>
      <c r="AE41" s="333"/>
      <c r="AF41" s="333"/>
      <c r="AG41" s="333"/>
      <c r="AH41" s="333"/>
      <c r="AI41" s="333"/>
      <c r="AJ41" s="333"/>
      <c r="AK41" s="333"/>
      <c r="AL41" s="333"/>
      <c r="AM41" s="333"/>
      <c r="AN41" s="333"/>
      <c r="AO41" s="333"/>
      <c r="AP41" s="333"/>
      <c r="AQ41" s="333"/>
      <c r="AR41" s="333"/>
      <c r="AS41" s="333"/>
      <c r="AT41" s="333"/>
      <c r="AU41" s="333"/>
      <c r="AV41" s="333"/>
      <c r="AW41" s="333"/>
      <c r="AX41" s="333"/>
      <c r="AY41" s="333"/>
      <c r="AZ41" s="333"/>
      <c r="BA41" s="333"/>
      <c r="BB41" s="333"/>
      <c r="BC41" s="333"/>
      <c r="BD41" s="333"/>
      <c r="BE41" s="333"/>
      <c r="BF41" s="333"/>
      <c r="BG41" s="333"/>
      <c r="BH41" s="333"/>
      <c r="BI41" s="333"/>
      <c r="BJ41" s="333"/>
      <c r="BK41" s="333"/>
      <c r="BL41" s="333"/>
      <c r="BM41" s="333"/>
      <c r="BN41" s="333"/>
      <c r="BO41" s="333"/>
      <c r="BP41" s="333"/>
      <c r="BQ41" s="333"/>
      <c r="BR41" s="333"/>
      <c r="BS41" s="333"/>
      <c r="BT41" s="333"/>
      <c r="BU41" s="333"/>
      <c r="BV41" s="333"/>
      <c r="BW41" s="333"/>
      <c r="BX41" s="333"/>
      <c r="BY41" s="333"/>
      <c r="BZ41" s="333"/>
      <c r="CA41" s="333"/>
      <c r="CB41" s="333"/>
      <c r="CC41" s="333"/>
      <c r="CD41" s="333"/>
      <c r="CE41" s="333"/>
      <c r="CF41" s="333"/>
      <c r="CG41" s="333"/>
      <c r="CH41" s="333"/>
      <c r="CI41" s="333"/>
      <c r="CJ41" s="333"/>
      <c r="CK41" s="333"/>
      <c r="CL41" s="333"/>
      <c r="CM41" s="333"/>
      <c r="CN41" s="333"/>
      <c r="CO41" s="333"/>
      <c r="CP41" s="333"/>
      <c r="CQ41" s="333"/>
      <c r="CR41" s="333"/>
      <c r="CS41" s="333"/>
      <c r="CT41" s="333"/>
      <c r="CU41" s="333"/>
      <c r="CV41" s="333"/>
      <c r="CW41" s="333"/>
      <c r="CX41" s="333"/>
      <c r="CY41" s="333"/>
      <c r="CZ41" s="333"/>
      <c r="DA41" s="333"/>
      <c r="DB41" s="333"/>
      <c r="DC41" s="333"/>
      <c r="DD41" s="333"/>
      <c r="DE41" s="333"/>
      <c r="DF41" s="333"/>
      <c r="DG41" s="333"/>
      <c r="DH41" s="333"/>
      <c r="DI41" s="333"/>
      <c r="DJ41" s="333"/>
      <c r="DK41" s="333"/>
      <c r="DL41" s="333"/>
      <c r="DM41" s="333"/>
      <c r="DN41" s="333"/>
      <c r="DO41" s="333"/>
      <c r="DP41" s="333"/>
      <c r="DQ41" s="333"/>
      <c r="DR41" s="333"/>
      <c r="DS41" s="333"/>
      <c r="DT41" s="333"/>
      <c r="DU41" s="333"/>
      <c r="DV41" s="333"/>
      <c r="DW41" s="333"/>
      <c r="DX41" s="333"/>
      <c r="DY41" s="333"/>
      <c r="DZ41" s="333"/>
      <c r="EA41" s="333"/>
      <c r="EB41" s="333"/>
      <c r="EC41" s="333"/>
      <c r="ED41" s="333"/>
      <c r="EE41" s="333"/>
      <c r="EF41" s="333"/>
      <c r="EG41" s="333"/>
      <c r="EH41" s="333"/>
      <c r="EI41" s="333"/>
      <c r="EJ41" s="333"/>
      <c r="EK41" s="333"/>
      <c r="EL41" s="333"/>
      <c r="EM41" s="333"/>
      <c r="EN41" s="333"/>
      <c r="EO41" s="333"/>
      <c r="EP41" s="333"/>
      <c r="EQ41" s="333"/>
      <c r="ER41" s="333"/>
      <c r="ES41" s="333"/>
      <c r="ET41" s="333"/>
      <c r="EU41" s="333"/>
      <c r="EV41" s="333"/>
      <c r="EW41" s="333"/>
      <c r="EX41" s="333"/>
      <c r="EY41" s="333"/>
      <c r="EZ41" s="333"/>
      <c r="FA41" s="333"/>
      <c r="FB41" s="333"/>
      <c r="FC41" s="333"/>
      <c r="FD41" s="333"/>
      <c r="FE41" s="333"/>
      <c r="FF41" s="333"/>
      <c r="FG41" s="333"/>
      <c r="FH41" s="333"/>
      <c r="FI41" s="333"/>
      <c r="FJ41" s="333"/>
      <c r="FK41" s="333"/>
      <c r="FL41" s="333"/>
      <c r="FM41" s="333"/>
      <c r="FN41" s="333"/>
      <c r="FO41" s="333"/>
      <c r="FP41" s="333"/>
    </row>
    <row r="42" spans="1:172" x14ac:dyDescent="0.3">
      <c r="A42" s="201"/>
      <c r="B42" s="400" t="s">
        <v>232</v>
      </c>
      <c r="C42" s="400"/>
      <c r="D42" s="15">
        <f t="shared" si="5"/>
        <v>162.02829877187989</v>
      </c>
      <c r="E42" s="561"/>
      <c r="F42" s="562"/>
      <c r="G42" s="562"/>
      <c r="H42" s="15"/>
      <c r="I42" s="564"/>
      <c r="J42" s="15">
        <f>SUMIF(MonthlyCashflow!$G$7:$FO$7, "&lt;="&amp;J$6, MonthlyCashflow!$G$194:$FO$194)-SUM($I42:I42)</f>
        <v>2.8426017328400017</v>
      </c>
      <c r="K42" s="15">
        <f>SUMIF(MonthlyCashflow!$G$7:$FO$7, "&lt;="&amp;K$6, MonthlyCashflow!$G$194:$FO$194)-SUM($I42:J42)</f>
        <v>34.111220794080019</v>
      </c>
      <c r="L42" s="15">
        <f>SUMIF(MonthlyCashflow!$G$7:$FO$7, "&lt;="&amp;L$6, MonthlyCashflow!$G$194:$FO$194)-SUM($I42:K42)</f>
        <v>34.111220794080012</v>
      </c>
      <c r="M42" s="15">
        <f>SUMIF(MonthlyCashflow!$G$7:$FO$7, "&lt;="&amp;M$6, MonthlyCashflow!$G$194:$FO$194)-SUM($I42:L42)</f>
        <v>34.111220794079941</v>
      </c>
      <c r="N42" s="15">
        <f>SUMIF(MonthlyCashflow!$G$7:$FO$7, "&lt;="&amp;N$6, MonthlyCashflow!$G$194:$FO$194)-SUM($I42:M42)</f>
        <v>34.111220794079955</v>
      </c>
      <c r="O42" s="15">
        <f>SUMIF(MonthlyCashflow!$G$7:$FO$7, "&lt;="&amp;O$6, MonthlyCashflow!$G$194:$FO$194)-SUM($I42:N42)</f>
        <v>22.740813862719961</v>
      </c>
      <c r="P42" s="15">
        <f>SUMIF(MonthlyCashflow!$G$7:$FO$7, "&lt;="&amp;P$6, MonthlyCashflow!$G$194:$FO$194)-SUM($I42:O42)</f>
        <v>0</v>
      </c>
      <c r="Q42" s="15">
        <f>SUMIF(MonthlyCashflow!$G$7:$FO$7, "&lt;="&amp;Q$6, MonthlyCashflow!$G$194:$FO$194)-SUM($I42:P42)</f>
        <v>0</v>
      </c>
      <c r="R42" s="15">
        <f>SUMIF(MonthlyCashflow!$G$7:$FO$7, "&lt;="&amp;R$6, MonthlyCashflow!$G$194:$FO$194)-SUM($I42:Q42)</f>
        <v>0</v>
      </c>
      <c r="S42" s="15">
        <f>SUMIF(MonthlyCashflow!$G$7:$FO$7, "&lt;="&amp;S$6, MonthlyCashflow!$G$194:$FO$194)-SUM($I42:R42)</f>
        <v>0</v>
      </c>
      <c r="T42" s="333"/>
      <c r="U42" s="333"/>
      <c r="V42" s="333"/>
      <c r="W42" s="333"/>
      <c r="X42" s="333"/>
      <c r="Y42" s="333"/>
      <c r="Z42" s="333"/>
      <c r="AA42" s="333"/>
      <c r="AB42" s="333"/>
      <c r="AC42" s="333"/>
      <c r="AD42" s="333"/>
      <c r="AE42" s="333"/>
      <c r="AF42" s="333"/>
      <c r="AG42" s="333"/>
      <c r="AH42" s="333"/>
      <c r="AI42" s="333"/>
      <c r="AJ42" s="333"/>
      <c r="AK42" s="333"/>
      <c r="AL42" s="333"/>
      <c r="AM42" s="333"/>
      <c r="AN42" s="333"/>
      <c r="AO42" s="333"/>
      <c r="AP42" s="333"/>
      <c r="AQ42" s="333"/>
      <c r="AR42" s="333"/>
      <c r="AS42" s="333"/>
      <c r="AT42" s="333"/>
      <c r="AU42" s="333"/>
      <c r="AV42" s="333"/>
      <c r="AW42" s="333"/>
      <c r="AX42" s="333"/>
      <c r="AY42" s="333"/>
      <c r="AZ42" s="333"/>
      <c r="BA42" s="333"/>
      <c r="BB42" s="333"/>
      <c r="BC42" s="333"/>
      <c r="BD42" s="333"/>
      <c r="BE42" s="333"/>
      <c r="BF42" s="333"/>
      <c r="BG42" s="333"/>
      <c r="BH42" s="333"/>
      <c r="BI42" s="333"/>
      <c r="BJ42" s="333"/>
      <c r="BK42" s="333"/>
      <c r="BL42" s="333"/>
      <c r="BM42" s="333"/>
      <c r="BN42" s="333"/>
      <c r="BO42" s="333"/>
      <c r="BP42" s="333"/>
      <c r="BQ42" s="333"/>
      <c r="BR42" s="333"/>
      <c r="BS42" s="333"/>
      <c r="BT42" s="333"/>
      <c r="BU42" s="333"/>
      <c r="BV42" s="333"/>
      <c r="BW42" s="333"/>
      <c r="BX42" s="333"/>
      <c r="BY42" s="333"/>
      <c r="BZ42" s="333"/>
      <c r="CA42" s="333"/>
      <c r="CB42" s="333"/>
      <c r="CC42" s="333"/>
      <c r="CD42" s="333"/>
      <c r="CE42" s="333"/>
      <c r="CF42" s="333"/>
      <c r="CG42" s="333"/>
      <c r="CH42" s="333"/>
      <c r="CI42" s="333"/>
      <c r="CJ42" s="333"/>
      <c r="CK42" s="333"/>
      <c r="CL42" s="333"/>
      <c r="CM42" s="333"/>
      <c r="CN42" s="333"/>
      <c r="CO42" s="333"/>
      <c r="CP42" s="333"/>
      <c r="CQ42" s="333"/>
      <c r="CR42" s="333"/>
      <c r="CS42" s="333"/>
      <c r="CT42" s="333"/>
      <c r="CU42" s="333"/>
      <c r="CV42" s="333"/>
      <c r="CW42" s="333"/>
      <c r="CX42" s="333"/>
      <c r="CY42" s="333"/>
      <c r="CZ42" s="333"/>
      <c r="DA42" s="333"/>
      <c r="DB42" s="333"/>
      <c r="DC42" s="333"/>
      <c r="DD42" s="333"/>
      <c r="DE42" s="333"/>
      <c r="DF42" s="333"/>
      <c r="DG42" s="333"/>
      <c r="DH42" s="333"/>
      <c r="DI42" s="333"/>
      <c r="DJ42" s="333"/>
      <c r="DK42" s="333"/>
      <c r="DL42" s="333"/>
      <c r="DM42" s="333"/>
      <c r="DN42" s="333"/>
      <c r="DO42" s="333"/>
      <c r="DP42" s="333"/>
      <c r="DQ42" s="333"/>
      <c r="DR42" s="333"/>
      <c r="DS42" s="333"/>
      <c r="DT42" s="333"/>
      <c r="DU42" s="333"/>
      <c r="DV42" s="333"/>
      <c r="DW42" s="333"/>
      <c r="DX42" s="333"/>
      <c r="DY42" s="333"/>
      <c r="DZ42" s="333"/>
      <c r="EA42" s="333"/>
      <c r="EB42" s="333"/>
      <c r="EC42" s="333"/>
      <c r="ED42" s="333"/>
      <c r="EE42" s="333"/>
      <c r="EF42" s="333"/>
      <c r="EG42" s="333"/>
      <c r="EH42" s="333"/>
      <c r="EI42" s="333"/>
      <c r="EJ42" s="333"/>
      <c r="EK42" s="333"/>
      <c r="EL42" s="333"/>
      <c r="EM42" s="333"/>
      <c r="EN42" s="333"/>
      <c r="EO42" s="333"/>
      <c r="EP42" s="333"/>
      <c r="EQ42" s="333"/>
      <c r="ER42" s="333"/>
      <c r="ES42" s="333"/>
      <c r="ET42" s="333"/>
      <c r="EU42" s="333"/>
      <c r="EV42" s="333"/>
      <c r="EW42" s="333"/>
      <c r="EX42" s="333"/>
      <c r="EY42" s="333"/>
      <c r="EZ42" s="333"/>
      <c r="FA42" s="333"/>
      <c r="FB42" s="333"/>
      <c r="FC42" s="333"/>
      <c r="FD42" s="333"/>
      <c r="FE42" s="333"/>
      <c r="FF42" s="333"/>
      <c r="FG42" s="333"/>
      <c r="FH42" s="333"/>
      <c r="FI42" s="333"/>
      <c r="FJ42" s="333"/>
      <c r="FK42" s="333"/>
      <c r="FL42" s="333"/>
      <c r="FM42" s="333"/>
      <c r="FN42" s="333"/>
      <c r="FO42" s="333"/>
      <c r="FP42" s="333"/>
    </row>
    <row r="43" spans="1:172" x14ac:dyDescent="0.3">
      <c r="A43" s="201"/>
      <c r="B43" s="400" t="s">
        <v>341</v>
      </c>
      <c r="C43" s="400"/>
      <c r="D43" s="15">
        <f t="shared" si="5"/>
        <v>54.285693168283956</v>
      </c>
      <c r="E43" s="561"/>
      <c r="F43" s="562"/>
      <c r="G43" s="562"/>
      <c r="H43" s="15"/>
      <c r="I43" s="564"/>
      <c r="J43" s="15">
        <f>SUMIF(MonthlyCashflow!$G$7:$FO$7, "&lt;="&amp;J$6, MonthlyCashflow!$G$195:$FO$195)-SUM($I43:I43)</f>
        <v>0</v>
      </c>
      <c r="K43" s="15">
        <f>SUMIF(MonthlyCashflow!$G$7:$FO$7, "&lt;="&amp;K$6, MonthlyCashflow!$G$195:$FO$195)-SUM($I43:J43)</f>
        <v>1.940993033763013</v>
      </c>
      <c r="L43" s="15">
        <f>SUMIF(MonthlyCashflow!$G$7:$FO$7, "&lt;="&amp;L$6, MonthlyCashflow!$G$195:$FO$195)-SUM($I43:K43)</f>
        <v>7.2204940855984088</v>
      </c>
      <c r="M43" s="15">
        <f>SUMIF(MonthlyCashflow!$G$7:$FO$7, "&lt;="&amp;M$6, MonthlyCashflow!$G$195:$FO$195)-SUM($I43:L43)</f>
        <v>15.263969217512333</v>
      </c>
      <c r="N43" s="15">
        <f>SUMIF(MonthlyCashflow!$G$7:$FO$7, "&lt;="&amp;N$6, MonthlyCashflow!$G$195:$FO$195)-SUM($I43:M43)</f>
        <v>18.260862461642436</v>
      </c>
      <c r="O43" s="15">
        <f>SUMIF(MonthlyCashflow!$G$7:$FO$7, "&lt;="&amp;O$6, MonthlyCashflow!$G$195:$FO$195)-SUM($I43:N43)</f>
        <v>11.599374369767766</v>
      </c>
      <c r="P43" s="15">
        <f>SUMIF(MonthlyCashflow!$G$7:$FO$7, "&lt;="&amp;P$6, MonthlyCashflow!$G$195:$FO$195)-SUM($I43:O43)</f>
        <v>0</v>
      </c>
      <c r="Q43" s="15">
        <f>SUMIF(MonthlyCashflow!$G$7:$FO$7, "&lt;="&amp;Q$6, MonthlyCashflow!$G$195:$FO$195)-SUM($I43:P43)</f>
        <v>0</v>
      </c>
      <c r="R43" s="15">
        <f>SUMIF(MonthlyCashflow!$G$7:$FO$7, "&lt;="&amp;R$6, MonthlyCashflow!$G$195:$FO$195)-SUM($I43:Q43)</f>
        <v>0</v>
      </c>
      <c r="S43" s="15">
        <f>SUMIF(MonthlyCashflow!$G$7:$FO$7, "&lt;="&amp;S$6, MonthlyCashflow!$G$195:$FO$195)-SUM($I43:R43)</f>
        <v>0</v>
      </c>
      <c r="T43" s="333"/>
      <c r="U43" s="333"/>
      <c r="V43" s="333"/>
      <c r="W43" s="333"/>
      <c r="X43" s="333"/>
      <c r="Y43" s="333"/>
      <c r="Z43" s="333"/>
      <c r="AA43" s="333"/>
      <c r="AB43" s="333"/>
      <c r="AC43" s="333"/>
      <c r="AD43" s="333"/>
      <c r="AE43" s="333"/>
      <c r="AF43" s="333"/>
      <c r="AG43" s="333"/>
      <c r="AH43" s="333"/>
      <c r="AI43" s="333"/>
      <c r="AJ43" s="333"/>
      <c r="AK43" s="333"/>
      <c r="AL43" s="333"/>
      <c r="AM43" s="333"/>
      <c r="AN43" s="333"/>
      <c r="AO43" s="333"/>
      <c r="AP43" s="333"/>
      <c r="AQ43" s="333"/>
      <c r="AR43" s="333"/>
      <c r="AS43" s="333"/>
      <c r="AT43" s="333"/>
      <c r="AU43" s="333"/>
      <c r="AV43" s="333"/>
      <c r="AW43" s="333"/>
      <c r="AX43" s="333"/>
      <c r="AY43" s="333"/>
      <c r="AZ43" s="333"/>
      <c r="BA43" s="333"/>
      <c r="BB43" s="333"/>
      <c r="BC43" s="333"/>
      <c r="BD43" s="333"/>
      <c r="BE43" s="333"/>
      <c r="BF43" s="333"/>
      <c r="BG43" s="333"/>
      <c r="BH43" s="333"/>
      <c r="BI43" s="333"/>
      <c r="BJ43" s="333"/>
      <c r="BK43" s="333"/>
      <c r="BL43" s="333"/>
      <c r="BM43" s="333"/>
      <c r="BN43" s="333"/>
      <c r="BO43" s="333"/>
      <c r="BP43" s="333"/>
      <c r="BQ43" s="333"/>
      <c r="BR43" s="333"/>
      <c r="BS43" s="333"/>
      <c r="BT43" s="333"/>
      <c r="BU43" s="333"/>
      <c r="BV43" s="333"/>
      <c r="BW43" s="333"/>
      <c r="BX43" s="333"/>
      <c r="BY43" s="333"/>
      <c r="BZ43" s="333"/>
      <c r="CA43" s="333"/>
      <c r="CB43" s="333"/>
      <c r="CC43" s="333"/>
      <c r="CD43" s="333"/>
      <c r="CE43" s="333"/>
      <c r="CF43" s="333"/>
      <c r="CG43" s="333"/>
      <c r="CH43" s="333"/>
      <c r="CI43" s="333"/>
      <c r="CJ43" s="333"/>
      <c r="CK43" s="333"/>
      <c r="CL43" s="333"/>
      <c r="CM43" s="333"/>
      <c r="CN43" s="333"/>
      <c r="CO43" s="333"/>
      <c r="CP43" s="333"/>
      <c r="CQ43" s="333"/>
      <c r="CR43" s="333"/>
      <c r="CS43" s="333"/>
      <c r="CT43" s="333"/>
      <c r="CU43" s="333"/>
      <c r="CV43" s="333"/>
      <c r="CW43" s="333"/>
      <c r="CX43" s="333"/>
      <c r="CY43" s="333"/>
      <c r="CZ43" s="333"/>
      <c r="DA43" s="333"/>
      <c r="DB43" s="333"/>
      <c r="DC43" s="333"/>
      <c r="DD43" s="333"/>
      <c r="DE43" s="333"/>
      <c r="DF43" s="333"/>
      <c r="DG43" s="333"/>
      <c r="DH43" s="333"/>
      <c r="DI43" s="333"/>
      <c r="DJ43" s="333"/>
      <c r="DK43" s="333"/>
      <c r="DL43" s="333"/>
      <c r="DM43" s="333"/>
      <c r="DN43" s="333"/>
      <c r="DO43" s="333"/>
      <c r="DP43" s="333"/>
      <c r="DQ43" s="333"/>
      <c r="DR43" s="333"/>
      <c r="DS43" s="333"/>
      <c r="DT43" s="333"/>
      <c r="DU43" s="333"/>
      <c r="DV43" s="333"/>
      <c r="DW43" s="333"/>
      <c r="DX43" s="333"/>
      <c r="DY43" s="333"/>
      <c r="DZ43" s="333"/>
      <c r="EA43" s="333"/>
      <c r="EB43" s="333"/>
      <c r="EC43" s="333"/>
      <c r="ED43" s="333"/>
      <c r="EE43" s="333"/>
      <c r="EF43" s="333"/>
      <c r="EG43" s="333"/>
      <c r="EH43" s="333"/>
      <c r="EI43" s="333"/>
      <c r="EJ43" s="333"/>
      <c r="EK43" s="333"/>
      <c r="EL43" s="333"/>
      <c r="EM43" s="333"/>
      <c r="EN43" s="333"/>
      <c r="EO43" s="333"/>
      <c r="EP43" s="333"/>
      <c r="EQ43" s="333"/>
      <c r="ER43" s="333"/>
      <c r="ES43" s="333"/>
      <c r="ET43" s="333"/>
      <c r="EU43" s="333"/>
      <c r="EV43" s="333"/>
      <c r="EW43" s="333"/>
      <c r="EX43" s="333"/>
      <c r="EY43" s="333"/>
      <c r="EZ43" s="333"/>
      <c r="FA43" s="333"/>
      <c r="FB43" s="333"/>
      <c r="FC43" s="333"/>
      <c r="FD43" s="333"/>
      <c r="FE43" s="333"/>
      <c r="FF43" s="333"/>
      <c r="FG43" s="333"/>
      <c r="FH43" s="333"/>
      <c r="FI43" s="333"/>
      <c r="FJ43" s="333"/>
      <c r="FK43" s="333"/>
      <c r="FL43" s="333"/>
      <c r="FM43" s="333"/>
      <c r="FN43" s="333"/>
      <c r="FO43" s="333"/>
      <c r="FP43" s="333"/>
    </row>
    <row r="44" spans="1:172" x14ac:dyDescent="0.3">
      <c r="A44" s="201"/>
      <c r="B44" s="400" t="s">
        <v>352</v>
      </c>
      <c r="C44" s="400"/>
      <c r="D44" s="15">
        <f t="shared" si="5"/>
        <v>20.059999999999999</v>
      </c>
      <c r="E44" s="561"/>
      <c r="F44" s="562"/>
      <c r="G44" s="562"/>
      <c r="H44" s="15"/>
      <c r="I44" s="564"/>
      <c r="J44" s="15">
        <f>SUMIF(MonthlyCashflow!$G$7:$FO$7, "&lt;="&amp;J$6, MonthlyCashflow!$G$196:$FO$196)-SUM($I44:I44)</f>
        <v>0</v>
      </c>
      <c r="K44" s="15">
        <f>SUMIF(MonthlyCashflow!$G$7:$FO$7, "&lt;="&amp;K$6, MonthlyCashflow!$G$196:$FO$196)-SUM($I44:J44)</f>
        <v>20.059999999999999</v>
      </c>
      <c r="L44" s="15">
        <f>SUMIF(MonthlyCashflow!$G$7:$FO$7, "&lt;="&amp;L$6, MonthlyCashflow!$G$196:$FO$196)-SUM($I44:K44)</f>
        <v>0</v>
      </c>
      <c r="M44" s="15">
        <f>SUMIF(MonthlyCashflow!$G$7:$FO$7, "&lt;="&amp;M$6, MonthlyCashflow!$G$196:$FO$196)-SUM($I44:L44)</f>
        <v>0</v>
      </c>
      <c r="N44" s="15">
        <f>SUMIF(MonthlyCashflow!$G$7:$FO$7, "&lt;="&amp;N$6, MonthlyCashflow!$G$196:$FO$196)-SUM($I44:M44)</f>
        <v>0</v>
      </c>
      <c r="O44" s="15">
        <f>SUMIF(MonthlyCashflow!$G$7:$FO$7, "&lt;="&amp;O$6, MonthlyCashflow!$G$196:$FO$196)-SUM($I44:N44)</f>
        <v>0</v>
      </c>
      <c r="P44" s="15">
        <f>SUMIF(MonthlyCashflow!$G$7:$FO$7, "&lt;="&amp;P$6, MonthlyCashflow!$G$196:$FO$196)-SUM($I44:O44)</f>
        <v>0</v>
      </c>
      <c r="Q44" s="15">
        <f>SUMIF(MonthlyCashflow!$G$7:$FO$7, "&lt;="&amp;Q$6, MonthlyCashflow!$G$196:$FO$196)-SUM($I44:P44)</f>
        <v>0</v>
      </c>
      <c r="R44" s="15">
        <f>SUMIF(MonthlyCashflow!$G$7:$FO$7, "&lt;="&amp;R$6, MonthlyCashflow!$G$196:$FO$196)-SUM($I44:Q44)</f>
        <v>0</v>
      </c>
      <c r="S44" s="15">
        <f>SUMIF(MonthlyCashflow!$G$7:$FO$7, "&lt;="&amp;S$6, MonthlyCashflow!$G$196:$FO$196)-SUM($I44:R44)</f>
        <v>0</v>
      </c>
      <c r="T44" s="333"/>
      <c r="U44" s="333"/>
      <c r="V44" s="333"/>
      <c r="W44" s="333"/>
      <c r="X44" s="333"/>
      <c r="Y44" s="333"/>
      <c r="Z44" s="333"/>
      <c r="AA44" s="333"/>
      <c r="AB44" s="333"/>
      <c r="AC44" s="333"/>
      <c r="AD44" s="333"/>
      <c r="AE44" s="333"/>
      <c r="AF44" s="333"/>
      <c r="AG44" s="333"/>
      <c r="AH44" s="333"/>
      <c r="AI44" s="333"/>
      <c r="AJ44" s="333"/>
      <c r="AK44" s="333"/>
      <c r="AL44" s="333"/>
      <c r="AM44" s="333"/>
      <c r="AN44" s="333"/>
      <c r="AO44" s="333"/>
      <c r="AP44" s="333"/>
      <c r="AQ44" s="333"/>
      <c r="AR44" s="333"/>
      <c r="AS44" s="333"/>
      <c r="AT44" s="333"/>
      <c r="AU44" s="333"/>
      <c r="AV44" s="333"/>
      <c r="AW44" s="333"/>
      <c r="AX44" s="333"/>
      <c r="AY44" s="333"/>
      <c r="AZ44" s="333"/>
      <c r="BA44" s="333"/>
      <c r="BB44" s="333"/>
      <c r="BC44" s="333"/>
      <c r="BD44" s="333"/>
      <c r="BE44" s="333"/>
      <c r="BF44" s="333"/>
      <c r="BG44" s="333"/>
      <c r="BH44" s="333"/>
      <c r="BI44" s="333"/>
      <c r="BJ44" s="333"/>
      <c r="BK44" s="333"/>
      <c r="BL44" s="333"/>
      <c r="BM44" s="333"/>
      <c r="BN44" s="333"/>
      <c r="BO44" s="333"/>
      <c r="BP44" s="333"/>
      <c r="BQ44" s="333"/>
      <c r="BR44" s="333"/>
      <c r="BS44" s="333"/>
      <c r="BT44" s="333"/>
      <c r="BU44" s="333"/>
      <c r="BV44" s="333"/>
      <c r="BW44" s="333"/>
      <c r="BX44" s="333"/>
      <c r="BY44" s="333"/>
      <c r="BZ44" s="333"/>
      <c r="CA44" s="333"/>
      <c r="CB44" s="333"/>
      <c r="CC44" s="333"/>
      <c r="CD44" s="333"/>
      <c r="CE44" s="333"/>
      <c r="CF44" s="333"/>
      <c r="CG44" s="333"/>
      <c r="CH44" s="333"/>
      <c r="CI44" s="333"/>
      <c r="CJ44" s="333"/>
      <c r="CK44" s="333"/>
      <c r="CL44" s="333"/>
      <c r="CM44" s="333"/>
      <c r="CN44" s="333"/>
      <c r="CO44" s="333"/>
      <c r="CP44" s="333"/>
      <c r="CQ44" s="333"/>
      <c r="CR44" s="333"/>
      <c r="CS44" s="333"/>
      <c r="CT44" s="333"/>
      <c r="CU44" s="333"/>
      <c r="CV44" s="333"/>
      <c r="CW44" s="333"/>
      <c r="CX44" s="333"/>
      <c r="CY44" s="333"/>
      <c r="CZ44" s="333"/>
      <c r="DA44" s="333"/>
      <c r="DB44" s="333"/>
      <c r="DC44" s="333"/>
      <c r="DD44" s="333"/>
      <c r="DE44" s="333"/>
      <c r="DF44" s="333"/>
      <c r="DG44" s="333"/>
      <c r="DH44" s="333"/>
      <c r="DI44" s="333"/>
      <c r="DJ44" s="333"/>
      <c r="DK44" s="333"/>
      <c r="DL44" s="333"/>
      <c r="DM44" s="333"/>
      <c r="DN44" s="333"/>
      <c r="DO44" s="333"/>
      <c r="DP44" s="333"/>
      <c r="DQ44" s="333"/>
      <c r="DR44" s="333"/>
      <c r="DS44" s="333"/>
      <c r="DT44" s="333"/>
      <c r="DU44" s="333"/>
      <c r="DV44" s="333"/>
      <c r="DW44" s="333"/>
      <c r="DX44" s="333"/>
      <c r="DY44" s="333"/>
      <c r="DZ44" s="333"/>
      <c r="EA44" s="333"/>
      <c r="EB44" s="333"/>
      <c r="EC44" s="333"/>
      <c r="ED44" s="333"/>
      <c r="EE44" s="333"/>
      <c r="EF44" s="333"/>
      <c r="EG44" s="333"/>
      <c r="EH44" s="333"/>
      <c r="EI44" s="333"/>
      <c r="EJ44" s="333"/>
      <c r="EK44" s="333"/>
      <c r="EL44" s="333"/>
      <c r="EM44" s="333"/>
      <c r="EN44" s="333"/>
      <c r="EO44" s="333"/>
      <c r="EP44" s="333"/>
      <c r="EQ44" s="333"/>
      <c r="ER44" s="333"/>
      <c r="ES44" s="333"/>
      <c r="ET44" s="333"/>
      <c r="EU44" s="333"/>
      <c r="EV44" s="333"/>
      <c r="EW44" s="333"/>
      <c r="EX44" s="333"/>
      <c r="EY44" s="333"/>
      <c r="EZ44" s="333"/>
      <c r="FA44" s="333"/>
      <c r="FB44" s="333"/>
      <c r="FC44" s="333"/>
      <c r="FD44" s="333"/>
      <c r="FE44" s="333"/>
      <c r="FF44" s="333"/>
      <c r="FG44" s="333"/>
      <c r="FH44" s="333"/>
      <c r="FI44" s="333"/>
      <c r="FJ44" s="333"/>
      <c r="FK44" s="333"/>
      <c r="FL44" s="333"/>
      <c r="FM44" s="333"/>
      <c r="FN44" s="333"/>
      <c r="FO44" s="333"/>
      <c r="FP44" s="333"/>
    </row>
    <row r="45" spans="1:172" x14ac:dyDescent="0.3">
      <c r="A45" s="201"/>
      <c r="B45" s="400" t="s">
        <v>334</v>
      </c>
      <c r="C45" s="400"/>
      <c r="D45" s="15">
        <f t="shared" si="5"/>
        <v>977.4150951242724</v>
      </c>
      <c r="E45" s="561"/>
      <c r="F45" s="562"/>
      <c r="G45" s="562"/>
      <c r="H45" s="15"/>
      <c r="I45" s="562"/>
      <c r="J45" s="15">
        <f>SUMIF(MonthlyCashflow!$G$7:$FO$7, "&lt;="&amp;J$6, MonthlyCashflow!$G$197:$FO$197)-SUM($I45:I45)</f>
        <v>0</v>
      </c>
      <c r="K45" s="15">
        <f>SUMIF(MonthlyCashflow!$G$7:$FO$7, "&lt;="&amp;K$6, MonthlyCashflow!$G$197:$FO$197)-SUM($I45:J45)</f>
        <v>13.393508113642605</v>
      </c>
      <c r="L45" s="15">
        <f>SUMIF(MonthlyCashflow!$G$7:$FO$7, "&lt;="&amp;L$6, MonthlyCashflow!$G$197:$FO$197)-SUM($I45:K45)</f>
        <v>80.354875552405119</v>
      </c>
      <c r="M45" s="15">
        <f>SUMIF(MonthlyCashflow!$G$7:$FO$7, "&lt;="&amp;M$6, MonthlyCashflow!$G$197:$FO$197)-SUM($I45:L45)</f>
        <v>172.32841715977958</v>
      </c>
      <c r="N45" s="15">
        <f>SUMIF(MonthlyCashflow!$G$7:$FO$7, "&lt;="&amp;N$6, MonthlyCashflow!$G$197:$FO$197)-SUM($I45:M45)</f>
        <v>296.6025790354492</v>
      </c>
      <c r="O45" s="15">
        <f>SUMIF(MonthlyCashflow!$G$7:$FO$7, "&lt;="&amp;O$6, MonthlyCashflow!$G$197:$FO$197)-SUM($I45:N45)</f>
        <v>242.66166196725931</v>
      </c>
      <c r="P45" s="15">
        <f>SUMIF(MonthlyCashflow!$G$7:$FO$7, "&lt;="&amp;P$6, MonthlyCashflow!$G$197:$FO$197)-SUM($I45:O45)</f>
        <v>172.07405329573658</v>
      </c>
      <c r="Q45" s="15">
        <f>SUMIF(MonthlyCashflow!$G$7:$FO$7, "&lt;="&amp;Q$6, MonthlyCashflow!$G$197:$FO$197)-SUM($I45:P45)</f>
        <v>0</v>
      </c>
      <c r="R45" s="15">
        <f>SUMIF(MonthlyCashflow!$G$7:$FO$7, "&lt;="&amp;R$6, MonthlyCashflow!$G$197:$FO$197)-SUM($I45:Q45)</f>
        <v>0</v>
      </c>
      <c r="S45" s="15">
        <f>SUMIF(MonthlyCashflow!$G$7:$FO$7, "&lt;="&amp;S$6, MonthlyCashflow!$G$197:$FO$197)-SUM($I45:R45)</f>
        <v>0</v>
      </c>
    </row>
    <row r="46" spans="1:172" x14ac:dyDescent="0.3">
      <c r="A46" s="201"/>
      <c r="B46" s="400" t="s">
        <v>592</v>
      </c>
      <c r="C46" s="400"/>
      <c r="D46" s="15">
        <f t="shared" si="5"/>
        <v>0</v>
      </c>
      <c r="E46" s="561"/>
      <c r="F46" s="562"/>
      <c r="G46" s="562"/>
      <c r="H46" s="15"/>
      <c r="I46" s="563"/>
      <c r="J46" s="15">
        <f>SUMIF(MonthlyCashflow!$G$7:$FO$7, "&lt;="&amp;J$6, MonthlyCashflow!$G$198:$FO$198)-SUM($I46:I46)</f>
        <v>0</v>
      </c>
      <c r="K46" s="15">
        <f>SUMIF(MonthlyCashflow!$G$7:$FO$7, "&lt;="&amp;K$6, MonthlyCashflow!$G$198:$FO$198)-SUM($I46:J46)</f>
        <v>0</v>
      </c>
      <c r="L46" s="15">
        <f>SUMIF(MonthlyCashflow!$G$7:$FO$7, "&lt;="&amp;L$6, MonthlyCashflow!$G$198:$FO$198)-SUM($I46:K46)</f>
        <v>0</v>
      </c>
      <c r="M46" s="15">
        <f>SUMIF(MonthlyCashflow!$G$7:$FO$7, "&lt;="&amp;M$6, MonthlyCashflow!$G$198:$FO$198)-SUM($I46:L46)</f>
        <v>0</v>
      </c>
      <c r="N46" s="15">
        <f>SUMIF(MonthlyCashflow!$G$7:$FO$7, "&lt;="&amp;N$6, MonthlyCashflow!$G$198:$FO$198)-SUM($I46:M46)</f>
        <v>0</v>
      </c>
      <c r="O46" s="15">
        <f>SUMIF(MonthlyCashflow!$G$7:$FO$7, "&lt;="&amp;O$6, MonthlyCashflow!$G$198:$FO$198)-SUM($I46:N46)</f>
        <v>0</v>
      </c>
      <c r="P46" s="15">
        <f>SUMIF(MonthlyCashflow!$G$7:$FO$7, "&lt;="&amp;P$6, MonthlyCashflow!$G$198:$FO$198)-SUM($I46:O46)</f>
        <v>0</v>
      </c>
      <c r="Q46" s="15">
        <f>SUMIF(MonthlyCashflow!$G$7:$FO$7, "&lt;="&amp;Q$6, MonthlyCashflow!$G$198:$FO$198)-SUM($I46:P46)</f>
        <v>0</v>
      </c>
      <c r="R46" s="15">
        <f>SUMIF(MonthlyCashflow!$G$7:$FO$7, "&lt;="&amp;R$6, MonthlyCashflow!$G$198:$FO$198)-SUM($I46:Q46)</f>
        <v>0</v>
      </c>
      <c r="S46" s="15">
        <f>SUMIF(MonthlyCashflow!$G$7:$FO$7, "&lt;="&amp;S$6, MonthlyCashflow!$G$198:$FO$198)-SUM($I46:R46)</f>
        <v>0</v>
      </c>
      <c r="T46" s="540"/>
      <c r="U46" s="540"/>
      <c r="V46" s="540"/>
      <c r="W46" s="540"/>
      <c r="X46" s="540"/>
      <c r="Y46" s="540"/>
      <c r="Z46" s="540"/>
      <c r="AA46" s="540"/>
      <c r="AB46" s="540"/>
      <c r="AC46" s="540"/>
      <c r="AD46" s="540"/>
      <c r="AE46" s="540"/>
      <c r="AF46" s="540"/>
      <c r="AG46" s="540"/>
      <c r="AH46" s="540"/>
      <c r="AI46" s="540"/>
      <c r="AJ46" s="540"/>
      <c r="AK46" s="540"/>
      <c r="AL46" s="540"/>
      <c r="AM46" s="540"/>
      <c r="AN46" s="540"/>
      <c r="AO46" s="540"/>
      <c r="AP46" s="540"/>
      <c r="AQ46" s="540"/>
      <c r="AR46" s="540"/>
      <c r="AS46" s="540"/>
      <c r="AT46" s="540"/>
      <c r="AU46" s="540"/>
      <c r="AV46" s="540"/>
      <c r="AW46" s="540"/>
      <c r="AX46" s="540"/>
      <c r="AY46" s="540"/>
      <c r="AZ46" s="540"/>
      <c r="BA46" s="540"/>
      <c r="BB46" s="540"/>
      <c r="BC46" s="540"/>
      <c r="BD46" s="540"/>
      <c r="BE46" s="540"/>
      <c r="BF46" s="540"/>
      <c r="BG46" s="540"/>
      <c r="BH46" s="540"/>
      <c r="BI46" s="540"/>
      <c r="BJ46" s="540"/>
      <c r="BK46" s="540"/>
      <c r="BL46" s="540"/>
      <c r="BM46" s="540"/>
      <c r="BN46" s="540"/>
      <c r="BO46" s="540"/>
      <c r="BP46" s="540"/>
      <c r="BQ46" s="540"/>
      <c r="BR46" s="540"/>
      <c r="BS46" s="540"/>
      <c r="BT46" s="540"/>
      <c r="BU46" s="540"/>
      <c r="BV46" s="540"/>
      <c r="BW46" s="540"/>
      <c r="BX46" s="540"/>
      <c r="BY46" s="540"/>
      <c r="BZ46" s="540"/>
      <c r="CA46" s="540"/>
      <c r="CB46" s="540"/>
      <c r="CC46" s="540"/>
      <c r="CD46" s="540"/>
      <c r="CE46" s="540"/>
      <c r="CF46" s="540"/>
      <c r="CG46" s="540"/>
      <c r="CH46" s="540"/>
      <c r="CI46" s="540"/>
      <c r="CJ46" s="540"/>
      <c r="CK46" s="540"/>
      <c r="CL46" s="540"/>
      <c r="CM46" s="540"/>
      <c r="CN46" s="540"/>
      <c r="CO46" s="540"/>
      <c r="CP46" s="540"/>
      <c r="CQ46" s="540"/>
      <c r="CR46" s="540"/>
      <c r="CS46" s="540"/>
      <c r="CT46" s="540"/>
      <c r="CU46" s="540"/>
      <c r="CV46" s="540"/>
      <c r="CW46" s="540"/>
      <c r="CX46" s="540"/>
      <c r="CY46" s="540"/>
      <c r="CZ46" s="540"/>
      <c r="DA46" s="540"/>
      <c r="DB46" s="540"/>
      <c r="DC46" s="540"/>
      <c r="DD46" s="540"/>
      <c r="DE46" s="540"/>
      <c r="DF46" s="540"/>
      <c r="DG46" s="540"/>
      <c r="DH46" s="540"/>
      <c r="DI46" s="540"/>
      <c r="DJ46" s="540"/>
      <c r="DK46" s="540"/>
      <c r="DL46" s="540"/>
      <c r="DM46" s="540"/>
      <c r="DN46" s="540"/>
      <c r="DO46" s="540"/>
      <c r="DP46" s="540"/>
      <c r="DQ46" s="540"/>
      <c r="DR46" s="540"/>
      <c r="DS46" s="540"/>
      <c r="DT46" s="540"/>
      <c r="DU46" s="540"/>
      <c r="DV46" s="540"/>
      <c r="DW46" s="540"/>
      <c r="DX46" s="540"/>
      <c r="DY46" s="540"/>
      <c r="DZ46" s="540"/>
      <c r="EA46" s="540"/>
      <c r="EB46" s="540"/>
      <c r="EC46" s="540"/>
      <c r="ED46" s="540"/>
      <c r="EE46" s="540"/>
      <c r="EF46" s="540"/>
      <c r="EG46" s="540"/>
      <c r="EH46" s="540"/>
      <c r="EI46" s="540"/>
      <c r="EJ46" s="540"/>
      <c r="EK46" s="540"/>
      <c r="EL46" s="540"/>
      <c r="EM46" s="540"/>
      <c r="EN46" s="540"/>
      <c r="EO46" s="540"/>
      <c r="EP46" s="540"/>
      <c r="EQ46" s="540"/>
      <c r="ER46" s="540"/>
      <c r="ES46" s="540"/>
      <c r="ET46" s="540"/>
      <c r="EU46" s="540"/>
      <c r="EV46" s="540"/>
      <c r="EW46" s="540"/>
      <c r="EX46" s="540"/>
      <c r="EY46" s="540"/>
      <c r="EZ46" s="540"/>
      <c r="FA46" s="540"/>
      <c r="FB46" s="540"/>
      <c r="FC46" s="540"/>
      <c r="FD46" s="540"/>
      <c r="FE46" s="540"/>
      <c r="FF46" s="540"/>
      <c r="FG46" s="540"/>
      <c r="FH46" s="540"/>
      <c r="FI46" s="540"/>
      <c r="FJ46" s="540"/>
      <c r="FK46" s="540"/>
      <c r="FL46" s="540"/>
      <c r="FM46" s="540"/>
      <c r="FN46" s="540"/>
      <c r="FO46" s="540"/>
      <c r="FP46" s="540"/>
    </row>
    <row r="47" spans="1:172" x14ac:dyDescent="0.3">
      <c r="A47" s="201"/>
      <c r="B47" s="539" t="s">
        <v>723</v>
      </c>
      <c r="C47" s="400"/>
      <c r="D47" s="15"/>
      <c r="E47" s="561"/>
      <c r="F47" s="562"/>
      <c r="G47" s="562"/>
      <c r="H47" s="15"/>
      <c r="I47" s="563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540"/>
      <c r="U47" s="540"/>
      <c r="V47" s="540"/>
      <c r="W47" s="540"/>
      <c r="X47" s="540"/>
      <c r="Y47" s="540"/>
      <c r="Z47" s="540"/>
      <c r="AA47" s="540"/>
      <c r="AB47" s="540"/>
      <c r="AC47" s="540"/>
      <c r="AD47" s="540"/>
      <c r="AE47" s="540"/>
      <c r="AF47" s="540"/>
      <c r="AG47" s="540"/>
      <c r="AH47" s="540"/>
      <c r="AI47" s="540"/>
      <c r="AJ47" s="540"/>
      <c r="AK47" s="540"/>
      <c r="AL47" s="540"/>
      <c r="AM47" s="540"/>
      <c r="AN47" s="540"/>
      <c r="AO47" s="540"/>
      <c r="AP47" s="540"/>
      <c r="AQ47" s="540"/>
      <c r="AR47" s="540"/>
      <c r="AS47" s="540"/>
      <c r="AT47" s="540"/>
      <c r="AU47" s="540"/>
      <c r="AV47" s="540"/>
      <c r="AW47" s="540"/>
      <c r="AX47" s="540"/>
      <c r="AY47" s="540"/>
      <c r="AZ47" s="540"/>
      <c r="BA47" s="540"/>
      <c r="BB47" s="540"/>
      <c r="BC47" s="540"/>
      <c r="BD47" s="540"/>
      <c r="BE47" s="540"/>
      <c r="BF47" s="540"/>
      <c r="BG47" s="540"/>
      <c r="BH47" s="540"/>
      <c r="BI47" s="540"/>
      <c r="BJ47" s="540"/>
      <c r="BK47" s="540"/>
      <c r="BL47" s="540"/>
      <c r="BM47" s="540"/>
      <c r="BN47" s="540"/>
      <c r="BO47" s="540"/>
      <c r="BP47" s="540"/>
      <c r="BQ47" s="540"/>
      <c r="BR47" s="540"/>
      <c r="BS47" s="540"/>
      <c r="BT47" s="540"/>
      <c r="BU47" s="540"/>
      <c r="BV47" s="540"/>
      <c r="BW47" s="540"/>
      <c r="BX47" s="540"/>
      <c r="BY47" s="540"/>
      <c r="BZ47" s="540"/>
      <c r="CA47" s="540"/>
      <c r="CB47" s="540"/>
      <c r="CC47" s="540"/>
      <c r="CD47" s="540"/>
      <c r="CE47" s="540"/>
      <c r="CF47" s="540"/>
      <c r="CG47" s="540"/>
      <c r="CH47" s="540"/>
      <c r="CI47" s="540"/>
      <c r="CJ47" s="540"/>
      <c r="CK47" s="540"/>
      <c r="CL47" s="540"/>
      <c r="CM47" s="540"/>
      <c r="CN47" s="540"/>
      <c r="CO47" s="540"/>
      <c r="CP47" s="540"/>
      <c r="CQ47" s="540"/>
      <c r="CR47" s="540"/>
      <c r="CS47" s="540"/>
      <c r="CT47" s="540"/>
      <c r="CU47" s="540"/>
      <c r="CV47" s="540"/>
      <c r="CW47" s="540"/>
      <c r="CX47" s="540"/>
      <c r="CY47" s="540"/>
      <c r="CZ47" s="540"/>
      <c r="DA47" s="540"/>
      <c r="DB47" s="540"/>
      <c r="DC47" s="540"/>
      <c r="DD47" s="540"/>
      <c r="DE47" s="540"/>
      <c r="DF47" s="540"/>
      <c r="DG47" s="540"/>
      <c r="DH47" s="540"/>
      <c r="DI47" s="540"/>
      <c r="DJ47" s="540"/>
      <c r="DK47" s="540"/>
      <c r="DL47" s="540"/>
      <c r="DM47" s="540"/>
      <c r="DN47" s="540"/>
      <c r="DO47" s="540"/>
      <c r="DP47" s="540"/>
      <c r="DQ47" s="540"/>
      <c r="DR47" s="540"/>
      <c r="DS47" s="540"/>
      <c r="DT47" s="540"/>
      <c r="DU47" s="540"/>
      <c r="DV47" s="540"/>
      <c r="DW47" s="540"/>
      <c r="DX47" s="540"/>
      <c r="DY47" s="540"/>
      <c r="DZ47" s="540"/>
      <c r="EA47" s="540"/>
      <c r="EB47" s="540"/>
      <c r="EC47" s="540"/>
      <c r="ED47" s="540"/>
      <c r="EE47" s="540"/>
      <c r="EF47" s="540"/>
      <c r="EG47" s="540"/>
      <c r="EH47" s="540"/>
      <c r="EI47" s="540"/>
      <c r="EJ47" s="540"/>
      <c r="EK47" s="540"/>
      <c r="EL47" s="540"/>
      <c r="EM47" s="540"/>
      <c r="EN47" s="540"/>
      <c r="EO47" s="540"/>
      <c r="EP47" s="540"/>
      <c r="EQ47" s="540"/>
      <c r="ER47" s="540"/>
      <c r="ES47" s="540"/>
      <c r="ET47" s="540"/>
      <c r="EU47" s="540"/>
      <c r="EV47" s="540"/>
      <c r="EW47" s="540"/>
      <c r="EX47" s="540"/>
      <c r="EY47" s="540"/>
      <c r="EZ47" s="540"/>
      <c r="FA47" s="540"/>
      <c r="FB47" s="540"/>
      <c r="FC47" s="540"/>
      <c r="FD47" s="540"/>
      <c r="FE47" s="540"/>
      <c r="FF47" s="540"/>
      <c r="FG47" s="540"/>
      <c r="FH47" s="540"/>
      <c r="FI47" s="540"/>
      <c r="FJ47" s="540"/>
      <c r="FK47" s="540"/>
      <c r="FL47" s="540"/>
      <c r="FM47" s="540"/>
      <c r="FN47" s="540"/>
      <c r="FO47" s="540"/>
      <c r="FP47" s="540"/>
    </row>
    <row r="48" spans="1:172" x14ac:dyDescent="0.3">
      <c r="A48" s="201"/>
      <c r="B48" s="400" t="s">
        <v>211</v>
      </c>
      <c r="C48" s="400"/>
      <c r="D48" s="15">
        <f t="shared" si="5"/>
        <v>162.02829877187997</v>
      </c>
      <c r="E48" s="561">
        <f t="shared" ref="E48:E49" si="6">SUM(H48:FP48)</f>
        <v>162.02829877187997</v>
      </c>
      <c r="F48" s="562"/>
      <c r="G48" s="562"/>
      <c r="H48" s="15"/>
      <c r="I48" s="564"/>
      <c r="J48" s="15">
        <f>SUMIF(MonthlyCashflow!$G$7:$FO$7, "&lt;="&amp;J$6, MonthlyCashflow!$G$202:$FO$202)-SUM($I48:I48)</f>
        <v>0</v>
      </c>
      <c r="K48" s="15">
        <f>SUMIF(MonthlyCashflow!$G$7:$FO$7, "&lt;="&amp;K$6, MonthlyCashflow!$G$202:$FO$202)-SUM($I48:J48)</f>
        <v>60.981559719598494</v>
      </c>
      <c r="L48" s="15">
        <f>SUMIF(MonthlyCashflow!$G$7:$FO$7, "&lt;="&amp;L$6, MonthlyCashflow!$G$202:$FO$202)-SUM($I48:K48)</f>
        <v>24.746140176068934</v>
      </c>
      <c r="M48" s="15">
        <f>SUMIF(MonthlyCashflow!$G$7:$FO$7, "&lt;="&amp;M$6, MonthlyCashflow!$G$202:$FO$202)-SUM($I48:L48)</f>
        <v>24.746140176068934</v>
      </c>
      <c r="N48" s="15">
        <f>SUMIF(MonthlyCashflow!$G$7:$FO$7, "&lt;="&amp;N$6, MonthlyCashflow!$G$202:$FO$202)-SUM($I48:M48)</f>
        <v>24.746140176068934</v>
      </c>
      <c r="O48" s="15">
        <f>SUMIF(MonthlyCashflow!$G$7:$FO$7, "&lt;="&amp;O$6, MonthlyCashflow!$G$202:$FO$202)-SUM($I48:N48)</f>
        <v>24.746140176068934</v>
      </c>
      <c r="P48" s="15">
        <f>SUMIF(MonthlyCashflow!$G$7:$FO$7, "&lt;="&amp;P$6, MonthlyCashflow!$G$202:$FO$202)-SUM($I48:O48)</f>
        <v>2.0621783480057445</v>
      </c>
      <c r="Q48" s="15">
        <f>SUMIF(MonthlyCashflow!$G$7:$FO$7, "&lt;="&amp;Q$6, MonthlyCashflow!$G$202:$FO$202)-SUM($I48:P48)</f>
        <v>0</v>
      </c>
      <c r="R48" s="15">
        <f>SUMIF(MonthlyCashflow!$G$7:$FO$7, "&lt;="&amp;R$6, MonthlyCashflow!$G$202:$FO$202)-SUM($I48:Q48)</f>
        <v>0</v>
      </c>
      <c r="S48" s="15">
        <f>SUMIF(MonthlyCashflow!$G$7:$FO$7, "&lt;="&amp;S$6, MonthlyCashflow!$G$202:$FO$202)-SUM($I48:R48)</f>
        <v>0</v>
      </c>
      <c r="T48" s="333"/>
      <c r="U48" s="333"/>
      <c r="V48" s="333"/>
      <c r="W48" s="333"/>
      <c r="X48" s="333"/>
      <c r="Y48" s="333"/>
      <c r="Z48" s="333"/>
      <c r="AA48" s="333"/>
      <c r="AB48" s="333"/>
      <c r="AC48" s="333"/>
      <c r="AD48" s="333"/>
      <c r="AE48" s="333"/>
      <c r="AF48" s="333"/>
      <c r="AG48" s="333"/>
      <c r="AH48" s="333"/>
      <c r="AI48" s="333"/>
      <c r="AJ48" s="333"/>
      <c r="AK48" s="333"/>
      <c r="AL48" s="333"/>
      <c r="AM48" s="333"/>
      <c r="AN48" s="333"/>
      <c r="AO48" s="333"/>
      <c r="AP48" s="333"/>
      <c r="AQ48" s="333"/>
      <c r="AR48" s="333"/>
      <c r="AS48" s="333"/>
      <c r="AT48" s="333"/>
      <c r="AU48" s="333"/>
      <c r="AV48" s="333"/>
      <c r="AW48" s="333"/>
      <c r="AX48" s="333"/>
      <c r="AY48" s="333"/>
      <c r="AZ48" s="333"/>
      <c r="BA48" s="333"/>
      <c r="BB48" s="333"/>
      <c r="BC48" s="333"/>
      <c r="BD48" s="333"/>
      <c r="BE48" s="333"/>
      <c r="BF48" s="333"/>
      <c r="BG48" s="333"/>
      <c r="BH48" s="333"/>
      <c r="BI48" s="333"/>
      <c r="BJ48" s="333"/>
      <c r="BK48" s="333"/>
      <c r="BL48" s="333"/>
      <c r="BM48" s="333"/>
      <c r="BN48" s="333"/>
      <c r="BO48" s="333"/>
      <c r="BP48" s="333"/>
      <c r="BQ48" s="333"/>
      <c r="BR48" s="333"/>
      <c r="BS48" s="333"/>
      <c r="BT48" s="333"/>
      <c r="BU48" s="333"/>
      <c r="BV48" s="333"/>
      <c r="BW48" s="333"/>
      <c r="BX48" s="333"/>
      <c r="BY48" s="333"/>
      <c r="BZ48" s="333"/>
      <c r="CA48" s="333"/>
      <c r="CB48" s="333"/>
      <c r="CC48" s="333"/>
      <c r="CD48" s="333"/>
      <c r="CE48" s="333"/>
      <c r="CF48" s="333"/>
      <c r="CG48" s="333"/>
      <c r="CH48" s="333"/>
      <c r="CI48" s="333"/>
      <c r="CJ48" s="333"/>
      <c r="CK48" s="333"/>
      <c r="CL48" s="333"/>
      <c r="CM48" s="333"/>
      <c r="CN48" s="333"/>
      <c r="CO48" s="333"/>
      <c r="CP48" s="333"/>
      <c r="CQ48" s="333"/>
      <c r="CR48" s="333"/>
      <c r="CS48" s="333"/>
      <c r="CT48" s="333"/>
      <c r="CU48" s="333"/>
      <c r="CV48" s="333"/>
      <c r="CW48" s="333"/>
      <c r="CX48" s="333"/>
      <c r="CY48" s="333"/>
      <c r="CZ48" s="333"/>
      <c r="DA48" s="333"/>
      <c r="DB48" s="333"/>
      <c r="DC48" s="333"/>
      <c r="DD48" s="333"/>
      <c r="DE48" s="333"/>
      <c r="DF48" s="333"/>
      <c r="DG48" s="333"/>
      <c r="DH48" s="333"/>
      <c r="DI48" s="333"/>
      <c r="DJ48" s="333"/>
      <c r="DK48" s="333"/>
      <c r="DL48" s="333"/>
      <c r="DM48" s="333"/>
      <c r="DN48" s="333"/>
      <c r="DO48" s="333"/>
      <c r="DP48" s="333"/>
      <c r="DQ48" s="333"/>
      <c r="DR48" s="333"/>
      <c r="DS48" s="333"/>
      <c r="DT48" s="333"/>
      <c r="DU48" s="333"/>
      <c r="DV48" s="333"/>
      <c r="DW48" s="333"/>
      <c r="DX48" s="333"/>
      <c r="DY48" s="333"/>
      <c r="DZ48" s="333"/>
      <c r="EA48" s="333"/>
      <c r="EB48" s="333"/>
      <c r="EC48" s="333"/>
      <c r="ED48" s="333"/>
      <c r="EE48" s="333"/>
      <c r="EF48" s="333"/>
      <c r="EG48" s="333"/>
      <c r="EH48" s="333"/>
      <c r="EI48" s="333"/>
      <c r="EJ48" s="333"/>
      <c r="EK48" s="333"/>
      <c r="EL48" s="333"/>
      <c r="EM48" s="333"/>
      <c r="EN48" s="333"/>
      <c r="EO48" s="333"/>
      <c r="EP48" s="333"/>
      <c r="EQ48" s="333"/>
      <c r="ER48" s="333"/>
      <c r="ES48" s="333"/>
      <c r="ET48" s="333"/>
      <c r="EU48" s="333"/>
      <c r="EV48" s="333"/>
      <c r="EW48" s="333"/>
      <c r="EX48" s="333"/>
      <c r="EY48" s="333"/>
      <c r="EZ48" s="333"/>
      <c r="FA48" s="333"/>
      <c r="FB48" s="333"/>
      <c r="FC48" s="333"/>
      <c r="FD48" s="333"/>
      <c r="FE48" s="333"/>
      <c r="FF48" s="333"/>
      <c r="FG48" s="333"/>
      <c r="FH48" s="333"/>
      <c r="FI48" s="333"/>
      <c r="FJ48" s="333"/>
      <c r="FK48" s="333"/>
      <c r="FL48" s="333"/>
      <c r="FM48" s="333"/>
      <c r="FN48" s="333"/>
      <c r="FO48" s="333"/>
      <c r="FP48" s="333"/>
    </row>
    <row r="49" spans="1:172" x14ac:dyDescent="0.3">
      <c r="A49" s="201"/>
      <c r="B49" s="400" t="s">
        <v>210</v>
      </c>
      <c r="C49" s="400"/>
      <c r="D49" s="15">
        <f t="shared" si="5"/>
        <v>405.07074692970036</v>
      </c>
      <c r="E49" s="561">
        <f t="shared" si="6"/>
        <v>405.07074692970036</v>
      </c>
      <c r="F49" s="562"/>
      <c r="G49" s="562"/>
      <c r="H49" s="15"/>
      <c r="I49" s="564"/>
      <c r="J49" s="15">
        <f>SUMIF(MonthlyCashflow!$G$7:$FO$7, "&lt;="&amp;J$6, MonthlyCashflow!$G$203:$FO$203)-SUM($I49:I49)</f>
        <v>0</v>
      </c>
      <c r="K49" s="15">
        <f>SUMIF(MonthlyCashflow!$G$7:$FO$7, "&lt;="&amp;K$6, MonthlyCashflow!$G$203:$FO$203)-SUM($I49:J49)</f>
        <v>32.911998188038162</v>
      </c>
      <c r="L49" s="15">
        <f>SUMIF(MonthlyCashflow!$G$7:$FO$7, "&lt;="&amp;L$6, MonthlyCashflow!$G$203:$FO$203)-SUM($I49:K49)</f>
        <v>80.001472518615827</v>
      </c>
      <c r="M49" s="15">
        <f>SUMIF(MonthlyCashflow!$G$7:$FO$7, "&lt;="&amp;M$6, MonthlyCashflow!$G$203:$FO$203)-SUM($I49:L49)</f>
        <v>135.69870022144963</v>
      </c>
      <c r="N49" s="15">
        <f>SUMIF(MonthlyCashflow!$G$7:$FO$7, "&lt;="&amp;N$6, MonthlyCashflow!$G$203:$FO$203)-SUM($I49:M49)</f>
        <v>106.33107106904632</v>
      </c>
      <c r="O49" s="15">
        <f>SUMIF(MonthlyCashflow!$G$7:$FO$7, "&lt;="&amp;O$6, MonthlyCashflow!$G$203:$FO$203)-SUM($I49:N49)</f>
        <v>50.127504932550437</v>
      </c>
      <c r="P49" s="15">
        <f>SUMIF(MonthlyCashflow!$G$7:$FO$7, "&lt;="&amp;P$6, MonthlyCashflow!$G$203:$FO$203)-SUM($I49:O49)</f>
        <v>0</v>
      </c>
      <c r="Q49" s="15">
        <f>SUMIF(MonthlyCashflow!$G$7:$FO$7, "&lt;="&amp;Q$6, MonthlyCashflow!$G$203:$FO$203)-SUM($I49:P49)</f>
        <v>0</v>
      </c>
      <c r="R49" s="15">
        <f>SUMIF(MonthlyCashflow!$G$7:$FO$7, "&lt;="&amp;R$6, MonthlyCashflow!$G$203:$FO$203)-SUM($I49:Q49)</f>
        <v>0</v>
      </c>
      <c r="S49" s="15">
        <f>SUMIF(MonthlyCashflow!$G$7:$FO$7, "&lt;="&amp;S$6, MonthlyCashflow!$G$203:$FO$203)-SUM($I49:R49)</f>
        <v>0</v>
      </c>
      <c r="T49" s="333"/>
      <c r="U49" s="333"/>
      <c r="V49" s="333"/>
      <c r="W49" s="333"/>
      <c r="X49" s="333"/>
      <c r="Y49" s="333"/>
      <c r="Z49" s="333"/>
      <c r="AA49" s="333"/>
      <c r="AB49" s="333"/>
      <c r="AC49" s="333"/>
      <c r="AD49" s="333"/>
      <c r="AE49" s="333"/>
      <c r="AF49" s="333"/>
      <c r="AG49" s="333"/>
      <c r="AH49" s="333"/>
      <c r="AI49" s="333"/>
      <c r="AJ49" s="333"/>
      <c r="AK49" s="333"/>
      <c r="AL49" s="333"/>
      <c r="AM49" s="333"/>
      <c r="AN49" s="333"/>
      <c r="AO49" s="333"/>
      <c r="AP49" s="333"/>
      <c r="AQ49" s="333"/>
      <c r="AR49" s="333"/>
      <c r="AS49" s="333"/>
      <c r="AT49" s="333"/>
      <c r="AU49" s="333"/>
      <c r="AV49" s="333"/>
      <c r="AW49" s="333"/>
      <c r="AX49" s="333"/>
      <c r="AY49" s="333"/>
      <c r="AZ49" s="333"/>
      <c r="BA49" s="333"/>
      <c r="BB49" s="333"/>
      <c r="BC49" s="333"/>
      <c r="BD49" s="333"/>
      <c r="BE49" s="333"/>
      <c r="BF49" s="333"/>
      <c r="BG49" s="333"/>
      <c r="BH49" s="333"/>
      <c r="BI49" s="333"/>
      <c r="BJ49" s="333"/>
      <c r="BK49" s="333"/>
      <c r="BL49" s="333"/>
      <c r="BM49" s="333"/>
      <c r="BN49" s="333"/>
      <c r="BO49" s="333"/>
      <c r="BP49" s="333"/>
      <c r="BQ49" s="333"/>
      <c r="BR49" s="333"/>
      <c r="BS49" s="333"/>
      <c r="BT49" s="333"/>
      <c r="BU49" s="333"/>
      <c r="BV49" s="333"/>
      <c r="BW49" s="333"/>
      <c r="BX49" s="333"/>
      <c r="BY49" s="333"/>
      <c r="BZ49" s="333"/>
      <c r="CA49" s="333"/>
      <c r="CB49" s="333"/>
      <c r="CC49" s="333"/>
      <c r="CD49" s="333"/>
      <c r="CE49" s="333"/>
      <c r="CF49" s="333"/>
      <c r="CG49" s="333"/>
      <c r="CH49" s="333"/>
      <c r="CI49" s="333"/>
      <c r="CJ49" s="333"/>
      <c r="CK49" s="333"/>
      <c r="CL49" s="333"/>
      <c r="CM49" s="333"/>
      <c r="CN49" s="333"/>
      <c r="CO49" s="333"/>
      <c r="CP49" s="333"/>
      <c r="CQ49" s="333"/>
      <c r="CR49" s="333"/>
      <c r="CS49" s="333"/>
      <c r="CT49" s="333"/>
      <c r="CU49" s="333"/>
      <c r="CV49" s="333"/>
      <c r="CW49" s="333"/>
      <c r="CX49" s="333"/>
      <c r="CY49" s="333"/>
      <c r="CZ49" s="333"/>
      <c r="DA49" s="333"/>
      <c r="DB49" s="333"/>
      <c r="DC49" s="333"/>
      <c r="DD49" s="333"/>
      <c r="DE49" s="333"/>
      <c r="DF49" s="333"/>
      <c r="DG49" s="333"/>
      <c r="DH49" s="333"/>
      <c r="DI49" s="333"/>
      <c r="DJ49" s="333"/>
      <c r="DK49" s="333"/>
      <c r="DL49" s="333"/>
      <c r="DM49" s="333"/>
      <c r="DN49" s="333"/>
      <c r="DO49" s="333"/>
      <c r="DP49" s="333"/>
      <c r="DQ49" s="333"/>
      <c r="DR49" s="333"/>
      <c r="DS49" s="333"/>
      <c r="DT49" s="333"/>
      <c r="DU49" s="333"/>
      <c r="DV49" s="333"/>
      <c r="DW49" s="333"/>
      <c r="DX49" s="333"/>
      <c r="DY49" s="333"/>
      <c r="DZ49" s="333"/>
      <c r="EA49" s="333"/>
      <c r="EB49" s="333"/>
      <c r="EC49" s="333"/>
      <c r="ED49" s="333"/>
      <c r="EE49" s="333"/>
      <c r="EF49" s="333"/>
      <c r="EG49" s="333"/>
      <c r="EH49" s="333"/>
      <c r="EI49" s="333"/>
      <c r="EJ49" s="333"/>
      <c r="EK49" s="333"/>
      <c r="EL49" s="333"/>
      <c r="EM49" s="333"/>
      <c r="EN49" s="333"/>
      <c r="EO49" s="333"/>
      <c r="EP49" s="333"/>
      <c r="EQ49" s="333"/>
      <c r="ER49" s="333"/>
      <c r="ES49" s="333"/>
      <c r="ET49" s="333"/>
      <c r="EU49" s="333"/>
      <c r="EV49" s="333"/>
      <c r="EW49" s="333"/>
      <c r="EX49" s="333"/>
      <c r="EY49" s="333"/>
      <c r="EZ49" s="333"/>
      <c r="FA49" s="333"/>
      <c r="FB49" s="333"/>
      <c r="FC49" s="333"/>
      <c r="FD49" s="333"/>
      <c r="FE49" s="333"/>
      <c r="FF49" s="333"/>
      <c r="FG49" s="333"/>
      <c r="FH49" s="333"/>
      <c r="FI49" s="333"/>
      <c r="FJ49" s="333"/>
      <c r="FK49" s="333"/>
      <c r="FL49" s="333"/>
      <c r="FM49" s="333"/>
      <c r="FN49" s="333"/>
      <c r="FO49" s="333"/>
      <c r="FP49" s="333"/>
    </row>
    <row r="50" spans="1:172" x14ac:dyDescent="0.3">
      <c r="A50" s="201"/>
      <c r="B50" s="400"/>
      <c r="C50" s="400"/>
      <c r="D50" s="15">
        <f t="shared" si="5"/>
        <v>0</v>
      </c>
      <c r="E50" s="561">
        <f>SUM(H50:FP50)</f>
        <v>0</v>
      </c>
      <c r="F50" s="562"/>
      <c r="G50" s="562"/>
      <c r="H50" s="15"/>
      <c r="I50" s="562"/>
      <c r="J50" s="15"/>
      <c r="K50" s="15"/>
      <c r="L50" s="15"/>
      <c r="M50" s="15"/>
      <c r="N50" s="15"/>
      <c r="O50" s="15"/>
      <c r="P50" s="15"/>
      <c r="Q50" s="15"/>
      <c r="R50" s="15"/>
      <c r="S50" s="15"/>
    </row>
    <row r="51" spans="1:172" x14ac:dyDescent="0.3">
      <c r="A51" s="201"/>
      <c r="B51" s="400" t="s">
        <v>292</v>
      </c>
      <c r="C51" s="400"/>
      <c r="D51" s="15">
        <f t="shared" si="5"/>
        <v>1856.9822203452591</v>
      </c>
      <c r="E51" s="561"/>
      <c r="F51" s="562"/>
      <c r="G51" s="562"/>
      <c r="H51" s="15"/>
      <c r="I51" s="562"/>
      <c r="J51" s="15">
        <f>SUMIF(MonthlyCashflow!$G$7:$FO$7, "&lt;="&amp;J$6, MonthlyCashflow!$G$226:$FO$226)-SUM($I51:I51)</f>
        <v>0</v>
      </c>
      <c r="K51" s="15">
        <f>SUMIF(MonthlyCashflow!$G$7:$FO$7, "&lt;="&amp;K$6, MonthlyCashflow!$G$226:$FO$226)-SUM($I51:J51)</f>
        <v>64.419438614302635</v>
      </c>
      <c r="L51" s="15">
        <f>SUMIF(MonthlyCashflow!$G$7:$FO$7, "&lt;="&amp;L$6, MonthlyCashflow!$G$226:$FO$226)-SUM($I51:K51)</f>
        <v>229.41832087958454</v>
      </c>
      <c r="M51" s="15">
        <f>SUMIF(MonthlyCashflow!$G$7:$FO$7, "&lt;="&amp;M$6, MonthlyCashflow!$G$226:$FO$226)-SUM($I51:L51)</f>
        <v>465.50206238507855</v>
      </c>
      <c r="N51" s="15">
        <f>SUMIF(MonthlyCashflow!$G$7:$FO$7, "&lt;="&amp;N$6, MonthlyCashflow!$G$226:$FO$226)-SUM($I51:M51)</f>
        <v>538.18405979963404</v>
      </c>
      <c r="O51" s="15">
        <f>SUMIF(MonthlyCashflow!$G$7:$FO$7, "&lt;="&amp;O$6, MonthlyCashflow!$G$226:$FO$226)-SUM($I51:N51)</f>
        <v>358.21433195203394</v>
      </c>
      <c r="P51" s="15">
        <f>SUMIF(MonthlyCashflow!$G$7:$FO$7, "&lt;="&amp;P$6, MonthlyCashflow!$G$226:$FO$226)-SUM($I51:O51)</f>
        <v>201.24400671462536</v>
      </c>
      <c r="Q51" s="15">
        <f>SUMIF(MonthlyCashflow!$G$7:$FO$7, "&lt;="&amp;Q$6, MonthlyCashflow!$G$226:$FO$226)-SUM($I51:P51)</f>
        <v>0</v>
      </c>
      <c r="R51" s="15">
        <f>SUMIF(MonthlyCashflow!$G$7:$FO$7, "&lt;="&amp;R$6, MonthlyCashflow!$G$226:$FO$226)-SUM($I51:Q51)</f>
        <v>0</v>
      </c>
      <c r="S51" s="15">
        <f>SUMIF(MonthlyCashflow!$G$7:$FO$7, "&lt;="&amp;S$6, MonthlyCashflow!$G$226:$FO$226)-SUM($I51:R51)</f>
        <v>0</v>
      </c>
    </row>
    <row r="52" spans="1:172" x14ac:dyDescent="0.3">
      <c r="A52" s="201"/>
      <c r="B52" s="400"/>
      <c r="C52" s="400"/>
      <c r="D52" s="15">
        <f t="shared" si="5"/>
        <v>0</v>
      </c>
      <c r="E52" s="561"/>
      <c r="F52" s="562"/>
      <c r="G52" s="562"/>
      <c r="H52" s="15"/>
      <c r="I52" s="562"/>
      <c r="J52" s="15"/>
      <c r="K52" s="15"/>
      <c r="L52" s="15"/>
      <c r="M52" s="15"/>
      <c r="N52" s="15"/>
      <c r="O52" s="15"/>
      <c r="P52" s="15"/>
      <c r="Q52" s="15"/>
      <c r="R52" s="15"/>
      <c r="S52" s="15"/>
    </row>
    <row r="53" spans="1:172" x14ac:dyDescent="0.3">
      <c r="B53" s="14" t="s">
        <v>659</v>
      </c>
      <c r="C53" s="14"/>
      <c r="D53" s="15">
        <f t="shared" si="5"/>
        <v>68.454483379346314</v>
      </c>
      <c r="E53" s="15"/>
      <c r="F53" s="15"/>
      <c r="G53" s="15"/>
      <c r="H53" s="15"/>
      <c r="I53" s="15"/>
      <c r="J53" s="15">
        <f>SUMIF(MonthlyCashflow!$G$7:$FO$7, "&lt;="&amp;J$6, MonthlyCashflow!$G$268:$FO$268)-SUM($I53:I53)</f>
        <v>0</v>
      </c>
      <c r="K53" s="15">
        <f>SUMIF(MonthlyCashflow!$G$7:$FO$7, "&lt;="&amp;K$6, MonthlyCashflow!$G$268:$FO$268)-SUM($I53:J53)</f>
        <v>0</v>
      </c>
      <c r="L53" s="15">
        <f>SUMIF(MonthlyCashflow!$G$7:$FO$7, "&lt;="&amp;L$6, MonthlyCashflow!$G$268:$FO$268)-SUM($I53:K53)</f>
        <v>1.8294833793463006</v>
      </c>
      <c r="M53" s="15">
        <f>SUMIF(MonthlyCashflow!$G$7:$FO$7, "&lt;="&amp;M$6, MonthlyCashflow!$G$268:$FO$268)-SUM($I53:L53)</f>
        <v>36.725000000000001</v>
      </c>
      <c r="N53" s="15">
        <f>SUMIF(MonthlyCashflow!$G$7:$FO$7, "&lt;="&amp;N$6, MonthlyCashflow!$G$268:$FO$268)-SUM($I53:M53)</f>
        <v>22.749999999999993</v>
      </c>
      <c r="O53" s="15">
        <f>SUMIF(MonthlyCashflow!$G$7:$FO$7, "&lt;="&amp;O$6, MonthlyCashflow!$G$268:$FO$268)-SUM($I53:N53)</f>
        <v>7.1500000000000199</v>
      </c>
      <c r="P53" s="15">
        <f>SUMIF(MonthlyCashflow!$G$7:$FO$7, "&lt;="&amp;P$6, MonthlyCashflow!$G$268:$FO$268)-SUM($I53:O53)</f>
        <v>0</v>
      </c>
      <c r="Q53" s="15">
        <f>SUMIF(MonthlyCashflow!$G$7:$FO$7, "&lt;="&amp;Q$6, MonthlyCashflow!$G$268:$FO$268)-SUM($I53:P53)</f>
        <v>0</v>
      </c>
      <c r="R53" s="15">
        <f>SUMIF(MonthlyCashflow!$G$7:$FO$7, "&lt;="&amp;R$6, MonthlyCashflow!$G$268:$FO$268)-SUM($I53:Q53)</f>
        <v>0</v>
      </c>
      <c r="S53" s="15">
        <f>SUMIF(MonthlyCashflow!$G$7:$FO$7, "&lt;="&amp;S$6, MonthlyCashflow!$G$268:$FO$268)-SUM($I53:R53)</f>
        <v>0</v>
      </c>
    </row>
    <row r="54" spans="1:172" x14ac:dyDescent="0.3">
      <c r="B54" s="14" t="s">
        <v>606</v>
      </c>
      <c r="C54" s="14"/>
      <c r="D54" s="15">
        <f t="shared" si="5"/>
        <v>3</v>
      </c>
      <c r="E54" s="15"/>
      <c r="F54" s="15"/>
      <c r="G54" s="15"/>
      <c r="H54" s="15"/>
      <c r="I54" s="15"/>
      <c r="J54" s="15">
        <f>SUMIF(MonthlyCashflow!$G$7:$FO$7, "&lt;="&amp;J$6, MonthlyCashflow!$G$269:$FO$269)-SUM($I54:I54)</f>
        <v>0</v>
      </c>
      <c r="K54" s="15">
        <f>SUMIF(MonthlyCashflow!$G$7:$FO$7, "&lt;="&amp;K$6, MonthlyCashflow!$G$269:$FO$269)-SUM($I54:J54)</f>
        <v>3</v>
      </c>
      <c r="L54" s="15">
        <f>SUMIF(MonthlyCashflow!$G$7:$FO$7, "&lt;="&amp;L$6, MonthlyCashflow!$G$269:$FO$269)-SUM($I54:K54)</f>
        <v>0</v>
      </c>
      <c r="M54" s="15">
        <f>SUMIF(MonthlyCashflow!$G$7:$FO$7, "&lt;="&amp;M$6, MonthlyCashflow!$G$269:$FO$269)-SUM($I54:L54)</f>
        <v>0</v>
      </c>
      <c r="N54" s="15">
        <f>SUMIF(MonthlyCashflow!$G$7:$FO$7, "&lt;="&amp;N$6, MonthlyCashflow!$G$269:$FO$269)-SUM($I54:M54)</f>
        <v>0</v>
      </c>
      <c r="O54" s="15">
        <f>SUMIF(MonthlyCashflow!$G$7:$FO$7, "&lt;="&amp;O$6, MonthlyCashflow!$G$269:$FO$269)-SUM($I54:N54)</f>
        <v>0</v>
      </c>
      <c r="P54" s="15">
        <f>SUMIF(MonthlyCashflow!$G$7:$FO$7, "&lt;="&amp;P$6, MonthlyCashflow!$G$269:$FO$269)-SUM($I54:O54)</f>
        <v>0</v>
      </c>
      <c r="Q54" s="15">
        <f>SUMIF(MonthlyCashflow!$G$7:$FO$7, "&lt;="&amp;Q$6, MonthlyCashflow!$G$269:$FO$269)-SUM($I54:P54)</f>
        <v>0</v>
      </c>
      <c r="R54" s="15">
        <f>SUMIF(MonthlyCashflow!$G$7:$FO$7, "&lt;="&amp;R$6, MonthlyCashflow!$G$269:$FO$269)-SUM($I54:Q54)</f>
        <v>0</v>
      </c>
      <c r="S54" s="15">
        <f>SUMIF(MonthlyCashflow!$G$7:$FO$7, "&lt;="&amp;S$6, MonthlyCashflow!$G$269:$FO$269)-SUM($I54:R54)</f>
        <v>0</v>
      </c>
    </row>
    <row r="55" spans="1:172" x14ac:dyDescent="0.3">
      <c r="B55" s="14"/>
      <c r="C55" s="14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</row>
    <row r="56" spans="1:172" x14ac:dyDescent="0.3">
      <c r="B56" s="8" t="s">
        <v>10</v>
      </c>
      <c r="C56" s="14" t="s">
        <v>97</v>
      </c>
      <c r="D56" s="196">
        <f>SUM(D15:D54)</f>
        <v>5939.8354298327686</v>
      </c>
      <c r="E56" s="196">
        <f>SUM(E16:E33)</f>
        <v>0</v>
      </c>
      <c r="F56" s="196">
        <f>SUM(F16:F33)</f>
        <v>0</v>
      </c>
      <c r="G56" s="196">
        <f>SUM(G16:G33)</f>
        <v>0</v>
      </c>
      <c r="H56" s="15"/>
      <c r="I56" s="15"/>
      <c r="J56" s="196">
        <f>SUM(J15:J54)</f>
        <v>1645.7603680748487</v>
      </c>
      <c r="K56" s="196">
        <f t="shared" ref="K56:S56" si="7">SUM(K15:K54)</f>
        <v>457.13568569857136</v>
      </c>
      <c r="L56" s="196">
        <f t="shared" si="7"/>
        <v>705.5756290646807</v>
      </c>
      <c r="M56" s="196">
        <f t="shared" si="7"/>
        <v>925.38919214848227</v>
      </c>
      <c r="N56" s="196">
        <f t="shared" si="7"/>
        <v>1079.2613451974144</v>
      </c>
      <c r="O56" s="196">
        <f t="shared" si="7"/>
        <v>751.33297129040295</v>
      </c>
      <c r="P56" s="196">
        <f t="shared" si="7"/>
        <v>375.38023835836771</v>
      </c>
      <c r="Q56" s="196">
        <f t="shared" si="7"/>
        <v>0</v>
      </c>
      <c r="R56" s="196">
        <f t="shared" si="7"/>
        <v>0</v>
      </c>
      <c r="S56" s="196">
        <f t="shared" si="7"/>
        <v>0</v>
      </c>
      <c r="T56" s="336"/>
    </row>
    <row r="57" spans="1:172" x14ac:dyDescent="0.3">
      <c r="C57" s="7" t="s">
        <v>97</v>
      </c>
      <c r="D57" s="45"/>
      <c r="E57" s="45">
        <f>E56-'Developer Cashflow'!D64</f>
        <v>0</v>
      </c>
      <c r="F57" s="45" t="e">
        <f>F56-'Land Owner Cashflow'!#REF!</f>
        <v>#REF!</v>
      </c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</row>
    <row r="58" spans="1:172" x14ac:dyDescent="0.3">
      <c r="B58" s="97" t="s">
        <v>613</v>
      </c>
      <c r="C58" s="98"/>
      <c r="D58" s="565">
        <f t="shared" ref="D58:S58" si="8">D11-D56</f>
        <v>2161.5795087612369</v>
      </c>
      <c r="E58" s="565">
        <f t="shared" si="8"/>
        <v>0</v>
      </c>
      <c r="F58" s="565">
        <f t="shared" si="8"/>
        <v>0</v>
      </c>
      <c r="G58" s="565">
        <f t="shared" si="8"/>
        <v>0</v>
      </c>
      <c r="H58" s="565">
        <f t="shared" si="8"/>
        <v>0</v>
      </c>
      <c r="I58" s="565">
        <f t="shared" si="8"/>
        <v>0</v>
      </c>
      <c r="J58" s="565">
        <f t="shared" si="8"/>
        <v>-1645.7603680748487</v>
      </c>
      <c r="K58" s="565">
        <f t="shared" si="8"/>
        <v>-358.39969113445687</v>
      </c>
      <c r="L58" s="565">
        <f t="shared" si="8"/>
        <v>-60.500464579132768</v>
      </c>
      <c r="M58" s="565">
        <f t="shared" si="8"/>
        <v>474.13023849363265</v>
      </c>
      <c r="N58" s="565">
        <f t="shared" si="8"/>
        <v>1386.6068267371361</v>
      </c>
      <c r="O58" s="565">
        <f t="shared" si="8"/>
        <v>1282.6285167303545</v>
      </c>
      <c r="P58" s="565">
        <f t="shared" si="8"/>
        <v>1082.8744505885527</v>
      </c>
      <c r="Q58" s="565">
        <f t="shared" si="8"/>
        <v>0</v>
      </c>
      <c r="R58" s="565">
        <f t="shared" si="8"/>
        <v>0</v>
      </c>
      <c r="S58" s="566">
        <f t="shared" si="8"/>
        <v>0</v>
      </c>
    </row>
    <row r="59" spans="1:172" x14ac:dyDescent="0.3">
      <c r="D59" s="538"/>
      <c r="E59" s="538"/>
      <c r="F59" s="538"/>
      <c r="G59" s="538"/>
      <c r="J59" s="538"/>
      <c r="K59" s="538"/>
      <c r="L59" s="538"/>
      <c r="M59" s="538"/>
      <c r="N59" s="538"/>
      <c r="O59" s="538"/>
      <c r="P59" s="538"/>
      <c r="Q59" s="538"/>
      <c r="R59" s="538"/>
    </row>
    <row r="60" spans="1:172" hidden="1" x14ac:dyDescent="0.3">
      <c r="D60" s="53"/>
      <c r="E60" s="53"/>
      <c r="F60" s="53"/>
      <c r="G60" s="53"/>
      <c r="J60" s="31">
        <f t="shared" ref="J60:R60" si="9">J6</f>
        <v>45748</v>
      </c>
      <c r="K60" s="31">
        <f t="shared" si="9"/>
        <v>46142</v>
      </c>
      <c r="L60" s="31">
        <f t="shared" si="9"/>
        <v>46507</v>
      </c>
      <c r="M60" s="31">
        <f t="shared" si="9"/>
        <v>46873</v>
      </c>
      <c r="N60" s="31">
        <f t="shared" si="9"/>
        <v>47238</v>
      </c>
      <c r="O60" s="31">
        <f t="shared" si="9"/>
        <v>47603</v>
      </c>
      <c r="P60" s="31">
        <f t="shared" si="9"/>
        <v>47968</v>
      </c>
      <c r="Q60" s="31">
        <f t="shared" si="9"/>
        <v>48334</v>
      </c>
      <c r="R60" s="31">
        <f t="shared" si="9"/>
        <v>48699</v>
      </c>
    </row>
    <row r="61" spans="1:172" hidden="1" x14ac:dyDescent="0.3">
      <c r="B61" s="7" t="s">
        <v>539</v>
      </c>
      <c r="D61" s="538"/>
      <c r="E61" s="538"/>
      <c r="F61" s="538"/>
      <c r="G61" s="538"/>
      <c r="J61" s="538">
        <f t="shared" ref="J61:R61" si="10">J11</f>
        <v>0</v>
      </c>
      <c r="K61" s="538">
        <f t="shared" si="10"/>
        <v>98.735994564114478</v>
      </c>
      <c r="L61" s="538">
        <f t="shared" si="10"/>
        <v>645.07516448554793</v>
      </c>
      <c r="M61" s="538">
        <f t="shared" si="10"/>
        <v>1399.5194306421149</v>
      </c>
      <c r="N61" s="538">
        <f t="shared" si="10"/>
        <v>2465.8681719345504</v>
      </c>
      <c r="O61" s="538">
        <f t="shared" si="10"/>
        <v>2033.9614880207573</v>
      </c>
      <c r="P61" s="538">
        <f t="shared" si="10"/>
        <v>1458.2546889469204</v>
      </c>
      <c r="Q61" s="538">
        <f t="shared" si="10"/>
        <v>0</v>
      </c>
      <c r="R61" s="538">
        <f t="shared" si="10"/>
        <v>0</v>
      </c>
    </row>
    <row r="62" spans="1:172" hidden="1" x14ac:dyDescent="0.3">
      <c r="B62" s="7" t="s">
        <v>540</v>
      </c>
      <c r="D62" s="45"/>
      <c r="E62" s="45"/>
      <c r="F62" s="45"/>
      <c r="G62" s="45"/>
      <c r="J62" s="538">
        <f>J56</f>
        <v>1645.7603680748487</v>
      </c>
      <c r="K62" s="538">
        <f t="shared" ref="K62:R62" si="11">K56</f>
        <v>457.13568569857136</v>
      </c>
      <c r="L62" s="538">
        <f t="shared" si="11"/>
        <v>705.5756290646807</v>
      </c>
      <c r="M62" s="538">
        <f t="shared" si="11"/>
        <v>925.38919214848227</v>
      </c>
      <c r="N62" s="538">
        <f t="shared" si="11"/>
        <v>1079.2613451974144</v>
      </c>
      <c r="O62" s="538">
        <f t="shared" si="11"/>
        <v>751.33297129040295</v>
      </c>
      <c r="P62" s="538">
        <f t="shared" si="11"/>
        <v>375.38023835836771</v>
      </c>
      <c r="Q62" s="538">
        <f t="shared" si="11"/>
        <v>0</v>
      </c>
      <c r="R62" s="538">
        <f t="shared" si="11"/>
        <v>0</v>
      </c>
    </row>
    <row r="63" spans="1:172" hidden="1" x14ac:dyDescent="0.3">
      <c r="B63" s="7" t="s">
        <v>384</v>
      </c>
      <c r="D63" s="538"/>
      <c r="E63" s="538"/>
      <c r="F63" s="538"/>
      <c r="G63" s="538"/>
      <c r="J63" s="538">
        <f>J61-J62</f>
        <v>-1645.7603680748487</v>
      </c>
      <c r="K63" s="538">
        <f t="shared" ref="K63:R63" si="12">K61-K62</f>
        <v>-358.39969113445687</v>
      </c>
      <c r="L63" s="538">
        <f t="shared" si="12"/>
        <v>-60.500464579132768</v>
      </c>
      <c r="M63" s="538">
        <f t="shared" si="12"/>
        <v>474.13023849363265</v>
      </c>
      <c r="N63" s="538">
        <f t="shared" si="12"/>
        <v>1386.6068267371361</v>
      </c>
      <c r="O63" s="538">
        <f t="shared" si="12"/>
        <v>1282.6285167303545</v>
      </c>
      <c r="P63" s="538">
        <f t="shared" si="12"/>
        <v>1082.8744505885527</v>
      </c>
      <c r="Q63" s="538">
        <f t="shared" si="12"/>
        <v>0</v>
      </c>
      <c r="R63" s="538">
        <f t="shared" si="12"/>
        <v>0</v>
      </c>
    </row>
    <row r="64" spans="1:172" x14ac:dyDescent="0.3">
      <c r="D64" s="538"/>
    </row>
    <row r="65" spans="2:7" hidden="1" x14ac:dyDescent="0.3"/>
    <row r="66" spans="2:7" hidden="1" x14ac:dyDescent="0.3">
      <c r="B66" s="7" t="str">
        <f>'Developer Cashflow'!B35</f>
        <v>Revenue Rasta Purchasing Cost</v>
      </c>
      <c r="C66" s="7">
        <f>'Developer Cashflow'!D35</f>
        <v>0</v>
      </c>
      <c r="D66" s="193" t="e">
        <f>'Land Owner Cashflow'!#REF!</f>
        <v>#REF!</v>
      </c>
      <c r="E66" s="193" t="e">
        <f>C66+D66</f>
        <v>#REF!</v>
      </c>
      <c r="F66" s="193">
        <f>MonthlyCashflow!D187</f>
        <v>33.338090706533855</v>
      </c>
      <c r="G66" s="193" t="e">
        <f>E66-F66</f>
        <v>#REF!</v>
      </c>
    </row>
    <row r="67" spans="2:7" hidden="1" x14ac:dyDescent="0.3">
      <c r="B67" s="7" t="str">
        <f>'Developer Cashflow'!B36</f>
        <v>EWS 10% of area buy back</v>
      </c>
      <c r="C67" s="7">
        <f>'Developer Cashflow'!D36</f>
        <v>0</v>
      </c>
      <c r="D67" s="193" t="e">
        <f>'Land Owner Cashflow'!#REF!</f>
        <v>#REF!</v>
      </c>
      <c r="E67" s="193" t="e">
        <f t="shared" ref="E67:E76" si="13">C67+D67</f>
        <v>#REF!</v>
      </c>
      <c r="F67" s="193">
        <f>MonthlyCashflow!D176</f>
        <v>0.15820421363088294</v>
      </c>
      <c r="G67" s="193" t="e">
        <f t="shared" ref="G67:G76" si="14">E67-F67</f>
        <v>#REF!</v>
      </c>
    </row>
    <row r="68" spans="2:7" hidden="1" x14ac:dyDescent="0.3">
      <c r="B68" s="7" t="str">
        <f>'Developer Cashflow'!B37</f>
        <v>TDR Purchase &amp; Regulatory Cost</v>
      </c>
      <c r="C68" s="7">
        <f>'Developer Cashflow'!D37</f>
        <v>0</v>
      </c>
      <c r="D68" s="193" t="e">
        <f>'Land Owner Cashflow'!#REF!</f>
        <v>#REF!</v>
      </c>
      <c r="E68" s="193" t="e">
        <f t="shared" si="13"/>
        <v>#REF!</v>
      </c>
      <c r="F68" s="193">
        <f>MonthlyCashflow!D177</f>
        <v>3.8530141692307693</v>
      </c>
      <c r="G68" s="193" t="e">
        <f t="shared" si="14"/>
        <v>#REF!</v>
      </c>
    </row>
    <row r="69" spans="2:7" hidden="1" x14ac:dyDescent="0.3">
      <c r="B69" s="7" t="str">
        <f>'Developer Cashflow'!B38</f>
        <v>TDR Purchase Cost I</v>
      </c>
      <c r="C69" s="7">
        <f>'Developer Cashflow'!D38</f>
        <v>0</v>
      </c>
      <c r="D69" s="193" t="e">
        <f>'Land Owner Cashflow'!#REF!</f>
        <v>#REF!</v>
      </c>
      <c r="E69" s="193" t="e">
        <f t="shared" si="13"/>
        <v>#REF!</v>
      </c>
      <c r="F69" s="193">
        <f>MonthlyCashflow!D178</f>
        <v>22.207566857142858</v>
      </c>
      <c r="G69" s="193" t="e">
        <f t="shared" si="14"/>
        <v>#REF!</v>
      </c>
    </row>
    <row r="70" spans="2:7" hidden="1" x14ac:dyDescent="0.3">
      <c r="B70" s="7" t="str">
        <f>'Developer Cashflow'!B39</f>
        <v>TDR Purchase Cost II</v>
      </c>
      <c r="C70" s="7">
        <f>'Developer Cashflow'!D39</f>
        <v>0</v>
      </c>
      <c r="D70" s="193" t="e">
        <f>'Land Owner Cashflow'!#REF!</f>
        <v>#REF!</v>
      </c>
      <c r="E70" s="193" t="e">
        <f t="shared" si="13"/>
        <v>#REF!</v>
      </c>
      <c r="F70" s="193">
        <f>MonthlyCashflow!D180</f>
        <v>8.8068966202818917</v>
      </c>
      <c r="G70" s="193" t="e">
        <f t="shared" si="14"/>
        <v>#REF!</v>
      </c>
    </row>
    <row r="71" spans="2:7" hidden="1" x14ac:dyDescent="0.3">
      <c r="B71" s="7" t="str">
        <f>'Developer Cashflow'!B40</f>
        <v>Liasoning and Consultancy Cost TDR (Cr)</v>
      </c>
      <c r="C71" s="7">
        <f>'Developer Cashflow'!D40</f>
        <v>0</v>
      </c>
      <c r="D71" s="193" t="e">
        <f>'Land Owner Cashflow'!#REF!</f>
        <v>#REF!</v>
      </c>
      <c r="E71" s="193" t="e">
        <f t="shared" si="13"/>
        <v>#REF!</v>
      </c>
      <c r="F71" s="193">
        <f>MonthlyCashflow!D167</f>
        <v>67.713216119999998</v>
      </c>
      <c r="G71" s="193" t="e">
        <f t="shared" si="14"/>
        <v>#REF!</v>
      </c>
    </row>
    <row r="72" spans="2:7" hidden="1" x14ac:dyDescent="0.3">
      <c r="B72" s="7" t="str">
        <f>'Developer Cashflow'!B41</f>
        <v>EDC TDR</v>
      </c>
      <c r="C72" s="7">
        <f>'Developer Cashflow'!D41</f>
        <v>0</v>
      </c>
      <c r="D72" s="193" t="e">
        <f>'Land Owner Cashflow'!#REF!</f>
        <v>#REF!</v>
      </c>
      <c r="E72" s="193" t="e">
        <f t="shared" si="13"/>
        <v>#REF!</v>
      </c>
      <c r="F72" s="193">
        <f>MonthlyCashflow!D181</f>
        <v>105.24308235394287</v>
      </c>
      <c r="G72" s="193" t="e">
        <f t="shared" si="14"/>
        <v>#REF!</v>
      </c>
    </row>
    <row r="73" spans="2:7" hidden="1" x14ac:dyDescent="0.3">
      <c r="B73" s="7" t="str">
        <f>'Developer Cashflow'!B42</f>
        <v>IAC TDR</v>
      </c>
      <c r="C73" s="7">
        <f>'Developer Cashflow'!D42</f>
        <v>0</v>
      </c>
      <c r="D73" s="193" t="e">
        <f>'Land Owner Cashflow'!#REF!</f>
        <v>#REF!</v>
      </c>
      <c r="E73" s="193" t="e">
        <f t="shared" si="13"/>
        <v>#REF!</v>
      </c>
      <c r="F73" s="7">
        <f>MonthlyCashflow!D182</f>
        <v>28.415632235564573</v>
      </c>
      <c r="G73" s="193" t="e">
        <f t="shared" si="14"/>
        <v>#REF!</v>
      </c>
    </row>
    <row r="74" spans="2:7" hidden="1" x14ac:dyDescent="0.3">
      <c r="B74" s="7" t="str">
        <f>'Developer Cashflow'!B43</f>
        <v>Approval Expenses of Land</v>
      </c>
      <c r="C74" s="7">
        <f>'Developer Cashflow'!D43</f>
        <v>0</v>
      </c>
      <c r="D74" s="193" t="e">
        <f>'Land Owner Cashflow'!#REF!</f>
        <v>#REF!</v>
      </c>
      <c r="E74" s="193" t="e">
        <f>C74+D74</f>
        <v>#REF!</v>
      </c>
      <c r="F74" s="7">
        <f>MonthlyCashflow!D179</f>
        <v>18.206655518394651</v>
      </c>
      <c r="G74" s="193" t="e">
        <f t="shared" si="14"/>
        <v>#REF!</v>
      </c>
    </row>
    <row r="75" spans="2:7" hidden="1" x14ac:dyDescent="0.3">
      <c r="B75" s="7" t="str">
        <f>'Developer Cashflow'!B45</f>
        <v>Scrutiny Fee</v>
      </c>
      <c r="C75" s="7">
        <f>'Developer Cashflow'!D45</f>
        <v>0</v>
      </c>
      <c r="D75" s="193" t="e">
        <f>'Land Owner Cashflow'!#REF!</f>
        <v>#REF!</v>
      </c>
      <c r="E75" s="193" t="e">
        <f t="shared" si="13"/>
        <v>#REF!</v>
      </c>
      <c r="F75" s="7">
        <f>MonthlyCashflow!D168</f>
        <v>11.019295986622076</v>
      </c>
      <c r="G75" s="193" t="e">
        <f t="shared" si="14"/>
        <v>#REF!</v>
      </c>
    </row>
    <row r="76" spans="2:7" hidden="1" x14ac:dyDescent="0.3">
      <c r="B76" s="7" t="str">
        <f>'Developer Cashflow'!B46</f>
        <v>Conversion Charges</v>
      </c>
      <c r="C76" s="7">
        <f>'Developer Cashflow'!D46</f>
        <v>0</v>
      </c>
      <c r="D76" s="193" t="e">
        <f>'Land Owner Cashflow'!#REF!</f>
        <v>#REF!</v>
      </c>
      <c r="E76" s="193" t="e">
        <f t="shared" si="13"/>
        <v>#REF!</v>
      </c>
      <c r="F76" s="7">
        <f>MonthlyCashflow!D160</f>
        <v>16.964339699999996</v>
      </c>
      <c r="G76" s="193" t="e">
        <f t="shared" si="14"/>
        <v>#REF!</v>
      </c>
    </row>
    <row r="77" spans="2:7" hidden="1" x14ac:dyDescent="0.3">
      <c r="C77" s="7">
        <f>SUM(C66:C76)</f>
        <v>0</v>
      </c>
      <c r="D77" s="193" t="e">
        <f>SUM(D66:D76)</f>
        <v>#REF!</v>
      </c>
      <c r="E77" s="193" t="e">
        <f>SUM(E66:E76)</f>
        <v>#REF!</v>
      </c>
    </row>
    <row r="78" spans="2:7" hidden="1" x14ac:dyDescent="0.3"/>
    <row r="79" spans="2:7" hidden="1" x14ac:dyDescent="0.3"/>
    <row r="80" spans="2:7" hidden="1" x14ac:dyDescent="0.3"/>
    <row r="81" spans="4:4" hidden="1" x14ac:dyDescent="0.3"/>
    <row r="82" spans="4:4" hidden="1" x14ac:dyDescent="0.3"/>
    <row r="83" spans="4:4" x14ac:dyDescent="0.3">
      <c r="D83" s="45"/>
    </row>
  </sheetData>
  <conditionalFormatting sqref="A1:XFD3 B57:B61 B63:B64">
    <cfRule type="expression" dxfId="387" priority="186">
      <formula>IF(_xlfn.ISFORMULA(A1), NOT(ISNUMBER(SEARCH("!", _xlfn.FORMULATEXT(A1)))), FALSE)</formula>
    </cfRule>
    <cfRule type="expression" dxfId="386" priority="185">
      <formula>IF(AND(_xlfn.ISFORMULA(A1), ISNUMBER(SEARCH("!", _xlfn.FORMULATEXT(A1)))), TRUE, FALSE)</formula>
    </cfRule>
    <cfRule type="expression" dxfId="385" priority="184">
      <formula>IF(ISNUMBER(FIND("=", _xlfn.FORMULATEXT(A1))), FALSE, ISNUMBER(A1))</formula>
    </cfRule>
  </conditionalFormatting>
  <conditionalFormatting sqref="A1:XFD3">
    <cfRule type="expression" dxfId="384" priority="183">
      <formula>IF(ISNUMBER(FIND("=", _xlfn.FORMULATEXT(A1))), FALSE, ISNUMBER(A1))</formula>
    </cfRule>
    <cfRule type="expression" dxfId="383" priority="181" stopIfTrue="1">
      <formula>IF(_xlfn.ISFORMULA(A1), NOT(ISNUMBER(SEARCH("!", _xlfn.FORMULATEXT(A1)))), FALSE)</formula>
    </cfRule>
    <cfRule type="expression" dxfId="382" priority="182">
      <formula>IF(AND(_xlfn.ISFORMULA(A1), ISNUMBER(SEARCH("!", _xlfn.FORMULATEXT(A1)))), TRUE, FALSE)</formula>
    </cfRule>
  </conditionalFormatting>
  <conditionalFormatting sqref="A1:XFD15 A55:XFD1048576 J15:S54 A16:C16 K16:XFD16 D16:D54 H16:H54 B17:C29 C30:C32 B33:C34 A53:C54 I54:XFD54">
    <cfRule type="expression" dxfId="381" priority="310">
      <formula>IF(AND(_xlfn.ISFORMULA(A1), ISNUMBER(SEARCH("!", _xlfn.FORMULATEXT(A1)))), TRUE, FALSE)</formula>
    </cfRule>
  </conditionalFormatting>
  <conditionalFormatting sqref="A1:XFD15 J15:S54 A16:C16 K16:XFD16 D16:D54 H16:H54 B17:C29 C30:C32 B33:C34 A53:C54 I54:XFD54 A55:XFD1048576 T53:XFD53 I53 E53:G54 E16:G34 I16:I34 T17:XFD34">
    <cfRule type="expression" dxfId="380" priority="311">
      <formula>IF(ISNUMBER(FIND("=", _xlfn.FORMULATEXT(A1))), FALSE, ISNUMBER(A1))</formula>
    </cfRule>
  </conditionalFormatting>
  <conditionalFormatting sqref="A1:XFD15 J15:S54 A16:C16 K16:XFD16 E16:G34 I16:I34 D16:D54 H16:H54 B17:C29 T17:XFD34 C30:C32 B33:C34 I53 T53:XFD53 A53:C54 E53:G54 I54:XFD54 A55:XFD1048576">
    <cfRule type="expression" dxfId="379" priority="312">
      <formula>IF(_xlfn.ISFORMULA(A1), NOT(ISNUMBER(SEARCH("!", _xlfn.FORMULATEXT(A1)))), FALSE)</formula>
    </cfRule>
  </conditionalFormatting>
  <conditionalFormatting sqref="B30:B32">
    <cfRule type="expression" dxfId="378" priority="163" stopIfTrue="1">
      <formula>IF(_xlfn.ISFORMULA(B30), NOT(ISNUMBER(SEARCH("!", _xlfn.FORMULATEXT(B30)))), FALSE)</formula>
    </cfRule>
    <cfRule type="expression" dxfId="377" priority="164">
      <formula>IF(AND(_xlfn.ISFORMULA(B30), ISNUMBER(SEARCH("!", _xlfn.FORMULATEXT(B30)))), TRUE, FALSE)</formula>
    </cfRule>
    <cfRule type="expression" dxfId="376" priority="165">
      <formula>IF(ISNUMBER(FIND("=", _xlfn.FORMULATEXT(B30))), FALSE, ISNUMBER(B30))</formula>
    </cfRule>
  </conditionalFormatting>
  <conditionalFormatting sqref="B35:B37">
    <cfRule type="expression" dxfId="375" priority="6251">
      <formula>IF(_xlfn.ISFORMULA(B35), NOT(ISNUMBER(SEARCH("!", _xlfn.FORMULATEXT(B35)))), FALSE)</formula>
    </cfRule>
    <cfRule type="expression" dxfId="374" priority="6250">
      <formula>IF(AND(_xlfn.ISFORMULA(B35), ISNUMBER(SEARCH("!", _xlfn.FORMULATEXT(B35)))), TRUE, FALSE)</formula>
    </cfRule>
    <cfRule type="expression" dxfId="373" priority="6249">
      <formula>IF(ISNUMBER(FIND("=", _xlfn.FORMULATEXT(XEX1048576))), FALSE, ISNUMBER(XEX1048576))</formula>
    </cfRule>
  </conditionalFormatting>
  <conditionalFormatting sqref="B35:B52 E35:G52 I35:I52 K35:R52 T35:XFD52 C35">
    <cfRule type="expression" dxfId="372" priority="52">
      <formula>IF(ISNUMBER(FIND("=", _xlfn.FORMULATEXT(B35))), FALSE, ISNUMBER(B35))</formula>
    </cfRule>
  </conditionalFormatting>
  <conditionalFormatting sqref="B37:B41">
    <cfRule type="expression" dxfId="371" priority="6107">
      <formula>IF(_xlfn.ISFORMULA(B37), NOT(ISNUMBER(SEARCH("!", _xlfn.FORMULATEXT(B37)))), FALSE)</formula>
    </cfRule>
    <cfRule type="expression" dxfId="370" priority="6105">
      <formula>IF(ISNUMBER(FIND("=", _xlfn.FORMULATEXT(XEX29))), FALSE, ISNUMBER(XEX29))</formula>
    </cfRule>
    <cfRule type="expression" dxfId="369" priority="6106">
      <formula>IF(AND(_xlfn.ISFORMULA(B37), ISNUMBER(SEARCH("!", _xlfn.FORMULATEXT(B37)))), TRUE, FALSE)</formula>
    </cfRule>
  </conditionalFormatting>
  <conditionalFormatting sqref="B38">
    <cfRule type="expression" dxfId="368" priority="6211">
      <formula>IF(AND(_xlfn.ISFORMULA(B38), ISNUMBER(SEARCH("!", _xlfn.FORMULATEXT(B38)))), TRUE, FALSE)</formula>
    </cfRule>
    <cfRule type="expression" dxfId="367" priority="6210">
      <formula>IF(ISNUMBER(FIND("=", _xlfn.FORMULATEXT(XEX62))), FALSE, ISNUMBER(XEX62))</formula>
    </cfRule>
    <cfRule type="expression" dxfId="366" priority="6212">
      <formula>IF(_xlfn.ISFORMULA(B38), NOT(ISNUMBER(SEARCH("!", _xlfn.FORMULATEXT(B38)))), FALSE)</formula>
    </cfRule>
  </conditionalFormatting>
  <conditionalFormatting sqref="B38:B42 B46:B47">
    <cfRule type="expression" dxfId="365" priority="6176">
      <formula>IF(_xlfn.ISFORMULA(B38), NOT(ISNUMBER(SEARCH("!", _xlfn.FORMULATEXT(B38)))), FALSE)</formula>
    </cfRule>
    <cfRule type="expression" dxfId="364" priority="6175">
      <formula>IF(AND(_xlfn.ISFORMULA(B38), ISNUMBER(SEARCH("!", _xlfn.FORMULATEXT(B38)))), TRUE, FALSE)</formula>
    </cfRule>
    <cfRule type="expression" dxfId="363" priority="6174">
      <formula>IF(ISNUMBER(FIND("=", _xlfn.FORMULATEXT(XEX12))), FALSE, ISNUMBER(XEX12))</formula>
    </cfRule>
  </conditionalFormatting>
  <conditionalFormatting sqref="B39">
    <cfRule type="expression" dxfId="362" priority="6190">
      <formula>IF(AND(_xlfn.ISFORMULA(B39), ISNUMBER(SEARCH("!", _xlfn.FORMULATEXT(B39)))), TRUE, FALSE)</formula>
    </cfRule>
    <cfRule type="expression" dxfId="361" priority="6189">
      <formula>IF(ISNUMBER(FIND("=", _xlfn.FORMULATEXT(XEX16))), FALSE, ISNUMBER(XEX16))</formula>
    </cfRule>
    <cfRule type="expression" dxfId="360" priority="6191">
      <formula>IF(_xlfn.ISFORMULA(B39), NOT(ISNUMBER(SEARCH("!", _xlfn.FORMULATEXT(B39)))), FALSE)</formula>
    </cfRule>
  </conditionalFormatting>
  <conditionalFormatting sqref="B39:B40 B44:B47">
    <cfRule type="expression" dxfId="359" priority="6153">
      <formula>IF(ISNUMBER(FIND("=", _xlfn.FORMULATEXT(XEX15))), FALSE, ISNUMBER(XEX15))</formula>
    </cfRule>
    <cfRule type="expression" dxfId="358" priority="6155">
      <formula>IF(_xlfn.ISFORMULA(B39), NOT(ISNUMBER(SEARCH("!", _xlfn.FORMULATEXT(B39)))), FALSE)</formula>
    </cfRule>
    <cfRule type="expression" dxfId="357" priority="6154">
      <formula>IF(AND(_xlfn.ISFORMULA(B39), ISNUMBER(SEARCH("!", _xlfn.FORMULATEXT(B39)))), TRUE, FALSE)</formula>
    </cfRule>
  </conditionalFormatting>
  <conditionalFormatting sqref="B39:B43">
    <cfRule type="expression" dxfId="356" priority="6355">
      <formula>IF(AND(_xlfn.ISFORMULA(B39), ISNUMBER(SEARCH("!", _xlfn.FORMULATEXT(B39)))), TRUE, FALSE)</formula>
    </cfRule>
    <cfRule type="expression" dxfId="355" priority="6354">
      <formula>IF(ISNUMBER(FIND("=", _xlfn.FORMULATEXT(XEX3))), FALSE, ISNUMBER(XEX3))</formula>
    </cfRule>
    <cfRule type="expression" dxfId="354" priority="6356">
      <formula>IF(_xlfn.ISFORMULA(B39), NOT(ISNUMBER(SEARCH("!", _xlfn.FORMULATEXT(B39)))), FALSE)</formula>
    </cfRule>
  </conditionalFormatting>
  <conditionalFormatting sqref="B40:B42">
    <cfRule type="expression" dxfId="353" priority="6279">
      <formula>IF(ISNUMBER(FIND("=", _xlfn.FORMULATEXT(XEX12))), FALSE, ISNUMBER(XEX12))</formula>
    </cfRule>
    <cfRule type="expression" dxfId="352" priority="6281">
      <formula>IF(_xlfn.ISFORMULA(B40), NOT(ISNUMBER(SEARCH("!", _xlfn.FORMULATEXT(B40)))), FALSE)</formula>
    </cfRule>
    <cfRule type="expression" dxfId="351" priority="6280">
      <formula>IF(AND(_xlfn.ISFORMULA(B40), ISNUMBER(SEARCH("!", _xlfn.FORMULATEXT(B40)))), TRUE, FALSE)</formula>
    </cfRule>
  </conditionalFormatting>
  <conditionalFormatting sqref="B40:B47">
    <cfRule type="expression" dxfId="350" priority="6143">
      <formula>IF(_xlfn.ISFORMULA(B40), NOT(ISNUMBER(SEARCH("!", _xlfn.FORMULATEXT(B40)))), FALSE)</formula>
    </cfRule>
    <cfRule type="expression" dxfId="349" priority="6142">
      <formula>IF(AND(_xlfn.ISFORMULA(B40), ISNUMBER(SEARCH("!", _xlfn.FORMULATEXT(B40)))), TRUE, FALSE)</formula>
    </cfRule>
    <cfRule type="expression" dxfId="348" priority="6141">
      <formula>IF(ISNUMBER(FIND("=", _xlfn.FORMULATEXT(XEX35))), FALSE, ISNUMBER(XEX35))</formula>
    </cfRule>
  </conditionalFormatting>
  <conditionalFormatting sqref="B41">
    <cfRule type="expression" dxfId="347" priority="6243">
      <formula>IF(ISNUMBER(FIND("=", _xlfn.FORMULATEXT(XEX7))), FALSE, ISNUMBER(XEX7))</formula>
    </cfRule>
    <cfRule type="expression" dxfId="346" priority="6245">
      <formula>IF(_xlfn.ISFORMULA(B41), NOT(ISNUMBER(SEARCH("!", _xlfn.FORMULATEXT(B41)))), FALSE)</formula>
    </cfRule>
    <cfRule type="expression" dxfId="345" priority="6244">
      <formula>IF(AND(_xlfn.ISFORMULA(B41), ISNUMBER(SEARCH("!", _xlfn.FORMULATEXT(B41)))), TRUE, FALSE)</formula>
    </cfRule>
  </conditionalFormatting>
  <conditionalFormatting sqref="B41:B47">
    <cfRule type="expression" dxfId="344" priority="6113">
      <formula>IF(_xlfn.ISFORMULA(B41), NOT(ISNUMBER(SEARCH("!", _xlfn.FORMULATEXT(B41)))), FALSE)</formula>
    </cfRule>
    <cfRule type="expression" dxfId="343" priority="6112">
      <formula>IF(AND(_xlfn.ISFORMULA(B41), ISNUMBER(SEARCH("!", _xlfn.FORMULATEXT(B41)))), TRUE, FALSE)</formula>
    </cfRule>
    <cfRule type="expression" dxfId="342" priority="6111">
      <formula>IF(ISNUMBER(FIND("=", _xlfn.FORMULATEXT(XEX35))), FALSE, ISNUMBER(XEX35))</formula>
    </cfRule>
  </conditionalFormatting>
  <conditionalFormatting sqref="B42">
    <cfRule type="expression" dxfId="341" priority="6270">
      <formula>IF(ISNUMBER(FIND("=", _xlfn.FORMULATEXT(XEX13))), FALSE, ISNUMBER(XEX13))</formula>
    </cfRule>
    <cfRule type="expression" dxfId="340" priority="6121">
      <formula>IF(AND(_xlfn.ISFORMULA(B42), ISNUMBER(SEARCH("!", _xlfn.FORMULATEXT(B42)))), TRUE, FALSE)</formula>
    </cfRule>
    <cfRule type="expression" dxfId="339" priority="6272">
      <formula>IF(_xlfn.ISFORMULA(B42), NOT(ISNUMBER(SEARCH("!", _xlfn.FORMULATEXT(B42)))), FALSE)</formula>
    </cfRule>
    <cfRule type="expression" dxfId="338" priority="6120">
      <formula>IF(ISNUMBER(FIND("=", _xlfn.FORMULATEXT(XEX27))), FALSE, ISNUMBER(XEX27))</formula>
    </cfRule>
    <cfRule type="expression" dxfId="337" priority="6122">
      <formula>IF(_xlfn.ISFORMULA(B42), NOT(ISNUMBER(SEARCH("!", _xlfn.FORMULATEXT(B42)))), FALSE)</formula>
    </cfRule>
    <cfRule type="expression" dxfId="336" priority="6271">
      <formula>IF(AND(_xlfn.ISFORMULA(B42), ISNUMBER(SEARCH("!", _xlfn.FORMULATEXT(B42)))), TRUE, FALSE)</formula>
    </cfRule>
  </conditionalFormatting>
  <conditionalFormatting sqref="B42:B43 B49">
    <cfRule type="expression" dxfId="335" priority="6204">
      <formula>IF(ISNUMBER(FIND("=", _xlfn.FORMULATEXT(XEX17))), FALSE, ISNUMBER(XEX17))</formula>
    </cfRule>
    <cfRule type="expression" dxfId="334" priority="6206">
      <formula>IF(_xlfn.ISFORMULA(B42), NOT(ISNUMBER(SEARCH("!", _xlfn.FORMULATEXT(B42)))), FALSE)</formula>
    </cfRule>
    <cfRule type="expression" dxfId="333" priority="6205">
      <formula>IF(AND(_xlfn.ISFORMULA(B42), ISNUMBER(SEARCH("!", _xlfn.FORMULATEXT(B42)))), TRUE, FALSE)</formula>
    </cfRule>
  </conditionalFormatting>
  <conditionalFormatting sqref="B42:B45">
    <cfRule type="expression" dxfId="332" priority="6196">
      <formula>IF(AND(_xlfn.ISFORMULA(B42), ISNUMBER(SEARCH("!", _xlfn.FORMULATEXT(B42)))), TRUE, FALSE)</formula>
    </cfRule>
    <cfRule type="expression" dxfId="331" priority="6195">
      <formula>IF(ISNUMBER(FIND("=", _xlfn.FORMULATEXT(XEX15))), FALSE, ISNUMBER(XEX15))</formula>
    </cfRule>
    <cfRule type="expression" dxfId="330" priority="6197">
      <formula>IF(_xlfn.ISFORMULA(B42), NOT(ISNUMBER(SEARCH("!", _xlfn.FORMULATEXT(B42)))), FALSE)</formula>
    </cfRule>
  </conditionalFormatting>
  <conditionalFormatting sqref="B43">
    <cfRule type="expression" dxfId="329" priority="6218">
      <formula>IF(_xlfn.ISFORMULA(B43), NOT(ISNUMBER(SEARCH("!", _xlfn.FORMULATEXT(B43)))), FALSE)</formula>
    </cfRule>
    <cfRule type="expression" dxfId="328" priority="6217">
      <formula>IF(AND(_xlfn.ISFORMULA(B43), ISNUMBER(SEARCH("!", _xlfn.FORMULATEXT(B43)))), TRUE, FALSE)</formula>
    </cfRule>
    <cfRule type="expression" dxfId="327" priority="6216">
      <formula>IF(ISNUMBER(FIND("=", _xlfn.FORMULATEXT(XEX23))), FALSE, ISNUMBER(XEX23))</formula>
    </cfRule>
  </conditionalFormatting>
  <conditionalFormatting sqref="B43:B45">
    <cfRule type="expression" dxfId="326" priority="6258">
      <formula>IF(ISNUMBER(FIND("=", _xlfn.FORMULATEXT(XEX12))), FALSE, ISNUMBER(XEX12))</formula>
    </cfRule>
    <cfRule type="expression" dxfId="325" priority="6259">
      <formula>IF(AND(_xlfn.ISFORMULA(B43), ISNUMBER(SEARCH("!", _xlfn.FORMULATEXT(B43)))), TRUE, FALSE)</formula>
    </cfRule>
    <cfRule type="expression" dxfId="324" priority="6260">
      <formula>IF(_xlfn.ISFORMULA(B43), NOT(ISNUMBER(SEARCH("!", _xlfn.FORMULATEXT(B43)))), FALSE)</formula>
    </cfRule>
  </conditionalFormatting>
  <conditionalFormatting sqref="B43:B47">
    <cfRule type="expression" dxfId="323" priority="6093">
      <formula>IF(ISNUMBER(FIND("=", _xlfn.FORMULATEXT(XEX35))), FALSE, ISNUMBER(XEX35))</formula>
    </cfRule>
    <cfRule type="expression" dxfId="322" priority="6095">
      <formula>IF(_xlfn.ISFORMULA(B43), NOT(ISNUMBER(SEARCH("!", _xlfn.FORMULATEXT(B43)))), FALSE)</formula>
    </cfRule>
    <cfRule type="expression" dxfId="321" priority="6094">
      <formula>IF(AND(_xlfn.ISFORMULA(B43), ISNUMBER(SEARCH("!", _xlfn.FORMULATEXT(B43)))), TRUE, FALSE)</formula>
    </cfRule>
  </conditionalFormatting>
  <conditionalFormatting sqref="B44:B47">
    <cfRule type="expression" dxfId="320" priority="6126">
      <formula>IF(ISNUMBER(FIND("=", _xlfn.FORMULATEXT(XEX35))), FALSE, ISNUMBER(XEX35))</formula>
    </cfRule>
    <cfRule type="expression" dxfId="319" priority="6127">
      <formula>IF(AND(_xlfn.ISFORMULA(B44), ISNUMBER(SEARCH("!", _xlfn.FORMULATEXT(B44)))), TRUE, FALSE)</formula>
    </cfRule>
    <cfRule type="expression" dxfId="318" priority="6128">
      <formula>IF(_xlfn.ISFORMULA(B44), NOT(ISNUMBER(SEARCH("!", _xlfn.FORMULATEXT(B44)))), FALSE)</formula>
    </cfRule>
  </conditionalFormatting>
  <conditionalFormatting sqref="B46:B47">
    <cfRule type="expression" dxfId="317" priority="6232">
      <formula>IF(AND(_xlfn.ISFORMULA(B46), ISNUMBER(SEARCH("!", _xlfn.FORMULATEXT(B46)))), TRUE, FALSE)</formula>
    </cfRule>
    <cfRule type="expression" dxfId="316" priority="6231">
      <formula>IF(ISNUMBER(FIND("=", _xlfn.FORMULATEXT(XEX7))), FALSE, ISNUMBER(XEX7))</formula>
    </cfRule>
    <cfRule type="expression" dxfId="315" priority="6233">
      <formula>IF(_xlfn.ISFORMULA(B46), NOT(ISNUMBER(SEARCH("!", _xlfn.FORMULATEXT(B46)))), FALSE)</formula>
    </cfRule>
  </conditionalFormatting>
  <conditionalFormatting sqref="B48">
    <cfRule type="expression" dxfId="314" priority="6635">
      <formula>IF(_xlfn.ISFORMULA(B48), NOT(ISNUMBER(SEARCH("!", _xlfn.FORMULATEXT(B48)))), FALSE)</formula>
    </cfRule>
    <cfRule type="expression" dxfId="313" priority="6634">
      <formula>IF(AND(_xlfn.ISFORMULA(B48), ISNUMBER(SEARCH("!", _xlfn.FORMULATEXT(B48)))), TRUE, FALSE)</formula>
    </cfRule>
    <cfRule type="expression" dxfId="312" priority="6633">
      <formula>IF(ISNUMBER(FIND("=", _xlfn.FORMULATEXT(XEX27))), FALSE, ISNUMBER(XEX27))</formula>
    </cfRule>
  </conditionalFormatting>
  <conditionalFormatting sqref="B49">
    <cfRule type="expression" dxfId="311" priority="6578">
      <formula>IF(_xlfn.ISFORMULA(B49), NOT(ISNUMBER(SEARCH("!", _xlfn.FORMULATEXT(B49)))), FALSE)</formula>
    </cfRule>
    <cfRule type="expression" dxfId="310" priority="6576">
      <formula>IF(ISNUMBER(FIND("=", _xlfn.FORMULATEXT(XEX26))), FALSE, ISNUMBER(XEX26))</formula>
    </cfRule>
    <cfRule type="expression" dxfId="309" priority="6577">
      <formula>IF(AND(_xlfn.ISFORMULA(B49), ISNUMBER(SEARCH("!", _xlfn.FORMULATEXT(B49)))), TRUE, FALSE)</formula>
    </cfRule>
  </conditionalFormatting>
  <conditionalFormatting sqref="B50:B51 I38 E44:G47 I44:I47 I50:I51">
    <cfRule type="expression" dxfId="308" priority="25">
      <formula>IF(ISNUMBER(FIND("=", _xlfn.FORMULATEXT(XEW6))), FALSE, ISNUMBER(XEW6))</formula>
    </cfRule>
  </conditionalFormatting>
  <conditionalFormatting sqref="B50:B51 K52:R52 T52:XFD52">
    <cfRule type="expression" dxfId="307" priority="22">
      <formula>IF(ISNUMBER(FIND("=", _xlfn.FORMULATEXT(XEW16))), FALSE, ISNUMBER(XEW16))</formula>
    </cfRule>
    <cfRule type="expression" dxfId="306" priority="23">
      <formula>IF(AND(_xlfn.ISFORMULA(B50), ISNUMBER(SEARCH("!", _xlfn.FORMULATEXT(B50)))), TRUE, FALSE)</formula>
    </cfRule>
    <cfRule type="expression" dxfId="305" priority="24">
      <formula>IF(_xlfn.ISFORMULA(B50), NOT(ISNUMBER(SEARCH("!", _xlfn.FORMULATEXT(B50)))), FALSE)</formula>
    </cfRule>
  </conditionalFormatting>
  <conditionalFormatting sqref="B50:B51">
    <cfRule type="expression" dxfId="304" priority="6592">
      <formula>IF(AND(_xlfn.ISFORMULA(B50), ISNUMBER(SEARCH("!", _xlfn.FORMULATEXT(B50)))), TRUE, FALSE)</formula>
    </cfRule>
    <cfRule type="expression" dxfId="303" priority="150">
      <formula>IF(_xlfn.ISFORMULA(B50), NOT(ISNUMBER(SEARCH("!", _xlfn.FORMULATEXT(B50)))), FALSE)</formula>
    </cfRule>
    <cfRule type="expression" dxfId="302" priority="6591">
      <formula>IF(ISNUMBER(FIND("=", _xlfn.FORMULATEXT(XEW42))), FALSE, ISNUMBER(XEW42))</formula>
    </cfRule>
    <cfRule type="expression" dxfId="301" priority="94">
      <formula>IF(ISNUMBER(FIND("=", _xlfn.FORMULATEXT(XEW28))), FALSE, ISNUMBER(XEW28))</formula>
    </cfRule>
    <cfRule type="expression" dxfId="300" priority="95">
      <formula>IF(AND(_xlfn.ISFORMULA(B50), ISNUMBER(SEARCH("!", _xlfn.FORMULATEXT(B50)))), TRUE, FALSE)</formula>
    </cfRule>
    <cfRule type="expression" dxfId="299" priority="96">
      <formula>IF(_xlfn.ISFORMULA(B50), NOT(ISNUMBER(SEARCH("!", _xlfn.FORMULATEXT(B50)))), FALSE)</formula>
    </cfRule>
    <cfRule type="expression" dxfId="298" priority="6593">
      <formula>IF(_xlfn.ISFORMULA(B50), NOT(ISNUMBER(SEARCH("!", _xlfn.FORMULATEXT(B50)))), FALSE)</formula>
    </cfRule>
    <cfRule type="expression" dxfId="297" priority="148">
      <formula>IF(ISNUMBER(FIND("=", _xlfn.FORMULATEXT(XEW8))), FALSE, ISNUMBER(XEW8))</formula>
    </cfRule>
    <cfRule type="expression" dxfId="296" priority="149">
      <formula>IF(AND(_xlfn.ISFORMULA(B50), ISNUMBER(SEARCH("!", _xlfn.FORMULATEXT(B50)))), TRUE, FALSE)</formula>
    </cfRule>
  </conditionalFormatting>
  <conditionalFormatting sqref="B50:B52 E46:G47 I46:I47">
    <cfRule type="expression" dxfId="295" priority="67">
      <formula>IF(ISNUMBER(FIND("=", _xlfn.FORMULATEXT(XEW31))), FALSE, ISNUMBER(XEW31))</formula>
    </cfRule>
  </conditionalFormatting>
  <conditionalFormatting sqref="B50:B52 E49:G49 I49">
    <cfRule type="expression" dxfId="294" priority="28">
      <formula>IF(ISNUMBER(FIND("=", _xlfn.FORMULATEXT(XEW26))), FALSE, ISNUMBER(XEW26))</formula>
    </cfRule>
  </conditionalFormatting>
  <conditionalFormatting sqref="B50:B52 E50:G51 I50:I51">
    <cfRule type="expression" dxfId="293" priority="130">
      <formula>IF(ISNUMBER(FIND("=", _xlfn.FORMULATEXT(XEW7))), FALSE, ISNUMBER(XEW7))</formula>
    </cfRule>
  </conditionalFormatting>
  <conditionalFormatting sqref="B50:B52 E50:G52 I50:I52 K52:R52 T52:XFD52">
    <cfRule type="expression" dxfId="292" priority="6394">
      <formula>IF(AND(_xlfn.ISFORMULA(B50), ISNUMBER(SEARCH("!", _xlfn.FORMULATEXT(B50)))), TRUE, FALSE)</formula>
    </cfRule>
    <cfRule type="expression" dxfId="291" priority="6395">
      <formula>IF(_xlfn.ISFORMULA(B50), NOT(ISNUMBER(SEARCH("!", _xlfn.FORMULATEXT(B50)))), FALSE)</formula>
    </cfRule>
  </conditionalFormatting>
  <conditionalFormatting sqref="B50:B52 E52:G52 I52 K52:R52 T52:XFD52">
    <cfRule type="expression" dxfId="290" priority="6583">
      <formula>IF(AND(_xlfn.ISFORMULA(B50), ISNUMBER(SEARCH("!", _xlfn.FORMULATEXT(B50)))), TRUE, FALSE)</formula>
    </cfRule>
    <cfRule type="expression" dxfId="289" priority="6582">
      <formula>IF(ISNUMBER(FIND("=", _xlfn.FORMULATEXT(XEW39))), FALSE, ISNUMBER(XEW39))</formula>
    </cfRule>
    <cfRule type="expression" dxfId="288" priority="6584">
      <formula>IF(_xlfn.ISFORMULA(B50), NOT(ISNUMBER(SEARCH("!", _xlfn.FORMULATEXT(B50)))), FALSE)</formula>
    </cfRule>
  </conditionalFormatting>
  <conditionalFormatting sqref="B50:B52 E52:G52 I52">
    <cfRule type="expression" dxfId="287" priority="66">
      <formula>IF(_xlfn.ISFORMULA(B50), NOT(ISNUMBER(SEARCH("!", _xlfn.FORMULATEXT(B50)))), FALSE)</formula>
    </cfRule>
    <cfRule type="expression" dxfId="286" priority="65">
      <formula>IF(AND(_xlfn.ISFORMULA(B50), ISNUMBER(SEARCH("!", _xlfn.FORMULATEXT(B50)))), TRUE, FALSE)</formula>
    </cfRule>
    <cfRule type="expression" dxfId="285" priority="64">
      <formula>IF(ISNUMBER(FIND("=", _xlfn.FORMULATEXT(XEW36))), FALSE, ISNUMBER(XEW36))</formula>
    </cfRule>
  </conditionalFormatting>
  <conditionalFormatting sqref="B50:B52 I37 I43 E50:G51 I50:I51 K37:R47 T37:XFD47 E43:G43">
    <cfRule type="expression" dxfId="284" priority="151">
      <formula>IF(ISNUMBER(FIND("=", _xlfn.FORMULATEXT(XEW7))), FALSE, ISNUMBER(XEW7))</formula>
    </cfRule>
  </conditionalFormatting>
  <conditionalFormatting sqref="B50:B52 I41:I47 E41:G43 E52:G52 I52 FP52">
    <cfRule type="expression" dxfId="283" priority="97">
      <formula>IF(ISNUMBER(FIND("=", _xlfn.FORMULATEXT(XEW12))), FALSE, ISNUMBER(XEW12))</formula>
    </cfRule>
  </conditionalFormatting>
  <conditionalFormatting sqref="B52 E52 I52 K52:R52 T52:FP52">
    <cfRule type="expression" dxfId="282" priority="6801">
      <formula>IF(ISNUMBER(FIND("=", _xlfn.FORMULATEXT(XEW14))), FALSE, ISNUMBER(XEW14))</formula>
    </cfRule>
    <cfRule type="expression" dxfId="281" priority="6802">
      <formula>IF(AND(_xlfn.ISFORMULA(B52), ISNUMBER(SEARCH("!", _xlfn.FORMULATEXT(B52)))), TRUE, FALSE)</formula>
    </cfRule>
    <cfRule type="expression" dxfId="280" priority="6803">
      <formula>IF(_xlfn.ISFORMULA(B52), NOT(ISNUMBER(SEARCH("!", _xlfn.FORMULATEXT(B52)))), FALSE)</formula>
    </cfRule>
  </conditionalFormatting>
  <conditionalFormatting sqref="B52 E42:G42 I42:I43">
    <cfRule type="expression" dxfId="279" priority="133">
      <formula>IF(ISNUMBER(FIND("=", _xlfn.FORMULATEXT(XEW7))), FALSE, ISNUMBER(XEW7))</formula>
    </cfRule>
  </conditionalFormatting>
  <conditionalFormatting sqref="B52 E52:G52 I52">
    <cfRule type="expression" dxfId="278" priority="6789">
      <formula>IF(ISNUMBER(FIND("=", _xlfn.FORMULATEXT(XEW21))), FALSE, ISNUMBER(XEW21))</formula>
    </cfRule>
    <cfRule type="expression" dxfId="277" priority="6790">
      <formula>IF(AND(_xlfn.ISFORMULA(B52), ISNUMBER(SEARCH("!", _xlfn.FORMULATEXT(B52)))), TRUE, FALSE)</formula>
    </cfRule>
    <cfRule type="expression" dxfId="276" priority="6791">
      <formula>IF(_xlfn.ISFORMULA(B52), NOT(ISNUMBER(SEARCH("!", _xlfn.FORMULATEXT(B52)))), FALSE)</formula>
    </cfRule>
    <cfRule type="expression" dxfId="275" priority="6760">
      <formula>IF(AND(_xlfn.ISFORMULA(B52), ISNUMBER(SEARCH("!", _xlfn.FORMULATEXT(B52)))), TRUE, FALSE)</formula>
    </cfRule>
    <cfRule type="expression" dxfId="274" priority="6761">
      <formula>IF(_xlfn.ISFORMULA(B52), NOT(ISNUMBER(SEARCH("!", _xlfn.FORMULATEXT(B52)))), FALSE)</formula>
    </cfRule>
  </conditionalFormatting>
  <conditionalFormatting sqref="B52 I52 E52:G52">
    <cfRule type="expression" dxfId="273" priority="6759">
      <formula>IF(ISNUMBER(FIND("=", _xlfn.FORMULATEXT(XEW8))), FALSE, ISNUMBER(XEW8))</formula>
    </cfRule>
  </conditionalFormatting>
  <conditionalFormatting sqref="B52 I52 K50:R51 T50:XFD51">
    <cfRule type="expression" dxfId="272" priority="6621">
      <formula>IF(ISNUMBER(FIND("=", _xlfn.FORMULATEXT(XEW17))), FALSE, ISNUMBER(XEW17))</formula>
    </cfRule>
  </conditionalFormatting>
  <conditionalFormatting sqref="B167:B183">
    <cfRule type="expression" dxfId="271" priority="1916">
      <formula>IF(_xlfn.ISFORMULA(B167), NOT(ISNUMBER(SEARCH("!", _xlfn.FORMULATEXT(B167)))), FALSE)</formula>
    </cfRule>
    <cfRule type="expression" dxfId="270" priority="1915">
      <formula>IF(ISNUMBER(FIND("=", _xlfn.FORMULATEXT(B167))), FALSE, ISNUMBER(B167))</formula>
    </cfRule>
    <cfRule type="expression" dxfId="269" priority="1914">
      <formula>IF(AND(_xlfn.ISFORMULA(XET150), ISNUMBER(SEARCH("!", _xlfn.FORMULATEXT(XET150)))), TRUE, FALSE)</formula>
    </cfRule>
  </conditionalFormatting>
  <conditionalFormatting sqref="B64:C77">
    <cfRule type="expression" dxfId="268" priority="530">
      <formula>IF(ISNUMBER(FIND("=", _xlfn.FORMULATEXT(B64))), FALSE, ISNUMBER(B64))</formula>
    </cfRule>
    <cfRule type="expression" dxfId="267" priority="529">
      <formula>IF(AND(_xlfn.ISFORMULA(A12), ISNUMBER(SEARCH("!", _xlfn.FORMULATEXT(A12)))), TRUE, FALSE)</formula>
    </cfRule>
    <cfRule type="expression" dxfId="266" priority="531">
      <formula>IF(_xlfn.ISFORMULA(B64), NOT(ISNUMBER(SEARCH("!", _xlfn.FORMULATEXT(B64)))), FALSE)</formula>
    </cfRule>
  </conditionalFormatting>
  <conditionalFormatting sqref="B75:C77">
    <cfRule type="expression" dxfId="265" priority="521">
      <formula>IF(ISNUMBER(FIND("=", _xlfn.FORMULATEXT(B75))), FALSE, ISNUMBER(B75))</formula>
    </cfRule>
    <cfRule type="expression" dxfId="264" priority="520">
      <formula>IF(AND(_xlfn.ISFORMULA(A56), ISNUMBER(SEARCH("!", _xlfn.FORMULATEXT(A56)))), TRUE, FALSE)</formula>
    </cfRule>
    <cfRule type="expression" dxfId="263" priority="522">
      <formula>IF(_xlfn.ISFORMULA(B75), NOT(ISNUMBER(SEARCH("!", _xlfn.FORMULATEXT(B75)))), FALSE)</formula>
    </cfRule>
  </conditionalFormatting>
  <conditionalFormatting sqref="B77:C82">
    <cfRule type="expression" dxfId="262" priority="509">
      <formula>IF(ISNUMBER(FIND("=", _xlfn.FORMULATEXT(B77))), FALSE, ISNUMBER(B77))</formula>
    </cfRule>
    <cfRule type="expression" dxfId="261" priority="508">
      <formula>IF(AND(_xlfn.ISFORMULA(A60), ISNUMBER(SEARCH("!", _xlfn.FORMULATEXT(A60)))), TRUE, FALSE)</formula>
    </cfRule>
    <cfRule type="expression" dxfId="260" priority="510">
      <formula>IF(_xlfn.ISFORMULA(B77), NOT(ISNUMBER(SEARCH("!", _xlfn.FORMULATEXT(B77)))), FALSE)</formula>
    </cfRule>
  </conditionalFormatting>
  <conditionalFormatting sqref="B1:E3">
    <cfRule type="expression" dxfId="259" priority="609">
      <formula>IF(_xlfn.ISFORMULA(B1), NOT(ISNUMBER(SEARCH("!", _xlfn.FORMULATEXT(B1)))), FALSE)</formula>
    </cfRule>
    <cfRule type="expression" dxfId="258" priority="608">
      <formula>IF(AND(_xlfn.ISFORMULA(B1), ISNUMBER(SEARCH("!", _xlfn.FORMULATEXT(B1)))), TRUE, FALSE)</formula>
    </cfRule>
    <cfRule type="expression" dxfId="257" priority="607">
      <formula>IF(ISNUMBER(FIND("=", _xlfn.FORMULATEXT(XFA1048575))), FALSE, ISNUMBER(XFA1048575))</formula>
    </cfRule>
  </conditionalFormatting>
  <conditionalFormatting sqref="C35 B35:B47">
    <cfRule type="expression" dxfId="256" priority="166" stopIfTrue="1">
      <formula>IF(_xlfn.ISFORMULA(B35), NOT(ISNUMBER(SEARCH("!", _xlfn.FORMULATEXT(B35)))), FALSE)</formula>
    </cfRule>
    <cfRule type="expression" dxfId="255" priority="168">
      <formula>IF(ISNUMBER(FIND("=", _xlfn.FORMULATEXT(B35))), FALSE, ISNUMBER(B35))</formula>
    </cfRule>
    <cfRule type="expression" dxfId="254" priority="167">
      <formula>IF(AND(_xlfn.ISFORMULA(B35), ISNUMBER(SEARCH("!", _xlfn.FORMULATEXT(B35)))), TRUE, FALSE)</formula>
    </cfRule>
  </conditionalFormatting>
  <conditionalFormatting sqref="C35 B35:B52 E35:G52 I35:I52 K35:R52 T35:XFD52">
    <cfRule type="expression" dxfId="253" priority="53">
      <formula>IF(AND(_xlfn.ISFORMULA(B35), ISNUMBER(SEARCH("!", _xlfn.FORMULATEXT(B35)))), TRUE, FALSE)</formula>
    </cfRule>
    <cfRule type="expression" dxfId="252" priority="54">
      <formula>IF(_xlfn.ISFORMULA(B35), NOT(ISNUMBER(SEARCH("!", _xlfn.FORMULATEXT(B35)))), FALSE)</formula>
    </cfRule>
  </conditionalFormatting>
  <conditionalFormatting sqref="C60:C63">
    <cfRule type="expression" dxfId="251" priority="538">
      <formula>IF(AND(_xlfn.ISFORMULA(#REF!), ISNUMBER(SEARCH("!", _xlfn.FORMULATEXT(#REF!)))), TRUE, FALSE)</formula>
    </cfRule>
    <cfRule type="expression" dxfId="250" priority="540">
      <formula>IF(_xlfn.ISFORMULA(C60), NOT(ISNUMBER(SEARCH("!", _xlfn.FORMULATEXT(C60)))), FALSE)</formula>
    </cfRule>
    <cfRule type="expression" dxfId="249" priority="539">
      <formula>IF(ISNUMBER(FIND("=", _xlfn.FORMULATEXT(C60))), FALSE, ISNUMBER(C60))</formula>
    </cfRule>
  </conditionalFormatting>
  <conditionalFormatting sqref="D60:E74">
    <cfRule type="expression" dxfId="248" priority="6080">
      <formula>IF(_xlfn.ISFORMULA(D60), NOT(ISNUMBER(SEARCH("!", _xlfn.FORMULATEXT(D60)))), FALSE)</formula>
    </cfRule>
    <cfRule type="expression" dxfId="247" priority="6078">
      <formula>IF(AND(_xlfn.ISFORMULA(B8), ISNUMBER(SEARCH("!", _xlfn.FORMULATEXT(B8)))), TRUE, FALSE)</formula>
    </cfRule>
    <cfRule type="expression" dxfId="246" priority="6079">
      <formula>IF(ISNUMBER(FIND("=", _xlfn.FORMULATEXT(D60))), FALSE, ISNUMBER(D60))</formula>
    </cfRule>
  </conditionalFormatting>
  <conditionalFormatting sqref="D75:E76">
    <cfRule type="expression" dxfId="245" priority="466">
      <formula>IF(AND(_xlfn.ISFORMULA(B56), ISNUMBER(SEARCH("!", _xlfn.FORMULATEXT(B56)))), TRUE, FALSE)</formula>
    </cfRule>
    <cfRule type="expression" dxfId="244" priority="467">
      <formula>IF(ISNUMBER(FIND("=", _xlfn.FORMULATEXT(D75))), FALSE, ISNUMBER(D75))</formula>
    </cfRule>
    <cfRule type="expression" dxfId="243" priority="468">
      <formula>IF(_xlfn.ISFORMULA(D75), NOT(ISNUMBER(SEARCH("!", _xlfn.FORMULATEXT(D75)))), FALSE)</formula>
    </cfRule>
  </conditionalFormatting>
  <conditionalFormatting sqref="D77:E82 D167:E1048576">
    <cfRule type="expression" dxfId="242" priority="438">
      <formula>IF(_xlfn.ISFORMULA(D77), NOT(ISNUMBER(SEARCH("!", _xlfn.FORMULATEXT(D77)))), FALSE)</formula>
    </cfRule>
    <cfRule type="expression" dxfId="241" priority="437">
      <formula>IF(ISNUMBER(FIND("=", _xlfn.FORMULATEXT(D77))), FALSE, ISNUMBER(D77))</formula>
    </cfRule>
    <cfRule type="expression" dxfId="240" priority="436">
      <formula>IF(AND(_xlfn.ISFORMULA(B60), ISNUMBER(SEARCH("!", _xlfn.FORMULATEXT(B60)))), TRUE, FALSE)</formula>
    </cfRule>
  </conditionalFormatting>
  <conditionalFormatting sqref="E46:E47 I46:I47 K46:R47 T46:FP47">
    <cfRule type="expression" dxfId="239" priority="6446">
      <formula>IF(_xlfn.ISFORMULA(E46), NOT(ISNUMBER(SEARCH("!", _xlfn.FORMULATEXT(E46)))), FALSE)</formula>
    </cfRule>
    <cfRule type="expression" dxfId="238" priority="6444">
      <formula>IF(ISNUMBER(FIND("=", _xlfn.FORMULATEXT(XEZ12))), FALSE, ISNUMBER(XEZ12))</formula>
    </cfRule>
    <cfRule type="expression" dxfId="237" priority="6445">
      <formula>IF(AND(_xlfn.ISFORMULA(E46), ISNUMBER(SEARCH("!", _xlfn.FORMULATEXT(E46)))), TRUE, FALSE)</formula>
    </cfRule>
  </conditionalFormatting>
  <conditionalFormatting sqref="E67:E76">
    <cfRule type="expression" dxfId="236" priority="672">
      <formula>IF(_xlfn.ISFORMULA(E67), NOT(ISNUMBER(SEARCH("!", _xlfn.FORMULATEXT(E67)))), FALSE)</formula>
    </cfRule>
    <cfRule type="expression" dxfId="235" priority="671">
      <formula>IF(ISNUMBER(FIND("=", _xlfn.FORMULATEXT(E67))), FALSE, ISNUMBER(E67))</formula>
    </cfRule>
    <cfRule type="expression" dxfId="234" priority="670">
      <formula>IF(AND(_xlfn.ISFORMULA(C17), ISNUMBER(SEARCH("!", _xlfn.FORMULATEXT(C17)))), TRUE, FALSE)</formula>
    </cfRule>
  </conditionalFormatting>
  <conditionalFormatting sqref="E20:F32">
    <cfRule type="expression" dxfId="233" priority="432">
      <formula>IF(_xlfn.ISFORMULA(E20), NOT(ISNUMBER(SEARCH("!", _xlfn.FORMULATEXT(E20)))), FALSE)</formula>
    </cfRule>
    <cfRule type="expression" dxfId="232" priority="430">
      <formula>IF(AND(_xlfn.ISFORMULA(#REF!), ISNUMBER(SEARCH("!", _xlfn.FORMULATEXT(#REF!)))), TRUE, FALSE)</formula>
    </cfRule>
    <cfRule type="expression" dxfId="231" priority="431">
      <formula>IF(ISNUMBER(FIND("=", _xlfn.FORMULATEXT(E20))), FALSE, ISNUMBER(E20))</formula>
    </cfRule>
  </conditionalFormatting>
  <conditionalFormatting sqref="E27:F32">
    <cfRule type="expression" dxfId="230" priority="443">
      <formula>IF(ISNUMBER(FIND("=", _xlfn.FORMULATEXT(E27))), FALSE, ISNUMBER(E27))</formula>
    </cfRule>
    <cfRule type="expression" dxfId="229" priority="444">
      <formula>IF(_xlfn.ISFORMULA(E27), NOT(ISNUMBER(SEARCH("!", _xlfn.FORMULATEXT(E27)))), FALSE)</formula>
    </cfRule>
    <cfRule type="expression" dxfId="228" priority="442">
      <formula>IF(AND(_xlfn.ISFORMULA(#REF!), ISNUMBER(SEARCH("!", _xlfn.FORMULATEXT(#REF!)))), TRUE, FALSE)</formula>
    </cfRule>
  </conditionalFormatting>
  <conditionalFormatting sqref="E31:F32">
    <cfRule type="expression" dxfId="227" priority="460">
      <formula>IF(AND(_xlfn.ISFORMULA(#REF!), ISNUMBER(SEARCH("!", _xlfn.FORMULATEXT(#REF!)))), TRUE, FALSE)</formula>
    </cfRule>
    <cfRule type="expression" dxfId="226" priority="461">
      <formula>IF(ISNUMBER(FIND("=", _xlfn.FORMULATEXT(E31))), FALSE, ISNUMBER(E31))</formula>
    </cfRule>
    <cfRule type="expression" dxfId="225" priority="462">
      <formula>IF(_xlfn.ISFORMULA(E31), NOT(ISNUMBER(SEARCH("!", _xlfn.FORMULATEXT(E31)))), FALSE)</formula>
    </cfRule>
  </conditionalFormatting>
  <conditionalFormatting sqref="E32:F34">
    <cfRule type="expression" dxfId="224" priority="449">
      <formula>IF(ISNUMBER(FIND("=", _xlfn.FORMULATEXT(E32))), FALSE, ISNUMBER(E32))</formula>
    </cfRule>
    <cfRule type="expression" dxfId="223" priority="448">
      <formula>IF(AND(_xlfn.ISFORMULA(#REF!), ISNUMBER(SEARCH("!", _xlfn.FORMULATEXT(#REF!)))), TRUE, FALSE)</formula>
    </cfRule>
    <cfRule type="expression" dxfId="222" priority="450">
      <formula>IF(_xlfn.ISFORMULA(E32), NOT(ISNUMBER(SEARCH("!", _xlfn.FORMULATEXT(E32)))), FALSE)</formula>
    </cfRule>
  </conditionalFormatting>
  <conditionalFormatting sqref="E53:F54 D55:F59 E58:S58 C167:C1048576 B184:B1048576">
    <cfRule type="expression" dxfId="221" priority="426">
      <formula>IF(_xlfn.ISFORMULA(B53), NOT(ISNUMBER(SEARCH("!", _xlfn.FORMULATEXT(B53)))), FALSE)</formula>
    </cfRule>
    <cfRule type="expression" dxfId="220" priority="425">
      <formula>IF(ISNUMBER(FIND("=", _xlfn.FORMULATEXT(B53))), FALSE, ISNUMBER(B53))</formula>
    </cfRule>
    <cfRule type="expression" dxfId="219" priority="424">
      <formula>IF(AND(_xlfn.ISFORMULA(#REF!), ISNUMBER(SEARCH("!", _xlfn.FORMULATEXT(#REF!)))), TRUE, FALSE)</formula>
    </cfRule>
  </conditionalFormatting>
  <conditionalFormatting sqref="E16:G35 I16:I35 T17:XFD35 K35:R35">
    <cfRule type="expression" dxfId="218" priority="71">
      <formula>IF(AND(_xlfn.ISFORMULA(E16), ISNUMBER(SEARCH("!", _xlfn.FORMULATEXT(E16)))), TRUE, FALSE)</formula>
    </cfRule>
  </conditionalFormatting>
  <conditionalFormatting sqref="E35:G35 I35 K35:R35 T35:XFD35">
    <cfRule type="expression" dxfId="217" priority="72">
      <formula>IF(_xlfn.ISFORMULA(E35), NOT(ISNUMBER(SEARCH("!", _xlfn.FORMULATEXT(E35)))), FALSE)</formula>
    </cfRule>
    <cfRule type="expression" dxfId="216" priority="70">
      <formula>IF(ISNUMBER(FIND("=", _xlfn.FORMULATEXT(XEZ20))), FALSE, ISNUMBER(XEZ20))</formula>
    </cfRule>
  </conditionalFormatting>
  <conditionalFormatting sqref="E36:G38 I36:I38">
    <cfRule type="expression" dxfId="215" priority="138">
      <formula>IF(_xlfn.ISFORMULA(E36), NOT(ISNUMBER(SEARCH("!", _xlfn.FORMULATEXT(E36)))), FALSE)</formula>
    </cfRule>
    <cfRule type="expression" dxfId="214" priority="136">
      <formula>IF(ISNUMBER(FIND("=", _xlfn.FORMULATEXT(XEZ1048576))), FALSE, ISNUMBER(XEZ1048576))</formula>
    </cfRule>
    <cfRule type="expression" dxfId="213" priority="137">
      <formula>IF(AND(_xlfn.ISFORMULA(E36), ISNUMBER(SEARCH("!", _xlfn.FORMULATEXT(E36)))), TRUE, FALSE)</formula>
    </cfRule>
  </conditionalFormatting>
  <conditionalFormatting sqref="E36:G47 I36:I47 K36:R47 T36:XFD47 B52">
    <cfRule type="expression" dxfId="212" priority="45">
      <formula>IF(_xlfn.ISFORMULA(B36), NOT(ISNUMBER(SEARCH("!", _xlfn.FORMULATEXT(B36)))), FALSE)</formula>
    </cfRule>
    <cfRule type="expression" dxfId="211" priority="44">
      <formula>IF(AND(_xlfn.ISFORMULA(B36), ISNUMBER(SEARCH("!", _xlfn.FORMULATEXT(B36)))), TRUE, FALSE)</formula>
    </cfRule>
  </conditionalFormatting>
  <conditionalFormatting sqref="E38:G42 I38:I42 K38:R47 T38:XFD47 E44:G47 I44:I47 B50:B52 I50:I51 E50:G51">
    <cfRule type="expression" dxfId="210" priority="46">
      <formula>IF(ISNUMBER(FIND("=", _xlfn.FORMULATEXT(XEW29))), FALSE, ISNUMBER(XEW29))</formula>
    </cfRule>
  </conditionalFormatting>
  <conditionalFormatting sqref="E38:G42 I38:I42 K38:R47 T38:XFD47 E44:G47 I44:I47 E50:G51 I50:I51 B50:B52">
    <cfRule type="expression" dxfId="209" priority="48">
      <formula>IF(_xlfn.ISFORMULA(B38), NOT(ISNUMBER(SEARCH("!", _xlfn.FORMULATEXT(B38)))), FALSE)</formula>
    </cfRule>
    <cfRule type="expression" dxfId="208" priority="47">
      <formula>IF(AND(_xlfn.ISFORMULA(B38), ISNUMBER(SEARCH("!", _xlfn.FORMULATEXT(B38)))), TRUE, FALSE)</formula>
    </cfRule>
  </conditionalFormatting>
  <conditionalFormatting sqref="E39:G39 I39">
    <cfRule type="expression" dxfId="207" priority="103">
      <formula>IF(ISNUMBER(FIND("=", _xlfn.FORMULATEXT(XEZ62))), FALSE, ISNUMBER(XEZ62))</formula>
    </cfRule>
    <cfRule type="expression" dxfId="206" priority="105">
      <formula>IF(_xlfn.ISFORMULA(E39), NOT(ISNUMBER(SEARCH("!", _xlfn.FORMULATEXT(E39)))), FALSE)</formula>
    </cfRule>
    <cfRule type="expression" dxfId="205" priority="104">
      <formula>IF(AND(_xlfn.ISFORMULA(E39), ISNUMBER(SEARCH("!", _xlfn.FORMULATEXT(E39)))), TRUE, FALSE)</formula>
    </cfRule>
  </conditionalFormatting>
  <conditionalFormatting sqref="E39:G43 I39:I43 B50:B52">
    <cfRule type="expression" dxfId="204" priority="81">
      <formula>IF(_xlfn.ISFORMULA(B39), NOT(ISNUMBER(SEARCH("!", _xlfn.FORMULATEXT(B39)))), FALSE)</formula>
    </cfRule>
    <cfRule type="expression" dxfId="203" priority="80">
      <formula>IF(AND(_xlfn.ISFORMULA(B39), ISNUMBER(SEARCH("!", _xlfn.FORMULATEXT(B39)))), TRUE, FALSE)</formula>
    </cfRule>
    <cfRule type="expression" dxfId="202" priority="79">
      <formula>IF(ISNUMBER(FIND("=", _xlfn.FORMULATEXT(XEW12))), FALSE, ISNUMBER(XEW12))</formula>
    </cfRule>
  </conditionalFormatting>
  <conditionalFormatting sqref="E40:G40 I40 B52">
    <cfRule type="expression" dxfId="201" priority="84">
      <formula>IF(_xlfn.ISFORMULA(B40), NOT(ISNUMBER(SEARCH("!", _xlfn.FORMULATEXT(B40)))), FALSE)</formula>
    </cfRule>
    <cfRule type="expression" dxfId="200" priority="83">
      <formula>IF(AND(_xlfn.ISFORMULA(B40), ISNUMBER(SEARCH("!", _xlfn.FORMULATEXT(B40)))), TRUE, FALSE)</formula>
    </cfRule>
    <cfRule type="expression" dxfId="199" priority="82">
      <formula>IF(ISNUMBER(FIND("=", _xlfn.FORMULATEXT(XEW16))), FALSE, ISNUMBER(XEW16))</formula>
    </cfRule>
  </conditionalFormatting>
  <conditionalFormatting sqref="E40:G41 I40:I41 FP40:FP47 E45:G47 I45:I47 E49:G49 I49 B50:B51">
    <cfRule type="expression" dxfId="198" priority="36">
      <formula>IF(_xlfn.ISFORMULA(B40), NOT(ISNUMBER(SEARCH("!", _xlfn.FORMULATEXT(B40)))), FALSE)</formula>
    </cfRule>
    <cfRule type="expression" dxfId="197" priority="35">
      <formula>IF(AND(_xlfn.ISFORMULA(B40), ISNUMBER(SEARCH("!", _xlfn.FORMULATEXT(B40)))), TRUE, FALSE)</formula>
    </cfRule>
  </conditionalFormatting>
  <conditionalFormatting sqref="E40:G44 I40:I44 B50:B51 E50:E51 I50:I51 K50:R51 T50:FP51">
    <cfRule type="expression" dxfId="196" priority="6332">
      <formula>IF(_xlfn.ISFORMULA(B40), NOT(ISNUMBER(SEARCH("!", _xlfn.FORMULATEXT(B40)))), FALSE)</formula>
    </cfRule>
    <cfRule type="expression" dxfId="195" priority="6331">
      <formula>IF(AND(_xlfn.ISFORMULA(B40), ISNUMBER(SEARCH("!", _xlfn.FORMULATEXT(B40)))), TRUE, FALSE)</formula>
    </cfRule>
  </conditionalFormatting>
  <conditionalFormatting sqref="E41:G43 I41:I47 B50:B52 E52:G52 I52 FP52">
    <cfRule type="expression" dxfId="194" priority="99">
      <formula>IF(_xlfn.ISFORMULA(B41), NOT(ISNUMBER(SEARCH("!", _xlfn.FORMULATEXT(B41)))), FALSE)</formula>
    </cfRule>
  </conditionalFormatting>
  <conditionalFormatting sqref="E41:G43 I41:I47 B50:B52 FP52 I52:I53 E52:G54">
    <cfRule type="expression" dxfId="193" priority="98">
      <formula>IF(AND(_xlfn.ISFORMULA(B41), ISNUMBER(SEARCH("!", _xlfn.FORMULATEXT(B41)))), TRUE, FALSE)</formula>
    </cfRule>
  </conditionalFormatting>
  <conditionalFormatting sqref="E41:G47 I41:I47">
    <cfRule type="expression" dxfId="192" priority="6399">
      <formula>IF(ISNUMBER(FIND("=", _xlfn.FORMULATEXT(XEZ35))), FALSE, ISNUMBER(XEZ35))</formula>
    </cfRule>
    <cfRule type="expression" dxfId="191" priority="6401">
      <formula>IF(_xlfn.ISFORMULA(E41), NOT(ISNUMBER(SEARCH("!", _xlfn.FORMULATEXT(E41)))), FALSE)</formula>
    </cfRule>
    <cfRule type="expression" dxfId="190" priority="6400">
      <formula>IF(AND(_xlfn.ISFORMULA(E41), ISNUMBER(SEARCH("!", _xlfn.FORMULATEXT(E41)))), TRUE, FALSE)</formula>
    </cfRule>
  </conditionalFormatting>
  <conditionalFormatting sqref="E42:G42 I42:I43 B52">
    <cfRule type="expression" dxfId="189" priority="135">
      <formula>IF(_xlfn.ISFORMULA(B42), NOT(ISNUMBER(SEARCH("!", _xlfn.FORMULATEXT(B42)))), FALSE)</formula>
    </cfRule>
    <cfRule type="expression" dxfId="188" priority="134">
      <formula>IF(AND(_xlfn.ISFORMULA(B42), ISNUMBER(SEARCH("!", _xlfn.FORMULATEXT(B42)))), TRUE, FALSE)</formula>
    </cfRule>
  </conditionalFormatting>
  <conditionalFormatting sqref="E42:G47 I42:I47 K39:R47 T39:XFD47">
    <cfRule type="expression" dxfId="187" priority="73">
      <formula>IF(ISNUMBER(FIND("=", _xlfn.FORMULATEXT(XEZ32))), FALSE, ISNUMBER(XEZ32))</formula>
    </cfRule>
  </conditionalFormatting>
  <conditionalFormatting sqref="E43:G44 I43:I44 B50:B52">
    <cfRule type="expression" dxfId="186" priority="76">
      <formula>IF(ISNUMBER(FIND("=", _xlfn.FORMULATEXT(XEW17))), FALSE, ISNUMBER(XEW17))</formula>
    </cfRule>
    <cfRule type="expression" dxfId="185" priority="78">
      <formula>IF(_xlfn.ISFORMULA(B43), NOT(ISNUMBER(SEARCH("!", _xlfn.FORMULATEXT(B43)))), FALSE)</formula>
    </cfRule>
    <cfRule type="expression" dxfId="184" priority="77">
      <formula>IF(AND(_xlfn.ISFORMULA(B43), ISNUMBER(SEARCH("!", _xlfn.FORMULATEXT(B43)))), TRUE, FALSE)</formula>
    </cfRule>
  </conditionalFormatting>
  <conditionalFormatting sqref="E44:G44 I44 E48:G48 I48">
    <cfRule type="expression" dxfId="183" priority="90">
      <formula>IF(_xlfn.ISFORMULA(E44), NOT(ISNUMBER(SEARCH("!", _xlfn.FORMULATEXT(E44)))), FALSE)</formula>
    </cfRule>
    <cfRule type="expression" dxfId="182" priority="88">
      <formula>IF(ISNUMBER(FIND("=", _xlfn.FORMULATEXT(XEZ23))), FALSE, ISNUMBER(XEZ23))</formula>
    </cfRule>
    <cfRule type="expression" dxfId="181" priority="89">
      <formula>IF(AND(_xlfn.ISFORMULA(E44), ISNUMBER(SEARCH("!", _xlfn.FORMULATEXT(E44)))), TRUE, FALSE)</formula>
    </cfRule>
  </conditionalFormatting>
  <conditionalFormatting sqref="E45:G47 I45:I47 B50:B52 E50:G52 I50:I52 K50:R51 T50:XFD51">
    <cfRule type="expression" dxfId="180" priority="49">
      <formula>IF(ISNUMBER(FIND("=", _xlfn.FORMULATEXT(XEW35))), FALSE, ISNUMBER(XEW35))</formula>
    </cfRule>
  </conditionalFormatting>
  <conditionalFormatting sqref="E45:G47 I45:I47 K50:R51 T50:XFD51 B50:B52 E50:G52 I50:I52">
    <cfRule type="expression" dxfId="179" priority="51">
      <formula>IF(_xlfn.ISFORMULA(B45), NOT(ISNUMBER(SEARCH("!", _xlfn.FORMULATEXT(B45)))), FALSE)</formula>
    </cfRule>
    <cfRule type="expression" dxfId="178" priority="50">
      <formula>IF(AND(_xlfn.ISFORMULA(B45), ISNUMBER(SEARCH("!", _xlfn.FORMULATEXT(B45)))), TRUE, FALSE)</formula>
    </cfRule>
  </conditionalFormatting>
  <conditionalFormatting sqref="E46:G47 I46:I47 B50:B52">
    <cfRule type="expression" dxfId="177" priority="68">
      <formula>IF(AND(_xlfn.ISFORMULA(B46), ISNUMBER(SEARCH("!", _xlfn.FORMULATEXT(B46)))), TRUE, FALSE)</formula>
    </cfRule>
    <cfRule type="expression" dxfId="176" priority="69">
      <formula>IF(_xlfn.ISFORMULA(B46), NOT(ISNUMBER(SEARCH("!", _xlfn.FORMULATEXT(B46)))), FALSE)</formula>
    </cfRule>
  </conditionalFormatting>
  <conditionalFormatting sqref="E49:G49 I49 B50:B51 E45:G47 I45:I47 E40:G41 I40:I41 FP40:FP47">
    <cfRule type="expression" dxfId="175" priority="34">
      <formula>IF(ISNUMBER(FIND("=", _xlfn.FORMULATEXT(XEW15))), FALSE, ISNUMBER(XEW15))</formula>
    </cfRule>
  </conditionalFormatting>
  <conditionalFormatting sqref="E49:G49 I49 B50:B52">
    <cfRule type="expression" dxfId="174" priority="30">
      <formula>IF(_xlfn.ISFORMULA(B49), NOT(ISNUMBER(SEARCH("!", _xlfn.FORMULATEXT(B49)))), FALSE)</formula>
    </cfRule>
    <cfRule type="expression" dxfId="173" priority="29">
      <formula>IF(AND(_xlfn.ISFORMULA(B49), ISNUMBER(SEARCH("!", _xlfn.FORMULATEXT(B49)))), TRUE, FALSE)</formula>
    </cfRule>
  </conditionalFormatting>
  <conditionalFormatting sqref="E50:G51 I50:I51 B50:B52">
    <cfRule type="expression" dxfId="172" priority="132">
      <formula>IF(_xlfn.ISFORMULA(B50), NOT(ISNUMBER(SEARCH("!", _xlfn.FORMULATEXT(B50)))), FALSE)</formula>
    </cfRule>
    <cfRule type="expression" dxfId="171" priority="131">
      <formula>IF(AND(_xlfn.ISFORMULA(B50), ISNUMBER(SEARCH("!", _xlfn.FORMULATEXT(B50)))), TRUE, FALSE)</formula>
    </cfRule>
  </conditionalFormatting>
  <conditionalFormatting sqref="E50:G51 I50:I51 K50:R51 T50:XFD51 B50:B52">
    <cfRule type="expression" dxfId="170" priority="6362">
      <formula>IF(_xlfn.ISFORMULA(B50), NOT(ISNUMBER(SEARCH("!", _xlfn.FORMULATEXT(B50)))), FALSE)</formula>
    </cfRule>
    <cfRule type="expression" dxfId="169" priority="6361">
      <formula>IF(AND(_xlfn.ISFORMULA(B50), ISNUMBER(SEARCH("!", _xlfn.FORMULATEXT(B50)))), TRUE, FALSE)</formula>
    </cfRule>
    <cfRule type="expression" dxfId="168" priority="6360">
      <formula>IF(ISNUMBER(FIND("=", _xlfn.FORMULATEXT(XEW38))), FALSE, ISNUMBER(XEW38))</formula>
    </cfRule>
  </conditionalFormatting>
  <conditionalFormatting sqref="E50:G51 I50:I51">
    <cfRule type="expression" dxfId="167" priority="6425">
      <formula>IF(_xlfn.ISFORMULA(E50), NOT(ISNUMBER(SEARCH("!", _xlfn.FORMULATEXT(E50)))), FALSE)</formula>
    </cfRule>
    <cfRule type="expression" dxfId="166" priority="6424">
      <formula>IF(AND(_xlfn.ISFORMULA(E50), ISNUMBER(SEARCH("!", _xlfn.FORMULATEXT(E50)))), TRUE, FALSE)</formula>
    </cfRule>
    <cfRule type="expression" dxfId="165" priority="6423">
      <formula>IF(ISNUMBER(FIND("=", _xlfn.FORMULATEXT(XEZ32))), FALSE, ISNUMBER(XEZ32))</formula>
    </cfRule>
  </conditionalFormatting>
  <conditionalFormatting sqref="E50:G52 I50:I52 B50:B52 K52:R52 T52:XFD52">
    <cfRule type="expression" dxfId="164" priority="6393">
      <formula>IF(ISNUMBER(FIND("=", _xlfn.FORMULATEXT(XEW37))), FALSE, ISNUMBER(XEW37))</formula>
    </cfRule>
  </conditionalFormatting>
  <conditionalFormatting sqref="E52:G52 I52 K52:R52 T52:XFD52">
    <cfRule type="expression" dxfId="163" priority="6855">
      <formula>IF(ISNUMBER(FIND("=", _xlfn.FORMULATEXT(XEZ32))), FALSE, ISNUMBER(XEZ32))</formula>
    </cfRule>
    <cfRule type="expression" dxfId="162" priority="6857">
      <formula>IF(_xlfn.ISFORMULA(E52), NOT(ISNUMBER(SEARCH("!", _xlfn.FORMULATEXT(E52)))), FALSE)</formula>
    </cfRule>
    <cfRule type="expression" dxfId="161" priority="6856">
      <formula>IF(AND(_xlfn.ISFORMULA(E52), ISNUMBER(SEARCH("!", _xlfn.FORMULATEXT(E52)))), TRUE, FALSE)</formula>
    </cfRule>
  </conditionalFormatting>
  <conditionalFormatting sqref="F1:F3">
    <cfRule type="expression" dxfId="160" priority="604">
      <formula>IF(ISNUMBER(FIND("=", _xlfn.FORMULATEXT(XFD1048575))), FALSE, ISNUMBER(XFD1048575))</formula>
    </cfRule>
    <cfRule type="expression" dxfId="159" priority="605">
      <formula>IF(AND(_xlfn.ISFORMULA(F1), ISNUMBER(SEARCH("!", _xlfn.FORMULATEXT(F1)))), TRUE, FALSE)</formula>
    </cfRule>
    <cfRule type="expression" dxfId="158" priority="606">
      <formula>IF(_xlfn.ISFORMULA(F1), NOT(ISNUMBER(SEARCH("!", _xlfn.FORMULATEXT(F1)))), FALSE)</formula>
    </cfRule>
  </conditionalFormatting>
  <conditionalFormatting sqref="F60:F74">
    <cfRule type="expression" dxfId="157" priority="6086">
      <formula>IF(_xlfn.ISFORMULA(F60), NOT(ISNUMBER(SEARCH("!", _xlfn.FORMULATEXT(F60)))), FALSE)</formula>
    </cfRule>
    <cfRule type="expression" dxfId="156" priority="6085">
      <formula>IF(ISNUMBER(FIND("=", _xlfn.FORMULATEXT(F60))), FALSE, ISNUMBER(F60))</formula>
    </cfRule>
    <cfRule type="expression" dxfId="155" priority="6084">
      <formula>IF(AND(_xlfn.ISFORMULA(C8), ISNUMBER(SEARCH("!", _xlfn.FORMULATEXT(C8)))), TRUE, FALSE)</formula>
    </cfRule>
  </conditionalFormatting>
  <conditionalFormatting sqref="F75:F76">
    <cfRule type="expression" dxfId="154" priority="519">
      <formula>IF(_xlfn.ISFORMULA(F75), NOT(ISNUMBER(SEARCH("!", _xlfn.FORMULATEXT(F75)))), FALSE)</formula>
    </cfRule>
    <cfRule type="expression" dxfId="153" priority="518">
      <formula>IF(ISNUMBER(FIND("=", _xlfn.FORMULATEXT(F75))), FALSE, ISNUMBER(F75))</formula>
    </cfRule>
    <cfRule type="expression" dxfId="152" priority="517">
      <formula>IF(AND(_xlfn.ISFORMULA(C56), ISNUMBER(SEARCH("!", _xlfn.FORMULATEXT(C56)))), TRUE, FALSE)</formula>
    </cfRule>
  </conditionalFormatting>
  <conditionalFormatting sqref="F77:F82 F167:F1048576">
    <cfRule type="expression" dxfId="151" priority="505">
      <formula>IF(AND(_xlfn.ISFORMULA(C60), ISNUMBER(SEARCH("!", _xlfn.FORMULATEXT(C60)))), TRUE, FALSE)</formula>
    </cfRule>
    <cfRule type="expression" dxfId="150" priority="506">
      <formula>IF(ISNUMBER(FIND("=", _xlfn.FORMULATEXT(F77))), FALSE, ISNUMBER(F77))</formula>
    </cfRule>
    <cfRule type="expression" dxfId="149" priority="507">
      <formula>IF(_xlfn.ISFORMULA(F77), NOT(ISNUMBER(SEARCH("!", _xlfn.FORMULATEXT(F77)))), FALSE)</formula>
    </cfRule>
  </conditionalFormatting>
  <conditionalFormatting sqref="G1:G3">
    <cfRule type="expression" dxfId="148" priority="600">
      <formula>IF(_xlfn.ISFORMULA(G1), NOT(ISNUMBER(SEARCH("!", _xlfn.FORMULATEXT(G1)))), FALSE)</formula>
    </cfRule>
    <cfRule type="expression" dxfId="147" priority="598">
      <formula>IF(ISNUMBER(FIND("=", _xlfn.FORMULATEXT(XFD1048575))), FALSE, ISNUMBER(XFD1048575))</formula>
    </cfRule>
    <cfRule type="expression" dxfId="146" priority="599">
      <formula>IF(AND(_xlfn.ISFORMULA(G1), ISNUMBER(SEARCH("!", _xlfn.FORMULATEXT(G1)))), TRUE, FALSE)</formula>
    </cfRule>
  </conditionalFormatting>
  <conditionalFormatting sqref="G56:G58">
    <cfRule type="expression" dxfId="145" priority="427">
      <formula>IF(AND(_xlfn.ISFORMULA(B6), ISNUMBER(SEARCH("!", _xlfn.FORMULATEXT(B6)))), TRUE, FALSE)</formula>
    </cfRule>
    <cfRule type="expression" dxfId="144" priority="429">
      <formula>IF(_xlfn.ISFORMULA(G56), NOT(ISNUMBER(SEARCH("!", _xlfn.FORMULATEXT(G56)))), FALSE)</formula>
    </cfRule>
    <cfRule type="expression" dxfId="143" priority="428">
      <formula>IF(ISNUMBER(FIND("=", _xlfn.FORMULATEXT(G56))), FALSE, ISNUMBER(G56))</formula>
    </cfRule>
  </conditionalFormatting>
  <conditionalFormatting sqref="G59">
    <cfRule type="expression" dxfId="142" priority="489">
      <formula>IF(_xlfn.ISFORMULA(G59), NOT(ISNUMBER(SEARCH("!", _xlfn.FORMULATEXT(G59)))), FALSE)</formula>
    </cfRule>
    <cfRule type="expression" dxfId="141" priority="487">
      <formula>IF(AND(_xlfn.ISFORMULA(B8), ISNUMBER(SEARCH("!", _xlfn.FORMULATEXT(B8)))), TRUE, FALSE)</formula>
    </cfRule>
    <cfRule type="expression" dxfId="140" priority="488">
      <formula>IF(ISNUMBER(FIND("=", _xlfn.FORMULATEXT(G59))), FALSE, ISNUMBER(G59))</formula>
    </cfRule>
  </conditionalFormatting>
  <conditionalFormatting sqref="G60:G76">
    <cfRule type="expression" dxfId="139" priority="6083">
      <formula>IF(_xlfn.ISFORMULA(G60), NOT(ISNUMBER(SEARCH("!", _xlfn.FORMULATEXT(G60)))), FALSE)</formula>
    </cfRule>
    <cfRule type="expression" dxfId="138" priority="6081">
      <formula>IF(AND(_xlfn.ISFORMULA(B8), ISNUMBER(SEARCH("!", _xlfn.FORMULATEXT(B8)))), TRUE, FALSE)</formula>
    </cfRule>
    <cfRule type="expression" dxfId="137" priority="6082">
      <formula>IF(ISNUMBER(FIND("=", _xlfn.FORMULATEXT(G60))), FALSE, ISNUMBER(G60))</formula>
    </cfRule>
  </conditionalFormatting>
  <conditionalFormatting sqref="G75:G76">
    <cfRule type="expression" dxfId="136" priority="463">
      <formula>IF(AND(_xlfn.ISFORMULA(B56), ISNUMBER(SEARCH("!", _xlfn.FORMULATEXT(B56)))), TRUE, FALSE)</formula>
    </cfRule>
    <cfRule type="expression" dxfId="135" priority="464">
      <formula>IF(ISNUMBER(FIND("=", _xlfn.FORMULATEXT(G75))), FALSE, ISNUMBER(G75))</formula>
    </cfRule>
    <cfRule type="expression" dxfId="134" priority="465">
      <formula>IF(_xlfn.ISFORMULA(G75), NOT(ISNUMBER(SEARCH("!", _xlfn.FORMULATEXT(G75)))), FALSE)</formula>
    </cfRule>
  </conditionalFormatting>
  <conditionalFormatting sqref="G77:G82 G167:G1048576">
    <cfRule type="expression" dxfId="133" priority="435">
      <formula>IF(_xlfn.ISFORMULA(G77), NOT(ISNUMBER(SEARCH("!", _xlfn.FORMULATEXT(G77)))), FALSE)</formula>
    </cfRule>
    <cfRule type="expression" dxfId="132" priority="433">
      <formula>IF(AND(_xlfn.ISFORMULA(B60), ISNUMBER(SEARCH("!", _xlfn.FORMULATEXT(B60)))), TRUE, FALSE)</formula>
    </cfRule>
    <cfRule type="expression" dxfId="131" priority="434">
      <formula>IF(ISNUMBER(FIND("=", _xlfn.FORMULATEXT(G77))), FALSE, ISNUMBER(G77))</formula>
    </cfRule>
  </conditionalFormatting>
  <conditionalFormatting sqref="H1:I3">
    <cfRule type="expression" dxfId="130" priority="596">
      <formula>IF(AND(_xlfn.ISFORMULA(H1), ISNUMBER(SEARCH("!", _xlfn.FORMULATEXT(H1)))), TRUE, FALSE)</formula>
    </cfRule>
    <cfRule type="expression" dxfId="129" priority="595">
      <formula>IF(ISNUMBER(FIND("=", _xlfn.FORMULATEXT(XFD1048575))), FALSE, ISNUMBER(XFD1048575))</formula>
    </cfRule>
    <cfRule type="expression" dxfId="128" priority="597">
      <formula>IF(_xlfn.ISFORMULA(H1), NOT(ISNUMBER(SEARCH("!", _xlfn.FORMULATEXT(H1)))), FALSE)</formula>
    </cfRule>
  </conditionalFormatting>
  <conditionalFormatting sqref="I36:I47 K36:R47 T36:XFD47 E36:G47 B52">
    <cfRule type="expression" dxfId="127" priority="43">
      <formula>IF(ISNUMBER(FIND("=", _xlfn.FORMULATEXT(XEW20))), FALSE, ISNUMBER(XEW20))</formula>
    </cfRule>
  </conditionalFormatting>
  <conditionalFormatting sqref="I37 K37:R37 T37:XFD37">
    <cfRule type="expression" dxfId="126" priority="37">
      <formula>IF(ISNUMBER(FIND("=", _xlfn.FORMULATEXT(XFD54))), FALSE, ISNUMBER(XFD54))</formula>
    </cfRule>
    <cfRule type="expression" dxfId="125" priority="38">
      <formula>IF(AND(_xlfn.ISFORMULA(I37), ISNUMBER(SEARCH("!", _xlfn.FORMULATEXT(I37)))), TRUE, FALSE)</formula>
    </cfRule>
    <cfRule type="expression" dxfId="124" priority="39">
      <formula>IF(_xlfn.ISFORMULA(I37), NOT(ISNUMBER(SEARCH("!", _xlfn.FORMULATEXT(I37)))), FALSE)</formula>
    </cfRule>
  </conditionalFormatting>
  <conditionalFormatting sqref="I37 K37:R47 T37:XFD47 E43:G43 I43 E50:G51 I50:I51 B50:B52">
    <cfRule type="expression" dxfId="123" priority="153">
      <formula>IF(_xlfn.ISFORMULA(B37), NOT(ISNUMBER(SEARCH("!", _xlfn.FORMULATEXT(B37)))), FALSE)</formula>
    </cfRule>
    <cfRule type="expression" dxfId="122" priority="152">
      <formula>IF(AND(_xlfn.ISFORMULA(B37), ISNUMBER(SEARCH("!", _xlfn.FORMULATEXT(B37)))), TRUE, FALSE)</formula>
    </cfRule>
  </conditionalFormatting>
  <conditionalFormatting sqref="I38 E44:G47 I44:I47 B50:B51 I50:I51">
    <cfRule type="expression" dxfId="121" priority="27">
      <formula>IF(_xlfn.ISFORMULA(B38), NOT(ISNUMBER(SEARCH("!", _xlfn.FORMULATEXT(B38)))), FALSE)</formula>
    </cfRule>
    <cfRule type="expression" dxfId="120" priority="26">
      <formula>IF(AND(_xlfn.ISFORMULA(B38), ISNUMBER(SEARCH("!", _xlfn.FORMULATEXT(B38)))), TRUE, FALSE)</formula>
    </cfRule>
  </conditionalFormatting>
  <conditionalFormatting sqref="I39 K40:R47 T40:XFD47 K50:R52 T50:XFD52">
    <cfRule type="expression" dxfId="119" priority="126">
      <formula>IF(_xlfn.ISFORMULA(I39), NOT(ISNUMBER(SEARCH("!", _xlfn.FORMULATEXT(I39)))), FALSE)</formula>
    </cfRule>
  </conditionalFormatting>
  <conditionalFormatting sqref="I39 K40:R47 T40:XFD47 K50:R52 T50:XFD53">
    <cfRule type="expression" dxfId="118" priority="125">
      <formula>IF(AND(_xlfn.ISFORMULA(I39), ISNUMBER(SEARCH("!", _xlfn.FORMULATEXT(I39)))), TRUE, FALSE)</formula>
    </cfRule>
  </conditionalFormatting>
  <conditionalFormatting sqref="I40:I47 B50:B52 E43:G47 E50:G51 I50:I51 FP50:FP51">
    <cfRule type="expression" dxfId="117" priority="85">
      <formula>IF(ISNUMBER(FIND("=", _xlfn.FORMULATEXT(XEW12))), FALSE, ISNUMBER(XEW12))</formula>
    </cfRule>
  </conditionalFormatting>
  <conditionalFormatting sqref="I40:I47 E43:G47 E50:G51 I50:I51 FP50:FP51 B50:B52">
    <cfRule type="expression" dxfId="116" priority="86">
      <formula>IF(AND(_xlfn.ISFORMULA(B40), ISNUMBER(SEARCH("!", _xlfn.FORMULATEXT(B40)))), TRUE, FALSE)</formula>
    </cfRule>
    <cfRule type="expression" dxfId="115" priority="87">
      <formula>IF(_xlfn.ISFORMULA(B40), NOT(ISNUMBER(SEARCH("!", _xlfn.FORMULATEXT(B40)))), FALSE)</formula>
    </cfRule>
  </conditionalFormatting>
  <conditionalFormatting sqref="J56:T56">
    <cfRule type="expression" dxfId="114" priority="547">
      <formula>IF(AND(_xlfn.ISFORMULA(C6), ISNUMBER(SEARCH("!", _xlfn.FORMULATEXT(C6)))), TRUE, FALSE)</formula>
    </cfRule>
    <cfRule type="expression" dxfId="113" priority="548">
      <formula>IF(ISNUMBER(FIND("=", _xlfn.FORMULATEXT(J56))), FALSE, ISNUMBER(J56))</formula>
    </cfRule>
    <cfRule type="expression" dxfId="112" priority="549">
      <formula>IF(_xlfn.ISFORMULA(J56), NOT(ISNUMBER(SEARCH("!", _xlfn.FORMULATEXT(J56)))), FALSE)</formula>
    </cfRule>
  </conditionalFormatting>
  <conditionalFormatting sqref="J1:XFD3">
    <cfRule type="expression" dxfId="111" priority="592">
      <formula>IF(ISNUMBER(FIND("=", _xlfn.FORMULATEXT(A1048575))), FALSE, ISNUMBER(A1048575))</formula>
    </cfRule>
    <cfRule type="expression" dxfId="110" priority="593">
      <formula>IF(AND(_xlfn.ISFORMULA(J1), ISNUMBER(SEARCH("!", _xlfn.FORMULATEXT(J1)))), TRUE, FALSE)</formula>
    </cfRule>
    <cfRule type="expression" dxfId="109" priority="594">
      <formula>IF(_xlfn.ISFORMULA(J1), NOT(ISNUMBER(SEARCH("!", _xlfn.FORMULATEXT(J1)))), FALSE)</formula>
    </cfRule>
  </conditionalFormatting>
  <conditionalFormatting sqref="K39:R47 T39:XFD47 E42:G47 I42:I47">
    <cfRule type="expression" dxfId="108" priority="75">
      <formula>IF(_xlfn.ISFORMULA(E39), NOT(ISNUMBER(SEARCH("!", _xlfn.FORMULATEXT(E39)))), FALSE)</formula>
    </cfRule>
    <cfRule type="expression" dxfId="107" priority="74">
      <formula>IF(AND(_xlfn.ISFORMULA(E39), ISNUMBER(SEARCH("!", _xlfn.FORMULATEXT(E39)))), TRUE, FALSE)</formula>
    </cfRule>
  </conditionalFormatting>
  <conditionalFormatting sqref="K43:R43 T43:XFD43">
    <cfRule type="expression" dxfId="106" priority="58">
      <formula>IF(ISNUMBER(FIND("=", _xlfn.FORMULATEXT(B33))), FALSE, ISNUMBER(B33))</formula>
    </cfRule>
    <cfRule type="expression" dxfId="105" priority="60">
      <formula>IF(_xlfn.ISFORMULA(K43), NOT(ISNUMBER(SEARCH("!", _xlfn.FORMULATEXT(K43)))), FALSE)</formula>
    </cfRule>
    <cfRule type="expression" dxfId="104" priority="59">
      <formula>IF(AND(_xlfn.ISFORMULA(K43), ISNUMBER(SEARCH("!", _xlfn.FORMULATEXT(K43)))), TRUE, FALSE)</formula>
    </cfRule>
  </conditionalFormatting>
  <conditionalFormatting sqref="K48:R49 T48:XFD49">
    <cfRule type="expression" dxfId="103" priority="18">
      <formula>IF(_xlfn.ISFORMULA(K48), NOT(ISNUMBER(SEARCH("!", _xlfn.FORMULATEXT(K48)))), FALSE)</formula>
    </cfRule>
    <cfRule type="expression" dxfId="102" priority="16">
      <formula>IF(ISNUMBER(FIND("=", _xlfn.FORMULATEXT(B27))), FALSE, ISNUMBER(B27))</formula>
    </cfRule>
    <cfRule type="expression" dxfId="101" priority="17">
      <formula>IF(AND(_xlfn.ISFORMULA(K48), ISNUMBER(SEARCH("!", _xlfn.FORMULATEXT(K48)))), TRUE, FALSE)</formula>
    </cfRule>
  </conditionalFormatting>
  <conditionalFormatting sqref="K50:R51 E40:G44 I40:I44 B50:B51 E50:E51 I50:I51 T50:FP51">
    <cfRule type="expression" dxfId="100" priority="6330">
      <formula>IF(ISNUMBER(FIND("=", _xlfn.FORMULATEXT(XEW3))), FALSE, ISNUMBER(XEW3))</formula>
    </cfRule>
  </conditionalFormatting>
  <conditionalFormatting sqref="K50:R51 T50:XFD51 B52 I52">
    <cfRule type="expression" dxfId="99" priority="6622">
      <formula>IF(AND(_xlfn.ISFORMULA(B50), ISNUMBER(SEARCH("!", _xlfn.FORMULATEXT(B50)))), TRUE, FALSE)</formula>
    </cfRule>
    <cfRule type="expression" dxfId="98" priority="6623">
      <formula>IF(_xlfn.ISFORMULA(B50), NOT(ISNUMBER(SEARCH("!", _xlfn.FORMULATEXT(B50)))), FALSE)</formula>
    </cfRule>
  </conditionalFormatting>
  <conditionalFormatting sqref="K50:R51 T50:XFD51 E50:G52 I50:I52">
    <cfRule type="expression" dxfId="97" priority="6388">
      <formula>IF(AND(_xlfn.ISFORMULA(E50), ISNUMBER(SEARCH("!", _xlfn.FORMULATEXT(E50)))), TRUE, FALSE)</formula>
    </cfRule>
    <cfRule type="expression" dxfId="96" priority="6387">
      <formula>IF(ISNUMBER(FIND("=", _xlfn.FORMULATEXT(XEZ31))), FALSE, ISNUMBER(XEZ31))</formula>
    </cfRule>
    <cfRule type="expression" dxfId="95" priority="6389">
      <formula>IF(_xlfn.ISFORMULA(E50), NOT(ISNUMBER(SEARCH("!", _xlfn.FORMULATEXT(E50)))), FALSE)</formula>
    </cfRule>
  </conditionalFormatting>
  <conditionalFormatting sqref="K50:R51 T50:XFD51">
    <cfRule type="expression" dxfId="94" priority="6744">
      <formula>IF(ISNUMBER(FIND("=", _xlfn.FORMULATEXT(B54))), FALSE, ISNUMBER(B54))</formula>
    </cfRule>
    <cfRule type="expression" dxfId="93" priority="6745">
      <formula>IF(AND(_xlfn.ISFORMULA(K50), ISNUMBER(SEARCH("!", _xlfn.FORMULATEXT(K50)))), TRUE, FALSE)</formula>
    </cfRule>
    <cfRule type="expression" dxfId="92" priority="6746">
      <formula>IF(_xlfn.ISFORMULA(K50), NOT(ISNUMBER(SEARCH("!", _xlfn.FORMULATEXT(K50)))), FALSE)</formula>
    </cfRule>
  </conditionalFormatting>
  <conditionalFormatting sqref="K50:R52 T50:XFD52 I39 K40:R47 T40:XFD47">
    <cfRule type="expression" dxfId="91" priority="124">
      <formula>IF(ISNUMBER(FIND("=", _xlfn.FORMULATEXT(#REF!))), FALSE, ISNUMBER(#REF!))</formula>
    </cfRule>
  </conditionalFormatting>
  <conditionalFormatting sqref="K52:R52 T52:XFD52">
    <cfRule type="expression" dxfId="90" priority="122">
      <formula>IF(AND(_xlfn.ISFORMULA(K52), ISNUMBER(SEARCH("!", _xlfn.FORMULATEXT(K52)))), TRUE, FALSE)</formula>
    </cfRule>
    <cfRule type="expression" dxfId="89" priority="123">
      <formula>IF(_xlfn.ISFORMULA(K52), NOT(ISNUMBER(SEARCH("!", _xlfn.FORMULATEXT(K52)))), FALSE)</formula>
    </cfRule>
  </conditionalFormatting>
  <conditionalFormatting sqref="T52:XFD52 K52:R52">
    <cfRule type="expression" dxfId="88" priority="121">
      <formula>IF(ISNUMBER(FIND("=", _xlfn.FORMULATEXT(B55))), FALSE, ISNUMBER(B55))</formula>
    </cfRule>
  </conditionalFormatting>
  <pageMargins left="0.7" right="0.7" top="0.75" bottom="0.75" header="0.3" footer="0.3"/>
  <pageSetup orientation="portrait" r:id="rId1"/>
  <ignoredErrors>
    <ignoredError sqref="D9" formula="1"/>
  </ignoredError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F980D-DA07-454A-BEB1-7996FB601DDA}">
  <sheetPr>
    <pageSetUpPr fitToPage="1"/>
  </sheetPr>
  <dimension ref="A1:HE107"/>
  <sheetViews>
    <sheetView zoomScaleNormal="100" workbookViewId="0">
      <pane xSplit="6" ySplit="6" topLeftCell="G39" activePane="bottomRight" state="frozen"/>
      <selection pane="topRight" activeCell="F1" sqref="F1"/>
      <selection pane="bottomLeft" activeCell="A5" sqref="A5"/>
      <selection pane="bottomRight" activeCell="G30" sqref="G30"/>
    </sheetView>
  </sheetViews>
  <sheetFormatPr defaultRowHeight="15.6" outlineLevelRow="1" x14ac:dyDescent="0.3"/>
  <cols>
    <col min="1" max="1" width="8.88671875" style="7"/>
    <col min="2" max="2" width="34.6640625" style="7" customWidth="1"/>
    <col min="3" max="3" width="14.77734375" style="7" customWidth="1"/>
    <col min="4" max="4" width="15.33203125" style="7" customWidth="1"/>
    <col min="5" max="5" width="35.77734375" style="7" customWidth="1"/>
    <col min="6" max="6" width="13.109375" style="7" customWidth="1"/>
    <col min="7" max="7" width="22.109375" style="7" customWidth="1"/>
    <col min="8" max="8" width="23" style="7" customWidth="1"/>
    <col min="9" max="16384" width="8.88671875" style="7"/>
  </cols>
  <sheetData>
    <row r="1" spans="1:213" x14ac:dyDescent="0.3">
      <c r="A1" s="640" t="s">
        <v>674</v>
      </c>
      <c r="B1" s="640"/>
      <c r="C1" s="640"/>
      <c r="D1" s="640"/>
      <c r="E1" s="640"/>
      <c r="F1" s="640"/>
    </row>
    <row r="3" spans="1:213" x14ac:dyDescent="0.3">
      <c r="A3" s="79"/>
      <c r="B3" s="431" t="s">
        <v>673</v>
      </c>
      <c r="C3" s="190"/>
      <c r="D3" s="190"/>
      <c r="E3" s="190"/>
      <c r="F3" s="190"/>
      <c r="G3" s="190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  <c r="BW3" s="191"/>
      <c r="BX3" s="191"/>
      <c r="BY3" s="191"/>
      <c r="BZ3" s="191"/>
      <c r="CA3" s="191"/>
      <c r="CB3" s="191"/>
      <c r="CC3" s="191"/>
      <c r="CD3" s="191"/>
      <c r="CE3" s="191"/>
      <c r="CF3" s="191"/>
      <c r="CG3" s="191"/>
      <c r="CH3" s="191"/>
      <c r="CI3" s="191"/>
      <c r="CJ3" s="191"/>
      <c r="CK3" s="191"/>
      <c r="CL3" s="191"/>
      <c r="CM3" s="191"/>
      <c r="CN3" s="191"/>
      <c r="CO3" s="191"/>
      <c r="CP3" s="191"/>
      <c r="CQ3" s="191"/>
      <c r="CR3" s="191"/>
      <c r="CS3" s="191"/>
      <c r="CT3" s="191"/>
      <c r="CU3" s="191"/>
      <c r="CV3" s="191"/>
      <c r="CW3" s="191"/>
      <c r="CX3" s="191"/>
      <c r="CY3" s="191"/>
      <c r="CZ3" s="191"/>
      <c r="DA3" s="191"/>
      <c r="DB3" s="191"/>
      <c r="DC3" s="191"/>
      <c r="DD3" s="191"/>
      <c r="DE3" s="191"/>
      <c r="DF3" s="191"/>
      <c r="DG3" s="191"/>
      <c r="DH3" s="191"/>
      <c r="DI3" s="191"/>
      <c r="DJ3" s="191"/>
      <c r="DK3" s="191"/>
      <c r="DL3" s="191"/>
      <c r="DM3" s="191"/>
      <c r="DN3" s="191"/>
      <c r="DO3" s="191"/>
      <c r="DP3" s="191"/>
      <c r="DQ3" s="191"/>
      <c r="DR3" s="191"/>
      <c r="DS3" s="191"/>
      <c r="DT3" s="191"/>
      <c r="DU3" s="191"/>
      <c r="DV3" s="191"/>
      <c r="DW3" s="191"/>
      <c r="DX3" s="191"/>
      <c r="DY3" s="191"/>
      <c r="DZ3" s="191"/>
      <c r="EA3" s="191"/>
      <c r="EB3" s="191"/>
      <c r="EC3" s="191"/>
      <c r="ED3" s="191"/>
      <c r="EE3" s="191"/>
      <c r="EF3" s="191"/>
      <c r="EG3" s="191"/>
      <c r="EH3" s="191"/>
      <c r="EI3" s="191"/>
      <c r="EJ3" s="191"/>
      <c r="EK3" s="191"/>
      <c r="EL3" s="191"/>
      <c r="EM3" s="191"/>
      <c r="EN3" s="191"/>
      <c r="EO3" s="191"/>
      <c r="EP3" s="191"/>
      <c r="EQ3" s="191"/>
      <c r="ER3" s="191"/>
      <c r="ES3" s="191"/>
      <c r="ET3" s="191"/>
      <c r="EU3" s="191"/>
      <c r="EV3" s="191"/>
      <c r="EW3" s="191"/>
      <c r="EX3" s="191"/>
      <c r="EY3" s="191"/>
      <c r="EZ3" s="191"/>
      <c r="FA3" s="191"/>
      <c r="FB3" s="191"/>
      <c r="FC3" s="191"/>
      <c r="FD3" s="191"/>
      <c r="FE3" s="191"/>
      <c r="FF3" s="191"/>
      <c r="FG3" s="191"/>
      <c r="FH3" s="191"/>
      <c r="FI3" s="191"/>
      <c r="FJ3" s="191"/>
      <c r="FK3" s="191"/>
      <c r="FL3" s="191"/>
      <c r="FM3" s="191"/>
      <c r="FN3" s="191"/>
      <c r="FO3" s="191"/>
      <c r="FP3" s="191"/>
      <c r="FQ3" s="19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</row>
    <row r="4" spans="1:213" x14ac:dyDescent="0.3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/>
      <c r="EP4" s="80"/>
      <c r="EQ4" s="80"/>
      <c r="ER4" s="80"/>
      <c r="ES4" s="80"/>
      <c r="ET4" s="80"/>
      <c r="EU4" s="80"/>
      <c r="EV4" s="80"/>
      <c r="EW4" s="80"/>
      <c r="EX4" s="80"/>
      <c r="EY4" s="80"/>
      <c r="EZ4" s="80"/>
      <c r="FA4" s="80"/>
      <c r="FB4" s="80"/>
      <c r="FC4" s="80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</row>
    <row r="5" spans="1:213" x14ac:dyDescent="0.3">
      <c r="A5" s="81"/>
      <c r="B5" s="541" t="s">
        <v>12</v>
      </c>
      <c r="C5" s="541" t="s">
        <v>78</v>
      </c>
      <c r="D5" s="541" t="s">
        <v>10</v>
      </c>
      <c r="E5" s="541"/>
      <c r="F5" s="541" t="s">
        <v>614</v>
      </c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81"/>
      <c r="BU5" s="81"/>
      <c r="BV5" s="81"/>
      <c r="BW5" s="81"/>
      <c r="BX5" s="81"/>
      <c r="BY5" s="81"/>
      <c r="BZ5" s="81"/>
      <c r="CA5" s="81"/>
      <c r="CB5" s="81"/>
      <c r="CC5" s="81"/>
      <c r="CD5" s="81"/>
      <c r="CE5" s="81"/>
      <c r="CF5" s="81"/>
      <c r="CG5" s="81"/>
      <c r="CH5" s="81"/>
      <c r="CI5" s="81"/>
      <c r="CJ5" s="81"/>
      <c r="CK5" s="81"/>
      <c r="CL5" s="81"/>
      <c r="CM5" s="81"/>
      <c r="CN5" s="81"/>
      <c r="CO5" s="81"/>
      <c r="CP5" s="81"/>
      <c r="CQ5" s="81"/>
      <c r="CR5" s="81"/>
      <c r="CS5" s="81"/>
      <c r="CT5" s="81"/>
      <c r="CU5" s="81"/>
      <c r="CV5" s="81"/>
      <c r="CW5" s="81"/>
      <c r="CX5" s="81"/>
      <c r="CY5" s="81"/>
      <c r="CZ5" s="81"/>
      <c r="DA5" s="81"/>
      <c r="DB5" s="81"/>
      <c r="DC5" s="81"/>
      <c r="DD5" s="81"/>
      <c r="DE5" s="81"/>
      <c r="DF5" s="81"/>
      <c r="DG5" s="81"/>
      <c r="DH5" s="81"/>
      <c r="DI5" s="81"/>
      <c r="DJ5" s="81"/>
      <c r="DK5" s="81"/>
      <c r="DL5" s="81"/>
      <c r="DM5" s="81"/>
      <c r="DN5" s="81"/>
      <c r="DO5" s="81"/>
      <c r="DP5" s="81"/>
      <c r="DQ5" s="81"/>
      <c r="DR5" s="81"/>
      <c r="DS5" s="81"/>
      <c r="DT5" s="81"/>
      <c r="DU5" s="81"/>
      <c r="DV5" s="81"/>
      <c r="DW5" s="81"/>
      <c r="DX5" s="81"/>
      <c r="DY5" s="81"/>
      <c r="DZ5" s="81"/>
      <c r="EA5" s="81"/>
      <c r="EB5" s="81"/>
      <c r="EC5" s="81"/>
      <c r="ED5" s="81"/>
      <c r="EE5" s="81"/>
      <c r="EF5" s="81"/>
      <c r="EG5" s="81"/>
      <c r="EH5" s="81"/>
      <c r="EI5" s="81"/>
      <c r="EJ5" s="81"/>
      <c r="EK5" s="81"/>
      <c r="EL5" s="81"/>
      <c r="EM5" s="81"/>
      <c r="EN5" s="81"/>
      <c r="EO5" s="81"/>
      <c r="EP5" s="81"/>
      <c r="EQ5" s="81"/>
      <c r="ER5" s="81"/>
      <c r="ES5" s="81"/>
      <c r="ET5" s="81"/>
      <c r="EU5" s="81"/>
      <c r="EV5" s="81"/>
      <c r="EW5" s="81"/>
      <c r="EX5" s="81"/>
      <c r="EY5" s="81"/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  <c r="FK5" s="81"/>
      <c r="FL5" s="81"/>
      <c r="FM5" s="81"/>
      <c r="FN5" s="81"/>
      <c r="FO5" s="81"/>
      <c r="FP5" s="81"/>
      <c r="FQ5" s="81"/>
    </row>
    <row r="7" spans="1:213" x14ac:dyDescent="0.3">
      <c r="B7" s="28" t="s">
        <v>653</v>
      </c>
      <c r="C7" s="28"/>
      <c r="D7" s="316">
        <f>'Assumptions&amp;Data'!C26</f>
        <v>18.068999999999999</v>
      </c>
      <c r="E7" s="217"/>
    </row>
    <row r="8" spans="1:213" x14ac:dyDescent="0.3">
      <c r="B8" s="7" t="s">
        <v>267</v>
      </c>
      <c r="D8" s="92">
        <f>'Assumptions&amp;Data'!C27</f>
        <v>10.225</v>
      </c>
      <c r="E8" s="193"/>
    </row>
    <row r="9" spans="1:213" x14ac:dyDescent="0.3">
      <c r="B9" s="7" t="s">
        <v>268</v>
      </c>
      <c r="D9" s="92">
        <f>'Assumptions&amp;Data'!C28</f>
        <v>7.8439999999999994</v>
      </c>
      <c r="E9" s="193"/>
    </row>
    <row r="10" spans="1:213" x14ac:dyDescent="0.3">
      <c r="D10" s="426"/>
      <c r="E10" s="426"/>
    </row>
    <row r="11" spans="1:213" x14ac:dyDescent="0.3">
      <c r="B11" s="28" t="s">
        <v>675</v>
      </c>
      <c r="C11" s="28" t="s">
        <v>57</v>
      </c>
      <c r="D11" s="28" t="s">
        <v>676</v>
      </c>
      <c r="E11" s="28" t="s">
        <v>677</v>
      </c>
    </row>
    <row r="12" spans="1:213" x14ac:dyDescent="0.3">
      <c r="B12" s="7" t="s">
        <v>49</v>
      </c>
      <c r="C12" s="45">
        <f>Schedule!G22</f>
        <v>2073959.7801691045</v>
      </c>
      <c r="D12" s="52">
        <f>Schedule!H22</f>
        <v>0.35</v>
      </c>
      <c r="E12" s="45">
        <f>Schedule!I22</f>
        <v>2799845.7032282911</v>
      </c>
    </row>
    <row r="13" spans="1:213" x14ac:dyDescent="0.3">
      <c r="B13" s="7" t="s">
        <v>50</v>
      </c>
      <c r="C13" s="45">
        <f>Schedule!G23</f>
        <v>70001.648797269241</v>
      </c>
      <c r="D13" s="145">
        <f>Schedule!H23</f>
        <v>0</v>
      </c>
      <c r="E13" s="45">
        <f>Schedule!I23</f>
        <v>0</v>
      </c>
    </row>
    <row r="14" spans="1:213" x14ac:dyDescent="0.3">
      <c r="B14" s="41" t="s">
        <v>51</v>
      </c>
      <c r="C14" s="66">
        <f>Schedule!G24</f>
        <v>593163.34004619252</v>
      </c>
      <c r="D14" s="299">
        <f>Schedule!H24</f>
        <v>0.35</v>
      </c>
      <c r="E14" s="66">
        <f>Schedule!I24</f>
        <v>800770.50906235992</v>
      </c>
    </row>
    <row r="15" spans="1:213" x14ac:dyDescent="0.3">
      <c r="B15" s="28" t="s">
        <v>10</v>
      </c>
      <c r="C15" s="68">
        <f>SUM(C12:C14)</f>
        <v>2737124.7690125662</v>
      </c>
      <c r="D15" s="200"/>
      <c r="E15" s="68">
        <f>SUM(E12:E14)</f>
        <v>3600616.2122906512</v>
      </c>
    </row>
    <row r="16" spans="1:213" x14ac:dyDescent="0.3">
      <c r="D16" s="200"/>
      <c r="E16" s="200"/>
    </row>
    <row r="17" spans="2:9" x14ac:dyDescent="0.3">
      <c r="B17" s="28"/>
      <c r="C17" s="28"/>
      <c r="D17" s="433"/>
      <c r="E17" s="433"/>
      <c r="G17" s="28" t="s">
        <v>761</v>
      </c>
      <c r="H17" s="28" t="s">
        <v>762</v>
      </c>
    </row>
    <row r="18" spans="2:9" ht="47.4" customHeight="1" x14ac:dyDescent="0.3">
      <c r="B18" s="28" t="s">
        <v>337</v>
      </c>
      <c r="D18" s="439">
        <f>IF(Options!C107="Option I", SUM(D19:D26), SUM(D19:D25))</f>
        <v>8101.4149385940091</v>
      </c>
      <c r="E18" s="542" t="str">
        <f>IF(Options!C107="Option I", "this price is incl. EDC-IDC", "this price is excl. EDC-IDC, please don't consider EDC-IDC Recovery item given below in revenue description")</f>
        <v>this price is excl. EDC-IDC, please don't consider EDC-IDC Recovery item given below in revenue description</v>
      </c>
      <c r="F18" s="439">
        <f>D18*10^7/$E$15</f>
        <v>22500.079044636714</v>
      </c>
      <c r="G18" s="439">
        <f>'Land Owner Cashflow'!D58</f>
        <v>8101.4149385940054</v>
      </c>
      <c r="H18" s="439">
        <f>'Developer Cashflow'!D26</f>
        <v>0</v>
      </c>
    </row>
    <row r="19" spans="2:9" hidden="1" outlineLevel="1" x14ac:dyDescent="0.3">
      <c r="B19" s="7" t="s">
        <v>101</v>
      </c>
      <c r="D19" s="441">
        <f>MonthlyCashflow!D10</f>
        <v>0</v>
      </c>
      <c r="E19" s="441"/>
      <c r="F19" s="441">
        <f>IFERROR((D19*10^MonthlyCashflow!$D$5)/Schedule!G31, 0)</f>
        <v>0</v>
      </c>
      <c r="G19" s="441">
        <f>D19*'Land Owner Cashflow'!$D$5</f>
        <v>0</v>
      </c>
      <c r="H19" s="441">
        <f>D19*'Developer Cashflow'!$D$4</f>
        <v>0</v>
      </c>
    </row>
    <row r="20" spans="2:9" hidden="1" outlineLevel="1" x14ac:dyDescent="0.3">
      <c r="B20" s="7" t="s">
        <v>116</v>
      </c>
      <c r="D20" s="189">
        <f>MonthlyCashflow!D15</f>
        <v>1889.8958496790965</v>
      </c>
      <c r="E20" s="189"/>
      <c r="F20" s="189">
        <f>IFERROR((D20*10^MonthlyCashflow!$D$5)/Schedule!G32, 0)</f>
        <v>22500</v>
      </c>
      <c r="G20" s="189">
        <f>D20*'Land Owner Cashflow'!$D$5</f>
        <v>1889.8958496790965</v>
      </c>
      <c r="H20" s="189">
        <f>D20*'Developer Cashflow'!$D$4</f>
        <v>0</v>
      </c>
    </row>
    <row r="21" spans="2:9" hidden="1" outlineLevel="1" x14ac:dyDescent="0.3">
      <c r="B21" s="7" t="s">
        <v>102</v>
      </c>
      <c r="D21" s="189">
        <f>MonthlyCashflow!D20</f>
        <v>2519.8611329054625</v>
      </c>
      <c r="E21" s="189"/>
      <c r="F21" s="189">
        <f>IFERROR((D21*10^MonthlyCashflow!$D$5)/Schedule!G33, 0)</f>
        <v>22500</v>
      </c>
      <c r="G21" s="189">
        <f>D21*'Land Owner Cashflow'!$D$5</f>
        <v>2519.8611329054625</v>
      </c>
      <c r="H21" s="189">
        <f>D21*'Developer Cashflow'!$D$4</f>
        <v>0</v>
      </c>
    </row>
    <row r="22" spans="2:9" hidden="1" outlineLevel="1" x14ac:dyDescent="0.3">
      <c r="B22" s="7" t="s">
        <v>335</v>
      </c>
      <c r="D22" s="189">
        <f>MonthlyCashflow!D25</f>
        <v>1889.8958496790965</v>
      </c>
      <c r="E22" s="189"/>
      <c r="F22" s="189">
        <f>IFERROR((D22*10^MonthlyCashflow!$D$5)/Schedule!G34, 0)</f>
        <v>22500</v>
      </c>
      <c r="G22" s="189">
        <f>D22*'Land Owner Cashflow'!$D$5</f>
        <v>1889.8958496790965</v>
      </c>
      <c r="H22" s="189">
        <f>D22*'Developer Cashflow'!$D$4</f>
        <v>0</v>
      </c>
      <c r="I22" s="25"/>
    </row>
    <row r="23" spans="2:9" hidden="1" outlineLevel="1" x14ac:dyDescent="0.3">
      <c r="B23" s="7" t="s">
        <v>65</v>
      </c>
      <c r="D23" s="189">
        <f>MonthlyCashflow!D30</f>
        <v>162.15602808512779</v>
      </c>
      <c r="E23" s="189"/>
      <c r="F23" s="189">
        <f>IFERROR((D23*10^MonthlyCashflow!$D$5)/Schedule!G35, 0)</f>
        <v>22499.999999999985</v>
      </c>
      <c r="G23" s="189">
        <f>D23*'Land Owner Cashflow'!$D$5</f>
        <v>162.15602808512779</v>
      </c>
      <c r="H23" s="189">
        <f>D23*'Developer Cashflow'!$D$4</f>
        <v>0</v>
      </c>
    </row>
    <row r="24" spans="2:9" hidden="1" outlineLevel="1" x14ac:dyDescent="0.3">
      <c r="B24" s="7" t="s">
        <v>104</v>
      </c>
      <c r="D24" s="189">
        <f>MonthlyCashflow!D35</f>
        <v>483.4155715189782</v>
      </c>
      <c r="E24" s="189"/>
      <c r="F24" s="189">
        <f>IFERROR((D24*10^MonthlyCashflow!$D$5)/Schedule!G36, 0)</f>
        <v>22499.999999999993</v>
      </c>
      <c r="G24" s="189">
        <f>D24*'Land Owner Cashflow'!$D$5</f>
        <v>483.4155715189782</v>
      </c>
      <c r="H24" s="189">
        <f>D24*'Developer Cashflow'!$D$4</f>
        <v>0</v>
      </c>
    </row>
    <row r="25" spans="2:9" hidden="1" outlineLevel="1" x14ac:dyDescent="0.3">
      <c r="B25" s="7" t="s">
        <v>103</v>
      </c>
      <c r="D25" s="189">
        <f>MonthlyCashflow!D40</f>
        <v>1156.1905067262473</v>
      </c>
      <c r="E25" s="189"/>
      <c r="F25" s="189">
        <f>IFERROR((D25*10^MonthlyCashflow!$D$5)/Schedule!G37, 0)</f>
        <v>22499.999999999993</v>
      </c>
      <c r="G25" s="189">
        <f>D25*'Land Owner Cashflow'!$D$5</f>
        <v>1156.1905067262473</v>
      </c>
      <c r="H25" s="189">
        <f>D25*'Developer Cashflow'!$D$4</f>
        <v>0</v>
      </c>
    </row>
    <row r="26" spans="2:9" hidden="1" outlineLevel="1" x14ac:dyDescent="0.3">
      <c r="B26" s="41" t="s">
        <v>381</v>
      </c>
      <c r="C26" s="41"/>
      <c r="D26" s="440">
        <f>MonthlyCashflow!D51</f>
        <v>181.76383364559035</v>
      </c>
      <c r="E26" s="440"/>
      <c r="F26" s="440">
        <f>IFERROR((D26*10^MonthlyCashflow!$D$5)/Schedule!G38, 0)</f>
        <v>504.81135555013833</v>
      </c>
      <c r="G26" s="189">
        <f>D26*'Land Owner Cashflow'!$D$5</f>
        <v>181.76383364559035</v>
      </c>
      <c r="H26" s="189">
        <f>D26*'Developer Cashflow'!$D$4</f>
        <v>0</v>
      </c>
    </row>
    <row r="27" spans="2:9" collapsed="1" x14ac:dyDescent="0.3">
      <c r="D27" s="75"/>
      <c r="E27" s="75"/>
      <c r="F27" s="75"/>
      <c r="G27" s="75"/>
      <c r="H27" s="75"/>
    </row>
    <row r="28" spans="2:9" x14ac:dyDescent="0.3">
      <c r="B28" s="28" t="s">
        <v>729</v>
      </c>
      <c r="D28" s="75"/>
      <c r="E28" s="75"/>
      <c r="F28" s="75"/>
      <c r="G28" s="75"/>
      <c r="H28" s="75"/>
    </row>
    <row r="29" spans="2:9" outlineLevel="1" x14ac:dyDescent="0.3">
      <c r="B29" s="7" t="s">
        <v>423</v>
      </c>
      <c r="D29" s="189">
        <f>MonthlyCashflow!D158</f>
        <v>1585.6041735873332</v>
      </c>
      <c r="E29" s="75"/>
      <c r="F29" s="439">
        <f>D29*10^7/$E$15</f>
        <v>4403.7022556719503</v>
      </c>
      <c r="G29" s="189">
        <f>'Land Owner Cashflow'!D66</f>
        <v>1585.6041735873332</v>
      </c>
      <c r="H29" s="75">
        <f>'Developer Cashflow'!D34</f>
        <v>0</v>
      </c>
    </row>
    <row r="30" spans="2:9" outlineLevel="1" x14ac:dyDescent="0.3">
      <c r="B30" s="7" t="s">
        <v>379</v>
      </c>
      <c r="D30" s="189">
        <f>MonthlyCashflow!D159</f>
        <v>0</v>
      </c>
      <c r="E30" s="75"/>
      <c r="F30" s="439">
        <f t="shared" ref="F30:F72" si="0">D30*10^7/$E$15</f>
        <v>0</v>
      </c>
      <c r="G30" s="189">
        <f>'Land Owner Cashflow'!D67</f>
        <v>0</v>
      </c>
      <c r="H30" s="75">
        <f>'Developer Cashflow'!D35</f>
        <v>0</v>
      </c>
    </row>
    <row r="31" spans="2:9" outlineLevel="1" x14ac:dyDescent="0.3">
      <c r="B31" s="7" t="s">
        <v>311</v>
      </c>
      <c r="D31" s="189">
        <f>MonthlyCashflow!D160</f>
        <v>16.964339699999996</v>
      </c>
      <c r="E31" s="75"/>
      <c r="F31" s="439">
        <f t="shared" si="0"/>
        <v>47.115101137667686</v>
      </c>
      <c r="G31" s="189">
        <f>'Land Owner Cashflow'!D68</f>
        <v>16.964339699999996</v>
      </c>
      <c r="H31" s="75">
        <f>'Developer Cashflow'!D36</f>
        <v>0</v>
      </c>
    </row>
    <row r="32" spans="2:9" x14ac:dyDescent="0.3">
      <c r="B32" s="28" t="s">
        <v>732</v>
      </c>
      <c r="D32" s="439">
        <f>SUM(D29:D31)</f>
        <v>1602.5685132873332</v>
      </c>
      <c r="E32" s="75"/>
      <c r="F32" s="439">
        <f t="shared" si="0"/>
        <v>4450.8173568096172</v>
      </c>
      <c r="G32" s="439">
        <f>SUM(G29:G31)</f>
        <v>1602.5685132873332</v>
      </c>
      <c r="H32" s="439">
        <f>SUM(H29:H31)</f>
        <v>0</v>
      </c>
    </row>
    <row r="33" spans="2:8" x14ac:dyDescent="0.3">
      <c r="B33" s="28"/>
      <c r="D33" s="439"/>
      <c r="E33" s="75"/>
      <c r="F33" s="439"/>
      <c r="G33" s="75"/>
      <c r="H33" s="75"/>
    </row>
    <row r="34" spans="2:8" x14ac:dyDescent="0.3">
      <c r="B34" s="28" t="s">
        <v>730</v>
      </c>
      <c r="D34" s="439"/>
      <c r="E34" s="75"/>
      <c r="F34" s="439"/>
      <c r="G34" s="75"/>
      <c r="H34" s="75"/>
    </row>
    <row r="35" spans="2:8" outlineLevel="1" x14ac:dyDescent="0.3">
      <c r="B35" s="7" t="s">
        <v>226</v>
      </c>
      <c r="D35" s="439">
        <f>MonthlyCashflow!D164</f>
        <v>85.42116</v>
      </c>
      <c r="E35" s="75"/>
      <c r="F35" s="439">
        <f t="shared" si="0"/>
        <v>237.24039154302562</v>
      </c>
      <c r="G35" s="189">
        <f>'Land Owner Cashflow'!D70</f>
        <v>85.42116</v>
      </c>
      <c r="H35" s="75">
        <f>'Developer Cashflow'!D38</f>
        <v>0</v>
      </c>
    </row>
    <row r="36" spans="2:8" outlineLevel="1" x14ac:dyDescent="0.3">
      <c r="B36" s="7" t="s">
        <v>228</v>
      </c>
      <c r="D36" s="439">
        <f>MonthlyCashflow!D165</f>
        <v>133.62029999999999</v>
      </c>
      <c r="E36" s="75"/>
      <c r="F36" s="439">
        <f t="shared" si="0"/>
        <v>371.10397810210657</v>
      </c>
      <c r="G36" s="189">
        <f>'Land Owner Cashflow'!D71</f>
        <v>133.62029999999999</v>
      </c>
      <c r="H36" s="75">
        <f>'Developer Cashflow'!D39</f>
        <v>0</v>
      </c>
    </row>
    <row r="37" spans="2:8" outlineLevel="1" x14ac:dyDescent="0.3">
      <c r="B37" s="7" t="s">
        <v>538</v>
      </c>
      <c r="D37" s="439">
        <f>MonthlyCashflow!D166</f>
        <v>0</v>
      </c>
      <c r="E37" s="75"/>
      <c r="F37" s="439">
        <f t="shared" si="0"/>
        <v>0</v>
      </c>
      <c r="G37" s="189">
        <f>'Land Owner Cashflow'!D72</f>
        <v>0</v>
      </c>
      <c r="H37" s="75">
        <f>'Developer Cashflow'!D40</f>
        <v>0</v>
      </c>
    </row>
    <row r="38" spans="2:8" outlineLevel="1" x14ac:dyDescent="0.3">
      <c r="B38" s="7" t="s">
        <v>39</v>
      </c>
      <c r="D38" s="439">
        <f>MonthlyCashflow!D167</f>
        <v>67.713216119999998</v>
      </c>
      <c r="E38" s="75"/>
      <c r="F38" s="439">
        <f t="shared" si="0"/>
        <v>188.06007674148083</v>
      </c>
      <c r="G38" s="189">
        <f>'Land Owner Cashflow'!D73</f>
        <v>67.713216119999998</v>
      </c>
      <c r="H38" s="189">
        <f>'Developer Cashflow'!D41</f>
        <v>0</v>
      </c>
    </row>
    <row r="39" spans="2:8" outlineLevel="1" x14ac:dyDescent="0.3">
      <c r="B39" s="7" t="s">
        <v>40</v>
      </c>
      <c r="D39" s="439">
        <f>MonthlyCashflow!D168</f>
        <v>11.019295986622076</v>
      </c>
      <c r="E39" s="75"/>
      <c r="F39" s="439">
        <f t="shared" si="0"/>
        <v>30.603917043443477</v>
      </c>
      <c r="G39" s="189">
        <f>'Land Owner Cashflow'!D74</f>
        <v>11.019295986622076</v>
      </c>
      <c r="H39" s="75">
        <f>'Developer Cashflow'!D42</f>
        <v>0</v>
      </c>
    </row>
    <row r="40" spans="2:8" x14ac:dyDescent="0.3">
      <c r="B40" s="28" t="s">
        <v>727</v>
      </c>
      <c r="D40" s="439">
        <f>SUM(D35:D39)</f>
        <v>297.77397210662207</v>
      </c>
      <c r="E40" s="75"/>
      <c r="F40" s="439">
        <f t="shared" si="0"/>
        <v>827.00836343005665</v>
      </c>
      <c r="G40" s="439">
        <f>SUM(G35:G39)</f>
        <v>297.77397210662207</v>
      </c>
      <c r="H40" s="439">
        <f>SUM(H35:H39)</f>
        <v>0</v>
      </c>
    </row>
    <row r="41" spans="2:8" x14ac:dyDescent="0.3">
      <c r="D41" s="439"/>
      <c r="E41" s="75"/>
      <c r="F41" s="439"/>
      <c r="G41" s="75"/>
      <c r="H41" s="75"/>
    </row>
    <row r="42" spans="2:8" x14ac:dyDescent="0.3">
      <c r="B42" s="28" t="s">
        <v>734</v>
      </c>
      <c r="D42" s="439"/>
      <c r="E42" s="75"/>
      <c r="F42" s="439"/>
      <c r="G42" s="75"/>
      <c r="H42" s="75"/>
    </row>
    <row r="43" spans="2:8" outlineLevel="1" x14ac:dyDescent="0.3">
      <c r="B43" s="7" t="s">
        <v>468</v>
      </c>
      <c r="D43" s="439">
        <f>MonthlyCashflow!D175</f>
        <v>18.068999999999999</v>
      </c>
      <c r="E43" s="75"/>
      <c r="F43" s="439">
        <f t="shared" si="0"/>
        <v>50.183076825354867</v>
      </c>
      <c r="G43" s="189">
        <f>'Land Owner Cashflow'!D76</f>
        <v>18.068999999999999</v>
      </c>
      <c r="H43" s="189">
        <f>'Developer Cashflow'!D44</f>
        <v>0</v>
      </c>
    </row>
    <row r="44" spans="2:8" outlineLevel="1" x14ac:dyDescent="0.3">
      <c r="B44" s="7" t="s">
        <v>21</v>
      </c>
      <c r="D44" s="439">
        <f>MonthlyCashflow!D176</f>
        <v>0.15820421363088294</v>
      </c>
      <c r="E44" s="75"/>
      <c r="F44" s="439">
        <f t="shared" si="0"/>
        <v>0.43938094010368323</v>
      </c>
      <c r="G44" s="189">
        <f>'Land Owner Cashflow'!D77</f>
        <v>0.15820421363088294</v>
      </c>
      <c r="H44" s="189">
        <f>'Developer Cashflow'!D45</f>
        <v>0</v>
      </c>
    </row>
    <row r="45" spans="2:8" outlineLevel="1" x14ac:dyDescent="0.3">
      <c r="B45" s="7" t="s">
        <v>22</v>
      </c>
      <c r="D45" s="630">
        <f>MonthlyCashflow!D177</f>
        <v>3.8530141692307693</v>
      </c>
      <c r="E45" s="75"/>
      <c r="F45" s="439">
        <f t="shared" si="0"/>
        <v>10.700985448209009</v>
      </c>
      <c r="G45" s="189">
        <f>'Land Owner Cashflow'!D78</f>
        <v>3.8530141692307693</v>
      </c>
      <c r="H45" s="189">
        <f>'Developer Cashflow'!D46</f>
        <v>0</v>
      </c>
    </row>
    <row r="46" spans="2:8" outlineLevel="1" x14ac:dyDescent="0.3">
      <c r="B46" s="7" t="s">
        <v>18</v>
      </c>
      <c r="D46" s="439">
        <f>MonthlyCashflow!D178</f>
        <v>22.207566857142858</v>
      </c>
      <c r="E46" s="75"/>
      <c r="F46" s="439">
        <f t="shared" si="0"/>
        <v>61.677128435231865</v>
      </c>
      <c r="G46" s="189">
        <f>'Land Owner Cashflow'!D79</f>
        <v>22.207566857142858</v>
      </c>
      <c r="H46" s="189">
        <f>'Developer Cashflow'!D47</f>
        <v>0</v>
      </c>
    </row>
    <row r="47" spans="2:8" outlineLevel="1" x14ac:dyDescent="0.3">
      <c r="B47" s="7" t="s">
        <v>340</v>
      </c>
      <c r="D47" s="439">
        <f>MonthlyCashflow!D179</f>
        <v>18.206655518394651</v>
      </c>
      <c r="E47" s="75"/>
      <c r="F47" s="439">
        <f t="shared" si="0"/>
        <v>50.565387825135311</v>
      </c>
      <c r="G47" s="189">
        <f>'Land Owner Cashflow'!D80</f>
        <v>18.206655518394651</v>
      </c>
      <c r="H47" s="189">
        <f>'Developer Cashflow'!D48</f>
        <v>0</v>
      </c>
    </row>
    <row r="48" spans="2:8" outlineLevel="1" x14ac:dyDescent="0.3">
      <c r="B48" s="7" t="s">
        <v>24</v>
      </c>
      <c r="D48" s="439">
        <f>MonthlyCashflow!D180</f>
        <v>8.8068966202818917</v>
      </c>
      <c r="E48" s="75"/>
      <c r="F48" s="439">
        <f t="shared" si="0"/>
        <v>24.45941500296443</v>
      </c>
      <c r="G48" s="189">
        <f>'Land Owner Cashflow'!D81</f>
        <v>8.8068966202818917</v>
      </c>
      <c r="H48" s="189">
        <f>'Developer Cashflow'!D49</f>
        <v>0</v>
      </c>
    </row>
    <row r="49" spans="2:8" outlineLevel="1" x14ac:dyDescent="0.3">
      <c r="B49" s="7" t="s">
        <v>26</v>
      </c>
      <c r="D49" s="439">
        <f>MonthlyCashflow!D181</f>
        <v>105.24308235394287</v>
      </c>
      <c r="E49" s="75"/>
      <c r="F49" s="439">
        <f t="shared" si="0"/>
        <v>292.29186380569286</v>
      </c>
      <c r="G49" s="189">
        <f>'Land Owner Cashflow'!D82</f>
        <v>105.24308235394287</v>
      </c>
      <c r="H49" s="189">
        <f>'Developer Cashflow'!D50</f>
        <v>0</v>
      </c>
    </row>
    <row r="50" spans="2:8" outlineLevel="1" x14ac:dyDescent="0.3">
      <c r="B50" s="7" t="s">
        <v>241</v>
      </c>
      <c r="D50" s="439">
        <f>MonthlyCashflow!D182</f>
        <v>28.415632235564573</v>
      </c>
      <c r="E50" s="75"/>
      <c r="F50" s="439">
        <f t="shared" si="0"/>
        <v>78.918803227537069</v>
      </c>
      <c r="G50" s="189">
        <f>'Land Owner Cashflow'!D83</f>
        <v>28.415632235564573</v>
      </c>
      <c r="H50" s="189">
        <f>'Developer Cashflow'!D51</f>
        <v>0</v>
      </c>
    </row>
    <row r="51" spans="2:8" outlineLevel="1" x14ac:dyDescent="0.3">
      <c r="B51" s="7" t="s">
        <v>466</v>
      </c>
      <c r="D51" s="439">
        <f>MonthlyCashflow!D183</f>
        <v>2.7456979390531533</v>
      </c>
      <c r="E51" s="75"/>
      <c r="F51" s="439">
        <f t="shared" si="0"/>
        <v>7.6256334393006204</v>
      </c>
      <c r="G51" s="189">
        <f>'Land Owner Cashflow'!D84</f>
        <v>2.7456979390531533</v>
      </c>
      <c r="H51" s="189">
        <f>'Developer Cashflow'!D52</f>
        <v>0</v>
      </c>
    </row>
    <row r="52" spans="2:8" x14ac:dyDescent="0.3">
      <c r="B52" s="28" t="s">
        <v>771</v>
      </c>
      <c r="D52" s="439">
        <f>SUM(D43:D51)</f>
        <v>207.70574990724162</v>
      </c>
      <c r="E52" s="189"/>
      <c r="F52" s="439">
        <f t="shared" si="0"/>
        <v>576.86167494952963</v>
      </c>
      <c r="G52" s="439">
        <f>SUM(G43:G51)</f>
        <v>207.70574990724162</v>
      </c>
      <c r="H52" s="439">
        <f>SUM(H43:H51)</f>
        <v>0</v>
      </c>
    </row>
    <row r="53" spans="2:8" x14ac:dyDescent="0.3">
      <c r="B53" s="28"/>
      <c r="D53" s="439"/>
      <c r="E53" s="75"/>
      <c r="F53" s="439"/>
      <c r="G53" s="75"/>
      <c r="H53" s="75"/>
    </row>
    <row r="54" spans="2:8" x14ac:dyDescent="0.3">
      <c r="B54" s="28" t="s">
        <v>520</v>
      </c>
      <c r="D54" s="439"/>
      <c r="E54" s="75"/>
      <c r="F54" s="439"/>
      <c r="G54" s="75"/>
      <c r="H54" s="75"/>
    </row>
    <row r="55" spans="2:8" outlineLevel="1" x14ac:dyDescent="0.3">
      <c r="B55" s="7" t="s">
        <v>207</v>
      </c>
      <c r="D55" s="439">
        <f>MonthlyCashflow!D187</f>
        <v>33.338090706533855</v>
      </c>
      <c r="E55" s="75"/>
      <c r="F55" s="439">
        <f t="shared" si="0"/>
        <v>92.589958887411456</v>
      </c>
      <c r="G55" s="189">
        <f>'Land Owner Cashflow'!D86</f>
        <v>33.338090706533855</v>
      </c>
      <c r="H55" s="189">
        <f>'Developer Cashflow'!D54</f>
        <v>0</v>
      </c>
    </row>
    <row r="56" spans="2:8" outlineLevel="1" x14ac:dyDescent="0.3">
      <c r="B56" s="7" t="s">
        <v>508</v>
      </c>
      <c r="D56" s="439">
        <f>MonthlyCashflow!D188</f>
        <v>21.243635652514843</v>
      </c>
      <c r="E56" s="75"/>
      <c r="F56" s="439">
        <f t="shared" si="0"/>
        <v>59</v>
      </c>
      <c r="G56" s="189">
        <f>'Land Owner Cashflow'!D87</f>
        <v>21.243635652514843</v>
      </c>
      <c r="H56" s="189">
        <f>'Developer Cashflow'!D55</f>
        <v>0</v>
      </c>
    </row>
    <row r="57" spans="2:8" outlineLevel="1" x14ac:dyDescent="0.3">
      <c r="B57" s="7" t="s">
        <v>231</v>
      </c>
      <c r="D57" s="439">
        <f>MonthlyCashflow!D189</f>
        <v>25.193547924022937</v>
      </c>
      <c r="E57" s="75"/>
      <c r="F57" s="439">
        <f t="shared" si="0"/>
        <v>69.970100778930913</v>
      </c>
      <c r="G57" s="189">
        <f>'Land Owner Cashflow'!D88</f>
        <v>25.193547924022937</v>
      </c>
      <c r="H57" s="189">
        <f>'Developer Cashflow'!D56</f>
        <v>0</v>
      </c>
    </row>
    <row r="58" spans="2:8" outlineLevel="1" x14ac:dyDescent="0.3">
      <c r="B58" s="7" t="s">
        <v>72</v>
      </c>
      <c r="D58" s="439">
        <f>MonthlyCashflow!D190</f>
        <v>0.86579420400000062</v>
      </c>
      <c r="E58" s="75"/>
      <c r="F58" s="439">
        <f t="shared" si="0"/>
        <v>2.4045723091637057</v>
      </c>
      <c r="G58" s="189">
        <f>'Land Owner Cashflow'!D89</f>
        <v>0.86579420400000062</v>
      </c>
      <c r="H58" s="189">
        <f>'Developer Cashflow'!D57</f>
        <v>0</v>
      </c>
    </row>
    <row r="59" spans="2:8" outlineLevel="1" x14ac:dyDescent="0.3">
      <c r="B59" s="7" t="s">
        <v>189</v>
      </c>
      <c r="D59" s="439">
        <f>MonthlyCashflow!D191</f>
        <v>8.1879030753074389</v>
      </c>
      <c r="E59" s="75"/>
      <c r="F59" s="439">
        <f t="shared" si="0"/>
        <v>22.740282753152506</v>
      </c>
      <c r="G59" s="189">
        <f>'Land Owner Cashflow'!D90</f>
        <v>8.1879030753074389</v>
      </c>
      <c r="H59" s="189">
        <f>'Developer Cashflow'!D58</f>
        <v>0</v>
      </c>
    </row>
    <row r="60" spans="2:8" outlineLevel="1" x14ac:dyDescent="0.3">
      <c r="B60" s="7" t="s">
        <v>233</v>
      </c>
      <c r="D60" s="439">
        <f>MonthlyCashflow!D192</f>
        <v>2.1414515735419437</v>
      </c>
      <c r="E60" s="75"/>
      <c r="F60" s="439">
        <f t="shared" si="0"/>
        <v>5.9474585662091117</v>
      </c>
      <c r="G60" s="189">
        <f>'Land Owner Cashflow'!D91</f>
        <v>2.1414515735419437</v>
      </c>
      <c r="H60" s="189">
        <f>'Developer Cashflow'!D59</f>
        <v>0</v>
      </c>
    </row>
    <row r="61" spans="2:8" outlineLevel="1" x14ac:dyDescent="0.3">
      <c r="B61" s="7" t="s">
        <v>234</v>
      </c>
      <c r="D61" s="439">
        <f>MonthlyCashflow!D193</f>
        <v>31.491934905028582</v>
      </c>
      <c r="E61" s="75"/>
      <c r="F61" s="439">
        <f t="shared" si="0"/>
        <v>87.462625973663393</v>
      </c>
      <c r="G61" s="189">
        <f>'Land Owner Cashflow'!D92</f>
        <v>31.491934905028582</v>
      </c>
      <c r="H61" s="189">
        <f>'Developer Cashflow'!D60</f>
        <v>0</v>
      </c>
    </row>
    <row r="62" spans="2:8" outlineLevel="1" x14ac:dyDescent="0.3">
      <c r="B62" s="7" t="s">
        <v>232</v>
      </c>
      <c r="D62" s="439">
        <f>MonthlyCashflow!D194</f>
        <v>162.02829877187989</v>
      </c>
      <c r="E62" s="75"/>
      <c r="F62" s="439">
        <f t="shared" si="0"/>
        <v>450.00158089273344</v>
      </c>
      <c r="G62" s="189">
        <f>'Land Owner Cashflow'!D93</f>
        <v>162.02829877187989</v>
      </c>
      <c r="H62" s="189">
        <f>'Developer Cashflow'!D61</f>
        <v>0</v>
      </c>
    </row>
    <row r="63" spans="2:8" outlineLevel="1" x14ac:dyDescent="0.3">
      <c r="B63" s="7" t="s">
        <v>341</v>
      </c>
      <c r="D63" s="439">
        <f>MonthlyCashflow!D195</f>
        <v>54.285693168283956</v>
      </c>
      <c r="E63" s="75"/>
      <c r="F63" s="439">
        <f t="shared" si="0"/>
        <v>150.76778520015694</v>
      </c>
      <c r="G63" s="189">
        <f>'Land Owner Cashflow'!D94</f>
        <v>54.285693168283956</v>
      </c>
      <c r="H63" s="189">
        <f>'Developer Cashflow'!D62</f>
        <v>0</v>
      </c>
    </row>
    <row r="64" spans="2:8" outlineLevel="1" x14ac:dyDescent="0.3">
      <c r="B64" s="7" t="s">
        <v>352</v>
      </c>
      <c r="D64" s="439">
        <f>MonthlyCashflow!D196</f>
        <v>20.059999999999999</v>
      </c>
      <c r="E64" s="75"/>
      <c r="F64" s="439">
        <f t="shared" si="0"/>
        <v>55.712685877282567</v>
      </c>
      <c r="G64" s="189">
        <f>'Land Owner Cashflow'!D95</f>
        <v>20.059999999999999</v>
      </c>
      <c r="H64" s="189">
        <f>'Developer Cashflow'!D63</f>
        <v>0</v>
      </c>
    </row>
    <row r="65" spans="2:8" outlineLevel="1" x14ac:dyDescent="0.3">
      <c r="B65" s="7" t="s">
        <v>334</v>
      </c>
      <c r="D65" s="439">
        <f>MonthlyCashflow!D197</f>
        <v>977.4150951242724</v>
      </c>
      <c r="E65" s="75"/>
      <c r="F65" s="439">
        <f t="shared" si="0"/>
        <v>2714.5772764891744</v>
      </c>
      <c r="G65" s="189">
        <f>'Land Owner Cashflow'!D96</f>
        <v>977.4150951242724</v>
      </c>
      <c r="H65" s="189">
        <f>'Developer Cashflow'!D64</f>
        <v>0</v>
      </c>
    </row>
    <row r="66" spans="2:8" outlineLevel="1" x14ac:dyDescent="0.3">
      <c r="B66" s="7" t="s">
        <v>592</v>
      </c>
      <c r="D66" s="439">
        <f>MonthlyCashflow!D198</f>
        <v>0</v>
      </c>
      <c r="E66" s="75"/>
      <c r="F66" s="439">
        <f t="shared" si="0"/>
        <v>0</v>
      </c>
      <c r="G66" s="75">
        <f>'Land Owner Cashflow'!D97</f>
        <v>0</v>
      </c>
      <c r="H66" s="189">
        <f>'Developer Cashflow'!D65</f>
        <v>0</v>
      </c>
    </row>
    <row r="67" spans="2:8" x14ac:dyDescent="0.3">
      <c r="B67" s="28" t="s">
        <v>521</v>
      </c>
      <c r="D67" s="439">
        <f>SUM(D55:D66)</f>
        <v>1336.2514451053858</v>
      </c>
      <c r="E67" s="75"/>
      <c r="F67" s="439">
        <f t="shared" si="0"/>
        <v>3711.1743277278783</v>
      </c>
      <c r="G67" s="439">
        <f>SUM(G55:G66)</f>
        <v>1336.2514451053858</v>
      </c>
      <c r="H67" s="439">
        <f>SUM(H55:H66)</f>
        <v>0</v>
      </c>
    </row>
    <row r="68" spans="2:8" ht="16.8" customHeight="1" x14ac:dyDescent="0.3">
      <c r="B68" s="28"/>
      <c r="D68" s="439"/>
      <c r="E68" s="75"/>
      <c r="F68" s="439"/>
      <c r="G68" s="75"/>
      <c r="H68" s="75"/>
    </row>
    <row r="69" spans="2:8" x14ac:dyDescent="0.3">
      <c r="B69" s="28" t="s">
        <v>723</v>
      </c>
      <c r="D69" s="439"/>
      <c r="E69" s="75"/>
      <c r="F69" s="439"/>
      <c r="G69" s="75"/>
      <c r="H69" s="75"/>
    </row>
    <row r="70" spans="2:8" outlineLevel="1" x14ac:dyDescent="0.3">
      <c r="B70" s="7" t="s">
        <v>211</v>
      </c>
      <c r="D70" s="439">
        <f>MonthlyCashflow!D202</f>
        <v>162.02829877187997</v>
      </c>
      <c r="E70" s="75"/>
      <c r="F70" s="439">
        <f t="shared" si="0"/>
        <v>450.00158089273367</v>
      </c>
      <c r="G70" s="189">
        <f>'Land Owner Cashflow'!D99</f>
        <v>162.02829877187997</v>
      </c>
      <c r="H70" s="189">
        <f>'Developer Cashflow'!D67</f>
        <v>0</v>
      </c>
    </row>
    <row r="71" spans="2:8" outlineLevel="1" x14ac:dyDescent="0.3">
      <c r="B71" s="7" t="s">
        <v>210</v>
      </c>
      <c r="D71" s="439">
        <f>MonthlyCashflow!D203</f>
        <v>405.07074692970036</v>
      </c>
      <c r="E71" s="75"/>
      <c r="F71" s="439">
        <f t="shared" si="0"/>
        <v>1125.0039522318355</v>
      </c>
      <c r="G71" s="189">
        <f>'Land Owner Cashflow'!D100</f>
        <v>405.07074692970036</v>
      </c>
      <c r="H71" s="189">
        <f>'Developer Cashflow'!D68</f>
        <v>0</v>
      </c>
    </row>
    <row r="72" spans="2:8" x14ac:dyDescent="0.3">
      <c r="B72" s="28" t="s">
        <v>733</v>
      </c>
      <c r="D72" s="439">
        <f>SUM(D70:D71)</f>
        <v>567.09904570158028</v>
      </c>
      <c r="E72" s="75"/>
      <c r="F72" s="439">
        <f t="shared" si="0"/>
        <v>1575.0055331245687</v>
      </c>
      <c r="G72" s="439">
        <f>SUM(G70:G71)</f>
        <v>567.09904570158028</v>
      </c>
      <c r="H72" s="439">
        <f>SUM(H70:H71)</f>
        <v>0</v>
      </c>
    </row>
    <row r="73" spans="2:8" x14ac:dyDescent="0.3">
      <c r="B73" s="28"/>
      <c r="D73" s="75"/>
      <c r="E73" s="75"/>
      <c r="F73" s="75"/>
      <c r="G73" s="75"/>
      <c r="H73" s="75"/>
    </row>
    <row r="74" spans="2:8" x14ac:dyDescent="0.3">
      <c r="B74" s="28" t="s">
        <v>338</v>
      </c>
      <c r="C74" s="28"/>
      <c r="D74" s="439">
        <f>SUM(D75:D83)</f>
        <v>1856.9822203452586</v>
      </c>
      <c r="E74" s="439"/>
      <c r="F74" s="439">
        <f>D74*10^7/$E$15</f>
        <v>5157.40115263181</v>
      </c>
      <c r="G74" s="439">
        <f>SUM(G75:G83)</f>
        <v>1856.9822203452586</v>
      </c>
      <c r="H74" s="439">
        <f>SUM(H75:H83)</f>
        <v>0</v>
      </c>
    </row>
    <row r="75" spans="2:8" outlineLevel="1" x14ac:dyDescent="0.3">
      <c r="B75" s="7" t="s">
        <v>101</v>
      </c>
      <c r="D75" s="441">
        <f>MonthlyCashflow!D61</f>
        <v>0</v>
      </c>
      <c r="E75" s="441"/>
      <c r="F75" s="441">
        <f>IFERROR(D75*10^7/Schedule!D134, 0)</f>
        <v>0</v>
      </c>
      <c r="G75" s="189">
        <f>D75*'Land Owner Cashflow'!$D$10</f>
        <v>0</v>
      </c>
      <c r="H75" s="441">
        <f>D75*'Developer Cashflow'!$D$8</f>
        <v>0</v>
      </c>
    </row>
    <row r="76" spans="2:8" outlineLevel="1" x14ac:dyDescent="0.3">
      <c r="B76" s="7" t="s">
        <v>116</v>
      </c>
      <c r="D76" s="189">
        <f>MonthlyCashflow!D66</f>
        <v>279.50299686187367</v>
      </c>
      <c r="E76" s="189"/>
      <c r="F76" s="442">
        <f>IFERROR(D76*10^7/Schedule!D139, 0)</f>
        <v>3540.0000000000018</v>
      </c>
      <c r="G76" s="189">
        <f>D76*'Land Owner Cashflow'!$D$10</f>
        <v>279.50299686187367</v>
      </c>
      <c r="H76" s="189">
        <f>D76*'Developer Cashflow'!$D$8</f>
        <v>0</v>
      </c>
    </row>
    <row r="77" spans="2:8" outlineLevel="1" x14ac:dyDescent="0.3">
      <c r="B77" s="7" t="s">
        <v>102</v>
      </c>
      <c r="D77" s="189">
        <f>MonthlyCashflow!D71</f>
        <v>372.67066248249813</v>
      </c>
      <c r="E77" s="189"/>
      <c r="F77" s="442">
        <f>IFERROR(D77*10^7/Schedule!D144, 0)</f>
        <v>3540.0000000000005</v>
      </c>
      <c r="G77" s="189">
        <f>D77*'Land Owner Cashflow'!$D$10</f>
        <v>372.67066248249813</v>
      </c>
      <c r="H77" s="189">
        <f>D77*'Developer Cashflow'!$D$8</f>
        <v>0</v>
      </c>
    </row>
    <row r="78" spans="2:8" outlineLevel="1" x14ac:dyDescent="0.3">
      <c r="B78" s="7" t="s">
        <v>335</v>
      </c>
      <c r="D78" s="189">
        <f>MonthlyCashflow!D76</f>
        <v>279.50299686187367</v>
      </c>
      <c r="E78" s="189"/>
      <c r="F78" s="442">
        <f>IFERROR(D78*10^7/Schedule!D149, 0)</f>
        <v>3540.0000000000018</v>
      </c>
      <c r="G78" s="189">
        <f>D78*'Land Owner Cashflow'!$D$10</f>
        <v>279.50299686187367</v>
      </c>
      <c r="H78" s="189">
        <f>D78*'Developer Cashflow'!$D$8</f>
        <v>0</v>
      </c>
    </row>
    <row r="79" spans="2:8" outlineLevel="1" x14ac:dyDescent="0.3">
      <c r="B79" s="7" t="s">
        <v>65</v>
      </c>
      <c r="D79" s="189">
        <f>MonthlyCashflow!D81</f>
        <v>23.38650271716622</v>
      </c>
      <c r="E79" s="189"/>
      <c r="F79" s="442">
        <f>IFERROR(D79*10^7/Schedule!D154, 0)</f>
        <v>3245.0000000000005</v>
      </c>
      <c r="G79" s="189">
        <f>D79*'Land Owner Cashflow'!$D$10</f>
        <v>23.38650271716622</v>
      </c>
      <c r="H79" s="189">
        <f>D79*'Developer Cashflow'!$D$8</f>
        <v>0</v>
      </c>
    </row>
    <row r="80" spans="2:8" outlineLevel="1" x14ac:dyDescent="0.3">
      <c r="B80" s="7" t="s">
        <v>104</v>
      </c>
      <c r="D80" s="189">
        <f>MonthlyCashflow!D86</f>
        <v>69.719267981292603</v>
      </c>
      <c r="E80" s="189"/>
      <c r="F80" s="442">
        <f>IFERROR(D80*10^7/Schedule!D159, 0)</f>
        <v>3244.9999999999986</v>
      </c>
      <c r="G80" s="189">
        <f>D80*'Land Owner Cashflow'!$D$10</f>
        <v>69.719267981292603</v>
      </c>
      <c r="H80" s="189">
        <f>D80*'Developer Cashflow'!$D$8</f>
        <v>0</v>
      </c>
    </row>
    <row r="81" spans="2:9" outlineLevel="1" x14ac:dyDescent="0.3">
      <c r="B81" s="7" t="s">
        <v>103</v>
      </c>
      <c r="D81" s="189">
        <f>MonthlyCashflow!D91</f>
        <v>166.74836419229661</v>
      </c>
      <c r="E81" s="189"/>
      <c r="F81" s="442">
        <f>IFERROR(D81*10^7/Schedule!D164, 0)</f>
        <v>3245.0000000000014</v>
      </c>
      <c r="G81" s="189">
        <f>D81*'Land Owner Cashflow'!$D$10</f>
        <v>166.74836419229661</v>
      </c>
      <c r="H81" s="189">
        <f>D81*'Developer Cashflow'!$D$8</f>
        <v>0</v>
      </c>
    </row>
    <row r="82" spans="2:9" outlineLevel="1" x14ac:dyDescent="0.3">
      <c r="B82" s="7" t="s">
        <v>50</v>
      </c>
      <c r="D82" s="189">
        <f>MonthlyCashflow!D96</f>
        <v>68.146605104141557</v>
      </c>
      <c r="E82" s="189"/>
      <c r="F82" s="442">
        <f>IFERROR(D82*10^7/Schedule!D169, 0)</f>
        <v>8849.9999999999964</v>
      </c>
      <c r="G82" s="189">
        <f>D82*'Land Owner Cashflow'!$D$10</f>
        <v>68.146605104141557</v>
      </c>
      <c r="H82" s="189">
        <f>D82*'Developer Cashflow'!$D$8</f>
        <v>0</v>
      </c>
    </row>
    <row r="83" spans="2:9" outlineLevel="1" x14ac:dyDescent="0.3">
      <c r="B83" s="41" t="s">
        <v>114</v>
      </c>
      <c r="C83" s="41"/>
      <c r="D83" s="440">
        <f>MonthlyCashflow!D103</f>
        <v>597.3048241441162</v>
      </c>
      <c r="E83" s="440"/>
      <c r="F83" s="443">
        <f>IFERROR(D83*10^7/Schedule!D174, 0)</f>
        <v>2802.4999999999995</v>
      </c>
      <c r="G83" s="189">
        <f>D83*'Land Owner Cashflow'!$D$10</f>
        <v>597.3048241441162</v>
      </c>
      <c r="H83" s="189">
        <f>D83*'Developer Cashflow'!$D$8</f>
        <v>0</v>
      </c>
    </row>
    <row r="84" spans="2:9" x14ac:dyDescent="0.3">
      <c r="D84" s="189"/>
      <c r="E84" s="189"/>
      <c r="F84" s="441"/>
      <c r="G84" s="75"/>
      <c r="H84" s="75"/>
    </row>
    <row r="85" spans="2:9" x14ac:dyDescent="0.3">
      <c r="C85" s="28"/>
      <c r="D85" s="188"/>
      <c r="E85" s="188"/>
      <c r="F85" s="439"/>
      <c r="G85" s="75"/>
      <c r="H85" s="188"/>
      <c r="I85" s="193"/>
    </row>
    <row r="86" spans="2:9" x14ac:dyDescent="0.3">
      <c r="B86" s="28" t="s">
        <v>661</v>
      </c>
      <c r="D86" s="439">
        <f>D32+D40+D52+D67+D72+D74</f>
        <v>5868.3809464534215</v>
      </c>
      <c r="E86" s="439"/>
      <c r="F86" s="439">
        <f>D86*10^7/$E$15</f>
        <v>16298.268408673461</v>
      </c>
      <c r="G86" s="439">
        <f>G32+G40+G52+G67+G72+G74</f>
        <v>5868.3809464534215</v>
      </c>
      <c r="H86" s="439">
        <f>H32+H40+H52+H67+H72+H74</f>
        <v>0</v>
      </c>
      <c r="I86" s="543"/>
    </row>
    <row r="87" spans="2:9" x14ac:dyDescent="0.3">
      <c r="B87" s="28" t="s">
        <v>665</v>
      </c>
      <c r="D87" s="439">
        <f>D18-D86</f>
        <v>2233.0339921405875</v>
      </c>
      <c r="E87" s="439"/>
      <c r="F87" s="75"/>
      <c r="G87" s="439">
        <f>G18-G86</f>
        <v>2233.0339921405839</v>
      </c>
      <c r="H87" s="439">
        <f>H18-H86</f>
        <v>0</v>
      </c>
    </row>
    <row r="88" spans="2:9" x14ac:dyDescent="0.3">
      <c r="B88" s="28" t="s">
        <v>667</v>
      </c>
      <c r="D88" s="189">
        <f>MonthlyCashflow!D268</f>
        <v>68.454483379346314</v>
      </c>
      <c r="E88" s="189"/>
      <c r="F88" s="188"/>
      <c r="G88" s="189">
        <f>'Land Owner Cashflow'!D104</f>
        <v>68.454483379346314</v>
      </c>
      <c r="H88" s="189">
        <f>'Developer Cashflow'!D72</f>
        <v>0</v>
      </c>
    </row>
    <row r="89" spans="2:9" x14ac:dyDescent="0.3">
      <c r="B89" s="28" t="s">
        <v>607</v>
      </c>
      <c r="D89" s="189">
        <f>+MonthlyCashflow!D269</f>
        <v>3</v>
      </c>
      <c r="E89" s="189"/>
      <c r="F89" s="188"/>
      <c r="G89" s="189">
        <f>'Land Owner Cashflow'!D105</f>
        <v>3</v>
      </c>
      <c r="H89" s="189">
        <f>'Developer Cashflow'!D73</f>
        <v>0</v>
      </c>
    </row>
    <row r="90" spans="2:9" x14ac:dyDescent="0.3">
      <c r="B90" s="28" t="s">
        <v>666</v>
      </c>
      <c r="D90" s="439">
        <f>D87-D88-D89</f>
        <v>2161.5795087612414</v>
      </c>
      <c r="E90" s="439"/>
      <c r="F90" s="75"/>
      <c r="G90" s="439">
        <f>G87-G88-G89</f>
        <v>2161.5795087612378</v>
      </c>
      <c r="H90" s="439">
        <f>H87-H88-H89</f>
        <v>0</v>
      </c>
    </row>
    <row r="91" spans="2:9" x14ac:dyDescent="0.3">
      <c r="B91" s="28" t="s">
        <v>688</v>
      </c>
      <c r="D91" s="68"/>
      <c r="E91" s="68"/>
      <c r="G91" s="444">
        <f>G90/D90</f>
        <v>0.99999999999999833</v>
      </c>
      <c r="H91" s="444">
        <f>H90/D90</f>
        <v>0</v>
      </c>
    </row>
    <row r="92" spans="2:9" x14ac:dyDescent="0.3">
      <c r="B92" s="28"/>
      <c r="D92" s="68"/>
      <c r="E92" s="68"/>
    </row>
    <row r="93" spans="2:9" x14ac:dyDescent="0.3">
      <c r="B93" s="181" t="s">
        <v>683</v>
      </c>
      <c r="C93" s="98"/>
      <c r="D93" s="616">
        <f>MonthlyCashflow!G272</f>
        <v>0.19848014712333678</v>
      </c>
      <c r="E93" s="445"/>
      <c r="F93" s="617"/>
      <c r="G93" s="618">
        <f>'Land Owner Cashflow'!C113</f>
        <v>0.20676769614219667</v>
      </c>
      <c r="H93" s="619">
        <f>'Land Owner Cashflow'!C114</f>
        <v>0</v>
      </c>
    </row>
    <row r="94" spans="2:9" x14ac:dyDescent="0.3">
      <c r="B94" s="28"/>
      <c r="D94" s="68"/>
      <c r="E94" s="68"/>
      <c r="F94" s="28"/>
      <c r="G94" s="28"/>
      <c r="H94" s="28"/>
    </row>
    <row r="95" spans="2:9" x14ac:dyDescent="0.3">
      <c r="B95" s="181" t="s">
        <v>770</v>
      </c>
      <c r="C95" s="98"/>
      <c r="D95" s="620">
        <f>XNPV(D93/5, MonthlyCashflow!G270:FO270, MonthlyCashflow!G209:FO209)</f>
        <v>1536.769426661871</v>
      </c>
      <c r="E95" s="445"/>
      <c r="F95" s="445"/>
      <c r="G95" s="621">
        <f>XNPV(G93/5,  'Land Owner Cashflow'!F109:CZ109, 'Land Owner Cashflow'!F56:CZ56)</f>
        <v>1528.2072496925448</v>
      </c>
      <c r="H95" s="622" t="e">
        <f>XNPV(H93/5, 'Developer Cashflow'!F77:CZ77, 'Developer Cashflow'!F24:CZ24)</f>
        <v>#NUM!</v>
      </c>
    </row>
    <row r="97" spans="1:20" x14ac:dyDescent="0.3">
      <c r="D97" s="193"/>
      <c r="E97" s="193"/>
    </row>
    <row r="99" spans="1:20" x14ac:dyDescent="0.3">
      <c r="B99" s="36" t="s">
        <v>685</v>
      </c>
      <c r="C99" s="446"/>
      <c r="D99" s="447">
        <f>D86+D88+D89</f>
        <v>5939.8354298327677</v>
      </c>
      <c r="E99" s="448"/>
      <c r="F99" s="448"/>
      <c r="G99" s="452">
        <f>G86+G88+G89</f>
        <v>5939.8354298327677</v>
      </c>
      <c r="H99" s="453">
        <f>H86+H88+H89</f>
        <v>0</v>
      </c>
    </row>
    <row r="100" spans="1:20" x14ac:dyDescent="0.3">
      <c r="B100" s="38"/>
      <c r="C100" s="193"/>
      <c r="D100" s="75"/>
      <c r="E100" s="75"/>
      <c r="F100" s="75"/>
      <c r="G100" s="75"/>
      <c r="H100" s="449"/>
    </row>
    <row r="101" spans="1:20" x14ac:dyDescent="0.3">
      <c r="B101" s="38" t="s">
        <v>686</v>
      </c>
      <c r="C101" s="193"/>
      <c r="D101" s="75"/>
      <c r="E101" s="75"/>
      <c r="F101" s="75"/>
      <c r="G101" s="189">
        <f>'Land Owner Cashflow'!J6</f>
        <v>903.44999999999993</v>
      </c>
      <c r="H101" s="451">
        <f>ConstructionDebt!B9</f>
        <v>341</v>
      </c>
    </row>
    <row r="102" spans="1:20" x14ac:dyDescent="0.3">
      <c r="B102" s="38" t="s">
        <v>680</v>
      </c>
      <c r="D102" s="75"/>
      <c r="E102" s="75"/>
      <c r="F102" s="75"/>
      <c r="G102" s="189">
        <f>'Land Owner Cashflow'!D61</f>
        <v>300</v>
      </c>
      <c r="H102" s="449">
        <f>'Developer Cashflow'!D29</f>
        <v>0</v>
      </c>
    </row>
    <row r="103" spans="1:20" x14ac:dyDescent="0.3">
      <c r="B103" s="38" t="s">
        <v>417</v>
      </c>
      <c r="D103" s="75"/>
      <c r="E103" s="75"/>
      <c r="F103" s="75"/>
      <c r="G103" s="189">
        <f>'Land Owner Cashflow'!D59</f>
        <v>119</v>
      </c>
      <c r="H103" s="449">
        <v>0</v>
      </c>
    </row>
    <row r="104" spans="1:20" x14ac:dyDescent="0.3">
      <c r="B104" s="38" t="s">
        <v>681</v>
      </c>
      <c r="D104" s="75"/>
      <c r="E104" s="75"/>
      <c r="F104" s="75"/>
      <c r="G104" s="189">
        <f>G99-SUM(G101:G103)</f>
        <v>4617.3854298327678</v>
      </c>
      <c r="H104" s="451">
        <f>H99-SUM(H101:H103)</f>
        <v>-341</v>
      </c>
    </row>
    <row r="105" spans="1:20" x14ac:dyDescent="0.3">
      <c r="B105" s="40" t="s">
        <v>682</v>
      </c>
      <c r="C105" s="41"/>
      <c r="D105" s="139"/>
      <c r="E105" s="139"/>
      <c r="F105" s="139"/>
      <c r="G105" s="450">
        <f>SUM(G100:G104)</f>
        <v>5939.8354298327677</v>
      </c>
      <c r="H105" s="454">
        <f>SUM(H100:H104)</f>
        <v>0</v>
      </c>
    </row>
    <row r="107" spans="1:20" x14ac:dyDescent="0.3">
      <c r="A107" s="79"/>
      <c r="B107" s="544" t="s">
        <v>344</v>
      </c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</row>
  </sheetData>
  <mergeCells count="1">
    <mergeCell ref="A1:F1"/>
  </mergeCells>
  <conditionalFormatting sqref="A3:E5">
    <cfRule type="expression" dxfId="87" priority="1764">
      <formula>IF(ISNUMBER(FIND("=", _xlfn.FORMULATEXT(XEX1))), FALSE, ISNUMBER(XEX1))</formula>
    </cfRule>
    <cfRule type="expression" dxfId="86" priority="1765">
      <formula>IF(AND(_xlfn.ISFORMULA(A3), ISNUMBER(SEARCH("!", _xlfn.FORMULATEXT(A3)))), TRUE, FALSE)</formula>
    </cfRule>
    <cfRule type="expression" dxfId="85" priority="1766">
      <formula>IF(_xlfn.ISFORMULA(A3), NOT(ISNUMBER(SEARCH("!", _xlfn.FORMULATEXT(A3)))), FALSE)</formula>
    </cfRule>
  </conditionalFormatting>
  <conditionalFormatting sqref="A1:XFD10 A11:E15 G11:XFD15 A16:XFD94 A96:XFD1048576">
    <cfRule type="expression" dxfId="84" priority="7">
      <formula>IF(ISNUMBER(FIND("=", _xlfn.FORMULATEXT(A1))), FALSE, ISNUMBER(A1))</formula>
    </cfRule>
    <cfRule type="expression" dxfId="83" priority="8">
      <formula>IF(AND(_xlfn.ISFORMULA(A1), ISNUMBER(SEARCH("!", _xlfn.FORMULATEXT(A1)))), TRUE, FALSE)</formula>
    </cfRule>
    <cfRule type="expression" dxfId="82" priority="9">
      <formula>IF(_xlfn.ISFORMULA(A1), NOT(ISNUMBER(SEARCH("!", _xlfn.FORMULATEXT(A1)))), FALSE)</formula>
    </cfRule>
  </conditionalFormatting>
  <conditionalFormatting sqref="A3:XFD5">
    <cfRule type="expression" dxfId="81" priority="4" stopIfTrue="1">
      <formula>IF(_xlfn.ISFORMULA(A3), NOT(ISNUMBER(SEARCH("!", _xlfn.FORMULATEXT(A3)))), FALSE)</formula>
    </cfRule>
    <cfRule type="expression" dxfId="80" priority="5">
      <formula>IF(AND(_xlfn.ISFORMULA(A3), ISNUMBER(SEARCH("!", _xlfn.FORMULATEXT(A3)))), TRUE, FALSE)</formula>
    </cfRule>
    <cfRule type="expression" dxfId="79" priority="6">
      <formula>IF(ISNUMBER(FIND("=", _xlfn.FORMULATEXT(A3))), FALSE, ISNUMBER(A3))</formula>
    </cfRule>
  </conditionalFormatting>
  <conditionalFormatting sqref="B95:H95">
    <cfRule type="expression" dxfId="78" priority="1">
      <formula>IF(ISNUMBER(FIND("=", _xlfn.FORMULATEXT(B95))), FALSE, ISNUMBER(B95))</formula>
    </cfRule>
    <cfRule type="expression" dxfId="77" priority="2">
      <formula>IF(AND(_xlfn.ISFORMULA(B95), ISNUMBER(SEARCH("!", _xlfn.FORMULATEXT(B95)))), TRUE, FALSE)</formula>
    </cfRule>
    <cfRule type="expression" dxfId="76" priority="3">
      <formula>IF(_xlfn.ISFORMULA(B95), NOT(ISNUMBER(SEARCH("!", _xlfn.FORMULATEXT(B95)))), FALSE)</formula>
    </cfRule>
  </conditionalFormatting>
  <conditionalFormatting sqref="F3:F5">
    <cfRule type="expression" dxfId="75" priority="13">
      <formula>IF(ISNUMBER(FIND("=", _xlfn.FORMULATEXT(XFB1))), FALSE, ISNUMBER(XFB1))</formula>
    </cfRule>
    <cfRule type="expression" dxfId="74" priority="14">
      <formula>IF(AND(_xlfn.ISFORMULA(F3), ISNUMBER(SEARCH("!", _xlfn.FORMULATEXT(F3)))), TRUE, FALSE)</formula>
    </cfRule>
    <cfRule type="expression" dxfId="73" priority="15">
      <formula>IF(_xlfn.ISFORMULA(F3), NOT(ISNUMBER(SEARCH("!", _xlfn.FORMULATEXT(F3)))), FALSE)</formula>
    </cfRule>
  </conditionalFormatting>
  <conditionalFormatting sqref="G3:XFD5">
    <cfRule type="expression" dxfId="72" priority="10">
      <formula>IF(ISNUMBER(FIND("=", _xlfn.FORMULATEXT(XFB1))), FALSE, ISNUMBER(XFB1))</formula>
    </cfRule>
    <cfRule type="expression" dxfId="71" priority="11">
      <formula>IF(AND(_xlfn.ISFORMULA(G3), ISNUMBER(SEARCH("!", _xlfn.FORMULATEXT(G3)))), TRUE, FALSE)</formula>
    </cfRule>
    <cfRule type="expression" dxfId="70" priority="12">
      <formula>IF(_xlfn.ISFORMULA(G3), NOT(ISNUMBER(SEARCH("!", _xlfn.FORMULATEXT(G3)))), FALSE)</formula>
    </cfRule>
  </conditionalFormatting>
  <pageMargins left="0.7" right="0.7" top="0.75" bottom="0.75" header="0.3" footer="0.3"/>
  <pageSetup paperSize="9" scale="10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5C312-6F84-4B7F-978B-92D01A7A3711}">
  <sheetPr>
    <pageSetUpPr fitToPage="1"/>
  </sheetPr>
  <dimension ref="A1:FM116"/>
  <sheetViews>
    <sheetView topLeftCell="A48" zoomScale="95" workbookViewId="0">
      <selection activeCell="D53" sqref="D53"/>
    </sheetView>
  </sheetViews>
  <sheetFormatPr defaultRowHeight="15.6" x14ac:dyDescent="0.3"/>
  <cols>
    <col min="1" max="1" width="8.88671875" style="7"/>
    <col min="2" max="2" width="51.77734375" style="7" customWidth="1"/>
    <col min="3" max="3" width="15.6640625" style="7" bestFit="1" customWidth="1"/>
    <col min="4" max="4" width="12.5546875" style="7" bestFit="1" customWidth="1"/>
    <col min="5" max="5" width="10.33203125" style="7" bestFit="1" customWidth="1"/>
    <col min="6" max="6" width="11.33203125" style="7" customWidth="1"/>
    <col min="7" max="7" width="13.88671875" style="7" bestFit="1" customWidth="1"/>
    <col min="8" max="8" width="14.6640625" style="7" bestFit="1" customWidth="1"/>
    <col min="9" max="9" width="31.88671875" style="7" bestFit="1" customWidth="1"/>
    <col min="10" max="10" width="14.6640625" style="7" bestFit="1" customWidth="1"/>
    <col min="11" max="11" width="12.33203125" style="7" bestFit="1" customWidth="1"/>
    <col min="12" max="15" width="14.6640625" style="7" bestFit="1" customWidth="1"/>
    <col min="16" max="16" width="15" style="7" bestFit="1" customWidth="1"/>
    <col min="17" max="17" width="14.6640625" style="7" bestFit="1" customWidth="1"/>
    <col min="18" max="18" width="16.109375" style="7" customWidth="1"/>
    <col min="19" max="29" width="13.88671875" style="7" customWidth="1"/>
    <col min="30" max="30" width="16.109375" style="7" customWidth="1"/>
    <col min="31" max="102" width="15.33203125" style="7" customWidth="1"/>
    <col min="103" max="104" width="15.44140625" style="7" bestFit="1" customWidth="1"/>
    <col min="105" max="169" width="12.109375" style="7" bestFit="1" customWidth="1"/>
    <col min="170" max="16384" width="8.88671875" style="7"/>
  </cols>
  <sheetData>
    <row r="1" spans="2:12" x14ac:dyDescent="0.3">
      <c r="I1" s="97" t="s">
        <v>582</v>
      </c>
      <c r="J1" s="99">
        <f>IF(_xlfn.XLOOKUP(Options!$D$2, Options!$D$4:$M$4, Options!$D$94:$M$94)="DM+Deposit", 119, 0)</f>
        <v>119</v>
      </c>
    </row>
    <row r="2" spans="2:12" x14ac:dyDescent="0.3">
      <c r="B2" s="408" t="s">
        <v>406</v>
      </c>
      <c r="C2" s="545"/>
      <c r="D2" s="545"/>
    </row>
    <row r="3" spans="2:12" x14ac:dyDescent="0.3">
      <c r="B3" s="36" t="s">
        <v>679</v>
      </c>
      <c r="C3" s="37" t="s">
        <v>305</v>
      </c>
      <c r="D3" s="500">
        <f>Annual_Cashflow!D11</f>
        <v>8101.4149385940054</v>
      </c>
      <c r="I3" s="504" t="s">
        <v>423</v>
      </c>
      <c r="J3" s="505"/>
      <c r="K3" s="506"/>
    </row>
    <row r="4" spans="2:12" ht="19.2" x14ac:dyDescent="0.45">
      <c r="B4" s="38" t="s">
        <v>475</v>
      </c>
      <c r="C4" s="7" t="s">
        <v>305</v>
      </c>
      <c r="D4" s="123">
        <f>MonthlyCashflow!D51</f>
        <v>181.76383364559035</v>
      </c>
      <c r="I4" s="38" t="s">
        <v>424</v>
      </c>
      <c r="J4" s="7">
        <v>50</v>
      </c>
      <c r="K4" s="39" t="s">
        <v>425</v>
      </c>
      <c r="L4" s="502"/>
    </row>
    <row r="5" spans="2:12" x14ac:dyDescent="0.3">
      <c r="B5" s="40" t="s">
        <v>422</v>
      </c>
      <c r="C5" s="41" t="s">
        <v>111</v>
      </c>
      <c r="D5" s="633">
        <f>1-'Developer Cashflow'!D4</f>
        <v>1</v>
      </c>
      <c r="I5" s="38" t="s">
        <v>82</v>
      </c>
      <c r="J5" s="7">
        <f>'Assumptions&amp;Data'!C26</f>
        <v>18.068999999999999</v>
      </c>
      <c r="K5" s="39" t="s">
        <v>426</v>
      </c>
    </row>
    <row r="6" spans="2:12" x14ac:dyDescent="0.3">
      <c r="D6" s="30"/>
      <c r="I6" s="38" t="s">
        <v>622</v>
      </c>
      <c r="J6" s="7">
        <f>IF(Options!$C$106="Option I", (J4*J5)-J14, (J4*J5)-0)</f>
        <v>903.44999999999993</v>
      </c>
      <c r="K6" s="39" t="s">
        <v>336</v>
      </c>
    </row>
    <row r="7" spans="2:12" x14ac:dyDescent="0.3">
      <c r="B7" s="36" t="s">
        <v>469</v>
      </c>
      <c r="C7" s="37" t="str">
        <f>C3</f>
        <v>Cr</v>
      </c>
      <c r="D7" s="500">
        <f>(D3)*D5</f>
        <v>8101.4149385940054</v>
      </c>
      <c r="I7" s="38" t="s">
        <v>678</v>
      </c>
      <c r="J7" s="512" t="s">
        <v>523</v>
      </c>
      <c r="K7" s="39"/>
    </row>
    <row r="8" spans="2:12" x14ac:dyDescent="0.3">
      <c r="B8" s="38" t="s">
        <v>470</v>
      </c>
      <c r="C8" s="7" t="s">
        <v>111</v>
      </c>
      <c r="D8" s="501">
        <f>1-'Developer Cashflow'!D6</f>
        <v>1</v>
      </c>
      <c r="I8" s="38" t="s">
        <v>500</v>
      </c>
      <c r="J8" s="51">
        <f>'Assumptions&amp;Data'!D57-SUM('Assumptions&amp;Data'!O36, 'Assumptions&amp;Data'!K36, 'Assumptions&amp;Data'!K45, 'Assumptions&amp;Data'!O45)</f>
        <v>2642673.6226455551</v>
      </c>
      <c r="K8" s="39" t="s">
        <v>409</v>
      </c>
    </row>
    <row r="9" spans="2:12" x14ac:dyDescent="0.3">
      <c r="B9" s="38" t="s">
        <v>411</v>
      </c>
      <c r="C9" s="7" t="s">
        <v>111</v>
      </c>
      <c r="D9" s="296">
        <f>1-'Developer Cashflow'!D7</f>
        <v>1</v>
      </c>
      <c r="I9" s="38" t="s">
        <v>501</v>
      </c>
      <c r="J9" s="7">
        <v>6000</v>
      </c>
      <c r="K9" s="39" t="s">
        <v>502</v>
      </c>
    </row>
    <row r="10" spans="2:12" x14ac:dyDescent="0.3">
      <c r="B10" s="38" t="s">
        <v>412</v>
      </c>
      <c r="C10" s="7" t="s">
        <v>111</v>
      </c>
      <c r="D10" s="296">
        <f>1-'Developer Cashflow'!D8</f>
        <v>1</v>
      </c>
      <c r="I10" s="38" t="s">
        <v>216</v>
      </c>
      <c r="J10" s="45">
        <f>J8*J9/10^7</f>
        <v>1585.6041735873332</v>
      </c>
      <c r="K10" s="39" t="s">
        <v>336</v>
      </c>
    </row>
    <row r="11" spans="2:12" x14ac:dyDescent="0.3">
      <c r="B11" s="38" t="s">
        <v>414</v>
      </c>
      <c r="C11" s="7" t="s">
        <v>111</v>
      </c>
      <c r="D11" s="296">
        <f>1-'Developer Cashflow'!D9</f>
        <v>1</v>
      </c>
      <c r="I11" s="38" t="s">
        <v>512</v>
      </c>
      <c r="J11" s="30">
        <v>0.6</v>
      </c>
      <c r="K11" s="39"/>
    </row>
    <row r="12" spans="2:12" x14ac:dyDescent="0.3">
      <c r="B12" s="38" t="s">
        <v>484</v>
      </c>
      <c r="C12" s="7" t="s">
        <v>111</v>
      </c>
      <c r="D12" s="296">
        <v>0.01</v>
      </c>
      <c r="I12" s="38" t="s">
        <v>513</v>
      </c>
      <c r="J12" s="30">
        <f>(1-J11)</f>
        <v>0.4</v>
      </c>
      <c r="K12" s="39"/>
    </row>
    <row r="13" spans="2:12" x14ac:dyDescent="0.3">
      <c r="B13" s="38" t="s">
        <v>483</v>
      </c>
      <c r="D13" s="296">
        <f>1-'Developer Cashflow'!D10</f>
        <v>1</v>
      </c>
      <c r="I13" s="38" t="s">
        <v>496</v>
      </c>
      <c r="J13" s="193">
        <f>('Assumptions&amp;Data'!D194/4046.8)</f>
        <v>0.24710882672729068</v>
      </c>
      <c r="K13" s="39" t="s">
        <v>426</v>
      </c>
    </row>
    <row r="14" spans="2:12" x14ac:dyDescent="0.3">
      <c r="B14" s="38" t="s">
        <v>207</v>
      </c>
      <c r="C14" s="7" t="s">
        <v>111</v>
      </c>
      <c r="D14" s="296">
        <f>1-'Developer Cashflow'!D14</f>
        <v>1</v>
      </c>
      <c r="I14" s="40" t="s">
        <v>497</v>
      </c>
      <c r="J14" s="508">
        <f>J13*J4</f>
        <v>12.355441336364533</v>
      </c>
      <c r="K14" s="507"/>
    </row>
    <row r="15" spans="2:12" x14ac:dyDescent="0.3">
      <c r="B15" s="38" t="s">
        <v>353</v>
      </c>
      <c r="C15" s="7" t="s">
        <v>111</v>
      </c>
      <c r="D15" s="296">
        <f>1-'Developer Cashflow'!D12</f>
        <v>1</v>
      </c>
    </row>
    <row r="16" spans="2:12" x14ac:dyDescent="0.3">
      <c r="B16" s="40" t="s">
        <v>416</v>
      </c>
      <c r="C16" s="41" t="s">
        <v>305</v>
      </c>
      <c r="D16" s="498">
        <v>1</v>
      </c>
    </row>
    <row r="17" spans="1:104" x14ac:dyDescent="0.3">
      <c r="B17" s="641"/>
      <c r="C17" s="642"/>
      <c r="D17" s="643"/>
      <c r="I17" s="504" t="s">
        <v>413</v>
      </c>
      <c r="J17" s="505"/>
      <c r="K17" s="506"/>
      <c r="L17" s="503"/>
      <c r="M17" s="192"/>
    </row>
    <row r="18" spans="1:104" x14ac:dyDescent="0.3">
      <c r="B18" s="36" t="s">
        <v>472</v>
      </c>
      <c r="C18" s="37" t="s">
        <v>471</v>
      </c>
      <c r="D18" s="495">
        <f>'Developer Cashflow'!D16</f>
        <v>0</v>
      </c>
      <c r="I18" s="38" t="s">
        <v>367</v>
      </c>
      <c r="J18" s="160">
        <f>RegulatoryPayment!C49</f>
        <v>45748</v>
      </c>
      <c r="K18" s="509">
        <v>0.33329999999999999</v>
      </c>
      <c r="L18" s="160"/>
      <c r="M18" s="192"/>
    </row>
    <row r="19" spans="1:104" x14ac:dyDescent="0.3">
      <c r="B19" s="38" t="s">
        <v>417</v>
      </c>
      <c r="C19" s="7" t="s">
        <v>305</v>
      </c>
      <c r="D19" s="90">
        <f>'Developer Cashflow'!D17</f>
        <v>0</v>
      </c>
      <c r="I19" s="38" t="s">
        <v>477</v>
      </c>
      <c r="J19" s="160">
        <f>RegulatoryPayment!E49</f>
        <v>45838</v>
      </c>
      <c r="K19" s="509">
        <v>0.66669999999999996</v>
      </c>
      <c r="L19" s="160"/>
      <c r="M19" s="192"/>
    </row>
    <row r="20" spans="1:104" x14ac:dyDescent="0.3">
      <c r="B20" s="38" t="s">
        <v>418</v>
      </c>
      <c r="C20" s="7" t="s">
        <v>305</v>
      </c>
      <c r="D20" s="496">
        <f>'Developer Cashflow'!D18</f>
        <v>0</v>
      </c>
      <c r="I20" s="38" t="s">
        <v>368</v>
      </c>
      <c r="J20" s="160">
        <f>RegulatoryPayment!G49</f>
        <v>45900</v>
      </c>
      <c r="K20" s="510">
        <f>1-SUM(K18:K19)</f>
        <v>0</v>
      </c>
      <c r="L20" s="160"/>
      <c r="M20" s="192"/>
    </row>
    <row r="21" spans="1:104" x14ac:dyDescent="0.3">
      <c r="B21" s="38" t="s">
        <v>419</v>
      </c>
      <c r="C21" s="7" t="s">
        <v>305</v>
      </c>
      <c r="D21" s="497">
        <f>'Developer Cashflow'!D19</f>
        <v>0</v>
      </c>
      <c r="I21" s="38" t="s">
        <v>478</v>
      </c>
      <c r="K21" s="39"/>
    </row>
    <row r="22" spans="1:104" x14ac:dyDescent="0.3">
      <c r="B22" s="38" t="s">
        <v>468</v>
      </c>
      <c r="D22" s="498">
        <v>1</v>
      </c>
      <c r="I22" s="40" t="s">
        <v>479</v>
      </c>
      <c r="J22" s="41">
        <v>24</v>
      </c>
      <c r="K22" s="511" t="s">
        <v>480</v>
      </c>
    </row>
    <row r="23" spans="1:104" x14ac:dyDescent="0.3">
      <c r="B23" s="40" t="s">
        <v>378</v>
      </c>
      <c r="C23" s="41"/>
      <c r="D23" s="499">
        <v>1</v>
      </c>
    </row>
    <row r="24" spans="1:104" x14ac:dyDescent="0.3">
      <c r="D24" s="493"/>
    </row>
    <row r="25" spans="1:104" x14ac:dyDescent="0.3">
      <c r="D25" s="494"/>
    </row>
    <row r="26" spans="1:104" x14ac:dyDescent="0.3">
      <c r="B26" s="28" t="s">
        <v>507</v>
      </c>
      <c r="D26" s="7" t="s">
        <v>495</v>
      </c>
    </row>
    <row r="27" spans="1:104" x14ac:dyDescent="0.3">
      <c r="B27" s="525" t="s">
        <v>494</v>
      </c>
      <c r="C27" s="526"/>
      <c r="D27" s="526"/>
      <c r="E27" s="526"/>
      <c r="F27" s="527">
        <f>F56</f>
        <v>45748</v>
      </c>
      <c r="G27" s="527">
        <f t="shared" ref="G27:BR27" si="0">G56</f>
        <v>45808</v>
      </c>
      <c r="H27" s="527">
        <f t="shared" si="0"/>
        <v>45838</v>
      </c>
      <c r="I27" s="527">
        <f t="shared" si="0"/>
        <v>45869</v>
      </c>
      <c r="J27" s="527">
        <f t="shared" si="0"/>
        <v>45900</v>
      </c>
      <c r="K27" s="527">
        <f t="shared" si="0"/>
        <v>45930</v>
      </c>
      <c r="L27" s="527">
        <f t="shared" si="0"/>
        <v>45961</v>
      </c>
      <c r="M27" s="527">
        <f t="shared" si="0"/>
        <v>45991</v>
      </c>
      <c r="N27" s="527">
        <f t="shared" si="0"/>
        <v>46022</v>
      </c>
      <c r="O27" s="527">
        <f t="shared" si="0"/>
        <v>46053</v>
      </c>
      <c r="P27" s="527">
        <f t="shared" si="0"/>
        <v>46081</v>
      </c>
      <c r="Q27" s="527">
        <f t="shared" si="0"/>
        <v>46112</v>
      </c>
      <c r="R27" s="527">
        <f t="shared" si="0"/>
        <v>46142</v>
      </c>
      <c r="S27" s="527">
        <f t="shared" si="0"/>
        <v>46173</v>
      </c>
      <c r="T27" s="527">
        <f t="shared" si="0"/>
        <v>46203</v>
      </c>
      <c r="U27" s="527">
        <f t="shared" si="0"/>
        <v>46234</v>
      </c>
      <c r="V27" s="527">
        <f t="shared" si="0"/>
        <v>46265</v>
      </c>
      <c r="W27" s="527">
        <f t="shared" si="0"/>
        <v>46295</v>
      </c>
      <c r="X27" s="527">
        <f t="shared" si="0"/>
        <v>46326</v>
      </c>
      <c r="Y27" s="527">
        <f t="shared" si="0"/>
        <v>46356</v>
      </c>
      <c r="Z27" s="527">
        <f t="shared" si="0"/>
        <v>46387</v>
      </c>
      <c r="AA27" s="527">
        <f t="shared" si="0"/>
        <v>46418</v>
      </c>
      <c r="AB27" s="527">
        <f t="shared" si="0"/>
        <v>46446</v>
      </c>
      <c r="AC27" s="527">
        <f t="shared" si="0"/>
        <v>46477</v>
      </c>
      <c r="AD27" s="527">
        <f t="shared" si="0"/>
        <v>46507</v>
      </c>
      <c r="AE27" s="527">
        <f t="shared" si="0"/>
        <v>46538</v>
      </c>
      <c r="AF27" s="527">
        <f t="shared" si="0"/>
        <v>46568</v>
      </c>
      <c r="AG27" s="527">
        <f t="shared" si="0"/>
        <v>46599</v>
      </c>
      <c r="AH27" s="527">
        <f t="shared" si="0"/>
        <v>46630</v>
      </c>
      <c r="AI27" s="527">
        <f t="shared" si="0"/>
        <v>46660</v>
      </c>
      <c r="AJ27" s="527">
        <f t="shared" si="0"/>
        <v>46691</v>
      </c>
      <c r="AK27" s="527">
        <f t="shared" si="0"/>
        <v>46721</v>
      </c>
      <c r="AL27" s="527">
        <f t="shared" si="0"/>
        <v>46752</v>
      </c>
      <c r="AM27" s="527">
        <f t="shared" si="0"/>
        <v>46783</v>
      </c>
      <c r="AN27" s="527">
        <f t="shared" si="0"/>
        <v>46812</v>
      </c>
      <c r="AO27" s="527">
        <f t="shared" si="0"/>
        <v>46843</v>
      </c>
      <c r="AP27" s="527">
        <f t="shared" si="0"/>
        <v>46873</v>
      </c>
      <c r="AQ27" s="527">
        <f t="shared" si="0"/>
        <v>46904</v>
      </c>
      <c r="AR27" s="527">
        <f t="shared" si="0"/>
        <v>46934</v>
      </c>
      <c r="AS27" s="527">
        <f t="shared" si="0"/>
        <v>46965</v>
      </c>
      <c r="AT27" s="527">
        <f t="shared" si="0"/>
        <v>46996</v>
      </c>
      <c r="AU27" s="527">
        <f t="shared" si="0"/>
        <v>47026</v>
      </c>
      <c r="AV27" s="527">
        <f t="shared" si="0"/>
        <v>47057</v>
      </c>
      <c r="AW27" s="527">
        <f t="shared" si="0"/>
        <v>47087</v>
      </c>
      <c r="AX27" s="527">
        <f t="shared" si="0"/>
        <v>47118</v>
      </c>
      <c r="AY27" s="527">
        <f t="shared" si="0"/>
        <v>47149</v>
      </c>
      <c r="AZ27" s="527">
        <f t="shared" si="0"/>
        <v>47177</v>
      </c>
      <c r="BA27" s="527">
        <f t="shared" si="0"/>
        <v>47208</v>
      </c>
      <c r="BB27" s="527">
        <f t="shared" si="0"/>
        <v>47238</v>
      </c>
      <c r="BC27" s="527">
        <f t="shared" si="0"/>
        <v>47269</v>
      </c>
      <c r="BD27" s="527">
        <f t="shared" si="0"/>
        <v>47299</v>
      </c>
      <c r="BE27" s="527">
        <f t="shared" si="0"/>
        <v>47330</v>
      </c>
      <c r="BF27" s="527">
        <f t="shared" si="0"/>
        <v>47361</v>
      </c>
      <c r="BG27" s="527">
        <f t="shared" si="0"/>
        <v>47391</v>
      </c>
      <c r="BH27" s="527">
        <f t="shared" si="0"/>
        <v>47422</v>
      </c>
      <c r="BI27" s="527">
        <f t="shared" si="0"/>
        <v>47452</v>
      </c>
      <c r="BJ27" s="527">
        <f t="shared" si="0"/>
        <v>47483</v>
      </c>
      <c r="BK27" s="527">
        <f t="shared" si="0"/>
        <v>47514</v>
      </c>
      <c r="BL27" s="527">
        <f t="shared" si="0"/>
        <v>47542</v>
      </c>
      <c r="BM27" s="527">
        <f t="shared" si="0"/>
        <v>47573</v>
      </c>
      <c r="BN27" s="527">
        <f t="shared" si="0"/>
        <v>47603</v>
      </c>
      <c r="BO27" s="527">
        <f t="shared" si="0"/>
        <v>47634</v>
      </c>
      <c r="BP27" s="527">
        <f t="shared" si="0"/>
        <v>47664</v>
      </c>
      <c r="BQ27" s="527">
        <f t="shared" si="0"/>
        <v>47695</v>
      </c>
      <c r="BR27" s="527">
        <f t="shared" si="0"/>
        <v>47726</v>
      </c>
      <c r="BS27" s="527">
        <f t="shared" ref="BS27:CZ27" si="1">BS56</f>
        <v>47756</v>
      </c>
      <c r="BT27" s="527">
        <f t="shared" si="1"/>
        <v>47787</v>
      </c>
      <c r="BU27" s="527">
        <f t="shared" si="1"/>
        <v>47817</v>
      </c>
      <c r="BV27" s="527">
        <f t="shared" si="1"/>
        <v>47848</v>
      </c>
      <c r="BW27" s="527">
        <f t="shared" si="1"/>
        <v>47879</v>
      </c>
      <c r="BX27" s="527">
        <f t="shared" si="1"/>
        <v>47907</v>
      </c>
      <c r="BY27" s="527">
        <f t="shared" si="1"/>
        <v>47938</v>
      </c>
      <c r="BZ27" s="527">
        <f t="shared" si="1"/>
        <v>47968</v>
      </c>
      <c r="CA27" s="527">
        <f t="shared" si="1"/>
        <v>47999</v>
      </c>
      <c r="CB27" s="527">
        <f t="shared" si="1"/>
        <v>48029</v>
      </c>
      <c r="CC27" s="527">
        <f t="shared" si="1"/>
        <v>48060</v>
      </c>
      <c r="CD27" s="527">
        <f t="shared" si="1"/>
        <v>48091</v>
      </c>
      <c r="CE27" s="527">
        <f t="shared" si="1"/>
        <v>48121</v>
      </c>
      <c r="CF27" s="527">
        <f t="shared" si="1"/>
        <v>48152</v>
      </c>
      <c r="CG27" s="527">
        <f t="shared" si="1"/>
        <v>48182</v>
      </c>
      <c r="CH27" s="527">
        <f t="shared" si="1"/>
        <v>48213</v>
      </c>
      <c r="CI27" s="527">
        <f t="shared" si="1"/>
        <v>48244</v>
      </c>
      <c r="CJ27" s="527">
        <f t="shared" si="1"/>
        <v>48273</v>
      </c>
      <c r="CK27" s="527">
        <f t="shared" si="1"/>
        <v>48304</v>
      </c>
      <c r="CL27" s="527">
        <f t="shared" si="1"/>
        <v>48334</v>
      </c>
      <c r="CM27" s="527">
        <f t="shared" si="1"/>
        <v>48365</v>
      </c>
      <c r="CN27" s="527">
        <f t="shared" si="1"/>
        <v>48395</v>
      </c>
      <c r="CO27" s="527">
        <f t="shared" si="1"/>
        <v>48426</v>
      </c>
      <c r="CP27" s="527">
        <f t="shared" si="1"/>
        <v>48457</v>
      </c>
      <c r="CQ27" s="527">
        <f t="shared" si="1"/>
        <v>48487</v>
      </c>
      <c r="CR27" s="527">
        <f t="shared" si="1"/>
        <v>48518</v>
      </c>
      <c r="CS27" s="527">
        <f t="shared" si="1"/>
        <v>48548</v>
      </c>
      <c r="CT27" s="527">
        <f t="shared" si="1"/>
        <v>48579</v>
      </c>
      <c r="CU27" s="527">
        <f t="shared" si="1"/>
        <v>48610</v>
      </c>
      <c r="CV27" s="527">
        <f t="shared" si="1"/>
        <v>48638</v>
      </c>
      <c r="CW27" s="527">
        <f t="shared" si="1"/>
        <v>48669</v>
      </c>
      <c r="CX27" s="527">
        <f t="shared" si="1"/>
        <v>48699</v>
      </c>
      <c r="CY27" s="527">
        <f t="shared" si="1"/>
        <v>48730</v>
      </c>
      <c r="CZ27" s="528">
        <f t="shared" si="1"/>
        <v>48760</v>
      </c>
    </row>
    <row r="28" spans="1:104" x14ac:dyDescent="0.3">
      <c r="B28" s="529" t="s">
        <v>420</v>
      </c>
      <c r="C28" s="521">
        <v>0</v>
      </c>
      <c r="D28" s="402">
        <f>SUM(F28:CZ28)</f>
        <v>119</v>
      </c>
      <c r="E28" s="402"/>
      <c r="F28" s="402">
        <f>F59</f>
        <v>39.662700000000001</v>
      </c>
      <c r="G28" s="402">
        <f t="shared" ref="G28:BR28" si="2">G59</f>
        <v>0</v>
      </c>
      <c r="H28" s="402">
        <f t="shared" si="2"/>
        <v>79.337299999999999</v>
      </c>
      <c r="I28" s="402">
        <f t="shared" si="2"/>
        <v>0</v>
      </c>
      <c r="J28" s="402">
        <f t="shared" si="2"/>
        <v>0</v>
      </c>
      <c r="K28" s="402">
        <f t="shared" si="2"/>
        <v>0</v>
      </c>
      <c r="L28" s="402">
        <f t="shared" si="2"/>
        <v>0</v>
      </c>
      <c r="M28" s="402">
        <f t="shared" si="2"/>
        <v>0</v>
      </c>
      <c r="N28" s="402">
        <f t="shared" si="2"/>
        <v>0</v>
      </c>
      <c r="O28" s="402">
        <f t="shared" si="2"/>
        <v>0</v>
      </c>
      <c r="P28" s="402">
        <f t="shared" si="2"/>
        <v>0</v>
      </c>
      <c r="Q28" s="402">
        <f t="shared" si="2"/>
        <v>0</v>
      </c>
      <c r="R28" s="402">
        <f t="shared" si="2"/>
        <v>0</v>
      </c>
      <c r="S28" s="402">
        <f t="shared" si="2"/>
        <v>0</v>
      </c>
      <c r="T28" s="402">
        <f t="shared" si="2"/>
        <v>0</v>
      </c>
      <c r="U28" s="402">
        <f t="shared" si="2"/>
        <v>0</v>
      </c>
      <c r="V28" s="402">
        <f t="shared" si="2"/>
        <v>0</v>
      </c>
      <c r="W28" s="402">
        <f t="shared" si="2"/>
        <v>0</v>
      </c>
      <c r="X28" s="402">
        <f t="shared" si="2"/>
        <v>0</v>
      </c>
      <c r="Y28" s="402">
        <f t="shared" si="2"/>
        <v>0</v>
      </c>
      <c r="Z28" s="402">
        <f t="shared" si="2"/>
        <v>0</v>
      </c>
      <c r="AA28" s="402">
        <f t="shared" si="2"/>
        <v>0</v>
      </c>
      <c r="AB28" s="402">
        <f t="shared" si="2"/>
        <v>0</v>
      </c>
      <c r="AC28" s="402">
        <f t="shared" si="2"/>
        <v>0</v>
      </c>
      <c r="AD28" s="402">
        <f t="shared" si="2"/>
        <v>0</v>
      </c>
      <c r="AE28" s="402">
        <f t="shared" si="2"/>
        <v>0</v>
      </c>
      <c r="AF28" s="402">
        <f t="shared" si="2"/>
        <v>0</v>
      </c>
      <c r="AG28" s="402">
        <f t="shared" si="2"/>
        <v>0</v>
      </c>
      <c r="AH28" s="402">
        <f t="shared" si="2"/>
        <v>0</v>
      </c>
      <c r="AI28" s="402">
        <f t="shared" si="2"/>
        <v>0</v>
      </c>
      <c r="AJ28" s="402">
        <f t="shared" si="2"/>
        <v>0</v>
      </c>
      <c r="AK28" s="402">
        <f t="shared" si="2"/>
        <v>0</v>
      </c>
      <c r="AL28" s="402">
        <f t="shared" si="2"/>
        <v>0</v>
      </c>
      <c r="AM28" s="402">
        <f t="shared" si="2"/>
        <v>0</v>
      </c>
      <c r="AN28" s="402">
        <f t="shared" si="2"/>
        <v>0</v>
      </c>
      <c r="AO28" s="402">
        <f t="shared" si="2"/>
        <v>0</v>
      </c>
      <c r="AP28" s="402">
        <f t="shared" si="2"/>
        <v>0</v>
      </c>
      <c r="AQ28" s="402">
        <f t="shared" si="2"/>
        <v>0</v>
      </c>
      <c r="AR28" s="402">
        <f t="shared" si="2"/>
        <v>0</v>
      </c>
      <c r="AS28" s="402">
        <f t="shared" si="2"/>
        <v>0</v>
      </c>
      <c r="AT28" s="402">
        <f t="shared" si="2"/>
        <v>0</v>
      </c>
      <c r="AU28" s="402">
        <f t="shared" si="2"/>
        <v>0</v>
      </c>
      <c r="AV28" s="402">
        <f t="shared" si="2"/>
        <v>0</v>
      </c>
      <c r="AW28" s="402">
        <f t="shared" si="2"/>
        <v>0</v>
      </c>
      <c r="AX28" s="402">
        <f t="shared" si="2"/>
        <v>0</v>
      </c>
      <c r="AY28" s="402">
        <f t="shared" si="2"/>
        <v>0</v>
      </c>
      <c r="AZ28" s="402">
        <f t="shared" si="2"/>
        <v>0</v>
      </c>
      <c r="BA28" s="402">
        <f t="shared" si="2"/>
        <v>0</v>
      </c>
      <c r="BB28" s="402">
        <f t="shared" si="2"/>
        <v>0</v>
      </c>
      <c r="BC28" s="402">
        <f t="shared" si="2"/>
        <v>0</v>
      </c>
      <c r="BD28" s="402">
        <f t="shared" si="2"/>
        <v>0</v>
      </c>
      <c r="BE28" s="402">
        <f t="shared" si="2"/>
        <v>0</v>
      </c>
      <c r="BF28" s="402">
        <f t="shared" si="2"/>
        <v>0</v>
      </c>
      <c r="BG28" s="402">
        <f t="shared" si="2"/>
        <v>0</v>
      </c>
      <c r="BH28" s="402">
        <f t="shared" si="2"/>
        <v>0</v>
      </c>
      <c r="BI28" s="402">
        <f t="shared" si="2"/>
        <v>0</v>
      </c>
      <c r="BJ28" s="402">
        <f t="shared" si="2"/>
        <v>0</v>
      </c>
      <c r="BK28" s="402">
        <f t="shared" si="2"/>
        <v>0</v>
      </c>
      <c r="BL28" s="402">
        <f t="shared" si="2"/>
        <v>0</v>
      </c>
      <c r="BM28" s="402">
        <f t="shared" si="2"/>
        <v>0</v>
      </c>
      <c r="BN28" s="402">
        <f t="shared" si="2"/>
        <v>0</v>
      </c>
      <c r="BO28" s="402">
        <f t="shared" si="2"/>
        <v>0</v>
      </c>
      <c r="BP28" s="402">
        <f t="shared" si="2"/>
        <v>0</v>
      </c>
      <c r="BQ28" s="402">
        <f t="shared" si="2"/>
        <v>0</v>
      </c>
      <c r="BR28" s="402">
        <f t="shared" si="2"/>
        <v>0</v>
      </c>
      <c r="BS28" s="402">
        <f t="shared" ref="BS28:CZ28" si="3">BS59</f>
        <v>0</v>
      </c>
      <c r="BT28" s="402">
        <f t="shared" si="3"/>
        <v>0</v>
      </c>
      <c r="BU28" s="402">
        <f t="shared" si="3"/>
        <v>0</v>
      </c>
      <c r="BV28" s="402">
        <f t="shared" si="3"/>
        <v>0</v>
      </c>
      <c r="BW28" s="402">
        <f t="shared" si="3"/>
        <v>0</v>
      </c>
      <c r="BX28" s="402">
        <f t="shared" si="3"/>
        <v>0</v>
      </c>
      <c r="BY28" s="402">
        <f t="shared" si="3"/>
        <v>0</v>
      </c>
      <c r="BZ28" s="402">
        <f t="shared" si="3"/>
        <v>0</v>
      </c>
      <c r="CA28" s="402">
        <f t="shared" si="3"/>
        <v>0</v>
      </c>
      <c r="CB28" s="402">
        <f t="shared" si="3"/>
        <v>0</v>
      </c>
      <c r="CC28" s="402">
        <f t="shared" si="3"/>
        <v>0</v>
      </c>
      <c r="CD28" s="402">
        <f t="shared" si="3"/>
        <v>0</v>
      </c>
      <c r="CE28" s="402">
        <f t="shared" si="3"/>
        <v>0</v>
      </c>
      <c r="CF28" s="402">
        <f t="shared" si="3"/>
        <v>0</v>
      </c>
      <c r="CG28" s="402">
        <f t="shared" si="3"/>
        <v>0</v>
      </c>
      <c r="CH28" s="402">
        <f t="shared" si="3"/>
        <v>0</v>
      </c>
      <c r="CI28" s="402">
        <f t="shared" si="3"/>
        <v>0</v>
      </c>
      <c r="CJ28" s="402">
        <f t="shared" si="3"/>
        <v>0</v>
      </c>
      <c r="CK28" s="402">
        <f t="shared" si="3"/>
        <v>0</v>
      </c>
      <c r="CL28" s="402">
        <f t="shared" si="3"/>
        <v>0</v>
      </c>
      <c r="CM28" s="402">
        <f t="shared" si="3"/>
        <v>0</v>
      </c>
      <c r="CN28" s="402">
        <f t="shared" si="3"/>
        <v>0</v>
      </c>
      <c r="CO28" s="402">
        <f t="shared" si="3"/>
        <v>0</v>
      </c>
      <c r="CP28" s="402">
        <f t="shared" si="3"/>
        <v>0</v>
      </c>
      <c r="CQ28" s="402">
        <f t="shared" si="3"/>
        <v>0</v>
      </c>
      <c r="CR28" s="402">
        <f t="shared" si="3"/>
        <v>0</v>
      </c>
      <c r="CS28" s="402">
        <f t="shared" si="3"/>
        <v>0</v>
      </c>
      <c r="CT28" s="402">
        <f t="shared" si="3"/>
        <v>0</v>
      </c>
      <c r="CU28" s="402">
        <f t="shared" si="3"/>
        <v>0</v>
      </c>
      <c r="CV28" s="402">
        <f t="shared" si="3"/>
        <v>0</v>
      </c>
      <c r="CW28" s="402">
        <f t="shared" si="3"/>
        <v>0</v>
      </c>
      <c r="CX28" s="402">
        <f t="shared" si="3"/>
        <v>0</v>
      </c>
      <c r="CY28" s="402">
        <f t="shared" si="3"/>
        <v>0</v>
      </c>
      <c r="CZ28" s="530">
        <f t="shared" si="3"/>
        <v>0</v>
      </c>
    </row>
    <row r="29" spans="1:104" x14ac:dyDescent="0.3">
      <c r="B29" s="38"/>
      <c r="CZ29" s="39"/>
    </row>
    <row r="30" spans="1:104" x14ac:dyDescent="0.3">
      <c r="A30" s="7" t="s">
        <v>333</v>
      </c>
      <c r="B30" s="38" t="s">
        <v>468</v>
      </c>
      <c r="D30" s="193">
        <f t="shared" ref="D30:D46" si="4">SUM(F30:CZ30)</f>
        <v>18.068999999999999</v>
      </c>
      <c r="F30" s="50">
        <f>F76</f>
        <v>18.068999999999999</v>
      </c>
      <c r="G30" s="50">
        <f t="shared" ref="G30:BR31" si="5">G76</f>
        <v>0</v>
      </c>
      <c r="H30" s="50">
        <f t="shared" si="5"/>
        <v>0</v>
      </c>
      <c r="I30" s="50">
        <f t="shared" si="5"/>
        <v>0</v>
      </c>
      <c r="J30" s="50">
        <f t="shared" si="5"/>
        <v>0</v>
      </c>
      <c r="K30" s="50">
        <f t="shared" si="5"/>
        <v>0</v>
      </c>
      <c r="L30" s="50">
        <f t="shared" si="5"/>
        <v>0</v>
      </c>
      <c r="M30" s="50">
        <f t="shared" si="5"/>
        <v>0</v>
      </c>
      <c r="N30" s="50">
        <f t="shared" si="5"/>
        <v>0</v>
      </c>
      <c r="O30" s="50">
        <f t="shared" si="5"/>
        <v>0</v>
      </c>
      <c r="P30" s="50">
        <f t="shared" si="5"/>
        <v>0</v>
      </c>
      <c r="Q30" s="50">
        <f t="shared" si="5"/>
        <v>0</v>
      </c>
      <c r="R30" s="50">
        <f t="shared" si="5"/>
        <v>0</v>
      </c>
      <c r="S30" s="50">
        <f t="shared" si="5"/>
        <v>0</v>
      </c>
      <c r="T30" s="50">
        <f t="shared" si="5"/>
        <v>0</v>
      </c>
      <c r="U30" s="50">
        <f t="shared" si="5"/>
        <v>0</v>
      </c>
      <c r="V30" s="50">
        <f t="shared" si="5"/>
        <v>0</v>
      </c>
      <c r="W30" s="50">
        <f t="shared" si="5"/>
        <v>0</v>
      </c>
      <c r="X30" s="50">
        <f t="shared" si="5"/>
        <v>0</v>
      </c>
      <c r="Y30" s="50">
        <f t="shared" si="5"/>
        <v>0</v>
      </c>
      <c r="Z30" s="50">
        <f t="shared" si="5"/>
        <v>0</v>
      </c>
      <c r="AA30" s="50">
        <f t="shared" si="5"/>
        <v>0</v>
      </c>
      <c r="AB30" s="50">
        <f t="shared" si="5"/>
        <v>0</v>
      </c>
      <c r="AC30" s="50">
        <f t="shared" si="5"/>
        <v>0</v>
      </c>
      <c r="AD30" s="50">
        <f t="shared" si="5"/>
        <v>0</v>
      </c>
      <c r="AE30" s="50">
        <f t="shared" si="5"/>
        <v>0</v>
      </c>
      <c r="AF30" s="50">
        <f t="shared" si="5"/>
        <v>0</v>
      </c>
      <c r="AG30" s="50">
        <f t="shared" si="5"/>
        <v>0</v>
      </c>
      <c r="AH30" s="50">
        <f t="shared" si="5"/>
        <v>0</v>
      </c>
      <c r="AI30" s="50">
        <f t="shared" si="5"/>
        <v>0</v>
      </c>
      <c r="AJ30" s="50">
        <f t="shared" si="5"/>
        <v>0</v>
      </c>
      <c r="AK30" s="50">
        <f t="shared" si="5"/>
        <v>0</v>
      </c>
      <c r="AL30" s="50">
        <f t="shared" si="5"/>
        <v>0</v>
      </c>
      <c r="AM30" s="50">
        <f t="shared" si="5"/>
        <v>0</v>
      </c>
      <c r="AN30" s="50">
        <f t="shared" si="5"/>
        <v>0</v>
      </c>
      <c r="AO30" s="50">
        <f t="shared" si="5"/>
        <v>0</v>
      </c>
      <c r="AP30" s="50">
        <f t="shared" si="5"/>
        <v>0</v>
      </c>
      <c r="AQ30" s="50">
        <f t="shared" si="5"/>
        <v>0</v>
      </c>
      <c r="AR30" s="50">
        <f t="shared" si="5"/>
        <v>0</v>
      </c>
      <c r="AS30" s="50">
        <f t="shared" si="5"/>
        <v>0</v>
      </c>
      <c r="AT30" s="50">
        <f t="shared" si="5"/>
        <v>0</v>
      </c>
      <c r="AU30" s="50">
        <f t="shared" si="5"/>
        <v>0</v>
      </c>
      <c r="AV30" s="50">
        <f t="shared" si="5"/>
        <v>0</v>
      </c>
      <c r="AW30" s="50">
        <f t="shared" si="5"/>
        <v>0</v>
      </c>
      <c r="AX30" s="50">
        <f t="shared" si="5"/>
        <v>0</v>
      </c>
      <c r="AY30" s="50">
        <f t="shared" si="5"/>
        <v>0</v>
      </c>
      <c r="AZ30" s="50">
        <f t="shared" si="5"/>
        <v>0</v>
      </c>
      <c r="BA30" s="50">
        <f t="shared" si="5"/>
        <v>0</v>
      </c>
      <c r="BB30" s="50">
        <f t="shared" si="5"/>
        <v>0</v>
      </c>
      <c r="BC30" s="50">
        <f t="shared" si="5"/>
        <v>0</v>
      </c>
      <c r="BD30" s="50">
        <f t="shared" si="5"/>
        <v>0</v>
      </c>
      <c r="BE30" s="50">
        <f t="shared" si="5"/>
        <v>0</v>
      </c>
      <c r="BF30" s="50">
        <f t="shared" si="5"/>
        <v>0</v>
      </c>
      <c r="BG30" s="50">
        <f t="shared" si="5"/>
        <v>0</v>
      </c>
      <c r="BH30" s="50">
        <f t="shared" si="5"/>
        <v>0</v>
      </c>
      <c r="BI30" s="50">
        <f t="shared" si="5"/>
        <v>0</v>
      </c>
      <c r="BJ30" s="50">
        <f t="shared" si="5"/>
        <v>0</v>
      </c>
      <c r="BK30" s="50">
        <f t="shared" si="5"/>
        <v>0</v>
      </c>
      <c r="BL30" s="50">
        <f t="shared" si="5"/>
        <v>0</v>
      </c>
      <c r="BM30" s="50">
        <f t="shared" si="5"/>
        <v>0</v>
      </c>
      <c r="BN30" s="50">
        <f t="shared" si="5"/>
        <v>0</v>
      </c>
      <c r="BO30" s="50">
        <f t="shared" si="5"/>
        <v>0</v>
      </c>
      <c r="BP30" s="50">
        <f t="shared" si="5"/>
        <v>0</v>
      </c>
      <c r="BQ30" s="50">
        <f t="shared" si="5"/>
        <v>0</v>
      </c>
      <c r="BR30" s="50">
        <f t="shared" si="5"/>
        <v>0</v>
      </c>
      <c r="BS30" s="50">
        <f t="shared" ref="BS30:CZ34" si="6">BS76</f>
        <v>0</v>
      </c>
      <c r="BT30" s="50">
        <f t="shared" si="6"/>
        <v>0</v>
      </c>
      <c r="BU30" s="50">
        <f t="shared" si="6"/>
        <v>0</v>
      </c>
      <c r="BV30" s="50">
        <f t="shared" si="6"/>
        <v>0</v>
      </c>
      <c r="BW30" s="50">
        <f t="shared" si="6"/>
        <v>0</v>
      </c>
      <c r="BX30" s="50">
        <f t="shared" si="6"/>
        <v>0</v>
      </c>
      <c r="BY30" s="50">
        <f t="shared" si="6"/>
        <v>0</v>
      </c>
      <c r="BZ30" s="50">
        <f t="shared" si="6"/>
        <v>0</v>
      </c>
      <c r="CA30" s="50">
        <f t="shared" si="6"/>
        <v>0</v>
      </c>
      <c r="CB30" s="50">
        <f t="shared" si="6"/>
        <v>0</v>
      </c>
      <c r="CC30" s="50">
        <f t="shared" si="6"/>
        <v>0</v>
      </c>
      <c r="CD30" s="50">
        <f t="shared" si="6"/>
        <v>0</v>
      </c>
      <c r="CE30" s="50">
        <f t="shared" si="6"/>
        <v>0</v>
      </c>
      <c r="CF30" s="50">
        <f t="shared" si="6"/>
        <v>0</v>
      </c>
      <c r="CG30" s="50">
        <f t="shared" si="6"/>
        <v>0</v>
      </c>
      <c r="CH30" s="50">
        <f t="shared" si="6"/>
        <v>0</v>
      </c>
      <c r="CI30" s="50">
        <f t="shared" si="6"/>
        <v>0</v>
      </c>
      <c r="CJ30" s="50">
        <f t="shared" si="6"/>
        <v>0</v>
      </c>
      <c r="CK30" s="50">
        <f t="shared" si="6"/>
        <v>0</v>
      </c>
      <c r="CL30" s="50">
        <f t="shared" si="6"/>
        <v>0</v>
      </c>
      <c r="CM30" s="50">
        <f t="shared" si="6"/>
        <v>0</v>
      </c>
      <c r="CN30" s="50">
        <f t="shared" si="6"/>
        <v>0</v>
      </c>
      <c r="CO30" s="50">
        <f t="shared" si="6"/>
        <v>0</v>
      </c>
      <c r="CP30" s="50">
        <f t="shared" si="6"/>
        <v>0</v>
      </c>
      <c r="CQ30" s="50">
        <f t="shared" si="6"/>
        <v>0</v>
      </c>
      <c r="CR30" s="50">
        <f t="shared" si="6"/>
        <v>0</v>
      </c>
      <c r="CS30" s="50">
        <f t="shared" si="6"/>
        <v>0</v>
      </c>
      <c r="CT30" s="50">
        <f t="shared" si="6"/>
        <v>0</v>
      </c>
      <c r="CU30" s="50">
        <f t="shared" si="6"/>
        <v>0</v>
      </c>
      <c r="CV30" s="50">
        <f t="shared" si="6"/>
        <v>0</v>
      </c>
      <c r="CW30" s="50">
        <f t="shared" si="6"/>
        <v>0</v>
      </c>
      <c r="CX30" s="50">
        <f t="shared" si="6"/>
        <v>0</v>
      </c>
      <c r="CY30" s="50">
        <f t="shared" si="6"/>
        <v>0</v>
      </c>
      <c r="CZ30" s="50">
        <f t="shared" si="6"/>
        <v>0</v>
      </c>
    </row>
    <row r="31" spans="1:104" x14ac:dyDescent="0.3">
      <c r="A31" s="7" t="s">
        <v>333</v>
      </c>
      <c r="B31" s="38" t="s">
        <v>21</v>
      </c>
      <c r="D31" s="193">
        <f t="shared" si="4"/>
        <v>0.15820421363088294</v>
      </c>
      <c r="F31" s="50">
        <f t="shared" ref="F31:U38" si="7">F77</f>
        <v>0.15820421363088294</v>
      </c>
      <c r="G31" s="50">
        <f t="shared" si="7"/>
        <v>0</v>
      </c>
      <c r="H31" s="50">
        <f t="shared" si="7"/>
        <v>0</v>
      </c>
      <c r="I31" s="50">
        <f t="shared" si="7"/>
        <v>0</v>
      </c>
      <c r="J31" s="50">
        <f t="shared" si="7"/>
        <v>0</v>
      </c>
      <c r="K31" s="50">
        <f t="shared" si="7"/>
        <v>0</v>
      </c>
      <c r="L31" s="50">
        <f t="shared" si="7"/>
        <v>0</v>
      </c>
      <c r="M31" s="50">
        <f t="shared" si="7"/>
        <v>0</v>
      </c>
      <c r="N31" s="50">
        <f t="shared" si="7"/>
        <v>0</v>
      </c>
      <c r="O31" s="50">
        <f t="shared" si="7"/>
        <v>0</v>
      </c>
      <c r="P31" s="50">
        <f t="shared" si="7"/>
        <v>0</v>
      </c>
      <c r="Q31" s="50">
        <f t="shared" si="7"/>
        <v>0</v>
      </c>
      <c r="R31" s="50">
        <f t="shared" si="7"/>
        <v>0</v>
      </c>
      <c r="S31" s="50">
        <f t="shared" si="7"/>
        <v>0</v>
      </c>
      <c r="T31" s="50">
        <f t="shared" si="7"/>
        <v>0</v>
      </c>
      <c r="U31" s="50">
        <f t="shared" si="7"/>
        <v>0</v>
      </c>
      <c r="V31" s="50">
        <f t="shared" si="5"/>
        <v>0</v>
      </c>
      <c r="W31" s="50">
        <f t="shared" si="5"/>
        <v>0</v>
      </c>
      <c r="X31" s="50">
        <f t="shared" si="5"/>
        <v>0</v>
      </c>
      <c r="Y31" s="50">
        <f t="shared" si="5"/>
        <v>0</v>
      </c>
      <c r="Z31" s="50">
        <f t="shared" si="5"/>
        <v>0</v>
      </c>
      <c r="AA31" s="50">
        <f t="shared" si="5"/>
        <v>0</v>
      </c>
      <c r="AB31" s="50">
        <f t="shared" si="5"/>
        <v>0</v>
      </c>
      <c r="AC31" s="50">
        <f t="shared" si="5"/>
        <v>0</v>
      </c>
      <c r="AD31" s="50">
        <f t="shared" si="5"/>
        <v>0</v>
      </c>
      <c r="AE31" s="50">
        <f t="shared" si="5"/>
        <v>0</v>
      </c>
      <c r="AF31" s="50">
        <f t="shared" si="5"/>
        <v>0</v>
      </c>
      <c r="AG31" s="50">
        <f t="shared" si="5"/>
        <v>0</v>
      </c>
      <c r="AH31" s="50">
        <f t="shared" si="5"/>
        <v>0</v>
      </c>
      <c r="AI31" s="50">
        <f t="shared" si="5"/>
        <v>0</v>
      </c>
      <c r="AJ31" s="50">
        <f t="shared" si="5"/>
        <v>0</v>
      </c>
      <c r="AK31" s="50">
        <f t="shared" si="5"/>
        <v>0</v>
      </c>
      <c r="AL31" s="50">
        <f t="shared" si="5"/>
        <v>0</v>
      </c>
      <c r="AM31" s="50">
        <f t="shared" si="5"/>
        <v>0</v>
      </c>
      <c r="AN31" s="50">
        <f t="shared" si="5"/>
        <v>0</v>
      </c>
      <c r="AO31" s="50">
        <f t="shared" si="5"/>
        <v>0</v>
      </c>
      <c r="AP31" s="50">
        <f t="shared" si="5"/>
        <v>0</v>
      </c>
      <c r="AQ31" s="50">
        <f t="shared" si="5"/>
        <v>0</v>
      </c>
      <c r="AR31" s="50">
        <f t="shared" si="5"/>
        <v>0</v>
      </c>
      <c r="AS31" s="50">
        <f t="shared" si="5"/>
        <v>0</v>
      </c>
      <c r="AT31" s="50">
        <f t="shared" si="5"/>
        <v>0</v>
      </c>
      <c r="AU31" s="50">
        <f t="shared" si="5"/>
        <v>0</v>
      </c>
      <c r="AV31" s="50">
        <f t="shared" si="5"/>
        <v>0</v>
      </c>
      <c r="AW31" s="50">
        <f t="shared" si="5"/>
        <v>0</v>
      </c>
      <c r="AX31" s="50">
        <f t="shared" si="5"/>
        <v>0</v>
      </c>
      <c r="AY31" s="50">
        <f t="shared" si="5"/>
        <v>0</v>
      </c>
      <c r="AZ31" s="50">
        <f t="shared" si="5"/>
        <v>0</v>
      </c>
      <c r="BA31" s="50">
        <f t="shared" si="5"/>
        <v>0</v>
      </c>
      <c r="BB31" s="50">
        <f t="shared" si="5"/>
        <v>0</v>
      </c>
      <c r="BC31" s="50">
        <f t="shared" si="5"/>
        <v>0</v>
      </c>
      <c r="BD31" s="50">
        <f t="shared" si="5"/>
        <v>0</v>
      </c>
      <c r="BE31" s="50">
        <f t="shared" si="5"/>
        <v>0</v>
      </c>
      <c r="BF31" s="50">
        <f t="shared" si="5"/>
        <v>0</v>
      </c>
      <c r="BG31" s="50">
        <f t="shared" si="5"/>
        <v>0</v>
      </c>
      <c r="BH31" s="50">
        <f t="shared" si="5"/>
        <v>0</v>
      </c>
      <c r="BI31" s="50">
        <f t="shared" si="5"/>
        <v>0</v>
      </c>
      <c r="BJ31" s="50">
        <f t="shared" si="5"/>
        <v>0</v>
      </c>
      <c r="BK31" s="50">
        <f t="shared" si="5"/>
        <v>0</v>
      </c>
      <c r="BL31" s="50">
        <f t="shared" si="5"/>
        <v>0</v>
      </c>
      <c r="BM31" s="50">
        <f t="shared" si="5"/>
        <v>0</v>
      </c>
      <c r="BN31" s="50">
        <f t="shared" si="5"/>
        <v>0</v>
      </c>
      <c r="BO31" s="50">
        <f t="shared" si="5"/>
        <v>0</v>
      </c>
      <c r="BP31" s="50">
        <f t="shared" si="5"/>
        <v>0</v>
      </c>
      <c r="BQ31" s="50">
        <f t="shared" si="5"/>
        <v>0</v>
      </c>
      <c r="BR31" s="50">
        <f t="shared" si="5"/>
        <v>0</v>
      </c>
      <c r="BS31" s="50">
        <f t="shared" si="6"/>
        <v>0</v>
      </c>
      <c r="BT31" s="50">
        <f t="shared" si="6"/>
        <v>0</v>
      </c>
      <c r="BU31" s="50">
        <f t="shared" si="6"/>
        <v>0</v>
      </c>
      <c r="BV31" s="50">
        <f t="shared" si="6"/>
        <v>0</v>
      </c>
      <c r="BW31" s="50">
        <f t="shared" si="6"/>
        <v>0</v>
      </c>
      <c r="BX31" s="50">
        <f t="shared" si="6"/>
        <v>0</v>
      </c>
      <c r="BY31" s="50">
        <f t="shared" si="6"/>
        <v>0</v>
      </c>
      <c r="BZ31" s="50">
        <f t="shared" si="6"/>
        <v>0</v>
      </c>
      <c r="CA31" s="50">
        <f t="shared" si="6"/>
        <v>0</v>
      </c>
      <c r="CB31" s="50">
        <f t="shared" si="6"/>
        <v>0</v>
      </c>
      <c r="CC31" s="50">
        <f t="shared" si="6"/>
        <v>0</v>
      </c>
      <c r="CD31" s="50">
        <f t="shared" si="6"/>
        <v>0</v>
      </c>
      <c r="CE31" s="50">
        <f t="shared" si="6"/>
        <v>0</v>
      </c>
      <c r="CF31" s="50">
        <f t="shared" si="6"/>
        <v>0</v>
      </c>
      <c r="CG31" s="50">
        <f t="shared" si="6"/>
        <v>0</v>
      </c>
      <c r="CH31" s="50">
        <f t="shared" si="6"/>
        <v>0</v>
      </c>
      <c r="CI31" s="50">
        <f t="shared" si="6"/>
        <v>0</v>
      </c>
      <c r="CJ31" s="50">
        <f t="shared" si="6"/>
        <v>0</v>
      </c>
      <c r="CK31" s="50">
        <f t="shared" si="6"/>
        <v>0</v>
      </c>
      <c r="CL31" s="50">
        <f t="shared" si="6"/>
        <v>0</v>
      </c>
      <c r="CM31" s="50">
        <f t="shared" si="6"/>
        <v>0</v>
      </c>
      <c r="CN31" s="50">
        <f t="shared" si="6"/>
        <v>0</v>
      </c>
      <c r="CO31" s="50">
        <f t="shared" si="6"/>
        <v>0</v>
      </c>
      <c r="CP31" s="50">
        <f t="shared" si="6"/>
        <v>0</v>
      </c>
      <c r="CQ31" s="50">
        <f t="shared" si="6"/>
        <v>0</v>
      </c>
      <c r="CR31" s="50">
        <f t="shared" si="6"/>
        <v>0</v>
      </c>
      <c r="CS31" s="50">
        <f t="shared" si="6"/>
        <v>0</v>
      </c>
      <c r="CT31" s="50">
        <f t="shared" si="6"/>
        <v>0</v>
      </c>
      <c r="CU31" s="50">
        <f t="shared" si="6"/>
        <v>0</v>
      </c>
      <c r="CV31" s="50">
        <f t="shared" si="6"/>
        <v>0</v>
      </c>
      <c r="CW31" s="50">
        <f t="shared" si="6"/>
        <v>0</v>
      </c>
      <c r="CX31" s="50">
        <f t="shared" si="6"/>
        <v>0</v>
      </c>
      <c r="CY31" s="50">
        <f t="shared" si="6"/>
        <v>0</v>
      </c>
      <c r="CZ31" s="50">
        <f t="shared" si="6"/>
        <v>0</v>
      </c>
    </row>
    <row r="32" spans="1:104" x14ac:dyDescent="0.3">
      <c r="A32" s="7" t="s">
        <v>333</v>
      </c>
      <c r="B32" s="38" t="s">
        <v>22</v>
      </c>
      <c r="D32" s="193">
        <f t="shared" si="4"/>
        <v>3.8530141692307693</v>
      </c>
      <c r="F32" s="50">
        <f t="shared" si="7"/>
        <v>0</v>
      </c>
      <c r="G32" s="50">
        <f t="shared" ref="G32:BR35" si="8">G78</f>
        <v>0</v>
      </c>
      <c r="H32" s="50">
        <f t="shared" si="8"/>
        <v>1.9265070846153847</v>
      </c>
      <c r="I32" s="50">
        <f t="shared" si="8"/>
        <v>0</v>
      </c>
      <c r="J32" s="50">
        <f t="shared" si="8"/>
        <v>0</v>
      </c>
      <c r="K32" s="50">
        <f t="shared" si="8"/>
        <v>0.96325354230769233</v>
      </c>
      <c r="L32" s="50">
        <f t="shared" si="8"/>
        <v>0</v>
      </c>
      <c r="M32" s="50">
        <f t="shared" si="8"/>
        <v>0</v>
      </c>
      <c r="N32" s="50">
        <f t="shared" si="8"/>
        <v>0.96325354230769233</v>
      </c>
      <c r="O32" s="50">
        <f t="shared" si="8"/>
        <v>0</v>
      </c>
      <c r="P32" s="50">
        <f t="shared" si="8"/>
        <v>0</v>
      </c>
      <c r="Q32" s="50">
        <f t="shared" si="8"/>
        <v>0</v>
      </c>
      <c r="R32" s="50">
        <f t="shared" si="8"/>
        <v>0</v>
      </c>
      <c r="S32" s="50">
        <f t="shared" si="8"/>
        <v>0</v>
      </c>
      <c r="T32" s="50">
        <f t="shared" si="8"/>
        <v>0</v>
      </c>
      <c r="U32" s="50">
        <f t="shared" si="8"/>
        <v>0</v>
      </c>
      <c r="V32" s="50">
        <f t="shared" si="8"/>
        <v>0</v>
      </c>
      <c r="W32" s="50">
        <f t="shared" si="8"/>
        <v>0</v>
      </c>
      <c r="X32" s="50">
        <f t="shared" si="8"/>
        <v>0</v>
      </c>
      <c r="Y32" s="50">
        <f t="shared" si="8"/>
        <v>0</v>
      </c>
      <c r="Z32" s="50">
        <f t="shared" si="8"/>
        <v>0</v>
      </c>
      <c r="AA32" s="50">
        <f t="shared" si="8"/>
        <v>0</v>
      </c>
      <c r="AB32" s="50">
        <f t="shared" si="8"/>
        <v>0</v>
      </c>
      <c r="AC32" s="50">
        <f t="shared" si="8"/>
        <v>0</v>
      </c>
      <c r="AD32" s="50">
        <f t="shared" si="8"/>
        <v>0</v>
      </c>
      <c r="AE32" s="50">
        <f t="shared" si="8"/>
        <v>0</v>
      </c>
      <c r="AF32" s="50">
        <f t="shared" si="8"/>
        <v>0</v>
      </c>
      <c r="AG32" s="50">
        <f t="shared" si="8"/>
        <v>0</v>
      </c>
      <c r="AH32" s="50">
        <f t="shared" si="8"/>
        <v>0</v>
      </c>
      <c r="AI32" s="50">
        <f t="shared" si="8"/>
        <v>0</v>
      </c>
      <c r="AJ32" s="50">
        <f t="shared" si="8"/>
        <v>0</v>
      </c>
      <c r="AK32" s="50">
        <f t="shared" si="8"/>
        <v>0</v>
      </c>
      <c r="AL32" s="50">
        <f t="shared" si="8"/>
        <v>0</v>
      </c>
      <c r="AM32" s="50">
        <f t="shared" si="8"/>
        <v>0</v>
      </c>
      <c r="AN32" s="50">
        <f t="shared" si="8"/>
        <v>0</v>
      </c>
      <c r="AO32" s="50">
        <f t="shared" si="8"/>
        <v>0</v>
      </c>
      <c r="AP32" s="50">
        <f t="shared" si="8"/>
        <v>0</v>
      </c>
      <c r="AQ32" s="50">
        <f t="shared" si="8"/>
        <v>0</v>
      </c>
      <c r="AR32" s="50">
        <f t="shared" si="8"/>
        <v>0</v>
      </c>
      <c r="AS32" s="50">
        <f t="shared" si="8"/>
        <v>0</v>
      </c>
      <c r="AT32" s="50">
        <f t="shared" si="8"/>
        <v>0</v>
      </c>
      <c r="AU32" s="50">
        <f t="shared" si="8"/>
        <v>0</v>
      </c>
      <c r="AV32" s="50">
        <f t="shared" si="8"/>
        <v>0</v>
      </c>
      <c r="AW32" s="50">
        <f t="shared" si="8"/>
        <v>0</v>
      </c>
      <c r="AX32" s="50">
        <f t="shared" si="8"/>
        <v>0</v>
      </c>
      <c r="AY32" s="50">
        <f t="shared" si="8"/>
        <v>0</v>
      </c>
      <c r="AZ32" s="50">
        <f t="shared" si="8"/>
        <v>0</v>
      </c>
      <c r="BA32" s="50">
        <f t="shared" si="8"/>
        <v>0</v>
      </c>
      <c r="BB32" s="50">
        <f t="shared" si="8"/>
        <v>0</v>
      </c>
      <c r="BC32" s="50">
        <f t="shared" si="8"/>
        <v>0</v>
      </c>
      <c r="BD32" s="50">
        <f t="shared" si="8"/>
        <v>0</v>
      </c>
      <c r="BE32" s="50">
        <f t="shared" si="8"/>
        <v>0</v>
      </c>
      <c r="BF32" s="50">
        <f t="shared" si="8"/>
        <v>0</v>
      </c>
      <c r="BG32" s="50">
        <f t="shared" si="8"/>
        <v>0</v>
      </c>
      <c r="BH32" s="50">
        <f t="shared" si="8"/>
        <v>0</v>
      </c>
      <c r="BI32" s="50">
        <f t="shared" si="8"/>
        <v>0</v>
      </c>
      <c r="BJ32" s="50">
        <f t="shared" si="8"/>
        <v>0</v>
      </c>
      <c r="BK32" s="50">
        <f t="shared" si="8"/>
        <v>0</v>
      </c>
      <c r="BL32" s="50">
        <f t="shared" si="8"/>
        <v>0</v>
      </c>
      <c r="BM32" s="50">
        <f t="shared" si="8"/>
        <v>0</v>
      </c>
      <c r="BN32" s="50">
        <f t="shared" si="8"/>
        <v>0</v>
      </c>
      <c r="BO32" s="50">
        <f t="shared" si="8"/>
        <v>0</v>
      </c>
      <c r="BP32" s="50">
        <f t="shared" si="8"/>
        <v>0</v>
      </c>
      <c r="BQ32" s="50">
        <f t="shared" si="8"/>
        <v>0</v>
      </c>
      <c r="BR32" s="50">
        <f t="shared" si="8"/>
        <v>0</v>
      </c>
      <c r="BS32" s="50">
        <f t="shared" si="6"/>
        <v>0</v>
      </c>
      <c r="BT32" s="50">
        <f t="shared" si="6"/>
        <v>0</v>
      </c>
      <c r="BU32" s="50">
        <f t="shared" si="6"/>
        <v>0</v>
      </c>
      <c r="BV32" s="50">
        <f t="shared" si="6"/>
        <v>0</v>
      </c>
      <c r="BW32" s="50">
        <f t="shared" si="6"/>
        <v>0</v>
      </c>
      <c r="BX32" s="50">
        <f t="shared" si="6"/>
        <v>0</v>
      </c>
      <c r="BY32" s="50">
        <f t="shared" si="6"/>
        <v>0</v>
      </c>
      <c r="BZ32" s="50">
        <f t="shared" si="6"/>
        <v>0</v>
      </c>
      <c r="CA32" s="50">
        <f t="shared" si="6"/>
        <v>0</v>
      </c>
      <c r="CB32" s="50">
        <f t="shared" si="6"/>
        <v>0</v>
      </c>
      <c r="CC32" s="50">
        <f t="shared" si="6"/>
        <v>0</v>
      </c>
      <c r="CD32" s="50">
        <f t="shared" si="6"/>
        <v>0</v>
      </c>
      <c r="CE32" s="50">
        <f t="shared" si="6"/>
        <v>0</v>
      </c>
      <c r="CF32" s="50">
        <f t="shared" si="6"/>
        <v>0</v>
      </c>
      <c r="CG32" s="50">
        <f t="shared" si="6"/>
        <v>0</v>
      </c>
      <c r="CH32" s="50">
        <f t="shared" si="6"/>
        <v>0</v>
      </c>
      <c r="CI32" s="50">
        <f t="shared" si="6"/>
        <v>0</v>
      </c>
      <c r="CJ32" s="50">
        <f t="shared" si="6"/>
        <v>0</v>
      </c>
      <c r="CK32" s="50">
        <f t="shared" si="6"/>
        <v>0</v>
      </c>
      <c r="CL32" s="50">
        <f t="shared" si="6"/>
        <v>0</v>
      </c>
      <c r="CM32" s="50">
        <f t="shared" si="6"/>
        <v>0</v>
      </c>
      <c r="CN32" s="50">
        <f t="shared" si="6"/>
        <v>0</v>
      </c>
      <c r="CO32" s="50">
        <f t="shared" si="6"/>
        <v>0</v>
      </c>
      <c r="CP32" s="50">
        <f t="shared" si="6"/>
        <v>0</v>
      </c>
      <c r="CQ32" s="50">
        <f t="shared" si="6"/>
        <v>0</v>
      </c>
      <c r="CR32" s="50">
        <f t="shared" si="6"/>
        <v>0</v>
      </c>
      <c r="CS32" s="50">
        <f t="shared" si="6"/>
        <v>0</v>
      </c>
      <c r="CT32" s="50">
        <f t="shared" si="6"/>
        <v>0</v>
      </c>
      <c r="CU32" s="50">
        <f t="shared" si="6"/>
        <v>0</v>
      </c>
      <c r="CV32" s="50">
        <f t="shared" si="6"/>
        <v>0</v>
      </c>
      <c r="CW32" s="50">
        <f t="shared" si="6"/>
        <v>0</v>
      </c>
      <c r="CX32" s="50">
        <f t="shared" si="6"/>
        <v>0</v>
      </c>
      <c r="CY32" s="50">
        <f t="shared" si="6"/>
        <v>0</v>
      </c>
      <c r="CZ32" s="50">
        <f t="shared" si="6"/>
        <v>0</v>
      </c>
    </row>
    <row r="33" spans="1:104" x14ac:dyDescent="0.3">
      <c r="A33" s="7" t="s">
        <v>333</v>
      </c>
      <c r="B33" s="38" t="s">
        <v>18</v>
      </c>
      <c r="D33" s="193">
        <f t="shared" si="4"/>
        <v>22.207566857142858</v>
      </c>
      <c r="F33" s="50">
        <f t="shared" si="7"/>
        <v>5.5518917142857145</v>
      </c>
      <c r="G33" s="50">
        <f t="shared" si="8"/>
        <v>0</v>
      </c>
      <c r="H33" s="50">
        <f t="shared" si="8"/>
        <v>5.5518917142857145</v>
      </c>
      <c r="I33" s="50">
        <f t="shared" si="8"/>
        <v>0</v>
      </c>
      <c r="J33" s="50">
        <f t="shared" si="8"/>
        <v>5.5518917142857145</v>
      </c>
      <c r="K33" s="50">
        <f t="shared" si="8"/>
        <v>0</v>
      </c>
      <c r="L33" s="50">
        <f t="shared" si="8"/>
        <v>5.5518917142857145</v>
      </c>
      <c r="M33" s="50">
        <f t="shared" si="8"/>
        <v>0</v>
      </c>
      <c r="N33" s="50">
        <f t="shared" si="8"/>
        <v>0</v>
      </c>
      <c r="O33" s="50">
        <f t="shared" si="8"/>
        <v>0</v>
      </c>
      <c r="P33" s="50">
        <f t="shared" si="8"/>
        <v>0</v>
      </c>
      <c r="Q33" s="50">
        <f t="shared" si="8"/>
        <v>0</v>
      </c>
      <c r="R33" s="50">
        <f t="shared" si="8"/>
        <v>0</v>
      </c>
      <c r="S33" s="50">
        <f t="shared" si="8"/>
        <v>0</v>
      </c>
      <c r="T33" s="50">
        <f t="shared" si="8"/>
        <v>0</v>
      </c>
      <c r="U33" s="50">
        <f t="shared" si="8"/>
        <v>0</v>
      </c>
      <c r="V33" s="50">
        <f t="shared" si="8"/>
        <v>0</v>
      </c>
      <c r="W33" s="50">
        <f t="shared" si="8"/>
        <v>0</v>
      </c>
      <c r="X33" s="50">
        <f t="shared" si="8"/>
        <v>0</v>
      </c>
      <c r="Y33" s="50">
        <f t="shared" si="8"/>
        <v>0</v>
      </c>
      <c r="Z33" s="50">
        <f t="shared" si="8"/>
        <v>0</v>
      </c>
      <c r="AA33" s="50">
        <f t="shared" si="8"/>
        <v>0</v>
      </c>
      <c r="AB33" s="50">
        <f t="shared" si="8"/>
        <v>0</v>
      </c>
      <c r="AC33" s="50">
        <f t="shared" si="8"/>
        <v>0</v>
      </c>
      <c r="AD33" s="50">
        <f t="shared" si="8"/>
        <v>0</v>
      </c>
      <c r="AE33" s="50">
        <f t="shared" si="8"/>
        <v>0</v>
      </c>
      <c r="AF33" s="50">
        <f t="shared" si="8"/>
        <v>0</v>
      </c>
      <c r="AG33" s="50">
        <f t="shared" si="8"/>
        <v>0</v>
      </c>
      <c r="AH33" s="50">
        <f t="shared" si="8"/>
        <v>0</v>
      </c>
      <c r="AI33" s="50">
        <f t="shared" si="8"/>
        <v>0</v>
      </c>
      <c r="AJ33" s="50">
        <f t="shared" si="8"/>
        <v>0</v>
      </c>
      <c r="AK33" s="50">
        <f t="shared" si="8"/>
        <v>0</v>
      </c>
      <c r="AL33" s="50">
        <f t="shared" si="8"/>
        <v>0</v>
      </c>
      <c r="AM33" s="50">
        <f t="shared" si="8"/>
        <v>0</v>
      </c>
      <c r="AN33" s="50">
        <f t="shared" si="8"/>
        <v>0</v>
      </c>
      <c r="AO33" s="50">
        <f t="shared" si="8"/>
        <v>0</v>
      </c>
      <c r="AP33" s="50">
        <f t="shared" si="8"/>
        <v>0</v>
      </c>
      <c r="AQ33" s="50">
        <f t="shared" si="8"/>
        <v>0</v>
      </c>
      <c r="AR33" s="50">
        <f t="shared" si="8"/>
        <v>0</v>
      </c>
      <c r="AS33" s="50">
        <f t="shared" si="8"/>
        <v>0</v>
      </c>
      <c r="AT33" s="50">
        <f t="shared" si="8"/>
        <v>0</v>
      </c>
      <c r="AU33" s="50">
        <f t="shared" si="8"/>
        <v>0</v>
      </c>
      <c r="AV33" s="50">
        <f t="shared" si="8"/>
        <v>0</v>
      </c>
      <c r="AW33" s="50">
        <f t="shared" si="8"/>
        <v>0</v>
      </c>
      <c r="AX33" s="50">
        <f t="shared" si="8"/>
        <v>0</v>
      </c>
      <c r="AY33" s="50">
        <f t="shared" si="8"/>
        <v>0</v>
      </c>
      <c r="AZ33" s="50">
        <f t="shared" si="8"/>
        <v>0</v>
      </c>
      <c r="BA33" s="50">
        <f t="shared" si="8"/>
        <v>0</v>
      </c>
      <c r="BB33" s="50">
        <f t="shared" si="8"/>
        <v>0</v>
      </c>
      <c r="BC33" s="50">
        <f t="shared" si="8"/>
        <v>0</v>
      </c>
      <c r="BD33" s="50">
        <f t="shared" si="8"/>
        <v>0</v>
      </c>
      <c r="BE33" s="50">
        <f t="shared" si="8"/>
        <v>0</v>
      </c>
      <c r="BF33" s="50">
        <f t="shared" si="8"/>
        <v>0</v>
      </c>
      <c r="BG33" s="50">
        <f t="shared" si="8"/>
        <v>0</v>
      </c>
      <c r="BH33" s="50">
        <f t="shared" si="8"/>
        <v>0</v>
      </c>
      <c r="BI33" s="50">
        <f t="shared" si="8"/>
        <v>0</v>
      </c>
      <c r="BJ33" s="50">
        <f t="shared" si="8"/>
        <v>0</v>
      </c>
      <c r="BK33" s="50">
        <f t="shared" si="8"/>
        <v>0</v>
      </c>
      <c r="BL33" s="50">
        <f t="shared" si="8"/>
        <v>0</v>
      </c>
      <c r="BM33" s="50">
        <f t="shared" si="8"/>
        <v>0</v>
      </c>
      <c r="BN33" s="50">
        <f t="shared" si="8"/>
        <v>0</v>
      </c>
      <c r="BO33" s="50">
        <f t="shared" si="8"/>
        <v>0</v>
      </c>
      <c r="BP33" s="50">
        <f t="shared" si="8"/>
        <v>0</v>
      </c>
      <c r="BQ33" s="50">
        <f t="shared" si="8"/>
        <v>0</v>
      </c>
      <c r="BR33" s="50">
        <f t="shared" si="8"/>
        <v>0</v>
      </c>
      <c r="BS33" s="50">
        <f t="shared" si="6"/>
        <v>0</v>
      </c>
      <c r="BT33" s="50">
        <f t="shared" si="6"/>
        <v>0</v>
      </c>
      <c r="BU33" s="50">
        <f t="shared" si="6"/>
        <v>0</v>
      </c>
      <c r="BV33" s="50">
        <f t="shared" si="6"/>
        <v>0</v>
      </c>
      <c r="BW33" s="50">
        <f t="shared" si="6"/>
        <v>0</v>
      </c>
      <c r="BX33" s="50">
        <f t="shared" si="6"/>
        <v>0</v>
      </c>
      <c r="BY33" s="50">
        <f t="shared" si="6"/>
        <v>0</v>
      </c>
      <c r="BZ33" s="50">
        <f t="shared" si="6"/>
        <v>0</v>
      </c>
      <c r="CA33" s="50">
        <f t="shared" si="6"/>
        <v>0</v>
      </c>
      <c r="CB33" s="50">
        <f t="shared" si="6"/>
        <v>0</v>
      </c>
      <c r="CC33" s="50">
        <f t="shared" si="6"/>
        <v>0</v>
      </c>
      <c r="CD33" s="50">
        <f t="shared" si="6"/>
        <v>0</v>
      </c>
      <c r="CE33" s="50">
        <f t="shared" si="6"/>
        <v>0</v>
      </c>
      <c r="CF33" s="50">
        <f t="shared" si="6"/>
        <v>0</v>
      </c>
      <c r="CG33" s="50">
        <f t="shared" si="6"/>
        <v>0</v>
      </c>
      <c r="CH33" s="50">
        <f t="shared" si="6"/>
        <v>0</v>
      </c>
      <c r="CI33" s="50">
        <f t="shared" si="6"/>
        <v>0</v>
      </c>
      <c r="CJ33" s="50">
        <f t="shared" si="6"/>
        <v>0</v>
      </c>
      <c r="CK33" s="50">
        <f t="shared" si="6"/>
        <v>0</v>
      </c>
      <c r="CL33" s="50">
        <f t="shared" si="6"/>
        <v>0</v>
      </c>
      <c r="CM33" s="50">
        <f t="shared" si="6"/>
        <v>0</v>
      </c>
      <c r="CN33" s="50">
        <f t="shared" si="6"/>
        <v>0</v>
      </c>
      <c r="CO33" s="50">
        <f t="shared" si="6"/>
        <v>0</v>
      </c>
      <c r="CP33" s="50">
        <f t="shared" si="6"/>
        <v>0</v>
      </c>
      <c r="CQ33" s="50">
        <f t="shared" si="6"/>
        <v>0</v>
      </c>
      <c r="CR33" s="50">
        <f t="shared" si="6"/>
        <v>0</v>
      </c>
      <c r="CS33" s="50">
        <f t="shared" si="6"/>
        <v>0</v>
      </c>
      <c r="CT33" s="50">
        <f t="shared" si="6"/>
        <v>0</v>
      </c>
      <c r="CU33" s="50">
        <f t="shared" si="6"/>
        <v>0</v>
      </c>
      <c r="CV33" s="50">
        <f t="shared" si="6"/>
        <v>0</v>
      </c>
      <c r="CW33" s="50">
        <f t="shared" si="6"/>
        <v>0</v>
      </c>
      <c r="CX33" s="50">
        <f t="shared" si="6"/>
        <v>0</v>
      </c>
      <c r="CY33" s="50">
        <f t="shared" si="6"/>
        <v>0</v>
      </c>
      <c r="CZ33" s="50">
        <f t="shared" si="6"/>
        <v>0</v>
      </c>
    </row>
    <row r="34" spans="1:104" x14ac:dyDescent="0.3">
      <c r="A34" s="7" t="s">
        <v>333</v>
      </c>
      <c r="B34" s="38" t="s">
        <v>340</v>
      </c>
      <c r="D34" s="193">
        <f t="shared" si="4"/>
        <v>18.206655518394651</v>
      </c>
      <c r="F34" s="50">
        <f t="shared" si="7"/>
        <v>0</v>
      </c>
      <c r="G34" s="50">
        <f t="shared" si="8"/>
        <v>0</v>
      </c>
      <c r="H34" s="50">
        <f t="shared" si="8"/>
        <v>4.5516638795986628</v>
      </c>
      <c r="I34" s="50">
        <f t="shared" si="8"/>
        <v>0</v>
      </c>
      <c r="J34" s="50">
        <f t="shared" si="8"/>
        <v>0</v>
      </c>
      <c r="K34" s="50">
        <f t="shared" si="8"/>
        <v>0</v>
      </c>
      <c r="L34" s="50">
        <f t="shared" si="8"/>
        <v>0</v>
      </c>
      <c r="M34" s="50">
        <f t="shared" si="8"/>
        <v>0</v>
      </c>
      <c r="N34" s="50">
        <f t="shared" si="8"/>
        <v>4.5516638795986628</v>
      </c>
      <c r="O34" s="50">
        <f t="shared" si="8"/>
        <v>0</v>
      </c>
      <c r="P34" s="50">
        <f t="shared" si="8"/>
        <v>0</v>
      </c>
      <c r="Q34" s="50">
        <f t="shared" si="8"/>
        <v>0</v>
      </c>
      <c r="R34" s="50">
        <f t="shared" si="8"/>
        <v>0</v>
      </c>
      <c r="S34" s="50">
        <f t="shared" si="8"/>
        <v>0</v>
      </c>
      <c r="T34" s="50">
        <f t="shared" si="8"/>
        <v>4.5516638795986628</v>
      </c>
      <c r="U34" s="50">
        <f t="shared" si="8"/>
        <v>0</v>
      </c>
      <c r="V34" s="50">
        <f t="shared" si="8"/>
        <v>0</v>
      </c>
      <c r="W34" s="50">
        <f t="shared" si="8"/>
        <v>0</v>
      </c>
      <c r="X34" s="50">
        <f t="shared" si="8"/>
        <v>0</v>
      </c>
      <c r="Y34" s="50">
        <f t="shared" si="8"/>
        <v>0</v>
      </c>
      <c r="Z34" s="50">
        <f t="shared" si="8"/>
        <v>4.5516638795986628</v>
      </c>
      <c r="AA34" s="50">
        <f t="shared" si="8"/>
        <v>0</v>
      </c>
      <c r="AB34" s="50">
        <f t="shared" si="8"/>
        <v>0</v>
      </c>
      <c r="AC34" s="50">
        <f t="shared" si="8"/>
        <v>0</v>
      </c>
      <c r="AD34" s="50">
        <f t="shared" si="8"/>
        <v>0</v>
      </c>
      <c r="AE34" s="50">
        <f t="shared" si="8"/>
        <v>0</v>
      </c>
      <c r="AF34" s="50">
        <f t="shared" si="8"/>
        <v>0</v>
      </c>
      <c r="AG34" s="50">
        <f t="shared" si="8"/>
        <v>0</v>
      </c>
      <c r="AH34" s="50">
        <f t="shared" si="8"/>
        <v>0</v>
      </c>
      <c r="AI34" s="50">
        <f t="shared" si="8"/>
        <v>0</v>
      </c>
      <c r="AJ34" s="50">
        <f t="shared" si="8"/>
        <v>0</v>
      </c>
      <c r="AK34" s="50">
        <f t="shared" si="8"/>
        <v>0</v>
      </c>
      <c r="AL34" s="50">
        <f t="shared" si="8"/>
        <v>0</v>
      </c>
      <c r="AM34" s="50">
        <f t="shared" si="8"/>
        <v>0</v>
      </c>
      <c r="AN34" s="50">
        <f t="shared" si="8"/>
        <v>0</v>
      </c>
      <c r="AO34" s="50">
        <f t="shared" si="8"/>
        <v>0</v>
      </c>
      <c r="AP34" s="50">
        <f t="shared" si="8"/>
        <v>0</v>
      </c>
      <c r="AQ34" s="50">
        <f t="shared" si="8"/>
        <v>0</v>
      </c>
      <c r="AR34" s="50">
        <f t="shared" si="8"/>
        <v>0</v>
      </c>
      <c r="AS34" s="50">
        <f t="shared" si="8"/>
        <v>0</v>
      </c>
      <c r="AT34" s="50">
        <f t="shared" si="8"/>
        <v>0</v>
      </c>
      <c r="AU34" s="50">
        <f t="shared" si="8"/>
        <v>0</v>
      </c>
      <c r="AV34" s="50">
        <f t="shared" si="8"/>
        <v>0</v>
      </c>
      <c r="AW34" s="50">
        <f t="shared" si="8"/>
        <v>0</v>
      </c>
      <c r="AX34" s="50">
        <f t="shared" si="8"/>
        <v>0</v>
      </c>
      <c r="AY34" s="50">
        <f t="shared" si="8"/>
        <v>0</v>
      </c>
      <c r="AZ34" s="50">
        <f t="shared" si="8"/>
        <v>0</v>
      </c>
      <c r="BA34" s="50">
        <f t="shared" si="8"/>
        <v>0</v>
      </c>
      <c r="BB34" s="50">
        <f t="shared" si="8"/>
        <v>0</v>
      </c>
      <c r="BC34" s="50">
        <f t="shared" si="8"/>
        <v>0</v>
      </c>
      <c r="BD34" s="50">
        <f t="shared" si="8"/>
        <v>0</v>
      </c>
      <c r="BE34" s="50">
        <f t="shared" si="8"/>
        <v>0</v>
      </c>
      <c r="BF34" s="50">
        <f t="shared" si="8"/>
        <v>0</v>
      </c>
      <c r="BG34" s="50">
        <f t="shared" si="8"/>
        <v>0</v>
      </c>
      <c r="BH34" s="50">
        <f t="shared" si="8"/>
        <v>0</v>
      </c>
      <c r="BI34" s="50">
        <f t="shared" si="8"/>
        <v>0</v>
      </c>
      <c r="BJ34" s="50">
        <f t="shared" si="8"/>
        <v>0</v>
      </c>
      <c r="BK34" s="50">
        <f t="shared" si="8"/>
        <v>0</v>
      </c>
      <c r="BL34" s="50">
        <f t="shared" si="8"/>
        <v>0</v>
      </c>
      <c r="BM34" s="50">
        <f t="shared" si="8"/>
        <v>0</v>
      </c>
      <c r="BN34" s="50">
        <f t="shared" si="8"/>
        <v>0</v>
      </c>
      <c r="BO34" s="50">
        <f t="shared" si="8"/>
        <v>0</v>
      </c>
      <c r="BP34" s="50">
        <f t="shared" si="8"/>
        <v>0</v>
      </c>
      <c r="BQ34" s="50">
        <f t="shared" si="8"/>
        <v>0</v>
      </c>
      <c r="BR34" s="50">
        <f t="shared" si="8"/>
        <v>0</v>
      </c>
      <c r="BS34" s="50">
        <f t="shared" si="6"/>
        <v>0</v>
      </c>
      <c r="BT34" s="50">
        <f t="shared" si="6"/>
        <v>0</v>
      </c>
      <c r="BU34" s="50">
        <f t="shared" si="6"/>
        <v>0</v>
      </c>
      <c r="BV34" s="50">
        <f t="shared" si="6"/>
        <v>0</v>
      </c>
      <c r="BW34" s="50">
        <f t="shared" si="6"/>
        <v>0</v>
      </c>
      <c r="BX34" s="50">
        <f t="shared" si="6"/>
        <v>0</v>
      </c>
      <c r="BY34" s="50">
        <f t="shared" si="6"/>
        <v>0</v>
      </c>
      <c r="BZ34" s="50">
        <f t="shared" si="6"/>
        <v>0</v>
      </c>
      <c r="CA34" s="50">
        <f t="shared" si="6"/>
        <v>0</v>
      </c>
      <c r="CB34" s="50">
        <f t="shared" si="6"/>
        <v>0</v>
      </c>
      <c r="CC34" s="50">
        <f t="shared" si="6"/>
        <v>0</v>
      </c>
      <c r="CD34" s="50">
        <f t="shared" si="6"/>
        <v>0</v>
      </c>
      <c r="CE34" s="50">
        <f t="shared" si="6"/>
        <v>0</v>
      </c>
      <c r="CF34" s="50">
        <f t="shared" si="6"/>
        <v>0</v>
      </c>
      <c r="CG34" s="50">
        <f t="shared" si="6"/>
        <v>0</v>
      </c>
      <c r="CH34" s="50">
        <f t="shared" si="6"/>
        <v>0</v>
      </c>
      <c r="CI34" s="50">
        <f t="shared" si="6"/>
        <v>0</v>
      </c>
      <c r="CJ34" s="50">
        <f t="shared" si="6"/>
        <v>0</v>
      </c>
      <c r="CK34" s="50">
        <f t="shared" si="6"/>
        <v>0</v>
      </c>
      <c r="CL34" s="50">
        <f t="shared" si="6"/>
        <v>0</v>
      </c>
      <c r="CM34" s="50">
        <f t="shared" si="6"/>
        <v>0</v>
      </c>
      <c r="CN34" s="50">
        <f t="shared" si="6"/>
        <v>0</v>
      </c>
      <c r="CO34" s="50">
        <f t="shared" si="6"/>
        <v>0</v>
      </c>
      <c r="CP34" s="50">
        <f t="shared" si="6"/>
        <v>0</v>
      </c>
      <c r="CQ34" s="50">
        <f t="shared" si="6"/>
        <v>0</v>
      </c>
      <c r="CR34" s="50">
        <f t="shared" si="6"/>
        <v>0</v>
      </c>
      <c r="CS34" s="50">
        <f t="shared" si="6"/>
        <v>0</v>
      </c>
      <c r="CT34" s="50">
        <f t="shared" si="6"/>
        <v>0</v>
      </c>
      <c r="CU34" s="50">
        <f t="shared" si="6"/>
        <v>0</v>
      </c>
      <c r="CV34" s="50">
        <f t="shared" si="6"/>
        <v>0</v>
      </c>
      <c r="CW34" s="50">
        <f t="shared" si="6"/>
        <v>0</v>
      </c>
      <c r="CX34" s="50">
        <f t="shared" si="6"/>
        <v>0</v>
      </c>
      <c r="CY34" s="50">
        <f t="shared" si="6"/>
        <v>0</v>
      </c>
      <c r="CZ34" s="50">
        <f t="shared" si="6"/>
        <v>0</v>
      </c>
    </row>
    <row r="35" spans="1:104" x14ac:dyDescent="0.3">
      <c r="A35" s="7" t="s">
        <v>333</v>
      </c>
      <c r="B35" s="38" t="s">
        <v>24</v>
      </c>
      <c r="D35" s="193">
        <f t="shared" si="4"/>
        <v>8.8068966202818917</v>
      </c>
      <c r="F35" s="50">
        <f t="shared" si="7"/>
        <v>0</v>
      </c>
      <c r="G35" s="50">
        <f t="shared" si="8"/>
        <v>0</v>
      </c>
      <c r="H35" s="50">
        <f t="shared" si="8"/>
        <v>0</v>
      </c>
      <c r="I35" s="50">
        <f t="shared" si="8"/>
        <v>0</v>
      </c>
      <c r="J35" s="50">
        <f t="shared" si="8"/>
        <v>4.4034483101409458</v>
      </c>
      <c r="K35" s="50">
        <f t="shared" si="8"/>
        <v>4.4034483101409458</v>
      </c>
      <c r="L35" s="50">
        <f t="shared" si="8"/>
        <v>0</v>
      </c>
      <c r="M35" s="50">
        <f t="shared" si="8"/>
        <v>0</v>
      </c>
      <c r="N35" s="50">
        <f t="shared" si="8"/>
        <v>0</v>
      </c>
      <c r="O35" s="50">
        <f t="shared" si="8"/>
        <v>0</v>
      </c>
      <c r="P35" s="50">
        <f t="shared" si="8"/>
        <v>0</v>
      </c>
      <c r="Q35" s="50">
        <f t="shared" si="8"/>
        <v>0</v>
      </c>
      <c r="R35" s="50">
        <f t="shared" si="8"/>
        <v>0</v>
      </c>
      <c r="S35" s="50">
        <f t="shared" si="8"/>
        <v>0</v>
      </c>
      <c r="T35" s="50">
        <f t="shared" si="8"/>
        <v>0</v>
      </c>
      <c r="U35" s="50">
        <f t="shared" si="8"/>
        <v>0</v>
      </c>
      <c r="V35" s="50">
        <f t="shared" si="8"/>
        <v>0</v>
      </c>
      <c r="W35" s="50">
        <f t="shared" si="8"/>
        <v>0</v>
      </c>
      <c r="X35" s="50">
        <f t="shared" si="8"/>
        <v>0</v>
      </c>
      <c r="Y35" s="50">
        <f t="shared" si="8"/>
        <v>0</v>
      </c>
      <c r="Z35" s="50">
        <f t="shared" si="8"/>
        <v>0</v>
      </c>
      <c r="AA35" s="50">
        <f t="shared" si="8"/>
        <v>0</v>
      </c>
      <c r="AB35" s="50">
        <f t="shared" si="8"/>
        <v>0</v>
      </c>
      <c r="AC35" s="50">
        <f t="shared" si="8"/>
        <v>0</v>
      </c>
      <c r="AD35" s="50">
        <f t="shared" si="8"/>
        <v>0</v>
      </c>
      <c r="AE35" s="50">
        <f t="shared" si="8"/>
        <v>0</v>
      </c>
      <c r="AF35" s="50">
        <f t="shared" si="8"/>
        <v>0</v>
      </c>
      <c r="AG35" s="50">
        <f t="shared" si="8"/>
        <v>0</v>
      </c>
      <c r="AH35" s="50">
        <f t="shared" si="8"/>
        <v>0</v>
      </c>
      <c r="AI35" s="50">
        <f t="shared" si="8"/>
        <v>0</v>
      </c>
      <c r="AJ35" s="50">
        <f t="shared" si="8"/>
        <v>0</v>
      </c>
      <c r="AK35" s="50">
        <f t="shared" si="8"/>
        <v>0</v>
      </c>
      <c r="AL35" s="50">
        <f t="shared" si="8"/>
        <v>0</v>
      </c>
      <c r="AM35" s="50">
        <f t="shared" si="8"/>
        <v>0</v>
      </c>
      <c r="AN35" s="50">
        <f t="shared" si="8"/>
        <v>0</v>
      </c>
      <c r="AO35" s="50">
        <f t="shared" si="8"/>
        <v>0</v>
      </c>
      <c r="AP35" s="50">
        <f t="shared" si="8"/>
        <v>0</v>
      </c>
      <c r="AQ35" s="50">
        <f t="shared" si="8"/>
        <v>0</v>
      </c>
      <c r="AR35" s="50">
        <f t="shared" si="8"/>
        <v>0</v>
      </c>
      <c r="AS35" s="50">
        <f t="shared" si="8"/>
        <v>0</v>
      </c>
      <c r="AT35" s="50">
        <f t="shared" si="8"/>
        <v>0</v>
      </c>
      <c r="AU35" s="50">
        <f t="shared" si="8"/>
        <v>0</v>
      </c>
      <c r="AV35" s="50">
        <f t="shared" si="8"/>
        <v>0</v>
      </c>
      <c r="AW35" s="50">
        <f t="shared" si="8"/>
        <v>0</v>
      </c>
      <c r="AX35" s="50">
        <f t="shared" si="8"/>
        <v>0</v>
      </c>
      <c r="AY35" s="50">
        <f t="shared" si="8"/>
        <v>0</v>
      </c>
      <c r="AZ35" s="50">
        <f t="shared" si="8"/>
        <v>0</v>
      </c>
      <c r="BA35" s="50">
        <f t="shared" si="8"/>
        <v>0</v>
      </c>
      <c r="BB35" s="50">
        <f t="shared" si="8"/>
        <v>0</v>
      </c>
      <c r="BC35" s="50">
        <f t="shared" si="8"/>
        <v>0</v>
      </c>
      <c r="BD35" s="50">
        <f t="shared" si="8"/>
        <v>0</v>
      </c>
      <c r="BE35" s="50">
        <f t="shared" si="8"/>
        <v>0</v>
      </c>
      <c r="BF35" s="50">
        <f t="shared" si="8"/>
        <v>0</v>
      </c>
      <c r="BG35" s="50">
        <f t="shared" si="8"/>
        <v>0</v>
      </c>
      <c r="BH35" s="50">
        <f t="shared" si="8"/>
        <v>0</v>
      </c>
      <c r="BI35" s="50">
        <f t="shared" si="8"/>
        <v>0</v>
      </c>
      <c r="BJ35" s="50">
        <f t="shared" si="8"/>
        <v>0</v>
      </c>
      <c r="BK35" s="50">
        <f t="shared" si="8"/>
        <v>0</v>
      </c>
      <c r="BL35" s="50">
        <f t="shared" si="8"/>
        <v>0</v>
      </c>
      <c r="BM35" s="50">
        <f t="shared" si="8"/>
        <v>0</v>
      </c>
      <c r="BN35" s="50">
        <f t="shared" si="8"/>
        <v>0</v>
      </c>
      <c r="BO35" s="50">
        <f t="shared" si="8"/>
        <v>0</v>
      </c>
      <c r="BP35" s="50">
        <f t="shared" si="8"/>
        <v>0</v>
      </c>
      <c r="BQ35" s="50">
        <f t="shared" si="8"/>
        <v>0</v>
      </c>
      <c r="BR35" s="50">
        <f t="shared" ref="BR35:CZ38" si="9">BR81</f>
        <v>0</v>
      </c>
      <c r="BS35" s="50">
        <f t="shared" si="9"/>
        <v>0</v>
      </c>
      <c r="BT35" s="50">
        <f t="shared" si="9"/>
        <v>0</v>
      </c>
      <c r="BU35" s="50">
        <f t="shared" si="9"/>
        <v>0</v>
      </c>
      <c r="BV35" s="50">
        <f t="shared" si="9"/>
        <v>0</v>
      </c>
      <c r="BW35" s="50">
        <f t="shared" si="9"/>
        <v>0</v>
      </c>
      <c r="BX35" s="50">
        <f t="shared" si="9"/>
        <v>0</v>
      </c>
      <c r="BY35" s="50">
        <f t="shared" si="9"/>
        <v>0</v>
      </c>
      <c r="BZ35" s="50">
        <f t="shared" si="9"/>
        <v>0</v>
      </c>
      <c r="CA35" s="50">
        <f t="shared" si="9"/>
        <v>0</v>
      </c>
      <c r="CB35" s="50">
        <f t="shared" si="9"/>
        <v>0</v>
      </c>
      <c r="CC35" s="50">
        <f t="shared" si="9"/>
        <v>0</v>
      </c>
      <c r="CD35" s="50">
        <f t="shared" si="9"/>
        <v>0</v>
      </c>
      <c r="CE35" s="50">
        <f t="shared" si="9"/>
        <v>0</v>
      </c>
      <c r="CF35" s="50">
        <f t="shared" si="9"/>
        <v>0</v>
      </c>
      <c r="CG35" s="50">
        <f t="shared" si="9"/>
        <v>0</v>
      </c>
      <c r="CH35" s="50">
        <f t="shared" si="9"/>
        <v>0</v>
      </c>
      <c r="CI35" s="50">
        <f t="shared" si="9"/>
        <v>0</v>
      </c>
      <c r="CJ35" s="50">
        <f t="shared" si="9"/>
        <v>0</v>
      </c>
      <c r="CK35" s="50">
        <f t="shared" si="9"/>
        <v>0</v>
      </c>
      <c r="CL35" s="50">
        <f t="shared" si="9"/>
        <v>0</v>
      </c>
      <c r="CM35" s="50">
        <f t="shared" si="9"/>
        <v>0</v>
      </c>
      <c r="CN35" s="50">
        <f t="shared" si="9"/>
        <v>0</v>
      </c>
      <c r="CO35" s="50">
        <f t="shared" si="9"/>
        <v>0</v>
      </c>
      <c r="CP35" s="50">
        <f t="shared" si="9"/>
        <v>0</v>
      </c>
      <c r="CQ35" s="50">
        <f t="shared" si="9"/>
        <v>0</v>
      </c>
      <c r="CR35" s="50">
        <f t="shared" si="9"/>
        <v>0</v>
      </c>
      <c r="CS35" s="50">
        <f t="shared" si="9"/>
        <v>0</v>
      </c>
      <c r="CT35" s="50">
        <f t="shared" si="9"/>
        <v>0</v>
      </c>
      <c r="CU35" s="50">
        <f t="shared" si="9"/>
        <v>0</v>
      </c>
      <c r="CV35" s="50">
        <f t="shared" si="9"/>
        <v>0</v>
      </c>
      <c r="CW35" s="50">
        <f t="shared" si="9"/>
        <v>0</v>
      </c>
      <c r="CX35" s="50">
        <f t="shared" si="9"/>
        <v>0</v>
      </c>
      <c r="CY35" s="50">
        <f t="shared" si="9"/>
        <v>0</v>
      </c>
      <c r="CZ35" s="50">
        <f t="shared" si="9"/>
        <v>0</v>
      </c>
    </row>
    <row r="36" spans="1:104" x14ac:dyDescent="0.3">
      <c r="A36" s="7" t="s">
        <v>333</v>
      </c>
      <c r="B36" s="38" t="s">
        <v>26</v>
      </c>
      <c r="D36" s="193">
        <f t="shared" si="4"/>
        <v>105.24308235394287</v>
      </c>
      <c r="F36" s="50">
        <f t="shared" si="7"/>
        <v>0</v>
      </c>
      <c r="G36" s="50">
        <f t="shared" ref="G36:BR38" si="10">G82</f>
        <v>0</v>
      </c>
      <c r="H36" s="50">
        <f t="shared" si="10"/>
        <v>10.524308235394287</v>
      </c>
      <c r="I36" s="50">
        <f t="shared" si="10"/>
        <v>0</v>
      </c>
      <c r="J36" s="50">
        <f t="shared" si="10"/>
        <v>0</v>
      </c>
      <c r="K36" s="50">
        <f t="shared" si="10"/>
        <v>0</v>
      </c>
      <c r="L36" s="50">
        <f t="shared" si="10"/>
        <v>0</v>
      </c>
      <c r="M36" s="50">
        <f t="shared" si="10"/>
        <v>10.524308235394287</v>
      </c>
      <c r="N36" s="50">
        <f t="shared" si="10"/>
        <v>0</v>
      </c>
      <c r="O36" s="50">
        <f t="shared" si="10"/>
        <v>0</v>
      </c>
      <c r="P36" s="50">
        <f t="shared" si="10"/>
        <v>0</v>
      </c>
      <c r="Q36" s="50">
        <f t="shared" si="10"/>
        <v>0</v>
      </c>
      <c r="R36" s="50">
        <f t="shared" si="10"/>
        <v>0</v>
      </c>
      <c r="S36" s="50">
        <f t="shared" si="10"/>
        <v>0</v>
      </c>
      <c r="T36" s="50">
        <f t="shared" si="10"/>
        <v>10.524308235394287</v>
      </c>
      <c r="U36" s="50">
        <f t="shared" si="10"/>
        <v>0</v>
      </c>
      <c r="V36" s="50">
        <f t="shared" si="10"/>
        <v>0</v>
      </c>
      <c r="W36" s="50">
        <f t="shared" si="10"/>
        <v>0</v>
      </c>
      <c r="X36" s="50">
        <f t="shared" si="10"/>
        <v>0</v>
      </c>
      <c r="Y36" s="50">
        <f t="shared" si="10"/>
        <v>0</v>
      </c>
      <c r="Z36" s="50">
        <f t="shared" si="10"/>
        <v>10.524308235394287</v>
      </c>
      <c r="AA36" s="50">
        <f t="shared" si="10"/>
        <v>0</v>
      </c>
      <c r="AB36" s="50">
        <f t="shared" si="10"/>
        <v>0</v>
      </c>
      <c r="AC36" s="50">
        <f t="shared" si="10"/>
        <v>0</v>
      </c>
      <c r="AD36" s="50">
        <f t="shared" si="10"/>
        <v>0</v>
      </c>
      <c r="AE36" s="50">
        <f t="shared" si="10"/>
        <v>0</v>
      </c>
      <c r="AF36" s="50">
        <f t="shared" si="10"/>
        <v>10.524308235394287</v>
      </c>
      <c r="AG36" s="50">
        <f t="shared" si="10"/>
        <v>0</v>
      </c>
      <c r="AH36" s="50">
        <f t="shared" si="10"/>
        <v>0</v>
      </c>
      <c r="AI36" s="50">
        <f t="shared" si="10"/>
        <v>0</v>
      </c>
      <c r="AJ36" s="50">
        <f t="shared" si="10"/>
        <v>0</v>
      </c>
      <c r="AK36" s="50">
        <f t="shared" si="10"/>
        <v>0</v>
      </c>
      <c r="AL36" s="50">
        <f t="shared" si="10"/>
        <v>10.524308235394287</v>
      </c>
      <c r="AM36" s="50">
        <f t="shared" si="10"/>
        <v>0</v>
      </c>
      <c r="AN36" s="50">
        <f t="shared" si="10"/>
        <v>0</v>
      </c>
      <c r="AO36" s="50">
        <f t="shared" si="10"/>
        <v>0</v>
      </c>
      <c r="AP36" s="50">
        <f t="shared" si="10"/>
        <v>0</v>
      </c>
      <c r="AQ36" s="50">
        <f t="shared" si="10"/>
        <v>0</v>
      </c>
      <c r="AR36" s="50">
        <f t="shared" si="10"/>
        <v>10.524308235394287</v>
      </c>
      <c r="AS36" s="50">
        <f t="shared" si="10"/>
        <v>0</v>
      </c>
      <c r="AT36" s="50">
        <f t="shared" si="10"/>
        <v>0</v>
      </c>
      <c r="AU36" s="50">
        <f t="shared" si="10"/>
        <v>0</v>
      </c>
      <c r="AV36" s="50">
        <f t="shared" si="10"/>
        <v>0</v>
      </c>
      <c r="AW36" s="50">
        <f t="shared" si="10"/>
        <v>0</v>
      </c>
      <c r="AX36" s="50">
        <f t="shared" si="10"/>
        <v>10.524308235394287</v>
      </c>
      <c r="AY36" s="50">
        <f t="shared" si="10"/>
        <v>0</v>
      </c>
      <c r="AZ36" s="50">
        <f t="shared" si="10"/>
        <v>0</v>
      </c>
      <c r="BA36" s="50">
        <f t="shared" si="10"/>
        <v>0</v>
      </c>
      <c r="BB36" s="50">
        <f t="shared" si="10"/>
        <v>0</v>
      </c>
      <c r="BC36" s="50">
        <f t="shared" si="10"/>
        <v>0</v>
      </c>
      <c r="BD36" s="50">
        <f t="shared" si="10"/>
        <v>10.524308235394287</v>
      </c>
      <c r="BE36" s="50">
        <f t="shared" si="10"/>
        <v>0</v>
      </c>
      <c r="BF36" s="50">
        <f t="shared" si="10"/>
        <v>0</v>
      </c>
      <c r="BG36" s="50">
        <f t="shared" si="10"/>
        <v>0</v>
      </c>
      <c r="BH36" s="50">
        <f t="shared" si="10"/>
        <v>0</v>
      </c>
      <c r="BI36" s="50">
        <f t="shared" si="10"/>
        <v>0</v>
      </c>
      <c r="BJ36" s="50">
        <f t="shared" si="10"/>
        <v>10.524308235394287</v>
      </c>
      <c r="BK36" s="50">
        <f t="shared" si="10"/>
        <v>0</v>
      </c>
      <c r="BL36" s="50">
        <f t="shared" si="10"/>
        <v>0</v>
      </c>
      <c r="BM36" s="50">
        <f t="shared" si="10"/>
        <v>0</v>
      </c>
      <c r="BN36" s="50">
        <f t="shared" si="10"/>
        <v>0</v>
      </c>
      <c r="BO36" s="50">
        <f t="shared" si="10"/>
        <v>0</v>
      </c>
      <c r="BP36" s="50">
        <f t="shared" si="10"/>
        <v>0</v>
      </c>
      <c r="BQ36" s="50">
        <f t="shared" si="10"/>
        <v>0</v>
      </c>
      <c r="BR36" s="50">
        <f t="shared" si="10"/>
        <v>0</v>
      </c>
      <c r="BS36" s="50">
        <f t="shared" si="9"/>
        <v>0</v>
      </c>
      <c r="BT36" s="50">
        <f t="shared" si="9"/>
        <v>0</v>
      </c>
      <c r="BU36" s="50">
        <f t="shared" si="9"/>
        <v>0</v>
      </c>
      <c r="BV36" s="50">
        <f t="shared" si="9"/>
        <v>0</v>
      </c>
      <c r="BW36" s="50">
        <f t="shared" si="9"/>
        <v>0</v>
      </c>
      <c r="BX36" s="50">
        <f t="shared" si="9"/>
        <v>0</v>
      </c>
      <c r="BY36" s="50">
        <f t="shared" si="9"/>
        <v>0</v>
      </c>
      <c r="BZ36" s="50">
        <f t="shared" si="9"/>
        <v>0</v>
      </c>
      <c r="CA36" s="50">
        <f t="shared" si="9"/>
        <v>0</v>
      </c>
      <c r="CB36" s="50">
        <f t="shared" si="9"/>
        <v>0</v>
      </c>
      <c r="CC36" s="50">
        <f t="shared" si="9"/>
        <v>0</v>
      </c>
      <c r="CD36" s="50">
        <f t="shared" si="9"/>
        <v>0</v>
      </c>
      <c r="CE36" s="50">
        <f t="shared" si="9"/>
        <v>0</v>
      </c>
      <c r="CF36" s="50">
        <f t="shared" si="9"/>
        <v>0</v>
      </c>
      <c r="CG36" s="50">
        <f t="shared" si="9"/>
        <v>0</v>
      </c>
      <c r="CH36" s="50">
        <f t="shared" si="9"/>
        <v>0</v>
      </c>
      <c r="CI36" s="50">
        <f t="shared" si="9"/>
        <v>0</v>
      </c>
      <c r="CJ36" s="50">
        <f t="shared" si="9"/>
        <v>0</v>
      </c>
      <c r="CK36" s="50">
        <f t="shared" si="9"/>
        <v>0</v>
      </c>
      <c r="CL36" s="50">
        <f t="shared" si="9"/>
        <v>0</v>
      </c>
      <c r="CM36" s="50">
        <f t="shared" si="9"/>
        <v>0</v>
      </c>
      <c r="CN36" s="50">
        <f t="shared" si="9"/>
        <v>0</v>
      </c>
      <c r="CO36" s="50">
        <f t="shared" si="9"/>
        <v>0</v>
      </c>
      <c r="CP36" s="50">
        <f t="shared" si="9"/>
        <v>0</v>
      </c>
      <c r="CQ36" s="50">
        <f t="shared" si="9"/>
        <v>0</v>
      </c>
      <c r="CR36" s="50">
        <f t="shared" si="9"/>
        <v>0</v>
      </c>
      <c r="CS36" s="50">
        <f t="shared" si="9"/>
        <v>0</v>
      </c>
      <c r="CT36" s="50">
        <f t="shared" si="9"/>
        <v>0</v>
      </c>
      <c r="CU36" s="50">
        <f t="shared" si="9"/>
        <v>0</v>
      </c>
      <c r="CV36" s="50">
        <f t="shared" si="9"/>
        <v>0</v>
      </c>
      <c r="CW36" s="50">
        <f t="shared" si="9"/>
        <v>0</v>
      </c>
      <c r="CX36" s="50">
        <f t="shared" si="9"/>
        <v>0</v>
      </c>
      <c r="CY36" s="50">
        <f t="shared" si="9"/>
        <v>0</v>
      </c>
      <c r="CZ36" s="50">
        <f t="shared" si="9"/>
        <v>0</v>
      </c>
    </row>
    <row r="37" spans="1:104" x14ac:dyDescent="0.3">
      <c r="A37" s="7" t="s">
        <v>333</v>
      </c>
      <c r="B37" s="38" t="s">
        <v>241</v>
      </c>
      <c r="D37" s="193">
        <f t="shared" si="4"/>
        <v>28.415632235564573</v>
      </c>
      <c r="F37" s="50">
        <f t="shared" si="7"/>
        <v>0</v>
      </c>
      <c r="G37" s="50">
        <f t="shared" si="10"/>
        <v>0</v>
      </c>
      <c r="H37" s="50">
        <f t="shared" si="10"/>
        <v>0</v>
      </c>
      <c r="I37" s="50">
        <f t="shared" si="10"/>
        <v>0</v>
      </c>
      <c r="J37" s="50">
        <f t="shared" si="10"/>
        <v>0</v>
      </c>
      <c r="K37" s="50">
        <f t="shared" si="10"/>
        <v>0</v>
      </c>
      <c r="L37" s="50">
        <f t="shared" si="10"/>
        <v>0</v>
      </c>
      <c r="M37" s="50">
        <f t="shared" si="10"/>
        <v>5.6831264471129144</v>
      </c>
      <c r="N37" s="50">
        <f t="shared" si="10"/>
        <v>0</v>
      </c>
      <c r="O37" s="50">
        <f t="shared" si="10"/>
        <v>0</v>
      </c>
      <c r="P37" s="50">
        <f t="shared" si="10"/>
        <v>0</v>
      </c>
      <c r="Q37" s="50">
        <f t="shared" si="10"/>
        <v>0</v>
      </c>
      <c r="R37" s="50">
        <f t="shared" si="10"/>
        <v>5.0516679529892574</v>
      </c>
      <c r="S37" s="50">
        <f t="shared" si="10"/>
        <v>0</v>
      </c>
      <c r="T37" s="50">
        <f t="shared" si="10"/>
        <v>0</v>
      </c>
      <c r="U37" s="50">
        <f t="shared" si="10"/>
        <v>0</v>
      </c>
      <c r="V37" s="50">
        <f t="shared" si="10"/>
        <v>0</v>
      </c>
      <c r="W37" s="50">
        <f t="shared" si="10"/>
        <v>0</v>
      </c>
      <c r="X37" s="50">
        <f t="shared" si="10"/>
        <v>0</v>
      </c>
      <c r="Y37" s="50">
        <f t="shared" si="10"/>
        <v>4.4202094588656005</v>
      </c>
      <c r="Z37" s="50">
        <f t="shared" si="10"/>
        <v>0</v>
      </c>
      <c r="AA37" s="50">
        <f t="shared" si="10"/>
        <v>0</v>
      </c>
      <c r="AB37" s="50">
        <f t="shared" si="10"/>
        <v>0</v>
      </c>
      <c r="AC37" s="50">
        <f t="shared" si="10"/>
        <v>0</v>
      </c>
      <c r="AD37" s="50">
        <f t="shared" si="10"/>
        <v>0</v>
      </c>
      <c r="AE37" s="50">
        <f t="shared" si="10"/>
        <v>3.7887509647419431</v>
      </c>
      <c r="AF37" s="50">
        <f t="shared" si="10"/>
        <v>0</v>
      </c>
      <c r="AG37" s="50">
        <f t="shared" si="10"/>
        <v>0</v>
      </c>
      <c r="AH37" s="50">
        <f t="shared" si="10"/>
        <v>0</v>
      </c>
      <c r="AI37" s="50">
        <f t="shared" si="10"/>
        <v>0</v>
      </c>
      <c r="AJ37" s="50">
        <f t="shared" si="10"/>
        <v>0</v>
      </c>
      <c r="AK37" s="50">
        <f t="shared" si="10"/>
        <v>3.1572924706182861</v>
      </c>
      <c r="AL37" s="50">
        <f t="shared" si="10"/>
        <v>0</v>
      </c>
      <c r="AM37" s="50">
        <f t="shared" si="10"/>
        <v>0</v>
      </c>
      <c r="AN37" s="50">
        <f t="shared" si="10"/>
        <v>0</v>
      </c>
      <c r="AO37" s="50">
        <f t="shared" si="10"/>
        <v>0</v>
      </c>
      <c r="AP37" s="50">
        <f t="shared" si="10"/>
        <v>0</v>
      </c>
      <c r="AQ37" s="50">
        <f t="shared" si="10"/>
        <v>2.5258339764946287</v>
      </c>
      <c r="AR37" s="50">
        <f t="shared" si="10"/>
        <v>0</v>
      </c>
      <c r="AS37" s="50">
        <f t="shared" si="10"/>
        <v>0</v>
      </c>
      <c r="AT37" s="50">
        <f t="shared" si="10"/>
        <v>0</v>
      </c>
      <c r="AU37" s="50">
        <f t="shared" si="10"/>
        <v>0</v>
      </c>
      <c r="AV37" s="50">
        <f t="shared" si="10"/>
        <v>0</v>
      </c>
      <c r="AW37" s="50">
        <f t="shared" si="10"/>
        <v>1.8943754823709715</v>
      </c>
      <c r="AX37" s="50">
        <f t="shared" si="10"/>
        <v>0</v>
      </c>
      <c r="AY37" s="50">
        <f t="shared" si="10"/>
        <v>0</v>
      </c>
      <c r="AZ37" s="50">
        <f t="shared" si="10"/>
        <v>0</v>
      </c>
      <c r="BA37" s="50">
        <f t="shared" si="10"/>
        <v>0</v>
      </c>
      <c r="BB37" s="50">
        <f t="shared" si="10"/>
        <v>0</v>
      </c>
      <c r="BC37" s="50">
        <f t="shared" si="10"/>
        <v>1.2629169882473144</v>
      </c>
      <c r="BD37" s="50">
        <f t="shared" si="10"/>
        <v>0</v>
      </c>
      <c r="BE37" s="50">
        <f t="shared" si="10"/>
        <v>0</v>
      </c>
      <c r="BF37" s="50">
        <f t="shared" si="10"/>
        <v>0</v>
      </c>
      <c r="BG37" s="50">
        <f t="shared" si="10"/>
        <v>0</v>
      </c>
      <c r="BH37" s="50">
        <f t="shared" si="10"/>
        <v>0</v>
      </c>
      <c r="BI37" s="50">
        <f t="shared" si="10"/>
        <v>0.63145849412365718</v>
      </c>
      <c r="BJ37" s="50">
        <f t="shared" si="10"/>
        <v>0</v>
      </c>
      <c r="BK37" s="50">
        <f t="shared" si="10"/>
        <v>0</v>
      </c>
      <c r="BL37" s="50">
        <f t="shared" si="10"/>
        <v>0</v>
      </c>
      <c r="BM37" s="50">
        <f t="shared" si="10"/>
        <v>0</v>
      </c>
      <c r="BN37" s="50">
        <f t="shared" si="10"/>
        <v>0</v>
      </c>
      <c r="BO37" s="50">
        <f t="shared" si="10"/>
        <v>0</v>
      </c>
      <c r="BP37" s="50">
        <f t="shared" si="10"/>
        <v>0</v>
      </c>
      <c r="BQ37" s="50">
        <f t="shared" si="10"/>
        <v>0</v>
      </c>
      <c r="BR37" s="50">
        <f t="shared" si="10"/>
        <v>0</v>
      </c>
      <c r="BS37" s="50">
        <f t="shared" si="9"/>
        <v>0</v>
      </c>
      <c r="BT37" s="50">
        <f t="shared" si="9"/>
        <v>0</v>
      </c>
      <c r="BU37" s="50">
        <f t="shared" si="9"/>
        <v>0</v>
      </c>
      <c r="BV37" s="50">
        <f t="shared" si="9"/>
        <v>0</v>
      </c>
      <c r="BW37" s="50">
        <f t="shared" si="9"/>
        <v>0</v>
      </c>
      <c r="BX37" s="50">
        <f t="shared" si="9"/>
        <v>0</v>
      </c>
      <c r="BY37" s="50">
        <f t="shared" si="9"/>
        <v>0</v>
      </c>
      <c r="BZ37" s="50">
        <f t="shared" si="9"/>
        <v>0</v>
      </c>
      <c r="CA37" s="50">
        <f t="shared" si="9"/>
        <v>0</v>
      </c>
      <c r="CB37" s="50">
        <f t="shared" si="9"/>
        <v>0</v>
      </c>
      <c r="CC37" s="50">
        <f t="shared" si="9"/>
        <v>0</v>
      </c>
      <c r="CD37" s="50">
        <f t="shared" si="9"/>
        <v>0</v>
      </c>
      <c r="CE37" s="50">
        <f t="shared" si="9"/>
        <v>0</v>
      </c>
      <c r="CF37" s="50">
        <f t="shared" si="9"/>
        <v>0</v>
      </c>
      <c r="CG37" s="50">
        <f t="shared" si="9"/>
        <v>0</v>
      </c>
      <c r="CH37" s="50">
        <f t="shared" si="9"/>
        <v>0</v>
      </c>
      <c r="CI37" s="50">
        <f t="shared" si="9"/>
        <v>0</v>
      </c>
      <c r="CJ37" s="50">
        <f t="shared" si="9"/>
        <v>0</v>
      </c>
      <c r="CK37" s="50">
        <f t="shared" si="9"/>
        <v>0</v>
      </c>
      <c r="CL37" s="50">
        <f t="shared" si="9"/>
        <v>0</v>
      </c>
      <c r="CM37" s="50">
        <f t="shared" si="9"/>
        <v>0</v>
      </c>
      <c r="CN37" s="50">
        <f t="shared" si="9"/>
        <v>0</v>
      </c>
      <c r="CO37" s="50">
        <f t="shared" si="9"/>
        <v>0</v>
      </c>
      <c r="CP37" s="50">
        <f t="shared" si="9"/>
        <v>0</v>
      </c>
      <c r="CQ37" s="50">
        <f t="shared" si="9"/>
        <v>0</v>
      </c>
      <c r="CR37" s="50">
        <f t="shared" si="9"/>
        <v>0</v>
      </c>
      <c r="CS37" s="50">
        <f t="shared" si="9"/>
        <v>0</v>
      </c>
      <c r="CT37" s="50">
        <f t="shared" si="9"/>
        <v>0</v>
      </c>
      <c r="CU37" s="50">
        <f t="shared" si="9"/>
        <v>0</v>
      </c>
      <c r="CV37" s="50">
        <f t="shared" si="9"/>
        <v>0</v>
      </c>
      <c r="CW37" s="50">
        <f t="shared" si="9"/>
        <v>0</v>
      </c>
      <c r="CX37" s="50">
        <f t="shared" si="9"/>
        <v>0</v>
      </c>
      <c r="CY37" s="50">
        <f t="shared" si="9"/>
        <v>0</v>
      </c>
      <c r="CZ37" s="50">
        <f t="shared" si="9"/>
        <v>0</v>
      </c>
    </row>
    <row r="38" spans="1:104" x14ac:dyDescent="0.3">
      <c r="A38" s="7" t="s">
        <v>333</v>
      </c>
      <c r="B38" s="38" t="s">
        <v>466</v>
      </c>
      <c r="D38" s="193">
        <f>SUM(F38:CZ38)</f>
        <v>2.7456979390531533</v>
      </c>
      <c r="F38" s="50">
        <f t="shared" si="7"/>
        <v>0</v>
      </c>
      <c r="G38" s="50">
        <f t="shared" si="7"/>
        <v>0</v>
      </c>
      <c r="H38" s="193">
        <f t="shared" si="7"/>
        <v>0.33311350285714286</v>
      </c>
      <c r="I38" s="193">
        <f t="shared" si="7"/>
        <v>0</v>
      </c>
      <c r="J38" s="193">
        <f t="shared" si="7"/>
        <v>0.22207566857142857</v>
      </c>
      <c r="K38" s="193">
        <f t="shared" si="7"/>
        <v>0.18989866184268991</v>
      </c>
      <c r="L38" s="193">
        <f t="shared" si="7"/>
        <v>0.33311350285714297</v>
      </c>
      <c r="M38" s="193">
        <f t="shared" si="7"/>
        <v>0</v>
      </c>
      <c r="N38" s="193">
        <f t="shared" si="7"/>
        <v>0.84819710459698994</v>
      </c>
      <c r="O38" s="193">
        <f t="shared" si="7"/>
        <v>0</v>
      </c>
      <c r="P38" s="193">
        <f t="shared" si="7"/>
        <v>0</v>
      </c>
      <c r="Q38" s="193">
        <f t="shared" si="7"/>
        <v>0</v>
      </c>
      <c r="R38" s="193">
        <f t="shared" si="7"/>
        <v>0</v>
      </c>
      <c r="S38" s="193">
        <f t="shared" si="7"/>
        <v>0</v>
      </c>
      <c r="T38" s="193">
        <f t="shared" si="7"/>
        <v>0.54619966555183952</v>
      </c>
      <c r="U38" s="193">
        <f t="shared" si="7"/>
        <v>0</v>
      </c>
      <c r="V38" s="193">
        <f t="shared" si="10"/>
        <v>0</v>
      </c>
      <c r="W38" s="193">
        <f t="shared" si="10"/>
        <v>0</v>
      </c>
      <c r="X38" s="193">
        <f t="shared" si="10"/>
        <v>0</v>
      </c>
      <c r="Y38" s="193">
        <f t="shared" si="10"/>
        <v>0</v>
      </c>
      <c r="Z38" s="193">
        <f t="shared" si="10"/>
        <v>0.27309983277591965</v>
      </c>
      <c r="AA38" s="193">
        <f t="shared" si="10"/>
        <v>0</v>
      </c>
      <c r="AB38" s="193">
        <f t="shared" si="10"/>
        <v>0</v>
      </c>
      <c r="AC38" s="193">
        <f t="shared" si="10"/>
        <v>0</v>
      </c>
      <c r="AD38" s="193">
        <f t="shared" si="10"/>
        <v>0</v>
      </c>
      <c r="AE38" s="193">
        <f t="shared" si="10"/>
        <v>0</v>
      </c>
      <c r="AF38" s="193">
        <f t="shared" si="10"/>
        <v>0</v>
      </c>
      <c r="AG38" s="193">
        <f t="shared" si="10"/>
        <v>0</v>
      </c>
      <c r="AH38" s="193">
        <f t="shared" si="10"/>
        <v>0</v>
      </c>
      <c r="AI38" s="193">
        <f t="shared" si="10"/>
        <v>0</v>
      </c>
      <c r="AJ38" s="193">
        <f t="shared" si="10"/>
        <v>0</v>
      </c>
      <c r="AK38" s="193">
        <f t="shared" si="10"/>
        <v>0</v>
      </c>
      <c r="AL38" s="193">
        <f t="shared" si="10"/>
        <v>0</v>
      </c>
      <c r="AM38" s="193">
        <f t="shared" si="10"/>
        <v>0</v>
      </c>
      <c r="AN38" s="193">
        <f t="shared" si="10"/>
        <v>0</v>
      </c>
      <c r="AO38" s="193">
        <f t="shared" si="10"/>
        <v>0</v>
      </c>
      <c r="AP38" s="193">
        <f t="shared" si="10"/>
        <v>0</v>
      </c>
      <c r="AQ38" s="193">
        <f t="shared" si="10"/>
        <v>0</v>
      </c>
      <c r="AR38" s="193">
        <f t="shared" si="10"/>
        <v>0</v>
      </c>
      <c r="AS38" s="193">
        <f t="shared" si="10"/>
        <v>0</v>
      </c>
      <c r="AT38" s="193">
        <f t="shared" si="10"/>
        <v>0</v>
      </c>
      <c r="AU38" s="193">
        <f t="shared" si="10"/>
        <v>0</v>
      </c>
      <c r="AV38" s="193">
        <f t="shared" si="10"/>
        <v>0</v>
      </c>
      <c r="AW38" s="193">
        <f t="shared" si="10"/>
        <v>0</v>
      </c>
      <c r="AX38" s="193">
        <f t="shared" si="10"/>
        <v>0</v>
      </c>
      <c r="AY38" s="193">
        <f t="shared" si="10"/>
        <v>0</v>
      </c>
      <c r="AZ38" s="193">
        <f t="shared" si="10"/>
        <v>0</v>
      </c>
      <c r="BA38" s="193">
        <f t="shared" si="10"/>
        <v>0</v>
      </c>
      <c r="BB38" s="193">
        <f t="shared" si="10"/>
        <v>0</v>
      </c>
      <c r="BC38" s="193">
        <f t="shared" si="10"/>
        <v>0</v>
      </c>
      <c r="BD38" s="193">
        <f t="shared" si="10"/>
        <v>0</v>
      </c>
      <c r="BE38" s="193">
        <f t="shared" si="10"/>
        <v>0</v>
      </c>
      <c r="BF38" s="193">
        <f t="shared" si="10"/>
        <v>0</v>
      </c>
      <c r="BG38" s="193">
        <f t="shared" si="10"/>
        <v>0</v>
      </c>
      <c r="BH38" s="193">
        <f t="shared" si="10"/>
        <v>0</v>
      </c>
      <c r="BI38" s="193">
        <f t="shared" si="10"/>
        <v>0</v>
      </c>
      <c r="BJ38" s="193">
        <f t="shared" si="10"/>
        <v>0</v>
      </c>
      <c r="BK38" s="193">
        <f t="shared" si="10"/>
        <v>0</v>
      </c>
      <c r="BL38" s="193">
        <f t="shared" si="10"/>
        <v>0</v>
      </c>
      <c r="BM38" s="193">
        <f t="shared" si="10"/>
        <v>0</v>
      </c>
      <c r="BN38" s="193">
        <f t="shared" si="10"/>
        <v>0</v>
      </c>
      <c r="BO38" s="193">
        <f t="shared" si="10"/>
        <v>0</v>
      </c>
      <c r="BP38" s="193">
        <f t="shared" si="10"/>
        <v>0</v>
      </c>
      <c r="BQ38" s="193">
        <f t="shared" si="10"/>
        <v>0</v>
      </c>
      <c r="BR38" s="193">
        <f t="shared" si="10"/>
        <v>0</v>
      </c>
      <c r="BS38" s="193">
        <f t="shared" si="9"/>
        <v>0</v>
      </c>
      <c r="BT38" s="193">
        <f t="shared" si="9"/>
        <v>0</v>
      </c>
      <c r="BU38" s="193">
        <f t="shared" si="9"/>
        <v>0</v>
      </c>
      <c r="BV38" s="193">
        <f t="shared" si="9"/>
        <v>0</v>
      </c>
      <c r="BW38" s="193">
        <f t="shared" si="9"/>
        <v>0</v>
      </c>
      <c r="BX38" s="193">
        <f t="shared" si="9"/>
        <v>0</v>
      </c>
      <c r="BY38" s="193">
        <f t="shared" si="9"/>
        <v>0</v>
      </c>
      <c r="BZ38" s="193">
        <f t="shared" si="9"/>
        <v>0</v>
      </c>
      <c r="CA38" s="193">
        <f t="shared" si="9"/>
        <v>0</v>
      </c>
      <c r="CB38" s="193">
        <f t="shared" si="9"/>
        <v>0</v>
      </c>
      <c r="CC38" s="193">
        <f t="shared" si="9"/>
        <v>0</v>
      </c>
      <c r="CD38" s="193">
        <f t="shared" si="9"/>
        <v>0</v>
      </c>
      <c r="CE38" s="193">
        <f t="shared" si="9"/>
        <v>0</v>
      </c>
      <c r="CF38" s="193">
        <f t="shared" si="9"/>
        <v>0</v>
      </c>
      <c r="CG38" s="193">
        <f t="shared" si="9"/>
        <v>0</v>
      </c>
      <c r="CH38" s="193">
        <f t="shared" si="9"/>
        <v>0</v>
      </c>
      <c r="CI38" s="193">
        <f t="shared" si="9"/>
        <v>0</v>
      </c>
      <c r="CJ38" s="193">
        <f t="shared" si="9"/>
        <v>0</v>
      </c>
      <c r="CK38" s="193">
        <f t="shared" si="9"/>
        <v>0</v>
      </c>
      <c r="CL38" s="193">
        <f t="shared" si="9"/>
        <v>0</v>
      </c>
      <c r="CM38" s="193">
        <f t="shared" si="9"/>
        <v>0</v>
      </c>
      <c r="CN38" s="193">
        <f t="shared" si="9"/>
        <v>0</v>
      </c>
      <c r="CO38" s="193">
        <f t="shared" si="9"/>
        <v>0</v>
      </c>
      <c r="CP38" s="193">
        <f t="shared" si="9"/>
        <v>0</v>
      </c>
      <c r="CQ38" s="193">
        <f t="shared" si="9"/>
        <v>0</v>
      </c>
      <c r="CR38" s="193">
        <f t="shared" si="9"/>
        <v>0</v>
      </c>
      <c r="CS38" s="193">
        <f t="shared" si="9"/>
        <v>0</v>
      </c>
      <c r="CT38" s="193">
        <f t="shared" si="9"/>
        <v>0</v>
      </c>
      <c r="CU38" s="193">
        <f t="shared" si="9"/>
        <v>0</v>
      </c>
      <c r="CV38" s="193">
        <f t="shared" si="9"/>
        <v>0</v>
      </c>
      <c r="CW38" s="193">
        <f t="shared" si="9"/>
        <v>0</v>
      </c>
      <c r="CX38" s="193">
        <f t="shared" si="9"/>
        <v>0</v>
      </c>
      <c r="CY38" s="193">
        <f t="shared" si="9"/>
        <v>0</v>
      </c>
      <c r="CZ38" s="193">
        <f t="shared" si="9"/>
        <v>0</v>
      </c>
    </row>
    <row r="39" spans="1:104" x14ac:dyDescent="0.3">
      <c r="B39" s="38"/>
      <c r="D39" s="193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46"/>
    </row>
    <row r="40" spans="1:104" x14ac:dyDescent="0.3">
      <c r="A40" s="7" t="s">
        <v>333</v>
      </c>
      <c r="B40" s="38" t="s">
        <v>226</v>
      </c>
      <c r="D40" s="193">
        <f t="shared" si="4"/>
        <v>219.04145999999997</v>
      </c>
      <c r="F40" s="50">
        <f>F70+F71</f>
        <v>0</v>
      </c>
      <c r="G40" s="50">
        <f t="shared" ref="G40:BR40" si="11">G70+G71</f>
        <v>0</v>
      </c>
      <c r="H40" s="50">
        <f t="shared" si="11"/>
        <v>87.616583999999989</v>
      </c>
      <c r="I40" s="50">
        <f t="shared" si="11"/>
        <v>0</v>
      </c>
      <c r="J40" s="50">
        <f t="shared" si="11"/>
        <v>0</v>
      </c>
      <c r="K40" s="50">
        <f t="shared" si="11"/>
        <v>0</v>
      </c>
      <c r="L40" s="50">
        <f t="shared" si="11"/>
        <v>0</v>
      </c>
      <c r="M40" s="50">
        <f t="shared" si="11"/>
        <v>0</v>
      </c>
      <c r="N40" s="50">
        <f t="shared" si="11"/>
        <v>0</v>
      </c>
      <c r="O40" s="50">
        <f t="shared" si="11"/>
        <v>0</v>
      </c>
      <c r="P40" s="50">
        <f t="shared" si="11"/>
        <v>0</v>
      </c>
      <c r="Q40" s="50">
        <f t="shared" si="11"/>
        <v>0</v>
      </c>
      <c r="R40" s="50">
        <f t="shared" si="11"/>
        <v>0</v>
      </c>
      <c r="S40" s="50">
        <f t="shared" si="11"/>
        <v>0</v>
      </c>
      <c r="T40" s="50">
        <f t="shared" si="11"/>
        <v>0</v>
      </c>
      <c r="U40" s="50">
        <f t="shared" si="11"/>
        <v>0</v>
      </c>
      <c r="V40" s="50">
        <f t="shared" si="11"/>
        <v>0</v>
      </c>
      <c r="W40" s="50">
        <f t="shared" si="11"/>
        <v>0</v>
      </c>
      <c r="X40" s="50">
        <f t="shared" si="11"/>
        <v>0</v>
      </c>
      <c r="Y40" s="50">
        <f t="shared" si="11"/>
        <v>0</v>
      </c>
      <c r="Z40" s="50">
        <f t="shared" si="11"/>
        <v>0</v>
      </c>
      <c r="AA40" s="50">
        <f t="shared" si="11"/>
        <v>0</v>
      </c>
      <c r="AB40" s="50">
        <f t="shared" si="11"/>
        <v>0</v>
      </c>
      <c r="AC40" s="50">
        <f t="shared" si="11"/>
        <v>0</v>
      </c>
      <c r="AD40" s="50">
        <f t="shared" si="11"/>
        <v>131.42487599999998</v>
      </c>
      <c r="AE40" s="50">
        <f t="shared" si="11"/>
        <v>0</v>
      </c>
      <c r="AF40" s="50">
        <f t="shared" si="11"/>
        <v>0</v>
      </c>
      <c r="AG40" s="50">
        <f t="shared" si="11"/>
        <v>0</v>
      </c>
      <c r="AH40" s="50">
        <f t="shared" si="11"/>
        <v>0</v>
      </c>
      <c r="AI40" s="50">
        <f t="shared" si="11"/>
        <v>0</v>
      </c>
      <c r="AJ40" s="50">
        <f t="shared" si="11"/>
        <v>0</v>
      </c>
      <c r="AK40" s="50">
        <f t="shared" si="11"/>
        <v>0</v>
      </c>
      <c r="AL40" s="50">
        <f t="shared" si="11"/>
        <v>0</v>
      </c>
      <c r="AM40" s="50">
        <f t="shared" si="11"/>
        <v>0</v>
      </c>
      <c r="AN40" s="50">
        <f t="shared" si="11"/>
        <v>0</v>
      </c>
      <c r="AO40" s="50">
        <f t="shared" si="11"/>
        <v>0</v>
      </c>
      <c r="AP40" s="50">
        <f t="shared" si="11"/>
        <v>0</v>
      </c>
      <c r="AQ40" s="50">
        <f t="shared" si="11"/>
        <v>0</v>
      </c>
      <c r="AR40" s="50">
        <f t="shared" si="11"/>
        <v>0</v>
      </c>
      <c r="AS40" s="50">
        <f t="shared" si="11"/>
        <v>0</v>
      </c>
      <c r="AT40" s="50">
        <f t="shared" si="11"/>
        <v>0</v>
      </c>
      <c r="AU40" s="50">
        <f t="shared" si="11"/>
        <v>0</v>
      </c>
      <c r="AV40" s="50">
        <f t="shared" si="11"/>
        <v>0</v>
      </c>
      <c r="AW40" s="50">
        <f t="shared" si="11"/>
        <v>0</v>
      </c>
      <c r="AX40" s="50">
        <f t="shared" si="11"/>
        <v>0</v>
      </c>
      <c r="AY40" s="50">
        <f t="shared" si="11"/>
        <v>0</v>
      </c>
      <c r="AZ40" s="50">
        <f t="shared" si="11"/>
        <v>0</v>
      </c>
      <c r="BA40" s="50">
        <f t="shared" si="11"/>
        <v>0</v>
      </c>
      <c r="BB40" s="50">
        <f t="shared" si="11"/>
        <v>0</v>
      </c>
      <c r="BC40" s="50">
        <f t="shared" si="11"/>
        <v>0</v>
      </c>
      <c r="BD40" s="50">
        <f t="shared" si="11"/>
        <v>0</v>
      </c>
      <c r="BE40" s="50">
        <f t="shared" si="11"/>
        <v>0</v>
      </c>
      <c r="BF40" s="50">
        <f t="shared" si="11"/>
        <v>0</v>
      </c>
      <c r="BG40" s="50">
        <f t="shared" si="11"/>
        <v>0</v>
      </c>
      <c r="BH40" s="50">
        <f t="shared" si="11"/>
        <v>0</v>
      </c>
      <c r="BI40" s="50">
        <f t="shared" si="11"/>
        <v>0</v>
      </c>
      <c r="BJ40" s="50">
        <f t="shared" si="11"/>
        <v>0</v>
      </c>
      <c r="BK40" s="50">
        <f t="shared" si="11"/>
        <v>0</v>
      </c>
      <c r="BL40" s="50">
        <f t="shared" si="11"/>
        <v>0</v>
      </c>
      <c r="BM40" s="50">
        <f t="shared" si="11"/>
        <v>0</v>
      </c>
      <c r="BN40" s="50">
        <f t="shared" si="11"/>
        <v>0</v>
      </c>
      <c r="BO40" s="50">
        <f t="shared" si="11"/>
        <v>0</v>
      </c>
      <c r="BP40" s="50">
        <f t="shared" si="11"/>
        <v>0</v>
      </c>
      <c r="BQ40" s="50">
        <f t="shared" si="11"/>
        <v>0</v>
      </c>
      <c r="BR40" s="50">
        <f t="shared" si="11"/>
        <v>0</v>
      </c>
      <c r="BS40" s="50">
        <f t="shared" ref="BS40:CZ40" si="12">BS70+BS71</f>
        <v>0</v>
      </c>
      <c r="BT40" s="50">
        <f t="shared" si="12"/>
        <v>0</v>
      </c>
      <c r="BU40" s="50">
        <f t="shared" si="12"/>
        <v>0</v>
      </c>
      <c r="BV40" s="50">
        <f t="shared" si="12"/>
        <v>0</v>
      </c>
      <c r="BW40" s="50">
        <f t="shared" si="12"/>
        <v>0</v>
      </c>
      <c r="BX40" s="50">
        <f t="shared" si="12"/>
        <v>0</v>
      </c>
      <c r="BY40" s="50">
        <f t="shared" si="12"/>
        <v>0</v>
      </c>
      <c r="BZ40" s="50">
        <f t="shared" si="12"/>
        <v>0</v>
      </c>
      <c r="CA40" s="50">
        <f t="shared" si="12"/>
        <v>0</v>
      </c>
      <c r="CB40" s="50">
        <f t="shared" si="12"/>
        <v>0</v>
      </c>
      <c r="CC40" s="50">
        <f t="shared" si="12"/>
        <v>0</v>
      </c>
      <c r="CD40" s="50">
        <f t="shared" si="12"/>
        <v>0</v>
      </c>
      <c r="CE40" s="50">
        <f t="shared" si="12"/>
        <v>0</v>
      </c>
      <c r="CF40" s="50">
        <f t="shared" si="12"/>
        <v>0</v>
      </c>
      <c r="CG40" s="50">
        <f t="shared" si="12"/>
        <v>0</v>
      </c>
      <c r="CH40" s="50">
        <f t="shared" si="12"/>
        <v>0</v>
      </c>
      <c r="CI40" s="50">
        <f t="shared" si="12"/>
        <v>0</v>
      </c>
      <c r="CJ40" s="50">
        <f t="shared" si="12"/>
        <v>0</v>
      </c>
      <c r="CK40" s="50">
        <f t="shared" si="12"/>
        <v>0</v>
      </c>
      <c r="CL40" s="50">
        <f t="shared" si="12"/>
        <v>0</v>
      </c>
      <c r="CM40" s="50">
        <f t="shared" si="12"/>
        <v>0</v>
      </c>
      <c r="CN40" s="50">
        <f t="shared" si="12"/>
        <v>0</v>
      </c>
      <c r="CO40" s="50">
        <f t="shared" si="12"/>
        <v>0</v>
      </c>
      <c r="CP40" s="50">
        <f t="shared" si="12"/>
        <v>0</v>
      </c>
      <c r="CQ40" s="50">
        <f t="shared" si="12"/>
        <v>0</v>
      </c>
      <c r="CR40" s="50">
        <f t="shared" si="12"/>
        <v>0</v>
      </c>
      <c r="CS40" s="50">
        <f t="shared" si="12"/>
        <v>0</v>
      </c>
      <c r="CT40" s="50">
        <f t="shared" si="12"/>
        <v>0</v>
      </c>
      <c r="CU40" s="50">
        <f t="shared" si="12"/>
        <v>0</v>
      </c>
      <c r="CV40" s="50">
        <f t="shared" si="12"/>
        <v>0</v>
      </c>
      <c r="CW40" s="50">
        <f t="shared" si="12"/>
        <v>0</v>
      </c>
      <c r="CX40" s="50">
        <f t="shared" si="12"/>
        <v>0</v>
      </c>
      <c r="CY40" s="50">
        <f t="shared" si="12"/>
        <v>0</v>
      </c>
      <c r="CZ40" s="50">
        <f t="shared" si="12"/>
        <v>0</v>
      </c>
    </row>
    <row r="41" spans="1:104" x14ac:dyDescent="0.3">
      <c r="A41" s="7" t="s">
        <v>333</v>
      </c>
      <c r="B41" s="38" t="s">
        <v>538</v>
      </c>
      <c r="D41" s="193">
        <f t="shared" si="4"/>
        <v>0</v>
      </c>
      <c r="F41" s="50">
        <f>F72</f>
        <v>0</v>
      </c>
      <c r="G41" s="50">
        <f t="shared" ref="G41:BR41" si="13">G72</f>
        <v>0</v>
      </c>
      <c r="H41" s="50">
        <f t="shared" si="13"/>
        <v>0</v>
      </c>
      <c r="I41" s="50">
        <f t="shared" si="13"/>
        <v>0</v>
      </c>
      <c r="J41" s="50">
        <f t="shared" si="13"/>
        <v>0</v>
      </c>
      <c r="K41" s="50">
        <f t="shared" si="13"/>
        <v>0</v>
      </c>
      <c r="L41" s="50">
        <f t="shared" si="13"/>
        <v>0</v>
      </c>
      <c r="M41" s="50">
        <f t="shared" si="13"/>
        <v>0</v>
      </c>
      <c r="N41" s="50">
        <f t="shared" si="13"/>
        <v>0</v>
      </c>
      <c r="O41" s="50">
        <f t="shared" si="13"/>
        <v>0</v>
      </c>
      <c r="P41" s="50">
        <f t="shared" si="13"/>
        <v>0</v>
      </c>
      <c r="Q41" s="50">
        <f t="shared" si="13"/>
        <v>0</v>
      </c>
      <c r="R41" s="50">
        <f t="shared" si="13"/>
        <v>0</v>
      </c>
      <c r="S41" s="50">
        <f t="shared" si="13"/>
        <v>0</v>
      </c>
      <c r="T41" s="50">
        <f t="shared" si="13"/>
        <v>0</v>
      </c>
      <c r="U41" s="50">
        <f t="shared" si="13"/>
        <v>0</v>
      </c>
      <c r="V41" s="50">
        <f t="shared" si="13"/>
        <v>0</v>
      </c>
      <c r="W41" s="50">
        <f t="shared" si="13"/>
        <v>0</v>
      </c>
      <c r="X41" s="50">
        <f t="shared" si="13"/>
        <v>0</v>
      </c>
      <c r="Y41" s="50">
        <f t="shared" si="13"/>
        <v>0</v>
      </c>
      <c r="Z41" s="50">
        <f t="shared" si="13"/>
        <v>0</v>
      </c>
      <c r="AA41" s="50">
        <f t="shared" si="13"/>
        <v>0</v>
      </c>
      <c r="AB41" s="50">
        <f t="shared" si="13"/>
        <v>0</v>
      </c>
      <c r="AC41" s="50">
        <f t="shared" si="13"/>
        <v>0</v>
      </c>
      <c r="AD41" s="50">
        <f t="shared" si="13"/>
        <v>0</v>
      </c>
      <c r="AE41" s="50">
        <f t="shared" si="13"/>
        <v>0</v>
      </c>
      <c r="AF41" s="50">
        <f t="shared" si="13"/>
        <v>0</v>
      </c>
      <c r="AG41" s="50">
        <f t="shared" si="13"/>
        <v>0</v>
      </c>
      <c r="AH41" s="50">
        <f t="shared" si="13"/>
        <v>0</v>
      </c>
      <c r="AI41" s="50">
        <f t="shared" si="13"/>
        <v>0</v>
      </c>
      <c r="AJ41" s="50">
        <f t="shared" si="13"/>
        <v>0</v>
      </c>
      <c r="AK41" s="50">
        <f t="shared" si="13"/>
        <v>0</v>
      </c>
      <c r="AL41" s="50">
        <f t="shared" si="13"/>
        <v>0</v>
      </c>
      <c r="AM41" s="50">
        <f t="shared" si="13"/>
        <v>0</v>
      </c>
      <c r="AN41" s="50">
        <f t="shared" si="13"/>
        <v>0</v>
      </c>
      <c r="AO41" s="50">
        <f t="shared" si="13"/>
        <v>0</v>
      </c>
      <c r="AP41" s="50">
        <f t="shared" si="13"/>
        <v>0</v>
      </c>
      <c r="AQ41" s="50">
        <f t="shared" si="13"/>
        <v>0</v>
      </c>
      <c r="AR41" s="50">
        <f t="shared" si="13"/>
        <v>0</v>
      </c>
      <c r="AS41" s="50">
        <f t="shared" si="13"/>
        <v>0</v>
      </c>
      <c r="AT41" s="50">
        <f t="shared" si="13"/>
        <v>0</v>
      </c>
      <c r="AU41" s="50">
        <f t="shared" si="13"/>
        <v>0</v>
      </c>
      <c r="AV41" s="50">
        <f t="shared" si="13"/>
        <v>0</v>
      </c>
      <c r="AW41" s="50">
        <f t="shared" si="13"/>
        <v>0</v>
      </c>
      <c r="AX41" s="50">
        <f t="shared" si="13"/>
        <v>0</v>
      </c>
      <c r="AY41" s="50">
        <f t="shared" si="13"/>
        <v>0</v>
      </c>
      <c r="AZ41" s="50">
        <f t="shared" si="13"/>
        <v>0</v>
      </c>
      <c r="BA41" s="50">
        <f t="shared" si="13"/>
        <v>0</v>
      </c>
      <c r="BB41" s="50">
        <f t="shared" si="13"/>
        <v>0</v>
      </c>
      <c r="BC41" s="50">
        <f t="shared" si="13"/>
        <v>0</v>
      </c>
      <c r="BD41" s="50">
        <f t="shared" si="13"/>
        <v>0</v>
      </c>
      <c r="BE41" s="50">
        <f t="shared" si="13"/>
        <v>0</v>
      </c>
      <c r="BF41" s="50">
        <f t="shared" si="13"/>
        <v>0</v>
      </c>
      <c r="BG41" s="50">
        <f t="shared" si="13"/>
        <v>0</v>
      </c>
      <c r="BH41" s="50">
        <f t="shared" si="13"/>
        <v>0</v>
      </c>
      <c r="BI41" s="50">
        <f t="shared" si="13"/>
        <v>0</v>
      </c>
      <c r="BJ41" s="50">
        <f t="shared" si="13"/>
        <v>0</v>
      </c>
      <c r="BK41" s="50">
        <f t="shared" si="13"/>
        <v>0</v>
      </c>
      <c r="BL41" s="50">
        <f t="shared" si="13"/>
        <v>0</v>
      </c>
      <c r="BM41" s="50">
        <f t="shared" si="13"/>
        <v>0</v>
      </c>
      <c r="BN41" s="50">
        <f t="shared" si="13"/>
        <v>0</v>
      </c>
      <c r="BO41" s="50">
        <f t="shared" si="13"/>
        <v>0</v>
      </c>
      <c r="BP41" s="50">
        <f t="shared" si="13"/>
        <v>0</v>
      </c>
      <c r="BQ41" s="50">
        <f t="shared" si="13"/>
        <v>0</v>
      </c>
      <c r="BR41" s="50">
        <f t="shared" si="13"/>
        <v>0</v>
      </c>
      <c r="BS41" s="50">
        <f t="shared" ref="BS41:CZ41" si="14">BS72</f>
        <v>0</v>
      </c>
      <c r="BT41" s="50">
        <f t="shared" si="14"/>
        <v>0</v>
      </c>
      <c r="BU41" s="50">
        <f t="shared" si="14"/>
        <v>0</v>
      </c>
      <c r="BV41" s="50">
        <f t="shared" si="14"/>
        <v>0</v>
      </c>
      <c r="BW41" s="50">
        <f t="shared" si="14"/>
        <v>0</v>
      </c>
      <c r="BX41" s="50">
        <f t="shared" si="14"/>
        <v>0</v>
      </c>
      <c r="BY41" s="50">
        <f t="shared" si="14"/>
        <v>0</v>
      </c>
      <c r="BZ41" s="50">
        <f t="shared" si="14"/>
        <v>0</v>
      </c>
      <c r="CA41" s="50">
        <f t="shared" si="14"/>
        <v>0</v>
      </c>
      <c r="CB41" s="50">
        <f t="shared" si="14"/>
        <v>0</v>
      </c>
      <c r="CC41" s="50">
        <f t="shared" si="14"/>
        <v>0</v>
      </c>
      <c r="CD41" s="50">
        <f t="shared" si="14"/>
        <v>0</v>
      </c>
      <c r="CE41" s="50">
        <f t="shared" si="14"/>
        <v>0</v>
      </c>
      <c r="CF41" s="50">
        <f t="shared" si="14"/>
        <v>0</v>
      </c>
      <c r="CG41" s="50">
        <f t="shared" si="14"/>
        <v>0</v>
      </c>
      <c r="CH41" s="50">
        <f t="shared" si="14"/>
        <v>0</v>
      </c>
      <c r="CI41" s="50">
        <f t="shared" si="14"/>
        <v>0</v>
      </c>
      <c r="CJ41" s="50">
        <f t="shared" si="14"/>
        <v>0</v>
      </c>
      <c r="CK41" s="50">
        <f t="shared" si="14"/>
        <v>0</v>
      </c>
      <c r="CL41" s="50">
        <f t="shared" si="14"/>
        <v>0</v>
      </c>
      <c r="CM41" s="50">
        <f t="shared" si="14"/>
        <v>0</v>
      </c>
      <c r="CN41" s="50">
        <f t="shared" si="14"/>
        <v>0</v>
      </c>
      <c r="CO41" s="50">
        <f t="shared" si="14"/>
        <v>0</v>
      </c>
      <c r="CP41" s="50">
        <f t="shared" si="14"/>
        <v>0</v>
      </c>
      <c r="CQ41" s="50">
        <f t="shared" si="14"/>
        <v>0</v>
      </c>
      <c r="CR41" s="50">
        <f t="shared" si="14"/>
        <v>0</v>
      </c>
      <c r="CS41" s="50">
        <f t="shared" si="14"/>
        <v>0</v>
      </c>
      <c r="CT41" s="50">
        <f t="shared" si="14"/>
        <v>0</v>
      </c>
      <c r="CU41" s="50">
        <f t="shared" si="14"/>
        <v>0</v>
      </c>
      <c r="CV41" s="50">
        <f t="shared" si="14"/>
        <v>0</v>
      </c>
      <c r="CW41" s="50">
        <f t="shared" si="14"/>
        <v>0</v>
      </c>
      <c r="CX41" s="50">
        <f t="shared" si="14"/>
        <v>0</v>
      </c>
      <c r="CY41" s="50">
        <f t="shared" si="14"/>
        <v>0</v>
      </c>
      <c r="CZ41" s="50">
        <f t="shared" si="14"/>
        <v>0</v>
      </c>
    </row>
    <row r="42" spans="1:104" x14ac:dyDescent="0.3">
      <c r="A42" s="7" t="s">
        <v>333</v>
      </c>
      <c r="B42" s="38" t="s">
        <v>39</v>
      </c>
      <c r="D42" s="193">
        <f t="shared" si="4"/>
        <v>67.713216119999998</v>
      </c>
      <c r="F42" s="50">
        <f>F73</f>
        <v>0</v>
      </c>
      <c r="G42" s="50">
        <f t="shared" ref="G42:BR42" si="15">G73</f>
        <v>0</v>
      </c>
      <c r="H42" s="50">
        <f t="shared" si="15"/>
        <v>27.085286447999998</v>
      </c>
      <c r="I42" s="50">
        <f t="shared" si="15"/>
        <v>0</v>
      </c>
      <c r="J42" s="50">
        <f t="shared" si="15"/>
        <v>0</v>
      </c>
      <c r="K42" s="50">
        <f t="shared" si="15"/>
        <v>0</v>
      </c>
      <c r="L42" s="50">
        <f t="shared" si="15"/>
        <v>0</v>
      </c>
      <c r="M42" s="50">
        <f t="shared" si="15"/>
        <v>0</v>
      </c>
      <c r="N42" s="50">
        <f t="shared" si="15"/>
        <v>0</v>
      </c>
      <c r="O42" s="50">
        <f t="shared" si="15"/>
        <v>0</v>
      </c>
      <c r="P42" s="50">
        <f t="shared" si="15"/>
        <v>0</v>
      </c>
      <c r="Q42" s="50">
        <f t="shared" si="15"/>
        <v>0</v>
      </c>
      <c r="R42" s="50">
        <f t="shared" si="15"/>
        <v>0</v>
      </c>
      <c r="S42" s="50">
        <f t="shared" si="15"/>
        <v>0</v>
      </c>
      <c r="T42" s="50">
        <f t="shared" si="15"/>
        <v>0</v>
      </c>
      <c r="U42" s="50">
        <f t="shared" si="15"/>
        <v>0</v>
      </c>
      <c r="V42" s="50">
        <f t="shared" si="15"/>
        <v>0</v>
      </c>
      <c r="W42" s="50">
        <f t="shared" si="15"/>
        <v>0</v>
      </c>
      <c r="X42" s="50">
        <f t="shared" si="15"/>
        <v>0</v>
      </c>
      <c r="Y42" s="50">
        <f t="shared" si="15"/>
        <v>0</v>
      </c>
      <c r="Z42" s="50">
        <f t="shared" si="15"/>
        <v>0</v>
      </c>
      <c r="AA42" s="50">
        <f t="shared" si="15"/>
        <v>0</v>
      </c>
      <c r="AB42" s="50">
        <f t="shared" si="15"/>
        <v>0</v>
      </c>
      <c r="AC42" s="50">
        <f t="shared" si="15"/>
        <v>0</v>
      </c>
      <c r="AD42" s="50">
        <f t="shared" si="15"/>
        <v>40.627929671999993</v>
      </c>
      <c r="AE42" s="50">
        <f t="shared" si="15"/>
        <v>0</v>
      </c>
      <c r="AF42" s="50">
        <f t="shared" si="15"/>
        <v>0</v>
      </c>
      <c r="AG42" s="50">
        <f t="shared" si="15"/>
        <v>0</v>
      </c>
      <c r="AH42" s="50">
        <f t="shared" si="15"/>
        <v>0</v>
      </c>
      <c r="AI42" s="50">
        <f t="shared" si="15"/>
        <v>0</v>
      </c>
      <c r="AJ42" s="50">
        <f t="shared" si="15"/>
        <v>0</v>
      </c>
      <c r="AK42" s="50">
        <f t="shared" si="15"/>
        <v>0</v>
      </c>
      <c r="AL42" s="50">
        <f t="shared" si="15"/>
        <v>0</v>
      </c>
      <c r="AM42" s="50">
        <f t="shared" si="15"/>
        <v>0</v>
      </c>
      <c r="AN42" s="50">
        <f t="shared" si="15"/>
        <v>0</v>
      </c>
      <c r="AO42" s="50">
        <f t="shared" si="15"/>
        <v>0</v>
      </c>
      <c r="AP42" s="50">
        <f t="shared" si="15"/>
        <v>0</v>
      </c>
      <c r="AQ42" s="50">
        <f t="shared" si="15"/>
        <v>0</v>
      </c>
      <c r="AR42" s="50">
        <f t="shared" si="15"/>
        <v>0</v>
      </c>
      <c r="AS42" s="50">
        <f t="shared" si="15"/>
        <v>0</v>
      </c>
      <c r="AT42" s="50">
        <f t="shared" si="15"/>
        <v>0</v>
      </c>
      <c r="AU42" s="50">
        <f t="shared" si="15"/>
        <v>0</v>
      </c>
      <c r="AV42" s="50">
        <f t="shared" si="15"/>
        <v>0</v>
      </c>
      <c r="AW42" s="50">
        <f t="shared" si="15"/>
        <v>0</v>
      </c>
      <c r="AX42" s="50">
        <f t="shared" si="15"/>
        <v>0</v>
      </c>
      <c r="AY42" s="50">
        <f t="shared" si="15"/>
        <v>0</v>
      </c>
      <c r="AZ42" s="50">
        <f t="shared" si="15"/>
        <v>0</v>
      </c>
      <c r="BA42" s="50">
        <f t="shared" si="15"/>
        <v>0</v>
      </c>
      <c r="BB42" s="50">
        <f t="shared" si="15"/>
        <v>0</v>
      </c>
      <c r="BC42" s="50">
        <f t="shared" si="15"/>
        <v>0</v>
      </c>
      <c r="BD42" s="50">
        <f t="shared" si="15"/>
        <v>0</v>
      </c>
      <c r="BE42" s="50">
        <f t="shared" si="15"/>
        <v>0</v>
      </c>
      <c r="BF42" s="50">
        <f t="shared" si="15"/>
        <v>0</v>
      </c>
      <c r="BG42" s="50">
        <f t="shared" si="15"/>
        <v>0</v>
      </c>
      <c r="BH42" s="50">
        <f t="shared" si="15"/>
        <v>0</v>
      </c>
      <c r="BI42" s="50">
        <f t="shared" si="15"/>
        <v>0</v>
      </c>
      <c r="BJ42" s="50">
        <f t="shared" si="15"/>
        <v>0</v>
      </c>
      <c r="BK42" s="50">
        <f t="shared" si="15"/>
        <v>0</v>
      </c>
      <c r="BL42" s="50">
        <f t="shared" si="15"/>
        <v>0</v>
      </c>
      <c r="BM42" s="50">
        <f t="shared" si="15"/>
        <v>0</v>
      </c>
      <c r="BN42" s="50">
        <f t="shared" si="15"/>
        <v>0</v>
      </c>
      <c r="BO42" s="50">
        <f t="shared" si="15"/>
        <v>0</v>
      </c>
      <c r="BP42" s="50">
        <f t="shared" si="15"/>
        <v>0</v>
      </c>
      <c r="BQ42" s="50">
        <f t="shared" si="15"/>
        <v>0</v>
      </c>
      <c r="BR42" s="50">
        <f t="shared" si="15"/>
        <v>0</v>
      </c>
      <c r="BS42" s="50">
        <f t="shared" ref="BS42:CZ42" si="16">BS73</f>
        <v>0</v>
      </c>
      <c r="BT42" s="50">
        <f t="shared" si="16"/>
        <v>0</v>
      </c>
      <c r="BU42" s="50">
        <f t="shared" si="16"/>
        <v>0</v>
      </c>
      <c r="BV42" s="50">
        <f t="shared" si="16"/>
        <v>0</v>
      </c>
      <c r="BW42" s="50">
        <f t="shared" si="16"/>
        <v>0</v>
      </c>
      <c r="BX42" s="50">
        <f t="shared" si="16"/>
        <v>0</v>
      </c>
      <c r="BY42" s="50">
        <f t="shared" si="16"/>
        <v>0</v>
      </c>
      <c r="BZ42" s="50">
        <f t="shared" si="16"/>
        <v>0</v>
      </c>
      <c r="CA42" s="50">
        <f t="shared" si="16"/>
        <v>0</v>
      </c>
      <c r="CB42" s="50">
        <f t="shared" si="16"/>
        <v>0</v>
      </c>
      <c r="CC42" s="50">
        <f t="shared" si="16"/>
        <v>0</v>
      </c>
      <c r="CD42" s="50">
        <f t="shared" si="16"/>
        <v>0</v>
      </c>
      <c r="CE42" s="50">
        <f t="shared" si="16"/>
        <v>0</v>
      </c>
      <c r="CF42" s="50">
        <f t="shared" si="16"/>
        <v>0</v>
      </c>
      <c r="CG42" s="50">
        <f t="shared" si="16"/>
        <v>0</v>
      </c>
      <c r="CH42" s="50">
        <f t="shared" si="16"/>
        <v>0</v>
      </c>
      <c r="CI42" s="50">
        <f t="shared" si="16"/>
        <v>0</v>
      </c>
      <c r="CJ42" s="50">
        <f t="shared" si="16"/>
        <v>0</v>
      </c>
      <c r="CK42" s="50">
        <f t="shared" si="16"/>
        <v>0</v>
      </c>
      <c r="CL42" s="50">
        <f t="shared" si="16"/>
        <v>0</v>
      </c>
      <c r="CM42" s="50">
        <f t="shared" si="16"/>
        <v>0</v>
      </c>
      <c r="CN42" s="50">
        <f t="shared" si="16"/>
        <v>0</v>
      </c>
      <c r="CO42" s="50">
        <f t="shared" si="16"/>
        <v>0</v>
      </c>
      <c r="CP42" s="50">
        <f t="shared" si="16"/>
        <v>0</v>
      </c>
      <c r="CQ42" s="50">
        <f t="shared" si="16"/>
        <v>0</v>
      </c>
      <c r="CR42" s="50">
        <f t="shared" si="16"/>
        <v>0</v>
      </c>
      <c r="CS42" s="50">
        <f t="shared" si="16"/>
        <v>0</v>
      </c>
      <c r="CT42" s="50">
        <f t="shared" si="16"/>
        <v>0</v>
      </c>
      <c r="CU42" s="50">
        <f t="shared" si="16"/>
        <v>0</v>
      </c>
      <c r="CV42" s="50">
        <f t="shared" si="16"/>
        <v>0</v>
      </c>
      <c r="CW42" s="50">
        <f t="shared" si="16"/>
        <v>0</v>
      </c>
      <c r="CX42" s="50">
        <f t="shared" si="16"/>
        <v>0</v>
      </c>
      <c r="CY42" s="50">
        <f t="shared" si="16"/>
        <v>0</v>
      </c>
      <c r="CZ42" s="50">
        <f t="shared" si="16"/>
        <v>0</v>
      </c>
    </row>
    <row r="43" spans="1:104" x14ac:dyDescent="0.3">
      <c r="A43" s="7" t="s">
        <v>333</v>
      </c>
      <c r="B43" s="38" t="s">
        <v>40</v>
      </c>
      <c r="D43" s="193">
        <f t="shared" si="4"/>
        <v>11.019295986622076</v>
      </c>
      <c r="F43" s="50">
        <f>F74</f>
        <v>0</v>
      </c>
      <c r="G43" s="50">
        <f t="shared" ref="G43:BR43" si="17">G74</f>
        <v>0</v>
      </c>
      <c r="H43" s="50">
        <f t="shared" si="17"/>
        <v>4.407718394648831</v>
      </c>
      <c r="I43" s="50">
        <f t="shared" si="17"/>
        <v>0</v>
      </c>
      <c r="J43" s="50">
        <f t="shared" si="17"/>
        <v>0</v>
      </c>
      <c r="K43" s="50">
        <f t="shared" si="17"/>
        <v>0</v>
      </c>
      <c r="L43" s="50">
        <f t="shared" si="17"/>
        <v>0</v>
      </c>
      <c r="M43" s="50">
        <f t="shared" si="17"/>
        <v>0</v>
      </c>
      <c r="N43" s="50">
        <f t="shared" si="17"/>
        <v>0</v>
      </c>
      <c r="O43" s="50">
        <f t="shared" si="17"/>
        <v>0</v>
      </c>
      <c r="P43" s="50">
        <f t="shared" si="17"/>
        <v>0</v>
      </c>
      <c r="Q43" s="50">
        <f t="shared" si="17"/>
        <v>0</v>
      </c>
      <c r="R43" s="50">
        <f t="shared" si="17"/>
        <v>0</v>
      </c>
      <c r="S43" s="50">
        <f t="shared" si="17"/>
        <v>0</v>
      </c>
      <c r="T43" s="50">
        <f t="shared" si="17"/>
        <v>0</v>
      </c>
      <c r="U43" s="50">
        <f t="shared" si="17"/>
        <v>0</v>
      </c>
      <c r="V43" s="50">
        <f t="shared" si="17"/>
        <v>0</v>
      </c>
      <c r="W43" s="50">
        <f t="shared" si="17"/>
        <v>0</v>
      </c>
      <c r="X43" s="50">
        <f t="shared" si="17"/>
        <v>0</v>
      </c>
      <c r="Y43" s="50">
        <f t="shared" si="17"/>
        <v>0</v>
      </c>
      <c r="Z43" s="50">
        <f t="shared" si="17"/>
        <v>0</v>
      </c>
      <c r="AA43" s="50">
        <f t="shared" si="17"/>
        <v>0</v>
      </c>
      <c r="AB43" s="50">
        <f t="shared" si="17"/>
        <v>0</v>
      </c>
      <c r="AC43" s="50">
        <f t="shared" si="17"/>
        <v>0</v>
      </c>
      <c r="AD43" s="50">
        <f t="shared" si="17"/>
        <v>6.6115775919732451</v>
      </c>
      <c r="AE43" s="50">
        <f t="shared" si="17"/>
        <v>0</v>
      </c>
      <c r="AF43" s="50">
        <f t="shared" si="17"/>
        <v>0</v>
      </c>
      <c r="AG43" s="50">
        <f t="shared" si="17"/>
        <v>0</v>
      </c>
      <c r="AH43" s="50">
        <f t="shared" si="17"/>
        <v>0</v>
      </c>
      <c r="AI43" s="50">
        <f t="shared" si="17"/>
        <v>0</v>
      </c>
      <c r="AJ43" s="50">
        <f t="shared" si="17"/>
        <v>0</v>
      </c>
      <c r="AK43" s="50">
        <f t="shared" si="17"/>
        <v>0</v>
      </c>
      <c r="AL43" s="50">
        <f t="shared" si="17"/>
        <v>0</v>
      </c>
      <c r="AM43" s="50">
        <f t="shared" si="17"/>
        <v>0</v>
      </c>
      <c r="AN43" s="50">
        <f t="shared" si="17"/>
        <v>0</v>
      </c>
      <c r="AO43" s="50">
        <f t="shared" si="17"/>
        <v>0</v>
      </c>
      <c r="AP43" s="50">
        <f t="shared" si="17"/>
        <v>0</v>
      </c>
      <c r="AQ43" s="50">
        <f t="shared" si="17"/>
        <v>0</v>
      </c>
      <c r="AR43" s="50">
        <f t="shared" si="17"/>
        <v>0</v>
      </c>
      <c r="AS43" s="50">
        <f t="shared" si="17"/>
        <v>0</v>
      </c>
      <c r="AT43" s="50">
        <f t="shared" si="17"/>
        <v>0</v>
      </c>
      <c r="AU43" s="50">
        <f t="shared" si="17"/>
        <v>0</v>
      </c>
      <c r="AV43" s="50">
        <f t="shared" si="17"/>
        <v>0</v>
      </c>
      <c r="AW43" s="50">
        <f t="shared" si="17"/>
        <v>0</v>
      </c>
      <c r="AX43" s="50">
        <f t="shared" si="17"/>
        <v>0</v>
      </c>
      <c r="AY43" s="50">
        <f t="shared" si="17"/>
        <v>0</v>
      </c>
      <c r="AZ43" s="50">
        <f t="shared" si="17"/>
        <v>0</v>
      </c>
      <c r="BA43" s="50">
        <f t="shared" si="17"/>
        <v>0</v>
      </c>
      <c r="BB43" s="50">
        <f t="shared" si="17"/>
        <v>0</v>
      </c>
      <c r="BC43" s="50">
        <f t="shared" si="17"/>
        <v>0</v>
      </c>
      <c r="BD43" s="50">
        <f t="shared" si="17"/>
        <v>0</v>
      </c>
      <c r="BE43" s="50">
        <f t="shared" si="17"/>
        <v>0</v>
      </c>
      <c r="BF43" s="50">
        <f t="shared" si="17"/>
        <v>0</v>
      </c>
      <c r="BG43" s="50">
        <f t="shared" si="17"/>
        <v>0</v>
      </c>
      <c r="BH43" s="50">
        <f t="shared" si="17"/>
        <v>0</v>
      </c>
      <c r="BI43" s="50">
        <f t="shared" si="17"/>
        <v>0</v>
      </c>
      <c r="BJ43" s="50">
        <f t="shared" si="17"/>
        <v>0</v>
      </c>
      <c r="BK43" s="50">
        <f t="shared" si="17"/>
        <v>0</v>
      </c>
      <c r="BL43" s="50">
        <f t="shared" si="17"/>
        <v>0</v>
      </c>
      <c r="BM43" s="50">
        <f t="shared" si="17"/>
        <v>0</v>
      </c>
      <c r="BN43" s="50">
        <f t="shared" si="17"/>
        <v>0</v>
      </c>
      <c r="BO43" s="50">
        <f t="shared" si="17"/>
        <v>0</v>
      </c>
      <c r="BP43" s="50">
        <f t="shared" si="17"/>
        <v>0</v>
      </c>
      <c r="BQ43" s="50">
        <f t="shared" si="17"/>
        <v>0</v>
      </c>
      <c r="BR43" s="50">
        <f t="shared" si="17"/>
        <v>0</v>
      </c>
      <c r="BS43" s="50">
        <f t="shared" ref="BS43:CZ43" si="18">BS74</f>
        <v>0</v>
      </c>
      <c r="BT43" s="50">
        <f t="shared" si="18"/>
        <v>0</v>
      </c>
      <c r="BU43" s="50">
        <f t="shared" si="18"/>
        <v>0</v>
      </c>
      <c r="BV43" s="50">
        <f t="shared" si="18"/>
        <v>0</v>
      </c>
      <c r="BW43" s="50">
        <f t="shared" si="18"/>
        <v>0</v>
      </c>
      <c r="BX43" s="50">
        <f t="shared" si="18"/>
        <v>0</v>
      </c>
      <c r="BY43" s="50">
        <f t="shared" si="18"/>
        <v>0</v>
      </c>
      <c r="BZ43" s="50">
        <f t="shared" si="18"/>
        <v>0</v>
      </c>
      <c r="CA43" s="50">
        <f t="shared" si="18"/>
        <v>0</v>
      </c>
      <c r="CB43" s="50">
        <f t="shared" si="18"/>
        <v>0</v>
      </c>
      <c r="CC43" s="50">
        <f t="shared" si="18"/>
        <v>0</v>
      </c>
      <c r="CD43" s="50">
        <f t="shared" si="18"/>
        <v>0</v>
      </c>
      <c r="CE43" s="50">
        <f t="shared" si="18"/>
        <v>0</v>
      </c>
      <c r="CF43" s="50">
        <f t="shared" si="18"/>
        <v>0</v>
      </c>
      <c r="CG43" s="50">
        <f t="shared" si="18"/>
        <v>0</v>
      </c>
      <c r="CH43" s="50">
        <f t="shared" si="18"/>
        <v>0</v>
      </c>
      <c r="CI43" s="50">
        <f t="shared" si="18"/>
        <v>0</v>
      </c>
      <c r="CJ43" s="50">
        <f t="shared" si="18"/>
        <v>0</v>
      </c>
      <c r="CK43" s="50">
        <f t="shared" si="18"/>
        <v>0</v>
      </c>
      <c r="CL43" s="50">
        <f t="shared" si="18"/>
        <v>0</v>
      </c>
      <c r="CM43" s="50">
        <f t="shared" si="18"/>
        <v>0</v>
      </c>
      <c r="CN43" s="50">
        <f t="shared" si="18"/>
        <v>0</v>
      </c>
      <c r="CO43" s="50">
        <f t="shared" si="18"/>
        <v>0</v>
      </c>
      <c r="CP43" s="50">
        <f t="shared" si="18"/>
        <v>0</v>
      </c>
      <c r="CQ43" s="50">
        <f t="shared" si="18"/>
        <v>0</v>
      </c>
      <c r="CR43" s="50">
        <f t="shared" si="18"/>
        <v>0</v>
      </c>
      <c r="CS43" s="50">
        <f t="shared" si="18"/>
        <v>0</v>
      </c>
      <c r="CT43" s="50">
        <f t="shared" si="18"/>
        <v>0</v>
      </c>
      <c r="CU43" s="50">
        <f t="shared" si="18"/>
        <v>0</v>
      </c>
      <c r="CV43" s="50">
        <f t="shared" si="18"/>
        <v>0</v>
      </c>
      <c r="CW43" s="50">
        <f t="shared" si="18"/>
        <v>0</v>
      </c>
      <c r="CX43" s="50">
        <f t="shared" si="18"/>
        <v>0</v>
      </c>
      <c r="CY43" s="50">
        <f t="shared" si="18"/>
        <v>0</v>
      </c>
      <c r="CZ43" s="50">
        <f t="shared" si="18"/>
        <v>0</v>
      </c>
    </row>
    <row r="44" spans="1:104" x14ac:dyDescent="0.3">
      <c r="B44" s="38"/>
      <c r="D44" s="193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46"/>
    </row>
    <row r="45" spans="1:104" x14ac:dyDescent="0.3">
      <c r="A45" s="7" t="s">
        <v>333</v>
      </c>
      <c r="B45" s="38" t="s">
        <v>379</v>
      </c>
      <c r="D45" s="193">
        <f t="shared" si="4"/>
        <v>0</v>
      </c>
      <c r="F45" s="50">
        <f>F67</f>
        <v>0</v>
      </c>
      <c r="G45" s="50">
        <f t="shared" ref="G45:BR45" si="19">G67</f>
        <v>0</v>
      </c>
      <c r="H45" s="50">
        <f t="shared" si="19"/>
        <v>0</v>
      </c>
      <c r="I45" s="50">
        <f t="shared" si="19"/>
        <v>0</v>
      </c>
      <c r="J45" s="50">
        <f t="shared" si="19"/>
        <v>0</v>
      </c>
      <c r="K45" s="50">
        <f t="shared" si="19"/>
        <v>0</v>
      </c>
      <c r="L45" s="50">
        <f t="shared" si="19"/>
        <v>0</v>
      </c>
      <c r="M45" s="50">
        <f t="shared" si="19"/>
        <v>0</v>
      </c>
      <c r="N45" s="50">
        <f t="shared" si="19"/>
        <v>0</v>
      </c>
      <c r="O45" s="50">
        <f t="shared" si="19"/>
        <v>0</v>
      </c>
      <c r="P45" s="50">
        <f t="shared" si="19"/>
        <v>0</v>
      </c>
      <c r="Q45" s="50">
        <f t="shared" si="19"/>
        <v>0</v>
      </c>
      <c r="R45" s="50">
        <f t="shared" si="19"/>
        <v>0</v>
      </c>
      <c r="S45" s="50">
        <f t="shared" si="19"/>
        <v>0</v>
      </c>
      <c r="T45" s="50">
        <f t="shared" si="19"/>
        <v>0</v>
      </c>
      <c r="U45" s="50">
        <f t="shared" si="19"/>
        <v>0</v>
      </c>
      <c r="V45" s="50">
        <f t="shared" si="19"/>
        <v>0</v>
      </c>
      <c r="W45" s="50">
        <f t="shared" si="19"/>
        <v>0</v>
      </c>
      <c r="X45" s="50">
        <f t="shared" si="19"/>
        <v>0</v>
      </c>
      <c r="Y45" s="50">
        <f t="shared" si="19"/>
        <v>0</v>
      </c>
      <c r="Z45" s="50">
        <f t="shared" si="19"/>
        <v>0</v>
      </c>
      <c r="AA45" s="50">
        <f t="shared" si="19"/>
        <v>0</v>
      </c>
      <c r="AB45" s="50">
        <f t="shared" si="19"/>
        <v>0</v>
      </c>
      <c r="AC45" s="50">
        <f t="shared" si="19"/>
        <v>0</v>
      </c>
      <c r="AD45" s="50">
        <f t="shared" si="19"/>
        <v>0</v>
      </c>
      <c r="AE45" s="50">
        <f t="shared" si="19"/>
        <v>0</v>
      </c>
      <c r="AF45" s="50">
        <f t="shared" si="19"/>
        <v>0</v>
      </c>
      <c r="AG45" s="50">
        <f t="shared" si="19"/>
        <v>0</v>
      </c>
      <c r="AH45" s="50">
        <f t="shared" si="19"/>
        <v>0</v>
      </c>
      <c r="AI45" s="50">
        <f t="shared" si="19"/>
        <v>0</v>
      </c>
      <c r="AJ45" s="50">
        <f t="shared" si="19"/>
        <v>0</v>
      </c>
      <c r="AK45" s="50">
        <f t="shared" si="19"/>
        <v>0</v>
      </c>
      <c r="AL45" s="50">
        <f t="shared" si="19"/>
        <v>0</v>
      </c>
      <c r="AM45" s="50">
        <f t="shared" si="19"/>
        <v>0</v>
      </c>
      <c r="AN45" s="50">
        <f t="shared" si="19"/>
        <v>0</v>
      </c>
      <c r="AO45" s="50">
        <f t="shared" si="19"/>
        <v>0</v>
      </c>
      <c r="AP45" s="50">
        <f t="shared" si="19"/>
        <v>0</v>
      </c>
      <c r="AQ45" s="50">
        <f t="shared" si="19"/>
        <v>0</v>
      </c>
      <c r="AR45" s="50">
        <f t="shared" si="19"/>
        <v>0</v>
      </c>
      <c r="AS45" s="50">
        <f t="shared" si="19"/>
        <v>0</v>
      </c>
      <c r="AT45" s="50">
        <f t="shared" si="19"/>
        <v>0</v>
      </c>
      <c r="AU45" s="50">
        <f t="shared" si="19"/>
        <v>0</v>
      </c>
      <c r="AV45" s="50">
        <f t="shared" si="19"/>
        <v>0</v>
      </c>
      <c r="AW45" s="50">
        <f t="shared" si="19"/>
        <v>0</v>
      </c>
      <c r="AX45" s="50">
        <f t="shared" si="19"/>
        <v>0</v>
      </c>
      <c r="AY45" s="50">
        <f t="shared" si="19"/>
        <v>0</v>
      </c>
      <c r="AZ45" s="50">
        <f t="shared" si="19"/>
        <v>0</v>
      </c>
      <c r="BA45" s="50">
        <f t="shared" si="19"/>
        <v>0</v>
      </c>
      <c r="BB45" s="50">
        <f t="shared" si="19"/>
        <v>0</v>
      </c>
      <c r="BC45" s="50">
        <f t="shared" si="19"/>
        <v>0</v>
      </c>
      <c r="BD45" s="50">
        <f t="shared" si="19"/>
        <v>0</v>
      </c>
      <c r="BE45" s="50">
        <f t="shared" si="19"/>
        <v>0</v>
      </c>
      <c r="BF45" s="50">
        <f t="shared" si="19"/>
        <v>0</v>
      </c>
      <c r="BG45" s="50">
        <f t="shared" si="19"/>
        <v>0</v>
      </c>
      <c r="BH45" s="50">
        <f t="shared" si="19"/>
        <v>0</v>
      </c>
      <c r="BI45" s="50">
        <f t="shared" si="19"/>
        <v>0</v>
      </c>
      <c r="BJ45" s="50">
        <f t="shared" si="19"/>
        <v>0</v>
      </c>
      <c r="BK45" s="50">
        <f t="shared" si="19"/>
        <v>0</v>
      </c>
      <c r="BL45" s="50">
        <f t="shared" si="19"/>
        <v>0</v>
      </c>
      <c r="BM45" s="50">
        <f t="shared" si="19"/>
        <v>0</v>
      </c>
      <c r="BN45" s="50">
        <f t="shared" si="19"/>
        <v>0</v>
      </c>
      <c r="BO45" s="50">
        <f t="shared" si="19"/>
        <v>0</v>
      </c>
      <c r="BP45" s="50">
        <f t="shared" si="19"/>
        <v>0</v>
      </c>
      <c r="BQ45" s="50">
        <f t="shared" si="19"/>
        <v>0</v>
      </c>
      <c r="BR45" s="50">
        <f t="shared" si="19"/>
        <v>0</v>
      </c>
      <c r="BS45" s="50">
        <f t="shared" ref="BS45:CZ45" si="20">BS67</f>
        <v>0</v>
      </c>
      <c r="BT45" s="50">
        <f t="shared" si="20"/>
        <v>0</v>
      </c>
      <c r="BU45" s="50">
        <f t="shared" si="20"/>
        <v>0</v>
      </c>
      <c r="BV45" s="50">
        <f t="shared" si="20"/>
        <v>0</v>
      </c>
      <c r="BW45" s="50">
        <f t="shared" si="20"/>
        <v>0</v>
      </c>
      <c r="BX45" s="50">
        <f t="shared" si="20"/>
        <v>0</v>
      </c>
      <c r="BY45" s="50">
        <f t="shared" si="20"/>
        <v>0</v>
      </c>
      <c r="BZ45" s="50">
        <f t="shared" si="20"/>
        <v>0</v>
      </c>
      <c r="CA45" s="50">
        <f t="shared" si="20"/>
        <v>0</v>
      </c>
      <c r="CB45" s="50">
        <f t="shared" si="20"/>
        <v>0</v>
      </c>
      <c r="CC45" s="50">
        <f t="shared" si="20"/>
        <v>0</v>
      </c>
      <c r="CD45" s="50">
        <f t="shared" si="20"/>
        <v>0</v>
      </c>
      <c r="CE45" s="50">
        <f t="shared" si="20"/>
        <v>0</v>
      </c>
      <c r="CF45" s="50">
        <f t="shared" si="20"/>
        <v>0</v>
      </c>
      <c r="CG45" s="50">
        <f t="shared" si="20"/>
        <v>0</v>
      </c>
      <c r="CH45" s="50">
        <f t="shared" si="20"/>
        <v>0</v>
      </c>
      <c r="CI45" s="50">
        <f t="shared" si="20"/>
        <v>0</v>
      </c>
      <c r="CJ45" s="50">
        <f t="shared" si="20"/>
        <v>0</v>
      </c>
      <c r="CK45" s="50">
        <f t="shared" si="20"/>
        <v>0</v>
      </c>
      <c r="CL45" s="50">
        <f t="shared" si="20"/>
        <v>0</v>
      </c>
      <c r="CM45" s="50">
        <f t="shared" si="20"/>
        <v>0</v>
      </c>
      <c r="CN45" s="50">
        <f t="shared" si="20"/>
        <v>0</v>
      </c>
      <c r="CO45" s="50">
        <f t="shared" si="20"/>
        <v>0</v>
      </c>
      <c r="CP45" s="50">
        <f t="shared" si="20"/>
        <v>0</v>
      </c>
      <c r="CQ45" s="50">
        <f t="shared" si="20"/>
        <v>0</v>
      </c>
      <c r="CR45" s="50">
        <f t="shared" si="20"/>
        <v>0</v>
      </c>
      <c r="CS45" s="50">
        <f t="shared" si="20"/>
        <v>0</v>
      </c>
      <c r="CT45" s="50">
        <f t="shared" si="20"/>
        <v>0</v>
      </c>
      <c r="CU45" s="50">
        <f t="shared" si="20"/>
        <v>0</v>
      </c>
      <c r="CV45" s="50">
        <f t="shared" si="20"/>
        <v>0</v>
      </c>
      <c r="CW45" s="50">
        <f t="shared" si="20"/>
        <v>0</v>
      </c>
      <c r="CX45" s="50">
        <f t="shared" si="20"/>
        <v>0</v>
      </c>
      <c r="CY45" s="50">
        <f t="shared" si="20"/>
        <v>0</v>
      </c>
      <c r="CZ45" s="50">
        <f t="shared" si="20"/>
        <v>0</v>
      </c>
    </row>
    <row r="46" spans="1:104" x14ac:dyDescent="0.3">
      <c r="A46" s="7" t="s">
        <v>333</v>
      </c>
      <c r="B46" s="38" t="s">
        <v>311</v>
      </c>
      <c r="D46" s="193">
        <f t="shared" si="4"/>
        <v>16.964339699999996</v>
      </c>
      <c r="F46" s="50">
        <f>F68</f>
        <v>0</v>
      </c>
      <c r="G46" s="50">
        <f t="shared" ref="G46:BR46" si="21">G68</f>
        <v>0</v>
      </c>
      <c r="H46" s="50">
        <f t="shared" si="21"/>
        <v>0</v>
      </c>
      <c r="I46" s="50">
        <f t="shared" si="21"/>
        <v>0</v>
      </c>
      <c r="J46" s="50">
        <f t="shared" si="21"/>
        <v>0</v>
      </c>
      <c r="K46" s="50">
        <f t="shared" si="21"/>
        <v>0</v>
      </c>
      <c r="L46" s="50">
        <f t="shared" si="21"/>
        <v>0</v>
      </c>
      <c r="M46" s="50">
        <f t="shared" si="21"/>
        <v>0</v>
      </c>
      <c r="N46" s="50">
        <f t="shared" si="21"/>
        <v>0</v>
      </c>
      <c r="O46" s="50">
        <f t="shared" si="21"/>
        <v>0</v>
      </c>
      <c r="P46" s="50">
        <f t="shared" si="21"/>
        <v>16.964339699999996</v>
      </c>
      <c r="Q46" s="50">
        <f t="shared" si="21"/>
        <v>0</v>
      </c>
      <c r="R46" s="50">
        <f t="shared" si="21"/>
        <v>0</v>
      </c>
      <c r="S46" s="50">
        <f t="shared" si="21"/>
        <v>0</v>
      </c>
      <c r="T46" s="50">
        <f t="shared" si="21"/>
        <v>0</v>
      </c>
      <c r="U46" s="50">
        <f t="shared" si="21"/>
        <v>0</v>
      </c>
      <c r="V46" s="50">
        <f t="shared" si="21"/>
        <v>0</v>
      </c>
      <c r="W46" s="50">
        <f t="shared" si="21"/>
        <v>0</v>
      </c>
      <c r="X46" s="50">
        <f t="shared" si="21"/>
        <v>0</v>
      </c>
      <c r="Y46" s="50">
        <f t="shared" si="21"/>
        <v>0</v>
      </c>
      <c r="Z46" s="50">
        <f t="shared" si="21"/>
        <v>0</v>
      </c>
      <c r="AA46" s="50">
        <f t="shared" si="21"/>
        <v>0</v>
      </c>
      <c r="AB46" s="50">
        <f t="shared" si="21"/>
        <v>0</v>
      </c>
      <c r="AC46" s="50">
        <f t="shared" si="21"/>
        <v>0</v>
      </c>
      <c r="AD46" s="50">
        <f t="shared" si="21"/>
        <v>0</v>
      </c>
      <c r="AE46" s="50">
        <f t="shared" si="21"/>
        <v>0</v>
      </c>
      <c r="AF46" s="50">
        <f t="shared" si="21"/>
        <v>0</v>
      </c>
      <c r="AG46" s="50">
        <f t="shared" si="21"/>
        <v>0</v>
      </c>
      <c r="AH46" s="50">
        <f t="shared" si="21"/>
        <v>0</v>
      </c>
      <c r="AI46" s="50">
        <f t="shared" si="21"/>
        <v>0</v>
      </c>
      <c r="AJ46" s="50">
        <f t="shared" si="21"/>
        <v>0</v>
      </c>
      <c r="AK46" s="50">
        <f t="shared" si="21"/>
        <v>0</v>
      </c>
      <c r="AL46" s="50">
        <f t="shared" si="21"/>
        <v>0</v>
      </c>
      <c r="AM46" s="50">
        <f t="shared" si="21"/>
        <v>0</v>
      </c>
      <c r="AN46" s="50">
        <f t="shared" si="21"/>
        <v>0</v>
      </c>
      <c r="AO46" s="50">
        <f t="shared" si="21"/>
        <v>0</v>
      </c>
      <c r="AP46" s="50">
        <f t="shared" si="21"/>
        <v>0</v>
      </c>
      <c r="AQ46" s="50">
        <f t="shared" si="21"/>
        <v>0</v>
      </c>
      <c r="AR46" s="50">
        <f t="shared" si="21"/>
        <v>0</v>
      </c>
      <c r="AS46" s="50">
        <f t="shared" si="21"/>
        <v>0</v>
      </c>
      <c r="AT46" s="50">
        <f t="shared" si="21"/>
        <v>0</v>
      </c>
      <c r="AU46" s="50">
        <f t="shared" si="21"/>
        <v>0</v>
      </c>
      <c r="AV46" s="50">
        <f t="shared" si="21"/>
        <v>0</v>
      </c>
      <c r="AW46" s="50">
        <f t="shared" si="21"/>
        <v>0</v>
      </c>
      <c r="AX46" s="50">
        <f t="shared" si="21"/>
        <v>0</v>
      </c>
      <c r="AY46" s="50">
        <f t="shared" si="21"/>
        <v>0</v>
      </c>
      <c r="AZ46" s="50">
        <f t="shared" si="21"/>
        <v>0</v>
      </c>
      <c r="BA46" s="50">
        <f t="shared" si="21"/>
        <v>0</v>
      </c>
      <c r="BB46" s="50">
        <f t="shared" si="21"/>
        <v>0</v>
      </c>
      <c r="BC46" s="50">
        <f t="shared" si="21"/>
        <v>0</v>
      </c>
      <c r="BD46" s="50">
        <f t="shared" si="21"/>
        <v>0</v>
      </c>
      <c r="BE46" s="50">
        <f t="shared" si="21"/>
        <v>0</v>
      </c>
      <c r="BF46" s="50">
        <f t="shared" si="21"/>
        <v>0</v>
      </c>
      <c r="BG46" s="50">
        <f t="shared" si="21"/>
        <v>0</v>
      </c>
      <c r="BH46" s="50">
        <f t="shared" si="21"/>
        <v>0</v>
      </c>
      <c r="BI46" s="50">
        <f t="shared" si="21"/>
        <v>0</v>
      </c>
      <c r="BJ46" s="50">
        <f t="shared" si="21"/>
        <v>0</v>
      </c>
      <c r="BK46" s="50">
        <f t="shared" si="21"/>
        <v>0</v>
      </c>
      <c r="BL46" s="50">
        <f t="shared" si="21"/>
        <v>0</v>
      </c>
      <c r="BM46" s="50">
        <f t="shared" si="21"/>
        <v>0</v>
      </c>
      <c r="BN46" s="50">
        <f t="shared" si="21"/>
        <v>0</v>
      </c>
      <c r="BO46" s="50">
        <f t="shared" si="21"/>
        <v>0</v>
      </c>
      <c r="BP46" s="50">
        <f t="shared" si="21"/>
        <v>0</v>
      </c>
      <c r="BQ46" s="50">
        <f t="shared" si="21"/>
        <v>0</v>
      </c>
      <c r="BR46" s="50">
        <f t="shared" si="21"/>
        <v>0</v>
      </c>
      <c r="BS46" s="50">
        <f t="shared" ref="BS46:CZ46" si="22">BS68</f>
        <v>0</v>
      </c>
      <c r="BT46" s="50">
        <f t="shared" si="22"/>
        <v>0</v>
      </c>
      <c r="BU46" s="50">
        <f t="shared" si="22"/>
        <v>0</v>
      </c>
      <c r="BV46" s="50">
        <f t="shared" si="22"/>
        <v>0</v>
      </c>
      <c r="BW46" s="50">
        <f t="shared" si="22"/>
        <v>0</v>
      </c>
      <c r="BX46" s="50">
        <f t="shared" si="22"/>
        <v>0</v>
      </c>
      <c r="BY46" s="50">
        <f t="shared" si="22"/>
        <v>0</v>
      </c>
      <c r="BZ46" s="50">
        <f t="shared" si="22"/>
        <v>0</v>
      </c>
      <c r="CA46" s="50">
        <f t="shared" si="22"/>
        <v>0</v>
      </c>
      <c r="CB46" s="50">
        <f t="shared" si="22"/>
        <v>0</v>
      </c>
      <c r="CC46" s="50">
        <f t="shared" si="22"/>
        <v>0</v>
      </c>
      <c r="CD46" s="50">
        <f t="shared" si="22"/>
        <v>0</v>
      </c>
      <c r="CE46" s="50">
        <f t="shared" si="22"/>
        <v>0</v>
      </c>
      <c r="CF46" s="50">
        <f t="shared" si="22"/>
        <v>0</v>
      </c>
      <c r="CG46" s="50">
        <f t="shared" si="22"/>
        <v>0</v>
      </c>
      <c r="CH46" s="50">
        <f t="shared" si="22"/>
        <v>0</v>
      </c>
      <c r="CI46" s="50">
        <f t="shared" si="22"/>
        <v>0</v>
      </c>
      <c r="CJ46" s="50">
        <f t="shared" si="22"/>
        <v>0</v>
      </c>
      <c r="CK46" s="50">
        <f t="shared" si="22"/>
        <v>0</v>
      </c>
      <c r="CL46" s="50">
        <f t="shared" si="22"/>
        <v>0</v>
      </c>
      <c r="CM46" s="50">
        <f t="shared" si="22"/>
        <v>0</v>
      </c>
      <c r="CN46" s="50">
        <f t="shared" si="22"/>
        <v>0</v>
      </c>
      <c r="CO46" s="50">
        <f t="shared" si="22"/>
        <v>0</v>
      </c>
      <c r="CP46" s="50">
        <f t="shared" si="22"/>
        <v>0</v>
      </c>
      <c r="CQ46" s="50">
        <f t="shared" si="22"/>
        <v>0</v>
      </c>
      <c r="CR46" s="50">
        <f t="shared" si="22"/>
        <v>0</v>
      </c>
      <c r="CS46" s="50">
        <f t="shared" si="22"/>
        <v>0</v>
      </c>
      <c r="CT46" s="50">
        <f t="shared" si="22"/>
        <v>0</v>
      </c>
      <c r="CU46" s="50">
        <f t="shared" si="22"/>
        <v>0</v>
      </c>
      <c r="CV46" s="50">
        <f t="shared" si="22"/>
        <v>0</v>
      </c>
      <c r="CW46" s="50">
        <f t="shared" si="22"/>
        <v>0</v>
      </c>
      <c r="CX46" s="50">
        <f t="shared" si="22"/>
        <v>0</v>
      </c>
      <c r="CY46" s="50">
        <f t="shared" si="22"/>
        <v>0</v>
      </c>
      <c r="CZ46" s="50">
        <f t="shared" si="22"/>
        <v>0</v>
      </c>
    </row>
    <row r="47" spans="1:104" x14ac:dyDescent="0.3">
      <c r="B47" s="38"/>
      <c r="D47" s="193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46"/>
    </row>
    <row r="48" spans="1:104" x14ac:dyDescent="0.3">
      <c r="B48" s="531" t="s">
        <v>10</v>
      </c>
      <c r="C48" s="522"/>
      <c r="D48" s="523">
        <f>SUM(D30:D47)</f>
        <v>522.44406171386368</v>
      </c>
      <c r="E48" s="523"/>
      <c r="F48" s="524">
        <f>SUM(F30:F47)</f>
        <v>23.779095927916593</v>
      </c>
      <c r="G48" s="524">
        <f t="shared" ref="G48:BR48" si="23">SUM(G30:G47)</f>
        <v>0</v>
      </c>
      <c r="H48" s="524">
        <f t="shared" si="23"/>
        <v>141.99707325940003</v>
      </c>
      <c r="I48" s="524">
        <f t="shared" si="23"/>
        <v>0</v>
      </c>
      <c r="J48" s="524">
        <f t="shared" si="23"/>
        <v>10.177415692998089</v>
      </c>
      <c r="K48" s="524">
        <f t="shared" si="23"/>
        <v>5.5566005142913282</v>
      </c>
      <c r="L48" s="524">
        <f t="shared" si="23"/>
        <v>5.8850052171428571</v>
      </c>
      <c r="M48" s="524">
        <f t="shared" si="23"/>
        <v>16.207434682507202</v>
      </c>
      <c r="N48" s="524">
        <f t="shared" si="23"/>
        <v>6.3631145265033444</v>
      </c>
      <c r="O48" s="524">
        <f t="shared" si="23"/>
        <v>0</v>
      </c>
      <c r="P48" s="524">
        <f t="shared" si="23"/>
        <v>16.964339699999996</v>
      </c>
      <c r="Q48" s="524">
        <f t="shared" si="23"/>
        <v>0</v>
      </c>
      <c r="R48" s="524">
        <f t="shared" si="23"/>
        <v>5.0516679529892574</v>
      </c>
      <c r="S48" s="524">
        <f t="shared" si="23"/>
        <v>0</v>
      </c>
      <c r="T48" s="524">
        <f t="shared" si="23"/>
        <v>15.622171780544789</v>
      </c>
      <c r="U48" s="524">
        <f t="shared" si="23"/>
        <v>0</v>
      </c>
      <c r="V48" s="524">
        <f t="shared" si="23"/>
        <v>0</v>
      </c>
      <c r="W48" s="524">
        <f t="shared" si="23"/>
        <v>0</v>
      </c>
      <c r="X48" s="524">
        <f t="shared" si="23"/>
        <v>0</v>
      </c>
      <c r="Y48" s="524">
        <f t="shared" si="23"/>
        <v>4.4202094588656005</v>
      </c>
      <c r="Z48" s="524">
        <f t="shared" si="23"/>
        <v>15.34907194776887</v>
      </c>
      <c r="AA48" s="524">
        <f t="shared" si="23"/>
        <v>0</v>
      </c>
      <c r="AB48" s="524">
        <f t="shared" si="23"/>
        <v>0</v>
      </c>
      <c r="AC48" s="524">
        <f t="shared" si="23"/>
        <v>0</v>
      </c>
      <c r="AD48" s="524">
        <f t="shared" si="23"/>
        <v>178.66438326397324</v>
      </c>
      <c r="AE48" s="524">
        <f t="shared" si="23"/>
        <v>3.7887509647419431</v>
      </c>
      <c r="AF48" s="524">
        <f t="shared" si="23"/>
        <v>10.524308235394287</v>
      </c>
      <c r="AG48" s="524">
        <f t="shared" si="23"/>
        <v>0</v>
      </c>
      <c r="AH48" s="524">
        <f t="shared" si="23"/>
        <v>0</v>
      </c>
      <c r="AI48" s="524">
        <f t="shared" si="23"/>
        <v>0</v>
      </c>
      <c r="AJ48" s="524">
        <f t="shared" si="23"/>
        <v>0</v>
      </c>
      <c r="AK48" s="524">
        <f t="shared" si="23"/>
        <v>3.1572924706182861</v>
      </c>
      <c r="AL48" s="524">
        <f t="shared" si="23"/>
        <v>10.524308235394287</v>
      </c>
      <c r="AM48" s="524">
        <f t="shared" si="23"/>
        <v>0</v>
      </c>
      <c r="AN48" s="524">
        <f t="shared" si="23"/>
        <v>0</v>
      </c>
      <c r="AO48" s="524">
        <f t="shared" si="23"/>
        <v>0</v>
      </c>
      <c r="AP48" s="524">
        <f t="shared" si="23"/>
        <v>0</v>
      </c>
      <c r="AQ48" s="524">
        <f t="shared" si="23"/>
        <v>2.5258339764946287</v>
      </c>
      <c r="AR48" s="524">
        <f t="shared" si="23"/>
        <v>10.524308235394287</v>
      </c>
      <c r="AS48" s="524">
        <f t="shared" si="23"/>
        <v>0</v>
      </c>
      <c r="AT48" s="524">
        <f t="shared" si="23"/>
        <v>0</v>
      </c>
      <c r="AU48" s="524">
        <f t="shared" si="23"/>
        <v>0</v>
      </c>
      <c r="AV48" s="524">
        <f t="shared" si="23"/>
        <v>0</v>
      </c>
      <c r="AW48" s="524">
        <f t="shared" si="23"/>
        <v>1.8943754823709715</v>
      </c>
      <c r="AX48" s="524">
        <f t="shared" si="23"/>
        <v>10.524308235394287</v>
      </c>
      <c r="AY48" s="524">
        <f t="shared" si="23"/>
        <v>0</v>
      </c>
      <c r="AZ48" s="524">
        <f t="shared" si="23"/>
        <v>0</v>
      </c>
      <c r="BA48" s="524">
        <f t="shared" si="23"/>
        <v>0</v>
      </c>
      <c r="BB48" s="524">
        <f t="shared" si="23"/>
        <v>0</v>
      </c>
      <c r="BC48" s="524">
        <f t="shared" si="23"/>
        <v>1.2629169882473144</v>
      </c>
      <c r="BD48" s="524">
        <f t="shared" si="23"/>
        <v>10.524308235394287</v>
      </c>
      <c r="BE48" s="524">
        <f t="shared" si="23"/>
        <v>0</v>
      </c>
      <c r="BF48" s="524">
        <f t="shared" si="23"/>
        <v>0</v>
      </c>
      <c r="BG48" s="524">
        <f t="shared" si="23"/>
        <v>0</v>
      </c>
      <c r="BH48" s="524">
        <f t="shared" si="23"/>
        <v>0</v>
      </c>
      <c r="BI48" s="524">
        <f t="shared" si="23"/>
        <v>0.63145849412365718</v>
      </c>
      <c r="BJ48" s="524">
        <f t="shared" si="23"/>
        <v>10.524308235394287</v>
      </c>
      <c r="BK48" s="524">
        <f t="shared" si="23"/>
        <v>0</v>
      </c>
      <c r="BL48" s="524">
        <f t="shared" si="23"/>
        <v>0</v>
      </c>
      <c r="BM48" s="524">
        <f t="shared" si="23"/>
        <v>0</v>
      </c>
      <c r="BN48" s="524">
        <f t="shared" si="23"/>
        <v>0</v>
      </c>
      <c r="BO48" s="524">
        <f t="shared" si="23"/>
        <v>0</v>
      </c>
      <c r="BP48" s="524">
        <f t="shared" si="23"/>
        <v>0</v>
      </c>
      <c r="BQ48" s="524">
        <f t="shared" si="23"/>
        <v>0</v>
      </c>
      <c r="BR48" s="524">
        <f t="shared" si="23"/>
        <v>0</v>
      </c>
      <c r="BS48" s="524">
        <f t="shared" ref="BS48:CT48" si="24">SUM(BS30:BS47)</f>
        <v>0</v>
      </c>
      <c r="BT48" s="524">
        <f t="shared" si="24"/>
        <v>0</v>
      </c>
      <c r="BU48" s="524">
        <f t="shared" si="24"/>
        <v>0</v>
      </c>
      <c r="BV48" s="524">
        <f t="shared" si="24"/>
        <v>0</v>
      </c>
      <c r="BW48" s="524">
        <f t="shared" si="24"/>
        <v>0</v>
      </c>
      <c r="BX48" s="524">
        <f t="shared" si="24"/>
        <v>0</v>
      </c>
      <c r="BY48" s="524">
        <f t="shared" si="24"/>
        <v>0</v>
      </c>
      <c r="BZ48" s="524">
        <f t="shared" si="24"/>
        <v>0</v>
      </c>
      <c r="CA48" s="524">
        <f t="shared" si="24"/>
        <v>0</v>
      </c>
      <c r="CB48" s="524">
        <f t="shared" si="24"/>
        <v>0</v>
      </c>
      <c r="CC48" s="524">
        <f t="shared" si="24"/>
        <v>0</v>
      </c>
      <c r="CD48" s="524">
        <f t="shared" si="24"/>
        <v>0</v>
      </c>
      <c r="CE48" s="524">
        <f t="shared" si="24"/>
        <v>0</v>
      </c>
      <c r="CF48" s="524">
        <f t="shared" si="24"/>
        <v>0</v>
      </c>
      <c r="CG48" s="524">
        <f t="shared" si="24"/>
        <v>0</v>
      </c>
      <c r="CH48" s="524">
        <f t="shared" si="24"/>
        <v>0</v>
      </c>
      <c r="CI48" s="524">
        <f t="shared" si="24"/>
        <v>0</v>
      </c>
      <c r="CJ48" s="524">
        <f t="shared" si="24"/>
        <v>0</v>
      </c>
      <c r="CK48" s="524">
        <f t="shared" si="24"/>
        <v>0</v>
      </c>
      <c r="CL48" s="524">
        <f t="shared" si="24"/>
        <v>0</v>
      </c>
      <c r="CM48" s="524">
        <f t="shared" si="24"/>
        <v>0</v>
      </c>
      <c r="CN48" s="524">
        <f t="shared" si="24"/>
        <v>0</v>
      </c>
      <c r="CO48" s="524">
        <f t="shared" si="24"/>
        <v>0</v>
      </c>
      <c r="CP48" s="524">
        <f t="shared" si="24"/>
        <v>0</v>
      </c>
      <c r="CQ48" s="524">
        <f t="shared" si="24"/>
        <v>0</v>
      </c>
      <c r="CR48" s="524">
        <f t="shared" si="24"/>
        <v>0</v>
      </c>
      <c r="CS48" s="524">
        <f t="shared" si="24"/>
        <v>0</v>
      </c>
      <c r="CT48" s="524">
        <f t="shared" si="24"/>
        <v>0</v>
      </c>
      <c r="CU48" s="524">
        <f t="shared" ref="CU48:CZ48" si="25">SUM(CU30:CU47)</f>
        <v>0</v>
      </c>
      <c r="CV48" s="524">
        <f t="shared" si="25"/>
        <v>0</v>
      </c>
      <c r="CW48" s="524">
        <f t="shared" si="25"/>
        <v>0</v>
      </c>
      <c r="CX48" s="524">
        <f t="shared" si="25"/>
        <v>0</v>
      </c>
      <c r="CY48" s="524">
        <f t="shared" si="25"/>
        <v>0</v>
      </c>
      <c r="CZ48" s="532">
        <f t="shared" si="25"/>
        <v>0</v>
      </c>
    </row>
    <row r="49" spans="1:169" x14ac:dyDescent="0.3">
      <c r="B49" s="38">
        <v>0</v>
      </c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50"/>
      <c r="BR49" s="50"/>
      <c r="BS49" s="50"/>
      <c r="BT49" s="50"/>
      <c r="BU49" s="50"/>
      <c r="BV49" s="50"/>
      <c r="BW49" s="50"/>
      <c r="BX49" s="50"/>
      <c r="BY49" s="50"/>
      <c r="BZ49" s="50"/>
      <c r="CA49" s="50"/>
      <c r="CB49" s="50"/>
      <c r="CC49" s="50"/>
      <c r="CD49" s="50"/>
      <c r="CE49" s="50"/>
      <c r="CF49" s="50"/>
      <c r="CG49" s="50"/>
      <c r="CH49" s="50"/>
      <c r="CI49" s="50"/>
      <c r="CJ49" s="50"/>
      <c r="CK49" s="50"/>
      <c r="CL49" s="50"/>
      <c r="CM49" s="50"/>
      <c r="CN49" s="50"/>
      <c r="CO49" s="50"/>
      <c r="CP49" s="50"/>
      <c r="CQ49" s="50"/>
      <c r="CR49" s="50"/>
      <c r="CS49" s="50"/>
      <c r="CT49" s="50"/>
      <c r="CU49" s="50"/>
      <c r="CV49" s="50"/>
      <c r="CW49" s="50"/>
      <c r="CX49" s="50"/>
      <c r="CY49" s="50"/>
      <c r="CZ49" s="546"/>
    </row>
    <row r="50" spans="1:169" x14ac:dyDescent="0.3">
      <c r="B50" s="40" t="s">
        <v>493</v>
      </c>
      <c r="C50" s="41"/>
      <c r="D50" s="508">
        <f>D28-SUM(D30:D47)</f>
        <v>-403.44406171386368</v>
      </c>
      <c r="E50" s="41"/>
      <c r="F50" s="301">
        <f>F28-F48</f>
        <v>15.883604072083408</v>
      </c>
      <c r="G50" s="301">
        <f>F50+G28-G48</f>
        <v>15.883604072083408</v>
      </c>
      <c r="H50" s="301">
        <f>G50+H28-H48</f>
        <v>-46.776169187316611</v>
      </c>
      <c r="I50" s="301">
        <f>H50+I28-I48</f>
        <v>-46.776169187316611</v>
      </c>
      <c r="J50" s="301">
        <f t="shared" ref="J50:BS50" si="26">I50+J28-J48</f>
        <v>-56.9535848803147</v>
      </c>
      <c r="K50" s="301">
        <f t="shared" si="26"/>
        <v>-62.510185394606026</v>
      </c>
      <c r="L50" s="301">
        <f t="shared" si="26"/>
        <v>-68.395190611748887</v>
      </c>
      <c r="M50" s="301">
        <f t="shared" si="26"/>
        <v>-84.602625294256086</v>
      </c>
      <c r="N50" s="301">
        <f t="shared" si="26"/>
        <v>-90.965739820759424</v>
      </c>
      <c r="O50" s="301">
        <f t="shared" si="26"/>
        <v>-90.965739820759424</v>
      </c>
      <c r="P50" s="301">
        <f t="shared" si="26"/>
        <v>-107.93007952075942</v>
      </c>
      <c r="Q50" s="301">
        <f t="shared" si="26"/>
        <v>-107.93007952075942</v>
      </c>
      <c r="R50" s="301">
        <f t="shared" si="26"/>
        <v>-112.98174747374868</v>
      </c>
      <c r="S50" s="301">
        <f t="shared" si="26"/>
        <v>-112.98174747374868</v>
      </c>
      <c r="T50" s="301">
        <f t="shared" si="26"/>
        <v>-128.60391925429349</v>
      </c>
      <c r="U50" s="301">
        <f t="shared" si="26"/>
        <v>-128.60391925429349</v>
      </c>
      <c r="V50" s="301">
        <f t="shared" si="26"/>
        <v>-128.60391925429349</v>
      </c>
      <c r="W50" s="301">
        <f t="shared" si="26"/>
        <v>-128.60391925429349</v>
      </c>
      <c r="X50" s="301">
        <f t="shared" si="26"/>
        <v>-128.60391925429349</v>
      </c>
      <c r="Y50" s="301">
        <f t="shared" si="26"/>
        <v>-133.02412871315909</v>
      </c>
      <c r="Z50" s="301">
        <f t="shared" si="26"/>
        <v>-148.37320066092795</v>
      </c>
      <c r="AA50" s="301">
        <f t="shared" si="26"/>
        <v>-148.37320066092795</v>
      </c>
      <c r="AB50" s="301">
        <f t="shared" si="26"/>
        <v>-148.37320066092795</v>
      </c>
      <c r="AC50" s="301">
        <f t="shared" si="26"/>
        <v>-148.37320066092795</v>
      </c>
      <c r="AD50" s="301">
        <f t="shared" si="26"/>
        <v>-327.03758392490118</v>
      </c>
      <c r="AE50" s="301">
        <f t="shared" si="26"/>
        <v>-330.82633488964314</v>
      </c>
      <c r="AF50" s="301">
        <f t="shared" si="26"/>
        <v>-341.35064312503744</v>
      </c>
      <c r="AG50" s="301">
        <f t="shared" si="26"/>
        <v>-341.35064312503744</v>
      </c>
      <c r="AH50" s="301">
        <f t="shared" si="26"/>
        <v>-341.35064312503744</v>
      </c>
      <c r="AI50" s="301">
        <f t="shared" si="26"/>
        <v>-341.35064312503744</v>
      </c>
      <c r="AJ50" s="301">
        <f t="shared" si="26"/>
        <v>-341.35064312503744</v>
      </c>
      <c r="AK50" s="301">
        <f t="shared" si="26"/>
        <v>-344.50793559565574</v>
      </c>
      <c r="AL50" s="301">
        <f t="shared" si="26"/>
        <v>-355.03224383105004</v>
      </c>
      <c r="AM50" s="301">
        <f t="shared" si="26"/>
        <v>-355.03224383105004</v>
      </c>
      <c r="AN50" s="301">
        <f t="shared" si="26"/>
        <v>-355.03224383105004</v>
      </c>
      <c r="AO50" s="301">
        <f t="shared" si="26"/>
        <v>-355.03224383105004</v>
      </c>
      <c r="AP50" s="301">
        <f t="shared" si="26"/>
        <v>-355.03224383105004</v>
      </c>
      <c r="AQ50" s="301">
        <f t="shared" si="26"/>
        <v>-357.55807780754469</v>
      </c>
      <c r="AR50" s="301">
        <f t="shared" si="26"/>
        <v>-368.08238604293899</v>
      </c>
      <c r="AS50" s="301">
        <f t="shared" si="26"/>
        <v>-368.08238604293899</v>
      </c>
      <c r="AT50" s="301">
        <f t="shared" si="26"/>
        <v>-368.08238604293899</v>
      </c>
      <c r="AU50" s="301">
        <f t="shared" si="26"/>
        <v>-368.08238604293899</v>
      </c>
      <c r="AV50" s="301">
        <f t="shared" si="26"/>
        <v>-368.08238604293899</v>
      </c>
      <c r="AW50" s="301">
        <f t="shared" si="26"/>
        <v>-369.97676152530994</v>
      </c>
      <c r="AX50" s="301">
        <f t="shared" si="26"/>
        <v>-380.50106976070424</v>
      </c>
      <c r="AY50" s="301">
        <f t="shared" si="26"/>
        <v>-380.50106976070424</v>
      </c>
      <c r="AZ50" s="301">
        <f t="shared" si="26"/>
        <v>-380.50106976070424</v>
      </c>
      <c r="BA50" s="301">
        <f t="shared" si="26"/>
        <v>-380.50106976070424</v>
      </c>
      <c r="BB50" s="301">
        <f t="shared" si="26"/>
        <v>-380.50106976070424</v>
      </c>
      <c r="BC50" s="301">
        <f t="shared" si="26"/>
        <v>-381.76398674895154</v>
      </c>
      <c r="BD50" s="301">
        <f t="shared" si="26"/>
        <v>-392.28829498434584</v>
      </c>
      <c r="BE50" s="301">
        <f t="shared" si="26"/>
        <v>-392.28829498434584</v>
      </c>
      <c r="BF50" s="301">
        <f t="shared" si="26"/>
        <v>-392.28829498434584</v>
      </c>
      <c r="BG50" s="301">
        <f t="shared" si="26"/>
        <v>-392.28829498434584</v>
      </c>
      <c r="BH50" s="301">
        <f t="shared" si="26"/>
        <v>-392.28829498434584</v>
      </c>
      <c r="BI50" s="301">
        <f t="shared" si="26"/>
        <v>-392.91975347846949</v>
      </c>
      <c r="BJ50" s="301">
        <f t="shared" si="26"/>
        <v>-403.44406171386379</v>
      </c>
      <c r="BK50" s="301">
        <f t="shared" si="26"/>
        <v>-403.44406171386379</v>
      </c>
      <c r="BL50" s="301">
        <f t="shared" si="26"/>
        <v>-403.44406171386379</v>
      </c>
      <c r="BM50" s="301">
        <f t="shared" si="26"/>
        <v>-403.44406171386379</v>
      </c>
      <c r="BN50" s="301">
        <f t="shared" si="26"/>
        <v>-403.44406171386379</v>
      </c>
      <c r="BO50" s="301">
        <f t="shared" si="26"/>
        <v>-403.44406171386379</v>
      </c>
      <c r="BP50" s="301">
        <f t="shared" si="26"/>
        <v>-403.44406171386379</v>
      </c>
      <c r="BQ50" s="301">
        <f t="shared" si="26"/>
        <v>-403.44406171386379</v>
      </c>
      <c r="BR50" s="301">
        <f t="shared" si="26"/>
        <v>-403.44406171386379</v>
      </c>
      <c r="BS50" s="301">
        <f t="shared" si="26"/>
        <v>-403.44406171386379</v>
      </c>
      <c r="BT50" s="301">
        <f t="shared" ref="BT50:CZ50" si="27">BS50+BT28-BT48</f>
        <v>-403.44406171386379</v>
      </c>
      <c r="BU50" s="301">
        <f t="shared" si="27"/>
        <v>-403.44406171386379</v>
      </c>
      <c r="BV50" s="301">
        <f t="shared" si="27"/>
        <v>-403.44406171386379</v>
      </c>
      <c r="BW50" s="301">
        <f t="shared" si="27"/>
        <v>-403.44406171386379</v>
      </c>
      <c r="BX50" s="301">
        <f t="shared" si="27"/>
        <v>-403.44406171386379</v>
      </c>
      <c r="BY50" s="301">
        <f t="shared" si="27"/>
        <v>-403.44406171386379</v>
      </c>
      <c r="BZ50" s="301">
        <f t="shared" si="27"/>
        <v>-403.44406171386379</v>
      </c>
      <c r="CA50" s="301">
        <f t="shared" si="27"/>
        <v>-403.44406171386379</v>
      </c>
      <c r="CB50" s="301">
        <f t="shared" si="27"/>
        <v>-403.44406171386379</v>
      </c>
      <c r="CC50" s="301">
        <f t="shared" si="27"/>
        <v>-403.44406171386379</v>
      </c>
      <c r="CD50" s="301">
        <f t="shared" si="27"/>
        <v>-403.44406171386379</v>
      </c>
      <c r="CE50" s="301">
        <f t="shared" si="27"/>
        <v>-403.44406171386379</v>
      </c>
      <c r="CF50" s="301">
        <f t="shared" si="27"/>
        <v>-403.44406171386379</v>
      </c>
      <c r="CG50" s="301">
        <f t="shared" si="27"/>
        <v>-403.44406171386379</v>
      </c>
      <c r="CH50" s="301">
        <f t="shared" si="27"/>
        <v>-403.44406171386379</v>
      </c>
      <c r="CI50" s="301">
        <f t="shared" si="27"/>
        <v>-403.44406171386379</v>
      </c>
      <c r="CJ50" s="301">
        <f t="shared" si="27"/>
        <v>-403.44406171386379</v>
      </c>
      <c r="CK50" s="301">
        <f t="shared" si="27"/>
        <v>-403.44406171386379</v>
      </c>
      <c r="CL50" s="301">
        <f t="shared" si="27"/>
        <v>-403.44406171386379</v>
      </c>
      <c r="CM50" s="301">
        <f t="shared" si="27"/>
        <v>-403.44406171386379</v>
      </c>
      <c r="CN50" s="301">
        <f t="shared" si="27"/>
        <v>-403.44406171386379</v>
      </c>
      <c r="CO50" s="301">
        <f t="shared" si="27"/>
        <v>-403.44406171386379</v>
      </c>
      <c r="CP50" s="301">
        <f t="shared" si="27"/>
        <v>-403.44406171386379</v>
      </c>
      <c r="CQ50" s="301">
        <f t="shared" si="27"/>
        <v>-403.44406171386379</v>
      </c>
      <c r="CR50" s="301">
        <f t="shared" si="27"/>
        <v>-403.44406171386379</v>
      </c>
      <c r="CS50" s="301">
        <f t="shared" si="27"/>
        <v>-403.44406171386379</v>
      </c>
      <c r="CT50" s="301">
        <f t="shared" si="27"/>
        <v>-403.44406171386379</v>
      </c>
      <c r="CU50" s="301">
        <f t="shared" si="27"/>
        <v>-403.44406171386379</v>
      </c>
      <c r="CV50" s="301">
        <f t="shared" si="27"/>
        <v>-403.44406171386379</v>
      </c>
      <c r="CW50" s="301">
        <f t="shared" si="27"/>
        <v>-403.44406171386379</v>
      </c>
      <c r="CX50" s="301">
        <f t="shared" si="27"/>
        <v>-403.44406171386379</v>
      </c>
      <c r="CY50" s="301">
        <f t="shared" si="27"/>
        <v>-403.44406171386379</v>
      </c>
      <c r="CZ50" s="547">
        <f t="shared" si="27"/>
        <v>-403.44406171386379</v>
      </c>
    </row>
    <row r="52" spans="1:169" x14ac:dyDescent="0.3">
      <c r="D52" s="7">
        <f>D58*0.1</f>
        <v>810.14149385940061</v>
      </c>
    </row>
    <row r="54" spans="1:169" x14ac:dyDescent="0.3">
      <c r="B54" s="548" t="s">
        <v>486</v>
      </c>
      <c r="C54" s="549"/>
      <c r="D54" s="549"/>
      <c r="E54" s="549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  <c r="AA54" s="549"/>
      <c r="AB54" s="549"/>
      <c r="AC54" s="549"/>
      <c r="AD54" s="549"/>
      <c r="AE54" s="549"/>
      <c r="AF54" s="549"/>
      <c r="AG54" s="549"/>
      <c r="AH54" s="549"/>
      <c r="AI54" s="549"/>
      <c r="AJ54" s="549"/>
      <c r="AK54" s="549"/>
      <c r="AL54" s="549"/>
      <c r="AM54" s="549"/>
      <c r="AN54" s="549"/>
      <c r="AO54" s="549"/>
      <c r="AP54" s="549"/>
      <c r="AQ54" s="549"/>
      <c r="AR54" s="549"/>
      <c r="AS54" s="549"/>
      <c r="AT54" s="549"/>
      <c r="AU54" s="549"/>
      <c r="AV54" s="549"/>
      <c r="AW54" s="549"/>
      <c r="AX54" s="549"/>
      <c r="AY54" s="549"/>
      <c r="AZ54" s="549"/>
      <c r="BA54" s="549"/>
      <c r="BB54" s="549"/>
      <c r="BC54" s="549"/>
      <c r="BD54" s="549"/>
      <c r="BE54" s="549"/>
      <c r="BF54" s="549"/>
      <c r="BG54" s="549"/>
      <c r="BH54" s="549"/>
      <c r="BI54" s="549"/>
      <c r="BJ54" s="549"/>
      <c r="BK54" s="549"/>
      <c r="BL54" s="549"/>
      <c r="BM54" s="549"/>
      <c r="BN54" s="549"/>
      <c r="BO54" s="549"/>
      <c r="BP54" s="549"/>
      <c r="BQ54" s="549"/>
      <c r="BR54" s="549"/>
      <c r="BS54" s="549"/>
      <c r="BT54" s="549"/>
      <c r="BU54" s="549"/>
      <c r="BV54" s="549"/>
      <c r="BW54" s="549"/>
      <c r="BX54" s="549"/>
      <c r="BY54" s="549"/>
      <c r="BZ54" s="549"/>
      <c r="CA54" s="549"/>
      <c r="CB54" s="549"/>
      <c r="CC54" s="549"/>
      <c r="CD54" s="549"/>
      <c r="CE54" s="549"/>
      <c r="CF54" s="549"/>
      <c r="CG54" s="549"/>
      <c r="CH54" s="549"/>
      <c r="CI54" s="549"/>
      <c r="CJ54" s="549"/>
      <c r="CK54" s="549"/>
      <c r="CL54" s="549"/>
      <c r="CM54" s="549"/>
      <c r="CN54" s="549"/>
      <c r="CO54" s="549"/>
      <c r="CP54" s="549"/>
      <c r="CQ54" s="549"/>
      <c r="CR54" s="549"/>
      <c r="CS54" s="549"/>
      <c r="CT54" s="549"/>
      <c r="CU54" s="549"/>
      <c r="CV54" s="549"/>
      <c r="CW54" s="549"/>
      <c r="CX54" s="549"/>
      <c r="CY54" s="549"/>
      <c r="CZ54" s="550"/>
    </row>
    <row r="55" spans="1:169" x14ac:dyDescent="0.3">
      <c r="B55" s="38" t="str">
        <f>B27</f>
        <v>Cashflow of Refundable Security Deposit &amp; Regulatory Payment</v>
      </c>
      <c r="C55" s="7">
        <f>C27</f>
        <v>0</v>
      </c>
      <c r="F55" s="567" t="s">
        <v>473</v>
      </c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  <c r="BD55" s="79"/>
      <c r="BE55" s="79"/>
      <c r="BF55" s="79"/>
      <c r="BG55" s="79"/>
      <c r="BH55" s="79"/>
      <c r="BI55" s="79"/>
      <c r="BJ55" s="79"/>
      <c r="BK55" s="79"/>
      <c r="BL55" s="79"/>
      <c r="BM55" s="79"/>
      <c r="BN55" s="79"/>
      <c r="BO55" s="79"/>
      <c r="BP55" s="79"/>
      <c r="BQ55" s="79"/>
      <c r="BR55" s="79"/>
      <c r="BS55" s="79"/>
      <c r="BT55" s="79"/>
      <c r="BU55" s="79"/>
      <c r="BV55" s="79"/>
      <c r="BW55" s="79"/>
      <c r="BX55" s="79"/>
      <c r="BY55" s="79"/>
      <c r="BZ55" s="79"/>
      <c r="CA55" s="79"/>
      <c r="CB55" s="79"/>
      <c r="CC55" s="79"/>
      <c r="CD55" s="79"/>
      <c r="CE55" s="79"/>
      <c r="CF55" s="79"/>
      <c r="CG55" s="79"/>
      <c r="CH55" s="79"/>
      <c r="CI55" s="79"/>
      <c r="CJ55" s="79"/>
      <c r="CK55" s="79"/>
      <c r="CL55" s="79"/>
      <c r="CM55" s="79"/>
      <c r="CN55" s="79"/>
      <c r="CO55" s="79"/>
      <c r="CP55" s="79"/>
      <c r="CQ55" s="79"/>
      <c r="CR55" s="79"/>
      <c r="CS55" s="79"/>
      <c r="CT55" s="79"/>
      <c r="CU55" s="79"/>
      <c r="CV55" s="79"/>
      <c r="CW55" s="79"/>
      <c r="CX55" s="79"/>
      <c r="CY55" s="79"/>
      <c r="CZ55" s="551"/>
    </row>
    <row r="56" spans="1:169" x14ac:dyDescent="0.3">
      <c r="B56" s="552"/>
      <c r="C56" s="568"/>
      <c r="D56" s="568" t="s">
        <v>10</v>
      </c>
      <c r="E56" s="568"/>
      <c r="F56" s="569">
        <f>MonthlyCashflow!G1</f>
        <v>45748</v>
      </c>
      <c r="G56" s="569">
        <f>MonthlyCashflow!H1</f>
        <v>45808</v>
      </c>
      <c r="H56" s="569">
        <f>MonthlyCashflow!I1</f>
        <v>45838</v>
      </c>
      <c r="I56" s="569">
        <f>MonthlyCashflow!J1</f>
        <v>45869</v>
      </c>
      <c r="J56" s="569">
        <f>MonthlyCashflow!K1</f>
        <v>45900</v>
      </c>
      <c r="K56" s="569">
        <f>MonthlyCashflow!L1</f>
        <v>45930</v>
      </c>
      <c r="L56" s="569">
        <f>MonthlyCashflow!M1</f>
        <v>45961</v>
      </c>
      <c r="M56" s="569">
        <f>MonthlyCashflow!N1</f>
        <v>45991</v>
      </c>
      <c r="N56" s="569">
        <f>MonthlyCashflow!O1</f>
        <v>46022</v>
      </c>
      <c r="O56" s="569">
        <f>MonthlyCashflow!P1</f>
        <v>46053</v>
      </c>
      <c r="P56" s="569">
        <f>MonthlyCashflow!Q1</f>
        <v>46081</v>
      </c>
      <c r="Q56" s="569">
        <f>MonthlyCashflow!R1</f>
        <v>46112</v>
      </c>
      <c r="R56" s="569">
        <f>MonthlyCashflow!S1</f>
        <v>46142</v>
      </c>
      <c r="S56" s="569">
        <f>MonthlyCashflow!T1</f>
        <v>46173</v>
      </c>
      <c r="T56" s="569">
        <f>MonthlyCashflow!U1</f>
        <v>46203</v>
      </c>
      <c r="U56" s="569">
        <f>MonthlyCashflow!V1</f>
        <v>46234</v>
      </c>
      <c r="V56" s="569">
        <f>MonthlyCashflow!W1</f>
        <v>46265</v>
      </c>
      <c r="W56" s="569">
        <f>MonthlyCashflow!X1</f>
        <v>46295</v>
      </c>
      <c r="X56" s="569">
        <f>MonthlyCashflow!Y1</f>
        <v>46326</v>
      </c>
      <c r="Y56" s="569">
        <f>MonthlyCashflow!Z1</f>
        <v>46356</v>
      </c>
      <c r="Z56" s="569">
        <f>MonthlyCashflow!AA1</f>
        <v>46387</v>
      </c>
      <c r="AA56" s="569">
        <f>MonthlyCashflow!AB1</f>
        <v>46418</v>
      </c>
      <c r="AB56" s="569">
        <f>MonthlyCashflow!AC1</f>
        <v>46446</v>
      </c>
      <c r="AC56" s="569">
        <f>MonthlyCashflow!AD1</f>
        <v>46477</v>
      </c>
      <c r="AD56" s="569">
        <f>MonthlyCashflow!AE1</f>
        <v>46507</v>
      </c>
      <c r="AE56" s="569">
        <f>MonthlyCashflow!AF1</f>
        <v>46538</v>
      </c>
      <c r="AF56" s="569">
        <f>MonthlyCashflow!AG1</f>
        <v>46568</v>
      </c>
      <c r="AG56" s="569">
        <f>MonthlyCashflow!AH1</f>
        <v>46599</v>
      </c>
      <c r="AH56" s="569">
        <f>MonthlyCashflow!AI1</f>
        <v>46630</v>
      </c>
      <c r="AI56" s="569">
        <f>MonthlyCashflow!AJ1</f>
        <v>46660</v>
      </c>
      <c r="AJ56" s="569">
        <f>MonthlyCashflow!AK1</f>
        <v>46691</v>
      </c>
      <c r="AK56" s="569">
        <f>MonthlyCashflow!AL1</f>
        <v>46721</v>
      </c>
      <c r="AL56" s="569">
        <f>MonthlyCashflow!AM1</f>
        <v>46752</v>
      </c>
      <c r="AM56" s="569">
        <f>MonthlyCashflow!AN1</f>
        <v>46783</v>
      </c>
      <c r="AN56" s="569">
        <f>MonthlyCashflow!AO1</f>
        <v>46812</v>
      </c>
      <c r="AO56" s="569">
        <f>MonthlyCashflow!AP1</f>
        <v>46843</v>
      </c>
      <c r="AP56" s="569">
        <f>MonthlyCashflow!AQ1</f>
        <v>46873</v>
      </c>
      <c r="AQ56" s="569">
        <f>MonthlyCashflow!AR1</f>
        <v>46904</v>
      </c>
      <c r="AR56" s="569">
        <f>MonthlyCashflow!AS1</f>
        <v>46934</v>
      </c>
      <c r="AS56" s="569">
        <f>MonthlyCashflow!AT1</f>
        <v>46965</v>
      </c>
      <c r="AT56" s="569">
        <f>MonthlyCashflow!AU1</f>
        <v>46996</v>
      </c>
      <c r="AU56" s="569">
        <f>MonthlyCashflow!AV1</f>
        <v>47026</v>
      </c>
      <c r="AV56" s="569">
        <f>MonthlyCashflow!AW1</f>
        <v>47057</v>
      </c>
      <c r="AW56" s="569">
        <f>MonthlyCashflow!AX1</f>
        <v>47087</v>
      </c>
      <c r="AX56" s="569">
        <f>MonthlyCashflow!AY1</f>
        <v>47118</v>
      </c>
      <c r="AY56" s="569">
        <f>MonthlyCashflow!AZ1</f>
        <v>47149</v>
      </c>
      <c r="AZ56" s="569">
        <f>MonthlyCashflow!BA1</f>
        <v>47177</v>
      </c>
      <c r="BA56" s="569">
        <f>MonthlyCashflow!BB1</f>
        <v>47208</v>
      </c>
      <c r="BB56" s="569">
        <f>MonthlyCashflow!BC1</f>
        <v>47238</v>
      </c>
      <c r="BC56" s="569">
        <f>MonthlyCashflow!BD1</f>
        <v>47269</v>
      </c>
      <c r="BD56" s="569">
        <f>MonthlyCashflow!BE1</f>
        <v>47299</v>
      </c>
      <c r="BE56" s="569">
        <f>MonthlyCashflow!BF1</f>
        <v>47330</v>
      </c>
      <c r="BF56" s="569">
        <f>MonthlyCashflow!BG1</f>
        <v>47361</v>
      </c>
      <c r="BG56" s="569">
        <f>MonthlyCashflow!BH1</f>
        <v>47391</v>
      </c>
      <c r="BH56" s="569">
        <f>MonthlyCashflow!BI1</f>
        <v>47422</v>
      </c>
      <c r="BI56" s="569">
        <f>MonthlyCashflow!BJ1</f>
        <v>47452</v>
      </c>
      <c r="BJ56" s="569">
        <f>MonthlyCashflow!BK1</f>
        <v>47483</v>
      </c>
      <c r="BK56" s="569">
        <f>MonthlyCashflow!BL1</f>
        <v>47514</v>
      </c>
      <c r="BL56" s="569">
        <f>MonthlyCashflow!BM1</f>
        <v>47542</v>
      </c>
      <c r="BM56" s="569">
        <f>MonthlyCashflow!BN1</f>
        <v>47573</v>
      </c>
      <c r="BN56" s="569">
        <f>MonthlyCashflow!BO1</f>
        <v>47603</v>
      </c>
      <c r="BO56" s="569">
        <f>MonthlyCashflow!BP1</f>
        <v>47634</v>
      </c>
      <c r="BP56" s="569">
        <f>MonthlyCashflow!BQ1</f>
        <v>47664</v>
      </c>
      <c r="BQ56" s="569">
        <f>MonthlyCashflow!BR1</f>
        <v>47695</v>
      </c>
      <c r="BR56" s="569">
        <f>MonthlyCashflow!BS1</f>
        <v>47726</v>
      </c>
      <c r="BS56" s="569">
        <f>MonthlyCashflow!BT1</f>
        <v>47756</v>
      </c>
      <c r="BT56" s="569">
        <f>MonthlyCashflow!BU1</f>
        <v>47787</v>
      </c>
      <c r="BU56" s="569">
        <f>MonthlyCashflow!BV1</f>
        <v>47817</v>
      </c>
      <c r="BV56" s="569">
        <f>MonthlyCashflow!BW1</f>
        <v>47848</v>
      </c>
      <c r="BW56" s="569">
        <f>MonthlyCashflow!BX1</f>
        <v>47879</v>
      </c>
      <c r="BX56" s="569">
        <f>MonthlyCashflow!BY1</f>
        <v>47907</v>
      </c>
      <c r="BY56" s="569">
        <f>MonthlyCashflow!BZ1</f>
        <v>47938</v>
      </c>
      <c r="BZ56" s="569">
        <f>MonthlyCashflow!CA1</f>
        <v>47968</v>
      </c>
      <c r="CA56" s="569">
        <f>MonthlyCashflow!CB1</f>
        <v>47999</v>
      </c>
      <c r="CB56" s="569">
        <f>MonthlyCashflow!CC1</f>
        <v>48029</v>
      </c>
      <c r="CC56" s="569">
        <f>MonthlyCashflow!CD1</f>
        <v>48060</v>
      </c>
      <c r="CD56" s="569">
        <f>MonthlyCashflow!CE1</f>
        <v>48091</v>
      </c>
      <c r="CE56" s="569">
        <f>MonthlyCashflow!CF1</f>
        <v>48121</v>
      </c>
      <c r="CF56" s="569">
        <f>MonthlyCashflow!CG1</f>
        <v>48152</v>
      </c>
      <c r="CG56" s="569">
        <f>MonthlyCashflow!CH1</f>
        <v>48182</v>
      </c>
      <c r="CH56" s="569">
        <f>MonthlyCashflow!CI1</f>
        <v>48213</v>
      </c>
      <c r="CI56" s="569">
        <f>MonthlyCashflow!CJ1</f>
        <v>48244</v>
      </c>
      <c r="CJ56" s="569">
        <f>MonthlyCashflow!CK1</f>
        <v>48273</v>
      </c>
      <c r="CK56" s="569">
        <f>MonthlyCashflow!CL1</f>
        <v>48304</v>
      </c>
      <c r="CL56" s="569">
        <f>MonthlyCashflow!CM1</f>
        <v>48334</v>
      </c>
      <c r="CM56" s="569">
        <f>MonthlyCashflow!CN1</f>
        <v>48365</v>
      </c>
      <c r="CN56" s="569">
        <f>MonthlyCashflow!CO1</f>
        <v>48395</v>
      </c>
      <c r="CO56" s="569">
        <f>MonthlyCashflow!CP1</f>
        <v>48426</v>
      </c>
      <c r="CP56" s="569">
        <f>MonthlyCashflow!CQ1</f>
        <v>48457</v>
      </c>
      <c r="CQ56" s="569">
        <f>MonthlyCashflow!CR1</f>
        <v>48487</v>
      </c>
      <c r="CR56" s="569">
        <f>MonthlyCashflow!CS1</f>
        <v>48518</v>
      </c>
      <c r="CS56" s="569">
        <f>MonthlyCashflow!CT1</f>
        <v>48548</v>
      </c>
      <c r="CT56" s="569">
        <f>MonthlyCashflow!CU1</f>
        <v>48579</v>
      </c>
      <c r="CU56" s="569">
        <f>MonthlyCashflow!CV1</f>
        <v>48610</v>
      </c>
      <c r="CV56" s="569">
        <f>MonthlyCashflow!CW1</f>
        <v>48638</v>
      </c>
      <c r="CW56" s="569">
        <f>MonthlyCashflow!CX1</f>
        <v>48669</v>
      </c>
      <c r="CX56" s="569">
        <f>MonthlyCashflow!CY1</f>
        <v>48699</v>
      </c>
      <c r="CY56" s="569">
        <f>MonthlyCashflow!CZ1</f>
        <v>48730</v>
      </c>
      <c r="CZ56" s="553">
        <f>MonthlyCashflow!DA1</f>
        <v>48760</v>
      </c>
      <c r="DA56" s="554"/>
      <c r="DB56" s="554"/>
      <c r="DC56" s="554"/>
      <c r="DD56" s="554"/>
      <c r="DE56" s="554"/>
      <c r="DF56" s="554"/>
      <c r="DG56" s="554"/>
      <c r="DH56" s="554"/>
      <c r="DI56" s="554"/>
      <c r="DJ56" s="554"/>
      <c r="DK56" s="554"/>
      <c r="DL56" s="554"/>
      <c r="DM56" s="554"/>
      <c r="DN56" s="554"/>
      <c r="DO56" s="554"/>
      <c r="DP56" s="554"/>
      <c r="DQ56" s="554"/>
      <c r="DR56" s="554"/>
      <c r="DS56" s="554"/>
      <c r="DT56" s="554"/>
      <c r="DU56" s="554"/>
    </row>
    <row r="57" spans="1:169" x14ac:dyDescent="0.3">
      <c r="B57" s="555" t="s">
        <v>474</v>
      </c>
      <c r="C57" s="570"/>
      <c r="D57" s="570"/>
      <c r="E57" s="570"/>
      <c r="F57" s="571"/>
      <c r="G57" s="571"/>
      <c r="H57" s="571"/>
      <c r="I57" s="571"/>
      <c r="J57" s="571"/>
      <c r="K57" s="571"/>
      <c r="L57" s="571"/>
      <c r="M57" s="571"/>
      <c r="N57" s="571"/>
      <c r="O57" s="571"/>
      <c r="P57" s="571"/>
      <c r="Q57" s="571"/>
      <c r="R57" s="571"/>
      <c r="S57" s="571"/>
      <c r="T57" s="571"/>
      <c r="U57" s="571"/>
      <c r="V57" s="571"/>
      <c r="W57" s="571"/>
      <c r="X57" s="571"/>
      <c r="Y57" s="571"/>
      <c r="Z57" s="571"/>
      <c r="AA57" s="571"/>
      <c r="AB57" s="571"/>
      <c r="AC57" s="571"/>
      <c r="AD57" s="571"/>
      <c r="AE57" s="571"/>
      <c r="AF57" s="571"/>
      <c r="AG57" s="571"/>
      <c r="AH57" s="571"/>
      <c r="AI57" s="571"/>
      <c r="AJ57" s="571"/>
      <c r="AK57" s="571"/>
      <c r="AL57" s="571"/>
      <c r="AM57" s="571"/>
      <c r="AN57" s="571"/>
      <c r="AO57" s="571"/>
      <c r="AP57" s="571"/>
      <c r="AQ57" s="571"/>
      <c r="AR57" s="571"/>
      <c r="AS57" s="571"/>
      <c r="AT57" s="571"/>
      <c r="AU57" s="571"/>
      <c r="AV57" s="571"/>
      <c r="AW57" s="571"/>
      <c r="AX57" s="571"/>
      <c r="AY57" s="571"/>
      <c r="AZ57" s="571"/>
      <c r="BA57" s="571"/>
      <c r="BB57" s="571"/>
      <c r="BC57" s="571"/>
      <c r="BD57" s="571"/>
      <c r="BE57" s="571"/>
      <c r="BF57" s="571"/>
      <c r="BG57" s="571"/>
      <c r="BH57" s="571"/>
      <c r="BI57" s="571"/>
      <c r="BJ57" s="571"/>
      <c r="BK57" s="571"/>
      <c r="BL57" s="571"/>
      <c r="BM57" s="571"/>
      <c r="BN57" s="571"/>
      <c r="BO57" s="571"/>
      <c r="BP57" s="571"/>
      <c r="BQ57" s="571"/>
      <c r="BR57" s="571"/>
      <c r="BS57" s="571"/>
      <c r="BT57" s="571"/>
      <c r="BU57" s="571"/>
      <c r="BV57" s="571"/>
      <c r="BW57" s="571"/>
      <c r="BX57" s="571"/>
      <c r="BY57" s="571"/>
      <c r="BZ57" s="571"/>
      <c r="CA57" s="571"/>
      <c r="CB57" s="571"/>
      <c r="CC57" s="571"/>
      <c r="CD57" s="571"/>
      <c r="CE57" s="571"/>
      <c r="CF57" s="571"/>
      <c r="CG57" s="571"/>
      <c r="CH57" s="571"/>
      <c r="CI57" s="571"/>
      <c r="CJ57" s="571"/>
      <c r="CK57" s="571"/>
      <c r="CL57" s="571"/>
      <c r="CM57" s="571"/>
      <c r="CN57" s="571"/>
      <c r="CO57" s="571"/>
      <c r="CP57" s="571"/>
      <c r="CQ57" s="571"/>
      <c r="CR57" s="571"/>
      <c r="CS57" s="571"/>
      <c r="CT57" s="571"/>
      <c r="CU57" s="571"/>
      <c r="CV57" s="571"/>
      <c r="CW57" s="571"/>
      <c r="CX57" s="571"/>
      <c r="CY57" s="571"/>
      <c r="CZ57" s="556">
        <v>0</v>
      </c>
      <c r="DA57" s="554"/>
      <c r="DB57" s="554"/>
      <c r="DC57" s="554"/>
      <c r="DD57" s="554"/>
      <c r="DE57" s="554"/>
      <c r="DF57" s="554"/>
      <c r="DG57" s="554"/>
      <c r="DH57" s="554"/>
      <c r="DI57" s="554"/>
      <c r="DJ57" s="554"/>
      <c r="DK57" s="554"/>
      <c r="DL57" s="554"/>
      <c r="DM57" s="554"/>
      <c r="DN57" s="554"/>
      <c r="DO57" s="554"/>
      <c r="DP57" s="554"/>
      <c r="DQ57" s="554"/>
      <c r="DR57" s="554"/>
      <c r="DS57" s="554"/>
      <c r="DT57" s="554"/>
      <c r="DU57" s="554"/>
    </row>
    <row r="58" spans="1:169" s="125" customFormat="1" x14ac:dyDescent="0.3">
      <c r="A58" s="7"/>
      <c r="B58" s="121" t="str">
        <f>IF(Options!$C$107="Option I", "Revenue From Sales incl. EDC-IDC Recovery", "Revenue From Sales excl. EDC-IDC Recovery")</f>
        <v>Revenue From Sales excl. EDC-IDC Recovery</v>
      </c>
      <c r="D58" s="193">
        <f>SUM(F58:CZ58)</f>
        <v>8101.4149385940054</v>
      </c>
      <c r="E58" s="7" t="s">
        <v>336</v>
      </c>
      <c r="F58" s="494">
        <f>IF(Options!$D$107="Option I", (MonthlyCashflow!G137)*$D$5, (MonthlyCashflow!G135)*$D$5)</f>
        <v>0</v>
      </c>
      <c r="G58" s="494">
        <f>IF(Options!$D$107="Option I", (MonthlyCashflow!H137)*$D$5, (MonthlyCashflow!H135)*$D$5)</f>
        <v>0</v>
      </c>
      <c r="H58" s="494">
        <f>IF(Options!$D$107="Option I", (MonthlyCashflow!I137)*$D$5, (MonthlyCashflow!I135)*$D$5)</f>
        <v>0</v>
      </c>
      <c r="I58" s="494">
        <f>IF(Options!$D$107="Option I", (MonthlyCashflow!J137)*$D$5, (MonthlyCashflow!J135)*$D$5)</f>
        <v>0</v>
      </c>
      <c r="J58" s="494">
        <f>IF(Options!$D$107="Option I", (MonthlyCashflow!K137)*$D$5, (MonthlyCashflow!K135)*$D$5)</f>
        <v>0</v>
      </c>
      <c r="K58" s="494">
        <f>IF(Options!$D$107="Option I", (MonthlyCashflow!L137)*$D$5, (MonthlyCashflow!L135)*$D$5)</f>
        <v>0</v>
      </c>
      <c r="L58" s="494">
        <f>IF(Options!$D$107="Option I", (MonthlyCashflow!M137)*$D$5, (MonthlyCashflow!M135)*$D$5)</f>
        <v>0</v>
      </c>
      <c r="M58" s="494">
        <f>IF(Options!$D$107="Option I", (MonthlyCashflow!N137)*$D$5, (MonthlyCashflow!N135)*$D$5)</f>
        <v>0</v>
      </c>
      <c r="N58" s="494">
        <f>IF(Options!$D$107="Option I", (MonthlyCashflow!O137)*$D$5, (MonthlyCashflow!O135)*$D$5)</f>
        <v>22.785229514795649</v>
      </c>
      <c r="O58" s="494">
        <f>IF(Options!$D$107="Option I", (MonthlyCashflow!P137)*$D$5, (MonthlyCashflow!P135)*$D$5)</f>
        <v>22.785229514795649</v>
      </c>
      <c r="P58" s="494">
        <f>IF(Options!$D$107="Option I", (MonthlyCashflow!Q137)*$D$5, (MonthlyCashflow!Q135)*$D$5)</f>
        <v>22.785229514795649</v>
      </c>
      <c r="Q58" s="494">
        <f>IF(Options!$D$107="Option I", (MonthlyCashflow!R137)*$D$5, (MonthlyCashflow!R135)*$D$5)</f>
        <v>15.190153009863767</v>
      </c>
      <c r="R58" s="494">
        <f>IF(Options!$D$107="Option I", (MonthlyCashflow!S137)*$D$5, (MonthlyCashflow!S135)*$D$5)</f>
        <v>15.190153009863767</v>
      </c>
      <c r="S58" s="494">
        <f>IF(Options!$D$107="Option I", (MonthlyCashflow!T137)*$D$5, (MonthlyCashflow!T135)*$D$5)</f>
        <v>15.190153009863767</v>
      </c>
      <c r="T58" s="494">
        <f>IF(Options!$D$107="Option I", (MonthlyCashflow!U137)*$D$5, (MonthlyCashflow!U135)*$D$5)</f>
        <v>15.190153009863767</v>
      </c>
      <c r="U58" s="494">
        <f>IF(Options!$D$107="Option I", (MonthlyCashflow!V137)*$D$5, (MonthlyCashflow!V135)*$D$5)</f>
        <v>9.1140918059182603</v>
      </c>
      <c r="V58" s="494">
        <f>IF(Options!$D$107="Option I", (MonthlyCashflow!W137)*$D$5, (MonthlyCashflow!W135)*$D$5)</f>
        <v>9.1140918059182603</v>
      </c>
      <c r="W58" s="494">
        <f>IF(Options!$D$107="Option I", (MonthlyCashflow!X137)*$D$5, (MonthlyCashflow!X135)*$D$5)</f>
        <v>9.1140918059182603</v>
      </c>
      <c r="X58" s="494">
        <f>IF(Options!$D$107="Option I", (MonthlyCashflow!Y137)*$D$5, (MonthlyCashflow!Y135)*$D$5)</f>
        <v>9.1140918059182603</v>
      </c>
      <c r="Y58" s="494">
        <f>IF(Options!$D$107="Option I", (MonthlyCashflow!Z137)*$D$5, (MonthlyCashflow!Z135)*$D$5)</f>
        <v>9.1140918059182603</v>
      </c>
      <c r="Z58" s="494">
        <f>IF(Options!$D$107="Option I", (MonthlyCashflow!AA137)*$D$5, (MonthlyCashflow!AA135)*$D$5)</f>
        <v>238.99174068852318</v>
      </c>
      <c r="AA58" s="494">
        <f>IF(Options!$D$107="Option I", (MonthlyCashflow!AB137)*$D$5, (MonthlyCashflow!AB135)*$D$5)</f>
        <v>36.456367223673034</v>
      </c>
      <c r="AB58" s="494">
        <f>IF(Options!$D$107="Option I", (MonthlyCashflow!AC137)*$D$5, (MonthlyCashflow!AC135)*$D$5)</f>
        <v>36.456367223673034</v>
      </c>
      <c r="AC58" s="494">
        <f>IF(Options!$D$107="Option I", (MonthlyCashflow!AD137)*$D$5, (MonthlyCashflow!AD135)*$D$5)</f>
        <v>229.87764888260494</v>
      </c>
      <c r="AD58" s="494">
        <f>IF(Options!$D$107="Option I", (MonthlyCashflow!AE137)*$D$5, (MonthlyCashflow!AE135)*$D$5)</f>
        <v>27.342275417754781</v>
      </c>
      <c r="AE58" s="494">
        <f>IF(Options!$D$107="Option I", (MonthlyCashflow!AF137)*$D$5, (MonthlyCashflow!AF135)*$D$5)</f>
        <v>229.87764888260494</v>
      </c>
      <c r="AF58" s="494">
        <f>IF(Options!$D$107="Option I", (MonthlyCashflow!AG137)*$D$5, (MonthlyCashflow!AG135)*$D$5)</f>
        <v>27.342275417754781</v>
      </c>
      <c r="AG58" s="494">
        <f>IF(Options!$D$107="Option I", (MonthlyCashflow!AH137)*$D$5, (MonthlyCashflow!AH135)*$D$5)</f>
        <v>20.051001973020171</v>
      </c>
      <c r="AH58" s="494">
        <f>IF(Options!$D$107="Option I", (MonthlyCashflow!AI137)*$D$5, (MonthlyCashflow!AI135)*$D$5)</f>
        <v>20.051001973020171</v>
      </c>
      <c r="AI58" s="494">
        <f>IF(Options!$D$107="Option I", (MonthlyCashflow!AJ137)*$D$5, (MonthlyCashflow!AJ135)*$D$5)</f>
        <v>20.051001973020171</v>
      </c>
      <c r="AJ58" s="494">
        <f>IF(Options!$D$107="Option I", (MonthlyCashflow!AK137)*$D$5, (MonthlyCashflow!AK135)*$D$5)</f>
        <v>133.47081111333625</v>
      </c>
      <c r="AK58" s="494">
        <f>IF(Options!$D$107="Option I", (MonthlyCashflow!AL137)*$D$5, (MonthlyCashflow!AL135)*$D$5)</f>
        <v>20.051001973020171</v>
      </c>
      <c r="AL58" s="494">
        <f>IF(Options!$D$107="Option I", (MonthlyCashflow!AM137)*$D$5, (MonthlyCashflow!AM135)*$D$5)</f>
        <v>302.58784795648603</v>
      </c>
      <c r="AM58" s="494">
        <f>IF(Options!$D$107="Option I", (MonthlyCashflow!AN137)*$D$5, (MonthlyCashflow!AN135)*$D$5)</f>
        <v>153.21801002615916</v>
      </c>
      <c r="AN58" s="494">
        <f>IF(Options!$D$107="Option I", (MonthlyCashflow!AO137)*$D$5, (MonthlyCashflow!AO135)*$D$5)</f>
        <v>153.21801002615916</v>
      </c>
      <c r="AO58" s="494">
        <f>IF(Options!$D$107="Option I", (MonthlyCashflow!AP137)*$D$5, (MonthlyCashflow!AP135)*$D$5)</f>
        <v>281.32163374267691</v>
      </c>
      <c r="AP58" s="494">
        <f>IF(Options!$D$107="Option I", (MonthlyCashflow!AQ137)*$D$5, (MonthlyCashflow!AQ135)*$D$5)</f>
        <v>38.279185584856691</v>
      </c>
      <c r="AQ58" s="494">
        <f>IF(Options!$D$107="Option I", (MonthlyCashflow!AR137)*$D$5, (MonthlyCashflow!AR135)*$D$5)</f>
        <v>281.32163374267691</v>
      </c>
      <c r="AR58" s="494">
        <f>IF(Options!$D$107="Option I", (MonthlyCashflow!AS137)*$D$5, (MonthlyCashflow!AS135)*$D$5)</f>
        <v>38.279185584856691</v>
      </c>
      <c r="AS58" s="494">
        <f>IF(Options!$D$107="Option I", (MonthlyCashflow!AT137)*$D$5, (MonthlyCashflow!AT135)*$D$5)</f>
        <v>27.342275417754777</v>
      </c>
      <c r="AT58" s="494">
        <f>IF(Options!$D$107="Option I", (MonthlyCashflow!AU137)*$D$5, (MonthlyCashflow!AU135)*$D$5)</f>
        <v>229.87764888260494</v>
      </c>
      <c r="AU58" s="494">
        <f>IF(Options!$D$107="Option I", (MonthlyCashflow!AV137)*$D$5, (MonthlyCashflow!AV135)*$D$5)</f>
        <v>27.342275417754777</v>
      </c>
      <c r="AV58" s="494">
        <f>IF(Options!$D$107="Option I", (MonthlyCashflow!AW137)*$D$5, (MonthlyCashflow!AW135)*$D$5)</f>
        <v>365.98141985098425</v>
      </c>
      <c r="AW58" s="494">
        <f>IF(Options!$D$107="Option I", (MonthlyCashflow!AX137)*$D$5, (MonthlyCashflow!AX135)*$D$5)</f>
        <v>27.342275417754777</v>
      </c>
      <c r="AX58" s="494">
        <f>IF(Options!$D$107="Option I", (MonthlyCashflow!AY137)*$D$5, (MonthlyCashflow!AY135)*$D$5)</f>
        <v>795.15387622300148</v>
      </c>
      <c r="AY58" s="494">
        <f>IF(Options!$D$107="Option I", (MonthlyCashflow!AZ137)*$D$5, (MonthlyCashflow!AZ135)*$D$5)</f>
        <v>137.92658932956297</v>
      </c>
      <c r="AZ58" s="494">
        <f>IF(Options!$D$107="Option I", (MonthlyCashflow!BA137)*$D$5, (MonthlyCashflow!BA135)*$D$5)</f>
        <v>137.92658932956297</v>
      </c>
      <c r="BA58" s="494">
        <f>IF(Options!$D$107="Option I", (MonthlyCashflow!BB137)*$D$5, (MonthlyCashflow!BB135)*$D$5)</f>
        <v>380.96903748738305</v>
      </c>
      <c r="BB58" s="494">
        <f>IF(Options!$D$107="Option I", (MonthlyCashflow!BC137)*$D$5, (MonthlyCashflow!BC135)*$D$5)</f>
        <v>16.405365250652867</v>
      </c>
      <c r="BC58" s="494">
        <f>IF(Options!$D$107="Option I", (MonthlyCashflow!BD137)*$D$5, (MonthlyCashflow!BD135)*$D$5)</f>
        <v>380.96903748738305</v>
      </c>
      <c r="BD58" s="494">
        <f>IF(Options!$D$107="Option I", (MonthlyCashflow!BE137)*$D$5, (MonthlyCashflow!BE135)*$D$5)</f>
        <v>16.405365250652867</v>
      </c>
      <c r="BE58" s="494">
        <f>IF(Options!$D$107="Option I", (MonthlyCashflow!BF137)*$D$5, (MonthlyCashflow!BF135)*$D$5)</f>
        <v>16.405365250652867</v>
      </c>
      <c r="BF58" s="494">
        <f>IF(Options!$D$107="Option I", (MonthlyCashflow!BG137)*$D$5, (MonthlyCashflow!BG135)*$D$5)</f>
        <v>259.44781340847305</v>
      </c>
      <c r="BG58" s="494">
        <f>IF(Options!$D$107="Option I", (MonthlyCashflow!BH137)*$D$5, (MonthlyCashflow!BH135)*$D$5)</f>
        <v>16.405365250652867</v>
      </c>
      <c r="BH58" s="494">
        <f>IF(Options!$D$107="Option I", (MonthlyCashflow!BI137)*$D$5, (MonthlyCashflow!BI135)*$D$5)</f>
        <v>463.60346986104196</v>
      </c>
      <c r="BI58" s="494">
        <f>IF(Options!$D$107="Option I", (MonthlyCashflow!BJ137)*$D$5, (MonthlyCashflow!BJ135)*$D$5)</f>
        <v>16.405365250652867</v>
      </c>
      <c r="BJ58" s="494">
        <f>IF(Options!$D$107="Option I", (MonthlyCashflow!BK137)*$D$5, (MonthlyCashflow!BK135)*$D$5)</f>
        <v>499.75603402451759</v>
      </c>
      <c r="BK58" s="494">
        <f>IF(Options!$D$107="Option I", (MonthlyCashflow!BL137)*$D$5, (MonthlyCashflow!BL135)*$D$5)</f>
        <v>182.28183611836508</v>
      </c>
      <c r="BL58" s="494">
        <f>IF(Options!$D$107="Option I", (MonthlyCashflow!BM137)*$D$5, (MonthlyCashflow!BM135)*$D$5)</f>
        <v>182.28183611836508</v>
      </c>
      <c r="BM58" s="494">
        <f>IF(Options!$D$107="Option I", (MonthlyCashflow!BN137)*$D$5, (MonthlyCashflow!BN135)*$D$5)</f>
        <v>0</v>
      </c>
      <c r="BN58" s="494">
        <f>IF(Options!$D$107="Option I", (MonthlyCashflow!BO137)*$D$5, (MonthlyCashflow!BO135)*$D$5)</f>
        <v>0</v>
      </c>
      <c r="BO58" s="494">
        <f>IF(Options!$D$107="Option I", (MonthlyCashflow!BP137)*$D$5, (MonthlyCashflow!BP135)*$D$5)</f>
        <v>0</v>
      </c>
      <c r="BP58" s="494">
        <f>IF(Options!$D$107="Option I", (MonthlyCashflow!BQ137)*$D$5, (MonthlyCashflow!BQ135)*$D$5)</f>
        <v>0</v>
      </c>
      <c r="BQ58" s="494">
        <f>IF(Options!$D$107="Option I", (MonthlyCashflow!BR137)*$D$5, (MonthlyCashflow!BR135)*$D$5)</f>
        <v>0</v>
      </c>
      <c r="BR58" s="494">
        <f>IF(Options!$D$107="Option I", (MonthlyCashflow!BS137)*$D$5, (MonthlyCashflow!BS135)*$D$5)</f>
        <v>364.56367223673016</v>
      </c>
      <c r="BS58" s="494">
        <f>IF(Options!$D$107="Option I", (MonthlyCashflow!BT137)*$D$5, (MonthlyCashflow!BT135)*$D$5)</f>
        <v>0</v>
      </c>
      <c r="BT58" s="494">
        <f>IF(Options!$D$107="Option I", (MonthlyCashflow!BU137)*$D$5, (MonthlyCashflow!BU135)*$D$5)</f>
        <v>364.56367223673016</v>
      </c>
      <c r="BU58" s="494">
        <f>IF(Options!$D$107="Option I", (MonthlyCashflow!BV137)*$D$5, (MonthlyCashflow!BV135)*$D$5)</f>
        <v>0</v>
      </c>
      <c r="BV58" s="494">
        <f>IF(Options!$D$107="Option I", (MonthlyCashflow!BW137)*$D$5, (MonthlyCashflow!BW135)*$D$5)</f>
        <v>729.12734447346031</v>
      </c>
      <c r="BW58" s="494">
        <f>IF(Options!$D$107="Option I", (MonthlyCashflow!BX137)*$D$5, (MonthlyCashflow!BX135)*$D$5)</f>
        <v>0</v>
      </c>
      <c r="BX58" s="494">
        <f>IF(Options!$D$107="Option I", (MonthlyCashflow!BY137)*$D$5, (MonthlyCashflow!BY135)*$D$5)</f>
        <v>0</v>
      </c>
      <c r="BY58" s="494">
        <f>IF(Options!$D$107="Option I", (MonthlyCashflow!BZ137)*$D$5, (MonthlyCashflow!BZ135)*$D$5)</f>
        <v>0</v>
      </c>
      <c r="BZ58" s="494">
        <f>IF(Options!$D$107="Option I", (MonthlyCashflow!CA137)*$D$5, (MonthlyCashflow!CA135)*$D$5)</f>
        <v>0</v>
      </c>
      <c r="CA58" s="494">
        <f>IF(Options!$D$107="Option I", (MonthlyCashflow!CB137)*$D$5, (MonthlyCashflow!CB135)*$D$5)</f>
        <v>0</v>
      </c>
      <c r="CB58" s="494">
        <f>IF(Options!$D$107="Option I", (MonthlyCashflow!CC137)*$D$5, (MonthlyCashflow!CC135)*$D$5)</f>
        <v>0</v>
      </c>
      <c r="CC58" s="494">
        <f>IF(Options!$D$107="Option I", (MonthlyCashflow!CD137)*$D$5, (MonthlyCashflow!CD135)*$D$5)</f>
        <v>0</v>
      </c>
      <c r="CD58" s="494">
        <f>IF(Options!$D$107="Option I", (MonthlyCashflow!CE137)*$D$5, (MonthlyCashflow!CE135)*$D$5)</f>
        <v>0</v>
      </c>
      <c r="CE58" s="494">
        <f>IF(Options!$D$107="Option I", (MonthlyCashflow!CF137)*$D$5, (MonthlyCashflow!CF135)*$D$5)</f>
        <v>0</v>
      </c>
      <c r="CF58" s="494">
        <f>IF(Options!$D$107="Option I", (MonthlyCashflow!CG137)*$D$5, (MonthlyCashflow!CG135)*$D$5)</f>
        <v>0</v>
      </c>
      <c r="CG58" s="494">
        <f>IF(Options!$D$107="Option I", (MonthlyCashflow!CH137)*$D$5, (MonthlyCashflow!CH135)*$D$5)</f>
        <v>0</v>
      </c>
      <c r="CH58" s="494">
        <f>IF(Options!$D$107="Option I", (MonthlyCashflow!CI137)*$D$5, (MonthlyCashflow!CI135)*$D$5)</f>
        <v>0</v>
      </c>
      <c r="CI58" s="494">
        <f>IF(Options!$D$107="Option I", (MonthlyCashflow!CJ137)*$D$5, (MonthlyCashflow!CJ135)*$D$5)</f>
        <v>0</v>
      </c>
      <c r="CJ58" s="494">
        <f>IF(Options!$D$107="Option I", (MonthlyCashflow!CK137)*$D$5, (MonthlyCashflow!CK135)*$D$5)</f>
        <v>0</v>
      </c>
      <c r="CK58" s="494">
        <f>IF(Options!$D$107="Option I", (MonthlyCashflow!CL137)*$D$5, (MonthlyCashflow!CL135)*$D$5)</f>
        <v>0</v>
      </c>
      <c r="CL58" s="494">
        <f>IF(Options!$D$107="Option I", (MonthlyCashflow!CM137)*$D$5, (MonthlyCashflow!CM135)*$D$5)</f>
        <v>0</v>
      </c>
      <c r="CM58" s="494">
        <f>IF(Options!$D$107="Option I", (MonthlyCashflow!CN137)*$D$5, (MonthlyCashflow!CN135)*$D$5)</f>
        <v>0</v>
      </c>
      <c r="CN58" s="494">
        <f>IF(Options!$D$107="Option I", (MonthlyCashflow!CO137)*$D$5, (MonthlyCashflow!CO135)*$D$5)</f>
        <v>0</v>
      </c>
      <c r="CO58" s="494">
        <f>IF(Options!$D$107="Option I", (MonthlyCashflow!CP137)*$D$5, (MonthlyCashflow!CP135)*$D$5)</f>
        <v>0</v>
      </c>
      <c r="CP58" s="494">
        <f>IF(Options!$D$107="Option I", (MonthlyCashflow!CQ137)*$D$5, (MonthlyCashflow!CQ135)*$D$5)</f>
        <v>0</v>
      </c>
      <c r="CQ58" s="494">
        <f>IF(Options!$D$107="Option I", (MonthlyCashflow!CR137)*$D$5, (MonthlyCashflow!CR135)*$D$5)</f>
        <v>0</v>
      </c>
      <c r="CR58" s="494">
        <f>IF(Options!$D$107="Option I", (MonthlyCashflow!CS137)*$D$5, (MonthlyCashflow!CS135)*$D$5)</f>
        <v>0</v>
      </c>
      <c r="CS58" s="494">
        <f>IF(Options!$D$107="Option I", (MonthlyCashflow!CT137)*$D$5, (MonthlyCashflow!CT135)*$D$5)</f>
        <v>0</v>
      </c>
      <c r="CT58" s="494">
        <f>IF(Options!$D$107="Option I", (MonthlyCashflow!CU137)*$D$5, (MonthlyCashflow!CU135)*$D$5)</f>
        <v>0</v>
      </c>
      <c r="CU58" s="494">
        <f>IF(Options!$D$107="Option I", (MonthlyCashflow!CV137)*$D$5, (MonthlyCashflow!CV135)*$D$5)</f>
        <v>0</v>
      </c>
      <c r="CV58" s="494">
        <f>IF(Options!$D$107="Option I", (MonthlyCashflow!CW137)*$D$5, (MonthlyCashflow!CW135)*$D$5)</f>
        <v>0</v>
      </c>
      <c r="CW58" s="494">
        <f>IF(Options!$D$107="Option I", (MonthlyCashflow!CX137)*$D$5, (MonthlyCashflow!CX135)*$D$5)</f>
        <v>0</v>
      </c>
      <c r="CX58" s="494">
        <f>IF(Options!$D$107="Option I", (MonthlyCashflow!CY137)*$D$5, (MonthlyCashflow!CY135)*$D$5)</f>
        <v>0</v>
      </c>
      <c r="CY58" s="494">
        <f>IF(Options!$D$107="Option I", (MonthlyCashflow!CZ137)*$D$5, (MonthlyCashflow!CZ135)*$D$5)</f>
        <v>0</v>
      </c>
      <c r="CZ58" s="575">
        <f>IF(Options!$D$107="Option I", (MonthlyCashflow!DA137)*$D$5, (MonthlyCashflow!DA135)*$D$5)</f>
        <v>0</v>
      </c>
      <c r="DA58" s="494">
        <f>IF(Options!$D$107="Option I", (MonthlyCashflow!DB137)*$D$5, (MonthlyCashflow!DB135)*$D$5)</f>
        <v>0</v>
      </c>
      <c r="DB58" s="557"/>
      <c r="DC58" s="557"/>
      <c r="DD58" s="557"/>
      <c r="DE58" s="557"/>
      <c r="DF58" s="557"/>
      <c r="DG58" s="557"/>
      <c r="DH58" s="557"/>
      <c r="DI58" s="557"/>
      <c r="DJ58" s="557"/>
      <c r="DK58" s="557"/>
      <c r="DL58" s="557"/>
      <c r="DM58" s="557"/>
      <c r="DN58" s="557"/>
      <c r="DO58" s="557"/>
      <c r="DP58" s="557"/>
      <c r="DQ58" s="557"/>
      <c r="DR58" s="557"/>
      <c r="DS58" s="557"/>
      <c r="DT58" s="557"/>
      <c r="DU58" s="557"/>
    </row>
    <row r="59" spans="1:169" x14ac:dyDescent="0.3">
      <c r="B59" s="38" t="s">
        <v>420</v>
      </c>
      <c r="D59" s="193">
        <f>SUM(F59:CZ59)</f>
        <v>119</v>
      </c>
      <c r="E59" s="7" t="s">
        <v>336</v>
      </c>
      <c r="F59" s="50">
        <f>IF(_xlfn.XLOOKUP(Options!$D$2, Options!$D$4:$M$4, Options!$D$94:$M$94)="DM+Deposit", IFERROR(_xlfn.XLOOKUP(F56,$J$18:$J$20,$K$18:$K$20)*$J$1,0),IFERROR(_xlfn.XLOOKUP(F56,$J$18:$J$20,$K$18:$K$20)*$D$20,0))</f>
        <v>39.662700000000001</v>
      </c>
      <c r="G59" s="50">
        <f>IF(_xlfn.XLOOKUP(Options!$D$2, Options!$D$4:$M$4, Options!$D$94:$M$94)="DM+Deposit", IFERROR(_xlfn.XLOOKUP(G56,$J$18:$J$20,$K$18:$K$20)*$J$1,0),IFERROR(_xlfn.XLOOKUP(G56,$J$18:$J$20,$K$18:$K$20)*$D$20,0))</f>
        <v>0</v>
      </c>
      <c r="H59" s="50">
        <f>IF(_xlfn.XLOOKUP(Options!$D$2, Options!$D$4:$M$4, Options!$D$94:$M$94)="DM+Deposit", IFERROR(_xlfn.XLOOKUP(H56,$J$18:$J$20,$K$18:$K$20)*$J$1,0),IFERROR(_xlfn.XLOOKUP(H56,$J$18:$J$20,$K$18:$K$20)*$D$20,0))</f>
        <v>79.337299999999999</v>
      </c>
      <c r="I59" s="50">
        <f>IF(_xlfn.XLOOKUP(Options!$D$2, Options!$D$4:$M$4, Options!$D$94:$M$94)="DM+Deposit", IFERROR(_xlfn.XLOOKUP(I56,$J$18:$J$20,$K$18:$K$20)*$J$1,0),IFERROR(_xlfn.XLOOKUP(I56,$J$18:$J$20,$K$18:$K$20)*$D$20,0))</f>
        <v>0</v>
      </c>
      <c r="J59" s="50">
        <f>IF(_xlfn.XLOOKUP(Options!$D$2, Options!$D$4:$M$4, Options!$D$94:$M$94)="DM+Deposit", IFERROR(_xlfn.XLOOKUP(J56,$J$18:$J$20,$K$18:$K$20)*$J$1,0),IFERROR(_xlfn.XLOOKUP(J56,$J$18:$J$20,$K$18:$K$20)*$D$20,0))</f>
        <v>0</v>
      </c>
      <c r="K59" s="50">
        <f>IF(_xlfn.XLOOKUP(Options!$D$2, Options!$D$4:$M$4, Options!$D$94:$M$94)="DM+Deposit", IFERROR(_xlfn.XLOOKUP(K56,$J$18:$J$20,$K$18:$K$20)*$J$1,0),IFERROR(_xlfn.XLOOKUP(K56,$J$18:$J$20,$K$18:$K$20)*$D$20,0))</f>
        <v>0</v>
      </c>
      <c r="L59" s="50">
        <f>IF(_xlfn.XLOOKUP(Options!$D$2, Options!$D$4:$M$4, Options!$D$94:$M$94)="DM+Deposit", IFERROR(_xlfn.XLOOKUP(L56,$J$18:$J$20,$K$18:$K$20)*$J$1,0),IFERROR(_xlfn.XLOOKUP(L56,$J$18:$J$20,$K$18:$K$20)*$D$20,0))</f>
        <v>0</v>
      </c>
      <c r="M59" s="50">
        <f>IF(_xlfn.XLOOKUP(Options!$D$2, Options!$D$4:$M$4, Options!$D$94:$M$94)="DM+Deposit", IFERROR(_xlfn.XLOOKUP(M56,$J$18:$J$20,$K$18:$K$20)*$J$1,0),IFERROR(_xlfn.XLOOKUP(M56,$J$18:$J$20,$K$18:$K$20)*$D$20,0))</f>
        <v>0</v>
      </c>
      <c r="N59" s="50">
        <f>IF(_xlfn.XLOOKUP(Options!$D$2, Options!$D$4:$M$4, Options!$D$94:$M$94)="DM+Deposit", IFERROR(_xlfn.XLOOKUP(N56,$J$18:$J$20,$K$18:$K$20)*$J$1,0),IFERROR(_xlfn.XLOOKUP(N56,$J$18:$J$20,$K$18:$K$20)*$D$20,0))</f>
        <v>0</v>
      </c>
      <c r="O59" s="50">
        <f>IF(_xlfn.XLOOKUP(Options!$D$2, Options!$D$4:$M$4, Options!$D$94:$M$94)="DM+Deposit", IFERROR(_xlfn.XLOOKUP(O56,$J$18:$J$20,$K$18:$K$20)*$J$1,0),IFERROR(_xlfn.XLOOKUP(O56,$J$18:$J$20,$K$18:$K$20)*$D$20,0))</f>
        <v>0</v>
      </c>
      <c r="P59" s="50">
        <f>IF(_xlfn.XLOOKUP(Options!$D$2, Options!$D$4:$M$4, Options!$D$94:$M$94)="DM+Deposit", IFERROR(_xlfn.XLOOKUP(P56,$J$18:$J$20,$K$18:$K$20)*$J$1,0),IFERROR(_xlfn.XLOOKUP(P56,$J$18:$J$20,$K$18:$K$20)*$D$20,0))</f>
        <v>0</v>
      </c>
      <c r="Q59" s="50">
        <f>IF(_xlfn.XLOOKUP(Options!$D$2, Options!$D$4:$M$4, Options!$D$94:$M$94)="DM+Deposit", IFERROR(_xlfn.XLOOKUP(Q56,$J$18:$J$20,$K$18:$K$20)*$J$1,0),IFERROR(_xlfn.XLOOKUP(Q56,$J$18:$J$20,$K$18:$K$20)*$D$20,0))</f>
        <v>0</v>
      </c>
      <c r="R59" s="50">
        <f>IF(_xlfn.XLOOKUP(Options!$D$2, Options!$D$4:$M$4, Options!$D$94:$M$94)="DM+Deposit", IFERROR(_xlfn.XLOOKUP(R56,$J$18:$J$20,$K$18:$K$20)*$J$1,0),IFERROR(_xlfn.XLOOKUP(R56,$J$18:$J$20,$K$18:$K$20)*$D$20,0))</f>
        <v>0</v>
      </c>
      <c r="S59" s="50">
        <f>IF(_xlfn.XLOOKUP(Options!$D$2, Options!$D$4:$M$4, Options!$D$94:$M$94)="DM+Deposit", IFERROR(_xlfn.XLOOKUP(S56,$J$18:$J$20,$K$18:$K$20)*$J$1,0),IFERROR(_xlfn.XLOOKUP(S56,$J$18:$J$20,$K$18:$K$20)*$D$20,0))</f>
        <v>0</v>
      </c>
      <c r="T59" s="50">
        <f>IF(_xlfn.XLOOKUP(Options!$D$2, Options!$D$4:$M$4, Options!$D$94:$M$94)="DM+Deposit", IFERROR(_xlfn.XLOOKUP(T56,$J$18:$J$20,$K$18:$K$20)*$J$1,0),IFERROR(_xlfn.XLOOKUP(T56,$J$18:$J$20,$K$18:$K$20)*$D$20,0))</f>
        <v>0</v>
      </c>
      <c r="U59" s="50">
        <f>IF(_xlfn.XLOOKUP(Options!$D$2, Options!$D$4:$M$4, Options!$D$94:$M$94)="DM+Deposit", IFERROR(_xlfn.XLOOKUP(U56,$J$18:$J$20,$K$18:$K$20)*$J$1,0),IFERROR(_xlfn.XLOOKUP(U56,$J$18:$J$20,$K$18:$K$20)*$D$20,0))</f>
        <v>0</v>
      </c>
      <c r="V59" s="50">
        <f>IF(_xlfn.XLOOKUP(Options!$D$2, Options!$D$4:$M$4, Options!$D$94:$M$94)="DM+Deposit", IFERROR(_xlfn.XLOOKUP(V56,$J$18:$J$20,$K$18:$K$20)*$J$1,0),IFERROR(_xlfn.XLOOKUP(V56,$J$18:$J$20,$K$18:$K$20)*$D$20,0))</f>
        <v>0</v>
      </c>
      <c r="W59" s="50">
        <f>IF(_xlfn.XLOOKUP(Options!$D$2, Options!$D$4:$M$4, Options!$D$94:$M$94)="DM+Deposit", IFERROR(_xlfn.XLOOKUP(W56,$J$18:$J$20,$K$18:$K$20)*$J$1,0),IFERROR(_xlfn.XLOOKUP(W56,$J$18:$J$20,$K$18:$K$20)*$D$20,0))</f>
        <v>0</v>
      </c>
      <c r="X59" s="50">
        <f>IF(_xlfn.XLOOKUP(Options!$D$2, Options!$D$4:$M$4, Options!$D$94:$M$94)="DM+Deposit", IFERROR(_xlfn.XLOOKUP(X56,$J$18:$J$20,$K$18:$K$20)*$J$1,0),IFERROR(_xlfn.XLOOKUP(X56,$J$18:$J$20,$K$18:$K$20)*$D$20,0))</f>
        <v>0</v>
      </c>
      <c r="Y59" s="50">
        <f>IF(_xlfn.XLOOKUP(Options!$D$2, Options!$D$4:$M$4, Options!$D$94:$M$94)="DM+Deposit", IFERROR(_xlfn.XLOOKUP(Y56,$J$18:$J$20,$K$18:$K$20)*$J$1,0),IFERROR(_xlfn.XLOOKUP(Y56,$J$18:$J$20,$K$18:$K$20)*$D$20,0))</f>
        <v>0</v>
      </c>
      <c r="Z59" s="50">
        <f>IF(_xlfn.XLOOKUP(Options!$D$2, Options!$D$4:$M$4, Options!$D$94:$M$94)="DM+Deposit", IFERROR(_xlfn.XLOOKUP(Z56,$J$18:$J$20,$K$18:$K$20)*$J$1,0),IFERROR(_xlfn.XLOOKUP(Z56,$J$18:$J$20,$K$18:$K$20)*$D$20,0))</f>
        <v>0</v>
      </c>
      <c r="AA59" s="50">
        <f>IF(_xlfn.XLOOKUP(Options!$D$2, Options!$D$4:$M$4, Options!$D$94:$M$94)="DM+Deposit", IFERROR(_xlfn.XLOOKUP(AA56,$J$18:$J$20,$K$18:$K$20)*$J$1,0),IFERROR(_xlfn.XLOOKUP(AA56,$J$18:$J$20,$K$18:$K$20)*$D$20,0))</f>
        <v>0</v>
      </c>
      <c r="AB59" s="50">
        <f>IF(_xlfn.XLOOKUP(Options!$D$2, Options!$D$4:$M$4, Options!$D$94:$M$94)="DM+Deposit", IFERROR(_xlfn.XLOOKUP(AB56,$J$18:$J$20,$K$18:$K$20)*$J$1,0),IFERROR(_xlfn.XLOOKUP(AB56,$J$18:$J$20,$K$18:$K$20)*$D$20,0))</f>
        <v>0</v>
      </c>
      <c r="AC59" s="50">
        <f>IF(_xlfn.XLOOKUP(Options!$D$2, Options!$D$4:$M$4, Options!$D$94:$M$94)="DM+Deposit", IFERROR(_xlfn.XLOOKUP(AC56,$J$18:$J$20,$K$18:$K$20)*$J$1,0),IFERROR(_xlfn.XLOOKUP(AC56,$J$18:$J$20,$K$18:$K$20)*$D$20,0))</f>
        <v>0</v>
      </c>
      <c r="AD59" s="50">
        <f>IF(_xlfn.XLOOKUP(Options!$D$2, Options!$D$4:$M$4, Options!$D$94:$M$94)="DM+Deposit", IFERROR(_xlfn.XLOOKUP(AD56,$J$18:$J$20,$K$18:$K$20)*$J$1,0),IFERROR(_xlfn.XLOOKUP(AD56,$J$18:$J$20,$K$18:$K$20)*$D$20,0))</f>
        <v>0</v>
      </c>
      <c r="AE59" s="50">
        <f>IF(_xlfn.XLOOKUP(Options!$D$2, Options!$D$4:$M$4, Options!$D$94:$M$94)="DM+Deposit", IFERROR(_xlfn.XLOOKUP(AE56,$J$18:$J$20,$K$18:$K$20)*$J$1,0),IFERROR(_xlfn.XLOOKUP(AE56,$J$18:$J$20,$K$18:$K$20)*$D$20,0))</f>
        <v>0</v>
      </c>
      <c r="AF59" s="50">
        <f>IF(_xlfn.XLOOKUP(Options!$D$2, Options!$D$4:$M$4, Options!$D$94:$M$94)="DM+Deposit", IFERROR(_xlfn.XLOOKUP(AF56,$J$18:$J$20,$K$18:$K$20)*$J$1,0),IFERROR(_xlfn.XLOOKUP(AF56,$J$18:$J$20,$K$18:$K$20)*$D$20,0))</f>
        <v>0</v>
      </c>
      <c r="AG59" s="50">
        <f>IF(_xlfn.XLOOKUP(Options!$D$2, Options!$D$4:$M$4, Options!$D$94:$M$94)="DM+Deposit", IFERROR(_xlfn.XLOOKUP(AG56,$J$18:$J$20,$K$18:$K$20)*$J$1,0),IFERROR(_xlfn.XLOOKUP(AG56,$J$18:$J$20,$K$18:$K$20)*$D$20,0))</f>
        <v>0</v>
      </c>
      <c r="AH59" s="50">
        <f>IF(_xlfn.XLOOKUP(Options!$D$2, Options!$D$4:$M$4, Options!$D$94:$M$94)="DM+Deposit", IFERROR(_xlfn.XLOOKUP(AH56,$J$18:$J$20,$K$18:$K$20)*$J$1,0),IFERROR(_xlfn.XLOOKUP(AH56,$J$18:$J$20,$K$18:$K$20)*$D$20,0))</f>
        <v>0</v>
      </c>
      <c r="AI59" s="50">
        <f>IF(_xlfn.XLOOKUP(Options!$D$2, Options!$D$4:$M$4, Options!$D$94:$M$94)="DM+Deposit", IFERROR(_xlfn.XLOOKUP(AI56,$J$18:$J$20,$K$18:$K$20)*$J$1,0),IFERROR(_xlfn.XLOOKUP(AI56,$J$18:$J$20,$K$18:$K$20)*$D$20,0))</f>
        <v>0</v>
      </c>
      <c r="AJ59" s="50">
        <f>IF(_xlfn.XLOOKUP(Options!$D$2, Options!$D$4:$M$4, Options!$D$94:$M$94)="DM+Deposit", IFERROR(_xlfn.XLOOKUP(AJ56,$J$18:$J$20,$K$18:$K$20)*$J$1,0),IFERROR(_xlfn.XLOOKUP(AJ56,$J$18:$J$20,$K$18:$K$20)*$D$20,0))</f>
        <v>0</v>
      </c>
      <c r="AK59" s="50">
        <f>IF(_xlfn.XLOOKUP(Options!$D$2, Options!$D$4:$M$4, Options!$D$94:$M$94)="DM+Deposit", IFERROR(_xlfn.XLOOKUP(AK56,$J$18:$J$20,$K$18:$K$20)*$J$1,0),IFERROR(_xlfn.XLOOKUP(AK56,$J$18:$J$20,$K$18:$K$20)*$D$20,0))</f>
        <v>0</v>
      </c>
      <c r="AL59" s="50">
        <f>IF(_xlfn.XLOOKUP(Options!$D$2, Options!$D$4:$M$4, Options!$D$94:$M$94)="DM+Deposit", IFERROR(_xlfn.XLOOKUP(AL56,$J$18:$J$20,$K$18:$K$20)*$J$1,0),IFERROR(_xlfn.XLOOKUP(AL56,$J$18:$J$20,$K$18:$K$20)*$D$20,0))</f>
        <v>0</v>
      </c>
      <c r="AM59" s="50">
        <f>IF(_xlfn.XLOOKUP(Options!$D$2, Options!$D$4:$M$4, Options!$D$94:$M$94)="DM+Deposit", IFERROR(_xlfn.XLOOKUP(AM56,$J$18:$J$20,$K$18:$K$20)*$J$1,0),IFERROR(_xlfn.XLOOKUP(AM56,$J$18:$J$20,$K$18:$K$20)*$D$20,0))</f>
        <v>0</v>
      </c>
      <c r="AN59" s="50">
        <f>IF(_xlfn.XLOOKUP(Options!$D$2, Options!$D$4:$M$4, Options!$D$94:$M$94)="DM+Deposit", IFERROR(_xlfn.XLOOKUP(AN56,$J$18:$J$20,$K$18:$K$20)*$J$1,0),IFERROR(_xlfn.XLOOKUP(AN56,$J$18:$J$20,$K$18:$K$20)*$D$20,0))</f>
        <v>0</v>
      </c>
      <c r="AO59" s="50">
        <f>IF(_xlfn.XLOOKUP(Options!$D$2, Options!$D$4:$M$4, Options!$D$94:$M$94)="DM+Deposit", IFERROR(_xlfn.XLOOKUP(AO56,$J$18:$J$20,$K$18:$K$20)*$J$1,0),IFERROR(_xlfn.XLOOKUP(AO56,$J$18:$J$20,$K$18:$K$20)*$D$20,0))</f>
        <v>0</v>
      </c>
      <c r="AP59" s="50">
        <f>IF(_xlfn.XLOOKUP(Options!$D$2, Options!$D$4:$M$4, Options!$D$94:$M$94)="DM+Deposit", IFERROR(_xlfn.XLOOKUP(AP56,$J$18:$J$20,$K$18:$K$20)*$J$1,0),IFERROR(_xlfn.XLOOKUP(AP56,$J$18:$J$20,$K$18:$K$20)*$D$20,0))</f>
        <v>0</v>
      </c>
      <c r="AQ59" s="50">
        <f>IF(_xlfn.XLOOKUP(Options!$D$2, Options!$D$4:$M$4, Options!$D$94:$M$94)="DM+Deposit", IFERROR(_xlfn.XLOOKUP(AQ56,$J$18:$J$20,$K$18:$K$20)*$J$1,0),IFERROR(_xlfn.XLOOKUP(AQ56,$J$18:$J$20,$K$18:$K$20)*$D$20,0))</f>
        <v>0</v>
      </c>
      <c r="AR59" s="50">
        <f>IF(_xlfn.XLOOKUP(Options!$D$2, Options!$D$4:$M$4, Options!$D$94:$M$94)="DM+Deposit", IFERROR(_xlfn.XLOOKUP(AR56,$J$18:$J$20,$K$18:$K$20)*$J$1,0),IFERROR(_xlfn.XLOOKUP(AR56,$J$18:$J$20,$K$18:$K$20)*$D$20,0))</f>
        <v>0</v>
      </c>
      <c r="AS59" s="50">
        <f>IF(_xlfn.XLOOKUP(Options!$D$2, Options!$D$4:$M$4, Options!$D$94:$M$94)="DM+Deposit", IFERROR(_xlfn.XLOOKUP(AS56,$J$18:$J$20,$K$18:$K$20)*$J$1,0),IFERROR(_xlfn.XLOOKUP(AS56,$J$18:$J$20,$K$18:$K$20)*$D$20,0))</f>
        <v>0</v>
      </c>
      <c r="AT59" s="50">
        <f>IF(_xlfn.XLOOKUP(Options!$D$2, Options!$D$4:$M$4, Options!$D$94:$M$94)="DM+Deposit", IFERROR(_xlfn.XLOOKUP(AT56,$J$18:$J$20,$K$18:$K$20)*$J$1,0),IFERROR(_xlfn.XLOOKUP(AT56,$J$18:$J$20,$K$18:$K$20)*$D$20,0))</f>
        <v>0</v>
      </c>
      <c r="AU59" s="50">
        <f>IF(_xlfn.XLOOKUP(Options!$D$2, Options!$D$4:$M$4, Options!$D$94:$M$94)="DM+Deposit", IFERROR(_xlfn.XLOOKUP(AU56,$J$18:$J$20,$K$18:$K$20)*$J$1,0),IFERROR(_xlfn.XLOOKUP(AU56,$J$18:$J$20,$K$18:$K$20)*$D$20,0))</f>
        <v>0</v>
      </c>
      <c r="AV59" s="50">
        <f>IF(_xlfn.XLOOKUP(Options!$D$2, Options!$D$4:$M$4, Options!$D$94:$M$94)="DM+Deposit", IFERROR(_xlfn.XLOOKUP(AV56,$J$18:$J$20,$K$18:$K$20)*$J$1,0),IFERROR(_xlfn.XLOOKUP(AV56,$J$18:$J$20,$K$18:$K$20)*$D$20,0))</f>
        <v>0</v>
      </c>
      <c r="AW59" s="50">
        <f>IF(_xlfn.XLOOKUP(Options!$D$2, Options!$D$4:$M$4, Options!$D$94:$M$94)="DM+Deposit", IFERROR(_xlfn.XLOOKUP(AW56,$J$18:$J$20,$K$18:$K$20)*$J$1,0),IFERROR(_xlfn.XLOOKUP(AW56,$J$18:$J$20,$K$18:$K$20)*$D$20,0))</f>
        <v>0</v>
      </c>
      <c r="AX59" s="50">
        <f>IF(_xlfn.XLOOKUP(Options!$D$2, Options!$D$4:$M$4, Options!$D$94:$M$94)="DM+Deposit", IFERROR(_xlfn.XLOOKUP(AX56,$J$18:$J$20,$K$18:$K$20)*$J$1,0),IFERROR(_xlfn.XLOOKUP(AX56,$J$18:$J$20,$K$18:$K$20)*$D$20,0))</f>
        <v>0</v>
      </c>
      <c r="AY59" s="50">
        <f>IF(_xlfn.XLOOKUP(Options!$D$2, Options!$D$4:$M$4, Options!$D$94:$M$94)="DM+Deposit", IFERROR(_xlfn.XLOOKUP(AY56,$J$18:$J$20,$K$18:$K$20)*$J$1,0),IFERROR(_xlfn.XLOOKUP(AY56,$J$18:$J$20,$K$18:$K$20)*$D$20,0))</f>
        <v>0</v>
      </c>
      <c r="AZ59" s="50">
        <f>IF(_xlfn.XLOOKUP(Options!$D$2, Options!$D$4:$M$4, Options!$D$94:$M$94)="DM+Deposit", IFERROR(_xlfn.XLOOKUP(AZ56,$J$18:$J$20,$K$18:$K$20)*$J$1,0),IFERROR(_xlfn.XLOOKUP(AZ56,$J$18:$J$20,$K$18:$K$20)*$D$20,0))</f>
        <v>0</v>
      </c>
      <c r="BA59" s="50">
        <f>IF(_xlfn.XLOOKUP(Options!$D$2, Options!$D$4:$M$4, Options!$D$94:$M$94)="DM+Deposit", IFERROR(_xlfn.XLOOKUP(BA56,$J$18:$J$20,$K$18:$K$20)*$J$1,0),IFERROR(_xlfn.XLOOKUP(BA56,$J$18:$J$20,$K$18:$K$20)*$D$20,0))</f>
        <v>0</v>
      </c>
      <c r="BB59" s="50">
        <f>IF(_xlfn.XLOOKUP(Options!$D$2, Options!$D$4:$M$4, Options!$D$94:$M$94)="DM+Deposit", IFERROR(_xlfn.XLOOKUP(BB56,$J$18:$J$20,$K$18:$K$20)*$J$1,0),IFERROR(_xlfn.XLOOKUP(BB56,$J$18:$J$20,$K$18:$K$20)*$D$20,0))</f>
        <v>0</v>
      </c>
      <c r="BC59" s="50">
        <f>IF(_xlfn.XLOOKUP(Options!$D$2, Options!$D$4:$M$4, Options!$D$94:$M$94)="DM+Deposit", IFERROR(_xlfn.XLOOKUP(BC56,$J$18:$J$20,$K$18:$K$20)*$J$1,0),IFERROR(_xlfn.XLOOKUP(BC56,$J$18:$J$20,$K$18:$K$20)*$D$20,0))</f>
        <v>0</v>
      </c>
      <c r="BD59" s="50">
        <f>IF(_xlfn.XLOOKUP(Options!$D$2, Options!$D$4:$M$4, Options!$D$94:$M$94)="DM+Deposit", IFERROR(_xlfn.XLOOKUP(BD56,$J$18:$J$20,$K$18:$K$20)*$J$1,0),IFERROR(_xlfn.XLOOKUP(BD56,$J$18:$J$20,$K$18:$K$20)*$D$20,0))</f>
        <v>0</v>
      </c>
      <c r="BE59" s="50">
        <f>IF(_xlfn.XLOOKUP(Options!$D$2, Options!$D$4:$M$4, Options!$D$94:$M$94)="DM+Deposit", IFERROR(_xlfn.XLOOKUP(BE56,$J$18:$J$20,$K$18:$K$20)*$J$1,0),IFERROR(_xlfn.XLOOKUP(BE56,$J$18:$J$20,$K$18:$K$20)*$D$20,0))</f>
        <v>0</v>
      </c>
      <c r="BF59" s="50">
        <f>IF(_xlfn.XLOOKUP(Options!$D$2, Options!$D$4:$M$4, Options!$D$94:$M$94)="DM+Deposit", IFERROR(_xlfn.XLOOKUP(BF56,$J$18:$J$20,$K$18:$K$20)*$J$1,0),IFERROR(_xlfn.XLOOKUP(BF56,$J$18:$J$20,$K$18:$K$20)*$D$20,0))</f>
        <v>0</v>
      </c>
      <c r="BG59" s="50">
        <f>IF(_xlfn.XLOOKUP(Options!$D$2, Options!$D$4:$M$4, Options!$D$94:$M$94)="DM+Deposit", IFERROR(_xlfn.XLOOKUP(BG56,$J$18:$J$20,$K$18:$K$20)*$J$1,0),IFERROR(_xlfn.XLOOKUP(BG56,$J$18:$J$20,$K$18:$K$20)*$D$20,0))</f>
        <v>0</v>
      </c>
      <c r="BH59" s="50">
        <f>IF(_xlfn.XLOOKUP(Options!$D$2, Options!$D$4:$M$4, Options!$D$94:$M$94)="DM+Deposit", IFERROR(_xlfn.XLOOKUP(BH56,$J$18:$J$20,$K$18:$K$20)*$J$1,0),IFERROR(_xlfn.XLOOKUP(BH56,$J$18:$J$20,$K$18:$K$20)*$D$20,0))</f>
        <v>0</v>
      </c>
      <c r="BI59" s="50">
        <f>IF(_xlfn.XLOOKUP(Options!$D$2, Options!$D$4:$M$4, Options!$D$94:$M$94)="DM+Deposit", IFERROR(_xlfn.XLOOKUP(BI56,$J$18:$J$20,$K$18:$K$20)*$J$1,0),IFERROR(_xlfn.XLOOKUP(BI56,$J$18:$J$20,$K$18:$K$20)*$D$20,0))</f>
        <v>0</v>
      </c>
      <c r="BJ59" s="50">
        <f>IF(_xlfn.XLOOKUP(Options!$D$2, Options!$D$4:$M$4, Options!$D$94:$M$94)="DM+Deposit", IFERROR(_xlfn.XLOOKUP(BJ56,$J$18:$J$20,$K$18:$K$20)*$J$1,0),IFERROR(_xlfn.XLOOKUP(BJ56,$J$18:$J$20,$K$18:$K$20)*$D$20,0))</f>
        <v>0</v>
      </c>
      <c r="BK59" s="50">
        <f>IF(_xlfn.XLOOKUP(Options!$D$2, Options!$D$4:$M$4, Options!$D$94:$M$94)="DM+Deposit", IFERROR(_xlfn.XLOOKUP(BK56,$J$18:$J$20,$K$18:$K$20)*$J$1,0),IFERROR(_xlfn.XLOOKUP(BK56,$J$18:$J$20,$K$18:$K$20)*$D$20,0))</f>
        <v>0</v>
      </c>
      <c r="BL59" s="50">
        <f>IF(_xlfn.XLOOKUP(Options!$D$2, Options!$D$4:$M$4, Options!$D$94:$M$94)="DM+Deposit", IFERROR(_xlfn.XLOOKUP(BL56,$J$18:$J$20,$K$18:$K$20)*$J$1,0),IFERROR(_xlfn.XLOOKUP(BL56,$J$18:$J$20,$K$18:$K$20)*$D$20,0))</f>
        <v>0</v>
      </c>
      <c r="BM59" s="50">
        <f>IF(_xlfn.XLOOKUP(Options!$D$2, Options!$D$4:$M$4, Options!$D$94:$M$94)="DM+Deposit", IFERROR(_xlfn.XLOOKUP(BM56,$J$18:$J$20,$K$18:$K$20)*$J$1,0),IFERROR(_xlfn.XLOOKUP(BM56,$J$18:$J$20,$K$18:$K$20)*$D$20,0))</f>
        <v>0</v>
      </c>
      <c r="BN59" s="50">
        <f>IF(_xlfn.XLOOKUP(Options!$D$2, Options!$D$4:$M$4, Options!$D$94:$M$94)="DM+Deposit", IFERROR(_xlfn.XLOOKUP(BN56,$J$18:$J$20,$K$18:$K$20)*$J$1,0),IFERROR(_xlfn.XLOOKUP(BN56,$J$18:$J$20,$K$18:$K$20)*$D$20,0))</f>
        <v>0</v>
      </c>
      <c r="BO59" s="50">
        <f>IF(_xlfn.XLOOKUP(Options!$D$2, Options!$D$4:$M$4, Options!$D$94:$M$94)="DM+Deposit", IFERROR(_xlfn.XLOOKUP(BO56,$J$18:$J$20,$K$18:$K$20)*$J$1,0),IFERROR(_xlfn.XLOOKUP(BO56,$J$18:$J$20,$K$18:$K$20)*$D$20,0))</f>
        <v>0</v>
      </c>
      <c r="BP59" s="50">
        <f>IF(_xlfn.XLOOKUP(Options!$D$2, Options!$D$4:$M$4, Options!$D$94:$M$94)="DM+Deposit", IFERROR(_xlfn.XLOOKUP(BP56,$J$18:$J$20,$K$18:$K$20)*$J$1,0),IFERROR(_xlfn.XLOOKUP(BP56,$J$18:$J$20,$K$18:$K$20)*$D$20,0))</f>
        <v>0</v>
      </c>
      <c r="BQ59" s="50">
        <f>IF(_xlfn.XLOOKUP(Options!$D$2, Options!$D$4:$M$4, Options!$D$94:$M$94)="DM+Deposit", IFERROR(_xlfn.XLOOKUP(BQ56,$J$18:$J$20,$K$18:$K$20)*$J$1,0),IFERROR(_xlfn.XLOOKUP(BQ56,$J$18:$J$20,$K$18:$K$20)*$D$20,0))</f>
        <v>0</v>
      </c>
      <c r="BR59" s="50">
        <f>IF(_xlfn.XLOOKUP(Options!$D$2, Options!$D$4:$M$4, Options!$D$94:$M$94)="DM+Deposit", IFERROR(_xlfn.XLOOKUP(BR56,$J$18:$J$20,$K$18:$K$20)*$J$1,0),IFERROR(_xlfn.XLOOKUP(BR56,$J$18:$J$20,$K$18:$K$20)*$D$20,0))</f>
        <v>0</v>
      </c>
      <c r="BS59" s="50">
        <f>IF(_xlfn.XLOOKUP(Options!$D$2, Options!$D$4:$M$4, Options!$D$94:$M$94)="DM+Deposit", IFERROR(_xlfn.XLOOKUP(BS56,$J$18:$J$20,$K$18:$K$20)*$J$1,0),IFERROR(_xlfn.XLOOKUP(BS56,$J$18:$J$20,$K$18:$K$20)*$D$20,0))</f>
        <v>0</v>
      </c>
      <c r="BT59" s="50">
        <f>IF(_xlfn.XLOOKUP(Options!$D$2, Options!$D$4:$M$4, Options!$D$94:$M$94)="DM+Deposit", IFERROR(_xlfn.XLOOKUP(BT56,$J$18:$J$20,$K$18:$K$20)*$J$1,0),IFERROR(_xlfn.XLOOKUP(BT56,$J$18:$J$20,$K$18:$K$20)*$D$20,0))</f>
        <v>0</v>
      </c>
      <c r="BU59" s="50">
        <f>IF(_xlfn.XLOOKUP(Options!$D$2, Options!$D$4:$M$4, Options!$D$94:$M$94)="DM+Deposit", IFERROR(_xlfn.XLOOKUP(BU56,$J$18:$J$20,$K$18:$K$20)*$J$1,0),IFERROR(_xlfn.XLOOKUP(BU56,$J$18:$J$20,$K$18:$K$20)*$D$20,0))</f>
        <v>0</v>
      </c>
      <c r="BV59" s="50">
        <f>IF(_xlfn.XLOOKUP(Options!$D$2, Options!$D$4:$M$4, Options!$D$94:$M$94)="DM+Deposit", IFERROR(_xlfn.XLOOKUP(BV56,$J$18:$J$20,$K$18:$K$20)*$J$1,0),IFERROR(_xlfn.XLOOKUP(BV56,$J$18:$J$20,$K$18:$K$20)*$D$20,0))</f>
        <v>0</v>
      </c>
      <c r="BW59" s="50">
        <f>IF(_xlfn.XLOOKUP(Options!$D$2, Options!$D$4:$M$4, Options!$D$94:$M$94)="DM+Deposit", IFERROR(_xlfn.XLOOKUP(BW56,$J$18:$J$20,$K$18:$K$20)*$J$1,0),IFERROR(_xlfn.XLOOKUP(BW56,$J$18:$J$20,$K$18:$K$20)*$D$20,0))</f>
        <v>0</v>
      </c>
      <c r="BX59" s="50">
        <f>IF(_xlfn.XLOOKUP(Options!$D$2, Options!$D$4:$M$4, Options!$D$94:$M$94)="DM+Deposit", IFERROR(_xlfn.XLOOKUP(BX56,$J$18:$J$20,$K$18:$K$20)*$J$1,0),IFERROR(_xlfn.XLOOKUP(BX56,$J$18:$J$20,$K$18:$K$20)*$D$20,0))</f>
        <v>0</v>
      </c>
      <c r="BY59" s="50">
        <f>IF(_xlfn.XLOOKUP(Options!$D$2, Options!$D$4:$M$4, Options!$D$94:$M$94)="DM+Deposit", IFERROR(_xlfn.XLOOKUP(BY56,$J$18:$J$20,$K$18:$K$20)*$J$1,0),IFERROR(_xlfn.XLOOKUP(BY56,$J$18:$J$20,$K$18:$K$20)*$D$20,0))</f>
        <v>0</v>
      </c>
      <c r="BZ59" s="50">
        <f>IF(_xlfn.XLOOKUP(Options!$D$2, Options!$D$4:$M$4, Options!$D$94:$M$94)="DM+Deposit", IFERROR(_xlfn.XLOOKUP(BZ56,$J$18:$J$20,$K$18:$K$20)*$J$1,0),IFERROR(_xlfn.XLOOKUP(BZ56,$J$18:$J$20,$K$18:$K$20)*$D$20,0))</f>
        <v>0</v>
      </c>
      <c r="CA59" s="50">
        <f>IF(_xlfn.XLOOKUP(Options!$D$2, Options!$D$4:$M$4, Options!$D$94:$M$94)="DM+Deposit", IFERROR(_xlfn.XLOOKUP(CA56,$J$18:$J$20,$K$18:$K$20)*$J$1,0),IFERROR(_xlfn.XLOOKUP(CA56,$J$18:$J$20,$K$18:$K$20)*$D$20,0))</f>
        <v>0</v>
      </c>
      <c r="CB59" s="50">
        <f>IF(_xlfn.XLOOKUP(Options!$D$2, Options!$D$4:$M$4, Options!$D$94:$M$94)="DM+Deposit", IFERROR(_xlfn.XLOOKUP(CB56,$J$18:$J$20,$K$18:$K$20)*$J$1,0),IFERROR(_xlfn.XLOOKUP(CB56,$J$18:$J$20,$K$18:$K$20)*$D$20,0))</f>
        <v>0</v>
      </c>
      <c r="CC59" s="50">
        <f>IF(_xlfn.XLOOKUP(Options!$D$2, Options!$D$4:$M$4, Options!$D$94:$M$94)="DM+Deposit", IFERROR(_xlfn.XLOOKUP(CC56,$J$18:$J$20,$K$18:$K$20)*$J$1,0),IFERROR(_xlfn.XLOOKUP(CC56,$J$18:$J$20,$K$18:$K$20)*$D$20,0))</f>
        <v>0</v>
      </c>
      <c r="CD59" s="50">
        <f>IF(_xlfn.XLOOKUP(Options!$D$2, Options!$D$4:$M$4, Options!$D$94:$M$94)="DM+Deposit", IFERROR(_xlfn.XLOOKUP(CD56,$J$18:$J$20,$K$18:$K$20)*$J$1,0),IFERROR(_xlfn.XLOOKUP(CD56,$J$18:$J$20,$K$18:$K$20)*$D$20,0))</f>
        <v>0</v>
      </c>
      <c r="CE59" s="50">
        <f>IF(_xlfn.XLOOKUP(Options!$D$2, Options!$D$4:$M$4, Options!$D$94:$M$94)="DM+Deposit", IFERROR(_xlfn.XLOOKUP(CE56,$J$18:$J$20,$K$18:$K$20)*$J$1,0),IFERROR(_xlfn.XLOOKUP(CE56,$J$18:$J$20,$K$18:$K$20)*$D$20,0))</f>
        <v>0</v>
      </c>
      <c r="CF59" s="50">
        <f>IF(_xlfn.XLOOKUP(Options!$D$2, Options!$D$4:$M$4, Options!$D$94:$M$94)="DM+Deposit", IFERROR(_xlfn.XLOOKUP(CF56,$J$18:$J$20,$K$18:$K$20)*$J$1,0),IFERROR(_xlfn.XLOOKUP(CF56,$J$18:$J$20,$K$18:$K$20)*$D$20,0))</f>
        <v>0</v>
      </c>
      <c r="CG59" s="50">
        <f>IF(_xlfn.XLOOKUP(Options!$D$2, Options!$D$4:$M$4, Options!$D$94:$M$94)="DM+Deposit", IFERROR(_xlfn.XLOOKUP(CG56,$J$18:$J$20,$K$18:$K$20)*$J$1,0),IFERROR(_xlfn.XLOOKUP(CG56,$J$18:$J$20,$K$18:$K$20)*$D$20,0))</f>
        <v>0</v>
      </c>
      <c r="CH59" s="50">
        <f>IF(_xlfn.XLOOKUP(Options!$D$2, Options!$D$4:$M$4, Options!$D$94:$M$94)="DM+Deposit", IFERROR(_xlfn.XLOOKUP(CH56,$J$18:$J$20,$K$18:$K$20)*$J$1,0),IFERROR(_xlfn.XLOOKUP(CH56,$J$18:$J$20,$K$18:$K$20)*$D$20,0))</f>
        <v>0</v>
      </c>
      <c r="CI59" s="50">
        <f>IF(_xlfn.XLOOKUP(Options!$D$2, Options!$D$4:$M$4, Options!$D$94:$M$94)="DM+Deposit", IFERROR(_xlfn.XLOOKUP(CI56,$J$18:$J$20,$K$18:$K$20)*$J$1,0),IFERROR(_xlfn.XLOOKUP(CI56,$J$18:$J$20,$K$18:$K$20)*$D$20,0))</f>
        <v>0</v>
      </c>
      <c r="CJ59" s="50">
        <f>IF(_xlfn.XLOOKUP(Options!$D$2, Options!$D$4:$M$4, Options!$D$94:$M$94)="DM+Deposit", IFERROR(_xlfn.XLOOKUP(CJ56,$J$18:$J$20,$K$18:$K$20)*$J$1,0),IFERROR(_xlfn.XLOOKUP(CJ56,$J$18:$J$20,$K$18:$K$20)*$D$20,0))</f>
        <v>0</v>
      </c>
      <c r="CK59" s="50">
        <f>IF(_xlfn.XLOOKUP(Options!$D$2, Options!$D$4:$M$4, Options!$D$94:$M$94)="DM+Deposit", IFERROR(_xlfn.XLOOKUP(CK56,$J$18:$J$20,$K$18:$K$20)*$J$1,0),IFERROR(_xlfn.XLOOKUP(CK56,$J$18:$J$20,$K$18:$K$20)*$D$20,0))</f>
        <v>0</v>
      </c>
      <c r="CL59" s="50">
        <f>IF(_xlfn.XLOOKUP(Options!$D$2, Options!$D$4:$M$4, Options!$D$94:$M$94)="DM+Deposit", IFERROR(_xlfn.XLOOKUP(CL56,$J$18:$J$20,$K$18:$K$20)*$J$1,0),IFERROR(_xlfn.XLOOKUP(CL56,$J$18:$J$20,$K$18:$K$20)*$D$20,0))</f>
        <v>0</v>
      </c>
      <c r="CM59" s="50">
        <f>IF(_xlfn.XLOOKUP(Options!$D$2, Options!$D$4:$M$4, Options!$D$94:$M$94)="DM+Deposit", IFERROR(_xlfn.XLOOKUP(CM56,$J$18:$J$20,$K$18:$K$20)*$J$1,0),IFERROR(_xlfn.XLOOKUP(CM56,$J$18:$J$20,$K$18:$K$20)*$D$20,0))</f>
        <v>0</v>
      </c>
      <c r="CN59" s="50">
        <f>IF(_xlfn.XLOOKUP(Options!$D$2, Options!$D$4:$M$4, Options!$D$94:$M$94)="DM+Deposit", IFERROR(_xlfn.XLOOKUP(CN56,$J$18:$J$20,$K$18:$K$20)*$J$1,0),IFERROR(_xlfn.XLOOKUP(CN56,$J$18:$J$20,$K$18:$K$20)*$D$20,0))</f>
        <v>0</v>
      </c>
      <c r="CO59" s="50">
        <f>IF(_xlfn.XLOOKUP(Options!$D$2, Options!$D$4:$M$4, Options!$D$94:$M$94)="DM+Deposit", IFERROR(_xlfn.XLOOKUP(CO56,$J$18:$J$20,$K$18:$K$20)*$J$1,0),IFERROR(_xlfn.XLOOKUP(CO56,$J$18:$J$20,$K$18:$K$20)*$D$20,0))</f>
        <v>0</v>
      </c>
      <c r="CP59" s="50">
        <f>IF(_xlfn.XLOOKUP(Options!$D$2, Options!$D$4:$M$4, Options!$D$94:$M$94)="DM+Deposit", IFERROR(_xlfn.XLOOKUP(CP56,$J$18:$J$20,$K$18:$K$20)*$J$1,0),IFERROR(_xlfn.XLOOKUP(CP56,$J$18:$J$20,$K$18:$K$20)*$D$20,0))</f>
        <v>0</v>
      </c>
      <c r="CQ59" s="50">
        <f>IF(_xlfn.XLOOKUP(Options!$D$2, Options!$D$4:$M$4, Options!$D$94:$M$94)="DM+Deposit", IFERROR(_xlfn.XLOOKUP(CQ56,$J$18:$J$20,$K$18:$K$20)*$J$1,0),IFERROR(_xlfn.XLOOKUP(CQ56,$J$18:$J$20,$K$18:$K$20)*$D$20,0))</f>
        <v>0</v>
      </c>
      <c r="CR59" s="50">
        <f>IF(_xlfn.XLOOKUP(Options!$D$2, Options!$D$4:$M$4, Options!$D$94:$M$94)="DM+Deposit", IFERROR(_xlfn.XLOOKUP(CR56,$J$18:$J$20,$K$18:$K$20)*$J$1,0),IFERROR(_xlfn.XLOOKUP(CR56,$J$18:$J$20,$K$18:$K$20)*$D$20,0))</f>
        <v>0</v>
      </c>
      <c r="CS59" s="50">
        <f>IF(_xlfn.XLOOKUP(Options!$D$2, Options!$D$4:$M$4, Options!$D$94:$M$94)="DM+Deposit", IFERROR(_xlfn.XLOOKUP(CS56,$J$18:$J$20,$K$18:$K$20)*$J$1,0),IFERROR(_xlfn.XLOOKUP(CS56,$J$18:$J$20,$K$18:$K$20)*$D$20,0))</f>
        <v>0</v>
      </c>
      <c r="CT59" s="50">
        <f>IF(_xlfn.XLOOKUP(Options!$D$2, Options!$D$4:$M$4, Options!$D$94:$M$94)="DM+Deposit", IFERROR(_xlfn.XLOOKUP(CT56,$J$18:$J$20,$K$18:$K$20)*$J$1,0),IFERROR(_xlfn.XLOOKUP(CT56,$J$18:$J$20,$K$18:$K$20)*$D$20,0))</f>
        <v>0</v>
      </c>
      <c r="CU59" s="50">
        <f>IF(_xlfn.XLOOKUP(Options!$D$2, Options!$D$4:$M$4, Options!$D$94:$M$94)="DM+Deposit", IFERROR(_xlfn.XLOOKUP(CU56,$J$18:$J$20,$K$18:$K$20)*$J$1,0),IFERROR(_xlfn.XLOOKUP(CU56,$J$18:$J$20,$K$18:$K$20)*$D$20,0))</f>
        <v>0</v>
      </c>
      <c r="CV59" s="50">
        <f>IF(_xlfn.XLOOKUP(Options!$D$2, Options!$D$4:$M$4, Options!$D$94:$M$94)="DM+Deposit", IFERROR(_xlfn.XLOOKUP(CV56,$J$18:$J$20,$K$18:$K$20)*$J$1,0),IFERROR(_xlfn.XLOOKUP(CV56,$J$18:$J$20,$K$18:$K$20)*$D$20,0))</f>
        <v>0</v>
      </c>
      <c r="CW59" s="50">
        <f>IF(_xlfn.XLOOKUP(Options!$D$2, Options!$D$4:$M$4, Options!$D$94:$M$94)="DM+Deposit", IFERROR(_xlfn.XLOOKUP(CW56,$J$18:$J$20,$K$18:$K$20)*$J$1,0),IFERROR(_xlfn.XLOOKUP(CW56,$J$18:$J$20,$K$18:$K$20)*$D$20,0))</f>
        <v>0</v>
      </c>
      <c r="CX59" s="50">
        <f>IF(_xlfn.XLOOKUP(Options!$D$2, Options!$D$4:$M$4, Options!$D$94:$M$94)="DM+Deposit", IFERROR(_xlfn.XLOOKUP(CX56,$J$18:$J$20,$K$18:$K$20)*$J$1,0),IFERROR(_xlfn.XLOOKUP(CX56,$J$18:$J$20,$K$18:$K$20)*$D$20,0))</f>
        <v>0</v>
      </c>
      <c r="CY59" s="50">
        <f>IF(_xlfn.XLOOKUP(Options!$D$2, Options!$D$4:$M$4, Options!$D$94:$M$94)="DM+Deposit", IFERROR(_xlfn.XLOOKUP(CY56,$J$18:$J$20,$K$18:$K$20)*$J$1,0),IFERROR(_xlfn.XLOOKUP(CY56,$J$18:$J$20,$K$18:$K$20)*$D$20,0))</f>
        <v>0</v>
      </c>
      <c r="CZ59" s="50">
        <f>IF(_xlfn.XLOOKUP(Options!$D$2, Options!$D$4:$M$4, Options!$D$94:$M$94)="DM+Deposit", IFERROR(_xlfn.XLOOKUP(CZ56,$J$18:$J$20,$K$18:$K$20)*$J$1,0),IFERROR(_xlfn.XLOOKUP(CZ56,$J$18:$J$20,$K$18:$K$20)*$D$20,0))</f>
        <v>0</v>
      </c>
    </row>
    <row r="60" spans="1:169" x14ac:dyDescent="0.3">
      <c r="B60" s="38" t="s">
        <v>476</v>
      </c>
      <c r="D60" s="193">
        <f>SUM(F60:CZ60)</f>
        <v>0</v>
      </c>
      <c r="E60" s="7" t="s">
        <v>336</v>
      </c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  <c r="BF60" s="50"/>
      <c r="BG60" s="50"/>
      <c r="BH60" s="50"/>
      <c r="BI60" s="50"/>
      <c r="BJ60" s="50"/>
      <c r="BK60" s="50"/>
      <c r="BL60" s="50"/>
      <c r="BM60" s="50"/>
      <c r="BN60" s="50"/>
      <c r="BO60" s="50"/>
      <c r="BP60" s="50"/>
      <c r="BQ60" s="50"/>
      <c r="BR60" s="50"/>
      <c r="BS60" s="50"/>
      <c r="BT60" s="50"/>
      <c r="BU60" s="50"/>
      <c r="BV60" s="50"/>
      <c r="BW60" s="50"/>
      <c r="BX60" s="50"/>
      <c r="BY60" s="50"/>
      <c r="BZ60" s="50"/>
      <c r="CA60" s="50"/>
      <c r="CB60" s="50"/>
      <c r="CC60" s="50"/>
      <c r="CD60" s="50"/>
      <c r="CE60" s="50"/>
      <c r="CF60" s="50"/>
      <c r="CG60" s="50"/>
      <c r="CH60" s="50"/>
      <c r="CI60" s="50"/>
      <c r="CJ60" s="50"/>
      <c r="CK60" s="50"/>
      <c r="CL60" s="50"/>
      <c r="CM60" s="50"/>
      <c r="CN60" s="50"/>
      <c r="CO60" s="50"/>
      <c r="CP60" s="50"/>
      <c r="CQ60" s="50"/>
      <c r="CR60" s="50"/>
      <c r="CS60" s="50"/>
      <c r="CT60" s="50"/>
      <c r="CU60" s="50"/>
      <c r="CV60" s="50"/>
      <c r="CW60" s="50"/>
      <c r="CX60" s="50"/>
      <c r="CY60" s="50"/>
      <c r="CZ60" s="546"/>
    </row>
    <row r="61" spans="1:169" x14ac:dyDescent="0.3">
      <c r="B61" s="38" t="s">
        <v>584</v>
      </c>
      <c r="D61" s="193">
        <f>SUM(F61:CZ61)</f>
        <v>300</v>
      </c>
      <c r="F61" s="50" cm="1">
        <f t="array" ref="F61:FM61">IF(_xlfn.XLOOKUP(Options!$D$2,Options!$D$4:$M$4,Options!$D$94:$M$94)="DM",ConstructionDebt!G21:FN21,IF(_xlfn.XLOOKUP(Options!$D$2,Options!$D$4:$M$4,Options!$D$94:$M$94)="DM+Deposit",ConstructionDebt!G36:FN36,IF(_xlfn.XLOOKUP(Options!$D$2,Options!$D$4:$M$4,Options!$D$94:$M$94)="Own Development",ConstructionDebt!G52:FO52,0)))</f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50">
        <v>150</v>
      </c>
      <c r="S61" s="50">
        <v>1.625</v>
      </c>
      <c r="T61" s="50">
        <v>1.6426041666666666</v>
      </c>
      <c r="U61" s="50">
        <v>1.660399045138889</v>
      </c>
      <c r="V61" s="50">
        <v>1.678386701461227</v>
      </c>
      <c r="W61" s="50">
        <v>1.6965692240603902</v>
      </c>
      <c r="X61" s="50">
        <v>1.7149487239877113</v>
      </c>
      <c r="Y61" s="50">
        <v>1.7335273351642446</v>
      </c>
      <c r="Z61" s="50">
        <v>1.7523072146285239</v>
      </c>
      <c r="AA61" s="50">
        <v>1.7712905427869996</v>
      </c>
      <c r="AB61" s="50">
        <v>1.7904795236671922</v>
      </c>
      <c r="AC61" s="50">
        <v>1.8098763851735866</v>
      </c>
      <c r="AD61" s="50">
        <v>131.12461113726457</v>
      </c>
      <c r="AE61" s="50">
        <v>0</v>
      </c>
      <c r="AF61" s="50">
        <v>0</v>
      </c>
      <c r="AG61" s="50">
        <v>0</v>
      </c>
      <c r="AH61" s="50">
        <v>0</v>
      </c>
      <c r="AI61" s="50">
        <v>0</v>
      </c>
      <c r="AJ61" s="50">
        <v>0</v>
      </c>
      <c r="AK61" s="50">
        <v>0</v>
      </c>
      <c r="AL61" s="50">
        <v>0</v>
      </c>
      <c r="AM61" s="50">
        <v>0</v>
      </c>
      <c r="AN61" s="50">
        <v>0</v>
      </c>
      <c r="AO61" s="50">
        <v>0</v>
      </c>
      <c r="AP61" s="50">
        <v>0</v>
      </c>
      <c r="AQ61" s="50">
        <v>0</v>
      </c>
      <c r="AR61" s="50">
        <v>0</v>
      </c>
      <c r="AS61" s="50">
        <v>0</v>
      </c>
      <c r="AT61" s="50">
        <v>0</v>
      </c>
      <c r="AU61" s="50">
        <v>0</v>
      </c>
      <c r="AV61" s="50">
        <v>0</v>
      </c>
      <c r="AW61" s="50">
        <v>0</v>
      </c>
      <c r="AX61" s="50">
        <v>0</v>
      </c>
      <c r="AY61" s="50">
        <v>0</v>
      </c>
      <c r="AZ61" s="50">
        <v>0</v>
      </c>
      <c r="BA61" s="50">
        <v>0</v>
      </c>
      <c r="BB61" s="50">
        <v>0</v>
      </c>
      <c r="BC61" s="50">
        <v>0</v>
      </c>
      <c r="BD61" s="50">
        <v>0</v>
      </c>
      <c r="BE61" s="50">
        <v>0</v>
      </c>
      <c r="BF61" s="50">
        <v>0</v>
      </c>
      <c r="BG61" s="50">
        <v>0</v>
      </c>
      <c r="BH61" s="50">
        <v>0</v>
      </c>
      <c r="BI61" s="50">
        <v>0</v>
      </c>
      <c r="BJ61" s="50">
        <v>0</v>
      </c>
      <c r="BK61" s="50">
        <v>0</v>
      </c>
      <c r="BL61" s="50">
        <v>0</v>
      </c>
      <c r="BM61" s="50">
        <v>0</v>
      </c>
      <c r="BN61" s="50">
        <v>0</v>
      </c>
      <c r="BO61" s="50">
        <v>0</v>
      </c>
      <c r="BP61" s="50">
        <v>0</v>
      </c>
      <c r="BQ61" s="50">
        <v>0</v>
      </c>
      <c r="BR61" s="50">
        <v>0</v>
      </c>
      <c r="BS61" s="50">
        <v>0</v>
      </c>
      <c r="BT61" s="50">
        <v>0</v>
      </c>
      <c r="BU61" s="50">
        <v>0</v>
      </c>
      <c r="BV61" s="50">
        <v>0</v>
      </c>
      <c r="BW61" s="50">
        <v>0</v>
      </c>
      <c r="BX61" s="50">
        <v>0</v>
      </c>
      <c r="BY61" s="50">
        <v>0</v>
      </c>
      <c r="BZ61" s="50">
        <v>0</v>
      </c>
      <c r="CA61" s="50">
        <v>0</v>
      </c>
      <c r="CB61" s="50">
        <v>0</v>
      </c>
      <c r="CC61" s="50">
        <v>0</v>
      </c>
      <c r="CD61" s="50">
        <v>0</v>
      </c>
      <c r="CE61" s="50">
        <v>0</v>
      </c>
      <c r="CF61" s="50">
        <v>0</v>
      </c>
      <c r="CG61" s="50">
        <v>0</v>
      </c>
      <c r="CH61" s="50">
        <v>0</v>
      </c>
      <c r="CI61" s="50">
        <v>0</v>
      </c>
      <c r="CJ61" s="50">
        <v>0</v>
      </c>
      <c r="CK61" s="50">
        <v>0</v>
      </c>
      <c r="CL61" s="50">
        <v>0</v>
      </c>
      <c r="CM61" s="50">
        <v>0</v>
      </c>
      <c r="CN61" s="50">
        <v>0</v>
      </c>
      <c r="CO61" s="50">
        <v>0</v>
      </c>
      <c r="CP61" s="50">
        <v>0</v>
      </c>
      <c r="CQ61" s="50">
        <v>0</v>
      </c>
      <c r="CR61" s="50">
        <v>0</v>
      </c>
      <c r="CS61" s="50">
        <v>0</v>
      </c>
      <c r="CT61" s="50">
        <v>0</v>
      </c>
      <c r="CU61" s="50">
        <v>0</v>
      </c>
      <c r="CV61" s="50">
        <v>0</v>
      </c>
      <c r="CW61" s="50">
        <v>0</v>
      </c>
      <c r="CX61" s="50">
        <v>0</v>
      </c>
      <c r="CY61" s="50">
        <v>0</v>
      </c>
      <c r="CZ61" s="546">
        <v>0</v>
      </c>
      <c r="DA61" s="50">
        <v>0</v>
      </c>
      <c r="DB61" s="50">
        <v>0</v>
      </c>
      <c r="DC61" s="50">
        <v>0</v>
      </c>
      <c r="DD61" s="50">
        <v>0</v>
      </c>
      <c r="DE61" s="50">
        <v>0</v>
      </c>
      <c r="DF61" s="50">
        <v>0</v>
      </c>
      <c r="DG61" s="50">
        <v>0</v>
      </c>
      <c r="DH61" s="50">
        <v>0</v>
      </c>
      <c r="DI61" s="50">
        <v>0</v>
      </c>
      <c r="DJ61" s="50">
        <v>0</v>
      </c>
      <c r="DK61" s="50">
        <v>0</v>
      </c>
      <c r="DL61" s="50">
        <v>0</v>
      </c>
      <c r="DM61" s="50">
        <v>0</v>
      </c>
      <c r="DN61" s="50">
        <v>0</v>
      </c>
      <c r="DO61" s="50">
        <v>0</v>
      </c>
      <c r="DP61" s="50">
        <v>0</v>
      </c>
      <c r="DQ61" s="50">
        <v>0</v>
      </c>
      <c r="DR61" s="50">
        <v>0</v>
      </c>
      <c r="DS61" s="50">
        <v>0</v>
      </c>
      <c r="DT61" s="50">
        <v>0</v>
      </c>
      <c r="DU61" s="50">
        <v>0</v>
      </c>
      <c r="DV61" s="50">
        <v>0</v>
      </c>
      <c r="DW61" s="50">
        <v>0</v>
      </c>
      <c r="DX61" s="50">
        <v>0</v>
      </c>
      <c r="DY61" s="50">
        <v>0</v>
      </c>
      <c r="DZ61" s="50">
        <v>0</v>
      </c>
      <c r="EA61" s="50">
        <v>0</v>
      </c>
      <c r="EB61" s="50">
        <v>0</v>
      </c>
      <c r="EC61" s="50">
        <v>0</v>
      </c>
      <c r="ED61" s="50">
        <v>0</v>
      </c>
      <c r="EE61" s="50">
        <v>0</v>
      </c>
      <c r="EF61" s="50">
        <v>0</v>
      </c>
      <c r="EG61" s="50">
        <v>0</v>
      </c>
      <c r="EH61" s="50">
        <v>0</v>
      </c>
      <c r="EI61" s="50">
        <v>0</v>
      </c>
      <c r="EJ61" s="50">
        <v>0</v>
      </c>
      <c r="EK61" s="50">
        <v>0</v>
      </c>
      <c r="EL61" s="50">
        <v>0</v>
      </c>
      <c r="EM61" s="50">
        <v>0</v>
      </c>
      <c r="EN61" s="50">
        <v>0</v>
      </c>
      <c r="EO61" s="50">
        <v>0</v>
      </c>
      <c r="EP61" s="50">
        <v>0</v>
      </c>
      <c r="EQ61" s="50">
        <v>0</v>
      </c>
      <c r="ER61" s="50">
        <v>0</v>
      </c>
      <c r="ES61" s="50">
        <v>0</v>
      </c>
      <c r="ET61" s="50">
        <v>0</v>
      </c>
      <c r="EU61" s="50">
        <v>0</v>
      </c>
      <c r="EV61" s="50">
        <v>0</v>
      </c>
      <c r="EW61" s="50">
        <v>0</v>
      </c>
      <c r="EX61" s="50">
        <v>0</v>
      </c>
      <c r="EY61" s="50">
        <v>0</v>
      </c>
      <c r="EZ61" s="50">
        <v>0</v>
      </c>
      <c r="FA61" s="50">
        <v>0</v>
      </c>
      <c r="FB61" s="50">
        <v>0</v>
      </c>
      <c r="FC61" s="50">
        <v>0</v>
      </c>
      <c r="FD61" s="50">
        <v>0</v>
      </c>
      <c r="FE61" s="50">
        <v>0</v>
      </c>
      <c r="FF61" s="50">
        <v>0</v>
      </c>
      <c r="FG61" s="50">
        <v>0</v>
      </c>
      <c r="FH61" s="50">
        <v>0</v>
      </c>
      <c r="FI61" s="50">
        <v>0</v>
      </c>
      <c r="FJ61" s="50">
        <v>0</v>
      </c>
      <c r="FK61" s="50">
        <v>0</v>
      </c>
      <c r="FL61" s="50">
        <v>0</v>
      </c>
      <c r="FM61" s="50">
        <v>0</v>
      </c>
    </row>
    <row r="62" spans="1:169" x14ac:dyDescent="0.3">
      <c r="B62" s="558" t="s">
        <v>350</v>
      </c>
      <c r="C62" s="572"/>
      <c r="D62" s="573">
        <f>SUM(F62:CZ62)</f>
        <v>8520.4149385940073</v>
      </c>
      <c r="E62" s="572"/>
      <c r="F62" s="574">
        <f>SUM(F58:F61)</f>
        <v>39.662700000000001</v>
      </c>
      <c r="G62" s="574">
        <f t="shared" ref="G62:BR62" si="28">SUM(G58:G61)</f>
        <v>0</v>
      </c>
      <c r="H62" s="574">
        <f t="shared" si="28"/>
        <v>79.337299999999999</v>
      </c>
      <c r="I62" s="574">
        <f t="shared" si="28"/>
        <v>0</v>
      </c>
      <c r="J62" s="574">
        <f t="shared" si="28"/>
        <v>0</v>
      </c>
      <c r="K62" s="574">
        <f t="shared" si="28"/>
        <v>0</v>
      </c>
      <c r="L62" s="574">
        <f t="shared" si="28"/>
        <v>0</v>
      </c>
      <c r="M62" s="574">
        <f t="shared" si="28"/>
        <v>0</v>
      </c>
      <c r="N62" s="574">
        <f t="shared" si="28"/>
        <v>22.785229514795649</v>
      </c>
      <c r="O62" s="574">
        <f t="shared" si="28"/>
        <v>22.785229514795649</v>
      </c>
      <c r="P62" s="574">
        <f t="shared" si="28"/>
        <v>22.785229514795649</v>
      </c>
      <c r="Q62" s="574">
        <f t="shared" si="28"/>
        <v>15.190153009863767</v>
      </c>
      <c r="R62" s="574">
        <f t="shared" si="28"/>
        <v>165.19015300986376</v>
      </c>
      <c r="S62" s="574">
        <f t="shared" si="28"/>
        <v>16.815153009863767</v>
      </c>
      <c r="T62" s="574">
        <f t="shared" si="28"/>
        <v>16.832757176530436</v>
      </c>
      <c r="U62" s="574">
        <f t="shared" si="28"/>
        <v>10.774490851057148</v>
      </c>
      <c r="V62" s="574">
        <f t="shared" si="28"/>
        <v>10.792478507379487</v>
      </c>
      <c r="W62" s="574">
        <f t="shared" si="28"/>
        <v>10.81066102997865</v>
      </c>
      <c r="X62" s="574">
        <f t="shared" si="28"/>
        <v>10.829040529905971</v>
      </c>
      <c r="Y62" s="574">
        <f t="shared" si="28"/>
        <v>10.847619141082506</v>
      </c>
      <c r="Z62" s="574">
        <f t="shared" si="28"/>
        <v>240.74404790315171</v>
      </c>
      <c r="AA62" s="574">
        <f t="shared" si="28"/>
        <v>38.227657766460034</v>
      </c>
      <c r="AB62" s="574">
        <f t="shared" si="28"/>
        <v>38.246846747340228</v>
      </c>
      <c r="AC62" s="574">
        <f t="shared" si="28"/>
        <v>231.68752526777854</v>
      </c>
      <c r="AD62" s="574">
        <f t="shared" si="28"/>
        <v>158.46688655501936</v>
      </c>
      <c r="AE62" s="574">
        <f t="shared" si="28"/>
        <v>229.87764888260494</v>
      </c>
      <c r="AF62" s="574">
        <f t="shared" si="28"/>
        <v>27.342275417754781</v>
      </c>
      <c r="AG62" s="574">
        <f t="shared" si="28"/>
        <v>20.051001973020171</v>
      </c>
      <c r="AH62" s="574">
        <f t="shared" si="28"/>
        <v>20.051001973020171</v>
      </c>
      <c r="AI62" s="574">
        <f t="shared" si="28"/>
        <v>20.051001973020171</v>
      </c>
      <c r="AJ62" s="574">
        <f t="shared" si="28"/>
        <v>133.47081111333625</v>
      </c>
      <c r="AK62" s="574">
        <f t="shared" si="28"/>
        <v>20.051001973020171</v>
      </c>
      <c r="AL62" s="574">
        <f t="shared" si="28"/>
        <v>302.58784795648603</v>
      </c>
      <c r="AM62" s="574">
        <f t="shared" si="28"/>
        <v>153.21801002615916</v>
      </c>
      <c r="AN62" s="574">
        <f t="shared" si="28"/>
        <v>153.21801002615916</v>
      </c>
      <c r="AO62" s="574">
        <f t="shared" si="28"/>
        <v>281.32163374267691</v>
      </c>
      <c r="AP62" s="574">
        <f t="shared" si="28"/>
        <v>38.279185584856691</v>
      </c>
      <c r="AQ62" s="574">
        <f t="shared" si="28"/>
        <v>281.32163374267691</v>
      </c>
      <c r="AR62" s="574">
        <f t="shared" si="28"/>
        <v>38.279185584856691</v>
      </c>
      <c r="AS62" s="574">
        <f t="shared" si="28"/>
        <v>27.342275417754777</v>
      </c>
      <c r="AT62" s="574">
        <f t="shared" si="28"/>
        <v>229.87764888260494</v>
      </c>
      <c r="AU62" s="574">
        <f t="shared" si="28"/>
        <v>27.342275417754777</v>
      </c>
      <c r="AV62" s="574">
        <f t="shared" si="28"/>
        <v>365.98141985098425</v>
      </c>
      <c r="AW62" s="574">
        <f t="shared" si="28"/>
        <v>27.342275417754777</v>
      </c>
      <c r="AX62" s="574">
        <f t="shared" si="28"/>
        <v>795.15387622300148</v>
      </c>
      <c r="AY62" s="574">
        <f t="shared" si="28"/>
        <v>137.92658932956297</v>
      </c>
      <c r="AZ62" s="574">
        <f t="shared" si="28"/>
        <v>137.92658932956297</v>
      </c>
      <c r="BA62" s="574">
        <f t="shared" si="28"/>
        <v>380.96903748738305</v>
      </c>
      <c r="BB62" s="574">
        <f t="shared" si="28"/>
        <v>16.405365250652867</v>
      </c>
      <c r="BC62" s="574">
        <f t="shared" si="28"/>
        <v>380.96903748738305</v>
      </c>
      <c r="BD62" s="574">
        <f t="shared" si="28"/>
        <v>16.405365250652867</v>
      </c>
      <c r="BE62" s="574">
        <f t="shared" si="28"/>
        <v>16.405365250652867</v>
      </c>
      <c r="BF62" s="574">
        <f t="shared" si="28"/>
        <v>259.44781340847305</v>
      </c>
      <c r="BG62" s="574">
        <f t="shared" si="28"/>
        <v>16.405365250652867</v>
      </c>
      <c r="BH62" s="574">
        <f t="shared" si="28"/>
        <v>463.60346986104196</v>
      </c>
      <c r="BI62" s="574">
        <f t="shared" si="28"/>
        <v>16.405365250652867</v>
      </c>
      <c r="BJ62" s="574">
        <f t="shared" si="28"/>
        <v>499.75603402451759</v>
      </c>
      <c r="BK62" s="574">
        <f t="shared" si="28"/>
        <v>182.28183611836508</v>
      </c>
      <c r="BL62" s="574">
        <f t="shared" si="28"/>
        <v>182.28183611836508</v>
      </c>
      <c r="BM62" s="574">
        <f t="shared" si="28"/>
        <v>0</v>
      </c>
      <c r="BN62" s="574">
        <f t="shared" si="28"/>
        <v>0</v>
      </c>
      <c r="BO62" s="574">
        <f t="shared" si="28"/>
        <v>0</v>
      </c>
      <c r="BP62" s="574">
        <f t="shared" si="28"/>
        <v>0</v>
      </c>
      <c r="BQ62" s="574">
        <f t="shared" si="28"/>
        <v>0</v>
      </c>
      <c r="BR62" s="574">
        <f t="shared" si="28"/>
        <v>364.56367223673016</v>
      </c>
      <c r="BS62" s="574">
        <f t="shared" ref="BS62:CZ62" si="29">SUM(BS58:BS61)</f>
        <v>0</v>
      </c>
      <c r="BT62" s="574">
        <f t="shared" si="29"/>
        <v>364.56367223673016</v>
      </c>
      <c r="BU62" s="574">
        <f t="shared" si="29"/>
        <v>0</v>
      </c>
      <c r="BV62" s="574">
        <f t="shared" si="29"/>
        <v>729.12734447346031</v>
      </c>
      <c r="BW62" s="574">
        <f t="shared" si="29"/>
        <v>0</v>
      </c>
      <c r="BX62" s="574">
        <f t="shared" si="29"/>
        <v>0</v>
      </c>
      <c r="BY62" s="574">
        <f t="shared" si="29"/>
        <v>0</v>
      </c>
      <c r="BZ62" s="574">
        <f t="shared" si="29"/>
        <v>0</v>
      </c>
      <c r="CA62" s="574">
        <f t="shared" si="29"/>
        <v>0</v>
      </c>
      <c r="CB62" s="574">
        <f t="shared" si="29"/>
        <v>0</v>
      </c>
      <c r="CC62" s="574">
        <f t="shared" si="29"/>
        <v>0</v>
      </c>
      <c r="CD62" s="574">
        <f t="shared" si="29"/>
        <v>0</v>
      </c>
      <c r="CE62" s="574">
        <f t="shared" si="29"/>
        <v>0</v>
      </c>
      <c r="CF62" s="574">
        <f t="shared" si="29"/>
        <v>0</v>
      </c>
      <c r="CG62" s="574">
        <f t="shared" si="29"/>
        <v>0</v>
      </c>
      <c r="CH62" s="574">
        <f t="shared" si="29"/>
        <v>0</v>
      </c>
      <c r="CI62" s="574">
        <f t="shared" si="29"/>
        <v>0</v>
      </c>
      <c r="CJ62" s="574">
        <f t="shared" si="29"/>
        <v>0</v>
      </c>
      <c r="CK62" s="574">
        <f t="shared" si="29"/>
        <v>0</v>
      </c>
      <c r="CL62" s="574">
        <f t="shared" si="29"/>
        <v>0</v>
      </c>
      <c r="CM62" s="574">
        <f t="shared" si="29"/>
        <v>0</v>
      </c>
      <c r="CN62" s="574">
        <f t="shared" si="29"/>
        <v>0</v>
      </c>
      <c r="CO62" s="574">
        <f t="shared" si="29"/>
        <v>0</v>
      </c>
      <c r="CP62" s="574">
        <f t="shared" si="29"/>
        <v>0</v>
      </c>
      <c r="CQ62" s="574">
        <f t="shared" si="29"/>
        <v>0</v>
      </c>
      <c r="CR62" s="574">
        <f t="shared" si="29"/>
        <v>0</v>
      </c>
      <c r="CS62" s="574">
        <f t="shared" si="29"/>
        <v>0</v>
      </c>
      <c r="CT62" s="574">
        <f t="shared" si="29"/>
        <v>0</v>
      </c>
      <c r="CU62" s="574">
        <f t="shared" si="29"/>
        <v>0</v>
      </c>
      <c r="CV62" s="574">
        <f t="shared" si="29"/>
        <v>0</v>
      </c>
      <c r="CW62" s="574">
        <f t="shared" si="29"/>
        <v>0</v>
      </c>
      <c r="CX62" s="574">
        <f t="shared" si="29"/>
        <v>0</v>
      </c>
      <c r="CY62" s="574">
        <f t="shared" si="29"/>
        <v>0</v>
      </c>
      <c r="CZ62" s="559">
        <f t="shared" si="29"/>
        <v>0</v>
      </c>
      <c r="DB62" s="45"/>
    </row>
    <row r="63" spans="1:169" x14ac:dyDescent="0.3">
      <c r="B63" s="560" t="s">
        <v>421</v>
      </c>
      <c r="C63" s="401"/>
      <c r="D63" s="402"/>
      <c r="E63" s="401"/>
      <c r="F63" s="521"/>
      <c r="G63" s="521"/>
      <c r="H63" s="521"/>
      <c r="I63" s="521"/>
      <c r="J63" s="521"/>
      <c r="K63" s="521"/>
      <c r="L63" s="521"/>
      <c r="M63" s="521"/>
      <c r="N63" s="52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  <c r="AW63" s="401"/>
      <c r="AX63" s="401"/>
      <c r="AY63" s="401"/>
      <c r="AZ63" s="401"/>
      <c r="BA63" s="401"/>
      <c r="BB63" s="401"/>
      <c r="BC63" s="401"/>
      <c r="BD63" s="401"/>
      <c r="BE63" s="401"/>
      <c r="BF63" s="401"/>
      <c r="BG63" s="401"/>
      <c r="BH63" s="401"/>
      <c r="BI63" s="401"/>
      <c r="BJ63" s="401"/>
      <c r="BK63" s="401"/>
      <c r="BL63" s="401"/>
      <c r="BM63" s="401"/>
      <c r="BN63" s="401"/>
      <c r="BO63" s="401"/>
      <c r="BP63" s="401"/>
      <c r="BQ63" s="401"/>
      <c r="BR63" s="401"/>
      <c r="BS63" s="401"/>
      <c r="BT63" s="401"/>
      <c r="BU63" s="401"/>
      <c r="BV63" s="401"/>
      <c r="BW63" s="401"/>
      <c r="BX63" s="401"/>
      <c r="BY63" s="401"/>
      <c r="BZ63" s="401"/>
      <c r="CA63" s="401"/>
      <c r="CB63" s="401"/>
      <c r="CC63" s="401"/>
      <c r="CD63" s="401"/>
      <c r="CE63" s="401"/>
      <c r="CF63" s="401"/>
      <c r="CG63" s="401"/>
      <c r="CH63" s="401"/>
      <c r="CI63" s="401"/>
      <c r="CJ63" s="401"/>
      <c r="CK63" s="401"/>
      <c r="CL63" s="401"/>
      <c r="CM63" s="401"/>
      <c r="CN63" s="401"/>
      <c r="CO63" s="401"/>
      <c r="CP63" s="401"/>
      <c r="CQ63" s="401"/>
      <c r="CR63" s="401"/>
      <c r="CS63" s="401"/>
      <c r="CT63" s="401"/>
      <c r="CU63" s="401"/>
      <c r="CV63" s="401"/>
      <c r="CW63" s="401"/>
      <c r="CX63" s="401"/>
      <c r="CY63" s="401"/>
      <c r="CZ63" s="556"/>
    </row>
    <row r="64" spans="1:169" x14ac:dyDescent="0.3">
      <c r="B64" s="38" t="s">
        <v>490</v>
      </c>
      <c r="D64" s="576">
        <f>SUM(F64:CZ64)</f>
        <v>119.00000000000004</v>
      </c>
      <c r="E64" s="576" t="s">
        <v>336</v>
      </c>
      <c r="F64" s="576">
        <f t="shared" ref="F64:AK64" si="30">IF(AND(EOMONTH($F$56, $J$22-1)&lt;=F56, EOMONTH($F$56, 58)&gt;=F56), $D$59/36, 0)</f>
        <v>0</v>
      </c>
      <c r="G64" s="576">
        <f t="shared" si="30"/>
        <v>0</v>
      </c>
      <c r="H64" s="576">
        <f t="shared" si="30"/>
        <v>0</v>
      </c>
      <c r="I64" s="576">
        <f t="shared" si="30"/>
        <v>0</v>
      </c>
      <c r="J64" s="576">
        <f t="shared" si="30"/>
        <v>0</v>
      </c>
      <c r="K64" s="576">
        <f t="shared" si="30"/>
        <v>0</v>
      </c>
      <c r="L64" s="576">
        <f t="shared" si="30"/>
        <v>0</v>
      </c>
      <c r="M64" s="576">
        <f t="shared" si="30"/>
        <v>0</v>
      </c>
      <c r="N64" s="576">
        <f t="shared" si="30"/>
        <v>0</v>
      </c>
      <c r="O64" s="576">
        <f t="shared" si="30"/>
        <v>0</v>
      </c>
      <c r="P64" s="576">
        <f t="shared" si="30"/>
        <v>0</v>
      </c>
      <c r="Q64" s="576">
        <f t="shared" si="30"/>
        <v>0</v>
      </c>
      <c r="R64" s="576">
        <f t="shared" si="30"/>
        <v>0</v>
      </c>
      <c r="S64" s="576">
        <f t="shared" si="30"/>
        <v>0</v>
      </c>
      <c r="T64" s="576">
        <f t="shared" si="30"/>
        <v>0</v>
      </c>
      <c r="U64" s="576">
        <f t="shared" si="30"/>
        <v>0</v>
      </c>
      <c r="V64" s="576">
        <f t="shared" si="30"/>
        <v>0</v>
      </c>
      <c r="W64" s="576">
        <f t="shared" si="30"/>
        <v>0</v>
      </c>
      <c r="X64" s="576">
        <f t="shared" si="30"/>
        <v>0</v>
      </c>
      <c r="Y64" s="576">
        <f t="shared" si="30"/>
        <v>0</v>
      </c>
      <c r="Z64" s="576">
        <f t="shared" si="30"/>
        <v>0</v>
      </c>
      <c r="AA64" s="576">
        <f t="shared" si="30"/>
        <v>0</v>
      </c>
      <c r="AB64" s="576">
        <f t="shared" si="30"/>
        <v>0</v>
      </c>
      <c r="AC64" s="576">
        <f t="shared" si="30"/>
        <v>3.3055555555555554</v>
      </c>
      <c r="AD64" s="576">
        <f t="shared" si="30"/>
        <v>3.3055555555555554</v>
      </c>
      <c r="AE64" s="576">
        <f t="shared" si="30"/>
        <v>3.3055555555555554</v>
      </c>
      <c r="AF64" s="576">
        <f t="shared" si="30"/>
        <v>3.3055555555555554</v>
      </c>
      <c r="AG64" s="576">
        <f t="shared" si="30"/>
        <v>3.3055555555555554</v>
      </c>
      <c r="AH64" s="576">
        <f t="shared" si="30"/>
        <v>3.3055555555555554</v>
      </c>
      <c r="AI64" s="576">
        <f t="shared" si="30"/>
        <v>3.3055555555555554</v>
      </c>
      <c r="AJ64" s="576">
        <f t="shared" si="30"/>
        <v>3.3055555555555554</v>
      </c>
      <c r="AK64" s="576">
        <f t="shared" si="30"/>
        <v>3.3055555555555554</v>
      </c>
      <c r="AL64" s="576">
        <f t="shared" ref="AL64:BQ64" si="31">IF(AND(EOMONTH($F$56, $J$22-1)&lt;=AL56, EOMONTH($F$56, 58)&gt;=AL56), $D$59/36, 0)</f>
        <v>3.3055555555555554</v>
      </c>
      <c r="AM64" s="576">
        <f t="shared" si="31"/>
        <v>3.3055555555555554</v>
      </c>
      <c r="AN64" s="576">
        <f t="shared" si="31"/>
        <v>3.3055555555555554</v>
      </c>
      <c r="AO64" s="576">
        <f t="shared" si="31"/>
        <v>3.3055555555555554</v>
      </c>
      <c r="AP64" s="576">
        <f t="shared" si="31"/>
        <v>3.3055555555555554</v>
      </c>
      <c r="AQ64" s="576">
        <f t="shared" si="31"/>
        <v>3.3055555555555554</v>
      </c>
      <c r="AR64" s="576">
        <f t="shared" si="31"/>
        <v>3.3055555555555554</v>
      </c>
      <c r="AS64" s="576">
        <f t="shared" si="31"/>
        <v>3.3055555555555554</v>
      </c>
      <c r="AT64" s="576">
        <f t="shared" si="31"/>
        <v>3.3055555555555554</v>
      </c>
      <c r="AU64" s="576">
        <f t="shared" si="31"/>
        <v>3.3055555555555554</v>
      </c>
      <c r="AV64" s="576">
        <f t="shared" si="31"/>
        <v>3.3055555555555554</v>
      </c>
      <c r="AW64" s="576">
        <f t="shared" si="31"/>
        <v>3.3055555555555554</v>
      </c>
      <c r="AX64" s="576">
        <f t="shared" si="31"/>
        <v>3.3055555555555554</v>
      </c>
      <c r="AY64" s="576">
        <f t="shared" si="31"/>
        <v>3.3055555555555554</v>
      </c>
      <c r="AZ64" s="576">
        <f t="shared" si="31"/>
        <v>3.3055555555555554</v>
      </c>
      <c r="BA64" s="576">
        <f t="shared" si="31"/>
        <v>3.3055555555555554</v>
      </c>
      <c r="BB64" s="576">
        <f t="shared" si="31"/>
        <v>3.3055555555555554</v>
      </c>
      <c r="BC64" s="576">
        <f t="shared" si="31"/>
        <v>3.3055555555555554</v>
      </c>
      <c r="BD64" s="576">
        <f t="shared" si="31"/>
        <v>3.3055555555555554</v>
      </c>
      <c r="BE64" s="576">
        <f t="shared" si="31"/>
        <v>3.3055555555555554</v>
      </c>
      <c r="BF64" s="576">
        <f t="shared" si="31"/>
        <v>3.3055555555555554</v>
      </c>
      <c r="BG64" s="576">
        <f t="shared" si="31"/>
        <v>3.3055555555555554</v>
      </c>
      <c r="BH64" s="576">
        <f t="shared" si="31"/>
        <v>3.3055555555555554</v>
      </c>
      <c r="BI64" s="576">
        <f t="shared" si="31"/>
        <v>3.3055555555555554</v>
      </c>
      <c r="BJ64" s="576">
        <f t="shared" si="31"/>
        <v>3.3055555555555554</v>
      </c>
      <c r="BK64" s="576">
        <f t="shared" si="31"/>
        <v>3.3055555555555554</v>
      </c>
      <c r="BL64" s="576">
        <f t="shared" si="31"/>
        <v>3.3055555555555554</v>
      </c>
      <c r="BM64" s="576">
        <f t="shared" si="31"/>
        <v>0</v>
      </c>
      <c r="BN64" s="576">
        <f t="shared" si="31"/>
        <v>0</v>
      </c>
      <c r="BO64" s="576">
        <f t="shared" si="31"/>
        <v>0</v>
      </c>
      <c r="BP64" s="576">
        <f t="shared" si="31"/>
        <v>0</v>
      </c>
      <c r="BQ64" s="576">
        <f t="shared" si="31"/>
        <v>0</v>
      </c>
      <c r="BR64" s="576">
        <f t="shared" ref="BR64:CZ64" si="32">IF(AND(EOMONTH($F$56, $J$22-1)&lt;=BR56, EOMONTH($F$56, 58)&gt;=BR56), $D$59/36, 0)</f>
        <v>0</v>
      </c>
      <c r="BS64" s="576">
        <f t="shared" si="32"/>
        <v>0</v>
      </c>
      <c r="BT64" s="576">
        <f t="shared" si="32"/>
        <v>0</v>
      </c>
      <c r="BU64" s="576">
        <f t="shared" si="32"/>
        <v>0</v>
      </c>
      <c r="BV64" s="576">
        <f t="shared" si="32"/>
        <v>0</v>
      </c>
      <c r="BW64" s="576">
        <f t="shared" si="32"/>
        <v>0</v>
      </c>
      <c r="BX64" s="576">
        <f t="shared" si="32"/>
        <v>0</v>
      </c>
      <c r="BY64" s="576">
        <f t="shared" si="32"/>
        <v>0</v>
      </c>
      <c r="BZ64" s="576">
        <f t="shared" si="32"/>
        <v>0</v>
      </c>
      <c r="CA64" s="576">
        <f t="shared" si="32"/>
        <v>0</v>
      </c>
      <c r="CB64" s="576">
        <f t="shared" si="32"/>
        <v>0</v>
      </c>
      <c r="CC64" s="576">
        <f t="shared" si="32"/>
        <v>0</v>
      </c>
      <c r="CD64" s="576">
        <f t="shared" si="32"/>
        <v>0</v>
      </c>
      <c r="CE64" s="576">
        <f t="shared" si="32"/>
        <v>0</v>
      </c>
      <c r="CF64" s="576">
        <f t="shared" si="32"/>
        <v>0</v>
      </c>
      <c r="CG64" s="576">
        <f t="shared" si="32"/>
        <v>0</v>
      </c>
      <c r="CH64" s="576">
        <f t="shared" si="32"/>
        <v>0</v>
      </c>
      <c r="CI64" s="576">
        <f t="shared" si="32"/>
        <v>0</v>
      </c>
      <c r="CJ64" s="576">
        <f t="shared" si="32"/>
        <v>0</v>
      </c>
      <c r="CK64" s="576">
        <f t="shared" si="32"/>
        <v>0</v>
      </c>
      <c r="CL64" s="576">
        <f t="shared" si="32"/>
        <v>0</v>
      </c>
      <c r="CM64" s="576">
        <f t="shared" si="32"/>
        <v>0</v>
      </c>
      <c r="CN64" s="576">
        <f t="shared" si="32"/>
        <v>0</v>
      </c>
      <c r="CO64" s="576">
        <f t="shared" si="32"/>
        <v>0</v>
      </c>
      <c r="CP64" s="576">
        <f t="shared" si="32"/>
        <v>0</v>
      </c>
      <c r="CQ64" s="576">
        <f t="shared" si="32"/>
        <v>0</v>
      </c>
      <c r="CR64" s="576">
        <f t="shared" si="32"/>
        <v>0</v>
      </c>
      <c r="CS64" s="576">
        <f t="shared" si="32"/>
        <v>0</v>
      </c>
      <c r="CT64" s="576">
        <f t="shared" si="32"/>
        <v>0</v>
      </c>
      <c r="CU64" s="576">
        <f t="shared" si="32"/>
        <v>0</v>
      </c>
      <c r="CV64" s="576">
        <f t="shared" si="32"/>
        <v>0</v>
      </c>
      <c r="CW64" s="576">
        <f t="shared" si="32"/>
        <v>0</v>
      </c>
      <c r="CX64" s="576">
        <f t="shared" si="32"/>
        <v>0</v>
      </c>
      <c r="CY64" s="576">
        <f t="shared" si="32"/>
        <v>0</v>
      </c>
      <c r="CZ64" s="577">
        <f t="shared" si="32"/>
        <v>0</v>
      </c>
      <c r="DA64" s="193"/>
    </row>
    <row r="65" spans="2:104" x14ac:dyDescent="0.3">
      <c r="B65" s="274" t="s">
        <v>729</v>
      </c>
      <c r="D65" s="576"/>
      <c r="E65" s="576"/>
      <c r="F65" s="576"/>
      <c r="G65" s="576"/>
      <c r="H65" s="576"/>
      <c r="I65" s="576"/>
      <c r="J65" s="576"/>
      <c r="K65" s="576"/>
      <c r="L65" s="576"/>
      <c r="M65" s="576"/>
      <c r="N65" s="576"/>
      <c r="O65" s="576"/>
      <c r="P65" s="576"/>
      <c r="Q65" s="576"/>
      <c r="R65" s="576"/>
      <c r="S65" s="576"/>
      <c r="T65" s="576"/>
      <c r="U65" s="576"/>
      <c r="V65" s="576"/>
      <c r="W65" s="576"/>
      <c r="X65" s="576"/>
      <c r="Y65" s="576"/>
      <c r="Z65" s="576"/>
      <c r="AA65" s="576"/>
      <c r="AB65" s="576"/>
      <c r="AC65" s="576"/>
      <c r="AD65" s="576"/>
      <c r="AE65" s="576"/>
      <c r="AF65" s="576"/>
      <c r="AG65" s="576"/>
      <c r="AH65" s="576"/>
      <c r="AI65" s="576"/>
      <c r="AJ65" s="576"/>
      <c r="AK65" s="576"/>
      <c r="AL65" s="576"/>
      <c r="AM65" s="576"/>
      <c r="AN65" s="576"/>
      <c r="AO65" s="576"/>
      <c r="AP65" s="576"/>
      <c r="AQ65" s="576"/>
      <c r="AR65" s="576"/>
      <c r="AS65" s="576"/>
      <c r="AT65" s="576"/>
      <c r="AU65" s="576"/>
      <c r="AV65" s="576"/>
      <c r="AW65" s="576"/>
      <c r="AX65" s="576"/>
      <c r="AY65" s="576"/>
      <c r="AZ65" s="576"/>
      <c r="BA65" s="576"/>
      <c r="BB65" s="576"/>
      <c r="BC65" s="576"/>
      <c r="BD65" s="576"/>
      <c r="BE65" s="576"/>
      <c r="BF65" s="576"/>
      <c r="BG65" s="576"/>
      <c r="BH65" s="576"/>
      <c r="BI65" s="576"/>
      <c r="BJ65" s="576"/>
      <c r="BK65" s="576"/>
      <c r="BL65" s="576"/>
      <c r="BM65" s="576"/>
      <c r="BN65" s="576"/>
      <c r="BO65" s="576"/>
      <c r="BP65" s="576"/>
      <c r="BQ65" s="576"/>
      <c r="BR65" s="576"/>
      <c r="BS65" s="576"/>
      <c r="BT65" s="576"/>
      <c r="BU65" s="576"/>
      <c r="BV65" s="576"/>
      <c r="BW65" s="576"/>
      <c r="BX65" s="576"/>
      <c r="BY65" s="576"/>
      <c r="BZ65" s="576"/>
      <c r="CA65" s="576"/>
      <c r="CB65" s="576"/>
      <c r="CC65" s="576"/>
      <c r="CD65" s="576"/>
      <c r="CE65" s="576"/>
      <c r="CF65" s="576"/>
      <c r="CG65" s="576"/>
      <c r="CH65" s="576"/>
      <c r="CI65" s="576"/>
      <c r="CJ65" s="576"/>
      <c r="CK65" s="576"/>
      <c r="CL65" s="576"/>
      <c r="CM65" s="576"/>
      <c r="CN65" s="576"/>
      <c r="CO65" s="576"/>
      <c r="CP65" s="576"/>
      <c r="CQ65" s="576"/>
      <c r="CR65" s="576"/>
      <c r="CS65" s="576"/>
      <c r="CT65" s="576"/>
      <c r="CU65" s="576"/>
      <c r="CV65" s="576"/>
      <c r="CW65" s="576"/>
      <c r="CX65" s="576"/>
      <c r="CY65" s="576"/>
      <c r="CZ65" s="577"/>
    </row>
    <row r="66" spans="2:104" x14ac:dyDescent="0.3">
      <c r="B66" s="38" t="s">
        <v>423</v>
      </c>
      <c r="D66" s="576">
        <f>SUM(F66:CZ66)</f>
        <v>1585.6041735873332</v>
      </c>
      <c r="E66" s="576"/>
      <c r="F66" s="576">
        <f>_xlfn.XLOOKUP(F56, MonthlyCashflow!G$155:FO$155,  MonthlyCashflow!G$158:FO$158)*$D$16</f>
        <v>1585.6041735873332</v>
      </c>
      <c r="G66" s="576">
        <f>_xlfn.XLOOKUP(G56, MonthlyCashflow!H$155:FP$155,  MonthlyCashflow!H$158:FP$158)*$D$16</f>
        <v>0</v>
      </c>
      <c r="H66" s="576">
        <f>_xlfn.XLOOKUP(H56, MonthlyCashflow!I$155:FQ$155,  MonthlyCashflow!I$158:FQ$158)*$D$16</f>
        <v>0</v>
      </c>
      <c r="I66" s="576">
        <f>_xlfn.XLOOKUP(I56, MonthlyCashflow!J$155:FR$155,  MonthlyCashflow!J$158:FR$158)*$D$16</f>
        <v>0</v>
      </c>
      <c r="J66" s="576">
        <f>_xlfn.XLOOKUP(J56, MonthlyCashflow!K$155:FS$155,  MonthlyCashflow!K$158:FS$158)*$D$16</f>
        <v>0</v>
      </c>
      <c r="K66" s="576">
        <f>_xlfn.XLOOKUP(K56, MonthlyCashflow!L$155:FT$155,  MonthlyCashflow!L$158:FT$158)*$D$16</f>
        <v>0</v>
      </c>
      <c r="L66" s="576">
        <f>_xlfn.XLOOKUP(L56, MonthlyCashflow!M$155:FU$155,  MonthlyCashflow!M$158:FU$158)*$D$16</f>
        <v>0</v>
      </c>
      <c r="M66" s="576">
        <f>_xlfn.XLOOKUP(M56, MonthlyCashflow!N$155:FV$155,  MonthlyCashflow!N$158:FV$158)*$D$16</f>
        <v>0</v>
      </c>
      <c r="N66" s="576">
        <f>_xlfn.XLOOKUP(N56, MonthlyCashflow!O$155:FW$155,  MonthlyCashflow!O$158:FW$158)*$D$16</f>
        <v>0</v>
      </c>
      <c r="O66" s="576">
        <f>_xlfn.XLOOKUP(O56, MonthlyCashflow!P$155:FX$155,  MonthlyCashflow!P$158:FX$158)*$D$16</f>
        <v>0</v>
      </c>
      <c r="P66" s="576">
        <f>_xlfn.XLOOKUP(P56, MonthlyCashflow!Q$155:FY$155,  MonthlyCashflow!Q$158:FY$158)*$D$16</f>
        <v>0</v>
      </c>
      <c r="Q66" s="576">
        <f>_xlfn.XLOOKUP(Q56, MonthlyCashflow!R$155:FZ$155,  MonthlyCashflow!R$158:FZ$158)*$D$16</f>
        <v>0</v>
      </c>
      <c r="R66" s="576">
        <f>_xlfn.XLOOKUP(R56, MonthlyCashflow!S$155:GA$155,  MonthlyCashflow!S$158:GA$158)*$D$16</f>
        <v>0</v>
      </c>
      <c r="S66" s="576">
        <f>_xlfn.XLOOKUP(S56, MonthlyCashflow!T$155:GB$155,  MonthlyCashflow!T$158:GB$158)*$D$16</f>
        <v>0</v>
      </c>
      <c r="T66" s="576">
        <f>_xlfn.XLOOKUP(T56, MonthlyCashflow!U$155:GC$155,  MonthlyCashflow!U$158:GC$158)*$D$16</f>
        <v>0</v>
      </c>
      <c r="U66" s="576">
        <f>_xlfn.XLOOKUP(U56, MonthlyCashflow!V$155:GD$155,  MonthlyCashflow!V$158:GD$158)*$D$16</f>
        <v>0</v>
      </c>
      <c r="V66" s="576">
        <f>_xlfn.XLOOKUP(V56, MonthlyCashflow!W$155:GE$155,  MonthlyCashflow!W$158:GE$158)*$D$16</f>
        <v>0</v>
      </c>
      <c r="W66" s="576">
        <f>_xlfn.XLOOKUP(W56, MonthlyCashflow!X$155:GF$155,  MonthlyCashflow!X$158:GF$158)*$D$16</f>
        <v>0</v>
      </c>
      <c r="X66" s="576">
        <f>_xlfn.XLOOKUP(X56, MonthlyCashflow!Y$155:GG$155,  MonthlyCashflow!Y$158:GG$158)*$D$16</f>
        <v>0</v>
      </c>
      <c r="Y66" s="576">
        <f>_xlfn.XLOOKUP(Y56, MonthlyCashflow!Z$155:GH$155,  MonthlyCashflow!Z$158:GH$158)*$D$16</f>
        <v>0</v>
      </c>
      <c r="Z66" s="576">
        <f>_xlfn.XLOOKUP(Z56, MonthlyCashflow!AA$155:GI$155,  MonthlyCashflow!AA$158:GI$158)*$D$16</f>
        <v>0</v>
      </c>
      <c r="AA66" s="576">
        <f>_xlfn.XLOOKUP(AA56, MonthlyCashflow!AB$155:GJ$155,  MonthlyCashflow!AB$158:GJ$158)*$D$16</f>
        <v>0</v>
      </c>
      <c r="AB66" s="576">
        <f>_xlfn.XLOOKUP(AB56, MonthlyCashflow!AC$155:GK$155,  MonthlyCashflow!AC$158:GK$158)*$D$16</f>
        <v>0</v>
      </c>
      <c r="AC66" s="576">
        <f>_xlfn.XLOOKUP(AC56, MonthlyCashflow!AD$155:GL$155,  MonthlyCashflow!AD$158:GL$158)*$D$16</f>
        <v>0</v>
      </c>
      <c r="AD66" s="576">
        <f>_xlfn.XLOOKUP(AD56, MonthlyCashflow!AE$155:GM$155,  MonthlyCashflow!AE$158:GM$158)*$D$16</f>
        <v>0</v>
      </c>
      <c r="AE66" s="576">
        <f>_xlfn.XLOOKUP(AE56, MonthlyCashflow!AF$155:GN$155,  MonthlyCashflow!AF$158:GN$158)*$D$16</f>
        <v>0</v>
      </c>
      <c r="AF66" s="576">
        <f>_xlfn.XLOOKUP(AF56, MonthlyCashflow!AG$155:GO$155,  MonthlyCashflow!AG$158:GO$158)*$D$16</f>
        <v>0</v>
      </c>
      <c r="AG66" s="576">
        <f>_xlfn.XLOOKUP(AG56, MonthlyCashflow!AH$155:GP$155,  MonthlyCashflow!AH$158:GP$158)*$D$16</f>
        <v>0</v>
      </c>
      <c r="AH66" s="576">
        <f>_xlfn.XLOOKUP(AH56, MonthlyCashflow!AI$155:GQ$155,  MonthlyCashflow!AI$158:GQ$158)*$D$16</f>
        <v>0</v>
      </c>
      <c r="AI66" s="576">
        <f>_xlfn.XLOOKUP(AI56, MonthlyCashflow!AJ$155:GR$155,  MonthlyCashflow!AJ$158:GR$158)*$D$16</f>
        <v>0</v>
      </c>
      <c r="AJ66" s="576">
        <f>_xlfn.XLOOKUP(AJ56, MonthlyCashflow!AK$155:GS$155,  MonthlyCashflow!AK$158:GS$158)*$D$16</f>
        <v>0</v>
      </c>
      <c r="AK66" s="576">
        <f>_xlfn.XLOOKUP(AK56, MonthlyCashflow!AL$155:GT$155,  MonthlyCashflow!AL$158:GT$158)*$D$16</f>
        <v>0</v>
      </c>
      <c r="AL66" s="576">
        <f>_xlfn.XLOOKUP(AL56, MonthlyCashflow!AM$155:GU$155,  MonthlyCashflow!AM$158:GU$158)*$D$16</f>
        <v>0</v>
      </c>
      <c r="AM66" s="576">
        <f>_xlfn.XLOOKUP(AM56, MonthlyCashflow!AN$155:GV$155,  MonthlyCashflow!AN$158:GV$158)*$D$16</f>
        <v>0</v>
      </c>
      <c r="AN66" s="576">
        <f>_xlfn.XLOOKUP(AN56, MonthlyCashflow!AO$155:GW$155,  MonthlyCashflow!AO$158:GW$158)*$D$16</f>
        <v>0</v>
      </c>
      <c r="AO66" s="576">
        <f>_xlfn.XLOOKUP(AO56, MonthlyCashflow!AP$155:GX$155,  MonthlyCashflow!AP$158:GX$158)*$D$16</f>
        <v>0</v>
      </c>
      <c r="AP66" s="576">
        <f>_xlfn.XLOOKUP(AP56, MonthlyCashflow!AQ$155:GY$155,  MonthlyCashflow!AQ$158:GY$158)*$D$16</f>
        <v>0</v>
      </c>
      <c r="AQ66" s="576">
        <f>_xlfn.XLOOKUP(AQ56, MonthlyCashflow!AR$155:GZ$155,  MonthlyCashflow!AR$158:GZ$158)*$D$16</f>
        <v>0</v>
      </c>
      <c r="AR66" s="576">
        <f>_xlfn.XLOOKUP(AR56, MonthlyCashflow!AS$155:HA$155,  MonthlyCashflow!AS$158:HA$158)*$D$16</f>
        <v>0</v>
      </c>
      <c r="AS66" s="576">
        <f>_xlfn.XLOOKUP(AS56, MonthlyCashflow!AT$155:HB$155,  MonthlyCashflow!AT$158:HB$158)*$D$16</f>
        <v>0</v>
      </c>
      <c r="AT66" s="576">
        <f>_xlfn.XLOOKUP(AT56, MonthlyCashflow!AU$155:HC$155,  MonthlyCashflow!AU$158:HC$158)*$D$16</f>
        <v>0</v>
      </c>
      <c r="AU66" s="576">
        <f>_xlfn.XLOOKUP(AU56, MonthlyCashflow!AV$155:HD$155,  MonthlyCashflow!AV$158:HD$158)*$D$16</f>
        <v>0</v>
      </c>
      <c r="AV66" s="576">
        <f>_xlfn.XLOOKUP(AV56, MonthlyCashflow!AW$155:HE$155,  MonthlyCashflow!AW$158:HE$158)*$D$16</f>
        <v>0</v>
      </c>
      <c r="AW66" s="576">
        <f>_xlfn.XLOOKUP(AW56, MonthlyCashflow!AX$155:HF$155,  MonthlyCashflow!AX$158:HF$158)*$D$16</f>
        <v>0</v>
      </c>
      <c r="AX66" s="576">
        <f>_xlfn.XLOOKUP(AX56, MonthlyCashflow!AY$155:HG$155,  MonthlyCashflow!AY$158:HG$158)*$D$16</f>
        <v>0</v>
      </c>
      <c r="AY66" s="576">
        <f>_xlfn.XLOOKUP(AY56, MonthlyCashflow!AZ$155:HH$155,  MonthlyCashflow!AZ$158:HH$158)*$D$16</f>
        <v>0</v>
      </c>
      <c r="AZ66" s="576">
        <f>_xlfn.XLOOKUP(AZ56, MonthlyCashflow!BA$155:HI$155,  MonthlyCashflow!BA$158:HI$158)*$D$16</f>
        <v>0</v>
      </c>
      <c r="BA66" s="576">
        <f>_xlfn.XLOOKUP(BA56, MonthlyCashflow!BB$155:HJ$155,  MonthlyCashflow!BB$158:HJ$158)*$D$16</f>
        <v>0</v>
      </c>
      <c r="BB66" s="576">
        <f>_xlfn.XLOOKUP(BB56, MonthlyCashflow!BC$155:HK$155,  MonthlyCashflow!BC$158:HK$158)*$D$16</f>
        <v>0</v>
      </c>
      <c r="BC66" s="576">
        <f>_xlfn.XLOOKUP(BC56, MonthlyCashflow!BD$155:HL$155,  MonthlyCashflow!BD$158:HL$158)*$D$16</f>
        <v>0</v>
      </c>
      <c r="BD66" s="576">
        <f>_xlfn.XLOOKUP(BD56, MonthlyCashflow!BE$155:HM$155,  MonthlyCashflow!BE$158:HM$158)*$D$16</f>
        <v>0</v>
      </c>
      <c r="BE66" s="576">
        <f>_xlfn.XLOOKUP(BE56, MonthlyCashflow!BF$155:HN$155,  MonthlyCashflow!BF$158:HN$158)*$D$16</f>
        <v>0</v>
      </c>
      <c r="BF66" s="576">
        <f>_xlfn.XLOOKUP(BF56, MonthlyCashflow!BG$155:HO$155,  MonthlyCashflow!BG$158:HO$158)*$D$16</f>
        <v>0</v>
      </c>
      <c r="BG66" s="576">
        <f>_xlfn.XLOOKUP(BG56, MonthlyCashflow!BH$155:HP$155,  MonthlyCashflow!BH$158:HP$158)*$D$16</f>
        <v>0</v>
      </c>
      <c r="BH66" s="576">
        <f>_xlfn.XLOOKUP(BH56, MonthlyCashflow!BI$155:HQ$155,  MonthlyCashflow!BI$158:HQ$158)*$D$16</f>
        <v>0</v>
      </c>
      <c r="BI66" s="576">
        <f>_xlfn.XLOOKUP(BI56, MonthlyCashflow!BJ$155:HR$155,  MonthlyCashflow!BJ$158:HR$158)*$D$16</f>
        <v>0</v>
      </c>
      <c r="BJ66" s="576">
        <f>_xlfn.XLOOKUP(BJ56, MonthlyCashflow!BK$155:HS$155,  MonthlyCashflow!BK$158:HS$158)*$D$16</f>
        <v>0</v>
      </c>
      <c r="BK66" s="576">
        <f>_xlfn.XLOOKUP(BK56, MonthlyCashflow!BL$155:HT$155,  MonthlyCashflow!BL$158:HT$158)*$D$16</f>
        <v>0</v>
      </c>
      <c r="BL66" s="576">
        <f>_xlfn.XLOOKUP(BL56, MonthlyCashflow!BM$155:HU$155,  MonthlyCashflow!BM$158:HU$158)*$D$16</f>
        <v>0</v>
      </c>
      <c r="BM66" s="576">
        <f>_xlfn.XLOOKUP(BM56, MonthlyCashflow!BN$155:HV$155,  MonthlyCashflow!BN$158:HV$158)*$D$16</f>
        <v>0</v>
      </c>
      <c r="BN66" s="576">
        <f>_xlfn.XLOOKUP(BN56, MonthlyCashflow!BO$155:HW$155,  MonthlyCashflow!BO$158:HW$158)*$D$16</f>
        <v>0</v>
      </c>
      <c r="BO66" s="576">
        <f>_xlfn.XLOOKUP(BO56, MonthlyCashflow!BP$155:HX$155,  MonthlyCashflow!BP$158:HX$158)*$D$16</f>
        <v>0</v>
      </c>
      <c r="BP66" s="576">
        <f>_xlfn.XLOOKUP(BP56, MonthlyCashflow!BQ$155:HY$155,  MonthlyCashflow!BQ$158:HY$158)*$D$16</f>
        <v>0</v>
      </c>
      <c r="BQ66" s="576">
        <f>_xlfn.XLOOKUP(BQ56, MonthlyCashflow!BR$155:HZ$155,  MonthlyCashflow!BR$158:HZ$158)*$D$16</f>
        <v>0</v>
      </c>
      <c r="BR66" s="576">
        <f>_xlfn.XLOOKUP(BR56, MonthlyCashflow!BS$155:IA$155,  MonthlyCashflow!BS$158:IA$158)*$D$16</f>
        <v>0</v>
      </c>
      <c r="BS66" s="576">
        <f>_xlfn.XLOOKUP(BS56, MonthlyCashflow!BT$155:IB$155,  MonthlyCashflow!BT$158:IB$158)*$D$16</f>
        <v>0</v>
      </c>
      <c r="BT66" s="576">
        <f>_xlfn.XLOOKUP(BT56, MonthlyCashflow!BU$155:IC$155,  MonthlyCashflow!BU$158:IC$158)*$D$16</f>
        <v>0</v>
      </c>
      <c r="BU66" s="576">
        <f>_xlfn.XLOOKUP(BU56, MonthlyCashflow!BV$155:ID$155,  MonthlyCashflow!BV$158:ID$158)*$D$16</f>
        <v>0</v>
      </c>
      <c r="BV66" s="576">
        <f>_xlfn.XLOOKUP(BV56, MonthlyCashflow!BW$155:IE$155,  MonthlyCashflow!BW$158:IE$158)*$D$16</f>
        <v>0</v>
      </c>
      <c r="BW66" s="576">
        <f>_xlfn.XLOOKUP(BW56, MonthlyCashflow!BX$155:IF$155,  MonthlyCashflow!BX$158:IF$158)*$D$16</f>
        <v>0</v>
      </c>
      <c r="BX66" s="576">
        <f>_xlfn.XLOOKUP(BX56, MonthlyCashflow!BY$155:IG$155,  MonthlyCashflow!BY$158:IG$158)*$D$16</f>
        <v>0</v>
      </c>
      <c r="BY66" s="576">
        <f>_xlfn.XLOOKUP(BY56, MonthlyCashflow!BZ$155:IH$155,  MonthlyCashflow!BZ$158:IH$158)*$D$16</f>
        <v>0</v>
      </c>
      <c r="BZ66" s="576">
        <f>_xlfn.XLOOKUP(BZ56, MonthlyCashflow!CA$155:II$155,  MonthlyCashflow!CA$158:II$158)*$D$16</f>
        <v>0</v>
      </c>
      <c r="CA66" s="576">
        <f>_xlfn.XLOOKUP(CA56, MonthlyCashflow!CB$155:IJ$155,  MonthlyCashflow!CB$158:IJ$158)*$D$16</f>
        <v>0</v>
      </c>
      <c r="CB66" s="576">
        <f>_xlfn.XLOOKUP(CB56, MonthlyCashflow!CC$155:IK$155,  MonthlyCashflow!CC$158:IK$158)*$D$16</f>
        <v>0</v>
      </c>
      <c r="CC66" s="576">
        <f>_xlfn.XLOOKUP(CC56, MonthlyCashflow!CD$155:IL$155,  MonthlyCashflow!CD$158:IL$158)*$D$16</f>
        <v>0</v>
      </c>
      <c r="CD66" s="576">
        <f>_xlfn.XLOOKUP(CD56, MonthlyCashflow!CE$155:IM$155,  MonthlyCashflow!CE$158:IM$158)*$D$16</f>
        <v>0</v>
      </c>
      <c r="CE66" s="576">
        <f>_xlfn.XLOOKUP(CE56, MonthlyCashflow!CF$155:IN$155,  MonthlyCashflow!CF$158:IN$158)*$D$16</f>
        <v>0</v>
      </c>
      <c r="CF66" s="576">
        <f>_xlfn.XLOOKUP(CF56, MonthlyCashflow!CG$155:IO$155,  MonthlyCashflow!CG$158:IO$158)*$D$16</f>
        <v>0</v>
      </c>
      <c r="CG66" s="576">
        <f>_xlfn.XLOOKUP(CG56, MonthlyCashflow!CH$155:IP$155,  MonthlyCashflow!CH$158:IP$158)*$D$16</f>
        <v>0</v>
      </c>
      <c r="CH66" s="576">
        <f>_xlfn.XLOOKUP(CH56, MonthlyCashflow!CI$155:IQ$155,  MonthlyCashflow!CI$158:IQ$158)*$D$16</f>
        <v>0</v>
      </c>
      <c r="CI66" s="576">
        <f>_xlfn.XLOOKUP(CI56, MonthlyCashflow!CJ$155:IR$155,  MonthlyCashflow!CJ$158:IR$158)*$D$16</f>
        <v>0</v>
      </c>
      <c r="CJ66" s="576">
        <f>_xlfn.XLOOKUP(CJ56, MonthlyCashflow!CK$155:IS$155,  MonthlyCashflow!CK$158:IS$158)*$D$16</f>
        <v>0</v>
      </c>
      <c r="CK66" s="576">
        <f>_xlfn.XLOOKUP(CK56, MonthlyCashflow!CL$155:IT$155,  MonthlyCashflow!CL$158:IT$158)*$D$16</f>
        <v>0</v>
      </c>
      <c r="CL66" s="576">
        <f>_xlfn.XLOOKUP(CL56, MonthlyCashflow!CM$155:IU$155,  MonthlyCashflow!CM$158:IU$158)*$D$16</f>
        <v>0</v>
      </c>
      <c r="CM66" s="576">
        <f>_xlfn.XLOOKUP(CM56, MonthlyCashflow!CN$155:IV$155,  MonthlyCashflow!CN$158:IV$158)*$D$16</f>
        <v>0</v>
      </c>
      <c r="CN66" s="576">
        <f>_xlfn.XLOOKUP(CN56, MonthlyCashflow!CO$155:IW$155,  MonthlyCashflow!CO$158:IW$158)*$D$16</f>
        <v>0</v>
      </c>
      <c r="CO66" s="576">
        <f>_xlfn.XLOOKUP(CO56, MonthlyCashflow!CP$155:IX$155,  MonthlyCashflow!CP$158:IX$158)*$D$16</f>
        <v>0</v>
      </c>
      <c r="CP66" s="576">
        <f>_xlfn.XLOOKUP(CP56, MonthlyCashflow!CQ$155:IY$155,  MonthlyCashflow!CQ$158:IY$158)*$D$16</f>
        <v>0</v>
      </c>
      <c r="CQ66" s="576">
        <f>_xlfn.XLOOKUP(CQ56, MonthlyCashflow!CR$155:IZ$155,  MonthlyCashflow!CR$158:IZ$158)*$D$16</f>
        <v>0</v>
      </c>
      <c r="CR66" s="576">
        <f>_xlfn.XLOOKUP(CR56, MonthlyCashflow!CS$155:JA$155,  MonthlyCashflow!CS$158:JA$158)*$D$16</f>
        <v>0</v>
      </c>
      <c r="CS66" s="576">
        <f>_xlfn.XLOOKUP(CS56, MonthlyCashflow!CT$155:JB$155,  MonthlyCashflow!CT$158:JB$158)*$D$16</f>
        <v>0</v>
      </c>
      <c r="CT66" s="576">
        <f>_xlfn.XLOOKUP(CT56, MonthlyCashflow!CU$155:JC$155,  MonthlyCashflow!CU$158:JC$158)*$D$16</f>
        <v>0</v>
      </c>
      <c r="CU66" s="576">
        <f>_xlfn.XLOOKUP(CU56, MonthlyCashflow!CV$155:JD$155,  MonthlyCashflow!CV$158:JD$158)*$D$16</f>
        <v>0</v>
      </c>
      <c r="CV66" s="576">
        <f>_xlfn.XLOOKUP(CV56, MonthlyCashflow!CW$155:JE$155,  MonthlyCashflow!CW$158:JE$158)*$D$16</f>
        <v>0</v>
      </c>
      <c r="CW66" s="576">
        <f>_xlfn.XLOOKUP(CW56, MonthlyCashflow!CX$155:JF$155,  MonthlyCashflow!CX$158:JF$158)*$D$16</f>
        <v>0</v>
      </c>
      <c r="CX66" s="576">
        <f>_xlfn.XLOOKUP(CX56, MonthlyCashflow!CY$155:JG$155,  MonthlyCashflow!CY$158:JG$158)*$D$16</f>
        <v>0</v>
      </c>
      <c r="CY66" s="576">
        <f>_xlfn.XLOOKUP(CY56, MonthlyCashflow!CZ$155:JH$155,  MonthlyCashflow!CZ$158:JH$158)*$D$16</f>
        <v>0</v>
      </c>
      <c r="CZ66" s="577">
        <f>_xlfn.XLOOKUP(CZ56, MonthlyCashflow!DA$155:JI$155,  MonthlyCashflow!DA$158:JI$158)*$D$16</f>
        <v>0</v>
      </c>
    </row>
    <row r="67" spans="2:104" ht="14.4" customHeight="1" x14ac:dyDescent="0.3">
      <c r="B67" s="38" t="s">
        <v>379</v>
      </c>
      <c r="D67" s="576">
        <f>SUM(F67:CZ67)</f>
        <v>0</v>
      </c>
      <c r="E67" s="576"/>
      <c r="F67" s="576">
        <f>_xlfn.XLOOKUP(F56, MonthlyCashflow!G$155:FO$155,  MonthlyCashflow!G$159:FO$159)*$D$23</f>
        <v>0</v>
      </c>
      <c r="G67" s="576">
        <f>_xlfn.XLOOKUP(G56, MonthlyCashflow!H$155:FP$155,  MonthlyCashflow!H$159:FP$159)*$D$23</f>
        <v>0</v>
      </c>
      <c r="H67" s="576">
        <f>_xlfn.XLOOKUP(H56, MonthlyCashflow!I$155:FQ$155,  MonthlyCashflow!I$159:FQ$159)*$D$23</f>
        <v>0</v>
      </c>
      <c r="I67" s="576">
        <f>_xlfn.XLOOKUP(I56, MonthlyCashflow!J$155:FR$155,  MonthlyCashflow!J$159:FR$159)*$D$23</f>
        <v>0</v>
      </c>
      <c r="J67" s="576">
        <f>_xlfn.XLOOKUP(J56, MonthlyCashflow!K$155:FS$155,  MonthlyCashflow!K$159:FS$159)*$D$23</f>
        <v>0</v>
      </c>
      <c r="K67" s="576">
        <f>_xlfn.XLOOKUP(K56, MonthlyCashflow!L$155:FT$155,  MonthlyCashflow!L$159:FT$159)*$D$23</f>
        <v>0</v>
      </c>
      <c r="L67" s="576">
        <f>_xlfn.XLOOKUP(L56, MonthlyCashflow!M$155:FU$155,  MonthlyCashflow!M$159:FU$159)*$D$23</f>
        <v>0</v>
      </c>
      <c r="M67" s="576">
        <f>_xlfn.XLOOKUP(M56, MonthlyCashflow!N$155:FV$155,  MonthlyCashflow!N$159:FV$159)*$D$23</f>
        <v>0</v>
      </c>
      <c r="N67" s="576">
        <f>_xlfn.XLOOKUP(N56, MonthlyCashflow!O$155:FW$155,  MonthlyCashflow!O$159:FW$159)*$D$23</f>
        <v>0</v>
      </c>
      <c r="O67" s="576">
        <f>_xlfn.XLOOKUP(O56, MonthlyCashflow!P$155:FX$155,  MonthlyCashflow!P$159:FX$159)*$D$23</f>
        <v>0</v>
      </c>
      <c r="P67" s="576">
        <f>_xlfn.XLOOKUP(P56, MonthlyCashflow!Q$155:FY$155,  MonthlyCashflow!Q$159:FY$159)*$D$23</f>
        <v>0</v>
      </c>
      <c r="Q67" s="576">
        <f>_xlfn.XLOOKUP(Q56, MonthlyCashflow!R$155:FZ$155,  MonthlyCashflow!R$159:FZ$159)*$D$23</f>
        <v>0</v>
      </c>
      <c r="R67" s="576">
        <f>_xlfn.XLOOKUP(R56, MonthlyCashflow!S$155:GA$155,  MonthlyCashflow!S$159:GA$159)*$D$23</f>
        <v>0</v>
      </c>
      <c r="S67" s="576">
        <f>_xlfn.XLOOKUP(S56, MonthlyCashflow!T$155:GB$155,  MonthlyCashflow!T$159:GB$159)*$D$23</f>
        <v>0</v>
      </c>
      <c r="T67" s="576">
        <f>_xlfn.XLOOKUP(T56, MonthlyCashflow!U$155:GC$155,  MonthlyCashflow!U$159:GC$159)*$D$23</f>
        <v>0</v>
      </c>
      <c r="U67" s="576">
        <f>_xlfn.XLOOKUP(U56, MonthlyCashflow!V$155:GD$155,  MonthlyCashflow!V$159:GD$159)*$D$23</f>
        <v>0</v>
      </c>
      <c r="V67" s="576">
        <f>_xlfn.XLOOKUP(V56, MonthlyCashflow!W$155:GE$155,  MonthlyCashflow!W$159:GE$159)*$D$23</f>
        <v>0</v>
      </c>
      <c r="W67" s="576">
        <f>_xlfn.XLOOKUP(W56, MonthlyCashflow!X$155:GF$155,  MonthlyCashflow!X$159:GF$159)*$D$23</f>
        <v>0</v>
      </c>
      <c r="X67" s="576">
        <f>_xlfn.XLOOKUP(X56, MonthlyCashflow!Y$155:GG$155,  MonthlyCashflow!Y$159:GG$159)*$D$23</f>
        <v>0</v>
      </c>
      <c r="Y67" s="576">
        <f>_xlfn.XLOOKUP(Y56, MonthlyCashflow!Z$155:GH$155,  MonthlyCashflow!Z$159:GH$159)*$D$23</f>
        <v>0</v>
      </c>
      <c r="Z67" s="576">
        <f>_xlfn.XLOOKUP(Z56, MonthlyCashflow!AA$155:GI$155,  MonthlyCashflow!AA$159:GI$159)*$D$23</f>
        <v>0</v>
      </c>
      <c r="AA67" s="576">
        <f>_xlfn.XLOOKUP(AA56, MonthlyCashflow!AB$155:GJ$155,  MonthlyCashflow!AB$159:GJ$159)*$D$23</f>
        <v>0</v>
      </c>
      <c r="AB67" s="576">
        <f>_xlfn.XLOOKUP(AB56, MonthlyCashflow!AC$155:GK$155,  MonthlyCashflow!AC$159:GK$159)*$D$23</f>
        <v>0</v>
      </c>
      <c r="AC67" s="576">
        <f>_xlfn.XLOOKUP(AC56, MonthlyCashflow!AD$155:GL$155,  MonthlyCashflow!AD$159:GL$159)*$D$23</f>
        <v>0</v>
      </c>
      <c r="AD67" s="576">
        <f>_xlfn.XLOOKUP(AD56, MonthlyCashflow!AE$155:GM$155,  MonthlyCashflow!AE$159:GM$159)*$D$23</f>
        <v>0</v>
      </c>
      <c r="AE67" s="576">
        <f>_xlfn.XLOOKUP(AE56, MonthlyCashflow!AF$155:GN$155,  MonthlyCashflow!AF$159:GN$159)*$D$23</f>
        <v>0</v>
      </c>
      <c r="AF67" s="576">
        <f>_xlfn.XLOOKUP(AF56, MonthlyCashflow!AG$155:GO$155,  MonthlyCashflow!AG$159:GO$159)*$D$23</f>
        <v>0</v>
      </c>
      <c r="AG67" s="576">
        <f>_xlfn.XLOOKUP(AG56, MonthlyCashflow!AH$155:GP$155,  MonthlyCashflow!AH$159:GP$159)*$D$23</f>
        <v>0</v>
      </c>
      <c r="AH67" s="576">
        <f>_xlfn.XLOOKUP(AH56, MonthlyCashflow!AI$155:GQ$155,  MonthlyCashflow!AI$159:GQ$159)*$D$23</f>
        <v>0</v>
      </c>
      <c r="AI67" s="576">
        <f>_xlfn.XLOOKUP(AI56, MonthlyCashflow!AJ$155:GR$155,  MonthlyCashflow!AJ$159:GR$159)*$D$23</f>
        <v>0</v>
      </c>
      <c r="AJ67" s="576">
        <f>_xlfn.XLOOKUP(AJ56, MonthlyCashflow!AK$155:GS$155,  MonthlyCashflow!AK$159:GS$159)*$D$23</f>
        <v>0</v>
      </c>
      <c r="AK67" s="576">
        <f>_xlfn.XLOOKUP(AK56, MonthlyCashflow!AL$155:GT$155,  MonthlyCashflow!AL$159:GT$159)*$D$23</f>
        <v>0</v>
      </c>
      <c r="AL67" s="576">
        <f>_xlfn.XLOOKUP(AL56, MonthlyCashflow!AM$155:GU$155,  MonthlyCashflow!AM$159:GU$159)*$D$23</f>
        <v>0</v>
      </c>
      <c r="AM67" s="576">
        <f>_xlfn.XLOOKUP(AM56, MonthlyCashflow!AN$155:GV$155,  MonthlyCashflow!AN$159:GV$159)*$D$23</f>
        <v>0</v>
      </c>
      <c r="AN67" s="576">
        <f>_xlfn.XLOOKUP(AN56, MonthlyCashflow!AO$155:GW$155,  MonthlyCashflow!AO$159:GW$159)*$D$23</f>
        <v>0</v>
      </c>
      <c r="AO67" s="576">
        <f>_xlfn.XLOOKUP(AO56, MonthlyCashflow!AP$155:GX$155,  MonthlyCashflow!AP$159:GX$159)*$D$23</f>
        <v>0</v>
      </c>
      <c r="AP67" s="576">
        <f>_xlfn.XLOOKUP(AP56, MonthlyCashflow!AQ$155:GY$155,  MonthlyCashflow!AQ$159:GY$159)*$D$23</f>
        <v>0</v>
      </c>
      <c r="AQ67" s="576">
        <f>_xlfn.XLOOKUP(AQ56, MonthlyCashflow!AR$155:GZ$155,  MonthlyCashflow!AR$159:GZ$159)*$D$23</f>
        <v>0</v>
      </c>
      <c r="AR67" s="576">
        <f>_xlfn.XLOOKUP(AR56, MonthlyCashflow!AS$155:HA$155,  MonthlyCashflow!AS$159:HA$159)*$D$23</f>
        <v>0</v>
      </c>
      <c r="AS67" s="576">
        <f>_xlfn.XLOOKUP(AS56, MonthlyCashflow!AT$155:HB$155,  MonthlyCashflow!AT$159:HB$159)*$D$23</f>
        <v>0</v>
      </c>
      <c r="AT67" s="576">
        <f>_xlfn.XLOOKUP(AT56, MonthlyCashflow!AU$155:HC$155,  MonthlyCashflow!AU$159:HC$159)*$D$23</f>
        <v>0</v>
      </c>
      <c r="AU67" s="576">
        <f>_xlfn.XLOOKUP(AU56, MonthlyCashflow!AV$155:HD$155,  MonthlyCashflow!AV$159:HD$159)*$D$23</f>
        <v>0</v>
      </c>
      <c r="AV67" s="576">
        <f>_xlfn.XLOOKUP(AV56, MonthlyCashflow!AW$155:HE$155,  MonthlyCashflow!AW$159:HE$159)*$D$23</f>
        <v>0</v>
      </c>
      <c r="AW67" s="576">
        <f>_xlfn.XLOOKUP(AW56, MonthlyCashflow!AX$155:HF$155,  MonthlyCashflow!AX$159:HF$159)*$D$23</f>
        <v>0</v>
      </c>
      <c r="AX67" s="576">
        <f>_xlfn.XLOOKUP(AX56, MonthlyCashflow!AY$155:HG$155,  MonthlyCashflow!AY$159:HG$159)*$D$23</f>
        <v>0</v>
      </c>
      <c r="AY67" s="576">
        <f>_xlfn.XLOOKUP(AY56, MonthlyCashflow!AZ$155:HH$155,  MonthlyCashflow!AZ$159:HH$159)*$D$23</f>
        <v>0</v>
      </c>
      <c r="AZ67" s="576">
        <f>_xlfn.XLOOKUP(AZ56, MonthlyCashflow!BA$155:HI$155,  MonthlyCashflow!BA$159:HI$159)*$D$23</f>
        <v>0</v>
      </c>
      <c r="BA67" s="576">
        <f>_xlfn.XLOOKUP(BA56, MonthlyCashflow!BB$155:HJ$155,  MonthlyCashflow!BB$159:HJ$159)*$D$23</f>
        <v>0</v>
      </c>
      <c r="BB67" s="576">
        <f>_xlfn.XLOOKUP(BB56, MonthlyCashflow!BC$155:HK$155,  MonthlyCashflow!BC$159:HK$159)*$D$23</f>
        <v>0</v>
      </c>
      <c r="BC67" s="576">
        <f>_xlfn.XLOOKUP(BC56, MonthlyCashflow!BD$155:HL$155,  MonthlyCashflow!BD$159:HL$159)*$D$23</f>
        <v>0</v>
      </c>
      <c r="BD67" s="576">
        <f>_xlfn.XLOOKUP(BD56, MonthlyCashflow!BE$155:HM$155,  MonthlyCashflow!BE$159:HM$159)*$D$23</f>
        <v>0</v>
      </c>
      <c r="BE67" s="576">
        <f>_xlfn.XLOOKUP(BE56, MonthlyCashflow!BF$155:HN$155,  MonthlyCashflow!BF$159:HN$159)*$D$23</f>
        <v>0</v>
      </c>
      <c r="BF67" s="576">
        <f>_xlfn.XLOOKUP(BF56, MonthlyCashflow!BG$155:HO$155,  MonthlyCashflow!BG$159:HO$159)*$D$23</f>
        <v>0</v>
      </c>
      <c r="BG67" s="576">
        <f>_xlfn.XLOOKUP(BG56, MonthlyCashflow!BH$155:HP$155,  MonthlyCashflow!BH$159:HP$159)*$D$23</f>
        <v>0</v>
      </c>
      <c r="BH67" s="576">
        <f>_xlfn.XLOOKUP(BH56, MonthlyCashflow!BI$155:HQ$155,  MonthlyCashflow!BI$159:HQ$159)*$D$23</f>
        <v>0</v>
      </c>
      <c r="BI67" s="576">
        <f>_xlfn.XLOOKUP(BI56, MonthlyCashflow!BJ$155:HR$155,  MonthlyCashflow!BJ$159:HR$159)*$D$23</f>
        <v>0</v>
      </c>
      <c r="BJ67" s="576">
        <f>_xlfn.XLOOKUP(BJ56, MonthlyCashflow!BK$155:HS$155,  MonthlyCashflow!BK$159:HS$159)*$D$23</f>
        <v>0</v>
      </c>
      <c r="BK67" s="576">
        <f>_xlfn.XLOOKUP(BK56, MonthlyCashflow!BL$155:HT$155,  MonthlyCashflow!BL$159:HT$159)*$D$23</f>
        <v>0</v>
      </c>
      <c r="BL67" s="576">
        <f>_xlfn.XLOOKUP(BL56, MonthlyCashflow!BM$155:HU$155,  MonthlyCashflow!BM$159:HU$159)*$D$23</f>
        <v>0</v>
      </c>
      <c r="BM67" s="576">
        <f>_xlfn.XLOOKUP(BM56, MonthlyCashflow!BN$155:HV$155,  MonthlyCashflow!BN$159:HV$159)*$D$23</f>
        <v>0</v>
      </c>
      <c r="BN67" s="576">
        <f>_xlfn.XLOOKUP(BN56, MonthlyCashflow!BO$155:HW$155,  MonthlyCashflow!BO$159:HW$159)*$D$23</f>
        <v>0</v>
      </c>
      <c r="BO67" s="576">
        <f>_xlfn.XLOOKUP(BO56, MonthlyCashflow!BP$155:HX$155,  MonthlyCashflow!BP$159:HX$159)*$D$23</f>
        <v>0</v>
      </c>
      <c r="BP67" s="576">
        <f>_xlfn.XLOOKUP(BP56, MonthlyCashflow!BQ$155:HY$155,  MonthlyCashflow!BQ$159:HY$159)*$D$23</f>
        <v>0</v>
      </c>
      <c r="BQ67" s="576">
        <f>_xlfn.XLOOKUP(BQ56, MonthlyCashflow!BR$155:HZ$155,  MonthlyCashflow!BR$159:HZ$159)*$D$23</f>
        <v>0</v>
      </c>
      <c r="BR67" s="576">
        <f>_xlfn.XLOOKUP(BR56, MonthlyCashflow!BS$155:IA$155,  MonthlyCashflow!BS$159:IA$159)*$D$23</f>
        <v>0</v>
      </c>
      <c r="BS67" s="576">
        <f>_xlfn.XLOOKUP(BS56, MonthlyCashflow!BT$155:IB$155,  MonthlyCashflow!BT$159:IB$159)*$D$23</f>
        <v>0</v>
      </c>
      <c r="BT67" s="576">
        <f>_xlfn.XLOOKUP(BT56, MonthlyCashflow!BU$155:IC$155,  MonthlyCashflow!BU$159:IC$159)*$D$23</f>
        <v>0</v>
      </c>
      <c r="BU67" s="576">
        <f>_xlfn.XLOOKUP(BU56, MonthlyCashflow!BV$155:ID$155,  MonthlyCashflow!BV$159:ID$159)*$D$23</f>
        <v>0</v>
      </c>
      <c r="BV67" s="576">
        <f>_xlfn.XLOOKUP(BV56, MonthlyCashflow!BW$155:IE$155,  MonthlyCashflow!BW$159:IE$159)*$D$23</f>
        <v>0</v>
      </c>
      <c r="BW67" s="576">
        <f>_xlfn.XLOOKUP(BW56, MonthlyCashflow!BX$155:IF$155,  MonthlyCashflow!BX$159:IF$159)*$D$23</f>
        <v>0</v>
      </c>
      <c r="BX67" s="576">
        <f>_xlfn.XLOOKUP(BX56, MonthlyCashflow!BY$155:IG$155,  MonthlyCashflow!BY$159:IG$159)*$D$23</f>
        <v>0</v>
      </c>
      <c r="BY67" s="576">
        <f>_xlfn.XLOOKUP(BY56, MonthlyCashflow!BZ$155:IH$155,  MonthlyCashflow!BZ$159:IH$159)*$D$23</f>
        <v>0</v>
      </c>
      <c r="BZ67" s="576">
        <f>_xlfn.XLOOKUP(BZ56, MonthlyCashflow!CA$155:II$155,  MonthlyCashflow!CA$159:II$159)*$D$23</f>
        <v>0</v>
      </c>
      <c r="CA67" s="576">
        <f>_xlfn.XLOOKUP(CA56, MonthlyCashflow!CB$155:IJ$155,  MonthlyCashflow!CB$159:IJ$159)*$D$23</f>
        <v>0</v>
      </c>
      <c r="CB67" s="576">
        <f>_xlfn.XLOOKUP(CB56, MonthlyCashflow!CC$155:IK$155,  MonthlyCashflow!CC$159:IK$159)*$D$23</f>
        <v>0</v>
      </c>
      <c r="CC67" s="576">
        <f>_xlfn.XLOOKUP(CC56, MonthlyCashflow!CD$155:IL$155,  MonthlyCashflow!CD$159:IL$159)*$D$23</f>
        <v>0</v>
      </c>
      <c r="CD67" s="576">
        <f>_xlfn.XLOOKUP(CD56, MonthlyCashflow!CE$155:IM$155,  MonthlyCashflow!CE$159:IM$159)*$D$23</f>
        <v>0</v>
      </c>
      <c r="CE67" s="576">
        <f>_xlfn.XLOOKUP(CE56, MonthlyCashflow!CF$155:IN$155,  MonthlyCashflow!CF$159:IN$159)*$D$23</f>
        <v>0</v>
      </c>
      <c r="CF67" s="576">
        <f>_xlfn.XLOOKUP(CF56, MonthlyCashflow!CG$155:IO$155,  MonthlyCashflow!CG$159:IO$159)*$D$23</f>
        <v>0</v>
      </c>
      <c r="CG67" s="576">
        <f>_xlfn.XLOOKUP(CG56, MonthlyCashflow!CH$155:IP$155,  MonthlyCashflow!CH$159:IP$159)*$D$23</f>
        <v>0</v>
      </c>
      <c r="CH67" s="576">
        <f>_xlfn.XLOOKUP(CH56, MonthlyCashflow!CI$155:IQ$155,  MonthlyCashflow!CI$159:IQ$159)*$D$23</f>
        <v>0</v>
      </c>
      <c r="CI67" s="576">
        <f>_xlfn.XLOOKUP(CI56, MonthlyCashflow!CJ$155:IR$155,  MonthlyCashflow!CJ$159:IR$159)*$D$23</f>
        <v>0</v>
      </c>
      <c r="CJ67" s="576">
        <f>_xlfn.XLOOKUP(CJ56, MonthlyCashflow!CK$155:IS$155,  MonthlyCashflow!CK$159:IS$159)*$D$23</f>
        <v>0</v>
      </c>
      <c r="CK67" s="576">
        <f>_xlfn.XLOOKUP(CK56, MonthlyCashflow!CL$155:IT$155,  MonthlyCashflow!CL$159:IT$159)*$D$23</f>
        <v>0</v>
      </c>
      <c r="CL67" s="576">
        <f>_xlfn.XLOOKUP(CL56, MonthlyCashflow!CM$155:IU$155,  MonthlyCashflow!CM$159:IU$159)*$D$23</f>
        <v>0</v>
      </c>
      <c r="CM67" s="576">
        <f>_xlfn.XLOOKUP(CM56, MonthlyCashflow!CN$155:IV$155,  MonthlyCashflow!CN$159:IV$159)*$D$23</f>
        <v>0</v>
      </c>
      <c r="CN67" s="576">
        <f>_xlfn.XLOOKUP(CN56, MonthlyCashflow!CO$155:IW$155,  MonthlyCashflow!CO$159:IW$159)*$D$23</f>
        <v>0</v>
      </c>
      <c r="CO67" s="576">
        <f>_xlfn.XLOOKUP(CO56, MonthlyCashflow!CP$155:IX$155,  MonthlyCashflow!CP$159:IX$159)*$D$23</f>
        <v>0</v>
      </c>
      <c r="CP67" s="576">
        <f>_xlfn.XLOOKUP(CP56, MonthlyCashflow!CQ$155:IY$155,  MonthlyCashflow!CQ$159:IY$159)*$D$23</f>
        <v>0</v>
      </c>
      <c r="CQ67" s="576">
        <f>_xlfn.XLOOKUP(CQ56, MonthlyCashflow!CR$155:IZ$155,  MonthlyCashflow!CR$159:IZ$159)*$D$23</f>
        <v>0</v>
      </c>
      <c r="CR67" s="576">
        <f>_xlfn.XLOOKUP(CR56, MonthlyCashflow!CS$155:JA$155,  MonthlyCashflow!CS$159:JA$159)*$D$23</f>
        <v>0</v>
      </c>
      <c r="CS67" s="576">
        <f>_xlfn.XLOOKUP(CS56, MonthlyCashflow!CT$155:JB$155,  MonthlyCashflow!CT$159:JB$159)*$D$23</f>
        <v>0</v>
      </c>
      <c r="CT67" s="576">
        <f>_xlfn.XLOOKUP(CT56, MonthlyCashflow!CU$155:JC$155,  MonthlyCashflow!CU$159:JC$159)*$D$23</f>
        <v>0</v>
      </c>
      <c r="CU67" s="576">
        <f>_xlfn.XLOOKUP(CU56, MonthlyCashflow!CV$155:JD$155,  MonthlyCashflow!CV$159:JD$159)*$D$23</f>
        <v>0</v>
      </c>
      <c r="CV67" s="576">
        <f>_xlfn.XLOOKUP(CV56, MonthlyCashflow!CW$155:JE$155,  MonthlyCashflow!CW$159:JE$159)*$D$23</f>
        <v>0</v>
      </c>
      <c r="CW67" s="576">
        <f>_xlfn.XLOOKUP(CW56, MonthlyCashflow!CX$155:JF$155,  MonthlyCashflow!CX$159:JF$159)*$D$23</f>
        <v>0</v>
      </c>
      <c r="CX67" s="576">
        <f>_xlfn.XLOOKUP(CX56, MonthlyCashflow!CY$155:JG$155,  MonthlyCashflow!CY$159:JG$159)*$D$23</f>
        <v>0</v>
      </c>
      <c r="CY67" s="576">
        <f>_xlfn.XLOOKUP(CY56, MonthlyCashflow!CZ$155:JH$155,  MonthlyCashflow!CZ$159:JH$159)*$D$23</f>
        <v>0</v>
      </c>
      <c r="CZ67" s="577">
        <f>_xlfn.XLOOKUP(CZ56, MonthlyCashflow!DA$155:JI$155,  MonthlyCashflow!DA$159:JI$159)*$D$23</f>
        <v>0</v>
      </c>
    </row>
    <row r="68" spans="2:104" x14ac:dyDescent="0.3">
      <c r="B68" s="38" t="s">
        <v>311</v>
      </c>
      <c r="D68" s="576">
        <f>SUM(F68:CZ68)</f>
        <v>16.964339699999996</v>
      </c>
      <c r="E68" s="576"/>
      <c r="F68" s="576">
        <f>_xlfn.XLOOKUP(F56, MonthlyCashflow!G$155:FO$155,  MonthlyCashflow!G$160:FO$160)*$D$16</f>
        <v>0</v>
      </c>
      <c r="G68" s="576">
        <f>_xlfn.XLOOKUP(G56, MonthlyCashflow!H$155:FP$155,  MonthlyCashflow!H$160:FP$160)*$D$16</f>
        <v>0</v>
      </c>
      <c r="H68" s="576">
        <f>_xlfn.XLOOKUP(H56, MonthlyCashflow!I$155:FQ$155,  MonthlyCashflow!I$160:FQ$160)*$D$16</f>
        <v>0</v>
      </c>
      <c r="I68" s="576">
        <f>_xlfn.XLOOKUP(I56, MonthlyCashflow!J$155:FR$155,  MonthlyCashflow!J$160:FR$160)*$D$16</f>
        <v>0</v>
      </c>
      <c r="J68" s="576">
        <f>_xlfn.XLOOKUP(J56, MonthlyCashflow!K$155:FS$155,  MonthlyCashflow!K$160:FS$160)*$D$16</f>
        <v>0</v>
      </c>
      <c r="K68" s="576">
        <f>_xlfn.XLOOKUP(K56, MonthlyCashflow!L$155:FT$155,  MonthlyCashflow!L$160:FT$160)*$D$16</f>
        <v>0</v>
      </c>
      <c r="L68" s="576">
        <f>_xlfn.XLOOKUP(L56, MonthlyCashflow!M$155:FU$155,  MonthlyCashflow!M$160:FU$160)*$D$16</f>
        <v>0</v>
      </c>
      <c r="M68" s="576">
        <f>_xlfn.XLOOKUP(M56, MonthlyCashflow!N$155:FV$155,  MonthlyCashflow!N$160:FV$160)*$D$16</f>
        <v>0</v>
      </c>
      <c r="N68" s="576">
        <f>_xlfn.XLOOKUP(N56, MonthlyCashflow!O$155:FW$155,  MonthlyCashflow!O$160:FW$160)*$D$16</f>
        <v>0</v>
      </c>
      <c r="O68" s="576">
        <f>_xlfn.XLOOKUP(O56, MonthlyCashflow!P$155:FX$155,  MonthlyCashflow!P$160:FX$160)*$D$16</f>
        <v>0</v>
      </c>
      <c r="P68" s="576">
        <f>_xlfn.XLOOKUP(P56, MonthlyCashflow!Q$155:FY$155,  MonthlyCashflow!Q$160:FY$160)*$D$16</f>
        <v>16.964339699999996</v>
      </c>
      <c r="Q68" s="576">
        <f>_xlfn.XLOOKUP(Q56, MonthlyCashflow!R$155:FZ$155,  MonthlyCashflow!R$160:FZ$160)*$D$16</f>
        <v>0</v>
      </c>
      <c r="R68" s="576">
        <f>_xlfn.XLOOKUP(R56, MonthlyCashflow!S$155:GA$155,  MonthlyCashflow!S$160:GA$160)*$D$16</f>
        <v>0</v>
      </c>
      <c r="S68" s="576">
        <f>_xlfn.XLOOKUP(S56, MonthlyCashflow!T$155:GB$155,  MonthlyCashflow!T$160:GB$160)*$D$16</f>
        <v>0</v>
      </c>
      <c r="T68" s="576">
        <f>_xlfn.XLOOKUP(T56, MonthlyCashflow!U$155:GC$155,  MonthlyCashflow!U$160:GC$160)*$D$16</f>
        <v>0</v>
      </c>
      <c r="U68" s="576">
        <f>_xlfn.XLOOKUP(U56, MonthlyCashflow!V$155:GD$155,  MonthlyCashflow!V$160:GD$160)*$D$16</f>
        <v>0</v>
      </c>
      <c r="V68" s="576">
        <f>_xlfn.XLOOKUP(V56, MonthlyCashflow!W$155:GE$155,  MonthlyCashflow!W$160:GE$160)*$D$16</f>
        <v>0</v>
      </c>
      <c r="W68" s="576">
        <f>_xlfn.XLOOKUP(W56, MonthlyCashflow!X$155:GF$155,  MonthlyCashflow!X$160:GF$160)*$D$16</f>
        <v>0</v>
      </c>
      <c r="X68" s="576">
        <f>_xlfn.XLOOKUP(X56, MonthlyCashflow!Y$155:GG$155,  MonthlyCashflow!Y$160:GG$160)*$D$16</f>
        <v>0</v>
      </c>
      <c r="Y68" s="576">
        <f>_xlfn.XLOOKUP(Y56, MonthlyCashflow!Z$155:GH$155,  MonthlyCashflow!Z$160:GH$160)*$D$16</f>
        <v>0</v>
      </c>
      <c r="Z68" s="576">
        <f>_xlfn.XLOOKUP(Z56, MonthlyCashflow!AA$155:GI$155,  MonthlyCashflow!AA$160:GI$160)*$D$16</f>
        <v>0</v>
      </c>
      <c r="AA68" s="576">
        <f>_xlfn.XLOOKUP(AA56, MonthlyCashflow!AB$155:GJ$155,  MonthlyCashflow!AB$160:GJ$160)*$D$16</f>
        <v>0</v>
      </c>
      <c r="AB68" s="576">
        <f>_xlfn.XLOOKUP(AB56, MonthlyCashflow!AC$155:GK$155,  MonthlyCashflow!AC$160:GK$160)*$D$16</f>
        <v>0</v>
      </c>
      <c r="AC68" s="576">
        <f>_xlfn.XLOOKUP(AC56, MonthlyCashflow!AD$155:GL$155,  MonthlyCashflow!AD$160:GL$160)*$D$16</f>
        <v>0</v>
      </c>
      <c r="AD68" s="576">
        <f>_xlfn.XLOOKUP(AD56, MonthlyCashflow!AE$155:GM$155,  MonthlyCashflow!AE$160:GM$160)*$D$16</f>
        <v>0</v>
      </c>
      <c r="AE68" s="576">
        <f>_xlfn.XLOOKUP(AE56, MonthlyCashflow!AF$155:GN$155,  MonthlyCashflow!AF$160:GN$160)*$D$16</f>
        <v>0</v>
      </c>
      <c r="AF68" s="576">
        <f>_xlfn.XLOOKUP(AF56, MonthlyCashflow!AG$155:GO$155,  MonthlyCashflow!AG$160:GO$160)*$D$16</f>
        <v>0</v>
      </c>
      <c r="AG68" s="576">
        <f>_xlfn.XLOOKUP(AG56, MonthlyCashflow!AH$155:GP$155,  MonthlyCashflow!AH$160:GP$160)*$D$16</f>
        <v>0</v>
      </c>
      <c r="AH68" s="576">
        <f>_xlfn.XLOOKUP(AH56, MonthlyCashflow!AI$155:GQ$155,  MonthlyCashflow!AI$160:GQ$160)*$D$16</f>
        <v>0</v>
      </c>
      <c r="AI68" s="576">
        <f>_xlfn.XLOOKUP(AI56, MonthlyCashflow!AJ$155:GR$155,  MonthlyCashflow!AJ$160:GR$160)*$D$16</f>
        <v>0</v>
      </c>
      <c r="AJ68" s="576">
        <f>_xlfn.XLOOKUP(AJ56, MonthlyCashflow!AK$155:GS$155,  MonthlyCashflow!AK$160:GS$160)*$D$16</f>
        <v>0</v>
      </c>
      <c r="AK68" s="576">
        <f>_xlfn.XLOOKUP(AK56, MonthlyCashflow!AL$155:GT$155,  MonthlyCashflow!AL$160:GT$160)*$D$16</f>
        <v>0</v>
      </c>
      <c r="AL68" s="576">
        <f>_xlfn.XLOOKUP(AL56, MonthlyCashflow!AM$155:GU$155,  MonthlyCashflow!AM$160:GU$160)*$D$16</f>
        <v>0</v>
      </c>
      <c r="AM68" s="576">
        <f>_xlfn.XLOOKUP(AM56, MonthlyCashflow!AN$155:GV$155,  MonthlyCashflow!AN$160:GV$160)*$D$16</f>
        <v>0</v>
      </c>
      <c r="AN68" s="576">
        <f>_xlfn.XLOOKUP(AN56, MonthlyCashflow!AO$155:GW$155,  MonthlyCashflow!AO$160:GW$160)*$D$16</f>
        <v>0</v>
      </c>
      <c r="AO68" s="576">
        <f>_xlfn.XLOOKUP(AO56, MonthlyCashflow!AP$155:GX$155,  MonthlyCashflow!AP$160:GX$160)*$D$16</f>
        <v>0</v>
      </c>
      <c r="AP68" s="576">
        <f>_xlfn.XLOOKUP(AP56, MonthlyCashflow!AQ$155:GY$155,  MonthlyCashflow!AQ$160:GY$160)*$D$16</f>
        <v>0</v>
      </c>
      <c r="AQ68" s="576">
        <f>_xlfn.XLOOKUP(AQ56, MonthlyCashflow!AR$155:GZ$155,  MonthlyCashflow!AR$160:GZ$160)*$D$16</f>
        <v>0</v>
      </c>
      <c r="AR68" s="576">
        <f>_xlfn.XLOOKUP(AR56, MonthlyCashflow!AS$155:HA$155,  MonthlyCashflow!AS$160:HA$160)*$D$16</f>
        <v>0</v>
      </c>
      <c r="AS68" s="576">
        <f>_xlfn.XLOOKUP(AS56, MonthlyCashflow!AT$155:HB$155,  MonthlyCashflow!AT$160:HB$160)*$D$16</f>
        <v>0</v>
      </c>
      <c r="AT68" s="576">
        <f>_xlfn.XLOOKUP(AT56, MonthlyCashflow!AU$155:HC$155,  MonthlyCashflow!AU$160:HC$160)*$D$16</f>
        <v>0</v>
      </c>
      <c r="AU68" s="576">
        <f>_xlfn.XLOOKUP(AU56, MonthlyCashflow!AV$155:HD$155,  MonthlyCashflow!AV$160:HD$160)*$D$16</f>
        <v>0</v>
      </c>
      <c r="AV68" s="576">
        <f>_xlfn.XLOOKUP(AV56, MonthlyCashflow!AW$155:HE$155,  MonthlyCashflow!AW$160:HE$160)*$D$16</f>
        <v>0</v>
      </c>
      <c r="AW68" s="576">
        <f>_xlfn.XLOOKUP(AW56, MonthlyCashflow!AX$155:HF$155,  MonthlyCashflow!AX$160:HF$160)*$D$16</f>
        <v>0</v>
      </c>
      <c r="AX68" s="576">
        <f>_xlfn.XLOOKUP(AX56, MonthlyCashflow!AY$155:HG$155,  MonthlyCashflow!AY$160:HG$160)*$D$16</f>
        <v>0</v>
      </c>
      <c r="AY68" s="576">
        <f>_xlfn.XLOOKUP(AY56, MonthlyCashflow!AZ$155:HH$155,  MonthlyCashflow!AZ$160:HH$160)*$D$16</f>
        <v>0</v>
      </c>
      <c r="AZ68" s="576">
        <f>_xlfn.XLOOKUP(AZ56, MonthlyCashflow!BA$155:HI$155,  MonthlyCashflow!BA$160:HI$160)*$D$16</f>
        <v>0</v>
      </c>
      <c r="BA68" s="576">
        <f>_xlfn.XLOOKUP(BA56, MonthlyCashflow!BB$155:HJ$155,  MonthlyCashflow!BB$160:HJ$160)*$D$16</f>
        <v>0</v>
      </c>
      <c r="BB68" s="576">
        <f>_xlfn.XLOOKUP(BB56, MonthlyCashflow!BC$155:HK$155,  MonthlyCashflow!BC$160:HK$160)*$D$16</f>
        <v>0</v>
      </c>
      <c r="BC68" s="576">
        <f>_xlfn.XLOOKUP(BC56, MonthlyCashflow!BD$155:HL$155,  MonthlyCashflow!BD$160:HL$160)*$D$16</f>
        <v>0</v>
      </c>
      <c r="BD68" s="576">
        <f>_xlfn.XLOOKUP(BD56, MonthlyCashflow!BE$155:HM$155,  MonthlyCashflow!BE$160:HM$160)*$D$16</f>
        <v>0</v>
      </c>
      <c r="BE68" s="576">
        <f>_xlfn.XLOOKUP(BE56, MonthlyCashflow!BF$155:HN$155,  MonthlyCashflow!BF$160:HN$160)*$D$16</f>
        <v>0</v>
      </c>
      <c r="BF68" s="576">
        <f>_xlfn.XLOOKUP(BF56, MonthlyCashflow!BG$155:HO$155,  MonthlyCashflow!BG$160:HO$160)*$D$16</f>
        <v>0</v>
      </c>
      <c r="BG68" s="576">
        <f>_xlfn.XLOOKUP(BG56, MonthlyCashflow!BH$155:HP$155,  MonthlyCashflow!BH$160:HP$160)*$D$16</f>
        <v>0</v>
      </c>
      <c r="BH68" s="576">
        <f>_xlfn.XLOOKUP(BH56, MonthlyCashflow!BI$155:HQ$155,  MonthlyCashflow!BI$160:HQ$160)*$D$16</f>
        <v>0</v>
      </c>
      <c r="BI68" s="576">
        <f>_xlfn.XLOOKUP(BI56, MonthlyCashflow!BJ$155:HR$155,  MonthlyCashflow!BJ$160:HR$160)*$D$16</f>
        <v>0</v>
      </c>
      <c r="BJ68" s="576">
        <f>_xlfn.XLOOKUP(BJ56, MonthlyCashflow!BK$155:HS$155,  MonthlyCashflow!BK$160:HS$160)*$D$16</f>
        <v>0</v>
      </c>
      <c r="BK68" s="576">
        <f>_xlfn.XLOOKUP(BK56, MonthlyCashflow!BL$155:HT$155,  MonthlyCashflow!BL$160:HT$160)*$D$16</f>
        <v>0</v>
      </c>
      <c r="BL68" s="576">
        <f>_xlfn.XLOOKUP(BL56, MonthlyCashflow!BM$155:HU$155,  MonthlyCashflow!BM$160:HU$160)*$D$16</f>
        <v>0</v>
      </c>
      <c r="BM68" s="576">
        <f>_xlfn.XLOOKUP(BM56, MonthlyCashflow!BN$155:HV$155,  MonthlyCashflow!BN$160:HV$160)*$D$16</f>
        <v>0</v>
      </c>
      <c r="BN68" s="576">
        <f>_xlfn.XLOOKUP(BN56, MonthlyCashflow!BO$155:HW$155,  MonthlyCashflow!BO$160:HW$160)*$D$16</f>
        <v>0</v>
      </c>
      <c r="BO68" s="576">
        <f>_xlfn.XLOOKUP(BO56, MonthlyCashflow!BP$155:HX$155,  MonthlyCashflow!BP$160:HX$160)*$D$16</f>
        <v>0</v>
      </c>
      <c r="BP68" s="576">
        <f>_xlfn.XLOOKUP(BP56, MonthlyCashflow!BQ$155:HY$155,  MonthlyCashflow!BQ$160:HY$160)*$D$16</f>
        <v>0</v>
      </c>
      <c r="BQ68" s="576">
        <f>_xlfn.XLOOKUP(BQ56, MonthlyCashflow!BR$155:HZ$155,  MonthlyCashflow!BR$160:HZ$160)*$D$16</f>
        <v>0</v>
      </c>
      <c r="BR68" s="576">
        <f>_xlfn.XLOOKUP(BR56, MonthlyCashflow!BS$155:IA$155,  MonthlyCashflow!BS$160:IA$160)*$D$16</f>
        <v>0</v>
      </c>
      <c r="BS68" s="576">
        <f>_xlfn.XLOOKUP(BS56, MonthlyCashflow!BT$155:IB$155,  MonthlyCashflow!BT$160:IB$160)*$D$16</f>
        <v>0</v>
      </c>
      <c r="BT68" s="576">
        <f>_xlfn.XLOOKUP(BT56, MonthlyCashflow!BU$155:IC$155,  MonthlyCashflow!BU$160:IC$160)*$D$16</f>
        <v>0</v>
      </c>
      <c r="BU68" s="576">
        <f>_xlfn.XLOOKUP(BU56, MonthlyCashflow!BV$155:ID$155,  MonthlyCashflow!BV$160:ID$160)*$D$16</f>
        <v>0</v>
      </c>
      <c r="BV68" s="576">
        <f>_xlfn.XLOOKUP(BV56, MonthlyCashflow!BW$155:IE$155,  MonthlyCashflow!BW$160:IE$160)*$D$16</f>
        <v>0</v>
      </c>
      <c r="BW68" s="576">
        <f>_xlfn.XLOOKUP(BW56, MonthlyCashflow!BX$155:IF$155,  MonthlyCashflow!BX$160:IF$160)*$D$16</f>
        <v>0</v>
      </c>
      <c r="BX68" s="576">
        <f>_xlfn.XLOOKUP(BX56, MonthlyCashflow!BY$155:IG$155,  MonthlyCashflow!BY$160:IG$160)*$D$16</f>
        <v>0</v>
      </c>
      <c r="BY68" s="576">
        <f>_xlfn.XLOOKUP(BY56, MonthlyCashflow!BZ$155:IH$155,  MonthlyCashflow!BZ$160:IH$160)*$D$16</f>
        <v>0</v>
      </c>
      <c r="BZ68" s="576">
        <f>_xlfn.XLOOKUP(BZ56, MonthlyCashflow!CA$155:II$155,  MonthlyCashflow!CA$160:II$160)*$D$16</f>
        <v>0</v>
      </c>
      <c r="CA68" s="576">
        <f>_xlfn.XLOOKUP(CA56, MonthlyCashflow!CB$155:IJ$155,  MonthlyCashflow!CB$160:IJ$160)*$D$16</f>
        <v>0</v>
      </c>
      <c r="CB68" s="576">
        <f>_xlfn.XLOOKUP(CB56, MonthlyCashflow!CC$155:IK$155,  MonthlyCashflow!CC$160:IK$160)*$D$16</f>
        <v>0</v>
      </c>
      <c r="CC68" s="576">
        <f>_xlfn.XLOOKUP(CC56, MonthlyCashflow!CD$155:IL$155,  MonthlyCashflow!CD$160:IL$160)*$D$16</f>
        <v>0</v>
      </c>
      <c r="CD68" s="576">
        <f>_xlfn.XLOOKUP(CD56, MonthlyCashflow!CE$155:IM$155,  MonthlyCashflow!CE$160:IM$160)*$D$16</f>
        <v>0</v>
      </c>
      <c r="CE68" s="576">
        <f>_xlfn.XLOOKUP(CE56, MonthlyCashflow!CF$155:IN$155,  MonthlyCashflow!CF$160:IN$160)*$D$16</f>
        <v>0</v>
      </c>
      <c r="CF68" s="576">
        <f>_xlfn.XLOOKUP(CF56, MonthlyCashflow!CG$155:IO$155,  MonthlyCashflow!CG$160:IO$160)*$D$16</f>
        <v>0</v>
      </c>
      <c r="CG68" s="576">
        <f>_xlfn.XLOOKUP(CG56, MonthlyCashflow!CH$155:IP$155,  MonthlyCashflow!CH$160:IP$160)*$D$16</f>
        <v>0</v>
      </c>
      <c r="CH68" s="576">
        <f>_xlfn.XLOOKUP(CH56, MonthlyCashflow!CI$155:IQ$155,  MonthlyCashflow!CI$160:IQ$160)*$D$16</f>
        <v>0</v>
      </c>
      <c r="CI68" s="576">
        <f>_xlfn.XLOOKUP(CI56, MonthlyCashflow!CJ$155:IR$155,  MonthlyCashflow!CJ$160:IR$160)*$D$16</f>
        <v>0</v>
      </c>
      <c r="CJ68" s="576">
        <f>_xlfn.XLOOKUP(CJ56, MonthlyCashflow!CK$155:IS$155,  MonthlyCashflow!CK$160:IS$160)*$D$16</f>
        <v>0</v>
      </c>
      <c r="CK68" s="576">
        <f>_xlfn.XLOOKUP(CK56, MonthlyCashflow!CL$155:IT$155,  MonthlyCashflow!CL$160:IT$160)*$D$16</f>
        <v>0</v>
      </c>
      <c r="CL68" s="576">
        <f>_xlfn.XLOOKUP(CL56, MonthlyCashflow!CM$155:IU$155,  MonthlyCashflow!CM$160:IU$160)*$D$16</f>
        <v>0</v>
      </c>
      <c r="CM68" s="576">
        <f>_xlfn.XLOOKUP(CM56, MonthlyCashflow!CN$155:IV$155,  MonthlyCashflow!CN$160:IV$160)*$D$16</f>
        <v>0</v>
      </c>
      <c r="CN68" s="576">
        <f>_xlfn.XLOOKUP(CN56, MonthlyCashflow!CO$155:IW$155,  MonthlyCashflow!CO$160:IW$160)*$D$16</f>
        <v>0</v>
      </c>
      <c r="CO68" s="576">
        <f>_xlfn.XLOOKUP(CO56, MonthlyCashflow!CP$155:IX$155,  MonthlyCashflow!CP$160:IX$160)*$D$16</f>
        <v>0</v>
      </c>
      <c r="CP68" s="576">
        <f>_xlfn.XLOOKUP(CP56, MonthlyCashflow!CQ$155:IY$155,  MonthlyCashflow!CQ$160:IY$160)*$D$16</f>
        <v>0</v>
      </c>
      <c r="CQ68" s="576">
        <f>_xlfn.XLOOKUP(CQ56, MonthlyCashflow!CR$155:IZ$155,  MonthlyCashflow!CR$160:IZ$160)*$D$16</f>
        <v>0</v>
      </c>
      <c r="CR68" s="576">
        <f>_xlfn.XLOOKUP(CR56, MonthlyCashflow!CS$155:JA$155,  MonthlyCashflow!CS$160:JA$160)*$D$16</f>
        <v>0</v>
      </c>
      <c r="CS68" s="576">
        <f>_xlfn.XLOOKUP(CS56, MonthlyCashflow!CT$155:JB$155,  MonthlyCashflow!CT$160:JB$160)*$D$16</f>
        <v>0</v>
      </c>
      <c r="CT68" s="576">
        <f>_xlfn.XLOOKUP(CT56, MonthlyCashflow!CU$155:JC$155,  MonthlyCashflow!CU$160:JC$160)*$D$16</f>
        <v>0</v>
      </c>
      <c r="CU68" s="576">
        <f>_xlfn.XLOOKUP(CU56, MonthlyCashflow!CV$155:JD$155,  MonthlyCashflow!CV$160:JD$160)*$D$16</f>
        <v>0</v>
      </c>
      <c r="CV68" s="576">
        <f>_xlfn.XLOOKUP(CV56, MonthlyCashflow!CW$155:JE$155,  MonthlyCashflow!CW$160:JE$160)*$D$16</f>
        <v>0</v>
      </c>
      <c r="CW68" s="576">
        <f>_xlfn.XLOOKUP(CW56, MonthlyCashflow!CX$155:JF$155,  MonthlyCashflow!CX$160:JF$160)*$D$16</f>
        <v>0</v>
      </c>
      <c r="CX68" s="576">
        <f>_xlfn.XLOOKUP(CX56, MonthlyCashflow!CY$155:JG$155,  MonthlyCashflow!CY$160:JG$160)*$D$16</f>
        <v>0</v>
      </c>
      <c r="CY68" s="576">
        <f>_xlfn.XLOOKUP(CY56, MonthlyCashflow!CZ$155:JH$155,  MonthlyCashflow!CZ$160:JH$160)*$D$16</f>
        <v>0</v>
      </c>
      <c r="CZ68" s="577">
        <f>_xlfn.XLOOKUP(CZ56, MonthlyCashflow!DA$155:JI$155,  MonthlyCashflow!DA$160:JI$160)*$D$16</f>
        <v>0</v>
      </c>
    </row>
    <row r="69" spans="2:104" x14ac:dyDescent="0.3">
      <c r="B69" s="274" t="s">
        <v>730</v>
      </c>
      <c r="D69" s="576"/>
      <c r="E69" s="576"/>
      <c r="F69" s="576"/>
      <c r="G69" s="576"/>
      <c r="H69" s="576"/>
      <c r="I69" s="576"/>
      <c r="J69" s="576"/>
      <c r="K69" s="576"/>
      <c r="L69" s="576"/>
      <c r="M69" s="576"/>
      <c r="N69" s="576"/>
      <c r="O69" s="576"/>
      <c r="P69" s="576"/>
      <c r="Q69" s="576"/>
      <c r="R69" s="576"/>
      <c r="S69" s="576"/>
      <c r="T69" s="576"/>
      <c r="U69" s="576"/>
      <c r="V69" s="576"/>
      <c r="W69" s="576"/>
      <c r="X69" s="576"/>
      <c r="Y69" s="576"/>
      <c r="Z69" s="576"/>
      <c r="AA69" s="576"/>
      <c r="AB69" s="576"/>
      <c r="AC69" s="576"/>
      <c r="AD69" s="576"/>
      <c r="AE69" s="576"/>
      <c r="AF69" s="576"/>
      <c r="AG69" s="576"/>
      <c r="AH69" s="576"/>
      <c r="AI69" s="576"/>
      <c r="AJ69" s="576"/>
      <c r="AK69" s="576"/>
      <c r="AL69" s="576"/>
      <c r="AM69" s="576"/>
      <c r="AN69" s="576"/>
      <c r="AO69" s="576"/>
      <c r="AP69" s="576"/>
      <c r="AQ69" s="576"/>
      <c r="AR69" s="576"/>
      <c r="AS69" s="576"/>
      <c r="AT69" s="576"/>
      <c r="AU69" s="576"/>
      <c r="AV69" s="576"/>
      <c r="AW69" s="576"/>
      <c r="AX69" s="576"/>
      <c r="AY69" s="576"/>
      <c r="AZ69" s="576"/>
      <c r="BA69" s="576"/>
      <c r="BB69" s="576"/>
      <c r="BC69" s="576"/>
      <c r="BD69" s="576"/>
      <c r="BE69" s="576"/>
      <c r="BF69" s="576"/>
      <c r="BG69" s="576"/>
      <c r="BH69" s="576"/>
      <c r="BI69" s="576"/>
      <c r="BJ69" s="576"/>
      <c r="BK69" s="576"/>
      <c r="BL69" s="576"/>
      <c r="BM69" s="576"/>
      <c r="BN69" s="576"/>
      <c r="BO69" s="576"/>
      <c r="BP69" s="576"/>
      <c r="BQ69" s="576"/>
      <c r="BR69" s="576"/>
      <c r="BS69" s="576"/>
      <c r="BT69" s="576"/>
      <c r="BU69" s="576"/>
      <c r="BV69" s="576"/>
      <c r="BW69" s="576"/>
      <c r="BX69" s="576"/>
      <c r="BY69" s="576"/>
      <c r="BZ69" s="576"/>
      <c r="CA69" s="576"/>
      <c r="CB69" s="576"/>
      <c r="CC69" s="576"/>
      <c r="CD69" s="576"/>
      <c r="CE69" s="576"/>
      <c r="CF69" s="576"/>
      <c r="CG69" s="576"/>
      <c r="CH69" s="576"/>
      <c r="CI69" s="576"/>
      <c r="CJ69" s="576"/>
      <c r="CK69" s="576"/>
      <c r="CL69" s="576"/>
      <c r="CM69" s="576"/>
      <c r="CN69" s="576"/>
      <c r="CO69" s="576"/>
      <c r="CP69" s="576"/>
      <c r="CQ69" s="576"/>
      <c r="CR69" s="576"/>
      <c r="CS69" s="576"/>
      <c r="CT69" s="576"/>
      <c r="CU69" s="576"/>
      <c r="CV69" s="576"/>
      <c r="CW69" s="576"/>
      <c r="CX69" s="576"/>
      <c r="CY69" s="576"/>
      <c r="CZ69" s="577"/>
    </row>
    <row r="70" spans="2:104" x14ac:dyDescent="0.3">
      <c r="B70" s="38" t="s">
        <v>226</v>
      </c>
      <c r="D70" s="576">
        <f>SUM(F70:CZ70)</f>
        <v>85.42116</v>
      </c>
      <c r="E70" s="576"/>
      <c r="F70" s="576">
        <f>_xlfn.XLOOKUP(F56, MonthlyCashflow!G$155:FO$155,  MonthlyCashflow!G$164:FO$164)*$D$15</f>
        <v>0</v>
      </c>
      <c r="G70" s="576">
        <f>_xlfn.XLOOKUP(G56, MonthlyCashflow!H$155:FP$155,  MonthlyCashflow!H$164:FP$164)*$D$15</f>
        <v>0</v>
      </c>
      <c r="H70" s="576">
        <f>_xlfn.XLOOKUP(H56, MonthlyCashflow!I$155:FQ$155,  MonthlyCashflow!I$164:FQ$164)*$D$15</f>
        <v>34.168464</v>
      </c>
      <c r="I70" s="576">
        <f>_xlfn.XLOOKUP(I56, MonthlyCashflow!J$155:FR$155,  MonthlyCashflow!J$164:FR$164)*$D$15</f>
        <v>0</v>
      </c>
      <c r="J70" s="576">
        <f>_xlfn.XLOOKUP(J56, MonthlyCashflow!K$155:FS$155,  MonthlyCashflow!K$164:FS$164)*$D$15</f>
        <v>0</v>
      </c>
      <c r="K70" s="576">
        <f>_xlfn.XLOOKUP(K56, MonthlyCashflow!L$155:FT$155,  MonthlyCashflow!L$164:FT$164)*$D$15</f>
        <v>0</v>
      </c>
      <c r="L70" s="576">
        <f>_xlfn.XLOOKUP(L56, MonthlyCashflow!M$155:FU$155,  MonthlyCashflow!M$164:FU$164)*$D$15</f>
        <v>0</v>
      </c>
      <c r="M70" s="576">
        <f>_xlfn.XLOOKUP(M56, MonthlyCashflow!N$155:FV$155,  MonthlyCashflow!N$164:FV$164)*$D$15</f>
        <v>0</v>
      </c>
      <c r="N70" s="576">
        <f>_xlfn.XLOOKUP(N56, MonthlyCashflow!O$155:FW$155,  MonthlyCashflow!O$164:FW$164)*$D$15</f>
        <v>0</v>
      </c>
      <c r="O70" s="576">
        <f>_xlfn.XLOOKUP(O56, MonthlyCashflow!P$155:FX$155,  MonthlyCashflow!P$164:FX$164)*$D$15</f>
        <v>0</v>
      </c>
      <c r="P70" s="576">
        <f>_xlfn.XLOOKUP(P56, MonthlyCashflow!Q$155:FY$155,  MonthlyCashflow!Q$164:FY$164)*$D$15</f>
        <v>0</v>
      </c>
      <c r="Q70" s="576">
        <f>_xlfn.XLOOKUP(Q56, MonthlyCashflow!R$155:FZ$155,  MonthlyCashflow!R$164:FZ$164)*$D$15</f>
        <v>0</v>
      </c>
      <c r="R70" s="576">
        <f>_xlfn.XLOOKUP(R56, MonthlyCashflow!S$155:GA$155,  MonthlyCashflow!S$164:GA$164)*$D$15</f>
        <v>0</v>
      </c>
      <c r="S70" s="576">
        <f>_xlfn.XLOOKUP(S56, MonthlyCashflow!T$155:GB$155,  MonthlyCashflow!T$164:GB$164)*$D$15</f>
        <v>0</v>
      </c>
      <c r="T70" s="576">
        <f>_xlfn.XLOOKUP(T56, MonthlyCashflow!U$155:GC$155,  MonthlyCashflow!U$164:GC$164)*$D$15</f>
        <v>0</v>
      </c>
      <c r="U70" s="576">
        <f>_xlfn.XLOOKUP(U56, MonthlyCashflow!V$155:GD$155,  MonthlyCashflow!V$164:GD$164)*$D$15</f>
        <v>0</v>
      </c>
      <c r="V70" s="576">
        <f>_xlfn.XLOOKUP(V56, MonthlyCashflow!W$155:GE$155,  MonthlyCashflow!W$164:GE$164)*$D$15</f>
        <v>0</v>
      </c>
      <c r="W70" s="576">
        <f>_xlfn.XLOOKUP(W56, MonthlyCashflow!X$155:GF$155,  MonthlyCashflow!X$164:GF$164)*$D$15</f>
        <v>0</v>
      </c>
      <c r="X70" s="576">
        <f>_xlfn.XLOOKUP(X56, MonthlyCashflow!Y$155:GG$155,  MonthlyCashflow!Y$164:GG$164)*$D$15</f>
        <v>0</v>
      </c>
      <c r="Y70" s="576">
        <f>_xlfn.XLOOKUP(Y56, MonthlyCashflow!Z$155:GH$155,  MonthlyCashflow!Z$164:GH$164)*$D$15</f>
        <v>0</v>
      </c>
      <c r="Z70" s="576">
        <f>_xlfn.XLOOKUP(Z56, MonthlyCashflow!AA$155:GI$155,  MonthlyCashflow!AA$164:GI$164)*$D$15</f>
        <v>0</v>
      </c>
      <c r="AA70" s="576">
        <f>_xlfn.XLOOKUP(AA56, MonthlyCashflow!AB$155:GJ$155,  MonthlyCashflow!AB$164:GJ$164)*$D$15</f>
        <v>0</v>
      </c>
      <c r="AB70" s="576">
        <f>_xlfn.XLOOKUP(AB56, MonthlyCashflow!AC$155:GK$155,  MonthlyCashflow!AC$164:GK$164)*$D$15</f>
        <v>0</v>
      </c>
      <c r="AC70" s="576">
        <f>_xlfn.XLOOKUP(AC56, MonthlyCashflow!AD$155:GL$155,  MonthlyCashflow!AD$164:GL$164)*$D$15</f>
        <v>0</v>
      </c>
      <c r="AD70" s="576">
        <f>_xlfn.XLOOKUP(AD56, MonthlyCashflow!AE$155:GM$155,  MonthlyCashflow!AE$164:GM$164)*$D$15</f>
        <v>51.252696</v>
      </c>
      <c r="AE70" s="576">
        <f>_xlfn.XLOOKUP(AE56, MonthlyCashflow!AF$155:GN$155,  MonthlyCashflow!AF$164:GN$164)*$D$15</f>
        <v>0</v>
      </c>
      <c r="AF70" s="576">
        <f>_xlfn.XLOOKUP(AF56, MonthlyCashflow!AG$155:GO$155,  MonthlyCashflow!AG$164:GO$164)*$D$15</f>
        <v>0</v>
      </c>
      <c r="AG70" s="576">
        <f>_xlfn.XLOOKUP(AG56, MonthlyCashflow!AH$155:GP$155,  MonthlyCashflow!AH$164:GP$164)*$D$15</f>
        <v>0</v>
      </c>
      <c r="AH70" s="576">
        <f>_xlfn.XLOOKUP(AH56, MonthlyCashflow!AI$155:GQ$155,  MonthlyCashflow!AI$164:GQ$164)*$D$15</f>
        <v>0</v>
      </c>
      <c r="AI70" s="576">
        <f>_xlfn.XLOOKUP(AI56, MonthlyCashflow!AJ$155:GR$155,  MonthlyCashflow!AJ$164:GR$164)*$D$15</f>
        <v>0</v>
      </c>
      <c r="AJ70" s="576">
        <f>_xlfn.XLOOKUP(AJ56, MonthlyCashflow!AK$155:GS$155,  MonthlyCashflow!AK$164:GS$164)*$D$15</f>
        <v>0</v>
      </c>
      <c r="AK70" s="576">
        <f>_xlfn.XLOOKUP(AK56, MonthlyCashflow!AL$155:GT$155,  MonthlyCashflow!AL$164:GT$164)*$D$15</f>
        <v>0</v>
      </c>
      <c r="AL70" s="576">
        <f>_xlfn.XLOOKUP(AL56, MonthlyCashflow!AM$155:GU$155,  MonthlyCashflow!AM$164:GU$164)*$D$15</f>
        <v>0</v>
      </c>
      <c r="AM70" s="576">
        <f>_xlfn.XLOOKUP(AM56, MonthlyCashflow!AN$155:GV$155,  MonthlyCashflow!AN$164:GV$164)*$D$15</f>
        <v>0</v>
      </c>
      <c r="AN70" s="576">
        <f>_xlfn.XLOOKUP(AN56, MonthlyCashflow!AO$155:GW$155,  MonthlyCashflow!AO$164:GW$164)*$D$15</f>
        <v>0</v>
      </c>
      <c r="AO70" s="576">
        <f>_xlfn.XLOOKUP(AO56, MonthlyCashflow!AP$155:GX$155,  MonthlyCashflow!AP$164:GX$164)*$D$15</f>
        <v>0</v>
      </c>
      <c r="AP70" s="576">
        <f>_xlfn.XLOOKUP(AP56, MonthlyCashflow!AQ$155:GY$155,  MonthlyCashflow!AQ$164:GY$164)*$D$15</f>
        <v>0</v>
      </c>
      <c r="AQ70" s="576">
        <f>_xlfn.XLOOKUP(AQ56, MonthlyCashflow!AR$155:GZ$155,  MonthlyCashflow!AR$164:GZ$164)*$D$15</f>
        <v>0</v>
      </c>
      <c r="AR70" s="576">
        <f>_xlfn.XLOOKUP(AR56, MonthlyCashflow!AS$155:HA$155,  MonthlyCashflow!AS$164:HA$164)*$D$15</f>
        <v>0</v>
      </c>
      <c r="AS70" s="576">
        <f>_xlfn.XLOOKUP(AS56, MonthlyCashflow!AT$155:HB$155,  MonthlyCashflow!AT$164:HB$164)*$D$15</f>
        <v>0</v>
      </c>
      <c r="AT70" s="576">
        <f>_xlfn.XLOOKUP(AT56, MonthlyCashflow!AU$155:HC$155,  MonthlyCashflow!AU$164:HC$164)*$D$15</f>
        <v>0</v>
      </c>
      <c r="AU70" s="576">
        <f>_xlfn.XLOOKUP(AU56, MonthlyCashflow!AV$155:HD$155,  MonthlyCashflow!AV$164:HD$164)*$D$15</f>
        <v>0</v>
      </c>
      <c r="AV70" s="576">
        <f>_xlfn.XLOOKUP(AV56, MonthlyCashflow!AW$155:HE$155,  MonthlyCashflow!AW$164:HE$164)*$D$15</f>
        <v>0</v>
      </c>
      <c r="AW70" s="576">
        <f>_xlfn.XLOOKUP(AW56, MonthlyCashflow!AX$155:HF$155,  MonthlyCashflow!AX$164:HF$164)*$D$15</f>
        <v>0</v>
      </c>
      <c r="AX70" s="576">
        <f>_xlfn.XLOOKUP(AX56, MonthlyCashflow!AY$155:HG$155,  MonthlyCashflow!AY$164:HG$164)*$D$15</f>
        <v>0</v>
      </c>
      <c r="AY70" s="576">
        <f>_xlfn.XLOOKUP(AY56, MonthlyCashflow!AZ$155:HH$155,  MonthlyCashflow!AZ$164:HH$164)*$D$15</f>
        <v>0</v>
      </c>
      <c r="AZ70" s="576">
        <f>_xlfn.XLOOKUP(AZ56, MonthlyCashflow!BA$155:HI$155,  MonthlyCashflow!BA$164:HI$164)*$D$15</f>
        <v>0</v>
      </c>
      <c r="BA70" s="576">
        <f>_xlfn.XLOOKUP(BA56, MonthlyCashflow!BB$155:HJ$155,  MonthlyCashflow!BB$164:HJ$164)*$D$15</f>
        <v>0</v>
      </c>
      <c r="BB70" s="576">
        <f>_xlfn.XLOOKUP(BB56, MonthlyCashflow!BC$155:HK$155,  MonthlyCashflow!BC$164:HK$164)*$D$15</f>
        <v>0</v>
      </c>
      <c r="BC70" s="576">
        <f>_xlfn.XLOOKUP(BC56, MonthlyCashflow!BD$155:HL$155,  MonthlyCashflow!BD$164:HL$164)*$D$15</f>
        <v>0</v>
      </c>
      <c r="BD70" s="576">
        <f>_xlfn.XLOOKUP(BD56, MonthlyCashflow!BE$155:HM$155,  MonthlyCashflow!BE$164:HM$164)*$D$15</f>
        <v>0</v>
      </c>
      <c r="BE70" s="576">
        <f>_xlfn.XLOOKUP(BE56, MonthlyCashflow!BF$155:HN$155,  MonthlyCashflow!BF$164:HN$164)*$D$15</f>
        <v>0</v>
      </c>
      <c r="BF70" s="576">
        <f>_xlfn.XLOOKUP(BF56, MonthlyCashflow!BG$155:HO$155,  MonthlyCashflow!BG$164:HO$164)*$D$15</f>
        <v>0</v>
      </c>
      <c r="BG70" s="576">
        <f>_xlfn.XLOOKUP(BG56, MonthlyCashflow!BH$155:HP$155,  MonthlyCashflow!BH$164:HP$164)*$D$15</f>
        <v>0</v>
      </c>
      <c r="BH70" s="576">
        <f>_xlfn.XLOOKUP(BH56, MonthlyCashflow!BI$155:HQ$155,  MonthlyCashflow!BI$164:HQ$164)*$D$15</f>
        <v>0</v>
      </c>
      <c r="BI70" s="576">
        <f>_xlfn.XLOOKUP(BI56, MonthlyCashflow!BJ$155:HR$155,  MonthlyCashflow!BJ$164:HR$164)*$D$15</f>
        <v>0</v>
      </c>
      <c r="BJ70" s="576">
        <f>_xlfn.XLOOKUP(BJ56, MonthlyCashflow!BK$155:HS$155,  MonthlyCashflow!BK$164:HS$164)*$D$15</f>
        <v>0</v>
      </c>
      <c r="BK70" s="576">
        <f>_xlfn.XLOOKUP(BK56, MonthlyCashflow!BL$155:HT$155,  MonthlyCashflow!BL$164:HT$164)*$D$15</f>
        <v>0</v>
      </c>
      <c r="BL70" s="576">
        <f>_xlfn.XLOOKUP(BL56, MonthlyCashflow!BM$155:HU$155,  MonthlyCashflow!BM$164:HU$164)*$D$15</f>
        <v>0</v>
      </c>
      <c r="BM70" s="576">
        <f>_xlfn.XLOOKUP(BM56, MonthlyCashflow!BN$155:HV$155,  MonthlyCashflow!BN$164:HV$164)*$D$15</f>
        <v>0</v>
      </c>
      <c r="BN70" s="576">
        <f>_xlfn.XLOOKUP(BN56, MonthlyCashflow!BO$155:HW$155,  MonthlyCashflow!BO$164:HW$164)*$D$15</f>
        <v>0</v>
      </c>
      <c r="BO70" s="576">
        <f>_xlfn.XLOOKUP(BO56, MonthlyCashflow!BP$155:HX$155,  MonthlyCashflow!BP$164:HX$164)*$D$15</f>
        <v>0</v>
      </c>
      <c r="BP70" s="576">
        <f>_xlfn.XLOOKUP(BP56, MonthlyCashflow!BQ$155:HY$155,  MonthlyCashflow!BQ$164:HY$164)*$D$15</f>
        <v>0</v>
      </c>
      <c r="BQ70" s="576">
        <f>_xlfn.XLOOKUP(BQ56, MonthlyCashflow!BR$155:HZ$155,  MonthlyCashflow!BR$164:HZ$164)*$D$15</f>
        <v>0</v>
      </c>
      <c r="BR70" s="576">
        <f>_xlfn.XLOOKUP(BR56, MonthlyCashflow!BS$155:IA$155,  MonthlyCashflow!BS$164:IA$164)*$D$15</f>
        <v>0</v>
      </c>
      <c r="BS70" s="576">
        <f>_xlfn.XLOOKUP(BS56, MonthlyCashflow!BT$155:IB$155,  MonthlyCashflow!BT$164:IB$164)*$D$15</f>
        <v>0</v>
      </c>
      <c r="BT70" s="576">
        <f>_xlfn.XLOOKUP(BT56, MonthlyCashflow!BU$155:IC$155,  MonthlyCashflow!BU$164:IC$164)*$D$15</f>
        <v>0</v>
      </c>
      <c r="BU70" s="576">
        <f>_xlfn.XLOOKUP(BU56, MonthlyCashflow!BV$155:ID$155,  MonthlyCashflow!BV$164:ID$164)*$D$15</f>
        <v>0</v>
      </c>
      <c r="BV70" s="576">
        <f>_xlfn.XLOOKUP(BV56, MonthlyCashflow!BW$155:IE$155,  MonthlyCashflow!BW$164:IE$164)*$D$15</f>
        <v>0</v>
      </c>
      <c r="BW70" s="576">
        <f>_xlfn.XLOOKUP(BW56, MonthlyCashflow!BX$155:IF$155,  MonthlyCashflow!BX$164:IF$164)*$D$15</f>
        <v>0</v>
      </c>
      <c r="BX70" s="576">
        <f>_xlfn.XLOOKUP(BX56, MonthlyCashflow!BY$155:IG$155,  MonthlyCashflow!BY$164:IG$164)*$D$15</f>
        <v>0</v>
      </c>
      <c r="BY70" s="576">
        <f>_xlfn.XLOOKUP(BY56, MonthlyCashflow!BZ$155:IH$155,  MonthlyCashflow!BZ$164:IH$164)*$D$15</f>
        <v>0</v>
      </c>
      <c r="BZ70" s="576">
        <f>_xlfn.XLOOKUP(BZ56, MonthlyCashflow!CA$155:II$155,  MonthlyCashflow!CA$164:II$164)*$D$15</f>
        <v>0</v>
      </c>
      <c r="CA70" s="576">
        <f>_xlfn.XLOOKUP(CA56, MonthlyCashflow!CB$155:IJ$155,  MonthlyCashflow!CB$164:IJ$164)*$D$15</f>
        <v>0</v>
      </c>
      <c r="CB70" s="576">
        <f>_xlfn.XLOOKUP(CB56, MonthlyCashflow!CC$155:IK$155,  MonthlyCashflow!CC$164:IK$164)*$D$15</f>
        <v>0</v>
      </c>
      <c r="CC70" s="576">
        <f>_xlfn.XLOOKUP(CC56, MonthlyCashflow!CD$155:IL$155,  MonthlyCashflow!CD$164:IL$164)*$D$15</f>
        <v>0</v>
      </c>
      <c r="CD70" s="576">
        <f>_xlfn.XLOOKUP(CD56, MonthlyCashflow!CE$155:IM$155,  MonthlyCashflow!CE$164:IM$164)*$D$15</f>
        <v>0</v>
      </c>
      <c r="CE70" s="576">
        <f>_xlfn.XLOOKUP(CE56, MonthlyCashflow!CF$155:IN$155,  MonthlyCashflow!CF$164:IN$164)*$D$15</f>
        <v>0</v>
      </c>
      <c r="CF70" s="576">
        <f>_xlfn.XLOOKUP(CF56, MonthlyCashflow!CG$155:IO$155,  MonthlyCashflow!CG$164:IO$164)*$D$15</f>
        <v>0</v>
      </c>
      <c r="CG70" s="576">
        <f>_xlfn.XLOOKUP(CG56, MonthlyCashflow!CH$155:IP$155,  MonthlyCashflow!CH$164:IP$164)*$D$15</f>
        <v>0</v>
      </c>
      <c r="CH70" s="576">
        <f>_xlfn.XLOOKUP(CH56, MonthlyCashflow!CI$155:IQ$155,  MonthlyCashflow!CI$164:IQ$164)*$D$15</f>
        <v>0</v>
      </c>
      <c r="CI70" s="576">
        <f>_xlfn.XLOOKUP(CI56, MonthlyCashflow!CJ$155:IR$155,  MonthlyCashflow!CJ$164:IR$164)*$D$15</f>
        <v>0</v>
      </c>
      <c r="CJ70" s="576">
        <f>_xlfn.XLOOKUP(CJ56, MonthlyCashflow!CK$155:IS$155,  MonthlyCashflow!CK$164:IS$164)*$D$15</f>
        <v>0</v>
      </c>
      <c r="CK70" s="576">
        <f>_xlfn.XLOOKUP(CK56, MonthlyCashflow!CL$155:IT$155,  MonthlyCashflow!CL$164:IT$164)*$D$15</f>
        <v>0</v>
      </c>
      <c r="CL70" s="576">
        <f>_xlfn.XLOOKUP(CL56, MonthlyCashflow!CM$155:IU$155,  MonthlyCashflow!CM$164:IU$164)*$D$15</f>
        <v>0</v>
      </c>
      <c r="CM70" s="576">
        <f>_xlfn.XLOOKUP(CM56, MonthlyCashflow!CN$155:IV$155,  MonthlyCashflow!CN$164:IV$164)*$D$15</f>
        <v>0</v>
      </c>
      <c r="CN70" s="576">
        <f>_xlfn.XLOOKUP(CN56, MonthlyCashflow!CO$155:IW$155,  MonthlyCashflow!CO$164:IW$164)*$D$15</f>
        <v>0</v>
      </c>
      <c r="CO70" s="576">
        <f>_xlfn.XLOOKUP(CO56, MonthlyCashflow!CP$155:IX$155,  MonthlyCashflow!CP$164:IX$164)*$D$15</f>
        <v>0</v>
      </c>
      <c r="CP70" s="576">
        <f>_xlfn.XLOOKUP(CP56, MonthlyCashflow!CQ$155:IY$155,  MonthlyCashflow!CQ$164:IY$164)*$D$15</f>
        <v>0</v>
      </c>
      <c r="CQ70" s="576">
        <f>_xlfn.XLOOKUP(CQ56, MonthlyCashflow!CR$155:IZ$155,  MonthlyCashflow!CR$164:IZ$164)*$D$15</f>
        <v>0</v>
      </c>
      <c r="CR70" s="576">
        <f>_xlfn.XLOOKUP(CR56, MonthlyCashflow!CS$155:JA$155,  MonthlyCashflow!CS$164:JA$164)*$D$15</f>
        <v>0</v>
      </c>
      <c r="CS70" s="576">
        <f>_xlfn.XLOOKUP(CS56, MonthlyCashflow!CT$155:JB$155,  MonthlyCashflow!CT$164:JB$164)*$D$15</f>
        <v>0</v>
      </c>
      <c r="CT70" s="576">
        <f>_xlfn.XLOOKUP(CT56, MonthlyCashflow!CU$155:JC$155,  MonthlyCashflow!CU$164:JC$164)*$D$15</f>
        <v>0</v>
      </c>
      <c r="CU70" s="576">
        <f>_xlfn.XLOOKUP(CU56, MonthlyCashflow!CV$155:JD$155,  MonthlyCashflow!CV$164:JD$164)*$D$15</f>
        <v>0</v>
      </c>
      <c r="CV70" s="576">
        <f>_xlfn.XLOOKUP(CV56, MonthlyCashflow!CW$155:JE$155,  MonthlyCashflow!CW$164:JE$164)*$D$15</f>
        <v>0</v>
      </c>
      <c r="CW70" s="576">
        <f>_xlfn.XLOOKUP(CW56, MonthlyCashflow!CX$155:JF$155,  MonthlyCashflow!CX$164:JF$164)*$D$15</f>
        <v>0</v>
      </c>
      <c r="CX70" s="576">
        <f>_xlfn.XLOOKUP(CX56, MonthlyCashflow!CY$155:JG$155,  MonthlyCashflow!CY$164:JG$164)*$D$15</f>
        <v>0</v>
      </c>
      <c r="CY70" s="576">
        <f>_xlfn.XLOOKUP(CY56, MonthlyCashflow!CZ$155:JH$155,  MonthlyCashflow!CZ$164:JH$164)*$D$15</f>
        <v>0</v>
      </c>
      <c r="CZ70" s="577">
        <f>_xlfn.XLOOKUP(CZ56, MonthlyCashflow!DA$155:JI$155,  MonthlyCashflow!DA$164:JI$164)*$D$15</f>
        <v>0</v>
      </c>
    </row>
    <row r="71" spans="2:104" x14ac:dyDescent="0.3">
      <c r="B71" s="38" t="s">
        <v>228</v>
      </c>
      <c r="D71" s="576">
        <f>SUM(F71:CZ71)</f>
        <v>133.62029999999999</v>
      </c>
      <c r="E71" s="576"/>
      <c r="F71" s="576">
        <f>_xlfn.XLOOKUP(F56, MonthlyCashflow!G$155:FO$155,  MonthlyCashflow!G$165:FO$165)*$D$15</f>
        <v>0</v>
      </c>
      <c r="G71" s="576">
        <f>_xlfn.XLOOKUP(G56, MonthlyCashflow!H$155:FP$155,  MonthlyCashflow!H$165:FP$165)*$D$15</f>
        <v>0</v>
      </c>
      <c r="H71" s="576">
        <f>_xlfn.XLOOKUP(H56, MonthlyCashflow!I$155:FQ$155,  MonthlyCashflow!I$165:FQ$165)*$D$15</f>
        <v>53.448119999999996</v>
      </c>
      <c r="I71" s="576">
        <f>_xlfn.XLOOKUP(I56, MonthlyCashflow!J$155:FR$155,  MonthlyCashflow!J$165:FR$165)*$D$15</f>
        <v>0</v>
      </c>
      <c r="J71" s="576">
        <f>_xlfn.XLOOKUP(J56, MonthlyCashflow!K$155:FS$155,  MonthlyCashflow!K$165:FS$165)*$D$15</f>
        <v>0</v>
      </c>
      <c r="K71" s="576">
        <f>_xlfn.XLOOKUP(K56, MonthlyCashflow!L$155:FT$155,  MonthlyCashflow!L$165:FT$165)*$D$15</f>
        <v>0</v>
      </c>
      <c r="L71" s="576">
        <f>_xlfn.XLOOKUP(L56, MonthlyCashflow!M$155:FU$155,  MonthlyCashflow!M$165:FU$165)*$D$15</f>
        <v>0</v>
      </c>
      <c r="M71" s="576">
        <f>_xlfn.XLOOKUP(M56, MonthlyCashflow!N$155:FV$155,  MonthlyCashflow!N$165:FV$165)*$D$15</f>
        <v>0</v>
      </c>
      <c r="N71" s="576">
        <f>_xlfn.XLOOKUP(N56, MonthlyCashflow!O$155:FW$155,  MonthlyCashflow!O$165:FW$165)*$D$15</f>
        <v>0</v>
      </c>
      <c r="O71" s="576">
        <f>_xlfn.XLOOKUP(O56, MonthlyCashflow!P$155:FX$155,  MonthlyCashflow!P$165:FX$165)*$D$15</f>
        <v>0</v>
      </c>
      <c r="P71" s="576">
        <f>_xlfn.XLOOKUP(P56, MonthlyCashflow!Q$155:FY$155,  MonthlyCashflow!Q$165:FY$165)*$D$15</f>
        <v>0</v>
      </c>
      <c r="Q71" s="576">
        <f>_xlfn.XLOOKUP(Q56, MonthlyCashflow!R$155:FZ$155,  MonthlyCashflow!R$165:FZ$165)*$D$15</f>
        <v>0</v>
      </c>
      <c r="R71" s="576">
        <f>_xlfn.XLOOKUP(R56, MonthlyCashflow!S$155:GA$155,  MonthlyCashflow!S$165:GA$165)*$D$15</f>
        <v>0</v>
      </c>
      <c r="S71" s="576">
        <f>_xlfn.XLOOKUP(S56, MonthlyCashflow!T$155:GB$155,  MonthlyCashflow!T$165:GB$165)*$D$15</f>
        <v>0</v>
      </c>
      <c r="T71" s="576">
        <f>_xlfn.XLOOKUP(T56, MonthlyCashflow!U$155:GC$155,  MonthlyCashflow!U$165:GC$165)*$D$15</f>
        <v>0</v>
      </c>
      <c r="U71" s="576">
        <f>_xlfn.XLOOKUP(U56, MonthlyCashflow!V$155:GD$155,  MonthlyCashflow!V$165:GD$165)*$D$15</f>
        <v>0</v>
      </c>
      <c r="V71" s="576">
        <f>_xlfn.XLOOKUP(V56, MonthlyCashflow!W$155:GE$155,  MonthlyCashflow!W$165:GE$165)*$D$15</f>
        <v>0</v>
      </c>
      <c r="W71" s="576">
        <f>_xlfn.XLOOKUP(W56, MonthlyCashflow!X$155:GF$155,  MonthlyCashflow!X$165:GF$165)*$D$15</f>
        <v>0</v>
      </c>
      <c r="X71" s="576">
        <f>_xlfn.XLOOKUP(X56, MonthlyCashflow!Y$155:GG$155,  MonthlyCashflow!Y$165:GG$165)*$D$15</f>
        <v>0</v>
      </c>
      <c r="Y71" s="576">
        <f>_xlfn.XLOOKUP(Y56, MonthlyCashflow!Z$155:GH$155,  MonthlyCashflow!Z$165:GH$165)*$D$15</f>
        <v>0</v>
      </c>
      <c r="Z71" s="576">
        <f>_xlfn.XLOOKUP(Z56, MonthlyCashflow!AA$155:GI$155,  MonthlyCashflow!AA$165:GI$165)*$D$15</f>
        <v>0</v>
      </c>
      <c r="AA71" s="576">
        <f>_xlfn.XLOOKUP(AA56, MonthlyCashflow!AB$155:GJ$155,  MonthlyCashflow!AB$165:GJ$165)*$D$15</f>
        <v>0</v>
      </c>
      <c r="AB71" s="576">
        <f>_xlfn.XLOOKUP(AB56, MonthlyCashflow!AC$155:GK$155,  MonthlyCashflow!AC$165:GK$165)*$D$15</f>
        <v>0</v>
      </c>
      <c r="AC71" s="576">
        <f>_xlfn.XLOOKUP(AC56, MonthlyCashflow!AD$155:GL$155,  MonthlyCashflow!AD$165:GL$165)*$D$15</f>
        <v>0</v>
      </c>
      <c r="AD71" s="576">
        <f>_xlfn.XLOOKUP(AD56, MonthlyCashflow!AE$155:GM$155,  MonthlyCashflow!AE$165:GM$165)*$D$15</f>
        <v>80.172179999999983</v>
      </c>
      <c r="AE71" s="576">
        <f>_xlfn.XLOOKUP(AE56, MonthlyCashflow!AF$155:GN$155,  MonthlyCashflow!AF$165:GN$165)*$D$15</f>
        <v>0</v>
      </c>
      <c r="AF71" s="576">
        <f>_xlfn.XLOOKUP(AF56, MonthlyCashflow!AG$155:GO$155,  MonthlyCashflow!AG$165:GO$165)*$D$15</f>
        <v>0</v>
      </c>
      <c r="AG71" s="576">
        <f>_xlfn.XLOOKUP(AG56, MonthlyCashflow!AH$155:GP$155,  MonthlyCashflow!AH$165:GP$165)*$D$15</f>
        <v>0</v>
      </c>
      <c r="AH71" s="576">
        <f>_xlfn.XLOOKUP(AH56, MonthlyCashflow!AI$155:GQ$155,  MonthlyCashflow!AI$165:GQ$165)*$D$15</f>
        <v>0</v>
      </c>
      <c r="AI71" s="576">
        <f>_xlfn.XLOOKUP(AI56, MonthlyCashflow!AJ$155:GR$155,  MonthlyCashflow!AJ$165:GR$165)*$D$15</f>
        <v>0</v>
      </c>
      <c r="AJ71" s="576">
        <f>_xlfn.XLOOKUP(AJ56, MonthlyCashflow!AK$155:GS$155,  MonthlyCashflow!AK$165:GS$165)*$D$15</f>
        <v>0</v>
      </c>
      <c r="AK71" s="576">
        <f>_xlfn.XLOOKUP(AK56, MonthlyCashflow!AL$155:GT$155,  MonthlyCashflow!AL$165:GT$165)*$D$15</f>
        <v>0</v>
      </c>
      <c r="AL71" s="576">
        <f>_xlfn.XLOOKUP(AL56, MonthlyCashflow!AM$155:GU$155,  MonthlyCashflow!AM$165:GU$165)*$D$15</f>
        <v>0</v>
      </c>
      <c r="AM71" s="576">
        <f>_xlfn.XLOOKUP(AM56, MonthlyCashflow!AN$155:GV$155,  MonthlyCashflow!AN$165:GV$165)*$D$15</f>
        <v>0</v>
      </c>
      <c r="AN71" s="576">
        <f>_xlfn.XLOOKUP(AN56, MonthlyCashflow!AO$155:GW$155,  MonthlyCashflow!AO$165:GW$165)*$D$15</f>
        <v>0</v>
      </c>
      <c r="AO71" s="576">
        <f>_xlfn.XLOOKUP(AO56, MonthlyCashflow!AP$155:GX$155,  MonthlyCashflow!AP$165:GX$165)*$D$15</f>
        <v>0</v>
      </c>
      <c r="AP71" s="576">
        <f>_xlfn.XLOOKUP(AP56, MonthlyCashflow!AQ$155:GY$155,  MonthlyCashflow!AQ$165:GY$165)*$D$15</f>
        <v>0</v>
      </c>
      <c r="AQ71" s="576">
        <f>_xlfn.XLOOKUP(AQ56, MonthlyCashflow!AR$155:GZ$155,  MonthlyCashflow!AR$165:GZ$165)*$D$15</f>
        <v>0</v>
      </c>
      <c r="AR71" s="576">
        <f>_xlfn.XLOOKUP(AR56, MonthlyCashflow!AS$155:HA$155,  MonthlyCashflow!AS$165:HA$165)*$D$15</f>
        <v>0</v>
      </c>
      <c r="AS71" s="576">
        <f>_xlfn.XLOOKUP(AS56, MonthlyCashflow!AT$155:HB$155,  MonthlyCashflow!AT$165:HB$165)*$D$15</f>
        <v>0</v>
      </c>
      <c r="AT71" s="576">
        <f>_xlfn.XLOOKUP(AT56, MonthlyCashflow!AU$155:HC$155,  MonthlyCashflow!AU$165:HC$165)*$D$15</f>
        <v>0</v>
      </c>
      <c r="AU71" s="576">
        <f>_xlfn.XLOOKUP(AU56, MonthlyCashflow!AV$155:HD$155,  MonthlyCashflow!AV$165:HD$165)*$D$15</f>
        <v>0</v>
      </c>
      <c r="AV71" s="576">
        <f>_xlfn.XLOOKUP(AV56, MonthlyCashflow!AW$155:HE$155,  MonthlyCashflow!AW$165:HE$165)*$D$15</f>
        <v>0</v>
      </c>
      <c r="AW71" s="576">
        <f>_xlfn.XLOOKUP(AW56, MonthlyCashflow!AX$155:HF$155,  MonthlyCashflow!AX$165:HF$165)*$D$15</f>
        <v>0</v>
      </c>
      <c r="AX71" s="576">
        <f>_xlfn.XLOOKUP(AX56, MonthlyCashflow!AY$155:HG$155,  MonthlyCashflow!AY$165:HG$165)*$D$15</f>
        <v>0</v>
      </c>
      <c r="AY71" s="576">
        <f>_xlfn.XLOOKUP(AY56, MonthlyCashflow!AZ$155:HH$155,  MonthlyCashflow!AZ$165:HH$165)*$D$15</f>
        <v>0</v>
      </c>
      <c r="AZ71" s="576">
        <f>_xlfn.XLOOKUP(AZ56, MonthlyCashflow!BA$155:HI$155,  MonthlyCashflow!BA$165:HI$165)*$D$15</f>
        <v>0</v>
      </c>
      <c r="BA71" s="576">
        <f>_xlfn.XLOOKUP(BA56, MonthlyCashflow!BB$155:HJ$155,  MonthlyCashflow!BB$165:HJ$165)*$D$15</f>
        <v>0</v>
      </c>
      <c r="BB71" s="576">
        <f>_xlfn.XLOOKUP(BB56, MonthlyCashflow!BC$155:HK$155,  MonthlyCashflow!BC$165:HK$165)*$D$15</f>
        <v>0</v>
      </c>
      <c r="BC71" s="576">
        <f>_xlfn.XLOOKUP(BC56, MonthlyCashflow!BD$155:HL$155,  MonthlyCashflow!BD$165:HL$165)*$D$15</f>
        <v>0</v>
      </c>
      <c r="BD71" s="576">
        <f>_xlfn.XLOOKUP(BD56, MonthlyCashflow!BE$155:HM$155,  MonthlyCashflow!BE$165:HM$165)*$D$15</f>
        <v>0</v>
      </c>
      <c r="BE71" s="576">
        <f>_xlfn.XLOOKUP(BE56, MonthlyCashflow!BF$155:HN$155,  MonthlyCashflow!BF$165:HN$165)*$D$15</f>
        <v>0</v>
      </c>
      <c r="BF71" s="576">
        <f>_xlfn.XLOOKUP(BF56, MonthlyCashflow!BG$155:HO$155,  MonthlyCashflow!BG$165:HO$165)*$D$15</f>
        <v>0</v>
      </c>
      <c r="BG71" s="576">
        <f>_xlfn.XLOOKUP(BG56, MonthlyCashflow!BH$155:HP$155,  MonthlyCashflow!BH$165:HP$165)*$D$15</f>
        <v>0</v>
      </c>
      <c r="BH71" s="576">
        <f>_xlfn.XLOOKUP(BH56, MonthlyCashflow!BI$155:HQ$155,  MonthlyCashflow!BI$165:HQ$165)*$D$15</f>
        <v>0</v>
      </c>
      <c r="BI71" s="576">
        <f>_xlfn.XLOOKUP(BI56, MonthlyCashflow!BJ$155:HR$155,  MonthlyCashflow!BJ$165:HR$165)*$D$15</f>
        <v>0</v>
      </c>
      <c r="BJ71" s="576">
        <f>_xlfn.XLOOKUP(BJ56, MonthlyCashflow!BK$155:HS$155,  MonthlyCashflow!BK$165:HS$165)*$D$15</f>
        <v>0</v>
      </c>
      <c r="BK71" s="576">
        <f>_xlfn.XLOOKUP(BK56, MonthlyCashflow!BL$155:HT$155,  MonthlyCashflow!BL$165:HT$165)*$D$15</f>
        <v>0</v>
      </c>
      <c r="BL71" s="576">
        <f>_xlfn.XLOOKUP(BL56, MonthlyCashflow!BM$155:HU$155,  MonthlyCashflow!BM$165:HU$165)*$D$15</f>
        <v>0</v>
      </c>
      <c r="BM71" s="576">
        <f>_xlfn.XLOOKUP(BM56, MonthlyCashflow!BN$155:HV$155,  MonthlyCashflow!BN$165:HV$165)*$D$15</f>
        <v>0</v>
      </c>
      <c r="BN71" s="576">
        <f>_xlfn.XLOOKUP(BN56, MonthlyCashflow!BO$155:HW$155,  MonthlyCashflow!BO$165:HW$165)*$D$15</f>
        <v>0</v>
      </c>
      <c r="BO71" s="576">
        <f>_xlfn.XLOOKUP(BO56, MonthlyCashflow!BP$155:HX$155,  MonthlyCashflow!BP$165:HX$165)*$D$15</f>
        <v>0</v>
      </c>
      <c r="BP71" s="576">
        <f>_xlfn.XLOOKUP(BP56, MonthlyCashflow!BQ$155:HY$155,  MonthlyCashflow!BQ$165:HY$165)*$D$15</f>
        <v>0</v>
      </c>
      <c r="BQ71" s="576">
        <f>_xlfn.XLOOKUP(BQ56, MonthlyCashflow!BR$155:HZ$155,  MonthlyCashflow!BR$165:HZ$165)*$D$15</f>
        <v>0</v>
      </c>
      <c r="BR71" s="576">
        <f>_xlfn.XLOOKUP(BR56, MonthlyCashflow!BS$155:IA$155,  MonthlyCashflow!BS$165:IA$165)*$D$15</f>
        <v>0</v>
      </c>
      <c r="BS71" s="576">
        <f>_xlfn.XLOOKUP(BS56, MonthlyCashflow!BT$155:IB$155,  MonthlyCashflow!BT$165:IB$165)*$D$15</f>
        <v>0</v>
      </c>
      <c r="BT71" s="576">
        <f>_xlfn.XLOOKUP(BT56, MonthlyCashflow!BU$155:IC$155,  MonthlyCashflow!BU$165:IC$165)*$D$15</f>
        <v>0</v>
      </c>
      <c r="BU71" s="576">
        <f>_xlfn.XLOOKUP(BU56, MonthlyCashflow!BV$155:ID$155,  MonthlyCashflow!BV$165:ID$165)*$D$15</f>
        <v>0</v>
      </c>
      <c r="BV71" s="576">
        <f>_xlfn.XLOOKUP(BV56, MonthlyCashflow!BW$155:IE$155,  MonthlyCashflow!BW$165:IE$165)*$D$15</f>
        <v>0</v>
      </c>
      <c r="BW71" s="576">
        <f>_xlfn.XLOOKUP(BW56, MonthlyCashflow!BX$155:IF$155,  MonthlyCashflow!BX$165:IF$165)*$D$15</f>
        <v>0</v>
      </c>
      <c r="BX71" s="576">
        <f>_xlfn.XLOOKUP(BX56, MonthlyCashflow!BY$155:IG$155,  MonthlyCashflow!BY$165:IG$165)*$D$15</f>
        <v>0</v>
      </c>
      <c r="BY71" s="576">
        <f>_xlfn.XLOOKUP(BY56, MonthlyCashflow!BZ$155:IH$155,  MonthlyCashflow!BZ$165:IH$165)*$D$15</f>
        <v>0</v>
      </c>
      <c r="BZ71" s="576">
        <f>_xlfn.XLOOKUP(BZ56, MonthlyCashflow!CA$155:II$155,  MonthlyCashflow!CA$165:II$165)*$D$15</f>
        <v>0</v>
      </c>
      <c r="CA71" s="576">
        <f>_xlfn.XLOOKUP(CA56, MonthlyCashflow!CB$155:IJ$155,  MonthlyCashflow!CB$165:IJ$165)*$D$15</f>
        <v>0</v>
      </c>
      <c r="CB71" s="576">
        <f>_xlfn.XLOOKUP(CB56, MonthlyCashflow!CC$155:IK$155,  MonthlyCashflow!CC$165:IK$165)*$D$15</f>
        <v>0</v>
      </c>
      <c r="CC71" s="576">
        <f>_xlfn.XLOOKUP(CC56, MonthlyCashflow!CD$155:IL$155,  MonthlyCashflow!CD$165:IL$165)*$D$15</f>
        <v>0</v>
      </c>
      <c r="CD71" s="576">
        <f>_xlfn.XLOOKUP(CD56, MonthlyCashflow!CE$155:IM$155,  MonthlyCashflow!CE$165:IM$165)*$D$15</f>
        <v>0</v>
      </c>
      <c r="CE71" s="576">
        <f>_xlfn.XLOOKUP(CE56, MonthlyCashflow!CF$155:IN$155,  MonthlyCashflow!CF$165:IN$165)*$D$15</f>
        <v>0</v>
      </c>
      <c r="CF71" s="576">
        <f>_xlfn.XLOOKUP(CF56, MonthlyCashflow!CG$155:IO$155,  MonthlyCashflow!CG$165:IO$165)*$D$15</f>
        <v>0</v>
      </c>
      <c r="CG71" s="576">
        <f>_xlfn.XLOOKUP(CG56, MonthlyCashflow!CH$155:IP$155,  MonthlyCashflow!CH$165:IP$165)*$D$15</f>
        <v>0</v>
      </c>
      <c r="CH71" s="576">
        <f>_xlfn.XLOOKUP(CH56, MonthlyCashflow!CI$155:IQ$155,  MonthlyCashflow!CI$165:IQ$165)*$D$15</f>
        <v>0</v>
      </c>
      <c r="CI71" s="576">
        <f>_xlfn.XLOOKUP(CI56, MonthlyCashflow!CJ$155:IR$155,  MonthlyCashflow!CJ$165:IR$165)*$D$15</f>
        <v>0</v>
      </c>
      <c r="CJ71" s="576">
        <f>_xlfn.XLOOKUP(CJ56, MonthlyCashflow!CK$155:IS$155,  MonthlyCashflow!CK$165:IS$165)*$D$15</f>
        <v>0</v>
      </c>
      <c r="CK71" s="576">
        <f>_xlfn.XLOOKUP(CK56, MonthlyCashflow!CL$155:IT$155,  MonthlyCashflow!CL$165:IT$165)*$D$15</f>
        <v>0</v>
      </c>
      <c r="CL71" s="576">
        <f>_xlfn.XLOOKUP(CL56, MonthlyCashflow!CM$155:IU$155,  MonthlyCashflow!CM$165:IU$165)*$D$15</f>
        <v>0</v>
      </c>
      <c r="CM71" s="576">
        <f>_xlfn.XLOOKUP(CM56, MonthlyCashflow!CN$155:IV$155,  MonthlyCashflow!CN$165:IV$165)*$D$15</f>
        <v>0</v>
      </c>
      <c r="CN71" s="576">
        <f>_xlfn.XLOOKUP(CN56, MonthlyCashflow!CO$155:IW$155,  MonthlyCashflow!CO$165:IW$165)*$D$15</f>
        <v>0</v>
      </c>
      <c r="CO71" s="576">
        <f>_xlfn.XLOOKUP(CO56, MonthlyCashflow!CP$155:IX$155,  MonthlyCashflow!CP$165:IX$165)*$D$15</f>
        <v>0</v>
      </c>
      <c r="CP71" s="576">
        <f>_xlfn.XLOOKUP(CP56, MonthlyCashflow!CQ$155:IY$155,  MonthlyCashflow!CQ$165:IY$165)*$D$15</f>
        <v>0</v>
      </c>
      <c r="CQ71" s="576">
        <f>_xlfn.XLOOKUP(CQ56, MonthlyCashflow!CR$155:IZ$155,  MonthlyCashflow!CR$165:IZ$165)*$D$15</f>
        <v>0</v>
      </c>
      <c r="CR71" s="576">
        <f>_xlfn.XLOOKUP(CR56, MonthlyCashflow!CS$155:JA$155,  MonthlyCashflow!CS$165:JA$165)*$D$15</f>
        <v>0</v>
      </c>
      <c r="CS71" s="576">
        <f>_xlfn.XLOOKUP(CS56, MonthlyCashflow!CT$155:JB$155,  MonthlyCashflow!CT$165:JB$165)*$D$15</f>
        <v>0</v>
      </c>
      <c r="CT71" s="576">
        <f>_xlfn.XLOOKUP(CT56, MonthlyCashflow!CU$155:JC$155,  MonthlyCashflow!CU$165:JC$165)*$D$15</f>
        <v>0</v>
      </c>
      <c r="CU71" s="576">
        <f>_xlfn.XLOOKUP(CU56, MonthlyCashflow!CV$155:JD$155,  MonthlyCashflow!CV$165:JD$165)*$D$15</f>
        <v>0</v>
      </c>
      <c r="CV71" s="576">
        <f>_xlfn.XLOOKUP(CV56, MonthlyCashflow!CW$155:JE$155,  MonthlyCashflow!CW$165:JE$165)*$D$15</f>
        <v>0</v>
      </c>
      <c r="CW71" s="576">
        <f>_xlfn.XLOOKUP(CW56, MonthlyCashflow!CX$155:JF$155,  MonthlyCashflow!CX$165:JF$165)*$D$15</f>
        <v>0</v>
      </c>
      <c r="CX71" s="576">
        <f>_xlfn.XLOOKUP(CX56, MonthlyCashflow!CY$155:JG$155,  MonthlyCashflow!CY$165:JG$165)*$D$15</f>
        <v>0</v>
      </c>
      <c r="CY71" s="576">
        <f>_xlfn.XLOOKUP(CY56, MonthlyCashflow!CZ$155:JH$155,  MonthlyCashflow!CZ$165:JH$165)*$D$15</f>
        <v>0</v>
      </c>
      <c r="CZ71" s="577">
        <f>_xlfn.XLOOKUP(CZ56, MonthlyCashflow!DA$155:JI$155,  MonthlyCashflow!DA$165:JI$165)*$D$15</f>
        <v>0</v>
      </c>
    </row>
    <row r="72" spans="2:104" x14ac:dyDescent="0.3">
      <c r="B72" s="38" t="s">
        <v>538</v>
      </c>
      <c r="D72" s="576">
        <f>SUM(F72:CZ72)</f>
        <v>0</v>
      </c>
      <c r="E72" s="576"/>
      <c r="F72" s="576">
        <f>_xlfn.XLOOKUP(F56, MonthlyCashflow!G$155:FO$155,  MonthlyCashflow!G$166:FO$166)*$D$22</f>
        <v>0</v>
      </c>
      <c r="G72" s="576">
        <f>_xlfn.XLOOKUP(G56, MonthlyCashflow!H$155:FP$155,  MonthlyCashflow!H$166:FP$166)*$D$22</f>
        <v>0</v>
      </c>
      <c r="H72" s="576">
        <f>_xlfn.XLOOKUP(H56, MonthlyCashflow!I$155:FQ$155,  MonthlyCashflow!I$166:FQ$166)*$D$22</f>
        <v>0</v>
      </c>
      <c r="I72" s="576">
        <f>_xlfn.XLOOKUP(I56, MonthlyCashflow!J$155:FR$155,  MonthlyCashflow!J$166:FR$166)*$D$22</f>
        <v>0</v>
      </c>
      <c r="J72" s="576">
        <f>_xlfn.XLOOKUP(J56, MonthlyCashflow!K$155:FS$155,  MonthlyCashflow!K$166:FS$166)*$D$22</f>
        <v>0</v>
      </c>
      <c r="K72" s="576">
        <f>_xlfn.XLOOKUP(K56, MonthlyCashflow!L$155:FT$155,  MonthlyCashflow!L$166:FT$166)*$D$22</f>
        <v>0</v>
      </c>
      <c r="L72" s="576">
        <f>_xlfn.XLOOKUP(L56, MonthlyCashflow!M$155:FU$155,  MonthlyCashflow!M$166:FU$166)*$D$22</f>
        <v>0</v>
      </c>
      <c r="M72" s="576">
        <f>_xlfn.XLOOKUP(M56, MonthlyCashflow!N$155:FV$155,  MonthlyCashflow!N$166:FV$166)*$D$22</f>
        <v>0</v>
      </c>
      <c r="N72" s="576">
        <f>_xlfn.XLOOKUP(N56, MonthlyCashflow!O$155:FW$155,  MonthlyCashflow!O$166:FW$166)*$D$22</f>
        <v>0</v>
      </c>
      <c r="O72" s="576">
        <f>_xlfn.XLOOKUP(O56, MonthlyCashflow!P$155:FX$155,  MonthlyCashflow!P$166:FX$166)*$D$22</f>
        <v>0</v>
      </c>
      <c r="P72" s="576">
        <f>_xlfn.XLOOKUP(P56, MonthlyCashflow!Q$155:FY$155,  MonthlyCashflow!Q$166:FY$166)*$D$22</f>
        <v>0</v>
      </c>
      <c r="Q72" s="576">
        <f>_xlfn.XLOOKUP(Q56, MonthlyCashflow!R$155:FZ$155,  MonthlyCashflow!R$166:FZ$166)*$D$22</f>
        <v>0</v>
      </c>
      <c r="R72" s="576">
        <f>_xlfn.XLOOKUP(R56, MonthlyCashflow!S$155:GA$155,  MonthlyCashflow!S$166:GA$166)*$D$22</f>
        <v>0</v>
      </c>
      <c r="S72" s="576">
        <f>_xlfn.XLOOKUP(S56, MonthlyCashflow!T$155:GB$155,  MonthlyCashflow!T$166:GB$166)*$D$22</f>
        <v>0</v>
      </c>
      <c r="T72" s="576">
        <f>_xlfn.XLOOKUP(T56, MonthlyCashflow!U$155:GC$155,  MonthlyCashflow!U$166:GC$166)*$D$22</f>
        <v>0</v>
      </c>
      <c r="U72" s="576">
        <f>_xlfn.XLOOKUP(U56, MonthlyCashflow!V$155:GD$155,  MonthlyCashflow!V$166:GD$166)*$D$22</f>
        <v>0</v>
      </c>
      <c r="V72" s="576">
        <f>_xlfn.XLOOKUP(V56, MonthlyCashflow!W$155:GE$155,  MonthlyCashflow!W$166:GE$166)*$D$22</f>
        <v>0</v>
      </c>
      <c r="W72" s="576">
        <f>_xlfn.XLOOKUP(W56, MonthlyCashflow!X$155:GF$155,  MonthlyCashflow!X$166:GF$166)*$D$22</f>
        <v>0</v>
      </c>
      <c r="X72" s="576">
        <f>_xlfn.XLOOKUP(X56, MonthlyCashflow!Y$155:GG$155,  MonthlyCashflow!Y$166:GG$166)*$D$22</f>
        <v>0</v>
      </c>
      <c r="Y72" s="576">
        <f>_xlfn.XLOOKUP(Y56, MonthlyCashflow!Z$155:GH$155,  MonthlyCashflow!Z$166:GH$166)*$D$22</f>
        <v>0</v>
      </c>
      <c r="Z72" s="576">
        <f>_xlfn.XLOOKUP(Z56, MonthlyCashflow!AA$155:GI$155,  MonthlyCashflow!AA$166:GI$166)*$D$22</f>
        <v>0</v>
      </c>
      <c r="AA72" s="576">
        <f>_xlfn.XLOOKUP(AA56, MonthlyCashflow!AB$155:GJ$155,  MonthlyCashflow!AB$166:GJ$166)*$D$22</f>
        <v>0</v>
      </c>
      <c r="AB72" s="576">
        <f>_xlfn.XLOOKUP(AB56, MonthlyCashflow!AC$155:GK$155,  MonthlyCashflow!AC$166:GK$166)*$D$22</f>
        <v>0</v>
      </c>
      <c r="AC72" s="576">
        <f>_xlfn.XLOOKUP(AC56, MonthlyCashflow!AD$155:GL$155,  MonthlyCashflow!AD$166:GL$166)*$D$22</f>
        <v>0</v>
      </c>
      <c r="AD72" s="576">
        <f>_xlfn.XLOOKUP(AD56, MonthlyCashflow!AE$155:GM$155,  MonthlyCashflow!AE$166:GM$166)*$D$22</f>
        <v>0</v>
      </c>
      <c r="AE72" s="576">
        <f>_xlfn.XLOOKUP(AE56, MonthlyCashflow!AF$155:GN$155,  MonthlyCashflow!AF$166:GN$166)*$D$22</f>
        <v>0</v>
      </c>
      <c r="AF72" s="576">
        <f>_xlfn.XLOOKUP(AF56, MonthlyCashflow!AG$155:GO$155,  MonthlyCashflow!AG$166:GO$166)*$D$22</f>
        <v>0</v>
      </c>
      <c r="AG72" s="576">
        <f>_xlfn.XLOOKUP(AG56, MonthlyCashflow!AH$155:GP$155,  MonthlyCashflow!AH$166:GP$166)*$D$22</f>
        <v>0</v>
      </c>
      <c r="AH72" s="576">
        <f>_xlfn.XLOOKUP(AH56, MonthlyCashflow!AI$155:GQ$155,  MonthlyCashflow!AI$166:GQ$166)*$D$22</f>
        <v>0</v>
      </c>
      <c r="AI72" s="576">
        <f>_xlfn.XLOOKUP(AI56, MonthlyCashflow!AJ$155:GR$155,  MonthlyCashflow!AJ$166:GR$166)*$D$22</f>
        <v>0</v>
      </c>
      <c r="AJ72" s="576">
        <f>_xlfn.XLOOKUP(AJ56, MonthlyCashflow!AK$155:GS$155,  MonthlyCashflow!AK$166:GS$166)*$D$22</f>
        <v>0</v>
      </c>
      <c r="AK72" s="576">
        <f>_xlfn.XLOOKUP(AK56, MonthlyCashflow!AL$155:GT$155,  MonthlyCashflow!AL$166:GT$166)*$D$22</f>
        <v>0</v>
      </c>
      <c r="AL72" s="576">
        <f>_xlfn.XLOOKUP(AL56, MonthlyCashflow!AM$155:GU$155,  MonthlyCashflow!AM$166:GU$166)*$D$22</f>
        <v>0</v>
      </c>
      <c r="AM72" s="576">
        <f>_xlfn.XLOOKUP(AM56, MonthlyCashflow!AN$155:GV$155,  MonthlyCashflow!AN$166:GV$166)*$D$22</f>
        <v>0</v>
      </c>
      <c r="AN72" s="576">
        <f>_xlfn.XLOOKUP(AN56, MonthlyCashflow!AO$155:GW$155,  MonthlyCashflow!AO$166:GW$166)*$D$22</f>
        <v>0</v>
      </c>
      <c r="AO72" s="576">
        <f>_xlfn.XLOOKUP(AO56, MonthlyCashflow!AP$155:GX$155,  MonthlyCashflow!AP$166:GX$166)*$D$22</f>
        <v>0</v>
      </c>
      <c r="AP72" s="576">
        <f>_xlfn.XLOOKUP(AP56, MonthlyCashflow!AQ$155:GY$155,  MonthlyCashflow!AQ$166:GY$166)*$D$22</f>
        <v>0</v>
      </c>
      <c r="AQ72" s="576">
        <f>_xlfn.XLOOKUP(AQ56, MonthlyCashflow!AR$155:GZ$155,  MonthlyCashflow!AR$166:GZ$166)*$D$22</f>
        <v>0</v>
      </c>
      <c r="AR72" s="576">
        <f>_xlfn.XLOOKUP(AR56, MonthlyCashflow!AS$155:HA$155,  MonthlyCashflow!AS$166:HA$166)*$D$22</f>
        <v>0</v>
      </c>
      <c r="AS72" s="576">
        <f>_xlfn.XLOOKUP(AS56, MonthlyCashflow!AT$155:HB$155,  MonthlyCashflow!AT$166:HB$166)*$D$22</f>
        <v>0</v>
      </c>
      <c r="AT72" s="576">
        <f>_xlfn.XLOOKUP(AT56, MonthlyCashflow!AU$155:HC$155,  MonthlyCashflow!AU$166:HC$166)*$D$22</f>
        <v>0</v>
      </c>
      <c r="AU72" s="576">
        <f>_xlfn.XLOOKUP(AU56, MonthlyCashflow!AV$155:HD$155,  MonthlyCashflow!AV$166:HD$166)*$D$22</f>
        <v>0</v>
      </c>
      <c r="AV72" s="576">
        <f>_xlfn.XLOOKUP(AV56, MonthlyCashflow!AW$155:HE$155,  MonthlyCashflow!AW$166:HE$166)*$D$22</f>
        <v>0</v>
      </c>
      <c r="AW72" s="576">
        <f>_xlfn.XLOOKUP(AW56, MonthlyCashflow!AX$155:HF$155,  MonthlyCashflow!AX$166:HF$166)*$D$22</f>
        <v>0</v>
      </c>
      <c r="AX72" s="576">
        <f>_xlfn.XLOOKUP(AX56, MonthlyCashflow!AY$155:HG$155,  MonthlyCashflow!AY$166:HG$166)*$D$22</f>
        <v>0</v>
      </c>
      <c r="AY72" s="576">
        <f>_xlfn.XLOOKUP(AY56, MonthlyCashflow!AZ$155:HH$155,  MonthlyCashflow!AZ$166:HH$166)*$D$22</f>
        <v>0</v>
      </c>
      <c r="AZ72" s="576">
        <f>_xlfn.XLOOKUP(AZ56, MonthlyCashflow!BA$155:HI$155,  MonthlyCashflow!BA$166:HI$166)*$D$22</f>
        <v>0</v>
      </c>
      <c r="BA72" s="576">
        <f>_xlfn.XLOOKUP(BA56, MonthlyCashflow!BB$155:HJ$155,  MonthlyCashflow!BB$166:HJ$166)*$D$22</f>
        <v>0</v>
      </c>
      <c r="BB72" s="576">
        <f>_xlfn.XLOOKUP(BB56, MonthlyCashflow!BC$155:HK$155,  MonthlyCashflow!BC$166:HK$166)*$D$22</f>
        <v>0</v>
      </c>
      <c r="BC72" s="576">
        <f>_xlfn.XLOOKUP(BC56, MonthlyCashflow!BD$155:HL$155,  MonthlyCashflow!BD$166:HL$166)*$D$22</f>
        <v>0</v>
      </c>
      <c r="BD72" s="576">
        <f>_xlfn.XLOOKUP(BD56, MonthlyCashflow!BE$155:HM$155,  MonthlyCashflow!BE$166:HM$166)*$D$22</f>
        <v>0</v>
      </c>
      <c r="BE72" s="576">
        <f>_xlfn.XLOOKUP(BE56, MonthlyCashflow!BF$155:HN$155,  MonthlyCashflow!BF$166:HN$166)*$D$22</f>
        <v>0</v>
      </c>
      <c r="BF72" s="576">
        <f>_xlfn.XLOOKUP(BF56, MonthlyCashflow!BG$155:HO$155,  MonthlyCashflow!BG$166:HO$166)*$D$22</f>
        <v>0</v>
      </c>
      <c r="BG72" s="576">
        <f>_xlfn.XLOOKUP(BG56, MonthlyCashflow!BH$155:HP$155,  MonthlyCashflow!BH$166:HP$166)*$D$22</f>
        <v>0</v>
      </c>
      <c r="BH72" s="576">
        <f>_xlfn.XLOOKUP(BH56, MonthlyCashflow!BI$155:HQ$155,  MonthlyCashflow!BI$166:HQ$166)*$D$22</f>
        <v>0</v>
      </c>
      <c r="BI72" s="576">
        <f>_xlfn.XLOOKUP(BI56, MonthlyCashflow!BJ$155:HR$155,  MonthlyCashflow!BJ$166:HR$166)*$D$22</f>
        <v>0</v>
      </c>
      <c r="BJ72" s="576">
        <f>_xlfn.XLOOKUP(BJ56, MonthlyCashflow!BK$155:HS$155,  MonthlyCashflow!BK$166:HS$166)*$D$22</f>
        <v>0</v>
      </c>
      <c r="BK72" s="576">
        <f>_xlfn.XLOOKUP(BK56, MonthlyCashflow!BL$155:HT$155,  MonthlyCashflow!BL$166:HT$166)*$D$22</f>
        <v>0</v>
      </c>
      <c r="BL72" s="576">
        <f>_xlfn.XLOOKUP(BL56, MonthlyCashflow!BM$155:HU$155,  MonthlyCashflow!BM$166:HU$166)*$D$22</f>
        <v>0</v>
      </c>
      <c r="BM72" s="576">
        <f>_xlfn.XLOOKUP(BM56, MonthlyCashflow!BN$155:HV$155,  MonthlyCashflow!BN$166:HV$166)*$D$22</f>
        <v>0</v>
      </c>
      <c r="BN72" s="576">
        <f>_xlfn.XLOOKUP(BN56, MonthlyCashflow!BO$155:HW$155,  MonthlyCashflow!BO$166:HW$166)*$D$22</f>
        <v>0</v>
      </c>
      <c r="BO72" s="576">
        <f>_xlfn.XLOOKUP(BO56, MonthlyCashflow!BP$155:HX$155,  MonthlyCashflow!BP$166:HX$166)*$D$22</f>
        <v>0</v>
      </c>
      <c r="BP72" s="576">
        <f>_xlfn.XLOOKUP(BP56, MonthlyCashflow!BQ$155:HY$155,  MonthlyCashflow!BQ$166:HY$166)*$D$22</f>
        <v>0</v>
      </c>
      <c r="BQ72" s="576">
        <f>_xlfn.XLOOKUP(BQ56, MonthlyCashflow!BR$155:HZ$155,  MonthlyCashflow!BR$166:HZ$166)*$D$22</f>
        <v>0</v>
      </c>
      <c r="BR72" s="576">
        <f>_xlfn.XLOOKUP(BR56, MonthlyCashflow!BS$155:IA$155,  MonthlyCashflow!BS$166:IA$166)*$D$22</f>
        <v>0</v>
      </c>
      <c r="BS72" s="576">
        <f>_xlfn.XLOOKUP(BS56, MonthlyCashflow!BT$155:IB$155,  MonthlyCashflow!BT$166:IB$166)*$D$22</f>
        <v>0</v>
      </c>
      <c r="BT72" s="576">
        <f>_xlfn.XLOOKUP(BT56, MonthlyCashflow!BU$155:IC$155,  MonthlyCashflow!BU$166:IC$166)*$D$22</f>
        <v>0</v>
      </c>
      <c r="BU72" s="576">
        <f>_xlfn.XLOOKUP(BU56, MonthlyCashflow!BV$155:ID$155,  MonthlyCashflow!BV$166:ID$166)*$D$22</f>
        <v>0</v>
      </c>
      <c r="BV72" s="576">
        <f>_xlfn.XLOOKUP(BV56, MonthlyCashflow!BW$155:IE$155,  MonthlyCashflow!BW$166:IE$166)*$D$22</f>
        <v>0</v>
      </c>
      <c r="BW72" s="576">
        <f>_xlfn.XLOOKUP(BW56, MonthlyCashflow!BX$155:IF$155,  MonthlyCashflow!BX$166:IF$166)*$D$22</f>
        <v>0</v>
      </c>
      <c r="BX72" s="576">
        <f>_xlfn.XLOOKUP(BX56, MonthlyCashflow!BY$155:IG$155,  MonthlyCashflow!BY$166:IG$166)*$D$22</f>
        <v>0</v>
      </c>
      <c r="BY72" s="576">
        <f>_xlfn.XLOOKUP(BY56, MonthlyCashflow!BZ$155:IH$155,  MonthlyCashflow!BZ$166:IH$166)*$D$22</f>
        <v>0</v>
      </c>
      <c r="BZ72" s="576">
        <f>_xlfn.XLOOKUP(BZ56, MonthlyCashflow!CA$155:II$155,  MonthlyCashflow!CA$166:II$166)*$D$22</f>
        <v>0</v>
      </c>
      <c r="CA72" s="576">
        <f>_xlfn.XLOOKUP(CA56, MonthlyCashflow!CB$155:IJ$155,  MonthlyCashflow!CB$166:IJ$166)*$D$22</f>
        <v>0</v>
      </c>
      <c r="CB72" s="576">
        <f>_xlfn.XLOOKUP(CB56, MonthlyCashflow!CC$155:IK$155,  MonthlyCashflow!CC$166:IK$166)*$D$22</f>
        <v>0</v>
      </c>
      <c r="CC72" s="576">
        <f>_xlfn.XLOOKUP(CC56, MonthlyCashflow!CD$155:IL$155,  MonthlyCashflow!CD$166:IL$166)*$D$22</f>
        <v>0</v>
      </c>
      <c r="CD72" s="576">
        <f>_xlfn.XLOOKUP(CD56, MonthlyCashflow!CE$155:IM$155,  MonthlyCashflow!CE$166:IM$166)*$D$22</f>
        <v>0</v>
      </c>
      <c r="CE72" s="576">
        <f>_xlfn.XLOOKUP(CE56, MonthlyCashflow!CF$155:IN$155,  MonthlyCashflow!CF$166:IN$166)*$D$22</f>
        <v>0</v>
      </c>
      <c r="CF72" s="576">
        <f>_xlfn.XLOOKUP(CF56, MonthlyCashflow!CG$155:IO$155,  MonthlyCashflow!CG$166:IO$166)*$D$22</f>
        <v>0</v>
      </c>
      <c r="CG72" s="576">
        <f>_xlfn.XLOOKUP(CG56, MonthlyCashflow!CH$155:IP$155,  MonthlyCashflow!CH$166:IP$166)*$D$22</f>
        <v>0</v>
      </c>
      <c r="CH72" s="576">
        <f>_xlfn.XLOOKUP(CH56, MonthlyCashflow!CI$155:IQ$155,  MonthlyCashflow!CI$166:IQ$166)*$D$22</f>
        <v>0</v>
      </c>
      <c r="CI72" s="576">
        <f>_xlfn.XLOOKUP(CI56, MonthlyCashflow!CJ$155:IR$155,  MonthlyCashflow!CJ$166:IR$166)*$D$22</f>
        <v>0</v>
      </c>
      <c r="CJ72" s="576">
        <f>_xlfn.XLOOKUP(CJ56, MonthlyCashflow!CK$155:IS$155,  MonthlyCashflow!CK$166:IS$166)*$D$22</f>
        <v>0</v>
      </c>
      <c r="CK72" s="576">
        <f>_xlfn.XLOOKUP(CK56, MonthlyCashflow!CL$155:IT$155,  MonthlyCashflow!CL$166:IT$166)*$D$22</f>
        <v>0</v>
      </c>
      <c r="CL72" s="576">
        <f>_xlfn.XLOOKUP(CL56, MonthlyCashflow!CM$155:IU$155,  MonthlyCashflow!CM$166:IU$166)*$D$22</f>
        <v>0</v>
      </c>
      <c r="CM72" s="576">
        <f>_xlfn.XLOOKUP(CM56, MonthlyCashflow!CN$155:IV$155,  MonthlyCashflow!CN$166:IV$166)*$D$22</f>
        <v>0</v>
      </c>
      <c r="CN72" s="576">
        <f>_xlfn.XLOOKUP(CN56, MonthlyCashflow!CO$155:IW$155,  MonthlyCashflow!CO$166:IW$166)*$D$22</f>
        <v>0</v>
      </c>
      <c r="CO72" s="576">
        <f>_xlfn.XLOOKUP(CO56, MonthlyCashflow!CP$155:IX$155,  MonthlyCashflow!CP$166:IX$166)*$D$22</f>
        <v>0</v>
      </c>
      <c r="CP72" s="576">
        <f>_xlfn.XLOOKUP(CP56, MonthlyCashflow!CQ$155:IY$155,  MonthlyCashflow!CQ$166:IY$166)*$D$22</f>
        <v>0</v>
      </c>
      <c r="CQ72" s="576">
        <f>_xlfn.XLOOKUP(CQ56, MonthlyCashflow!CR$155:IZ$155,  MonthlyCashflow!CR$166:IZ$166)*$D$22</f>
        <v>0</v>
      </c>
      <c r="CR72" s="576">
        <f>_xlfn.XLOOKUP(CR56, MonthlyCashflow!CS$155:JA$155,  MonthlyCashflow!CS$166:JA$166)*$D$22</f>
        <v>0</v>
      </c>
      <c r="CS72" s="576">
        <f>_xlfn.XLOOKUP(CS56, MonthlyCashflow!CT$155:JB$155,  MonthlyCashflow!CT$166:JB$166)*$D$22</f>
        <v>0</v>
      </c>
      <c r="CT72" s="576">
        <f>_xlfn.XLOOKUP(CT56, MonthlyCashflow!CU$155:JC$155,  MonthlyCashflow!CU$166:JC$166)*$D$22</f>
        <v>0</v>
      </c>
      <c r="CU72" s="576">
        <f>_xlfn.XLOOKUP(CU56, MonthlyCashflow!CV$155:JD$155,  MonthlyCashflow!CV$166:JD$166)*$D$22</f>
        <v>0</v>
      </c>
      <c r="CV72" s="576">
        <f>_xlfn.XLOOKUP(CV56, MonthlyCashflow!CW$155:JE$155,  MonthlyCashflow!CW$166:JE$166)*$D$22</f>
        <v>0</v>
      </c>
      <c r="CW72" s="576">
        <f>_xlfn.XLOOKUP(CW56, MonthlyCashflow!CX$155:JF$155,  MonthlyCashflow!CX$166:JF$166)*$D$22</f>
        <v>0</v>
      </c>
      <c r="CX72" s="576">
        <f>_xlfn.XLOOKUP(CX56, MonthlyCashflow!CY$155:JG$155,  MonthlyCashflow!CY$166:JG$166)*$D$22</f>
        <v>0</v>
      </c>
      <c r="CY72" s="576">
        <f>_xlfn.XLOOKUP(CY56, MonthlyCashflow!CZ$155:JH$155,  MonthlyCashflow!CZ$166:JH$166)*$D$22</f>
        <v>0</v>
      </c>
      <c r="CZ72" s="577">
        <f>_xlfn.XLOOKUP(CZ56, MonthlyCashflow!DA$155:JI$155,  MonthlyCashflow!DA$166:JI$166)*$D$22</f>
        <v>0</v>
      </c>
    </row>
    <row r="73" spans="2:104" x14ac:dyDescent="0.3">
      <c r="B73" s="38" t="s">
        <v>39</v>
      </c>
      <c r="D73" s="576">
        <f>SUM(F73:CZ73)</f>
        <v>67.713216119999998</v>
      </c>
      <c r="E73" s="576"/>
      <c r="F73" s="576">
        <f>_xlfn.XLOOKUP(F56, MonthlyCashflow!G$155:FO$155,  MonthlyCashflow!G$167:FO$167)*$D$11</f>
        <v>0</v>
      </c>
      <c r="G73" s="576">
        <f>_xlfn.XLOOKUP(G56, MonthlyCashflow!H$155:FP$155,  MonthlyCashflow!H$167:FP$167)*$D$11</f>
        <v>0</v>
      </c>
      <c r="H73" s="576">
        <f>_xlfn.XLOOKUP(H56, MonthlyCashflow!I$155:FQ$155,  MonthlyCashflow!I$167:FQ$167)*$D$11</f>
        <v>27.085286447999998</v>
      </c>
      <c r="I73" s="576">
        <f>_xlfn.XLOOKUP(I56, MonthlyCashflow!J$155:FR$155,  MonthlyCashflow!J$167:FR$167)*$D$11</f>
        <v>0</v>
      </c>
      <c r="J73" s="576">
        <f>_xlfn.XLOOKUP(J56, MonthlyCashflow!K$155:FS$155,  MonthlyCashflow!K$167:FS$167)*$D$11</f>
        <v>0</v>
      </c>
      <c r="K73" s="576">
        <f>_xlfn.XLOOKUP(K56, MonthlyCashflow!L$155:FT$155,  MonthlyCashflow!L$167:FT$167)*$D$11</f>
        <v>0</v>
      </c>
      <c r="L73" s="576">
        <f>_xlfn.XLOOKUP(L56, MonthlyCashflow!M$155:FU$155,  MonthlyCashflow!M$167:FU$167)*$D$11</f>
        <v>0</v>
      </c>
      <c r="M73" s="576">
        <f>_xlfn.XLOOKUP(M56, MonthlyCashflow!N$155:FV$155,  MonthlyCashflow!N$167:FV$167)*$D$11</f>
        <v>0</v>
      </c>
      <c r="N73" s="576">
        <f>_xlfn.XLOOKUP(N56, MonthlyCashflow!O$155:FW$155,  MonthlyCashflow!O$167:FW$167)*$D$11</f>
        <v>0</v>
      </c>
      <c r="O73" s="576">
        <f>_xlfn.XLOOKUP(O56, MonthlyCashflow!P$155:FX$155,  MonthlyCashflow!P$167:FX$167)*$D$11</f>
        <v>0</v>
      </c>
      <c r="P73" s="576">
        <f>_xlfn.XLOOKUP(P56, MonthlyCashflow!Q$155:FY$155,  MonthlyCashflow!Q$167:FY$167)*$D$11</f>
        <v>0</v>
      </c>
      <c r="Q73" s="576">
        <f>_xlfn.XLOOKUP(Q56, MonthlyCashflow!R$155:FZ$155,  MonthlyCashflow!R$167:FZ$167)*$D$11</f>
        <v>0</v>
      </c>
      <c r="R73" s="576">
        <f>_xlfn.XLOOKUP(R56, MonthlyCashflow!S$155:GA$155,  MonthlyCashflow!S$167:GA$167)*$D$11</f>
        <v>0</v>
      </c>
      <c r="S73" s="576">
        <f>_xlfn.XLOOKUP(S56, MonthlyCashflow!T$155:GB$155,  MonthlyCashflow!T$167:GB$167)*$D$11</f>
        <v>0</v>
      </c>
      <c r="T73" s="576">
        <f>_xlfn.XLOOKUP(T56, MonthlyCashflow!U$155:GC$155,  MonthlyCashflow!U$167:GC$167)*$D$11</f>
        <v>0</v>
      </c>
      <c r="U73" s="576">
        <f>_xlfn.XLOOKUP(U56, MonthlyCashflow!V$155:GD$155,  MonthlyCashflow!V$167:GD$167)*$D$11</f>
        <v>0</v>
      </c>
      <c r="V73" s="576">
        <f>_xlfn.XLOOKUP(V56, MonthlyCashflow!W$155:GE$155,  MonthlyCashflow!W$167:GE$167)*$D$11</f>
        <v>0</v>
      </c>
      <c r="W73" s="576">
        <f>_xlfn.XLOOKUP(W56, MonthlyCashflow!X$155:GF$155,  MonthlyCashflow!X$167:GF$167)*$D$11</f>
        <v>0</v>
      </c>
      <c r="X73" s="576">
        <f>_xlfn.XLOOKUP(X56, MonthlyCashflow!Y$155:GG$155,  MonthlyCashflow!Y$167:GG$167)*$D$11</f>
        <v>0</v>
      </c>
      <c r="Y73" s="576">
        <f>_xlfn.XLOOKUP(Y56, MonthlyCashflow!Z$155:GH$155,  MonthlyCashflow!Z$167:GH$167)*$D$11</f>
        <v>0</v>
      </c>
      <c r="Z73" s="576">
        <f>_xlfn.XLOOKUP(Z56, MonthlyCashflow!AA$155:GI$155,  MonthlyCashflow!AA$167:GI$167)*$D$11</f>
        <v>0</v>
      </c>
      <c r="AA73" s="576">
        <f>_xlfn.XLOOKUP(AA56, MonthlyCashflow!AB$155:GJ$155,  MonthlyCashflow!AB$167:GJ$167)*$D$11</f>
        <v>0</v>
      </c>
      <c r="AB73" s="576">
        <f>_xlfn.XLOOKUP(AB56, MonthlyCashflow!AC$155:GK$155,  MonthlyCashflow!AC$167:GK$167)*$D$11</f>
        <v>0</v>
      </c>
      <c r="AC73" s="576">
        <f>_xlfn.XLOOKUP(AC56, MonthlyCashflow!AD$155:GL$155,  MonthlyCashflow!AD$167:GL$167)*$D$11</f>
        <v>0</v>
      </c>
      <c r="AD73" s="576">
        <f>_xlfn.XLOOKUP(AD56, MonthlyCashflow!AE$155:GM$155,  MonthlyCashflow!AE$167:GM$167)*$D$11</f>
        <v>40.627929671999993</v>
      </c>
      <c r="AE73" s="576">
        <f>_xlfn.XLOOKUP(AE56, MonthlyCashflow!AF$155:GN$155,  MonthlyCashflow!AF$167:GN$167)*$D$11</f>
        <v>0</v>
      </c>
      <c r="AF73" s="576">
        <f>_xlfn.XLOOKUP(AF56, MonthlyCashflow!AG$155:GO$155,  MonthlyCashflow!AG$167:GO$167)*$D$11</f>
        <v>0</v>
      </c>
      <c r="AG73" s="576">
        <f>_xlfn.XLOOKUP(AG56, MonthlyCashflow!AH$155:GP$155,  MonthlyCashflow!AH$167:GP$167)*$D$11</f>
        <v>0</v>
      </c>
      <c r="AH73" s="576">
        <f>_xlfn.XLOOKUP(AH56, MonthlyCashflow!AI$155:GQ$155,  MonthlyCashflow!AI$167:GQ$167)*$D$11</f>
        <v>0</v>
      </c>
      <c r="AI73" s="576">
        <f>_xlfn.XLOOKUP(AI56, MonthlyCashflow!AJ$155:GR$155,  MonthlyCashflow!AJ$167:GR$167)*$D$11</f>
        <v>0</v>
      </c>
      <c r="AJ73" s="576">
        <f>_xlfn.XLOOKUP(AJ56, MonthlyCashflow!AK$155:GS$155,  MonthlyCashflow!AK$167:GS$167)*$D$11</f>
        <v>0</v>
      </c>
      <c r="AK73" s="576">
        <f>_xlfn.XLOOKUP(AK56, MonthlyCashflow!AL$155:GT$155,  MonthlyCashflow!AL$167:GT$167)*$D$11</f>
        <v>0</v>
      </c>
      <c r="AL73" s="576">
        <f>_xlfn.XLOOKUP(AL56, MonthlyCashflow!AM$155:GU$155,  MonthlyCashflow!AM$167:GU$167)*$D$11</f>
        <v>0</v>
      </c>
      <c r="AM73" s="576">
        <f>_xlfn.XLOOKUP(AM56, MonthlyCashflow!AN$155:GV$155,  MonthlyCashflow!AN$167:GV$167)*$D$11</f>
        <v>0</v>
      </c>
      <c r="AN73" s="576">
        <f>_xlfn.XLOOKUP(AN56, MonthlyCashflow!AO$155:GW$155,  MonthlyCashflow!AO$167:GW$167)*$D$11</f>
        <v>0</v>
      </c>
      <c r="AO73" s="576">
        <f>_xlfn.XLOOKUP(AO56, MonthlyCashflow!AP$155:GX$155,  MonthlyCashflow!AP$167:GX$167)*$D$11</f>
        <v>0</v>
      </c>
      <c r="AP73" s="576">
        <f>_xlfn.XLOOKUP(AP56, MonthlyCashflow!AQ$155:GY$155,  MonthlyCashflow!AQ$167:GY$167)*$D$11</f>
        <v>0</v>
      </c>
      <c r="AQ73" s="576">
        <f>_xlfn.XLOOKUP(AQ56, MonthlyCashflow!AR$155:GZ$155,  MonthlyCashflow!AR$167:GZ$167)*$D$11</f>
        <v>0</v>
      </c>
      <c r="AR73" s="576">
        <f>_xlfn.XLOOKUP(AR56, MonthlyCashflow!AS$155:HA$155,  MonthlyCashflow!AS$167:HA$167)*$D$11</f>
        <v>0</v>
      </c>
      <c r="AS73" s="576">
        <f>_xlfn.XLOOKUP(AS56, MonthlyCashflow!AT$155:HB$155,  MonthlyCashflow!AT$167:HB$167)*$D$11</f>
        <v>0</v>
      </c>
      <c r="AT73" s="576">
        <f>_xlfn.XLOOKUP(AT56, MonthlyCashflow!AU$155:HC$155,  MonthlyCashflow!AU$167:HC$167)*$D$11</f>
        <v>0</v>
      </c>
      <c r="AU73" s="576">
        <f>_xlfn.XLOOKUP(AU56, MonthlyCashflow!AV$155:HD$155,  MonthlyCashflow!AV$167:HD$167)*$D$11</f>
        <v>0</v>
      </c>
      <c r="AV73" s="576">
        <f>_xlfn.XLOOKUP(AV56, MonthlyCashflow!AW$155:HE$155,  MonthlyCashflow!AW$167:HE$167)*$D$11</f>
        <v>0</v>
      </c>
      <c r="AW73" s="576">
        <f>_xlfn.XLOOKUP(AW56, MonthlyCashflow!AX$155:HF$155,  MonthlyCashflow!AX$167:HF$167)*$D$11</f>
        <v>0</v>
      </c>
      <c r="AX73" s="576">
        <f>_xlfn.XLOOKUP(AX56, MonthlyCashflow!AY$155:HG$155,  MonthlyCashflow!AY$167:HG$167)*$D$11</f>
        <v>0</v>
      </c>
      <c r="AY73" s="576">
        <f>_xlfn.XLOOKUP(AY56, MonthlyCashflow!AZ$155:HH$155,  MonthlyCashflow!AZ$167:HH$167)*$D$11</f>
        <v>0</v>
      </c>
      <c r="AZ73" s="576">
        <f>_xlfn.XLOOKUP(AZ56, MonthlyCashflow!BA$155:HI$155,  MonthlyCashflow!BA$167:HI$167)*$D$11</f>
        <v>0</v>
      </c>
      <c r="BA73" s="576">
        <f>_xlfn.XLOOKUP(BA56, MonthlyCashflow!BB$155:HJ$155,  MonthlyCashflow!BB$167:HJ$167)*$D$11</f>
        <v>0</v>
      </c>
      <c r="BB73" s="576">
        <f>_xlfn.XLOOKUP(BB56, MonthlyCashflow!BC$155:HK$155,  MonthlyCashflow!BC$167:HK$167)*$D$11</f>
        <v>0</v>
      </c>
      <c r="BC73" s="576">
        <f>_xlfn.XLOOKUP(BC56, MonthlyCashflow!BD$155:HL$155,  MonthlyCashflow!BD$167:HL$167)*$D$11</f>
        <v>0</v>
      </c>
      <c r="BD73" s="576">
        <f>_xlfn.XLOOKUP(BD56, MonthlyCashflow!BE$155:HM$155,  MonthlyCashflow!BE$167:HM$167)*$D$11</f>
        <v>0</v>
      </c>
      <c r="BE73" s="576">
        <f>_xlfn.XLOOKUP(BE56, MonthlyCashflow!BF$155:HN$155,  MonthlyCashflow!BF$167:HN$167)*$D$11</f>
        <v>0</v>
      </c>
      <c r="BF73" s="576">
        <f>_xlfn.XLOOKUP(BF56, MonthlyCashflow!BG$155:HO$155,  MonthlyCashflow!BG$167:HO$167)*$D$11</f>
        <v>0</v>
      </c>
      <c r="BG73" s="576">
        <f>_xlfn.XLOOKUP(BG56, MonthlyCashflow!BH$155:HP$155,  MonthlyCashflow!BH$167:HP$167)*$D$11</f>
        <v>0</v>
      </c>
      <c r="BH73" s="576">
        <f>_xlfn.XLOOKUP(BH56, MonthlyCashflow!BI$155:HQ$155,  MonthlyCashflow!BI$167:HQ$167)*$D$11</f>
        <v>0</v>
      </c>
      <c r="BI73" s="576">
        <f>_xlfn.XLOOKUP(BI56, MonthlyCashflow!BJ$155:HR$155,  MonthlyCashflow!BJ$167:HR$167)*$D$11</f>
        <v>0</v>
      </c>
      <c r="BJ73" s="576">
        <f>_xlfn.XLOOKUP(BJ56, MonthlyCashflow!BK$155:HS$155,  MonthlyCashflow!BK$167:HS$167)*$D$11</f>
        <v>0</v>
      </c>
      <c r="BK73" s="576">
        <f>_xlfn.XLOOKUP(BK56, MonthlyCashflow!BL$155:HT$155,  MonthlyCashflow!BL$167:HT$167)*$D$11</f>
        <v>0</v>
      </c>
      <c r="BL73" s="576">
        <f>_xlfn.XLOOKUP(BL56, MonthlyCashflow!BM$155:HU$155,  MonthlyCashflow!BM$167:HU$167)*$D$11</f>
        <v>0</v>
      </c>
      <c r="BM73" s="576">
        <f>_xlfn.XLOOKUP(BM56, MonthlyCashflow!BN$155:HV$155,  MonthlyCashflow!BN$167:HV$167)*$D$11</f>
        <v>0</v>
      </c>
      <c r="BN73" s="576">
        <f>_xlfn.XLOOKUP(BN56, MonthlyCashflow!BO$155:HW$155,  MonthlyCashflow!BO$167:HW$167)*$D$11</f>
        <v>0</v>
      </c>
      <c r="BO73" s="576">
        <f>_xlfn.XLOOKUP(BO56, MonthlyCashflow!BP$155:HX$155,  MonthlyCashflow!BP$167:HX$167)*$D$11</f>
        <v>0</v>
      </c>
      <c r="BP73" s="576">
        <f>_xlfn.XLOOKUP(BP56, MonthlyCashflow!BQ$155:HY$155,  MonthlyCashflow!BQ$167:HY$167)*$D$11</f>
        <v>0</v>
      </c>
      <c r="BQ73" s="576">
        <f>_xlfn.XLOOKUP(BQ56, MonthlyCashflow!BR$155:HZ$155,  MonthlyCashflow!BR$167:HZ$167)*$D$11</f>
        <v>0</v>
      </c>
      <c r="BR73" s="576">
        <f>_xlfn.XLOOKUP(BR56, MonthlyCashflow!BS$155:IA$155,  MonthlyCashflow!BS$167:IA$167)*$D$11</f>
        <v>0</v>
      </c>
      <c r="BS73" s="576">
        <f>_xlfn.XLOOKUP(BS56, MonthlyCashflow!BT$155:IB$155,  MonthlyCashflow!BT$167:IB$167)*$D$11</f>
        <v>0</v>
      </c>
      <c r="BT73" s="576">
        <f>_xlfn.XLOOKUP(BT56, MonthlyCashflow!BU$155:IC$155,  MonthlyCashflow!BU$167:IC$167)*$D$11</f>
        <v>0</v>
      </c>
      <c r="BU73" s="576">
        <f>_xlfn.XLOOKUP(BU56, MonthlyCashflow!BV$155:ID$155,  MonthlyCashflow!BV$167:ID$167)*$D$11</f>
        <v>0</v>
      </c>
      <c r="BV73" s="576">
        <f>_xlfn.XLOOKUP(BV56, MonthlyCashflow!BW$155:IE$155,  MonthlyCashflow!BW$167:IE$167)*$D$11</f>
        <v>0</v>
      </c>
      <c r="BW73" s="576">
        <f>_xlfn.XLOOKUP(BW56, MonthlyCashflow!BX$155:IF$155,  MonthlyCashflow!BX$167:IF$167)*$D$11</f>
        <v>0</v>
      </c>
      <c r="BX73" s="576">
        <f>_xlfn.XLOOKUP(BX56, MonthlyCashflow!BY$155:IG$155,  MonthlyCashflow!BY$167:IG$167)*$D$11</f>
        <v>0</v>
      </c>
      <c r="BY73" s="576">
        <f>_xlfn.XLOOKUP(BY56, MonthlyCashflow!BZ$155:IH$155,  MonthlyCashflow!BZ$167:IH$167)*$D$11</f>
        <v>0</v>
      </c>
      <c r="BZ73" s="576">
        <f>_xlfn.XLOOKUP(BZ56, MonthlyCashflow!CA$155:II$155,  MonthlyCashflow!CA$167:II$167)*$D$11</f>
        <v>0</v>
      </c>
      <c r="CA73" s="576">
        <f>_xlfn.XLOOKUP(CA56, MonthlyCashflow!CB$155:IJ$155,  MonthlyCashflow!CB$167:IJ$167)*$D$11</f>
        <v>0</v>
      </c>
      <c r="CB73" s="576">
        <f>_xlfn.XLOOKUP(CB56, MonthlyCashflow!CC$155:IK$155,  MonthlyCashflow!CC$167:IK$167)*$D$11</f>
        <v>0</v>
      </c>
      <c r="CC73" s="576">
        <f>_xlfn.XLOOKUP(CC56, MonthlyCashflow!CD$155:IL$155,  MonthlyCashflow!CD$167:IL$167)*$D$11</f>
        <v>0</v>
      </c>
      <c r="CD73" s="576">
        <f>_xlfn.XLOOKUP(CD56, MonthlyCashflow!CE$155:IM$155,  MonthlyCashflow!CE$167:IM$167)*$D$11</f>
        <v>0</v>
      </c>
      <c r="CE73" s="576">
        <f>_xlfn.XLOOKUP(CE56, MonthlyCashflow!CF$155:IN$155,  MonthlyCashflow!CF$167:IN$167)*$D$11</f>
        <v>0</v>
      </c>
      <c r="CF73" s="576">
        <f>_xlfn.XLOOKUP(CF56, MonthlyCashflow!CG$155:IO$155,  MonthlyCashflow!CG$167:IO$167)*$D$11</f>
        <v>0</v>
      </c>
      <c r="CG73" s="576">
        <f>_xlfn.XLOOKUP(CG56, MonthlyCashflow!CH$155:IP$155,  MonthlyCashflow!CH$167:IP$167)*$D$11</f>
        <v>0</v>
      </c>
      <c r="CH73" s="576">
        <f>_xlfn.XLOOKUP(CH56, MonthlyCashflow!CI$155:IQ$155,  MonthlyCashflow!CI$167:IQ$167)*$D$11</f>
        <v>0</v>
      </c>
      <c r="CI73" s="576">
        <f>_xlfn.XLOOKUP(CI56, MonthlyCashflow!CJ$155:IR$155,  MonthlyCashflow!CJ$167:IR$167)*$D$11</f>
        <v>0</v>
      </c>
      <c r="CJ73" s="576">
        <f>_xlfn.XLOOKUP(CJ56, MonthlyCashflow!CK$155:IS$155,  MonthlyCashflow!CK$167:IS$167)*$D$11</f>
        <v>0</v>
      </c>
      <c r="CK73" s="576">
        <f>_xlfn.XLOOKUP(CK56, MonthlyCashflow!CL$155:IT$155,  MonthlyCashflow!CL$167:IT$167)*$D$11</f>
        <v>0</v>
      </c>
      <c r="CL73" s="576">
        <f>_xlfn.XLOOKUP(CL56, MonthlyCashflow!CM$155:IU$155,  MonthlyCashflow!CM$167:IU$167)*$D$11</f>
        <v>0</v>
      </c>
      <c r="CM73" s="576">
        <f>_xlfn.XLOOKUP(CM56, MonthlyCashflow!CN$155:IV$155,  MonthlyCashflow!CN$167:IV$167)*$D$11</f>
        <v>0</v>
      </c>
      <c r="CN73" s="576">
        <f>_xlfn.XLOOKUP(CN56, MonthlyCashflow!CO$155:IW$155,  MonthlyCashflow!CO$167:IW$167)*$D$11</f>
        <v>0</v>
      </c>
      <c r="CO73" s="576">
        <f>_xlfn.XLOOKUP(CO56, MonthlyCashflow!CP$155:IX$155,  MonthlyCashflow!CP$167:IX$167)*$D$11</f>
        <v>0</v>
      </c>
      <c r="CP73" s="576">
        <f>_xlfn.XLOOKUP(CP56, MonthlyCashflow!CQ$155:IY$155,  MonthlyCashflow!CQ$167:IY$167)*$D$11</f>
        <v>0</v>
      </c>
      <c r="CQ73" s="576">
        <f>_xlfn.XLOOKUP(CQ56, MonthlyCashflow!CR$155:IZ$155,  MonthlyCashflow!CR$167:IZ$167)*$D$11</f>
        <v>0</v>
      </c>
      <c r="CR73" s="576">
        <f>_xlfn.XLOOKUP(CR56, MonthlyCashflow!CS$155:JA$155,  MonthlyCashflow!CS$167:JA$167)*$D$11</f>
        <v>0</v>
      </c>
      <c r="CS73" s="576">
        <f>_xlfn.XLOOKUP(CS56, MonthlyCashflow!CT$155:JB$155,  MonthlyCashflow!CT$167:JB$167)*$D$11</f>
        <v>0</v>
      </c>
      <c r="CT73" s="576">
        <f>_xlfn.XLOOKUP(CT56, MonthlyCashflow!CU$155:JC$155,  MonthlyCashflow!CU$167:JC$167)*$D$11</f>
        <v>0</v>
      </c>
      <c r="CU73" s="576">
        <f>_xlfn.XLOOKUP(CU56, MonthlyCashflow!CV$155:JD$155,  MonthlyCashflow!CV$167:JD$167)*$D$11</f>
        <v>0</v>
      </c>
      <c r="CV73" s="576">
        <f>_xlfn.XLOOKUP(CV56, MonthlyCashflow!CW$155:JE$155,  MonthlyCashflow!CW$167:JE$167)*$D$11</f>
        <v>0</v>
      </c>
      <c r="CW73" s="576">
        <f>_xlfn.XLOOKUP(CW56, MonthlyCashflow!CX$155:JF$155,  MonthlyCashflow!CX$167:JF$167)*$D$11</f>
        <v>0</v>
      </c>
      <c r="CX73" s="576">
        <f>_xlfn.XLOOKUP(CX56, MonthlyCashflow!CY$155:JG$155,  MonthlyCashflow!CY$167:JG$167)*$D$11</f>
        <v>0</v>
      </c>
      <c r="CY73" s="576">
        <f>_xlfn.XLOOKUP(CY56, MonthlyCashflow!CZ$155:JH$155,  MonthlyCashflow!CZ$167:JH$167)*$D$11</f>
        <v>0</v>
      </c>
      <c r="CZ73" s="577">
        <f>_xlfn.XLOOKUP(CZ56, MonthlyCashflow!DA$155:JI$155,  MonthlyCashflow!DA$167:JI$167)*$D$11</f>
        <v>0</v>
      </c>
    </row>
    <row r="74" spans="2:104" x14ac:dyDescent="0.3">
      <c r="B74" s="38" t="s">
        <v>40</v>
      </c>
      <c r="C74" s="193"/>
      <c r="D74" s="576">
        <f>SUM(F74:CZ74)</f>
        <v>11.019295986622076</v>
      </c>
      <c r="E74" s="576"/>
      <c r="F74" s="576">
        <f>_xlfn.XLOOKUP(F56, MonthlyCashflow!G$155:FO$155,  MonthlyCashflow!G$168:FO$168)*$D$14</f>
        <v>0</v>
      </c>
      <c r="G74" s="576">
        <f>_xlfn.XLOOKUP(G56, MonthlyCashflow!H$155:FP$155,  MonthlyCashflow!H$168:FP$168)*$D$14</f>
        <v>0</v>
      </c>
      <c r="H74" s="576">
        <f>_xlfn.XLOOKUP(H56, MonthlyCashflow!I$155:FQ$155,  MonthlyCashflow!I$168:FQ$168)*$D$14</f>
        <v>4.407718394648831</v>
      </c>
      <c r="I74" s="576">
        <f>_xlfn.XLOOKUP(I56, MonthlyCashflow!J$155:FR$155,  MonthlyCashflow!J$168:FR$168)*$D$14</f>
        <v>0</v>
      </c>
      <c r="J74" s="576">
        <f>_xlfn.XLOOKUP(J56, MonthlyCashflow!K$155:FS$155,  MonthlyCashflow!K$168:FS$168)*$D$14</f>
        <v>0</v>
      </c>
      <c r="K74" s="576">
        <f>_xlfn.XLOOKUP(K56, MonthlyCashflow!L$155:FT$155,  MonthlyCashflow!L$168:FT$168)*$D$14</f>
        <v>0</v>
      </c>
      <c r="L74" s="576">
        <f>_xlfn.XLOOKUP(L56, MonthlyCashflow!M$155:FU$155,  MonthlyCashflow!M$168:FU$168)*$D$14</f>
        <v>0</v>
      </c>
      <c r="M74" s="576">
        <f>_xlfn.XLOOKUP(M56, MonthlyCashflow!N$155:FV$155,  MonthlyCashflow!N$168:FV$168)*$D$14</f>
        <v>0</v>
      </c>
      <c r="N74" s="576">
        <f>_xlfn.XLOOKUP(N56, MonthlyCashflow!O$155:FW$155,  MonthlyCashflow!O$168:FW$168)*$D$14</f>
        <v>0</v>
      </c>
      <c r="O74" s="576">
        <f>_xlfn.XLOOKUP(O56, MonthlyCashflow!P$155:FX$155,  MonthlyCashflow!P$168:FX$168)*$D$14</f>
        <v>0</v>
      </c>
      <c r="P74" s="576">
        <f>_xlfn.XLOOKUP(P56, MonthlyCashflow!Q$155:FY$155,  MonthlyCashflow!Q$168:FY$168)*$D$14</f>
        <v>0</v>
      </c>
      <c r="Q74" s="576">
        <f>_xlfn.XLOOKUP(Q56, MonthlyCashflow!R$155:FZ$155,  MonthlyCashflow!R$168:FZ$168)*$D$14</f>
        <v>0</v>
      </c>
      <c r="R74" s="576">
        <f>_xlfn.XLOOKUP(R56, MonthlyCashflow!S$155:GA$155,  MonthlyCashflow!S$168:GA$168)*$D$14</f>
        <v>0</v>
      </c>
      <c r="S74" s="576">
        <f>_xlfn.XLOOKUP(S56, MonthlyCashflow!T$155:GB$155,  MonthlyCashflow!T$168:GB$168)*$D$14</f>
        <v>0</v>
      </c>
      <c r="T74" s="576">
        <f>_xlfn.XLOOKUP(T56, MonthlyCashflow!U$155:GC$155,  MonthlyCashflow!U$168:GC$168)*$D$14</f>
        <v>0</v>
      </c>
      <c r="U74" s="576">
        <f>_xlfn.XLOOKUP(U56, MonthlyCashflow!V$155:GD$155,  MonthlyCashflow!V$168:GD$168)*$D$14</f>
        <v>0</v>
      </c>
      <c r="V74" s="576">
        <f>_xlfn.XLOOKUP(V56, MonthlyCashflow!W$155:GE$155,  MonthlyCashflow!W$168:GE$168)*$D$14</f>
        <v>0</v>
      </c>
      <c r="W74" s="576">
        <f>_xlfn.XLOOKUP(W56, MonthlyCashflow!X$155:GF$155,  MonthlyCashflow!X$168:GF$168)*$D$14</f>
        <v>0</v>
      </c>
      <c r="X74" s="576">
        <f>_xlfn.XLOOKUP(X56, MonthlyCashflow!Y$155:GG$155,  MonthlyCashflow!Y$168:GG$168)*$D$14</f>
        <v>0</v>
      </c>
      <c r="Y74" s="576">
        <f>_xlfn.XLOOKUP(Y56, MonthlyCashflow!Z$155:GH$155,  MonthlyCashflow!Z$168:GH$168)*$D$14</f>
        <v>0</v>
      </c>
      <c r="Z74" s="576">
        <f>_xlfn.XLOOKUP(Z56, MonthlyCashflow!AA$155:GI$155,  MonthlyCashflow!AA$168:GI$168)*$D$14</f>
        <v>0</v>
      </c>
      <c r="AA74" s="576">
        <f>_xlfn.XLOOKUP(AA56, MonthlyCashflow!AB$155:GJ$155,  MonthlyCashflow!AB$168:GJ$168)*$D$14</f>
        <v>0</v>
      </c>
      <c r="AB74" s="576">
        <f>_xlfn.XLOOKUP(AB56, MonthlyCashflow!AC$155:GK$155,  MonthlyCashflow!AC$168:GK$168)*$D$14</f>
        <v>0</v>
      </c>
      <c r="AC74" s="576">
        <f>_xlfn.XLOOKUP(AC56, MonthlyCashflow!AD$155:GL$155,  MonthlyCashflow!AD$168:GL$168)*$D$14</f>
        <v>0</v>
      </c>
      <c r="AD74" s="576">
        <f>_xlfn.XLOOKUP(AD56, MonthlyCashflow!AE$155:GM$155,  MonthlyCashflow!AE$168:GM$168)*$D$14</f>
        <v>6.6115775919732451</v>
      </c>
      <c r="AE74" s="576">
        <f>_xlfn.XLOOKUP(AE56, MonthlyCashflow!AF$155:GN$155,  MonthlyCashflow!AF$168:GN$168)*$D$14</f>
        <v>0</v>
      </c>
      <c r="AF74" s="576">
        <f>_xlfn.XLOOKUP(AF56, MonthlyCashflow!AG$155:GO$155,  MonthlyCashflow!AG$168:GO$168)*$D$14</f>
        <v>0</v>
      </c>
      <c r="AG74" s="576">
        <f>_xlfn.XLOOKUP(AG56, MonthlyCashflow!AH$155:GP$155,  MonthlyCashflow!AH$168:GP$168)*$D$14</f>
        <v>0</v>
      </c>
      <c r="AH74" s="576">
        <f>_xlfn.XLOOKUP(AH56, MonthlyCashflow!AI$155:GQ$155,  MonthlyCashflow!AI$168:GQ$168)*$D$14</f>
        <v>0</v>
      </c>
      <c r="AI74" s="576">
        <f>_xlfn.XLOOKUP(AI56, MonthlyCashflow!AJ$155:GR$155,  MonthlyCashflow!AJ$168:GR$168)*$D$14</f>
        <v>0</v>
      </c>
      <c r="AJ74" s="576">
        <f>_xlfn.XLOOKUP(AJ56, MonthlyCashflow!AK$155:GS$155,  MonthlyCashflow!AK$168:GS$168)*$D$14</f>
        <v>0</v>
      </c>
      <c r="AK74" s="576">
        <f>_xlfn.XLOOKUP(AK56, MonthlyCashflow!AL$155:GT$155,  MonthlyCashflow!AL$168:GT$168)*$D$14</f>
        <v>0</v>
      </c>
      <c r="AL74" s="576">
        <f>_xlfn.XLOOKUP(AL56, MonthlyCashflow!AM$155:GU$155,  MonthlyCashflow!AM$168:GU$168)*$D$14</f>
        <v>0</v>
      </c>
      <c r="AM74" s="576">
        <f>_xlfn.XLOOKUP(AM56, MonthlyCashflow!AN$155:GV$155,  MonthlyCashflow!AN$168:GV$168)*$D$14</f>
        <v>0</v>
      </c>
      <c r="AN74" s="576">
        <f>_xlfn.XLOOKUP(AN56, MonthlyCashflow!AO$155:GW$155,  MonthlyCashflow!AO$168:GW$168)*$D$14</f>
        <v>0</v>
      </c>
      <c r="AO74" s="576">
        <f>_xlfn.XLOOKUP(AO56, MonthlyCashflow!AP$155:GX$155,  MonthlyCashflow!AP$168:GX$168)*$D$14</f>
        <v>0</v>
      </c>
      <c r="AP74" s="576">
        <f>_xlfn.XLOOKUP(AP56, MonthlyCashflow!AQ$155:GY$155,  MonthlyCashflow!AQ$168:GY$168)*$D$14</f>
        <v>0</v>
      </c>
      <c r="AQ74" s="576">
        <f>_xlfn.XLOOKUP(AQ56, MonthlyCashflow!AR$155:GZ$155,  MonthlyCashflow!AR$168:GZ$168)*$D$14</f>
        <v>0</v>
      </c>
      <c r="AR74" s="576">
        <f>_xlfn.XLOOKUP(AR56, MonthlyCashflow!AS$155:HA$155,  MonthlyCashflow!AS$168:HA$168)*$D$14</f>
        <v>0</v>
      </c>
      <c r="AS74" s="576">
        <f>_xlfn.XLOOKUP(AS56, MonthlyCashflow!AT$155:HB$155,  MonthlyCashflow!AT$168:HB$168)*$D$14</f>
        <v>0</v>
      </c>
      <c r="AT74" s="576">
        <f>_xlfn.XLOOKUP(AT56, MonthlyCashflow!AU$155:HC$155,  MonthlyCashflow!AU$168:HC$168)*$D$14</f>
        <v>0</v>
      </c>
      <c r="AU74" s="576">
        <f>_xlfn.XLOOKUP(AU56, MonthlyCashflow!AV$155:HD$155,  MonthlyCashflow!AV$168:HD$168)*$D$14</f>
        <v>0</v>
      </c>
      <c r="AV74" s="576">
        <f>_xlfn.XLOOKUP(AV56, MonthlyCashflow!AW$155:HE$155,  MonthlyCashflow!AW$168:HE$168)*$D$14</f>
        <v>0</v>
      </c>
      <c r="AW74" s="576">
        <f>_xlfn.XLOOKUP(AW56, MonthlyCashflow!AX$155:HF$155,  MonthlyCashflow!AX$168:HF$168)*$D$14</f>
        <v>0</v>
      </c>
      <c r="AX74" s="576">
        <f>_xlfn.XLOOKUP(AX56, MonthlyCashflow!AY$155:HG$155,  MonthlyCashflow!AY$168:HG$168)*$D$14</f>
        <v>0</v>
      </c>
      <c r="AY74" s="576">
        <f>_xlfn.XLOOKUP(AY56, MonthlyCashflow!AZ$155:HH$155,  MonthlyCashflow!AZ$168:HH$168)*$D$14</f>
        <v>0</v>
      </c>
      <c r="AZ74" s="576">
        <f>_xlfn.XLOOKUP(AZ56, MonthlyCashflow!BA$155:HI$155,  MonthlyCashflow!BA$168:HI$168)*$D$14</f>
        <v>0</v>
      </c>
      <c r="BA74" s="576">
        <f>_xlfn.XLOOKUP(BA56, MonthlyCashflow!BB$155:HJ$155,  MonthlyCashflow!BB$168:HJ$168)*$D$14</f>
        <v>0</v>
      </c>
      <c r="BB74" s="576">
        <f>_xlfn.XLOOKUP(BB56, MonthlyCashflow!BC$155:HK$155,  MonthlyCashflow!BC$168:HK$168)*$D$14</f>
        <v>0</v>
      </c>
      <c r="BC74" s="576">
        <f>_xlfn.XLOOKUP(BC56, MonthlyCashflow!BD$155:HL$155,  MonthlyCashflow!BD$168:HL$168)*$D$14</f>
        <v>0</v>
      </c>
      <c r="BD74" s="576">
        <f>_xlfn.XLOOKUP(BD56, MonthlyCashflow!BE$155:HM$155,  MonthlyCashflow!BE$168:HM$168)*$D$14</f>
        <v>0</v>
      </c>
      <c r="BE74" s="576">
        <f>_xlfn.XLOOKUP(BE56, MonthlyCashflow!BF$155:HN$155,  MonthlyCashflow!BF$168:HN$168)*$D$14</f>
        <v>0</v>
      </c>
      <c r="BF74" s="576">
        <f>_xlfn.XLOOKUP(BF56, MonthlyCashflow!BG$155:HO$155,  MonthlyCashflow!BG$168:HO$168)*$D$14</f>
        <v>0</v>
      </c>
      <c r="BG74" s="576">
        <f>_xlfn.XLOOKUP(BG56, MonthlyCashflow!BH$155:HP$155,  MonthlyCashflow!BH$168:HP$168)*$D$14</f>
        <v>0</v>
      </c>
      <c r="BH74" s="576">
        <f>_xlfn.XLOOKUP(BH56, MonthlyCashflow!BI$155:HQ$155,  MonthlyCashflow!BI$168:HQ$168)*$D$14</f>
        <v>0</v>
      </c>
      <c r="BI74" s="576">
        <f>_xlfn.XLOOKUP(BI56, MonthlyCashflow!BJ$155:HR$155,  MonthlyCashflow!BJ$168:HR$168)*$D$14</f>
        <v>0</v>
      </c>
      <c r="BJ74" s="576">
        <f>_xlfn.XLOOKUP(BJ56, MonthlyCashflow!BK$155:HS$155,  MonthlyCashflow!BK$168:HS$168)*$D$14</f>
        <v>0</v>
      </c>
      <c r="BK74" s="576">
        <f>_xlfn.XLOOKUP(BK56, MonthlyCashflow!BL$155:HT$155,  MonthlyCashflow!BL$168:HT$168)*$D$14</f>
        <v>0</v>
      </c>
      <c r="BL74" s="576">
        <f>_xlfn.XLOOKUP(BL56, MonthlyCashflow!BM$155:HU$155,  MonthlyCashflow!BM$168:HU$168)*$D$14</f>
        <v>0</v>
      </c>
      <c r="BM74" s="576">
        <f>_xlfn.XLOOKUP(BM56, MonthlyCashflow!BN$155:HV$155,  MonthlyCashflow!BN$168:HV$168)*$D$14</f>
        <v>0</v>
      </c>
      <c r="BN74" s="576">
        <f>_xlfn.XLOOKUP(BN56, MonthlyCashflow!BO$155:HW$155,  MonthlyCashflow!BO$168:HW$168)*$D$14</f>
        <v>0</v>
      </c>
      <c r="BO74" s="576">
        <f>_xlfn.XLOOKUP(BO56, MonthlyCashflow!BP$155:HX$155,  MonthlyCashflow!BP$168:HX$168)*$D$14</f>
        <v>0</v>
      </c>
      <c r="BP74" s="576">
        <f>_xlfn.XLOOKUP(BP56, MonthlyCashflow!BQ$155:HY$155,  MonthlyCashflow!BQ$168:HY$168)*$D$14</f>
        <v>0</v>
      </c>
      <c r="BQ74" s="576">
        <f>_xlfn.XLOOKUP(BQ56, MonthlyCashflow!BR$155:HZ$155,  MonthlyCashflow!BR$168:HZ$168)*$D$14</f>
        <v>0</v>
      </c>
      <c r="BR74" s="576">
        <f>_xlfn.XLOOKUP(BR56, MonthlyCashflow!BS$155:IA$155,  MonthlyCashflow!BS$168:IA$168)*$D$14</f>
        <v>0</v>
      </c>
      <c r="BS74" s="576">
        <f>_xlfn.XLOOKUP(BS56, MonthlyCashflow!BT$155:IB$155,  MonthlyCashflow!BT$168:IB$168)*$D$14</f>
        <v>0</v>
      </c>
      <c r="BT74" s="576">
        <f>_xlfn.XLOOKUP(BT56, MonthlyCashflow!BU$155:IC$155,  MonthlyCashflow!BU$168:IC$168)*$D$14</f>
        <v>0</v>
      </c>
      <c r="BU74" s="576">
        <f>_xlfn.XLOOKUP(BU56, MonthlyCashflow!BV$155:ID$155,  MonthlyCashflow!BV$168:ID$168)*$D$14</f>
        <v>0</v>
      </c>
      <c r="BV74" s="576">
        <f>_xlfn.XLOOKUP(BV56, MonthlyCashflow!BW$155:IE$155,  MonthlyCashflow!BW$168:IE$168)*$D$14</f>
        <v>0</v>
      </c>
      <c r="BW74" s="576">
        <f>_xlfn.XLOOKUP(BW56, MonthlyCashflow!BX$155:IF$155,  MonthlyCashflow!BX$168:IF$168)*$D$14</f>
        <v>0</v>
      </c>
      <c r="BX74" s="576">
        <f>_xlfn.XLOOKUP(BX56, MonthlyCashflow!BY$155:IG$155,  MonthlyCashflow!BY$168:IG$168)*$D$14</f>
        <v>0</v>
      </c>
      <c r="BY74" s="576">
        <f>_xlfn.XLOOKUP(BY56, MonthlyCashflow!BZ$155:IH$155,  MonthlyCashflow!BZ$168:IH$168)*$D$14</f>
        <v>0</v>
      </c>
      <c r="BZ74" s="576">
        <f>_xlfn.XLOOKUP(BZ56, MonthlyCashflow!CA$155:II$155,  MonthlyCashflow!CA$168:II$168)*$D$14</f>
        <v>0</v>
      </c>
      <c r="CA74" s="576">
        <f>_xlfn.XLOOKUP(CA56, MonthlyCashflow!CB$155:IJ$155,  MonthlyCashflow!CB$168:IJ$168)*$D$14</f>
        <v>0</v>
      </c>
      <c r="CB74" s="576">
        <f>_xlfn.XLOOKUP(CB56, MonthlyCashflow!CC$155:IK$155,  MonthlyCashflow!CC$168:IK$168)*$D$14</f>
        <v>0</v>
      </c>
      <c r="CC74" s="576">
        <f>_xlfn.XLOOKUP(CC56, MonthlyCashflow!CD$155:IL$155,  MonthlyCashflow!CD$168:IL$168)*$D$14</f>
        <v>0</v>
      </c>
      <c r="CD74" s="576">
        <f>_xlfn.XLOOKUP(CD56, MonthlyCashflow!CE$155:IM$155,  MonthlyCashflow!CE$168:IM$168)*$D$14</f>
        <v>0</v>
      </c>
      <c r="CE74" s="576">
        <f>_xlfn.XLOOKUP(CE56, MonthlyCashflow!CF$155:IN$155,  MonthlyCashflow!CF$168:IN$168)*$D$14</f>
        <v>0</v>
      </c>
      <c r="CF74" s="576">
        <f>_xlfn.XLOOKUP(CF56, MonthlyCashflow!CG$155:IO$155,  MonthlyCashflow!CG$168:IO$168)*$D$14</f>
        <v>0</v>
      </c>
      <c r="CG74" s="576">
        <f>_xlfn.XLOOKUP(CG56, MonthlyCashflow!CH$155:IP$155,  MonthlyCashflow!CH$168:IP$168)*$D$14</f>
        <v>0</v>
      </c>
      <c r="CH74" s="576">
        <f>_xlfn.XLOOKUP(CH56, MonthlyCashflow!CI$155:IQ$155,  MonthlyCashflow!CI$168:IQ$168)*$D$14</f>
        <v>0</v>
      </c>
      <c r="CI74" s="576">
        <f>_xlfn.XLOOKUP(CI56, MonthlyCashflow!CJ$155:IR$155,  MonthlyCashflow!CJ$168:IR$168)*$D$14</f>
        <v>0</v>
      </c>
      <c r="CJ74" s="576">
        <f>_xlfn.XLOOKUP(CJ56, MonthlyCashflow!CK$155:IS$155,  MonthlyCashflow!CK$168:IS$168)*$D$14</f>
        <v>0</v>
      </c>
      <c r="CK74" s="576">
        <f>_xlfn.XLOOKUP(CK56, MonthlyCashflow!CL$155:IT$155,  MonthlyCashflow!CL$168:IT$168)*$D$14</f>
        <v>0</v>
      </c>
      <c r="CL74" s="576">
        <f>_xlfn.XLOOKUP(CL56, MonthlyCashflow!CM$155:IU$155,  MonthlyCashflow!CM$168:IU$168)*$D$14</f>
        <v>0</v>
      </c>
      <c r="CM74" s="576">
        <f>_xlfn.XLOOKUP(CM56, MonthlyCashflow!CN$155:IV$155,  MonthlyCashflow!CN$168:IV$168)*$D$14</f>
        <v>0</v>
      </c>
      <c r="CN74" s="576">
        <f>_xlfn.XLOOKUP(CN56, MonthlyCashflow!CO$155:IW$155,  MonthlyCashflow!CO$168:IW$168)*$D$14</f>
        <v>0</v>
      </c>
      <c r="CO74" s="576">
        <f>_xlfn.XLOOKUP(CO56, MonthlyCashflow!CP$155:IX$155,  MonthlyCashflow!CP$168:IX$168)*$D$14</f>
        <v>0</v>
      </c>
      <c r="CP74" s="576">
        <f>_xlfn.XLOOKUP(CP56, MonthlyCashflow!CQ$155:IY$155,  MonthlyCashflow!CQ$168:IY$168)*$D$14</f>
        <v>0</v>
      </c>
      <c r="CQ74" s="576">
        <f>_xlfn.XLOOKUP(CQ56, MonthlyCashflow!CR$155:IZ$155,  MonthlyCashflow!CR$168:IZ$168)*$D$14</f>
        <v>0</v>
      </c>
      <c r="CR74" s="576">
        <f>_xlfn.XLOOKUP(CR56, MonthlyCashflow!CS$155:JA$155,  MonthlyCashflow!CS$168:JA$168)*$D$14</f>
        <v>0</v>
      </c>
      <c r="CS74" s="576">
        <f>_xlfn.XLOOKUP(CS56, MonthlyCashflow!CT$155:JB$155,  MonthlyCashflow!CT$168:JB$168)*$D$14</f>
        <v>0</v>
      </c>
      <c r="CT74" s="576">
        <f>_xlfn.XLOOKUP(CT56, MonthlyCashflow!CU$155:JC$155,  MonthlyCashflow!CU$168:JC$168)*$D$14</f>
        <v>0</v>
      </c>
      <c r="CU74" s="576">
        <f>_xlfn.XLOOKUP(CU56, MonthlyCashflow!CV$155:JD$155,  MonthlyCashflow!CV$168:JD$168)*$D$14</f>
        <v>0</v>
      </c>
      <c r="CV74" s="576">
        <f>_xlfn.XLOOKUP(CV56, MonthlyCashflow!CW$155:JE$155,  MonthlyCashflow!CW$168:JE$168)*$D$14</f>
        <v>0</v>
      </c>
      <c r="CW74" s="576">
        <f>_xlfn.XLOOKUP(CW56, MonthlyCashflow!CX$155:JF$155,  MonthlyCashflow!CX$168:JF$168)*$D$14</f>
        <v>0</v>
      </c>
      <c r="CX74" s="576">
        <f>_xlfn.XLOOKUP(CX56, MonthlyCashflow!CY$155:JG$155,  MonthlyCashflow!CY$168:JG$168)*$D$14</f>
        <v>0</v>
      </c>
      <c r="CY74" s="576">
        <f>_xlfn.XLOOKUP(CY56, MonthlyCashflow!CZ$155:JH$155,  MonthlyCashflow!CZ$168:JH$168)*$D$14</f>
        <v>0</v>
      </c>
      <c r="CZ74" s="577">
        <f>_xlfn.XLOOKUP(CZ56, MonthlyCashflow!DA$155:JI$155,  MonthlyCashflow!DA$168:JI$168)*$D$14</f>
        <v>0</v>
      </c>
    </row>
    <row r="75" spans="2:104" x14ac:dyDescent="0.3">
      <c r="B75" s="274" t="s">
        <v>734</v>
      </c>
      <c r="C75" s="193"/>
      <c r="D75" s="576"/>
      <c r="E75" s="576"/>
      <c r="F75" s="576"/>
      <c r="G75" s="576"/>
      <c r="H75" s="576"/>
      <c r="I75" s="576"/>
      <c r="J75" s="576"/>
      <c r="K75" s="576"/>
      <c r="L75" s="576"/>
      <c r="M75" s="576"/>
      <c r="N75" s="576"/>
      <c r="O75" s="576"/>
      <c r="P75" s="576"/>
      <c r="Q75" s="576"/>
      <c r="R75" s="576"/>
      <c r="S75" s="576"/>
      <c r="T75" s="576"/>
      <c r="U75" s="576"/>
      <c r="V75" s="576"/>
      <c r="W75" s="576"/>
      <c r="X75" s="576"/>
      <c r="Y75" s="576"/>
      <c r="Z75" s="576"/>
      <c r="AA75" s="576"/>
      <c r="AB75" s="576"/>
      <c r="AC75" s="576"/>
      <c r="AD75" s="576"/>
      <c r="AE75" s="576"/>
      <c r="AF75" s="576"/>
      <c r="AG75" s="576"/>
      <c r="AH75" s="576"/>
      <c r="AI75" s="576"/>
      <c r="AJ75" s="576"/>
      <c r="AK75" s="576"/>
      <c r="AL75" s="576"/>
      <c r="AM75" s="576"/>
      <c r="AN75" s="576"/>
      <c r="AO75" s="576"/>
      <c r="AP75" s="576"/>
      <c r="AQ75" s="576"/>
      <c r="AR75" s="576"/>
      <c r="AS75" s="576"/>
      <c r="AT75" s="576"/>
      <c r="AU75" s="576"/>
      <c r="AV75" s="576"/>
      <c r="AW75" s="576"/>
      <c r="AX75" s="576"/>
      <c r="AY75" s="576"/>
      <c r="AZ75" s="576"/>
      <c r="BA75" s="576"/>
      <c r="BB75" s="576"/>
      <c r="BC75" s="576"/>
      <c r="BD75" s="576"/>
      <c r="BE75" s="576"/>
      <c r="BF75" s="576"/>
      <c r="BG75" s="576"/>
      <c r="BH75" s="576"/>
      <c r="BI75" s="576"/>
      <c r="BJ75" s="576"/>
      <c r="BK75" s="576"/>
      <c r="BL75" s="576"/>
      <c r="BM75" s="576"/>
      <c r="BN75" s="576"/>
      <c r="BO75" s="576"/>
      <c r="BP75" s="576"/>
      <c r="BQ75" s="576"/>
      <c r="BR75" s="576"/>
      <c r="BS75" s="576"/>
      <c r="BT75" s="576"/>
      <c r="BU75" s="576"/>
      <c r="BV75" s="576"/>
      <c r="BW75" s="576"/>
      <c r="BX75" s="576"/>
      <c r="BY75" s="576"/>
      <c r="BZ75" s="576"/>
      <c r="CA75" s="576"/>
      <c r="CB75" s="576"/>
      <c r="CC75" s="576"/>
      <c r="CD75" s="576"/>
      <c r="CE75" s="576"/>
      <c r="CF75" s="576"/>
      <c r="CG75" s="576"/>
      <c r="CH75" s="576"/>
      <c r="CI75" s="576"/>
      <c r="CJ75" s="576"/>
      <c r="CK75" s="576"/>
      <c r="CL75" s="576"/>
      <c r="CM75" s="576"/>
      <c r="CN75" s="576"/>
      <c r="CO75" s="576"/>
      <c r="CP75" s="576"/>
      <c r="CQ75" s="576"/>
      <c r="CR75" s="576"/>
      <c r="CS75" s="576"/>
      <c r="CT75" s="576"/>
      <c r="CU75" s="576"/>
      <c r="CV75" s="576"/>
      <c r="CW75" s="576"/>
      <c r="CX75" s="576"/>
      <c r="CY75" s="576"/>
      <c r="CZ75" s="577"/>
    </row>
    <row r="76" spans="2:104" x14ac:dyDescent="0.3">
      <c r="B76" s="38" t="s">
        <v>468</v>
      </c>
      <c r="C76" s="193"/>
      <c r="D76" s="576">
        <f t="shared" ref="D76:D106" si="33">SUM(F76:CZ76)</f>
        <v>18.068999999999999</v>
      </c>
      <c r="E76" s="576"/>
      <c r="F76" s="576">
        <f>_xlfn.XLOOKUP(F56, MonthlyCashflow!G$155:FO$155,  MonthlyCashflow!G$175:FO$175)*$D$22</f>
        <v>18.068999999999999</v>
      </c>
      <c r="G76" s="576">
        <f>_xlfn.XLOOKUP(G56, MonthlyCashflow!H$155:FP$155,  MonthlyCashflow!H$175:FP$175)*$D$22</f>
        <v>0</v>
      </c>
      <c r="H76" s="576">
        <f>_xlfn.XLOOKUP(H56, MonthlyCashflow!I$155:FQ$155,  MonthlyCashflow!I$175:FQ$175)*$D$22</f>
        <v>0</v>
      </c>
      <c r="I76" s="576">
        <f>_xlfn.XLOOKUP(I56, MonthlyCashflow!J$155:FR$155,  MonthlyCashflow!J$175:FR$175)*$D$22</f>
        <v>0</v>
      </c>
      <c r="J76" s="576">
        <f>_xlfn.XLOOKUP(J56, MonthlyCashflow!K$155:FS$155,  MonthlyCashflow!K$175:FS$175)*$D$22</f>
        <v>0</v>
      </c>
      <c r="K76" s="576">
        <f>_xlfn.XLOOKUP(K56, MonthlyCashflow!L$155:FT$155,  MonthlyCashflow!L$175:FT$175)*$D$22</f>
        <v>0</v>
      </c>
      <c r="L76" s="576">
        <f>_xlfn.XLOOKUP(L56, MonthlyCashflow!M$155:FU$155,  MonthlyCashflow!M$175:FU$175)*$D$22</f>
        <v>0</v>
      </c>
      <c r="M76" s="576">
        <f>_xlfn.XLOOKUP(M56, MonthlyCashflow!N$155:FV$155,  MonthlyCashflow!N$175:FV$175)*$D$22</f>
        <v>0</v>
      </c>
      <c r="N76" s="576">
        <f>_xlfn.XLOOKUP(N56, MonthlyCashflow!O$155:FW$155,  MonthlyCashflow!O$175:FW$175)*$D$22</f>
        <v>0</v>
      </c>
      <c r="O76" s="576">
        <f>_xlfn.XLOOKUP(O56, MonthlyCashflow!P$155:FX$155,  MonthlyCashflow!P$175:FX$175)*$D$22</f>
        <v>0</v>
      </c>
      <c r="P76" s="576">
        <f>_xlfn.XLOOKUP(P56, MonthlyCashflow!Q$155:FY$155,  MonthlyCashflow!Q$175:FY$175)*$D$22</f>
        <v>0</v>
      </c>
      <c r="Q76" s="576">
        <f>_xlfn.XLOOKUP(Q56, MonthlyCashflow!R$155:FZ$155,  MonthlyCashflow!R$175:FZ$175)*$D$22</f>
        <v>0</v>
      </c>
      <c r="R76" s="576">
        <f>_xlfn.XLOOKUP(R56, MonthlyCashflow!S$155:GA$155,  MonthlyCashflow!S$175:GA$175)*$D$22</f>
        <v>0</v>
      </c>
      <c r="S76" s="576">
        <f>_xlfn.XLOOKUP(S56, MonthlyCashflow!T$155:GB$155,  MonthlyCashflow!T$175:GB$175)*$D$22</f>
        <v>0</v>
      </c>
      <c r="T76" s="576">
        <f>_xlfn.XLOOKUP(T56, MonthlyCashflow!U$155:GC$155,  MonthlyCashflow!U$175:GC$175)*$D$22</f>
        <v>0</v>
      </c>
      <c r="U76" s="576">
        <f>_xlfn.XLOOKUP(U56, MonthlyCashflow!V$155:GD$155,  MonthlyCashflow!V$175:GD$175)*$D$22</f>
        <v>0</v>
      </c>
      <c r="V76" s="576">
        <f>_xlfn.XLOOKUP(V56, MonthlyCashflow!W$155:GE$155,  MonthlyCashflow!W$175:GE$175)*$D$22</f>
        <v>0</v>
      </c>
      <c r="W76" s="576">
        <f>_xlfn.XLOOKUP(W56, MonthlyCashflow!X$155:GF$155,  MonthlyCashflow!X$175:GF$175)*$D$22</f>
        <v>0</v>
      </c>
      <c r="X76" s="576">
        <f>_xlfn.XLOOKUP(X56, MonthlyCashflow!Y$155:GG$155,  MonthlyCashflow!Y$175:GG$175)*$D$22</f>
        <v>0</v>
      </c>
      <c r="Y76" s="576">
        <f>_xlfn.XLOOKUP(Y56, MonthlyCashflow!Z$155:GH$155,  MonthlyCashflow!Z$175:GH$175)*$D$22</f>
        <v>0</v>
      </c>
      <c r="Z76" s="576">
        <f>_xlfn.XLOOKUP(Z56, MonthlyCashflow!AA$155:GI$155,  MonthlyCashflow!AA$175:GI$175)*$D$22</f>
        <v>0</v>
      </c>
      <c r="AA76" s="576">
        <f>_xlfn.XLOOKUP(AA56, MonthlyCashflow!AB$155:GJ$155,  MonthlyCashflow!AB$175:GJ$175)*$D$22</f>
        <v>0</v>
      </c>
      <c r="AB76" s="576">
        <f>_xlfn.XLOOKUP(AB56, MonthlyCashflow!AC$155:GK$155,  MonthlyCashflow!AC$175:GK$175)*$D$22</f>
        <v>0</v>
      </c>
      <c r="AC76" s="576">
        <f>_xlfn.XLOOKUP(AC56, MonthlyCashflow!AD$155:GL$155,  MonthlyCashflow!AD$175:GL$175)*$D$22</f>
        <v>0</v>
      </c>
      <c r="AD76" s="576">
        <f>_xlfn.XLOOKUP(AD56, MonthlyCashflow!AE$155:GM$155,  MonthlyCashflow!AE$175:GM$175)*$D$22</f>
        <v>0</v>
      </c>
      <c r="AE76" s="576">
        <f>_xlfn.XLOOKUP(AE56, MonthlyCashflow!AF$155:GN$155,  MonthlyCashflow!AF$175:GN$175)*$D$22</f>
        <v>0</v>
      </c>
      <c r="AF76" s="576">
        <f>_xlfn.XLOOKUP(AF56, MonthlyCashflow!AG$155:GO$155,  MonthlyCashflow!AG$175:GO$175)*$D$22</f>
        <v>0</v>
      </c>
      <c r="AG76" s="576">
        <f>_xlfn.XLOOKUP(AG56, MonthlyCashflow!AH$155:GP$155,  MonthlyCashflow!AH$175:GP$175)*$D$22</f>
        <v>0</v>
      </c>
      <c r="AH76" s="576">
        <f>_xlfn.XLOOKUP(AH56, MonthlyCashflow!AI$155:GQ$155,  MonthlyCashflow!AI$175:GQ$175)*$D$22</f>
        <v>0</v>
      </c>
      <c r="AI76" s="576">
        <f>_xlfn.XLOOKUP(AI56, MonthlyCashflow!AJ$155:GR$155,  MonthlyCashflow!AJ$175:GR$175)*$D$22</f>
        <v>0</v>
      </c>
      <c r="AJ76" s="576">
        <f>_xlfn.XLOOKUP(AJ56, MonthlyCashflow!AK$155:GS$155,  MonthlyCashflow!AK$175:GS$175)*$D$22</f>
        <v>0</v>
      </c>
      <c r="AK76" s="576">
        <f>_xlfn.XLOOKUP(AK56, MonthlyCashflow!AL$155:GT$155,  MonthlyCashflow!AL$175:GT$175)*$D$22</f>
        <v>0</v>
      </c>
      <c r="AL76" s="576">
        <f>_xlfn.XLOOKUP(AL56, MonthlyCashflow!AM$155:GU$155,  MonthlyCashflow!AM$175:GU$175)*$D$22</f>
        <v>0</v>
      </c>
      <c r="AM76" s="576">
        <f>_xlfn.XLOOKUP(AM56, MonthlyCashflow!AN$155:GV$155,  MonthlyCashflow!AN$175:GV$175)*$D$22</f>
        <v>0</v>
      </c>
      <c r="AN76" s="576">
        <f>_xlfn.XLOOKUP(AN56, MonthlyCashflow!AO$155:GW$155,  MonthlyCashflow!AO$175:GW$175)*$D$22</f>
        <v>0</v>
      </c>
      <c r="AO76" s="576">
        <f>_xlfn.XLOOKUP(AO56, MonthlyCashflow!AP$155:GX$155,  MonthlyCashflow!AP$175:GX$175)*$D$22</f>
        <v>0</v>
      </c>
      <c r="AP76" s="576">
        <f>_xlfn.XLOOKUP(AP56, MonthlyCashflow!AQ$155:GY$155,  MonthlyCashflow!AQ$175:GY$175)*$D$22</f>
        <v>0</v>
      </c>
      <c r="AQ76" s="576">
        <f>_xlfn.XLOOKUP(AQ56, MonthlyCashflow!AR$155:GZ$155,  MonthlyCashflow!AR$175:GZ$175)*$D$22</f>
        <v>0</v>
      </c>
      <c r="AR76" s="576">
        <f>_xlfn.XLOOKUP(AR56, MonthlyCashflow!AS$155:HA$155,  MonthlyCashflow!AS$175:HA$175)*$D$22</f>
        <v>0</v>
      </c>
      <c r="AS76" s="576">
        <f>_xlfn.XLOOKUP(AS56, MonthlyCashflow!AT$155:HB$155,  MonthlyCashflow!AT$175:HB$175)*$D$22</f>
        <v>0</v>
      </c>
      <c r="AT76" s="576">
        <f>_xlfn.XLOOKUP(AT56, MonthlyCashflow!AU$155:HC$155,  MonthlyCashflow!AU$175:HC$175)*$D$22</f>
        <v>0</v>
      </c>
      <c r="AU76" s="576">
        <f>_xlfn.XLOOKUP(AU56, MonthlyCashflow!AV$155:HD$155,  MonthlyCashflow!AV$175:HD$175)*$D$22</f>
        <v>0</v>
      </c>
      <c r="AV76" s="576">
        <f>_xlfn.XLOOKUP(AV56, MonthlyCashflow!AW$155:HE$155,  MonthlyCashflow!AW$175:HE$175)*$D$22</f>
        <v>0</v>
      </c>
      <c r="AW76" s="576">
        <f>_xlfn.XLOOKUP(AW56, MonthlyCashflow!AX$155:HF$155,  MonthlyCashflow!AX$175:HF$175)*$D$22</f>
        <v>0</v>
      </c>
      <c r="AX76" s="576">
        <f>_xlfn.XLOOKUP(AX56, MonthlyCashflow!AY$155:HG$155,  MonthlyCashflow!AY$175:HG$175)*$D$22</f>
        <v>0</v>
      </c>
      <c r="AY76" s="576">
        <f>_xlfn.XLOOKUP(AY56, MonthlyCashflow!AZ$155:HH$155,  MonthlyCashflow!AZ$175:HH$175)*$D$22</f>
        <v>0</v>
      </c>
      <c r="AZ76" s="576">
        <f>_xlfn.XLOOKUP(AZ56, MonthlyCashflow!BA$155:HI$155,  MonthlyCashflow!BA$175:HI$175)*$D$22</f>
        <v>0</v>
      </c>
      <c r="BA76" s="576">
        <f>_xlfn.XLOOKUP(BA56, MonthlyCashflow!BB$155:HJ$155,  MonthlyCashflow!BB$175:HJ$175)*$D$22</f>
        <v>0</v>
      </c>
      <c r="BB76" s="576">
        <f>_xlfn.XLOOKUP(BB56, MonthlyCashflow!BC$155:HK$155,  MonthlyCashflow!BC$175:HK$175)*$D$22</f>
        <v>0</v>
      </c>
      <c r="BC76" s="576">
        <f>_xlfn.XLOOKUP(BC56, MonthlyCashflow!BD$155:HL$155,  MonthlyCashflow!BD$175:HL$175)*$D$22</f>
        <v>0</v>
      </c>
      <c r="BD76" s="576">
        <f>_xlfn.XLOOKUP(BD56, MonthlyCashflow!BE$155:HM$155,  MonthlyCashflow!BE$175:HM$175)*$D$22</f>
        <v>0</v>
      </c>
      <c r="BE76" s="576">
        <f>_xlfn.XLOOKUP(BE56, MonthlyCashflow!BF$155:HN$155,  MonthlyCashflow!BF$175:HN$175)*$D$22</f>
        <v>0</v>
      </c>
      <c r="BF76" s="576">
        <f>_xlfn.XLOOKUP(BF56, MonthlyCashflow!BG$155:HO$155,  MonthlyCashflow!BG$175:HO$175)*$D$22</f>
        <v>0</v>
      </c>
      <c r="BG76" s="576">
        <f>_xlfn.XLOOKUP(BG56, MonthlyCashflow!BH$155:HP$155,  MonthlyCashflow!BH$175:HP$175)*$D$22</f>
        <v>0</v>
      </c>
      <c r="BH76" s="576">
        <f>_xlfn.XLOOKUP(BH56, MonthlyCashflow!BI$155:HQ$155,  MonthlyCashflow!BI$175:HQ$175)*$D$22</f>
        <v>0</v>
      </c>
      <c r="BI76" s="576">
        <f>_xlfn.XLOOKUP(BI56, MonthlyCashflow!BJ$155:HR$155,  MonthlyCashflow!BJ$175:HR$175)*$D$22</f>
        <v>0</v>
      </c>
      <c r="BJ76" s="576">
        <f>_xlfn.XLOOKUP(BJ56, MonthlyCashflow!BK$155:HS$155,  MonthlyCashflow!BK$175:HS$175)*$D$22</f>
        <v>0</v>
      </c>
      <c r="BK76" s="576">
        <f>_xlfn.XLOOKUP(BK56, MonthlyCashflow!BL$155:HT$155,  MonthlyCashflow!BL$175:HT$175)*$D$22</f>
        <v>0</v>
      </c>
      <c r="BL76" s="576">
        <f>_xlfn.XLOOKUP(BL56, MonthlyCashflow!BM$155:HU$155,  MonthlyCashflow!BM$175:HU$175)*$D$22</f>
        <v>0</v>
      </c>
      <c r="BM76" s="576">
        <f>_xlfn.XLOOKUP(BM56, MonthlyCashflow!BN$155:HV$155,  MonthlyCashflow!BN$175:HV$175)*$D$22</f>
        <v>0</v>
      </c>
      <c r="BN76" s="576">
        <f>_xlfn.XLOOKUP(BN56, MonthlyCashflow!BO$155:HW$155,  MonthlyCashflow!BO$175:HW$175)*$D$22</f>
        <v>0</v>
      </c>
      <c r="BO76" s="576">
        <f>_xlfn.XLOOKUP(BO56, MonthlyCashflow!BP$155:HX$155,  MonthlyCashflow!BP$175:HX$175)*$D$22</f>
        <v>0</v>
      </c>
      <c r="BP76" s="576">
        <f>_xlfn.XLOOKUP(BP56, MonthlyCashflow!BQ$155:HY$155,  MonthlyCashflow!BQ$175:HY$175)*$D$22</f>
        <v>0</v>
      </c>
      <c r="BQ76" s="576">
        <f>_xlfn.XLOOKUP(BQ56, MonthlyCashflow!BR$155:HZ$155,  MonthlyCashflow!BR$175:HZ$175)*$D$22</f>
        <v>0</v>
      </c>
      <c r="BR76" s="576">
        <f>_xlfn.XLOOKUP(BR56, MonthlyCashflow!BS$155:IA$155,  MonthlyCashflow!BS$175:IA$175)*$D$22</f>
        <v>0</v>
      </c>
      <c r="BS76" s="576">
        <f>_xlfn.XLOOKUP(BS56, MonthlyCashflow!BT$155:IB$155,  MonthlyCashflow!BT$175:IB$175)*$D$22</f>
        <v>0</v>
      </c>
      <c r="BT76" s="576">
        <f>_xlfn.XLOOKUP(BT56, MonthlyCashflow!BU$155:IC$155,  MonthlyCashflow!BU$175:IC$175)*$D$22</f>
        <v>0</v>
      </c>
      <c r="BU76" s="576">
        <f>_xlfn.XLOOKUP(BU56, MonthlyCashflow!BV$155:ID$155,  MonthlyCashflow!BV$175:ID$175)*$D$22</f>
        <v>0</v>
      </c>
      <c r="BV76" s="576">
        <f>_xlfn.XLOOKUP(BV56, MonthlyCashflow!BW$155:IE$155,  MonthlyCashflow!BW$175:IE$175)*$D$22</f>
        <v>0</v>
      </c>
      <c r="BW76" s="576">
        <f>_xlfn.XLOOKUP(BW56, MonthlyCashflow!BX$155:IF$155,  MonthlyCashflow!BX$175:IF$175)*$D$22</f>
        <v>0</v>
      </c>
      <c r="BX76" s="576">
        <f>_xlfn.XLOOKUP(BX56, MonthlyCashflow!BY$155:IG$155,  MonthlyCashflow!BY$175:IG$175)*$D$22</f>
        <v>0</v>
      </c>
      <c r="BY76" s="576">
        <f>_xlfn.XLOOKUP(BY56, MonthlyCashflow!BZ$155:IH$155,  MonthlyCashflow!BZ$175:IH$175)*$D$22</f>
        <v>0</v>
      </c>
      <c r="BZ76" s="576">
        <f>_xlfn.XLOOKUP(BZ56, MonthlyCashflow!CA$155:II$155,  MonthlyCashflow!CA$175:II$175)*$D$22</f>
        <v>0</v>
      </c>
      <c r="CA76" s="576">
        <f>_xlfn.XLOOKUP(CA56, MonthlyCashflow!CB$155:IJ$155,  MonthlyCashflow!CB$175:IJ$175)*$D$22</f>
        <v>0</v>
      </c>
      <c r="CB76" s="576">
        <f>_xlfn.XLOOKUP(CB56, MonthlyCashflow!CC$155:IK$155,  MonthlyCashflow!CC$175:IK$175)*$D$22</f>
        <v>0</v>
      </c>
      <c r="CC76" s="576">
        <f>_xlfn.XLOOKUP(CC56, MonthlyCashflow!CD$155:IL$155,  MonthlyCashflow!CD$175:IL$175)*$D$22</f>
        <v>0</v>
      </c>
      <c r="CD76" s="576">
        <f>_xlfn.XLOOKUP(CD56, MonthlyCashflow!CE$155:IM$155,  MonthlyCashflow!CE$175:IM$175)*$D$22</f>
        <v>0</v>
      </c>
      <c r="CE76" s="576">
        <f>_xlfn.XLOOKUP(CE56, MonthlyCashflow!CF$155:IN$155,  MonthlyCashflow!CF$175:IN$175)*$D$22</f>
        <v>0</v>
      </c>
      <c r="CF76" s="576">
        <f>_xlfn.XLOOKUP(CF56, MonthlyCashflow!CG$155:IO$155,  MonthlyCashflow!CG$175:IO$175)*$D$22</f>
        <v>0</v>
      </c>
      <c r="CG76" s="576">
        <f>_xlfn.XLOOKUP(CG56, MonthlyCashflow!CH$155:IP$155,  MonthlyCashflow!CH$175:IP$175)*$D$22</f>
        <v>0</v>
      </c>
      <c r="CH76" s="576">
        <f>_xlfn.XLOOKUP(CH56, MonthlyCashflow!CI$155:IQ$155,  MonthlyCashflow!CI$175:IQ$175)*$D$22</f>
        <v>0</v>
      </c>
      <c r="CI76" s="576">
        <f>_xlfn.XLOOKUP(CI56, MonthlyCashflow!CJ$155:IR$155,  MonthlyCashflow!CJ$175:IR$175)*$D$22</f>
        <v>0</v>
      </c>
      <c r="CJ76" s="576">
        <f>_xlfn.XLOOKUP(CJ56, MonthlyCashflow!CK$155:IS$155,  MonthlyCashflow!CK$175:IS$175)*$D$22</f>
        <v>0</v>
      </c>
      <c r="CK76" s="576">
        <f>_xlfn.XLOOKUP(CK56, MonthlyCashflow!CL$155:IT$155,  MonthlyCashflow!CL$175:IT$175)*$D$22</f>
        <v>0</v>
      </c>
      <c r="CL76" s="576">
        <f>_xlfn.XLOOKUP(CL56, MonthlyCashflow!CM$155:IU$155,  MonthlyCashflow!CM$175:IU$175)*$D$22</f>
        <v>0</v>
      </c>
      <c r="CM76" s="576">
        <f>_xlfn.XLOOKUP(CM56, MonthlyCashflow!CN$155:IV$155,  MonthlyCashflow!CN$175:IV$175)*$D$22</f>
        <v>0</v>
      </c>
      <c r="CN76" s="576">
        <f>_xlfn.XLOOKUP(CN56, MonthlyCashflow!CO$155:IW$155,  MonthlyCashflow!CO$175:IW$175)*$D$22</f>
        <v>0</v>
      </c>
      <c r="CO76" s="576">
        <f>_xlfn.XLOOKUP(CO56, MonthlyCashflow!CP$155:IX$155,  MonthlyCashflow!CP$175:IX$175)*$D$22</f>
        <v>0</v>
      </c>
      <c r="CP76" s="576">
        <f>_xlfn.XLOOKUP(CP56, MonthlyCashflow!CQ$155:IY$155,  MonthlyCashflow!CQ$175:IY$175)*$D$22</f>
        <v>0</v>
      </c>
      <c r="CQ76" s="576">
        <f>_xlfn.XLOOKUP(CQ56, MonthlyCashflow!CR$155:IZ$155,  MonthlyCashflow!CR$175:IZ$175)*$D$22</f>
        <v>0</v>
      </c>
      <c r="CR76" s="576">
        <f>_xlfn.XLOOKUP(CR56, MonthlyCashflow!CS$155:JA$155,  MonthlyCashflow!CS$175:JA$175)*$D$22</f>
        <v>0</v>
      </c>
      <c r="CS76" s="576">
        <f>_xlfn.XLOOKUP(CS56, MonthlyCashflow!CT$155:JB$155,  MonthlyCashflow!CT$175:JB$175)*$D$22</f>
        <v>0</v>
      </c>
      <c r="CT76" s="576">
        <f>_xlfn.XLOOKUP(CT56, MonthlyCashflow!CU$155:JC$155,  MonthlyCashflow!CU$175:JC$175)*$D$22</f>
        <v>0</v>
      </c>
      <c r="CU76" s="576">
        <f>_xlfn.XLOOKUP(CU56, MonthlyCashflow!CV$155:JD$155,  MonthlyCashflow!CV$175:JD$175)*$D$22</f>
        <v>0</v>
      </c>
      <c r="CV76" s="576">
        <f>_xlfn.XLOOKUP(CV56, MonthlyCashflow!CW$155:JE$155,  MonthlyCashflow!CW$175:JE$175)*$D$22</f>
        <v>0</v>
      </c>
      <c r="CW76" s="576">
        <f>_xlfn.XLOOKUP(CW56, MonthlyCashflow!CX$155:JF$155,  MonthlyCashflow!CX$175:JF$175)*$D$22</f>
        <v>0</v>
      </c>
      <c r="CX76" s="576">
        <f>_xlfn.XLOOKUP(CX56, MonthlyCashflow!CY$155:JG$155,  MonthlyCashflow!CY$175:JG$175)*$D$22</f>
        <v>0</v>
      </c>
      <c r="CY76" s="576">
        <f>_xlfn.XLOOKUP(CY56, MonthlyCashflow!CZ$155:JH$155,  MonthlyCashflow!CZ$175:JH$175)*$D$22</f>
        <v>0</v>
      </c>
      <c r="CZ76" s="577">
        <f>_xlfn.XLOOKUP(CZ56, MonthlyCashflow!DA$155:JI$155,  MonthlyCashflow!DA$175:JI$175)*$D$22</f>
        <v>0</v>
      </c>
    </row>
    <row r="77" spans="2:104" x14ac:dyDescent="0.3">
      <c r="B77" s="38" t="s">
        <v>21</v>
      </c>
      <c r="C77" s="193"/>
      <c r="D77" s="576">
        <f t="shared" si="33"/>
        <v>0.15820421363088294</v>
      </c>
      <c r="E77" s="576"/>
      <c r="F77" s="576">
        <f>_xlfn.XLOOKUP(F56, MonthlyCashflow!G$155:FO$155,  MonthlyCashflow!G$176:FO$176)*$D$14</f>
        <v>0.15820421363088294</v>
      </c>
      <c r="G77" s="576">
        <f>_xlfn.XLOOKUP(G56, MonthlyCashflow!H$155:FP$155,  MonthlyCashflow!H$176:FP$176)</f>
        <v>0</v>
      </c>
      <c r="H77" s="576">
        <f>_xlfn.XLOOKUP(H56, MonthlyCashflow!I$155:FQ$155,  MonthlyCashflow!I$176:FQ$176)</f>
        <v>0</v>
      </c>
      <c r="I77" s="576">
        <f>_xlfn.XLOOKUP(I56, MonthlyCashflow!J$155:FR$155,  MonthlyCashflow!J$176:FR$176)</f>
        <v>0</v>
      </c>
      <c r="J77" s="576">
        <f>_xlfn.XLOOKUP(J56, MonthlyCashflow!K$155:FS$155,  MonthlyCashflow!K$176:FS$176)</f>
        <v>0</v>
      </c>
      <c r="K77" s="576">
        <f>_xlfn.XLOOKUP(K56, MonthlyCashflow!L$155:FT$155,  MonthlyCashflow!L$176:FT$176)</f>
        <v>0</v>
      </c>
      <c r="L77" s="576">
        <f>_xlfn.XLOOKUP(L56, MonthlyCashflow!M$155:FU$155,  MonthlyCashflow!M$176:FU$176)</f>
        <v>0</v>
      </c>
      <c r="M77" s="576">
        <f>_xlfn.XLOOKUP(M56, MonthlyCashflow!N$155:FV$155,  MonthlyCashflow!N$176:FV$176)</f>
        <v>0</v>
      </c>
      <c r="N77" s="576">
        <f>_xlfn.XLOOKUP(N56, MonthlyCashflow!O$155:FW$155,  MonthlyCashflow!O$176:FW$176)</f>
        <v>0</v>
      </c>
      <c r="O77" s="576">
        <f>_xlfn.XLOOKUP(O56, MonthlyCashflow!P$155:FX$155,  MonthlyCashflow!P$176:FX$176)</f>
        <v>0</v>
      </c>
      <c r="P77" s="576">
        <f>_xlfn.XLOOKUP(P56, MonthlyCashflow!Q$155:FY$155,  MonthlyCashflow!Q$176:FY$176)</f>
        <v>0</v>
      </c>
      <c r="Q77" s="576">
        <f>_xlfn.XLOOKUP(Q56, MonthlyCashflow!R$155:FZ$155,  MonthlyCashflow!R$176:FZ$176)</f>
        <v>0</v>
      </c>
      <c r="R77" s="576">
        <f>_xlfn.XLOOKUP(R56, MonthlyCashflow!S$155:GA$155,  MonthlyCashflow!S$176:GA$176)</f>
        <v>0</v>
      </c>
      <c r="S77" s="576">
        <f>_xlfn.XLOOKUP(S56, MonthlyCashflow!T$155:GB$155,  MonthlyCashflow!T$176:GB$176)</f>
        <v>0</v>
      </c>
      <c r="T77" s="576">
        <f>_xlfn.XLOOKUP(T56, MonthlyCashflow!U$155:GC$155,  MonthlyCashflow!U$176:GC$176)</f>
        <v>0</v>
      </c>
      <c r="U77" s="576">
        <f>_xlfn.XLOOKUP(U56, MonthlyCashflow!V$155:GD$155,  MonthlyCashflow!V$176:GD$176)</f>
        <v>0</v>
      </c>
      <c r="V77" s="576">
        <f>_xlfn.XLOOKUP(V56, MonthlyCashflow!W$155:GE$155,  MonthlyCashflow!W$176:GE$176)</f>
        <v>0</v>
      </c>
      <c r="W77" s="576">
        <f>_xlfn.XLOOKUP(W56, MonthlyCashflow!X$155:GF$155,  MonthlyCashflow!X$176:GF$176)</f>
        <v>0</v>
      </c>
      <c r="X77" s="576">
        <f>_xlfn.XLOOKUP(X56, MonthlyCashflow!Y$155:GG$155,  MonthlyCashflow!Y$176:GG$176)</f>
        <v>0</v>
      </c>
      <c r="Y77" s="576">
        <f>_xlfn.XLOOKUP(Y56, MonthlyCashflow!Z$155:GH$155,  MonthlyCashflow!Z$176:GH$176)</f>
        <v>0</v>
      </c>
      <c r="Z77" s="576">
        <f>_xlfn.XLOOKUP(Z56, MonthlyCashflow!AA$155:GI$155,  MonthlyCashflow!AA$176:GI$176)</f>
        <v>0</v>
      </c>
      <c r="AA77" s="576">
        <f>_xlfn.XLOOKUP(AA56, MonthlyCashflow!AB$155:GJ$155,  MonthlyCashflow!AB$176:GJ$176)</f>
        <v>0</v>
      </c>
      <c r="AB77" s="576">
        <f>_xlfn.XLOOKUP(AB56, MonthlyCashflow!AC$155:GK$155,  MonthlyCashflow!AC$176:GK$176)</f>
        <v>0</v>
      </c>
      <c r="AC77" s="576">
        <f>_xlfn.XLOOKUP(AC56, MonthlyCashflow!AD$155:GL$155,  MonthlyCashflow!AD$176:GL$176)</f>
        <v>0</v>
      </c>
      <c r="AD77" s="576">
        <f>_xlfn.XLOOKUP(AD56, MonthlyCashflow!AE$155:GM$155,  MonthlyCashflow!AE$176:GM$176)</f>
        <v>0</v>
      </c>
      <c r="AE77" s="576">
        <f>_xlfn.XLOOKUP(AE56, MonthlyCashflow!AF$155:GN$155,  MonthlyCashflow!AF$176:GN$176)</f>
        <v>0</v>
      </c>
      <c r="AF77" s="576">
        <f>_xlfn.XLOOKUP(AF56, MonthlyCashflow!AG$155:GO$155,  MonthlyCashflow!AG$176:GO$176)</f>
        <v>0</v>
      </c>
      <c r="AG77" s="576">
        <f>_xlfn.XLOOKUP(AG56, MonthlyCashflow!AH$155:GP$155,  MonthlyCashflow!AH$176:GP$176)</f>
        <v>0</v>
      </c>
      <c r="AH77" s="576">
        <f>_xlfn.XLOOKUP(AH56, MonthlyCashflow!AI$155:GQ$155,  MonthlyCashflow!AI$176:GQ$176)</f>
        <v>0</v>
      </c>
      <c r="AI77" s="576">
        <f>_xlfn.XLOOKUP(AI56, MonthlyCashflow!AJ$155:GR$155,  MonthlyCashflow!AJ$176:GR$176)</f>
        <v>0</v>
      </c>
      <c r="AJ77" s="576">
        <f>_xlfn.XLOOKUP(AJ56, MonthlyCashflow!AK$155:GS$155,  MonthlyCashflow!AK$176:GS$176)</f>
        <v>0</v>
      </c>
      <c r="AK77" s="576">
        <f>_xlfn.XLOOKUP(AK56, MonthlyCashflow!AL$155:GT$155,  MonthlyCashflow!AL$176:GT$176)</f>
        <v>0</v>
      </c>
      <c r="AL77" s="576">
        <f>_xlfn.XLOOKUP(AL56, MonthlyCashflow!AM$155:GU$155,  MonthlyCashflow!AM$176:GU$176)</f>
        <v>0</v>
      </c>
      <c r="AM77" s="576">
        <f>_xlfn.XLOOKUP(AM56, MonthlyCashflow!AN$155:GV$155,  MonthlyCashflow!AN$176:GV$176)</f>
        <v>0</v>
      </c>
      <c r="AN77" s="576">
        <f>_xlfn.XLOOKUP(AN56, MonthlyCashflow!AO$155:GW$155,  MonthlyCashflow!AO$176:GW$176)</f>
        <v>0</v>
      </c>
      <c r="AO77" s="576">
        <f>_xlfn.XLOOKUP(AO56, MonthlyCashflow!AP$155:GX$155,  MonthlyCashflow!AP$176:GX$176)</f>
        <v>0</v>
      </c>
      <c r="AP77" s="576">
        <f>_xlfn.XLOOKUP(AP56, MonthlyCashflow!AQ$155:GY$155,  MonthlyCashflow!AQ$176:GY$176)</f>
        <v>0</v>
      </c>
      <c r="AQ77" s="576">
        <f>_xlfn.XLOOKUP(AQ56, MonthlyCashflow!AR$155:GZ$155,  MonthlyCashflow!AR$176:GZ$176)</f>
        <v>0</v>
      </c>
      <c r="AR77" s="576">
        <f>_xlfn.XLOOKUP(AR56, MonthlyCashflow!AS$155:HA$155,  MonthlyCashflow!AS$176:HA$176)</f>
        <v>0</v>
      </c>
      <c r="AS77" s="576">
        <f>_xlfn.XLOOKUP(AS56, MonthlyCashflow!AT$155:HB$155,  MonthlyCashflow!AT$176:HB$176)</f>
        <v>0</v>
      </c>
      <c r="AT77" s="576">
        <f>_xlfn.XLOOKUP(AT56, MonthlyCashflow!AU$155:HC$155,  MonthlyCashflow!AU$176:HC$176)</f>
        <v>0</v>
      </c>
      <c r="AU77" s="576">
        <f>_xlfn.XLOOKUP(AU56, MonthlyCashflow!AV$155:HD$155,  MonthlyCashflow!AV$176:HD$176)</f>
        <v>0</v>
      </c>
      <c r="AV77" s="576">
        <f>_xlfn.XLOOKUP(AV56, MonthlyCashflow!AW$155:HE$155,  MonthlyCashflow!AW$176:HE$176)</f>
        <v>0</v>
      </c>
      <c r="AW77" s="576">
        <f>_xlfn.XLOOKUP(AW56, MonthlyCashflow!AX$155:HF$155,  MonthlyCashflow!AX$176:HF$176)</f>
        <v>0</v>
      </c>
      <c r="AX77" s="576">
        <f>_xlfn.XLOOKUP(AX56, MonthlyCashflow!AY$155:HG$155,  MonthlyCashflow!AY$176:HG$176)</f>
        <v>0</v>
      </c>
      <c r="AY77" s="576">
        <f>_xlfn.XLOOKUP(AY56, MonthlyCashflow!AZ$155:HH$155,  MonthlyCashflow!AZ$176:HH$176)</f>
        <v>0</v>
      </c>
      <c r="AZ77" s="576">
        <f>_xlfn.XLOOKUP(AZ56, MonthlyCashflow!BA$155:HI$155,  MonthlyCashflow!BA$176:HI$176)</f>
        <v>0</v>
      </c>
      <c r="BA77" s="576">
        <f>_xlfn.XLOOKUP(BA56, MonthlyCashflow!BB$155:HJ$155,  MonthlyCashflow!BB$176:HJ$176)</f>
        <v>0</v>
      </c>
      <c r="BB77" s="576">
        <f>_xlfn.XLOOKUP(BB56, MonthlyCashflow!BC$155:HK$155,  MonthlyCashflow!BC$176:HK$176)</f>
        <v>0</v>
      </c>
      <c r="BC77" s="576">
        <f>_xlfn.XLOOKUP(BC56, MonthlyCashflow!BD$155:HL$155,  MonthlyCashflow!BD$176:HL$176)</f>
        <v>0</v>
      </c>
      <c r="BD77" s="576">
        <f>_xlfn.XLOOKUP(BD56, MonthlyCashflow!BE$155:HM$155,  MonthlyCashflow!BE$176:HM$176)</f>
        <v>0</v>
      </c>
      <c r="BE77" s="576">
        <f>_xlfn.XLOOKUP(BE56, MonthlyCashflow!BF$155:HN$155,  MonthlyCashflow!BF$176:HN$176)</f>
        <v>0</v>
      </c>
      <c r="BF77" s="576">
        <f>_xlfn.XLOOKUP(BF56, MonthlyCashflow!BG$155:HO$155,  MonthlyCashflow!BG$176:HO$176)</f>
        <v>0</v>
      </c>
      <c r="BG77" s="576">
        <f>_xlfn.XLOOKUP(BG56, MonthlyCashflow!BH$155:HP$155,  MonthlyCashflow!BH$176:HP$176)</f>
        <v>0</v>
      </c>
      <c r="BH77" s="576">
        <f>_xlfn.XLOOKUP(BH56, MonthlyCashflow!BI$155:HQ$155,  MonthlyCashflow!BI$176:HQ$176)</f>
        <v>0</v>
      </c>
      <c r="BI77" s="576">
        <f>_xlfn.XLOOKUP(BI56, MonthlyCashflow!BJ$155:HR$155,  MonthlyCashflow!BJ$176:HR$176)</f>
        <v>0</v>
      </c>
      <c r="BJ77" s="576">
        <f>_xlfn.XLOOKUP(BJ56, MonthlyCashflow!BK$155:HS$155,  MonthlyCashflow!BK$176:HS$176)</f>
        <v>0</v>
      </c>
      <c r="BK77" s="576">
        <f>_xlfn.XLOOKUP(BK56, MonthlyCashflow!BL$155:HT$155,  MonthlyCashflow!BL$176:HT$176)</f>
        <v>0</v>
      </c>
      <c r="BL77" s="576">
        <f>_xlfn.XLOOKUP(BL56, MonthlyCashflow!BM$155:HU$155,  MonthlyCashflow!BM$176:HU$176)</f>
        <v>0</v>
      </c>
      <c r="BM77" s="576">
        <f>_xlfn.XLOOKUP(BM56, MonthlyCashflow!BN$155:HV$155,  MonthlyCashflow!BN$176:HV$176)</f>
        <v>0</v>
      </c>
      <c r="BN77" s="576">
        <f>_xlfn.XLOOKUP(BN56, MonthlyCashflow!BO$155:HW$155,  MonthlyCashflow!BO$176:HW$176)</f>
        <v>0</v>
      </c>
      <c r="BO77" s="576">
        <f>_xlfn.XLOOKUP(BO56, MonthlyCashflow!BP$155:HX$155,  MonthlyCashflow!BP$176:HX$176)</f>
        <v>0</v>
      </c>
      <c r="BP77" s="576">
        <f>_xlfn.XLOOKUP(BP56, MonthlyCashflow!BQ$155:HY$155,  MonthlyCashflow!BQ$176:HY$176)</f>
        <v>0</v>
      </c>
      <c r="BQ77" s="576">
        <f>_xlfn.XLOOKUP(BQ56, MonthlyCashflow!BR$155:HZ$155,  MonthlyCashflow!BR$176:HZ$176)</f>
        <v>0</v>
      </c>
      <c r="BR77" s="576">
        <f>_xlfn.XLOOKUP(BR56, MonthlyCashflow!BS$155:IA$155,  MonthlyCashflow!BS$176:IA$176)</f>
        <v>0</v>
      </c>
      <c r="BS77" s="576">
        <f>_xlfn.XLOOKUP(BS56, MonthlyCashflow!BT$155:IB$155,  MonthlyCashflow!BT$176:IB$176)</f>
        <v>0</v>
      </c>
      <c r="BT77" s="576">
        <f>_xlfn.XLOOKUP(BT56, MonthlyCashflow!BU$155:IC$155,  MonthlyCashflow!BU$176:IC$176)</f>
        <v>0</v>
      </c>
      <c r="BU77" s="576">
        <f>_xlfn.XLOOKUP(BU56, MonthlyCashflow!BV$155:ID$155,  MonthlyCashflow!BV$176:ID$176)</f>
        <v>0</v>
      </c>
      <c r="BV77" s="576">
        <f>_xlfn.XLOOKUP(BV56, MonthlyCashflow!BW$155:IE$155,  MonthlyCashflow!BW$176:IE$176)</f>
        <v>0</v>
      </c>
      <c r="BW77" s="576">
        <f>_xlfn.XLOOKUP(BW56, MonthlyCashflow!BX$155:IF$155,  MonthlyCashflow!BX$176:IF$176)</f>
        <v>0</v>
      </c>
      <c r="BX77" s="576">
        <f>_xlfn.XLOOKUP(BX56, MonthlyCashflow!BY$155:IG$155,  MonthlyCashflow!BY$176:IG$176)</f>
        <v>0</v>
      </c>
      <c r="BY77" s="576">
        <f>_xlfn.XLOOKUP(BY56, MonthlyCashflow!BZ$155:IH$155,  MonthlyCashflow!BZ$176:IH$176)</f>
        <v>0</v>
      </c>
      <c r="BZ77" s="576">
        <f>_xlfn.XLOOKUP(BZ56, MonthlyCashflow!CA$155:II$155,  MonthlyCashflow!CA$176:II$176)</f>
        <v>0</v>
      </c>
      <c r="CA77" s="576">
        <f>_xlfn.XLOOKUP(CA56, MonthlyCashflow!CB$155:IJ$155,  MonthlyCashflow!CB$176:IJ$176)</f>
        <v>0</v>
      </c>
      <c r="CB77" s="576">
        <f>_xlfn.XLOOKUP(CB56, MonthlyCashflow!CC$155:IK$155,  MonthlyCashflow!CC$176:IK$176)</f>
        <v>0</v>
      </c>
      <c r="CC77" s="576">
        <f>_xlfn.XLOOKUP(CC56, MonthlyCashflow!CD$155:IL$155,  MonthlyCashflow!CD$176:IL$176)</f>
        <v>0</v>
      </c>
      <c r="CD77" s="576">
        <f>_xlfn.XLOOKUP(CD56, MonthlyCashflow!CE$155:IM$155,  MonthlyCashflow!CE$176:IM$176)</f>
        <v>0</v>
      </c>
      <c r="CE77" s="576">
        <f>_xlfn.XLOOKUP(CE56, MonthlyCashflow!CF$155:IN$155,  MonthlyCashflow!CF$176:IN$176)</f>
        <v>0</v>
      </c>
      <c r="CF77" s="576">
        <f>_xlfn.XLOOKUP(CF56, MonthlyCashflow!CG$155:IO$155,  MonthlyCashflow!CG$176:IO$176)</f>
        <v>0</v>
      </c>
      <c r="CG77" s="576">
        <f>_xlfn.XLOOKUP(CG56, MonthlyCashflow!CH$155:IP$155,  MonthlyCashflow!CH$176:IP$176)</f>
        <v>0</v>
      </c>
      <c r="CH77" s="576">
        <f>_xlfn.XLOOKUP(CH56, MonthlyCashflow!CI$155:IQ$155,  MonthlyCashflow!CI$176:IQ$176)</f>
        <v>0</v>
      </c>
      <c r="CI77" s="576">
        <f>_xlfn.XLOOKUP(CI56, MonthlyCashflow!CJ$155:IR$155,  MonthlyCashflow!CJ$176:IR$176)</f>
        <v>0</v>
      </c>
      <c r="CJ77" s="576">
        <f>_xlfn.XLOOKUP(CJ56, MonthlyCashflow!CK$155:IS$155,  MonthlyCashflow!CK$176:IS$176)</f>
        <v>0</v>
      </c>
      <c r="CK77" s="576">
        <f>_xlfn.XLOOKUP(CK56, MonthlyCashflow!CL$155:IT$155,  MonthlyCashflow!CL$176:IT$176)</f>
        <v>0</v>
      </c>
      <c r="CL77" s="576">
        <f>_xlfn.XLOOKUP(CL56, MonthlyCashflow!CM$155:IU$155,  MonthlyCashflow!CM$176:IU$176)</f>
        <v>0</v>
      </c>
      <c r="CM77" s="576">
        <f>_xlfn.XLOOKUP(CM56, MonthlyCashflow!CN$155:IV$155,  MonthlyCashflow!CN$176:IV$176)</f>
        <v>0</v>
      </c>
      <c r="CN77" s="576">
        <f>_xlfn.XLOOKUP(CN56, MonthlyCashflow!CO$155:IW$155,  MonthlyCashflow!CO$176:IW$176)</f>
        <v>0</v>
      </c>
      <c r="CO77" s="576">
        <f>_xlfn.XLOOKUP(CO56, MonthlyCashflow!CP$155:IX$155,  MonthlyCashflow!CP$176:IX$176)</f>
        <v>0</v>
      </c>
      <c r="CP77" s="576">
        <f>_xlfn.XLOOKUP(CP56, MonthlyCashflow!CQ$155:IY$155,  MonthlyCashflow!CQ$176:IY$176)</f>
        <v>0</v>
      </c>
      <c r="CQ77" s="576">
        <f>_xlfn.XLOOKUP(CQ56, MonthlyCashflow!CR$155:IZ$155,  MonthlyCashflow!CR$176:IZ$176)</f>
        <v>0</v>
      </c>
      <c r="CR77" s="576">
        <f>_xlfn.XLOOKUP(CR56, MonthlyCashflow!CS$155:JA$155,  MonthlyCashflow!CS$176:JA$176)</f>
        <v>0</v>
      </c>
      <c r="CS77" s="576">
        <f>_xlfn.XLOOKUP(CS56, MonthlyCashflow!CT$155:JB$155,  MonthlyCashflow!CT$176:JB$176)</f>
        <v>0</v>
      </c>
      <c r="CT77" s="576">
        <f>_xlfn.XLOOKUP(CT56, MonthlyCashflow!CU$155:JC$155,  MonthlyCashflow!CU$176:JC$176)</f>
        <v>0</v>
      </c>
      <c r="CU77" s="576">
        <f>_xlfn.XLOOKUP(CU56, MonthlyCashflow!CV$155:JD$155,  MonthlyCashflow!CV$176:JD$176)</f>
        <v>0</v>
      </c>
      <c r="CV77" s="576">
        <f>_xlfn.XLOOKUP(CV56, MonthlyCashflow!CW$155:JE$155,  MonthlyCashflow!CW$176:JE$176)</f>
        <v>0</v>
      </c>
      <c r="CW77" s="576">
        <f>_xlfn.XLOOKUP(CW56, MonthlyCashflow!CX$155:JF$155,  MonthlyCashflow!CX$176:JF$176)</f>
        <v>0</v>
      </c>
      <c r="CX77" s="576">
        <f>_xlfn.XLOOKUP(CX56, MonthlyCashflow!CY$155:JG$155,  MonthlyCashflow!CY$176:JG$176)</f>
        <v>0</v>
      </c>
      <c r="CY77" s="576">
        <f>_xlfn.XLOOKUP(CY56, MonthlyCashflow!CZ$155:JH$155,  MonthlyCashflow!CZ$176:JH$176)</f>
        <v>0</v>
      </c>
      <c r="CZ77" s="577">
        <f>_xlfn.XLOOKUP(CZ56, MonthlyCashflow!DA$155:JI$155,  MonthlyCashflow!DA$176:JI$176)</f>
        <v>0</v>
      </c>
    </row>
    <row r="78" spans="2:104" x14ac:dyDescent="0.3">
      <c r="B78" s="38" t="s">
        <v>22</v>
      </c>
      <c r="C78" s="193"/>
      <c r="D78" s="576">
        <f t="shared" si="33"/>
        <v>3.8530141692307693</v>
      </c>
      <c r="E78" s="576"/>
      <c r="F78" s="576">
        <f>_xlfn.XLOOKUP(F56, MonthlyCashflow!G$155:FO$155,  MonthlyCashflow!G$177:FO$177)*$D$14</f>
        <v>0</v>
      </c>
      <c r="G78" s="576">
        <f>_xlfn.XLOOKUP(G56, MonthlyCashflow!H$155:FP$155,  MonthlyCashflow!H$177:FP$177)</f>
        <v>0</v>
      </c>
      <c r="H78" s="576">
        <f>_xlfn.XLOOKUP(H56, MonthlyCashflow!I$155:FQ$155,  MonthlyCashflow!I$177:FQ$177)</f>
        <v>1.9265070846153847</v>
      </c>
      <c r="I78" s="576">
        <f>_xlfn.XLOOKUP(I56, MonthlyCashflow!J$155:FR$155,  MonthlyCashflow!J$177:FR$177)</f>
        <v>0</v>
      </c>
      <c r="J78" s="576">
        <f>_xlfn.XLOOKUP(J56, MonthlyCashflow!K$155:FS$155,  MonthlyCashflow!K$177:FS$177)</f>
        <v>0</v>
      </c>
      <c r="K78" s="576">
        <f>_xlfn.XLOOKUP(K56, MonthlyCashflow!L$155:FT$155,  MonthlyCashflow!L$177:FT$177)</f>
        <v>0.96325354230769233</v>
      </c>
      <c r="L78" s="576">
        <f>_xlfn.XLOOKUP(L56, MonthlyCashflow!M$155:FU$155,  MonthlyCashflow!M$177:FU$177)</f>
        <v>0</v>
      </c>
      <c r="M78" s="576">
        <f>_xlfn.XLOOKUP(M56, MonthlyCashflow!N$155:FV$155,  MonthlyCashflow!N$177:FV$177)</f>
        <v>0</v>
      </c>
      <c r="N78" s="576">
        <f>_xlfn.XLOOKUP(N56, MonthlyCashflow!O$155:FW$155,  MonthlyCashflow!O$177:FW$177)</f>
        <v>0.96325354230769233</v>
      </c>
      <c r="O78" s="576">
        <f>_xlfn.XLOOKUP(O56, MonthlyCashflow!P$155:FX$155,  MonthlyCashflow!P$177:FX$177)</f>
        <v>0</v>
      </c>
      <c r="P78" s="576">
        <f>_xlfn.XLOOKUP(P56, MonthlyCashflow!Q$155:FY$155,  MonthlyCashflow!Q$177:FY$177)</f>
        <v>0</v>
      </c>
      <c r="Q78" s="576">
        <f>_xlfn.XLOOKUP(Q56, MonthlyCashflow!R$155:FZ$155,  MonthlyCashflow!R$177:FZ$177)</f>
        <v>0</v>
      </c>
      <c r="R78" s="576">
        <f>_xlfn.XLOOKUP(R56, MonthlyCashflow!S$155:GA$155,  MonthlyCashflow!S$177:GA$177)</f>
        <v>0</v>
      </c>
      <c r="S78" s="576">
        <f>_xlfn.XLOOKUP(S56, MonthlyCashflow!T$155:GB$155,  MonthlyCashflow!T$177:GB$177)</f>
        <v>0</v>
      </c>
      <c r="T78" s="576">
        <f>_xlfn.XLOOKUP(T56, MonthlyCashflow!U$155:GC$155,  MonthlyCashflow!U$177:GC$177)</f>
        <v>0</v>
      </c>
      <c r="U78" s="576">
        <f>_xlfn.XLOOKUP(U56, MonthlyCashflow!V$155:GD$155,  MonthlyCashflow!V$177:GD$177)</f>
        <v>0</v>
      </c>
      <c r="V78" s="576">
        <f>_xlfn.XLOOKUP(V56, MonthlyCashflow!W$155:GE$155,  MonthlyCashflow!W$177:GE$177)</f>
        <v>0</v>
      </c>
      <c r="W78" s="576">
        <f>_xlfn.XLOOKUP(W56, MonthlyCashflow!X$155:GF$155,  MonthlyCashflow!X$177:GF$177)</f>
        <v>0</v>
      </c>
      <c r="X78" s="576">
        <f>_xlfn.XLOOKUP(X56, MonthlyCashflow!Y$155:GG$155,  MonthlyCashflow!Y$177:GG$177)</f>
        <v>0</v>
      </c>
      <c r="Y78" s="576">
        <f>_xlfn.XLOOKUP(Y56, MonthlyCashflow!Z$155:GH$155,  MonthlyCashflow!Z$177:GH$177)</f>
        <v>0</v>
      </c>
      <c r="Z78" s="576">
        <f>_xlfn.XLOOKUP(Z56, MonthlyCashflow!AA$155:GI$155,  MonthlyCashflow!AA$177:GI$177)</f>
        <v>0</v>
      </c>
      <c r="AA78" s="576">
        <f>_xlfn.XLOOKUP(AA56, MonthlyCashflow!AB$155:GJ$155,  MonthlyCashflow!AB$177:GJ$177)</f>
        <v>0</v>
      </c>
      <c r="AB78" s="576">
        <f>_xlfn.XLOOKUP(AB56, MonthlyCashflow!AC$155:GK$155,  MonthlyCashflow!AC$177:GK$177)</f>
        <v>0</v>
      </c>
      <c r="AC78" s="576">
        <f>_xlfn.XLOOKUP(AC56, MonthlyCashflow!AD$155:GL$155,  MonthlyCashflow!AD$177:GL$177)</f>
        <v>0</v>
      </c>
      <c r="AD78" s="576">
        <f>_xlfn.XLOOKUP(AD56, MonthlyCashflow!AE$155:GM$155,  MonthlyCashflow!AE$177:GM$177)</f>
        <v>0</v>
      </c>
      <c r="AE78" s="576">
        <f>_xlfn.XLOOKUP(AE56, MonthlyCashflow!AF$155:GN$155,  MonthlyCashflow!AF$177:GN$177)</f>
        <v>0</v>
      </c>
      <c r="AF78" s="576">
        <f>_xlfn.XLOOKUP(AF56, MonthlyCashflow!AG$155:GO$155,  MonthlyCashflow!AG$177:GO$177)</f>
        <v>0</v>
      </c>
      <c r="AG78" s="576">
        <f>_xlfn.XLOOKUP(AG56, MonthlyCashflow!AH$155:GP$155,  MonthlyCashflow!AH$177:GP$177)</f>
        <v>0</v>
      </c>
      <c r="AH78" s="576">
        <f>_xlfn.XLOOKUP(AH56, MonthlyCashflow!AI$155:GQ$155,  MonthlyCashflow!AI$177:GQ$177)</f>
        <v>0</v>
      </c>
      <c r="AI78" s="576">
        <f>_xlfn.XLOOKUP(AI56, MonthlyCashflow!AJ$155:GR$155,  MonthlyCashflow!AJ$177:GR$177)</f>
        <v>0</v>
      </c>
      <c r="AJ78" s="576">
        <f>_xlfn.XLOOKUP(AJ56, MonthlyCashflow!AK$155:GS$155,  MonthlyCashflow!AK$177:GS$177)</f>
        <v>0</v>
      </c>
      <c r="AK78" s="576">
        <f>_xlfn.XLOOKUP(AK56, MonthlyCashflow!AL$155:GT$155,  MonthlyCashflow!AL$177:GT$177)</f>
        <v>0</v>
      </c>
      <c r="AL78" s="576">
        <f>_xlfn.XLOOKUP(AL56, MonthlyCashflow!AM$155:GU$155,  MonthlyCashflow!AM$177:GU$177)</f>
        <v>0</v>
      </c>
      <c r="AM78" s="576">
        <f>_xlfn.XLOOKUP(AM56, MonthlyCashflow!AN$155:GV$155,  MonthlyCashflow!AN$177:GV$177)</f>
        <v>0</v>
      </c>
      <c r="AN78" s="576">
        <f>_xlfn.XLOOKUP(AN56, MonthlyCashflow!AO$155:GW$155,  MonthlyCashflow!AO$177:GW$177)</f>
        <v>0</v>
      </c>
      <c r="AO78" s="576">
        <f>_xlfn.XLOOKUP(AO56, MonthlyCashflow!AP$155:GX$155,  MonthlyCashflow!AP$177:GX$177)</f>
        <v>0</v>
      </c>
      <c r="AP78" s="576">
        <f>_xlfn.XLOOKUP(AP56, MonthlyCashflow!AQ$155:GY$155,  MonthlyCashflow!AQ$177:GY$177)</f>
        <v>0</v>
      </c>
      <c r="AQ78" s="576">
        <f>_xlfn.XLOOKUP(AQ56, MonthlyCashflow!AR$155:GZ$155,  MonthlyCashflow!AR$177:GZ$177)</f>
        <v>0</v>
      </c>
      <c r="AR78" s="576">
        <f>_xlfn.XLOOKUP(AR56, MonthlyCashflow!AS$155:HA$155,  MonthlyCashflow!AS$177:HA$177)</f>
        <v>0</v>
      </c>
      <c r="AS78" s="576">
        <f>_xlfn.XLOOKUP(AS56, MonthlyCashflow!AT$155:HB$155,  MonthlyCashflow!AT$177:HB$177)</f>
        <v>0</v>
      </c>
      <c r="AT78" s="576">
        <f>_xlfn.XLOOKUP(AT56, MonthlyCashflow!AU$155:HC$155,  MonthlyCashflow!AU$177:HC$177)</f>
        <v>0</v>
      </c>
      <c r="AU78" s="576">
        <f>_xlfn.XLOOKUP(AU56, MonthlyCashflow!AV$155:HD$155,  MonthlyCashflow!AV$177:HD$177)</f>
        <v>0</v>
      </c>
      <c r="AV78" s="576">
        <f>_xlfn.XLOOKUP(AV56, MonthlyCashflow!AW$155:HE$155,  MonthlyCashflow!AW$177:HE$177)</f>
        <v>0</v>
      </c>
      <c r="AW78" s="576">
        <f>_xlfn.XLOOKUP(AW56, MonthlyCashflow!AX$155:HF$155,  MonthlyCashflow!AX$177:HF$177)</f>
        <v>0</v>
      </c>
      <c r="AX78" s="576">
        <f>_xlfn.XLOOKUP(AX56, MonthlyCashflow!AY$155:HG$155,  MonthlyCashflow!AY$177:HG$177)</f>
        <v>0</v>
      </c>
      <c r="AY78" s="576">
        <f>_xlfn.XLOOKUP(AY56, MonthlyCashflow!AZ$155:HH$155,  MonthlyCashflow!AZ$177:HH$177)</f>
        <v>0</v>
      </c>
      <c r="AZ78" s="576">
        <f>_xlfn.XLOOKUP(AZ56, MonthlyCashflow!BA$155:HI$155,  MonthlyCashflow!BA$177:HI$177)</f>
        <v>0</v>
      </c>
      <c r="BA78" s="576">
        <f>_xlfn.XLOOKUP(BA56, MonthlyCashflow!BB$155:HJ$155,  MonthlyCashflow!BB$177:HJ$177)</f>
        <v>0</v>
      </c>
      <c r="BB78" s="576">
        <f>_xlfn.XLOOKUP(BB56, MonthlyCashflow!BC$155:HK$155,  MonthlyCashflow!BC$177:HK$177)</f>
        <v>0</v>
      </c>
      <c r="BC78" s="576">
        <f>_xlfn.XLOOKUP(BC56, MonthlyCashflow!BD$155:HL$155,  MonthlyCashflow!BD$177:HL$177)</f>
        <v>0</v>
      </c>
      <c r="BD78" s="576">
        <f>_xlfn.XLOOKUP(BD56, MonthlyCashflow!BE$155:HM$155,  MonthlyCashflow!BE$177:HM$177)</f>
        <v>0</v>
      </c>
      <c r="BE78" s="576">
        <f>_xlfn.XLOOKUP(BE56, MonthlyCashflow!BF$155:HN$155,  MonthlyCashflow!BF$177:HN$177)</f>
        <v>0</v>
      </c>
      <c r="BF78" s="576">
        <f>_xlfn.XLOOKUP(BF56, MonthlyCashflow!BG$155:HO$155,  MonthlyCashflow!BG$177:HO$177)</f>
        <v>0</v>
      </c>
      <c r="BG78" s="576">
        <f>_xlfn.XLOOKUP(BG56, MonthlyCashflow!BH$155:HP$155,  MonthlyCashflow!BH$177:HP$177)</f>
        <v>0</v>
      </c>
      <c r="BH78" s="576">
        <f>_xlfn.XLOOKUP(BH56, MonthlyCashflow!BI$155:HQ$155,  MonthlyCashflow!BI$177:HQ$177)</f>
        <v>0</v>
      </c>
      <c r="BI78" s="576">
        <f>_xlfn.XLOOKUP(BI56, MonthlyCashflow!BJ$155:HR$155,  MonthlyCashflow!BJ$177:HR$177)</f>
        <v>0</v>
      </c>
      <c r="BJ78" s="576">
        <f>_xlfn.XLOOKUP(BJ56, MonthlyCashflow!BK$155:HS$155,  MonthlyCashflow!BK$177:HS$177)</f>
        <v>0</v>
      </c>
      <c r="BK78" s="576">
        <f>_xlfn.XLOOKUP(BK56, MonthlyCashflow!BL$155:HT$155,  MonthlyCashflow!BL$177:HT$177)</f>
        <v>0</v>
      </c>
      <c r="BL78" s="576">
        <f>_xlfn.XLOOKUP(BL56, MonthlyCashflow!BM$155:HU$155,  MonthlyCashflow!BM$177:HU$177)</f>
        <v>0</v>
      </c>
      <c r="BM78" s="576">
        <f>_xlfn.XLOOKUP(BM56, MonthlyCashflow!BN$155:HV$155,  MonthlyCashflow!BN$177:HV$177)</f>
        <v>0</v>
      </c>
      <c r="BN78" s="576">
        <f>_xlfn.XLOOKUP(BN56, MonthlyCashflow!BO$155:HW$155,  MonthlyCashflow!BO$177:HW$177)</f>
        <v>0</v>
      </c>
      <c r="BO78" s="576">
        <f>_xlfn.XLOOKUP(BO56, MonthlyCashflow!BP$155:HX$155,  MonthlyCashflow!BP$177:HX$177)</f>
        <v>0</v>
      </c>
      <c r="BP78" s="576">
        <f>_xlfn.XLOOKUP(BP56, MonthlyCashflow!BQ$155:HY$155,  MonthlyCashflow!BQ$177:HY$177)</f>
        <v>0</v>
      </c>
      <c r="BQ78" s="576">
        <f>_xlfn.XLOOKUP(BQ56, MonthlyCashflow!BR$155:HZ$155,  MonthlyCashflow!BR$177:HZ$177)</f>
        <v>0</v>
      </c>
      <c r="BR78" s="576">
        <f>_xlfn.XLOOKUP(BR56, MonthlyCashflow!BS$155:IA$155,  MonthlyCashflow!BS$177:IA$177)</f>
        <v>0</v>
      </c>
      <c r="BS78" s="576">
        <f>_xlfn.XLOOKUP(BS56, MonthlyCashflow!BT$155:IB$155,  MonthlyCashflow!BT$177:IB$177)</f>
        <v>0</v>
      </c>
      <c r="BT78" s="576">
        <f>_xlfn.XLOOKUP(BT56, MonthlyCashflow!BU$155:IC$155,  MonthlyCashflow!BU$177:IC$177)</f>
        <v>0</v>
      </c>
      <c r="BU78" s="576">
        <f>_xlfn.XLOOKUP(BU56, MonthlyCashflow!BV$155:ID$155,  MonthlyCashflow!BV$177:ID$177)</f>
        <v>0</v>
      </c>
      <c r="BV78" s="576">
        <f>_xlfn.XLOOKUP(BV56, MonthlyCashflow!BW$155:IE$155,  MonthlyCashflow!BW$177:IE$177)</f>
        <v>0</v>
      </c>
      <c r="BW78" s="576">
        <f>_xlfn.XLOOKUP(BW56, MonthlyCashflow!BX$155:IF$155,  MonthlyCashflow!BX$177:IF$177)</f>
        <v>0</v>
      </c>
      <c r="BX78" s="576">
        <f>_xlfn.XLOOKUP(BX56, MonthlyCashflow!BY$155:IG$155,  MonthlyCashflow!BY$177:IG$177)</f>
        <v>0</v>
      </c>
      <c r="BY78" s="576">
        <f>_xlfn.XLOOKUP(BY56, MonthlyCashflow!BZ$155:IH$155,  MonthlyCashflow!BZ$177:IH$177)</f>
        <v>0</v>
      </c>
      <c r="BZ78" s="576">
        <f>_xlfn.XLOOKUP(BZ56, MonthlyCashflow!CA$155:II$155,  MonthlyCashflow!CA$177:II$177)</f>
        <v>0</v>
      </c>
      <c r="CA78" s="576">
        <f>_xlfn.XLOOKUP(CA56, MonthlyCashflow!CB$155:IJ$155,  MonthlyCashflow!CB$177:IJ$177)</f>
        <v>0</v>
      </c>
      <c r="CB78" s="576">
        <f>_xlfn.XLOOKUP(CB56, MonthlyCashflow!CC$155:IK$155,  MonthlyCashflow!CC$177:IK$177)</f>
        <v>0</v>
      </c>
      <c r="CC78" s="576">
        <f>_xlfn.XLOOKUP(CC56, MonthlyCashflow!CD$155:IL$155,  MonthlyCashflow!CD$177:IL$177)</f>
        <v>0</v>
      </c>
      <c r="CD78" s="576">
        <f>_xlfn.XLOOKUP(CD56, MonthlyCashflow!CE$155:IM$155,  MonthlyCashflow!CE$177:IM$177)</f>
        <v>0</v>
      </c>
      <c r="CE78" s="576">
        <f>_xlfn.XLOOKUP(CE56, MonthlyCashflow!CF$155:IN$155,  MonthlyCashflow!CF$177:IN$177)</f>
        <v>0</v>
      </c>
      <c r="CF78" s="576">
        <f>_xlfn.XLOOKUP(CF56, MonthlyCashflow!CG$155:IO$155,  MonthlyCashflow!CG$177:IO$177)</f>
        <v>0</v>
      </c>
      <c r="CG78" s="576">
        <f>_xlfn.XLOOKUP(CG56, MonthlyCashflow!CH$155:IP$155,  MonthlyCashflow!CH$177:IP$177)</f>
        <v>0</v>
      </c>
      <c r="CH78" s="576">
        <f>_xlfn.XLOOKUP(CH56, MonthlyCashflow!CI$155:IQ$155,  MonthlyCashflow!CI$177:IQ$177)</f>
        <v>0</v>
      </c>
      <c r="CI78" s="576">
        <f>_xlfn.XLOOKUP(CI56, MonthlyCashflow!CJ$155:IR$155,  MonthlyCashflow!CJ$177:IR$177)</f>
        <v>0</v>
      </c>
      <c r="CJ78" s="576">
        <f>_xlfn.XLOOKUP(CJ56, MonthlyCashflow!CK$155:IS$155,  MonthlyCashflow!CK$177:IS$177)</f>
        <v>0</v>
      </c>
      <c r="CK78" s="576">
        <f>_xlfn.XLOOKUP(CK56, MonthlyCashflow!CL$155:IT$155,  MonthlyCashflow!CL$177:IT$177)</f>
        <v>0</v>
      </c>
      <c r="CL78" s="576">
        <f>_xlfn.XLOOKUP(CL56, MonthlyCashflow!CM$155:IU$155,  MonthlyCashflow!CM$177:IU$177)</f>
        <v>0</v>
      </c>
      <c r="CM78" s="576">
        <f>_xlfn.XLOOKUP(CM56, MonthlyCashflow!CN$155:IV$155,  MonthlyCashflow!CN$177:IV$177)</f>
        <v>0</v>
      </c>
      <c r="CN78" s="576">
        <f>_xlfn.XLOOKUP(CN56, MonthlyCashflow!CO$155:IW$155,  MonthlyCashflow!CO$177:IW$177)</f>
        <v>0</v>
      </c>
      <c r="CO78" s="576">
        <f>_xlfn.XLOOKUP(CO56, MonthlyCashflow!CP$155:IX$155,  MonthlyCashflow!CP$177:IX$177)</f>
        <v>0</v>
      </c>
      <c r="CP78" s="576">
        <f>_xlfn.XLOOKUP(CP56, MonthlyCashflow!CQ$155:IY$155,  MonthlyCashflow!CQ$177:IY$177)</f>
        <v>0</v>
      </c>
      <c r="CQ78" s="576">
        <f>_xlfn.XLOOKUP(CQ56, MonthlyCashflow!CR$155:IZ$155,  MonthlyCashflow!CR$177:IZ$177)</f>
        <v>0</v>
      </c>
      <c r="CR78" s="576">
        <f>_xlfn.XLOOKUP(CR56, MonthlyCashflow!CS$155:JA$155,  MonthlyCashflow!CS$177:JA$177)</f>
        <v>0</v>
      </c>
      <c r="CS78" s="576">
        <f>_xlfn.XLOOKUP(CS56, MonthlyCashflow!CT$155:JB$155,  MonthlyCashflow!CT$177:JB$177)</f>
        <v>0</v>
      </c>
      <c r="CT78" s="576">
        <f>_xlfn.XLOOKUP(CT56, MonthlyCashflow!CU$155:JC$155,  MonthlyCashflow!CU$177:JC$177)</f>
        <v>0</v>
      </c>
      <c r="CU78" s="576">
        <f>_xlfn.XLOOKUP(CU56, MonthlyCashflow!CV$155:JD$155,  MonthlyCashflow!CV$177:JD$177)</f>
        <v>0</v>
      </c>
      <c r="CV78" s="576">
        <f>_xlfn.XLOOKUP(CV56, MonthlyCashflow!CW$155:JE$155,  MonthlyCashflow!CW$177:JE$177)</f>
        <v>0</v>
      </c>
      <c r="CW78" s="576">
        <f>_xlfn.XLOOKUP(CW56, MonthlyCashflow!CX$155:JF$155,  MonthlyCashflow!CX$177:JF$177)</f>
        <v>0</v>
      </c>
      <c r="CX78" s="576">
        <f>_xlfn.XLOOKUP(CX56, MonthlyCashflow!CY$155:JG$155,  MonthlyCashflow!CY$177:JG$177)</f>
        <v>0</v>
      </c>
      <c r="CY78" s="576">
        <f>_xlfn.XLOOKUP(CY56, MonthlyCashflow!CZ$155:JH$155,  MonthlyCashflow!CZ$177:JH$177)</f>
        <v>0</v>
      </c>
      <c r="CZ78" s="577">
        <f>_xlfn.XLOOKUP(CZ56, MonthlyCashflow!DA$155:JI$155,  MonthlyCashflow!DA$177:JI$177)</f>
        <v>0</v>
      </c>
    </row>
    <row r="79" spans="2:104" x14ac:dyDescent="0.3">
      <c r="B79" s="38" t="s">
        <v>18</v>
      </c>
      <c r="C79" s="193"/>
      <c r="D79" s="576">
        <f t="shared" si="33"/>
        <v>22.207566857142858</v>
      </c>
      <c r="E79" s="576"/>
      <c r="F79" s="576">
        <f>_xlfn.XLOOKUP(F56, MonthlyCashflow!G$155:FO$155,  MonthlyCashflow!G$178:FO$178)*$D$14</f>
        <v>5.5518917142857145</v>
      </c>
      <c r="G79" s="576">
        <f>_xlfn.XLOOKUP(G56, MonthlyCashflow!H$155:FP$155,  MonthlyCashflow!H$178:FP$178)</f>
        <v>0</v>
      </c>
      <c r="H79" s="576">
        <f>_xlfn.XLOOKUP(H56, MonthlyCashflow!I$155:FQ$155,  MonthlyCashflow!I$178:FQ$178)</f>
        <v>5.5518917142857145</v>
      </c>
      <c r="I79" s="576">
        <f>_xlfn.XLOOKUP(I56, MonthlyCashflow!J$155:FR$155,  MonthlyCashflow!J$178:FR$178)</f>
        <v>0</v>
      </c>
      <c r="J79" s="576">
        <f>_xlfn.XLOOKUP(J56, MonthlyCashflow!K$155:FS$155,  MonthlyCashflow!K$178:FS$178)</f>
        <v>5.5518917142857145</v>
      </c>
      <c r="K79" s="576">
        <f>_xlfn.XLOOKUP(K56, MonthlyCashflow!L$155:FT$155,  MonthlyCashflow!L$178:FT$178)</f>
        <v>0</v>
      </c>
      <c r="L79" s="576">
        <f>_xlfn.XLOOKUP(L56, MonthlyCashflow!M$155:FU$155,  MonthlyCashflow!M$178:FU$178)</f>
        <v>5.5518917142857145</v>
      </c>
      <c r="M79" s="576">
        <f>_xlfn.XLOOKUP(M56, MonthlyCashflow!N$155:FV$155,  MonthlyCashflow!N$178:FV$178)</f>
        <v>0</v>
      </c>
      <c r="N79" s="576">
        <f>_xlfn.XLOOKUP(N56, MonthlyCashflow!O$155:FW$155,  MonthlyCashflow!O$178:FW$178)</f>
        <v>0</v>
      </c>
      <c r="O79" s="576">
        <f>_xlfn.XLOOKUP(O56, MonthlyCashflow!P$155:FX$155,  MonthlyCashflow!P$178:FX$178)</f>
        <v>0</v>
      </c>
      <c r="P79" s="576">
        <f>_xlfn.XLOOKUP(P56, MonthlyCashflow!Q$155:FY$155,  MonthlyCashflow!Q$178:FY$178)</f>
        <v>0</v>
      </c>
      <c r="Q79" s="576">
        <f>_xlfn.XLOOKUP(Q56, MonthlyCashflow!R$155:FZ$155,  MonthlyCashflow!R$178:FZ$178)</f>
        <v>0</v>
      </c>
      <c r="R79" s="576">
        <f>_xlfn.XLOOKUP(R56, MonthlyCashflow!S$155:GA$155,  MonthlyCashflow!S$178:GA$178)</f>
        <v>0</v>
      </c>
      <c r="S79" s="576">
        <f>_xlfn.XLOOKUP(S56, MonthlyCashflow!T$155:GB$155,  MonthlyCashflow!T$178:GB$178)</f>
        <v>0</v>
      </c>
      <c r="T79" s="576">
        <f>_xlfn.XLOOKUP(T56, MonthlyCashflow!U$155:GC$155,  MonthlyCashflow!U$178:GC$178)</f>
        <v>0</v>
      </c>
      <c r="U79" s="576">
        <f>_xlfn.XLOOKUP(U56, MonthlyCashflow!V$155:GD$155,  MonthlyCashflow!V$178:GD$178)</f>
        <v>0</v>
      </c>
      <c r="V79" s="576">
        <f>_xlfn.XLOOKUP(V56, MonthlyCashflow!W$155:GE$155,  MonthlyCashflow!W$178:GE$178)</f>
        <v>0</v>
      </c>
      <c r="W79" s="576">
        <f>_xlfn.XLOOKUP(W56, MonthlyCashflow!X$155:GF$155,  MonthlyCashflow!X$178:GF$178)</f>
        <v>0</v>
      </c>
      <c r="X79" s="576">
        <f>_xlfn.XLOOKUP(X56, MonthlyCashflow!Y$155:GG$155,  MonthlyCashflow!Y$178:GG$178)</f>
        <v>0</v>
      </c>
      <c r="Y79" s="576">
        <f>_xlfn.XLOOKUP(Y56, MonthlyCashflow!Z$155:GH$155,  MonthlyCashflow!Z$178:GH$178)</f>
        <v>0</v>
      </c>
      <c r="Z79" s="576">
        <f>_xlfn.XLOOKUP(Z56, MonthlyCashflow!AA$155:GI$155,  MonthlyCashflow!AA$178:GI$178)</f>
        <v>0</v>
      </c>
      <c r="AA79" s="576">
        <f>_xlfn.XLOOKUP(AA56, MonthlyCashflow!AB$155:GJ$155,  MonthlyCashflow!AB$178:GJ$178)</f>
        <v>0</v>
      </c>
      <c r="AB79" s="576">
        <f>_xlfn.XLOOKUP(AB56, MonthlyCashflow!AC$155:GK$155,  MonthlyCashflow!AC$178:GK$178)</f>
        <v>0</v>
      </c>
      <c r="AC79" s="576">
        <f>_xlfn.XLOOKUP(AC56, MonthlyCashflow!AD$155:GL$155,  MonthlyCashflow!AD$178:GL$178)</f>
        <v>0</v>
      </c>
      <c r="AD79" s="576">
        <f>_xlfn.XLOOKUP(AD56, MonthlyCashflow!AE$155:GM$155,  MonthlyCashflow!AE$178:GM$178)</f>
        <v>0</v>
      </c>
      <c r="AE79" s="576">
        <f>_xlfn.XLOOKUP(AE56, MonthlyCashflow!AF$155:GN$155,  MonthlyCashflow!AF$178:GN$178)</f>
        <v>0</v>
      </c>
      <c r="AF79" s="576">
        <f>_xlfn.XLOOKUP(AF56, MonthlyCashflow!AG$155:GO$155,  MonthlyCashflow!AG$178:GO$178)</f>
        <v>0</v>
      </c>
      <c r="AG79" s="576">
        <f>_xlfn.XLOOKUP(AG56, MonthlyCashflow!AH$155:GP$155,  MonthlyCashflow!AH$178:GP$178)</f>
        <v>0</v>
      </c>
      <c r="AH79" s="576">
        <f>_xlfn.XLOOKUP(AH56, MonthlyCashflow!AI$155:GQ$155,  MonthlyCashflow!AI$178:GQ$178)</f>
        <v>0</v>
      </c>
      <c r="AI79" s="576">
        <f>_xlfn.XLOOKUP(AI56, MonthlyCashflow!AJ$155:GR$155,  MonthlyCashflow!AJ$178:GR$178)</f>
        <v>0</v>
      </c>
      <c r="AJ79" s="576">
        <f>_xlfn.XLOOKUP(AJ56, MonthlyCashflow!AK$155:GS$155,  MonthlyCashflow!AK$178:GS$178)</f>
        <v>0</v>
      </c>
      <c r="AK79" s="576">
        <f>_xlfn.XLOOKUP(AK56, MonthlyCashflow!AL$155:GT$155,  MonthlyCashflow!AL$178:GT$178)</f>
        <v>0</v>
      </c>
      <c r="AL79" s="576">
        <f>_xlfn.XLOOKUP(AL56, MonthlyCashflow!AM$155:GU$155,  MonthlyCashflow!AM$178:GU$178)</f>
        <v>0</v>
      </c>
      <c r="AM79" s="576">
        <f>_xlfn.XLOOKUP(AM56, MonthlyCashflow!AN$155:GV$155,  MonthlyCashflow!AN$178:GV$178)</f>
        <v>0</v>
      </c>
      <c r="AN79" s="576">
        <f>_xlfn.XLOOKUP(AN56, MonthlyCashflow!AO$155:GW$155,  MonthlyCashflow!AO$178:GW$178)</f>
        <v>0</v>
      </c>
      <c r="AO79" s="576">
        <f>_xlfn.XLOOKUP(AO56, MonthlyCashflow!AP$155:GX$155,  MonthlyCashflow!AP$178:GX$178)</f>
        <v>0</v>
      </c>
      <c r="AP79" s="576">
        <f>_xlfn.XLOOKUP(AP56, MonthlyCashflow!AQ$155:GY$155,  MonthlyCashflow!AQ$178:GY$178)</f>
        <v>0</v>
      </c>
      <c r="AQ79" s="576">
        <f>_xlfn.XLOOKUP(AQ56, MonthlyCashflow!AR$155:GZ$155,  MonthlyCashflow!AR$178:GZ$178)</f>
        <v>0</v>
      </c>
      <c r="AR79" s="576">
        <f>_xlfn.XLOOKUP(AR56, MonthlyCashflow!AS$155:HA$155,  MonthlyCashflow!AS$178:HA$178)</f>
        <v>0</v>
      </c>
      <c r="AS79" s="576">
        <f>_xlfn.XLOOKUP(AS56, MonthlyCashflow!AT$155:HB$155,  MonthlyCashflow!AT$178:HB$178)</f>
        <v>0</v>
      </c>
      <c r="AT79" s="576">
        <f>_xlfn.XLOOKUP(AT56, MonthlyCashflow!AU$155:HC$155,  MonthlyCashflow!AU$178:HC$178)</f>
        <v>0</v>
      </c>
      <c r="AU79" s="576">
        <f>_xlfn.XLOOKUP(AU56, MonthlyCashflow!AV$155:HD$155,  MonthlyCashflow!AV$178:HD$178)</f>
        <v>0</v>
      </c>
      <c r="AV79" s="576">
        <f>_xlfn.XLOOKUP(AV56, MonthlyCashflow!AW$155:HE$155,  MonthlyCashflow!AW$178:HE$178)</f>
        <v>0</v>
      </c>
      <c r="AW79" s="576">
        <f>_xlfn.XLOOKUP(AW56, MonthlyCashflow!AX$155:HF$155,  MonthlyCashflow!AX$178:HF$178)</f>
        <v>0</v>
      </c>
      <c r="AX79" s="576">
        <f>_xlfn.XLOOKUP(AX56, MonthlyCashflow!AY$155:HG$155,  MonthlyCashflow!AY$178:HG$178)</f>
        <v>0</v>
      </c>
      <c r="AY79" s="576">
        <f>_xlfn.XLOOKUP(AY56, MonthlyCashflow!AZ$155:HH$155,  MonthlyCashflow!AZ$178:HH$178)</f>
        <v>0</v>
      </c>
      <c r="AZ79" s="576">
        <f>_xlfn.XLOOKUP(AZ56, MonthlyCashflow!BA$155:HI$155,  MonthlyCashflow!BA$178:HI$178)</f>
        <v>0</v>
      </c>
      <c r="BA79" s="576">
        <f>_xlfn.XLOOKUP(BA56, MonthlyCashflow!BB$155:HJ$155,  MonthlyCashflow!BB$178:HJ$178)</f>
        <v>0</v>
      </c>
      <c r="BB79" s="576">
        <f>_xlfn.XLOOKUP(BB56, MonthlyCashflow!BC$155:HK$155,  MonthlyCashflow!BC$178:HK$178)</f>
        <v>0</v>
      </c>
      <c r="BC79" s="576">
        <f>_xlfn.XLOOKUP(BC56, MonthlyCashflow!BD$155:HL$155,  MonthlyCashflow!BD$178:HL$178)</f>
        <v>0</v>
      </c>
      <c r="BD79" s="576">
        <f>_xlfn.XLOOKUP(BD56, MonthlyCashflow!BE$155:HM$155,  MonthlyCashflow!BE$178:HM$178)</f>
        <v>0</v>
      </c>
      <c r="BE79" s="576">
        <f>_xlfn.XLOOKUP(BE56, MonthlyCashflow!BF$155:HN$155,  MonthlyCashflow!BF$178:HN$178)</f>
        <v>0</v>
      </c>
      <c r="BF79" s="576">
        <f>_xlfn.XLOOKUP(BF56, MonthlyCashflow!BG$155:HO$155,  MonthlyCashflow!BG$178:HO$178)</f>
        <v>0</v>
      </c>
      <c r="BG79" s="576">
        <f>_xlfn.XLOOKUP(BG56, MonthlyCashflow!BH$155:HP$155,  MonthlyCashflow!BH$178:HP$178)</f>
        <v>0</v>
      </c>
      <c r="BH79" s="576">
        <f>_xlfn.XLOOKUP(BH56, MonthlyCashflow!BI$155:HQ$155,  MonthlyCashflow!BI$178:HQ$178)</f>
        <v>0</v>
      </c>
      <c r="BI79" s="576">
        <f>_xlfn.XLOOKUP(BI56, MonthlyCashflow!BJ$155:HR$155,  MonthlyCashflow!BJ$178:HR$178)</f>
        <v>0</v>
      </c>
      <c r="BJ79" s="576">
        <f>_xlfn.XLOOKUP(BJ56, MonthlyCashflow!BK$155:HS$155,  MonthlyCashflow!BK$178:HS$178)</f>
        <v>0</v>
      </c>
      <c r="BK79" s="576">
        <f>_xlfn.XLOOKUP(BK56, MonthlyCashflow!BL$155:HT$155,  MonthlyCashflow!BL$178:HT$178)</f>
        <v>0</v>
      </c>
      <c r="BL79" s="576">
        <f>_xlfn.XLOOKUP(BL56, MonthlyCashflow!BM$155:HU$155,  MonthlyCashflow!BM$178:HU$178)</f>
        <v>0</v>
      </c>
      <c r="BM79" s="576">
        <f>_xlfn.XLOOKUP(BM56, MonthlyCashflow!BN$155:HV$155,  MonthlyCashflow!BN$178:HV$178)</f>
        <v>0</v>
      </c>
      <c r="BN79" s="576">
        <f>_xlfn.XLOOKUP(BN56, MonthlyCashflow!BO$155:HW$155,  MonthlyCashflow!BO$178:HW$178)</f>
        <v>0</v>
      </c>
      <c r="BO79" s="576">
        <f>_xlfn.XLOOKUP(BO56, MonthlyCashflow!BP$155:HX$155,  MonthlyCashflow!BP$178:HX$178)</f>
        <v>0</v>
      </c>
      <c r="BP79" s="576">
        <f>_xlfn.XLOOKUP(BP56, MonthlyCashflow!BQ$155:HY$155,  MonthlyCashflow!BQ$178:HY$178)</f>
        <v>0</v>
      </c>
      <c r="BQ79" s="576">
        <f>_xlfn.XLOOKUP(BQ56, MonthlyCashflow!BR$155:HZ$155,  MonthlyCashflow!BR$178:HZ$178)</f>
        <v>0</v>
      </c>
      <c r="BR79" s="576">
        <f>_xlfn.XLOOKUP(BR56, MonthlyCashflow!BS$155:IA$155,  MonthlyCashflow!BS$178:IA$178)</f>
        <v>0</v>
      </c>
      <c r="BS79" s="576">
        <f>_xlfn.XLOOKUP(BS56, MonthlyCashflow!BT$155:IB$155,  MonthlyCashflow!BT$178:IB$178)</f>
        <v>0</v>
      </c>
      <c r="BT79" s="576">
        <f>_xlfn.XLOOKUP(BT56, MonthlyCashflow!BU$155:IC$155,  MonthlyCashflow!BU$178:IC$178)</f>
        <v>0</v>
      </c>
      <c r="BU79" s="576">
        <f>_xlfn.XLOOKUP(BU56, MonthlyCashflow!BV$155:ID$155,  MonthlyCashflow!BV$178:ID$178)</f>
        <v>0</v>
      </c>
      <c r="BV79" s="576">
        <f>_xlfn.XLOOKUP(BV56, MonthlyCashflow!BW$155:IE$155,  MonthlyCashflow!BW$178:IE$178)</f>
        <v>0</v>
      </c>
      <c r="BW79" s="576">
        <f>_xlfn.XLOOKUP(BW56, MonthlyCashflow!BX$155:IF$155,  MonthlyCashflow!BX$178:IF$178)</f>
        <v>0</v>
      </c>
      <c r="BX79" s="576">
        <f>_xlfn.XLOOKUP(BX56, MonthlyCashflow!BY$155:IG$155,  MonthlyCashflow!BY$178:IG$178)</f>
        <v>0</v>
      </c>
      <c r="BY79" s="576">
        <f>_xlfn.XLOOKUP(BY56, MonthlyCashflow!BZ$155:IH$155,  MonthlyCashflow!BZ$178:IH$178)</f>
        <v>0</v>
      </c>
      <c r="BZ79" s="576">
        <f>_xlfn.XLOOKUP(BZ56, MonthlyCashflow!CA$155:II$155,  MonthlyCashflow!CA$178:II$178)</f>
        <v>0</v>
      </c>
      <c r="CA79" s="576">
        <f>_xlfn.XLOOKUP(CA56, MonthlyCashflow!CB$155:IJ$155,  MonthlyCashflow!CB$178:IJ$178)</f>
        <v>0</v>
      </c>
      <c r="CB79" s="576">
        <f>_xlfn.XLOOKUP(CB56, MonthlyCashflow!CC$155:IK$155,  MonthlyCashflow!CC$178:IK$178)</f>
        <v>0</v>
      </c>
      <c r="CC79" s="576">
        <f>_xlfn.XLOOKUP(CC56, MonthlyCashflow!CD$155:IL$155,  MonthlyCashflow!CD$178:IL$178)</f>
        <v>0</v>
      </c>
      <c r="CD79" s="576">
        <f>_xlfn.XLOOKUP(CD56, MonthlyCashflow!CE$155:IM$155,  MonthlyCashflow!CE$178:IM$178)</f>
        <v>0</v>
      </c>
      <c r="CE79" s="576">
        <f>_xlfn.XLOOKUP(CE56, MonthlyCashflow!CF$155:IN$155,  MonthlyCashflow!CF$178:IN$178)</f>
        <v>0</v>
      </c>
      <c r="CF79" s="576">
        <f>_xlfn.XLOOKUP(CF56, MonthlyCashflow!CG$155:IO$155,  MonthlyCashflow!CG$178:IO$178)</f>
        <v>0</v>
      </c>
      <c r="CG79" s="576">
        <f>_xlfn.XLOOKUP(CG56, MonthlyCashflow!CH$155:IP$155,  MonthlyCashflow!CH$178:IP$178)</f>
        <v>0</v>
      </c>
      <c r="CH79" s="576">
        <f>_xlfn.XLOOKUP(CH56, MonthlyCashflow!CI$155:IQ$155,  MonthlyCashflow!CI$178:IQ$178)</f>
        <v>0</v>
      </c>
      <c r="CI79" s="576">
        <f>_xlfn.XLOOKUP(CI56, MonthlyCashflow!CJ$155:IR$155,  MonthlyCashflow!CJ$178:IR$178)</f>
        <v>0</v>
      </c>
      <c r="CJ79" s="576">
        <f>_xlfn.XLOOKUP(CJ56, MonthlyCashflow!CK$155:IS$155,  MonthlyCashflow!CK$178:IS$178)</f>
        <v>0</v>
      </c>
      <c r="CK79" s="576">
        <f>_xlfn.XLOOKUP(CK56, MonthlyCashflow!CL$155:IT$155,  MonthlyCashflow!CL$178:IT$178)</f>
        <v>0</v>
      </c>
      <c r="CL79" s="576">
        <f>_xlfn.XLOOKUP(CL56, MonthlyCashflow!CM$155:IU$155,  MonthlyCashflow!CM$178:IU$178)</f>
        <v>0</v>
      </c>
      <c r="CM79" s="576">
        <f>_xlfn.XLOOKUP(CM56, MonthlyCashflow!CN$155:IV$155,  MonthlyCashflow!CN$178:IV$178)</f>
        <v>0</v>
      </c>
      <c r="CN79" s="576">
        <f>_xlfn.XLOOKUP(CN56, MonthlyCashflow!CO$155:IW$155,  MonthlyCashflow!CO$178:IW$178)</f>
        <v>0</v>
      </c>
      <c r="CO79" s="576">
        <f>_xlfn.XLOOKUP(CO56, MonthlyCashflow!CP$155:IX$155,  MonthlyCashflow!CP$178:IX$178)</f>
        <v>0</v>
      </c>
      <c r="CP79" s="576">
        <f>_xlfn.XLOOKUP(CP56, MonthlyCashflow!CQ$155:IY$155,  MonthlyCashflow!CQ$178:IY$178)</f>
        <v>0</v>
      </c>
      <c r="CQ79" s="576">
        <f>_xlfn.XLOOKUP(CQ56, MonthlyCashflow!CR$155:IZ$155,  MonthlyCashflow!CR$178:IZ$178)</f>
        <v>0</v>
      </c>
      <c r="CR79" s="576">
        <f>_xlfn.XLOOKUP(CR56, MonthlyCashflow!CS$155:JA$155,  MonthlyCashflow!CS$178:JA$178)</f>
        <v>0</v>
      </c>
      <c r="CS79" s="576">
        <f>_xlfn.XLOOKUP(CS56, MonthlyCashflow!CT$155:JB$155,  MonthlyCashflow!CT$178:JB$178)</f>
        <v>0</v>
      </c>
      <c r="CT79" s="576">
        <f>_xlfn.XLOOKUP(CT56, MonthlyCashflow!CU$155:JC$155,  MonthlyCashflow!CU$178:JC$178)</f>
        <v>0</v>
      </c>
      <c r="CU79" s="576">
        <f>_xlfn.XLOOKUP(CU56, MonthlyCashflow!CV$155:JD$155,  MonthlyCashflow!CV$178:JD$178)</f>
        <v>0</v>
      </c>
      <c r="CV79" s="576">
        <f>_xlfn.XLOOKUP(CV56, MonthlyCashflow!CW$155:JE$155,  MonthlyCashflow!CW$178:JE$178)</f>
        <v>0</v>
      </c>
      <c r="CW79" s="576">
        <f>_xlfn.XLOOKUP(CW56, MonthlyCashflow!CX$155:JF$155,  MonthlyCashflow!CX$178:JF$178)</f>
        <v>0</v>
      </c>
      <c r="CX79" s="576">
        <f>_xlfn.XLOOKUP(CX56, MonthlyCashflow!CY$155:JG$155,  MonthlyCashflow!CY$178:JG$178)</f>
        <v>0</v>
      </c>
      <c r="CY79" s="576">
        <f>_xlfn.XLOOKUP(CY56, MonthlyCashflow!CZ$155:JH$155,  MonthlyCashflow!CZ$178:JH$178)</f>
        <v>0</v>
      </c>
      <c r="CZ79" s="577">
        <f>_xlfn.XLOOKUP(CZ56, MonthlyCashflow!DA$155:JI$155,  MonthlyCashflow!DA$178:JI$178)</f>
        <v>0</v>
      </c>
    </row>
    <row r="80" spans="2:104" x14ac:dyDescent="0.3">
      <c r="B80" s="38" t="s">
        <v>340</v>
      </c>
      <c r="C80" s="193"/>
      <c r="D80" s="576">
        <f t="shared" si="33"/>
        <v>18.206655518394651</v>
      </c>
      <c r="E80" s="576"/>
      <c r="F80" s="576">
        <f>_xlfn.XLOOKUP(F56, MonthlyCashflow!G$155:FO$155,  MonthlyCashflow!G$179:FO$179)*$D$14</f>
        <v>0</v>
      </c>
      <c r="G80" s="576">
        <f>_xlfn.XLOOKUP(G56, MonthlyCashflow!H$155:FP$155,  MonthlyCashflow!H$179:FP$179)</f>
        <v>0</v>
      </c>
      <c r="H80" s="576">
        <f>_xlfn.XLOOKUP(H56, MonthlyCashflow!I$155:FQ$155,  MonthlyCashflow!I$179:FQ$179)</f>
        <v>4.5516638795986628</v>
      </c>
      <c r="I80" s="576">
        <f>_xlfn.XLOOKUP(I56, MonthlyCashflow!J$155:FR$155,  MonthlyCashflow!J$179:FR$179)</f>
        <v>0</v>
      </c>
      <c r="J80" s="576">
        <f>_xlfn.XLOOKUP(J56, MonthlyCashflow!K$155:FS$155,  MonthlyCashflow!K$179:FS$179)</f>
        <v>0</v>
      </c>
      <c r="K80" s="576">
        <f>_xlfn.XLOOKUP(K56, MonthlyCashflow!L$155:FT$155,  MonthlyCashflow!L$179:FT$179)</f>
        <v>0</v>
      </c>
      <c r="L80" s="576">
        <f>_xlfn.XLOOKUP(L56, MonthlyCashflow!M$155:FU$155,  MonthlyCashflow!M$179:FU$179)</f>
        <v>0</v>
      </c>
      <c r="M80" s="576">
        <f>_xlfn.XLOOKUP(M56, MonthlyCashflow!N$155:FV$155,  MonthlyCashflow!N$179:FV$179)</f>
        <v>0</v>
      </c>
      <c r="N80" s="576">
        <f>_xlfn.XLOOKUP(N56, MonthlyCashflow!O$155:FW$155,  MonthlyCashflow!O$179:FW$179)</f>
        <v>4.5516638795986628</v>
      </c>
      <c r="O80" s="576">
        <f>_xlfn.XLOOKUP(O56, MonthlyCashflow!P$155:FX$155,  MonthlyCashflow!P$179:FX$179)</f>
        <v>0</v>
      </c>
      <c r="P80" s="576">
        <f>_xlfn.XLOOKUP(P56, MonthlyCashflow!Q$155:FY$155,  MonthlyCashflow!Q$179:FY$179)</f>
        <v>0</v>
      </c>
      <c r="Q80" s="576">
        <f>_xlfn.XLOOKUP(Q56, MonthlyCashflow!R$155:FZ$155,  MonthlyCashflow!R$179:FZ$179)</f>
        <v>0</v>
      </c>
      <c r="R80" s="576">
        <f>_xlfn.XLOOKUP(R56, MonthlyCashflow!S$155:GA$155,  MonthlyCashflow!S$179:GA$179)</f>
        <v>0</v>
      </c>
      <c r="S80" s="576">
        <f>_xlfn.XLOOKUP(S56, MonthlyCashflow!T$155:GB$155,  MonthlyCashflow!T$179:GB$179)</f>
        <v>0</v>
      </c>
      <c r="T80" s="576">
        <f>_xlfn.XLOOKUP(T56, MonthlyCashflow!U$155:GC$155,  MonthlyCashflow!U$179:GC$179)</f>
        <v>4.5516638795986628</v>
      </c>
      <c r="U80" s="576">
        <f>_xlfn.XLOOKUP(U56, MonthlyCashflow!V$155:GD$155,  MonthlyCashflow!V$179:GD$179)</f>
        <v>0</v>
      </c>
      <c r="V80" s="576">
        <f>_xlfn.XLOOKUP(V56, MonthlyCashflow!W$155:GE$155,  MonthlyCashflow!W$179:GE$179)</f>
        <v>0</v>
      </c>
      <c r="W80" s="576">
        <f>_xlfn.XLOOKUP(W56, MonthlyCashflow!X$155:GF$155,  MonthlyCashflow!X$179:GF$179)</f>
        <v>0</v>
      </c>
      <c r="X80" s="576">
        <f>_xlfn.XLOOKUP(X56, MonthlyCashflow!Y$155:GG$155,  MonthlyCashflow!Y$179:GG$179)</f>
        <v>0</v>
      </c>
      <c r="Y80" s="576">
        <f>_xlfn.XLOOKUP(Y56, MonthlyCashflow!Z$155:GH$155,  MonthlyCashflow!Z$179:GH$179)</f>
        <v>0</v>
      </c>
      <c r="Z80" s="576">
        <f>_xlfn.XLOOKUP(Z56, MonthlyCashflow!AA$155:GI$155,  MonthlyCashflow!AA$179:GI$179)</f>
        <v>4.5516638795986628</v>
      </c>
      <c r="AA80" s="576">
        <f>_xlfn.XLOOKUP(AA56, MonthlyCashflow!AB$155:GJ$155,  MonthlyCashflow!AB$179:GJ$179)</f>
        <v>0</v>
      </c>
      <c r="AB80" s="576">
        <f>_xlfn.XLOOKUP(AB56, MonthlyCashflow!AC$155:GK$155,  MonthlyCashflow!AC$179:GK$179)</f>
        <v>0</v>
      </c>
      <c r="AC80" s="576">
        <f>_xlfn.XLOOKUP(AC56, MonthlyCashflow!AD$155:GL$155,  MonthlyCashflow!AD$179:GL$179)</f>
        <v>0</v>
      </c>
      <c r="AD80" s="576">
        <f>_xlfn.XLOOKUP(AD56, MonthlyCashflow!AE$155:GM$155,  MonthlyCashflow!AE$179:GM$179)</f>
        <v>0</v>
      </c>
      <c r="AE80" s="576">
        <f>_xlfn.XLOOKUP(AE56, MonthlyCashflow!AF$155:GN$155,  MonthlyCashflow!AF$179:GN$179)</f>
        <v>0</v>
      </c>
      <c r="AF80" s="576">
        <f>_xlfn.XLOOKUP(AF56, MonthlyCashflow!AG$155:GO$155,  MonthlyCashflow!AG$179:GO$179)</f>
        <v>0</v>
      </c>
      <c r="AG80" s="576">
        <f>_xlfn.XLOOKUP(AG56, MonthlyCashflow!AH$155:GP$155,  MonthlyCashflow!AH$179:GP$179)</f>
        <v>0</v>
      </c>
      <c r="AH80" s="576">
        <f>_xlfn.XLOOKUP(AH56, MonthlyCashflow!AI$155:GQ$155,  MonthlyCashflow!AI$179:GQ$179)</f>
        <v>0</v>
      </c>
      <c r="AI80" s="576">
        <f>_xlfn.XLOOKUP(AI56, MonthlyCashflow!AJ$155:GR$155,  MonthlyCashflow!AJ$179:GR$179)</f>
        <v>0</v>
      </c>
      <c r="AJ80" s="576">
        <f>_xlfn.XLOOKUP(AJ56, MonthlyCashflow!AK$155:GS$155,  MonthlyCashflow!AK$179:GS$179)</f>
        <v>0</v>
      </c>
      <c r="AK80" s="576">
        <f>_xlfn.XLOOKUP(AK56, MonthlyCashflow!AL$155:GT$155,  MonthlyCashflow!AL$179:GT$179)</f>
        <v>0</v>
      </c>
      <c r="AL80" s="576">
        <f>_xlfn.XLOOKUP(AL56, MonthlyCashflow!AM$155:GU$155,  MonthlyCashflow!AM$179:GU$179)</f>
        <v>0</v>
      </c>
      <c r="AM80" s="576">
        <f>_xlfn.XLOOKUP(AM56, MonthlyCashflow!AN$155:GV$155,  MonthlyCashflow!AN$179:GV$179)</f>
        <v>0</v>
      </c>
      <c r="AN80" s="576">
        <f>_xlfn.XLOOKUP(AN56, MonthlyCashflow!AO$155:GW$155,  MonthlyCashflow!AO$179:GW$179)</f>
        <v>0</v>
      </c>
      <c r="AO80" s="576">
        <f>_xlfn.XLOOKUP(AO56, MonthlyCashflow!AP$155:GX$155,  MonthlyCashflow!AP$179:GX$179)</f>
        <v>0</v>
      </c>
      <c r="AP80" s="576">
        <f>_xlfn.XLOOKUP(AP56, MonthlyCashflow!AQ$155:GY$155,  MonthlyCashflow!AQ$179:GY$179)</f>
        <v>0</v>
      </c>
      <c r="AQ80" s="576">
        <f>_xlfn.XLOOKUP(AQ56, MonthlyCashflow!AR$155:GZ$155,  MonthlyCashflow!AR$179:GZ$179)</f>
        <v>0</v>
      </c>
      <c r="AR80" s="576">
        <f>_xlfn.XLOOKUP(AR56, MonthlyCashflow!AS$155:HA$155,  MonthlyCashflow!AS$179:HA$179)</f>
        <v>0</v>
      </c>
      <c r="AS80" s="576">
        <f>_xlfn.XLOOKUP(AS56, MonthlyCashflow!AT$155:HB$155,  MonthlyCashflow!AT$179:HB$179)</f>
        <v>0</v>
      </c>
      <c r="AT80" s="576">
        <f>_xlfn.XLOOKUP(AT56, MonthlyCashflow!AU$155:HC$155,  MonthlyCashflow!AU$179:HC$179)</f>
        <v>0</v>
      </c>
      <c r="AU80" s="576">
        <f>_xlfn.XLOOKUP(AU56, MonthlyCashflow!AV$155:HD$155,  MonthlyCashflow!AV$179:HD$179)</f>
        <v>0</v>
      </c>
      <c r="AV80" s="576">
        <f>_xlfn.XLOOKUP(AV56, MonthlyCashflow!AW$155:HE$155,  MonthlyCashflow!AW$179:HE$179)</f>
        <v>0</v>
      </c>
      <c r="AW80" s="576">
        <f>_xlfn.XLOOKUP(AW56, MonthlyCashflow!AX$155:HF$155,  MonthlyCashflow!AX$179:HF$179)</f>
        <v>0</v>
      </c>
      <c r="AX80" s="576">
        <f>_xlfn.XLOOKUP(AX56, MonthlyCashflow!AY$155:HG$155,  MonthlyCashflow!AY$179:HG$179)</f>
        <v>0</v>
      </c>
      <c r="AY80" s="576">
        <f>_xlfn.XLOOKUP(AY56, MonthlyCashflow!AZ$155:HH$155,  MonthlyCashflow!AZ$179:HH$179)</f>
        <v>0</v>
      </c>
      <c r="AZ80" s="576">
        <f>_xlfn.XLOOKUP(AZ56, MonthlyCashflow!BA$155:HI$155,  MonthlyCashflow!BA$179:HI$179)</f>
        <v>0</v>
      </c>
      <c r="BA80" s="576">
        <f>_xlfn.XLOOKUP(BA56, MonthlyCashflow!BB$155:HJ$155,  MonthlyCashflow!BB$179:HJ$179)</f>
        <v>0</v>
      </c>
      <c r="BB80" s="576">
        <f>_xlfn.XLOOKUP(BB56, MonthlyCashflow!BC$155:HK$155,  MonthlyCashflow!BC$179:HK$179)</f>
        <v>0</v>
      </c>
      <c r="BC80" s="576">
        <f>_xlfn.XLOOKUP(BC56, MonthlyCashflow!BD$155:HL$155,  MonthlyCashflow!BD$179:HL$179)</f>
        <v>0</v>
      </c>
      <c r="BD80" s="576">
        <f>_xlfn.XLOOKUP(BD56, MonthlyCashflow!BE$155:HM$155,  MonthlyCashflow!BE$179:HM$179)</f>
        <v>0</v>
      </c>
      <c r="BE80" s="576">
        <f>_xlfn.XLOOKUP(BE56, MonthlyCashflow!BF$155:HN$155,  MonthlyCashflow!BF$179:HN$179)</f>
        <v>0</v>
      </c>
      <c r="BF80" s="576">
        <f>_xlfn.XLOOKUP(BF56, MonthlyCashflow!BG$155:HO$155,  MonthlyCashflow!BG$179:HO$179)</f>
        <v>0</v>
      </c>
      <c r="BG80" s="576">
        <f>_xlfn.XLOOKUP(BG56, MonthlyCashflow!BH$155:HP$155,  MonthlyCashflow!BH$179:HP$179)</f>
        <v>0</v>
      </c>
      <c r="BH80" s="576">
        <f>_xlfn.XLOOKUP(BH56, MonthlyCashflow!BI$155:HQ$155,  MonthlyCashflow!BI$179:HQ$179)</f>
        <v>0</v>
      </c>
      <c r="BI80" s="576">
        <f>_xlfn.XLOOKUP(BI56, MonthlyCashflow!BJ$155:HR$155,  MonthlyCashflow!BJ$179:HR$179)</f>
        <v>0</v>
      </c>
      <c r="BJ80" s="576">
        <f>_xlfn.XLOOKUP(BJ56, MonthlyCashflow!BK$155:HS$155,  MonthlyCashflow!BK$179:HS$179)</f>
        <v>0</v>
      </c>
      <c r="BK80" s="576">
        <f>_xlfn.XLOOKUP(BK56, MonthlyCashflow!BL$155:HT$155,  MonthlyCashflow!BL$179:HT$179)</f>
        <v>0</v>
      </c>
      <c r="BL80" s="576">
        <f>_xlfn.XLOOKUP(BL56, MonthlyCashflow!BM$155:HU$155,  MonthlyCashflow!BM$179:HU$179)</f>
        <v>0</v>
      </c>
      <c r="BM80" s="576">
        <f>_xlfn.XLOOKUP(BM56, MonthlyCashflow!BN$155:HV$155,  MonthlyCashflow!BN$179:HV$179)</f>
        <v>0</v>
      </c>
      <c r="BN80" s="576">
        <f>_xlfn.XLOOKUP(BN56, MonthlyCashflow!BO$155:HW$155,  MonthlyCashflow!BO$179:HW$179)</f>
        <v>0</v>
      </c>
      <c r="BO80" s="576">
        <f>_xlfn.XLOOKUP(BO56, MonthlyCashflow!BP$155:HX$155,  MonthlyCashflow!BP$179:HX$179)</f>
        <v>0</v>
      </c>
      <c r="BP80" s="576">
        <f>_xlfn.XLOOKUP(BP56, MonthlyCashflow!BQ$155:HY$155,  MonthlyCashflow!BQ$179:HY$179)</f>
        <v>0</v>
      </c>
      <c r="BQ80" s="576">
        <f>_xlfn.XLOOKUP(BQ56, MonthlyCashflow!BR$155:HZ$155,  MonthlyCashflow!BR$179:HZ$179)</f>
        <v>0</v>
      </c>
      <c r="BR80" s="576">
        <f>_xlfn.XLOOKUP(BR56, MonthlyCashflow!BS$155:IA$155,  MonthlyCashflow!BS$179:IA$179)</f>
        <v>0</v>
      </c>
      <c r="BS80" s="576">
        <f>_xlfn.XLOOKUP(BS56, MonthlyCashflow!BT$155:IB$155,  MonthlyCashflow!BT$179:IB$179)</f>
        <v>0</v>
      </c>
      <c r="BT80" s="576">
        <f>_xlfn.XLOOKUP(BT56, MonthlyCashflow!BU$155:IC$155,  MonthlyCashflow!BU$179:IC$179)</f>
        <v>0</v>
      </c>
      <c r="BU80" s="576">
        <f>_xlfn.XLOOKUP(BU56, MonthlyCashflow!BV$155:ID$155,  MonthlyCashflow!BV$179:ID$179)</f>
        <v>0</v>
      </c>
      <c r="BV80" s="576">
        <f>_xlfn.XLOOKUP(BV56, MonthlyCashflow!BW$155:IE$155,  MonthlyCashflow!BW$179:IE$179)</f>
        <v>0</v>
      </c>
      <c r="BW80" s="576">
        <f>_xlfn.XLOOKUP(BW56, MonthlyCashflow!BX$155:IF$155,  MonthlyCashflow!BX$179:IF$179)</f>
        <v>0</v>
      </c>
      <c r="BX80" s="576">
        <f>_xlfn.XLOOKUP(BX56, MonthlyCashflow!BY$155:IG$155,  MonthlyCashflow!BY$179:IG$179)</f>
        <v>0</v>
      </c>
      <c r="BY80" s="576">
        <f>_xlfn.XLOOKUP(BY56, MonthlyCashflow!BZ$155:IH$155,  MonthlyCashflow!BZ$179:IH$179)</f>
        <v>0</v>
      </c>
      <c r="BZ80" s="576">
        <f>_xlfn.XLOOKUP(BZ56, MonthlyCashflow!CA$155:II$155,  MonthlyCashflow!CA$179:II$179)</f>
        <v>0</v>
      </c>
      <c r="CA80" s="576">
        <f>_xlfn.XLOOKUP(CA56, MonthlyCashflow!CB$155:IJ$155,  MonthlyCashflow!CB$179:IJ$179)</f>
        <v>0</v>
      </c>
      <c r="CB80" s="576">
        <f>_xlfn.XLOOKUP(CB56, MonthlyCashflow!CC$155:IK$155,  MonthlyCashflow!CC$179:IK$179)</f>
        <v>0</v>
      </c>
      <c r="CC80" s="576">
        <f>_xlfn.XLOOKUP(CC56, MonthlyCashflow!CD$155:IL$155,  MonthlyCashflow!CD$179:IL$179)</f>
        <v>0</v>
      </c>
      <c r="CD80" s="576">
        <f>_xlfn.XLOOKUP(CD56, MonthlyCashflow!CE$155:IM$155,  MonthlyCashflow!CE$179:IM$179)</f>
        <v>0</v>
      </c>
      <c r="CE80" s="576">
        <f>_xlfn.XLOOKUP(CE56, MonthlyCashflow!CF$155:IN$155,  MonthlyCashflow!CF$179:IN$179)</f>
        <v>0</v>
      </c>
      <c r="CF80" s="576">
        <f>_xlfn.XLOOKUP(CF56, MonthlyCashflow!CG$155:IO$155,  MonthlyCashflow!CG$179:IO$179)</f>
        <v>0</v>
      </c>
      <c r="CG80" s="576">
        <f>_xlfn.XLOOKUP(CG56, MonthlyCashflow!CH$155:IP$155,  MonthlyCashflow!CH$179:IP$179)</f>
        <v>0</v>
      </c>
      <c r="CH80" s="576">
        <f>_xlfn.XLOOKUP(CH56, MonthlyCashflow!CI$155:IQ$155,  MonthlyCashflow!CI$179:IQ$179)</f>
        <v>0</v>
      </c>
      <c r="CI80" s="576">
        <f>_xlfn.XLOOKUP(CI56, MonthlyCashflow!CJ$155:IR$155,  MonthlyCashflow!CJ$179:IR$179)</f>
        <v>0</v>
      </c>
      <c r="CJ80" s="576">
        <f>_xlfn.XLOOKUP(CJ56, MonthlyCashflow!CK$155:IS$155,  MonthlyCashflow!CK$179:IS$179)</f>
        <v>0</v>
      </c>
      <c r="CK80" s="576">
        <f>_xlfn.XLOOKUP(CK56, MonthlyCashflow!CL$155:IT$155,  MonthlyCashflow!CL$179:IT$179)</f>
        <v>0</v>
      </c>
      <c r="CL80" s="576">
        <f>_xlfn.XLOOKUP(CL56, MonthlyCashflow!CM$155:IU$155,  MonthlyCashflow!CM$179:IU$179)</f>
        <v>0</v>
      </c>
      <c r="CM80" s="576">
        <f>_xlfn.XLOOKUP(CM56, MonthlyCashflow!CN$155:IV$155,  MonthlyCashflow!CN$179:IV$179)</f>
        <v>0</v>
      </c>
      <c r="CN80" s="576">
        <f>_xlfn.XLOOKUP(CN56, MonthlyCashflow!CO$155:IW$155,  MonthlyCashflow!CO$179:IW$179)</f>
        <v>0</v>
      </c>
      <c r="CO80" s="576">
        <f>_xlfn.XLOOKUP(CO56, MonthlyCashflow!CP$155:IX$155,  MonthlyCashflow!CP$179:IX$179)</f>
        <v>0</v>
      </c>
      <c r="CP80" s="576">
        <f>_xlfn.XLOOKUP(CP56, MonthlyCashflow!CQ$155:IY$155,  MonthlyCashflow!CQ$179:IY$179)</f>
        <v>0</v>
      </c>
      <c r="CQ80" s="576">
        <f>_xlfn.XLOOKUP(CQ56, MonthlyCashflow!CR$155:IZ$155,  MonthlyCashflow!CR$179:IZ$179)</f>
        <v>0</v>
      </c>
      <c r="CR80" s="576">
        <f>_xlfn.XLOOKUP(CR56, MonthlyCashflow!CS$155:JA$155,  MonthlyCashflow!CS$179:JA$179)</f>
        <v>0</v>
      </c>
      <c r="CS80" s="576">
        <f>_xlfn.XLOOKUP(CS56, MonthlyCashflow!CT$155:JB$155,  MonthlyCashflow!CT$179:JB$179)</f>
        <v>0</v>
      </c>
      <c r="CT80" s="576">
        <f>_xlfn.XLOOKUP(CT56, MonthlyCashflow!CU$155:JC$155,  MonthlyCashflow!CU$179:JC$179)</f>
        <v>0</v>
      </c>
      <c r="CU80" s="576">
        <f>_xlfn.XLOOKUP(CU56, MonthlyCashflow!CV$155:JD$155,  MonthlyCashflow!CV$179:JD$179)</f>
        <v>0</v>
      </c>
      <c r="CV80" s="576">
        <f>_xlfn.XLOOKUP(CV56, MonthlyCashflow!CW$155:JE$155,  MonthlyCashflow!CW$179:JE$179)</f>
        <v>0</v>
      </c>
      <c r="CW80" s="576">
        <f>_xlfn.XLOOKUP(CW56, MonthlyCashflow!CX$155:JF$155,  MonthlyCashflow!CX$179:JF$179)</f>
        <v>0</v>
      </c>
      <c r="CX80" s="576">
        <f>_xlfn.XLOOKUP(CX56, MonthlyCashflow!CY$155:JG$155,  MonthlyCashflow!CY$179:JG$179)</f>
        <v>0</v>
      </c>
      <c r="CY80" s="576">
        <f>_xlfn.XLOOKUP(CY56, MonthlyCashflow!CZ$155:JH$155,  MonthlyCashflow!CZ$179:JH$179)</f>
        <v>0</v>
      </c>
      <c r="CZ80" s="577">
        <f>_xlfn.XLOOKUP(CZ56, MonthlyCashflow!DA$155:JI$155,  MonthlyCashflow!DA$179:JI$179)</f>
        <v>0</v>
      </c>
    </row>
    <row r="81" spans="2:104" x14ac:dyDescent="0.3">
      <c r="B81" s="38" t="s">
        <v>24</v>
      </c>
      <c r="C81" s="193"/>
      <c r="D81" s="576">
        <f t="shared" si="33"/>
        <v>8.8068966202818917</v>
      </c>
      <c r="E81" s="576"/>
      <c r="F81" s="576">
        <f>_xlfn.XLOOKUP(F56, MonthlyCashflow!G$155:FO$155,  MonthlyCashflow!G$180:FO$180)*$D$11</f>
        <v>0</v>
      </c>
      <c r="G81" s="576">
        <f>_xlfn.XLOOKUP(G56, MonthlyCashflow!H$155:FP$155,  MonthlyCashflow!H$180:FP$180)*$D$11</f>
        <v>0</v>
      </c>
      <c r="H81" s="576">
        <f>_xlfn.XLOOKUP(H56, MonthlyCashflow!I$155:FQ$155,  MonthlyCashflow!I$180:FQ$180)*$D$11</f>
        <v>0</v>
      </c>
      <c r="I81" s="576">
        <f>_xlfn.XLOOKUP(I56, MonthlyCashflow!J$155:FR$155,  MonthlyCashflow!J$180:FR$180)*$D$11</f>
        <v>0</v>
      </c>
      <c r="J81" s="576">
        <f>_xlfn.XLOOKUP(J56, MonthlyCashflow!K$155:FS$155,  MonthlyCashflow!K$180:FS$180)*$D$11</f>
        <v>4.4034483101409458</v>
      </c>
      <c r="K81" s="576">
        <f>_xlfn.XLOOKUP(K56, MonthlyCashflow!L$155:FT$155,  MonthlyCashflow!L$180:FT$180)*$D$11</f>
        <v>4.4034483101409458</v>
      </c>
      <c r="L81" s="576">
        <f>_xlfn.XLOOKUP(L56, MonthlyCashflow!M$155:FU$155,  MonthlyCashflow!M$180:FU$180)*$D$11</f>
        <v>0</v>
      </c>
      <c r="M81" s="576">
        <f>_xlfn.XLOOKUP(M56, MonthlyCashflow!N$155:FV$155,  MonthlyCashflow!N$180:FV$180)*$D$11</f>
        <v>0</v>
      </c>
      <c r="N81" s="576">
        <f>_xlfn.XLOOKUP(N56, MonthlyCashflow!O$155:FW$155,  MonthlyCashflow!O$180:FW$180)*$D$11</f>
        <v>0</v>
      </c>
      <c r="O81" s="576">
        <f>_xlfn.XLOOKUP(O56, MonthlyCashflow!P$155:FX$155,  MonthlyCashflow!P$180:FX$180)*$D$11</f>
        <v>0</v>
      </c>
      <c r="P81" s="576">
        <f>_xlfn.XLOOKUP(P56, MonthlyCashflow!Q$155:FY$155,  MonthlyCashflow!Q$180:FY$180)*$D$11</f>
        <v>0</v>
      </c>
      <c r="Q81" s="576">
        <f>_xlfn.XLOOKUP(Q56, MonthlyCashflow!R$155:FZ$155,  MonthlyCashflow!R$180:FZ$180)*$D$11</f>
        <v>0</v>
      </c>
      <c r="R81" s="576">
        <f>_xlfn.XLOOKUP(R56, MonthlyCashflow!S$155:GA$155,  MonthlyCashflow!S$180:GA$180)*$D$11</f>
        <v>0</v>
      </c>
      <c r="S81" s="576">
        <f>_xlfn.XLOOKUP(S56, MonthlyCashflow!T$155:GB$155,  MonthlyCashflow!T$180:GB$180)*$D$11</f>
        <v>0</v>
      </c>
      <c r="T81" s="576">
        <f>_xlfn.XLOOKUP(T56, MonthlyCashflow!U$155:GC$155,  MonthlyCashflow!U$180:GC$180)*$D$11</f>
        <v>0</v>
      </c>
      <c r="U81" s="576">
        <f>_xlfn.XLOOKUP(U56, MonthlyCashflow!V$155:GD$155,  MonthlyCashflow!V$180:GD$180)*$D$11</f>
        <v>0</v>
      </c>
      <c r="V81" s="576">
        <f>_xlfn.XLOOKUP(V56, MonthlyCashflow!W$155:GE$155,  MonthlyCashflow!W$180:GE$180)*$D$11</f>
        <v>0</v>
      </c>
      <c r="W81" s="576">
        <f>_xlfn.XLOOKUP(W56, MonthlyCashflow!X$155:GF$155,  MonthlyCashflow!X$180:GF$180)*$D$11</f>
        <v>0</v>
      </c>
      <c r="X81" s="576">
        <f>_xlfn.XLOOKUP(X56, MonthlyCashflow!Y$155:GG$155,  MonthlyCashflow!Y$180:GG$180)*$D$11</f>
        <v>0</v>
      </c>
      <c r="Y81" s="576">
        <f>_xlfn.XLOOKUP(Y56, MonthlyCashflow!Z$155:GH$155,  MonthlyCashflow!Z$180:GH$180)*$D$11</f>
        <v>0</v>
      </c>
      <c r="Z81" s="576">
        <f>_xlfn.XLOOKUP(Z56, MonthlyCashflow!AA$155:GI$155,  MonthlyCashflow!AA$180:GI$180)*$D$11</f>
        <v>0</v>
      </c>
      <c r="AA81" s="576">
        <f>_xlfn.XLOOKUP(AA56, MonthlyCashflow!AB$155:GJ$155,  MonthlyCashflow!AB$180:GJ$180)*$D$11</f>
        <v>0</v>
      </c>
      <c r="AB81" s="576">
        <f>_xlfn.XLOOKUP(AB56, MonthlyCashflow!AC$155:GK$155,  MonthlyCashflow!AC$180:GK$180)*$D$11</f>
        <v>0</v>
      </c>
      <c r="AC81" s="576">
        <f>_xlfn.XLOOKUP(AC56, MonthlyCashflow!AD$155:GL$155,  MonthlyCashflow!AD$180:GL$180)*$D$11</f>
        <v>0</v>
      </c>
      <c r="AD81" s="576">
        <f>_xlfn.XLOOKUP(AD56, MonthlyCashflow!AE$155:GM$155,  MonthlyCashflow!AE$180:GM$180)*$D$11</f>
        <v>0</v>
      </c>
      <c r="AE81" s="576">
        <f>_xlfn.XLOOKUP(AE56, MonthlyCashflow!AF$155:GN$155,  MonthlyCashflow!AF$180:GN$180)*$D$11</f>
        <v>0</v>
      </c>
      <c r="AF81" s="576">
        <f>_xlfn.XLOOKUP(AF56, MonthlyCashflow!AG$155:GO$155,  MonthlyCashflow!AG$180:GO$180)*$D$11</f>
        <v>0</v>
      </c>
      <c r="AG81" s="576">
        <f>_xlfn.XLOOKUP(AG56, MonthlyCashflow!AH$155:GP$155,  MonthlyCashflow!AH$180:GP$180)*$D$11</f>
        <v>0</v>
      </c>
      <c r="AH81" s="576">
        <f>_xlfn.XLOOKUP(AH56, MonthlyCashflow!AI$155:GQ$155,  MonthlyCashflow!AI$180:GQ$180)*$D$11</f>
        <v>0</v>
      </c>
      <c r="AI81" s="576">
        <f>_xlfn.XLOOKUP(AI56, MonthlyCashflow!AJ$155:GR$155,  MonthlyCashflow!AJ$180:GR$180)*$D$11</f>
        <v>0</v>
      </c>
      <c r="AJ81" s="576">
        <f>_xlfn.XLOOKUP(AJ56, MonthlyCashflow!AK$155:GS$155,  MonthlyCashflow!AK$180:GS$180)*$D$11</f>
        <v>0</v>
      </c>
      <c r="AK81" s="576">
        <f>_xlfn.XLOOKUP(AK56, MonthlyCashflow!AL$155:GT$155,  MonthlyCashflow!AL$180:GT$180)*$D$11</f>
        <v>0</v>
      </c>
      <c r="AL81" s="576">
        <f>_xlfn.XLOOKUP(AL56, MonthlyCashflow!AM$155:GU$155,  MonthlyCashflow!AM$180:GU$180)*$D$11</f>
        <v>0</v>
      </c>
      <c r="AM81" s="576">
        <f>_xlfn.XLOOKUP(AM56, MonthlyCashflow!AN$155:GV$155,  MonthlyCashflow!AN$180:GV$180)*$D$11</f>
        <v>0</v>
      </c>
      <c r="AN81" s="576">
        <f>_xlfn.XLOOKUP(AN56, MonthlyCashflow!AO$155:GW$155,  MonthlyCashflow!AO$180:GW$180)*$D$11</f>
        <v>0</v>
      </c>
      <c r="AO81" s="576">
        <f>_xlfn.XLOOKUP(AO56, MonthlyCashflow!AP$155:GX$155,  MonthlyCashflow!AP$180:GX$180)*$D$11</f>
        <v>0</v>
      </c>
      <c r="AP81" s="576">
        <f>_xlfn.XLOOKUP(AP56, MonthlyCashflow!AQ$155:GY$155,  MonthlyCashflow!AQ$180:GY$180)*$D$11</f>
        <v>0</v>
      </c>
      <c r="AQ81" s="576">
        <f>_xlfn.XLOOKUP(AQ56, MonthlyCashflow!AR$155:GZ$155,  MonthlyCashflow!AR$180:GZ$180)*$D$11</f>
        <v>0</v>
      </c>
      <c r="AR81" s="576">
        <f>_xlfn.XLOOKUP(AR56, MonthlyCashflow!AS$155:HA$155,  MonthlyCashflow!AS$180:HA$180)*$D$11</f>
        <v>0</v>
      </c>
      <c r="AS81" s="576">
        <f>_xlfn.XLOOKUP(AS56, MonthlyCashflow!AT$155:HB$155,  MonthlyCashflow!AT$180:HB$180)*$D$11</f>
        <v>0</v>
      </c>
      <c r="AT81" s="576">
        <f>_xlfn.XLOOKUP(AT56, MonthlyCashflow!AU$155:HC$155,  MonthlyCashflow!AU$180:HC$180)*$D$11</f>
        <v>0</v>
      </c>
      <c r="AU81" s="576">
        <f>_xlfn.XLOOKUP(AU56, MonthlyCashflow!AV$155:HD$155,  MonthlyCashflow!AV$180:HD$180)*$D$11</f>
        <v>0</v>
      </c>
      <c r="AV81" s="576">
        <f>_xlfn.XLOOKUP(AV56, MonthlyCashflow!AW$155:HE$155,  MonthlyCashflow!AW$180:HE$180)*$D$11</f>
        <v>0</v>
      </c>
      <c r="AW81" s="576">
        <f>_xlfn.XLOOKUP(AW56, MonthlyCashflow!AX$155:HF$155,  MonthlyCashflow!AX$180:HF$180)*$D$11</f>
        <v>0</v>
      </c>
      <c r="AX81" s="576">
        <f>_xlfn.XLOOKUP(AX56, MonthlyCashflow!AY$155:HG$155,  MonthlyCashflow!AY$180:HG$180)*$D$11</f>
        <v>0</v>
      </c>
      <c r="AY81" s="576">
        <f>_xlfn.XLOOKUP(AY56, MonthlyCashflow!AZ$155:HH$155,  MonthlyCashflow!AZ$180:HH$180)*$D$11</f>
        <v>0</v>
      </c>
      <c r="AZ81" s="576">
        <f>_xlfn.XLOOKUP(AZ56, MonthlyCashflow!BA$155:HI$155,  MonthlyCashflow!BA$180:HI$180)*$D$11</f>
        <v>0</v>
      </c>
      <c r="BA81" s="576">
        <f>_xlfn.XLOOKUP(BA56, MonthlyCashflow!BB$155:HJ$155,  MonthlyCashflow!BB$180:HJ$180)*$D$11</f>
        <v>0</v>
      </c>
      <c r="BB81" s="576">
        <f>_xlfn.XLOOKUP(BB56, MonthlyCashflow!BC$155:HK$155,  MonthlyCashflow!BC$180:HK$180)*$D$11</f>
        <v>0</v>
      </c>
      <c r="BC81" s="576">
        <f>_xlfn.XLOOKUP(BC56, MonthlyCashflow!BD$155:HL$155,  MonthlyCashflow!BD$180:HL$180)*$D$11</f>
        <v>0</v>
      </c>
      <c r="BD81" s="576">
        <f>_xlfn.XLOOKUP(BD56, MonthlyCashflow!BE$155:HM$155,  MonthlyCashflow!BE$180:HM$180)*$D$11</f>
        <v>0</v>
      </c>
      <c r="BE81" s="576">
        <f>_xlfn.XLOOKUP(BE56, MonthlyCashflow!BF$155:HN$155,  MonthlyCashflow!BF$180:HN$180)*$D$11</f>
        <v>0</v>
      </c>
      <c r="BF81" s="576">
        <f>_xlfn.XLOOKUP(BF56, MonthlyCashflow!BG$155:HO$155,  MonthlyCashflow!BG$180:HO$180)*$D$11</f>
        <v>0</v>
      </c>
      <c r="BG81" s="576">
        <f>_xlfn.XLOOKUP(BG56, MonthlyCashflow!BH$155:HP$155,  MonthlyCashflow!BH$180:HP$180)*$D$11</f>
        <v>0</v>
      </c>
      <c r="BH81" s="576">
        <f>_xlfn.XLOOKUP(BH56, MonthlyCashflow!BI$155:HQ$155,  MonthlyCashflow!BI$180:HQ$180)*$D$11</f>
        <v>0</v>
      </c>
      <c r="BI81" s="576">
        <f>_xlfn.XLOOKUP(BI56, MonthlyCashflow!BJ$155:HR$155,  MonthlyCashflow!BJ$180:HR$180)*$D$11</f>
        <v>0</v>
      </c>
      <c r="BJ81" s="576">
        <f>_xlfn.XLOOKUP(BJ56, MonthlyCashflow!BK$155:HS$155,  MonthlyCashflow!BK$180:HS$180)*$D$11</f>
        <v>0</v>
      </c>
      <c r="BK81" s="576">
        <f>_xlfn.XLOOKUP(BK56, MonthlyCashflow!BL$155:HT$155,  MonthlyCashflow!BL$180:HT$180)*$D$11</f>
        <v>0</v>
      </c>
      <c r="BL81" s="576">
        <f>_xlfn.XLOOKUP(BL56, MonthlyCashflow!BM$155:HU$155,  MonthlyCashflow!BM$180:HU$180)*$D$11</f>
        <v>0</v>
      </c>
      <c r="BM81" s="576">
        <f>_xlfn.XLOOKUP(BM56, MonthlyCashflow!BN$155:HV$155,  MonthlyCashflow!BN$180:HV$180)*$D$11</f>
        <v>0</v>
      </c>
      <c r="BN81" s="576">
        <f>_xlfn.XLOOKUP(BN56, MonthlyCashflow!BO$155:HW$155,  MonthlyCashflow!BO$180:HW$180)*$D$11</f>
        <v>0</v>
      </c>
      <c r="BO81" s="576">
        <f>_xlfn.XLOOKUP(BO56, MonthlyCashflow!BP$155:HX$155,  MonthlyCashflow!BP$180:HX$180)*$D$11</f>
        <v>0</v>
      </c>
      <c r="BP81" s="576">
        <f>_xlfn.XLOOKUP(BP56, MonthlyCashflow!BQ$155:HY$155,  MonthlyCashflow!BQ$180:HY$180)*$D$11</f>
        <v>0</v>
      </c>
      <c r="BQ81" s="576">
        <f>_xlfn.XLOOKUP(BQ56, MonthlyCashflow!BR$155:HZ$155,  MonthlyCashflow!BR$180:HZ$180)*$D$11</f>
        <v>0</v>
      </c>
      <c r="BR81" s="576">
        <f>_xlfn.XLOOKUP(BR56, MonthlyCashflow!BS$155:IA$155,  MonthlyCashflow!BS$180:IA$180)*$D$11</f>
        <v>0</v>
      </c>
      <c r="BS81" s="576">
        <f>_xlfn.XLOOKUP(BS56, MonthlyCashflow!BT$155:IB$155,  MonthlyCashflow!BT$180:IB$180)*$D$11</f>
        <v>0</v>
      </c>
      <c r="BT81" s="576">
        <f>_xlfn.XLOOKUP(BT56, MonthlyCashflow!BU$155:IC$155,  MonthlyCashflow!BU$180:IC$180)*$D$11</f>
        <v>0</v>
      </c>
      <c r="BU81" s="576">
        <f>_xlfn.XLOOKUP(BU56, MonthlyCashflow!BV$155:ID$155,  MonthlyCashflow!BV$180:ID$180)*$D$11</f>
        <v>0</v>
      </c>
      <c r="BV81" s="576">
        <f>_xlfn.XLOOKUP(BV56, MonthlyCashflow!BW$155:IE$155,  MonthlyCashflow!BW$180:IE$180)*$D$11</f>
        <v>0</v>
      </c>
      <c r="BW81" s="576">
        <f>_xlfn.XLOOKUP(BW56, MonthlyCashflow!BX$155:IF$155,  MonthlyCashflow!BX$180:IF$180)*$D$11</f>
        <v>0</v>
      </c>
      <c r="BX81" s="576">
        <f>_xlfn.XLOOKUP(BX56, MonthlyCashflow!BY$155:IG$155,  MonthlyCashflow!BY$180:IG$180)*$D$11</f>
        <v>0</v>
      </c>
      <c r="BY81" s="576">
        <f>_xlfn.XLOOKUP(BY56, MonthlyCashflow!BZ$155:IH$155,  MonthlyCashflow!BZ$180:IH$180)*$D$11</f>
        <v>0</v>
      </c>
      <c r="BZ81" s="576">
        <f>_xlfn.XLOOKUP(BZ56, MonthlyCashflow!CA$155:II$155,  MonthlyCashflow!CA$180:II$180)*$D$11</f>
        <v>0</v>
      </c>
      <c r="CA81" s="576">
        <f>_xlfn.XLOOKUP(CA56, MonthlyCashflow!CB$155:IJ$155,  MonthlyCashflow!CB$180:IJ$180)*$D$11</f>
        <v>0</v>
      </c>
      <c r="CB81" s="576">
        <f>_xlfn.XLOOKUP(CB56, MonthlyCashflow!CC$155:IK$155,  MonthlyCashflow!CC$180:IK$180)*$D$11</f>
        <v>0</v>
      </c>
      <c r="CC81" s="576">
        <f>_xlfn.XLOOKUP(CC56, MonthlyCashflow!CD$155:IL$155,  MonthlyCashflow!CD$180:IL$180)*$D$11</f>
        <v>0</v>
      </c>
      <c r="CD81" s="576">
        <f>_xlfn.XLOOKUP(CD56, MonthlyCashflow!CE$155:IM$155,  MonthlyCashflow!CE$180:IM$180)*$D$11</f>
        <v>0</v>
      </c>
      <c r="CE81" s="576">
        <f>_xlfn.XLOOKUP(CE56, MonthlyCashflow!CF$155:IN$155,  MonthlyCashflow!CF$180:IN$180)*$D$11</f>
        <v>0</v>
      </c>
      <c r="CF81" s="576">
        <f>_xlfn.XLOOKUP(CF56, MonthlyCashflow!CG$155:IO$155,  MonthlyCashflow!CG$180:IO$180)*$D$11</f>
        <v>0</v>
      </c>
      <c r="CG81" s="576">
        <f>_xlfn.XLOOKUP(CG56, MonthlyCashflow!CH$155:IP$155,  MonthlyCashflow!CH$180:IP$180)*$D$11</f>
        <v>0</v>
      </c>
      <c r="CH81" s="576">
        <f>_xlfn.XLOOKUP(CH56, MonthlyCashflow!CI$155:IQ$155,  MonthlyCashflow!CI$180:IQ$180)*$D$11</f>
        <v>0</v>
      </c>
      <c r="CI81" s="576">
        <f>_xlfn.XLOOKUP(CI56, MonthlyCashflow!CJ$155:IR$155,  MonthlyCashflow!CJ$180:IR$180)*$D$11</f>
        <v>0</v>
      </c>
      <c r="CJ81" s="576">
        <f>_xlfn.XLOOKUP(CJ56, MonthlyCashflow!CK$155:IS$155,  MonthlyCashflow!CK$180:IS$180)*$D$11</f>
        <v>0</v>
      </c>
      <c r="CK81" s="576">
        <f>_xlfn.XLOOKUP(CK56, MonthlyCashflow!CL$155:IT$155,  MonthlyCashflow!CL$180:IT$180)*$D$11</f>
        <v>0</v>
      </c>
      <c r="CL81" s="576">
        <f>_xlfn.XLOOKUP(CL56, MonthlyCashflow!CM$155:IU$155,  MonthlyCashflow!CM$180:IU$180)*$D$11</f>
        <v>0</v>
      </c>
      <c r="CM81" s="576">
        <f>_xlfn.XLOOKUP(CM56, MonthlyCashflow!CN$155:IV$155,  MonthlyCashflow!CN$180:IV$180)*$D$11</f>
        <v>0</v>
      </c>
      <c r="CN81" s="576">
        <f>_xlfn.XLOOKUP(CN56, MonthlyCashflow!CO$155:IW$155,  MonthlyCashflow!CO$180:IW$180)*$D$11</f>
        <v>0</v>
      </c>
      <c r="CO81" s="576">
        <f>_xlfn.XLOOKUP(CO56, MonthlyCashflow!CP$155:IX$155,  MonthlyCashflow!CP$180:IX$180)*$D$11</f>
        <v>0</v>
      </c>
      <c r="CP81" s="576">
        <f>_xlfn.XLOOKUP(CP56, MonthlyCashflow!CQ$155:IY$155,  MonthlyCashflow!CQ$180:IY$180)*$D$11</f>
        <v>0</v>
      </c>
      <c r="CQ81" s="576">
        <f>_xlfn.XLOOKUP(CQ56, MonthlyCashflow!CR$155:IZ$155,  MonthlyCashflow!CR$180:IZ$180)*$D$11</f>
        <v>0</v>
      </c>
      <c r="CR81" s="576">
        <f>_xlfn.XLOOKUP(CR56, MonthlyCashflow!CS$155:JA$155,  MonthlyCashflow!CS$180:JA$180)*$D$11</f>
        <v>0</v>
      </c>
      <c r="CS81" s="576">
        <f>_xlfn.XLOOKUP(CS56, MonthlyCashflow!CT$155:JB$155,  MonthlyCashflow!CT$180:JB$180)*$D$11</f>
        <v>0</v>
      </c>
      <c r="CT81" s="576">
        <f>_xlfn.XLOOKUP(CT56, MonthlyCashflow!CU$155:JC$155,  MonthlyCashflow!CU$180:JC$180)*$D$11</f>
        <v>0</v>
      </c>
      <c r="CU81" s="576">
        <f>_xlfn.XLOOKUP(CU56, MonthlyCashflow!CV$155:JD$155,  MonthlyCashflow!CV$180:JD$180)*$D$11</f>
        <v>0</v>
      </c>
      <c r="CV81" s="576">
        <f>_xlfn.XLOOKUP(CV56, MonthlyCashflow!CW$155:JE$155,  MonthlyCashflow!CW$180:JE$180)*$D$11</f>
        <v>0</v>
      </c>
      <c r="CW81" s="576">
        <f>_xlfn.XLOOKUP(CW56, MonthlyCashflow!CX$155:JF$155,  MonthlyCashflow!CX$180:JF$180)*$D$11</f>
        <v>0</v>
      </c>
      <c r="CX81" s="576">
        <f>_xlfn.XLOOKUP(CX56, MonthlyCashflow!CY$155:JG$155,  MonthlyCashflow!CY$180:JG$180)*$D$11</f>
        <v>0</v>
      </c>
      <c r="CY81" s="576">
        <f>_xlfn.XLOOKUP(CY56, MonthlyCashflow!CZ$155:JH$155,  MonthlyCashflow!CZ$180:JH$180)*$D$11</f>
        <v>0</v>
      </c>
      <c r="CZ81" s="576">
        <f>_xlfn.XLOOKUP(CZ56, MonthlyCashflow!DA$155:JI$155,  MonthlyCashflow!DA$180:JI$180)*$D$11</f>
        <v>0</v>
      </c>
    </row>
    <row r="82" spans="2:104" x14ac:dyDescent="0.3">
      <c r="B82" s="38" t="s">
        <v>26</v>
      </c>
      <c r="C82" s="193"/>
      <c r="D82" s="576">
        <f t="shared" si="33"/>
        <v>105.24308235394287</v>
      </c>
      <c r="E82" s="576"/>
      <c r="F82" s="576">
        <f>_xlfn.XLOOKUP(F56, MonthlyCashflow!G$155:FO$155,  MonthlyCashflow!G$181:FO$181)*$D$11</f>
        <v>0</v>
      </c>
      <c r="G82" s="576">
        <f>_xlfn.XLOOKUP(G56, MonthlyCashflow!H$155:FP$155,  MonthlyCashflow!H$181:FP$181)*$D$11</f>
        <v>0</v>
      </c>
      <c r="H82" s="576">
        <f>_xlfn.XLOOKUP(H56, MonthlyCashflow!I$155:FQ$155,  MonthlyCashflow!I$181:FQ$181)*$D$11</f>
        <v>10.524308235394287</v>
      </c>
      <c r="I82" s="576">
        <f>_xlfn.XLOOKUP(I56, MonthlyCashflow!J$155:FR$155,  MonthlyCashflow!J$181:FR$181)*$D$11</f>
        <v>0</v>
      </c>
      <c r="J82" s="576">
        <f>_xlfn.XLOOKUP(J56, MonthlyCashflow!K$155:FS$155,  MonthlyCashflow!K$181:FS$181)*$D$11</f>
        <v>0</v>
      </c>
      <c r="K82" s="576">
        <f>_xlfn.XLOOKUP(K56, MonthlyCashflow!L$155:FT$155,  MonthlyCashflow!L$181:FT$181)*$D$11</f>
        <v>0</v>
      </c>
      <c r="L82" s="576">
        <f>_xlfn.XLOOKUP(L56, MonthlyCashflow!M$155:FU$155,  MonthlyCashflow!M$181:FU$181)*$D$11</f>
        <v>0</v>
      </c>
      <c r="M82" s="576">
        <f>_xlfn.XLOOKUP(M56, MonthlyCashflow!N$155:FV$155,  MonthlyCashflow!N$181:FV$181)*$D$11</f>
        <v>10.524308235394287</v>
      </c>
      <c r="N82" s="576">
        <f>_xlfn.XLOOKUP(N56, MonthlyCashflow!O$155:FW$155,  MonthlyCashflow!O$181:FW$181)*$D$11</f>
        <v>0</v>
      </c>
      <c r="O82" s="576">
        <f>_xlfn.XLOOKUP(O56, MonthlyCashflow!P$155:FX$155,  MonthlyCashflow!P$181:FX$181)*$D$11</f>
        <v>0</v>
      </c>
      <c r="P82" s="576">
        <f>_xlfn.XLOOKUP(P56, MonthlyCashflow!Q$155:FY$155,  MonthlyCashflow!Q$181:FY$181)*$D$11</f>
        <v>0</v>
      </c>
      <c r="Q82" s="576">
        <f>_xlfn.XLOOKUP(Q56, MonthlyCashflow!R$155:FZ$155,  MonthlyCashflow!R$181:FZ$181)*$D$11</f>
        <v>0</v>
      </c>
      <c r="R82" s="576">
        <f>_xlfn.XLOOKUP(R56, MonthlyCashflow!S$155:GA$155,  MonthlyCashflow!S$181:GA$181)*$D$11</f>
        <v>0</v>
      </c>
      <c r="S82" s="576">
        <f>_xlfn.XLOOKUP(S56, MonthlyCashflow!T$155:GB$155,  MonthlyCashflow!T$181:GB$181)*$D$11</f>
        <v>0</v>
      </c>
      <c r="T82" s="576">
        <f>_xlfn.XLOOKUP(T56, MonthlyCashflow!U$155:GC$155,  MonthlyCashflow!U$181:GC$181)*$D$11</f>
        <v>10.524308235394287</v>
      </c>
      <c r="U82" s="576">
        <f>_xlfn.XLOOKUP(U56, MonthlyCashflow!V$155:GD$155,  MonthlyCashflow!V$181:GD$181)*$D$11</f>
        <v>0</v>
      </c>
      <c r="V82" s="576">
        <f>_xlfn.XLOOKUP(V56, MonthlyCashflow!W$155:GE$155,  MonthlyCashflow!W$181:GE$181)*$D$11</f>
        <v>0</v>
      </c>
      <c r="W82" s="576">
        <f>_xlfn.XLOOKUP(W56, MonthlyCashflow!X$155:GF$155,  MonthlyCashflow!X$181:GF$181)*$D$11</f>
        <v>0</v>
      </c>
      <c r="X82" s="576">
        <f>_xlfn.XLOOKUP(X56, MonthlyCashflow!Y$155:GG$155,  MonthlyCashflow!Y$181:GG$181)*$D$11</f>
        <v>0</v>
      </c>
      <c r="Y82" s="576">
        <f>_xlfn.XLOOKUP(Y56, MonthlyCashflow!Z$155:GH$155,  MonthlyCashflow!Z$181:GH$181)*$D$11</f>
        <v>0</v>
      </c>
      <c r="Z82" s="576">
        <f>_xlfn.XLOOKUP(Z56, MonthlyCashflow!AA$155:GI$155,  MonthlyCashflow!AA$181:GI$181)*$D$11</f>
        <v>10.524308235394287</v>
      </c>
      <c r="AA82" s="576">
        <f>_xlfn.XLOOKUP(AA56, MonthlyCashflow!AB$155:GJ$155,  MonthlyCashflow!AB$181:GJ$181)*$D$11</f>
        <v>0</v>
      </c>
      <c r="AB82" s="576">
        <f>_xlfn.XLOOKUP(AB56, MonthlyCashflow!AC$155:GK$155,  MonthlyCashflow!AC$181:GK$181)*$D$11</f>
        <v>0</v>
      </c>
      <c r="AC82" s="576">
        <f>_xlfn.XLOOKUP(AC56, MonthlyCashflow!AD$155:GL$155,  MonthlyCashflow!AD$181:GL$181)*$D$11</f>
        <v>0</v>
      </c>
      <c r="AD82" s="576">
        <f>_xlfn.XLOOKUP(AD56, MonthlyCashflow!AE$155:GM$155,  MonthlyCashflow!AE$181:GM$181)*$D$11</f>
        <v>0</v>
      </c>
      <c r="AE82" s="576">
        <f>_xlfn.XLOOKUP(AE56, MonthlyCashflow!AF$155:GN$155,  MonthlyCashflow!AF$181:GN$181)*$D$11</f>
        <v>0</v>
      </c>
      <c r="AF82" s="576">
        <f>_xlfn.XLOOKUP(AF56, MonthlyCashflow!AG$155:GO$155,  MonthlyCashflow!AG$181:GO$181)*$D$11</f>
        <v>10.524308235394287</v>
      </c>
      <c r="AG82" s="576">
        <f>_xlfn.XLOOKUP(AG56, MonthlyCashflow!AH$155:GP$155,  MonthlyCashflow!AH$181:GP$181)*$D$11</f>
        <v>0</v>
      </c>
      <c r="AH82" s="576">
        <f>_xlfn.XLOOKUP(AH56, MonthlyCashflow!AI$155:GQ$155,  MonthlyCashflow!AI$181:GQ$181)*$D$11</f>
        <v>0</v>
      </c>
      <c r="AI82" s="576">
        <f>_xlfn.XLOOKUP(AI56, MonthlyCashflow!AJ$155:GR$155,  MonthlyCashflow!AJ$181:GR$181)*$D$11</f>
        <v>0</v>
      </c>
      <c r="AJ82" s="576">
        <f>_xlfn.XLOOKUP(AJ56, MonthlyCashflow!AK$155:GS$155,  MonthlyCashflow!AK$181:GS$181)*$D$11</f>
        <v>0</v>
      </c>
      <c r="AK82" s="576">
        <f>_xlfn.XLOOKUP(AK56, MonthlyCashflow!AL$155:GT$155,  MonthlyCashflow!AL$181:GT$181)*$D$11</f>
        <v>0</v>
      </c>
      <c r="AL82" s="576">
        <f>_xlfn.XLOOKUP(AL56, MonthlyCashflow!AM$155:GU$155,  MonthlyCashflow!AM$181:GU$181)*$D$11</f>
        <v>10.524308235394287</v>
      </c>
      <c r="AM82" s="576">
        <f>_xlfn.XLOOKUP(AM56, MonthlyCashflow!AN$155:GV$155,  MonthlyCashflow!AN$181:GV$181)*$D$11</f>
        <v>0</v>
      </c>
      <c r="AN82" s="576">
        <f>_xlfn.XLOOKUP(AN56, MonthlyCashflow!AO$155:GW$155,  MonthlyCashflow!AO$181:GW$181)*$D$11</f>
        <v>0</v>
      </c>
      <c r="AO82" s="576">
        <f>_xlfn.XLOOKUP(AO56, MonthlyCashflow!AP$155:GX$155,  MonthlyCashflow!AP$181:GX$181)*$D$11</f>
        <v>0</v>
      </c>
      <c r="AP82" s="576">
        <f>_xlfn.XLOOKUP(AP56, MonthlyCashflow!AQ$155:GY$155,  MonthlyCashflow!AQ$181:GY$181)*$D$11</f>
        <v>0</v>
      </c>
      <c r="AQ82" s="576">
        <f>_xlfn.XLOOKUP(AQ56, MonthlyCashflow!AR$155:GZ$155,  MonthlyCashflow!AR$181:GZ$181)*$D$11</f>
        <v>0</v>
      </c>
      <c r="AR82" s="576">
        <f>_xlfn.XLOOKUP(AR56, MonthlyCashflow!AS$155:HA$155,  MonthlyCashflow!AS$181:HA$181)*$D$11</f>
        <v>10.524308235394287</v>
      </c>
      <c r="AS82" s="576">
        <f>_xlfn.XLOOKUP(AS56, MonthlyCashflow!AT$155:HB$155,  MonthlyCashflow!AT$181:HB$181)*$D$11</f>
        <v>0</v>
      </c>
      <c r="AT82" s="576">
        <f>_xlfn.XLOOKUP(AT56, MonthlyCashflow!AU$155:HC$155,  MonthlyCashflow!AU$181:HC$181)*$D$11</f>
        <v>0</v>
      </c>
      <c r="AU82" s="576">
        <f>_xlfn.XLOOKUP(AU56, MonthlyCashflow!AV$155:HD$155,  MonthlyCashflow!AV$181:HD$181)*$D$11</f>
        <v>0</v>
      </c>
      <c r="AV82" s="576">
        <f>_xlfn.XLOOKUP(AV56, MonthlyCashflow!AW$155:HE$155,  MonthlyCashflow!AW$181:HE$181)*$D$11</f>
        <v>0</v>
      </c>
      <c r="AW82" s="576">
        <f>_xlfn.XLOOKUP(AW56, MonthlyCashflow!AX$155:HF$155,  MonthlyCashflow!AX$181:HF$181)*$D$11</f>
        <v>0</v>
      </c>
      <c r="AX82" s="576">
        <f>_xlfn.XLOOKUP(AX56, MonthlyCashflow!AY$155:HG$155,  MonthlyCashflow!AY$181:HG$181)*$D$11</f>
        <v>10.524308235394287</v>
      </c>
      <c r="AY82" s="576">
        <f>_xlfn.XLOOKUP(AY56, MonthlyCashflow!AZ$155:HH$155,  MonthlyCashflow!AZ$181:HH$181)*$D$11</f>
        <v>0</v>
      </c>
      <c r="AZ82" s="576">
        <f>_xlfn.XLOOKUP(AZ56, MonthlyCashflow!BA$155:HI$155,  MonthlyCashflow!BA$181:HI$181)*$D$11</f>
        <v>0</v>
      </c>
      <c r="BA82" s="576">
        <f>_xlfn.XLOOKUP(BA56, MonthlyCashflow!BB$155:HJ$155,  MonthlyCashflow!BB$181:HJ$181)*$D$11</f>
        <v>0</v>
      </c>
      <c r="BB82" s="576">
        <f>_xlfn.XLOOKUP(BB56, MonthlyCashflow!BC$155:HK$155,  MonthlyCashflow!BC$181:HK$181)*$D$11</f>
        <v>0</v>
      </c>
      <c r="BC82" s="576">
        <f>_xlfn.XLOOKUP(BC56, MonthlyCashflow!BD$155:HL$155,  MonthlyCashflow!BD$181:HL$181)*$D$11</f>
        <v>0</v>
      </c>
      <c r="BD82" s="576">
        <f>_xlfn.XLOOKUP(BD56, MonthlyCashflow!BE$155:HM$155,  MonthlyCashflow!BE$181:HM$181)*$D$11</f>
        <v>10.524308235394287</v>
      </c>
      <c r="BE82" s="576">
        <f>_xlfn.XLOOKUP(BE56, MonthlyCashflow!BF$155:HN$155,  MonthlyCashflow!BF$181:HN$181)*$D$11</f>
        <v>0</v>
      </c>
      <c r="BF82" s="576">
        <f>_xlfn.XLOOKUP(BF56, MonthlyCashflow!BG$155:HO$155,  MonthlyCashflow!BG$181:HO$181)*$D$11</f>
        <v>0</v>
      </c>
      <c r="BG82" s="576">
        <f>_xlfn.XLOOKUP(BG56, MonthlyCashflow!BH$155:HP$155,  MonthlyCashflow!BH$181:HP$181)*$D$11</f>
        <v>0</v>
      </c>
      <c r="BH82" s="576">
        <f>_xlfn.XLOOKUP(BH56, MonthlyCashflow!BI$155:HQ$155,  MonthlyCashflow!BI$181:HQ$181)*$D$11</f>
        <v>0</v>
      </c>
      <c r="BI82" s="576">
        <f>_xlfn.XLOOKUP(BI56, MonthlyCashflow!BJ$155:HR$155,  MonthlyCashflow!BJ$181:HR$181)*$D$11</f>
        <v>0</v>
      </c>
      <c r="BJ82" s="576">
        <f>_xlfn.XLOOKUP(BJ56, MonthlyCashflow!BK$155:HS$155,  MonthlyCashflow!BK$181:HS$181)*$D$11</f>
        <v>10.524308235394287</v>
      </c>
      <c r="BK82" s="576">
        <f>_xlfn.XLOOKUP(BK56, MonthlyCashflow!BL$155:HT$155,  MonthlyCashflow!BL$181:HT$181)*$D$11</f>
        <v>0</v>
      </c>
      <c r="BL82" s="576">
        <f>_xlfn.XLOOKUP(BL56, MonthlyCashflow!BM$155:HU$155,  MonthlyCashflow!BM$181:HU$181)*$D$11</f>
        <v>0</v>
      </c>
      <c r="BM82" s="576">
        <f>_xlfn.XLOOKUP(BM56, MonthlyCashflow!BN$155:HV$155,  MonthlyCashflow!BN$181:HV$181)*$D$11</f>
        <v>0</v>
      </c>
      <c r="BN82" s="576">
        <f>_xlfn.XLOOKUP(BN56, MonthlyCashflow!BO$155:HW$155,  MonthlyCashflow!BO$181:HW$181)*$D$11</f>
        <v>0</v>
      </c>
      <c r="BO82" s="576">
        <f>_xlfn.XLOOKUP(BO56, MonthlyCashflow!BP$155:HX$155,  MonthlyCashflow!BP$181:HX$181)*$D$11</f>
        <v>0</v>
      </c>
      <c r="BP82" s="576">
        <f>_xlfn.XLOOKUP(BP56, MonthlyCashflow!BQ$155:HY$155,  MonthlyCashflow!BQ$181:HY$181)*$D$11</f>
        <v>0</v>
      </c>
      <c r="BQ82" s="576">
        <f>_xlfn.XLOOKUP(BQ56, MonthlyCashflow!BR$155:HZ$155,  MonthlyCashflow!BR$181:HZ$181)*$D$11</f>
        <v>0</v>
      </c>
      <c r="BR82" s="576">
        <f>_xlfn.XLOOKUP(BR56, MonthlyCashflow!BS$155:IA$155,  MonthlyCashflow!BS$181:IA$181)*$D$11</f>
        <v>0</v>
      </c>
      <c r="BS82" s="576">
        <f>_xlfn.XLOOKUP(BS56, MonthlyCashflow!BT$155:IB$155,  MonthlyCashflow!BT$181:IB$181)*$D$11</f>
        <v>0</v>
      </c>
      <c r="BT82" s="576">
        <f>_xlfn.XLOOKUP(BT56, MonthlyCashflow!BU$155:IC$155,  MonthlyCashflow!BU$181:IC$181)*$D$11</f>
        <v>0</v>
      </c>
      <c r="BU82" s="576">
        <f>_xlfn.XLOOKUP(BU56, MonthlyCashflow!BV$155:ID$155,  MonthlyCashflow!BV$181:ID$181)*$D$11</f>
        <v>0</v>
      </c>
      <c r="BV82" s="576">
        <f>_xlfn.XLOOKUP(BV56, MonthlyCashflow!BW$155:IE$155,  MonthlyCashflow!BW$181:IE$181)*$D$11</f>
        <v>0</v>
      </c>
      <c r="BW82" s="576">
        <f>_xlfn.XLOOKUP(BW56, MonthlyCashflow!BX$155:IF$155,  MonthlyCashflow!BX$181:IF$181)*$D$11</f>
        <v>0</v>
      </c>
      <c r="BX82" s="576">
        <f>_xlfn.XLOOKUP(BX56, MonthlyCashflow!BY$155:IG$155,  MonthlyCashflow!BY$181:IG$181)*$D$11</f>
        <v>0</v>
      </c>
      <c r="BY82" s="576">
        <f>_xlfn.XLOOKUP(BY56, MonthlyCashflow!BZ$155:IH$155,  MonthlyCashflow!BZ$181:IH$181)*$D$11</f>
        <v>0</v>
      </c>
      <c r="BZ82" s="576">
        <f>_xlfn.XLOOKUP(BZ56, MonthlyCashflow!CA$155:II$155,  MonthlyCashflow!CA$181:II$181)*$D$11</f>
        <v>0</v>
      </c>
      <c r="CA82" s="576">
        <f>_xlfn.XLOOKUP(CA56, MonthlyCashflow!CB$155:IJ$155,  MonthlyCashflow!CB$181:IJ$181)*$D$11</f>
        <v>0</v>
      </c>
      <c r="CB82" s="576">
        <f>_xlfn.XLOOKUP(CB56, MonthlyCashflow!CC$155:IK$155,  MonthlyCashflow!CC$181:IK$181)*$D$11</f>
        <v>0</v>
      </c>
      <c r="CC82" s="576">
        <f>_xlfn.XLOOKUP(CC56, MonthlyCashflow!CD$155:IL$155,  MonthlyCashflow!CD$181:IL$181)*$D$11</f>
        <v>0</v>
      </c>
      <c r="CD82" s="576">
        <f>_xlfn.XLOOKUP(CD56, MonthlyCashflow!CE$155:IM$155,  MonthlyCashflow!CE$181:IM$181)*$D$11</f>
        <v>0</v>
      </c>
      <c r="CE82" s="576">
        <f>_xlfn.XLOOKUP(CE56, MonthlyCashflow!CF$155:IN$155,  MonthlyCashflow!CF$181:IN$181)*$D$11</f>
        <v>0</v>
      </c>
      <c r="CF82" s="576">
        <f>_xlfn.XLOOKUP(CF56, MonthlyCashflow!CG$155:IO$155,  MonthlyCashflow!CG$181:IO$181)*$D$11</f>
        <v>0</v>
      </c>
      <c r="CG82" s="576">
        <f>_xlfn.XLOOKUP(CG56, MonthlyCashflow!CH$155:IP$155,  MonthlyCashflow!CH$181:IP$181)*$D$11</f>
        <v>0</v>
      </c>
      <c r="CH82" s="576">
        <f>_xlfn.XLOOKUP(CH56, MonthlyCashflow!CI$155:IQ$155,  MonthlyCashflow!CI$181:IQ$181)*$D$11</f>
        <v>0</v>
      </c>
      <c r="CI82" s="576">
        <f>_xlfn.XLOOKUP(CI56, MonthlyCashflow!CJ$155:IR$155,  MonthlyCashflow!CJ$181:IR$181)*$D$11</f>
        <v>0</v>
      </c>
      <c r="CJ82" s="576">
        <f>_xlfn.XLOOKUP(CJ56, MonthlyCashflow!CK$155:IS$155,  MonthlyCashflow!CK$181:IS$181)*$D$11</f>
        <v>0</v>
      </c>
      <c r="CK82" s="576">
        <f>_xlfn.XLOOKUP(CK56, MonthlyCashflow!CL$155:IT$155,  MonthlyCashflow!CL$181:IT$181)*$D$11</f>
        <v>0</v>
      </c>
      <c r="CL82" s="576">
        <f>_xlfn.XLOOKUP(CL56, MonthlyCashflow!CM$155:IU$155,  MonthlyCashflow!CM$181:IU$181)*$D$11</f>
        <v>0</v>
      </c>
      <c r="CM82" s="576">
        <f>_xlfn.XLOOKUP(CM56, MonthlyCashflow!CN$155:IV$155,  MonthlyCashflow!CN$181:IV$181)*$D$11</f>
        <v>0</v>
      </c>
      <c r="CN82" s="576">
        <f>_xlfn.XLOOKUP(CN56, MonthlyCashflow!CO$155:IW$155,  MonthlyCashflow!CO$181:IW$181)*$D$11</f>
        <v>0</v>
      </c>
      <c r="CO82" s="576">
        <f>_xlfn.XLOOKUP(CO56, MonthlyCashflow!CP$155:IX$155,  MonthlyCashflow!CP$181:IX$181)*$D$11</f>
        <v>0</v>
      </c>
      <c r="CP82" s="576">
        <f>_xlfn.XLOOKUP(CP56, MonthlyCashflow!CQ$155:IY$155,  MonthlyCashflow!CQ$181:IY$181)*$D$11</f>
        <v>0</v>
      </c>
      <c r="CQ82" s="576">
        <f>_xlfn.XLOOKUP(CQ56, MonthlyCashflow!CR$155:IZ$155,  MonthlyCashflow!CR$181:IZ$181)*$D$11</f>
        <v>0</v>
      </c>
      <c r="CR82" s="576">
        <f>_xlfn.XLOOKUP(CR56, MonthlyCashflow!CS$155:JA$155,  MonthlyCashflow!CS$181:JA$181)*$D$11</f>
        <v>0</v>
      </c>
      <c r="CS82" s="576">
        <f>_xlfn.XLOOKUP(CS56, MonthlyCashflow!CT$155:JB$155,  MonthlyCashflow!CT$181:JB$181)*$D$11</f>
        <v>0</v>
      </c>
      <c r="CT82" s="576">
        <f>_xlfn.XLOOKUP(CT56, MonthlyCashflow!CU$155:JC$155,  MonthlyCashflow!CU$181:JC$181)*$D$11</f>
        <v>0</v>
      </c>
      <c r="CU82" s="576">
        <f>_xlfn.XLOOKUP(CU56, MonthlyCashflow!CV$155:JD$155,  MonthlyCashflow!CV$181:JD$181)*$D$11</f>
        <v>0</v>
      </c>
      <c r="CV82" s="576">
        <f>_xlfn.XLOOKUP(CV56, MonthlyCashflow!CW$155:JE$155,  MonthlyCashflow!CW$181:JE$181)*$D$11</f>
        <v>0</v>
      </c>
      <c r="CW82" s="576">
        <f>_xlfn.XLOOKUP(CW56, MonthlyCashflow!CX$155:JF$155,  MonthlyCashflow!CX$181:JF$181)*$D$11</f>
        <v>0</v>
      </c>
      <c r="CX82" s="576">
        <f>_xlfn.XLOOKUP(CX56, MonthlyCashflow!CY$155:JG$155,  MonthlyCashflow!CY$181:JG$181)*$D$11</f>
        <v>0</v>
      </c>
      <c r="CY82" s="576">
        <f>_xlfn.XLOOKUP(CY56, MonthlyCashflow!CZ$155:JH$155,  MonthlyCashflow!CZ$181:JH$181)*$D$11</f>
        <v>0</v>
      </c>
      <c r="CZ82" s="576">
        <f>_xlfn.XLOOKUP(CZ56, MonthlyCashflow!DA$155:JI$155,  MonthlyCashflow!DA$181:JI$181)*$D$11</f>
        <v>0</v>
      </c>
    </row>
    <row r="83" spans="2:104" x14ac:dyDescent="0.3">
      <c r="B83" s="38" t="s">
        <v>241</v>
      </c>
      <c r="C83" s="193"/>
      <c r="D83" s="576">
        <f t="shared" si="33"/>
        <v>28.415632235564573</v>
      </c>
      <c r="E83" s="576"/>
      <c r="F83" s="576">
        <f>_xlfn.XLOOKUP(F56, MonthlyCashflow!G$155:FO$155,  MonthlyCashflow!G$182:FO$182)*$D$11</f>
        <v>0</v>
      </c>
      <c r="G83" s="576">
        <f>_xlfn.XLOOKUP(G56, MonthlyCashflow!H$155:FP$155,  MonthlyCashflow!H$182:FP$182)*$D$11</f>
        <v>0</v>
      </c>
      <c r="H83" s="576">
        <f>_xlfn.XLOOKUP(H56, MonthlyCashflow!I$155:FQ$155,  MonthlyCashflow!I$182:FQ$182)*$D$11</f>
        <v>0</v>
      </c>
      <c r="I83" s="576">
        <f>_xlfn.XLOOKUP(I56, MonthlyCashflow!J$155:FR$155,  MonthlyCashflow!J$182:FR$182)*$D$11</f>
        <v>0</v>
      </c>
      <c r="J83" s="576">
        <f>_xlfn.XLOOKUP(J56, MonthlyCashflow!K$155:FS$155,  MonthlyCashflow!K$182:FS$182)*$D$11</f>
        <v>0</v>
      </c>
      <c r="K83" s="576">
        <f>_xlfn.XLOOKUP(K56, MonthlyCashflow!L$155:FT$155,  MonthlyCashflow!L$182:FT$182)*$D$11</f>
        <v>0</v>
      </c>
      <c r="L83" s="576">
        <f>_xlfn.XLOOKUP(L56, MonthlyCashflow!M$155:FU$155,  MonthlyCashflow!M$182:FU$182)*$D$11</f>
        <v>0</v>
      </c>
      <c r="M83" s="576">
        <f>_xlfn.XLOOKUP(M56, MonthlyCashflow!N$155:FV$155,  MonthlyCashflow!N$182:FV$182)*$D$11</f>
        <v>5.6831264471129144</v>
      </c>
      <c r="N83" s="576">
        <f>_xlfn.XLOOKUP(N56, MonthlyCashflow!O$155:FW$155,  MonthlyCashflow!O$182:FW$182)*$D$11</f>
        <v>0</v>
      </c>
      <c r="O83" s="576">
        <f>_xlfn.XLOOKUP(O56, MonthlyCashflow!P$155:FX$155,  MonthlyCashflow!P$182:FX$182)*$D$11</f>
        <v>0</v>
      </c>
      <c r="P83" s="576">
        <f>_xlfn.XLOOKUP(P56, MonthlyCashflow!Q$155:FY$155,  MonthlyCashflow!Q$182:FY$182)*$D$11</f>
        <v>0</v>
      </c>
      <c r="Q83" s="576">
        <f>_xlfn.XLOOKUP(Q56, MonthlyCashflow!R$155:FZ$155,  MonthlyCashflow!R$182:FZ$182)*$D$11</f>
        <v>0</v>
      </c>
      <c r="R83" s="576">
        <f>_xlfn.XLOOKUP(R56, MonthlyCashflow!S$155:GA$155,  MonthlyCashflow!S$182:GA$182)*$D$11</f>
        <v>5.0516679529892574</v>
      </c>
      <c r="S83" s="576">
        <f>_xlfn.XLOOKUP(S56, MonthlyCashflow!T$155:GB$155,  MonthlyCashflow!T$182:GB$182)*$D$11</f>
        <v>0</v>
      </c>
      <c r="T83" s="576">
        <f>_xlfn.XLOOKUP(T56, MonthlyCashflow!U$155:GC$155,  MonthlyCashflow!U$182:GC$182)*$D$11</f>
        <v>0</v>
      </c>
      <c r="U83" s="576">
        <f>_xlfn.XLOOKUP(U56, MonthlyCashflow!V$155:GD$155,  MonthlyCashflow!V$182:GD$182)*$D$11</f>
        <v>0</v>
      </c>
      <c r="V83" s="576">
        <f>_xlfn.XLOOKUP(V56, MonthlyCashflow!W$155:GE$155,  MonthlyCashflow!W$182:GE$182)*$D$11</f>
        <v>0</v>
      </c>
      <c r="W83" s="576">
        <f>_xlfn.XLOOKUP(W56, MonthlyCashflow!X$155:GF$155,  MonthlyCashflow!X$182:GF$182)*$D$11</f>
        <v>0</v>
      </c>
      <c r="X83" s="576">
        <f>_xlfn.XLOOKUP(X56, MonthlyCashflow!Y$155:GG$155,  MonthlyCashflow!Y$182:GG$182)*$D$11</f>
        <v>0</v>
      </c>
      <c r="Y83" s="576">
        <f>_xlfn.XLOOKUP(Y56, MonthlyCashflow!Z$155:GH$155,  MonthlyCashflow!Z$182:GH$182)*$D$11</f>
        <v>4.4202094588656005</v>
      </c>
      <c r="Z83" s="576">
        <f>_xlfn.XLOOKUP(Z56, MonthlyCashflow!AA$155:GI$155,  MonthlyCashflow!AA$182:GI$182)*$D$11</f>
        <v>0</v>
      </c>
      <c r="AA83" s="576">
        <f>_xlfn.XLOOKUP(AA56, MonthlyCashflow!AB$155:GJ$155,  MonthlyCashflow!AB$182:GJ$182)*$D$11</f>
        <v>0</v>
      </c>
      <c r="AB83" s="576">
        <f>_xlfn.XLOOKUP(AB56, MonthlyCashflow!AC$155:GK$155,  MonthlyCashflow!AC$182:GK$182)*$D$11</f>
        <v>0</v>
      </c>
      <c r="AC83" s="576">
        <f>_xlfn.XLOOKUP(AC56, MonthlyCashflow!AD$155:GL$155,  MonthlyCashflow!AD$182:GL$182)*$D$11</f>
        <v>0</v>
      </c>
      <c r="AD83" s="576">
        <f>_xlfn.XLOOKUP(AD56, MonthlyCashflow!AE$155:GM$155,  MonthlyCashflow!AE$182:GM$182)*$D$11</f>
        <v>0</v>
      </c>
      <c r="AE83" s="576">
        <f>_xlfn.XLOOKUP(AE56, MonthlyCashflow!AF$155:GN$155,  MonthlyCashflow!AF$182:GN$182)*$D$11</f>
        <v>3.7887509647419431</v>
      </c>
      <c r="AF83" s="576">
        <f>_xlfn.XLOOKUP(AF56, MonthlyCashflow!AG$155:GO$155,  MonthlyCashflow!AG$182:GO$182)*$D$11</f>
        <v>0</v>
      </c>
      <c r="AG83" s="576">
        <f>_xlfn.XLOOKUP(AG56, MonthlyCashflow!AH$155:GP$155,  MonthlyCashflow!AH$182:GP$182)*$D$11</f>
        <v>0</v>
      </c>
      <c r="AH83" s="576">
        <f>_xlfn.XLOOKUP(AH56, MonthlyCashflow!AI$155:GQ$155,  MonthlyCashflow!AI$182:GQ$182)*$D$11</f>
        <v>0</v>
      </c>
      <c r="AI83" s="576">
        <f>_xlfn.XLOOKUP(AI56, MonthlyCashflow!AJ$155:GR$155,  MonthlyCashflow!AJ$182:GR$182)*$D$11</f>
        <v>0</v>
      </c>
      <c r="AJ83" s="576">
        <f>_xlfn.XLOOKUP(AJ56, MonthlyCashflow!AK$155:GS$155,  MonthlyCashflow!AK$182:GS$182)*$D$11</f>
        <v>0</v>
      </c>
      <c r="AK83" s="576">
        <f>_xlfn.XLOOKUP(AK56, MonthlyCashflow!AL$155:GT$155,  MonthlyCashflow!AL$182:GT$182)*$D$11</f>
        <v>3.1572924706182861</v>
      </c>
      <c r="AL83" s="576">
        <f>_xlfn.XLOOKUP(AL56, MonthlyCashflow!AM$155:GU$155,  MonthlyCashflow!AM$182:GU$182)*$D$11</f>
        <v>0</v>
      </c>
      <c r="AM83" s="576">
        <f>_xlfn.XLOOKUP(AM56, MonthlyCashflow!AN$155:GV$155,  MonthlyCashflow!AN$182:GV$182)*$D$11</f>
        <v>0</v>
      </c>
      <c r="AN83" s="576">
        <f>_xlfn.XLOOKUP(AN56, MonthlyCashflow!AO$155:GW$155,  MonthlyCashflow!AO$182:GW$182)*$D$11</f>
        <v>0</v>
      </c>
      <c r="AO83" s="576">
        <f>_xlfn.XLOOKUP(AO56, MonthlyCashflow!AP$155:GX$155,  MonthlyCashflow!AP$182:GX$182)*$D$11</f>
        <v>0</v>
      </c>
      <c r="AP83" s="576">
        <f>_xlfn.XLOOKUP(AP56, MonthlyCashflow!AQ$155:GY$155,  MonthlyCashflow!AQ$182:GY$182)*$D$11</f>
        <v>0</v>
      </c>
      <c r="AQ83" s="576">
        <f>_xlfn.XLOOKUP(AQ56, MonthlyCashflow!AR$155:GZ$155,  MonthlyCashflow!AR$182:GZ$182)*$D$11</f>
        <v>2.5258339764946287</v>
      </c>
      <c r="AR83" s="576">
        <f>_xlfn.XLOOKUP(AR56, MonthlyCashflow!AS$155:HA$155,  MonthlyCashflow!AS$182:HA$182)*$D$11</f>
        <v>0</v>
      </c>
      <c r="AS83" s="576">
        <f>_xlfn.XLOOKUP(AS56, MonthlyCashflow!AT$155:HB$155,  MonthlyCashflow!AT$182:HB$182)*$D$11</f>
        <v>0</v>
      </c>
      <c r="AT83" s="576">
        <f>_xlfn.XLOOKUP(AT56, MonthlyCashflow!AU$155:HC$155,  MonthlyCashflow!AU$182:HC$182)*$D$11</f>
        <v>0</v>
      </c>
      <c r="AU83" s="576">
        <f>_xlfn.XLOOKUP(AU56, MonthlyCashflow!AV$155:HD$155,  MonthlyCashflow!AV$182:HD$182)*$D$11</f>
        <v>0</v>
      </c>
      <c r="AV83" s="576">
        <f>_xlfn.XLOOKUP(AV56, MonthlyCashflow!AW$155:HE$155,  MonthlyCashflow!AW$182:HE$182)*$D$11</f>
        <v>0</v>
      </c>
      <c r="AW83" s="576">
        <f>_xlfn.XLOOKUP(AW56, MonthlyCashflow!AX$155:HF$155,  MonthlyCashflow!AX$182:HF$182)*$D$11</f>
        <v>1.8943754823709715</v>
      </c>
      <c r="AX83" s="576">
        <f>_xlfn.XLOOKUP(AX56, MonthlyCashflow!AY$155:HG$155,  MonthlyCashflow!AY$182:HG$182)*$D$11</f>
        <v>0</v>
      </c>
      <c r="AY83" s="576">
        <f>_xlfn.XLOOKUP(AY56, MonthlyCashflow!AZ$155:HH$155,  MonthlyCashflow!AZ$182:HH$182)*$D$11</f>
        <v>0</v>
      </c>
      <c r="AZ83" s="576">
        <f>_xlfn.XLOOKUP(AZ56, MonthlyCashflow!BA$155:HI$155,  MonthlyCashflow!BA$182:HI$182)*$D$11</f>
        <v>0</v>
      </c>
      <c r="BA83" s="576">
        <f>_xlfn.XLOOKUP(BA56, MonthlyCashflow!BB$155:HJ$155,  MonthlyCashflow!BB$182:HJ$182)*$D$11</f>
        <v>0</v>
      </c>
      <c r="BB83" s="576">
        <f>_xlfn.XLOOKUP(BB56, MonthlyCashflow!BC$155:HK$155,  MonthlyCashflow!BC$182:HK$182)*$D$11</f>
        <v>0</v>
      </c>
      <c r="BC83" s="576">
        <f>_xlfn.XLOOKUP(BC56, MonthlyCashflow!BD$155:HL$155,  MonthlyCashflow!BD$182:HL$182)*$D$11</f>
        <v>1.2629169882473144</v>
      </c>
      <c r="BD83" s="576">
        <f>_xlfn.XLOOKUP(BD56, MonthlyCashflow!BE$155:HM$155,  MonthlyCashflow!BE$182:HM$182)*$D$11</f>
        <v>0</v>
      </c>
      <c r="BE83" s="576">
        <f>_xlfn.XLOOKUP(BE56, MonthlyCashflow!BF$155:HN$155,  MonthlyCashflow!BF$182:HN$182)*$D$11</f>
        <v>0</v>
      </c>
      <c r="BF83" s="576">
        <f>_xlfn.XLOOKUP(BF56, MonthlyCashflow!BG$155:HO$155,  MonthlyCashflow!BG$182:HO$182)*$D$11</f>
        <v>0</v>
      </c>
      <c r="BG83" s="576">
        <f>_xlfn.XLOOKUP(BG56, MonthlyCashflow!BH$155:HP$155,  MonthlyCashflow!BH$182:HP$182)*$D$11</f>
        <v>0</v>
      </c>
      <c r="BH83" s="576">
        <f>_xlfn.XLOOKUP(BH56, MonthlyCashflow!BI$155:HQ$155,  MonthlyCashflow!BI$182:HQ$182)*$D$11</f>
        <v>0</v>
      </c>
      <c r="BI83" s="576">
        <f>_xlfn.XLOOKUP(BI56, MonthlyCashflow!BJ$155:HR$155,  MonthlyCashflow!BJ$182:HR$182)*$D$11</f>
        <v>0.63145849412365718</v>
      </c>
      <c r="BJ83" s="576">
        <f>_xlfn.XLOOKUP(BJ56, MonthlyCashflow!BK$155:HS$155,  MonthlyCashflow!BK$182:HS$182)*$D$11</f>
        <v>0</v>
      </c>
      <c r="BK83" s="576">
        <f>_xlfn.XLOOKUP(BK56, MonthlyCashflow!BL$155:HT$155,  MonthlyCashflow!BL$182:HT$182)*$D$11</f>
        <v>0</v>
      </c>
      <c r="BL83" s="576">
        <f>_xlfn.XLOOKUP(BL56, MonthlyCashflow!BM$155:HU$155,  MonthlyCashflow!BM$182:HU$182)*$D$11</f>
        <v>0</v>
      </c>
      <c r="BM83" s="576">
        <f>_xlfn.XLOOKUP(BM56, MonthlyCashflow!BN$155:HV$155,  MonthlyCashflow!BN$182:HV$182)*$D$11</f>
        <v>0</v>
      </c>
      <c r="BN83" s="576">
        <f>_xlfn.XLOOKUP(BN56, MonthlyCashflow!BO$155:HW$155,  MonthlyCashflow!BO$182:HW$182)*$D$11</f>
        <v>0</v>
      </c>
      <c r="BO83" s="576">
        <f>_xlfn.XLOOKUP(BO56, MonthlyCashflow!BP$155:HX$155,  MonthlyCashflow!BP$182:HX$182)*$D$11</f>
        <v>0</v>
      </c>
      <c r="BP83" s="576">
        <f>_xlfn.XLOOKUP(BP56, MonthlyCashflow!BQ$155:HY$155,  MonthlyCashflow!BQ$182:HY$182)*$D$11</f>
        <v>0</v>
      </c>
      <c r="BQ83" s="576">
        <f>_xlfn.XLOOKUP(BQ56, MonthlyCashflow!BR$155:HZ$155,  MonthlyCashflow!BR$182:HZ$182)*$D$11</f>
        <v>0</v>
      </c>
      <c r="BR83" s="576">
        <f>_xlfn.XLOOKUP(BR56, MonthlyCashflow!BS$155:IA$155,  MonthlyCashflow!BS$182:IA$182)*$D$11</f>
        <v>0</v>
      </c>
      <c r="BS83" s="576">
        <f>_xlfn.XLOOKUP(BS56, MonthlyCashflow!BT$155:IB$155,  MonthlyCashflow!BT$182:IB$182)*$D$11</f>
        <v>0</v>
      </c>
      <c r="BT83" s="576">
        <f>_xlfn.XLOOKUP(BT56, MonthlyCashflow!BU$155:IC$155,  MonthlyCashflow!BU$182:IC$182)*$D$11</f>
        <v>0</v>
      </c>
      <c r="BU83" s="576">
        <f>_xlfn.XLOOKUP(BU56, MonthlyCashflow!BV$155:ID$155,  MonthlyCashflow!BV$182:ID$182)*$D$11</f>
        <v>0</v>
      </c>
      <c r="BV83" s="576">
        <f>_xlfn.XLOOKUP(BV56, MonthlyCashflow!BW$155:IE$155,  MonthlyCashflow!BW$182:IE$182)*$D$11</f>
        <v>0</v>
      </c>
      <c r="BW83" s="576">
        <f>_xlfn.XLOOKUP(BW56, MonthlyCashflow!BX$155:IF$155,  MonthlyCashflow!BX$182:IF$182)*$D$11</f>
        <v>0</v>
      </c>
      <c r="BX83" s="576">
        <f>_xlfn.XLOOKUP(BX56, MonthlyCashflow!BY$155:IG$155,  MonthlyCashflow!BY$182:IG$182)*$D$11</f>
        <v>0</v>
      </c>
      <c r="BY83" s="576">
        <f>_xlfn.XLOOKUP(BY56, MonthlyCashflow!BZ$155:IH$155,  MonthlyCashflow!BZ$182:IH$182)*$D$11</f>
        <v>0</v>
      </c>
      <c r="BZ83" s="576">
        <f>_xlfn.XLOOKUP(BZ56, MonthlyCashflow!CA$155:II$155,  MonthlyCashflow!CA$182:II$182)*$D$11</f>
        <v>0</v>
      </c>
      <c r="CA83" s="576">
        <f>_xlfn.XLOOKUP(CA56, MonthlyCashflow!CB$155:IJ$155,  MonthlyCashflow!CB$182:IJ$182)*$D$11</f>
        <v>0</v>
      </c>
      <c r="CB83" s="576">
        <f>_xlfn.XLOOKUP(CB56, MonthlyCashflow!CC$155:IK$155,  MonthlyCashflow!CC$182:IK$182)*$D$11</f>
        <v>0</v>
      </c>
      <c r="CC83" s="576">
        <f>_xlfn.XLOOKUP(CC56, MonthlyCashflow!CD$155:IL$155,  MonthlyCashflow!CD$182:IL$182)*$D$11</f>
        <v>0</v>
      </c>
      <c r="CD83" s="576">
        <f>_xlfn.XLOOKUP(CD56, MonthlyCashflow!CE$155:IM$155,  MonthlyCashflow!CE$182:IM$182)*$D$11</f>
        <v>0</v>
      </c>
      <c r="CE83" s="576">
        <f>_xlfn.XLOOKUP(CE56, MonthlyCashflow!CF$155:IN$155,  MonthlyCashflow!CF$182:IN$182)*$D$11</f>
        <v>0</v>
      </c>
      <c r="CF83" s="576">
        <f>_xlfn.XLOOKUP(CF56, MonthlyCashflow!CG$155:IO$155,  MonthlyCashflow!CG$182:IO$182)*$D$11</f>
        <v>0</v>
      </c>
      <c r="CG83" s="576">
        <f>_xlfn.XLOOKUP(CG56, MonthlyCashflow!CH$155:IP$155,  MonthlyCashflow!CH$182:IP$182)*$D$11</f>
        <v>0</v>
      </c>
      <c r="CH83" s="576">
        <f>_xlfn.XLOOKUP(CH56, MonthlyCashflow!CI$155:IQ$155,  MonthlyCashflow!CI$182:IQ$182)*$D$11</f>
        <v>0</v>
      </c>
      <c r="CI83" s="576">
        <f>_xlfn.XLOOKUP(CI56, MonthlyCashflow!CJ$155:IR$155,  MonthlyCashflow!CJ$182:IR$182)*$D$11</f>
        <v>0</v>
      </c>
      <c r="CJ83" s="576">
        <f>_xlfn.XLOOKUP(CJ56, MonthlyCashflow!CK$155:IS$155,  MonthlyCashflow!CK$182:IS$182)*$D$11</f>
        <v>0</v>
      </c>
      <c r="CK83" s="576">
        <f>_xlfn.XLOOKUP(CK56, MonthlyCashflow!CL$155:IT$155,  MonthlyCashflow!CL$182:IT$182)*$D$11</f>
        <v>0</v>
      </c>
      <c r="CL83" s="576">
        <f>_xlfn.XLOOKUP(CL56, MonthlyCashflow!CM$155:IU$155,  MonthlyCashflow!CM$182:IU$182)*$D$11</f>
        <v>0</v>
      </c>
      <c r="CM83" s="576">
        <f>_xlfn.XLOOKUP(CM56, MonthlyCashflow!CN$155:IV$155,  MonthlyCashflow!CN$182:IV$182)*$D$11</f>
        <v>0</v>
      </c>
      <c r="CN83" s="576">
        <f>_xlfn.XLOOKUP(CN56, MonthlyCashflow!CO$155:IW$155,  MonthlyCashflow!CO$182:IW$182)*$D$11</f>
        <v>0</v>
      </c>
      <c r="CO83" s="576">
        <f>_xlfn.XLOOKUP(CO56, MonthlyCashflow!CP$155:IX$155,  MonthlyCashflow!CP$182:IX$182)*$D$11</f>
        <v>0</v>
      </c>
      <c r="CP83" s="576">
        <f>_xlfn.XLOOKUP(CP56, MonthlyCashflow!CQ$155:IY$155,  MonthlyCashflow!CQ$182:IY$182)*$D$11</f>
        <v>0</v>
      </c>
      <c r="CQ83" s="576">
        <f>_xlfn.XLOOKUP(CQ56, MonthlyCashflow!CR$155:IZ$155,  MonthlyCashflow!CR$182:IZ$182)*$D$11</f>
        <v>0</v>
      </c>
      <c r="CR83" s="576">
        <f>_xlfn.XLOOKUP(CR56, MonthlyCashflow!CS$155:JA$155,  MonthlyCashflow!CS$182:JA$182)*$D$11</f>
        <v>0</v>
      </c>
      <c r="CS83" s="576">
        <f>_xlfn.XLOOKUP(CS56, MonthlyCashflow!CT$155:JB$155,  MonthlyCashflow!CT$182:JB$182)*$D$11</f>
        <v>0</v>
      </c>
      <c r="CT83" s="576">
        <f>_xlfn.XLOOKUP(CT56, MonthlyCashflow!CU$155:JC$155,  MonthlyCashflow!CU$182:JC$182)*$D$11</f>
        <v>0</v>
      </c>
      <c r="CU83" s="576">
        <f>_xlfn.XLOOKUP(CU56, MonthlyCashflow!CV$155:JD$155,  MonthlyCashflow!CV$182:JD$182)*$D$11</f>
        <v>0</v>
      </c>
      <c r="CV83" s="576">
        <f>_xlfn.XLOOKUP(CV56, MonthlyCashflow!CW$155:JE$155,  MonthlyCashflow!CW$182:JE$182)*$D$11</f>
        <v>0</v>
      </c>
      <c r="CW83" s="576">
        <f>_xlfn.XLOOKUP(CW56, MonthlyCashflow!CX$155:JF$155,  MonthlyCashflow!CX$182:JF$182)*$D$11</f>
        <v>0</v>
      </c>
      <c r="CX83" s="576">
        <f>_xlfn.XLOOKUP(CX56, MonthlyCashflow!CY$155:JG$155,  MonthlyCashflow!CY$182:JG$182)*$D$11</f>
        <v>0</v>
      </c>
      <c r="CY83" s="576">
        <f>_xlfn.XLOOKUP(CY56, MonthlyCashflow!CZ$155:JH$155,  MonthlyCashflow!CZ$182:JH$182)*$D$11</f>
        <v>0</v>
      </c>
      <c r="CZ83" s="576">
        <f>_xlfn.XLOOKUP(CZ56, MonthlyCashflow!DA$155:JI$155,  MonthlyCashflow!DA$182:JI$182)*$D$11</f>
        <v>0</v>
      </c>
    </row>
    <row r="84" spans="2:104" x14ac:dyDescent="0.3">
      <c r="B84" s="38" t="s">
        <v>466</v>
      </c>
      <c r="C84" s="193"/>
      <c r="D84" s="576">
        <f t="shared" si="33"/>
        <v>2.7456979390531533</v>
      </c>
      <c r="E84" s="576"/>
      <c r="F84" s="576">
        <f>_xlfn.XLOOKUP(F56, MonthlyCashflow!G$155:FO$155,  MonthlyCashflow!G$183:FO$183)*$D$14</f>
        <v>0</v>
      </c>
      <c r="G84" s="576">
        <f>_xlfn.XLOOKUP(G56, MonthlyCashflow!H$155:FP$155,  MonthlyCashflow!H$183:FP$183)</f>
        <v>0</v>
      </c>
      <c r="H84" s="576">
        <f>_xlfn.XLOOKUP(H56, MonthlyCashflow!I$155:FQ$155,  MonthlyCashflow!I$183:FQ$183)</f>
        <v>0.33311350285714286</v>
      </c>
      <c r="I84" s="576">
        <f>_xlfn.XLOOKUP(I56, MonthlyCashflow!J$155:FR$155,  MonthlyCashflow!J$183:FR$183)</f>
        <v>0</v>
      </c>
      <c r="J84" s="576">
        <f>_xlfn.XLOOKUP(J56, MonthlyCashflow!K$155:FS$155,  MonthlyCashflow!K$183:FS$183)</f>
        <v>0.22207566857142857</v>
      </c>
      <c r="K84" s="576">
        <f>_xlfn.XLOOKUP(K56, MonthlyCashflow!L$155:FT$155,  MonthlyCashflow!L$183:FT$183)</f>
        <v>0.18989866184268991</v>
      </c>
      <c r="L84" s="576">
        <f>_xlfn.XLOOKUP(L56, MonthlyCashflow!M$155:FU$155,  MonthlyCashflow!M$183:FU$183)</f>
        <v>0.33311350285714297</v>
      </c>
      <c r="M84" s="576">
        <f>_xlfn.XLOOKUP(M56, MonthlyCashflow!N$155:FV$155,  MonthlyCashflow!N$183:FV$183)</f>
        <v>0</v>
      </c>
      <c r="N84" s="576">
        <f>_xlfn.XLOOKUP(N56, MonthlyCashflow!O$155:FW$155,  MonthlyCashflow!O$183:FW$183)</f>
        <v>0.84819710459698994</v>
      </c>
      <c r="O84" s="576">
        <f>_xlfn.XLOOKUP(O56, MonthlyCashflow!P$155:FX$155,  MonthlyCashflow!P$183:FX$183)</f>
        <v>0</v>
      </c>
      <c r="P84" s="576">
        <f>_xlfn.XLOOKUP(P56, MonthlyCashflow!Q$155:FY$155,  MonthlyCashflow!Q$183:FY$183)</f>
        <v>0</v>
      </c>
      <c r="Q84" s="576">
        <f>_xlfn.XLOOKUP(Q56, MonthlyCashflow!R$155:FZ$155,  MonthlyCashflow!R$183:FZ$183)</f>
        <v>0</v>
      </c>
      <c r="R84" s="576">
        <f>_xlfn.XLOOKUP(R56, MonthlyCashflow!S$155:GA$155,  MonthlyCashflow!S$183:GA$183)</f>
        <v>0</v>
      </c>
      <c r="S84" s="576">
        <f>_xlfn.XLOOKUP(S56, MonthlyCashflow!T$155:GB$155,  MonthlyCashflow!T$183:GB$183)</f>
        <v>0</v>
      </c>
      <c r="T84" s="576">
        <f>_xlfn.XLOOKUP(T56, MonthlyCashflow!U$155:GC$155,  MonthlyCashflow!U$183:GC$183)</f>
        <v>0.54619966555183952</v>
      </c>
      <c r="U84" s="576">
        <f>_xlfn.XLOOKUP(U56, MonthlyCashflow!V$155:GD$155,  MonthlyCashflow!V$183:GD$183)</f>
        <v>0</v>
      </c>
      <c r="V84" s="576">
        <f>_xlfn.XLOOKUP(V56, MonthlyCashflow!W$155:GE$155,  MonthlyCashflow!W$183:GE$183)</f>
        <v>0</v>
      </c>
      <c r="W84" s="576">
        <f>_xlfn.XLOOKUP(W56, MonthlyCashflow!X$155:GF$155,  MonthlyCashflow!X$183:GF$183)</f>
        <v>0</v>
      </c>
      <c r="X84" s="576">
        <f>_xlfn.XLOOKUP(X56, MonthlyCashflow!Y$155:GG$155,  MonthlyCashflow!Y$183:GG$183)</f>
        <v>0</v>
      </c>
      <c r="Y84" s="576">
        <f>_xlfn.XLOOKUP(Y56, MonthlyCashflow!Z$155:GH$155,  MonthlyCashflow!Z$183:GH$183)</f>
        <v>0</v>
      </c>
      <c r="Z84" s="576">
        <f>_xlfn.XLOOKUP(Z56, MonthlyCashflow!AA$155:GI$155,  MonthlyCashflow!AA$183:GI$183)</f>
        <v>0.27309983277591965</v>
      </c>
      <c r="AA84" s="576">
        <f>_xlfn.XLOOKUP(AA56, MonthlyCashflow!AB$155:GJ$155,  MonthlyCashflow!AB$183:GJ$183)</f>
        <v>0</v>
      </c>
      <c r="AB84" s="576">
        <f>_xlfn.XLOOKUP(AB56, MonthlyCashflow!AC$155:GK$155,  MonthlyCashflow!AC$183:GK$183)</f>
        <v>0</v>
      </c>
      <c r="AC84" s="576">
        <f>_xlfn.XLOOKUP(AC56, MonthlyCashflow!AD$155:GL$155,  MonthlyCashflow!AD$183:GL$183)</f>
        <v>0</v>
      </c>
      <c r="AD84" s="576">
        <f>_xlfn.XLOOKUP(AD56, MonthlyCashflow!AE$155:GM$155,  MonthlyCashflow!AE$183:GM$183)</f>
        <v>0</v>
      </c>
      <c r="AE84" s="576">
        <f>_xlfn.XLOOKUP(AE56, MonthlyCashflow!AF$155:GN$155,  MonthlyCashflow!AF$183:GN$183)</f>
        <v>0</v>
      </c>
      <c r="AF84" s="576">
        <f>_xlfn.XLOOKUP(AF56, MonthlyCashflow!AG$155:GO$155,  MonthlyCashflow!AG$183:GO$183)</f>
        <v>0</v>
      </c>
      <c r="AG84" s="576">
        <f>_xlfn.XLOOKUP(AG56, MonthlyCashflow!AH$155:GP$155,  MonthlyCashflow!AH$183:GP$183)</f>
        <v>0</v>
      </c>
      <c r="AH84" s="576">
        <f>_xlfn.XLOOKUP(AH56, MonthlyCashflow!AI$155:GQ$155,  MonthlyCashflow!AI$183:GQ$183)</f>
        <v>0</v>
      </c>
      <c r="AI84" s="576">
        <f>_xlfn.XLOOKUP(AI56, MonthlyCashflow!AJ$155:GR$155,  MonthlyCashflow!AJ$183:GR$183)</f>
        <v>0</v>
      </c>
      <c r="AJ84" s="576">
        <f>_xlfn.XLOOKUP(AJ56, MonthlyCashflow!AK$155:GS$155,  MonthlyCashflow!AK$183:GS$183)</f>
        <v>0</v>
      </c>
      <c r="AK84" s="576">
        <f>_xlfn.XLOOKUP(AK56, MonthlyCashflow!AL$155:GT$155,  MonthlyCashflow!AL$183:GT$183)</f>
        <v>0</v>
      </c>
      <c r="AL84" s="576">
        <f>_xlfn.XLOOKUP(AL56, MonthlyCashflow!AM$155:GU$155,  MonthlyCashflow!AM$183:GU$183)</f>
        <v>0</v>
      </c>
      <c r="AM84" s="576">
        <f>_xlfn.XLOOKUP(AM56, MonthlyCashflow!AN$155:GV$155,  MonthlyCashflow!AN$183:GV$183)</f>
        <v>0</v>
      </c>
      <c r="AN84" s="576">
        <f>_xlfn.XLOOKUP(AN56, MonthlyCashflow!AO$155:GW$155,  MonthlyCashflow!AO$183:GW$183)</f>
        <v>0</v>
      </c>
      <c r="AO84" s="576">
        <f>_xlfn.XLOOKUP(AO56, MonthlyCashflow!AP$155:GX$155,  MonthlyCashflow!AP$183:GX$183)</f>
        <v>0</v>
      </c>
      <c r="AP84" s="576">
        <f>_xlfn.XLOOKUP(AP56, MonthlyCashflow!AQ$155:GY$155,  MonthlyCashflow!AQ$183:GY$183)</f>
        <v>0</v>
      </c>
      <c r="AQ84" s="576">
        <f>_xlfn.XLOOKUP(AQ56, MonthlyCashflow!AR$155:GZ$155,  MonthlyCashflow!AR$183:GZ$183)</f>
        <v>0</v>
      </c>
      <c r="AR84" s="576">
        <f>_xlfn.XLOOKUP(AR56, MonthlyCashflow!AS$155:HA$155,  MonthlyCashflow!AS$183:HA$183)</f>
        <v>0</v>
      </c>
      <c r="AS84" s="576">
        <f>_xlfn.XLOOKUP(AS56, MonthlyCashflow!AT$155:HB$155,  MonthlyCashflow!AT$183:HB$183)</f>
        <v>0</v>
      </c>
      <c r="AT84" s="576">
        <f>_xlfn.XLOOKUP(AT56, MonthlyCashflow!AU$155:HC$155,  MonthlyCashflow!AU$183:HC$183)</f>
        <v>0</v>
      </c>
      <c r="AU84" s="576">
        <f>_xlfn.XLOOKUP(AU56, MonthlyCashflow!AV$155:HD$155,  MonthlyCashflow!AV$183:HD$183)</f>
        <v>0</v>
      </c>
      <c r="AV84" s="576">
        <f>_xlfn.XLOOKUP(AV56, MonthlyCashflow!AW$155:HE$155,  MonthlyCashflow!AW$183:HE$183)</f>
        <v>0</v>
      </c>
      <c r="AW84" s="576">
        <f>_xlfn.XLOOKUP(AW56, MonthlyCashflow!AX$155:HF$155,  MonthlyCashflow!AX$183:HF$183)</f>
        <v>0</v>
      </c>
      <c r="AX84" s="576">
        <f>_xlfn.XLOOKUP(AX56, MonthlyCashflow!AY$155:HG$155,  MonthlyCashflow!AY$183:HG$183)</f>
        <v>0</v>
      </c>
      <c r="AY84" s="576">
        <f>_xlfn.XLOOKUP(AY56, MonthlyCashflow!AZ$155:HH$155,  MonthlyCashflow!AZ$183:HH$183)</f>
        <v>0</v>
      </c>
      <c r="AZ84" s="576">
        <f>_xlfn.XLOOKUP(AZ56, MonthlyCashflow!BA$155:HI$155,  MonthlyCashflow!BA$183:HI$183)</f>
        <v>0</v>
      </c>
      <c r="BA84" s="576">
        <f>_xlfn.XLOOKUP(BA56, MonthlyCashflow!BB$155:HJ$155,  MonthlyCashflow!BB$183:HJ$183)</f>
        <v>0</v>
      </c>
      <c r="BB84" s="576">
        <f>_xlfn.XLOOKUP(BB56, MonthlyCashflow!BC$155:HK$155,  MonthlyCashflow!BC$183:HK$183)</f>
        <v>0</v>
      </c>
      <c r="BC84" s="576">
        <f>_xlfn.XLOOKUP(BC56, MonthlyCashflow!BD$155:HL$155,  MonthlyCashflow!BD$183:HL$183)</f>
        <v>0</v>
      </c>
      <c r="BD84" s="576">
        <f>_xlfn.XLOOKUP(BD56, MonthlyCashflow!BE$155:HM$155,  MonthlyCashflow!BE$183:HM$183)</f>
        <v>0</v>
      </c>
      <c r="BE84" s="576">
        <f>_xlfn.XLOOKUP(BE56, MonthlyCashflow!BF$155:HN$155,  MonthlyCashflow!BF$183:HN$183)</f>
        <v>0</v>
      </c>
      <c r="BF84" s="576">
        <f>_xlfn.XLOOKUP(BF56, MonthlyCashflow!BG$155:HO$155,  MonthlyCashflow!BG$183:HO$183)</f>
        <v>0</v>
      </c>
      <c r="BG84" s="576">
        <f>_xlfn.XLOOKUP(BG56, MonthlyCashflow!BH$155:HP$155,  MonthlyCashflow!BH$183:HP$183)</f>
        <v>0</v>
      </c>
      <c r="BH84" s="576">
        <f>_xlfn.XLOOKUP(BH56, MonthlyCashflow!BI$155:HQ$155,  MonthlyCashflow!BI$183:HQ$183)</f>
        <v>0</v>
      </c>
      <c r="BI84" s="576">
        <f>_xlfn.XLOOKUP(BI56, MonthlyCashflow!BJ$155:HR$155,  MonthlyCashflow!BJ$183:HR$183)</f>
        <v>0</v>
      </c>
      <c r="BJ84" s="576">
        <f>_xlfn.XLOOKUP(BJ56, MonthlyCashflow!BK$155:HS$155,  MonthlyCashflow!BK$183:HS$183)</f>
        <v>0</v>
      </c>
      <c r="BK84" s="576">
        <f>_xlfn.XLOOKUP(BK56, MonthlyCashflow!BL$155:HT$155,  MonthlyCashflow!BL$183:HT$183)</f>
        <v>0</v>
      </c>
      <c r="BL84" s="576">
        <f>_xlfn.XLOOKUP(BL56, MonthlyCashflow!BM$155:HU$155,  MonthlyCashflow!BM$183:HU$183)</f>
        <v>0</v>
      </c>
      <c r="BM84" s="576">
        <f>_xlfn.XLOOKUP(BM56, MonthlyCashflow!BN$155:HV$155,  MonthlyCashflow!BN$183:HV$183)</f>
        <v>0</v>
      </c>
      <c r="BN84" s="576">
        <f>_xlfn.XLOOKUP(BN56, MonthlyCashflow!BO$155:HW$155,  MonthlyCashflow!BO$183:HW$183)</f>
        <v>0</v>
      </c>
      <c r="BO84" s="576">
        <f>_xlfn.XLOOKUP(BO56, MonthlyCashflow!BP$155:HX$155,  MonthlyCashflow!BP$183:HX$183)</f>
        <v>0</v>
      </c>
      <c r="BP84" s="576">
        <f>_xlfn.XLOOKUP(BP56, MonthlyCashflow!BQ$155:HY$155,  MonthlyCashflow!BQ$183:HY$183)</f>
        <v>0</v>
      </c>
      <c r="BQ84" s="576">
        <f>_xlfn.XLOOKUP(BQ56, MonthlyCashflow!BR$155:HZ$155,  MonthlyCashflow!BR$183:HZ$183)</f>
        <v>0</v>
      </c>
      <c r="BR84" s="576">
        <f>_xlfn.XLOOKUP(BR56, MonthlyCashflow!BS$155:IA$155,  MonthlyCashflow!BS$183:IA$183)</f>
        <v>0</v>
      </c>
      <c r="BS84" s="576">
        <f>_xlfn.XLOOKUP(BS56, MonthlyCashflow!BT$155:IB$155,  MonthlyCashflow!BT$183:IB$183)</f>
        <v>0</v>
      </c>
      <c r="BT84" s="576">
        <f>_xlfn.XLOOKUP(BT56, MonthlyCashflow!BU$155:IC$155,  MonthlyCashflow!BU$183:IC$183)</f>
        <v>0</v>
      </c>
      <c r="BU84" s="576">
        <f>_xlfn.XLOOKUP(BU56, MonthlyCashflow!BV$155:ID$155,  MonthlyCashflow!BV$183:ID$183)</f>
        <v>0</v>
      </c>
      <c r="BV84" s="576">
        <f>_xlfn.XLOOKUP(BV56, MonthlyCashflow!BW$155:IE$155,  MonthlyCashflow!BW$183:IE$183)</f>
        <v>0</v>
      </c>
      <c r="BW84" s="576">
        <f>_xlfn.XLOOKUP(BW56, MonthlyCashflow!BX$155:IF$155,  MonthlyCashflow!BX$183:IF$183)</f>
        <v>0</v>
      </c>
      <c r="BX84" s="576">
        <f>_xlfn.XLOOKUP(BX56, MonthlyCashflow!BY$155:IG$155,  MonthlyCashflow!BY$183:IG$183)</f>
        <v>0</v>
      </c>
      <c r="BY84" s="576">
        <f>_xlfn.XLOOKUP(BY56, MonthlyCashflow!BZ$155:IH$155,  MonthlyCashflow!BZ$183:IH$183)</f>
        <v>0</v>
      </c>
      <c r="BZ84" s="576">
        <f>_xlfn.XLOOKUP(BZ56, MonthlyCashflow!CA$155:II$155,  MonthlyCashflow!CA$183:II$183)</f>
        <v>0</v>
      </c>
      <c r="CA84" s="576">
        <f>_xlfn.XLOOKUP(CA56, MonthlyCashflow!CB$155:IJ$155,  MonthlyCashflow!CB$183:IJ$183)</f>
        <v>0</v>
      </c>
      <c r="CB84" s="576">
        <f>_xlfn.XLOOKUP(CB56, MonthlyCashflow!CC$155:IK$155,  MonthlyCashflow!CC$183:IK$183)</f>
        <v>0</v>
      </c>
      <c r="CC84" s="576">
        <f>_xlfn.XLOOKUP(CC56, MonthlyCashflow!CD$155:IL$155,  MonthlyCashflow!CD$183:IL$183)</f>
        <v>0</v>
      </c>
      <c r="CD84" s="576">
        <f>_xlfn.XLOOKUP(CD56, MonthlyCashflow!CE$155:IM$155,  MonthlyCashflow!CE$183:IM$183)</f>
        <v>0</v>
      </c>
      <c r="CE84" s="576">
        <f>_xlfn.XLOOKUP(CE56, MonthlyCashflow!CF$155:IN$155,  MonthlyCashflow!CF$183:IN$183)</f>
        <v>0</v>
      </c>
      <c r="CF84" s="576">
        <f>_xlfn.XLOOKUP(CF56, MonthlyCashflow!CG$155:IO$155,  MonthlyCashflow!CG$183:IO$183)</f>
        <v>0</v>
      </c>
      <c r="CG84" s="576">
        <f>_xlfn.XLOOKUP(CG56, MonthlyCashflow!CH$155:IP$155,  MonthlyCashflow!CH$183:IP$183)</f>
        <v>0</v>
      </c>
      <c r="CH84" s="576">
        <f>_xlfn.XLOOKUP(CH56, MonthlyCashflow!CI$155:IQ$155,  MonthlyCashflow!CI$183:IQ$183)</f>
        <v>0</v>
      </c>
      <c r="CI84" s="576">
        <f>_xlfn.XLOOKUP(CI56, MonthlyCashflow!CJ$155:IR$155,  MonthlyCashflow!CJ$183:IR$183)</f>
        <v>0</v>
      </c>
      <c r="CJ84" s="576">
        <f>_xlfn.XLOOKUP(CJ56, MonthlyCashflow!CK$155:IS$155,  MonthlyCashflow!CK$183:IS$183)</f>
        <v>0</v>
      </c>
      <c r="CK84" s="576">
        <f>_xlfn.XLOOKUP(CK56, MonthlyCashflow!CL$155:IT$155,  MonthlyCashflow!CL$183:IT$183)</f>
        <v>0</v>
      </c>
      <c r="CL84" s="576">
        <f>_xlfn.XLOOKUP(CL56, MonthlyCashflow!CM$155:IU$155,  MonthlyCashflow!CM$183:IU$183)</f>
        <v>0</v>
      </c>
      <c r="CM84" s="576">
        <f>_xlfn.XLOOKUP(CM56, MonthlyCashflow!CN$155:IV$155,  MonthlyCashflow!CN$183:IV$183)</f>
        <v>0</v>
      </c>
      <c r="CN84" s="576">
        <f>_xlfn.XLOOKUP(CN56, MonthlyCashflow!CO$155:IW$155,  MonthlyCashflow!CO$183:IW$183)</f>
        <v>0</v>
      </c>
      <c r="CO84" s="576">
        <f>_xlfn.XLOOKUP(CO56, MonthlyCashflow!CP$155:IX$155,  MonthlyCashflow!CP$183:IX$183)</f>
        <v>0</v>
      </c>
      <c r="CP84" s="576">
        <f>_xlfn.XLOOKUP(CP56, MonthlyCashflow!CQ$155:IY$155,  MonthlyCashflow!CQ$183:IY$183)</f>
        <v>0</v>
      </c>
      <c r="CQ84" s="576">
        <f>_xlfn.XLOOKUP(CQ56, MonthlyCashflow!CR$155:IZ$155,  MonthlyCashflow!CR$183:IZ$183)</f>
        <v>0</v>
      </c>
      <c r="CR84" s="576">
        <f>_xlfn.XLOOKUP(CR56, MonthlyCashflow!CS$155:JA$155,  MonthlyCashflow!CS$183:JA$183)</f>
        <v>0</v>
      </c>
      <c r="CS84" s="576">
        <f>_xlfn.XLOOKUP(CS56, MonthlyCashflow!CT$155:JB$155,  MonthlyCashflow!CT$183:JB$183)</f>
        <v>0</v>
      </c>
      <c r="CT84" s="576">
        <f>_xlfn.XLOOKUP(CT56, MonthlyCashflow!CU$155:JC$155,  MonthlyCashflow!CU$183:JC$183)</f>
        <v>0</v>
      </c>
      <c r="CU84" s="576">
        <f>_xlfn.XLOOKUP(CU56, MonthlyCashflow!CV$155:JD$155,  MonthlyCashflow!CV$183:JD$183)</f>
        <v>0</v>
      </c>
      <c r="CV84" s="576">
        <f>_xlfn.XLOOKUP(CV56, MonthlyCashflow!CW$155:JE$155,  MonthlyCashflow!CW$183:JE$183)</f>
        <v>0</v>
      </c>
      <c r="CW84" s="576">
        <f>_xlfn.XLOOKUP(CW56, MonthlyCashflow!CX$155:JF$155,  MonthlyCashflow!CX$183:JF$183)</f>
        <v>0</v>
      </c>
      <c r="CX84" s="576">
        <f>_xlfn.XLOOKUP(CX56, MonthlyCashflow!CY$155:JG$155,  MonthlyCashflow!CY$183:JG$183)</f>
        <v>0</v>
      </c>
      <c r="CY84" s="576">
        <f>_xlfn.XLOOKUP(CY56, MonthlyCashflow!CZ$155:JH$155,  MonthlyCashflow!CZ$183:JH$183)</f>
        <v>0</v>
      </c>
      <c r="CZ84" s="577">
        <f>_xlfn.XLOOKUP(CZ56, MonthlyCashflow!DA$155:JI$155,  MonthlyCashflow!DA$183:JI$183)</f>
        <v>0</v>
      </c>
    </row>
    <row r="85" spans="2:104" x14ac:dyDescent="0.3">
      <c r="B85" s="274" t="s">
        <v>520</v>
      </c>
      <c r="C85" s="193"/>
      <c r="D85" s="576"/>
      <c r="E85" s="576"/>
      <c r="F85" s="576"/>
      <c r="G85" s="576"/>
      <c r="H85" s="576"/>
      <c r="I85" s="576"/>
      <c r="J85" s="576"/>
      <c r="K85" s="576"/>
      <c r="L85" s="576"/>
      <c r="M85" s="576"/>
      <c r="N85" s="576"/>
      <c r="O85" s="576"/>
      <c r="P85" s="576"/>
      <c r="Q85" s="576"/>
      <c r="R85" s="576"/>
      <c r="S85" s="576"/>
      <c r="T85" s="576"/>
      <c r="U85" s="576"/>
      <c r="V85" s="576"/>
      <c r="W85" s="576"/>
      <c r="X85" s="576"/>
      <c r="Y85" s="576"/>
      <c r="Z85" s="576"/>
      <c r="AA85" s="576"/>
      <c r="AB85" s="576"/>
      <c r="AC85" s="576"/>
      <c r="AD85" s="576"/>
      <c r="AE85" s="576"/>
      <c r="AF85" s="576"/>
      <c r="AG85" s="576"/>
      <c r="AH85" s="576"/>
      <c r="AI85" s="576"/>
      <c r="AJ85" s="576"/>
      <c r="AK85" s="576"/>
      <c r="AL85" s="576"/>
      <c r="AM85" s="576"/>
      <c r="AN85" s="576"/>
      <c r="AO85" s="576"/>
      <c r="AP85" s="576"/>
      <c r="AQ85" s="576"/>
      <c r="AR85" s="576"/>
      <c r="AS85" s="576"/>
      <c r="AT85" s="576"/>
      <c r="AU85" s="576"/>
      <c r="AV85" s="576"/>
      <c r="AW85" s="576"/>
      <c r="AX85" s="576"/>
      <c r="AY85" s="576"/>
      <c r="AZ85" s="576"/>
      <c r="BA85" s="576"/>
      <c r="BB85" s="576"/>
      <c r="BC85" s="576"/>
      <c r="BD85" s="576"/>
      <c r="BE85" s="576"/>
      <c r="BF85" s="576"/>
      <c r="BG85" s="576"/>
      <c r="BH85" s="576"/>
      <c r="BI85" s="576"/>
      <c r="BJ85" s="576"/>
      <c r="BK85" s="576"/>
      <c r="BL85" s="576"/>
      <c r="BM85" s="576"/>
      <c r="BN85" s="576"/>
      <c r="BO85" s="576"/>
      <c r="BP85" s="576"/>
      <c r="BQ85" s="576"/>
      <c r="BR85" s="576"/>
      <c r="BS85" s="576"/>
      <c r="BT85" s="576"/>
      <c r="BU85" s="576"/>
      <c r="BV85" s="576"/>
      <c r="BW85" s="576"/>
      <c r="BX85" s="576"/>
      <c r="BY85" s="576"/>
      <c r="BZ85" s="576"/>
      <c r="CA85" s="576"/>
      <c r="CB85" s="576"/>
      <c r="CC85" s="576"/>
      <c r="CD85" s="576"/>
      <c r="CE85" s="576"/>
      <c r="CF85" s="576"/>
      <c r="CG85" s="576"/>
      <c r="CH85" s="576"/>
      <c r="CI85" s="576"/>
      <c r="CJ85" s="576"/>
      <c r="CK85" s="576"/>
      <c r="CL85" s="576"/>
      <c r="CM85" s="576"/>
      <c r="CN85" s="576"/>
      <c r="CO85" s="576"/>
      <c r="CP85" s="576"/>
      <c r="CQ85" s="576"/>
      <c r="CR85" s="576"/>
      <c r="CS85" s="576"/>
      <c r="CT85" s="576"/>
      <c r="CU85" s="576"/>
      <c r="CV85" s="576"/>
      <c r="CW85" s="576"/>
      <c r="CX85" s="576"/>
      <c r="CY85" s="576"/>
      <c r="CZ85" s="577"/>
    </row>
    <row r="86" spans="2:104" x14ac:dyDescent="0.3">
      <c r="B86" s="38" t="s">
        <v>207</v>
      </c>
      <c r="C86" s="193"/>
      <c r="D86" s="576">
        <f t="shared" si="33"/>
        <v>33.338090706533855</v>
      </c>
      <c r="E86" s="576"/>
      <c r="F86" s="576">
        <f>_xlfn.XLOOKUP(F56, MonthlyCashflow!G$155:FO$155,  MonthlyCashflow!G$187:FO$187)*$D$10</f>
        <v>33.338090706533855</v>
      </c>
      <c r="G86" s="576">
        <f>_xlfn.XLOOKUP(G56, MonthlyCashflow!H$155:FP$155,  MonthlyCashflow!H$187:FP$187)*$D$10</f>
        <v>0</v>
      </c>
      <c r="H86" s="576">
        <f>_xlfn.XLOOKUP(H56, MonthlyCashflow!I$155:FQ$155,  MonthlyCashflow!I$187:FQ$187)*$D$10</f>
        <v>0</v>
      </c>
      <c r="I86" s="576">
        <f>_xlfn.XLOOKUP(I56, MonthlyCashflow!J$155:FR$155,  MonthlyCashflow!J$187:FR$187)*$D$10</f>
        <v>0</v>
      </c>
      <c r="J86" s="576">
        <f>_xlfn.XLOOKUP(J56, MonthlyCashflow!K$155:FS$155,  MonthlyCashflow!K$187:FS$187)*$D$10</f>
        <v>0</v>
      </c>
      <c r="K86" s="576">
        <f>_xlfn.XLOOKUP(K56, MonthlyCashflow!L$155:FT$155,  MonthlyCashflow!L$187:FT$187)*$D$10</f>
        <v>0</v>
      </c>
      <c r="L86" s="576">
        <f>_xlfn.XLOOKUP(L56, MonthlyCashflow!M$155:FU$155,  MonthlyCashflow!M$187:FU$187)*$D$10</f>
        <v>0</v>
      </c>
      <c r="M86" s="576">
        <f>_xlfn.XLOOKUP(M56, MonthlyCashflow!N$155:FV$155,  MonthlyCashflow!N$187:FV$187)*$D$10</f>
        <v>0</v>
      </c>
      <c r="N86" s="576">
        <f>_xlfn.XLOOKUP(N56, MonthlyCashflow!O$155:FW$155,  MonthlyCashflow!O$187:FW$187)*$D$10</f>
        <v>0</v>
      </c>
      <c r="O86" s="576">
        <f>_xlfn.XLOOKUP(O56, MonthlyCashflow!P$155:FX$155,  MonthlyCashflow!P$187:FX$187)*$D$10</f>
        <v>0</v>
      </c>
      <c r="P86" s="576">
        <f>_xlfn.XLOOKUP(P56, MonthlyCashflow!Q$155:FY$155,  MonthlyCashflow!Q$187:FY$187)*$D$10</f>
        <v>0</v>
      </c>
      <c r="Q86" s="576">
        <f>_xlfn.XLOOKUP(Q56, MonthlyCashflow!R$155:FZ$155,  MonthlyCashflow!R$187:FZ$187)*$D$10</f>
        <v>0</v>
      </c>
      <c r="R86" s="576">
        <f>_xlfn.XLOOKUP(R56, MonthlyCashflow!S$155:GA$155,  MonthlyCashflow!S$187:GA$187)*$D$10</f>
        <v>0</v>
      </c>
      <c r="S86" s="576">
        <f>_xlfn.XLOOKUP(S56, MonthlyCashflow!T$155:GB$155,  MonthlyCashflow!T$187:GB$187)*$D$10</f>
        <v>0</v>
      </c>
      <c r="T86" s="576">
        <f>_xlfn.XLOOKUP(T56, MonthlyCashflow!U$155:GC$155,  MonthlyCashflow!U$187:GC$187)*$D$10</f>
        <v>0</v>
      </c>
      <c r="U86" s="576">
        <f>_xlfn.XLOOKUP(U56, MonthlyCashflow!V$155:GD$155,  MonthlyCashflow!V$187:GD$187)*$D$10</f>
        <v>0</v>
      </c>
      <c r="V86" s="576">
        <f>_xlfn.XLOOKUP(V56, MonthlyCashflow!W$155:GE$155,  MonthlyCashflow!W$187:GE$187)*$D$10</f>
        <v>0</v>
      </c>
      <c r="W86" s="576">
        <f>_xlfn.XLOOKUP(W56, MonthlyCashflow!X$155:GF$155,  MonthlyCashflow!X$187:GF$187)*$D$10</f>
        <v>0</v>
      </c>
      <c r="X86" s="576">
        <f>_xlfn.XLOOKUP(X56, MonthlyCashflow!Y$155:GG$155,  MonthlyCashflow!Y$187:GG$187)*$D$10</f>
        <v>0</v>
      </c>
      <c r="Y86" s="576">
        <f>_xlfn.XLOOKUP(Y56, MonthlyCashflow!Z$155:GH$155,  MonthlyCashflow!Z$187:GH$187)*$D$10</f>
        <v>0</v>
      </c>
      <c r="Z86" s="576">
        <f>_xlfn.XLOOKUP(Z56, MonthlyCashflow!AA$155:GI$155,  MonthlyCashflow!AA$187:GI$187)*$D$10</f>
        <v>0</v>
      </c>
      <c r="AA86" s="576">
        <f>_xlfn.XLOOKUP(AA56, MonthlyCashflow!AB$155:GJ$155,  MonthlyCashflow!AB$187:GJ$187)*$D$10</f>
        <v>0</v>
      </c>
      <c r="AB86" s="576">
        <f>_xlfn.XLOOKUP(AB56, MonthlyCashflow!AC$155:GK$155,  MonthlyCashflow!AC$187:GK$187)*$D$10</f>
        <v>0</v>
      </c>
      <c r="AC86" s="576">
        <f>_xlfn.XLOOKUP(AC56, MonthlyCashflow!AD$155:GL$155,  MonthlyCashflow!AD$187:GL$187)*$D$10</f>
        <v>0</v>
      </c>
      <c r="AD86" s="576">
        <f>_xlfn.XLOOKUP(AD56, MonthlyCashflow!AE$155:GM$155,  MonthlyCashflow!AE$187:GM$187)*$D$10</f>
        <v>0</v>
      </c>
      <c r="AE86" s="576">
        <f>_xlfn.XLOOKUP(AE56, MonthlyCashflow!AF$155:GN$155,  MonthlyCashflow!AF$187:GN$187)*$D$10</f>
        <v>0</v>
      </c>
      <c r="AF86" s="576">
        <f>_xlfn.XLOOKUP(AF56, MonthlyCashflow!AG$155:GO$155,  MonthlyCashflow!AG$187:GO$187)*$D$10</f>
        <v>0</v>
      </c>
      <c r="AG86" s="576">
        <f>_xlfn.XLOOKUP(AG56, MonthlyCashflow!AH$155:GP$155,  MonthlyCashflow!AH$187:GP$187)*$D$10</f>
        <v>0</v>
      </c>
      <c r="AH86" s="576">
        <f>_xlfn.XLOOKUP(AH56, MonthlyCashflow!AI$155:GQ$155,  MonthlyCashflow!AI$187:GQ$187)*$D$10</f>
        <v>0</v>
      </c>
      <c r="AI86" s="576">
        <f>_xlfn.XLOOKUP(AI56, MonthlyCashflow!AJ$155:GR$155,  MonthlyCashflow!AJ$187:GR$187)*$D$10</f>
        <v>0</v>
      </c>
      <c r="AJ86" s="576">
        <f>_xlfn.XLOOKUP(AJ56, MonthlyCashflow!AK$155:GS$155,  MonthlyCashflow!AK$187:GS$187)*$D$10</f>
        <v>0</v>
      </c>
      <c r="AK86" s="576">
        <f>_xlfn.XLOOKUP(AK56, MonthlyCashflow!AL$155:GT$155,  MonthlyCashflow!AL$187:GT$187)*$D$10</f>
        <v>0</v>
      </c>
      <c r="AL86" s="576">
        <f>_xlfn.XLOOKUP(AL56, MonthlyCashflow!AM$155:GU$155,  MonthlyCashflow!AM$187:GU$187)*$D$10</f>
        <v>0</v>
      </c>
      <c r="AM86" s="576">
        <f>_xlfn.XLOOKUP(AM56, MonthlyCashflow!AN$155:GV$155,  MonthlyCashflow!AN$187:GV$187)*$D$10</f>
        <v>0</v>
      </c>
      <c r="AN86" s="576">
        <f>_xlfn.XLOOKUP(AN56, MonthlyCashflow!AO$155:GW$155,  MonthlyCashflow!AO$187:GW$187)*$D$10</f>
        <v>0</v>
      </c>
      <c r="AO86" s="576">
        <f>_xlfn.XLOOKUP(AO56, MonthlyCashflow!AP$155:GX$155,  MonthlyCashflow!AP$187:GX$187)*$D$10</f>
        <v>0</v>
      </c>
      <c r="AP86" s="576">
        <f>_xlfn.XLOOKUP(AP56, MonthlyCashflow!AQ$155:GY$155,  MonthlyCashflow!AQ$187:GY$187)*$D$10</f>
        <v>0</v>
      </c>
      <c r="AQ86" s="576">
        <f>_xlfn.XLOOKUP(AQ56, MonthlyCashflow!AR$155:GZ$155,  MonthlyCashflow!AR$187:GZ$187)*$D$10</f>
        <v>0</v>
      </c>
      <c r="AR86" s="576">
        <f>_xlfn.XLOOKUP(AR56, MonthlyCashflow!AS$155:HA$155,  MonthlyCashflow!AS$187:HA$187)*$D$10</f>
        <v>0</v>
      </c>
      <c r="AS86" s="576">
        <f>_xlfn.XLOOKUP(AS56, MonthlyCashflow!AT$155:HB$155,  MonthlyCashflow!AT$187:HB$187)*$D$10</f>
        <v>0</v>
      </c>
      <c r="AT86" s="576">
        <f>_xlfn.XLOOKUP(AT56, MonthlyCashflow!AU$155:HC$155,  MonthlyCashflow!AU$187:HC$187)*$D$10</f>
        <v>0</v>
      </c>
      <c r="AU86" s="576">
        <f>_xlfn.XLOOKUP(AU56, MonthlyCashflow!AV$155:HD$155,  MonthlyCashflow!AV$187:HD$187)*$D$10</f>
        <v>0</v>
      </c>
      <c r="AV86" s="576">
        <f>_xlfn.XLOOKUP(AV56, MonthlyCashflow!AW$155:HE$155,  MonthlyCashflow!AW$187:HE$187)*$D$10</f>
        <v>0</v>
      </c>
      <c r="AW86" s="576">
        <f>_xlfn.XLOOKUP(AW56, MonthlyCashflow!AX$155:HF$155,  MonthlyCashflow!AX$187:HF$187)*$D$10</f>
        <v>0</v>
      </c>
      <c r="AX86" s="576">
        <f>_xlfn.XLOOKUP(AX56, MonthlyCashflow!AY$155:HG$155,  MonthlyCashflow!AY$187:HG$187)*$D$10</f>
        <v>0</v>
      </c>
      <c r="AY86" s="576">
        <f>_xlfn.XLOOKUP(AY56, MonthlyCashflow!AZ$155:HH$155,  MonthlyCashflow!AZ$187:HH$187)*$D$10</f>
        <v>0</v>
      </c>
      <c r="AZ86" s="576">
        <f>_xlfn.XLOOKUP(AZ56, MonthlyCashflow!BA$155:HI$155,  MonthlyCashflow!BA$187:HI$187)*$D$10</f>
        <v>0</v>
      </c>
      <c r="BA86" s="576">
        <f>_xlfn.XLOOKUP(BA56, MonthlyCashflow!BB$155:HJ$155,  MonthlyCashflow!BB$187:HJ$187)*$D$10</f>
        <v>0</v>
      </c>
      <c r="BB86" s="576">
        <f>_xlfn.XLOOKUP(BB56, MonthlyCashflow!BC$155:HK$155,  MonthlyCashflow!BC$187:HK$187)*$D$10</f>
        <v>0</v>
      </c>
      <c r="BC86" s="576">
        <f>_xlfn.XLOOKUP(BC56, MonthlyCashflow!BD$155:HL$155,  MonthlyCashflow!BD$187:HL$187)*$D$10</f>
        <v>0</v>
      </c>
      <c r="BD86" s="576">
        <f>_xlfn.XLOOKUP(BD56, MonthlyCashflow!BE$155:HM$155,  MonthlyCashflow!BE$187:HM$187)*$D$10</f>
        <v>0</v>
      </c>
      <c r="BE86" s="576">
        <f>_xlfn.XLOOKUP(BE56, MonthlyCashflow!BF$155:HN$155,  MonthlyCashflow!BF$187:HN$187)*$D$10</f>
        <v>0</v>
      </c>
      <c r="BF86" s="576">
        <f>_xlfn.XLOOKUP(BF56, MonthlyCashflow!BG$155:HO$155,  MonthlyCashflow!BG$187:HO$187)*$D$10</f>
        <v>0</v>
      </c>
      <c r="BG86" s="576">
        <f>_xlfn.XLOOKUP(BG56, MonthlyCashflow!BH$155:HP$155,  MonthlyCashflow!BH$187:HP$187)*$D$10</f>
        <v>0</v>
      </c>
      <c r="BH86" s="576">
        <f>_xlfn.XLOOKUP(BH56, MonthlyCashflow!BI$155:HQ$155,  MonthlyCashflow!BI$187:HQ$187)*$D$10</f>
        <v>0</v>
      </c>
      <c r="BI86" s="576">
        <f>_xlfn.XLOOKUP(BI56, MonthlyCashflow!BJ$155:HR$155,  MonthlyCashflow!BJ$187:HR$187)*$D$10</f>
        <v>0</v>
      </c>
      <c r="BJ86" s="576">
        <f>_xlfn.XLOOKUP(BJ56, MonthlyCashflow!BK$155:HS$155,  MonthlyCashflow!BK$187:HS$187)*$D$10</f>
        <v>0</v>
      </c>
      <c r="BK86" s="576">
        <f>_xlfn.XLOOKUP(BK56, MonthlyCashflow!BL$155:HT$155,  MonthlyCashflow!BL$187:HT$187)*$D$10</f>
        <v>0</v>
      </c>
      <c r="BL86" s="576">
        <f>_xlfn.XLOOKUP(BL56, MonthlyCashflow!BM$155:HU$155,  MonthlyCashflow!BM$187:HU$187)*$D$10</f>
        <v>0</v>
      </c>
      <c r="BM86" s="576">
        <f>_xlfn.XLOOKUP(BM56, MonthlyCashflow!BN$155:HV$155,  MonthlyCashflow!BN$187:HV$187)*$D$10</f>
        <v>0</v>
      </c>
      <c r="BN86" s="576">
        <f>_xlfn.XLOOKUP(BN56, MonthlyCashflow!BO$155:HW$155,  MonthlyCashflow!BO$187:HW$187)*$D$10</f>
        <v>0</v>
      </c>
      <c r="BO86" s="576">
        <f>_xlfn.XLOOKUP(BO56, MonthlyCashflow!BP$155:HX$155,  MonthlyCashflow!BP$187:HX$187)*$D$10</f>
        <v>0</v>
      </c>
      <c r="BP86" s="576">
        <f>_xlfn.XLOOKUP(BP56, MonthlyCashflow!BQ$155:HY$155,  MonthlyCashflow!BQ$187:HY$187)*$D$10</f>
        <v>0</v>
      </c>
      <c r="BQ86" s="576">
        <f>_xlfn.XLOOKUP(BQ56, MonthlyCashflow!BR$155:HZ$155,  MonthlyCashflow!BR$187:HZ$187)*$D$10</f>
        <v>0</v>
      </c>
      <c r="BR86" s="576">
        <f>_xlfn.XLOOKUP(BR56, MonthlyCashflow!BS$155:IA$155,  MonthlyCashflow!BS$187:IA$187)*$D$10</f>
        <v>0</v>
      </c>
      <c r="BS86" s="576">
        <f>_xlfn.XLOOKUP(BS56, MonthlyCashflow!BT$155:IB$155,  MonthlyCashflow!BT$187:IB$187)*$D$10</f>
        <v>0</v>
      </c>
      <c r="BT86" s="576">
        <f>_xlfn.XLOOKUP(BT56, MonthlyCashflow!BU$155:IC$155,  MonthlyCashflow!BU$187:IC$187)*$D$10</f>
        <v>0</v>
      </c>
      <c r="BU86" s="576">
        <f>_xlfn.XLOOKUP(BU56, MonthlyCashflow!BV$155:ID$155,  MonthlyCashflow!BV$187:ID$187)*$D$10</f>
        <v>0</v>
      </c>
      <c r="BV86" s="576">
        <f>_xlfn.XLOOKUP(BV56, MonthlyCashflow!BW$155:IE$155,  MonthlyCashflow!BW$187:IE$187)*$D$10</f>
        <v>0</v>
      </c>
      <c r="BW86" s="576">
        <f>_xlfn.XLOOKUP(BW56, MonthlyCashflow!BX$155:IF$155,  MonthlyCashflow!BX$187:IF$187)*$D$10</f>
        <v>0</v>
      </c>
      <c r="BX86" s="576">
        <f>_xlfn.XLOOKUP(BX56, MonthlyCashflow!BY$155:IG$155,  MonthlyCashflow!BY$187:IG$187)*$D$10</f>
        <v>0</v>
      </c>
      <c r="BY86" s="576">
        <f>_xlfn.XLOOKUP(BY56, MonthlyCashflow!BZ$155:IH$155,  MonthlyCashflow!BZ$187:IH$187)*$D$10</f>
        <v>0</v>
      </c>
      <c r="BZ86" s="576">
        <f>_xlfn.XLOOKUP(BZ56, MonthlyCashflow!CA$155:II$155,  MonthlyCashflow!CA$187:II$187)*$D$10</f>
        <v>0</v>
      </c>
      <c r="CA86" s="576">
        <f>_xlfn.XLOOKUP(CA56, MonthlyCashflow!CB$155:IJ$155,  MonthlyCashflow!CB$187:IJ$187)*$D$10</f>
        <v>0</v>
      </c>
      <c r="CB86" s="576">
        <f>_xlfn.XLOOKUP(CB56, MonthlyCashflow!CC$155:IK$155,  MonthlyCashflow!CC$187:IK$187)*$D$10</f>
        <v>0</v>
      </c>
      <c r="CC86" s="576">
        <f>_xlfn.XLOOKUP(CC56, MonthlyCashflow!CD$155:IL$155,  MonthlyCashflow!CD$187:IL$187)*$D$10</f>
        <v>0</v>
      </c>
      <c r="CD86" s="576">
        <f>_xlfn.XLOOKUP(CD56, MonthlyCashflow!CE$155:IM$155,  MonthlyCashflow!CE$187:IM$187)*$D$10</f>
        <v>0</v>
      </c>
      <c r="CE86" s="576">
        <f>_xlfn.XLOOKUP(CE56, MonthlyCashflow!CF$155:IN$155,  MonthlyCashflow!CF$187:IN$187)*$D$10</f>
        <v>0</v>
      </c>
      <c r="CF86" s="576">
        <f>_xlfn.XLOOKUP(CF56, MonthlyCashflow!CG$155:IO$155,  MonthlyCashflow!CG$187:IO$187)*$D$10</f>
        <v>0</v>
      </c>
      <c r="CG86" s="576">
        <f>_xlfn.XLOOKUP(CG56, MonthlyCashflow!CH$155:IP$155,  MonthlyCashflow!CH$187:IP$187)*$D$10</f>
        <v>0</v>
      </c>
      <c r="CH86" s="576">
        <f>_xlfn.XLOOKUP(CH56, MonthlyCashflow!CI$155:IQ$155,  MonthlyCashflow!CI$187:IQ$187)*$D$10</f>
        <v>0</v>
      </c>
      <c r="CI86" s="576">
        <f>_xlfn.XLOOKUP(CI56, MonthlyCashflow!CJ$155:IR$155,  MonthlyCashflow!CJ$187:IR$187)*$D$10</f>
        <v>0</v>
      </c>
      <c r="CJ86" s="576">
        <f>_xlfn.XLOOKUP(CJ56, MonthlyCashflow!CK$155:IS$155,  MonthlyCashflow!CK$187:IS$187)*$D$10</f>
        <v>0</v>
      </c>
      <c r="CK86" s="576">
        <f>_xlfn.XLOOKUP(CK56, MonthlyCashflow!CL$155:IT$155,  MonthlyCashflow!CL$187:IT$187)*$D$10</f>
        <v>0</v>
      </c>
      <c r="CL86" s="576">
        <f>_xlfn.XLOOKUP(CL56, MonthlyCashflow!CM$155:IU$155,  MonthlyCashflow!CM$187:IU$187)*$D$10</f>
        <v>0</v>
      </c>
      <c r="CM86" s="576">
        <f>_xlfn.XLOOKUP(CM56, MonthlyCashflow!CN$155:IV$155,  MonthlyCashflow!CN$187:IV$187)*$D$10</f>
        <v>0</v>
      </c>
      <c r="CN86" s="576">
        <f>_xlfn.XLOOKUP(CN56, MonthlyCashflow!CO$155:IW$155,  MonthlyCashflow!CO$187:IW$187)*$D$10</f>
        <v>0</v>
      </c>
      <c r="CO86" s="576">
        <f>_xlfn.XLOOKUP(CO56, MonthlyCashflow!CP$155:IX$155,  MonthlyCashflow!CP$187:IX$187)*$D$10</f>
        <v>0</v>
      </c>
      <c r="CP86" s="576">
        <f>_xlfn.XLOOKUP(CP56, MonthlyCashflow!CQ$155:IY$155,  MonthlyCashflow!CQ$187:IY$187)*$D$10</f>
        <v>0</v>
      </c>
      <c r="CQ86" s="576">
        <f>_xlfn.XLOOKUP(CQ56, MonthlyCashflow!CR$155:IZ$155,  MonthlyCashflow!CR$187:IZ$187)*$D$10</f>
        <v>0</v>
      </c>
      <c r="CR86" s="576">
        <f>_xlfn.XLOOKUP(CR56, MonthlyCashflow!CS$155:JA$155,  MonthlyCashflow!CS$187:JA$187)*$D$10</f>
        <v>0</v>
      </c>
      <c r="CS86" s="576">
        <f>_xlfn.XLOOKUP(CS56, MonthlyCashflow!CT$155:JB$155,  MonthlyCashflow!CT$187:JB$187)*$D$10</f>
        <v>0</v>
      </c>
      <c r="CT86" s="576">
        <f>_xlfn.XLOOKUP(CT56, MonthlyCashflow!CU$155:JC$155,  MonthlyCashflow!CU$187:JC$187)*$D$10</f>
        <v>0</v>
      </c>
      <c r="CU86" s="576">
        <f>_xlfn.XLOOKUP(CU56, MonthlyCashflow!CV$155:JD$155,  MonthlyCashflow!CV$187:JD$187)*$D$10</f>
        <v>0</v>
      </c>
      <c r="CV86" s="576">
        <f>_xlfn.XLOOKUP(CV56, MonthlyCashflow!CW$155:JE$155,  MonthlyCashflow!CW$187:JE$187)*$D$10</f>
        <v>0</v>
      </c>
      <c r="CW86" s="576">
        <f>_xlfn.XLOOKUP(CW56, MonthlyCashflow!CX$155:JF$155,  MonthlyCashflow!CX$187:JF$187)*$D$10</f>
        <v>0</v>
      </c>
      <c r="CX86" s="576">
        <f>_xlfn.XLOOKUP(CX56, MonthlyCashflow!CY$155:JG$155,  MonthlyCashflow!CY$187:JG$187)*$D$10</f>
        <v>0</v>
      </c>
      <c r="CY86" s="576">
        <f>_xlfn.XLOOKUP(CY56, MonthlyCashflow!CZ$155:JH$155,  MonthlyCashflow!CZ$187:JH$187)*$D$10</f>
        <v>0</v>
      </c>
      <c r="CZ86" s="577">
        <f>_xlfn.XLOOKUP(CZ56, MonthlyCashflow!DA$155:JI$155,  MonthlyCashflow!DA$187:JI$187)*$D$10</f>
        <v>0</v>
      </c>
    </row>
    <row r="87" spans="2:104" x14ac:dyDescent="0.3">
      <c r="B87" s="38" t="s">
        <v>508</v>
      </c>
      <c r="C87" s="193"/>
      <c r="D87" s="576">
        <f t="shared" si="33"/>
        <v>21.243635652514843</v>
      </c>
      <c r="E87" s="576"/>
      <c r="F87" s="576">
        <f>_xlfn.XLOOKUP(F56, MonthlyCashflow!G$155:FO$155,  MonthlyCashflow!G$188:FO$188)*$D$10</f>
        <v>0</v>
      </c>
      <c r="G87" s="576">
        <f>_xlfn.XLOOKUP(G56, MonthlyCashflow!H$155:FP$155,  MonthlyCashflow!H$188:FP$188)*$D$10</f>
        <v>0</v>
      </c>
      <c r="H87" s="576">
        <f>_xlfn.XLOOKUP(H56, MonthlyCashflow!I$155:FQ$155,  MonthlyCashflow!I$188:FQ$188)*$D$10</f>
        <v>0</v>
      </c>
      <c r="I87" s="576">
        <f>_xlfn.XLOOKUP(I56, MonthlyCashflow!J$155:FR$155,  MonthlyCashflow!J$188:FR$188)*$D$10</f>
        <v>0</v>
      </c>
      <c r="J87" s="576">
        <f>_xlfn.XLOOKUP(J56, MonthlyCashflow!K$155:FS$155,  MonthlyCashflow!K$188:FS$188)*$D$10</f>
        <v>0</v>
      </c>
      <c r="K87" s="576">
        <f>_xlfn.XLOOKUP(K56, MonthlyCashflow!L$155:FT$155,  MonthlyCashflow!L$188:FT$188)*$D$10</f>
        <v>0</v>
      </c>
      <c r="L87" s="576">
        <f>_xlfn.XLOOKUP(L56, MonthlyCashflow!M$155:FU$155,  MonthlyCashflow!M$188:FU$188)*$D$10</f>
        <v>0</v>
      </c>
      <c r="M87" s="576">
        <f>_xlfn.XLOOKUP(M56, MonthlyCashflow!N$155:FV$155,  MonthlyCashflow!N$188:FV$188)*$D$10</f>
        <v>0</v>
      </c>
      <c r="N87" s="576">
        <f>_xlfn.XLOOKUP(N56, MonthlyCashflow!O$155:FW$155,  MonthlyCashflow!O$188:FW$188)*$D$10</f>
        <v>0</v>
      </c>
      <c r="O87" s="576">
        <f>_xlfn.XLOOKUP(O56, MonthlyCashflow!P$155:FX$155,  MonthlyCashflow!P$188:FX$188)*$D$10</f>
        <v>0</v>
      </c>
      <c r="P87" s="576">
        <f>_xlfn.XLOOKUP(P56, MonthlyCashflow!Q$155:FY$155,  MonthlyCashflow!Q$188:FY$188)*$D$10</f>
        <v>0</v>
      </c>
      <c r="Q87" s="576">
        <f>_xlfn.XLOOKUP(Q56, MonthlyCashflow!R$155:FZ$155,  MonthlyCashflow!R$188:FZ$188)*$D$10</f>
        <v>0</v>
      </c>
      <c r="R87" s="576">
        <f>_xlfn.XLOOKUP(R56, MonthlyCashflow!S$155:GA$155,  MonthlyCashflow!S$188:GA$188)*$D$10</f>
        <v>0</v>
      </c>
      <c r="S87" s="576">
        <f>_xlfn.XLOOKUP(S56, MonthlyCashflow!T$155:GB$155,  MonthlyCashflow!T$188:GB$188)*$D$10</f>
        <v>0</v>
      </c>
      <c r="T87" s="576">
        <f>_xlfn.XLOOKUP(T56, MonthlyCashflow!U$155:GC$155,  MonthlyCashflow!U$188:GC$188)*$D$10</f>
        <v>1.9119272087263359</v>
      </c>
      <c r="U87" s="576">
        <f>_xlfn.XLOOKUP(U56, MonthlyCashflow!V$155:GD$155,  MonthlyCashflow!V$188:GD$188)*$D$10</f>
        <v>1.9119272087263359</v>
      </c>
      <c r="V87" s="576">
        <f>_xlfn.XLOOKUP(V56, MonthlyCashflow!W$155:GE$155,  MonthlyCashflow!W$188:GE$188)*$D$10</f>
        <v>1.9119272087263359</v>
      </c>
      <c r="W87" s="576">
        <f>_xlfn.XLOOKUP(W56, MonthlyCashflow!X$155:GF$155,  MonthlyCashflow!X$188:GF$188)*$D$10</f>
        <v>1.9119272087263359</v>
      </c>
      <c r="X87" s="576">
        <f>_xlfn.XLOOKUP(X56, MonthlyCashflow!Y$155:GG$155,  MonthlyCashflow!Y$188:GG$188)*$D$10</f>
        <v>1.9119272087263359</v>
      </c>
      <c r="Y87" s="576">
        <f>_xlfn.XLOOKUP(Y56, MonthlyCashflow!Z$155:GH$155,  MonthlyCashflow!Z$188:GH$188)*$D$10</f>
        <v>1.9119272087263359</v>
      </c>
      <c r="Z87" s="576">
        <f>_xlfn.XLOOKUP(Z56, MonthlyCashflow!AA$155:GI$155,  MonthlyCashflow!AA$188:GI$188)*$D$10</f>
        <v>1.9119272087263359</v>
      </c>
      <c r="AA87" s="576">
        <f>_xlfn.XLOOKUP(AA56, MonthlyCashflow!AB$155:GJ$155,  MonthlyCashflow!AB$188:GJ$188)*$D$10</f>
        <v>1.9119272087263359</v>
      </c>
      <c r="AB87" s="576">
        <f>_xlfn.XLOOKUP(AB56, MonthlyCashflow!AC$155:GK$155,  MonthlyCashflow!AC$188:GK$188)*$D$10</f>
        <v>1.9119272087263359</v>
      </c>
      <c r="AC87" s="576">
        <f>_xlfn.XLOOKUP(AC56, MonthlyCashflow!AD$155:GL$155,  MonthlyCashflow!AD$188:GL$188)*$D$10</f>
        <v>1.9119272087263359</v>
      </c>
      <c r="AD87" s="576">
        <f>_xlfn.XLOOKUP(AD56, MonthlyCashflow!AE$155:GM$155,  MonthlyCashflow!AE$188:GM$188)*$D$10</f>
        <v>1.9119272087263359</v>
      </c>
      <c r="AE87" s="576">
        <f>_xlfn.XLOOKUP(AE56, MonthlyCashflow!AF$155:GN$155,  MonthlyCashflow!AF$188:GN$188)*$D$10</f>
        <v>0.21243635652514845</v>
      </c>
      <c r="AF87" s="576">
        <f>_xlfn.XLOOKUP(AF56, MonthlyCashflow!AG$155:GO$155,  MonthlyCashflow!AG$188:GO$188)*$D$10</f>
        <v>0</v>
      </c>
      <c r="AG87" s="576">
        <f>_xlfn.XLOOKUP(AG56, MonthlyCashflow!AH$155:GP$155,  MonthlyCashflow!AH$188:GP$188)*$D$10</f>
        <v>0</v>
      </c>
      <c r="AH87" s="576">
        <f>_xlfn.XLOOKUP(AH56, MonthlyCashflow!AI$155:GQ$155,  MonthlyCashflow!AI$188:GQ$188)*$D$10</f>
        <v>0</v>
      </c>
      <c r="AI87" s="576">
        <f>_xlfn.XLOOKUP(AI56, MonthlyCashflow!AJ$155:GR$155,  MonthlyCashflow!AJ$188:GR$188)*$D$10</f>
        <v>0</v>
      </c>
      <c r="AJ87" s="576">
        <f>_xlfn.XLOOKUP(AJ56, MonthlyCashflow!AK$155:GS$155,  MonthlyCashflow!AK$188:GS$188)*$D$10</f>
        <v>0</v>
      </c>
      <c r="AK87" s="576">
        <f>_xlfn.XLOOKUP(AK56, MonthlyCashflow!AL$155:GT$155,  MonthlyCashflow!AL$188:GT$188)*$D$10</f>
        <v>0</v>
      </c>
      <c r="AL87" s="576">
        <f>_xlfn.XLOOKUP(AL56, MonthlyCashflow!AM$155:GU$155,  MonthlyCashflow!AM$188:GU$188)*$D$10</f>
        <v>0</v>
      </c>
      <c r="AM87" s="576">
        <f>_xlfn.XLOOKUP(AM56, MonthlyCashflow!AN$155:GV$155,  MonthlyCashflow!AN$188:GV$188)*$D$10</f>
        <v>0</v>
      </c>
      <c r="AN87" s="576">
        <f>_xlfn.XLOOKUP(AN56, MonthlyCashflow!AO$155:GW$155,  MonthlyCashflow!AO$188:GW$188)*$D$10</f>
        <v>0</v>
      </c>
      <c r="AO87" s="576">
        <f>_xlfn.XLOOKUP(AO56, MonthlyCashflow!AP$155:GX$155,  MonthlyCashflow!AP$188:GX$188)*$D$10</f>
        <v>0</v>
      </c>
      <c r="AP87" s="576">
        <f>_xlfn.XLOOKUP(AP56, MonthlyCashflow!AQ$155:GY$155,  MonthlyCashflow!AQ$188:GY$188)*$D$10</f>
        <v>0</v>
      </c>
      <c r="AQ87" s="576">
        <f>_xlfn.XLOOKUP(AQ56, MonthlyCashflow!AR$155:GZ$155,  MonthlyCashflow!AR$188:GZ$188)*$D$10</f>
        <v>0</v>
      </c>
      <c r="AR87" s="576">
        <f>_xlfn.XLOOKUP(AR56, MonthlyCashflow!AS$155:HA$155,  MonthlyCashflow!AS$188:HA$188)*$D$10</f>
        <v>0</v>
      </c>
      <c r="AS87" s="576">
        <f>_xlfn.XLOOKUP(AS56, MonthlyCashflow!AT$155:HB$155,  MonthlyCashflow!AT$188:HB$188)*$D$10</f>
        <v>0</v>
      </c>
      <c r="AT87" s="576">
        <f>_xlfn.XLOOKUP(AT56, MonthlyCashflow!AU$155:HC$155,  MonthlyCashflow!AU$188:HC$188)*$D$10</f>
        <v>0</v>
      </c>
      <c r="AU87" s="576">
        <f>_xlfn.XLOOKUP(AU56, MonthlyCashflow!AV$155:HD$155,  MonthlyCashflow!AV$188:HD$188)*$D$10</f>
        <v>0</v>
      </c>
      <c r="AV87" s="576">
        <f>_xlfn.XLOOKUP(AV56, MonthlyCashflow!AW$155:HE$155,  MonthlyCashflow!AW$188:HE$188)*$D$10</f>
        <v>0</v>
      </c>
      <c r="AW87" s="576">
        <f>_xlfn.XLOOKUP(AW56, MonthlyCashflow!AX$155:HF$155,  MonthlyCashflow!AX$188:HF$188)*$D$10</f>
        <v>0</v>
      </c>
      <c r="AX87" s="576">
        <f>_xlfn.XLOOKUP(AX56, MonthlyCashflow!AY$155:HG$155,  MonthlyCashflow!AY$188:HG$188)*$D$10</f>
        <v>0</v>
      </c>
      <c r="AY87" s="576">
        <f>_xlfn.XLOOKUP(AY56, MonthlyCashflow!AZ$155:HH$155,  MonthlyCashflow!AZ$188:HH$188)*$D$10</f>
        <v>0</v>
      </c>
      <c r="AZ87" s="576">
        <f>_xlfn.XLOOKUP(AZ56, MonthlyCashflow!BA$155:HI$155,  MonthlyCashflow!BA$188:HI$188)*$D$10</f>
        <v>0</v>
      </c>
      <c r="BA87" s="576">
        <f>_xlfn.XLOOKUP(BA56, MonthlyCashflow!BB$155:HJ$155,  MonthlyCashflow!BB$188:HJ$188)*$D$10</f>
        <v>0</v>
      </c>
      <c r="BB87" s="576">
        <f>_xlfn.XLOOKUP(BB56, MonthlyCashflow!BC$155:HK$155,  MonthlyCashflow!BC$188:HK$188)*$D$10</f>
        <v>0</v>
      </c>
      <c r="BC87" s="576">
        <f>_xlfn.XLOOKUP(BC56, MonthlyCashflow!BD$155:HL$155,  MonthlyCashflow!BD$188:HL$188)*$D$10</f>
        <v>0</v>
      </c>
      <c r="BD87" s="576">
        <f>_xlfn.XLOOKUP(BD56, MonthlyCashflow!BE$155:HM$155,  MonthlyCashflow!BE$188:HM$188)*$D$10</f>
        <v>0</v>
      </c>
      <c r="BE87" s="576">
        <f>_xlfn.XLOOKUP(BE56, MonthlyCashflow!BF$155:HN$155,  MonthlyCashflow!BF$188:HN$188)*$D$10</f>
        <v>0</v>
      </c>
      <c r="BF87" s="576">
        <f>_xlfn.XLOOKUP(BF56, MonthlyCashflow!BG$155:HO$155,  MonthlyCashflow!BG$188:HO$188)*$D$10</f>
        <v>0</v>
      </c>
      <c r="BG87" s="576">
        <f>_xlfn.XLOOKUP(BG56, MonthlyCashflow!BH$155:HP$155,  MonthlyCashflow!BH$188:HP$188)*$D$10</f>
        <v>0</v>
      </c>
      <c r="BH87" s="576">
        <f>_xlfn.XLOOKUP(BH56, MonthlyCashflow!BI$155:HQ$155,  MonthlyCashflow!BI$188:HQ$188)*$D$10</f>
        <v>0</v>
      </c>
      <c r="BI87" s="576">
        <f>_xlfn.XLOOKUP(BI56, MonthlyCashflow!BJ$155:HR$155,  MonthlyCashflow!BJ$188:HR$188)*$D$10</f>
        <v>0</v>
      </c>
      <c r="BJ87" s="576">
        <f>_xlfn.XLOOKUP(BJ56, MonthlyCashflow!BK$155:HS$155,  MonthlyCashflow!BK$188:HS$188)*$D$10</f>
        <v>0</v>
      </c>
      <c r="BK87" s="576">
        <f>_xlfn.XLOOKUP(BK56, MonthlyCashflow!BL$155:HT$155,  MonthlyCashflow!BL$188:HT$188)*$D$10</f>
        <v>0</v>
      </c>
      <c r="BL87" s="576">
        <f>_xlfn.XLOOKUP(BL56, MonthlyCashflow!BM$155:HU$155,  MonthlyCashflow!BM$188:HU$188)*$D$10</f>
        <v>0</v>
      </c>
      <c r="BM87" s="576">
        <f>_xlfn.XLOOKUP(BM56, MonthlyCashflow!BN$155:HV$155,  MonthlyCashflow!BN$188:HV$188)*$D$10</f>
        <v>0</v>
      </c>
      <c r="BN87" s="576">
        <f>_xlfn.XLOOKUP(BN56, MonthlyCashflow!BO$155:HW$155,  MonthlyCashflow!BO$188:HW$188)*$D$10</f>
        <v>0</v>
      </c>
      <c r="BO87" s="576">
        <f>_xlfn.XLOOKUP(BO56, MonthlyCashflow!BP$155:HX$155,  MonthlyCashflow!BP$188:HX$188)*$D$10</f>
        <v>0</v>
      </c>
      <c r="BP87" s="576">
        <f>_xlfn.XLOOKUP(BP56, MonthlyCashflow!BQ$155:HY$155,  MonthlyCashflow!BQ$188:HY$188)*$D$10</f>
        <v>0</v>
      </c>
      <c r="BQ87" s="576">
        <f>_xlfn.XLOOKUP(BQ56, MonthlyCashflow!BR$155:HZ$155,  MonthlyCashflow!BR$188:HZ$188)*$D$10</f>
        <v>0</v>
      </c>
      <c r="BR87" s="576">
        <f>_xlfn.XLOOKUP(BR56, MonthlyCashflow!BS$155:IA$155,  MonthlyCashflow!BS$188:IA$188)*$D$10</f>
        <v>0</v>
      </c>
      <c r="BS87" s="576">
        <f>_xlfn.XLOOKUP(BS56, MonthlyCashflow!BT$155:IB$155,  MonthlyCashflow!BT$188:IB$188)*$D$10</f>
        <v>0</v>
      </c>
      <c r="BT87" s="576">
        <f>_xlfn.XLOOKUP(BT56, MonthlyCashflow!BU$155:IC$155,  MonthlyCashflow!BU$188:IC$188)*$D$10</f>
        <v>0</v>
      </c>
      <c r="BU87" s="576">
        <f>_xlfn.XLOOKUP(BU56, MonthlyCashflow!BV$155:ID$155,  MonthlyCashflow!BV$188:ID$188)*$D$10</f>
        <v>0</v>
      </c>
      <c r="BV87" s="576">
        <f>_xlfn.XLOOKUP(BV56, MonthlyCashflow!BW$155:IE$155,  MonthlyCashflow!BW$188:IE$188)*$D$10</f>
        <v>0</v>
      </c>
      <c r="BW87" s="576">
        <f>_xlfn.XLOOKUP(BW56, MonthlyCashflow!BX$155:IF$155,  MonthlyCashflow!BX$188:IF$188)*$D$10</f>
        <v>0</v>
      </c>
      <c r="BX87" s="576">
        <f>_xlfn.XLOOKUP(BX56, MonthlyCashflow!BY$155:IG$155,  MonthlyCashflow!BY$188:IG$188)*$D$10</f>
        <v>0</v>
      </c>
      <c r="BY87" s="576">
        <f>_xlfn.XLOOKUP(BY56, MonthlyCashflow!BZ$155:IH$155,  MonthlyCashflow!BZ$188:IH$188)*$D$10</f>
        <v>0</v>
      </c>
      <c r="BZ87" s="576">
        <f>_xlfn.XLOOKUP(BZ56, MonthlyCashflow!CA$155:II$155,  MonthlyCashflow!CA$188:II$188)*$D$10</f>
        <v>0</v>
      </c>
      <c r="CA87" s="576">
        <f>_xlfn.XLOOKUP(CA56, MonthlyCashflow!CB$155:IJ$155,  MonthlyCashflow!CB$188:IJ$188)*$D$10</f>
        <v>0</v>
      </c>
      <c r="CB87" s="576">
        <f>_xlfn.XLOOKUP(CB56, MonthlyCashflow!CC$155:IK$155,  MonthlyCashflow!CC$188:IK$188)*$D$10</f>
        <v>0</v>
      </c>
      <c r="CC87" s="576">
        <f>_xlfn.XLOOKUP(CC56, MonthlyCashflow!CD$155:IL$155,  MonthlyCashflow!CD$188:IL$188)*$D$10</f>
        <v>0</v>
      </c>
      <c r="CD87" s="576">
        <f>_xlfn.XLOOKUP(CD56, MonthlyCashflow!CE$155:IM$155,  MonthlyCashflow!CE$188:IM$188)*$D$10</f>
        <v>0</v>
      </c>
      <c r="CE87" s="576">
        <f>_xlfn.XLOOKUP(CE56, MonthlyCashflow!CF$155:IN$155,  MonthlyCashflow!CF$188:IN$188)*$D$10</f>
        <v>0</v>
      </c>
      <c r="CF87" s="576">
        <f>_xlfn.XLOOKUP(CF56, MonthlyCashflow!CG$155:IO$155,  MonthlyCashflow!CG$188:IO$188)*$D$10</f>
        <v>0</v>
      </c>
      <c r="CG87" s="576">
        <f>_xlfn.XLOOKUP(CG56, MonthlyCashflow!CH$155:IP$155,  MonthlyCashflow!CH$188:IP$188)*$D$10</f>
        <v>0</v>
      </c>
      <c r="CH87" s="576">
        <f>_xlfn.XLOOKUP(CH56, MonthlyCashflow!CI$155:IQ$155,  MonthlyCashflow!CI$188:IQ$188)*$D$10</f>
        <v>0</v>
      </c>
      <c r="CI87" s="576">
        <f>_xlfn.XLOOKUP(CI56, MonthlyCashflow!CJ$155:IR$155,  MonthlyCashflow!CJ$188:IR$188)*$D$10</f>
        <v>0</v>
      </c>
      <c r="CJ87" s="576">
        <f>_xlfn.XLOOKUP(CJ56, MonthlyCashflow!CK$155:IS$155,  MonthlyCashflow!CK$188:IS$188)*$D$10</f>
        <v>0</v>
      </c>
      <c r="CK87" s="576">
        <f>_xlfn.XLOOKUP(CK56, MonthlyCashflow!CL$155:IT$155,  MonthlyCashflow!CL$188:IT$188)*$D$10</f>
        <v>0</v>
      </c>
      <c r="CL87" s="576">
        <f>_xlfn.XLOOKUP(CL56, MonthlyCashflow!CM$155:IU$155,  MonthlyCashflow!CM$188:IU$188)*$D$10</f>
        <v>0</v>
      </c>
      <c r="CM87" s="576">
        <f>_xlfn.XLOOKUP(CM56, MonthlyCashflow!CN$155:IV$155,  MonthlyCashflow!CN$188:IV$188)*$D$10</f>
        <v>0</v>
      </c>
      <c r="CN87" s="576">
        <f>_xlfn.XLOOKUP(CN56, MonthlyCashflow!CO$155:IW$155,  MonthlyCashflow!CO$188:IW$188)*$D$10</f>
        <v>0</v>
      </c>
      <c r="CO87" s="576">
        <f>_xlfn.XLOOKUP(CO56, MonthlyCashflow!CP$155:IX$155,  MonthlyCashflow!CP$188:IX$188)*$D$10</f>
        <v>0</v>
      </c>
      <c r="CP87" s="576">
        <f>_xlfn.XLOOKUP(CP56, MonthlyCashflow!CQ$155:IY$155,  MonthlyCashflow!CQ$188:IY$188)*$D$10</f>
        <v>0</v>
      </c>
      <c r="CQ87" s="576">
        <f>_xlfn.XLOOKUP(CQ56, MonthlyCashflow!CR$155:IZ$155,  MonthlyCashflow!CR$188:IZ$188)*$D$10</f>
        <v>0</v>
      </c>
      <c r="CR87" s="576">
        <f>_xlfn.XLOOKUP(CR56, MonthlyCashflow!CS$155:JA$155,  MonthlyCashflow!CS$188:JA$188)*$D$10</f>
        <v>0</v>
      </c>
      <c r="CS87" s="576">
        <f>_xlfn.XLOOKUP(CS56, MonthlyCashflow!CT$155:JB$155,  MonthlyCashflow!CT$188:JB$188)*$D$10</f>
        <v>0</v>
      </c>
      <c r="CT87" s="576">
        <f>_xlfn.XLOOKUP(CT56, MonthlyCashflow!CU$155:JC$155,  MonthlyCashflow!CU$188:JC$188)*$D$10</f>
        <v>0</v>
      </c>
      <c r="CU87" s="576">
        <f>_xlfn.XLOOKUP(CU56, MonthlyCashflow!CV$155:JD$155,  MonthlyCashflow!CV$188:JD$188)*$D$10</f>
        <v>0</v>
      </c>
      <c r="CV87" s="576">
        <f>_xlfn.XLOOKUP(CV56, MonthlyCashflow!CW$155:JE$155,  MonthlyCashflow!CW$188:JE$188)*$D$10</f>
        <v>0</v>
      </c>
      <c r="CW87" s="576">
        <f>_xlfn.XLOOKUP(CW56, MonthlyCashflow!CX$155:JF$155,  MonthlyCashflow!CX$188:JF$188)*$D$10</f>
        <v>0</v>
      </c>
      <c r="CX87" s="576">
        <f>_xlfn.XLOOKUP(CX56, MonthlyCashflow!CY$155:JG$155,  MonthlyCashflow!CY$188:JG$188)*$D$10</f>
        <v>0</v>
      </c>
      <c r="CY87" s="576">
        <f>_xlfn.XLOOKUP(CY56, MonthlyCashflow!CZ$155:JH$155,  MonthlyCashflow!CZ$188:JH$188)*$D$10</f>
        <v>0</v>
      </c>
      <c r="CZ87" s="577">
        <f>_xlfn.XLOOKUP(CZ56, MonthlyCashflow!DA$155:JI$155,  MonthlyCashflow!DA$188:JI$188)*$D$10</f>
        <v>0</v>
      </c>
    </row>
    <row r="88" spans="2:104" x14ac:dyDescent="0.3">
      <c r="B88" s="38" t="s">
        <v>231</v>
      </c>
      <c r="C88" s="193"/>
      <c r="D88" s="576">
        <f t="shared" si="33"/>
        <v>25.193547924022937</v>
      </c>
      <c r="E88" s="576"/>
      <c r="F88" s="576">
        <f>_xlfn.XLOOKUP(F56, MonthlyCashflow!G$155:FO$155,  MonthlyCashflow!G$189:FO$189)*$D$10</f>
        <v>0</v>
      </c>
      <c r="G88" s="576">
        <f>_xlfn.XLOOKUP(G56, MonthlyCashflow!H$155:FP$155,  MonthlyCashflow!H$189:FP$189)*$D$10</f>
        <v>0</v>
      </c>
      <c r="H88" s="576">
        <f>_xlfn.XLOOKUP(H56, MonthlyCashflow!I$155:FQ$155,  MonthlyCashflow!I$189:FQ$189)*$D$10</f>
        <v>10.077419169609154</v>
      </c>
      <c r="I88" s="576">
        <f>_xlfn.XLOOKUP(I56, MonthlyCashflow!J$155:FR$155,  MonthlyCashflow!J$189:FR$189)*$D$10</f>
        <v>0.26519524130550404</v>
      </c>
      <c r="J88" s="576">
        <f>_xlfn.XLOOKUP(J56, MonthlyCashflow!K$155:FS$155,  MonthlyCashflow!K$189:FS$189)*$D$10</f>
        <v>0.26519524130550404</v>
      </c>
      <c r="K88" s="576">
        <f>_xlfn.XLOOKUP(K56, MonthlyCashflow!L$155:FT$155,  MonthlyCashflow!L$189:FT$189)*$D$10</f>
        <v>0.26519524130550404</v>
      </c>
      <c r="L88" s="576">
        <f>_xlfn.XLOOKUP(L56, MonthlyCashflow!M$155:FU$155,  MonthlyCashflow!M$189:FU$189)*$D$10</f>
        <v>0.26519524130550404</v>
      </c>
      <c r="M88" s="576">
        <f>_xlfn.XLOOKUP(M56, MonthlyCashflow!N$155:FV$155,  MonthlyCashflow!N$189:FV$189)*$D$10</f>
        <v>0.26519524130550404</v>
      </c>
      <c r="N88" s="576">
        <f>_xlfn.XLOOKUP(N56, MonthlyCashflow!O$155:FW$155,  MonthlyCashflow!O$189:FW$189)*$D$10</f>
        <v>0.26519524130550404</v>
      </c>
      <c r="O88" s="576">
        <f>_xlfn.XLOOKUP(O56, MonthlyCashflow!P$155:FX$155,  MonthlyCashflow!P$189:FX$189)*$D$10</f>
        <v>0.26519524130550404</v>
      </c>
      <c r="P88" s="576">
        <f>_xlfn.XLOOKUP(P56, MonthlyCashflow!Q$155:FY$155,  MonthlyCashflow!Q$189:FY$189)*$D$10</f>
        <v>0.26519524130550404</v>
      </c>
      <c r="Q88" s="576">
        <f>_xlfn.XLOOKUP(Q56, MonthlyCashflow!R$155:FZ$155,  MonthlyCashflow!R$189:FZ$189)*$D$10</f>
        <v>0.26519524130550404</v>
      </c>
      <c r="R88" s="576">
        <f>_xlfn.XLOOKUP(R56, MonthlyCashflow!S$155:GA$155,  MonthlyCashflow!S$189:GA$189)*$D$10</f>
        <v>0.26519524130550404</v>
      </c>
      <c r="S88" s="576">
        <f>_xlfn.XLOOKUP(S56, MonthlyCashflow!T$155:GB$155,  MonthlyCashflow!T$189:GB$189)*$D$10</f>
        <v>0.26519524130550404</v>
      </c>
      <c r="T88" s="576">
        <f>_xlfn.XLOOKUP(T56, MonthlyCashflow!U$155:GC$155,  MonthlyCashflow!U$189:GC$189)*$D$10</f>
        <v>0.26519524130550404</v>
      </c>
      <c r="U88" s="576">
        <f>_xlfn.XLOOKUP(U56, MonthlyCashflow!V$155:GD$155,  MonthlyCashflow!V$189:GD$189)*$D$10</f>
        <v>0.26519524130550404</v>
      </c>
      <c r="V88" s="576">
        <f>_xlfn.XLOOKUP(V56, MonthlyCashflow!W$155:GE$155,  MonthlyCashflow!W$189:GE$189)*$D$10</f>
        <v>0.26519524130550404</v>
      </c>
      <c r="W88" s="576">
        <f>_xlfn.XLOOKUP(W56, MonthlyCashflow!X$155:GF$155,  MonthlyCashflow!X$189:GF$189)*$D$10</f>
        <v>0.26519524130550404</v>
      </c>
      <c r="X88" s="576">
        <f>_xlfn.XLOOKUP(X56, MonthlyCashflow!Y$155:GG$155,  MonthlyCashflow!Y$189:GG$189)*$D$10</f>
        <v>0.26519524130550404</v>
      </c>
      <c r="Y88" s="576">
        <f>_xlfn.XLOOKUP(Y56, MonthlyCashflow!Z$155:GH$155,  MonthlyCashflow!Z$189:GH$189)*$D$10</f>
        <v>0.26519524130550404</v>
      </c>
      <c r="Z88" s="576">
        <f>_xlfn.XLOOKUP(Z56, MonthlyCashflow!AA$155:GI$155,  MonthlyCashflow!AA$189:GI$189)*$D$10</f>
        <v>0.26519524130550404</v>
      </c>
      <c r="AA88" s="576">
        <f>_xlfn.XLOOKUP(AA56, MonthlyCashflow!AB$155:GJ$155,  MonthlyCashflow!AB$189:GJ$189)*$D$10</f>
        <v>0.26519524130550404</v>
      </c>
      <c r="AB88" s="576">
        <f>_xlfn.XLOOKUP(AB56, MonthlyCashflow!AC$155:GK$155,  MonthlyCashflow!AC$189:GK$189)*$D$10</f>
        <v>0.26519524130550404</v>
      </c>
      <c r="AC88" s="576">
        <f>_xlfn.XLOOKUP(AC56, MonthlyCashflow!AD$155:GL$155,  MonthlyCashflow!AD$189:GL$189)*$D$10</f>
        <v>0.26519524130550404</v>
      </c>
      <c r="AD88" s="576">
        <f>_xlfn.XLOOKUP(AD56, MonthlyCashflow!AE$155:GM$155,  MonthlyCashflow!AE$189:GM$189)*$D$10</f>
        <v>0.26519524130550404</v>
      </c>
      <c r="AE88" s="576">
        <f>_xlfn.XLOOKUP(AE56, MonthlyCashflow!AF$155:GN$155,  MonthlyCashflow!AF$189:GN$189)*$D$10</f>
        <v>0.26519524130550404</v>
      </c>
      <c r="AF88" s="576">
        <f>_xlfn.XLOOKUP(AF56, MonthlyCashflow!AG$155:GO$155,  MonthlyCashflow!AG$189:GO$189)*$D$10</f>
        <v>0.26519524130550404</v>
      </c>
      <c r="AG88" s="576">
        <f>_xlfn.XLOOKUP(AG56, MonthlyCashflow!AH$155:GP$155,  MonthlyCashflow!AH$189:GP$189)*$D$10</f>
        <v>0.26519524130550404</v>
      </c>
      <c r="AH88" s="576">
        <f>_xlfn.XLOOKUP(AH56, MonthlyCashflow!AI$155:GQ$155,  MonthlyCashflow!AI$189:GQ$189)*$D$10</f>
        <v>0.26519524130550404</v>
      </c>
      <c r="AI88" s="576">
        <f>_xlfn.XLOOKUP(AI56, MonthlyCashflow!AJ$155:GR$155,  MonthlyCashflow!AJ$189:GR$189)*$D$10</f>
        <v>0.26519524130550404</v>
      </c>
      <c r="AJ88" s="576">
        <f>_xlfn.XLOOKUP(AJ56, MonthlyCashflow!AK$155:GS$155,  MonthlyCashflow!AK$189:GS$189)*$D$10</f>
        <v>0.26519524130550404</v>
      </c>
      <c r="AK88" s="576">
        <f>_xlfn.XLOOKUP(AK56, MonthlyCashflow!AL$155:GT$155,  MonthlyCashflow!AL$189:GT$189)*$D$10</f>
        <v>0.26519524130550404</v>
      </c>
      <c r="AL88" s="576">
        <f>_xlfn.XLOOKUP(AL56, MonthlyCashflow!AM$155:GU$155,  MonthlyCashflow!AM$189:GU$189)*$D$10</f>
        <v>0.26519524130550404</v>
      </c>
      <c r="AM88" s="576">
        <f>_xlfn.XLOOKUP(AM56, MonthlyCashflow!AN$155:GV$155,  MonthlyCashflow!AN$189:GV$189)*$D$10</f>
        <v>0.26519524130550404</v>
      </c>
      <c r="AN88" s="576">
        <f>_xlfn.XLOOKUP(AN56, MonthlyCashflow!AO$155:GW$155,  MonthlyCashflow!AO$189:GW$189)*$D$10</f>
        <v>0.26519524130550404</v>
      </c>
      <c r="AO88" s="576">
        <f>_xlfn.XLOOKUP(AO56, MonthlyCashflow!AP$155:GX$155,  MonthlyCashflow!AP$189:GX$189)*$D$10</f>
        <v>0.26519524130550404</v>
      </c>
      <c r="AP88" s="576">
        <f>_xlfn.XLOOKUP(AP56, MonthlyCashflow!AQ$155:GY$155,  MonthlyCashflow!AQ$189:GY$189)*$D$10</f>
        <v>0.26519524130550404</v>
      </c>
      <c r="AQ88" s="576">
        <f>_xlfn.XLOOKUP(AQ56, MonthlyCashflow!AR$155:GZ$155,  MonthlyCashflow!AR$189:GZ$189)*$D$10</f>
        <v>0.26519524130550404</v>
      </c>
      <c r="AR88" s="576">
        <f>_xlfn.XLOOKUP(AR56, MonthlyCashflow!AS$155:HA$155,  MonthlyCashflow!AS$189:HA$189)*$D$10</f>
        <v>0.26519524130550404</v>
      </c>
      <c r="AS88" s="576">
        <f>_xlfn.XLOOKUP(AS56, MonthlyCashflow!AT$155:HB$155,  MonthlyCashflow!AT$189:HB$189)*$D$10</f>
        <v>0.26519524130550404</v>
      </c>
      <c r="AT88" s="576">
        <f>_xlfn.XLOOKUP(AT56, MonthlyCashflow!AU$155:HC$155,  MonthlyCashflow!AU$189:HC$189)*$D$10</f>
        <v>0.26519524130550404</v>
      </c>
      <c r="AU88" s="576">
        <f>_xlfn.XLOOKUP(AU56, MonthlyCashflow!AV$155:HD$155,  MonthlyCashflow!AV$189:HD$189)*$D$10</f>
        <v>0.26519524130550404</v>
      </c>
      <c r="AV88" s="576">
        <f>_xlfn.XLOOKUP(AV56, MonthlyCashflow!AW$155:HE$155,  MonthlyCashflow!AW$189:HE$189)*$D$10</f>
        <v>0.26519524130550404</v>
      </c>
      <c r="AW88" s="576">
        <f>_xlfn.XLOOKUP(AW56, MonthlyCashflow!AX$155:HF$155,  MonthlyCashflow!AX$189:HF$189)*$D$10</f>
        <v>0.26519524130550404</v>
      </c>
      <c r="AX88" s="576">
        <f>_xlfn.XLOOKUP(AX56, MonthlyCashflow!AY$155:HG$155,  MonthlyCashflow!AY$189:HG$189)*$D$10</f>
        <v>0.26519524130550404</v>
      </c>
      <c r="AY88" s="576">
        <f>_xlfn.XLOOKUP(AY56, MonthlyCashflow!AZ$155:HH$155,  MonthlyCashflow!AZ$189:HH$189)*$D$10</f>
        <v>0.26519524130550404</v>
      </c>
      <c r="AZ88" s="576">
        <f>_xlfn.XLOOKUP(AZ56, MonthlyCashflow!BA$155:HI$155,  MonthlyCashflow!BA$189:HI$189)*$D$10</f>
        <v>0.26519524130550404</v>
      </c>
      <c r="BA88" s="576">
        <f>_xlfn.XLOOKUP(BA56, MonthlyCashflow!BB$155:HJ$155,  MonthlyCashflow!BB$189:HJ$189)*$D$10</f>
        <v>0.26519524130550404</v>
      </c>
      <c r="BB88" s="576">
        <f>_xlfn.XLOOKUP(BB56, MonthlyCashflow!BC$155:HK$155,  MonthlyCashflow!BC$189:HK$189)*$D$10</f>
        <v>0.26519524130550404</v>
      </c>
      <c r="BC88" s="576">
        <f>_xlfn.XLOOKUP(BC56, MonthlyCashflow!BD$155:HL$155,  MonthlyCashflow!BD$189:HL$189)*$D$10</f>
        <v>0.26519524130550404</v>
      </c>
      <c r="BD88" s="576">
        <f>_xlfn.XLOOKUP(BD56, MonthlyCashflow!BE$155:HM$155,  MonthlyCashflow!BE$189:HM$189)*$D$10</f>
        <v>0.26519524130550404</v>
      </c>
      <c r="BE88" s="576">
        <f>_xlfn.XLOOKUP(BE56, MonthlyCashflow!BF$155:HN$155,  MonthlyCashflow!BF$189:HN$189)*$D$10</f>
        <v>0.26519524130550404</v>
      </c>
      <c r="BF88" s="576">
        <f>_xlfn.XLOOKUP(BF56, MonthlyCashflow!BG$155:HO$155,  MonthlyCashflow!BG$189:HO$189)*$D$10</f>
        <v>0.26519524130550404</v>
      </c>
      <c r="BG88" s="576">
        <f>_xlfn.XLOOKUP(BG56, MonthlyCashflow!BH$155:HP$155,  MonthlyCashflow!BH$189:HP$189)*$D$10</f>
        <v>0.26519524130550404</v>
      </c>
      <c r="BH88" s="576">
        <f>_xlfn.XLOOKUP(BH56, MonthlyCashflow!BI$155:HQ$155,  MonthlyCashflow!BI$189:HQ$189)*$D$10</f>
        <v>0.26519524130550404</v>
      </c>
      <c r="BI88" s="576">
        <f>_xlfn.XLOOKUP(BI56, MonthlyCashflow!BJ$155:HR$155,  MonthlyCashflow!BJ$189:HR$189)*$D$10</f>
        <v>0.26519524130550404</v>
      </c>
      <c r="BJ88" s="576">
        <f>_xlfn.XLOOKUP(BJ56, MonthlyCashflow!BK$155:HS$155,  MonthlyCashflow!BK$189:HS$189)*$D$10</f>
        <v>0.26519524130550404</v>
      </c>
      <c r="BK88" s="576">
        <f>_xlfn.XLOOKUP(BK56, MonthlyCashflow!BL$155:HT$155,  MonthlyCashflow!BL$189:HT$189)*$D$10</f>
        <v>0.26519524130550404</v>
      </c>
      <c r="BL88" s="576">
        <f>_xlfn.XLOOKUP(BL56, MonthlyCashflow!BM$155:HU$155,  MonthlyCashflow!BM$189:HU$189)*$D$10</f>
        <v>0.26519524130550404</v>
      </c>
      <c r="BM88" s="576">
        <f>_xlfn.XLOOKUP(BM56, MonthlyCashflow!BN$155:HV$155,  MonthlyCashflow!BN$189:HV$189)*$D$10</f>
        <v>0.26519524130550404</v>
      </c>
      <c r="BN88" s="576">
        <f>_xlfn.XLOOKUP(BN56, MonthlyCashflow!BO$155:HW$155,  MonthlyCashflow!BO$189:HW$189)*$D$10</f>
        <v>0</v>
      </c>
      <c r="BO88" s="576">
        <f>_xlfn.XLOOKUP(BO56, MonthlyCashflow!BP$155:HX$155,  MonthlyCashflow!BP$189:HX$189)*$D$10</f>
        <v>0</v>
      </c>
      <c r="BP88" s="576">
        <f>_xlfn.XLOOKUP(BP56, MonthlyCashflow!BQ$155:HY$155,  MonthlyCashflow!BQ$189:HY$189)*$D$10</f>
        <v>0</v>
      </c>
      <c r="BQ88" s="576">
        <f>_xlfn.XLOOKUP(BQ56, MonthlyCashflow!BR$155:HZ$155,  MonthlyCashflow!BR$189:HZ$189)*$D$10</f>
        <v>0</v>
      </c>
      <c r="BR88" s="576">
        <f>_xlfn.XLOOKUP(BR56, MonthlyCashflow!BS$155:IA$155,  MonthlyCashflow!BS$189:IA$189)*$D$10</f>
        <v>0</v>
      </c>
      <c r="BS88" s="576">
        <f>_xlfn.XLOOKUP(BS56, MonthlyCashflow!BT$155:IB$155,  MonthlyCashflow!BT$189:IB$189)*$D$10</f>
        <v>0</v>
      </c>
      <c r="BT88" s="576">
        <f>_xlfn.XLOOKUP(BT56, MonthlyCashflow!BU$155:IC$155,  MonthlyCashflow!BU$189:IC$189)*$D$10</f>
        <v>0</v>
      </c>
      <c r="BU88" s="576">
        <f>_xlfn.XLOOKUP(BU56, MonthlyCashflow!BV$155:ID$155,  MonthlyCashflow!BV$189:ID$189)*$D$10</f>
        <v>0</v>
      </c>
      <c r="BV88" s="576">
        <f>_xlfn.XLOOKUP(BV56, MonthlyCashflow!BW$155:IE$155,  MonthlyCashflow!BW$189:IE$189)*$D$10</f>
        <v>0</v>
      </c>
      <c r="BW88" s="576">
        <f>_xlfn.XLOOKUP(BW56, MonthlyCashflow!BX$155:IF$155,  MonthlyCashflow!BX$189:IF$189)*$D$10</f>
        <v>0</v>
      </c>
      <c r="BX88" s="576">
        <f>_xlfn.XLOOKUP(BX56, MonthlyCashflow!BY$155:IG$155,  MonthlyCashflow!BY$189:IG$189)*$D$10</f>
        <v>0</v>
      </c>
      <c r="BY88" s="576">
        <f>_xlfn.XLOOKUP(BY56, MonthlyCashflow!BZ$155:IH$155,  MonthlyCashflow!BZ$189:IH$189)*$D$10</f>
        <v>0</v>
      </c>
      <c r="BZ88" s="576">
        <f>_xlfn.XLOOKUP(BZ56, MonthlyCashflow!CA$155:II$155,  MonthlyCashflow!CA$189:II$189)*$D$10</f>
        <v>0</v>
      </c>
      <c r="CA88" s="576">
        <f>_xlfn.XLOOKUP(CA56, MonthlyCashflow!CB$155:IJ$155,  MonthlyCashflow!CB$189:IJ$189)*$D$10</f>
        <v>0</v>
      </c>
      <c r="CB88" s="576">
        <f>_xlfn.XLOOKUP(CB56, MonthlyCashflow!CC$155:IK$155,  MonthlyCashflow!CC$189:IK$189)*$D$10</f>
        <v>0</v>
      </c>
      <c r="CC88" s="576">
        <f>_xlfn.XLOOKUP(CC56, MonthlyCashflow!CD$155:IL$155,  MonthlyCashflow!CD$189:IL$189)*$D$10</f>
        <v>0</v>
      </c>
      <c r="CD88" s="576">
        <f>_xlfn.XLOOKUP(CD56, MonthlyCashflow!CE$155:IM$155,  MonthlyCashflow!CE$189:IM$189)*$D$10</f>
        <v>0</v>
      </c>
      <c r="CE88" s="576">
        <f>_xlfn.XLOOKUP(CE56, MonthlyCashflow!CF$155:IN$155,  MonthlyCashflow!CF$189:IN$189)*$D$10</f>
        <v>0</v>
      </c>
      <c r="CF88" s="576">
        <f>_xlfn.XLOOKUP(CF56, MonthlyCashflow!CG$155:IO$155,  MonthlyCashflow!CG$189:IO$189)*$D$10</f>
        <v>0</v>
      </c>
      <c r="CG88" s="576">
        <f>_xlfn.XLOOKUP(CG56, MonthlyCashflow!CH$155:IP$155,  MonthlyCashflow!CH$189:IP$189)*$D$10</f>
        <v>0</v>
      </c>
      <c r="CH88" s="576">
        <f>_xlfn.XLOOKUP(CH56, MonthlyCashflow!CI$155:IQ$155,  MonthlyCashflow!CI$189:IQ$189)*$D$10</f>
        <v>0</v>
      </c>
      <c r="CI88" s="576">
        <f>_xlfn.XLOOKUP(CI56, MonthlyCashflow!CJ$155:IR$155,  MonthlyCashflow!CJ$189:IR$189)*$D$10</f>
        <v>0</v>
      </c>
      <c r="CJ88" s="576">
        <f>_xlfn.XLOOKUP(CJ56, MonthlyCashflow!CK$155:IS$155,  MonthlyCashflow!CK$189:IS$189)*$D$10</f>
        <v>0</v>
      </c>
      <c r="CK88" s="576">
        <f>_xlfn.XLOOKUP(CK56, MonthlyCashflow!CL$155:IT$155,  MonthlyCashflow!CL$189:IT$189)*$D$10</f>
        <v>0</v>
      </c>
      <c r="CL88" s="576">
        <f>_xlfn.XLOOKUP(CL56, MonthlyCashflow!CM$155:IU$155,  MonthlyCashflow!CM$189:IU$189)*$D$10</f>
        <v>0</v>
      </c>
      <c r="CM88" s="576">
        <f>_xlfn.XLOOKUP(CM56, MonthlyCashflow!CN$155:IV$155,  MonthlyCashflow!CN$189:IV$189)*$D$10</f>
        <v>0</v>
      </c>
      <c r="CN88" s="576">
        <f>_xlfn.XLOOKUP(CN56, MonthlyCashflow!CO$155:IW$155,  MonthlyCashflow!CO$189:IW$189)*$D$10</f>
        <v>0</v>
      </c>
      <c r="CO88" s="576">
        <f>_xlfn.XLOOKUP(CO56, MonthlyCashflow!CP$155:IX$155,  MonthlyCashflow!CP$189:IX$189)*$D$10</f>
        <v>0</v>
      </c>
      <c r="CP88" s="576">
        <f>_xlfn.XLOOKUP(CP56, MonthlyCashflow!CQ$155:IY$155,  MonthlyCashflow!CQ$189:IY$189)*$D$10</f>
        <v>0</v>
      </c>
      <c r="CQ88" s="576">
        <f>_xlfn.XLOOKUP(CQ56, MonthlyCashflow!CR$155:IZ$155,  MonthlyCashflow!CR$189:IZ$189)*$D$10</f>
        <v>0</v>
      </c>
      <c r="CR88" s="576">
        <f>_xlfn.XLOOKUP(CR56, MonthlyCashflow!CS$155:JA$155,  MonthlyCashflow!CS$189:JA$189)*$D$10</f>
        <v>0</v>
      </c>
      <c r="CS88" s="576">
        <f>_xlfn.XLOOKUP(CS56, MonthlyCashflow!CT$155:JB$155,  MonthlyCashflow!CT$189:JB$189)*$D$10</f>
        <v>0</v>
      </c>
      <c r="CT88" s="576">
        <f>_xlfn.XLOOKUP(CT56, MonthlyCashflow!CU$155:JC$155,  MonthlyCashflow!CU$189:JC$189)*$D$10</f>
        <v>0</v>
      </c>
      <c r="CU88" s="576">
        <f>_xlfn.XLOOKUP(CU56, MonthlyCashflow!CV$155:JD$155,  MonthlyCashflow!CV$189:JD$189)*$D$10</f>
        <v>0</v>
      </c>
      <c r="CV88" s="576">
        <f>_xlfn.XLOOKUP(CV56, MonthlyCashflow!CW$155:JE$155,  MonthlyCashflow!CW$189:JE$189)*$D$10</f>
        <v>0</v>
      </c>
      <c r="CW88" s="576">
        <f>_xlfn.XLOOKUP(CW56, MonthlyCashflow!CX$155:JF$155,  MonthlyCashflow!CX$189:JF$189)*$D$10</f>
        <v>0</v>
      </c>
      <c r="CX88" s="576">
        <f>_xlfn.XLOOKUP(CX56, MonthlyCashflow!CY$155:JG$155,  MonthlyCashflow!CY$189:JG$189)*$D$10</f>
        <v>0</v>
      </c>
      <c r="CY88" s="576">
        <f>_xlfn.XLOOKUP(CY56, MonthlyCashflow!CZ$155:JH$155,  MonthlyCashflow!CZ$189:JH$189)*$D$10</f>
        <v>0</v>
      </c>
      <c r="CZ88" s="577">
        <f>_xlfn.XLOOKUP(CZ56, MonthlyCashflow!DA$155:JI$155,  MonthlyCashflow!DA$189:JI$189)*$D$10</f>
        <v>0</v>
      </c>
    </row>
    <row r="89" spans="2:104" x14ac:dyDescent="0.3">
      <c r="B89" s="38" t="s">
        <v>72</v>
      </c>
      <c r="C89" s="193"/>
      <c r="D89" s="576">
        <f t="shared" si="33"/>
        <v>0.86579420400000062</v>
      </c>
      <c r="E89" s="576"/>
      <c r="F89" s="576">
        <f>_xlfn.XLOOKUP(F56, MonthlyCashflow!G$155:FO$155,  MonthlyCashflow!G$190:FO$190)*$D$10</f>
        <v>1.5189372E-2</v>
      </c>
      <c r="G89" s="576">
        <f>_xlfn.XLOOKUP(G56, MonthlyCashflow!H$155:FP$155,  MonthlyCashflow!H$190:FP$190)*$D$10</f>
        <v>1.5189372E-2</v>
      </c>
      <c r="H89" s="576">
        <f>_xlfn.XLOOKUP(H56, MonthlyCashflow!I$155:FQ$155,  MonthlyCashflow!I$190:FQ$190)*$D$10</f>
        <v>1.5189372E-2</v>
      </c>
      <c r="I89" s="576">
        <f>_xlfn.XLOOKUP(I56, MonthlyCashflow!J$155:FR$155,  MonthlyCashflow!J$190:FR$190)*$D$10</f>
        <v>1.5189372E-2</v>
      </c>
      <c r="J89" s="576">
        <f>_xlfn.XLOOKUP(J56, MonthlyCashflow!K$155:FS$155,  MonthlyCashflow!K$190:FS$190)*$D$10</f>
        <v>1.5189372E-2</v>
      </c>
      <c r="K89" s="576">
        <f>_xlfn.XLOOKUP(K56, MonthlyCashflow!L$155:FT$155,  MonthlyCashflow!L$190:FT$190)*$D$10</f>
        <v>1.5189372E-2</v>
      </c>
      <c r="L89" s="576">
        <f>_xlfn.XLOOKUP(L56, MonthlyCashflow!M$155:FU$155,  MonthlyCashflow!M$190:FU$190)*$D$10</f>
        <v>1.5189372E-2</v>
      </c>
      <c r="M89" s="576">
        <f>_xlfn.XLOOKUP(M56, MonthlyCashflow!N$155:FV$155,  MonthlyCashflow!N$190:FV$190)*$D$10</f>
        <v>1.5189372E-2</v>
      </c>
      <c r="N89" s="576">
        <f>_xlfn.XLOOKUP(N56, MonthlyCashflow!O$155:FW$155,  MonthlyCashflow!O$190:FW$190)*$D$10</f>
        <v>1.5189372E-2</v>
      </c>
      <c r="O89" s="576">
        <f>_xlfn.XLOOKUP(O56, MonthlyCashflow!P$155:FX$155,  MonthlyCashflow!P$190:FX$190)*$D$10</f>
        <v>1.5189372E-2</v>
      </c>
      <c r="P89" s="576">
        <f>_xlfn.XLOOKUP(P56, MonthlyCashflow!Q$155:FY$155,  MonthlyCashflow!Q$190:FY$190)*$D$10</f>
        <v>1.5189372E-2</v>
      </c>
      <c r="Q89" s="576">
        <f>_xlfn.XLOOKUP(Q56, MonthlyCashflow!R$155:FZ$155,  MonthlyCashflow!R$190:FZ$190)*$D$10</f>
        <v>1.5189372E-2</v>
      </c>
      <c r="R89" s="576">
        <f>_xlfn.XLOOKUP(R56, MonthlyCashflow!S$155:GA$155,  MonthlyCashflow!S$190:GA$190)*$D$10</f>
        <v>1.5189372E-2</v>
      </c>
      <c r="S89" s="576">
        <f>_xlfn.XLOOKUP(S56, MonthlyCashflow!T$155:GB$155,  MonthlyCashflow!T$190:GB$190)*$D$10</f>
        <v>1.5189372E-2</v>
      </c>
      <c r="T89" s="576">
        <f>_xlfn.XLOOKUP(T56, MonthlyCashflow!U$155:GC$155,  MonthlyCashflow!U$190:GC$190)*$D$10</f>
        <v>1.5189372E-2</v>
      </c>
      <c r="U89" s="576">
        <f>_xlfn.XLOOKUP(U56, MonthlyCashflow!V$155:GD$155,  MonthlyCashflow!V$190:GD$190)*$D$10</f>
        <v>1.5189372E-2</v>
      </c>
      <c r="V89" s="576">
        <f>_xlfn.XLOOKUP(V56, MonthlyCashflow!W$155:GE$155,  MonthlyCashflow!W$190:GE$190)*$D$10</f>
        <v>1.5189372E-2</v>
      </c>
      <c r="W89" s="576">
        <f>_xlfn.XLOOKUP(W56, MonthlyCashflow!X$155:GF$155,  MonthlyCashflow!X$190:GF$190)*$D$10</f>
        <v>1.5189372E-2</v>
      </c>
      <c r="X89" s="576">
        <f>_xlfn.XLOOKUP(X56, MonthlyCashflow!Y$155:GG$155,  MonthlyCashflow!Y$190:GG$190)*$D$10</f>
        <v>1.5189372E-2</v>
      </c>
      <c r="Y89" s="576">
        <f>_xlfn.XLOOKUP(Y56, MonthlyCashflow!Z$155:GH$155,  MonthlyCashflow!Z$190:GH$190)*$D$10</f>
        <v>1.5189372E-2</v>
      </c>
      <c r="Z89" s="576">
        <f>_xlfn.XLOOKUP(Z56, MonthlyCashflow!AA$155:GI$155,  MonthlyCashflow!AA$190:GI$190)*$D$10</f>
        <v>1.5189372E-2</v>
      </c>
      <c r="AA89" s="576">
        <f>_xlfn.XLOOKUP(AA56, MonthlyCashflow!AB$155:GJ$155,  MonthlyCashflow!AB$190:GJ$190)*$D$10</f>
        <v>1.5189372E-2</v>
      </c>
      <c r="AB89" s="576">
        <f>_xlfn.XLOOKUP(AB56, MonthlyCashflow!AC$155:GK$155,  MonthlyCashflow!AC$190:GK$190)*$D$10</f>
        <v>1.5189372E-2</v>
      </c>
      <c r="AC89" s="576">
        <f>_xlfn.XLOOKUP(AC56, MonthlyCashflow!AD$155:GL$155,  MonthlyCashflow!AD$190:GL$190)*$D$10</f>
        <v>1.5189372E-2</v>
      </c>
      <c r="AD89" s="576">
        <f>_xlfn.XLOOKUP(AD56, MonthlyCashflow!AE$155:GM$155,  MonthlyCashflow!AE$190:GM$190)*$D$10</f>
        <v>1.5189372E-2</v>
      </c>
      <c r="AE89" s="576">
        <f>_xlfn.XLOOKUP(AE56, MonthlyCashflow!AF$155:GN$155,  MonthlyCashflow!AF$190:GN$190)*$D$10</f>
        <v>1.5189372E-2</v>
      </c>
      <c r="AF89" s="576">
        <f>_xlfn.XLOOKUP(AF56, MonthlyCashflow!AG$155:GO$155,  MonthlyCashflow!AG$190:GO$190)*$D$10</f>
        <v>1.5189372E-2</v>
      </c>
      <c r="AG89" s="576">
        <f>_xlfn.XLOOKUP(AG56, MonthlyCashflow!AH$155:GP$155,  MonthlyCashflow!AH$190:GP$190)*$D$10</f>
        <v>1.5189372E-2</v>
      </c>
      <c r="AH89" s="576">
        <f>_xlfn.XLOOKUP(AH56, MonthlyCashflow!AI$155:GQ$155,  MonthlyCashflow!AI$190:GQ$190)*$D$10</f>
        <v>1.5189372E-2</v>
      </c>
      <c r="AI89" s="576">
        <f>_xlfn.XLOOKUP(AI56, MonthlyCashflow!AJ$155:GR$155,  MonthlyCashflow!AJ$190:GR$190)*$D$10</f>
        <v>1.5189372E-2</v>
      </c>
      <c r="AJ89" s="576">
        <f>_xlfn.XLOOKUP(AJ56, MonthlyCashflow!AK$155:GS$155,  MonthlyCashflow!AK$190:GS$190)*$D$10</f>
        <v>1.5189372E-2</v>
      </c>
      <c r="AK89" s="576">
        <f>_xlfn.XLOOKUP(AK56, MonthlyCashflow!AL$155:GT$155,  MonthlyCashflow!AL$190:GT$190)*$D$10</f>
        <v>1.5189372E-2</v>
      </c>
      <c r="AL89" s="576">
        <f>_xlfn.XLOOKUP(AL56, MonthlyCashflow!AM$155:GU$155,  MonthlyCashflow!AM$190:GU$190)*$D$10</f>
        <v>1.5189372E-2</v>
      </c>
      <c r="AM89" s="576">
        <f>_xlfn.XLOOKUP(AM56, MonthlyCashflow!AN$155:GV$155,  MonthlyCashflow!AN$190:GV$190)*$D$10</f>
        <v>1.5189372E-2</v>
      </c>
      <c r="AN89" s="576">
        <f>_xlfn.XLOOKUP(AN56, MonthlyCashflow!AO$155:GW$155,  MonthlyCashflow!AO$190:GW$190)*$D$10</f>
        <v>1.5189372E-2</v>
      </c>
      <c r="AO89" s="576">
        <f>_xlfn.XLOOKUP(AO56, MonthlyCashflow!AP$155:GX$155,  MonthlyCashflow!AP$190:GX$190)*$D$10</f>
        <v>1.5189372E-2</v>
      </c>
      <c r="AP89" s="576">
        <f>_xlfn.XLOOKUP(AP56, MonthlyCashflow!AQ$155:GY$155,  MonthlyCashflow!AQ$190:GY$190)*$D$10</f>
        <v>1.5189372E-2</v>
      </c>
      <c r="AQ89" s="576">
        <f>_xlfn.XLOOKUP(AQ56, MonthlyCashflow!AR$155:GZ$155,  MonthlyCashflow!AR$190:GZ$190)*$D$10</f>
        <v>1.5189372E-2</v>
      </c>
      <c r="AR89" s="576">
        <f>_xlfn.XLOOKUP(AR56, MonthlyCashflow!AS$155:HA$155,  MonthlyCashflow!AS$190:HA$190)*$D$10</f>
        <v>1.5189372E-2</v>
      </c>
      <c r="AS89" s="576">
        <f>_xlfn.XLOOKUP(AS56, MonthlyCashflow!AT$155:HB$155,  MonthlyCashflow!AT$190:HB$190)*$D$10</f>
        <v>1.5189372E-2</v>
      </c>
      <c r="AT89" s="576">
        <f>_xlfn.XLOOKUP(AT56, MonthlyCashflow!AU$155:HC$155,  MonthlyCashflow!AU$190:HC$190)*$D$10</f>
        <v>1.5189372E-2</v>
      </c>
      <c r="AU89" s="576">
        <f>_xlfn.XLOOKUP(AU56, MonthlyCashflow!AV$155:HD$155,  MonthlyCashflow!AV$190:HD$190)*$D$10</f>
        <v>1.5189372E-2</v>
      </c>
      <c r="AV89" s="576">
        <f>_xlfn.XLOOKUP(AV56, MonthlyCashflow!AW$155:HE$155,  MonthlyCashflow!AW$190:HE$190)*$D$10</f>
        <v>1.5189372E-2</v>
      </c>
      <c r="AW89" s="576">
        <f>_xlfn.XLOOKUP(AW56, MonthlyCashflow!AX$155:HF$155,  MonthlyCashflow!AX$190:HF$190)*$D$10</f>
        <v>1.5189372E-2</v>
      </c>
      <c r="AX89" s="576">
        <f>_xlfn.XLOOKUP(AX56, MonthlyCashflow!AY$155:HG$155,  MonthlyCashflow!AY$190:HG$190)*$D$10</f>
        <v>1.5189372E-2</v>
      </c>
      <c r="AY89" s="576">
        <f>_xlfn.XLOOKUP(AY56, MonthlyCashflow!AZ$155:HH$155,  MonthlyCashflow!AZ$190:HH$190)*$D$10</f>
        <v>1.5189372E-2</v>
      </c>
      <c r="AZ89" s="576">
        <f>_xlfn.XLOOKUP(AZ56, MonthlyCashflow!BA$155:HI$155,  MonthlyCashflow!BA$190:HI$190)*$D$10</f>
        <v>1.5189372E-2</v>
      </c>
      <c r="BA89" s="576">
        <f>_xlfn.XLOOKUP(BA56, MonthlyCashflow!BB$155:HJ$155,  MonthlyCashflow!BB$190:HJ$190)*$D$10</f>
        <v>1.5189372E-2</v>
      </c>
      <c r="BB89" s="576">
        <f>_xlfn.XLOOKUP(BB56, MonthlyCashflow!BC$155:HK$155,  MonthlyCashflow!BC$190:HK$190)*$D$10</f>
        <v>1.5189372E-2</v>
      </c>
      <c r="BC89" s="576">
        <f>_xlfn.XLOOKUP(BC56, MonthlyCashflow!BD$155:HL$155,  MonthlyCashflow!BD$190:HL$190)*$D$10</f>
        <v>1.5189372E-2</v>
      </c>
      <c r="BD89" s="576">
        <f>_xlfn.XLOOKUP(BD56, MonthlyCashflow!BE$155:HM$155,  MonthlyCashflow!BE$190:HM$190)*$D$10</f>
        <v>1.5189372E-2</v>
      </c>
      <c r="BE89" s="576">
        <f>_xlfn.XLOOKUP(BE56, MonthlyCashflow!BF$155:HN$155,  MonthlyCashflow!BF$190:HN$190)*$D$10</f>
        <v>1.5189372E-2</v>
      </c>
      <c r="BF89" s="576">
        <f>_xlfn.XLOOKUP(BF56, MonthlyCashflow!BG$155:HO$155,  MonthlyCashflow!BG$190:HO$190)*$D$10</f>
        <v>1.5189372E-2</v>
      </c>
      <c r="BG89" s="576">
        <f>_xlfn.XLOOKUP(BG56, MonthlyCashflow!BH$155:HP$155,  MonthlyCashflow!BH$190:HP$190)*$D$10</f>
        <v>1.5189372E-2</v>
      </c>
      <c r="BH89" s="576">
        <f>_xlfn.XLOOKUP(BH56, MonthlyCashflow!BI$155:HQ$155,  MonthlyCashflow!BI$190:HQ$190)*$D$10</f>
        <v>1.5189372E-2</v>
      </c>
      <c r="BI89" s="576">
        <f>_xlfn.XLOOKUP(BI56, MonthlyCashflow!BJ$155:HR$155,  MonthlyCashflow!BJ$190:HR$190)*$D$10</f>
        <v>1.5189372E-2</v>
      </c>
      <c r="BJ89" s="576">
        <f>_xlfn.XLOOKUP(BJ56, MonthlyCashflow!BK$155:HS$155,  MonthlyCashflow!BK$190:HS$190)*$D$10</f>
        <v>1.5189372E-2</v>
      </c>
      <c r="BK89" s="576">
        <f>_xlfn.XLOOKUP(BK56, MonthlyCashflow!BL$155:HT$155,  MonthlyCashflow!BL$190:HT$190)*$D$10</f>
        <v>0</v>
      </c>
      <c r="BL89" s="576">
        <f>_xlfn.XLOOKUP(BL56, MonthlyCashflow!BM$155:HU$155,  MonthlyCashflow!BM$190:HU$190)*$D$10</f>
        <v>0</v>
      </c>
      <c r="BM89" s="576">
        <f>_xlfn.XLOOKUP(BM56, MonthlyCashflow!BN$155:HV$155,  MonthlyCashflow!BN$190:HV$190)*$D$10</f>
        <v>0</v>
      </c>
      <c r="BN89" s="576">
        <f>_xlfn.XLOOKUP(BN56, MonthlyCashflow!BO$155:HW$155,  MonthlyCashflow!BO$190:HW$190)*$D$10</f>
        <v>0</v>
      </c>
      <c r="BO89" s="576">
        <f>_xlfn.XLOOKUP(BO56, MonthlyCashflow!BP$155:HX$155,  MonthlyCashflow!BP$190:HX$190)*$D$10</f>
        <v>0</v>
      </c>
      <c r="BP89" s="576">
        <f>_xlfn.XLOOKUP(BP56, MonthlyCashflow!BQ$155:HY$155,  MonthlyCashflow!BQ$190:HY$190)*$D$10</f>
        <v>0</v>
      </c>
      <c r="BQ89" s="576">
        <f>_xlfn.XLOOKUP(BQ56, MonthlyCashflow!BR$155:HZ$155,  MonthlyCashflow!BR$190:HZ$190)*$D$10</f>
        <v>0</v>
      </c>
      <c r="BR89" s="576">
        <f>_xlfn.XLOOKUP(BR56, MonthlyCashflow!BS$155:IA$155,  MonthlyCashflow!BS$190:IA$190)*$D$10</f>
        <v>0</v>
      </c>
      <c r="BS89" s="576">
        <f>_xlfn.XLOOKUP(BS56, MonthlyCashflow!BT$155:IB$155,  MonthlyCashflow!BT$190:IB$190)*$D$10</f>
        <v>0</v>
      </c>
      <c r="BT89" s="576">
        <f>_xlfn.XLOOKUP(BT56, MonthlyCashflow!BU$155:IC$155,  MonthlyCashflow!BU$190:IC$190)*$D$10</f>
        <v>0</v>
      </c>
      <c r="BU89" s="576">
        <f>_xlfn.XLOOKUP(BU56, MonthlyCashflow!BV$155:ID$155,  MonthlyCashflow!BV$190:ID$190)*$D$10</f>
        <v>0</v>
      </c>
      <c r="BV89" s="576">
        <f>_xlfn.XLOOKUP(BV56, MonthlyCashflow!BW$155:IE$155,  MonthlyCashflow!BW$190:IE$190)*$D$10</f>
        <v>0</v>
      </c>
      <c r="BW89" s="576">
        <f>_xlfn.XLOOKUP(BW56, MonthlyCashflow!BX$155:IF$155,  MonthlyCashflow!BX$190:IF$190)*$D$10</f>
        <v>0</v>
      </c>
      <c r="BX89" s="576">
        <f>_xlfn.XLOOKUP(BX56, MonthlyCashflow!BY$155:IG$155,  MonthlyCashflow!BY$190:IG$190)*$D$10</f>
        <v>0</v>
      </c>
      <c r="BY89" s="576">
        <f>_xlfn.XLOOKUP(BY56, MonthlyCashflow!BZ$155:IH$155,  MonthlyCashflow!BZ$190:IH$190)*$D$10</f>
        <v>0</v>
      </c>
      <c r="BZ89" s="576">
        <f>_xlfn.XLOOKUP(BZ56, MonthlyCashflow!CA$155:II$155,  MonthlyCashflow!CA$190:II$190)*$D$10</f>
        <v>0</v>
      </c>
      <c r="CA89" s="576">
        <f>_xlfn.XLOOKUP(CA56, MonthlyCashflow!CB$155:IJ$155,  MonthlyCashflow!CB$190:IJ$190)*$D$10</f>
        <v>0</v>
      </c>
      <c r="CB89" s="576">
        <f>_xlfn.XLOOKUP(CB56, MonthlyCashflow!CC$155:IK$155,  MonthlyCashflow!CC$190:IK$190)*$D$10</f>
        <v>0</v>
      </c>
      <c r="CC89" s="576">
        <f>_xlfn.XLOOKUP(CC56, MonthlyCashflow!CD$155:IL$155,  MonthlyCashflow!CD$190:IL$190)*$D$10</f>
        <v>0</v>
      </c>
      <c r="CD89" s="576">
        <f>_xlfn.XLOOKUP(CD56, MonthlyCashflow!CE$155:IM$155,  MonthlyCashflow!CE$190:IM$190)*$D$10</f>
        <v>0</v>
      </c>
      <c r="CE89" s="576">
        <f>_xlfn.XLOOKUP(CE56, MonthlyCashflow!CF$155:IN$155,  MonthlyCashflow!CF$190:IN$190)*$D$10</f>
        <v>0</v>
      </c>
      <c r="CF89" s="576">
        <f>_xlfn.XLOOKUP(CF56, MonthlyCashflow!CG$155:IO$155,  MonthlyCashflow!CG$190:IO$190)*$D$10</f>
        <v>0</v>
      </c>
      <c r="CG89" s="576">
        <f>_xlfn.XLOOKUP(CG56, MonthlyCashflow!CH$155:IP$155,  MonthlyCashflow!CH$190:IP$190)*$D$10</f>
        <v>0</v>
      </c>
      <c r="CH89" s="576">
        <f>_xlfn.XLOOKUP(CH56, MonthlyCashflow!CI$155:IQ$155,  MonthlyCashflow!CI$190:IQ$190)*$D$10</f>
        <v>0</v>
      </c>
      <c r="CI89" s="576">
        <f>_xlfn.XLOOKUP(CI56, MonthlyCashflow!CJ$155:IR$155,  MonthlyCashflow!CJ$190:IR$190)*$D$10</f>
        <v>0</v>
      </c>
      <c r="CJ89" s="576">
        <f>_xlfn.XLOOKUP(CJ56, MonthlyCashflow!CK$155:IS$155,  MonthlyCashflow!CK$190:IS$190)*$D$10</f>
        <v>0</v>
      </c>
      <c r="CK89" s="576">
        <f>_xlfn.XLOOKUP(CK56, MonthlyCashflow!CL$155:IT$155,  MonthlyCashflow!CL$190:IT$190)*$D$10</f>
        <v>0</v>
      </c>
      <c r="CL89" s="576">
        <f>_xlfn.XLOOKUP(CL56, MonthlyCashflow!CM$155:IU$155,  MonthlyCashflow!CM$190:IU$190)*$D$10</f>
        <v>0</v>
      </c>
      <c r="CM89" s="576">
        <f>_xlfn.XLOOKUP(CM56, MonthlyCashflow!CN$155:IV$155,  MonthlyCashflow!CN$190:IV$190)*$D$10</f>
        <v>0</v>
      </c>
      <c r="CN89" s="576">
        <f>_xlfn.XLOOKUP(CN56, MonthlyCashflow!CO$155:IW$155,  MonthlyCashflow!CO$190:IW$190)*$D$10</f>
        <v>0</v>
      </c>
      <c r="CO89" s="576">
        <f>_xlfn.XLOOKUP(CO56, MonthlyCashflow!CP$155:IX$155,  MonthlyCashflow!CP$190:IX$190)*$D$10</f>
        <v>0</v>
      </c>
      <c r="CP89" s="576">
        <f>_xlfn.XLOOKUP(CP56, MonthlyCashflow!CQ$155:IY$155,  MonthlyCashflow!CQ$190:IY$190)*$D$10</f>
        <v>0</v>
      </c>
      <c r="CQ89" s="576">
        <f>_xlfn.XLOOKUP(CQ56, MonthlyCashflow!CR$155:IZ$155,  MonthlyCashflow!CR$190:IZ$190)*$D$10</f>
        <v>0</v>
      </c>
      <c r="CR89" s="576">
        <f>_xlfn.XLOOKUP(CR56, MonthlyCashflow!CS$155:JA$155,  MonthlyCashflow!CS$190:JA$190)*$D$10</f>
        <v>0</v>
      </c>
      <c r="CS89" s="576">
        <f>_xlfn.XLOOKUP(CS56, MonthlyCashflow!CT$155:JB$155,  MonthlyCashflow!CT$190:JB$190)*$D$10</f>
        <v>0</v>
      </c>
      <c r="CT89" s="576">
        <f>_xlfn.XLOOKUP(CT56, MonthlyCashflow!CU$155:JC$155,  MonthlyCashflow!CU$190:JC$190)*$D$10</f>
        <v>0</v>
      </c>
      <c r="CU89" s="576">
        <f>_xlfn.XLOOKUP(CU56, MonthlyCashflow!CV$155:JD$155,  MonthlyCashflow!CV$190:JD$190)*$D$10</f>
        <v>0</v>
      </c>
      <c r="CV89" s="576">
        <f>_xlfn.XLOOKUP(CV56, MonthlyCashflow!CW$155:JE$155,  MonthlyCashflow!CW$190:JE$190)*$D$10</f>
        <v>0</v>
      </c>
      <c r="CW89" s="576">
        <f>_xlfn.XLOOKUP(CW56, MonthlyCashflow!CX$155:JF$155,  MonthlyCashflow!CX$190:JF$190)*$D$10</f>
        <v>0</v>
      </c>
      <c r="CX89" s="576">
        <f>_xlfn.XLOOKUP(CX56, MonthlyCashflow!CY$155:JG$155,  MonthlyCashflow!CY$190:JG$190)*$D$10</f>
        <v>0</v>
      </c>
      <c r="CY89" s="576">
        <f>_xlfn.XLOOKUP(CY56, MonthlyCashflow!CZ$155:JH$155,  MonthlyCashflow!CZ$190:JH$190)*$D$10</f>
        <v>0</v>
      </c>
      <c r="CZ89" s="577">
        <f>_xlfn.XLOOKUP(CZ56, MonthlyCashflow!DA$155:JI$155,  MonthlyCashflow!DA$190:JI$190)*$D$10</f>
        <v>0</v>
      </c>
    </row>
    <row r="90" spans="2:104" x14ac:dyDescent="0.3">
      <c r="B90" s="38" t="s">
        <v>189</v>
      </c>
      <c r="C90" s="193"/>
      <c r="D90" s="576">
        <f t="shared" si="33"/>
        <v>8.1879030753074389</v>
      </c>
      <c r="E90" s="576"/>
      <c r="F90" s="576">
        <f>_xlfn.XLOOKUP(F56, MonthlyCashflow!G$155:FO$155,  MonthlyCashflow!G$191:FO$191)*$D$10</f>
        <v>0.1436474223738147</v>
      </c>
      <c r="G90" s="576">
        <f>_xlfn.XLOOKUP(G56, MonthlyCashflow!H$155:FP$155,  MonthlyCashflow!H$191:FP$191)*$D$10</f>
        <v>0.1436474223738147</v>
      </c>
      <c r="H90" s="576">
        <f>_xlfn.XLOOKUP(H56, MonthlyCashflow!I$155:FQ$155,  MonthlyCashflow!I$191:FQ$191)*$D$10</f>
        <v>0.1436474223738147</v>
      </c>
      <c r="I90" s="576">
        <f>_xlfn.XLOOKUP(I56, MonthlyCashflow!J$155:FR$155,  MonthlyCashflow!J$191:FR$191)*$D$10</f>
        <v>0.1436474223738147</v>
      </c>
      <c r="J90" s="576">
        <f>_xlfn.XLOOKUP(J56, MonthlyCashflow!K$155:FS$155,  MonthlyCashflow!K$191:FS$191)*$D$10</f>
        <v>0.1436474223738147</v>
      </c>
      <c r="K90" s="576">
        <f>_xlfn.XLOOKUP(K56, MonthlyCashflow!L$155:FT$155,  MonthlyCashflow!L$191:FT$191)*$D$10</f>
        <v>0.1436474223738147</v>
      </c>
      <c r="L90" s="576">
        <f>_xlfn.XLOOKUP(L56, MonthlyCashflow!M$155:FU$155,  MonthlyCashflow!M$191:FU$191)*$D$10</f>
        <v>0.1436474223738147</v>
      </c>
      <c r="M90" s="576">
        <f>_xlfn.XLOOKUP(M56, MonthlyCashflow!N$155:FV$155,  MonthlyCashflow!N$191:FV$191)*$D$10</f>
        <v>0.1436474223738147</v>
      </c>
      <c r="N90" s="576">
        <f>_xlfn.XLOOKUP(N56, MonthlyCashflow!O$155:FW$155,  MonthlyCashflow!O$191:FW$191)*$D$10</f>
        <v>0.1436474223738147</v>
      </c>
      <c r="O90" s="576">
        <f>_xlfn.XLOOKUP(O56, MonthlyCashflow!P$155:FX$155,  MonthlyCashflow!P$191:FX$191)*$D$10</f>
        <v>0.1436474223738147</v>
      </c>
      <c r="P90" s="576">
        <f>_xlfn.XLOOKUP(P56, MonthlyCashflow!Q$155:FY$155,  MonthlyCashflow!Q$191:FY$191)*$D$10</f>
        <v>0.1436474223738147</v>
      </c>
      <c r="Q90" s="576">
        <f>_xlfn.XLOOKUP(Q56, MonthlyCashflow!R$155:FZ$155,  MonthlyCashflow!R$191:FZ$191)*$D$10</f>
        <v>0.1436474223738147</v>
      </c>
      <c r="R90" s="576">
        <f>_xlfn.XLOOKUP(R56, MonthlyCashflow!S$155:GA$155,  MonthlyCashflow!S$191:GA$191)*$D$10</f>
        <v>0.1436474223738147</v>
      </c>
      <c r="S90" s="576">
        <f>_xlfn.XLOOKUP(S56, MonthlyCashflow!T$155:GB$155,  MonthlyCashflow!T$191:GB$191)*$D$10</f>
        <v>0.1436474223738147</v>
      </c>
      <c r="T90" s="576">
        <f>_xlfn.XLOOKUP(T56, MonthlyCashflow!U$155:GC$155,  MonthlyCashflow!U$191:GC$191)*$D$10</f>
        <v>0.1436474223738147</v>
      </c>
      <c r="U90" s="576">
        <f>_xlfn.XLOOKUP(U56, MonthlyCashflow!V$155:GD$155,  MonthlyCashflow!V$191:GD$191)*$D$10</f>
        <v>0.1436474223738147</v>
      </c>
      <c r="V90" s="576">
        <f>_xlfn.XLOOKUP(V56, MonthlyCashflow!W$155:GE$155,  MonthlyCashflow!W$191:GE$191)*$D$10</f>
        <v>0.1436474223738147</v>
      </c>
      <c r="W90" s="576">
        <f>_xlfn.XLOOKUP(W56, MonthlyCashflow!X$155:GF$155,  MonthlyCashflow!X$191:GF$191)*$D$10</f>
        <v>0.1436474223738147</v>
      </c>
      <c r="X90" s="576">
        <f>_xlfn.XLOOKUP(X56, MonthlyCashflow!Y$155:GG$155,  MonthlyCashflow!Y$191:GG$191)*$D$10</f>
        <v>0.1436474223738147</v>
      </c>
      <c r="Y90" s="576">
        <f>_xlfn.XLOOKUP(Y56, MonthlyCashflow!Z$155:GH$155,  MonthlyCashflow!Z$191:GH$191)*$D$10</f>
        <v>0.1436474223738147</v>
      </c>
      <c r="Z90" s="576">
        <f>_xlfn.XLOOKUP(Z56, MonthlyCashflow!AA$155:GI$155,  MonthlyCashflow!AA$191:GI$191)*$D$10</f>
        <v>0.1436474223738147</v>
      </c>
      <c r="AA90" s="576">
        <f>_xlfn.XLOOKUP(AA56, MonthlyCashflow!AB$155:GJ$155,  MonthlyCashflow!AB$191:GJ$191)*$D$10</f>
        <v>0.1436474223738147</v>
      </c>
      <c r="AB90" s="576">
        <f>_xlfn.XLOOKUP(AB56, MonthlyCashflow!AC$155:GK$155,  MonthlyCashflow!AC$191:GK$191)*$D$10</f>
        <v>0.1436474223738147</v>
      </c>
      <c r="AC90" s="576">
        <f>_xlfn.XLOOKUP(AC56, MonthlyCashflow!AD$155:GL$155,  MonthlyCashflow!AD$191:GL$191)*$D$10</f>
        <v>0.1436474223738147</v>
      </c>
      <c r="AD90" s="576">
        <f>_xlfn.XLOOKUP(AD56, MonthlyCashflow!AE$155:GM$155,  MonthlyCashflow!AE$191:GM$191)*$D$10</f>
        <v>0.1436474223738147</v>
      </c>
      <c r="AE90" s="576">
        <f>_xlfn.XLOOKUP(AE56, MonthlyCashflow!AF$155:GN$155,  MonthlyCashflow!AF$191:GN$191)*$D$10</f>
        <v>0.1436474223738147</v>
      </c>
      <c r="AF90" s="576">
        <f>_xlfn.XLOOKUP(AF56, MonthlyCashflow!AG$155:GO$155,  MonthlyCashflow!AG$191:GO$191)*$D$10</f>
        <v>0.1436474223738147</v>
      </c>
      <c r="AG90" s="576">
        <f>_xlfn.XLOOKUP(AG56, MonthlyCashflow!AH$155:GP$155,  MonthlyCashflow!AH$191:GP$191)*$D$10</f>
        <v>0.1436474223738147</v>
      </c>
      <c r="AH90" s="576">
        <f>_xlfn.XLOOKUP(AH56, MonthlyCashflow!AI$155:GQ$155,  MonthlyCashflow!AI$191:GQ$191)*$D$10</f>
        <v>0.1436474223738147</v>
      </c>
      <c r="AI90" s="576">
        <f>_xlfn.XLOOKUP(AI56, MonthlyCashflow!AJ$155:GR$155,  MonthlyCashflow!AJ$191:GR$191)*$D$10</f>
        <v>0.1436474223738147</v>
      </c>
      <c r="AJ90" s="576">
        <f>_xlfn.XLOOKUP(AJ56, MonthlyCashflow!AK$155:GS$155,  MonthlyCashflow!AK$191:GS$191)*$D$10</f>
        <v>0.1436474223738147</v>
      </c>
      <c r="AK90" s="576">
        <f>_xlfn.XLOOKUP(AK56, MonthlyCashflow!AL$155:GT$155,  MonthlyCashflow!AL$191:GT$191)*$D$10</f>
        <v>0.1436474223738147</v>
      </c>
      <c r="AL90" s="576">
        <f>_xlfn.XLOOKUP(AL56, MonthlyCashflow!AM$155:GU$155,  MonthlyCashflow!AM$191:GU$191)*$D$10</f>
        <v>0.1436474223738147</v>
      </c>
      <c r="AM90" s="576">
        <f>_xlfn.XLOOKUP(AM56, MonthlyCashflow!AN$155:GV$155,  MonthlyCashflow!AN$191:GV$191)*$D$10</f>
        <v>0.1436474223738147</v>
      </c>
      <c r="AN90" s="576">
        <f>_xlfn.XLOOKUP(AN56, MonthlyCashflow!AO$155:GW$155,  MonthlyCashflow!AO$191:GW$191)*$D$10</f>
        <v>0.1436474223738147</v>
      </c>
      <c r="AO90" s="576">
        <f>_xlfn.XLOOKUP(AO56, MonthlyCashflow!AP$155:GX$155,  MonthlyCashflow!AP$191:GX$191)*$D$10</f>
        <v>0.1436474223738147</v>
      </c>
      <c r="AP90" s="576">
        <f>_xlfn.XLOOKUP(AP56, MonthlyCashflow!AQ$155:GY$155,  MonthlyCashflow!AQ$191:GY$191)*$D$10</f>
        <v>0.1436474223738147</v>
      </c>
      <c r="AQ90" s="576">
        <f>_xlfn.XLOOKUP(AQ56, MonthlyCashflow!AR$155:GZ$155,  MonthlyCashflow!AR$191:GZ$191)*$D$10</f>
        <v>0.1436474223738147</v>
      </c>
      <c r="AR90" s="576">
        <f>_xlfn.XLOOKUP(AR56, MonthlyCashflow!AS$155:HA$155,  MonthlyCashflow!AS$191:HA$191)*$D$10</f>
        <v>0.1436474223738147</v>
      </c>
      <c r="AS90" s="576">
        <f>_xlfn.XLOOKUP(AS56, MonthlyCashflow!AT$155:HB$155,  MonthlyCashflow!AT$191:HB$191)*$D$10</f>
        <v>0.1436474223738147</v>
      </c>
      <c r="AT90" s="576">
        <f>_xlfn.XLOOKUP(AT56, MonthlyCashflow!AU$155:HC$155,  MonthlyCashflow!AU$191:HC$191)*$D$10</f>
        <v>0.1436474223738147</v>
      </c>
      <c r="AU90" s="576">
        <f>_xlfn.XLOOKUP(AU56, MonthlyCashflow!AV$155:HD$155,  MonthlyCashflow!AV$191:HD$191)*$D$10</f>
        <v>0.1436474223738147</v>
      </c>
      <c r="AV90" s="576">
        <f>_xlfn.XLOOKUP(AV56, MonthlyCashflow!AW$155:HE$155,  MonthlyCashflow!AW$191:HE$191)*$D$10</f>
        <v>0.1436474223738147</v>
      </c>
      <c r="AW90" s="576">
        <f>_xlfn.XLOOKUP(AW56, MonthlyCashflow!AX$155:HF$155,  MonthlyCashflow!AX$191:HF$191)*$D$10</f>
        <v>0.1436474223738147</v>
      </c>
      <c r="AX90" s="576">
        <f>_xlfn.XLOOKUP(AX56, MonthlyCashflow!AY$155:HG$155,  MonthlyCashflow!AY$191:HG$191)*$D$10</f>
        <v>0.1436474223738147</v>
      </c>
      <c r="AY90" s="576">
        <f>_xlfn.XLOOKUP(AY56, MonthlyCashflow!AZ$155:HH$155,  MonthlyCashflow!AZ$191:HH$191)*$D$10</f>
        <v>0.1436474223738147</v>
      </c>
      <c r="AZ90" s="576">
        <f>_xlfn.XLOOKUP(AZ56, MonthlyCashflow!BA$155:HI$155,  MonthlyCashflow!BA$191:HI$191)*$D$10</f>
        <v>0.1436474223738147</v>
      </c>
      <c r="BA90" s="576">
        <f>_xlfn.XLOOKUP(BA56, MonthlyCashflow!BB$155:HJ$155,  MonthlyCashflow!BB$191:HJ$191)*$D$10</f>
        <v>0.1436474223738147</v>
      </c>
      <c r="BB90" s="576">
        <f>_xlfn.XLOOKUP(BB56, MonthlyCashflow!BC$155:HK$155,  MonthlyCashflow!BC$191:HK$191)*$D$10</f>
        <v>0.1436474223738147</v>
      </c>
      <c r="BC90" s="576">
        <f>_xlfn.XLOOKUP(BC56, MonthlyCashflow!BD$155:HL$155,  MonthlyCashflow!BD$191:HL$191)*$D$10</f>
        <v>0.1436474223738147</v>
      </c>
      <c r="BD90" s="576">
        <f>_xlfn.XLOOKUP(BD56, MonthlyCashflow!BE$155:HM$155,  MonthlyCashflow!BE$191:HM$191)*$D$10</f>
        <v>0.1436474223738147</v>
      </c>
      <c r="BE90" s="576">
        <f>_xlfn.XLOOKUP(BE56, MonthlyCashflow!BF$155:HN$155,  MonthlyCashflow!BF$191:HN$191)*$D$10</f>
        <v>0.1436474223738147</v>
      </c>
      <c r="BF90" s="576">
        <f>_xlfn.XLOOKUP(BF56, MonthlyCashflow!BG$155:HO$155,  MonthlyCashflow!BG$191:HO$191)*$D$10</f>
        <v>0.1436474223738147</v>
      </c>
      <c r="BG90" s="576">
        <f>_xlfn.XLOOKUP(BG56, MonthlyCashflow!BH$155:HP$155,  MonthlyCashflow!BH$191:HP$191)*$D$10</f>
        <v>0.1436474223738147</v>
      </c>
      <c r="BH90" s="576">
        <f>_xlfn.XLOOKUP(BH56, MonthlyCashflow!BI$155:HQ$155,  MonthlyCashflow!BI$191:HQ$191)*$D$10</f>
        <v>0.1436474223738147</v>
      </c>
      <c r="BI90" s="576">
        <f>_xlfn.XLOOKUP(BI56, MonthlyCashflow!BJ$155:HR$155,  MonthlyCashflow!BJ$191:HR$191)*$D$10</f>
        <v>0.1436474223738147</v>
      </c>
      <c r="BJ90" s="576">
        <f>_xlfn.XLOOKUP(BJ56, MonthlyCashflow!BK$155:HS$155,  MonthlyCashflow!BK$191:HS$191)*$D$10</f>
        <v>0.1436474223738147</v>
      </c>
      <c r="BK90" s="576">
        <f>_xlfn.XLOOKUP(BK56, MonthlyCashflow!BL$155:HT$155,  MonthlyCashflow!BL$191:HT$191)*$D$10</f>
        <v>0</v>
      </c>
      <c r="BL90" s="576">
        <f>_xlfn.XLOOKUP(BL56, MonthlyCashflow!BM$155:HU$155,  MonthlyCashflow!BM$191:HU$191)*$D$10</f>
        <v>0</v>
      </c>
      <c r="BM90" s="576">
        <f>_xlfn.XLOOKUP(BM56, MonthlyCashflow!BN$155:HV$155,  MonthlyCashflow!BN$191:HV$191)*$D$10</f>
        <v>0</v>
      </c>
      <c r="BN90" s="576">
        <f>_xlfn.XLOOKUP(BN56, MonthlyCashflow!BO$155:HW$155,  MonthlyCashflow!BO$191:HW$191)*$D$10</f>
        <v>0</v>
      </c>
      <c r="BO90" s="576">
        <f>_xlfn.XLOOKUP(BO56, MonthlyCashflow!BP$155:HX$155,  MonthlyCashflow!BP$191:HX$191)*$D$10</f>
        <v>0</v>
      </c>
      <c r="BP90" s="576">
        <f>_xlfn.XLOOKUP(BP56, MonthlyCashflow!BQ$155:HY$155,  MonthlyCashflow!BQ$191:HY$191)*$D$10</f>
        <v>0</v>
      </c>
      <c r="BQ90" s="576">
        <f>_xlfn.XLOOKUP(BQ56, MonthlyCashflow!BR$155:HZ$155,  MonthlyCashflow!BR$191:HZ$191)*$D$10</f>
        <v>0</v>
      </c>
      <c r="BR90" s="576">
        <f>_xlfn.XLOOKUP(BR56, MonthlyCashflow!BS$155:IA$155,  MonthlyCashflow!BS$191:IA$191)*$D$10</f>
        <v>0</v>
      </c>
      <c r="BS90" s="576">
        <f>_xlfn.XLOOKUP(BS56, MonthlyCashflow!BT$155:IB$155,  MonthlyCashflow!BT$191:IB$191)*$D$10</f>
        <v>0</v>
      </c>
      <c r="BT90" s="576">
        <f>_xlfn.XLOOKUP(BT56, MonthlyCashflow!BU$155:IC$155,  MonthlyCashflow!BU$191:IC$191)*$D$10</f>
        <v>0</v>
      </c>
      <c r="BU90" s="576">
        <f>_xlfn.XLOOKUP(BU56, MonthlyCashflow!BV$155:ID$155,  MonthlyCashflow!BV$191:ID$191)*$D$10</f>
        <v>0</v>
      </c>
      <c r="BV90" s="576">
        <f>_xlfn.XLOOKUP(BV56, MonthlyCashflow!BW$155:IE$155,  MonthlyCashflow!BW$191:IE$191)*$D$10</f>
        <v>0</v>
      </c>
      <c r="BW90" s="576">
        <f>_xlfn.XLOOKUP(BW56, MonthlyCashflow!BX$155:IF$155,  MonthlyCashflow!BX$191:IF$191)*$D$10</f>
        <v>0</v>
      </c>
      <c r="BX90" s="576">
        <f>_xlfn.XLOOKUP(BX56, MonthlyCashflow!BY$155:IG$155,  MonthlyCashflow!BY$191:IG$191)*$D$10</f>
        <v>0</v>
      </c>
      <c r="BY90" s="576">
        <f>_xlfn.XLOOKUP(BY56, MonthlyCashflow!BZ$155:IH$155,  MonthlyCashflow!BZ$191:IH$191)*$D$10</f>
        <v>0</v>
      </c>
      <c r="BZ90" s="576">
        <f>_xlfn.XLOOKUP(BZ56, MonthlyCashflow!CA$155:II$155,  MonthlyCashflow!CA$191:II$191)*$D$10</f>
        <v>0</v>
      </c>
      <c r="CA90" s="576">
        <f>_xlfn.XLOOKUP(CA56, MonthlyCashflow!CB$155:IJ$155,  MonthlyCashflow!CB$191:IJ$191)*$D$10</f>
        <v>0</v>
      </c>
      <c r="CB90" s="576">
        <f>_xlfn.XLOOKUP(CB56, MonthlyCashflow!CC$155:IK$155,  MonthlyCashflow!CC$191:IK$191)*$D$10</f>
        <v>0</v>
      </c>
      <c r="CC90" s="576">
        <f>_xlfn.XLOOKUP(CC56, MonthlyCashflow!CD$155:IL$155,  MonthlyCashflow!CD$191:IL$191)*$D$10</f>
        <v>0</v>
      </c>
      <c r="CD90" s="576">
        <f>_xlfn.XLOOKUP(CD56, MonthlyCashflow!CE$155:IM$155,  MonthlyCashflow!CE$191:IM$191)*$D$10</f>
        <v>0</v>
      </c>
      <c r="CE90" s="576">
        <f>_xlfn.XLOOKUP(CE56, MonthlyCashflow!CF$155:IN$155,  MonthlyCashflow!CF$191:IN$191)*$D$10</f>
        <v>0</v>
      </c>
      <c r="CF90" s="576">
        <f>_xlfn.XLOOKUP(CF56, MonthlyCashflow!CG$155:IO$155,  MonthlyCashflow!CG$191:IO$191)*$D$10</f>
        <v>0</v>
      </c>
      <c r="CG90" s="576">
        <f>_xlfn.XLOOKUP(CG56, MonthlyCashflow!CH$155:IP$155,  MonthlyCashflow!CH$191:IP$191)*$D$10</f>
        <v>0</v>
      </c>
      <c r="CH90" s="576">
        <f>_xlfn.XLOOKUP(CH56, MonthlyCashflow!CI$155:IQ$155,  MonthlyCashflow!CI$191:IQ$191)*$D$10</f>
        <v>0</v>
      </c>
      <c r="CI90" s="576">
        <f>_xlfn.XLOOKUP(CI56, MonthlyCashflow!CJ$155:IR$155,  MonthlyCashflow!CJ$191:IR$191)*$D$10</f>
        <v>0</v>
      </c>
      <c r="CJ90" s="576">
        <f>_xlfn.XLOOKUP(CJ56, MonthlyCashflow!CK$155:IS$155,  MonthlyCashflow!CK$191:IS$191)*$D$10</f>
        <v>0</v>
      </c>
      <c r="CK90" s="576">
        <f>_xlfn.XLOOKUP(CK56, MonthlyCashflow!CL$155:IT$155,  MonthlyCashflow!CL$191:IT$191)*$D$10</f>
        <v>0</v>
      </c>
      <c r="CL90" s="576">
        <f>_xlfn.XLOOKUP(CL56, MonthlyCashflow!CM$155:IU$155,  MonthlyCashflow!CM$191:IU$191)*$D$10</f>
        <v>0</v>
      </c>
      <c r="CM90" s="576">
        <f>_xlfn.XLOOKUP(CM56, MonthlyCashflow!CN$155:IV$155,  MonthlyCashflow!CN$191:IV$191)*$D$10</f>
        <v>0</v>
      </c>
      <c r="CN90" s="576">
        <f>_xlfn.XLOOKUP(CN56, MonthlyCashflow!CO$155:IW$155,  MonthlyCashflow!CO$191:IW$191)*$D$10</f>
        <v>0</v>
      </c>
      <c r="CO90" s="576">
        <f>_xlfn.XLOOKUP(CO56, MonthlyCashflow!CP$155:IX$155,  MonthlyCashflow!CP$191:IX$191)*$D$10</f>
        <v>0</v>
      </c>
      <c r="CP90" s="576">
        <f>_xlfn.XLOOKUP(CP56, MonthlyCashflow!CQ$155:IY$155,  MonthlyCashflow!CQ$191:IY$191)*$D$10</f>
        <v>0</v>
      </c>
      <c r="CQ90" s="576">
        <f>_xlfn.XLOOKUP(CQ56, MonthlyCashflow!CR$155:IZ$155,  MonthlyCashflow!CR$191:IZ$191)*$D$10</f>
        <v>0</v>
      </c>
      <c r="CR90" s="576">
        <f>_xlfn.XLOOKUP(CR56, MonthlyCashflow!CS$155:JA$155,  MonthlyCashflow!CS$191:JA$191)*$D$10</f>
        <v>0</v>
      </c>
      <c r="CS90" s="576">
        <f>_xlfn.XLOOKUP(CS56, MonthlyCashflow!CT$155:JB$155,  MonthlyCashflow!CT$191:JB$191)*$D$10</f>
        <v>0</v>
      </c>
      <c r="CT90" s="576">
        <f>_xlfn.XLOOKUP(CT56, MonthlyCashflow!CU$155:JC$155,  MonthlyCashflow!CU$191:JC$191)*$D$10</f>
        <v>0</v>
      </c>
      <c r="CU90" s="576">
        <f>_xlfn.XLOOKUP(CU56, MonthlyCashflow!CV$155:JD$155,  MonthlyCashflow!CV$191:JD$191)*$D$10</f>
        <v>0</v>
      </c>
      <c r="CV90" s="576">
        <f>_xlfn.XLOOKUP(CV56, MonthlyCashflow!CW$155:JE$155,  MonthlyCashflow!CW$191:JE$191)*$D$10</f>
        <v>0</v>
      </c>
      <c r="CW90" s="576">
        <f>_xlfn.XLOOKUP(CW56, MonthlyCashflow!CX$155:JF$155,  MonthlyCashflow!CX$191:JF$191)*$D$10</f>
        <v>0</v>
      </c>
      <c r="CX90" s="576">
        <f>_xlfn.XLOOKUP(CX56, MonthlyCashflow!CY$155:JG$155,  MonthlyCashflow!CY$191:JG$191)*$D$10</f>
        <v>0</v>
      </c>
      <c r="CY90" s="576">
        <f>_xlfn.XLOOKUP(CY56, MonthlyCashflow!CZ$155:JH$155,  MonthlyCashflow!CZ$191:JH$191)*$D$10</f>
        <v>0</v>
      </c>
      <c r="CZ90" s="577">
        <f>_xlfn.XLOOKUP(CZ56, MonthlyCashflow!DA$155:JI$155,  MonthlyCashflow!DA$191:JI$191)*$D$10</f>
        <v>0</v>
      </c>
    </row>
    <row r="91" spans="2:104" x14ac:dyDescent="0.3">
      <c r="B91" s="38" t="s">
        <v>233</v>
      </c>
      <c r="C91" s="193"/>
      <c r="D91" s="576">
        <f t="shared" si="33"/>
        <v>2.1414515735419437</v>
      </c>
      <c r="E91" s="576"/>
      <c r="F91" s="576">
        <f>_xlfn.XLOOKUP(F56, MonthlyCashflow!G$155:FO$155,  MonthlyCashflow!G$192:FO$192)*$D$10</f>
        <v>3.7569325851613072E-2</v>
      </c>
      <c r="G91" s="576">
        <f>_xlfn.XLOOKUP(G56, MonthlyCashflow!H$155:FP$155,  MonthlyCashflow!H$192:FP$192)*$D$10</f>
        <v>3.7569325851613072E-2</v>
      </c>
      <c r="H91" s="576">
        <f>_xlfn.XLOOKUP(H56, MonthlyCashflow!I$155:FQ$155,  MonthlyCashflow!I$192:FQ$192)*$D$10</f>
        <v>3.7569325851613072E-2</v>
      </c>
      <c r="I91" s="576">
        <f>_xlfn.XLOOKUP(I56, MonthlyCashflow!J$155:FR$155,  MonthlyCashflow!J$192:FR$192)*$D$10</f>
        <v>3.7569325851613072E-2</v>
      </c>
      <c r="J91" s="576">
        <f>_xlfn.XLOOKUP(J56, MonthlyCashflow!K$155:FS$155,  MonthlyCashflow!K$192:FS$192)*$D$10</f>
        <v>3.7569325851613072E-2</v>
      </c>
      <c r="K91" s="576">
        <f>_xlfn.XLOOKUP(K56, MonthlyCashflow!L$155:FT$155,  MonthlyCashflow!L$192:FT$192)*$D$10</f>
        <v>3.7569325851613072E-2</v>
      </c>
      <c r="L91" s="576">
        <f>_xlfn.XLOOKUP(L56, MonthlyCashflow!M$155:FU$155,  MonthlyCashflow!M$192:FU$192)*$D$10</f>
        <v>3.7569325851613072E-2</v>
      </c>
      <c r="M91" s="576">
        <f>_xlfn.XLOOKUP(M56, MonthlyCashflow!N$155:FV$155,  MonthlyCashflow!N$192:FV$192)*$D$10</f>
        <v>3.7569325851613072E-2</v>
      </c>
      <c r="N91" s="576">
        <f>_xlfn.XLOOKUP(N56, MonthlyCashflow!O$155:FW$155,  MonthlyCashflow!O$192:FW$192)*$D$10</f>
        <v>3.7569325851613072E-2</v>
      </c>
      <c r="O91" s="576">
        <f>_xlfn.XLOOKUP(O56, MonthlyCashflow!P$155:FX$155,  MonthlyCashflow!P$192:FX$192)*$D$10</f>
        <v>3.7569325851613072E-2</v>
      </c>
      <c r="P91" s="576">
        <f>_xlfn.XLOOKUP(P56, MonthlyCashflow!Q$155:FY$155,  MonthlyCashflow!Q$192:FY$192)*$D$10</f>
        <v>3.7569325851613072E-2</v>
      </c>
      <c r="Q91" s="576">
        <f>_xlfn.XLOOKUP(Q56, MonthlyCashflow!R$155:FZ$155,  MonthlyCashflow!R$192:FZ$192)*$D$10</f>
        <v>3.7569325851613072E-2</v>
      </c>
      <c r="R91" s="576">
        <f>_xlfn.XLOOKUP(R56, MonthlyCashflow!S$155:GA$155,  MonthlyCashflow!S$192:GA$192)*$D$10</f>
        <v>3.7569325851613072E-2</v>
      </c>
      <c r="S91" s="576">
        <f>_xlfn.XLOOKUP(S56, MonthlyCashflow!T$155:GB$155,  MonthlyCashflow!T$192:GB$192)*$D$10</f>
        <v>3.7569325851613072E-2</v>
      </c>
      <c r="T91" s="576">
        <f>_xlfn.XLOOKUP(T56, MonthlyCashflow!U$155:GC$155,  MonthlyCashflow!U$192:GC$192)*$D$10</f>
        <v>3.7569325851613072E-2</v>
      </c>
      <c r="U91" s="576">
        <f>_xlfn.XLOOKUP(U56, MonthlyCashflow!V$155:GD$155,  MonthlyCashflow!V$192:GD$192)*$D$10</f>
        <v>3.7569325851613072E-2</v>
      </c>
      <c r="V91" s="576">
        <f>_xlfn.XLOOKUP(V56, MonthlyCashflow!W$155:GE$155,  MonthlyCashflow!W$192:GE$192)*$D$10</f>
        <v>3.7569325851613072E-2</v>
      </c>
      <c r="W91" s="576">
        <f>_xlfn.XLOOKUP(W56, MonthlyCashflow!X$155:GF$155,  MonthlyCashflow!X$192:GF$192)*$D$10</f>
        <v>3.7569325851613072E-2</v>
      </c>
      <c r="X91" s="576">
        <f>_xlfn.XLOOKUP(X56, MonthlyCashflow!Y$155:GG$155,  MonthlyCashflow!Y$192:GG$192)*$D$10</f>
        <v>3.7569325851613072E-2</v>
      </c>
      <c r="Y91" s="576">
        <f>_xlfn.XLOOKUP(Y56, MonthlyCashflow!Z$155:GH$155,  MonthlyCashflow!Z$192:GH$192)*$D$10</f>
        <v>3.7569325851613072E-2</v>
      </c>
      <c r="Z91" s="576">
        <f>_xlfn.XLOOKUP(Z56, MonthlyCashflow!AA$155:GI$155,  MonthlyCashflow!AA$192:GI$192)*$D$10</f>
        <v>3.7569325851613072E-2</v>
      </c>
      <c r="AA91" s="576">
        <f>_xlfn.XLOOKUP(AA56, MonthlyCashflow!AB$155:GJ$155,  MonthlyCashflow!AB$192:GJ$192)*$D$10</f>
        <v>3.7569325851613072E-2</v>
      </c>
      <c r="AB91" s="576">
        <f>_xlfn.XLOOKUP(AB56, MonthlyCashflow!AC$155:GK$155,  MonthlyCashflow!AC$192:GK$192)*$D$10</f>
        <v>3.7569325851613072E-2</v>
      </c>
      <c r="AC91" s="576">
        <f>_xlfn.XLOOKUP(AC56, MonthlyCashflow!AD$155:GL$155,  MonthlyCashflow!AD$192:GL$192)*$D$10</f>
        <v>3.7569325851613072E-2</v>
      </c>
      <c r="AD91" s="576">
        <f>_xlfn.XLOOKUP(AD56, MonthlyCashflow!AE$155:GM$155,  MonthlyCashflow!AE$192:GM$192)*$D$10</f>
        <v>3.7569325851613072E-2</v>
      </c>
      <c r="AE91" s="576">
        <f>_xlfn.XLOOKUP(AE56, MonthlyCashflow!AF$155:GN$155,  MonthlyCashflow!AF$192:GN$192)*$D$10</f>
        <v>3.7569325851613072E-2</v>
      </c>
      <c r="AF91" s="576">
        <f>_xlfn.XLOOKUP(AF56, MonthlyCashflow!AG$155:GO$155,  MonthlyCashflow!AG$192:GO$192)*$D$10</f>
        <v>3.7569325851613072E-2</v>
      </c>
      <c r="AG91" s="576">
        <f>_xlfn.XLOOKUP(AG56, MonthlyCashflow!AH$155:GP$155,  MonthlyCashflow!AH$192:GP$192)*$D$10</f>
        <v>3.7569325851613072E-2</v>
      </c>
      <c r="AH91" s="576">
        <f>_xlfn.XLOOKUP(AH56, MonthlyCashflow!AI$155:GQ$155,  MonthlyCashflow!AI$192:GQ$192)*$D$10</f>
        <v>3.7569325851613072E-2</v>
      </c>
      <c r="AI91" s="576">
        <f>_xlfn.XLOOKUP(AI56, MonthlyCashflow!AJ$155:GR$155,  MonthlyCashflow!AJ$192:GR$192)*$D$10</f>
        <v>3.7569325851613072E-2</v>
      </c>
      <c r="AJ91" s="576">
        <f>_xlfn.XLOOKUP(AJ56, MonthlyCashflow!AK$155:GS$155,  MonthlyCashflow!AK$192:GS$192)*$D$10</f>
        <v>3.7569325851613072E-2</v>
      </c>
      <c r="AK91" s="576">
        <f>_xlfn.XLOOKUP(AK56, MonthlyCashflow!AL$155:GT$155,  MonthlyCashflow!AL$192:GT$192)*$D$10</f>
        <v>3.7569325851613072E-2</v>
      </c>
      <c r="AL91" s="576">
        <f>_xlfn.XLOOKUP(AL56, MonthlyCashflow!AM$155:GU$155,  MonthlyCashflow!AM$192:GU$192)*$D$10</f>
        <v>3.7569325851613072E-2</v>
      </c>
      <c r="AM91" s="576">
        <f>_xlfn.XLOOKUP(AM56, MonthlyCashflow!AN$155:GV$155,  MonthlyCashflow!AN$192:GV$192)*$D$10</f>
        <v>3.7569325851613072E-2</v>
      </c>
      <c r="AN91" s="576">
        <f>_xlfn.XLOOKUP(AN56, MonthlyCashflow!AO$155:GW$155,  MonthlyCashflow!AO$192:GW$192)*$D$10</f>
        <v>3.7569325851613072E-2</v>
      </c>
      <c r="AO91" s="576">
        <f>_xlfn.XLOOKUP(AO56, MonthlyCashflow!AP$155:GX$155,  MonthlyCashflow!AP$192:GX$192)*$D$10</f>
        <v>3.7569325851613072E-2</v>
      </c>
      <c r="AP91" s="576">
        <f>_xlfn.XLOOKUP(AP56, MonthlyCashflow!AQ$155:GY$155,  MonthlyCashflow!AQ$192:GY$192)*$D$10</f>
        <v>3.7569325851613072E-2</v>
      </c>
      <c r="AQ91" s="576">
        <f>_xlfn.XLOOKUP(AQ56, MonthlyCashflow!AR$155:GZ$155,  MonthlyCashflow!AR$192:GZ$192)*$D$10</f>
        <v>3.7569325851613072E-2</v>
      </c>
      <c r="AR91" s="576">
        <f>_xlfn.XLOOKUP(AR56, MonthlyCashflow!AS$155:HA$155,  MonthlyCashflow!AS$192:HA$192)*$D$10</f>
        <v>3.7569325851613072E-2</v>
      </c>
      <c r="AS91" s="576">
        <f>_xlfn.XLOOKUP(AS56, MonthlyCashflow!AT$155:HB$155,  MonthlyCashflow!AT$192:HB$192)*$D$10</f>
        <v>3.7569325851613072E-2</v>
      </c>
      <c r="AT91" s="576">
        <f>_xlfn.XLOOKUP(AT56, MonthlyCashflow!AU$155:HC$155,  MonthlyCashflow!AU$192:HC$192)*$D$10</f>
        <v>3.7569325851613072E-2</v>
      </c>
      <c r="AU91" s="576">
        <f>_xlfn.XLOOKUP(AU56, MonthlyCashflow!AV$155:HD$155,  MonthlyCashflow!AV$192:HD$192)*$D$10</f>
        <v>3.7569325851613072E-2</v>
      </c>
      <c r="AV91" s="576">
        <f>_xlfn.XLOOKUP(AV56, MonthlyCashflow!AW$155:HE$155,  MonthlyCashflow!AW$192:HE$192)*$D$10</f>
        <v>3.7569325851613072E-2</v>
      </c>
      <c r="AW91" s="576">
        <f>_xlfn.XLOOKUP(AW56, MonthlyCashflow!AX$155:HF$155,  MonthlyCashflow!AX$192:HF$192)*$D$10</f>
        <v>3.7569325851613072E-2</v>
      </c>
      <c r="AX91" s="576">
        <f>_xlfn.XLOOKUP(AX56, MonthlyCashflow!AY$155:HG$155,  MonthlyCashflow!AY$192:HG$192)*$D$10</f>
        <v>3.7569325851613072E-2</v>
      </c>
      <c r="AY91" s="576">
        <f>_xlfn.XLOOKUP(AY56, MonthlyCashflow!AZ$155:HH$155,  MonthlyCashflow!AZ$192:HH$192)*$D$10</f>
        <v>3.7569325851613072E-2</v>
      </c>
      <c r="AZ91" s="576">
        <f>_xlfn.XLOOKUP(AZ56, MonthlyCashflow!BA$155:HI$155,  MonthlyCashflow!BA$192:HI$192)*$D$10</f>
        <v>3.7569325851613072E-2</v>
      </c>
      <c r="BA91" s="576">
        <f>_xlfn.XLOOKUP(BA56, MonthlyCashflow!BB$155:HJ$155,  MonthlyCashflow!BB$192:HJ$192)*$D$10</f>
        <v>3.7569325851613072E-2</v>
      </c>
      <c r="BB91" s="576">
        <f>_xlfn.XLOOKUP(BB56, MonthlyCashflow!BC$155:HK$155,  MonthlyCashflow!BC$192:HK$192)*$D$10</f>
        <v>3.7569325851613072E-2</v>
      </c>
      <c r="BC91" s="576">
        <f>_xlfn.XLOOKUP(BC56, MonthlyCashflow!BD$155:HL$155,  MonthlyCashflow!BD$192:HL$192)*$D$10</f>
        <v>3.7569325851613072E-2</v>
      </c>
      <c r="BD91" s="576">
        <f>_xlfn.XLOOKUP(BD56, MonthlyCashflow!BE$155:HM$155,  MonthlyCashflow!BE$192:HM$192)*$D$10</f>
        <v>3.7569325851613072E-2</v>
      </c>
      <c r="BE91" s="576">
        <f>_xlfn.XLOOKUP(BE56, MonthlyCashflow!BF$155:HN$155,  MonthlyCashflow!BF$192:HN$192)*$D$10</f>
        <v>3.7569325851613072E-2</v>
      </c>
      <c r="BF91" s="576">
        <f>_xlfn.XLOOKUP(BF56, MonthlyCashflow!BG$155:HO$155,  MonthlyCashflow!BG$192:HO$192)*$D$10</f>
        <v>3.7569325851613072E-2</v>
      </c>
      <c r="BG91" s="576">
        <f>_xlfn.XLOOKUP(BG56, MonthlyCashflow!BH$155:HP$155,  MonthlyCashflow!BH$192:HP$192)*$D$10</f>
        <v>3.7569325851613072E-2</v>
      </c>
      <c r="BH91" s="576">
        <f>_xlfn.XLOOKUP(BH56, MonthlyCashflow!BI$155:HQ$155,  MonthlyCashflow!BI$192:HQ$192)*$D$10</f>
        <v>3.7569325851613072E-2</v>
      </c>
      <c r="BI91" s="576">
        <f>_xlfn.XLOOKUP(BI56, MonthlyCashflow!BJ$155:HR$155,  MonthlyCashflow!BJ$192:HR$192)*$D$10</f>
        <v>3.7569325851613072E-2</v>
      </c>
      <c r="BJ91" s="576">
        <f>_xlfn.XLOOKUP(BJ56, MonthlyCashflow!BK$155:HS$155,  MonthlyCashflow!BK$192:HS$192)*$D$10</f>
        <v>3.7569325851613072E-2</v>
      </c>
      <c r="BK91" s="576">
        <f>_xlfn.XLOOKUP(BK56, MonthlyCashflow!BL$155:HT$155,  MonthlyCashflow!BL$192:HT$192)*$D$10</f>
        <v>0</v>
      </c>
      <c r="BL91" s="576">
        <f>_xlfn.XLOOKUP(BL56, MonthlyCashflow!BM$155:HU$155,  MonthlyCashflow!BM$192:HU$192)*$D$10</f>
        <v>0</v>
      </c>
      <c r="BM91" s="576">
        <f>_xlfn.XLOOKUP(BM56, MonthlyCashflow!BN$155:HV$155,  MonthlyCashflow!BN$192:HV$192)*$D$10</f>
        <v>0</v>
      </c>
      <c r="BN91" s="576">
        <f>_xlfn.XLOOKUP(BN56, MonthlyCashflow!BO$155:HW$155,  MonthlyCashflow!BO$192:HW$192)*$D$10</f>
        <v>0</v>
      </c>
      <c r="BO91" s="576">
        <f>_xlfn.XLOOKUP(BO56, MonthlyCashflow!BP$155:HX$155,  MonthlyCashflow!BP$192:HX$192)*$D$10</f>
        <v>0</v>
      </c>
      <c r="BP91" s="576">
        <f>_xlfn.XLOOKUP(BP56, MonthlyCashflow!BQ$155:HY$155,  MonthlyCashflow!BQ$192:HY$192)*$D$10</f>
        <v>0</v>
      </c>
      <c r="BQ91" s="576">
        <f>_xlfn.XLOOKUP(BQ56, MonthlyCashflow!BR$155:HZ$155,  MonthlyCashflow!BR$192:HZ$192)*$D$10</f>
        <v>0</v>
      </c>
      <c r="BR91" s="576">
        <f>_xlfn.XLOOKUP(BR56, MonthlyCashflow!BS$155:IA$155,  MonthlyCashflow!BS$192:IA$192)*$D$10</f>
        <v>0</v>
      </c>
      <c r="BS91" s="576">
        <f>_xlfn.XLOOKUP(BS56, MonthlyCashflow!BT$155:IB$155,  MonthlyCashflow!BT$192:IB$192)*$D$10</f>
        <v>0</v>
      </c>
      <c r="BT91" s="576">
        <f>_xlfn.XLOOKUP(BT56, MonthlyCashflow!BU$155:IC$155,  MonthlyCashflow!BU$192:IC$192)*$D$10</f>
        <v>0</v>
      </c>
      <c r="BU91" s="576">
        <f>_xlfn.XLOOKUP(BU56, MonthlyCashflow!BV$155:ID$155,  MonthlyCashflow!BV$192:ID$192)*$D$10</f>
        <v>0</v>
      </c>
      <c r="BV91" s="576">
        <f>_xlfn.XLOOKUP(BV56, MonthlyCashflow!BW$155:IE$155,  MonthlyCashflow!BW$192:IE$192)*$D$10</f>
        <v>0</v>
      </c>
      <c r="BW91" s="576">
        <f>_xlfn.XLOOKUP(BW56, MonthlyCashflow!BX$155:IF$155,  MonthlyCashflow!BX$192:IF$192)*$D$10</f>
        <v>0</v>
      </c>
      <c r="BX91" s="576">
        <f>_xlfn.XLOOKUP(BX56, MonthlyCashflow!BY$155:IG$155,  MonthlyCashflow!BY$192:IG$192)*$D$10</f>
        <v>0</v>
      </c>
      <c r="BY91" s="576">
        <f>_xlfn.XLOOKUP(BY56, MonthlyCashflow!BZ$155:IH$155,  MonthlyCashflow!BZ$192:IH$192)*$D$10</f>
        <v>0</v>
      </c>
      <c r="BZ91" s="576">
        <f>_xlfn.XLOOKUP(BZ56, MonthlyCashflow!CA$155:II$155,  MonthlyCashflow!CA$192:II$192)*$D$10</f>
        <v>0</v>
      </c>
      <c r="CA91" s="576">
        <f>_xlfn.XLOOKUP(CA56, MonthlyCashflow!CB$155:IJ$155,  MonthlyCashflow!CB$192:IJ$192)*$D$10</f>
        <v>0</v>
      </c>
      <c r="CB91" s="576">
        <f>_xlfn.XLOOKUP(CB56, MonthlyCashflow!CC$155:IK$155,  MonthlyCashflow!CC$192:IK$192)*$D$10</f>
        <v>0</v>
      </c>
      <c r="CC91" s="576">
        <f>_xlfn.XLOOKUP(CC56, MonthlyCashflow!CD$155:IL$155,  MonthlyCashflow!CD$192:IL$192)*$D$10</f>
        <v>0</v>
      </c>
      <c r="CD91" s="576">
        <f>_xlfn.XLOOKUP(CD56, MonthlyCashflow!CE$155:IM$155,  MonthlyCashflow!CE$192:IM$192)*$D$10</f>
        <v>0</v>
      </c>
      <c r="CE91" s="576">
        <f>_xlfn.XLOOKUP(CE56, MonthlyCashflow!CF$155:IN$155,  MonthlyCashflow!CF$192:IN$192)*$D$10</f>
        <v>0</v>
      </c>
      <c r="CF91" s="576">
        <f>_xlfn.XLOOKUP(CF56, MonthlyCashflow!CG$155:IO$155,  MonthlyCashflow!CG$192:IO$192)*$D$10</f>
        <v>0</v>
      </c>
      <c r="CG91" s="576">
        <f>_xlfn.XLOOKUP(CG56, MonthlyCashflow!CH$155:IP$155,  MonthlyCashflow!CH$192:IP$192)*$D$10</f>
        <v>0</v>
      </c>
      <c r="CH91" s="576">
        <f>_xlfn.XLOOKUP(CH56, MonthlyCashflow!CI$155:IQ$155,  MonthlyCashflow!CI$192:IQ$192)*$D$10</f>
        <v>0</v>
      </c>
      <c r="CI91" s="576">
        <f>_xlfn.XLOOKUP(CI56, MonthlyCashflow!CJ$155:IR$155,  MonthlyCashflow!CJ$192:IR$192)*$D$10</f>
        <v>0</v>
      </c>
      <c r="CJ91" s="576">
        <f>_xlfn.XLOOKUP(CJ56, MonthlyCashflow!CK$155:IS$155,  MonthlyCashflow!CK$192:IS$192)*$D$10</f>
        <v>0</v>
      </c>
      <c r="CK91" s="576">
        <f>_xlfn.XLOOKUP(CK56, MonthlyCashflow!CL$155:IT$155,  MonthlyCashflow!CL$192:IT$192)*$D$10</f>
        <v>0</v>
      </c>
      <c r="CL91" s="576">
        <f>_xlfn.XLOOKUP(CL56, MonthlyCashflow!CM$155:IU$155,  MonthlyCashflow!CM$192:IU$192)*$D$10</f>
        <v>0</v>
      </c>
      <c r="CM91" s="576">
        <f>_xlfn.XLOOKUP(CM56, MonthlyCashflow!CN$155:IV$155,  MonthlyCashflow!CN$192:IV$192)*$D$10</f>
        <v>0</v>
      </c>
      <c r="CN91" s="576">
        <f>_xlfn.XLOOKUP(CN56, MonthlyCashflow!CO$155:IW$155,  MonthlyCashflow!CO$192:IW$192)*$D$10</f>
        <v>0</v>
      </c>
      <c r="CO91" s="576">
        <f>_xlfn.XLOOKUP(CO56, MonthlyCashflow!CP$155:IX$155,  MonthlyCashflow!CP$192:IX$192)*$D$10</f>
        <v>0</v>
      </c>
      <c r="CP91" s="576">
        <f>_xlfn.XLOOKUP(CP56, MonthlyCashflow!CQ$155:IY$155,  MonthlyCashflow!CQ$192:IY$192)*$D$10</f>
        <v>0</v>
      </c>
      <c r="CQ91" s="576">
        <f>_xlfn.XLOOKUP(CQ56, MonthlyCashflow!CR$155:IZ$155,  MonthlyCashflow!CR$192:IZ$192)*$D$10</f>
        <v>0</v>
      </c>
      <c r="CR91" s="576">
        <f>_xlfn.XLOOKUP(CR56, MonthlyCashflow!CS$155:JA$155,  MonthlyCashflow!CS$192:JA$192)*$D$10</f>
        <v>0</v>
      </c>
      <c r="CS91" s="576">
        <f>_xlfn.XLOOKUP(CS56, MonthlyCashflow!CT$155:JB$155,  MonthlyCashflow!CT$192:JB$192)*$D$10</f>
        <v>0</v>
      </c>
      <c r="CT91" s="576">
        <f>_xlfn.XLOOKUP(CT56, MonthlyCashflow!CU$155:JC$155,  MonthlyCashflow!CU$192:JC$192)*$D$10</f>
        <v>0</v>
      </c>
      <c r="CU91" s="576">
        <f>_xlfn.XLOOKUP(CU56, MonthlyCashflow!CV$155:JD$155,  MonthlyCashflow!CV$192:JD$192)*$D$10</f>
        <v>0</v>
      </c>
      <c r="CV91" s="576">
        <f>_xlfn.XLOOKUP(CV56, MonthlyCashflow!CW$155:JE$155,  MonthlyCashflow!CW$192:JE$192)*$D$10</f>
        <v>0</v>
      </c>
      <c r="CW91" s="576">
        <f>_xlfn.XLOOKUP(CW56, MonthlyCashflow!CX$155:JF$155,  MonthlyCashflow!CX$192:JF$192)*$D$10</f>
        <v>0</v>
      </c>
      <c r="CX91" s="576">
        <f>_xlfn.XLOOKUP(CX56, MonthlyCashflow!CY$155:JG$155,  MonthlyCashflow!CY$192:JG$192)*$D$10</f>
        <v>0</v>
      </c>
      <c r="CY91" s="576">
        <f>_xlfn.XLOOKUP(CY56, MonthlyCashflow!CZ$155:JH$155,  MonthlyCashflow!CZ$192:JH$192)*$D$10</f>
        <v>0</v>
      </c>
      <c r="CZ91" s="577">
        <f>_xlfn.XLOOKUP(CZ56, MonthlyCashflow!DA$155:JI$155,  MonthlyCashflow!DA$192:JI$192)*$D$10</f>
        <v>0</v>
      </c>
    </row>
    <row r="92" spans="2:104" x14ac:dyDescent="0.3">
      <c r="B92" s="38" t="s">
        <v>234</v>
      </c>
      <c r="C92" s="193"/>
      <c r="D92" s="576">
        <f t="shared" si="33"/>
        <v>31.491934905028582</v>
      </c>
      <c r="E92" s="576"/>
      <c r="F92" s="576">
        <f>_xlfn.XLOOKUP(F56, MonthlyCashflow!G$155:FO$155,  MonthlyCashflow!G$193:FO$193)*$D$10</f>
        <v>0</v>
      </c>
      <c r="G92" s="576">
        <f>_xlfn.XLOOKUP(G56, MonthlyCashflow!H$155:FP$155,  MonthlyCashflow!H$193:FP$193)*$D$10</f>
        <v>0</v>
      </c>
      <c r="H92" s="576">
        <f>_xlfn.XLOOKUP(H56, MonthlyCashflow!I$155:FQ$155,  MonthlyCashflow!I$193:FQ$193)*$D$10</f>
        <v>0</v>
      </c>
      <c r="I92" s="576">
        <f>_xlfn.XLOOKUP(I56, MonthlyCashflow!J$155:FR$155,  MonthlyCashflow!J$193:FR$193)*$D$10</f>
        <v>0</v>
      </c>
      <c r="J92" s="576">
        <f>_xlfn.XLOOKUP(J56, MonthlyCashflow!K$155:FS$155,  MonthlyCashflow!K$193:FS$193)*$D$10</f>
        <v>0</v>
      </c>
      <c r="K92" s="576">
        <f>_xlfn.XLOOKUP(K56, MonthlyCashflow!L$155:FT$155,  MonthlyCashflow!L$193:FT$193)*$D$10</f>
        <v>0</v>
      </c>
      <c r="L92" s="576">
        <f>_xlfn.XLOOKUP(L56, MonthlyCashflow!M$155:FU$155,  MonthlyCashflow!M$193:FU$193)*$D$10</f>
        <v>0</v>
      </c>
      <c r="M92" s="576">
        <f>_xlfn.XLOOKUP(M56, MonthlyCashflow!N$155:FV$155,  MonthlyCashflow!N$193:FV$193)*$D$10</f>
        <v>0</v>
      </c>
      <c r="N92" s="576">
        <f>_xlfn.XLOOKUP(N56, MonthlyCashflow!O$155:FW$155,  MonthlyCashflow!O$193:FW$193)*$D$10</f>
        <v>0.60561413278901166</v>
      </c>
      <c r="O92" s="576">
        <f>_xlfn.XLOOKUP(O56, MonthlyCashflow!P$155:FX$155,  MonthlyCashflow!P$193:FX$193)*$D$10</f>
        <v>0.60561413278901166</v>
      </c>
      <c r="P92" s="576">
        <f>_xlfn.XLOOKUP(P56, MonthlyCashflow!Q$155:FY$155,  MonthlyCashflow!Q$193:FY$193)*$D$10</f>
        <v>0.60561413278901166</v>
      </c>
      <c r="Q92" s="576">
        <f>_xlfn.XLOOKUP(Q56, MonthlyCashflow!R$155:FZ$155,  MonthlyCashflow!R$193:FZ$193)*$D$10</f>
        <v>0.60561413278901166</v>
      </c>
      <c r="R92" s="576">
        <f>_xlfn.XLOOKUP(R56, MonthlyCashflow!S$155:GA$155,  MonthlyCashflow!S$193:GA$193)*$D$10</f>
        <v>0.60561413278901166</v>
      </c>
      <c r="S92" s="576">
        <f>_xlfn.XLOOKUP(S56, MonthlyCashflow!T$155:GB$155,  MonthlyCashflow!T$193:GB$193)*$D$10</f>
        <v>0.60561413278901166</v>
      </c>
      <c r="T92" s="576">
        <f>_xlfn.XLOOKUP(T56, MonthlyCashflow!U$155:GC$155,  MonthlyCashflow!U$193:GC$193)*$D$10</f>
        <v>0.60561413278901166</v>
      </c>
      <c r="U92" s="576">
        <f>_xlfn.XLOOKUP(U56, MonthlyCashflow!V$155:GD$155,  MonthlyCashflow!V$193:GD$193)*$D$10</f>
        <v>0.60561413278901166</v>
      </c>
      <c r="V92" s="576">
        <f>_xlfn.XLOOKUP(V56, MonthlyCashflow!W$155:GE$155,  MonthlyCashflow!W$193:GE$193)*$D$10</f>
        <v>0.60561413278901166</v>
      </c>
      <c r="W92" s="576">
        <f>_xlfn.XLOOKUP(W56, MonthlyCashflow!X$155:GF$155,  MonthlyCashflow!X$193:GF$193)*$D$10</f>
        <v>0.60561413278901166</v>
      </c>
      <c r="X92" s="576">
        <f>_xlfn.XLOOKUP(X56, MonthlyCashflow!Y$155:GG$155,  MonthlyCashflow!Y$193:GG$193)*$D$10</f>
        <v>0.60561413278901166</v>
      </c>
      <c r="Y92" s="576">
        <f>_xlfn.XLOOKUP(Y56, MonthlyCashflow!Z$155:GH$155,  MonthlyCashflow!Z$193:GH$193)*$D$10</f>
        <v>0.60561413278901166</v>
      </c>
      <c r="Z92" s="576">
        <f>_xlfn.XLOOKUP(Z56, MonthlyCashflow!AA$155:GI$155,  MonthlyCashflow!AA$193:GI$193)*$D$10</f>
        <v>0.60561413278901166</v>
      </c>
      <c r="AA92" s="576">
        <f>_xlfn.XLOOKUP(AA56, MonthlyCashflow!AB$155:GJ$155,  MonthlyCashflow!AB$193:GJ$193)*$D$10</f>
        <v>0.60561413278901166</v>
      </c>
      <c r="AB92" s="576">
        <f>_xlfn.XLOOKUP(AB56, MonthlyCashflow!AC$155:GK$155,  MonthlyCashflow!AC$193:GK$193)*$D$10</f>
        <v>0.60561413278901166</v>
      </c>
      <c r="AC92" s="576">
        <f>_xlfn.XLOOKUP(AC56, MonthlyCashflow!AD$155:GL$155,  MonthlyCashflow!AD$193:GL$193)*$D$10</f>
        <v>0.60561413278901166</v>
      </c>
      <c r="AD92" s="576">
        <f>_xlfn.XLOOKUP(AD56, MonthlyCashflow!AE$155:GM$155,  MonthlyCashflow!AE$193:GM$193)*$D$10</f>
        <v>0.60561413278901166</v>
      </c>
      <c r="AE92" s="576">
        <f>_xlfn.XLOOKUP(AE56, MonthlyCashflow!AF$155:GN$155,  MonthlyCashflow!AF$193:GN$193)*$D$10</f>
        <v>0.60561413278901166</v>
      </c>
      <c r="AF92" s="576">
        <f>_xlfn.XLOOKUP(AF56, MonthlyCashflow!AG$155:GO$155,  MonthlyCashflow!AG$193:GO$193)*$D$10</f>
        <v>0.60561413278901166</v>
      </c>
      <c r="AG92" s="576">
        <f>_xlfn.XLOOKUP(AG56, MonthlyCashflow!AH$155:GP$155,  MonthlyCashflow!AH$193:GP$193)*$D$10</f>
        <v>0.60561413278901166</v>
      </c>
      <c r="AH92" s="576">
        <f>_xlfn.XLOOKUP(AH56, MonthlyCashflow!AI$155:GQ$155,  MonthlyCashflow!AI$193:GQ$193)*$D$10</f>
        <v>0.60561413278901166</v>
      </c>
      <c r="AI92" s="576">
        <f>_xlfn.XLOOKUP(AI56, MonthlyCashflow!AJ$155:GR$155,  MonthlyCashflow!AJ$193:GR$193)*$D$10</f>
        <v>0.60561413278901166</v>
      </c>
      <c r="AJ92" s="576">
        <f>_xlfn.XLOOKUP(AJ56, MonthlyCashflow!AK$155:GS$155,  MonthlyCashflow!AK$193:GS$193)*$D$10</f>
        <v>0.60561413278901166</v>
      </c>
      <c r="AK92" s="576">
        <f>_xlfn.XLOOKUP(AK56, MonthlyCashflow!AL$155:GT$155,  MonthlyCashflow!AL$193:GT$193)*$D$10</f>
        <v>0.60561413278901166</v>
      </c>
      <c r="AL92" s="576">
        <f>_xlfn.XLOOKUP(AL56, MonthlyCashflow!AM$155:GU$155,  MonthlyCashflow!AM$193:GU$193)*$D$10</f>
        <v>0.60561413278901166</v>
      </c>
      <c r="AM92" s="576">
        <f>_xlfn.XLOOKUP(AM56, MonthlyCashflow!AN$155:GV$155,  MonthlyCashflow!AN$193:GV$193)*$D$10</f>
        <v>0.60561413278901166</v>
      </c>
      <c r="AN92" s="576">
        <f>_xlfn.XLOOKUP(AN56, MonthlyCashflow!AO$155:GW$155,  MonthlyCashflow!AO$193:GW$193)*$D$10</f>
        <v>0.60561413278901166</v>
      </c>
      <c r="AO92" s="576">
        <f>_xlfn.XLOOKUP(AO56, MonthlyCashflow!AP$155:GX$155,  MonthlyCashflow!AP$193:GX$193)*$D$10</f>
        <v>0.60561413278901166</v>
      </c>
      <c r="AP92" s="576">
        <f>_xlfn.XLOOKUP(AP56, MonthlyCashflow!AQ$155:GY$155,  MonthlyCashflow!AQ$193:GY$193)*$D$10</f>
        <v>0.60561413278901166</v>
      </c>
      <c r="AQ92" s="576">
        <f>_xlfn.XLOOKUP(AQ56, MonthlyCashflow!AR$155:GZ$155,  MonthlyCashflow!AR$193:GZ$193)*$D$10</f>
        <v>0.60561413278901166</v>
      </c>
      <c r="AR92" s="576">
        <f>_xlfn.XLOOKUP(AR56, MonthlyCashflow!AS$155:HA$155,  MonthlyCashflow!AS$193:HA$193)*$D$10</f>
        <v>0.60561413278901166</v>
      </c>
      <c r="AS92" s="576">
        <f>_xlfn.XLOOKUP(AS56, MonthlyCashflow!AT$155:HB$155,  MonthlyCashflow!AT$193:HB$193)*$D$10</f>
        <v>0.60561413278901166</v>
      </c>
      <c r="AT92" s="576">
        <f>_xlfn.XLOOKUP(AT56, MonthlyCashflow!AU$155:HC$155,  MonthlyCashflow!AU$193:HC$193)*$D$10</f>
        <v>0.60561413278901166</v>
      </c>
      <c r="AU92" s="576">
        <f>_xlfn.XLOOKUP(AU56, MonthlyCashflow!AV$155:HD$155,  MonthlyCashflow!AV$193:HD$193)*$D$10</f>
        <v>0.60561413278901166</v>
      </c>
      <c r="AV92" s="576">
        <f>_xlfn.XLOOKUP(AV56, MonthlyCashflow!AW$155:HE$155,  MonthlyCashflow!AW$193:HE$193)*$D$10</f>
        <v>0.60561413278901166</v>
      </c>
      <c r="AW92" s="576">
        <f>_xlfn.XLOOKUP(AW56, MonthlyCashflow!AX$155:HF$155,  MonthlyCashflow!AX$193:HF$193)*$D$10</f>
        <v>0.60561413278901166</v>
      </c>
      <c r="AX92" s="576">
        <f>_xlfn.XLOOKUP(AX56, MonthlyCashflow!AY$155:HG$155,  MonthlyCashflow!AY$193:HG$193)*$D$10</f>
        <v>0.60561413278901166</v>
      </c>
      <c r="AY92" s="576">
        <f>_xlfn.XLOOKUP(AY56, MonthlyCashflow!AZ$155:HH$155,  MonthlyCashflow!AZ$193:HH$193)*$D$10</f>
        <v>0.60561413278901166</v>
      </c>
      <c r="AZ92" s="576">
        <f>_xlfn.XLOOKUP(AZ56, MonthlyCashflow!BA$155:HI$155,  MonthlyCashflow!BA$193:HI$193)*$D$10</f>
        <v>0.60561413278901166</v>
      </c>
      <c r="BA92" s="576">
        <f>_xlfn.XLOOKUP(BA56, MonthlyCashflow!BB$155:HJ$155,  MonthlyCashflow!BB$193:HJ$193)*$D$10</f>
        <v>0.60561413278901166</v>
      </c>
      <c r="BB92" s="576">
        <f>_xlfn.XLOOKUP(BB56, MonthlyCashflow!BC$155:HK$155,  MonthlyCashflow!BC$193:HK$193)*$D$10</f>
        <v>0.60561413278901166</v>
      </c>
      <c r="BC92" s="576">
        <f>_xlfn.XLOOKUP(BC56, MonthlyCashflow!BD$155:HL$155,  MonthlyCashflow!BD$193:HL$193)*$D$10</f>
        <v>0.60561413278901166</v>
      </c>
      <c r="BD92" s="576">
        <f>_xlfn.XLOOKUP(BD56, MonthlyCashflow!BE$155:HM$155,  MonthlyCashflow!BE$193:HM$193)*$D$10</f>
        <v>0.60561413278901166</v>
      </c>
      <c r="BE92" s="576">
        <f>_xlfn.XLOOKUP(BE56, MonthlyCashflow!BF$155:HN$155,  MonthlyCashflow!BF$193:HN$193)*$D$10</f>
        <v>0.60561413278901166</v>
      </c>
      <c r="BF92" s="576">
        <f>_xlfn.XLOOKUP(BF56, MonthlyCashflow!BG$155:HO$155,  MonthlyCashflow!BG$193:HO$193)*$D$10</f>
        <v>0.60561413278901166</v>
      </c>
      <c r="BG92" s="576">
        <f>_xlfn.XLOOKUP(BG56, MonthlyCashflow!BH$155:HP$155,  MonthlyCashflow!BH$193:HP$193)*$D$10</f>
        <v>0.60561413278901166</v>
      </c>
      <c r="BH92" s="576">
        <f>_xlfn.XLOOKUP(BH56, MonthlyCashflow!BI$155:HQ$155,  MonthlyCashflow!BI$193:HQ$193)*$D$10</f>
        <v>0.60561413278901166</v>
      </c>
      <c r="BI92" s="576">
        <f>_xlfn.XLOOKUP(BI56, MonthlyCashflow!BJ$155:HR$155,  MonthlyCashflow!BJ$193:HR$193)*$D$10</f>
        <v>0.60561413278901166</v>
      </c>
      <c r="BJ92" s="576">
        <f>_xlfn.XLOOKUP(BJ56, MonthlyCashflow!BK$155:HS$155,  MonthlyCashflow!BK$193:HS$193)*$D$10</f>
        <v>0.60561413278901166</v>
      </c>
      <c r="BK92" s="576">
        <f>_xlfn.XLOOKUP(BK56, MonthlyCashflow!BL$155:HT$155,  MonthlyCashflow!BL$193:HT$193)*$D$10</f>
        <v>0.60561413278901166</v>
      </c>
      <c r="BL92" s="576">
        <f>_xlfn.XLOOKUP(BL56, MonthlyCashflow!BM$155:HU$155,  MonthlyCashflow!BM$193:HU$193)*$D$10</f>
        <v>0.60561413278901166</v>
      </c>
      <c r="BM92" s="576">
        <f>_xlfn.XLOOKUP(BM56, MonthlyCashflow!BN$155:HV$155,  MonthlyCashflow!BN$193:HV$193)*$D$10</f>
        <v>0.60561413278901166</v>
      </c>
      <c r="BN92" s="576">
        <f>_xlfn.XLOOKUP(BN56, MonthlyCashflow!BO$155:HW$155,  MonthlyCashflow!BO$193:HW$193)*$D$10</f>
        <v>0</v>
      </c>
      <c r="BO92" s="576">
        <f>_xlfn.XLOOKUP(BO56, MonthlyCashflow!BP$155:HX$155,  MonthlyCashflow!BP$193:HX$193)*$D$10</f>
        <v>0</v>
      </c>
      <c r="BP92" s="576">
        <f>_xlfn.XLOOKUP(BP56, MonthlyCashflow!BQ$155:HY$155,  MonthlyCashflow!BQ$193:HY$193)*$D$10</f>
        <v>0</v>
      </c>
      <c r="BQ92" s="576">
        <f>_xlfn.XLOOKUP(BQ56, MonthlyCashflow!BR$155:HZ$155,  MonthlyCashflow!BR$193:HZ$193)*$D$10</f>
        <v>0</v>
      </c>
      <c r="BR92" s="576">
        <f>_xlfn.XLOOKUP(BR56, MonthlyCashflow!BS$155:IA$155,  MonthlyCashflow!BS$193:IA$193)*$D$10</f>
        <v>0</v>
      </c>
      <c r="BS92" s="576">
        <f>_xlfn.XLOOKUP(BS56, MonthlyCashflow!BT$155:IB$155,  MonthlyCashflow!BT$193:IB$193)*$D$10</f>
        <v>0</v>
      </c>
      <c r="BT92" s="576">
        <f>_xlfn.XLOOKUP(BT56, MonthlyCashflow!BU$155:IC$155,  MonthlyCashflow!BU$193:IC$193)*$D$10</f>
        <v>0</v>
      </c>
      <c r="BU92" s="576">
        <f>_xlfn.XLOOKUP(BU56, MonthlyCashflow!BV$155:ID$155,  MonthlyCashflow!BV$193:ID$193)*$D$10</f>
        <v>0</v>
      </c>
      <c r="BV92" s="576">
        <f>_xlfn.XLOOKUP(BV56, MonthlyCashflow!BW$155:IE$155,  MonthlyCashflow!BW$193:IE$193)*$D$10</f>
        <v>0</v>
      </c>
      <c r="BW92" s="576">
        <f>_xlfn.XLOOKUP(BW56, MonthlyCashflow!BX$155:IF$155,  MonthlyCashflow!BX$193:IF$193)*$D$10</f>
        <v>0</v>
      </c>
      <c r="BX92" s="576">
        <f>_xlfn.XLOOKUP(BX56, MonthlyCashflow!BY$155:IG$155,  MonthlyCashflow!BY$193:IG$193)*$D$10</f>
        <v>0</v>
      </c>
      <c r="BY92" s="576">
        <f>_xlfn.XLOOKUP(BY56, MonthlyCashflow!BZ$155:IH$155,  MonthlyCashflow!BZ$193:IH$193)*$D$10</f>
        <v>0</v>
      </c>
      <c r="BZ92" s="576">
        <f>_xlfn.XLOOKUP(BZ56, MonthlyCashflow!CA$155:II$155,  MonthlyCashflow!CA$193:II$193)*$D$10</f>
        <v>0</v>
      </c>
      <c r="CA92" s="576">
        <f>_xlfn.XLOOKUP(CA56, MonthlyCashflow!CB$155:IJ$155,  MonthlyCashflow!CB$193:IJ$193)*$D$10</f>
        <v>0</v>
      </c>
      <c r="CB92" s="576">
        <f>_xlfn.XLOOKUP(CB56, MonthlyCashflow!CC$155:IK$155,  MonthlyCashflow!CC$193:IK$193)*$D$10</f>
        <v>0</v>
      </c>
      <c r="CC92" s="576">
        <f>_xlfn.XLOOKUP(CC56, MonthlyCashflow!CD$155:IL$155,  MonthlyCashflow!CD$193:IL$193)*$D$10</f>
        <v>0</v>
      </c>
      <c r="CD92" s="576">
        <f>_xlfn.XLOOKUP(CD56, MonthlyCashflow!CE$155:IM$155,  MonthlyCashflow!CE$193:IM$193)*$D$10</f>
        <v>0</v>
      </c>
      <c r="CE92" s="576">
        <f>_xlfn.XLOOKUP(CE56, MonthlyCashflow!CF$155:IN$155,  MonthlyCashflow!CF$193:IN$193)*$D$10</f>
        <v>0</v>
      </c>
      <c r="CF92" s="576">
        <f>_xlfn.XLOOKUP(CF56, MonthlyCashflow!CG$155:IO$155,  MonthlyCashflow!CG$193:IO$193)*$D$10</f>
        <v>0</v>
      </c>
      <c r="CG92" s="576">
        <f>_xlfn.XLOOKUP(CG56, MonthlyCashflow!CH$155:IP$155,  MonthlyCashflow!CH$193:IP$193)*$D$10</f>
        <v>0</v>
      </c>
      <c r="CH92" s="576">
        <f>_xlfn.XLOOKUP(CH56, MonthlyCashflow!CI$155:IQ$155,  MonthlyCashflow!CI$193:IQ$193)*$D$10</f>
        <v>0</v>
      </c>
      <c r="CI92" s="576">
        <f>_xlfn.XLOOKUP(CI56, MonthlyCashflow!CJ$155:IR$155,  MonthlyCashflow!CJ$193:IR$193)*$D$10</f>
        <v>0</v>
      </c>
      <c r="CJ92" s="576">
        <f>_xlfn.XLOOKUP(CJ56, MonthlyCashflow!CK$155:IS$155,  MonthlyCashflow!CK$193:IS$193)*$D$10</f>
        <v>0</v>
      </c>
      <c r="CK92" s="576">
        <f>_xlfn.XLOOKUP(CK56, MonthlyCashflow!CL$155:IT$155,  MonthlyCashflow!CL$193:IT$193)*$D$10</f>
        <v>0</v>
      </c>
      <c r="CL92" s="576">
        <f>_xlfn.XLOOKUP(CL56, MonthlyCashflow!CM$155:IU$155,  MonthlyCashflow!CM$193:IU$193)*$D$10</f>
        <v>0</v>
      </c>
      <c r="CM92" s="576">
        <f>_xlfn.XLOOKUP(CM56, MonthlyCashflow!CN$155:IV$155,  MonthlyCashflow!CN$193:IV$193)*$D$10</f>
        <v>0</v>
      </c>
      <c r="CN92" s="576">
        <f>_xlfn.XLOOKUP(CN56, MonthlyCashflow!CO$155:IW$155,  MonthlyCashflow!CO$193:IW$193)*$D$10</f>
        <v>0</v>
      </c>
      <c r="CO92" s="576">
        <f>_xlfn.XLOOKUP(CO56, MonthlyCashflow!CP$155:IX$155,  MonthlyCashflow!CP$193:IX$193)*$D$10</f>
        <v>0</v>
      </c>
      <c r="CP92" s="576">
        <f>_xlfn.XLOOKUP(CP56, MonthlyCashflow!CQ$155:IY$155,  MonthlyCashflow!CQ$193:IY$193)*$D$10</f>
        <v>0</v>
      </c>
      <c r="CQ92" s="576">
        <f>_xlfn.XLOOKUP(CQ56, MonthlyCashflow!CR$155:IZ$155,  MonthlyCashflow!CR$193:IZ$193)*$D$10</f>
        <v>0</v>
      </c>
      <c r="CR92" s="576">
        <f>_xlfn.XLOOKUP(CR56, MonthlyCashflow!CS$155:JA$155,  MonthlyCashflow!CS$193:JA$193)*$D$10</f>
        <v>0</v>
      </c>
      <c r="CS92" s="576">
        <f>_xlfn.XLOOKUP(CS56, MonthlyCashflow!CT$155:JB$155,  MonthlyCashflow!CT$193:JB$193)*$D$10</f>
        <v>0</v>
      </c>
      <c r="CT92" s="576">
        <f>_xlfn.XLOOKUP(CT56, MonthlyCashflow!CU$155:JC$155,  MonthlyCashflow!CU$193:JC$193)*$D$10</f>
        <v>0</v>
      </c>
      <c r="CU92" s="576">
        <f>_xlfn.XLOOKUP(CU56, MonthlyCashflow!CV$155:JD$155,  MonthlyCashflow!CV$193:JD$193)*$D$10</f>
        <v>0</v>
      </c>
      <c r="CV92" s="576">
        <f>_xlfn.XLOOKUP(CV56, MonthlyCashflow!CW$155:JE$155,  MonthlyCashflow!CW$193:JE$193)*$D$10</f>
        <v>0</v>
      </c>
      <c r="CW92" s="576">
        <f>_xlfn.XLOOKUP(CW56, MonthlyCashflow!CX$155:JF$155,  MonthlyCashflow!CX$193:JF$193)*$D$10</f>
        <v>0</v>
      </c>
      <c r="CX92" s="576">
        <f>_xlfn.XLOOKUP(CX56, MonthlyCashflow!CY$155:JG$155,  MonthlyCashflow!CY$193:JG$193)*$D$10</f>
        <v>0</v>
      </c>
      <c r="CY92" s="576">
        <f>_xlfn.XLOOKUP(CY56, MonthlyCashflow!CZ$155:JH$155,  MonthlyCashflow!CZ$193:JH$193)*$D$10</f>
        <v>0</v>
      </c>
      <c r="CZ92" s="577">
        <f>_xlfn.XLOOKUP(CZ56, MonthlyCashflow!DA$155:JI$155,  MonthlyCashflow!DA$193:JI$193)*$D$10</f>
        <v>0</v>
      </c>
    </row>
    <row r="93" spans="2:104" x14ac:dyDescent="0.3">
      <c r="B93" s="38" t="s">
        <v>232</v>
      </c>
      <c r="C93" s="193"/>
      <c r="D93" s="576">
        <f t="shared" si="33"/>
        <v>162.02829877187989</v>
      </c>
      <c r="E93" s="576"/>
      <c r="F93" s="576">
        <f>_xlfn.XLOOKUP(F56, MonthlyCashflow!G$155:FO$155,  MonthlyCashflow!G$194:FO$194)*$D$10</f>
        <v>2.8426017328400017</v>
      </c>
      <c r="G93" s="576">
        <f>_xlfn.XLOOKUP(G56, MonthlyCashflow!H$155:FP$155,  MonthlyCashflow!H$194:FP$194)*$D$10</f>
        <v>2.8426017328400017</v>
      </c>
      <c r="H93" s="576">
        <f>_xlfn.XLOOKUP(H56, MonthlyCashflow!I$155:FQ$155,  MonthlyCashflow!I$194:FQ$194)*$D$10</f>
        <v>2.8426017328400017</v>
      </c>
      <c r="I93" s="576">
        <f>_xlfn.XLOOKUP(I56, MonthlyCashflow!J$155:FR$155,  MonthlyCashflow!J$194:FR$194)*$D$10</f>
        <v>2.8426017328400017</v>
      </c>
      <c r="J93" s="576">
        <f>_xlfn.XLOOKUP(J56, MonthlyCashflow!K$155:FS$155,  MonthlyCashflow!K$194:FS$194)*$D$10</f>
        <v>2.8426017328400017</v>
      </c>
      <c r="K93" s="576">
        <f>_xlfn.XLOOKUP(K56, MonthlyCashflow!L$155:FT$155,  MonthlyCashflow!L$194:FT$194)*$D$10</f>
        <v>2.8426017328400017</v>
      </c>
      <c r="L93" s="576">
        <f>_xlfn.XLOOKUP(L56, MonthlyCashflow!M$155:FU$155,  MonthlyCashflow!M$194:FU$194)*$D$10</f>
        <v>2.8426017328400017</v>
      </c>
      <c r="M93" s="576">
        <f>_xlfn.XLOOKUP(M56, MonthlyCashflow!N$155:FV$155,  MonthlyCashflow!N$194:FV$194)*$D$10</f>
        <v>2.8426017328400017</v>
      </c>
      <c r="N93" s="576">
        <f>_xlfn.XLOOKUP(N56, MonthlyCashflow!O$155:FW$155,  MonthlyCashflow!O$194:FW$194)*$D$10</f>
        <v>2.8426017328400017</v>
      </c>
      <c r="O93" s="576">
        <f>_xlfn.XLOOKUP(O56, MonthlyCashflow!P$155:FX$155,  MonthlyCashflow!P$194:FX$194)*$D$10</f>
        <v>2.8426017328400017</v>
      </c>
      <c r="P93" s="576">
        <f>_xlfn.XLOOKUP(P56, MonthlyCashflow!Q$155:FY$155,  MonthlyCashflow!Q$194:FY$194)*$D$10</f>
        <v>2.8426017328400017</v>
      </c>
      <c r="Q93" s="576">
        <f>_xlfn.XLOOKUP(Q56, MonthlyCashflow!R$155:FZ$155,  MonthlyCashflow!R$194:FZ$194)*$D$10</f>
        <v>2.8426017328400017</v>
      </c>
      <c r="R93" s="576">
        <f>_xlfn.XLOOKUP(R56, MonthlyCashflow!S$155:GA$155,  MonthlyCashflow!S$194:GA$194)*$D$10</f>
        <v>2.8426017328400017</v>
      </c>
      <c r="S93" s="576">
        <f>_xlfn.XLOOKUP(S56, MonthlyCashflow!T$155:GB$155,  MonthlyCashflow!T$194:GB$194)*$D$10</f>
        <v>2.8426017328400017</v>
      </c>
      <c r="T93" s="576">
        <f>_xlfn.XLOOKUP(T56, MonthlyCashflow!U$155:GC$155,  MonthlyCashflow!U$194:GC$194)*$D$10</f>
        <v>2.8426017328400017</v>
      </c>
      <c r="U93" s="576">
        <f>_xlfn.XLOOKUP(U56, MonthlyCashflow!V$155:GD$155,  MonthlyCashflow!V$194:GD$194)*$D$10</f>
        <v>2.8426017328400017</v>
      </c>
      <c r="V93" s="576">
        <f>_xlfn.XLOOKUP(V56, MonthlyCashflow!W$155:GE$155,  MonthlyCashflow!W$194:GE$194)*$D$10</f>
        <v>2.8426017328400017</v>
      </c>
      <c r="W93" s="576">
        <f>_xlfn.XLOOKUP(W56, MonthlyCashflow!X$155:GF$155,  MonthlyCashflow!X$194:GF$194)*$D$10</f>
        <v>2.8426017328400017</v>
      </c>
      <c r="X93" s="576">
        <f>_xlfn.XLOOKUP(X56, MonthlyCashflow!Y$155:GG$155,  MonthlyCashflow!Y$194:GG$194)*$D$10</f>
        <v>2.8426017328400017</v>
      </c>
      <c r="Y93" s="576">
        <f>_xlfn.XLOOKUP(Y56, MonthlyCashflow!Z$155:GH$155,  MonthlyCashflow!Z$194:GH$194)*$D$10</f>
        <v>2.8426017328400017</v>
      </c>
      <c r="Z93" s="576">
        <f>_xlfn.XLOOKUP(Z56, MonthlyCashflow!AA$155:GI$155,  MonthlyCashflow!AA$194:GI$194)*$D$10</f>
        <v>2.8426017328400017</v>
      </c>
      <c r="AA93" s="576">
        <f>_xlfn.XLOOKUP(AA56, MonthlyCashflow!AB$155:GJ$155,  MonthlyCashflow!AB$194:GJ$194)*$D$10</f>
        <v>2.8426017328400017</v>
      </c>
      <c r="AB93" s="576">
        <f>_xlfn.XLOOKUP(AB56, MonthlyCashflow!AC$155:GK$155,  MonthlyCashflow!AC$194:GK$194)*$D$10</f>
        <v>2.8426017328400017</v>
      </c>
      <c r="AC93" s="576">
        <f>_xlfn.XLOOKUP(AC56, MonthlyCashflow!AD$155:GL$155,  MonthlyCashflow!AD$194:GL$194)*$D$10</f>
        <v>2.8426017328400017</v>
      </c>
      <c r="AD93" s="576">
        <f>_xlfn.XLOOKUP(AD56, MonthlyCashflow!AE$155:GM$155,  MonthlyCashflow!AE$194:GM$194)*$D$10</f>
        <v>2.8426017328400017</v>
      </c>
      <c r="AE93" s="576">
        <f>_xlfn.XLOOKUP(AE56, MonthlyCashflow!AF$155:GN$155,  MonthlyCashflow!AF$194:GN$194)*$D$10</f>
        <v>2.8426017328400017</v>
      </c>
      <c r="AF93" s="576">
        <f>_xlfn.XLOOKUP(AF56, MonthlyCashflow!AG$155:GO$155,  MonthlyCashflow!AG$194:GO$194)*$D$10</f>
        <v>2.8426017328400017</v>
      </c>
      <c r="AG93" s="576">
        <f>_xlfn.XLOOKUP(AG56, MonthlyCashflow!AH$155:GP$155,  MonthlyCashflow!AH$194:GP$194)*$D$10</f>
        <v>2.8426017328400017</v>
      </c>
      <c r="AH93" s="576">
        <f>_xlfn.XLOOKUP(AH56, MonthlyCashflow!AI$155:GQ$155,  MonthlyCashflow!AI$194:GQ$194)*$D$10</f>
        <v>2.8426017328400017</v>
      </c>
      <c r="AI93" s="576">
        <f>_xlfn.XLOOKUP(AI56, MonthlyCashflow!AJ$155:GR$155,  MonthlyCashflow!AJ$194:GR$194)*$D$10</f>
        <v>2.8426017328400017</v>
      </c>
      <c r="AJ93" s="576">
        <f>_xlfn.XLOOKUP(AJ56, MonthlyCashflow!AK$155:GS$155,  MonthlyCashflow!AK$194:GS$194)*$D$10</f>
        <v>2.8426017328400017</v>
      </c>
      <c r="AK93" s="576">
        <f>_xlfn.XLOOKUP(AK56, MonthlyCashflow!AL$155:GT$155,  MonthlyCashflow!AL$194:GT$194)*$D$10</f>
        <v>2.8426017328400017</v>
      </c>
      <c r="AL93" s="576">
        <f>_xlfn.XLOOKUP(AL56, MonthlyCashflow!AM$155:GU$155,  MonthlyCashflow!AM$194:GU$194)*$D$10</f>
        <v>2.8426017328400017</v>
      </c>
      <c r="AM93" s="576">
        <f>_xlfn.XLOOKUP(AM56, MonthlyCashflow!AN$155:GV$155,  MonthlyCashflow!AN$194:GV$194)*$D$10</f>
        <v>2.8426017328400017</v>
      </c>
      <c r="AN93" s="576">
        <f>_xlfn.XLOOKUP(AN56, MonthlyCashflow!AO$155:GW$155,  MonthlyCashflow!AO$194:GW$194)*$D$10</f>
        <v>2.8426017328400017</v>
      </c>
      <c r="AO93" s="576">
        <f>_xlfn.XLOOKUP(AO56, MonthlyCashflow!AP$155:GX$155,  MonthlyCashflow!AP$194:GX$194)*$D$10</f>
        <v>2.8426017328400017</v>
      </c>
      <c r="AP93" s="576">
        <f>_xlfn.XLOOKUP(AP56, MonthlyCashflow!AQ$155:GY$155,  MonthlyCashflow!AQ$194:GY$194)*$D$10</f>
        <v>2.8426017328400017</v>
      </c>
      <c r="AQ93" s="576">
        <f>_xlfn.XLOOKUP(AQ56, MonthlyCashflow!AR$155:GZ$155,  MonthlyCashflow!AR$194:GZ$194)*$D$10</f>
        <v>2.8426017328400017</v>
      </c>
      <c r="AR93" s="576">
        <f>_xlfn.XLOOKUP(AR56, MonthlyCashflow!AS$155:HA$155,  MonthlyCashflow!AS$194:HA$194)*$D$10</f>
        <v>2.8426017328400017</v>
      </c>
      <c r="AS93" s="576">
        <f>_xlfn.XLOOKUP(AS56, MonthlyCashflow!AT$155:HB$155,  MonthlyCashflow!AT$194:HB$194)*$D$10</f>
        <v>2.8426017328400017</v>
      </c>
      <c r="AT93" s="576">
        <f>_xlfn.XLOOKUP(AT56, MonthlyCashflow!AU$155:HC$155,  MonthlyCashflow!AU$194:HC$194)*$D$10</f>
        <v>2.8426017328400017</v>
      </c>
      <c r="AU93" s="576">
        <f>_xlfn.XLOOKUP(AU56, MonthlyCashflow!AV$155:HD$155,  MonthlyCashflow!AV$194:HD$194)*$D$10</f>
        <v>2.8426017328400017</v>
      </c>
      <c r="AV93" s="576">
        <f>_xlfn.XLOOKUP(AV56, MonthlyCashflow!AW$155:HE$155,  MonthlyCashflow!AW$194:HE$194)*$D$10</f>
        <v>2.8426017328400017</v>
      </c>
      <c r="AW93" s="576">
        <f>_xlfn.XLOOKUP(AW56, MonthlyCashflow!AX$155:HF$155,  MonthlyCashflow!AX$194:HF$194)*$D$10</f>
        <v>2.8426017328400017</v>
      </c>
      <c r="AX93" s="576">
        <f>_xlfn.XLOOKUP(AX56, MonthlyCashflow!AY$155:HG$155,  MonthlyCashflow!AY$194:HG$194)*$D$10</f>
        <v>2.8426017328400017</v>
      </c>
      <c r="AY93" s="576">
        <f>_xlfn.XLOOKUP(AY56, MonthlyCashflow!AZ$155:HH$155,  MonthlyCashflow!AZ$194:HH$194)*$D$10</f>
        <v>2.8426017328400017</v>
      </c>
      <c r="AZ93" s="576">
        <f>_xlfn.XLOOKUP(AZ56, MonthlyCashflow!BA$155:HI$155,  MonthlyCashflow!BA$194:HI$194)*$D$10</f>
        <v>2.8426017328400017</v>
      </c>
      <c r="BA93" s="576">
        <f>_xlfn.XLOOKUP(BA56, MonthlyCashflow!BB$155:HJ$155,  MonthlyCashflow!BB$194:HJ$194)*$D$10</f>
        <v>2.8426017328400017</v>
      </c>
      <c r="BB93" s="576">
        <f>_xlfn.XLOOKUP(BB56, MonthlyCashflow!BC$155:HK$155,  MonthlyCashflow!BC$194:HK$194)*$D$10</f>
        <v>2.8426017328400017</v>
      </c>
      <c r="BC93" s="576">
        <f>_xlfn.XLOOKUP(BC56, MonthlyCashflow!BD$155:HL$155,  MonthlyCashflow!BD$194:HL$194)*$D$10</f>
        <v>2.8426017328400017</v>
      </c>
      <c r="BD93" s="576">
        <f>_xlfn.XLOOKUP(BD56, MonthlyCashflow!BE$155:HM$155,  MonthlyCashflow!BE$194:HM$194)*$D$10</f>
        <v>2.8426017328400017</v>
      </c>
      <c r="BE93" s="576">
        <f>_xlfn.XLOOKUP(BE56, MonthlyCashflow!BF$155:HN$155,  MonthlyCashflow!BF$194:HN$194)*$D$10</f>
        <v>2.8426017328400017</v>
      </c>
      <c r="BF93" s="576">
        <f>_xlfn.XLOOKUP(BF56, MonthlyCashflow!BG$155:HO$155,  MonthlyCashflow!BG$194:HO$194)*$D$10</f>
        <v>2.8426017328400017</v>
      </c>
      <c r="BG93" s="576">
        <f>_xlfn.XLOOKUP(BG56, MonthlyCashflow!BH$155:HP$155,  MonthlyCashflow!BH$194:HP$194)*$D$10</f>
        <v>2.8426017328400017</v>
      </c>
      <c r="BH93" s="576">
        <f>_xlfn.XLOOKUP(BH56, MonthlyCashflow!BI$155:HQ$155,  MonthlyCashflow!BI$194:HQ$194)*$D$10</f>
        <v>2.8426017328400017</v>
      </c>
      <c r="BI93" s="576">
        <f>_xlfn.XLOOKUP(BI56, MonthlyCashflow!BJ$155:HR$155,  MonthlyCashflow!BJ$194:HR$194)*$D$10</f>
        <v>2.8426017328400017</v>
      </c>
      <c r="BJ93" s="576">
        <f>_xlfn.XLOOKUP(BJ56, MonthlyCashflow!BK$155:HS$155,  MonthlyCashflow!BK$194:HS$194)*$D$10</f>
        <v>2.8426017328400017</v>
      </c>
      <c r="BK93" s="576">
        <f>_xlfn.XLOOKUP(BK56, MonthlyCashflow!BL$155:HT$155,  MonthlyCashflow!BL$194:HT$194)*$D$10</f>
        <v>0</v>
      </c>
      <c r="BL93" s="576">
        <f>_xlfn.XLOOKUP(BL56, MonthlyCashflow!BM$155:HU$155,  MonthlyCashflow!BM$194:HU$194)*$D$10</f>
        <v>0</v>
      </c>
      <c r="BM93" s="576">
        <f>_xlfn.XLOOKUP(BM56, MonthlyCashflow!BN$155:HV$155,  MonthlyCashflow!BN$194:HV$194)*$D$10</f>
        <v>0</v>
      </c>
      <c r="BN93" s="576">
        <f>_xlfn.XLOOKUP(BN56, MonthlyCashflow!BO$155:HW$155,  MonthlyCashflow!BO$194:HW$194)*$D$10</f>
        <v>0</v>
      </c>
      <c r="BO93" s="576">
        <f>_xlfn.XLOOKUP(BO56, MonthlyCashflow!BP$155:HX$155,  MonthlyCashflow!BP$194:HX$194)*$D$10</f>
        <v>0</v>
      </c>
      <c r="BP93" s="576">
        <f>_xlfn.XLOOKUP(BP56, MonthlyCashflow!BQ$155:HY$155,  MonthlyCashflow!BQ$194:HY$194)*$D$10</f>
        <v>0</v>
      </c>
      <c r="BQ93" s="576">
        <f>_xlfn.XLOOKUP(BQ56, MonthlyCashflow!BR$155:HZ$155,  MonthlyCashflow!BR$194:HZ$194)*$D$10</f>
        <v>0</v>
      </c>
      <c r="BR93" s="576">
        <f>_xlfn.XLOOKUP(BR56, MonthlyCashflow!BS$155:IA$155,  MonthlyCashflow!BS$194:IA$194)*$D$10</f>
        <v>0</v>
      </c>
      <c r="BS93" s="576">
        <f>_xlfn.XLOOKUP(BS56, MonthlyCashflow!BT$155:IB$155,  MonthlyCashflow!BT$194:IB$194)*$D$10</f>
        <v>0</v>
      </c>
      <c r="BT93" s="576">
        <f>_xlfn.XLOOKUP(BT56, MonthlyCashflow!BU$155:IC$155,  MonthlyCashflow!BU$194:IC$194)*$D$10</f>
        <v>0</v>
      </c>
      <c r="BU93" s="576">
        <f>_xlfn.XLOOKUP(BU56, MonthlyCashflow!BV$155:ID$155,  MonthlyCashflow!BV$194:ID$194)*$D$10</f>
        <v>0</v>
      </c>
      <c r="BV93" s="576">
        <f>_xlfn.XLOOKUP(BV56, MonthlyCashflow!BW$155:IE$155,  MonthlyCashflow!BW$194:IE$194)*$D$10</f>
        <v>0</v>
      </c>
      <c r="BW93" s="576">
        <f>_xlfn.XLOOKUP(BW56, MonthlyCashflow!BX$155:IF$155,  MonthlyCashflow!BX$194:IF$194)*$D$10</f>
        <v>0</v>
      </c>
      <c r="BX93" s="576">
        <f>_xlfn.XLOOKUP(BX56, MonthlyCashflow!BY$155:IG$155,  MonthlyCashflow!BY$194:IG$194)*$D$10</f>
        <v>0</v>
      </c>
      <c r="BY93" s="576">
        <f>_xlfn.XLOOKUP(BY56, MonthlyCashflow!BZ$155:IH$155,  MonthlyCashflow!BZ$194:IH$194)*$D$10</f>
        <v>0</v>
      </c>
      <c r="BZ93" s="576">
        <f>_xlfn.XLOOKUP(BZ56, MonthlyCashflow!CA$155:II$155,  MonthlyCashflow!CA$194:II$194)*$D$10</f>
        <v>0</v>
      </c>
      <c r="CA93" s="576">
        <f>_xlfn.XLOOKUP(CA56, MonthlyCashflow!CB$155:IJ$155,  MonthlyCashflow!CB$194:IJ$194)*$D$10</f>
        <v>0</v>
      </c>
      <c r="CB93" s="576">
        <f>_xlfn.XLOOKUP(CB56, MonthlyCashflow!CC$155:IK$155,  MonthlyCashflow!CC$194:IK$194)*$D$10</f>
        <v>0</v>
      </c>
      <c r="CC93" s="576">
        <f>_xlfn.XLOOKUP(CC56, MonthlyCashflow!CD$155:IL$155,  MonthlyCashflow!CD$194:IL$194)*$D$10</f>
        <v>0</v>
      </c>
      <c r="CD93" s="576">
        <f>_xlfn.XLOOKUP(CD56, MonthlyCashflow!CE$155:IM$155,  MonthlyCashflow!CE$194:IM$194)*$D$10</f>
        <v>0</v>
      </c>
      <c r="CE93" s="576">
        <f>_xlfn.XLOOKUP(CE56, MonthlyCashflow!CF$155:IN$155,  MonthlyCashflow!CF$194:IN$194)*$D$10</f>
        <v>0</v>
      </c>
      <c r="CF93" s="576">
        <f>_xlfn.XLOOKUP(CF56, MonthlyCashflow!CG$155:IO$155,  MonthlyCashflow!CG$194:IO$194)*$D$10</f>
        <v>0</v>
      </c>
      <c r="CG93" s="576">
        <f>_xlfn.XLOOKUP(CG56, MonthlyCashflow!CH$155:IP$155,  MonthlyCashflow!CH$194:IP$194)*$D$10</f>
        <v>0</v>
      </c>
      <c r="CH93" s="576">
        <f>_xlfn.XLOOKUP(CH56, MonthlyCashflow!CI$155:IQ$155,  MonthlyCashflow!CI$194:IQ$194)*$D$10</f>
        <v>0</v>
      </c>
      <c r="CI93" s="576">
        <f>_xlfn.XLOOKUP(CI56, MonthlyCashflow!CJ$155:IR$155,  MonthlyCashflow!CJ$194:IR$194)*$D$10</f>
        <v>0</v>
      </c>
      <c r="CJ93" s="576">
        <f>_xlfn.XLOOKUP(CJ56, MonthlyCashflow!CK$155:IS$155,  MonthlyCashflow!CK$194:IS$194)*$D$10</f>
        <v>0</v>
      </c>
      <c r="CK93" s="576">
        <f>_xlfn.XLOOKUP(CK56, MonthlyCashflow!CL$155:IT$155,  MonthlyCashflow!CL$194:IT$194)*$D$10</f>
        <v>0</v>
      </c>
      <c r="CL93" s="576">
        <f>_xlfn.XLOOKUP(CL56, MonthlyCashflow!CM$155:IU$155,  MonthlyCashflow!CM$194:IU$194)*$D$10</f>
        <v>0</v>
      </c>
      <c r="CM93" s="576">
        <f>_xlfn.XLOOKUP(CM56, MonthlyCashflow!CN$155:IV$155,  MonthlyCashflow!CN$194:IV$194)*$D$10</f>
        <v>0</v>
      </c>
      <c r="CN93" s="576">
        <f>_xlfn.XLOOKUP(CN56, MonthlyCashflow!CO$155:IW$155,  MonthlyCashflow!CO$194:IW$194)*$D$10</f>
        <v>0</v>
      </c>
      <c r="CO93" s="576">
        <f>_xlfn.XLOOKUP(CO56, MonthlyCashflow!CP$155:IX$155,  MonthlyCashflow!CP$194:IX$194)*$D$10</f>
        <v>0</v>
      </c>
      <c r="CP93" s="576">
        <f>_xlfn.XLOOKUP(CP56, MonthlyCashflow!CQ$155:IY$155,  MonthlyCashflow!CQ$194:IY$194)*$D$10</f>
        <v>0</v>
      </c>
      <c r="CQ93" s="576">
        <f>_xlfn.XLOOKUP(CQ56, MonthlyCashflow!CR$155:IZ$155,  MonthlyCashflow!CR$194:IZ$194)*$D$10</f>
        <v>0</v>
      </c>
      <c r="CR93" s="576">
        <f>_xlfn.XLOOKUP(CR56, MonthlyCashflow!CS$155:JA$155,  MonthlyCashflow!CS$194:JA$194)*$D$10</f>
        <v>0</v>
      </c>
      <c r="CS93" s="576">
        <f>_xlfn.XLOOKUP(CS56, MonthlyCashflow!CT$155:JB$155,  MonthlyCashflow!CT$194:JB$194)*$D$10</f>
        <v>0</v>
      </c>
      <c r="CT93" s="576">
        <f>_xlfn.XLOOKUP(CT56, MonthlyCashflow!CU$155:JC$155,  MonthlyCashflow!CU$194:JC$194)*$D$10</f>
        <v>0</v>
      </c>
      <c r="CU93" s="576">
        <f>_xlfn.XLOOKUP(CU56, MonthlyCashflow!CV$155:JD$155,  MonthlyCashflow!CV$194:JD$194)*$D$10</f>
        <v>0</v>
      </c>
      <c r="CV93" s="576">
        <f>_xlfn.XLOOKUP(CV56, MonthlyCashflow!CW$155:JE$155,  MonthlyCashflow!CW$194:JE$194)*$D$10</f>
        <v>0</v>
      </c>
      <c r="CW93" s="576">
        <f>_xlfn.XLOOKUP(CW56, MonthlyCashflow!CX$155:JF$155,  MonthlyCashflow!CX$194:JF$194)*$D$10</f>
        <v>0</v>
      </c>
      <c r="CX93" s="576">
        <f>_xlfn.XLOOKUP(CX56, MonthlyCashflow!CY$155:JG$155,  MonthlyCashflow!CY$194:JG$194)*$D$10</f>
        <v>0</v>
      </c>
      <c r="CY93" s="576">
        <f>_xlfn.XLOOKUP(CY56, MonthlyCashflow!CZ$155:JH$155,  MonthlyCashflow!CZ$194:JH$194)*$D$10</f>
        <v>0</v>
      </c>
      <c r="CZ93" s="577">
        <f>_xlfn.XLOOKUP(CZ56, MonthlyCashflow!DA$155:JI$155,  MonthlyCashflow!DA$194:JI$194)*$D$10</f>
        <v>0</v>
      </c>
    </row>
    <row r="94" spans="2:104" x14ac:dyDescent="0.3">
      <c r="B94" s="38" t="s">
        <v>341</v>
      </c>
      <c r="C94" s="193"/>
      <c r="D94" s="576">
        <f t="shared" si="33"/>
        <v>54.285693168283956</v>
      </c>
      <c r="E94" s="576"/>
      <c r="F94" s="576">
        <f>_xlfn.XLOOKUP(F56, MonthlyCashflow!G$155:FO$155,  MonthlyCashflow!G$195:FO$195)*$D$10</f>
        <v>0</v>
      </c>
      <c r="G94" s="576">
        <f>_xlfn.XLOOKUP(G56, MonthlyCashflow!H$155:FP$155,  MonthlyCashflow!H$195:FP$195)*$D$10</f>
        <v>0</v>
      </c>
      <c r="H94" s="576">
        <f>_xlfn.XLOOKUP(H56, MonthlyCashflow!I$155:FQ$155,  MonthlyCashflow!I$195:FQ$195)*$D$10</f>
        <v>0</v>
      </c>
      <c r="I94" s="576">
        <f>_xlfn.XLOOKUP(I56, MonthlyCashflow!J$155:FR$155,  MonthlyCashflow!J$195:FR$195)*$D$10</f>
        <v>0</v>
      </c>
      <c r="J94" s="576">
        <f>_xlfn.XLOOKUP(J56, MonthlyCashflow!K$155:FS$155,  MonthlyCashflow!K$195:FS$195)*$D$10</f>
        <v>0</v>
      </c>
      <c r="K94" s="576">
        <f>_xlfn.XLOOKUP(K56, MonthlyCashflow!L$155:FT$155,  MonthlyCashflow!L$195:FT$195)*$D$10</f>
        <v>0</v>
      </c>
      <c r="L94" s="576">
        <f>_xlfn.XLOOKUP(L56, MonthlyCashflow!M$155:FU$155,  MonthlyCashflow!M$195:FU$195)*$D$10</f>
        <v>0</v>
      </c>
      <c r="M94" s="576">
        <f>_xlfn.XLOOKUP(M56, MonthlyCashflow!N$155:FV$155,  MonthlyCashflow!N$195:FV$195)*$D$10</f>
        <v>0</v>
      </c>
      <c r="N94" s="576">
        <f>_xlfn.XLOOKUP(N56, MonthlyCashflow!O$155:FW$155,  MonthlyCashflow!O$195:FW$195)*$D$10</f>
        <v>0.38819860675260259</v>
      </c>
      <c r="O94" s="576">
        <f>_xlfn.XLOOKUP(O56, MonthlyCashflow!P$155:FX$155,  MonthlyCashflow!P$195:FX$195)*$D$10</f>
        <v>0.38819860675260259</v>
      </c>
      <c r="P94" s="576">
        <f>_xlfn.XLOOKUP(P56, MonthlyCashflow!Q$155:FY$155,  MonthlyCashflow!Q$195:FY$195)*$D$10</f>
        <v>0.38819860675260259</v>
      </c>
      <c r="Q94" s="576">
        <f>_xlfn.XLOOKUP(Q56, MonthlyCashflow!R$155:FZ$155,  MonthlyCashflow!R$195:FZ$195)*$D$10</f>
        <v>0.38819860675260259</v>
      </c>
      <c r="R94" s="576">
        <f>_xlfn.XLOOKUP(R56, MonthlyCashflow!S$155:GA$155,  MonthlyCashflow!S$195:GA$195)*$D$10</f>
        <v>0.38819860675260259</v>
      </c>
      <c r="S94" s="576">
        <f>_xlfn.XLOOKUP(S56, MonthlyCashflow!T$155:GB$155,  MonthlyCashflow!T$195:GB$195)*$D$10</f>
        <v>0.38819860675260259</v>
      </c>
      <c r="T94" s="576">
        <f>_xlfn.XLOOKUP(T56, MonthlyCashflow!U$155:GC$155,  MonthlyCashflow!U$195:GC$195)*$D$10</f>
        <v>0.38819860675260259</v>
      </c>
      <c r="U94" s="576">
        <f>_xlfn.XLOOKUP(U56, MonthlyCashflow!V$155:GD$155,  MonthlyCashflow!V$195:GD$195)*$D$10</f>
        <v>0.38819860675260259</v>
      </c>
      <c r="V94" s="576">
        <f>_xlfn.XLOOKUP(V56, MonthlyCashflow!W$155:GE$155,  MonthlyCashflow!W$195:GE$195)*$D$10</f>
        <v>0.38819860675260259</v>
      </c>
      <c r="W94" s="576">
        <f>_xlfn.XLOOKUP(W56, MonthlyCashflow!X$155:GF$155,  MonthlyCashflow!X$195:GF$195)*$D$10</f>
        <v>0.38819860675260259</v>
      </c>
      <c r="X94" s="576">
        <f>_xlfn.XLOOKUP(X56, MonthlyCashflow!Y$155:GG$155,  MonthlyCashflow!Y$195:GG$195)*$D$10</f>
        <v>0.38819860675260259</v>
      </c>
      <c r="Y94" s="576">
        <f>_xlfn.XLOOKUP(Y56, MonthlyCashflow!Z$155:GH$155,  MonthlyCashflow!Z$195:GH$195)*$D$10</f>
        <v>0.38819860675260259</v>
      </c>
      <c r="Z94" s="576">
        <f>_xlfn.XLOOKUP(Z56, MonthlyCashflow!AA$155:GI$155,  MonthlyCashflow!AA$195:GI$195)*$D$10</f>
        <v>0.85403693485572563</v>
      </c>
      <c r="AA94" s="576">
        <f>_xlfn.XLOOKUP(AA56, MonthlyCashflow!AB$155:GJ$155,  MonthlyCashflow!AB$195:GJ$195)*$D$10</f>
        <v>0.85403693485572563</v>
      </c>
      <c r="AB94" s="576">
        <f>_xlfn.XLOOKUP(AB56, MonthlyCashflow!AC$155:GK$155,  MonthlyCashflow!AC$195:GK$195)*$D$10</f>
        <v>0.93167665620624607</v>
      </c>
      <c r="AC94" s="576">
        <f>_xlfn.XLOOKUP(AC56, MonthlyCashflow!AD$155:GL$155,  MonthlyCashflow!AD$195:GL$195)*$D$10</f>
        <v>0.93167665620624607</v>
      </c>
      <c r="AD94" s="576">
        <f>_xlfn.XLOOKUP(AD56, MonthlyCashflow!AE$155:GM$155,  MonthlyCashflow!AE$195:GM$195)*$D$10</f>
        <v>0.93167665620624607</v>
      </c>
      <c r="AE94" s="576">
        <f>_xlfn.XLOOKUP(AE56, MonthlyCashflow!AF$155:GN$155,  MonthlyCashflow!AF$195:GN$195)*$D$10</f>
        <v>0.93167665620624607</v>
      </c>
      <c r="AF94" s="576">
        <f>_xlfn.XLOOKUP(AF56, MonthlyCashflow!AG$155:GO$155,  MonthlyCashflow!AG$195:GO$195)*$D$10</f>
        <v>0.93167665620624607</v>
      </c>
      <c r="AG94" s="576">
        <f>_xlfn.XLOOKUP(AG56, MonthlyCashflow!AH$155:GP$155,  MonthlyCashflow!AH$195:GP$195)*$D$10</f>
        <v>0.93167665620624607</v>
      </c>
      <c r="AH94" s="576">
        <f>_xlfn.XLOOKUP(AH56, MonthlyCashflow!AI$155:GQ$155,  MonthlyCashflow!AI$195:GQ$195)*$D$10</f>
        <v>0.93167665620624607</v>
      </c>
      <c r="AI94" s="576">
        <f>_xlfn.XLOOKUP(AI56, MonthlyCashflow!AJ$155:GR$155,  MonthlyCashflow!AJ$195:GR$195)*$D$10</f>
        <v>0.93167665620624607</v>
      </c>
      <c r="AJ94" s="576">
        <f>_xlfn.XLOOKUP(AJ56, MonthlyCashflow!AK$155:GS$155,  MonthlyCashflow!AK$195:GS$195)*$D$10</f>
        <v>0.93167665620624607</v>
      </c>
      <c r="AK94" s="576">
        <f>_xlfn.XLOOKUP(AK56, MonthlyCashflow!AL$155:GT$155,  MonthlyCashflow!AL$195:GT$195)*$D$10</f>
        <v>0.93167665620624607</v>
      </c>
      <c r="AL94" s="576">
        <f>_xlfn.XLOOKUP(AL56, MonthlyCashflow!AM$155:GU$155,  MonthlyCashflow!AM$195:GU$195)*$D$10</f>
        <v>1.6304341483609308</v>
      </c>
      <c r="AM94" s="576">
        <f>_xlfn.XLOOKUP(AM56, MonthlyCashflow!AN$155:GV$155,  MonthlyCashflow!AN$195:GV$195)*$D$10</f>
        <v>1.6304341483609308</v>
      </c>
      <c r="AN94" s="576">
        <f>_xlfn.XLOOKUP(AN56, MonthlyCashflow!AO$155:GW$155,  MonthlyCashflow!AO$195:GW$195)*$D$10</f>
        <v>1.723601813981555</v>
      </c>
      <c r="AO94" s="576">
        <f>_xlfn.XLOOKUP(AO56, MonthlyCashflow!AP$155:GX$155,  MonthlyCashflow!AP$195:GX$195)*$D$10</f>
        <v>1.723601813981555</v>
      </c>
      <c r="AP94" s="576">
        <f>_xlfn.XLOOKUP(AP56, MonthlyCashflow!AQ$155:GY$155,  MonthlyCashflow!AQ$195:GY$195)*$D$10</f>
        <v>2.0341606993836376</v>
      </c>
      <c r="AQ94" s="576">
        <f>_xlfn.XLOOKUP(AQ56, MonthlyCashflow!AR$155:GZ$155,  MonthlyCashflow!AR$195:GZ$195)*$D$10</f>
        <v>2.0341606993836376</v>
      </c>
      <c r="AR94" s="576">
        <f>_xlfn.XLOOKUP(AR56, MonthlyCashflow!AS$155:HA$155,  MonthlyCashflow!AS$195:HA$195)*$D$10</f>
        <v>2.0341606993836376</v>
      </c>
      <c r="AS94" s="576">
        <f>_xlfn.XLOOKUP(AS56, MonthlyCashflow!AT$155:HB$155,  MonthlyCashflow!AT$195:HB$195)*$D$10</f>
        <v>2.0341606993836376</v>
      </c>
      <c r="AT94" s="576">
        <f>_xlfn.XLOOKUP(AT56, MonthlyCashflow!AU$155:HC$155,  MonthlyCashflow!AU$195:HC$195)*$D$10</f>
        <v>1.7236018139815472</v>
      </c>
      <c r="AU94" s="576">
        <f>_xlfn.XLOOKUP(AU56, MonthlyCashflow!AV$155:HD$155,  MonthlyCashflow!AV$195:HD$195)*$D$10</f>
        <v>1.2577634858784321</v>
      </c>
      <c r="AV94" s="576">
        <f>_xlfn.XLOOKUP(AV56, MonthlyCashflow!AW$155:HE$155,  MonthlyCashflow!AW$195:HE$195)*$D$10</f>
        <v>1.2577634858784321</v>
      </c>
      <c r="AW94" s="576">
        <f>_xlfn.XLOOKUP(AW56, MonthlyCashflow!AX$155:HF$155,  MonthlyCashflow!AX$195:HF$195)*$D$10</f>
        <v>1.2577634858784321</v>
      </c>
      <c r="AX94" s="576">
        <f>_xlfn.XLOOKUP(AX56, MonthlyCashflow!AY$155:HG$155,  MonthlyCashflow!AY$195:HG$195)*$D$10</f>
        <v>1.2577634858784321</v>
      </c>
      <c r="AY94" s="576">
        <f>_xlfn.XLOOKUP(AY56, MonthlyCashflow!AZ$155:HH$155,  MonthlyCashflow!AZ$195:HH$195)*$D$10</f>
        <v>1.2577634858784321</v>
      </c>
      <c r="AZ94" s="576">
        <f>_xlfn.XLOOKUP(AZ56, MonthlyCashflow!BA$155:HI$155,  MonthlyCashflow!BA$195:HI$195)*$D$10</f>
        <v>1.2577634858784321</v>
      </c>
      <c r="BA94" s="576">
        <f>_xlfn.XLOOKUP(BA56, MonthlyCashflow!BB$155:HJ$155,  MonthlyCashflow!BB$195:HJ$195)*$D$10</f>
        <v>1.2577634858784321</v>
      </c>
      <c r="BB94" s="576">
        <f>_xlfn.XLOOKUP(BB56, MonthlyCashflow!BC$155:HK$155,  MonthlyCashflow!BC$195:HK$195)*$D$10</f>
        <v>1.6304341483609308</v>
      </c>
      <c r="BC94" s="576">
        <f>_xlfn.XLOOKUP(BC56, MonthlyCashflow!BD$155:HL$155,  MonthlyCashflow!BD$195:HL$195)*$D$10</f>
        <v>1.6304341483609308</v>
      </c>
      <c r="BD94" s="576">
        <f>_xlfn.XLOOKUP(BD56, MonthlyCashflow!BE$155:HM$155,  MonthlyCashflow!BE$195:HM$195)*$D$10</f>
        <v>1.6304341483609308</v>
      </c>
      <c r="BE94" s="576">
        <f>_xlfn.XLOOKUP(BE56, MonthlyCashflow!BF$155:HN$155,  MonthlyCashflow!BF$195:HN$195)*$D$10</f>
        <v>1.6304341483609308</v>
      </c>
      <c r="BF94" s="576">
        <f>_xlfn.XLOOKUP(BF56, MonthlyCashflow!BG$155:HO$155,  MonthlyCashflow!BG$195:HO$195)*$D$10</f>
        <v>1.2577634858784226</v>
      </c>
      <c r="BG94" s="576">
        <f>_xlfn.XLOOKUP(BG56, MonthlyCashflow!BH$155:HP$155,  MonthlyCashflow!BH$195:HP$195)*$D$10</f>
        <v>0.69875749215468452</v>
      </c>
      <c r="BH94" s="576">
        <f>_xlfn.XLOOKUP(BH56, MonthlyCashflow!BI$155:HQ$155,  MonthlyCashflow!BI$195:HQ$195)*$D$10</f>
        <v>0.69875749215468452</v>
      </c>
      <c r="BI94" s="576">
        <f>_xlfn.XLOOKUP(BI56, MonthlyCashflow!BJ$155:HR$155,  MonthlyCashflow!BJ$195:HR$195)*$D$10</f>
        <v>0.69875749215468452</v>
      </c>
      <c r="BJ94" s="576">
        <f>_xlfn.XLOOKUP(BJ56, MonthlyCashflow!BK$155:HS$155,  MonthlyCashflow!BK$195:HS$195)*$D$10</f>
        <v>0.83850899058562123</v>
      </c>
      <c r="BK94" s="576">
        <f>_xlfn.XLOOKUP(BK56, MonthlyCashflow!BL$155:HT$155,  MonthlyCashflow!BL$195:HT$195)*$D$10</f>
        <v>0.83850899058562123</v>
      </c>
      <c r="BL94" s="576">
        <f>_xlfn.XLOOKUP(BL56, MonthlyCashflow!BM$155:HU$155,  MonthlyCashflow!BM$195:HU$195)*$D$10</f>
        <v>0.83850899058562123</v>
      </c>
      <c r="BM94" s="576">
        <f>_xlfn.XLOOKUP(BM56, MonthlyCashflow!BN$155:HV$155,  MonthlyCashflow!BN$195:HV$195)*$D$10</f>
        <v>0.83850899058562123</v>
      </c>
      <c r="BN94" s="576">
        <f>_xlfn.XLOOKUP(BN56, MonthlyCashflow!BO$155:HW$155,  MonthlyCashflow!BO$195:HW$195)*$D$10</f>
        <v>0</v>
      </c>
      <c r="BO94" s="576">
        <f>_xlfn.XLOOKUP(BO56, MonthlyCashflow!BP$155:HX$155,  MonthlyCashflow!BP$195:HX$195)*$D$10</f>
        <v>0</v>
      </c>
      <c r="BP94" s="576">
        <f>_xlfn.XLOOKUP(BP56, MonthlyCashflow!BQ$155:HY$155,  MonthlyCashflow!BQ$195:HY$195)*$D$10</f>
        <v>0</v>
      </c>
      <c r="BQ94" s="576">
        <f>_xlfn.XLOOKUP(BQ56, MonthlyCashflow!BR$155:HZ$155,  MonthlyCashflow!BR$195:HZ$195)*$D$10</f>
        <v>0</v>
      </c>
      <c r="BR94" s="576">
        <f>_xlfn.XLOOKUP(BR56, MonthlyCashflow!BS$155:IA$155,  MonthlyCashflow!BS$195:IA$195)*$D$10</f>
        <v>0</v>
      </c>
      <c r="BS94" s="576">
        <f>_xlfn.XLOOKUP(BS56, MonthlyCashflow!BT$155:IB$155,  MonthlyCashflow!BT$195:IB$195)*$D$10</f>
        <v>0</v>
      </c>
      <c r="BT94" s="576">
        <f>_xlfn.XLOOKUP(BT56, MonthlyCashflow!BU$155:IC$155,  MonthlyCashflow!BU$195:IC$195)*$D$10</f>
        <v>0</v>
      </c>
      <c r="BU94" s="576">
        <f>_xlfn.XLOOKUP(BU56, MonthlyCashflow!BV$155:ID$155,  MonthlyCashflow!BV$195:ID$195)*$D$10</f>
        <v>0</v>
      </c>
      <c r="BV94" s="576">
        <f>_xlfn.XLOOKUP(BV56, MonthlyCashflow!BW$155:IE$155,  MonthlyCashflow!BW$195:IE$195)*$D$10</f>
        <v>0</v>
      </c>
      <c r="BW94" s="576">
        <f>_xlfn.XLOOKUP(BW56, MonthlyCashflow!BX$155:IF$155,  MonthlyCashflow!BX$195:IF$195)*$D$10</f>
        <v>0</v>
      </c>
      <c r="BX94" s="576">
        <f>_xlfn.XLOOKUP(BX56, MonthlyCashflow!BY$155:IG$155,  MonthlyCashflow!BY$195:IG$195)*$D$10</f>
        <v>0</v>
      </c>
      <c r="BY94" s="576">
        <f>_xlfn.XLOOKUP(BY56, MonthlyCashflow!BZ$155:IH$155,  MonthlyCashflow!BZ$195:IH$195)*$D$10</f>
        <v>0</v>
      </c>
      <c r="BZ94" s="576">
        <f>_xlfn.XLOOKUP(BZ56, MonthlyCashflow!CA$155:II$155,  MonthlyCashflow!CA$195:II$195)*$D$10</f>
        <v>0</v>
      </c>
      <c r="CA94" s="576">
        <f>_xlfn.XLOOKUP(CA56, MonthlyCashflow!CB$155:IJ$155,  MonthlyCashflow!CB$195:IJ$195)*$D$10</f>
        <v>0</v>
      </c>
      <c r="CB94" s="576">
        <f>_xlfn.XLOOKUP(CB56, MonthlyCashflow!CC$155:IK$155,  MonthlyCashflow!CC$195:IK$195)*$D$10</f>
        <v>0</v>
      </c>
      <c r="CC94" s="576">
        <f>_xlfn.XLOOKUP(CC56, MonthlyCashflow!CD$155:IL$155,  MonthlyCashflow!CD$195:IL$195)*$D$10</f>
        <v>0</v>
      </c>
      <c r="CD94" s="576">
        <f>_xlfn.XLOOKUP(CD56, MonthlyCashflow!CE$155:IM$155,  MonthlyCashflow!CE$195:IM$195)*$D$10</f>
        <v>0</v>
      </c>
      <c r="CE94" s="576">
        <f>_xlfn.XLOOKUP(CE56, MonthlyCashflow!CF$155:IN$155,  MonthlyCashflow!CF$195:IN$195)*$D$10</f>
        <v>0</v>
      </c>
      <c r="CF94" s="576">
        <f>_xlfn.XLOOKUP(CF56, MonthlyCashflow!CG$155:IO$155,  MonthlyCashflow!CG$195:IO$195)*$D$10</f>
        <v>0</v>
      </c>
      <c r="CG94" s="576">
        <f>_xlfn.XLOOKUP(CG56, MonthlyCashflow!CH$155:IP$155,  MonthlyCashflow!CH$195:IP$195)*$D$10</f>
        <v>0</v>
      </c>
      <c r="CH94" s="576">
        <f>_xlfn.XLOOKUP(CH56, MonthlyCashflow!CI$155:IQ$155,  MonthlyCashflow!CI$195:IQ$195)*$D$10</f>
        <v>0</v>
      </c>
      <c r="CI94" s="576">
        <f>_xlfn.XLOOKUP(CI56, MonthlyCashflow!CJ$155:IR$155,  MonthlyCashflow!CJ$195:IR$195)*$D$10</f>
        <v>0</v>
      </c>
      <c r="CJ94" s="576">
        <f>_xlfn.XLOOKUP(CJ56, MonthlyCashflow!CK$155:IS$155,  MonthlyCashflow!CK$195:IS$195)*$D$10</f>
        <v>0</v>
      </c>
      <c r="CK94" s="576">
        <f>_xlfn.XLOOKUP(CK56, MonthlyCashflow!CL$155:IT$155,  MonthlyCashflow!CL$195:IT$195)*$D$10</f>
        <v>0</v>
      </c>
      <c r="CL94" s="576">
        <f>_xlfn.XLOOKUP(CL56, MonthlyCashflow!CM$155:IU$155,  MonthlyCashflow!CM$195:IU$195)*$D$10</f>
        <v>0</v>
      </c>
      <c r="CM94" s="576">
        <f>_xlfn.XLOOKUP(CM56, MonthlyCashflow!CN$155:IV$155,  MonthlyCashflow!CN$195:IV$195)*$D$10</f>
        <v>0</v>
      </c>
      <c r="CN94" s="576">
        <f>_xlfn.XLOOKUP(CN56, MonthlyCashflow!CO$155:IW$155,  MonthlyCashflow!CO$195:IW$195)*$D$10</f>
        <v>0</v>
      </c>
      <c r="CO94" s="576">
        <f>_xlfn.XLOOKUP(CO56, MonthlyCashflow!CP$155:IX$155,  MonthlyCashflow!CP$195:IX$195)*$D$10</f>
        <v>0</v>
      </c>
      <c r="CP94" s="576">
        <f>_xlfn.XLOOKUP(CP56, MonthlyCashflow!CQ$155:IY$155,  MonthlyCashflow!CQ$195:IY$195)*$D$10</f>
        <v>0</v>
      </c>
      <c r="CQ94" s="576">
        <f>_xlfn.XLOOKUP(CQ56, MonthlyCashflow!CR$155:IZ$155,  MonthlyCashflow!CR$195:IZ$195)*$D$10</f>
        <v>0</v>
      </c>
      <c r="CR94" s="576">
        <f>_xlfn.XLOOKUP(CR56, MonthlyCashflow!CS$155:JA$155,  MonthlyCashflow!CS$195:JA$195)*$D$10</f>
        <v>0</v>
      </c>
      <c r="CS94" s="576">
        <f>_xlfn.XLOOKUP(CS56, MonthlyCashflow!CT$155:JB$155,  MonthlyCashflow!CT$195:JB$195)*$D$10</f>
        <v>0</v>
      </c>
      <c r="CT94" s="576">
        <f>_xlfn.XLOOKUP(CT56, MonthlyCashflow!CU$155:JC$155,  MonthlyCashflow!CU$195:JC$195)*$D$10</f>
        <v>0</v>
      </c>
      <c r="CU94" s="576">
        <f>_xlfn.XLOOKUP(CU56, MonthlyCashflow!CV$155:JD$155,  MonthlyCashflow!CV$195:JD$195)*$D$10</f>
        <v>0</v>
      </c>
      <c r="CV94" s="576">
        <f>_xlfn.XLOOKUP(CV56, MonthlyCashflow!CW$155:JE$155,  MonthlyCashflow!CW$195:JE$195)*$D$10</f>
        <v>0</v>
      </c>
      <c r="CW94" s="576">
        <f>_xlfn.XLOOKUP(CW56, MonthlyCashflow!CX$155:JF$155,  MonthlyCashflow!CX$195:JF$195)*$D$10</f>
        <v>0</v>
      </c>
      <c r="CX94" s="576">
        <f>_xlfn.XLOOKUP(CX56, MonthlyCashflow!CY$155:JG$155,  MonthlyCashflow!CY$195:JG$195)*$D$10</f>
        <v>0</v>
      </c>
      <c r="CY94" s="576">
        <f>_xlfn.XLOOKUP(CY56, MonthlyCashflow!CZ$155:JH$155,  MonthlyCashflow!CZ$195:JH$195)*$D$10</f>
        <v>0</v>
      </c>
      <c r="CZ94" s="577">
        <f>_xlfn.XLOOKUP(CZ56, MonthlyCashflow!DA$155:JI$155,  MonthlyCashflow!DA$195:JI$195)*$D$10</f>
        <v>0</v>
      </c>
    </row>
    <row r="95" spans="2:104" x14ac:dyDescent="0.3">
      <c r="B95" s="38" t="s">
        <v>352</v>
      </c>
      <c r="C95" s="193"/>
      <c r="D95" s="576">
        <f t="shared" si="33"/>
        <v>20.059999999999999</v>
      </c>
      <c r="E95" s="576"/>
      <c r="F95" s="576">
        <f>_xlfn.XLOOKUP(F56, MonthlyCashflow!G$155:FO$155,  MonthlyCashflow!G$196:FO$196)*$D$10</f>
        <v>0</v>
      </c>
      <c r="G95" s="576">
        <f>_xlfn.XLOOKUP(G56, MonthlyCashflow!H$155:FP$155,  MonthlyCashflow!H$196:FP$196)*$D$10</f>
        <v>0</v>
      </c>
      <c r="H95" s="576">
        <f>_xlfn.XLOOKUP(H56, MonthlyCashflow!I$155:FQ$155,  MonthlyCashflow!I$196:FQ$196)*$D$10</f>
        <v>20.059999999999999</v>
      </c>
      <c r="I95" s="576">
        <f>_xlfn.XLOOKUP(I56, MonthlyCashflow!J$155:FR$155,  MonthlyCashflow!J$196:FR$196)*$D$10</f>
        <v>0</v>
      </c>
      <c r="J95" s="576">
        <f>_xlfn.XLOOKUP(J56, MonthlyCashflow!K$155:FS$155,  MonthlyCashflow!K$196:FS$196)*$D$10</f>
        <v>0</v>
      </c>
      <c r="K95" s="576">
        <f>_xlfn.XLOOKUP(K56, MonthlyCashflow!L$155:FT$155,  MonthlyCashflow!L$196:FT$196)*$D$10</f>
        <v>0</v>
      </c>
      <c r="L95" s="576">
        <f>_xlfn.XLOOKUP(L56, MonthlyCashflow!M$155:FU$155,  MonthlyCashflow!M$196:FU$196)*$D$10</f>
        <v>0</v>
      </c>
      <c r="M95" s="576">
        <f>_xlfn.XLOOKUP(M56, MonthlyCashflow!N$155:FV$155,  MonthlyCashflow!N$196:FV$196)*$D$10</f>
        <v>0</v>
      </c>
      <c r="N95" s="576">
        <f>_xlfn.XLOOKUP(N56, MonthlyCashflow!O$155:FW$155,  MonthlyCashflow!O$196:FW$196)*$D$10</f>
        <v>0</v>
      </c>
      <c r="O95" s="576">
        <f>_xlfn.XLOOKUP(O56, MonthlyCashflow!P$155:FX$155,  MonthlyCashflow!P$196:FX$196)*$D$10</f>
        <v>0</v>
      </c>
      <c r="P95" s="576">
        <f>_xlfn.XLOOKUP(P56, MonthlyCashflow!Q$155:FY$155,  MonthlyCashflow!Q$196:FY$196)*$D$10</f>
        <v>0</v>
      </c>
      <c r="Q95" s="576">
        <f>_xlfn.XLOOKUP(Q56, MonthlyCashflow!R$155:FZ$155,  MonthlyCashflow!R$196:FZ$196)*$D$10</f>
        <v>0</v>
      </c>
      <c r="R95" s="576">
        <f>_xlfn.XLOOKUP(R56, MonthlyCashflow!S$155:GA$155,  MonthlyCashflow!S$196:GA$196)*$D$10</f>
        <v>0</v>
      </c>
      <c r="S95" s="576">
        <f>_xlfn.XLOOKUP(S56, MonthlyCashflow!T$155:GB$155,  MonthlyCashflow!T$196:GB$196)*$D$10</f>
        <v>0</v>
      </c>
      <c r="T95" s="576">
        <f>_xlfn.XLOOKUP(T56, MonthlyCashflow!U$155:GC$155,  MonthlyCashflow!U$196:GC$196)*$D$10</f>
        <v>0</v>
      </c>
      <c r="U95" s="576">
        <f>_xlfn.XLOOKUP(U56, MonthlyCashflow!V$155:GD$155,  MonthlyCashflow!V$196:GD$196)*$D$10</f>
        <v>0</v>
      </c>
      <c r="V95" s="576">
        <f>_xlfn.XLOOKUP(V56, MonthlyCashflow!W$155:GE$155,  MonthlyCashflow!W$196:GE$196)*$D$10</f>
        <v>0</v>
      </c>
      <c r="W95" s="576">
        <f>_xlfn.XLOOKUP(W56, MonthlyCashflow!X$155:GF$155,  MonthlyCashflow!X$196:GF$196)*$D$10</f>
        <v>0</v>
      </c>
      <c r="X95" s="576">
        <f>_xlfn.XLOOKUP(X56, MonthlyCashflow!Y$155:GG$155,  MonthlyCashflow!Y$196:GG$196)*$D$10</f>
        <v>0</v>
      </c>
      <c r="Y95" s="576">
        <f>_xlfn.XLOOKUP(Y56, MonthlyCashflow!Z$155:GH$155,  MonthlyCashflow!Z$196:GH$196)*$D$10</f>
        <v>0</v>
      </c>
      <c r="Z95" s="576">
        <f>_xlfn.XLOOKUP(Z56, MonthlyCashflow!AA$155:GI$155,  MonthlyCashflow!AA$196:GI$196)*$D$10</f>
        <v>0</v>
      </c>
      <c r="AA95" s="576">
        <f>_xlfn.XLOOKUP(AA56, MonthlyCashflow!AB$155:GJ$155,  MonthlyCashflow!AB$196:GJ$196)*$D$10</f>
        <v>0</v>
      </c>
      <c r="AB95" s="576">
        <f>_xlfn.XLOOKUP(AB56, MonthlyCashflow!AC$155:GK$155,  MonthlyCashflow!AC$196:GK$196)*$D$10</f>
        <v>0</v>
      </c>
      <c r="AC95" s="576">
        <f>_xlfn.XLOOKUP(AC56, MonthlyCashflow!AD$155:GL$155,  MonthlyCashflow!AD$196:GL$196)*$D$10</f>
        <v>0</v>
      </c>
      <c r="AD95" s="576">
        <f>_xlfn.XLOOKUP(AD56, MonthlyCashflow!AE$155:GM$155,  MonthlyCashflow!AE$196:GM$196)*$D$10</f>
        <v>0</v>
      </c>
      <c r="AE95" s="576">
        <f>_xlfn.XLOOKUP(AE56, MonthlyCashflow!AF$155:GN$155,  MonthlyCashflow!AF$196:GN$196)*$D$10</f>
        <v>0</v>
      </c>
      <c r="AF95" s="576">
        <f>_xlfn.XLOOKUP(AF56, MonthlyCashflow!AG$155:GO$155,  MonthlyCashflow!AG$196:GO$196)*$D$10</f>
        <v>0</v>
      </c>
      <c r="AG95" s="576">
        <f>_xlfn.XLOOKUP(AG56, MonthlyCashflow!AH$155:GP$155,  MonthlyCashflow!AH$196:GP$196)*$D$10</f>
        <v>0</v>
      </c>
      <c r="AH95" s="576">
        <f>_xlfn.XLOOKUP(AH56, MonthlyCashflow!AI$155:GQ$155,  MonthlyCashflow!AI$196:GQ$196)*$D$10</f>
        <v>0</v>
      </c>
      <c r="AI95" s="576">
        <f>_xlfn.XLOOKUP(AI56, MonthlyCashflow!AJ$155:GR$155,  MonthlyCashflow!AJ$196:GR$196)*$D$10</f>
        <v>0</v>
      </c>
      <c r="AJ95" s="576">
        <f>_xlfn.XLOOKUP(AJ56, MonthlyCashflow!AK$155:GS$155,  MonthlyCashflow!AK$196:GS$196)*$D$10</f>
        <v>0</v>
      </c>
      <c r="AK95" s="576">
        <f>_xlfn.XLOOKUP(AK56, MonthlyCashflow!AL$155:GT$155,  MonthlyCashflow!AL$196:GT$196)*$D$10</f>
        <v>0</v>
      </c>
      <c r="AL95" s="576">
        <f>_xlfn.XLOOKUP(AL56, MonthlyCashflow!AM$155:GU$155,  MonthlyCashflow!AM$196:GU$196)*$D$10</f>
        <v>0</v>
      </c>
      <c r="AM95" s="576">
        <f>_xlfn.XLOOKUP(AM56, MonthlyCashflow!AN$155:GV$155,  MonthlyCashflow!AN$196:GV$196)*$D$10</f>
        <v>0</v>
      </c>
      <c r="AN95" s="576">
        <f>_xlfn.XLOOKUP(AN56, MonthlyCashflow!AO$155:GW$155,  MonthlyCashflow!AO$196:GW$196)*$D$10</f>
        <v>0</v>
      </c>
      <c r="AO95" s="576">
        <f>_xlfn.XLOOKUP(AO56, MonthlyCashflow!AP$155:GX$155,  MonthlyCashflow!AP$196:GX$196)*$D$10</f>
        <v>0</v>
      </c>
      <c r="AP95" s="576">
        <f>_xlfn.XLOOKUP(AP56, MonthlyCashflow!AQ$155:GY$155,  MonthlyCashflow!AQ$196:GY$196)*$D$10</f>
        <v>0</v>
      </c>
      <c r="AQ95" s="576">
        <f>_xlfn.XLOOKUP(AQ56, MonthlyCashflow!AR$155:GZ$155,  MonthlyCashflow!AR$196:GZ$196)*$D$10</f>
        <v>0</v>
      </c>
      <c r="AR95" s="576">
        <f>_xlfn.XLOOKUP(AR56, MonthlyCashflow!AS$155:HA$155,  MonthlyCashflow!AS$196:HA$196)*$D$10</f>
        <v>0</v>
      </c>
      <c r="AS95" s="576">
        <f>_xlfn.XLOOKUP(AS56, MonthlyCashflow!AT$155:HB$155,  MonthlyCashflow!AT$196:HB$196)*$D$10</f>
        <v>0</v>
      </c>
      <c r="AT95" s="576">
        <f>_xlfn.XLOOKUP(AT56, MonthlyCashflow!AU$155:HC$155,  MonthlyCashflow!AU$196:HC$196)*$D$10</f>
        <v>0</v>
      </c>
      <c r="AU95" s="576">
        <f>_xlfn.XLOOKUP(AU56, MonthlyCashflow!AV$155:HD$155,  MonthlyCashflow!AV$196:HD$196)*$D$10</f>
        <v>0</v>
      </c>
      <c r="AV95" s="576">
        <f>_xlfn.XLOOKUP(AV56, MonthlyCashflow!AW$155:HE$155,  MonthlyCashflow!AW$196:HE$196)*$D$10</f>
        <v>0</v>
      </c>
      <c r="AW95" s="576">
        <f>_xlfn.XLOOKUP(AW56, MonthlyCashflow!AX$155:HF$155,  MonthlyCashflow!AX$196:HF$196)*$D$10</f>
        <v>0</v>
      </c>
      <c r="AX95" s="576">
        <f>_xlfn.XLOOKUP(AX56, MonthlyCashflow!AY$155:HG$155,  MonthlyCashflow!AY$196:HG$196)*$D$10</f>
        <v>0</v>
      </c>
      <c r="AY95" s="576">
        <f>_xlfn.XLOOKUP(AY56, MonthlyCashflow!AZ$155:HH$155,  MonthlyCashflow!AZ$196:HH$196)*$D$10</f>
        <v>0</v>
      </c>
      <c r="AZ95" s="576">
        <f>_xlfn.XLOOKUP(AZ56, MonthlyCashflow!BA$155:HI$155,  MonthlyCashflow!BA$196:HI$196)*$D$10</f>
        <v>0</v>
      </c>
      <c r="BA95" s="576">
        <f>_xlfn.XLOOKUP(BA56, MonthlyCashflow!BB$155:HJ$155,  MonthlyCashflow!BB$196:HJ$196)*$D$10</f>
        <v>0</v>
      </c>
      <c r="BB95" s="576">
        <f>_xlfn.XLOOKUP(BB56, MonthlyCashflow!BC$155:HK$155,  MonthlyCashflow!BC$196:HK$196)*$D$10</f>
        <v>0</v>
      </c>
      <c r="BC95" s="576">
        <f>_xlfn.XLOOKUP(BC56, MonthlyCashflow!BD$155:HL$155,  MonthlyCashflow!BD$196:HL$196)*$D$10</f>
        <v>0</v>
      </c>
      <c r="BD95" s="576">
        <f>_xlfn.XLOOKUP(BD56, MonthlyCashflow!BE$155:HM$155,  MonthlyCashflow!BE$196:HM$196)*$D$10</f>
        <v>0</v>
      </c>
      <c r="BE95" s="576">
        <f>_xlfn.XLOOKUP(BE56, MonthlyCashflow!BF$155:HN$155,  MonthlyCashflow!BF$196:HN$196)*$D$10</f>
        <v>0</v>
      </c>
      <c r="BF95" s="576">
        <f>_xlfn.XLOOKUP(BF56, MonthlyCashflow!BG$155:HO$155,  MonthlyCashflow!BG$196:HO$196)*$D$10</f>
        <v>0</v>
      </c>
      <c r="BG95" s="576">
        <f>_xlfn.XLOOKUP(BG56, MonthlyCashflow!BH$155:HP$155,  MonthlyCashflow!BH$196:HP$196)*$D$10</f>
        <v>0</v>
      </c>
      <c r="BH95" s="576">
        <f>_xlfn.XLOOKUP(BH56, MonthlyCashflow!BI$155:HQ$155,  MonthlyCashflow!BI$196:HQ$196)*$D$10</f>
        <v>0</v>
      </c>
      <c r="BI95" s="576">
        <f>_xlfn.XLOOKUP(BI56, MonthlyCashflow!BJ$155:HR$155,  MonthlyCashflow!BJ$196:HR$196)*$D$10</f>
        <v>0</v>
      </c>
      <c r="BJ95" s="576">
        <f>_xlfn.XLOOKUP(BJ56, MonthlyCashflow!BK$155:HS$155,  MonthlyCashflow!BK$196:HS$196)*$D$10</f>
        <v>0</v>
      </c>
      <c r="BK95" s="576">
        <f>_xlfn.XLOOKUP(BK56, MonthlyCashflow!BL$155:HT$155,  MonthlyCashflow!BL$196:HT$196)*$D$10</f>
        <v>0</v>
      </c>
      <c r="BL95" s="576">
        <f>_xlfn.XLOOKUP(BL56, MonthlyCashflow!BM$155:HU$155,  MonthlyCashflow!BM$196:HU$196)*$D$10</f>
        <v>0</v>
      </c>
      <c r="BM95" s="576">
        <f>_xlfn.XLOOKUP(BM56, MonthlyCashflow!BN$155:HV$155,  MonthlyCashflow!BN$196:HV$196)*$D$10</f>
        <v>0</v>
      </c>
      <c r="BN95" s="576">
        <f>_xlfn.XLOOKUP(BN56, MonthlyCashflow!BO$155:HW$155,  MonthlyCashflow!BO$196:HW$196)*$D$10</f>
        <v>0</v>
      </c>
      <c r="BO95" s="576">
        <f>_xlfn.XLOOKUP(BO56, MonthlyCashflow!BP$155:HX$155,  MonthlyCashflow!BP$196:HX$196)*$D$10</f>
        <v>0</v>
      </c>
      <c r="BP95" s="576">
        <f>_xlfn.XLOOKUP(BP56, MonthlyCashflow!BQ$155:HY$155,  MonthlyCashflow!BQ$196:HY$196)*$D$10</f>
        <v>0</v>
      </c>
      <c r="BQ95" s="576">
        <f>_xlfn.XLOOKUP(BQ56, MonthlyCashflow!BR$155:HZ$155,  MonthlyCashflow!BR$196:HZ$196)*$D$10</f>
        <v>0</v>
      </c>
      <c r="BR95" s="576">
        <f>_xlfn.XLOOKUP(BR56, MonthlyCashflow!BS$155:IA$155,  MonthlyCashflow!BS$196:IA$196)*$D$10</f>
        <v>0</v>
      </c>
      <c r="BS95" s="576">
        <f>_xlfn.XLOOKUP(BS56, MonthlyCashflow!BT$155:IB$155,  MonthlyCashflow!BT$196:IB$196)*$D$10</f>
        <v>0</v>
      </c>
      <c r="BT95" s="576">
        <f>_xlfn.XLOOKUP(BT56, MonthlyCashflow!BU$155:IC$155,  MonthlyCashflow!BU$196:IC$196)*$D$10</f>
        <v>0</v>
      </c>
      <c r="BU95" s="576">
        <f>_xlfn.XLOOKUP(BU56, MonthlyCashflow!BV$155:ID$155,  MonthlyCashflow!BV$196:ID$196)*$D$10</f>
        <v>0</v>
      </c>
      <c r="BV95" s="576">
        <f>_xlfn.XLOOKUP(BV56, MonthlyCashflow!BW$155:IE$155,  MonthlyCashflow!BW$196:IE$196)*$D$10</f>
        <v>0</v>
      </c>
      <c r="BW95" s="576">
        <f>_xlfn.XLOOKUP(BW56, MonthlyCashflow!BX$155:IF$155,  MonthlyCashflow!BX$196:IF$196)*$D$10</f>
        <v>0</v>
      </c>
      <c r="BX95" s="576">
        <f>_xlfn.XLOOKUP(BX56, MonthlyCashflow!BY$155:IG$155,  MonthlyCashflow!BY$196:IG$196)*$D$10</f>
        <v>0</v>
      </c>
      <c r="BY95" s="576">
        <f>_xlfn.XLOOKUP(BY56, MonthlyCashflow!BZ$155:IH$155,  MonthlyCashflow!BZ$196:IH$196)*$D$10</f>
        <v>0</v>
      </c>
      <c r="BZ95" s="576">
        <f>_xlfn.XLOOKUP(BZ56, MonthlyCashflow!CA$155:II$155,  MonthlyCashflow!CA$196:II$196)*$D$10</f>
        <v>0</v>
      </c>
      <c r="CA95" s="576">
        <f>_xlfn.XLOOKUP(CA56, MonthlyCashflow!CB$155:IJ$155,  MonthlyCashflow!CB$196:IJ$196)*$D$10</f>
        <v>0</v>
      </c>
      <c r="CB95" s="576">
        <f>_xlfn.XLOOKUP(CB56, MonthlyCashflow!CC$155:IK$155,  MonthlyCashflow!CC$196:IK$196)*$D$10</f>
        <v>0</v>
      </c>
      <c r="CC95" s="576">
        <f>_xlfn.XLOOKUP(CC56, MonthlyCashflow!CD$155:IL$155,  MonthlyCashflow!CD$196:IL$196)*$D$10</f>
        <v>0</v>
      </c>
      <c r="CD95" s="576">
        <f>_xlfn.XLOOKUP(CD56, MonthlyCashflow!CE$155:IM$155,  MonthlyCashflow!CE$196:IM$196)*$D$10</f>
        <v>0</v>
      </c>
      <c r="CE95" s="576">
        <f>_xlfn.XLOOKUP(CE56, MonthlyCashflow!CF$155:IN$155,  MonthlyCashflow!CF$196:IN$196)*$D$10</f>
        <v>0</v>
      </c>
      <c r="CF95" s="576">
        <f>_xlfn.XLOOKUP(CF56, MonthlyCashflow!CG$155:IO$155,  MonthlyCashflow!CG$196:IO$196)*$D$10</f>
        <v>0</v>
      </c>
      <c r="CG95" s="576">
        <f>_xlfn.XLOOKUP(CG56, MonthlyCashflow!CH$155:IP$155,  MonthlyCashflow!CH$196:IP$196)*$D$10</f>
        <v>0</v>
      </c>
      <c r="CH95" s="576">
        <f>_xlfn.XLOOKUP(CH56, MonthlyCashflow!CI$155:IQ$155,  MonthlyCashflow!CI$196:IQ$196)*$D$10</f>
        <v>0</v>
      </c>
      <c r="CI95" s="576">
        <f>_xlfn.XLOOKUP(CI56, MonthlyCashflow!CJ$155:IR$155,  MonthlyCashflow!CJ$196:IR$196)*$D$10</f>
        <v>0</v>
      </c>
      <c r="CJ95" s="576">
        <f>_xlfn.XLOOKUP(CJ56, MonthlyCashflow!CK$155:IS$155,  MonthlyCashflow!CK$196:IS$196)*$D$10</f>
        <v>0</v>
      </c>
      <c r="CK95" s="576">
        <f>_xlfn.XLOOKUP(CK56, MonthlyCashflow!CL$155:IT$155,  MonthlyCashflow!CL$196:IT$196)*$D$10</f>
        <v>0</v>
      </c>
      <c r="CL95" s="576">
        <f>_xlfn.XLOOKUP(CL56, MonthlyCashflow!CM$155:IU$155,  MonthlyCashflow!CM$196:IU$196)*$D$10</f>
        <v>0</v>
      </c>
      <c r="CM95" s="576">
        <f>_xlfn.XLOOKUP(CM56, MonthlyCashflow!CN$155:IV$155,  MonthlyCashflow!CN$196:IV$196)*$D$10</f>
        <v>0</v>
      </c>
      <c r="CN95" s="576">
        <f>_xlfn.XLOOKUP(CN56, MonthlyCashflow!CO$155:IW$155,  MonthlyCashflow!CO$196:IW$196)*$D$10</f>
        <v>0</v>
      </c>
      <c r="CO95" s="576">
        <f>_xlfn.XLOOKUP(CO56, MonthlyCashflow!CP$155:IX$155,  MonthlyCashflow!CP$196:IX$196)*$D$10</f>
        <v>0</v>
      </c>
      <c r="CP95" s="576">
        <f>_xlfn.XLOOKUP(CP56, MonthlyCashflow!CQ$155:IY$155,  MonthlyCashflow!CQ$196:IY$196)*$D$10</f>
        <v>0</v>
      </c>
      <c r="CQ95" s="576">
        <f>_xlfn.XLOOKUP(CQ56, MonthlyCashflow!CR$155:IZ$155,  MonthlyCashflow!CR$196:IZ$196)*$D$10</f>
        <v>0</v>
      </c>
      <c r="CR95" s="576">
        <f>_xlfn.XLOOKUP(CR56, MonthlyCashflow!CS$155:JA$155,  MonthlyCashflow!CS$196:JA$196)*$D$10</f>
        <v>0</v>
      </c>
      <c r="CS95" s="576">
        <f>_xlfn.XLOOKUP(CS56, MonthlyCashflow!CT$155:JB$155,  MonthlyCashflow!CT$196:JB$196)*$D$10</f>
        <v>0</v>
      </c>
      <c r="CT95" s="576">
        <f>_xlfn.XLOOKUP(CT56, MonthlyCashflow!CU$155:JC$155,  MonthlyCashflow!CU$196:JC$196)*$D$10</f>
        <v>0</v>
      </c>
      <c r="CU95" s="576">
        <f>_xlfn.XLOOKUP(CU56, MonthlyCashflow!CV$155:JD$155,  MonthlyCashflow!CV$196:JD$196)*$D$10</f>
        <v>0</v>
      </c>
      <c r="CV95" s="576">
        <f>_xlfn.XLOOKUP(CV56, MonthlyCashflow!CW$155:JE$155,  MonthlyCashflow!CW$196:JE$196)*$D$10</f>
        <v>0</v>
      </c>
      <c r="CW95" s="576">
        <f>_xlfn.XLOOKUP(CW56, MonthlyCashflow!CX$155:JF$155,  MonthlyCashflow!CX$196:JF$196)*$D$10</f>
        <v>0</v>
      </c>
      <c r="CX95" s="576">
        <f>_xlfn.XLOOKUP(CX56, MonthlyCashflow!CY$155:JG$155,  MonthlyCashflow!CY$196:JG$196)*$D$10</f>
        <v>0</v>
      </c>
      <c r="CY95" s="576">
        <f>_xlfn.XLOOKUP(CY56, MonthlyCashflow!CZ$155:JH$155,  MonthlyCashflow!CZ$196:JH$196)*$D$10</f>
        <v>0</v>
      </c>
      <c r="CZ95" s="577">
        <f>_xlfn.XLOOKUP(CZ56, MonthlyCashflow!DA$155:JI$155,  MonthlyCashflow!DA$196:JI$196)*$D$10</f>
        <v>0</v>
      </c>
    </row>
    <row r="96" spans="2:104" x14ac:dyDescent="0.3">
      <c r="B96" s="38" t="s">
        <v>334</v>
      </c>
      <c r="C96" s="193"/>
      <c r="D96" s="576">
        <f t="shared" si="33"/>
        <v>977.4150951242724</v>
      </c>
      <c r="E96" s="576"/>
      <c r="F96" s="576">
        <f>_xlfn.XLOOKUP(F56, MonthlyCashflow!G$155:FO$155,  MonthlyCashflow!G$197:FO$197)*$D$10</f>
        <v>0</v>
      </c>
      <c r="G96" s="576">
        <f>_xlfn.XLOOKUP(G56, MonthlyCashflow!H$155:FP$155,  MonthlyCashflow!H$197:FP$197)*$D$10</f>
        <v>0</v>
      </c>
      <c r="H96" s="576">
        <f>_xlfn.XLOOKUP(H56, MonthlyCashflow!I$155:FQ$155,  MonthlyCashflow!I$197:FQ$197)*$D$10</f>
        <v>0</v>
      </c>
      <c r="I96" s="576">
        <f>_xlfn.XLOOKUP(I56, MonthlyCashflow!J$155:FR$155,  MonthlyCashflow!J$197:FR$197)*$D$10</f>
        <v>0</v>
      </c>
      <c r="J96" s="576">
        <f>_xlfn.XLOOKUP(J56, MonthlyCashflow!K$155:FS$155,  MonthlyCashflow!K$197:FS$197)*$D$10</f>
        <v>0</v>
      </c>
      <c r="K96" s="576">
        <f>_xlfn.XLOOKUP(K56, MonthlyCashflow!L$155:FT$155,  MonthlyCashflow!L$197:FT$197)*$D$10</f>
        <v>0</v>
      </c>
      <c r="L96" s="576">
        <f>_xlfn.XLOOKUP(L56, MonthlyCashflow!M$155:FU$155,  MonthlyCashflow!M$197:FU$197)*$D$10</f>
        <v>0</v>
      </c>
      <c r="M96" s="576">
        <f>_xlfn.XLOOKUP(M56, MonthlyCashflow!N$155:FV$155,  MonthlyCashflow!N$197:FV$197)*$D$10</f>
        <v>0</v>
      </c>
      <c r="N96" s="576">
        <f>_xlfn.XLOOKUP(N56, MonthlyCashflow!O$155:FW$155,  MonthlyCashflow!O$197:FW$197)*$D$10</f>
        <v>3.0908095646867548</v>
      </c>
      <c r="O96" s="576">
        <f>_xlfn.XLOOKUP(O56, MonthlyCashflow!P$155:FX$155,  MonthlyCashflow!P$197:FX$197)*$D$10</f>
        <v>3.0908095646867548</v>
      </c>
      <c r="P96" s="576">
        <f>_xlfn.XLOOKUP(P56, MonthlyCashflow!Q$155:FY$155,  MonthlyCashflow!Q$197:FY$197)*$D$10</f>
        <v>3.0908095646867548</v>
      </c>
      <c r="Q96" s="576">
        <f>_xlfn.XLOOKUP(Q56, MonthlyCashflow!R$155:FZ$155,  MonthlyCashflow!R$197:FZ$197)*$D$10</f>
        <v>2.0605397097911702</v>
      </c>
      <c r="R96" s="576">
        <f>_xlfn.XLOOKUP(R56, MonthlyCashflow!S$155:GA$155,  MonthlyCashflow!S$197:GA$197)*$D$10</f>
        <v>2.0605397097911702</v>
      </c>
      <c r="S96" s="576">
        <f>_xlfn.XLOOKUP(S56, MonthlyCashflow!T$155:GB$155,  MonthlyCashflow!T$197:GB$197)*$D$10</f>
        <v>2.0605397097911702</v>
      </c>
      <c r="T96" s="576">
        <f>_xlfn.XLOOKUP(T56, MonthlyCashflow!U$155:GC$155,  MonthlyCashflow!U$197:GC$197)*$D$10</f>
        <v>2.0605397097911702</v>
      </c>
      <c r="U96" s="576">
        <f>_xlfn.XLOOKUP(U56, MonthlyCashflow!V$155:GD$155,  MonthlyCashflow!V$197:GD$197)*$D$10</f>
        <v>1.236323825874702</v>
      </c>
      <c r="V96" s="576">
        <f>_xlfn.XLOOKUP(V56, MonthlyCashflow!W$155:GE$155,  MonthlyCashflow!W$197:GE$197)*$D$10</f>
        <v>1.236323825874702</v>
      </c>
      <c r="W96" s="576">
        <f>_xlfn.XLOOKUP(W56, MonthlyCashflow!X$155:GF$155,  MonthlyCashflow!X$197:GF$197)*$D$10</f>
        <v>1.236323825874702</v>
      </c>
      <c r="X96" s="576">
        <f>_xlfn.XLOOKUP(X56, MonthlyCashflow!Y$155:GG$155,  MonthlyCashflow!Y$197:GG$197)*$D$10</f>
        <v>1.236323825874702</v>
      </c>
      <c r="Y96" s="576">
        <f>_xlfn.XLOOKUP(Y56, MonthlyCashflow!Z$155:GH$155,  MonthlyCashflow!Z$197:GH$197)*$D$10</f>
        <v>1.236323825874702</v>
      </c>
      <c r="Z96" s="576">
        <f>_xlfn.XLOOKUP(Z56, MonthlyCashflow!AA$155:GI$155,  MonthlyCashflow!AA$197:GI$197)*$D$10</f>
        <v>28.844469372351121</v>
      </c>
      <c r="AA96" s="576">
        <f>_xlfn.XLOOKUP(AA56, MonthlyCashflow!AB$155:GJ$155,  MonthlyCashflow!AB$197:GJ$197)*$D$10</f>
        <v>4.9452953034988072</v>
      </c>
      <c r="AB96" s="576">
        <f>_xlfn.XLOOKUP(AB56, MonthlyCashflow!AC$155:GK$155,  MonthlyCashflow!AC$197:GK$197)*$D$10</f>
        <v>4.9452953034988072</v>
      </c>
      <c r="AC96" s="576">
        <f>_xlfn.XLOOKUP(AC56, MonthlyCashflow!AD$155:GL$155,  MonthlyCashflow!AD$197:GL$197)*$D$10</f>
        <v>27.608145546476425</v>
      </c>
      <c r="AD96" s="576">
        <f>_xlfn.XLOOKUP(AD56, MonthlyCashflow!AE$155:GM$155,  MonthlyCashflow!AE$197:GM$197)*$D$10</f>
        <v>3.7089714776241061</v>
      </c>
      <c r="AE96" s="576">
        <f>_xlfn.XLOOKUP(AE56, MonthlyCashflow!AF$155:GN$155,  MonthlyCashflow!AF$197:GN$197)*$D$10</f>
        <v>27.608145546476425</v>
      </c>
      <c r="AF96" s="576">
        <f>_xlfn.XLOOKUP(AF56, MonthlyCashflow!AG$155:GO$155,  MonthlyCashflow!AG$197:GO$197)*$D$10</f>
        <v>3.7089714776241061</v>
      </c>
      <c r="AG96" s="576">
        <f>_xlfn.XLOOKUP(AG56, MonthlyCashflow!AH$155:GP$155,  MonthlyCashflow!AH$197:GP$197)*$D$10</f>
        <v>2.7199124169243443</v>
      </c>
      <c r="AH96" s="576">
        <f>_xlfn.XLOOKUP(AH56, MonthlyCashflow!AI$155:GQ$155,  MonthlyCashflow!AI$197:GQ$197)*$D$10</f>
        <v>2.7199124169243443</v>
      </c>
      <c r="AI96" s="576">
        <f>_xlfn.XLOOKUP(AI56, MonthlyCashflow!AJ$155:GR$155,  MonthlyCashflow!AJ$197:GR$197)*$D$10</f>
        <v>2.7199124169243443</v>
      </c>
      <c r="AJ96" s="576">
        <f>_xlfn.XLOOKUP(AJ56, MonthlyCashflow!AK$155:GS$155,  MonthlyCashflow!AK$197:GS$197)*$D$10</f>
        <v>16.317931219183439</v>
      </c>
      <c r="AK96" s="576">
        <f>_xlfn.XLOOKUP(AK56, MonthlyCashflow!AL$155:GT$155,  MonthlyCashflow!AL$197:GT$197)*$D$10</f>
        <v>2.7199124169243443</v>
      </c>
      <c r="AL96" s="576">
        <f>_xlfn.XLOOKUP(AL56, MonthlyCashflow!AM$155:GU$155,  MonthlyCashflow!AM$197:GU$197)*$D$10</f>
        <v>36.756324545004148</v>
      </c>
      <c r="AM96" s="576">
        <f>_xlfn.XLOOKUP(AM56, MonthlyCashflow!AN$155:GV$155,  MonthlyCashflow!AN$197:GV$197)*$D$10</f>
        <v>18.996632841911961</v>
      </c>
      <c r="AN96" s="576">
        <f>_xlfn.XLOOKUP(AN56, MonthlyCashflow!AO$155:GW$155,  MonthlyCashflow!AO$197:GW$197)*$D$10</f>
        <v>18.996632841911961</v>
      </c>
      <c r="AO96" s="576">
        <f>_xlfn.XLOOKUP(AO56, MonthlyCashflow!AP$155:GX$155,  MonthlyCashflow!AP$197:GX$197)*$D$10</f>
        <v>33.871568951296531</v>
      </c>
      <c r="AP96" s="576">
        <f>_xlfn.XLOOKUP(AP56, MonthlyCashflow!AQ$155:GY$155,  MonthlyCashflow!AQ$197:GY$197)*$D$10</f>
        <v>5.1925600686737479</v>
      </c>
      <c r="AQ96" s="576">
        <f>_xlfn.XLOOKUP(AQ56, MonthlyCashflow!AR$155:GZ$155,  MonthlyCashflow!AR$197:GZ$197)*$D$10</f>
        <v>33.871568951296531</v>
      </c>
      <c r="AR96" s="576">
        <f>_xlfn.XLOOKUP(AR56, MonthlyCashflow!AS$155:HA$155,  MonthlyCashflow!AS$197:HA$197)*$D$10</f>
        <v>5.1925600686737479</v>
      </c>
      <c r="AS96" s="576">
        <f>_xlfn.XLOOKUP(AS56, MonthlyCashflow!AT$155:HB$155,  MonthlyCashflow!AT$197:HB$197)*$D$10</f>
        <v>3.7089714776241061</v>
      </c>
      <c r="AT96" s="576">
        <f>_xlfn.XLOOKUP(AT56, MonthlyCashflow!AU$155:HC$155,  MonthlyCashflow!AU$197:HC$197)*$D$10</f>
        <v>27.608145546476425</v>
      </c>
      <c r="AU96" s="576">
        <f>_xlfn.XLOOKUP(AU56, MonthlyCashflow!AV$155:HD$155,  MonthlyCashflow!AV$197:HD$197)*$D$10</f>
        <v>3.7089714776241061</v>
      </c>
      <c r="AV96" s="576">
        <f>_xlfn.XLOOKUP(AV56, MonthlyCashflow!AW$155:HE$155,  MonthlyCashflow!AW$197:HE$197)*$D$10</f>
        <v>43.925768109187338</v>
      </c>
      <c r="AW96" s="576">
        <f>_xlfn.XLOOKUP(AW56, MonthlyCashflow!AX$155:HF$155,  MonthlyCashflow!AX$197:HF$197)*$D$10</f>
        <v>3.7089714776241061</v>
      </c>
      <c r="AX96" s="576">
        <f>_xlfn.XLOOKUP(AX56, MonthlyCashflow!AY$155:HG$155,  MonthlyCashflow!AY$197:HG$197)*$D$10</f>
        <v>94.278568174087951</v>
      </c>
      <c r="AY96" s="576">
        <f>_xlfn.XLOOKUP(AY56, MonthlyCashflow!AZ$155:HH$155,  MonthlyCashflow!AZ$197:HH$197)*$D$10</f>
        <v>16.564887327885856</v>
      </c>
      <c r="AZ96" s="576">
        <f>_xlfn.XLOOKUP(AZ56, MonthlyCashflow!BA$155:HI$155,  MonthlyCashflow!BA$197:HI$197)*$D$10</f>
        <v>16.564887327885856</v>
      </c>
      <c r="BA96" s="576">
        <f>_xlfn.XLOOKUP(BA56, MonthlyCashflow!BB$155:HJ$155,  MonthlyCashflow!BB$197:HJ$197)*$D$10</f>
        <v>45.243896210508623</v>
      </c>
      <c r="BB96" s="576">
        <f>_xlfn.XLOOKUP(BB56, MonthlyCashflow!BC$155:HK$155,  MonthlyCashflow!BC$197:HK$197)*$D$10</f>
        <v>2.2253828865744634</v>
      </c>
      <c r="BC96" s="576">
        <f>_xlfn.XLOOKUP(BC56, MonthlyCashflow!BD$155:HL$155,  MonthlyCashflow!BD$197:HL$197)*$D$10</f>
        <v>45.243896210508623</v>
      </c>
      <c r="BD96" s="576">
        <f>_xlfn.XLOOKUP(BD56, MonthlyCashflow!BE$155:HM$155,  MonthlyCashflow!BE$197:HM$197)*$D$10</f>
        <v>2.2253828865744634</v>
      </c>
      <c r="BE96" s="576">
        <f>_xlfn.XLOOKUP(BE56, MonthlyCashflow!BF$155:HN$155,  MonthlyCashflow!BF$197:HN$197)*$D$10</f>
        <v>2.2253828865744634</v>
      </c>
      <c r="BF96" s="576">
        <f>_xlfn.XLOOKUP(BF56, MonthlyCashflow!BG$155:HO$155,  MonthlyCashflow!BG$197:HO$197)*$D$10</f>
        <v>30.904391769197243</v>
      </c>
      <c r="BG96" s="576">
        <f>_xlfn.XLOOKUP(BG56, MonthlyCashflow!BH$155:HP$155,  MonthlyCashflow!BH$197:HP$197)*$D$10</f>
        <v>2.2253828865744634</v>
      </c>
      <c r="BH96" s="576">
        <f>_xlfn.XLOOKUP(BH56, MonthlyCashflow!BI$155:HQ$155,  MonthlyCashflow!BI$197:HQ$197)*$D$10</f>
        <v>55.380825613263603</v>
      </c>
      <c r="BI96" s="576">
        <f>_xlfn.XLOOKUP(BI56, MonthlyCashflow!BJ$155:HR$155,  MonthlyCashflow!BJ$197:HR$197)*$D$10</f>
        <v>2.2253828865744634</v>
      </c>
      <c r="BJ96" s="576">
        <f>_xlfn.XLOOKUP(BJ56, MonthlyCashflow!BK$155:HS$155,  MonthlyCashflow!BK$197:HS$197)*$D$10</f>
        <v>59.212503504057594</v>
      </c>
      <c r="BK96" s="576">
        <f>_xlfn.XLOOKUP(BK56, MonthlyCashflow!BL$155:HT$155,  MonthlyCashflow!BL$197:HT$197)*$D$10</f>
        <v>21.509256661967079</v>
      </c>
      <c r="BL96" s="576">
        <f>_xlfn.XLOOKUP(BL56, MonthlyCashflow!BM$155:HU$155,  MonthlyCashflow!BM$197:HU$197)*$D$10</f>
        <v>21.509256661967079</v>
      </c>
      <c r="BM96" s="576">
        <f>_xlfn.XLOOKUP(BM56, MonthlyCashflow!BN$155:HV$155,  MonthlyCashflow!BN$197:HV$197)*$D$10</f>
        <v>0</v>
      </c>
      <c r="BN96" s="576">
        <f>_xlfn.XLOOKUP(BN56, MonthlyCashflow!BO$155:HW$155,  MonthlyCashflow!BO$197:HW$197)*$D$10</f>
        <v>0</v>
      </c>
      <c r="BO96" s="576">
        <f>_xlfn.XLOOKUP(BO56, MonthlyCashflow!BP$155:HX$155,  MonthlyCashflow!BP$197:HX$197)*$D$10</f>
        <v>0</v>
      </c>
      <c r="BP96" s="576">
        <f>_xlfn.XLOOKUP(BP56, MonthlyCashflow!BQ$155:HY$155,  MonthlyCashflow!BQ$197:HY$197)*$D$10</f>
        <v>0</v>
      </c>
      <c r="BQ96" s="576">
        <f>_xlfn.XLOOKUP(BQ56, MonthlyCashflow!BR$155:HZ$155,  MonthlyCashflow!BR$197:HZ$197)*$D$10</f>
        <v>0</v>
      </c>
      <c r="BR96" s="576">
        <f>_xlfn.XLOOKUP(BR56, MonthlyCashflow!BS$155:IA$155,  MonthlyCashflow!BS$197:IA$197)*$D$10</f>
        <v>43.018513323934158</v>
      </c>
      <c r="BS96" s="576">
        <f>_xlfn.XLOOKUP(BS56, MonthlyCashflow!BT$155:IB$155,  MonthlyCashflow!BT$197:IB$197)*$D$10</f>
        <v>0</v>
      </c>
      <c r="BT96" s="576">
        <f>_xlfn.XLOOKUP(BT56, MonthlyCashflow!BU$155:IC$155,  MonthlyCashflow!BU$197:IC$197)*$D$10</f>
        <v>43.018513323934158</v>
      </c>
      <c r="BU96" s="576">
        <f>_xlfn.XLOOKUP(BU56, MonthlyCashflow!BV$155:ID$155,  MonthlyCashflow!BV$197:ID$197)*$D$10</f>
        <v>0</v>
      </c>
      <c r="BV96" s="576">
        <f>_xlfn.XLOOKUP(BV56, MonthlyCashflow!BW$155:IE$155,  MonthlyCashflow!BW$197:IE$197)*$D$10</f>
        <v>86.037026647868316</v>
      </c>
      <c r="BW96" s="576">
        <f>_xlfn.XLOOKUP(BW56, MonthlyCashflow!BX$155:IF$155,  MonthlyCashflow!BX$197:IF$197)*$D$10</f>
        <v>0</v>
      </c>
      <c r="BX96" s="576">
        <f>_xlfn.XLOOKUP(BX56, MonthlyCashflow!BY$155:IG$155,  MonthlyCashflow!BY$197:IG$197)*$D$10</f>
        <v>0</v>
      </c>
      <c r="BY96" s="576">
        <f>_xlfn.XLOOKUP(BY56, MonthlyCashflow!BZ$155:IH$155,  MonthlyCashflow!BZ$197:IH$197)*$D$10</f>
        <v>0</v>
      </c>
      <c r="BZ96" s="576">
        <f>_xlfn.XLOOKUP(BZ56, MonthlyCashflow!CA$155:II$155,  MonthlyCashflow!CA$197:II$197)*$D$10</f>
        <v>0</v>
      </c>
      <c r="CA96" s="576">
        <f>_xlfn.XLOOKUP(CA56, MonthlyCashflow!CB$155:IJ$155,  MonthlyCashflow!CB$197:IJ$197)*$D$10</f>
        <v>0</v>
      </c>
      <c r="CB96" s="576">
        <f>_xlfn.XLOOKUP(CB56, MonthlyCashflow!CC$155:IK$155,  MonthlyCashflow!CC$197:IK$197)*$D$10</f>
        <v>0</v>
      </c>
      <c r="CC96" s="576">
        <f>_xlfn.XLOOKUP(CC56, MonthlyCashflow!CD$155:IL$155,  MonthlyCashflow!CD$197:IL$197)*$D$10</f>
        <v>0</v>
      </c>
      <c r="CD96" s="576">
        <f>_xlfn.XLOOKUP(CD56, MonthlyCashflow!CE$155:IM$155,  MonthlyCashflow!CE$197:IM$197)*$D$10</f>
        <v>0</v>
      </c>
      <c r="CE96" s="576">
        <f>_xlfn.XLOOKUP(CE56, MonthlyCashflow!CF$155:IN$155,  MonthlyCashflow!CF$197:IN$197)*$D$10</f>
        <v>0</v>
      </c>
      <c r="CF96" s="576">
        <f>_xlfn.XLOOKUP(CF56, MonthlyCashflow!CG$155:IO$155,  MonthlyCashflow!CG$197:IO$197)*$D$10</f>
        <v>0</v>
      </c>
      <c r="CG96" s="576">
        <f>_xlfn.XLOOKUP(CG56, MonthlyCashflow!CH$155:IP$155,  MonthlyCashflow!CH$197:IP$197)*$D$10</f>
        <v>0</v>
      </c>
      <c r="CH96" s="576">
        <f>_xlfn.XLOOKUP(CH56, MonthlyCashflow!CI$155:IQ$155,  MonthlyCashflow!CI$197:IQ$197)*$D$10</f>
        <v>0</v>
      </c>
      <c r="CI96" s="576">
        <f>_xlfn.XLOOKUP(CI56, MonthlyCashflow!CJ$155:IR$155,  MonthlyCashflow!CJ$197:IR$197)*$D$10</f>
        <v>0</v>
      </c>
      <c r="CJ96" s="576">
        <f>_xlfn.XLOOKUP(CJ56, MonthlyCashflow!CK$155:IS$155,  MonthlyCashflow!CK$197:IS$197)*$D$10</f>
        <v>0</v>
      </c>
      <c r="CK96" s="576">
        <f>_xlfn.XLOOKUP(CK56, MonthlyCashflow!CL$155:IT$155,  MonthlyCashflow!CL$197:IT$197)*$D$10</f>
        <v>0</v>
      </c>
      <c r="CL96" s="576">
        <f>_xlfn.XLOOKUP(CL56, MonthlyCashflow!CM$155:IU$155,  MonthlyCashflow!CM$197:IU$197)*$D$10</f>
        <v>0</v>
      </c>
      <c r="CM96" s="576">
        <f>_xlfn.XLOOKUP(CM56, MonthlyCashflow!CN$155:IV$155,  MonthlyCashflow!CN$197:IV$197)*$D$10</f>
        <v>0</v>
      </c>
      <c r="CN96" s="576">
        <f>_xlfn.XLOOKUP(CN56, MonthlyCashflow!CO$155:IW$155,  MonthlyCashflow!CO$197:IW$197)*$D$10</f>
        <v>0</v>
      </c>
      <c r="CO96" s="576">
        <f>_xlfn.XLOOKUP(CO56, MonthlyCashflow!CP$155:IX$155,  MonthlyCashflow!CP$197:IX$197)*$D$10</f>
        <v>0</v>
      </c>
      <c r="CP96" s="576">
        <f>_xlfn.XLOOKUP(CP56, MonthlyCashflow!CQ$155:IY$155,  MonthlyCashflow!CQ$197:IY$197)*$D$10</f>
        <v>0</v>
      </c>
      <c r="CQ96" s="576">
        <f>_xlfn.XLOOKUP(CQ56, MonthlyCashflow!CR$155:IZ$155,  MonthlyCashflow!CR$197:IZ$197)*$D$10</f>
        <v>0</v>
      </c>
      <c r="CR96" s="576">
        <f>_xlfn.XLOOKUP(CR56, MonthlyCashflow!CS$155:JA$155,  MonthlyCashflow!CS$197:JA$197)*$D$10</f>
        <v>0</v>
      </c>
      <c r="CS96" s="576">
        <f>_xlfn.XLOOKUP(CS56, MonthlyCashflow!CT$155:JB$155,  MonthlyCashflow!CT$197:JB$197)*$D$10</f>
        <v>0</v>
      </c>
      <c r="CT96" s="576">
        <f>_xlfn.XLOOKUP(CT56, MonthlyCashflow!CU$155:JC$155,  MonthlyCashflow!CU$197:JC$197)*$D$10</f>
        <v>0</v>
      </c>
      <c r="CU96" s="576">
        <f>_xlfn.XLOOKUP(CU56, MonthlyCashflow!CV$155:JD$155,  MonthlyCashflow!CV$197:JD$197)*$D$10</f>
        <v>0</v>
      </c>
      <c r="CV96" s="576">
        <f>_xlfn.XLOOKUP(CV56, MonthlyCashflow!CW$155:JE$155,  MonthlyCashflow!CW$197:JE$197)*$D$10</f>
        <v>0</v>
      </c>
      <c r="CW96" s="576">
        <f>_xlfn.XLOOKUP(CW56, MonthlyCashflow!CX$155:JF$155,  MonthlyCashflow!CX$197:JF$197)*$D$10</f>
        <v>0</v>
      </c>
      <c r="CX96" s="576">
        <f>_xlfn.XLOOKUP(CX56, MonthlyCashflow!CY$155:JG$155,  MonthlyCashflow!CY$197:JG$197)*$D$10</f>
        <v>0</v>
      </c>
      <c r="CY96" s="576">
        <f>_xlfn.XLOOKUP(CY56, MonthlyCashflow!CZ$155:JH$155,  MonthlyCashflow!CZ$197:JH$197)*$D$10</f>
        <v>0</v>
      </c>
      <c r="CZ96" s="577">
        <f>_xlfn.XLOOKUP(CZ56, MonthlyCashflow!DA$155:JI$155,  MonthlyCashflow!DA$197:JI$197)*$D$10</f>
        <v>0</v>
      </c>
    </row>
    <row r="97" spans="2:169" x14ac:dyDescent="0.3">
      <c r="B97" s="38" t="s">
        <v>592</v>
      </c>
      <c r="C97" s="193"/>
      <c r="D97" s="576">
        <f t="shared" si="33"/>
        <v>0</v>
      </c>
      <c r="E97" s="576"/>
      <c r="F97" s="576">
        <f>_xlfn.XLOOKUP(F56, MonthlyCashflow!G$155:FO$155,  MonthlyCashflow!G$198:FO$198)*$D$10</f>
        <v>0</v>
      </c>
      <c r="G97" s="576">
        <f>_xlfn.XLOOKUP(G56, MonthlyCashflow!H$155:FP$155,  MonthlyCashflow!H$198:FP$198)*$D$10</f>
        <v>0</v>
      </c>
      <c r="H97" s="576">
        <f>_xlfn.XLOOKUP(H56, MonthlyCashflow!I$155:FQ$155,  MonthlyCashflow!I$198:FQ$198)*$D$10</f>
        <v>0</v>
      </c>
      <c r="I97" s="576">
        <f>_xlfn.XLOOKUP(I56, MonthlyCashflow!J$155:FR$155,  MonthlyCashflow!J$198:FR$198)*$D$10</f>
        <v>0</v>
      </c>
      <c r="J97" s="576">
        <f>_xlfn.XLOOKUP(J56, MonthlyCashflow!K$155:FS$155,  MonthlyCashflow!K$198:FS$198)*$D$10</f>
        <v>0</v>
      </c>
      <c r="K97" s="576">
        <f>_xlfn.XLOOKUP(K56, MonthlyCashflow!L$155:FT$155,  MonthlyCashflow!L$198:FT$198)*$D$10</f>
        <v>0</v>
      </c>
      <c r="L97" s="576">
        <f>_xlfn.XLOOKUP(L56, MonthlyCashflow!M$155:FU$155,  MonthlyCashflow!M$198:FU$198)*$D$10</f>
        <v>0</v>
      </c>
      <c r="M97" s="576">
        <f>_xlfn.XLOOKUP(M56, MonthlyCashflow!N$155:FV$155,  MonthlyCashflow!N$198:FV$198)*$D$10</f>
        <v>0</v>
      </c>
      <c r="N97" s="576">
        <f>_xlfn.XLOOKUP(N56, MonthlyCashflow!O$155:FW$155,  MonthlyCashflow!O$198:FW$198)*$D$10</f>
        <v>0</v>
      </c>
      <c r="O97" s="576">
        <f>_xlfn.XLOOKUP(O56, MonthlyCashflow!P$155:FX$155,  MonthlyCashflow!P$198:FX$198)*$D$10</f>
        <v>0</v>
      </c>
      <c r="P97" s="576">
        <f>_xlfn.XLOOKUP(P56, MonthlyCashflow!Q$155:FY$155,  MonthlyCashflow!Q$198:FY$198)*$D$10</f>
        <v>0</v>
      </c>
      <c r="Q97" s="576">
        <f>_xlfn.XLOOKUP(Q56, MonthlyCashflow!R$155:FZ$155,  MonthlyCashflow!R$198:FZ$198)*$D$10</f>
        <v>0</v>
      </c>
      <c r="R97" s="576">
        <f>_xlfn.XLOOKUP(R56, MonthlyCashflow!S$155:GA$155,  MonthlyCashflow!S$198:GA$198)*$D$10</f>
        <v>0</v>
      </c>
      <c r="S97" s="576">
        <f>_xlfn.XLOOKUP(S56, MonthlyCashflow!T$155:GB$155,  MonthlyCashflow!T$198:GB$198)*$D$10</f>
        <v>0</v>
      </c>
      <c r="T97" s="576">
        <f>_xlfn.XLOOKUP(T56, MonthlyCashflow!U$155:GC$155,  MonthlyCashflow!U$198:GC$198)*$D$10</f>
        <v>0</v>
      </c>
      <c r="U97" s="576">
        <f>_xlfn.XLOOKUP(U56, MonthlyCashflow!V$155:GD$155,  MonthlyCashflow!V$198:GD$198)*$D$10</f>
        <v>0</v>
      </c>
      <c r="V97" s="576">
        <f>_xlfn.XLOOKUP(V56, MonthlyCashflow!W$155:GE$155,  MonthlyCashflow!W$198:GE$198)*$D$10</f>
        <v>0</v>
      </c>
      <c r="W97" s="576">
        <f>_xlfn.XLOOKUP(W56, MonthlyCashflow!X$155:GF$155,  MonthlyCashflow!X$198:GF$198)*$D$10</f>
        <v>0</v>
      </c>
      <c r="X97" s="576">
        <f>_xlfn.XLOOKUP(X56, MonthlyCashflow!Y$155:GG$155,  MonthlyCashflow!Y$198:GG$198)*$D$10</f>
        <v>0</v>
      </c>
      <c r="Y97" s="576">
        <f>_xlfn.XLOOKUP(Y56, MonthlyCashflow!Z$155:GH$155,  MonthlyCashflow!Z$198:GH$198)*$D$10</f>
        <v>0</v>
      </c>
      <c r="Z97" s="576">
        <f>_xlfn.XLOOKUP(Z56, MonthlyCashflow!AA$155:GI$155,  MonthlyCashflow!AA$198:GI$198)*$D$10</f>
        <v>0</v>
      </c>
      <c r="AA97" s="576">
        <f>_xlfn.XLOOKUP(AA56, MonthlyCashflow!AB$155:GJ$155,  MonthlyCashflow!AB$198:GJ$198)*$D$10</f>
        <v>0</v>
      </c>
      <c r="AB97" s="576">
        <f>_xlfn.XLOOKUP(AB56, MonthlyCashflow!AC$155:GK$155,  MonthlyCashflow!AC$198:GK$198)*$D$10</f>
        <v>0</v>
      </c>
      <c r="AC97" s="576">
        <f>_xlfn.XLOOKUP(AC56, MonthlyCashflow!AD$155:GL$155,  MonthlyCashflow!AD$198:GL$198)*$D$10</f>
        <v>0</v>
      </c>
      <c r="AD97" s="576">
        <f>_xlfn.XLOOKUP(AD56, MonthlyCashflow!AE$155:GM$155,  MonthlyCashflow!AE$198:GM$198)*$D$10</f>
        <v>0</v>
      </c>
      <c r="AE97" s="576">
        <f>_xlfn.XLOOKUP(AE56, MonthlyCashflow!AF$155:GN$155,  MonthlyCashflow!AF$198:GN$198)*$D$10</f>
        <v>0</v>
      </c>
      <c r="AF97" s="576">
        <f>_xlfn.XLOOKUP(AF56, MonthlyCashflow!AG$155:GO$155,  MonthlyCashflow!AG$198:GO$198)*$D$10</f>
        <v>0</v>
      </c>
      <c r="AG97" s="576">
        <f>_xlfn.XLOOKUP(AG56, MonthlyCashflow!AH$155:GP$155,  MonthlyCashflow!AH$198:GP$198)*$D$10</f>
        <v>0</v>
      </c>
      <c r="AH97" s="576">
        <f>_xlfn.XLOOKUP(AH56, MonthlyCashflow!AI$155:GQ$155,  MonthlyCashflow!AI$198:GQ$198)*$D$10</f>
        <v>0</v>
      </c>
      <c r="AI97" s="576">
        <f>_xlfn.XLOOKUP(AI56, MonthlyCashflow!AJ$155:GR$155,  MonthlyCashflow!AJ$198:GR$198)*$D$10</f>
        <v>0</v>
      </c>
      <c r="AJ97" s="576">
        <f>_xlfn.XLOOKUP(AJ56, MonthlyCashflow!AK$155:GS$155,  MonthlyCashflow!AK$198:GS$198)*$D$10</f>
        <v>0</v>
      </c>
      <c r="AK97" s="576">
        <f>_xlfn.XLOOKUP(AK56, MonthlyCashflow!AL$155:GT$155,  MonthlyCashflow!AL$198:GT$198)*$D$10</f>
        <v>0</v>
      </c>
      <c r="AL97" s="576">
        <f>_xlfn.XLOOKUP(AL56, MonthlyCashflow!AM$155:GU$155,  MonthlyCashflow!AM$198:GU$198)*$D$10</f>
        <v>0</v>
      </c>
      <c r="AM97" s="576">
        <f>_xlfn.XLOOKUP(AM56, MonthlyCashflow!AN$155:GV$155,  MonthlyCashflow!AN$198:GV$198)*$D$10</f>
        <v>0</v>
      </c>
      <c r="AN97" s="576">
        <f>_xlfn.XLOOKUP(AN56, MonthlyCashflow!AO$155:GW$155,  MonthlyCashflow!AO$198:GW$198)*$D$10</f>
        <v>0</v>
      </c>
      <c r="AO97" s="576">
        <f>_xlfn.XLOOKUP(AO56, MonthlyCashflow!AP$155:GX$155,  MonthlyCashflow!AP$198:GX$198)*$D$10</f>
        <v>0</v>
      </c>
      <c r="AP97" s="576">
        <f>_xlfn.XLOOKUP(AP56, MonthlyCashflow!AQ$155:GY$155,  MonthlyCashflow!AQ$198:GY$198)*$D$10</f>
        <v>0</v>
      </c>
      <c r="AQ97" s="576">
        <f>_xlfn.XLOOKUP(AQ56, MonthlyCashflow!AR$155:GZ$155,  MonthlyCashflow!AR$198:GZ$198)*$D$10</f>
        <v>0</v>
      </c>
      <c r="AR97" s="576">
        <f>_xlfn.XLOOKUP(AR56, MonthlyCashflow!AS$155:HA$155,  MonthlyCashflow!AS$198:HA$198)*$D$10</f>
        <v>0</v>
      </c>
      <c r="AS97" s="576">
        <f>_xlfn.XLOOKUP(AS56, MonthlyCashflow!AT$155:HB$155,  MonthlyCashflow!AT$198:HB$198)*$D$10</f>
        <v>0</v>
      </c>
      <c r="AT97" s="576">
        <f>_xlfn.XLOOKUP(AT56, MonthlyCashflow!AU$155:HC$155,  MonthlyCashflow!AU$198:HC$198)*$D$10</f>
        <v>0</v>
      </c>
      <c r="AU97" s="576">
        <f>_xlfn.XLOOKUP(AU56, MonthlyCashflow!AV$155:HD$155,  MonthlyCashflow!AV$198:HD$198)*$D$10</f>
        <v>0</v>
      </c>
      <c r="AV97" s="576">
        <f>_xlfn.XLOOKUP(AV56, MonthlyCashflow!AW$155:HE$155,  MonthlyCashflow!AW$198:HE$198)*$D$10</f>
        <v>0</v>
      </c>
      <c r="AW97" s="576">
        <f>_xlfn.XLOOKUP(AW56, MonthlyCashflow!AX$155:HF$155,  MonthlyCashflow!AX$198:HF$198)*$D$10</f>
        <v>0</v>
      </c>
      <c r="AX97" s="576">
        <f>_xlfn.XLOOKUP(AX56, MonthlyCashflow!AY$155:HG$155,  MonthlyCashflow!AY$198:HG$198)*$D$10</f>
        <v>0</v>
      </c>
      <c r="AY97" s="576">
        <f>_xlfn.XLOOKUP(AY56, MonthlyCashflow!AZ$155:HH$155,  MonthlyCashflow!AZ$198:HH$198)*$D$10</f>
        <v>0</v>
      </c>
      <c r="AZ97" s="576">
        <f>_xlfn.XLOOKUP(AZ56, MonthlyCashflow!BA$155:HI$155,  MonthlyCashflow!BA$198:HI$198)*$D$10</f>
        <v>0</v>
      </c>
      <c r="BA97" s="576">
        <f>_xlfn.XLOOKUP(BA56, MonthlyCashflow!BB$155:HJ$155,  MonthlyCashflow!BB$198:HJ$198)*$D$10</f>
        <v>0</v>
      </c>
      <c r="BB97" s="576">
        <f>_xlfn.XLOOKUP(BB56, MonthlyCashflow!BC$155:HK$155,  MonthlyCashflow!BC$198:HK$198)*$D$10</f>
        <v>0</v>
      </c>
      <c r="BC97" s="576">
        <f>_xlfn.XLOOKUP(BC56, MonthlyCashflow!BD$155:HL$155,  MonthlyCashflow!BD$198:HL$198)*$D$10</f>
        <v>0</v>
      </c>
      <c r="BD97" s="576">
        <f>_xlfn.XLOOKUP(BD56, MonthlyCashflow!BE$155:HM$155,  MonthlyCashflow!BE$198:HM$198)*$D$10</f>
        <v>0</v>
      </c>
      <c r="BE97" s="576">
        <f>_xlfn.XLOOKUP(BE56, MonthlyCashflow!BF$155:HN$155,  MonthlyCashflow!BF$198:HN$198)*$D$10</f>
        <v>0</v>
      </c>
      <c r="BF97" s="576">
        <f>_xlfn.XLOOKUP(BF56, MonthlyCashflow!BG$155:HO$155,  MonthlyCashflow!BG$198:HO$198)*$D$10</f>
        <v>0</v>
      </c>
      <c r="BG97" s="576">
        <f>_xlfn.XLOOKUP(BG56, MonthlyCashflow!BH$155:HP$155,  MonthlyCashflow!BH$198:HP$198)*$D$10</f>
        <v>0</v>
      </c>
      <c r="BH97" s="576">
        <f>_xlfn.XLOOKUP(BH56, MonthlyCashflow!BI$155:HQ$155,  MonthlyCashflow!BI$198:HQ$198)*$D$10</f>
        <v>0</v>
      </c>
      <c r="BI97" s="576">
        <f>_xlfn.XLOOKUP(BI56, MonthlyCashflow!BJ$155:HR$155,  MonthlyCashflow!BJ$198:HR$198)*$D$10</f>
        <v>0</v>
      </c>
      <c r="BJ97" s="576">
        <f>_xlfn.XLOOKUP(BJ56, MonthlyCashflow!BK$155:HS$155,  MonthlyCashflow!BK$198:HS$198)*$D$10</f>
        <v>0</v>
      </c>
      <c r="BK97" s="576">
        <f>_xlfn.XLOOKUP(BK56, MonthlyCashflow!BL$155:HT$155,  MonthlyCashflow!BL$198:HT$198)*$D$10</f>
        <v>0</v>
      </c>
      <c r="BL97" s="576">
        <f>_xlfn.XLOOKUP(BL56, MonthlyCashflow!BM$155:HU$155,  MonthlyCashflow!BM$198:HU$198)*$D$10</f>
        <v>0</v>
      </c>
      <c r="BM97" s="576">
        <f>_xlfn.XLOOKUP(BM56, MonthlyCashflow!BN$155:HV$155,  MonthlyCashflow!BN$198:HV$198)*$D$10</f>
        <v>0</v>
      </c>
      <c r="BN97" s="576">
        <f>_xlfn.XLOOKUP(BN56, MonthlyCashflow!BO$155:HW$155,  MonthlyCashflow!BO$198:HW$198)*$D$10</f>
        <v>0</v>
      </c>
      <c r="BO97" s="576">
        <f>_xlfn.XLOOKUP(BO56, MonthlyCashflow!BP$155:HX$155,  MonthlyCashflow!BP$198:HX$198)*$D$10</f>
        <v>0</v>
      </c>
      <c r="BP97" s="576">
        <f>_xlfn.XLOOKUP(BP56, MonthlyCashflow!BQ$155:HY$155,  MonthlyCashflow!BQ$198:HY$198)*$D$10</f>
        <v>0</v>
      </c>
      <c r="BQ97" s="576">
        <f>_xlfn.XLOOKUP(BQ56, MonthlyCashflow!BR$155:HZ$155,  MonthlyCashflow!BR$198:HZ$198)*$D$10</f>
        <v>0</v>
      </c>
      <c r="BR97" s="576">
        <f>_xlfn.XLOOKUP(BR56, MonthlyCashflow!BS$155:IA$155,  MonthlyCashflow!BS$198:IA$198)*$D$10</f>
        <v>0</v>
      </c>
      <c r="BS97" s="576">
        <f>_xlfn.XLOOKUP(BS56, MonthlyCashflow!BT$155:IB$155,  MonthlyCashflow!BT$198:IB$198)*$D$10</f>
        <v>0</v>
      </c>
      <c r="BT97" s="576">
        <f>_xlfn.XLOOKUP(BT56, MonthlyCashflow!BU$155:IC$155,  MonthlyCashflow!BU$198:IC$198)*$D$10</f>
        <v>0</v>
      </c>
      <c r="BU97" s="576">
        <f>_xlfn.XLOOKUP(BU56, MonthlyCashflow!BV$155:ID$155,  MonthlyCashflow!BV$198:ID$198)*$D$10</f>
        <v>0</v>
      </c>
      <c r="BV97" s="576">
        <f>_xlfn.XLOOKUP(BV56, MonthlyCashflow!BW$155:IE$155,  MonthlyCashflow!BW$198:IE$198)*$D$10</f>
        <v>0</v>
      </c>
      <c r="BW97" s="576">
        <f>_xlfn.XLOOKUP(BW56, MonthlyCashflow!BX$155:IF$155,  MonthlyCashflow!BX$198:IF$198)*$D$10</f>
        <v>0</v>
      </c>
      <c r="BX97" s="576">
        <f>_xlfn.XLOOKUP(BX56, MonthlyCashflow!BY$155:IG$155,  MonthlyCashflow!BY$198:IG$198)*$D$10</f>
        <v>0</v>
      </c>
      <c r="BY97" s="576">
        <f>_xlfn.XLOOKUP(BY56, MonthlyCashflow!BZ$155:IH$155,  MonthlyCashflow!BZ$198:IH$198)*$D$10</f>
        <v>0</v>
      </c>
      <c r="BZ97" s="576">
        <f>_xlfn.XLOOKUP(BZ56, MonthlyCashflow!CA$155:II$155,  MonthlyCashflow!CA$198:II$198)*$D$10</f>
        <v>0</v>
      </c>
      <c r="CA97" s="576">
        <f>_xlfn.XLOOKUP(CA56, MonthlyCashflow!CB$155:IJ$155,  MonthlyCashflow!CB$198:IJ$198)*$D$10</f>
        <v>0</v>
      </c>
      <c r="CB97" s="576">
        <f>_xlfn.XLOOKUP(CB56, MonthlyCashflow!CC$155:IK$155,  MonthlyCashflow!CC$198:IK$198)*$D$10</f>
        <v>0</v>
      </c>
      <c r="CC97" s="576">
        <f>_xlfn.XLOOKUP(CC56, MonthlyCashflow!CD$155:IL$155,  MonthlyCashflow!CD$198:IL$198)*$D$10</f>
        <v>0</v>
      </c>
      <c r="CD97" s="576">
        <f>_xlfn.XLOOKUP(CD56, MonthlyCashflow!CE$155:IM$155,  MonthlyCashflow!CE$198:IM$198)*$D$10</f>
        <v>0</v>
      </c>
      <c r="CE97" s="576">
        <f>_xlfn.XLOOKUP(CE56, MonthlyCashflow!CF$155:IN$155,  MonthlyCashflow!CF$198:IN$198)*$D$10</f>
        <v>0</v>
      </c>
      <c r="CF97" s="576">
        <f>_xlfn.XLOOKUP(CF56, MonthlyCashflow!CG$155:IO$155,  MonthlyCashflow!CG$198:IO$198)*$D$10</f>
        <v>0</v>
      </c>
      <c r="CG97" s="576">
        <f>_xlfn.XLOOKUP(CG56, MonthlyCashflow!CH$155:IP$155,  MonthlyCashflow!CH$198:IP$198)*$D$10</f>
        <v>0</v>
      </c>
      <c r="CH97" s="576">
        <f>_xlfn.XLOOKUP(CH56, MonthlyCashflow!CI$155:IQ$155,  MonthlyCashflow!CI$198:IQ$198)*$D$10</f>
        <v>0</v>
      </c>
      <c r="CI97" s="576">
        <f>_xlfn.XLOOKUP(CI56, MonthlyCashflow!CJ$155:IR$155,  MonthlyCashflow!CJ$198:IR$198)*$D$10</f>
        <v>0</v>
      </c>
      <c r="CJ97" s="576">
        <f>_xlfn.XLOOKUP(CJ56, MonthlyCashflow!CK$155:IS$155,  MonthlyCashflow!CK$198:IS$198)*$D$10</f>
        <v>0</v>
      </c>
      <c r="CK97" s="576">
        <f>_xlfn.XLOOKUP(CK56, MonthlyCashflow!CL$155:IT$155,  MonthlyCashflow!CL$198:IT$198)*$D$10</f>
        <v>0</v>
      </c>
      <c r="CL97" s="576">
        <f>_xlfn.XLOOKUP(CL56, MonthlyCashflow!CM$155:IU$155,  MonthlyCashflow!CM$198:IU$198)*$D$10</f>
        <v>0</v>
      </c>
      <c r="CM97" s="576">
        <f>_xlfn.XLOOKUP(CM56, MonthlyCashflow!CN$155:IV$155,  MonthlyCashflow!CN$198:IV$198)*$D$10</f>
        <v>0</v>
      </c>
      <c r="CN97" s="576">
        <f>_xlfn.XLOOKUP(CN56, MonthlyCashflow!CO$155:IW$155,  MonthlyCashflow!CO$198:IW$198)*$D$10</f>
        <v>0</v>
      </c>
      <c r="CO97" s="576">
        <f>_xlfn.XLOOKUP(CO56, MonthlyCashflow!CP$155:IX$155,  MonthlyCashflow!CP$198:IX$198)*$D$10</f>
        <v>0</v>
      </c>
      <c r="CP97" s="576">
        <f>_xlfn.XLOOKUP(CP56, MonthlyCashflow!CQ$155:IY$155,  MonthlyCashflow!CQ$198:IY$198)*$D$10</f>
        <v>0</v>
      </c>
      <c r="CQ97" s="576">
        <f>_xlfn.XLOOKUP(CQ56, MonthlyCashflow!CR$155:IZ$155,  MonthlyCashflow!CR$198:IZ$198)*$D$10</f>
        <v>0</v>
      </c>
      <c r="CR97" s="576">
        <f>_xlfn.XLOOKUP(CR56, MonthlyCashflow!CS$155:JA$155,  MonthlyCashflow!CS$198:JA$198)*$D$10</f>
        <v>0</v>
      </c>
      <c r="CS97" s="576">
        <f>_xlfn.XLOOKUP(CS56, MonthlyCashflow!CT$155:JB$155,  MonthlyCashflow!CT$198:JB$198)*$D$10</f>
        <v>0</v>
      </c>
      <c r="CT97" s="576">
        <f>_xlfn.XLOOKUP(CT56, MonthlyCashflow!CU$155:JC$155,  MonthlyCashflow!CU$198:JC$198)*$D$10</f>
        <v>0</v>
      </c>
      <c r="CU97" s="576">
        <f>_xlfn.XLOOKUP(CU56, MonthlyCashflow!CV$155:JD$155,  MonthlyCashflow!CV$198:JD$198)*$D$10</f>
        <v>0</v>
      </c>
      <c r="CV97" s="576">
        <f>_xlfn.XLOOKUP(CV56, MonthlyCashflow!CW$155:JE$155,  MonthlyCashflow!CW$198:JE$198)*$D$10</f>
        <v>0</v>
      </c>
      <c r="CW97" s="576">
        <f>_xlfn.XLOOKUP(CW56, MonthlyCashflow!CX$155:JF$155,  MonthlyCashflow!CX$198:JF$198)*$D$10</f>
        <v>0</v>
      </c>
      <c r="CX97" s="576">
        <f>_xlfn.XLOOKUP(CX56, MonthlyCashflow!CY$155:JG$155,  MonthlyCashflow!CY$198:JG$198)*$D$10</f>
        <v>0</v>
      </c>
      <c r="CY97" s="576">
        <f>_xlfn.XLOOKUP(CY56, MonthlyCashflow!CZ$155:JH$155,  MonthlyCashflow!CZ$198:JH$198)*$D$10</f>
        <v>0</v>
      </c>
      <c r="CZ97" s="577">
        <f>_xlfn.XLOOKUP(CZ56, MonthlyCashflow!DA$155:JI$155,  MonthlyCashflow!DA$198:JI$198)*$D$10</f>
        <v>0</v>
      </c>
    </row>
    <row r="98" spans="2:169" x14ac:dyDescent="0.3">
      <c r="B98" s="274" t="s">
        <v>723</v>
      </c>
      <c r="C98" s="193"/>
      <c r="D98" s="576"/>
      <c r="E98" s="576"/>
      <c r="F98" s="576"/>
      <c r="G98" s="576"/>
      <c r="H98" s="576"/>
      <c r="I98" s="576"/>
      <c r="J98" s="576"/>
      <c r="K98" s="576"/>
      <c r="L98" s="576"/>
      <c r="M98" s="576"/>
      <c r="N98" s="576"/>
      <c r="O98" s="576"/>
      <c r="P98" s="576"/>
      <c r="Q98" s="576"/>
      <c r="R98" s="576"/>
      <c r="S98" s="576"/>
      <c r="T98" s="576"/>
      <c r="U98" s="576"/>
      <c r="V98" s="576"/>
      <c r="W98" s="576"/>
      <c r="X98" s="576"/>
      <c r="Y98" s="576"/>
      <c r="Z98" s="576"/>
      <c r="AA98" s="576"/>
      <c r="AB98" s="576"/>
      <c r="AC98" s="576"/>
      <c r="AD98" s="576"/>
      <c r="AE98" s="576"/>
      <c r="AF98" s="576"/>
      <c r="AG98" s="576"/>
      <c r="AH98" s="576"/>
      <c r="AI98" s="576"/>
      <c r="AJ98" s="576"/>
      <c r="AK98" s="576"/>
      <c r="AL98" s="576"/>
      <c r="AM98" s="576"/>
      <c r="AN98" s="576"/>
      <c r="AO98" s="576"/>
      <c r="AP98" s="576"/>
      <c r="AQ98" s="576"/>
      <c r="AR98" s="576"/>
      <c r="AS98" s="576"/>
      <c r="AT98" s="576"/>
      <c r="AU98" s="576"/>
      <c r="AV98" s="576"/>
      <c r="AW98" s="576"/>
      <c r="AX98" s="576"/>
      <c r="AY98" s="576"/>
      <c r="AZ98" s="576"/>
      <c r="BA98" s="576"/>
      <c r="BB98" s="576"/>
      <c r="BC98" s="576"/>
      <c r="BD98" s="576"/>
      <c r="BE98" s="576"/>
      <c r="BF98" s="576"/>
      <c r="BG98" s="576"/>
      <c r="BH98" s="576"/>
      <c r="BI98" s="576"/>
      <c r="BJ98" s="576"/>
      <c r="BK98" s="576"/>
      <c r="BL98" s="576"/>
      <c r="BM98" s="576"/>
      <c r="BN98" s="576"/>
      <c r="BO98" s="576"/>
      <c r="BP98" s="576"/>
      <c r="BQ98" s="576"/>
      <c r="BR98" s="576"/>
      <c r="BS98" s="576"/>
      <c r="BT98" s="576"/>
      <c r="BU98" s="576"/>
      <c r="BV98" s="576"/>
      <c r="BW98" s="576"/>
      <c r="BX98" s="576"/>
      <c r="BY98" s="576"/>
      <c r="BZ98" s="576"/>
      <c r="CA98" s="576"/>
      <c r="CB98" s="576"/>
      <c r="CC98" s="576"/>
      <c r="CD98" s="576"/>
      <c r="CE98" s="576"/>
      <c r="CF98" s="576"/>
      <c r="CG98" s="576"/>
      <c r="CH98" s="576"/>
      <c r="CI98" s="576"/>
      <c r="CJ98" s="576"/>
      <c r="CK98" s="576"/>
      <c r="CL98" s="576"/>
      <c r="CM98" s="576"/>
      <c r="CN98" s="576"/>
      <c r="CO98" s="576"/>
      <c r="CP98" s="576"/>
      <c r="CQ98" s="576"/>
      <c r="CR98" s="576"/>
      <c r="CS98" s="576"/>
      <c r="CT98" s="576"/>
      <c r="CU98" s="576"/>
      <c r="CV98" s="576"/>
      <c r="CW98" s="576"/>
      <c r="CX98" s="576"/>
      <c r="CY98" s="576"/>
      <c r="CZ98" s="577"/>
    </row>
    <row r="99" spans="2:169" x14ac:dyDescent="0.3">
      <c r="B99" s="38" t="s">
        <v>211</v>
      </c>
      <c r="C99" s="193"/>
      <c r="D99" s="576">
        <f t="shared" si="33"/>
        <v>162.02829877187997</v>
      </c>
      <c r="E99" s="576"/>
      <c r="F99" s="576">
        <f>_xlfn.XLOOKUP(F56, MonthlyCashflow!G$155:FO$155,  MonthlyCashflow!G$202:FO$202)*$D$10</f>
        <v>0</v>
      </c>
      <c r="G99" s="576">
        <f>_xlfn.XLOOKUP(G56, MonthlyCashflow!H$155:FP$155,  MonthlyCashflow!H$202:FP$202)*$D$10</f>
        <v>0</v>
      </c>
      <c r="H99" s="576">
        <f>_xlfn.XLOOKUP(H56, MonthlyCashflow!I$155:FQ$155,  MonthlyCashflow!I$202:FQ$202)*$D$10</f>
        <v>0</v>
      </c>
      <c r="I99" s="576">
        <f>_xlfn.XLOOKUP(I56, MonthlyCashflow!J$155:FR$155,  MonthlyCashflow!J$202:FR$202)*$D$10</f>
        <v>0</v>
      </c>
      <c r="J99" s="576">
        <f>_xlfn.XLOOKUP(J56, MonthlyCashflow!K$155:FS$155,  MonthlyCashflow!K$202:FS$202)*$D$10</f>
        <v>0</v>
      </c>
      <c r="K99" s="576">
        <f>_xlfn.XLOOKUP(K56, MonthlyCashflow!L$155:FT$155,  MonthlyCashflow!L$202:FT$202)*$D$10</f>
        <v>0</v>
      </c>
      <c r="L99" s="576">
        <f>_xlfn.XLOOKUP(L56, MonthlyCashflow!M$155:FU$155,  MonthlyCashflow!M$202:FU$202)*$D$10</f>
        <v>48.608489631564026</v>
      </c>
      <c r="M99" s="576">
        <f>_xlfn.XLOOKUP(M56, MonthlyCashflow!N$155:FV$155,  MonthlyCashflow!N$202:FV$202)*$D$10</f>
        <v>2.0621783480057463</v>
      </c>
      <c r="N99" s="576">
        <f>_xlfn.XLOOKUP(N56, MonthlyCashflow!O$155:FW$155,  MonthlyCashflow!O$202:FW$202)*$D$10</f>
        <v>2.0621783480057463</v>
      </c>
      <c r="O99" s="576">
        <f>_xlfn.XLOOKUP(O56, MonthlyCashflow!P$155:FX$155,  MonthlyCashflow!P$202:FX$202)*$D$10</f>
        <v>2.0621783480057463</v>
      </c>
      <c r="P99" s="576">
        <f>_xlfn.XLOOKUP(P56, MonthlyCashflow!Q$155:FY$155,  MonthlyCashflow!Q$202:FY$202)*$D$10</f>
        <v>2.0621783480057463</v>
      </c>
      <c r="Q99" s="576">
        <f>_xlfn.XLOOKUP(Q56, MonthlyCashflow!R$155:FZ$155,  MonthlyCashflow!R$202:FZ$202)*$D$10</f>
        <v>2.0621783480057463</v>
      </c>
      <c r="R99" s="576">
        <f>_xlfn.XLOOKUP(R56, MonthlyCashflow!S$155:GA$155,  MonthlyCashflow!S$202:GA$202)*$D$10</f>
        <v>2.0621783480057463</v>
      </c>
      <c r="S99" s="576">
        <f>_xlfn.XLOOKUP(S56, MonthlyCashflow!T$155:GB$155,  MonthlyCashflow!T$202:GB$202)*$D$10</f>
        <v>2.0621783480057463</v>
      </c>
      <c r="T99" s="576">
        <f>_xlfn.XLOOKUP(T56, MonthlyCashflow!U$155:GC$155,  MonthlyCashflow!U$202:GC$202)*$D$10</f>
        <v>2.0621783480057463</v>
      </c>
      <c r="U99" s="576">
        <f>_xlfn.XLOOKUP(U56, MonthlyCashflow!V$155:GD$155,  MonthlyCashflow!V$202:GD$202)*$D$10</f>
        <v>2.0621783480057463</v>
      </c>
      <c r="V99" s="576">
        <f>_xlfn.XLOOKUP(V56, MonthlyCashflow!W$155:GE$155,  MonthlyCashflow!W$202:GE$202)*$D$10</f>
        <v>2.0621783480057463</v>
      </c>
      <c r="W99" s="576">
        <f>_xlfn.XLOOKUP(W56, MonthlyCashflow!X$155:GF$155,  MonthlyCashflow!X$202:GF$202)*$D$10</f>
        <v>2.0621783480057463</v>
      </c>
      <c r="X99" s="576">
        <f>_xlfn.XLOOKUP(X56, MonthlyCashflow!Y$155:GG$155,  MonthlyCashflow!Y$202:GG$202)*$D$10</f>
        <v>2.0621783480057463</v>
      </c>
      <c r="Y99" s="576">
        <f>_xlfn.XLOOKUP(Y56, MonthlyCashflow!Z$155:GH$155,  MonthlyCashflow!Z$202:GH$202)*$D$10</f>
        <v>2.0621783480057463</v>
      </c>
      <c r="Z99" s="576">
        <f>_xlfn.XLOOKUP(Z56, MonthlyCashflow!AA$155:GI$155,  MonthlyCashflow!AA$202:GI$202)*$D$10</f>
        <v>2.0621783480057463</v>
      </c>
      <c r="AA99" s="576">
        <f>_xlfn.XLOOKUP(AA56, MonthlyCashflow!AB$155:GJ$155,  MonthlyCashflow!AB$202:GJ$202)*$D$10</f>
        <v>2.0621783480057463</v>
      </c>
      <c r="AB99" s="576">
        <f>_xlfn.XLOOKUP(AB56, MonthlyCashflow!AC$155:GK$155,  MonthlyCashflow!AC$202:GK$202)*$D$10</f>
        <v>2.0621783480057463</v>
      </c>
      <c r="AC99" s="576">
        <f>_xlfn.XLOOKUP(AC56, MonthlyCashflow!AD$155:GL$155,  MonthlyCashflow!AD$202:GL$202)*$D$10</f>
        <v>2.0621783480057463</v>
      </c>
      <c r="AD99" s="576">
        <f>_xlfn.XLOOKUP(AD56, MonthlyCashflow!AE$155:GM$155,  MonthlyCashflow!AE$202:GM$202)*$D$10</f>
        <v>2.0621783480057463</v>
      </c>
      <c r="AE99" s="576">
        <f>_xlfn.XLOOKUP(AE56, MonthlyCashflow!AF$155:GN$155,  MonthlyCashflow!AF$202:GN$202)*$D$10</f>
        <v>2.0621783480057463</v>
      </c>
      <c r="AF99" s="576">
        <f>_xlfn.XLOOKUP(AF56, MonthlyCashflow!AG$155:GO$155,  MonthlyCashflow!AG$202:GO$202)*$D$10</f>
        <v>2.0621783480057463</v>
      </c>
      <c r="AG99" s="576">
        <f>_xlfn.XLOOKUP(AG56, MonthlyCashflow!AH$155:GP$155,  MonthlyCashflow!AH$202:GP$202)*$D$10</f>
        <v>2.0621783480057463</v>
      </c>
      <c r="AH99" s="576">
        <f>_xlfn.XLOOKUP(AH56, MonthlyCashflow!AI$155:GQ$155,  MonthlyCashflow!AI$202:GQ$202)*$D$10</f>
        <v>2.0621783480057463</v>
      </c>
      <c r="AI99" s="576">
        <f>_xlfn.XLOOKUP(AI56, MonthlyCashflow!AJ$155:GR$155,  MonthlyCashflow!AJ$202:GR$202)*$D$10</f>
        <v>2.0621783480057463</v>
      </c>
      <c r="AJ99" s="576">
        <f>_xlfn.XLOOKUP(AJ56, MonthlyCashflow!AK$155:GS$155,  MonthlyCashflow!AK$202:GS$202)*$D$10</f>
        <v>2.0621783480057463</v>
      </c>
      <c r="AK99" s="576">
        <f>_xlfn.XLOOKUP(AK56, MonthlyCashflow!AL$155:GT$155,  MonthlyCashflow!AL$202:GT$202)*$D$10</f>
        <v>2.0621783480057463</v>
      </c>
      <c r="AL99" s="576">
        <f>_xlfn.XLOOKUP(AL56, MonthlyCashflow!AM$155:GU$155,  MonthlyCashflow!AM$202:GU$202)*$D$10</f>
        <v>2.0621783480057463</v>
      </c>
      <c r="AM99" s="576">
        <f>_xlfn.XLOOKUP(AM56, MonthlyCashflow!AN$155:GV$155,  MonthlyCashflow!AN$202:GV$202)*$D$10</f>
        <v>2.0621783480057463</v>
      </c>
      <c r="AN99" s="576">
        <f>_xlfn.XLOOKUP(AN56, MonthlyCashflow!AO$155:GW$155,  MonthlyCashflow!AO$202:GW$202)*$D$10</f>
        <v>2.0621783480057463</v>
      </c>
      <c r="AO99" s="576">
        <f>_xlfn.XLOOKUP(AO56, MonthlyCashflow!AP$155:GX$155,  MonthlyCashflow!AP$202:GX$202)*$D$10</f>
        <v>2.0621783480057463</v>
      </c>
      <c r="AP99" s="576">
        <f>_xlfn.XLOOKUP(AP56, MonthlyCashflow!AQ$155:GY$155,  MonthlyCashflow!AQ$202:GY$202)*$D$10</f>
        <v>2.0621783480057463</v>
      </c>
      <c r="AQ99" s="576">
        <f>_xlfn.XLOOKUP(AQ56, MonthlyCashflow!AR$155:GZ$155,  MonthlyCashflow!AR$202:GZ$202)*$D$10</f>
        <v>2.0621783480057463</v>
      </c>
      <c r="AR99" s="576">
        <f>_xlfn.XLOOKUP(AR56, MonthlyCashflow!AS$155:HA$155,  MonthlyCashflow!AS$202:HA$202)*$D$10</f>
        <v>2.0621783480057463</v>
      </c>
      <c r="AS99" s="576">
        <f>_xlfn.XLOOKUP(AS56, MonthlyCashflow!AT$155:HB$155,  MonthlyCashflow!AT$202:HB$202)*$D$10</f>
        <v>2.0621783480057463</v>
      </c>
      <c r="AT99" s="576">
        <f>_xlfn.XLOOKUP(AT56, MonthlyCashflow!AU$155:HC$155,  MonthlyCashflow!AU$202:HC$202)*$D$10</f>
        <v>2.0621783480057463</v>
      </c>
      <c r="AU99" s="576">
        <f>_xlfn.XLOOKUP(AU56, MonthlyCashflow!AV$155:HD$155,  MonthlyCashflow!AV$202:HD$202)*$D$10</f>
        <v>2.0621783480057463</v>
      </c>
      <c r="AV99" s="576">
        <f>_xlfn.XLOOKUP(AV56, MonthlyCashflow!AW$155:HE$155,  MonthlyCashflow!AW$202:HE$202)*$D$10</f>
        <v>2.0621783480057463</v>
      </c>
      <c r="AW99" s="576">
        <f>_xlfn.XLOOKUP(AW56, MonthlyCashflow!AX$155:HF$155,  MonthlyCashflow!AX$202:HF$202)*$D$10</f>
        <v>2.0621783480057463</v>
      </c>
      <c r="AX99" s="576">
        <f>_xlfn.XLOOKUP(AX56, MonthlyCashflow!AY$155:HG$155,  MonthlyCashflow!AY$202:HG$202)*$D$10</f>
        <v>2.0621783480057463</v>
      </c>
      <c r="AY99" s="576">
        <f>_xlfn.XLOOKUP(AY56, MonthlyCashflow!AZ$155:HH$155,  MonthlyCashflow!AZ$202:HH$202)*$D$10</f>
        <v>2.0621783480057463</v>
      </c>
      <c r="AZ99" s="576">
        <f>_xlfn.XLOOKUP(AZ56, MonthlyCashflow!BA$155:HI$155,  MonthlyCashflow!BA$202:HI$202)*$D$10</f>
        <v>2.0621783480057463</v>
      </c>
      <c r="BA99" s="576">
        <f>_xlfn.XLOOKUP(BA56, MonthlyCashflow!BB$155:HJ$155,  MonthlyCashflow!BB$202:HJ$202)*$D$10</f>
        <v>2.0621783480057463</v>
      </c>
      <c r="BB99" s="576">
        <f>_xlfn.XLOOKUP(BB56, MonthlyCashflow!BC$155:HK$155,  MonthlyCashflow!BC$202:HK$202)*$D$10</f>
        <v>2.0621783480057463</v>
      </c>
      <c r="BC99" s="576">
        <f>_xlfn.XLOOKUP(BC56, MonthlyCashflow!BD$155:HL$155,  MonthlyCashflow!BD$202:HL$202)*$D$10</f>
        <v>2.0621783480057463</v>
      </c>
      <c r="BD99" s="576">
        <f>_xlfn.XLOOKUP(BD56, MonthlyCashflow!BE$155:HM$155,  MonthlyCashflow!BE$202:HM$202)*$D$10</f>
        <v>2.0621783480057463</v>
      </c>
      <c r="BE99" s="576">
        <f>_xlfn.XLOOKUP(BE56, MonthlyCashflow!BF$155:HN$155,  MonthlyCashflow!BF$202:HN$202)*$D$10</f>
        <v>2.0621783480057463</v>
      </c>
      <c r="BF99" s="576">
        <f>_xlfn.XLOOKUP(BF56, MonthlyCashflow!BG$155:HO$155,  MonthlyCashflow!BG$202:HO$202)*$D$10</f>
        <v>2.0621783480057463</v>
      </c>
      <c r="BG99" s="576">
        <f>_xlfn.XLOOKUP(BG56, MonthlyCashflow!BH$155:HP$155,  MonthlyCashflow!BH$202:HP$202)*$D$10</f>
        <v>2.0621783480057463</v>
      </c>
      <c r="BH99" s="576">
        <f>_xlfn.XLOOKUP(BH56, MonthlyCashflow!BI$155:HQ$155,  MonthlyCashflow!BI$202:HQ$202)*$D$10</f>
        <v>2.0621783480057463</v>
      </c>
      <c r="BI99" s="576">
        <f>_xlfn.XLOOKUP(BI56, MonthlyCashflow!BJ$155:HR$155,  MonthlyCashflow!BJ$202:HR$202)*$D$10</f>
        <v>2.0621783480057463</v>
      </c>
      <c r="BJ99" s="576">
        <f>_xlfn.XLOOKUP(BJ56, MonthlyCashflow!BK$155:HS$155,  MonthlyCashflow!BK$202:HS$202)*$D$10</f>
        <v>2.0621783480057463</v>
      </c>
      <c r="BK99" s="576">
        <f>_xlfn.XLOOKUP(BK56, MonthlyCashflow!BL$155:HT$155,  MonthlyCashflow!BL$202:HT$202)*$D$10</f>
        <v>2.0621783480057463</v>
      </c>
      <c r="BL99" s="576">
        <f>_xlfn.XLOOKUP(BL56, MonthlyCashflow!BM$155:HU$155,  MonthlyCashflow!BM$202:HU$202)*$D$10</f>
        <v>2.0621783480057463</v>
      </c>
      <c r="BM99" s="576">
        <f>_xlfn.XLOOKUP(BM56, MonthlyCashflow!BN$155:HV$155,  MonthlyCashflow!BN$202:HV$202)*$D$10</f>
        <v>2.0621783480057463</v>
      </c>
      <c r="BN99" s="576">
        <f>_xlfn.XLOOKUP(BN56, MonthlyCashflow!BO$155:HW$155,  MonthlyCashflow!BO$202:HW$202)*$D$10</f>
        <v>2.0621783480057463</v>
      </c>
      <c r="BO99" s="576">
        <f>_xlfn.XLOOKUP(BO56, MonthlyCashflow!BP$155:HX$155,  MonthlyCashflow!BP$202:HX$202)*$D$10</f>
        <v>2.0621783480057463</v>
      </c>
      <c r="BP99" s="576">
        <f>_xlfn.XLOOKUP(BP56, MonthlyCashflow!BQ$155:HY$155,  MonthlyCashflow!BQ$202:HY$202)*$D$10</f>
        <v>0</v>
      </c>
      <c r="BQ99" s="576">
        <f>_xlfn.XLOOKUP(BQ56, MonthlyCashflow!BR$155:HZ$155,  MonthlyCashflow!BR$202:HZ$202)*$D$10</f>
        <v>0</v>
      </c>
      <c r="BR99" s="576">
        <f>_xlfn.XLOOKUP(BR56, MonthlyCashflow!BS$155:IA$155,  MonthlyCashflow!BS$202:IA$202)*$D$10</f>
        <v>0</v>
      </c>
      <c r="BS99" s="576">
        <f>_xlfn.XLOOKUP(BS56, MonthlyCashflow!BT$155:IB$155,  MonthlyCashflow!BT$202:IB$202)*$D$10</f>
        <v>0</v>
      </c>
      <c r="BT99" s="576">
        <f>_xlfn.XLOOKUP(BT56, MonthlyCashflow!BU$155:IC$155,  MonthlyCashflow!BU$202:IC$202)*$D$10</f>
        <v>0</v>
      </c>
      <c r="BU99" s="576">
        <f>_xlfn.XLOOKUP(BU56, MonthlyCashflow!BV$155:ID$155,  MonthlyCashflow!BV$202:ID$202)*$D$10</f>
        <v>0</v>
      </c>
      <c r="BV99" s="576">
        <f>_xlfn.XLOOKUP(BV56, MonthlyCashflow!BW$155:IE$155,  MonthlyCashflow!BW$202:IE$202)*$D$10</f>
        <v>0</v>
      </c>
      <c r="BW99" s="576">
        <f>_xlfn.XLOOKUP(BW56, MonthlyCashflow!BX$155:IF$155,  MonthlyCashflow!BX$202:IF$202)*$D$10</f>
        <v>0</v>
      </c>
      <c r="BX99" s="576">
        <f>_xlfn.XLOOKUP(BX56, MonthlyCashflow!BY$155:IG$155,  MonthlyCashflow!BY$202:IG$202)*$D$10</f>
        <v>0</v>
      </c>
      <c r="BY99" s="576">
        <f>_xlfn.XLOOKUP(BY56, MonthlyCashflow!BZ$155:IH$155,  MonthlyCashflow!BZ$202:IH$202)*$D$10</f>
        <v>0</v>
      </c>
      <c r="BZ99" s="576">
        <f>_xlfn.XLOOKUP(BZ56, MonthlyCashflow!CA$155:II$155,  MonthlyCashflow!CA$202:II$202)*$D$10</f>
        <v>0</v>
      </c>
      <c r="CA99" s="576">
        <f>_xlfn.XLOOKUP(CA56, MonthlyCashflow!CB$155:IJ$155,  MonthlyCashflow!CB$202:IJ$202)*$D$10</f>
        <v>0</v>
      </c>
      <c r="CB99" s="576">
        <f>_xlfn.XLOOKUP(CB56, MonthlyCashflow!CC$155:IK$155,  MonthlyCashflow!CC$202:IK$202)*$D$10</f>
        <v>0</v>
      </c>
      <c r="CC99" s="576">
        <f>_xlfn.XLOOKUP(CC56, MonthlyCashflow!CD$155:IL$155,  MonthlyCashflow!CD$202:IL$202)*$D$10</f>
        <v>0</v>
      </c>
      <c r="CD99" s="576">
        <f>_xlfn.XLOOKUP(CD56, MonthlyCashflow!CE$155:IM$155,  MonthlyCashflow!CE$202:IM$202)*$D$10</f>
        <v>0</v>
      </c>
      <c r="CE99" s="576">
        <f>_xlfn.XLOOKUP(CE56, MonthlyCashflow!CF$155:IN$155,  MonthlyCashflow!CF$202:IN$202)*$D$10</f>
        <v>0</v>
      </c>
      <c r="CF99" s="576">
        <f>_xlfn.XLOOKUP(CF56, MonthlyCashflow!CG$155:IO$155,  MonthlyCashflow!CG$202:IO$202)*$D$10</f>
        <v>0</v>
      </c>
      <c r="CG99" s="576">
        <f>_xlfn.XLOOKUP(CG56, MonthlyCashflow!CH$155:IP$155,  MonthlyCashflow!CH$202:IP$202)*$D$10</f>
        <v>0</v>
      </c>
      <c r="CH99" s="576">
        <f>_xlfn.XLOOKUP(CH56, MonthlyCashflow!CI$155:IQ$155,  MonthlyCashflow!CI$202:IQ$202)*$D$10</f>
        <v>0</v>
      </c>
      <c r="CI99" s="576">
        <f>_xlfn.XLOOKUP(CI56, MonthlyCashflow!CJ$155:IR$155,  MonthlyCashflow!CJ$202:IR$202)*$D$10</f>
        <v>0</v>
      </c>
      <c r="CJ99" s="576">
        <f>_xlfn.XLOOKUP(CJ56, MonthlyCashflow!CK$155:IS$155,  MonthlyCashflow!CK$202:IS$202)*$D$10</f>
        <v>0</v>
      </c>
      <c r="CK99" s="576">
        <f>_xlfn.XLOOKUP(CK56, MonthlyCashflow!CL$155:IT$155,  MonthlyCashflow!CL$202:IT$202)*$D$10</f>
        <v>0</v>
      </c>
      <c r="CL99" s="576">
        <f>_xlfn.XLOOKUP(CL56, MonthlyCashflow!CM$155:IU$155,  MonthlyCashflow!CM$202:IU$202)*$D$10</f>
        <v>0</v>
      </c>
      <c r="CM99" s="576">
        <f>_xlfn.XLOOKUP(CM56, MonthlyCashflow!CN$155:IV$155,  MonthlyCashflow!CN$202:IV$202)*$D$10</f>
        <v>0</v>
      </c>
      <c r="CN99" s="576">
        <f>_xlfn.XLOOKUP(CN56, MonthlyCashflow!CO$155:IW$155,  MonthlyCashflow!CO$202:IW$202)*$D$10</f>
        <v>0</v>
      </c>
      <c r="CO99" s="576">
        <f>_xlfn.XLOOKUP(CO56, MonthlyCashflow!CP$155:IX$155,  MonthlyCashflow!CP$202:IX$202)*$D$10</f>
        <v>0</v>
      </c>
      <c r="CP99" s="576">
        <f>_xlfn.XLOOKUP(CP56, MonthlyCashflow!CQ$155:IY$155,  MonthlyCashflow!CQ$202:IY$202)*$D$10</f>
        <v>0</v>
      </c>
      <c r="CQ99" s="576">
        <f>_xlfn.XLOOKUP(CQ56, MonthlyCashflow!CR$155:IZ$155,  MonthlyCashflow!CR$202:IZ$202)*$D$10</f>
        <v>0</v>
      </c>
      <c r="CR99" s="576">
        <f>_xlfn.XLOOKUP(CR56, MonthlyCashflow!CS$155:JA$155,  MonthlyCashflow!CS$202:JA$202)*$D$10</f>
        <v>0</v>
      </c>
      <c r="CS99" s="576">
        <f>_xlfn.XLOOKUP(CS56, MonthlyCashflow!CT$155:JB$155,  MonthlyCashflow!CT$202:JB$202)*$D$10</f>
        <v>0</v>
      </c>
      <c r="CT99" s="576">
        <f>_xlfn.XLOOKUP(CT56, MonthlyCashflow!CU$155:JC$155,  MonthlyCashflow!CU$202:JC$202)*$D$10</f>
        <v>0</v>
      </c>
      <c r="CU99" s="576">
        <f>_xlfn.XLOOKUP(CU56, MonthlyCashflow!CV$155:JD$155,  MonthlyCashflow!CV$202:JD$202)*$D$10</f>
        <v>0</v>
      </c>
      <c r="CV99" s="576">
        <f>_xlfn.XLOOKUP(CV56, MonthlyCashflow!CW$155:JE$155,  MonthlyCashflow!CW$202:JE$202)*$D$10</f>
        <v>0</v>
      </c>
      <c r="CW99" s="576">
        <f>_xlfn.XLOOKUP(CW56, MonthlyCashflow!CX$155:JF$155,  MonthlyCashflow!CX$202:JF$202)*$D$10</f>
        <v>0</v>
      </c>
      <c r="CX99" s="576">
        <f>_xlfn.XLOOKUP(CX56, MonthlyCashflow!CY$155:JG$155,  MonthlyCashflow!CY$202:JG$202)*$D$10</f>
        <v>0</v>
      </c>
      <c r="CY99" s="576">
        <f>_xlfn.XLOOKUP(CY56, MonthlyCashflow!CZ$155:JH$155,  MonthlyCashflow!CZ$202:JH$202)*$D$10</f>
        <v>0</v>
      </c>
      <c r="CZ99" s="576">
        <f>_xlfn.XLOOKUP(CZ56, MonthlyCashflow!DA$155:JI$155,  MonthlyCashflow!DA$202:JI$202)*$D$10</f>
        <v>0</v>
      </c>
    </row>
    <row r="100" spans="2:169" x14ac:dyDescent="0.3">
      <c r="B100" s="38" t="s">
        <v>210</v>
      </c>
      <c r="C100" s="193"/>
      <c r="D100" s="576">
        <f>SUM(F100:CZ100)</f>
        <v>405.07074692970036</v>
      </c>
      <c r="E100" s="576"/>
      <c r="F100" s="576">
        <f>_xlfn.XLOOKUP(F56, MonthlyCashflow!G$155:FO$155,  MonthlyCashflow!G$203:FO$203)*$D$9</f>
        <v>0</v>
      </c>
      <c r="G100" s="576">
        <f>_xlfn.XLOOKUP(G56, MonthlyCashflow!H$155:FP$155,  MonthlyCashflow!H$203:FP$203)*$D$9</f>
        <v>0</v>
      </c>
      <c r="H100" s="576">
        <f>_xlfn.XLOOKUP(H56, MonthlyCashflow!I$155:FQ$155,  MonthlyCashflow!I$203:FQ$203)*$D$9</f>
        <v>0</v>
      </c>
      <c r="I100" s="576">
        <f>_xlfn.XLOOKUP(I56, MonthlyCashflow!J$155:FR$155,  MonthlyCashflow!J$203:FR$203)*$D$9</f>
        <v>0</v>
      </c>
      <c r="J100" s="576">
        <f>_xlfn.XLOOKUP(J56, MonthlyCashflow!K$155:FS$155,  MonthlyCashflow!K$203:FS$203)*$D$9</f>
        <v>0</v>
      </c>
      <c r="K100" s="576">
        <f>_xlfn.XLOOKUP(K56, MonthlyCashflow!L$155:FT$155,  MonthlyCashflow!L$203:FT$203)*$D$9</f>
        <v>0</v>
      </c>
      <c r="L100" s="576">
        <f>_xlfn.XLOOKUP(L56, MonthlyCashflow!M$155:FU$155,  MonthlyCashflow!M$203:FU$203)*$D$9</f>
        <v>0</v>
      </c>
      <c r="M100" s="576">
        <f>_xlfn.XLOOKUP(M56, MonthlyCashflow!N$155:FV$155,  MonthlyCashflow!N$203:FV$203)*$D$9</f>
        <v>0</v>
      </c>
      <c r="N100" s="576">
        <f>_xlfn.XLOOKUP(N56, MonthlyCashflow!O$155:FW$155,  MonthlyCashflow!O$203:FW$203)*$D$9</f>
        <v>7.5950765049318836</v>
      </c>
      <c r="O100" s="576">
        <f>_xlfn.XLOOKUP(O56, MonthlyCashflow!P$155:FX$155,  MonthlyCashflow!P$203:FX$203)*$D$9</f>
        <v>7.5950765049318836</v>
      </c>
      <c r="P100" s="576">
        <f>_xlfn.XLOOKUP(P56, MonthlyCashflow!Q$155:FY$155,  MonthlyCashflow!Q$203:FY$203)*$D$9</f>
        <v>7.5950765049318836</v>
      </c>
      <c r="Q100" s="576">
        <f>_xlfn.XLOOKUP(Q56, MonthlyCashflow!R$155:FZ$155,  MonthlyCashflow!R$203:FZ$203)*$D$9</f>
        <v>5.0633843366212563</v>
      </c>
      <c r="R100" s="576">
        <f>_xlfn.XLOOKUP(R56, MonthlyCashflow!S$155:GA$155,  MonthlyCashflow!S$203:GA$203)*$D$9</f>
        <v>5.0633843366212563</v>
      </c>
      <c r="S100" s="576">
        <f>_xlfn.XLOOKUP(S56, MonthlyCashflow!T$155:GB$155,  MonthlyCashflow!T$203:GB$203)*$D$9</f>
        <v>5.0633843366212563</v>
      </c>
      <c r="T100" s="576">
        <f>_xlfn.XLOOKUP(T56, MonthlyCashflow!U$155:GC$155,  MonthlyCashflow!U$203:GC$203)*$D$9</f>
        <v>5.0633843366212563</v>
      </c>
      <c r="U100" s="576">
        <f>_xlfn.XLOOKUP(U56, MonthlyCashflow!V$155:GD$155,  MonthlyCashflow!V$203:GD$203)*$D$9</f>
        <v>3.0380306019727534</v>
      </c>
      <c r="V100" s="576">
        <f>_xlfn.XLOOKUP(V56, MonthlyCashflow!W$155:GE$155,  MonthlyCashflow!W$203:GE$203)*$D$9</f>
        <v>3.0380306019727534</v>
      </c>
      <c r="W100" s="576">
        <f>_xlfn.XLOOKUP(W56, MonthlyCashflow!X$155:GF$155,  MonthlyCashflow!X$203:GF$203)*$D$9</f>
        <v>3.0380306019727534</v>
      </c>
      <c r="X100" s="576">
        <f>_xlfn.XLOOKUP(X56, MonthlyCashflow!Y$155:GG$155,  MonthlyCashflow!Y$203:GG$203)*$D$9</f>
        <v>3.0380306019727534</v>
      </c>
      <c r="Y100" s="576">
        <f>_xlfn.XLOOKUP(Y56, MonthlyCashflow!Z$155:GH$155,  MonthlyCashflow!Z$203:GH$203)*$D$9</f>
        <v>3.0380306019727534</v>
      </c>
      <c r="Z100" s="576">
        <f>_xlfn.XLOOKUP(Z56, MonthlyCashflow!AA$155:GI$155,  MonthlyCashflow!AA$203:GI$203)*$D$9</f>
        <v>12.152122407891012</v>
      </c>
      <c r="AA100" s="576">
        <f>_xlfn.XLOOKUP(AA56, MonthlyCashflow!AB$155:GJ$155,  MonthlyCashflow!AB$203:GJ$203)*$D$9</f>
        <v>12.152122407891012</v>
      </c>
      <c r="AB100" s="576">
        <f>_xlfn.XLOOKUP(AB56, MonthlyCashflow!AC$155:GK$155,  MonthlyCashflow!AC$203:GK$203)*$D$9</f>
        <v>12.152122407891012</v>
      </c>
      <c r="AC100" s="576">
        <f>_xlfn.XLOOKUP(AC56, MonthlyCashflow!AD$155:GL$155,  MonthlyCashflow!AD$203:GL$203)*$D$9</f>
        <v>9.1140918059182603</v>
      </c>
      <c r="AD100" s="576">
        <f>_xlfn.XLOOKUP(AD56, MonthlyCashflow!AE$155:GM$155,  MonthlyCashflow!AE$203:GM$203)*$D$9</f>
        <v>9.1140918059182603</v>
      </c>
      <c r="AE100" s="576">
        <f>_xlfn.XLOOKUP(AE56, MonthlyCashflow!AF$155:GN$155,  MonthlyCashflow!AF$203:GN$203)*$D$9</f>
        <v>9.1140918059182603</v>
      </c>
      <c r="AF100" s="576">
        <f>_xlfn.XLOOKUP(AF56, MonthlyCashflow!AG$155:GO$155,  MonthlyCashflow!AG$203:GO$203)*$D$9</f>
        <v>9.1140918059182603</v>
      </c>
      <c r="AG100" s="576">
        <f>_xlfn.XLOOKUP(AG56, MonthlyCashflow!AH$155:GP$155,  MonthlyCashflow!AH$203:GP$203)*$D$9</f>
        <v>6.6836673243400568</v>
      </c>
      <c r="AH100" s="576">
        <f>_xlfn.XLOOKUP(AH56, MonthlyCashflow!AI$155:GQ$155,  MonthlyCashflow!AI$203:GQ$203)*$D$9</f>
        <v>6.6836673243400568</v>
      </c>
      <c r="AI100" s="576">
        <f>_xlfn.XLOOKUP(AI56, MonthlyCashflow!AJ$155:GR$155,  MonthlyCashflow!AJ$203:GR$203)*$D$9</f>
        <v>6.6836673243400568</v>
      </c>
      <c r="AJ100" s="576">
        <f>_xlfn.XLOOKUP(AJ56, MonthlyCashflow!AK$155:GS$155,  MonthlyCashflow!AK$203:GS$203)*$D$9</f>
        <v>10.734374793637063</v>
      </c>
      <c r="AK100" s="576">
        <f>_xlfn.XLOOKUP(AK56, MonthlyCashflow!AL$155:GT$155,  MonthlyCashflow!AL$203:GT$203)*$D$9</f>
        <v>6.6836673243400568</v>
      </c>
      <c r="AL100" s="576">
        <f>_xlfn.XLOOKUP(AL56, MonthlyCashflow!AM$155:GU$155,  MonthlyCashflow!AM$203:GU$203)*$D$9</f>
        <v>19.848466599555291</v>
      </c>
      <c r="AM100" s="576">
        <f>_xlfn.XLOOKUP(AM56, MonthlyCashflow!AN$155:GV$155,  MonthlyCashflow!AN$203:GV$203)*$D$9</f>
        <v>17.316774431244692</v>
      </c>
      <c r="AN100" s="576">
        <f>_xlfn.XLOOKUP(AN56, MonthlyCashflow!AO$155:GW$155,  MonthlyCashflow!AO$203:GW$203)*$D$9</f>
        <v>17.316774431244692</v>
      </c>
      <c r="AO100" s="576">
        <f>_xlfn.XLOOKUP(AO56, MonthlyCashflow!AP$155:GX$155,  MonthlyCashflow!AP$203:GX$203)*$D$9</f>
        <v>12.759728528285564</v>
      </c>
      <c r="AP100" s="576">
        <f>_xlfn.XLOOKUP(AP56, MonthlyCashflow!AQ$155:GY$155,  MonthlyCashflow!AQ$203:GY$203)*$D$9</f>
        <v>12.759728528285564</v>
      </c>
      <c r="AQ100" s="576">
        <f>_xlfn.XLOOKUP(AQ56, MonthlyCashflow!AR$155:GZ$155,  MonthlyCashflow!AR$203:GZ$203)*$D$9</f>
        <v>12.759728528285564</v>
      </c>
      <c r="AR100" s="576">
        <f>_xlfn.XLOOKUP(AR56, MonthlyCashflow!AS$155:HA$155,  MonthlyCashflow!AS$203:HA$203)*$D$9</f>
        <v>12.759728528285564</v>
      </c>
      <c r="AS100" s="576">
        <f>_xlfn.XLOOKUP(AS56, MonthlyCashflow!AT$155:HB$155,  MonthlyCashflow!AT$203:HB$203)*$D$9</f>
        <v>9.1140918059182585</v>
      </c>
      <c r="AT100" s="576">
        <f>_xlfn.XLOOKUP(AT56, MonthlyCashflow!AU$155:HC$155,  MonthlyCashflow!AU$203:HC$203)*$D$9</f>
        <v>9.1140918059182585</v>
      </c>
      <c r="AU100" s="576">
        <f>_xlfn.XLOOKUP(AU56, MonthlyCashflow!AV$155:HD$155,  MonthlyCashflow!AV$203:HD$203)*$D$9</f>
        <v>9.1140918059182585</v>
      </c>
      <c r="AV100" s="576">
        <f>_xlfn.XLOOKUP(AV56, MonthlyCashflow!AW$155:HE$155,  MonthlyCashflow!AW$203:HE$203)*$D$9</f>
        <v>13.974940769074669</v>
      </c>
      <c r="AW100" s="576">
        <f>_xlfn.XLOOKUP(AW56, MonthlyCashflow!AX$155:HF$155,  MonthlyCashflow!AX$203:HF$203)*$D$9</f>
        <v>9.1140918059182585</v>
      </c>
      <c r="AX100" s="576">
        <f>_xlfn.XLOOKUP(AX56, MonthlyCashflow!AY$155:HG$155,  MonthlyCashflow!AY$203:HG$203)*$D$9</f>
        <v>8.5064856855236712</v>
      </c>
      <c r="AY100" s="576">
        <f>_xlfn.XLOOKUP(AY56, MonthlyCashflow!AZ$155:HH$155,  MonthlyCashflow!AZ$203:HH$203)*$D$9</f>
        <v>5.468455083550956</v>
      </c>
      <c r="AZ100" s="576">
        <f>_xlfn.XLOOKUP(AZ56, MonthlyCashflow!BA$155:HI$155,  MonthlyCashflow!BA$203:HI$203)*$D$9</f>
        <v>5.468455083550956</v>
      </c>
      <c r="BA100" s="576">
        <f>_xlfn.XLOOKUP(BA56, MonthlyCashflow!BB$155:HJ$155,  MonthlyCashflow!BB$203:HJ$203)*$D$9</f>
        <v>5.468455083550956</v>
      </c>
      <c r="BB100" s="576">
        <f>_xlfn.XLOOKUP(BB56, MonthlyCashflow!BC$155:HK$155,  MonthlyCashflow!BC$203:HK$203)*$D$9</f>
        <v>5.468455083550956</v>
      </c>
      <c r="BC100" s="576">
        <f>_xlfn.XLOOKUP(BC56, MonthlyCashflow!BD$155:HL$155,  MonthlyCashflow!BD$203:HL$203)*$D$9</f>
        <v>5.468455083550956</v>
      </c>
      <c r="BD100" s="576">
        <f>_xlfn.XLOOKUP(BD56, MonthlyCashflow!BE$155:HM$155,  MonthlyCashflow!BE$203:HM$203)*$D$9</f>
        <v>5.468455083550956</v>
      </c>
      <c r="BE100" s="576">
        <f>_xlfn.XLOOKUP(BE56, MonthlyCashflow!BF$155:HN$155,  MonthlyCashflow!BF$203:HN$203)*$D$9</f>
        <v>5.468455083550956</v>
      </c>
      <c r="BF100" s="576">
        <f>_xlfn.XLOOKUP(BF56, MonthlyCashflow!BG$155:HO$155,  MonthlyCashflow!BG$203:HO$203)*$D$9</f>
        <v>5.468455083550956</v>
      </c>
      <c r="BG100" s="576">
        <f>_xlfn.XLOOKUP(BG56, MonthlyCashflow!BH$155:HP$155,  MonthlyCashflow!BH$203:HP$203)*$D$9</f>
        <v>5.468455083550956</v>
      </c>
      <c r="BH100" s="576">
        <f>_xlfn.XLOOKUP(BH56, MonthlyCashflow!BI$155:HQ$155,  MonthlyCashflow!BI$203:HQ$203)*$D$9</f>
        <v>12.759728528285564</v>
      </c>
      <c r="BI100" s="576">
        <f>_xlfn.XLOOKUP(BI56, MonthlyCashflow!BJ$155:HR$155,  MonthlyCashflow!BJ$203:HR$203)*$D$9</f>
        <v>5.468455083550956</v>
      </c>
      <c r="BJ100" s="576">
        <f>_xlfn.XLOOKUP(BJ56, MonthlyCashflow!BK$155:HS$155,  MonthlyCashflow!BK$203:HS$203)*$D$9</f>
        <v>4.5570459029590724</v>
      </c>
      <c r="BK100" s="576">
        <f>_xlfn.XLOOKUP(BK56, MonthlyCashflow!BL$155:HT$155,  MonthlyCashflow!BL$203:HT$203)*$D$9</f>
        <v>0</v>
      </c>
      <c r="BL100" s="576">
        <f>_xlfn.XLOOKUP(BL56, MonthlyCashflow!BM$155:HU$155,  MonthlyCashflow!BM$203:HU$203)*$D$9</f>
        <v>0</v>
      </c>
      <c r="BM100" s="576">
        <f>_xlfn.XLOOKUP(BM56, MonthlyCashflow!BN$155:HV$155,  MonthlyCashflow!BN$203:HV$203)*$D$9</f>
        <v>0</v>
      </c>
      <c r="BN100" s="576">
        <f>_xlfn.XLOOKUP(BN56, MonthlyCashflow!BO$155:HW$155,  MonthlyCashflow!BO$203:HW$203)*$D$9</f>
        <v>0</v>
      </c>
      <c r="BO100" s="576">
        <f>_xlfn.XLOOKUP(BO56, MonthlyCashflow!BP$155:HX$155,  MonthlyCashflow!BP$203:HX$203)*$D$9</f>
        <v>0</v>
      </c>
      <c r="BP100" s="576">
        <f>_xlfn.XLOOKUP(BP56, MonthlyCashflow!BQ$155:HY$155,  MonthlyCashflow!BQ$203:HY$203)*$D$9</f>
        <v>0</v>
      </c>
      <c r="BQ100" s="576">
        <f>_xlfn.XLOOKUP(BQ56, MonthlyCashflow!BR$155:HZ$155,  MonthlyCashflow!BR$203:HZ$203)*$D$9</f>
        <v>0</v>
      </c>
      <c r="BR100" s="576">
        <f>_xlfn.XLOOKUP(BR56, MonthlyCashflow!BS$155:IA$155,  MonthlyCashflow!BS$203:IA$203)*$D$9</f>
        <v>0</v>
      </c>
      <c r="BS100" s="576">
        <f>_xlfn.XLOOKUP(BS56, MonthlyCashflow!BT$155:IB$155,  MonthlyCashflow!BT$203:IB$203)*$D$9</f>
        <v>0</v>
      </c>
      <c r="BT100" s="576">
        <f>_xlfn.XLOOKUP(BT56, MonthlyCashflow!BU$155:IC$155,  MonthlyCashflow!BU$203:IC$203)*$D$9</f>
        <v>0</v>
      </c>
      <c r="BU100" s="576">
        <f>_xlfn.XLOOKUP(BU56, MonthlyCashflow!BV$155:ID$155,  MonthlyCashflow!BV$203:ID$203)*$D$9</f>
        <v>0</v>
      </c>
      <c r="BV100" s="576">
        <f>_xlfn.XLOOKUP(BV56, MonthlyCashflow!BW$155:IE$155,  MonthlyCashflow!BW$203:IE$203)*$D$9</f>
        <v>0</v>
      </c>
      <c r="BW100" s="576">
        <f>_xlfn.XLOOKUP(BW56, MonthlyCashflow!BX$155:IF$155,  MonthlyCashflow!BX$203:IF$203)*$D$9</f>
        <v>0</v>
      </c>
      <c r="BX100" s="576">
        <f>_xlfn.XLOOKUP(BX56, MonthlyCashflow!BY$155:IG$155,  MonthlyCashflow!BY$203:IG$203)*$D$9</f>
        <v>0</v>
      </c>
      <c r="BY100" s="576">
        <f>_xlfn.XLOOKUP(BY56, MonthlyCashflow!BZ$155:IH$155,  MonthlyCashflow!BZ$203:IH$203)*$D$9</f>
        <v>0</v>
      </c>
      <c r="BZ100" s="576">
        <f>_xlfn.XLOOKUP(BZ56, MonthlyCashflow!CA$155:II$155,  MonthlyCashflow!CA$203:II$203)*$D$9</f>
        <v>0</v>
      </c>
      <c r="CA100" s="576">
        <f>_xlfn.XLOOKUP(CA56, MonthlyCashflow!CB$155:IJ$155,  MonthlyCashflow!CB$203:IJ$203)*$D$9</f>
        <v>0</v>
      </c>
      <c r="CB100" s="576">
        <f>_xlfn.XLOOKUP(CB56, MonthlyCashflow!CC$155:IK$155,  MonthlyCashflow!CC$203:IK$203)*$D$9</f>
        <v>0</v>
      </c>
      <c r="CC100" s="576">
        <f>_xlfn.XLOOKUP(CC56, MonthlyCashflow!CD$155:IL$155,  MonthlyCashflow!CD$203:IL$203)*$D$9</f>
        <v>0</v>
      </c>
      <c r="CD100" s="576">
        <f>_xlfn.XLOOKUP(CD56, MonthlyCashflow!CE$155:IM$155,  MonthlyCashflow!CE$203:IM$203)*$D$9</f>
        <v>0</v>
      </c>
      <c r="CE100" s="576">
        <f>_xlfn.XLOOKUP(CE56, MonthlyCashflow!CF$155:IN$155,  MonthlyCashflow!CF$203:IN$203)*$D$9</f>
        <v>0</v>
      </c>
      <c r="CF100" s="576">
        <f>_xlfn.XLOOKUP(CF56, MonthlyCashflow!CG$155:IO$155,  MonthlyCashflow!CG$203:IO$203)*$D$9</f>
        <v>0</v>
      </c>
      <c r="CG100" s="576">
        <f>_xlfn.XLOOKUP(CG56, MonthlyCashflow!CH$155:IP$155,  MonthlyCashflow!CH$203:IP$203)*$D$9</f>
        <v>0</v>
      </c>
      <c r="CH100" s="576">
        <f>_xlfn.XLOOKUP(CH56, MonthlyCashflow!CI$155:IQ$155,  MonthlyCashflow!CI$203:IQ$203)*$D$9</f>
        <v>0</v>
      </c>
      <c r="CI100" s="576">
        <f>_xlfn.XLOOKUP(CI56, MonthlyCashflow!CJ$155:IR$155,  MonthlyCashflow!CJ$203:IR$203)*$D$9</f>
        <v>0</v>
      </c>
      <c r="CJ100" s="576">
        <f>_xlfn.XLOOKUP(CJ56, MonthlyCashflow!CK$155:IS$155,  MonthlyCashflow!CK$203:IS$203)*$D$9</f>
        <v>0</v>
      </c>
      <c r="CK100" s="576">
        <f>_xlfn.XLOOKUP(CK56, MonthlyCashflow!CL$155:IT$155,  MonthlyCashflow!CL$203:IT$203)*$D$9</f>
        <v>0</v>
      </c>
      <c r="CL100" s="576">
        <f>_xlfn.XLOOKUP(CL56, MonthlyCashflow!CM$155:IU$155,  MonthlyCashflow!CM$203:IU$203)*$D$9</f>
        <v>0</v>
      </c>
      <c r="CM100" s="576">
        <f>_xlfn.XLOOKUP(CM56, MonthlyCashflow!CN$155:IV$155,  MonthlyCashflow!CN$203:IV$203)*$D$9</f>
        <v>0</v>
      </c>
      <c r="CN100" s="576">
        <f>_xlfn.XLOOKUP(CN56, MonthlyCashflow!CO$155:IW$155,  MonthlyCashflow!CO$203:IW$203)*$D$9</f>
        <v>0</v>
      </c>
      <c r="CO100" s="576">
        <f>_xlfn.XLOOKUP(CO56, MonthlyCashflow!CP$155:IX$155,  MonthlyCashflow!CP$203:IX$203)*$D$9</f>
        <v>0</v>
      </c>
      <c r="CP100" s="576">
        <f>_xlfn.XLOOKUP(CP56, MonthlyCashflow!CQ$155:IY$155,  MonthlyCashflow!CQ$203:IY$203)*$D$9</f>
        <v>0</v>
      </c>
      <c r="CQ100" s="576">
        <f>_xlfn.XLOOKUP(CQ56, MonthlyCashflow!CR$155:IZ$155,  MonthlyCashflow!CR$203:IZ$203)*$D$9</f>
        <v>0</v>
      </c>
      <c r="CR100" s="576">
        <f>_xlfn.XLOOKUP(CR56, MonthlyCashflow!CS$155:JA$155,  MonthlyCashflow!CS$203:JA$203)*$D$9</f>
        <v>0</v>
      </c>
      <c r="CS100" s="576">
        <f>_xlfn.XLOOKUP(CS56, MonthlyCashflow!CT$155:JB$155,  MonthlyCashflow!CT$203:JB$203)*$D$9</f>
        <v>0</v>
      </c>
      <c r="CT100" s="576">
        <f>_xlfn.XLOOKUP(CT56, MonthlyCashflow!CU$155:JC$155,  MonthlyCashflow!CU$203:JC$203)*$D$9</f>
        <v>0</v>
      </c>
      <c r="CU100" s="576">
        <f>_xlfn.XLOOKUP(CU56, MonthlyCashflow!CV$155:JD$155,  MonthlyCashflow!CV$203:JD$203)*$D$9</f>
        <v>0</v>
      </c>
      <c r="CV100" s="576">
        <f>_xlfn.XLOOKUP(CV56, MonthlyCashflow!CW$155:JE$155,  MonthlyCashflow!CW$203:JE$203)*$D$9</f>
        <v>0</v>
      </c>
      <c r="CW100" s="576">
        <f>_xlfn.XLOOKUP(CW56, MonthlyCashflow!CX$155:JF$155,  MonthlyCashflow!CX$203:JF$203)*$D$9</f>
        <v>0</v>
      </c>
      <c r="CX100" s="576">
        <f>_xlfn.XLOOKUP(CX56, MonthlyCashflow!CY$155:JG$155,  MonthlyCashflow!CY$203:JG$203)*$D$9</f>
        <v>0</v>
      </c>
      <c r="CY100" s="576">
        <f>_xlfn.XLOOKUP(CY56, MonthlyCashflow!CZ$155:JH$155,  MonthlyCashflow!CZ$203:JH$203)*$D$9</f>
        <v>0</v>
      </c>
      <c r="CZ100" s="576">
        <f>_xlfn.XLOOKUP(CZ56, MonthlyCashflow!DA$155:JI$155,  MonthlyCashflow!DA$203:JI$203)*$D$9</f>
        <v>0</v>
      </c>
    </row>
    <row r="101" spans="2:169" x14ac:dyDescent="0.3">
      <c r="B101" s="38"/>
      <c r="C101" s="193"/>
      <c r="D101" s="576"/>
      <c r="E101" s="576"/>
      <c r="F101" s="576"/>
      <c r="G101" s="576"/>
      <c r="H101" s="576"/>
      <c r="I101" s="576"/>
      <c r="J101" s="576"/>
      <c r="K101" s="576"/>
      <c r="L101" s="576"/>
      <c r="M101" s="576"/>
      <c r="N101" s="576"/>
      <c r="O101" s="576"/>
      <c r="P101" s="576"/>
      <c r="Q101" s="576"/>
      <c r="R101" s="576"/>
      <c r="S101" s="576"/>
      <c r="T101" s="576"/>
      <c r="U101" s="576"/>
      <c r="V101" s="576"/>
      <c r="W101" s="576"/>
      <c r="X101" s="576"/>
      <c r="Y101" s="576"/>
      <c r="Z101" s="576"/>
      <c r="AA101" s="576"/>
      <c r="AB101" s="576"/>
      <c r="AC101" s="576"/>
      <c r="AD101" s="576"/>
      <c r="AE101" s="576"/>
      <c r="AF101" s="576"/>
      <c r="AG101" s="576"/>
      <c r="AH101" s="576"/>
      <c r="AI101" s="576"/>
      <c r="AJ101" s="576"/>
      <c r="AK101" s="576"/>
      <c r="AL101" s="576"/>
      <c r="AM101" s="576"/>
      <c r="AN101" s="576"/>
      <c r="AO101" s="576"/>
      <c r="AP101" s="576"/>
      <c r="AQ101" s="576"/>
      <c r="AR101" s="576"/>
      <c r="AS101" s="576"/>
      <c r="AT101" s="576"/>
      <c r="AU101" s="576"/>
      <c r="AV101" s="576"/>
      <c r="AW101" s="576"/>
      <c r="AX101" s="576"/>
      <c r="AY101" s="576"/>
      <c r="AZ101" s="576"/>
      <c r="BA101" s="576"/>
      <c r="BB101" s="576"/>
      <c r="BC101" s="576"/>
      <c r="BD101" s="576"/>
      <c r="BE101" s="576"/>
      <c r="BF101" s="576"/>
      <c r="BG101" s="576"/>
      <c r="BH101" s="576"/>
      <c r="BI101" s="576"/>
      <c r="BJ101" s="576"/>
      <c r="BK101" s="576"/>
      <c r="BL101" s="576"/>
      <c r="BM101" s="576"/>
      <c r="BN101" s="576"/>
      <c r="BO101" s="576"/>
      <c r="BP101" s="576"/>
      <c r="BQ101" s="576"/>
      <c r="BR101" s="576"/>
      <c r="BS101" s="576"/>
      <c r="BT101" s="576"/>
      <c r="BU101" s="576"/>
      <c r="BV101" s="576"/>
      <c r="BW101" s="576"/>
      <c r="BX101" s="576"/>
      <c r="BY101" s="576"/>
      <c r="BZ101" s="576"/>
      <c r="CA101" s="576"/>
      <c r="CB101" s="576"/>
      <c r="CC101" s="576"/>
      <c r="CD101" s="576"/>
      <c r="CE101" s="576"/>
      <c r="CF101" s="576"/>
      <c r="CG101" s="576"/>
      <c r="CH101" s="576"/>
      <c r="CI101" s="576"/>
      <c r="CJ101" s="576"/>
      <c r="CK101" s="576"/>
      <c r="CL101" s="576"/>
      <c r="CM101" s="576"/>
      <c r="CN101" s="576"/>
      <c r="CO101" s="576"/>
      <c r="CP101" s="576"/>
      <c r="CQ101" s="576"/>
      <c r="CR101" s="576"/>
      <c r="CS101" s="576"/>
      <c r="CT101" s="576"/>
      <c r="CU101" s="576"/>
      <c r="CV101" s="576"/>
      <c r="CW101" s="576"/>
      <c r="CX101" s="576"/>
      <c r="CY101" s="576"/>
      <c r="CZ101" s="577"/>
    </row>
    <row r="102" spans="2:169" x14ac:dyDescent="0.3">
      <c r="B102" s="38" t="s">
        <v>292</v>
      </c>
      <c r="C102" s="193"/>
      <c r="D102" s="576">
        <f t="shared" si="33"/>
        <v>1856.9822203452591</v>
      </c>
      <c r="E102" s="576"/>
      <c r="F102" s="576">
        <f>_xlfn.XLOOKUP(F56, MonthlyCashflow!G$155:FO$155,  MonthlyCashflow!G$226:FO$226)*$D$10</f>
        <v>0</v>
      </c>
      <c r="G102" s="576">
        <f>_xlfn.XLOOKUP(G56, MonthlyCashflow!H$155:FP$155,  MonthlyCashflow!H$226:FP$226)*$D$10</f>
        <v>0</v>
      </c>
      <c r="H102" s="576">
        <f>_xlfn.XLOOKUP(H56, MonthlyCashflow!I$155:FQ$155,  MonthlyCashflow!I$226:FQ$226)*$D$10</f>
        <v>0</v>
      </c>
      <c r="I102" s="576">
        <f>_xlfn.XLOOKUP(I56, MonthlyCashflow!J$155:FR$155,  MonthlyCashflow!J$226:FR$226)*$D$10</f>
        <v>0</v>
      </c>
      <c r="J102" s="576">
        <f>_xlfn.XLOOKUP(J56, MonthlyCashflow!K$155:FS$155,  MonthlyCashflow!K$226:FS$226)*$D$10</f>
        <v>0</v>
      </c>
      <c r="K102" s="576">
        <f>_xlfn.XLOOKUP(K56, MonthlyCashflow!L$155:FT$155,  MonthlyCashflow!L$226:FT$226)*$D$10</f>
        <v>0</v>
      </c>
      <c r="L102" s="576">
        <f>_xlfn.XLOOKUP(L56, MonthlyCashflow!M$155:FU$155,  MonthlyCashflow!M$226:FU$226)*$D$10</f>
        <v>0</v>
      </c>
      <c r="M102" s="576">
        <f>_xlfn.XLOOKUP(M56, MonthlyCashflow!N$155:FV$155,  MonthlyCashflow!N$226:FV$226)*$D$10</f>
        <v>0</v>
      </c>
      <c r="N102" s="576">
        <f>_xlfn.XLOOKUP(N56, MonthlyCashflow!O$155:FW$155,  MonthlyCashflow!O$226:FW$226)*$D$10</f>
        <v>12.883887722860528</v>
      </c>
      <c r="O102" s="576">
        <f>_xlfn.XLOOKUP(O56, MonthlyCashflow!P$155:FX$155,  MonthlyCashflow!P$226:FX$226)*$D$10</f>
        <v>12.883887722860528</v>
      </c>
      <c r="P102" s="576">
        <f>_xlfn.XLOOKUP(P56, MonthlyCashflow!Q$155:FY$155,  MonthlyCashflow!Q$226:FY$226)*$D$10</f>
        <v>12.883887722860528</v>
      </c>
      <c r="Q102" s="576">
        <f>_xlfn.XLOOKUP(Q56, MonthlyCashflow!R$155:FZ$155,  MonthlyCashflow!R$226:FZ$226)*$D$10</f>
        <v>12.883887722860528</v>
      </c>
      <c r="R102" s="576">
        <f>_xlfn.XLOOKUP(R56, MonthlyCashflow!S$155:GA$155,  MonthlyCashflow!S$226:GA$226)*$D$10</f>
        <v>12.883887722860528</v>
      </c>
      <c r="S102" s="576">
        <f>_xlfn.XLOOKUP(S56, MonthlyCashflow!T$155:GB$155,  MonthlyCashflow!T$226:GB$226)*$D$10</f>
        <v>12.883887722860528</v>
      </c>
      <c r="T102" s="576">
        <f>_xlfn.XLOOKUP(T56, MonthlyCashflow!U$155:GC$155,  MonthlyCashflow!U$226:GC$226)*$D$10</f>
        <v>12.883887722860528</v>
      </c>
      <c r="U102" s="576">
        <f>_xlfn.XLOOKUP(U56, MonthlyCashflow!V$155:GD$155,  MonthlyCashflow!V$226:GD$226)*$D$10</f>
        <v>12.883887722860528</v>
      </c>
      <c r="V102" s="576">
        <f>_xlfn.XLOOKUP(V56, MonthlyCashflow!W$155:GE$155,  MonthlyCashflow!W$226:GE$226)*$D$10</f>
        <v>12.883887722860528</v>
      </c>
      <c r="W102" s="576">
        <f>_xlfn.XLOOKUP(W56, MonthlyCashflow!X$155:GF$155,  MonthlyCashflow!X$226:GF$226)*$D$10</f>
        <v>12.883887722860528</v>
      </c>
      <c r="X102" s="576">
        <f>_xlfn.XLOOKUP(X56, MonthlyCashflow!Y$155:GG$155,  MonthlyCashflow!Y$226:GG$226)*$D$10</f>
        <v>12.883887722860528</v>
      </c>
      <c r="Y102" s="576">
        <f>_xlfn.XLOOKUP(Y56, MonthlyCashflow!Z$155:GH$155,  MonthlyCashflow!Z$226:GH$226)*$D$10</f>
        <v>12.883887722860528</v>
      </c>
      <c r="Z102" s="576">
        <f>_xlfn.XLOOKUP(Z56, MonthlyCashflow!AA$155:GI$155,  MonthlyCashflow!AA$226:GI$226)*$D$10</f>
        <v>26.300154837168915</v>
      </c>
      <c r="AA102" s="576">
        <f>_xlfn.XLOOKUP(AA56, MonthlyCashflow!AB$155:GJ$155,  MonthlyCashflow!AB$226:GJ$226)*$D$10</f>
        <v>26.300154837168915</v>
      </c>
      <c r="AB102" s="576">
        <f>_xlfn.XLOOKUP(AB56, MonthlyCashflow!AC$155:GK$155,  MonthlyCashflow!AC$226:GK$226)*$D$10</f>
        <v>28.876932381741014</v>
      </c>
      <c r="AC102" s="576">
        <f>_xlfn.XLOOKUP(AC56, MonthlyCashflow!AD$155:GL$155,  MonthlyCashflow!AD$226:GL$226)*$D$10</f>
        <v>28.876932381741014</v>
      </c>
      <c r="AD102" s="576">
        <f>_xlfn.XLOOKUP(AD56, MonthlyCashflow!AE$155:GM$155,  MonthlyCashflow!AE$226:GM$226)*$D$10</f>
        <v>28.876932381741014</v>
      </c>
      <c r="AE102" s="576">
        <f>_xlfn.XLOOKUP(AE56, MonthlyCashflow!AF$155:GN$155,  MonthlyCashflow!AF$226:GN$226)*$D$10</f>
        <v>28.876932381741014</v>
      </c>
      <c r="AF102" s="576">
        <f>_xlfn.XLOOKUP(AF56, MonthlyCashflow!AG$155:GO$155,  MonthlyCashflow!AG$226:GO$226)*$D$10</f>
        <v>28.876932381741014</v>
      </c>
      <c r="AG102" s="576">
        <f>_xlfn.XLOOKUP(AG56, MonthlyCashflow!AH$155:GP$155,  MonthlyCashflow!AH$226:GP$226)*$D$10</f>
        <v>28.876932381741014</v>
      </c>
      <c r="AH102" s="576">
        <f>_xlfn.XLOOKUP(AH56, MonthlyCashflow!AI$155:GQ$155,  MonthlyCashflow!AI$226:GQ$226)*$D$10</f>
        <v>28.876932381741014</v>
      </c>
      <c r="AI102" s="576">
        <f>_xlfn.XLOOKUP(AI56, MonthlyCashflow!AJ$155:GR$155,  MonthlyCashflow!AJ$226:GR$226)*$D$10</f>
        <v>28.876932381741014</v>
      </c>
      <c r="AJ102" s="576">
        <f>_xlfn.XLOOKUP(AJ56, MonthlyCashflow!AK$155:GS$155,  MonthlyCashflow!AK$226:GS$226)*$D$10</f>
        <v>28.876932381741014</v>
      </c>
      <c r="AK102" s="576">
        <f>_xlfn.XLOOKUP(AK56, MonthlyCashflow!AL$155:GT$155,  MonthlyCashflow!AL$226:GT$226)*$D$10</f>
        <v>28.876932381741014</v>
      </c>
      <c r="AL102" s="576">
        <f>_xlfn.XLOOKUP(AL56, MonthlyCashflow!AM$155:GU$155,  MonthlyCashflow!AM$226:GU$226)*$D$10</f>
        <v>49.001333053203595</v>
      </c>
      <c r="AM102" s="576">
        <f>_xlfn.XLOOKUP(AM56, MonthlyCashflow!AN$155:GV$155,  MonthlyCashflow!AN$226:GV$226)*$D$10</f>
        <v>49.001333053203595</v>
      </c>
      <c r="AN102" s="576">
        <f>_xlfn.XLOOKUP(AN56, MonthlyCashflow!AO$155:GW$155,  MonthlyCashflow!AO$226:GW$226)*$D$10</f>
        <v>51.68458647606527</v>
      </c>
      <c r="AO102" s="576">
        <f>_xlfn.XLOOKUP(AO56, MonthlyCashflow!AP$155:GX$155,  MonthlyCashflow!AP$226:GX$226)*$D$10</f>
        <v>51.68458647606527</v>
      </c>
      <c r="AP102" s="576">
        <f>_xlfn.XLOOKUP(AP56, MonthlyCashflow!AQ$155:GY$155,  MonthlyCashflow!AQ$226:GY$226)*$D$10</f>
        <v>61.991696654353689</v>
      </c>
      <c r="AQ102" s="576">
        <f>_xlfn.XLOOKUP(AQ56, MonthlyCashflow!AR$155:GZ$155,  MonthlyCashflow!AR$226:GZ$226)*$D$10</f>
        <v>61.991696654353689</v>
      </c>
      <c r="AR102" s="576">
        <f>_xlfn.XLOOKUP(AR56, MonthlyCashflow!AS$155:HA$155,  MonthlyCashflow!AS$226:HA$226)*$D$10</f>
        <v>61.991696654353689</v>
      </c>
      <c r="AS102" s="576">
        <f>_xlfn.XLOOKUP(AS56, MonthlyCashflow!AT$155:HB$155,  MonthlyCashflow!AT$226:HB$226)*$D$10</f>
        <v>61.991696654353689</v>
      </c>
      <c r="AT102" s="576">
        <f>_xlfn.XLOOKUP(AT56, MonthlyCashflow!AU$155:HC$155,  MonthlyCashflow!AU$226:HC$226)*$D$10</f>
        <v>51.684586476064993</v>
      </c>
      <c r="AU102" s="576">
        <f>_xlfn.XLOOKUP(AU56, MonthlyCashflow!AV$155:HD$155,  MonthlyCashflow!AV$226:HD$226)*$D$10</f>
        <v>36.223921208632639</v>
      </c>
      <c r="AV102" s="576">
        <f>_xlfn.XLOOKUP(AV56, MonthlyCashflow!AW$155:HE$155,  MonthlyCashflow!AW$226:HE$226)*$D$10</f>
        <v>36.223921208632639</v>
      </c>
      <c r="AW102" s="576">
        <f>_xlfn.XLOOKUP(AW56, MonthlyCashflow!AX$155:HF$155,  MonthlyCashflow!AX$226:HF$226)*$D$10</f>
        <v>36.223921208632639</v>
      </c>
      <c r="AX102" s="576">
        <f>_xlfn.XLOOKUP(AX56, MonthlyCashflow!AY$155:HG$155,  MonthlyCashflow!AY$226:HG$226)*$D$10</f>
        <v>36.223921208632639</v>
      </c>
      <c r="AY102" s="576">
        <f>_xlfn.XLOOKUP(AY56, MonthlyCashflow!AZ$155:HH$155,  MonthlyCashflow!AZ$226:HH$226)*$D$10</f>
        <v>36.223921208632639</v>
      </c>
      <c r="AZ102" s="576">
        <f>_xlfn.XLOOKUP(AZ56, MonthlyCashflow!BA$155:HI$155,  MonthlyCashflow!BA$226:HI$226)*$D$10</f>
        <v>36.223921208632639</v>
      </c>
      <c r="BA102" s="576">
        <f>_xlfn.XLOOKUP(BA56, MonthlyCashflow!BB$155:HJ$155,  MonthlyCashflow!BB$226:HJ$226)*$D$10</f>
        <v>36.223921208632639</v>
      </c>
      <c r="BB102" s="576">
        <f>_xlfn.XLOOKUP(BB56, MonthlyCashflow!BC$155:HK$155,  MonthlyCashflow!BC$226:HK$226)*$D$10</f>
        <v>46.956934900079347</v>
      </c>
      <c r="BC102" s="576">
        <f>_xlfn.XLOOKUP(BC56, MonthlyCashflow!BD$155:HL$155,  MonthlyCashflow!BD$226:HL$226)*$D$10</f>
        <v>46.956934900079347</v>
      </c>
      <c r="BD102" s="576">
        <f>_xlfn.XLOOKUP(BD56, MonthlyCashflow!BE$155:HM$155,  MonthlyCashflow!BE$226:HM$226)*$D$10</f>
        <v>46.956934900079347</v>
      </c>
      <c r="BE102" s="576">
        <f>_xlfn.XLOOKUP(BE56, MonthlyCashflow!BF$155:HN$155,  MonthlyCashflow!BF$226:HN$226)*$D$10</f>
        <v>46.956934900079347</v>
      </c>
      <c r="BF102" s="576">
        <f>_xlfn.XLOOKUP(BF56, MonthlyCashflow!BG$155:HO$155,  MonthlyCashflow!BG$226:HO$226)*$D$10</f>
        <v>36.223921208632355</v>
      </c>
      <c r="BG102" s="576">
        <f>_xlfn.XLOOKUP(BG56, MonthlyCashflow!BH$155:HP$155,  MonthlyCashflow!BH$226:HP$226)*$D$10</f>
        <v>20.124400671462574</v>
      </c>
      <c r="BH102" s="576">
        <f>_xlfn.XLOOKUP(BH56, MonthlyCashflow!BI$155:HQ$155,  MonthlyCashflow!BI$226:HQ$226)*$D$10</f>
        <v>20.124400671462574</v>
      </c>
      <c r="BI102" s="576">
        <f>_xlfn.XLOOKUP(BI56, MonthlyCashflow!BJ$155:HR$155,  MonthlyCashflow!BJ$226:HR$226)*$D$10</f>
        <v>20.124400671462574</v>
      </c>
      <c r="BJ102" s="576">
        <f>_xlfn.XLOOKUP(BJ56, MonthlyCashflow!BK$155:HS$155,  MonthlyCashflow!BK$226:HS$226)*$D$10</f>
        <v>24.14928080575509</v>
      </c>
      <c r="BK102" s="576">
        <f>_xlfn.XLOOKUP(BK56, MonthlyCashflow!BL$155:HT$155,  MonthlyCashflow!BL$226:HT$226)*$D$10</f>
        <v>24.14928080575509</v>
      </c>
      <c r="BL102" s="576">
        <f>_xlfn.XLOOKUP(BL56, MonthlyCashflow!BM$155:HU$155,  MonthlyCashflow!BM$226:HU$226)*$D$10</f>
        <v>24.14928080575509</v>
      </c>
      <c r="BM102" s="576">
        <f>_xlfn.XLOOKUP(BM56, MonthlyCashflow!BN$155:HV$155,  MonthlyCashflow!BN$226:HV$226)*$D$10</f>
        <v>24.14928080575509</v>
      </c>
      <c r="BN102" s="576">
        <f>_xlfn.XLOOKUP(BN56, MonthlyCashflow!BO$155:HW$155,  MonthlyCashflow!BO$226:HW$226)*$D$10</f>
        <v>24.14928080575509</v>
      </c>
      <c r="BO102" s="576">
        <f>_xlfn.XLOOKUP(BO56, MonthlyCashflow!BP$155:HX$155,  MonthlyCashflow!BP$226:HX$226)*$D$10</f>
        <v>24.14928080575509</v>
      </c>
      <c r="BP102" s="576">
        <f>_xlfn.XLOOKUP(BP56, MonthlyCashflow!BQ$155:HY$155,  MonthlyCashflow!BQ$226:HY$226)*$D$10</f>
        <v>24.14928080575509</v>
      </c>
      <c r="BQ102" s="576">
        <f>_xlfn.XLOOKUP(BQ56, MonthlyCashflow!BR$155:HZ$155,  MonthlyCashflow!BR$226:HZ$226)*$D$10</f>
        <v>24.14928080575509</v>
      </c>
      <c r="BR102" s="576">
        <f>_xlfn.XLOOKUP(BR56, MonthlyCashflow!BS$155:IA$155,  MonthlyCashflow!BS$226:IA$226)*$D$10</f>
        <v>24.14928080575509</v>
      </c>
      <c r="BS102" s="576">
        <f>_xlfn.XLOOKUP(BS56, MonthlyCashflow!BT$155:IB$155,  MonthlyCashflow!BT$226:IB$226)*$D$10</f>
        <v>24.14928080575509</v>
      </c>
      <c r="BT102" s="576">
        <f>_xlfn.XLOOKUP(BT56, MonthlyCashflow!BU$155:IC$155,  MonthlyCashflow!BU$226:IC$226)*$D$10</f>
        <v>24.14928080575509</v>
      </c>
      <c r="BU102" s="576">
        <f>_xlfn.XLOOKUP(BU56, MonthlyCashflow!BV$155:ID$155,  MonthlyCashflow!BV$226:ID$226)*$D$10</f>
        <v>24.14928080575509</v>
      </c>
      <c r="BV102" s="576">
        <f>_xlfn.XLOOKUP(BV56, MonthlyCashflow!BW$155:IE$155,  MonthlyCashflow!BW$226:IE$226)*$D$10</f>
        <v>32.199041074339704</v>
      </c>
      <c r="BW102" s="576">
        <f>_xlfn.XLOOKUP(BW56, MonthlyCashflow!BX$155:IF$155,  MonthlyCashflow!BX$226:IF$226)*$D$10</f>
        <v>0</v>
      </c>
      <c r="BX102" s="576">
        <f>_xlfn.XLOOKUP(BX56, MonthlyCashflow!BY$155:IG$155,  MonthlyCashflow!BY$226:IG$226)*$D$10</f>
        <v>0</v>
      </c>
      <c r="BY102" s="576">
        <f>_xlfn.XLOOKUP(BY56, MonthlyCashflow!BZ$155:IH$155,  MonthlyCashflow!BZ$226:IH$226)*$D$10</f>
        <v>0</v>
      </c>
      <c r="BZ102" s="576">
        <f>_xlfn.XLOOKUP(BZ56, MonthlyCashflow!CA$155:II$155,  MonthlyCashflow!CA$226:II$226)*$D$10</f>
        <v>0</v>
      </c>
      <c r="CA102" s="576">
        <f>_xlfn.XLOOKUP(CA56, MonthlyCashflow!CB$155:IJ$155,  MonthlyCashflow!CB$226:IJ$226)*$D$10</f>
        <v>0</v>
      </c>
      <c r="CB102" s="576">
        <f>_xlfn.XLOOKUP(CB56, MonthlyCashflow!CC$155:IK$155,  MonthlyCashflow!CC$226:IK$226)*$D$10</f>
        <v>0</v>
      </c>
      <c r="CC102" s="576">
        <f>_xlfn.XLOOKUP(CC56, MonthlyCashflow!CD$155:IL$155,  MonthlyCashflow!CD$226:IL$226)*$D$10</f>
        <v>0</v>
      </c>
      <c r="CD102" s="576">
        <f>_xlfn.XLOOKUP(CD56, MonthlyCashflow!CE$155:IM$155,  MonthlyCashflow!CE$226:IM$226)*$D$10</f>
        <v>0</v>
      </c>
      <c r="CE102" s="576">
        <f>_xlfn.XLOOKUP(CE56, MonthlyCashflow!CF$155:IN$155,  MonthlyCashflow!CF$226:IN$226)*$D$10</f>
        <v>0</v>
      </c>
      <c r="CF102" s="576">
        <f>_xlfn.XLOOKUP(CF56, MonthlyCashflow!CG$155:IO$155,  MonthlyCashflow!CG$226:IO$226)*$D$10</f>
        <v>0</v>
      </c>
      <c r="CG102" s="576">
        <f>_xlfn.XLOOKUP(CG56, MonthlyCashflow!CH$155:IP$155,  MonthlyCashflow!CH$226:IP$226)*$D$10</f>
        <v>0</v>
      </c>
      <c r="CH102" s="576">
        <f>_xlfn.XLOOKUP(CH56, MonthlyCashflow!CI$155:IQ$155,  MonthlyCashflow!CI$226:IQ$226)*$D$10</f>
        <v>0</v>
      </c>
      <c r="CI102" s="576">
        <f>_xlfn.XLOOKUP(CI56, MonthlyCashflow!CJ$155:IR$155,  MonthlyCashflow!CJ$226:IR$226)*$D$10</f>
        <v>0</v>
      </c>
      <c r="CJ102" s="576">
        <f>_xlfn.XLOOKUP(CJ56, MonthlyCashflow!CK$155:IS$155,  MonthlyCashflow!CK$226:IS$226)*$D$10</f>
        <v>0</v>
      </c>
      <c r="CK102" s="576">
        <f>_xlfn.XLOOKUP(CK56, MonthlyCashflow!CL$155:IT$155,  MonthlyCashflow!CL$226:IT$226)*$D$10</f>
        <v>0</v>
      </c>
      <c r="CL102" s="576">
        <f>_xlfn.XLOOKUP(CL56, MonthlyCashflow!CM$155:IU$155,  MonthlyCashflow!CM$226:IU$226)*$D$10</f>
        <v>0</v>
      </c>
      <c r="CM102" s="576">
        <f>_xlfn.XLOOKUP(CM56, MonthlyCashflow!CN$155:IV$155,  MonthlyCashflow!CN$226:IV$226)*$D$10</f>
        <v>0</v>
      </c>
      <c r="CN102" s="576">
        <f>_xlfn.XLOOKUP(CN56, MonthlyCashflow!CO$155:IW$155,  MonthlyCashflow!CO$226:IW$226)*$D$10</f>
        <v>0</v>
      </c>
      <c r="CO102" s="576">
        <f>_xlfn.XLOOKUP(CO56, MonthlyCashflow!CP$155:IX$155,  MonthlyCashflow!CP$226:IX$226)*$D$10</f>
        <v>0</v>
      </c>
      <c r="CP102" s="576">
        <f>_xlfn.XLOOKUP(CP56, MonthlyCashflow!CQ$155:IY$155,  MonthlyCashflow!CQ$226:IY$226)*$D$10</f>
        <v>0</v>
      </c>
      <c r="CQ102" s="576">
        <f>_xlfn.XLOOKUP(CQ56, MonthlyCashflow!CR$155:IZ$155,  MonthlyCashflow!CR$226:IZ$226)*$D$10</f>
        <v>0</v>
      </c>
      <c r="CR102" s="576">
        <f>_xlfn.XLOOKUP(CR56, MonthlyCashflow!CS$155:JA$155,  MonthlyCashflow!CS$226:JA$226)*$D$10</f>
        <v>0</v>
      </c>
      <c r="CS102" s="576">
        <f>_xlfn.XLOOKUP(CS56, MonthlyCashflow!CT$155:JB$155,  MonthlyCashflow!CT$226:JB$226)*$D$10</f>
        <v>0</v>
      </c>
      <c r="CT102" s="576">
        <f>_xlfn.XLOOKUP(CT56, MonthlyCashflow!CU$155:JC$155,  MonthlyCashflow!CU$226:JC$226)*$D$10</f>
        <v>0</v>
      </c>
      <c r="CU102" s="576">
        <f>_xlfn.XLOOKUP(CU56, MonthlyCashflow!CV$155:JD$155,  MonthlyCashflow!CV$226:JD$226)*$D$10</f>
        <v>0</v>
      </c>
      <c r="CV102" s="576">
        <f>_xlfn.XLOOKUP(CV56, MonthlyCashflow!CW$155:JE$155,  MonthlyCashflow!CW$226:JE$226)*$D$10</f>
        <v>0</v>
      </c>
      <c r="CW102" s="576">
        <f>_xlfn.XLOOKUP(CW56, MonthlyCashflow!CX$155:JF$155,  MonthlyCashflow!CX$226:JF$226)*$D$10</f>
        <v>0</v>
      </c>
      <c r="CX102" s="576">
        <f>_xlfn.XLOOKUP(CX56, MonthlyCashflow!CY$155:JG$155,  MonthlyCashflow!CY$226:JG$226)*$D$10</f>
        <v>0</v>
      </c>
      <c r="CY102" s="576">
        <f>_xlfn.XLOOKUP(CY56, MonthlyCashflow!CZ$155:JH$155,  MonthlyCashflow!CZ$226:JH$226)*$D$10</f>
        <v>0</v>
      </c>
      <c r="CZ102" s="577">
        <f>_xlfn.XLOOKUP(CZ56, MonthlyCashflow!DA$155:JI$155,  MonthlyCashflow!DA$226:JI$226)*$D$10</f>
        <v>0</v>
      </c>
    </row>
    <row r="103" spans="2:169" x14ac:dyDescent="0.3">
      <c r="B103" s="38"/>
      <c r="C103" s="193"/>
      <c r="D103" s="576"/>
      <c r="E103" s="576"/>
      <c r="F103" s="576"/>
      <c r="G103" s="576"/>
      <c r="H103" s="576"/>
      <c r="I103" s="576"/>
      <c r="J103" s="576"/>
      <c r="K103" s="576"/>
      <c r="L103" s="576"/>
      <c r="M103" s="576"/>
      <c r="N103" s="576"/>
      <c r="O103" s="576"/>
      <c r="P103" s="576"/>
      <c r="Q103" s="576"/>
      <c r="R103" s="576"/>
      <c r="S103" s="576"/>
      <c r="T103" s="576"/>
      <c r="U103" s="576"/>
      <c r="V103" s="576"/>
      <c r="W103" s="576"/>
      <c r="X103" s="576"/>
      <c r="Y103" s="576"/>
      <c r="Z103" s="576"/>
      <c r="AA103" s="576"/>
      <c r="AB103" s="576"/>
      <c r="AC103" s="576"/>
      <c r="AD103" s="576"/>
      <c r="AE103" s="576"/>
      <c r="AF103" s="576"/>
      <c r="AG103" s="576"/>
      <c r="AH103" s="576"/>
      <c r="AI103" s="576"/>
      <c r="AJ103" s="576"/>
      <c r="AK103" s="576"/>
      <c r="AL103" s="576"/>
      <c r="AM103" s="576"/>
      <c r="AN103" s="576"/>
      <c r="AO103" s="576"/>
      <c r="AP103" s="576"/>
      <c r="AQ103" s="576"/>
      <c r="AR103" s="576"/>
      <c r="AS103" s="576"/>
      <c r="AT103" s="576"/>
      <c r="AU103" s="576"/>
      <c r="AV103" s="576"/>
      <c r="AW103" s="576"/>
      <c r="AX103" s="576"/>
      <c r="AY103" s="576"/>
      <c r="AZ103" s="576"/>
      <c r="BA103" s="576"/>
      <c r="BB103" s="576"/>
      <c r="BC103" s="576"/>
      <c r="BD103" s="576"/>
      <c r="BE103" s="576"/>
      <c r="BF103" s="576"/>
      <c r="BG103" s="576"/>
      <c r="BH103" s="576"/>
      <c r="BI103" s="576"/>
      <c r="BJ103" s="576"/>
      <c r="BK103" s="576"/>
      <c r="BL103" s="576"/>
      <c r="BM103" s="576"/>
      <c r="BN103" s="576"/>
      <c r="BO103" s="576"/>
      <c r="BP103" s="576"/>
      <c r="BQ103" s="576"/>
      <c r="BR103" s="576"/>
      <c r="BS103" s="576"/>
      <c r="BT103" s="576"/>
      <c r="BU103" s="576"/>
      <c r="BV103" s="576"/>
      <c r="BW103" s="576"/>
      <c r="BX103" s="576"/>
      <c r="BY103" s="576"/>
      <c r="BZ103" s="576"/>
      <c r="CA103" s="576"/>
      <c r="CB103" s="576"/>
      <c r="CC103" s="576"/>
      <c r="CD103" s="576"/>
      <c r="CE103" s="576"/>
      <c r="CF103" s="576"/>
      <c r="CG103" s="576"/>
      <c r="CH103" s="576"/>
      <c r="CI103" s="576"/>
      <c r="CJ103" s="576"/>
      <c r="CK103" s="576"/>
      <c r="CL103" s="576"/>
      <c r="CM103" s="576"/>
      <c r="CN103" s="576"/>
      <c r="CO103" s="576"/>
      <c r="CP103" s="576"/>
      <c r="CQ103" s="576"/>
      <c r="CR103" s="576"/>
      <c r="CS103" s="576"/>
      <c r="CT103" s="576"/>
      <c r="CU103" s="576"/>
      <c r="CV103" s="576"/>
      <c r="CW103" s="576"/>
      <c r="CX103" s="576"/>
      <c r="CY103" s="576"/>
      <c r="CZ103" s="577"/>
    </row>
    <row r="104" spans="2:169" x14ac:dyDescent="0.3">
      <c r="B104" s="38" t="s">
        <v>736</v>
      </c>
      <c r="C104" s="193"/>
      <c r="D104" s="576">
        <f t="shared" si="33"/>
        <v>68.454483379346314</v>
      </c>
      <c r="E104" s="576"/>
      <c r="F104" s="576">
        <f>_xlfn.XLOOKUP(F56, MonthlyCashflow!G$155:FO$155,  MonthlyCashflow!G$268:FO$268)*$D$10</f>
        <v>0</v>
      </c>
      <c r="G104" s="576">
        <f>_xlfn.XLOOKUP(G56, MonthlyCashflow!H$155:FP$155,  MonthlyCashflow!H$268:FP$268)*$D$10</f>
        <v>0</v>
      </c>
      <c r="H104" s="576">
        <f>_xlfn.XLOOKUP(H56, MonthlyCashflow!I$155:FQ$155,  MonthlyCashflow!I$268:FQ$268)*$D$10</f>
        <v>0</v>
      </c>
      <c r="I104" s="576">
        <f>_xlfn.XLOOKUP(I56, MonthlyCashflow!J$155:FR$155,  MonthlyCashflow!J$268:FR$268)*$D$10</f>
        <v>0</v>
      </c>
      <c r="J104" s="576">
        <f>_xlfn.XLOOKUP(J56, MonthlyCashflow!K$155:FS$155,  MonthlyCashflow!K$268:FS$268)*$D$10</f>
        <v>0</v>
      </c>
      <c r="K104" s="576">
        <f>_xlfn.XLOOKUP(K56, MonthlyCashflow!L$155:FT$155,  MonthlyCashflow!L$268:FT$268)*$D$10</f>
        <v>0</v>
      </c>
      <c r="L104" s="576">
        <f>_xlfn.XLOOKUP(L56, MonthlyCashflow!M$155:FU$155,  MonthlyCashflow!M$268:FU$268)*$D$10</f>
        <v>0</v>
      </c>
      <c r="M104" s="576">
        <f>_xlfn.XLOOKUP(M56, MonthlyCashflow!N$155:FV$155,  MonthlyCashflow!N$268:FV$268)*$D$10</f>
        <v>0</v>
      </c>
      <c r="N104" s="576">
        <f>_xlfn.XLOOKUP(N56, MonthlyCashflow!O$155:FW$155,  MonthlyCashflow!O$268:FW$268)*$D$10</f>
        <v>0</v>
      </c>
      <c r="O104" s="576">
        <f>_xlfn.XLOOKUP(O56, MonthlyCashflow!P$155:FX$155,  MonthlyCashflow!P$268:FX$268)*$D$10</f>
        <v>0</v>
      </c>
      <c r="P104" s="576">
        <f>_xlfn.XLOOKUP(P56, MonthlyCashflow!Q$155:FY$155,  MonthlyCashflow!Q$268:FY$268)*$D$10</f>
        <v>0</v>
      </c>
      <c r="Q104" s="576">
        <f>_xlfn.XLOOKUP(Q56, MonthlyCashflow!R$155:FZ$155,  MonthlyCashflow!R$268:FZ$268)*$D$10</f>
        <v>0</v>
      </c>
      <c r="R104" s="576">
        <f>_xlfn.XLOOKUP(R56, MonthlyCashflow!S$155:GA$155,  MonthlyCashflow!S$268:GA$268)*$D$10</f>
        <v>0</v>
      </c>
      <c r="S104" s="576">
        <f>_xlfn.XLOOKUP(S56, MonthlyCashflow!T$155:GB$155,  MonthlyCashflow!T$268:GB$268)*$D$10</f>
        <v>0</v>
      </c>
      <c r="T104" s="576">
        <f>_xlfn.XLOOKUP(T56, MonthlyCashflow!U$155:GC$155,  MonthlyCashflow!U$268:GC$268)*$D$10</f>
        <v>0</v>
      </c>
      <c r="U104" s="576">
        <f>_xlfn.XLOOKUP(U56, MonthlyCashflow!V$155:GD$155,  MonthlyCashflow!V$268:GD$268)*$D$10</f>
        <v>0</v>
      </c>
      <c r="V104" s="576">
        <f>_xlfn.XLOOKUP(V56, MonthlyCashflow!W$155:GE$155,  MonthlyCashflow!W$268:GE$268)*$D$10</f>
        <v>0</v>
      </c>
      <c r="W104" s="576">
        <f>_xlfn.XLOOKUP(W56, MonthlyCashflow!X$155:GF$155,  MonthlyCashflow!X$268:GF$268)*$D$10</f>
        <v>0</v>
      </c>
      <c r="X104" s="576">
        <f>_xlfn.XLOOKUP(X56, MonthlyCashflow!Y$155:GG$155,  MonthlyCashflow!Y$268:GG$268)*$D$10</f>
        <v>0</v>
      </c>
      <c r="Y104" s="576">
        <f>_xlfn.XLOOKUP(Y56, MonthlyCashflow!Z$155:GH$155,  MonthlyCashflow!Z$268:GH$268)*$D$10</f>
        <v>0</v>
      </c>
      <c r="Z104" s="576">
        <f>_xlfn.XLOOKUP(Z56, MonthlyCashflow!AA$155:GI$155,  MonthlyCashflow!AA$268:GI$268)*$D$10</f>
        <v>0</v>
      </c>
      <c r="AA104" s="576">
        <f>_xlfn.XLOOKUP(AA56, MonthlyCashflow!AB$155:GJ$155,  MonthlyCashflow!AB$268:GJ$268)*$D$10</f>
        <v>0</v>
      </c>
      <c r="AB104" s="576">
        <f>_xlfn.XLOOKUP(AB56, MonthlyCashflow!AC$155:GK$155,  MonthlyCashflow!AC$268:GK$268)*$D$10</f>
        <v>0</v>
      </c>
      <c r="AC104" s="576">
        <f>_xlfn.XLOOKUP(AC56, MonthlyCashflow!AD$155:GL$155,  MonthlyCashflow!AD$268:GL$268)*$D$10</f>
        <v>0</v>
      </c>
      <c r="AD104" s="576">
        <f>_xlfn.XLOOKUP(AD56, MonthlyCashflow!AE$155:GM$155,  MonthlyCashflow!AE$268:GM$268)*$D$10</f>
        <v>1.8294833793463006</v>
      </c>
      <c r="AE104" s="576">
        <f>_xlfn.XLOOKUP(AE56, MonthlyCashflow!AF$155:GN$155,  MonthlyCashflow!AF$268:GN$268)*$D$10</f>
        <v>3.25</v>
      </c>
      <c r="AF104" s="576">
        <f>_xlfn.XLOOKUP(AF56, MonthlyCashflow!AG$155:GO$155,  MonthlyCashflow!AG$268:GO$268)*$D$10</f>
        <v>3.25</v>
      </c>
      <c r="AG104" s="576">
        <f>_xlfn.XLOOKUP(AG56, MonthlyCashflow!AH$155:GP$155,  MonthlyCashflow!AH$268:GP$268)*$D$10</f>
        <v>3.25</v>
      </c>
      <c r="AH104" s="576">
        <f>_xlfn.XLOOKUP(AH56, MonthlyCashflow!AI$155:GQ$155,  MonthlyCashflow!AI$268:GQ$268)*$D$10</f>
        <v>3.25</v>
      </c>
      <c r="AI104" s="576">
        <f>_xlfn.XLOOKUP(AI56, MonthlyCashflow!AJ$155:GR$155,  MonthlyCashflow!AJ$268:GR$268)*$D$10</f>
        <v>3.25</v>
      </c>
      <c r="AJ104" s="576">
        <f>_xlfn.XLOOKUP(AJ56, MonthlyCashflow!AK$155:GS$155,  MonthlyCashflow!AK$268:GS$268)*$D$10</f>
        <v>3.25</v>
      </c>
      <c r="AK104" s="576">
        <f>_xlfn.XLOOKUP(AK56, MonthlyCashflow!AL$155:GT$155,  MonthlyCashflow!AL$268:GT$268)*$D$10</f>
        <v>3.1416666666666671</v>
      </c>
      <c r="AL104" s="576">
        <f>_xlfn.XLOOKUP(AL56, MonthlyCashflow!AM$155:GU$155,  MonthlyCashflow!AM$268:GU$268)*$D$10</f>
        <v>3.0333333333333332</v>
      </c>
      <c r="AM104" s="576">
        <f>_xlfn.XLOOKUP(AM56, MonthlyCashflow!AN$155:GV$155,  MonthlyCashflow!AN$268:GV$268)*$D$10</f>
        <v>2.9250000000000003</v>
      </c>
      <c r="AN104" s="576">
        <f>_xlfn.XLOOKUP(AN56, MonthlyCashflow!AO$155:GW$155,  MonthlyCashflow!AO$268:GW$268)*$D$10</f>
        <v>2.8166666666666669</v>
      </c>
      <c r="AO104" s="576">
        <f>_xlfn.XLOOKUP(AO56, MonthlyCashflow!AP$155:GX$155,  MonthlyCashflow!AP$268:GX$268)*$D$10</f>
        <v>2.7083333333333335</v>
      </c>
      <c r="AP104" s="576">
        <f>_xlfn.XLOOKUP(AP56, MonthlyCashflow!AQ$155:GY$155,  MonthlyCashflow!AQ$268:GY$268)*$D$10</f>
        <v>2.6</v>
      </c>
      <c r="AQ104" s="576">
        <f>_xlfn.XLOOKUP(AQ56, MonthlyCashflow!AR$155:GZ$155,  MonthlyCashflow!AR$268:GZ$268)*$D$10</f>
        <v>2.4916666666666667</v>
      </c>
      <c r="AR104" s="576">
        <f>_xlfn.XLOOKUP(AR56, MonthlyCashflow!AS$155:HA$155,  MonthlyCashflow!AS$268:HA$268)*$D$10</f>
        <v>2.3833333333333333</v>
      </c>
      <c r="AS104" s="576">
        <f>_xlfn.XLOOKUP(AS56, MonthlyCashflow!AT$155:HB$155,  MonthlyCashflow!AT$268:HB$268)*$D$10</f>
        <v>2.2749999999999999</v>
      </c>
      <c r="AT104" s="576">
        <f>_xlfn.XLOOKUP(AT56, MonthlyCashflow!AU$155:HC$155,  MonthlyCashflow!AU$268:HC$268)*$D$10</f>
        <v>2.1666666666666665</v>
      </c>
      <c r="AU104" s="576">
        <f>_xlfn.XLOOKUP(AU56, MonthlyCashflow!AV$155:HD$155,  MonthlyCashflow!AV$268:HD$268)*$D$10</f>
        <v>2.0583333333333331</v>
      </c>
      <c r="AV104" s="576">
        <f>_xlfn.XLOOKUP(AV56, MonthlyCashflow!AW$155:HE$155,  MonthlyCashflow!AW$268:HE$268)*$D$10</f>
        <v>1.9500000000000002</v>
      </c>
      <c r="AW104" s="576">
        <f>_xlfn.XLOOKUP(AW56, MonthlyCashflow!AX$155:HF$155,  MonthlyCashflow!AX$268:HF$268)*$D$10</f>
        <v>1.8416666666666668</v>
      </c>
      <c r="AX104" s="576">
        <f>_xlfn.XLOOKUP(AX56, MonthlyCashflow!AY$155:HG$155,  MonthlyCashflow!AY$268:HG$268)*$D$10</f>
        <v>1.7333333333333334</v>
      </c>
      <c r="AY104" s="576">
        <f>_xlfn.XLOOKUP(AY56, MonthlyCashflow!AZ$155:HH$155,  MonthlyCashflow!AZ$268:HH$268)*$D$10</f>
        <v>1.625</v>
      </c>
      <c r="AZ104" s="576">
        <f>_xlfn.XLOOKUP(AZ56, MonthlyCashflow!BA$155:HI$155,  MonthlyCashflow!BA$268:HI$268)*$D$10</f>
        <v>1.5166666666666666</v>
      </c>
      <c r="BA104" s="576">
        <f>_xlfn.XLOOKUP(BA56, MonthlyCashflow!BB$155:HJ$155,  MonthlyCashflow!BB$268:HJ$268)*$D$10</f>
        <v>1.4083333333333334</v>
      </c>
      <c r="BB104" s="576">
        <f>_xlfn.XLOOKUP(BB56, MonthlyCashflow!BC$155:HK$155,  MonthlyCashflow!BC$268:HK$268)*$D$10</f>
        <v>1.3</v>
      </c>
      <c r="BC104" s="576">
        <f>_xlfn.XLOOKUP(BC56, MonthlyCashflow!BD$155:HL$155,  MonthlyCashflow!BD$268:HL$268)*$D$10</f>
        <v>1.1916666666666667</v>
      </c>
      <c r="BD104" s="576">
        <f>_xlfn.XLOOKUP(BD56, MonthlyCashflow!BE$155:HM$155,  MonthlyCashflow!BE$268:HM$268)*$D$10</f>
        <v>1.0833333333333333</v>
      </c>
      <c r="BE104" s="576">
        <f>_xlfn.XLOOKUP(BE56, MonthlyCashflow!BF$155:HN$155,  MonthlyCashflow!BF$268:HN$268)*$D$10</f>
        <v>0.97500000000000009</v>
      </c>
      <c r="BF104" s="576">
        <f>_xlfn.XLOOKUP(BF56, MonthlyCashflow!BG$155:HO$155,  MonthlyCashflow!BG$268:HO$268)*$D$10</f>
        <v>0.8666666666666667</v>
      </c>
      <c r="BG104" s="576">
        <f>_xlfn.XLOOKUP(BG56, MonthlyCashflow!BH$155:HP$155,  MonthlyCashflow!BH$268:HP$268)*$D$10</f>
        <v>0.7583333333333333</v>
      </c>
      <c r="BH104" s="576">
        <f>_xlfn.XLOOKUP(BH56, MonthlyCashflow!BI$155:HQ$155,  MonthlyCashflow!BI$268:HQ$268)*$D$10</f>
        <v>0.65</v>
      </c>
      <c r="BI104" s="576">
        <f>_xlfn.XLOOKUP(BI56, MonthlyCashflow!BJ$155:HR$155,  MonthlyCashflow!BJ$268:HR$268)*$D$10</f>
        <v>0.54166666666666663</v>
      </c>
      <c r="BJ104" s="576">
        <f>_xlfn.XLOOKUP(BJ56, MonthlyCashflow!BK$155:HS$155,  MonthlyCashflow!BK$268:HS$268)*$D$10</f>
        <v>0.43333333333333335</v>
      </c>
      <c r="BK104" s="576">
        <f>_xlfn.XLOOKUP(BK56, MonthlyCashflow!BL$155:HT$155,  MonthlyCashflow!BL$268:HT$268)*$D$10</f>
        <v>0.32500000000000001</v>
      </c>
      <c r="BL104" s="576">
        <f>_xlfn.XLOOKUP(BL56, MonthlyCashflow!BM$155:HU$155,  MonthlyCashflow!BM$268:HU$268)*$D$10</f>
        <v>0.21666666666666667</v>
      </c>
      <c r="BM104" s="576">
        <f>_xlfn.XLOOKUP(BM56, MonthlyCashflow!BN$155:HV$155,  MonthlyCashflow!BN$268:HV$268)*$D$10</f>
        <v>0.10833333333333334</v>
      </c>
      <c r="BN104" s="576">
        <f>_xlfn.XLOOKUP(BN56, MonthlyCashflow!BO$155:HW$155,  MonthlyCashflow!BO$268:HW$268)*$D$10</f>
        <v>0</v>
      </c>
      <c r="BO104" s="576">
        <f>_xlfn.XLOOKUP(BO56, MonthlyCashflow!BP$155:HX$155,  MonthlyCashflow!BP$268:HX$268)*$D$10</f>
        <v>0</v>
      </c>
      <c r="BP104" s="576">
        <f>_xlfn.XLOOKUP(BP56, MonthlyCashflow!BQ$155:HY$155,  MonthlyCashflow!BQ$268:HY$268)*$D$10</f>
        <v>0</v>
      </c>
      <c r="BQ104" s="576">
        <f>_xlfn.XLOOKUP(BQ56, MonthlyCashflow!BR$155:HZ$155,  MonthlyCashflow!BR$268:HZ$268)*$D$10</f>
        <v>0</v>
      </c>
      <c r="BR104" s="576">
        <f>_xlfn.XLOOKUP(BR56, MonthlyCashflow!BS$155:IA$155,  MonthlyCashflow!BS$268:IA$268)*$D$10</f>
        <v>0</v>
      </c>
      <c r="BS104" s="576">
        <f>_xlfn.XLOOKUP(BS56, MonthlyCashflow!BT$155:IB$155,  MonthlyCashflow!BT$268:IB$268)*$D$10</f>
        <v>0</v>
      </c>
      <c r="BT104" s="576">
        <f>_xlfn.XLOOKUP(BT56, MonthlyCashflow!BU$155:IC$155,  MonthlyCashflow!BU$268:IC$268)*$D$10</f>
        <v>0</v>
      </c>
      <c r="BU104" s="576">
        <f>_xlfn.XLOOKUP(BU56, MonthlyCashflow!BV$155:ID$155,  MonthlyCashflow!BV$268:ID$268)*$D$10</f>
        <v>0</v>
      </c>
      <c r="BV104" s="576">
        <f>_xlfn.XLOOKUP(BV56, MonthlyCashflow!BW$155:IE$155,  MonthlyCashflow!BW$268:IE$268)*$D$10</f>
        <v>0</v>
      </c>
      <c r="BW104" s="576">
        <f>_xlfn.XLOOKUP(BW56, MonthlyCashflow!BX$155:IF$155,  MonthlyCashflow!BX$268:IF$268)*$D$10</f>
        <v>0</v>
      </c>
      <c r="BX104" s="576">
        <f>_xlfn.XLOOKUP(BX56, MonthlyCashflow!BY$155:IG$155,  MonthlyCashflow!BY$268:IG$268)*$D$10</f>
        <v>0</v>
      </c>
      <c r="BY104" s="576">
        <f>_xlfn.XLOOKUP(BY56, MonthlyCashflow!BZ$155:IH$155,  MonthlyCashflow!BZ$268:IH$268)*$D$10</f>
        <v>0</v>
      </c>
      <c r="BZ104" s="576">
        <f>_xlfn.XLOOKUP(BZ56, MonthlyCashflow!CA$155:II$155,  MonthlyCashflow!CA$268:II$268)*$D$10</f>
        <v>0</v>
      </c>
      <c r="CA104" s="576">
        <f>_xlfn.XLOOKUP(CA56, MonthlyCashflow!CB$155:IJ$155,  MonthlyCashflow!CB$268:IJ$268)*$D$10</f>
        <v>0</v>
      </c>
      <c r="CB104" s="576">
        <f>_xlfn.XLOOKUP(CB56, MonthlyCashflow!CC$155:IK$155,  MonthlyCashflow!CC$268:IK$268)*$D$10</f>
        <v>0</v>
      </c>
      <c r="CC104" s="576">
        <f>_xlfn.XLOOKUP(CC56, MonthlyCashflow!CD$155:IL$155,  MonthlyCashflow!CD$268:IL$268)*$D$10</f>
        <v>0</v>
      </c>
      <c r="CD104" s="576">
        <f>_xlfn.XLOOKUP(CD56, MonthlyCashflow!CE$155:IM$155,  MonthlyCashflow!CE$268:IM$268)*$D$10</f>
        <v>0</v>
      </c>
      <c r="CE104" s="576">
        <f>_xlfn.XLOOKUP(CE56, MonthlyCashflow!CF$155:IN$155,  MonthlyCashflow!CF$268:IN$268)*$D$10</f>
        <v>0</v>
      </c>
      <c r="CF104" s="576">
        <f>_xlfn.XLOOKUP(CF56, MonthlyCashflow!CG$155:IO$155,  MonthlyCashflow!CG$268:IO$268)*$D$10</f>
        <v>0</v>
      </c>
      <c r="CG104" s="576">
        <f>_xlfn.XLOOKUP(CG56, MonthlyCashflow!CH$155:IP$155,  MonthlyCashflow!CH$268:IP$268)*$D$10</f>
        <v>0</v>
      </c>
      <c r="CH104" s="576">
        <f>_xlfn.XLOOKUP(CH56, MonthlyCashflow!CI$155:IQ$155,  MonthlyCashflow!CI$268:IQ$268)*$D$10</f>
        <v>0</v>
      </c>
      <c r="CI104" s="576">
        <f>_xlfn.XLOOKUP(CI56, MonthlyCashflow!CJ$155:IR$155,  MonthlyCashflow!CJ$268:IR$268)*$D$10</f>
        <v>0</v>
      </c>
      <c r="CJ104" s="576">
        <f>_xlfn.XLOOKUP(CJ56, MonthlyCashflow!CK$155:IS$155,  MonthlyCashflow!CK$268:IS$268)*$D$10</f>
        <v>0</v>
      </c>
      <c r="CK104" s="576">
        <f>_xlfn.XLOOKUP(CK56, MonthlyCashflow!CL$155:IT$155,  MonthlyCashflow!CL$268:IT$268)*$D$10</f>
        <v>0</v>
      </c>
      <c r="CL104" s="576">
        <f>_xlfn.XLOOKUP(CL56, MonthlyCashflow!CM$155:IU$155,  MonthlyCashflow!CM$268:IU$268)*$D$10</f>
        <v>0</v>
      </c>
      <c r="CM104" s="576">
        <f>_xlfn.XLOOKUP(CM56, MonthlyCashflow!CN$155:IV$155,  MonthlyCashflow!CN$268:IV$268)*$D$10</f>
        <v>0</v>
      </c>
      <c r="CN104" s="576">
        <f>_xlfn.XLOOKUP(CN56, MonthlyCashflow!CO$155:IW$155,  MonthlyCashflow!CO$268:IW$268)*$D$10</f>
        <v>0</v>
      </c>
      <c r="CO104" s="576">
        <f>_xlfn.XLOOKUP(CO56, MonthlyCashflow!CP$155:IX$155,  MonthlyCashflow!CP$268:IX$268)*$D$10</f>
        <v>0</v>
      </c>
      <c r="CP104" s="576">
        <f>_xlfn.XLOOKUP(CP56, MonthlyCashflow!CQ$155:IY$155,  MonthlyCashflow!CQ$268:IY$268)*$D$10</f>
        <v>0</v>
      </c>
      <c r="CQ104" s="576">
        <f>_xlfn.XLOOKUP(CQ56, MonthlyCashflow!CR$155:IZ$155,  MonthlyCashflow!CR$268:IZ$268)*$D$10</f>
        <v>0</v>
      </c>
      <c r="CR104" s="576">
        <f>_xlfn.XLOOKUP(CR56, MonthlyCashflow!CS$155:JA$155,  MonthlyCashflow!CS$268:JA$268)*$D$10</f>
        <v>0</v>
      </c>
      <c r="CS104" s="576">
        <f>_xlfn.XLOOKUP(CS56, MonthlyCashflow!CT$155:JB$155,  MonthlyCashflow!CT$268:JB$268)*$D$10</f>
        <v>0</v>
      </c>
      <c r="CT104" s="576">
        <f>_xlfn.XLOOKUP(CT56, MonthlyCashflow!CU$155:JC$155,  MonthlyCashflow!CU$268:JC$268)*$D$10</f>
        <v>0</v>
      </c>
      <c r="CU104" s="576">
        <f>_xlfn.XLOOKUP(CU56, MonthlyCashflow!CV$155:JD$155,  MonthlyCashflow!CV$268:JD$268)*$D$10</f>
        <v>0</v>
      </c>
      <c r="CV104" s="576">
        <f>_xlfn.XLOOKUP(CV56, MonthlyCashflow!CW$155:JE$155,  MonthlyCashflow!CW$268:JE$268)*$D$10</f>
        <v>0</v>
      </c>
      <c r="CW104" s="576">
        <f>_xlfn.XLOOKUP(CW56, MonthlyCashflow!CX$155:JF$155,  MonthlyCashflow!CX$268:JF$268)*$D$10</f>
        <v>0</v>
      </c>
      <c r="CX104" s="576">
        <f>_xlfn.XLOOKUP(CX56, MonthlyCashflow!CY$155:JG$155,  MonthlyCashflow!CY$268:JG$268)*$D$10</f>
        <v>0</v>
      </c>
      <c r="CY104" s="576">
        <f>_xlfn.XLOOKUP(CY56, MonthlyCashflow!CZ$155:JH$155,  MonthlyCashflow!CZ$268:JH$268)*$D$10</f>
        <v>0</v>
      </c>
      <c r="CZ104" s="577">
        <f>_xlfn.XLOOKUP(CZ56, MonthlyCashflow!DA$155:JI$155,  MonthlyCashflow!DA$268:JI$268)*$D$10</f>
        <v>0</v>
      </c>
    </row>
    <row r="105" spans="2:169" x14ac:dyDescent="0.3">
      <c r="B105" s="38" t="s">
        <v>737</v>
      </c>
      <c r="C105" s="193"/>
      <c r="D105" s="576">
        <f t="shared" si="33"/>
        <v>3</v>
      </c>
      <c r="E105" s="576"/>
      <c r="F105" s="576">
        <f>_xlfn.XLOOKUP(F56, MonthlyCashflow!G$155:FO$155,  MonthlyCashflow!G$269:FO$269)*$D$10</f>
        <v>0</v>
      </c>
      <c r="G105" s="576">
        <f>_xlfn.XLOOKUP(G56, MonthlyCashflow!H$155:FP$155,  MonthlyCashflow!H$269:FP$269)*$D$10</f>
        <v>0</v>
      </c>
      <c r="H105" s="576">
        <f>_xlfn.XLOOKUP(H56, MonthlyCashflow!I$155:FQ$155,  MonthlyCashflow!I$269:FQ$269)*$D$10</f>
        <v>0</v>
      </c>
      <c r="I105" s="576">
        <f>_xlfn.XLOOKUP(I56, MonthlyCashflow!J$155:FR$155,  MonthlyCashflow!J$269:FR$269)*$D$10</f>
        <v>0</v>
      </c>
      <c r="J105" s="576">
        <f>_xlfn.XLOOKUP(J56, MonthlyCashflow!K$155:FS$155,  MonthlyCashflow!K$269:FS$269)*$D$10</f>
        <v>0</v>
      </c>
      <c r="K105" s="576">
        <f>_xlfn.XLOOKUP(K56, MonthlyCashflow!L$155:FT$155,  MonthlyCashflow!L$269:FT$269)*$D$10</f>
        <v>0</v>
      </c>
      <c r="L105" s="576">
        <f>_xlfn.XLOOKUP(L56, MonthlyCashflow!M$155:FU$155,  MonthlyCashflow!M$269:FU$269)*$D$10</f>
        <v>0</v>
      </c>
      <c r="M105" s="576">
        <f>_xlfn.XLOOKUP(M56, MonthlyCashflow!N$155:FV$155,  MonthlyCashflow!N$269:FV$269)*$D$10</f>
        <v>0</v>
      </c>
      <c r="N105" s="576">
        <f>_xlfn.XLOOKUP(N56, MonthlyCashflow!O$155:FW$155,  MonthlyCashflow!O$269:FW$269)*$D$10</f>
        <v>0</v>
      </c>
      <c r="O105" s="576">
        <f>_xlfn.XLOOKUP(O56, MonthlyCashflow!P$155:FX$155,  MonthlyCashflow!P$269:FX$269)*$D$10</f>
        <v>0</v>
      </c>
      <c r="P105" s="576">
        <f>_xlfn.XLOOKUP(P56, MonthlyCashflow!Q$155:FY$155,  MonthlyCashflow!Q$269:FY$269)*$D$10</f>
        <v>0</v>
      </c>
      <c r="Q105" s="576">
        <f>_xlfn.XLOOKUP(Q56, MonthlyCashflow!R$155:FZ$155,  MonthlyCashflow!R$269:FZ$269)*$D$10</f>
        <v>3</v>
      </c>
      <c r="R105" s="576">
        <f>_xlfn.XLOOKUP(R56, MonthlyCashflow!S$155:GA$155,  MonthlyCashflow!S$269:GA$269)*$D$10</f>
        <v>0</v>
      </c>
      <c r="S105" s="576">
        <f>_xlfn.XLOOKUP(S56, MonthlyCashflow!T$155:GB$155,  MonthlyCashflow!T$269:GB$269)*$D$10</f>
        <v>0</v>
      </c>
      <c r="T105" s="576">
        <f>_xlfn.XLOOKUP(T56, MonthlyCashflow!U$155:GC$155,  MonthlyCashflow!U$269:GC$269)*$D$10</f>
        <v>0</v>
      </c>
      <c r="U105" s="576">
        <f>_xlfn.XLOOKUP(U56, MonthlyCashflow!V$155:GD$155,  MonthlyCashflow!V$269:GD$269)*$D$10</f>
        <v>0</v>
      </c>
      <c r="V105" s="576">
        <f>_xlfn.XLOOKUP(V56, MonthlyCashflow!W$155:GE$155,  MonthlyCashflow!W$269:GE$269)*$D$10</f>
        <v>0</v>
      </c>
      <c r="W105" s="576">
        <f>_xlfn.XLOOKUP(W56, MonthlyCashflow!X$155:GF$155,  MonthlyCashflow!X$269:GF$269)*$D$10</f>
        <v>0</v>
      </c>
      <c r="X105" s="576">
        <f>_xlfn.XLOOKUP(X56, MonthlyCashflow!Y$155:GG$155,  MonthlyCashflow!Y$269:GG$269)*$D$10</f>
        <v>0</v>
      </c>
      <c r="Y105" s="576">
        <f>_xlfn.XLOOKUP(Y56, MonthlyCashflow!Z$155:GH$155,  MonthlyCashflow!Z$269:GH$269)*$D$10</f>
        <v>0</v>
      </c>
      <c r="Z105" s="576">
        <f>_xlfn.XLOOKUP(Z56, MonthlyCashflow!AA$155:GI$155,  MonthlyCashflow!AA$269:GI$269)*$D$10</f>
        <v>0</v>
      </c>
      <c r="AA105" s="576">
        <f>_xlfn.XLOOKUP(AA56, MonthlyCashflow!AB$155:GJ$155,  MonthlyCashflow!AB$269:GJ$269)*$D$10</f>
        <v>0</v>
      </c>
      <c r="AB105" s="576">
        <f>_xlfn.XLOOKUP(AB56, MonthlyCashflow!AC$155:GK$155,  MonthlyCashflow!AC$269:GK$269)*$D$10</f>
        <v>0</v>
      </c>
      <c r="AC105" s="576">
        <f>_xlfn.XLOOKUP(AC56, MonthlyCashflow!AD$155:GL$155,  MonthlyCashflow!AD$269:GL$269)*$D$10</f>
        <v>0</v>
      </c>
      <c r="AD105" s="576">
        <f>_xlfn.XLOOKUP(AD56, MonthlyCashflow!AE$155:GM$155,  MonthlyCashflow!AE$269:GM$269)*$D$10</f>
        <v>0</v>
      </c>
      <c r="AE105" s="576">
        <f>_xlfn.XLOOKUP(AE56, MonthlyCashflow!AF$155:GN$155,  MonthlyCashflow!AF$269:GN$269)*$D$10</f>
        <v>0</v>
      </c>
      <c r="AF105" s="576">
        <f>_xlfn.XLOOKUP(AF56, MonthlyCashflow!AG$155:GO$155,  MonthlyCashflow!AG$269:GO$269)*$D$10</f>
        <v>0</v>
      </c>
      <c r="AG105" s="576">
        <f>_xlfn.XLOOKUP(AG56, MonthlyCashflow!AH$155:GP$155,  MonthlyCashflow!AH$269:GP$269)*$D$10</f>
        <v>0</v>
      </c>
      <c r="AH105" s="576">
        <f>_xlfn.XLOOKUP(AH56, MonthlyCashflow!AI$155:GQ$155,  MonthlyCashflow!AI$269:GQ$269)*$D$10</f>
        <v>0</v>
      </c>
      <c r="AI105" s="576">
        <f>_xlfn.XLOOKUP(AI56, MonthlyCashflow!AJ$155:GR$155,  MonthlyCashflow!AJ$269:GR$269)*$D$10</f>
        <v>0</v>
      </c>
      <c r="AJ105" s="576">
        <f>_xlfn.XLOOKUP(AJ56, MonthlyCashflow!AK$155:GS$155,  MonthlyCashflow!AK$269:GS$269)*$D$10</f>
        <v>0</v>
      </c>
      <c r="AK105" s="576">
        <f>_xlfn.XLOOKUP(AK56, MonthlyCashflow!AL$155:GT$155,  MonthlyCashflow!AL$269:GT$269)*$D$10</f>
        <v>0</v>
      </c>
      <c r="AL105" s="576">
        <f>_xlfn.XLOOKUP(AL56, MonthlyCashflow!AM$155:GU$155,  MonthlyCashflow!AM$269:GU$269)*$D$10</f>
        <v>0</v>
      </c>
      <c r="AM105" s="576">
        <f>_xlfn.XLOOKUP(AM56, MonthlyCashflow!AN$155:GV$155,  MonthlyCashflow!AN$269:GV$269)*$D$10</f>
        <v>0</v>
      </c>
      <c r="AN105" s="576">
        <f>_xlfn.XLOOKUP(AN56, MonthlyCashflow!AO$155:GW$155,  MonthlyCashflow!AO$269:GW$269)*$D$10</f>
        <v>0</v>
      </c>
      <c r="AO105" s="576">
        <f>_xlfn.XLOOKUP(AO56, MonthlyCashflow!AP$155:GX$155,  MonthlyCashflow!AP$269:GX$269)*$D$10</f>
        <v>0</v>
      </c>
      <c r="AP105" s="576">
        <f>_xlfn.XLOOKUP(AP56, MonthlyCashflow!AQ$155:GY$155,  MonthlyCashflow!AQ$269:GY$269)*$D$10</f>
        <v>0</v>
      </c>
      <c r="AQ105" s="576">
        <f>_xlfn.XLOOKUP(AQ56, MonthlyCashflow!AR$155:GZ$155,  MonthlyCashflow!AR$269:GZ$269)*$D$10</f>
        <v>0</v>
      </c>
      <c r="AR105" s="576">
        <f>_xlfn.XLOOKUP(AR56, MonthlyCashflow!AS$155:HA$155,  MonthlyCashflow!AS$269:HA$269)*$D$10</f>
        <v>0</v>
      </c>
      <c r="AS105" s="576">
        <f>_xlfn.XLOOKUP(AS56, MonthlyCashflow!AT$155:HB$155,  MonthlyCashflow!AT$269:HB$269)*$D$10</f>
        <v>0</v>
      </c>
      <c r="AT105" s="576">
        <f>_xlfn.XLOOKUP(AT56, MonthlyCashflow!AU$155:HC$155,  MonthlyCashflow!AU$269:HC$269)*$D$10</f>
        <v>0</v>
      </c>
      <c r="AU105" s="576">
        <f>_xlfn.XLOOKUP(AU56, MonthlyCashflow!AV$155:HD$155,  MonthlyCashflow!AV$269:HD$269)*$D$10</f>
        <v>0</v>
      </c>
      <c r="AV105" s="576">
        <f>_xlfn.XLOOKUP(AV56, MonthlyCashflow!AW$155:HE$155,  MonthlyCashflow!AW$269:HE$269)*$D$10</f>
        <v>0</v>
      </c>
      <c r="AW105" s="576">
        <f>_xlfn.XLOOKUP(AW56, MonthlyCashflow!AX$155:HF$155,  MonthlyCashflow!AX$269:HF$269)*$D$10</f>
        <v>0</v>
      </c>
      <c r="AX105" s="576">
        <f>_xlfn.XLOOKUP(AX56, MonthlyCashflow!AY$155:HG$155,  MonthlyCashflow!AY$269:HG$269)*$D$10</f>
        <v>0</v>
      </c>
      <c r="AY105" s="576">
        <f>_xlfn.XLOOKUP(AY56, MonthlyCashflow!AZ$155:HH$155,  MonthlyCashflow!AZ$269:HH$269)*$D$10</f>
        <v>0</v>
      </c>
      <c r="AZ105" s="576">
        <f>_xlfn.XLOOKUP(AZ56, MonthlyCashflow!BA$155:HI$155,  MonthlyCashflow!BA$269:HI$269)*$D$10</f>
        <v>0</v>
      </c>
      <c r="BA105" s="576">
        <f>_xlfn.XLOOKUP(BA56, MonthlyCashflow!BB$155:HJ$155,  MonthlyCashflow!BB$269:HJ$269)*$D$10</f>
        <v>0</v>
      </c>
      <c r="BB105" s="576">
        <f>_xlfn.XLOOKUP(BB56, MonthlyCashflow!BC$155:HK$155,  MonthlyCashflow!BC$269:HK$269)*$D$10</f>
        <v>0</v>
      </c>
      <c r="BC105" s="576">
        <f>_xlfn.XLOOKUP(BC56, MonthlyCashflow!BD$155:HL$155,  MonthlyCashflow!BD$269:HL$269)*$D$10</f>
        <v>0</v>
      </c>
      <c r="BD105" s="576">
        <f>_xlfn.XLOOKUP(BD56, MonthlyCashflow!BE$155:HM$155,  MonthlyCashflow!BE$269:HM$269)*$D$10</f>
        <v>0</v>
      </c>
      <c r="BE105" s="576">
        <f>_xlfn.XLOOKUP(BE56, MonthlyCashflow!BF$155:HN$155,  MonthlyCashflow!BF$269:HN$269)*$D$10</f>
        <v>0</v>
      </c>
      <c r="BF105" s="576">
        <f>_xlfn.XLOOKUP(BF56, MonthlyCashflow!BG$155:HO$155,  MonthlyCashflow!BG$269:HO$269)*$D$10</f>
        <v>0</v>
      </c>
      <c r="BG105" s="576">
        <f>_xlfn.XLOOKUP(BG56, MonthlyCashflow!BH$155:HP$155,  MonthlyCashflow!BH$269:HP$269)*$D$10</f>
        <v>0</v>
      </c>
      <c r="BH105" s="576">
        <f>_xlfn.XLOOKUP(BH56, MonthlyCashflow!BI$155:HQ$155,  MonthlyCashflow!BI$269:HQ$269)*$D$10</f>
        <v>0</v>
      </c>
      <c r="BI105" s="576">
        <f>_xlfn.XLOOKUP(BI56, MonthlyCashflow!BJ$155:HR$155,  MonthlyCashflow!BJ$269:HR$269)*$D$10</f>
        <v>0</v>
      </c>
      <c r="BJ105" s="576">
        <f>_xlfn.XLOOKUP(BJ56, MonthlyCashflow!BK$155:HS$155,  MonthlyCashflow!BK$269:HS$269)*$D$10</f>
        <v>0</v>
      </c>
      <c r="BK105" s="576">
        <f>_xlfn.XLOOKUP(BK56, MonthlyCashflow!BL$155:HT$155,  MonthlyCashflow!BL$269:HT$269)*$D$10</f>
        <v>0</v>
      </c>
      <c r="BL105" s="576">
        <f>_xlfn.XLOOKUP(BL56, MonthlyCashflow!BM$155:HU$155,  MonthlyCashflow!BM$269:HU$269)*$D$10</f>
        <v>0</v>
      </c>
      <c r="BM105" s="576">
        <f>_xlfn.XLOOKUP(BM56, MonthlyCashflow!BN$155:HV$155,  MonthlyCashflow!BN$269:HV$269)*$D$10</f>
        <v>0</v>
      </c>
      <c r="BN105" s="576">
        <f>_xlfn.XLOOKUP(BN56, MonthlyCashflow!BO$155:HW$155,  MonthlyCashflow!BO$269:HW$269)*$D$10</f>
        <v>0</v>
      </c>
      <c r="BO105" s="576">
        <f>_xlfn.XLOOKUP(BO56, MonthlyCashflow!BP$155:HX$155,  MonthlyCashflow!BP$269:HX$269)*$D$10</f>
        <v>0</v>
      </c>
      <c r="BP105" s="576">
        <f>_xlfn.XLOOKUP(BP56, MonthlyCashflow!BQ$155:HY$155,  MonthlyCashflow!BQ$269:HY$269)*$D$10</f>
        <v>0</v>
      </c>
      <c r="BQ105" s="576">
        <f>_xlfn.XLOOKUP(BQ56, MonthlyCashflow!BR$155:HZ$155,  MonthlyCashflow!BR$269:HZ$269)*$D$10</f>
        <v>0</v>
      </c>
      <c r="BR105" s="576">
        <f>_xlfn.XLOOKUP(BR56, MonthlyCashflow!BS$155:IA$155,  MonthlyCashflow!BS$269:IA$269)*$D$10</f>
        <v>0</v>
      </c>
      <c r="BS105" s="576">
        <f>_xlfn.XLOOKUP(BS56, MonthlyCashflow!BT$155:IB$155,  MonthlyCashflow!BT$269:IB$269)*$D$10</f>
        <v>0</v>
      </c>
      <c r="BT105" s="576">
        <f>_xlfn.XLOOKUP(BT56, MonthlyCashflow!BU$155:IC$155,  MonthlyCashflow!BU$269:IC$269)*$D$10</f>
        <v>0</v>
      </c>
      <c r="BU105" s="576">
        <f>_xlfn.XLOOKUP(BU56, MonthlyCashflow!BV$155:ID$155,  MonthlyCashflow!BV$269:ID$269)*$D$10</f>
        <v>0</v>
      </c>
      <c r="BV105" s="576">
        <f>_xlfn.XLOOKUP(BV56, MonthlyCashflow!BW$155:IE$155,  MonthlyCashflow!BW$269:IE$269)*$D$10</f>
        <v>0</v>
      </c>
      <c r="BW105" s="576">
        <f>_xlfn.XLOOKUP(BW56, MonthlyCashflow!BX$155:IF$155,  MonthlyCashflow!BX$269:IF$269)*$D$10</f>
        <v>0</v>
      </c>
      <c r="BX105" s="576">
        <f>_xlfn.XLOOKUP(BX56, MonthlyCashflow!BY$155:IG$155,  MonthlyCashflow!BY$269:IG$269)*$D$10</f>
        <v>0</v>
      </c>
      <c r="BY105" s="576">
        <f>_xlfn.XLOOKUP(BY56, MonthlyCashflow!BZ$155:IH$155,  MonthlyCashflow!BZ$269:IH$269)*$D$10</f>
        <v>0</v>
      </c>
      <c r="BZ105" s="576">
        <f>_xlfn.XLOOKUP(BZ56, MonthlyCashflow!CA$155:II$155,  MonthlyCashflow!CA$269:II$269)*$D$10</f>
        <v>0</v>
      </c>
      <c r="CA105" s="576">
        <f>_xlfn.XLOOKUP(CA56, MonthlyCashflow!CB$155:IJ$155,  MonthlyCashflow!CB$269:IJ$269)*$D$10</f>
        <v>0</v>
      </c>
      <c r="CB105" s="576">
        <f>_xlfn.XLOOKUP(CB56, MonthlyCashflow!CC$155:IK$155,  MonthlyCashflow!CC$269:IK$269)*$D$10</f>
        <v>0</v>
      </c>
      <c r="CC105" s="576">
        <f>_xlfn.XLOOKUP(CC56, MonthlyCashflow!CD$155:IL$155,  MonthlyCashflow!CD$269:IL$269)*$D$10</f>
        <v>0</v>
      </c>
      <c r="CD105" s="576">
        <f>_xlfn.XLOOKUP(CD56, MonthlyCashflow!CE$155:IM$155,  MonthlyCashflow!CE$269:IM$269)*$D$10</f>
        <v>0</v>
      </c>
      <c r="CE105" s="576">
        <f>_xlfn.XLOOKUP(CE56, MonthlyCashflow!CF$155:IN$155,  MonthlyCashflow!CF$269:IN$269)*$D$10</f>
        <v>0</v>
      </c>
      <c r="CF105" s="576">
        <f>_xlfn.XLOOKUP(CF56, MonthlyCashflow!CG$155:IO$155,  MonthlyCashflow!CG$269:IO$269)*$D$10</f>
        <v>0</v>
      </c>
      <c r="CG105" s="576">
        <f>_xlfn.XLOOKUP(CG56, MonthlyCashflow!CH$155:IP$155,  MonthlyCashflow!CH$269:IP$269)*$D$10</f>
        <v>0</v>
      </c>
      <c r="CH105" s="576">
        <f>_xlfn.XLOOKUP(CH56, MonthlyCashflow!CI$155:IQ$155,  MonthlyCashflow!CI$269:IQ$269)*$D$10</f>
        <v>0</v>
      </c>
      <c r="CI105" s="576">
        <f>_xlfn.XLOOKUP(CI56, MonthlyCashflow!CJ$155:IR$155,  MonthlyCashflow!CJ$269:IR$269)*$D$10</f>
        <v>0</v>
      </c>
      <c r="CJ105" s="576">
        <f>_xlfn.XLOOKUP(CJ56, MonthlyCashflow!CK$155:IS$155,  MonthlyCashflow!CK$269:IS$269)*$D$10</f>
        <v>0</v>
      </c>
      <c r="CK105" s="576">
        <f>_xlfn.XLOOKUP(CK56, MonthlyCashflow!CL$155:IT$155,  MonthlyCashflow!CL$269:IT$269)*$D$10</f>
        <v>0</v>
      </c>
      <c r="CL105" s="576">
        <f>_xlfn.XLOOKUP(CL56, MonthlyCashflow!CM$155:IU$155,  MonthlyCashflow!CM$269:IU$269)*$D$10</f>
        <v>0</v>
      </c>
      <c r="CM105" s="576">
        <f>_xlfn.XLOOKUP(CM56, MonthlyCashflow!CN$155:IV$155,  MonthlyCashflow!CN$269:IV$269)*$D$10</f>
        <v>0</v>
      </c>
      <c r="CN105" s="576">
        <f>_xlfn.XLOOKUP(CN56, MonthlyCashflow!CO$155:IW$155,  MonthlyCashflow!CO$269:IW$269)*$D$10</f>
        <v>0</v>
      </c>
      <c r="CO105" s="576">
        <f>_xlfn.XLOOKUP(CO56, MonthlyCashflow!CP$155:IX$155,  MonthlyCashflow!CP$269:IX$269)*$D$10</f>
        <v>0</v>
      </c>
      <c r="CP105" s="576">
        <f>_xlfn.XLOOKUP(CP56, MonthlyCashflow!CQ$155:IY$155,  MonthlyCashflow!CQ$269:IY$269)*$D$10</f>
        <v>0</v>
      </c>
      <c r="CQ105" s="576">
        <f>_xlfn.XLOOKUP(CQ56, MonthlyCashflow!CR$155:IZ$155,  MonthlyCashflow!CR$269:IZ$269)*$D$10</f>
        <v>0</v>
      </c>
      <c r="CR105" s="576">
        <f>_xlfn.XLOOKUP(CR56, MonthlyCashflow!CS$155:JA$155,  MonthlyCashflow!CS$269:JA$269)*$D$10</f>
        <v>0</v>
      </c>
      <c r="CS105" s="576">
        <f>_xlfn.XLOOKUP(CS56, MonthlyCashflow!CT$155:JB$155,  MonthlyCashflow!CT$269:JB$269)*$D$10</f>
        <v>0</v>
      </c>
      <c r="CT105" s="576">
        <f>_xlfn.XLOOKUP(CT56, MonthlyCashflow!CU$155:JC$155,  MonthlyCashflow!CU$269:JC$269)*$D$10</f>
        <v>0</v>
      </c>
      <c r="CU105" s="576">
        <f>_xlfn.XLOOKUP(CU56, MonthlyCashflow!CV$155:JD$155,  MonthlyCashflow!CV$269:JD$269)*$D$10</f>
        <v>0</v>
      </c>
      <c r="CV105" s="576">
        <f>_xlfn.XLOOKUP(CV56, MonthlyCashflow!CW$155:JE$155,  MonthlyCashflow!CW$269:JE$269)*$D$10</f>
        <v>0</v>
      </c>
      <c r="CW105" s="576">
        <f>_xlfn.XLOOKUP(CW56, MonthlyCashflow!CX$155:JF$155,  MonthlyCashflow!CX$269:JF$269)*$D$10</f>
        <v>0</v>
      </c>
      <c r="CX105" s="576">
        <f>_xlfn.XLOOKUP(CX56, MonthlyCashflow!CY$155:JG$155,  MonthlyCashflow!CY$269:JG$269)*$D$10</f>
        <v>0</v>
      </c>
      <c r="CY105" s="576">
        <f>_xlfn.XLOOKUP(CY56, MonthlyCashflow!CZ$155:JH$155,  MonthlyCashflow!CZ$269:JH$269)*$D$10</f>
        <v>0</v>
      </c>
      <c r="CZ105" s="577">
        <f>_xlfn.XLOOKUP(CZ56, MonthlyCashflow!DA$155:JI$155,  MonthlyCashflow!DA$269:JI$269)*$D$10</f>
        <v>0</v>
      </c>
    </row>
    <row r="106" spans="2:169" x14ac:dyDescent="0.3">
      <c r="B106" s="38" t="s">
        <v>739</v>
      </c>
      <c r="C106" s="193"/>
      <c r="D106" s="576">
        <f t="shared" si="33"/>
        <v>300</v>
      </c>
      <c r="E106" s="576"/>
      <c r="F106" s="576" cm="1">
        <f t="array" ref="F106:FM106">IF(_xlfn.XLOOKUP(Options!$D$2,Options!$D$4:$M$4,Options!$D$94:$M$94)="DM",ConstructionDebt!G26:FN26,IF(_xlfn.XLOOKUP(Options!$D$2,Options!$D$4:$M$4,Options!$D$94:$M$94)="DM+Deposit",ConstructionDebt!G41:FN41,IF(_xlfn.XLOOKUP(Options!$D$2,Options!$D$4:$M$4,Options!$D$94:$M$94)="Own Development",ConstructionDebt!G57:FO57,0)))</f>
        <v>0</v>
      </c>
      <c r="G106" s="576">
        <v>0</v>
      </c>
      <c r="H106" s="576">
        <v>0</v>
      </c>
      <c r="I106" s="576">
        <v>0</v>
      </c>
      <c r="J106" s="576">
        <v>0</v>
      </c>
      <c r="K106" s="576">
        <v>0</v>
      </c>
      <c r="L106" s="576">
        <v>0</v>
      </c>
      <c r="M106" s="576">
        <v>0</v>
      </c>
      <c r="N106" s="576">
        <v>0</v>
      </c>
      <c r="O106" s="576">
        <v>0</v>
      </c>
      <c r="P106" s="576">
        <v>0</v>
      </c>
      <c r="Q106" s="576">
        <v>0</v>
      </c>
      <c r="R106" s="576">
        <v>0</v>
      </c>
      <c r="S106" s="576">
        <v>0</v>
      </c>
      <c r="T106" s="576">
        <v>0</v>
      </c>
      <c r="U106" s="576">
        <v>0</v>
      </c>
      <c r="V106" s="576">
        <v>0</v>
      </c>
      <c r="W106" s="576">
        <v>0</v>
      </c>
      <c r="X106" s="576">
        <v>0</v>
      </c>
      <c r="Y106" s="576">
        <v>0</v>
      </c>
      <c r="Z106" s="576">
        <v>0</v>
      </c>
      <c r="AA106" s="576">
        <v>0</v>
      </c>
      <c r="AB106" s="576">
        <v>0</v>
      </c>
      <c r="AC106" s="576">
        <v>0</v>
      </c>
      <c r="AD106" s="576">
        <v>0</v>
      </c>
      <c r="AE106" s="576">
        <v>0</v>
      </c>
      <c r="AF106" s="576">
        <v>0</v>
      </c>
      <c r="AG106" s="576">
        <v>0</v>
      </c>
      <c r="AH106" s="576">
        <v>0</v>
      </c>
      <c r="AI106" s="576">
        <v>0</v>
      </c>
      <c r="AJ106" s="576">
        <v>10</v>
      </c>
      <c r="AK106" s="576">
        <v>10</v>
      </c>
      <c r="AL106" s="576">
        <v>10</v>
      </c>
      <c r="AM106" s="576">
        <v>10</v>
      </c>
      <c r="AN106" s="576">
        <v>10</v>
      </c>
      <c r="AO106" s="576">
        <v>10</v>
      </c>
      <c r="AP106" s="576">
        <v>10</v>
      </c>
      <c r="AQ106" s="576">
        <v>10</v>
      </c>
      <c r="AR106" s="576">
        <v>10</v>
      </c>
      <c r="AS106" s="576">
        <v>10</v>
      </c>
      <c r="AT106" s="576">
        <v>10</v>
      </c>
      <c r="AU106" s="576">
        <v>10</v>
      </c>
      <c r="AV106" s="576">
        <v>10</v>
      </c>
      <c r="AW106" s="576">
        <v>10</v>
      </c>
      <c r="AX106" s="576">
        <v>10</v>
      </c>
      <c r="AY106" s="576">
        <v>10</v>
      </c>
      <c r="AZ106" s="576">
        <v>10</v>
      </c>
      <c r="BA106" s="576">
        <v>10</v>
      </c>
      <c r="BB106" s="576">
        <v>10</v>
      </c>
      <c r="BC106" s="576">
        <v>10</v>
      </c>
      <c r="BD106" s="576">
        <v>10</v>
      </c>
      <c r="BE106" s="576">
        <v>10</v>
      </c>
      <c r="BF106" s="576">
        <v>10</v>
      </c>
      <c r="BG106" s="576">
        <v>10</v>
      </c>
      <c r="BH106" s="576">
        <v>10</v>
      </c>
      <c r="BI106" s="576">
        <v>10</v>
      </c>
      <c r="BJ106" s="576">
        <v>10</v>
      </c>
      <c r="BK106" s="576">
        <v>10</v>
      </c>
      <c r="BL106" s="576">
        <v>10</v>
      </c>
      <c r="BM106" s="576">
        <v>10</v>
      </c>
      <c r="BN106" s="576">
        <v>0</v>
      </c>
      <c r="BO106" s="576">
        <v>0</v>
      </c>
      <c r="BP106" s="576">
        <v>0</v>
      </c>
      <c r="BQ106" s="576">
        <v>0</v>
      </c>
      <c r="BR106" s="576">
        <v>0</v>
      </c>
      <c r="BS106" s="576">
        <v>0</v>
      </c>
      <c r="BT106" s="576">
        <v>0</v>
      </c>
      <c r="BU106" s="576">
        <v>0</v>
      </c>
      <c r="BV106" s="576">
        <v>0</v>
      </c>
      <c r="BW106" s="576">
        <v>0</v>
      </c>
      <c r="BX106" s="576">
        <v>0</v>
      </c>
      <c r="BY106" s="576">
        <v>0</v>
      </c>
      <c r="BZ106" s="576">
        <v>0</v>
      </c>
      <c r="CA106" s="576">
        <v>0</v>
      </c>
      <c r="CB106" s="576">
        <v>0</v>
      </c>
      <c r="CC106" s="576">
        <v>0</v>
      </c>
      <c r="CD106" s="576">
        <v>0</v>
      </c>
      <c r="CE106" s="576">
        <v>0</v>
      </c>
      <c r="CF106" s="576">
        <v>0</v>
      </c>
      <c r="CG106" s="576">
        <v>0</v>
      </c>
      <c r="CH106" s="576">
        <v>0</v>
      </c>
      <c r="CI106" s="576">
        <v>0</v>
      </c>
      <c r="CJ106" s="576">
        <v>0</v>
      </c>
      <c r="CK106" s="576">
        <v>0</v>
      </c>
      <c r="CL106" s="576">
        <v>0</v>
      </c>
      <c r="CM106" s="576">
        <v>0</v>
      </c>
      <c r="CN106" s="576">
        <v>0</v>
      </c>
      <c r="CO106" s="576">
        <v>0</v>
      </c>
      <c r="CP106" s="576">
        <v>0</v>
      </c>
      <c r="CQ106" s="576">
        <v>0</v>
      </c>
      <c r="CR106" s="576">
        <v>0</v>
      </c>
      <c r="CS106" s="576">
        <v>0</v>
      </c>
      <c r="CT106" s="576">
        <v>0</v>
      </c>
      <c r="CU106" s="576">
        <v>0</v>
      </c>
      <c r="CV106" s="576">
        <v>0</v>
      </c>
      <c r="CW106" s="576">
        <v>0</v>
      </c>
      <c r="CX106" s="576">
        <v>0</v>
      </c>
      <c r="CY106" s="576">
        <v>0</v>
      </c>
      <c r="CZ106" s="576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7">
        <v>0</v>
      </c>
      <c r="EJ106" s="7">
        <v>0</v>
      </c>
      <c r="EK106" s="7">
        <v>0</v>
      </c>
      <c r="EL106" s="7">
        <v>0</v>
      </c>
      <c r="EM106" s="7">
        <v>0</v>
      </c>
      <c r="EN106" s="7">
        <v>0</v>
      </c>
      <c r="EO106" s="7">
        <v>0</v>
      </c>
      <c r="EP106" s="7">
        <v>0</v>
      </c>
      <c r="EQ106" s="7">
        <v>0</v>
      </c>
      <c r="ER106" s="7">
        <v>0</v>
      </c>
      <c r="ES106" s="7">
        <v>0</v>
      </c>
      <c r="ET106" s="7">
        <v>0</v>
      </c>
      <c r="EU106" s="7">
        <v>0</v>
      </c>
      <c r="EV106" s="7">
        <v>0</v>
      </c>
      <c r="EW106" s="7">
        <v>0</v>
      </c>
      <c r="EX106" s="7">
        <v>0</v>
      </c>
      <c r="EY106" s="7">
        <v>0</v>
      </c>
      <c r="EZ106" s="7">
        <v>0</v>
      </c>
      <c r="FA106" s="7">
        <v>0</v>
      </c>
      <c r="FB106" s="7">
        <v>0</v>
      </c>
      <c r="FC106" s="7">
        <v>0</v>
      </c>
      <c r="FD106" s="7">
        <v>0</v>
      </c>
      <c r="FE106" s="7">
        <v>0</v>
      </c>
      <c r="FF106" s="7">
        <v>0</v>
      </c>
      <c r="FG106" s="7">
        <v>0</v>
      </c>
      <c r="FH106" s="7">
        <v>0</v>
      </c>
      <c r="FI106" s="7">
        <v>0</v>
      </c>
      <c r="FJ106" s="7">
        <v>0</v>
      </c>
      <c r="FK106" s="7">
        <v>0</v>
      </c>
      <c r="FL106" s="7">
        <v>0</v>
      </c>
      <c r="FM106" s="7">
        <v>0</v>
      </c>
    </row>
    <row r="107" spans="2:169" x14ac:dyDescent="0.3">
      <c r="B107" s="38"/>
      <c r="D107" s="576"/>
      <c r="E107" s="576"/>
      <c r="F107" s="576"/>
      <c r="G107" s="576"/>
      <c r="H107" s="576"/>
      <c r="I107" s="576"/>
      <c r="J107" s="576"/>
      <c r="K107" s="576"/>
      <c r="L107" s="576"/>
      <c r="M107" s="576"/>
      <c r="N107" s="576"/>
      <c r="O107" s="576"/>
      <c r="P107" s="576"/>
      <c r="Q107" s="576"/>
      <c r="R107" s="576"/>
      <c r="S107" s="576"/>
      <c r="T107" s="576"/>
      <c r="U107" s="576"/>
      <c r="V107" s="576"/>
      <c r="W107" s="576"/>
      <c r="X107" s="576"/>
      <c r="Y107" s="576"/>
      <c r="Z107" s="576"/>
      <c r="AA107" s="576"/>
      <c r="AB107" s="576"/>
      <c r="AC107" s="576"/>
      <c r="AD107" s="576"/>
      <c r="AE107" s="576"/>
      <c r="AF107" s="576"/>
      <c r="AG107" s="576"/>
      <c r="AH107" s="576"/>
      <c r="AI107" s="576"/>
      <c r="AJ107" s="576"/>
      <c r="AK107" s="576"/>
      <c r="AL107" s="576"/>
      <c r="AM107" s="576"/>
      <c r="AN107" s="576"/>
      <c r="AO107" s="576"/>
      <c r="AP107" s="576"/>
      <c r="AQ107" s="576"/>
      <c r="AR107" s="576"/>
      <c r="AS107" s="576"/>
      <c r="AT107" s="576"/>
      <c r="AU107" s="576"/>
      <c r="AV107" s="576"/>
      <c r="AW107" s="576"/>
      <c r="AX107" s="576"/>
      <c r="AY107" s="576"/>
      <c r="AZ107" s="576"/>
      <c r="BA107" s="576"/>
      <c r="BB107" s="576"/>
      <c r="BC107" s="576"/>
      <c r="BD107" s="576"/>
      <c r="BE107" s="576"/>
      <c r="BF107" s="576"/>
      <c r="BG107" s="576"/>
      <c r="BH107" s="576"/>
      <c r="BI107" s="576"/>
      <c r="BJ107" s="576"/>
      <c r="BK107" s="576"/>
      <c r="BL107" s="576"/>
      <c r="BM107" s="576"/>
      <c r="BN107" s="576"/>
      <c r="BO107" s="576"/>
      <c r="BP107" s="576"/>
      <c r="BQ107" s="576"/>
      <c r="BR107" s="576"/>
      <c r="BS107" s="576"/>
      <c r="BT107" s="576"/>
      <c r="BU107" s="576"/>
      <c r="BV107" s="576"/>
      <c r="BW107" s="576"/>
      <c r="BX107" s="576"/>
      <c r="BY107" s="576"/>
      <c r="BZ107" s="576"/>
      <c r="CA107" s="576"/>
      <c r="CB107" s="576"/>
      <c r="CC107" s="576"/>
      <c r="CD107" s="576"/>
      <c r="CE107" s="576"/>
      <c r="CF107" s="576"/>
      <c r="CG107" s="576"/>
      <c r="CH107" s="576"/>
      <c r="CI107" s="576"/>
      <c r="CJ107" s="576"/>
      <c r="CK107" s="576"/>
      <c r="CL107" s="576"/>
      <c r="CM107" s="576"/>
      <c r="CN107" s="576"/>
      <c r="CO107" s="576"/>
      <c r="CP107" s="576"/>
      <c r="CQ107" s="576"/>
      <c r="CR107" s="576"/>
      <c r="CS107" s="576"/>
      <c r="CT107" s="576"/>
      <c r="CU107" s="576"/>
      <c r="CV107" s="576"/>
      <c r="CW107" s="576"/>
      <c r="CX107" s="576"/>
      <c r="CY107" s="576"/>
      <c r="CZ107" s="577"/>
    </row>
    <row r="108" spans="2:169" x14ac:dyDescent="0.3">
      <c r="B108" s="274" t="s">
        <v>482</v>
      </c>
      <c r="D108" s="576">
        <f>SUM(D64:D106)</f>
        <v>6358.8354298327686</v>
      </c>
      <c r="E108" s="576"/>
      <c r="F108" s="576">
        <f>SUM(F64:F106)</f>
        <v>1645.7603680748487</v>
      </c>
      <c r="G108" s="576">
        <f>SUM(G64:G106)</f>
        <v>3.0390078530654296</v>
      </c>
      <c r="H108" s="576">
        <f>SUM(H64:H106)</f>
        <v>175.1735002820746</v>
      </c>
      <c r="I108" s="576">
        <f>SUM(I64:I106)</f>
        <v>3.3042030943709335</v>
      </c>
      <c r="J108" s="576">
        <f t="shared" ref="J108:BR108" si="34">SUM(J64:J106)</f>
        <v>13.481618787369024</v>
      </c>
      <c r="K108" s="576">
        <f t="shared" si="34"/>
        <v>8.8608036086622608</v>
      </c>
      <c r="L108" s="576">
        <f t="shared" si="34"/>
        <v>57.797697943077814</v>
      </c>
      <c r="M108" s="576">
        <f t="shared" si="34"/>
        <v>21.573816124883884</v>
      </c>
      <c r="N108" s="576">
        <f t="shared" si="34"/>
        <v>36.293082500900809</v>
      </c>
      <c r="O108" s="576">
        <f t="shared" si="34"/>
        <v>29.929967974397464</v>
      </c>
      <c r="P108" s="576">
        <f t="shared" si="34"/>
        <v>46.894307674397453</v>
      </c>
      <c r="Q108" s="576">
        <f t="shared" si="34"/>
        <v>29.36800595119125</v>
      </c>
      <c r="R108" s="576">
        <f t="shared" si="34"/>
        <v>31.419673904180506</v>
      </c>
      <c r="S108" s="576">
        <f t="shared" si="34"/>
        <v>26.36800595119125</v>
      </c>
      <c r="T108" s="576">
        <f t="shared" si="34"/>
        <v>43.902104940462372</v>
      </c>
      <c r="U108" s="576">
        <f t="shared" si="34"/>
        <v>25.430363541352612</v>
      </c>
      <c r="V108" s="576">
        <f t="shared" si="34"/>
        <v>25.430363541352612</v>
      </c>
      <c r="W108" s="576">
        <f t="shared" si="34"/>
        <v>25.430363541352612</v>
      </c>
      <c r="X108" s="576">
        <f t="shared" si="34"/>
        <v>25.430363541352612</v>
      </c>
      <c r="Y108" s="576">
        <f t="shared" si="34"/>
        <v>29.850573000218215</v>
      </c>
      <c r="Z108" s="576">
        <f t="shared" si="34"/>
        <v>91.383778283927668</v>
      </c>
      <c r="AA108" s="576">
        <f t="shared" si="34"/>
        <v>52.135532267306488</v>
      </c>
      <c r="AB108" s="576">
        <f t="shared" si="34"/>
        <v>54.789949533229105</v>
      </c>
      <c r="AC108" s="576">
        <f t="shared" si="34"/>
        <v>77.720324729789525</v>
      </c>
      <c r="AD108" s="576">
        <f t="shared" si="34"/>
        <v>234.31501730425674</v>
      </c>
      <c r="AE108" s="576">
        <f t="shared" si="34"/>
        <v>83.059584842330281</v>
      </c>
      <c r="AF108" s="576">
        <f t="shared" si="34"/>
        <v>65.683531687605168</v>
      </c>
      <c r="AG108" s="576">
        <f t="shared" si="34"/>
        <v>51.739739909932908</v>
      </c>
      <c r="AH108" s="576">
        <f t="shared" si="34"/>
        <v>51.739739909932908</v>
      </c>
      <c r="AI108" s="576">
        <f t="shared" si="34"/>
        <v>51.739739909932908</v>
      </c>
      <c r="AJ108" s="576">
        <f t="shared" si="34"/>
        <v>79.388466181489008</v>
      </c>
      <c r="AK108" s="576">
        <f t="shared" si="34"/>
        <v>64.788699047217861</v>
      </c>
      <c r="AL108" s="576">
        <f t="shared" si="34"/>
        <v>140.07175104557282</v>
      </c>
      <c r="AM108" s="576">
        <f t="shared" si="34"/>
        <v>109.14772560544242</v>
      </c>
      <c r="AN108" s="576">
        <f t="shared" si="34"/>
        <v>111.81581336059139</v>
      </c>
      <c r="AO108" s="576">
        <f t="shared" si="34"/>
        <v>122.02537023368349</v>
      </c>
      <c r="AP108" s="576">
        <f t="shared" si="34"/>
        <v>103.85569708141787</v>
      </c>
      <c r="AQ108" s="576">
        <f t="shared" si="34"/>
        <v>134.95220660720196</v>
      </c>
      <c r="AR108" s="576">
        <f t="shared" si="34"/>
        <v>114.16333865014552</v>
      </c>
      <c r="AS108" s="576">
        <f t="shared" si="34"/>
        <v>98.401471768000945</v>
      </c>
      <c r="AT108" s="576">
        <f t="shared" si="34"/>
        <v>111.57464343982913</v>
      </c>
      <c r="AU108" s="576">
        <f t="shared" si="34"/>
        <v>71.640632442108</v>
      </c>
      <c r="AV108" s="576">
        <f t="shared" si="34"/>
        <v>116.60994470349432</v>
      </c>
      <c r="AW108" s="576">
        <f t="shared" si="34"/>
        <v>73.318341257812321</v>
      </c>
      <c r="AX108" s="576">
        <f t="shared" si="34"/>
        <v>171.80193125357155</v>
      </c>
      <c r="AY108" s="576">
        <f t="shared" si="34"/>
        <v>80.417578236669129</v>
      </c>
      <c r="AZ108" s="576">
        <f t="shared" si="34"/>
        <v>80.309244903335795</v>
      </c>
      <c r="BA108" s="576">
        <f t="shared" si="34"/>
        <v>108.87992045262523</v>
      </c>
      <c r="BB108" s="576">
        <f t="shared" si="34"/>
        <v>76.858758149286942</v>
      </c>
      <c r="BC108" s="576">
        <f t="shared" si="34"/>
        <v>121.03185512813508</v>
      </c>
      <c r="BD108" s="576">
        <f t="shared" si="34"/>
        <v>87.16639971801456</v>
      </c>
      <c r="BE108" s="576">
        <f t="shared" si="34"/>
        <v>76.533758149286939</v>
      </c>
      <c r="BF108" s="576">
        <f t="shared" si="34"/>
        <v>93.998749344646882</v>
      </c>
      <c r="BG108" s="576">
        <f t="shared" si="34"/>
        <v>48.552880597797255</v>
      </c>
      <c r="BH108" s="576">
        <f t="shared" si="34"/>
        <v>108.89126343588768</v>
      </c>
      <c r="BI108" s="576">
        <f t="shared" si="34"/>
        <v>48.967672425254243</v>
      </c>
      <c r="BJ108" s="576">
        <f t="shared" si="34"/>
        <v>118.99253190280623</v>
      </c>
      <c r="BK108" s="576">
        <f t="shared" si="34"/>
        <v>63.06058973596361</v>
      </c>
      <c r="BL108" s="576">
        <f t="shared" si="34"/>
        <v>62.952256402630276</v>
      </c>
      <c r="BM108" s="576">
        <f t="shared" si="34"/>
        <v>38.029110851774306</v>
      </c>
      <c r="BN108" s="576">
        <f t="shared" si="34"/>
        <v>26.211459153760835</v>
      </c>
      <c r="BO108" s="576">
        <f t="shared" si="34"/>
        <v>26.211459153760835</v>
      </c>
      <c r="BP108" s="576">
        <f t="shared" si="34"/>
        <v>24.14928080575509</v>
      </c>
      <c r="BQ108" s="576">
        <f t="shared" si="34"/>
        <v>24.14928080575509</v>
      </c>
      <c r="BR108" s="576">
        <f t="shared" si="34"/>
        <v>67.167794129689241</v>
      </c>
      <c r="BS108" s="576">
        <f t="shared" ref="BS108:CZ108" si="35">SUM(BS64:BS106)</f>
        <v>24.14928080575509</v>
      </c>
      <c r="BT108" s="576">
        <f t="shared" si="35"/>
        <v>67.167794129689241</v>
      </c>
      <c r="BU108" s="576">
        <f t="shared" si="35"/>
        <v>24.14928080575509</v>
      </c>
      <c r="BV108" s="576">
        <f t="shared" si="35"/>
        <v>118.23606772220802</v>
      </c>
      <c r="BW108" s="576">
        <f t="shared" si="35"/>
        <v>0</v>
      </c>
      <c r="BX108" s="576">
        <f t="shared" si="35"/>
        <v>0</v>
      </c>
      <c r="BY108" s="576">
        <f t="shared" si="35"/>
        <v>0</v>
      </c>
      <c r="BZ108" s="576">
        <f t="shared" si="35"/>
        <v>0</v>
      </c>
      <c r="CA108" s="576">
        <f t="shared" si="35"/>
        <v>0</v>
      </c>
      <c r="CB108" s="576">
        <f t="shared" si="35"/>
        <v>0</v>
      </c>
      <c r="CC108" s="576">
        <f t="shared" si="35"/>
        <v>0</v>
      </c>
      <c r="CD108" s="576">
        <f t="shared" si="35"/>
        <v>0</v>
      </c>
      <c r="CE108" s="576">
        <f t="shared" si="35"/>
        <v>0</v>
      </c>
      <c r="CF108" s="576">
        <f t="shared" si="35"/>
        <v>0</v>
      </c>
      <c r="CG108" s="576">
        <f t="shared" si="35"/>
        <v>0</v>
      </c>
      <c r="CH108" s="576">
        <f t="shared" si="35"/>
        <v>0</v>
      </c>
      <c r="CI108" s="576">
        <f t="shared" si="35"/>
        <v>0</v>
      </c>
      <c r="CJ108" s="576">
        <f t="shared" si="35"/>
        <v>0</v>
      </c>
      <c r="CK108" s="576">
        <f t="shared" si="35"/>
        <v>0</v>
      </c>
      <c r="CL108" s="576">
        <f t="shared" si="35"/>
        <v>0</v>
      </c>
      <c r="CM108" s="576">
        <f t="shared" si="35"/>
        <v>0</v>
      </c>
      <c r="CN108" s="576">
        <f t="shared" si="35"/>
        <v>0</v>
      </c>
      <c r="CO108" s="576">
        <f t="shared" si="35"/>
        <v>0</v>
      </c>
      <c r="CP108" s="576">
        <f t="shared" si="35"/>
        <v>0</v>
      </c>
      <c r="CQ108" s="576">
        <f t="shared" si="35"/>
        <v>0</v>
      </c>
      <c r="CR108" s="576">
        <f t="shared" si="35"/>
        <v>0</v>
      </c>
      <c r="CS108" s="576">
        <f t="shared" si="35"/>
        <v>0</v>
      </c>
      <c r="CT108" s="576">
        <f t="shared" si="35"/>
        <v>0</v>
      </c>
      <c r="CU108" s="576">
        <f t="shared" si="35"/>
        <v>0</v>
      </c>
      <c r="CV108" s="576">
        <f t="shared" si="35"/>
        <v>0</v>
      </c>
      <c r="CW108" s="576">
        <f t="shared" si="35"/>
        <v>0</v>
      </c>
      <c r="CX108" s="576">
        <f t="shared" si="35"/>
        <v>0</v>
      </c>
      <c r="CY108" s="576">
        <f t="shared" si="35"/>
        <v>0</v>
      </c>
      <c r="CZ108" s="576">
        <f t="shared" si="35"/>
        <v>0</v>
      </c>
    </row>
    <row r="109" spans="2:169" x14ac:dyDescent="0.3">
      <c r="B109" s="113" t="s">
        <v>488</v>
      </c>
      <c r="C109" s="41"/>
      <c r="D109" s="578">
        <f>D62-D108</f>
        <v>2161.5795087612387</v>
      </c>
      <c r="E109" s="578"/>
      <c r="F109" s="578">
        <f t="shared" ref="F109:H109" si="36">F62-F108</f>
        <v>-1606.0976680748486</v>
      </c>
      <c r="G109" s="578">
        <f t="shared" si="36"/>
        <v>-3.0390078530654296</v>
      </c>
      <c r="H109" s="578">
        <f t="shared" si="36"/>
        <v>-95.8362002820746</v>
      </c>
      <c r="I109" s="578">
        <f t="shared" ref="I109" si="37">I62-I108</f>
        <v>-3.3042030943709335</v>
      </c>
      <c r="J109" s="578">
        <f t="shared" ref="J109" si="38">J62-J108</f>
        <v>-13.481618787369024</v>
      </c>
      <c r="K109" s="578">
        <f t="shared" ref="K109" si="39">K62-K108</f>
        <v>-8.8608036086622608</v>
      </c>
      <c r="L109" s="578">
        <f t="shared" ref="L109" si="40">L62-L108</f>
        <v>-57.797697943077814</v>
      </c>
      <c r="M109" s="578">
        <f t="shared" ref="M109" si="41">M62-M108</f>
        <v>-21.573816124883884</v>
      </c>
      <c r="N109" s="578">
        <f t="shared" ref="N109" si="42">N62-N108</f>
        <v>-13.50785298610516</v>
      </c>
      <c r="O109" s="578">
        <f t="shared" ref="O109" si="43">O62-O108</f>
        <v>-7.1447384596018146</v>
      </c>
      <c r="P109" s="578">
        <f t="shared" ref="P109" si="44">P62-P108</f>
        <v>-24.109078159601804</v>
      </c>
      <c r="Q109" s="578">
        <f t="shared" ref="Q109" si="45">Q62-Q108</f>
        <v>-14.177852941327483</v>
      </c>
      <c r="R109" s="578">
        <f t="shared" ref="R109" si="46">R62-R108</f>
        <v>133.77047910568325</v>
      </c>
      <c r="S109" s="578">
        <f t="shared" ref="S109" si="47">S62-S108</f>
        <v>-9.5528529413274832</v>
      </c>
      <c r="T109" s="578">
        <f t="shared" ref="T109" si="48">T62-T108</f>
        <v>-27.069347763931937</v>
      </c>
      <c r="U109" s="578">
        <f t="shared" ref="U109" si="49">U62-U108</f>
        <v>-14.655872690295464</v>
      </c>
      <c r="V109" s="578">
        <f t="shared" ref="V109" si="50">V62-V108</f>
        <v>-14.637885033973125</v>
      </c>
      <c r="W109" s="578">
        <f t="shared" ref="W109" si="51">W62-W108</f>
        <v>-14.619702511373962</v>
      </c>
      <c r="X109" s="578">
        <f t="shared" ref="X109" si="52">X62-X108</f>
        <v>-14.601323011446642</v>
      </c>
      <c r="Y109" s="578">
        <f t="shared" ref="Y109" si="53">Y62-Y108</f>
        <v>-19.002953859135708</v>
      </c>
      <c r="Z109" s="578">
        <f t="shared" ref="Z109" si="54">Z62-Z108</f>
        <v>149.36026961922403</v>
      </c>
      <c r="AA109" s="578">
        <f t="shared" ref="AA109" si="55">AA62-AA108</f>
        <v>-13.907874500846454</v>
      </c>
      <c r="AB109" s="578">
        <f t="shared" ref="AB109" si="56">AB62-AB108</f>
        <v>-16.543102785888877</v>
      </c>
      <c r="AC109" s="578">
        <f t="shared" ref="AC109" si="57">AC62-AC108</f>
        <v>153.96720053798902</v>
      </c>
      <c r="AD109" s="578">
        <f t="shared" ref="AD109" si="58">AD62-AD108</f>
        <v>-75.848130749237384</v>
      </c>
      <c r="AE109" s="578">
        <f t="shared" ref="AE109" si="59">AE62-AE108</f>
        <v>146.81806404027466</v>
      </c>
      <c r="AF109" s="578">
        <f t="shared" ref="AF109" si="60">AF62-AF108</f>
        <v>-38.34125626985039</v>
      </c>
      <c r="AG109" s="578">
        <f t="shared" ref="AG109" si="61">AG62-AG108</f>
        <v>-31.688737936912737</v>
      </c>
      <c r="AH109" s="578">
        <f t="shared" ref="AH109" si="62">AH62-AH108</f>
        <v>-31.688737936912737</v>
      </c>
      <c r="AI109" s="578">
        <f t="shared" ref="AI109" si="63">AI62-AI108</f>
        <v>-31.688737936912737</v>
      </c>
      <c r="AJ109" s="578">
        <f t="shared" ref="AJ109" si="64">AJ62-AJ108</f>
        <v>54.082344931847246</v>
      </c>
      <c r="AK109" s="578">
        <f t="shared" ref="AK109" si="65">AK62-AK108</f>
        <v>-44.73769707419769</v>
      </c>
      <c r="AL109" s="578">
        <f t="shared" ref="AL109" si="66">AL62-AL108</f>
        <v>162.51609691091321</v>
      </c>
      <c r="AM109" s="578">
        <f t="shared" ref="AM109" si="67">AM62-AM108</f>
        <v>44.070284420716746</v>
      </c>
      <c r="AN109" s="578">
        <f t="shared" ref="AN109" si="68">AN62-AN108</f>
        <v>41.402196665567772</v>
      </c>
      <c r="AO109" s="578">
        <f t="shared" ref="AO109" si="69">AO62-AO108</f>
        <v>159.29626350899343</v>
      </c>
      <c r="AP109" s="578">
        <f t="shared" ref="AP109" si="70">AP62-AP108</f>
        <v>-65.576511496561182</v>
      </c>
      <c r="AQ109" s="578">
        <f t="shared" ref="AQ109" si="71">AQ62-AQ108</f>
        <v>146.36942713547495</v>
      </c>
      <c r="AR109" s="578">
        <f t="shared" ref="AR109" si="72">AR62-AR108</f>
        <v>-75.884153065288828</v>
      </c>
      <c r="AS109" s="578">
        <f t="shared" ref="AS109" si="73">AS62-AS108</f>
        <v>-71.059196350246168</v>
      </c>
      <c r="AT109" s="578">
        <f t="shared" ref="AT109" si="74">AT62-AT108</f>
        <v>118.30300544277581</v>
      </c>
      <c r="AU109" s="578">
        <f t="shared" ref="AU109" si="75">AU62-AU108</f>
        <v>-44.298357024353223</v>
      </c>
      <c r="AV109" s="578">
        <f t="shared" ref="AV109" si="76">AV62-AV108</f>
        <v>249.37147514748995</v>
      </c>
      <c r="AW109" s="578">
        <f t="shared" ref="AW109" si="77">AW62-AW108</f>
        <v>-45.976065840057544</v>
      </c>
      <c r="AX109" s="578">
        <f t="shared" ref="AX109" si="78">AX62-AX108</f>
        <v>623.35194496942995</v>
      </c>
      <c r="AY109" s="578">
        <f t="shared" ref="AY109" si="79">AY62-AY108</f>
        <v>57.509011092893843</v>
      </c>
      <c r="AZ109" s="578">
        <f t="shared" ref="AZ109" si="80">AZ62-AZ108</f>
        <v>57.617344426227177</v>
      </c>
      <c r="BA109" s="578">
        <f t="shared" ref="BA109" si="81">BA62-BA108</f>
        <v>272.08911703475781</v>
      </c>
      <c r="BB109" s="578">
        <f t="shared" ref="BB109" si="82">BB62-BB108</f>
        <v>-60.453392898634078</v>
      </c>
      <c r="BC109" s="578">
        <f t="shared" ref="BC109" si="83">BC62-BC108</f>
        <v>259.93718235924797</v>
      </c>
      <c r="BD109" s="578">
        <f t="shared" ref="BD109" si="84">BD62-BD108</f>
        <v>-70.761034467361696</v>
      </c>
      <c r="BE109" s="578">
        <f t="shared" ref="BE109" si="85">BE62-BE108</f>
        <v>-60.128392898634075</v>
      </c>
      <c r="BF109" s="578">
        <f t="shared" ref="BF109" si="86">BF62-BF108</f>
        <v>165.44906406382617</v>
      </c>
      <c r="BG109" s="578">
        <f t="shared" ref="BG109" si="87">BG62-BG108</f>
        <v>-32.147515347144392</v>
      </c>
      <c r="BH109" s="578">
        <f t="shared" ref="BH109" si="88">BH62-BH108</f>
        <v>354.71220642515425</v>
      </c>
      <c r="BI109" s="578">
        <f t="shared" ref="BI109" si="89">BI62-BI108</f>
        <v>-32.562307174601372</v>
      </c>
      <c r="BJ109" s="578">
        <f t="shared" ref="BJ109" si="90">BJ62-BJ108</f>
        <v>380.76350212171133</v>
      </c>
      <c r="BK109" s="578">
        <f t="shared" ref="BK109" si="91">BK62-BK108</f>
        <v>119.22124638240146</v>
      </c>
      <c r="BL109" s="578">
        <f t="shared" ref="BL109" si="92">BL62-BL108</f>
        <v>119.32957971573481</v>
      </c>
      <c r="BM109" s="578">
        <f t="shared" ref="BM109" si="93">BM62-BM108</f>
        <v>-38.029110851774306</v>
      </c>
      <c r="BN109" s="578">
        <f t="shared" ref="BN109" si="94">BN62-BN108</f>
        <v>-26.211459153760835</v>
      </c>
      <c r="BO109" s="578">
        <f t="shared" ref="BO109" si="95">BO62-BO108</f>
        <v>-26.211459153760835</v>
      </c>
      <c r="BP109" s="578">
        <f t="shared" ref="BP109" si="96">BP62-BP108</f>
        <v>-24.14928080575509</v>
      </c>
      <c r="BQ109" s="578">
        <f t="shared" ref="BQ109" si="97">BQ62-BQ108</f>
        <v>-24.14928080575509</v>
      </c>
      <c r="BR109" s="578">
        <f t="shared" ref="BR109" si="98">BR62-BR108</f>
        <v>297.39587810704091</v>
      </c>
      <c r="BS109" s="578">
        <f t="shared" ref="BS109" si="99">BS62-BS108</f>
        <v>-24.14928080575509</v>
      </c>
      <c r="BT109" s="578">
        <f t="shared" ref="BT109" si="100">BT62-BT108</f>
        <v>297.39587810704091</v>
      </c>
      <c r="BU109" s="578">
        <f t="shared" ref="BU109" si="101">BU62-BU108</f>
        <v>-24.14928080575509</v>
      </c>
      <c r="BV109" s="578">
        <f t="shared" ref="BV109" si="102">BV62-BV108</f>
        <v>610.89127675125224</v>
      </c>
      <c r="BW109" s="578">
        <f t="shared" ref="BW109" si="103">BW62-BW108</f>
        <v>0</v>
      </c>
      <c r="BX109" s="578">
        <f t="shared" ref="BX109" si="104">BX62-BX108</f>
        <v>0</v>
      </c>
      <c r="BY109" s="578">
        <f t="shared" ref="BY109" si="105">BY62-BY108</f>
        <v>0</v>
      </c>
      <c r="BZ109" s="578">
        <f t="shared" ref="BZ109" si="106">BZ62-BZ108</f>
        <v>0</v>
      </c>
      <c r="CA109" s="578">
        <f t="shared" ref="CA109" si="107">CA62-CA108</f>
        <v>0</v>
      </c>
      <c r="CB109" s="578">
        <f t="shared" ref="CB109" si="108">CB62-CB108</f>
        <v>0</v>
      </c>
      <c r="CC109" s="578">
        <f t="shared" ref="CC109" si="109">CC62-CC108</f>
        <v>0</v>
      </c>
      <c r="CD109" s="578">
        <f t="shared" ref="CD109" si="110">CD62-CD108</f>
        <v>0</v>
      </c>
      <c r="CE109" s="578">
        <f t="shared" ref="CE109" si="111">CE62-CE108</f>
        <v>0</v>
      </c>
      <c r="CF109" s="578">
        <f t="shared" ref="CF109" si="112">CF62-CF108</f>
        <v>0</v>
      </c>
      <c r="CG109" s="578">
        <f t="shared" ref="CG109" si="113">CG62-CG108</f>
        <v>0</v>
      </c>
      <c r="CH109" s="578">
        <f t="shared" ref="CH109" si="114">CH62-CH108</f>
        <v>0</v>
      </c>
      <c r="CI109" s="578">
        <f t="shared" ref="CI109" si="115">CI62-CI108</f>
        <v>0</v>
      </c>
      <c r="CJ109" s="578">
        <f t="shared" ref="CJ109" si="116">CJ62-CJ108</f>
        <v>0</v>
      </c>
      <c r="CK109" s="578">
        <f t="shared" ref="CK109" si="117">CK62-CK108</f>
        <v>0</v>
      </c>
      <c r="CL109" s="578">
        <f t="shared" ref="CL109" si="118">CL62-CL108</f>
        <v>0</v>
      </c>
      <c r="CM109" s="578">
        <f t="shared" ref="CM109" si="119">CM62-CM108</f>
        <v>0</v>
      </c>
      <c r="CN109" s="578">
        <f t="shared" ref="CN109" si="120">CN62-CN108</f>
        <v>0</v>
      </c>
      <c r="CO109" s="578">
        <f t="shared" ref="CO109" si="121">CO62-CO108</f>
        <v>0</v>
      </c>
      <c r="CP109" s="578">
        <f t="shared" ref="CP109" si="122">CP62-CP108</f>
        <v>0</v>
      </c>
      <c r="CQ109" s="578">
        <f t="shared" ref="CQ109" si="123">CQ62-CQ108</f>
        <v>0</v>
      </c>
      <c r="CR109" s="578">
        <f t="shared" ref="CR109" si="124">CR62-CR108</f>
        <v>0</v>
      </c>
      <c r="CS109" s="578">
        <f t="shared" ref="CS109" si="125">CS62-CS108</f>
        <v>0</v>
      </c>
      <c r="CT109" s="578">
        <f t="shared" ref="CT109" si="126">CT62-CT108</f>
        <v>0</v>
      </c>
      <c r="CU109" s="578">
        <f t="shared" ref="CU109" si="127">CU62-CU108</f>
        <v>0</v>
      </c>
      <c r="CV109" s="578">
        <f t="shared" ref="CV109" si="128">CV62-CV108</f>
        <v>0</v>
      </c>
      <c r="CW109" s="578">
        <f t="shared" ref="CW109" si="129">CW62-CW108</f>
        <v>0</v>
      </c>
      <c r="CX109" s="578">
        <f t="shared" ref="CX109" si="130">CX62-CX108</f>
        <v>0</v>
      </c>
      <c r="CY109" s="578">
        <f t="shared" ref="CY109" si="131">CY62-CY108</f>
        <v>0</v>
      </c>
      <c r="CZ109" s="579">
        <f t="shared" ref="CZ109" si="132">CZ62-CZ108</f>
        <v>0</v>
      </c>
    </row>
    <row r="110" spans="2:169" x14ac:dyDescent="0.3">
      <c r="D110" s="576"/>
      <c r="E110" s="576"/>
      <c r="F110" s="576"/>
      <c r="G110" s="576"/>
      <c r="H110" s="576"/>
      <c r="I110" s="576"/>
      <c r="J110" s="576"/>
      <c r="K110" s="576"/>
      <c r="L110" s="576"/>
      <c r="M110" s="576"/>
      <c r="N110" s="576"/>
      <c r="O110" s="576"/>
      <c r="P110" s="576"/>
      <c r="Q110" s="576"/>
      <c r="R110" s="576"/>
      <c r="S110" s="576"/>
      <c r="T110" s="576"/>
      <c r="U110" s="576"/>
      <c r="V110" s="576"/>
      <c r="W110" s="576"/>
      <c r="X110" s="576"/>
      <c r="Y110" s="576"/>
      <c r="Z110" s="576"/>
      <c r="AA110" s="576"/>
      <c r="AB110" s="576"/>
      <c r="AC110" s="576"/>
      <c r="AD110" s="576"/>
      <c r="AE110" s="576"/>
      <c r="AF110" s="576"/>
      <c r="AG110" s="576"/>
      <c r="AH110" s="576"/>
      <c r="AI110" s="576"/>
      <c r="AJ110" s="576"/>
      <c r="AK110" s="576"/>
      <c r="AL110" s="576"/>
      <c r="AM110" s="576"/>
      <c r="AN110" s="576"/>
      <c r="AO110" s="576"/>
      <c r="AP110" s="576"/>
      <c r="AQ110" s="576"/>
      <c r="AR110" s="576"/>
      <c r="AS110" s="576"/>
      <c r="AT110" s="576"/>
      <c r="AU110" s="576"/>
      <c r="AV110" s="576"/>
      <c r="AW110" s="576"/>
      <c r="AX110" s="576"/>
      <c r="AY110" s="576"/>
      <c r="AZ110" s="576"/>
      <c r="BA110" s="576"/>
      <c r="BB110" s="576"/>
      <c r="BC110" s="576"/>
      <c r="BD110" s="576"/>
      <c r="BE110" s="576"/>
      <c r="BF110" s="576"/>
      <c r="BG110" s="576"/>
      <c r="BH110" s="576"/>
      <c r="BI110" s="576"/>
      <c r="BJ110" s="576"/>
      <c r="BK110" s="576"/>
      <c r="BL110" s="576"/>
      <c r="BM110" s="576"/>
      <c r="BN110" s="576"/>
      <c r="BO110" s="576"/>
      <c r="BP110" s="576"/>
      <c r="BQ110" s="576"/>
      <c r="BR110" s="576"/>
      <c r="BS110" s="576"/>
      <c r="BT110" s="576"/>
      <c r="BU110" s="576"/>
      <c r="BV110" s="576"/>
      <c r="BW110" s="576"/>
      <c r="BX110" s="576"/>
      <c r="BY110" s="576"/>
      <c r="BZ110" s="576"/>
      <c r="CA110" s="576"/>
      <c r="CB110" s="576"/>
      <c r="CC110" s="576"/>
      <c r="CD110" s="576"/>
      <c r="CE110" s="576"/>
      <c r="CF110" s="576"/>
      <c r="CG110" s="576"/>
      <c r="CH110" s="576"/>
      <c r="CI110" s="576"/>
      <c r="CJ110" s="576"/>
      <c r="CK110" s="576"/>
      <c r="CL110" s="576"/>
      <c r="CM110" s="576"/>
      <c r="CN110" s="576"/>
      <c r="CO110" s="576"/>
      <c r="CP110" s="576"/>
      <c r="CQ110" s="576"/>
      <c r="CR110" s="576"/>
      <c r="CS110" s="576"/>
      <c r="CT110" s="576"/>
      <c r="CU110" s="576"/>
      <c r="CV110" s="576"/>
      <c r="CW110" s="576"/>
      <c r="CX110" s="576"/>
      <c r="CY110" s="576"/>
      <c r="CZ110" s="576"/>
    </row>
    <row r="111" spans="2:169" x14ac:dyDescent="0.3">
      <c r="B111" s="97" t="s">
        <v>516</v>
      </c>
      <c r="C111" s="98"/>
      <c r="D111" s="580"/>
      <c r="E111" s="580"/>
      <c r="F111" s="580">
        <f>F109+E111</f>
        <v>-1606.0976680748486</v>
      </c>
      <c r="G111" s="580">
        <f>G109+F111</f>
        <v>-1609.136675927914</v>
      </c>
      <c r="H111" s="580">
        <f>H109+G111</f>
        <v>-1704.9728762099885</v>
      </c>
      <c r="I111" s="580">
        <f t="shared" ref="I111:BT111" si="133">I109+H111</f>
        <v>-1708.2770793043594</v>
      </c>
      <c r="J111" s="580">
        <f t="shared" si="133"/>
        <v>-1721.7586980917283</v>
      </c>
      <c r="K111" s="580">
        <f t="shared" si="133"/>
        <v>-1730.6195017003906</v>
      </c>
      <c r="L111" s="580">
        <f t="shared" si="133"/>
        <v>-1788.4171996434684</v>
      </c>
      <c r="M111" s="580">
        <f t="shared" si="133"/>
        <v>-1809.9910157683523</v>
      </c>
      <c r="N111" s="580">
        <f t="shared" si="133"/>
        <v>-1823.4988687544576</v>
      </c>
      <c r="O111" s="580">
        <f t="shared" si="133"/>
        <v>-1830.6436072140593</v>
      </c>
      <c r="P111" s="580">
        <f t="shared" si="133"/>
        <v>-1854.7526853736611</v>
      </c>
      <c r="Q111" s="580">
        <f t="shared" si="133"/>
        <v>-1868.9305383149886</v>
      </c>
      <c r="R111" s="580">
        <f t="shared" si="133"/>
        <v>-1735.1600592093052</v>
      </c>
      <c r="S111" s="580">
        <f t="shared" si="133"/>
        <v>-1744.7129121506327</v>
      </c>
      <c r="T111" s="580">
        <f t="shared" si="133"/>
        <v>-1771.7822599145647</v>
      </c>
      <c r="U111" s="580">
        <f t="shared" si="133"/>
        <v>-1786.4381326048601</v>
      </c>
      <c r="V111" s="580">
        <f t="shared" si="133"/>
        <v>-1801.0760176388333</v>
      </c>
      <c r="W111" s="580">
        <f t="shared" si="133"/>
        <v>-1815.6957201502073</v>
      </c>
      <c r="X111" s="580">
        <f t="shared" si="133"/>
        <v>-1830.2970431616538</v>
      </c>
      <c r="Y111" s="580">
        <f t="shared" si="133"/>
        <v>-1849.2999970207895</v>
      </c>
      <c r="Z111" s="580">
        <f t="shared" si="133"/>
        <v>-1699.9397274015655</v>
      </c>
      <c r="AA111" s="580">
        <f t="shared" si="133"/>
        <v>-1713.847601902412</v>
      </c>
      <c r="AB111" s="580">
        <f t="shared" si="133"/>
        <v>-1730.3907046883007</v>
      </c>
      <c r="AC111" s="580">
        <f t="shared" si="133"/>
        <v>-1576.4235041503116</v>
      </c>
      <c r="AD111" s="580">
        <f t="shared" si="133"/>
        <v>-1652.2716348995491</v>
      </c>
      <c r="AE111" s="580">
        <f t="shared" si="133"/>
        <v>-1505.4535708592744</v>
      </c>
      <c r="AF111" s="580">
        <f t="shared" si="133"/>
        <v>-1543.7948271291248</v>
      </c>
      <c r="AG111" s="580">
        <f t="shared" si="133"/>
        <v>-1575.4835650660375</v>
      </c>
      <c r="AH111" s="580">
        <f t="shared" si="133"/>
        <v>-1607.1723030029502</v>
      </c>
      <c r="AI111" s="580">
        <f t="shared" si="133"/>
        <v>-1638.861040939863</v>
      </c>
      <c r="AJ111" s="580">
        <f t="shared" si="133"/>
        <v>-1584.7786960080157</v>
      </c>
      <c r="AK111" s="580">
        <f t="shared" si="133"/>
        <v>-1629.5163930822134</v>
      </c>
      <c r="AL111" s="580">
        <f t="shared" si="133"/>
        <v>-1467.0002961713003</v>
      </c>
      <c r="AM111" s="580">
        <f t="shared" si="133"/>
        <v>-1422.9300117505836</v>
      </c>
      <c r="AN111" s="580">
        <f t="shared" si="133"/>
        <v>-1381.5278150850158</v>
      </c>
      <c r="AO111" s="580">
        <f t="shared" si="133"/>
        <v>-1222.2315515760224</v>
      </c>
      <c r="AP111" s="580">
        <f t="shared" si="133"/>
        <v>-1287.8080630725835</v>
      </c>
      <c r="AQ111" s="580">
        <f t="shared" si="133"/>
        <v>-1141.4386359371085</v>
      </c>
      <c r="AR111" s="580">
        <f t="shared" si="133"/>
        <v>-1217.3227890023973</v>
      </c>
      <c r="AS111" s="580">
        <f t="shared" si="133"/>
        <v>-1288.3819853526434</v>
      </c>
      <c r="AT111" s="580">
        <f t="shared" si="133"/>
        <v>-1170.0789799098675</v>
      </c>
      <c r="AU111" s="580">
        <f t="shared" si="133"/>
        <v>-1214.3773369342207</v>
      </c>
      <c r="AV111" s="580">
        <f t="shared" si="133"/>
        <v>-965.00586178673075</v>
      </c>
      <c r="AW111" s="580">
        <f t="shared" si="133"/>
        <v>-1010.9819276267883</v>
      </c>
      <c r="AX111" s="580">
        <f t="shared" si="133"/>
        <v>-387.62998265735837</v>
      </c>
      <c r="AY111" s="580">
        <f t="shared" si="133"/>
        <v>-330.12097156446453</v>
      </c>
      <c r="AZ111" s="580">
        <f t="shared" si="133"/>
        <v>-272.50362713823733</v>
      </c>
      <c r="BA111" s="580">
        <f t="shared" si="133"/>
        <v>-0.41451010347952888</v>
      </c>
      <c r="BB111" s="580">
        <f t="shared" si="133"/>
        <v>-60.867903002113607</v>
      </c>
      <c r="BC111" s="580">
        <f t="shared" si="133"/>
        <v>199.06927935713435</v>
      </c>
      <c r="BD111" s="580">
        <f t="shared" si="133"/>
        <v>128.30824488977265</v>
      </c>
      <c r="BE111" s="580">
        <f t="shared" si="133"/>
        <v>68.179851991138577</v>
      </c>
      <c r="BF111" s="580">
        <f t="shared" si="133"/>
        <v>233.62891605496475</v>
      </c>
      <c r="BG111" s="580">
        <f t="shared" si="133"/>
        <v>201.48140070782034</v>
      </c>
      <c r="BH111" s="580">
        <f t="shared" si="133"/>
        <v>556.19360713297465</v>
      </c>
      <c r="BI111" s="580">
        <f t="shared" si="133"/>
        <v>523.63129995837323</v>
      </c>
      <c r="BJ111" s="580">
        <f t="shared" si="133"/>
        <v>904.39480208008456</v>
      </c>
      <c r="BK111" s="580">
        <f t="shared" si="133"/>
        <v>1023.616048462486</v>
      </c>
      <c r="BL111" s="580">
        <f t="shared" si="133"/>
        <v>1142.9456281782209</v>
      </c>
      <c r="BM111" s="580">
        <f t="shared" si="133"/>
        <v>1104.9165173264466</v>
      </c>
      <c r="BN111" s="580">
        <f t="shared" si="133"/>
        <v>1078.7050581726858</v>
      </c>
      <c r="BO111" s="580">
        <f t="shared" si="133"/>
        <v>1052.4935990189249</v>
      </c>
      <c r="BP111" s="580">
        <f t="shared" si="133"/>
        <v>1028.3443182131698</v>
      </c>
      <c r="BQ111" s="580">
        <f t="shared" si="133"/>
        <v>1004.1950374074147</v>
      </c>
      <c r="BR111" s="580">
        <f t="shared" si="133"/>
        <v>1301.5909155144557</v>
      </c>
      <c r="BS111" s="580">
        <f t="shared" si="133"/>
        <v>1277.4416347087006</v>
      </c>
      <c r="BT111" s="580">
        <f t="shared" si="133"/>
        <v>1574.8375128157415</v>
      </c>
      <c r="BU111" s="580">
        <f t="shared" ref="BU111:CZ111" si="134">BU109+BT111</f>
        <v>1550.6882320099865</v>
      </c>
      <c r="BV111" s="580">
        <f t="shared" si="134"/>
        <v>2161.5795087612387</v>
      </c>
      <c r="BW111" s="580">
        <f t="shared" si="134"/>
        <v>2161.5795087612387</v>
      </c>
      <c r="BX111" s="580">
        <f t="shared" si="134"/>
        <v>2161.5795087612387</v>
      </c>
      <c r="BY111" s="580">
        <f t="shared" si="134"/>
        <v>2161.5795087612387</v>
      </c>
      <c r="BZ111" s="580">
        <f t="shared" si="134"/>
        <v>2161.5795087612387</v>
      </c>
      <c r="CA111" s="580">
        <f t="shared" si="134"/>
        <v>2161.5795087612387</v>
      </c>
      <c r="CB111" s="580">
        <f t="shared" si="134"/>
        <v>2161.5795087612387</v>
      </c>
      <c r="CC111" s="580">
        <f t="shared" si="134"/>
        <v>2161.5795087612387</v>
      </c>
      <c r="CD111" s="580">
        <f t="shared" si="134"/>
        <v>2161.5795087612387</v>
      </c>
      <c r="CE111" s="580">
        <f t="shared" si="134"/>
        <v>2161.5795087612387</v>
      </c>
      <c r="CF111" s="580">
        <f t="shared" si="134"/>
        <v>2161.5795087612387</v>
      </c>
      <c r="CG111" s="580">
        <f t="shared" si="134"/>
        <v>2161.5795087612387</v>
      </c>
      <c r="CH111" s="580">
        <f t="shared" si="134"/>
        <v>2161.5795087612387</v>
      </c>
      <c r="CI111" s="580">
        <f t="shared" si="134"/>
        <v>2161.5795087612387</v>
      </c>
      <c r="CJ111" s="580">
        <f t="shared" si="134"/>
        <v>2161.5795087612387</v>
      </c>
      <c r="CK111" s="580">
        <f t="shared" si="134"/>
        <v>2161.5795087612387</v>
      </c>
      <c r="CL111" s="580">
        <f t="shared" si="134"/>
        <v>2161.5795087612387</v>
      </c>
      <c r="CM111" s="580">
        <f t="shared" si="134"/>
        <v>2161.5795087612387</v>
      </c>
      <c r="CN111" s="580">
        <f t="shared" si="134"/>
        <v>2161.5795087612387</v>
      </c>
      <c r="CO111" s="580">
        <f t="shared" si="134"/>
        <v>2161.5795087612387</v>
      </c>
      <c r="CP111" s="580">
        <f t="shared" si="134"/>
        <v>2161.5795087612387</v>
      </c>
      <c r="CQ111" s="580">
        <f t="shared" si="134"/>
        <v>2161.5795087612387</v>
      </c>
      <c r="CR111" s="580">
        <f t="shared" si="134"/>
        <v>2161.5795087612387</v>
      </c>
      <c r="CS111" s="580">
        <f t="shared" si="134"/>
        <v>2161.5795087612387</v>
      </c>
      <c r="CT111" s="580">
        <f t="shared" si="134"/>
        <v>2161.5795087612387</v>
      </c>
      <c r="CU111" s="580">
        <f t="shared" si="134"/>
        <v>2161.5795087612387</v>
      </c>
      <c r="CV111" s="580">
        <f t="shared" si="134"/>
        <v>2161.5795087612387</v>
      </c>
      <c r="CW111" s="580">
        <f t="shared" si="134"/>
        <v>2161.5795087612387</v>
      </c>
      <c r="CX111" s="580">
        <f t="shared" si="134"/>
        <v>2161.5795087612387</v>
      </c>
      <c r="CY111" s="580">
        <f t="shared" si="134"/>
        <v>2161.5795087612387</v>
      </c>
      <c r="CZ111" s="581">
        <f t="shared" si="134"/>
        <v>2161.5795087612387</v>
      </c>
    </row>
    <row r="112" spans="2:169" x14ac:dyDescent="0.3">
      <c r="D112" s="576"/>
    </row>
    <row r="113" spans="2:4" x14ac:dyDescent="0.3">
      <c r="B113" s="36" t="s">
        <v>738</v>
      </c>
      <c r="C113" s="585">
        <f>XIRR(F109:CZ109, F56:CZ56)</f>
        <v>0.20676769614219667</v>
      </c>
      <c r="D113" s="576"/>
    </row>
    <row r="114" spans="2:4" x14ac:dyDescent="0.3">
      <c r="B114" s="40" t="s">
        <v>522</v>
      </c>
      <c r="C114" s="586">
        <f>'Developer Cashflow'!C81</f>
        <v>0</v>
      </c>
    </row>
    <row r="116" spans="2:4" x14ac:dyDescent="0.3">
      <c r="D116" s="576"/>
    </row>
  </sheetData>
  <mergeCells count="1">
    <mergeCell ref="B17:D17"/>
  </mergeCells>
  <conditionalFormatting sqref="A1:XFD1048576">
    <cfRule type="expression" dxfId="69" priority="25">
      <formula>IF(ISNUMBER(FIND("=", _xlfn.FORMULATEXT(A1))), FALSE, ISNUMBER(A1))</formula>
    </cfRule>
    <cfRule type="expression" dxfId="68" priority="26">
      <formula>IF(AND(_xlfn.ISFORMULA(A1), ISNUMBER(SEARCH("!", _xlfn.FORMULATEXT(A1)))), TRUE, FALSE)</formula>
    </cfRule>
    <cfRule type="expression" dxfId="67" priority="27">
      <formula>IF(_xlfn.ISFORMULA(A1), NOT(ISNUMBER(SEARCH("!", _xlfn.FORMULATEXT(A1)))), FALSE)</formula>
    </cfRule>
  </conditionalFormatting>
  <conditionalFormatting sqref="B103:B106">
    <cfRule type="expression" dxfId="66" priority="10">
      <formula>IF(_xlfn.ISFORMULA(B103), NOT(ISNUMBER(SEARCH("!", _xlfn.FORMULATEXT(B103)))), FALSE)</formula>
    </cfRule>
    <cfRule type="expression" dxfId="65" priority="11">
      <formula>IF(AND(_xlfn.ISFORMULA(B103), ISNUMBER(SEARCH("!", _xlfn.FORMULATEXT(B103)))), TRUE, FALSE)</formula>
    </cfRule>
    <cfRule type="expression" dxfId="64" priority="12">
      <formula>IF(ISNUMBER(FIND("=", _xlfn.FORMULATEXT(B103))), FALSE, ISNUMBER(B103))</formula>
    </cfRule>
  </conditionalFormatting>
  <conditionalFormatting sqref="E58">
    <cfRule type="expression" dxfId="63" priority="29">
      <formula>IF(_xlfn.ISFORMULA(E58), IF(ISNUMBER(FIND("!", _xlfn.FORMULATEXT(E58))),FALSE, TRUE), FALSE)</formula>
    </cfRule>
  </conditionalFormatting>
  <conditionalFormatting sqref="I17">
    <cfRule type="expression" dxfId="62" priority="38">
      <formula>IF(_xlfn.ISFORMULA(I17), IF(ISNUMBER(FIND("!", _xlfn.FORMULATEXT(I17))),FALSE, TRUE), FALSE)</formula>
    </cfRule>
  </conditionalFormatting>
  <dataValidations count="1">
    <dataValidation type="list" allowBlank="1" showInputMessage="1" showErrorMessage="1" sqref="J7" xr:uid="{53BA26FE-BBDF-4323-B795-42218D57334B}">
      <formula1>"Yes, No"</formula1>
    </dataValidation>
  </dataValidations>
  <pageMargins left="0.7" right="0.7" top="0.75" bottom="0.75" header="0.3" footer="0.3"/>
  <pageSetup paperSize="9" scale="10" orientation="landscape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E87AC-5C64-4B7E-A3F1-65C986670E92}">
  <dimension ref="A2:CZ121"/>
  <sheetViews>
    <sheetView topLeftCell="A16" zoomScaleNormal="95" workbookViewId="0">
      <selection activeCell="F28" sqref="F28"/>
    </sheetView>
  </sheetViews>
  <sheetFormatPr defaultRowHeight="15.6" x14ac:dyDescent="0.3"/>
  <cols>
    <col min="1" max="1" width="8.88671875" style="7"/>
    <col min="2" max="2" width="37.77734375" style="7" customWidth="1"/>
    <col min="3" max="3" width="17.88671875" style="7" customWidth="1"/>
    <col min="4" max="4" width="17.77734375" style="7" bestFit="1" customWidth="1"/>
    <col min="5" max="5" width="13.6640625" style="7" bestFit="1" customWidth="1"/>
    <col min="6" max="6" width="10.88671875" style="7" customWidth="1"/>
    <col min="7" max="7" width="17.44140625" style="7" customWidth="1"/>
    <col min="8" max="8" width="9.44140625" style="7" bestFit="1" customWidth="1"/>
    <col min="9" max="28" width="9" style="7" bestFit="1" customWidth="1"/>
    <col min="29" max="29" width="14.88671875" style="7" customWidth="1"/>
    <col min="30" max="30" width="9.44140625" style="7" bestFit="1" customWidth="1"/>
    <col min="31" max="60" width="9" style="7" bestFit="1" customWidth="1"/>
    <col min="61" max="61" width="9.44140625" style="7" bestFit="1" customWidth="1"/>
    <col min="62" max="104" width="9" style="7" bestFit="1" customWidth="1"/>
    <col min="105" max="16384" width="8.88671875" style="7"/>
  </cols>
  <sheetData>
    <row r="2" spans="2:11" x14ac:dyDescent="0.3">
      <c r="B2" s="515" t="s">
        <v>406</v>
      </c>
      <c r="C2" s="505"/>
      <c r="D2" s="506"/>
    </row>
    <row r="3" spans="2:11" x14ac:dyDescent="0.3">
      <c r="B3" s="38" t="s">
        <v>407</v>
      </c>
      <c r="C3" s="7" t="s">
        <v>305</v>
      </c>
      <c r="D3" s="123">
        <f>Annual_Cashflow!D11</f>
        <v>8101.4149385940054</v>
      </c>
      <c r="I3" s="45"/>
    </row>
    <row r="4" spans="2:11" ht="14.4" customHeight="1" x14ac:dyDescent="0.3">
      <c r="B4" s="38" t="s">
        <v>408</v>
      </c>
      <c r="C4" s="7" t="s">
        <v>111</v>
      </c>
      <c r="D4" s="116">
        <f>_xlfn.XLOOKUP(Options!$D$2, Options!$D$4:$M$4, Options!$D$97:$M$97)</f>
        <v>0</v>
      </c>
      <c r="G4" s="420"/>
      <c r="I4" s="483"/>
    </row>
    <row r="5" spans="2:11" x14ac:dyDescent="0.3">
      <c r="B5" s="38" t="s">
        <v>408</v>
      </c>
      <c r="C5" s="7" t="str">
        <f>C3</f>
        <v>Cr</v>
      </c>
      <c r="D5" s="123">
        <f>D3*D4</f>
        <v>0</v>
      </c>
      <c r="I5" s="582"/>
    </row>
    <row r="6" spans="2:11" x14ac:dyDescent="0.3">
      <c r="B6" s="38" t="s">
        <v>410</v>
      </c>
      <c r="C6" s="7" t="s">
        <v>111</v>
      </c>
      <c r="D6" s="516">
        <f>IF(_xlfn.XLOOKUP(Options!$D$2, Options!$D$4:$M$4, Options!$D$94:$M$94)="JD", 100%, 0%)</f>
        <v>0</v>
      </c>
      <c r="I6" s="54"/>
    </row>
    <row r="7" spans="2:11" x14ac:dyDescent="0.3">
      <c r="B7" s="38" t="s">
        <v>411</v>
      </c>
      <c r="C7" s="7" t="s">
        <v>111</v>
      </c>
      <c r="D7" s="296">
        <f>D4</f>
        <v>0</v>
      </c>
    </row>
    <row r="8" spans="2:11" x14ac:dyDescent="0.3">
      <c r="B8" s="38" t="s">
        <v>412</v>
      </c>
      <c r="C8" s="7" t="s">
        <v>111</v>
      </c>
      <c r="D8" s="516">
        <f>IF(_xlfn.XLOOKUP(Options!$D$2, Options!$D$4:$M$4, Options!$D$94:$M$94)="JD", 100%, 0%)</f>
        <v>0</v>
      </c>
    </row>
    <row r="9" spans="2:11" x14ac:dyDescent="0.3">
      <c r="B9" s="38" t="s">
        <v>553</v>
      </c>
      <c r="C9" s="7" t="s">
        <v>111</v>
      </c>
      <c r="D9" s="296">
        <f>D4</f>
        <v>0</v>
      </c>
      <c r="G9" s="513"/>
      <c r="H9" s="513"/>
      <c r="I9" s="503"/>
      <c r="J9" s="503"/>
      <c r="K9" s="192"/>
    </row>
    <row r="10" spans="2:11" x14ac:dyDescent="0.3">
      <c r="B10" s="38" t="s">
        <v>483</v>
      </c>
      <c r="C10" s="7" t="s">
        <v>111</v>
      </c>
      <c r="D10" s="116">
        <f>IF(_xlfn.XLOOKUP(Options!$D$2, Options!$D$4:$M$4, Options!$D$94:$M$94)="JD", 100%, 0%)</f>
        <v>0</v>
      </c>
      <c r="G10" s="513"/>
      <c r="H10" s="513"/>
      <c r="I10" s="503"/>
      <c r="J10" s="503"/>
      <c r="K10" s="192"/>
    </row>
    <row r="11" spans="2:11" x14ac:dyDescent="0.3">
      <c r="B11" s="38" t="s">
        <v>468</v>
      </c>
      <c r="D11" s="296">
        <f>1-'Land Owner Cashflow'!D22</f>
        <v>0</v>
      </c>
      <c r="G11" s="513"/>
      <c r="H11" s="513"/>
      <c r="I11" s="503"/>
      <c r="J11" s="503"/>
      <c r="K11" s="192"/>
    </row>
    <row r="12" spans="2:11" x14ac:dyDescent="0.3">
      <c r="B12" s="38" t="s">
        <v>415</v>
      </c>
      <c r="D12" s="516">
        <v>0</v>
      </c>
      <c r="G12" s="513"/>
      <c r="H12" s="513"/>
      <c r="I12" s="503"/>
      <c r="J12" s="503"/>
      <c r="K12" s="192"/>
    </row>
    <row r="13" spans="2:11" x14ac:dyDescent="0.3">
      <c r="B13" s="38" t="s">
        <v>416</v>
      </c>
      <c r="D13" s="517">
        <f>'Land Owner Cashflow'!J6</f>
        <v>903.44999999999993</v>
      </c>
    </row>
    <row r="14" spans="2:11" x14ac:dyDescent="0.3">
      <c r="B14" s="40" t="s">
        <v>207</v>
      </c>
      <c r="C14" s="41" t="s">
        <v>111</v>
      </c>
      <c r="D14" s="518"/>
      <c r="H14" s="75"/>
    </row>
    <row r="15" spans="2:11" x14ac:dyDescent="0.3">
      <c r="D15" s="514"/>
    </row>
    <row r="16" spans="2:11" x14ac:dyDescent="0.3">
      <c r="B16" s="36" t="s">
        <v>417</v>
      </c>
      <c r="C16" s="37" t="s">
        <v>471</v>
      </c>
      <c r="D16" s="495">
        <f>IF(Options!$M$94="JD",Options!M101,0)</f>
        <v>0</v>
      </c>
    </row>
    <row r="17" spans="2:104" x14ac:dyDescent="0.3">
      <c r="B17" s="38" t="s">
        <v>417</v>
      </c>
      <c r="C17" s="7" t="s">
        <v>305</v>
      </c>
      <c r="D17" s="519">
        <f>IF(Options!$M$94="JD",D18,0)</f>
        <v>0</v>
      </c>
    </row>
    <row r="18" spans="2:104" x14ac:dyDescent="0.3">
      <c r="B18" s="38" t="s">
        <v>418</v>
      </c>
      <c r="C18" s="7" t="s">
        <v>305</v>
      </c>
      <c r="D18" s="496">
        <f>IF(_xlfn.XLOOKUP(Options!$D$2, Options!$D$4:$M$4, Options!$D$94:$M$94)="JD",Options!M101*'Assumptions&amp;Data'!D45,0)</f>
        <v>0</v>
      </c>
    </row>
    <row r="19" spans="2:104" x14ac:dyDescent="0.3">
      <c r="B19" s="40" t="s">
        <v>419</v>
      </c>
      <c r="C19" s="41" t="s">
        <v>305</v>
      </c>
      <c r="D19" s="520">
        <f>D17-D18</f>
        <v>0</v>
      </c>
    </row>
    <row r="21" spans="2:104" x14ac:dyDescent="0.3">
      <c r="D21" s="494"/>
    </row>
    <row r="22" spans="2:104" x14ac:dyDescent="0.3">
      <c r="B22" s="548" t="s">
        <v>491</v>
      </c>
      <c r="C22" s="549"/>
      <c r="D22" s="549"/>
      <c r="E22" s="549"/>
      <c r="F22" s="549"/>
      <c r="G22" s="549"/>
      <c r="H22" s="549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  <c r="AA22" s="549"/>
      <c r="AB22" s="549"/>
      <c r="AC22" s="549"/>
      <c r="AD22" s="549"/>
      <c r="AE22" s="549"/>
      <c r="AF22" s="549"/>
      <c r="AG22" s="549"/>
      <c r="AH22" s="549"/>
      <c r="AI22" s="549"/>
      <c r="AJ22" s="549"/>
      <c r="AK22" s="549"/>
      <c r="AL22" s="549"/>
      <c r="AM22" s="549"/>
      <c r="AN22" s="549"/>
      <c r="AO22" s="549"/>
      <c r="AP22" s="549"/>
      <c r="AQ22" s="549"/>
      <c r="AR22" s="549"/>
      <c r="AS22" s="549"/>
      <c r="AT22" s="549"/>
      <c r="AU22" s="549"/>
      <c r="AV22" s="549"/>
      <c r="AW22" s="549"/>
      <c r="AX22" s="549"/>
      <c r="AY22" s="549"/>
      <c r="AZ22" s="549"/>
      <c r="BA22" s="549"/>
      <c r="BB22" s="549"/>
      <c r="BC22" s="549"/>
      <c r="BD22" s="549"/>
      <c r="BE22" s="549"/>
      <c r="BF22" s="549"/>
      <c r="BG22" s="549"/>
      <c r="BH22" s="549"/>
      <c r="BI22" s="549"/>
      <c r="BJ22" s="549"/>
      <c r="BK22" s="549"/>
      <c r="BL22" s="549"/>
      <c r="BM22" s="549"/>
      <c r="BN22" s="549"/>
      <c r="BO22" s="549"/>
      <c r="BP22" s="549"/>
      <c r="BQ22" s="549"/>
      <c r="BR22" s="549"/>
      <c r="BS22" s="549"/>
      <c r="BT22" s="549"/>
      <c r="BU22" s="549"/>
      <c r="BV22" s="549"/>
      <c r="BW22" s="549"/>
      <c r="BX22" s="549"/>
      <c r="BY22" s="549"/>
      <c r="BZ22" s="549"/>
      <c r="CA22" s="549"/>
      <c r="CB22" s="549"/>
      <c r="CC22" s="549"/>
      <c r="CD22" s="549"/>
      <c r="CE22" s="549"/>
      <c r="CF22" s="549"/>
      <c r="CG22" s="549"/>
      <c r="CH22" s="549"/>
      <c r="CI22" s="549"/>
      <c r="CJ22" s="549"/>
      <c r="CK22" s="549"/>
      <c r="CL22" s="549"/>
      <c r="CM22" s="549"/>
      <c r="CN22" s="549"/>
      <c r="CO22" s="549"/>
      <c r="CP22" s="549"/>
      <c r="CQ22" s="549"/>
      <c r="CR22" s="549"/>
      <c r="CS22" s="549"/>
      <c r="CT22" s="549"/>
      <c r="CU22" s="549"/>
      <c r="CV22" s="549"/>
      <c r="CW22" s="549"/>
      <c r="CX22" s="549"/>
      <c r="CY22" s="549"/>
      <c r="CZ22" s="550"/>
    </row>
    <row r="23" spans="2:104" x14ac:dyDescent="0.3">
      <c r="B23" s="38"/>
      <c r="F23" s="567" t="s">
        <v>492</v>
      </c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551"/>
    </row>
    <row r="24" spans="2:104" x14ac:dyDescent="0.3">
      <c r="B24" s="552"/>
      <c r="C24" s="568"/>
      <c r="D24" s="568" t="s">
        <v>10</v>
      </c>
      <c r="E24" s="568" t="s">
        <v>336</v>
      </c>
      <c r="F24" s="569">
        <f>MonthlyCashflow!G1</f>
        <v>45748</v>
      </c>
      <c r="G24" s="569">
        <f>MonthlyCashflow!H1</f>
        <v>45808</v>
      </c>
      <c r="H24" s="569">
        <f>MonthlyCashflow!I1</f>
        <v>45838</v>
      </c>
      <c r="I24" s="569">
        <f>MonthlyCashflow!J1</f>
        <v>45869</v>
      </c>
      <c r="J24" s="569">
        <f>MonthlyCashflow!K1</f>
        <v>45900</v>
      </c>
      <c r="K24" s="569">
        <f>MonthlyCashflow!L1</f>
        <v>45930</v>
      </c>
      <c r="L24" s="569">
        <f>MonthlyCashflow!M1</f>
        <v>45961</v>
      </c>
      <c r="M24" s="569">
        <f>MonthlyCashflow!N1</f>
        <v>45991</v>
      </c>
      <c r="N24" s="569">
        <f>MonthlyCashflow!O1</f>
        <v>46022</v>
      </c>
      <c r="O24" s="569">
        <f>MonthlyCashflow!P1</f>
        <v>46053</v>
      </c>
      <c r="P24" s="569">
        <f>MonthlyCashflow!Q1</f>
        <v>46081</v>
      </c>
      <c r="Q24" s="569">
        <f>MonthlyCashflow!R1</f>
        <v>46112</v>
      </c>
      <c r="R24" s="569">
        <f>MonthlyCashflow!S1</f>
        <v>46142</v>
      </c>
      <c r="S24" s="569">
        <f>MonthlyCashflow!T1</f>
        <v>46173</v>
      </c>
      <c r="T24" s="569">
        <f>MonthlyCashflow!U1</f>
        <v>46203</v>
      </c>
      <c r="U24" s="569">
        <f>MonthlyCashflow!V1</f>
        <v>46234</v>
      </c>
      <c r="V24" s="569">
        <f>MonthlyCashflow!W1</f>
        <v>46265</v>
      </c>
      <c r="W24" s="569">
        <f>MonthlyCashflow!X1</f>
        <v>46295</v>
      </c>
      <c r="X24" s="569">
        <f>MonthlyCashflow!Y1</f>
        <v>46326</v>
      </c>
      <c r="Y24" s="569">
        <f>MonthlyCashflow!Z1</f>
        <v>46356</v>
      </c>
      <c r="Z24" s="569">
        <f>MonthlyCashflow!AA1</f>
        <v>46387</v>
      </c>
      <c r="AA24" s="569">
        <f>MonthlyCashflow!AB1</f>
        <v>46418</v>
      </c>
      <c r="AB24" s="569">
        <f>MonthlyCashflow!AC1</f>
        <v>46446</v>
      </c>
      <c r="AC24" s="569">
        <f>MonthlyCashflow!AD1</f>
        <v>46477</v>
      </c>
      <c r="AD24" s="569">
        <f>MonthlyCashflow!AE1</f>
        <v>46507</v>
      </c>
      <c r="AE24" s="569">
        <f>MonthlyCashflow!AF1</f>
        <v>46538</v>
      </c>
      <c r="AF24" s="569">
        <f>MonthlyCashflow!AG1</f>
        <v>46568</v>
      </c>
      <c r="AG24" s="569">
        <f>MonthlyCashflow!AH1</f>
        <v>46599</v>
      </c>
      <c r="AH24" s="569">
        <f>MonthlyCashflow!AI1</f>
        <v>46630</v>
      </c>
      <c r="AI24" s="569">
        <f>MonthlyCashflow!AJ1</f>
        <v>46660</v>
      </c>
      <c r="AJ24" s="569">
        <f>MonthlyCashflow!AK1</f>
        <v>46691</v>
      </c>
      <c r="AK24" s="569">
        <f>MonthlyCashflow!AL1</f>
        <v>46721</v>
      </c>
      <c r="AL24" s="569">
        <f>MonthlyCashflow!AM1</f>
        <v>46752</v>
      </c>
      <c r="AM24" s="569">
        <f>MonthlyCashflow!AN1</f>
        <v>46783</v>
      </c>
      <c r="AN24" s="569">
        <f>MonthlyCashflow!AO1</f>
        <v>46812</v>
      </c>
      <c r="AO24" s="569">
        <f>MonthlyCashflow!AP1</f>
        <v>46843</v>
      </c>
      <c r="AP24" s="569">
        <f>MonthlyCashflow!AQ1</f>
        <v>46873</v>
      </c>
      <c r="AQ24" s="569">
        <f>MonthlyCashflow!AR1</f>
        <v>46904</v>
      </c>
      <c r="AR24" s="569">
        <f>MonthlyCashflow!AS1</f>
        <v>46934</v>
      </c>
      <c r="AS24" s="569">
        <f>MonthlyCashflow!AT1</f>
        <v>46965</v>
      </c>
      <c r="AT24" s="569">
        <f>MonthlyCashflow!AU1</f>
        <v>46996</v>
      </c>
      <c r="AU24" s="569">
        <f>MonthlyCashflow!AV1</f>
        <v>47026</v>
      </c>
      <c r="AV24" s="569">
        <f>MonthlyCashflow!AW1</f>
        <v>47057</v>
      </c>
      <c r="AW24" s="569">
        <f>MonthlyCashflow!AX1</f>
        <v>47087</v>
      </c>
      <c r="AX24" s="569">
        <f>MonthlyCashflow!AY1</f>
        <v>47118</v>
      </c>
      <c r="AY24" s="569">
        <f>MonthlyCashflow!AZ1</f>
        <v>47149</v>
      </c>
      <c r="AZ24" s="569">
        <f>MonthlyCashflow!BA1</f>
        <v>47177</v>
      </c>
      <c r="BA24" s="569">
        <f>MonthlyCashflow!BB1</f>
        <v>47208</v>
      </c>
      <c r="BB24" s="569">
        <f>MonthlyCashflow!BC1</f>
        <v>47238</v>
      </c>
      <c r="BC24" s="569">
        <f>MonthlyCashflow!BD1</f>
        <v>47269</v>
      </c>
      <c r="BD24" s="569">
        <f>MonthlyCashflow!BE1</f>
        <v>47299</v>
      </c>
      <c r="BE24" s="569">
        <f>MonthlyCashflow!BF1</f>
        <v>47330</v>
      </c>
      <c r="BF24" s="569">
        <f>MonthlyCashflow!BG1</f>
        <v>47361</v>
      </c>
      <c r="BG24" s="569">
        <f>MonthlyCashflow!BH1</f>
        <v>47391</v>
      </c>
      <c r="BH24" s="569">
        <f>MonthlyCashflow!BI1</f>
        <v>47422</v>
      </c>
      <c r="BI24" s="569">
        <f>MonthlyCashflow!BJ1</f>
        <v>47452</v>
      </c>
      <c r="BJ24" s="569">
        <f>MonthlyCashflow!BK1</f>
        <v>47483</v>
      </c>
      <c r="BK24" s="569">
        <f>MonthlyCashflow!BL1</f>
        <v>47514</v>
      </c>
      <c r="BL24" s="569">
        <f>MonthlyCashflow!BM1</f>
        <v>47542</v>
      </c>
      <c r="BM24" s="569">
        <f>MonthlyCashflow!BN1</f>
        <v>47573</v>
      </c>
      <c r="BN24" s="569">
        <f>MonthlyCashflow!BO1</f>
        <v>47603</v>
      </c>
      <c r="BO24" s="569">
        <f>MonthlyCashflow!BP1</f>
        <v>47634</v>
      </c>
      <c r="BP24" s="569">
        <f>MonthlyCashflow!BQ1</f>
        <v>47664</v>
      </c>
      <c r="BQ24" s="569">
        <f>MonthlyCashflow!BR1</f>
        <v>47695</v>
      </c>
      <c r="BR24" s="569">
        <f>MonthlyCashflow!BS1</f>
        <v>47726</v>
      </c>
      <c r="BS24" s="569">
        <f>MonthlyCashflow!BT1</f>
        <v>47756</v>
      </c>
      <c r="BT24" s="569">
        <f>MonthlyCashflow!BU1</f>
        <v>47787</v>
      </c>
      <c r="BU24" s="569">
        <f>MonthlyCashflow!BV1</f>
        <v>47817</v>
      </c>
      <c r="BV24" s="569">
        <f>MonthlyCashflow!BW1</f>
        <v>47848</v>
      </c>
      <c r="BW24" s="569">
        <f>MonthlyCashflow!BX1</f>
        <v>47879</v>
      </c>
      <c r="BX24" s="569">
        <f>MonthlyCashflow!BY1</f>
        <v>47907</v>
      </c>
      <c r="BY24" s="569">
        <f>MonthlyCashflow!BZ1</f>
        <v>47938</v>
      </c>
      <c r="BZ24" s="569">
        <f>MonthlyCashflow!CA1</f>
        <v>47968</v>
      </c>
      <c r="CA24" s="569">
        <f>MonthlyCashflow!CB1</f>
        <v>47999</v>
      </c>
      <c r="CB24" s="569">
        <f>MonthlyCashflow!CC1</f>
        <v>48029</v>
      </c>
      <c r="CC24" s="569">
        <f>MonthlyCashflow!CD1</f>
        <v>48060</v>
      </c>
      <c r="CD24" s="569">
        <f>MonthlyCashflow!CE1</f>
        <v>48091</v>
      </c>
      <c r="CE24" s="569">
        <f>MonthlyCashflow!CF1</f>
        <v>48121</v>
      </c>
      <c r="CF24" s="569">
        <f>MonthlyCashflow!CG1</f>
        <v>48152</v>
      </c>
      <c r="CG24" s="569">
        <f>MonthlyCashflow!CH1</f>
        <v>48182</v>
      </c>
      <c r="CH24" s="569">
        <f>MonthlyCashflow!CI1</f>
        <v>48213</v>
      </c>
      <c r="CI24" s="569">
        <f>MonthlyCashflow!CJ1</f>
        <v>48244</v>
      </c>
      <c r="CJ24" s="569">
        <f>MonthlyCashflow!CK1</f>
        <v>48273</v>
      </c>
      <c r="CK24" s="569">
        <f>MonthlyCashflow!CL1</f>
        <v>48304</v>
      </c>
      <c r="CL24" s="569">
        <f>MonthlyCashflow!CM1</f>
        <v>48334</v>
      </c>
      <c r="CM24" s="569">
        <f>MonthlyCashflow!CN1</f>
        <v>48365</v>
      </c>
      <c r="CN24" s="569">
        <f>MonthlyCashflow!CO1</f>
        <v>48395</v>
      </c>
      <c r="CO24" s="569">
        <f>MonthlyCashflow!CP1</f>
        <v>48426</v>
      </c>
      <c r="CP24" s="569">
        <f>MonthlyCashflow!CQ1</f>
        <v>48457</v>
      </c>
      <c r="CQ24" s="569">
        <f>MonthlyCashflow!CR1</f>
        <v>48487</v>
      </c>
      <c r="CR24" s="569">
        <f>MonthlyCashflow!CS1</f>
        <v>48518</v>
      </c>
      <c r="CS24" s="569">
        <f>MonthlyCashflow!CT1</f>
        <v>48548</v>
      </c>
      <c r="CT24" s="569">
        <f>MonthlyCashflow!CU1</f>
        <v>48579</v>
      </c>
      <c r="CU24" s="569">
        <f>MonthlyCashflow!CV1</f>
        <v>48610</v>
      </c>
      <c r="CV24" s="569">
        <f>MonthlyCashflow!CW1</f>
        <v>48638</v>
      </c>
      <c r="CW24" s="569">
        <f>MonthlyCashflow!CX1</f>
        <v>48669</v>
      </c>
      <c r="CX24" s="569">
        <f>MonthlyCashflow!CY1</f>
        <v>48699</v>
      </c>
      <c r="CY24" s="569">
        <f>MonthlyCashflow!CZ1</f>
        <v>48730</v>
      </c>
      <c r="CZ24" s="553">
        <f>MonthlyCashflow!DA1</f>
        <v>48760</v>
      </c>
    </row>
    <row r="25" spans="2:104" x14ac:dyDescent="0.3">
      <c r="B25" s="555" t="s">
        <v>474</v>
      </c>
      <c r="C25" s="570"/>
      <c r="D25" s="570"/>
      <c r="E25" s="570"/>
      <c r="F25" s="571"/>
      <c r="G25" s="571"/>
      <c r="H25" s="571"/>
      <c r="I25" s="571"/>
      <c r="J25" s="571"/>
      <c r="K25" s="571"/>
      <c r="L25" s="571"/>
      <c r="M25" s="571"/>
      <c r="N25" s="571"/>
      <c r="O25" s="571"/>
      <c r="P25" s="571"/>
      <c r="Q25" s="571"/>
      <c r="R25" s="571"/>
      <c r="S25" s="571"/>
      <c r="T25" s="571"/>
      <c r="U25" s="571"/>
      <c r="V25" s="571"/>
      <c r="W25" s="571"/>
      <c r="X25" s="571"/>
      <c r="Y25" s="571"/>
      <c r="Z25" s="571"/>
      <c r="AA25" s="571"/>
      <c r="AB25" s="571"/>
      <c r="AC25" s="571"/>
      <c r="AD25" s="571"/>
      <c r="AE25" s="571"/>
      <c r="AF25" s="571"/>
      <c r="AG25" s="571"/>
      <c r="AH25" s="571"/>
      <c r="AI25" s="571"/>
      <c r="AJ25" s="571"/>
      <c r="AK25" s="571"/>
      <c r="AL25" s="571"/>
      <c r="AM25" s="571"/>
      <c r="AN25" s="571"/>
      <c r="AO25" s="571"/>
      <c r="AP25" s="571"/>
      <c r="AQ25" s="571"/>
      <c r="AR25" s="571"/>
      <c r="AS25" s="571"/>
      <c r="AT25" s="571"/>
      <c r="AU25" s="571"/>
      <c r="AV25" s="571"/>
      <c r="AW25" s="571"/>
      <c r="AX25" s="571"/>
      <c r="AY25" s="571"/>
      <c r="AZ25" s="571"/>
      <c r="BA25" s="571"/>
      <c r="BB25" s="571"/>
      <c r="BC25" s="571"/>
      <c r="BD25" s="571"/>
      <c r="BE25" s="571"/>
      <c r="BF25" s="571"/>
      <c r="BG25" s="571"/>
      <c r="BH25" s="571"/>
      <c r="BI25" s="571"/>
      <c r="BJ25" s="571"/>
      <c r="BK25" s="571"/>
      <c r="BL25" s="571"/>
      <c r="BM25" s="571"/>
      <c r="BN25" s="571"/>
      <c r="BO25" s="571"/>
      <c r="BP25" s="571"/>
      <c r="BQ25" s="571"/>
      <c r="BR25" s="571"/>
      <c r="BS25" s="571"/>
      <c r="BT25" s="571"/>
      <c r="BU25" s="571"/>
      <c r="BV25" s="571"/>
      <c r="BW25" s="571"/>
      <c r="BX25" s="571"/>
      <c r="BY25" s="571"/>
      <c r="BZ25" s="571"/>
      <c r="CA25" s="571"/>
      <c r="CB25" s="571"/>
      <c r="CC25" s="571"/>
      <c r="CD25" s="571"/>
      <c r="CE25" s="571"/>
      <c r="CF25" s="571"/>
      <c r="CG25" s="571"/>
      <c r="CH25" s="571"/>
      <c r="CI25" s="571"/>
      <c r="CJ25" s="571"/>
      <c r="CK25" s="571"/>
      <c r="CL25" s="571"/>
      <c r="CM25" s="571"/>
      <c r="CN25" s="571"/>
      <c r="CO25" s="571"/>
      <c r="CP25" s="571"/>
      <c r="CQ25" s="571"/>
      <c r="CR25" s="571"/>
      <c r="CS25" s="571"/>
      <c r="CT25" s="571"/>
      <c r="CU25" s="571"/>
      <c r="CV25" s="571"/>
      <c r="CW25" s="571"/>
      <c r="CX25" s="571"/>
      <c r="CY25" s="571"/>
      <c r="CZ25" s="556">
        <v>0</v>
      </c>
    </row>
    <row r="26" spans="2:104" x14ac:dyDescent="0.3">
      <c r="B26" s="121" t="str">
        <f>IF(Options!$C$107="Option I", "Revenue From Sales incl. EDC-IDC Recovery", "Revenue From Sales excl. EDC-IDC Recovery")</f>
        <v>Revenue From Sales excl. EDC-IDC Recovery</v>
      </c>
      <c r="C26" s="125"/>
      <c r="D26" s="50">
        <f>SUM(F26:CZ26)</f>
        <v>0</v>
      </c>
      <c r="E26" s="7" t="s">
        <v>336</v>
      </c>
      <c r="F26" s="494">
        <f>IF(Options!$D$107="Option I", (MonthlyCashflow!G137)*$D$4, (MonthlyCashflow!G135)*$D$4)</f>
        <v>0</v>
      </c>
      <c r="G26" s="494">
        <f>IF(Options!$D$107="Option I", (MonthlyCashflow!H137)*$D$4, (MonthlyCashflow!H135)*$D$4)</f>
        <v>0</v>
      </c>
      <c r="H26" s="494">
        <f>IF(Options!$D$107="Option I", (MonthlyCashflow!I137)*$D$4, (MonthlyCashflow!I135)*$D$4)</f>
        <v>0</v>
      </c>
      <c r="I26" s="494">
        <f>IF(Options!$D$107="Option I", (MonthlyCashflow!J137)*$D$4, (MonthlyCashflow!J135)*$D$4)</f>
        <v>0</v>
      </c>
      <c r="J26" s="494">
        <f>IF(Options!$D$107="Option I", (MonthlyCashflow!K137)*$D$4, (MonthlyCashflow!K135)*$D$4)</f>
        <v>0</v>
      </c>
      <c r="K26" s="494">
        <f>IF(Options!$D$107="Option I", (MonthlyCashflow!L137)*$D$4, (MonthlyCashflow!L135)*$D$4)</f>
        <v>0</v>
      </c>
      <c r="L26" s="494">
        <f>IF(Options!$D$107="Option I", (MonthlyCashflow!M137)*$D$4, (MonthlyCashflow!M135)*$D$4)</f>
        <v>0</v>
      </c>
      <c r="M26" s="494">
        <f>IF(Options!$D$107="Option I", (MonthlyCashflow!N137)*$D$4, (MonthlyCashflow!N135)*$D$4)</f>
        <v>0</v>
      </c>
      <c r="N26" s="494">
        <f>IF(Options!$D$107="Option I", (MonthlyCashflow!O137)*$D$4, (MonthlyCashflow!O135)*$D$4)</f>
        <v>0</v>
      </c>
      <c r="O26" s="494">
        <f>IF(Options!$D$107="Option I", (MonthlyCashflow!P137)*$D$4, (MonthlyCashflow!P135)*$D$4)</f>
        <v>0</v>
      </c>
      <c r="P26" s="494">
        <f>IF(Options!$D$107="Option I", (MonthlyCashflow!Q137)*$D$4, (MonthlyCashflow!Q135)*$D$4)</f>
        <v>0</v>
      </c>
      <c r="Q26" s="494">
        <f>IF(Options!$D$107="Option I", (MonthlyCashflow!R137)*$D$4, (MonthlyCashflow!R135)*$D$4)</f>
        <v>0</v>
      </c>
      <c r="R26" s="494">
        <f>IF(Options!$D$107="Option I", (MonthlyCashflow!S137)*$D$4, (MonthlyCashflow!S135)*$D$4)</f>
        <v>0</v>
      </c>
      <c r="S26" s="494">
        <f>IF(Options!$D$107="Option I", (MonthlyCashflow!T137)*$D$4, (MonthlyCashflow!T135)*$D$4)</f>
        <v>0</v>
      </c>
      <c r="T26" s="494">
        <f>IF(Options!$D$107="Option I", (MonthlyCashflow!U137)*$D$4, (MonthlyCashflow!U135)*$D$4)</f>
        <v>0</v>
      </c>
      <c r="U26" s="494">
        <f>IF(Options!$D$107="Option I", (MonthlyCashflow!V137)*$D$4, (MonthlyCashflow!V135)*$D$4)</f>
        <v>0</v>
      </c>
      <c r="V26" s="494">
        <f>IF(Options!$D$107="Option I", (MonthlyCashflow!W137)*$D$4, (MonthlyCashflow!W135)*$D$4)</f>
        <v>0</v>
      </c>
      <c r="W26" s="494">
        <f>IF(Options!$D$107="Option I", (MonthlyCashflow!X137)*$D$4, (MonthlyCashflow!X135)*$D$4)</f>
        <v>0</v>
      </c>
      <c r="X26" s="494">
        <f>IF(Options!$D$107="Option I", (MonthlyCashflow!Y137)*$D$4, (MonthlyCashflow!Y135)*$D$4)</f>
        <v>0</v>
      </c>
      <c r="Y26" s="494">
        <f>IF(Options!$D$107="Option I", (MonthlyCashflow!Z137)*$D$4, (MonthlyCashflow!Z135)*$D$4)</f>
        <v>0</v>
      </c>
      <c r="Z26" s="494">
        <f>IF(Options!$D$107="Option I", (MonthlyCashflow!AA137)*$D$4, (MonthlyCashflow!AA135)*$D$4)</f>
        <v>0</v>
      </c>
      <c r="AA26" s="494">
        <f>IF(Options!$D$107="Option I", (MonthlyCashflow!AB137)*$D$4, (MonthlyCashflow!AB135)*$D$4)</f>
        <v>0</v>
      </c>
      <c r="AB26" s="494">
        <f>IF(Options!$D$107="Option I", (MonthlyCashflow!AC137)*$D$4, (MonthlyCashflow!AC135)*$D$4)</f>
        <v>0</v>
      </c>
      <c r="AC26" s="494">
        <f>IF(Options!$D$107="Option I", (MonthlyCashflow!AD137)*$D$4, (MonthlyCashflow!AD135)*$D$4)</f>
        <v>0</v>
      </c>
      <c r="AD26" s="494">
        <f>IF(Options!$D$107="Option I", (MonthlyCashflow!AE137)*$D$4, (MonthlyCashflow!AE135)*$D$4)</f>
        <v>0</v>
      </c>
      <c r="AE26" s="494">
        <f>IF(Options!$D$107="Option I", (MonthlyCashflow!AF137)*$D$4, (MonthlyCashflow!AF135)*$D$4)</f>
        <v>0</v>
      </c>
      <c r="AF26" s="494">
        <f>IF(Options!$D$107="Option I", (MonthlyCashflow!AG137)*$D$4, (MonthlyCashflow!AG135)*$D$4)</f>
        <v>0</v>
      </c>
      <c r="AG26" s="494">
        <f>IF(Options!$D$107="Option I", (MonthlyCashflow!AH137)*$D$4, (MonthlyCashflow!AH135)*$D$4)</f>
        <v>0</v>
      </c>
      <c r="AH26" s="494">
        <f>IF(Options!$D$107="Option I", (MonthlyCashflow!AI137)*$D$4, (MonthlyCashflow!AI135)*$D$4)</f>
        <v>0</v>
      </c>
      <c r="AI26" s="494">
        <f>IF(Options!$D$107="Option I", (MonthlyCashflow!AJ137)*$D$4, (MonthlyCashflow!AJ135)*$D$4)</f>
        <v>0</v>
      </c>
      <c r="AJ26" s="494">
        <f>IF(Options!$D$107="Option I", (MonthlyCashflow!AK137)*$D$4, (MonthlyCashflow!AK135)*$D$4)</f>
        <v>0</v>
      </c>
      <c r="AK26" s="494">
        <f>IF(Options!$D$107="Option I", (MonthlyCashflow!AL137)*$D$4, (MonthlyCashflow!AL135)*$D$4)</f>
        <v>0</v>
      </c>
      <c r="AL26" s="494">
        <f>IF(Options!$D$107="Option I", (MonthlyCashflow!AM137)*$D$4, (MonthlyCashflow!AM135)*$D$4)</f>
        <v>0</v>
      </c>
      <c r="AM26" s="494">
        <f>IF(Options!$D$107="Option I", (MonthlyCashflow!AN137)*$D$4, (MonthlyCashflow!AN135)*$D$4)</f>
        <v>0</v>
      </c>
      <c r="AN26" s="494">
        <f>IF(Options!$D$107="Option I", (MonthlyCashflow!AO137)*$D$4, (MonthlyCashflow!AO135)*$D$4)</f>
        <v>0</v>
      </c>
      <c r="AO26" s="494">
        <f>IF(Options!$D$107="Option I", (MonthlyCashflow!AP137)*$D$4, (MonthlyCashflow!AP135)*$D$4)</f>
        <v>0</v>
      </c>
      <c r="AP26" s="494">
        <f>IF(Options!$D$107="Option I", (MonthlyCashflow!AQ137)*$D$4, (MonthlyCashflow!AQ135)*$D$4)</f>
        <v>0</v>
      </c>
      <c r="AQ26" s="494">
        <f>IF(Options!$D$107="Option I", (MonthlyCashflow!AR137)*$D$4, (MonthlyCashflow!AR135)*$D$4)</f>
        <v>0</v>
      </c>
      <c r="AR26" s="494">
        <f>IF(Options!$D$107="Option I", (MonthlyCashflow!AS137)*$D$4, (MonthlyCashflow!AS135)*$D$4)</f>
        <v>0</v>
      </c>
      <c r="AS26" s="494">
        <f>IF(Options!$D$107="Option I", (MonthlyCashflow!AT137)*$D$4, (MonthlyCashflow!AT135)*$D$4)</f>
        <v>0</v>
      </c>
      <c r="AT26" s="494">
        <f>IF(Options!$D$107="Option I", (MonthlyCashflow!AU137)*$D$4, (MonthlyCashflow!AU135)*$D$4)</f>
        <v>0</v>
      </c>
      <c r="AU26" s="494">
        <f>IF(Options!$D$107="Option I", (MonthlyCashflow!AV137)*$D$4, (MonthlyCashflow!AV135)*$D$4)</f>
        <v>0</v>
      </c>
      <c r="AV26" s="494">
        <f>IF(Options!$D$107="Option I", (MonthlyCashflow!AW137)*$D$4, (MonthlyCashflow!AW135)*$D$4)</f>
        <v>0</v>
      </c>
      <c r="AW26" s="494">
        <f>IF(Options!$D$107="Option I", (MonthlyCashflow!AX137)*$D$4, (MonthlyCashflow!AX135)*$D$4)</f>
        <v>0</v>
      </c>
      <c r="AX26" s="494">
        <f>IF(Options!$D$107="Option I", (MonthlyCashflow!AY137)*$D$4, (MonthlyCashflow!AY135)*$D$4)</f>
        <v>0</v>
      </c>
      <c r="AY26" s="494">
        <f>IF(Options!$D$107="Option I", (MonthlyCashflow!AZ137)*$D$4, (MonthlyCashflow!AZ135)*$D$4)</f>
        <v>0</v>
      </c>
      <c r="AZ26" s="494">
        <f>IF(Options!$D$107="Option I", (MonthlyCashflow!BA137)*$D$4, (MonthlyCashflow!BA135)*$D$4)</f>
        <v>0</v>
      </c>
      <c r="BA26" s="494">
        <f>IF(Options!$D$107="Option I", (MonthlyCashflow!BB137)*$D$4, (MonthlyCashflow!BB135)*$D$4)</f>
        <v>0</v>
      </c>
      <c r="BB26" s="494">
        <f>IF(Options!$D$107="Option I", (MonthlyCashflow!BC137)*$D$4, (MonthlyCashflow!BC135)*$D$4)</f>
        <v>0</v>
      </c>
      <c r="BC26" s="494">
        <f>IF(Options!$D$107="Option I", (MonthlyCashflow!BD137)*$D$4, (MonthlyCashflow!BD135)*$D$4)</f>
        <v>0</v>
      </c>
      <c r="BD26" s="494">
        <f>IF(Options!$D$107="Option I", (MonthlyCashflow!BE137)*$D$4, (MonthlyCashflow!BE135)*$D$4)</f>
        <v>0</v>
      </c>
      <c r="BE26" s="494">
        <f>IF(Options!$D$107="Option I", (MonthlyCashflow!BF137)*$D$4, (MonthlyCashflow!BF135)*$D$4)</f>
        <v>0</v>
      </c>
      <c r="BF26" s="494">
        <f>IF(Options!$D$107="Option I", (MonthlyCashflow!BG137)*$D$4, (MonthlyCashflow!BG135)*$D$4)</f>
        <v>0</v>
      </c>
      <c r="BG26" s="494">
        <f>IF(Options!$D$107="Option I", (MonthlyCashflow!BH137)*$D$4, (MonthlyCashflow!BH135)*$D$4)</f>
        <v>0</v>
      </c>
      <c r="BH26" s="494">
        <f>IF(Options!$D$107="Option I", (MonthlyCashflow!BI137)*$D$4, (MonthlyCashflow!BI135)*$D$4)</f>
        <v>0</v>
      </c>
      <c r="BI26" s="494">
        <f>IF(Options!$D$107="Option I", (MonthlyCashflow!BJ137)*$D$4, (MonthlyCashflow!BJ135)*$D$4)</f>
        <v>0</v>
      </c>
      <c r="BJ26" s="494">
        <f>IF(Options!$D$107="Option I", (MonthlyCashflow!BK137)*$D$4, (MonthlyCashflow!BK135)*$D$4)</f>
        <v>0</v>
      </c>
      <c r="BK26" s="494">
        <f>IF(Options!$D$107="Option I", (MonthlyCashflow!BL137)*$D$4, (MonthlyCashflow!BL135)*$D$4)</f>
        <v>0</v>
      </c>
      <c r="BL26" s="494">
        <f>IF(Options!$D$107="Option I", (MonthlyCashflow!BM137)*$D$4, (MonthlyCashflow!BM135)*$D$4)</f>
        <v>0</v>
      </c>
      <c r="BM26" s="494">
        <f>IF(Options!$D$107="Option I", (MonthlyCashflow!BN137)*$D$4, (MonthlyCashflow!BN135)*$D$4)</f>
        <v>0</v>
      </c>
      <c r="BN26" s="494">
        <f>IF(Options!$D$107="Option I", (MonthlyCashflow!BO137)*$D$4, (MonthlyCashflow!BO135)*$D$4)</f>
        <v>0</v>
      </c>
      <c r="BO26" s="494">
        <f>IF(Options!$D$107="Option I", (MonthlyCashflow!BP137)*$D$4, (MonthlyCashflow!BP135)*$D$4)</f>
        <v>0</v>
      </c>
      <c r="BP26" s="494">
        <f>IF(Options!$D$107="Option I", (MonthlyCashflow!BQ137)*$D$4, (MonthlyCashflow!BQ135)*$D$4)</f>
        <v>0</v>
      </c>
      <c r="BQ26" s="494">
        <f>IF(Options!$D$107="Option I", (MonthlyCashflow!BR137)*$D$4, (MonthlyCashflow!BR135)*$D$4)</f>
        <v>0</v>
      </c>
      <c r="BR26" s="494">
        <f>IF(Options!$D$107="Option I", (MonthlyCashflow!BS137)*$D$4, (MonthlyCashflow!BS135)*$D$4)</f>
        <v>0</v>
      </c>
      <c r="BS26" s="494">
        <f>IF(Options!$D$107="Option I", (MonthlyCashflow!BT137)*$D$4, (MonthlyCashflow!BT135)*$D$4)</f>
        <v>0</v>
      </c>
      <c r="BT26" s="494">
        <f>IF(Options!$D$107="Option I", (MonthlyCashflow!BU137)*$D$4, (MonthlyCashflow!BU135)*$D$4)</f>
        <v>0</v>
      </c>
      <c r="BU26" s="494">
        <f>IF(Options!$D$107="Option I", (MonthlyCashflow!BV137)*$D$4, (MonthlyCashflow!BV135)*$D$4)</f>
        <v>0</v>
      </c>
      <c r="BV26" s="494">
        <f>IF(Options!$D$107="Option I", (MonthlyCashflow!BW137)*$D$4, (MonthlyCashflow!BW135)*$D$4)</f>
        <v>0</v>
      </c>
      <c r="BW26" s="494">
        <f>IF(Options!$D$107="Option I", (MonthlyCashflow!BX137)*$D$4, (MonthlyCashflow!BX135)*$D$4)</f>
        <v>0</v>
      </c>
      <c r="BX26" s="494">
        <f>IF(Options!$D$107="Option I", (MonthlyCashflow!BY137)*$D$4, (MonthlyCashflow!BY135)*$D$4)</f>
        <v>0</v>
      </c>
      <c r="BY26" s="494">
        <f>IF(Options!$D$107="Option I", (MonthlyCashflow!BZ137)*$D$4, (MonthlyCashflow!BZ135)*$D$4)</f>
        <v>0</v>
      </c>
      <c r="BZ26" s="494">
        <f>IF(Options!$D$107="Option I", (MonthlyCashflow!CA137)*$D$4, (MonthlyCashflow!CA135)*$D$4)</f>
        <v>0</v>
      </c>
      <c r="CA26" s="494">
        <f>IF(Options!$D$107="Option I", (MonthlyCashflow!CB137)*$D$4, (MonthlyCashflow!CB135)*$D$4)</f>
        <v>0</v>
      </c>
      <c r="CB26" s="494">
        <f>IF(Options!$D$107="Option I", (MonthlyCashflow!CC137)*$D$4, (MonthlyCashflow!CC135)*$D$4)</f>
        <v>0</v>
      </c>
      <c r="CC26" s="494">
        <f>IF(Options!$D$107="Option I", (MonthlyCashflow!CD137)*$D$4, (MonthlyCashflow!CD135)*$D$4)</f>
        <v>0</v>
      </c>
      <c r="CD26" s="494">
        <f>IF(Options!$D$107="Option I", (MonthlyCashflow!CE137)*$D$4, (MonthlyCashflow!CE135)*$D$4)</f>
        <v>0</v>
      </c>
      <c r="CE26" s="494">
        <f>IF(Options!$D$107="Option I", (MonthlyCashflow!CF137)*$D$4, (MonthlyCashflow!CF135)*$D$4)</f>
        <v>0</v>
      </c>
      <c r="CF26" s="494">
        <f>IF(Options!$D$107="Option I", (MonthlyCashflow!CG137)*$D$4, (MonthlyCashflow!CG135)*$D$4)</f>
        <v>0</v>
      </c>
      <c r="CG26" s="494">
        <f>IF(Options!$D$107="Option I", (MonthlyCashflow!CH137)*$D$4, (MonthlyCashflow!CH135)*$D$4)</f>
        <v>0</v>
      </c>
      <c r="CH26" s="494">
        <f>IF(Options!$D$107="Option I", (MonthlyCashflow!CI137)*$D$4, (MonthlyCashflow!CI135)*$D$4)</f>
        <v>0</v>
      </c>
      <c r="CI26" s="494">
        <f>IF(Options!$D$107="Option I", (MonthlyCashflow!CJ137)*$D$4, (MonthlyCashflow!CJ135)*$D$4)</f>
        <v>0</v>
      </c>
      <c r="CJ26" s="494">
        <f>IF(Options!$D$107="Option I", (MonthlyCashflow!CK137)*$D$4, (MonthlyCashflow!CK135)*$D$4)</f>
        <v>0</v>
      </c>
      <c r="CK26" s="494">
        <f>IF(Options!$D$107="Option I", (MonthlyCashflow!CL137)*$D$4, (MonthlyCashflow!CL135)*$D$4)</f>
        <v>0</v>
      </c>
      <c r="CL26" s="494">
        <f>IF(Options!$D$107="Option I", (MonthlyCashflow!CM137)*$D$4, (MonthlyCashflow!CM135)*$D$4)</f>
        <v>0</v>
      </c>
      <c r="CM26" s="494">
        <f>IF(Options!$D$107="Option I", (MonthlyCashflow!CN137)*$D$4, (MonthlyCashflow!CN135)*$D$4)</f>
        <v>0</v>
      </c>
      <c r="CN26" s="494">
        <f>IF(Options!$D$107="Option I", (MonthlyCashflow!CO137)*$D$4, (MonthlyCashflow!CO135)*$D$4)</f>
        <v>0</v>
      </c>
      <c r="CO26" s="494">
        <f>IF(Options!$D$107="Option I", (MonthlyCashflow!CP137)*$D$4, (MonthlyCashflow!CP135)*$D$4)</f>
        <v>0</v>
      </c>
      <c r="CP26" s="494">
        <f>IF(Options!$D$107="Option I", (MonthlyCashflow!CQ137)*$D$4, (MonthlyCashflow!CQ135)*$D$4)</f>
        <v>0</v>
      </c>
      <c r="CQ26" s="494">
        <f>IF(Options!$D$107="Option I", (MonthlyCashflow!CR137)*$D$4, (MonthlyCashflow!CR135)*$D$4)</f>
        <v>0</v>
      </c>
      <c r="CR26" s="494">
        <f>IF(Options!$D$107="Option I", (MonthlyCashflow!CS137)*$D$4, (MonthlyCashflow!CS135)*$D$4)</f>
        <v>0</v>
      </c>
      <c r="CS26" s="494">
        <f>IF(Options!$D$107="Option I", (MonthlyCashflow!CT137)*$D$4, (MonthlyCashflow!CT135)*$D$4)</f>
        <v>0</v>
      </c>
      <c r="CT26" s="494">
        <f>IF(Options!$D$107="Option I", (MonthlyCashflow!CU137)*$D$4, (MonthlyCashflow!CU135)*$D$4)</f>
        <v>0</v>
      </c>
      <c r="CU26" s="494">
        <f>IF(Options!$D$107="Option I", (MonthlyCashflow!CV137)*$D$4, (MonthlyCashflow!CV135)*$D$4)</f>
        <v>0</v>
      </c>
      <c r="CV26" s="494">
        <f>IF(Options!$D$107="Option I", (MonthlyCashflow!CW137)*$D$4, (MonthlyCashflow!CW135)*$D$4)</f>
        <v>0</v>
      </c>
      <c r="CW26" s="494">
        <f>IF(Options!$D$107="Option I", (MonthlyCashflow!CX137)*$D$4, (MonthlyCashflow!CX135)*$D$4)</f>
        <v>0</v>
      </c>
      <c r="CX26" s="494">
        <f>IF(Options!$D$107="Option I", (MonthlyCashflow!CY137)*$D$4, (MonthlyCashflow!CY135)*$D$4)</f>
        <v>0</v>
      </c>
      <c r="CY26" s="494">
        <f>IF(Options!$D$107="Option I", (MonthlyCashflow!CZ137)*$D$4, (MonthlyCashflow!CZ135)*$D$4)</f>
        <v>0</v>
      </c>
      <c r="CZ26" s="494">
        <f>IF(Options!$D$107="Option I", (MonthlyCashflow!DA137)*$D$4, (MonthlyCashflow!DA135)*$D$4)</f>
        <v>0</v>
      </c>
    </row>
    <row r="27" spans="2:104" x14ac:dyDescent="0.3">
      <c r="B27" s="121"/>
      <c r="C27" s="125"/>
      <c r="D27" s="50"/>
      <c r="F27" s="494"/>
      <c r="G27" s="494"/>
      <c r="H27" s="494"/>
      <c r="I27" s="494"/>
      <c r="J27" s="494"/>
      <c r="K27" s="494"/>
      <c r="L27" s="494"/>
      <c r="M27" s="494"/>
      <c r="N27" s="494"/>
      <c r="O27" s="494"/>
      <c r="P27" s="494"/>
      <c r="Q27" s="494"/>
      <c r="R27" s="494"/>
      <c r="S27" s="494"/>
      <c r="T27" s="494"/>
      <c r="U27" s="494"/>
      <c r="V27" s="494"/>
      <c r="W27" s="494"/>
      <c r="X27" s="494"/>
      <c r="Y27" s="494"/>
      <c r="Z27" s="494"/>
      <c r="AA27" s="494"/>
      <c r="AB27" s="494"/>
      <c r="AC27" s="494"/>
      <c r="AD27" s="494"/>
      <c r="AE27" s="494"/>
      <c r="AF27" s="494"/>
      <c r="AG27" s="494"/>
      <c r="AH27" s="494"/>
      <c r="AI27" s="494"/>
      <c r="AJ27" s="494"/>
      <c r="AK27" s="494"/>
      <c r="AL27" s="494"/>
      <c r="AM27" s="494"/>
      <c r="AN27" s="494"/>
      <c r="AO27" s="494"/>
      <c r="AP27" s="494"/>
      <c r="AQ27" s="494"/>
      <c r="AR27" s="494"/>
      <c r="AS27" s="494"/>
      <c r="AT27" s="494"/>
      <c r="AU27" s="494"/>
      <c r="AV27" s="494"/>
      <c r="AW27" s="494"/>
      <c r="AX27" s="494"/>
      <c r="AY27" s="494"/>
      <c r="AZ27" s="494"/>
      <c r="BA27" s="494"/>
      <c r="BB27" s="494"/>
      <c r="BC27" s="494"/>
      <c r="BD27" s="494"/>
      <c r="BE27" s="494"/>
      <c r="BF27" s="494"/>
      <c r="BG27" s="494"/>
      <c r="BH27" s="494"/>
      <c r="BI27" s="494"/>
      <c r="BJ27" s="494"/>
      <c r="BK27" s="494"/>
      <c r="BL27" s="494"/>
      <c r="BM27" s="494"/>
      <c r="BN27" s="494"/>
      <c r="BO27" s="494"/>
      <c r="BP27" s="494"/>
      <c r="BQ27" s="494"/>
      <c r="BR27" s="494"/>
      <c r="BS27" s="494"/>
      <c r="BT27" s="494"/>
      <c r="BU27" s="494"/>
      <c r="BV27" s="494"/>
      <c r="BW27" s="494"/>
      <c r="BX27" s="494"/>
      <c r="BY27" s="494"/>
      <c r="BZ27" s="494"/>
      <c r="CA27" s="494"/>
      <c r="CB27" s="494"/>
      <c r="CC27" s="494"/>
      <c r="CD27" s="494"/>
      <c r="CE27" s="494"/>
      <c r="CF27" s="494"/>
      <c r="CG27" s="494"/>
      <c r="CH27" s="494"/>
      <c r="CI27" s="494"/>
      <c r="CJ27" s="494"/>
      <c r="CK27" s="494"/>
      <c r="CL27" s="494"/>
      <c r="CM27" s="494"/>
      <c r="CN27" s="494"/>
      <c r="CO27" s="494"/>
      <c r="CP27" s="494"/>
      <c r="CQ27" s="494"/>
      <c r="CR27" s="494"/>
      <c r="CS27" s="494"/>
      <c r="CT27" s="494"/>
      <c r="CU27" s="494"/>
      <c r="CV27" s="494"/>
      <c r="CW27" s="494"/>
      <c r="CX27" s="494"/>
      <c r="CY27" s="494"/>
      <c r="CZ27" s="494"/>
    </row>
    <row r="28" spans="2:104" x14ac:dyDescent="0.3">
      <c r="B28" s="121" t="s">
        <v>420</v>
      </c>
      <c r="C28" s="125"/>
      <c r="D28" s="50">
        <f>SUM(F28:CZ28)</f>
        <v>0</v>
      </c>
      <c r="E28" s="7" t="s">
        <v>336</v>
      </c>
      <c r="F28" s="613">
        <f>'Land Owner Cashflow'!F64*$D$10</f>
        <v>0</v>
      </c>
      <c r="G28" s="613">
        <f>'Land Owner Cashflow'!G64*$D$10</f>
        <v>0</v>
      </c>
      <c r="H28" s="613">
        <f>'Land Owner Cashflow'!H64*$D$10</f>
        <v>0</v>
      </c>
      <c r="I28" s="613">
        <f>'Land Owner Cashflow'!I64*$D$10</f>
        <v>0</v>
      </c>
      <c r="J28" s="613">
        <f>'Land Owner Cashflow'!J64*$D$10</f>
        <v>0</v>
      </c>
      <c r="K28" s="613">
        <f>'Land Owner Cashflow'!K64*$D$10</f>
        <v>0</v>
      </c>
      <c r="L28" s="613">
        <f>'Land Owner Cashflow'!L64*$D$10</f>
        <v>0</v>
      </c>
      <c r="M28" s="613">
        <f>'Land Owner Cashflow'!M64*$D$10</f>
        <v>0</v>
      </c>
      <c r="N28" s="613">
        <f>'Land Owner Cashflow'!N64*$D$10</f>
        <v>0</v>
      </c>
      <c r="O28" s="613">
        <f>'Land Owner Cashflow'!O64*$D$10</f>
        <v>0</v>
      </c>
      <c r="P28" s="613">
        <f>'Land Owner Cashflow'!P64*$D$10</f>
        <v>0</v>
      </c>
      <c r="Q28" s="613">
        <f>'Land Owner Cashflow'!Q64*$D$10</f>
        <v>0</v>
      </c>
      <c r="R28" s="613">
        <f>'Land Owner Cashflow'!R64*$D$10</f>
        <v>0</v>
      </c>
      <c r="S28" s="613">
        <f>'Land Owner Cashflow'!S64*$D$10</f>
        <v>0</v>
      </c>
      <c r="T28" s="613">
        <f>'Land Owner Cashflow'!T64*$D$10</f>
        <v>0</v>
      </c>
      <c r="U28" s="613">
        <f>'Land Owner Cashflow'!U64*$D$10</f>
        <v>0</v>
      </c>
      <c r="V28" s="613">
        <f>'Land Owner Cashflow'!V64*$D$10</f>
        <v>0</v>
      </c>
      <c r="W28" s="613">
        <f>'Land Owner Cashflow'!W64*$D$10</f>
        <v>0</v>
      </c>
      <c r="X28" s="613">
        <f>'Land Owner Cashflow'!X64*$D$10</f>
        <v>0</v>
      </c>
      <c r="Y28" s="613">
        <f>'Land Owner Cashflow'!Y64*$D$10</f>
        <v>0</v>
      </c>
      <c r="Z28" s="613">
        <f>'Land Owner Cashflow'!Z64*$D$10</f>
        <v>0</v>
      </c>
      <c r="AA28" s="613">
        <f>'Land Owner Cashflow'!AA64*$D$10</f>
        <v>0</v>
      </c>
      <c r="AB28" s="613">
        <f>'Land Owner Cashflow'!AB64*$D$10</f>
        <v>0</v>
      </c>
      <c r="AC28" s="613">
        <f>'Land Owner Cashflow'!AC64*$D$10</f>
        <v>0</v>
      </c>
      <c r="AD28" s="613">
        <f>'Land Owner Cashflow'!AD64*$D$10</f>
        <v>0</v>
      </c>
      <c r="AE28" s="613">
        <f>'Land Owner Cashflow'!AE64*$D$10</f>
        <v>0</v>
      </c>
      <c r="AF28" s="613">
        <f>'Land Owner Cashflow'!AF64*$D$10</f>
        <v>0</v>
      </c>
      <c r="AG28" s="613">
        <f>'Land Owner Cashflow'!AG64*$D$10</f>
        <v>0</v>
      </c>
      <c r="AH28" s="613">
        <f>'Land Owner Cashflow'!AH64*$D$10</f>
        <v>0</v>
      </c>
      <c r="AI28" s="613">
        <f>'Land Owner Cashflow'!AI64*$D$10</f>
        <v>0</v>
      </c>
      <c r="AJ28" s="613">
        <f>'Land Owner Cashflow'!AJ64*$D$10</f>
        <v>0</v>
      </c>
      <c r="AK28" s="613">
        <f>'Land Owner Cashflow'!AK64*$D$10</f>
        <v>0</v>
      </c>
      <c r="AL28" s="613">
        <f>'Land Owner Cashflow'!AL64*$D$10</f>
        <v>0</v>
      </c>
      <c r="AM28" s="613">
        <f>'Land Owner Cashflow'!AM64*$D$10</f>
        <v>0</v>
      </c>
      <c r="AN28" s="613">
        <f>'Land Owner Cashflow'!AN64*$D$10</f>
        <v>0</v>
      </c>
      <c r="AO28" s="613">
        <f>'Land Owner Cashflow'!AO64*$D$10</f>
        <v>0</v>
      </c>
      <c r="AP28" s="613">
        <f>'Land Owner Cashflow'!AP64*$D$10</f>
        <v>0</v>
      </c>
      <c r="AQ28" s="613">
        <f>'Land Owner Cashflow'!AQ64*$D$10</f>
        <v>0</v>
      </c>
      <c r="AR28" s="613">
        <f>'Land Owner Cashflow'!AR64*$D$10</f>
        <v>0</v>
      </c>
      <c r="AS28" s="613">
        <f>'Land Owner Cashflow'!AS64*$D$10</f>
        <v>0</v>
      </c>
      <c r="AT28" s="613">
        <f>'Land Owner Cashflow'!AT64*$D$10</f>
        <v>0</v>
      </c>
      <c r="AU28" s="613">
        <f>'Land Owner Cashflow'!AU64*$D$10</f>
        <v>0</v>
      </c>
      <c r="AV28" s="613">
        <f>'Land Owner Cashflow'!AV64*$D$10</f>
        <v>0</v>
      </c>
      <c r="AW28" s="613">
        <f>'Land Owner Cashflow'!AW64*$D$10</f>
        <v>0</v>
      </c>
      <c r="AX28" s="613">
        <f>'Land Owner Cashflow'!AX64*$D$10</f>
        <v>0</v>
      </c>
      <c r="AY28" s="613">
        <f>'Land Owner Cashflow'!AY64*$D$10</f>
        <v>0</v>
      </c>
      <c r="AZ28" s="613">
        <f>'Land Owner Cashflow'!AZ64*$D$10</f>
        <v>0</v>
      </c>
      <c r="BA28" s="613">
        <f>'Land Owner Cashflow'!BA64*$D$10</f>
        <v>0</v>
      </c>
      <c r="BB28" s="613">
        <f>'Land Owner Cashflow'!BB64*$D$10</f>
        <v>0</v>
      </c>
      <c r="BC28" s="613">
        <f>'Land Owner Cashflow'!BC64*$D$10</f>
        <v>0</v>
      </c>
      <c r="BD28" s="613">
        <f>'Land Owner Cashflow'!BD64*$D$10</f>
        <v>0</v>
      </c>
      <c r="BE28" s="613">
        <f>'Land Owner Cashflow'!BE64*$D$10</f>
        <v>0</v>
      </c>
      <c r="BF28" s="613">
        <f>'Land Owner Cashflow'!BF64*$D$10</f>
        <v>0</v>
      </c>
      <c r="BG28" s="613">
        <f>'Land Owner Cashflow'!BG64*$D$10</f>
        <v>0</v>
      </c>
      <c r="BH28" s="613">
        <f>'Land Owner Cashflow'!BH64*$D$10</f>
        <v>0</v>
      </c>
      <c r="BI28" s="613">
        <f>'Land Owner Cashflow'!BI64*$D$10</f>
        <v>0</v>
      </c>
      <c r="BJ28" s="613">
        <f>'Land Owner Cashflow'!BJ64*$D$10</f>
        <v>0</v>
      </c>
      <c r="BK28" s="613">
        <f>'Land Owner Cashflow'!BK64*$D$10</f>
        <v>0</v>
      </c>
      <c r="BL28" s="613">
        <f>'Land Owner Cashflow'!BL64*$D$10</f>
        <v>0</v>
      </c>
      <c r="BM28" s="613">
        <f>'Land Owner Cashflow'!BM64*$D$10</f>
        <v>0</v>
      </c>
      <c r="BN28" s="613">
        <f>'Land Owner Cashflow'!BN64*$D$10</f>
        <v>0</v>
      </c>
      <c r="BO28" s="613">
        <f>'Land Owner Cashflow'!BO64*$D$10</f>
        <v>0</v>
      </c>
      <c r="BP28" s="613">
        <f>'Land Owner Cashflow'!BP64*$D$10</f>
        <v>0</v>
      </c>
      <c r="BQ28" s="613">
        <f>'Land Owner Cashflow'!BQ64*$D$10</f>
        <v>0</v>
      </c>
      <c r="BR28" s="613">
        <f>'Land Owner Cashflow'!BR64*$D$10</f>
        <v>0</v>
      </c>
      <c r="BS28" s="613">
        <f>'Land Owner Cashflow'!BS64*$D$10</f>
        <v>0</v>
      </c>
      <c r="BT28" s="613">
        <f>'Land Owner Cashflow'!BT64*$D$10</f>
        <v>0</v>
      </c>
      <c r="BU28" s="613">
        <f>'Land Owner Cashflow'!BU64*$D$10</f>
        <v>0</v>
      </c>
      <c r="BV28" s="613">
        <f>'Land Owner Cashflow'!BV64*$D$10</f>
        <v>0</v>
      </c>
      <c r="BW28" s="613">
        <f>'Land Owner Cashflow'!BW64*$D$10</f>
        <v>0</v>
      </c>
      <c r="BX28" s="613">
        <f>'Land Owner Cashflow'!BX64*$D$10</f>
        <v>0</v>
      </c>
      <c r="BY28" s="613">
        <f>'Land Owner Cashflow'!BY64*$D$10</f>
        <v>0</v>
      </c>
      <c r="BZ28" s="613">
        <f>'Land Owner Cashflow'!BZ64*$D$10</f>
        <v>0</v>
      </c>
      <c r="CA28" s="613">
        <f>'Land Owner Cashflow'!CA64*$D$10</f>
        <v>0</v>
      </c>
      <c r="CB28" s="613">
        <f>'Land Owner Cashflow'!CB64*$D$10</f>
        <v>0</v>
      </c>
      <c r="CC28" s="613">
        <f>'Land Owner Cashflow'!CC64*$D$10</f>
        <v>0</v>
      </c>
      <c r="CD28" s="613">
        <f>'Land Owner Cashflow'!CD64*$D$10</f>
        <v>0</v>
      </c>
      <c r="CE28" s="613">
        <f>'Land Owner Cashflow'!CE64*$D$10</f>
        <v>0</v>
      </c>
      <c r="CF28" s="613">
        <f>'Land Owner Cashflow'!CF64*$D$10</f>
        <v>0</v>
      </c>
      <c r="CG28" s="613">
        <f>'Land Owner Cashflow'!CG64*$D$10</f>
        <v>0</v>
      </c>
      <c r="CH28" s="613">
        <f>'Land Owner Cashflow'!CH64*$D$10</f>
        <v>0</v>
      </c>
      <c r="CI28" s="613">
        <f>'Land Owner Cashflow'!CI64*$D$10</f>
        <v>0</v>
      </c>
      <c r="CJ28" s="613">
        <f>'Land Owner Cashflow'!CJ64*$D$10</f>
        <v>0</v>
      </c>
      <c r="CK28" s="613">
        <f>'Land Owner Cashflow'!CK64*$D$10</f>
        <v>0</v>
      </c>
      <c r="CL28" s="613">
        <f>'Land Owner Cashflow'!CL64*$D$10</f>
        <v>0</v>
      </c>
      <c r="CM28" s="613">
        <f>'Land Owner Cashflow'!CM64*$D$10</f>
        <v>0</v>
      </c>
      <c r="CN28" s="613">
        <f>'Land Owner Cashflow'!CN64*$D$10</f>
        <v>0</v>
      </c>
      <c r="CO28" s="613">
        <f>'Land Owner Cashflow'!CO64*$D$10</f>
        <v>0</v>
      </c>
      <c r="CP28" s="613">
        <f>'Land Owner Cashflow'!CP64*$D$10</f>
        <v>0</v>
      </c>
      <c r="CQ28" s="613">
        <f>'Land Owner Cashflow'!CQ64*$D$10</f>
        <v>0</v>
      </c>
      <c r="CR28" s="613">
        <f>'Land Owner Cashflow'!CR64*$D$10</f>
        <v>0</v>
      </c>
      <c r="CS28" s="613">
        <f>'Land Owner Cashflow'!CS64*$D$10</f>
        <v>0</v>
      </c>
      <c r="CT28" s="613">
        <f>'Land Owner Cashflow'!CT64*$D$10</f>
        <v>0</v>
      </c>
      <c r="CU28" s="613">
        <f>'Land Owner Cashflow'!CU64*$D$10</f>
        <v>0</v>
      </c>
      <c r="CV28" s="613">
        <f>'Land Owner Cashflow'!CV64*$D$10</f>
        <v>0</v>
      </c>
      <c r="CW28" s="613">
        <f>'Land Owner Cashflow'!CW64*$D$10</f>
        <v>0</v>
      </c>
      <c r="CX28" s="613">
        <f>'Land Owner Cashflow'!CX64*$D$10</f>
        <v>0</v>
      </c>
      <c r="CY28" s="613">
        <f>'Land Owner Cashflow'!CY64*$D$10</f>
        <v>0</v>
      </c>
      <c r="CZ28" s="613">
        <f>'Land Owner Cashflow'!CZ64*$D$10</f>
        <v>0</v>
      </c>
    </row>
    <row r="29" spans="2:104" x14ac:dyDescent="0.3">
      <c r="B29" s="121" t="s">
        <v>585</v>
      </c>
      <c r="C29" s="125"/>
      <c r="D29" s="50">
        <f>SUM(F29:CZ29)</f>
        <v>0</v>
      </c>
      <c r="E29" s="7" t="s">
        <v>336</v>
      </c>
      <c r="F29" s="613">
        <f>_xlfn.XLOOKUP('Developer Cashflow'!F24, ConstructionDebt!$G$4:$FO$4, ConstructionDebt!$G$5:$FO$5)*$D$8</f>
        <v>0</v>
      </c>
      <c r="G29" s="613">
        <f>_xlfn.XLOOKUP('Developer Cashflow'!G24, ConstructionDebt!$G$4:$FO$4, ConstructionDebt!$G$5:$FO$5)*$D$8</f>
        <v>0</v>
      </c>
      <c r="H29" s="613">
        <f>_xlfn.XLOOKUP('Developer Cashflow'!H24, ConstructionDebt!$G$4:$FO$4, ConstructionDebt!$G$5:$FO$5)*$D$8</f>
        <v>0</v>
      </c>
      <c r="I29" s="613">
        <f>_xlfn.XLOOKUP('Developer Cashflow'!I24, ConstructionDebt!$G$4:$FO$4, ConstructionDebt!$G$5:$FO$5)*$D$8</f>
        <v>0</v>
      </c>
      <c r="J29" s="613">
        <f>_xlfn.XLOOKUP('Developer Cashflow'!J24, ConstructionDebt!$G$4:$FO$4, ConstructionDebt!$G$5:$FO$5)*$D$8</f>
        <v>0</v>
      </c>
      <c r="K29" s="613">
        <f>_xlfn.XLOOKUP('Developer Cashflow'!K24, ConstructionDebt!$G$4:$FO$4, ConstructionDebt!$G$5:$FO$5)*$D$8</f>
        <v>0</v>
      </c>
      <c r="L29" s="613">
        <f>_xlfn.XLOOKUP('Developer Cashflow'!L24, ConstructionDebt!$G$4:$FO$4, ConstructionDebt!$G$5:$FO$5)*$D$8</f>
        <v>0</v>
      </c>
      <c r="M29" s="613">
        <f>_xlfn.XLOOKUP('Developer Cashflow'!M24, ConstructionDebt!$G$4:$FO$4, ConstructionDebt!$G$5:$FO$5)*$D$8</f>
        <v>0</v>
      </c>
      <c r="N29" s="613">
        <f>_xlfn.XLOOKUP('Developer Cashflow'!N24, ConstructionDebt!$G$4:$FO$4, ConstructionDebt!$G$5:$FO$5)*$D$8</f>
        <v>0</v>
      </c>
      <c r="O29" s="613">
        <f>_xlfn.XLOOKUP('Developer Cashflow'!O24, ConstructionDebt!$G$4:$FO$4, ConstructionDebt!$G$5:$FO$5)*$D$8</f>
        <v>0</v>
      </c>
      <c r="P29" s="613">
        <f>_xlfn.XLOOKUP('Developer Cashflow'!P24, ConstructionDebt!$G$4:$FO$4, ConstructionDebt!$G$5:$FO$5)*$D$8</f>
        <v>0</v>
      </c>
      <c r="Q29" s="613">
        <f>_xlfn.XLOOKUP('Developer Cashflow'!Q24, ConstructionDebt!$G$4:$FO$4, ConstructionDebt!$G$5:$FO$5)*$D$8</f>
        <v>0</v>
      </c>
      <c r="R29" s="613">
        <f>_xlfn.XLOOKUP('Developer Cashflow'!R24, ConstructionDebt!$G$4:$FO$4, ConstructionDebt!$G$5:$FO$5)*$D$8</f>
        <v>0</v>
      </c>
      <c r="S29" s="613">
        <f>_xlfn.XLOOKUP('Developer Cashflow'!S24, ConstructionDebt!$G$4:$FO$4, ConstructionDebt!$G$5:$FO$5)*$D$8</f>
        <v>0</v>
      </c>
      <c r="T29" s="613">
        <f>_xlfn.XLOOKUP('Developer Cashflow'!T24, ConstructionDebt!$G$4:$FO$4, ConstructionDebt!$G$5:$FO$5)*$D$8</f>
        <v>0</v>
      </c>
      <c r="U29" s="613">
        <f>_xlfn.XLOOKUP('Developer Cashflow'!U24, ConstructionDebt!$G$4:$FO$4, ConstructionDebt!$G$5:$FO$5)*$D$8</f>
        <v>0</v>
      </c>
      <c r="V29" s="613">
        <f>_xlfn.XLOOKUP('Developer Cashflow'!V24, ConstructionDebt!$G$4:$FO$4, ConstructionDebt!$G$5:$FO$5)*$D$8</f>
        <v>0</v>
      </c>
      <c r="W29" s="613">
        <f>_xlfn.XLOOKUP('Developer Cashflow'!W24, ConstructionDebt!$G$4:$FO$4, ConstructionDebt!$G$5:$FO$5)*$D$8</f>
        <v>0</v>
      </c>
      <c r="X29" s="613">
        <f>_xlfn.XLOOKUP('Developer Cashflow'!X24, ConstructionDebt!$G$4:$FO$4, ConstructionDebt!$G$5:$FO$5)*$D$8</f>
        <v>0</v>
      </c>
      <c r="Y29" s="613">
        <f>_xlfn.XLOOKUP('Developer Cashflow'!Y24, ConstructionDebt!$G$4:$FO$4, ConstructionDebt!$G$5:$FO$5)*$D$8</f>
        <v>0</v>
      </c>
      <c r="Z29" s="613">
        <f>_xlfn.XLOOKUP('Developer Cashflow'!Z24, ConstructionDebt!$G$4:$FO$4, ConstructionDebt!$G$5:$FO$5)*$D$8</f>
        <v>0</v>
      </c>
      <c r="AA29" s="613">
        <f>_xlfn.XLOOKUP('Developer Cashflow'!AA24, ConstructionDebt!$G$4:$FO$4, ConstructionDebt!$G$5:$FO$5)*$D$8</f>
        <v>0</v>
      </c>
      <c r="AB29" s="613">
        <f>_xlfn.XLOOKUP('Developer Cashflow'!AB24, ConstructionDebt!$G$4:$FO$4, ConstructionDebt!$G$5:$FO$5)*$D$8</f>
        <v>0</v>
      </c>
      <c r="AC29" s="613">
        <f>_xlfn.XLOOKUP('Developer Cashflow'!AC24, ConstructionDebt!$G$4:$FO$4, ConstructionDebt!$G$5:$FO$5)*$D$8</f>
        <v>0</v>
      </c>
      <c r="AD29" s="613">
        <f>_xlfn.XLOOKUP('Developer Cashflow'!AD24, ConstructionDebt!$G$4:$FO$4, ConstructionDebt!$G$5:$FO$5)*$D$8</f>
        <v>0</v>
      </c>
      <c r="AE29" s="613">
        <f>_xlfn.XLOOKUP('Developer Cashflow'!AE24, ConstructionDebt!$G$4:$FO$4, ConstructionDebt!$G$5:$FO$5)*$D$8</f>
        <v>0</v>
      </c>
      <c r="AF29" s="613">
        <f>_xlfn.XLOOKUP('Developer Cashflow'!AF24, ConstructionDebt!$G$4:$FO$4, ConstructionDebt!$G$5:$FO$5)*$D$8</f>
        <v>0</v>
      </c>
      <c r="AG29" s="613">
        <f>_xlfn.XLOOKUP('Developer Cashflow'!AG24, ConstructionDebt!$G$4:$FO$4, ConstructionDebt!$G$5:$FO$5)*$D$8</f>
        <v>0</v>
      </c>
      <c r="AH29" s="613">
        <f>_xlfn.XLOOKUP('Developer Cashflow'!AH24, ConstructionDebt!$G$4:$FO$4, ConstructionDebt!$G$5:$FO$5)*$D$8</f>
        <v>0</v>
      </c>
      <c r="AI29" s="613">
        <f>_xlfn.XLOOKUP('Developer Cashflow'!AI24, ConstructionDebt!$G$4:$FO$4, ConstructionDebt!$G$5:$FO$5)*$D$8</f>
        <v>0</v>
      </c>
      <c r="AJ29" s="613">
        <f>_xlfn.XLOOKUP('Developer Cashflow'!AJ24, ConstructionDebt!$G$4:$FO$4, ConstructionDebt!$G$5:$FO$5)*$D$8</f>
        <v>0</v>
      </c>
      <c r="AK29" s="613">
        <f>_xlfn.XLOOKUP('Developer Cashflow'!AK24, ConstructionDebt!$G$4:$FO$4, ConstructionDebt!$G$5:$FO$5)*$D$8</f>
        <v>0</v>
      </c>
      <c r="AL29" s="613">
        <f>_xlfn.XLOOKUP('Developer Cashflow'!AL24, ConstructionDebt!$G$4:$FO$4, ConstructionDebt!$G$5:$FO$5)*$D$8</f>
        <v>0</v>
      </c>
      <c r="AM29" s="613">
        <f>_xlfn.XLOOKUP('Developer Cashflow'!AM24, ConstructionDebt!$G$4:$FO$4, ConstructionDebt!$G$5:$FO$5)*$D$8</f>
        <v>0</v>
      </c>
      <c r="AN29" s="613">
        <f>_xlfn.XLOOKUP('Developer Cashflow'!AN24, ConstructionDebt!$G$4:$FO$4, ConstructionDebt!$G$5:$FO$5)*$D$8</f>
        <v>0</v>
      </c>
      <c r="AO29" s="613">
        <f>_xlfn.XLOOKUP('Developer Cashflow'!AO24, ConstructionDebt!$G$4:$FO$4, ConstructionDebt!$G$5:$FO$5)*$D$8</f>
        <v>0</v>
      </c>
      <c r="AP29" s="613">
        <f>_xlfn.XLOOKUP('Developer Cashflow'!AP24, ConstructionDebt!$G$4:$FO$4, ConstructionDebt!$G$5:$FO$5)*$D$8</f>
        <v>0</v>
      </c>
      <c r="AQ29" s="613">
        <f>_xlfn.XLOOKUP('Developer Cashflow'!AQ24, ConstructionDebt!$G$4:$FO$4, ConstructionDebt!$G$5:$FO$5)*$D$8</f>
        <v>0</v>
      </c>
      <c r="AR29" s="613">
        <f>_xlfn.XLOOKUP('Developer Cashflow'!AR24, ConstructionDebt!$G$4:$FO$4, ConstructionDebt!$G$5:$FO$5)*$D$8</f>
        <v>0</v>
      </c>
      <c r="AS29" s="613">
        <f>_xlfn.XLOOKUP('Developer Cashflow'!AS24, ConstructionDebt!$G$4:$FO$4, ConstructionDebt!$G$5:$FO$5)*$D$8</f>
        <v>0</v>
      </c>
      <c r="AT29" s="613">
        <f>_xlfn.XLOOKUP('Developer Cashflow'!AT24, ConstructionDebt!$G$4:$FO$4, ConstructionDebt!$G$5:$FO$5)*$D$8</f>
        <v>0</v>
      </c>
      <c r="AU29" s="613">
        <f>_xlfn.XLOOKUP('Developer Cashflow'!AU24, ConstructionDebt!$G$4:$FO$4, ConstructionDebt!$G$5:$FO$5)*$D$8</f>
        <v>0</v>
      </c>
      <c r="AV29" s="613">
        <f>_xlfn.XLOOKUP('Developer Cashflow'!AV24, ConstructionDebt!$G$4:$FO$4, ConstructionDebt!$G$5:$FO$5)*$D$8</f>
        <v>0</v>
      </c>
      <c r="AW29" s="613">
        <f>_xlfn.XLOOKUP('Developer Cashflow'!AW24, ConstructionDebt!$G$4:$FO$4, ConstructionDebt!$G$5:$FO$5)*$D$8</f>
        <v>0</v>
      </c>
      <c r="AX29" s="613">
        <f>_xlfn.XLOOKUP('Developer Cashflow'!AX24, ConstructionDebt!$G$4:$FO$4, ConstructionDebt!$G$5:$FO$5)*$D$8</f>
        <v>0</v>
      </c>
      <c r="AY29" s="613">
        <f>_xlfn.XLOOKUP('Developer Cashflow'!AY24, ConstructionDebt!$G$4:$FO$4, ConstructionDebt!$G$5:$FO$5)*$D$8</f>
        <v>0</v>
      </c>
      <c r="AZ29" s="613">
        <f>_xlfn.XLOOKUP('Developer Cashflow'!AZ24, ConstructionDebt!$G$4:$FO$4, ConstructionDebt!$G$5:$FO$5)*$D$8</f>
        <v>0</v>
      </c>
      <c r="BA29" s="613">
        <f>_xlfn.XLOOKUP('Developer Cashflow'!BA24, ConstructionDebt!$G$4:$FO$4, ConstructionDebt!$G$5:$FO$5)*$D$8</f>
        <v>0</v>
      </c>
      <c r="BB29" s="613">
        <f>_xlfn.XLOOKUP('Developer Cashflow'!BB24, ConstructionDebt!$G$4:$FO$4, ConstructionDebt!$G$5:$FO$5)*$D$8</f>
        <v>0</v>
      </c>
      <c r="BC29" s="613">
        <f>_xlfn.XLOOKUP('Developer Cashflow'!BC24, ConstructionDebt!$G$4:$FO$4, ConstructionDebt!$G$5:$FO$5)*$D$8</f>
        <v>0</v>
      </c>
      <c r="BD29" s="613">
        <f>_xlfn.XLOOKUP('Developer Cashflow'!BD24, ConstructionDebt!$G$4:$FO$4, ConstructionDebt!$G$5:$FO$5)*$D$8</f>
        <v>0</v>
      </c>
      <c r="BE29" s="613">
        <f>_xlfn.XLOOKUP('Developer Cashflow'!BE24, ConstructionDebt!$G$4:$FO$4, ConstructionDebt!$G$5:$FO$5)*$D$8</f>
        <v>0</v>
      </c>
      <c r="BF29" s="613">
        <f>_xlfn.XLOOKUP('Developer Cashflow'!BF24, ConstructionDebt!$G$4:$FO$4, ConstructionDebt!$G$5:$FO$5)*$D$8</f>
        <v>0</v>
      </c>
      <c r="BG29" s="613">
        <f>_xlfn.XLOOKUP('Developer Cashflow'!BG24, ConstructionDebt!$G$4:$FO$4, ConstructionDebt!$G$5:$FO$5)*$D$8</f>
        <v>0</v>
      </c>
      <c r="BH29" s="613">
        <f>_xlfn.XLOOKUP('Developer Cashflow'!BH24, ConstructionDebt!$G$4:$FO$4, ConstructionDebt!$G$5:$FO$5)*$D$8</f>
        <v>0</v>
      </c>
      <c r="BI29" s="613">
        <f>_xlfn.XLOOKUP('Developer Cashflow'!BI24, ConstructionDebt!$G$4:$FO$4, ConstructionDebt!$G$5:$FO$5)*$D$8</f>
        <v>0</v>
      </c>
      <c r="BJ29" s="613">
        <f>_xlfn.XLOOKUP('Developer Cashflow'!BJ24, ConstructionDebt!$G$4:$FO$4, ConstructionDebt!$G$5:$FO$5)*$D$8</f>
        <v>0</v>
      </c>
      <c r="BK29" s="613">
        <f>_xlfn.XLOOKUP('Developer Cashflow'!BK24, ConstructionDebt!$G$4:$FO$4, ConstructionDebt!$G$5:$FO$5)*$D$8</f>
        <v>0</v>
      </c>
      <c r="BL29" s="613">
        <f>_xlfn.XLOOKUP('Developer Cashflow'!BL24, ConstructionDebt!$G$4:$FO$4, ConstructionDebt!$G$5:$FO$5)*$D$8</f>
        <v>0</v>
      </c>
      <c r="BM29" s="613">
        <f>_xlfn.XLOOKUP('Developer Cashflow'!BM24, ConstructionDebt!$G$4:$FO$4, ConstructionDebt!$G$5:$FO$5)*$D$8</f>
        <v>0</v>
      </c>
      <c r="BN29" s="613">
        <f>_xlfn.XLOOKUP('Developer Cashflow'!BN24, ConstructionDebt!$G$4:$FO$4, ConstructionDebt!$G$5:$FO$5)*$D$8</f>
        <v>0</v>
      </c>
      <c r="BO29" s="613">
        <f>_xlfn.XLOOKUP('Developer Cashflow'!BO24, ConstructionDebt!$G$4:$FO$4, ConstructionDebt!$G$5:$FO$5)*$D$8</f>
        <v>0</v>
      </c>
      <c r="BP29" s="613">
        <f>_xlfn.XLOOKUP('Developer Cashflow'!BP24, ConstructionDebt!$G$4:$FO$4, ConstructionDebt!$G$5:$FO$5)*$D$8</f>
        <v>0</v>
      </c>
      <c r="BQ29" s="613">
        <f>_xlfn.XLOOKUP('Developer Cashflow'!BQ24, ConstructionDebt!$G$4:$FO$4, ConstructionDebt!$G$5:$FO$5)*$D$8</f>
        <v>0</v>
      </c>
      <c r="BR29" s="613">
        <f>_xlfn.XLOOKUP('Developer Cashflow'!BR24, ConstructionDebt!$G$4:$FO$4, ConstructionDebt!$G$5:$FO$5)*$D$8</f>
        <v>0</v>
      </c>
      <c r="BS29" s="613">
        <f>_xlfn.XLOOKUP('Developer Cashflow'!BS24, ConstructionDebt!$G$4:$FO$4, ConstructionDebt!$G$5:$FO$5)*$D$8</f>
        <v>0</v>
      </c>
      <c r="BT29" s="613">
        <f>_xlfn.XLOOKUP('Developer Cashflow'!BT24, ConstructionDebt!$G$4:$FO$4, ConstructionDebt!$G$5:$FO$5)*$D$8</f>
        <v>0</v>
      </c>
      <c r="BU29" s="613">
        <f>_xlfn.XLOOKUP('Developer Cashflow'!BU24, ConstructionDebt!$G$4:$FO$4, ConstructionDebt!$G$5:$FO$5)*$D$8</f>
        <v>0</v>
      </c>
      <c r="BV29" s="613">
        <f>_xlfn.XLOOKUP('Developer Cashflow'!BV24, ConstructionDebt!$G$4:$FO$4, ConstructionDebt!$G$5:$FO$5)*$D$8</f>
        <v>0</v>
      </c>
      <c r="BW29" s="613">
        <f>_xlfn.XLOOKUP('Developer Cashflow'!BW24, ConstructionDebt!$G$4:$FO$4, ConstructionDebt!$G$5:$FO$5)*$D$8</f>
        <v>0</v>
      </c>
      <c r="BX29" s="613">
        <f>_xlfn.XLOOKUP('Developer Cashflow'!BX24, ConstructionDebt!$G$4:$FO$4, ConstructionDebt!$G$5:$FO$5)*$D$8</f>
        <v>0</v>
      </c>
      <c r="BY29" s="613">
        <f>_xlfn.XLOOKUP('Developer Cashflow'!BY24, ConstructionDebt!$G$4:$FO$4, ConstructionDebt!$G$5:$FO$5)*$D$8</f>
        <v>0</v>
      </c>
      <c r="BZ29" s="613">
        <f>_xlfn.XLOOKUP('Developer Cashflow'!BZ24, ConstructionDebt!$G$4:$FO$4, ConstructionDebt!$G$5:$FO$5)*$D$8</f>
        <v>0</v>
      </c>
      <c r="CA29" s="613">
        <f>_xlfn.XLOOKUP('Developer Cashflow'!CA24, ConstructionDebt!$G$4:$FO$4, ConstructionDebt!$G$5:$FO$5)*$D$8</f>
        <v>0</v>
      </c>
      <c r="CB29" s="613">
        <f>_xlfn.XLOOKUP('Developer Cashflow'!CB24, ConstructionDebt!$G$4:$FO$4, ConstructionDebt!$G$5:$FO$5)*$D$8</f>
        <v>0</v>
      </c>
      <c r="CC29" s="613">
        <f>_xlfn.XLOOKUP('Developer Cashflow'!CC24, ConstructionDebt!$G$4:$FO$4, ConstructionDebt!$G$5:$FO$5)*$D$8</f>
        <v>0</v>
      </c>
      <c r="CD29" s="613">
        <f>_xlfn.XLOOKUP('Developer Cashflow'!CD24, ConstructionDebt!$G$4:$FO$4, ConstructionDebt!$G$5:$FO$5)*$D$8</f>
        <v>0</v>
      </c>
      <c r="CE29" s="613">
        <f>_xlfn.XLOOKUP('Developer Cashflow'!CE24, ConstructionDebt!$G$4:$FO$4, ConstructionDebt!$G$5:$FO$5)*$D$8</f>
        <v>0</v>
      </c>
      <c r="CF29" s="613">
        <f>_xlfn.XLOOKUP('Developer Cashflow'!CF24, ConstructionDebt!$G$4:$FO$4, ConstructionDebt!$G$5:$FO$5)*$D$8</f>
        <v>0</v>
      </c>
      <c r="CG29" s="613">
        <f>_xlfn.XLOOKUP('Developer Cashflow'!CG24, ConstructionDebt!$G$4:$FO$4, ConstructionDebt!$G$5:$FO$5)*$D$8</f>
        <v>0</v>
      </c>
      <c r="CH29" s="613">
        <f>_xlfn.XLOOKUP('Developer Cashflow'!CH24, ConstructionDebt!$G$4:$FO$4, ConstructionDebt!$G$5:$FO$5)*$D$8</f>
        <v>0</v>
      </c>
      <c r="CI29" s="613">
        <f>_xlfn.XLOOKUP('Developer Cashflow'!CI24, ConstructionDebt!$G$4:$FO$4, ConstructionDebt!$G$5:$FO$5)*$D$8</f>
        <v>0</v>
      </c>
      <c r="CJ29" s="613">
        <f>_xlfn.XLOOKUP('Developer Cashflow'!CJ24, ConstructionDebt!$G$4:$FO$4, ConstructionDebt!$G$5:$FO$5)*$D$8</f>
        <v>0</v>
      </c>
      <c r="CK29" s="613">
        <f>_xlfn.XLOOKUP('Developer Cashflow'!CK24, ConstructionDebt!$G$4:$FO$4, ConstructionDebt!$G$5:$FO$5)*$D$8</f>
        <v>0</v>
      </c>
      <c r="CL29" s="613">
        <f>_xlfn.XLOOKUP('Developer Cashflow'!CL24, ConstructionDebt!$G$4:$FO$4, ConstructionDebt!$G$5:$FO$5)*$D$8</f>
        <v>0</v>
      </c>
      <c r="CM29" s="613">
        <f>_xlfn.XLOOKUP('Developer Cashflow'!CM24, ConstructionDebt!$G$4:$FO$4, ConstructionDebt!$G$5:$FO$5)*$D$8</f>
        <v>0</v>
      </c>
      <c r="CN29" s="613">
        <f>_xlfn.XLOOKUP('Developer Cashflow'!CN24, ConstructionDebt!$G$4:$FO$4, ConstructionDebt!$G$5:$FO$5)*$D$8</f>
        <v>0</v>
      </c>
      <c r="CO29" s="613">
        <f>_xlfn.XLOOKUP('Developer Cashflow'!CO24, ConstructionDebt!$G$4:$FO$4, ConstructionDebt!$G$5:$FO$5)*$D$8</f>
        <v>0</v>
      </c>
      <c r="CP29" s="613">
        <f>_xlfn.XLOOKUP('Developer Cashflow'!CP24, ConstructionDebt!$G$4:$FO$4, ConstructionDebt!$G$5:$FO$5)*$D$8</f>
        <v>0</v>
      </c>
      <c r="CQ29" s="613">
        <f>_xlfn.XLOOKUP('Developer Cashflow'!CQ24, ConstructionDebt!$G$4:$FO$4, ConstructionDebt!$G$5:$FO$5)*$D$8</f>
        <v>0</v>
      </c>
      <c r="CR29" s="613">
        <f>_xlfn.XLOOKUP('Developer Cashflow'!CR24, ConstructionDebt!$G$4:$FO$4, ConstructionDebt!$G$5:$FO$5)*$D$8</f>
        <v>0</v>
      </c>
      <c r="CS29" s="613">
        <f>_xlfn.XLOOKUP('Developer Cashflow'!CS24, ConstructionDebt!$G$4:$FO$4, ConstructionDebt!$G$5:$FO$5)*$D$8</f>
        <v>0</v>
      </c>
      <c r="CT29" s="613">
        <f>_xlfn.XLOOKUP('Developer Cashflow'!CT24, ConstructionDebt!$G$4:$FO$4, ConstructionDebt!$G$5:$FO$5)*$D$8</f>
        <v>0</v>
      </c>
      <c r="CU29" s="613">
        <f>_xlfn.XLOOKUP('Developer Cashflow'!CU24, ConstructionDebt!$G$4:$FO$4, ConstructionDebt!$G$5:$FO$5)*$D$8</f>
        <v>0</v>
      </c>
      <c r="CV29" s="613">
        <f>_xlfn.XLOOKUP('Developer Cashflow'!CV24, ConstructionDebt!$G$4:$FO$4, ConstructionDebt!$G$5:$FO$5)*$D$8</f>
        <v>0</v>
      </c>
      <c r="CW29" s="613">
        <f>_xlfn.XLOOKUP('Developer Cashflow'!CW24, ConstructionDebt!$G$4:$FO$4, ConstructionDebt!$G$5:$FO$5)*$D$8</f>
        <v>0</v>
      </c>
      <c r="CX29" s="613">
        <f>_xlfn.XLOOKUP('Developer Cashflow'!CX24, ConstructionDebt!$G$4:$FO$4, ConstructionDebt!$G$5:$FO$5)*$D$8</f>
        <v>0</v>
      </c>
      <c r="CY29" s="613">
        <f>_xlfn.XLOOKUP('Developer Cashflow'!CY24, ConstructionDebt!$G$4:$FO$4, ConstructionDebt!$G$5:$FO$5)*$D$8</f>
        <v>0</v>
      </c>
      <c r="CZ29" s="613">
        <f>_xlfn.XLOOKUP('Developer Cashflow'!CZ24, ConstructionDebt!$G$4:$FO$4, ConstructionDebt!$G$5:$FO$5)*$D$8</f>
        <v>0</v>
      </c>
    </row>
    <row r="30" spans="2:104" ht="15.6" customHeight="1" x14ac:dyDescent="0.3">
      <c r="B30" s="558" t="s">
        <v>350</v>
      </c>
      <c r="C30" s="572"/>
      <c r="D30" s="583">
        <f>SUM(F30:CZ30)</f>
        <v>0</v>
      </c>
      <c r="F30" s="45">
        <f>SUM(F26:F29)</f>
        <v>0</v>
      </c>
      <c r="G30" s="45">
        <f t="shared" ref="G30:BR30" si="0">SUM(G26:G29)</f>
        <v>0</v>
      </c>
      <c r="H30" s="45">
        <f t="shared" si="0"/>
        <v>0</v>
      </c>
      <c r="I30" s="45">
        <f t="shared" si="0"/>
        <v>0</v>
      </c>
      <c r="J30" s="45">
        <f t="shared" si="0"/>
        <v>0</v>
      </c>
      <c r="K30" s="45">
        <f t="shared" si="0"/>
        <v>0</v>
      </c>
      <c r="L30" s="45">
        <f t="shared" si="0"/>
        <v>0</v>
      </c>
      <c r="M30" s="45">
        <f t="shared" si="0"/>
        <v>0</v>
      </c>
      <c r="N30" s="45">
        <f t="shared" si="0"/>
        <v>0</v>
      </c>
      <c r="O30" s="45">
        <f t="shared" si="0"/>
        <v>0</v>
      </c>
      <c r="P30" s="45">
        <f t="shared" si="0"/>
        <v>0</v>
      </c>
      <c r="Q30" s="45">
        <f>SUM(Q26:Q29)</f>
        <v>0</v>
      </c>
      <c r="R30" s="45">
        <f t="shared" si="0"/>
        <v>0</v>
      </c>
      <c r="S30" s="45">
        <f t="shared" si="0"/>
        <v>0</v>
      </c>
      <c r="T30" s="45">
        <f t="shared" si="0"/>
        <v>0</v>
      </c>
      <c r="U30" s="45">
        <f t="shared" si="0"/>
        <v>0</v>
      </c>
      <c r="V30" s="45">
        <f t="shared" si="0"/>
        <v>0</v>
      </c>
      <c r="W30" s="45">
        <f t="shared" si="0"/>
        <v>0</v>
      </c>
      <c r="X30" s="45">
        <f t="shared" si="0"/>
        <v>0</v>
      </c>
      <c r="Y30" s="45">
        <f t="shared" si="0"/>
        <v>0</v>
      </c>
      <c r="Z30" s="45">
        <f t="shared" si="0"/>
        <v>0</v>
      </c>
      <c r="AA30" s="45">
        <f t="shared" si="0"/>
        <v>0</v>
      </c>
      <c r="AB30" s="45">
        <f t="shared" si="0"/>
        <v>0</v>
      </c>
      <c r="AC30" s="45">
        <f t="shared" si="0"/>
        <v>0</v>
      </c>
      <c r="AD30" s="45">
        <f t="shared" si="0"/>
        <v>0</v>
      </c>
      <c r="AE30" s="45">
        <f t="shared" si="0"/>
        <v>0</v>
      </c>
      <c r="AF30" s="45">
        <f t="shared" si="0"/>
        <v>0</v>
      </c>
      <c r="AG30" s="45">
        <f t="shared" si="0"/>
        <v>0</v>
      </c>
      <c r="AH30" s="45">
        <f t="shared" si="0"/>
        <v>0</v>
      </c>
      <c r="AI30" s="45">
        <f t="shared" si="0"/>
        <v>0</v>
      </c>
      <c r="AJ30" s="45">
        <f t="shared" si="0"/>
        <v>0</v>
      </c>
      <c r="AK30" s="45">
        <f t="shared" si="0"/>
        <v>0</v>
      </c>
      <c r="AL30" s="45">
        <f t="shared" si="0"/>
        <v>0</v>
      </c>
      <c r="AM30" s="45">
        <f t="shared" si="0"/>
        <v>0</v>
      </c>
      <c r="AN30" s="45">
        <f t="shared" si="0"/>
        <v>0</v>
      </c>
      <c r="AO30" s="45">
        <f t="shared" si="0"/>
        <v>0</v>
      </c>
      <c r="AP30" s="45">
        <f t="shared" si="0"/>
        <v>0</v>
      </c>
      <c r="AQ30" s="45">
        <f t="shared" si="0"/>
        <v>0</v>
      </c>
      <c r="AR30" s="45">
        <f t="shared" si="0"/>
        <v>0</v>
      </c>
      <c r="AS30" s="45">
        <f t="shared" si="0"/>
        <v>0</v>
      </c>
      <c r="AT30" s="45">
        <f t="shared" si="0"/>
        <v>0</v>
      </c>
      <c r="AU30" s="45">
        <f t="shared" si="0"/>
        <v>0</v>
      </c>
      <c r="AV30" s="45">
        <f t="shared" si="0"/>
        <v>0</v>
      </c>
      <c r="AW30" s="45">
        <f t="shared" si="0"/>
        <v>0</v>
      </c>
      <c r="AX30" s="45">
        <f t="shared" si="0"/>
        <v>0</v>
      </c>
      <c r="AY30" s="45">
        <f t="shared" si="0"/>
        <v>0</v>
      </c>
      <c r="AZ30" s="45">
        <f t="shared" si="0"/>
        <v>0</v>
      </c>
      <c r="BA30" s="45">
        <f t="shared" si="0"/>
        <v>0</v>
      </c>
      <c r="BB30" s="45">
        <f t="shared" si="0"/>
        <v>0</v>
      </c>
      <c r="BC30" s="45">
        <f t="shared" si="0"/>
        <v>0</v>
      </c>
      <c r="BD30" s="45">
        <f t="shared" si="0"/>
        <v>0</v>
      </c>
      <c r="BE30" s="45">
        <f t="shared" si="0"/>
        <v>0</v>
      </c>
      <c r="BF30" s="45">
        <f t="shared" si="0"/>
        <v>0</v>
      </c>
      <c r="BG30" s="45">
        <f t="shared" si="0"/>
        <v>0</v>
      </c>
      <c r="BH30" s="45">
        <f t="shared" si="0"/>
        <v>0</v>
      </c>
      <c r="BI30" s="45">
        <f t="shared" si="0"/>
        <v>0</v>
      </c>
      <c r="BJ30" s="45">
        <f t="shared" si="0"/>
        <v>0</v>
      </c>
      <c r="BK30" s="45">
        <f t="shared" si="0"/>
        <v>0</v>
      </c>
      <c r="BL30" s="45">
        <f t="shared" si="0"/>
        <v>0</v>
      </c>
      <c r="BM30" s="45">
        <f t="shared" si="0"/>
        <v>0</v>
      </c>
      <c r="BN30" s="45">
        <f t="shared" si="0"/>
        <v>0</v>
      </c>
      <c r="BO30" s="45">
        <f t="shared" si="0"/>
        <v>0</v>
      </c>
      <c r="BP30" s="45">
        <f t="shared" si="0"/>
        <v>0</v>
      </c>
      <c r="BQ30" s="45">
        <f t="shared" si="0"/>
        <v>0</v>
      </c>
      <c r="BR30" s="45">
        <f t="shared" si="0"/>
        <v>0</v>
      </c>
      <c r="BS30" s="45">
        <f t="shared" ref="BS30:CZ30" si="1">SUM(BS26:BS29)</f>
        <v>0</v>
      </c>
      <c r="BT30" s="45">
        <f t="shared" si="1"/>
        <v>0</v>
      </c>
      <c r="BU30" s="45">
        <f t="shared" si="1"/>
        <v>0</v>
      </c>
      <c r="BV30" s="45">
        <f t="shared" si="1"/>
        <v>0</v>
      </c>
      <c r="BW30" s="45">
        <f t="shared" si="1"/>
        <v>0</v>
      </c>
      <c r="BX30" s="45">
        <f t="shared" si="1"/>
        <v>0</v>
      </c>
      <c r="BY30" s="45">
        <f t="shared" si="1"/>
        <v>0</v>
      </c>
      <c r="BZ30" s="45">
        <f t="shared" si="1"/>
        <v>0</v>
      </c>
      <c r="CA30" s="45">
        <f t="shared" si="1"/>
        <v>0</v>
      </c>
      <c r="CB30" s="45">
        <f t="shared" si="1"/>
        <v>0</v>
      </c>
      <c r="CC30" s="45">
        <f t="shared" si="1"/>
        <v>0</v>
      </c>
      <c r="CD30" s="45">
        <f t="shared" si="1"/>
        <v>0</v>
      </c>
      <c r="CE30" s="45">
        <f t="shared" si="1"/>
        <v>0</v>
      </c>
      <c r="CF30" s="45">
        <f t="shared" si="1"/>
        <v>0</v>
      </c>
      <c r="CG30" s="45">
        <f t="shared" si="1"/>
        <v>0</v>
      </c>
      <c r="CH30" s="45">
        <f t="shared" si="1"/>
        <v>0</v>
      </c>
      <c r="CI30" s="45">
        <f t="shared" si="1"/>
        <v>0</v>
      </c>
      <c r="CJ30" s="45">
        <f t="shared" si="1"/>
        <v>0</v>
      </c>
      <c r="CK30" s="45">
        <f t="shared" si="1"/>
        <v>0</v>
      </c>
      <c r="CL30" s="45">
        <f t="shared" si="1"/>
        <v>0</v>
      </c>
      <c r="CM30" s="45">
        <f t="shared" si="1"/>
        <v>0</v>
      </c>
      <c r="CN30" s="45">
        <f t="shared" si="1"/>
        <v>0</v>
      </c>
      <c r="CO30" s="45">
        <f t="shared" si="1"/>
        <v>0</v>
      </c>
      <c r="CP30" s="45">
        <f t="shared" si="1"/>
        <v>0</v>
      </c>
      <c r="CQ30" s="45">
        <f t="shared" si="1"/>
        <v>0</v>
      </c>
      <c r="CR30" s="45">
        <f t="shared" si="1"/>
        <v>0</v>
      </c>
      <c r="CS30" s="45">
        <f t="shared" si="1"/>
        <v>0</v>
      </c>
      <c r="CT30" s="45">
        <f t="shared" si="1"/>
        <v>0</v>
      </c>
      <c r="CU30" s="45">
        <f t="shared" si="1"/>
        <v>0</v>
      </c>
      <c r="CV30" s="45">
        <f t="shared" si="1"/>
        <v>0</v>
      </c>
      <c r="CW30" s="45">
        <f t="shared" si="1"/>
        <v>0</v>
      </c>
      <c r="CX30" s="45">
        <f t="shared" si="1"/>
        <v>0</v>
      </c>
      <c r="CY30" s="45">
        <f t="shared" si="1"/>
        <v>0</v>
      </c>
      <c r="CZ30" s="45">
        <f t="shared" si="1"/>
        <v>0</v>
      </c>
    </row>
    <row r="31" spans="2:104" x14ac:dyDescent="0.3">
      <c r="B31" s="560" t="s">
        <v>421</v>
      </c>
      <c r="C31" s="401"/>
      <c r="D31" s="521"/>
      <c r="F31" s="50"/>
      <c r="G31" s="50"/>
      <c r="H31" s="50"/>
      <c r="I31" s="50"/>
      <c r="J31" s="50"/>
      <c r="K31" s="50"/>
      <c r="L31" s="50"/>
      <c r="M31" s="50"/>
      <c r="N31" s="50"/>
      <c r="CZ31" s="557"/>
    </row>
    <row r="32" spans="2:104" x14ac:dyDescent="0.3">
      <c r="B32" s="38" t="s">
        <v>420</v>
      </c>
      <c r="D32" s="50">
        <f>SUM(F32:CZ32)</f>
        <v>0</v>
      </c>
      <c r="F32" s="50">
        <f>('Land Owner Cashflow'!F64)*$D$8</f>
        <v>0</v>
      </c>
      <c r="G32" s="50">
        <f>('Land Owner Cashflow'!G64)*$D$8</f>
        <v>0</v>
      </c>
      <c r="H32" s="50">
        <f>('Land Owner Cashflow'!H64)*$D$8</f>
        <v>0</v>
      </c>
      <c r="I32" s="50">
        <f>('Land Owner Cashflow'!I64)*$D$8</f>
        <v>0</v>
      </c>
      <c r="J32" s="50">
        <f>('Land Owner Cashflow'!J64)*$D$8</f>
        <v>0</v>
      </c>
      <c r="K32" s="50">
        <f>('Land Owner Cashflow'!K64)*$D$8</f>
        <v>0</v>
      </c>
      <c r="L32" s="50">
        <f>('Land Owner Cashflow'!L64)*$D$8</f>
        <v>0</v>
      </c>
      <c r="M32" s="50">
        <f>('Land Owner Cashflow'!M64)*$D$8</f>
        <v>0</v>
      </c>
      <c r="N32" s="50">
        <f>('Land Owner Cashflow'!N64)*$D$8</f>
        <v>0</v>
      </c>
      <c r="O32" s="50">
        <f>('Land Owner Cashflow'!O64)*$D$8</f>
        <v>0</v>
      </c>
      <c r="P32" s="50">
        <f>('Land Owner Cashflow'!P64)*$D$8</f>
        <v>0</v>
      </c>
      <c r="Q32" s="50">
        <f>('Land Owner Cashflow'!Q64)*$D$8</f>
        <v>0</v>
      </c>
      <c r="R32" s="50">
        <f>('Land Owner Cashflow'!R64)*$D$8</f>
        <v>0</v>
      </c>
      <c r="S32" s="50">
        <f>('Land Owner Cashflow'!S64)*$D$8</f>
        <v>0</v>
      </c>
      <c r="T32" s="50">
        <f>('Land Owner Cashflow'!T64)*$D$8</f>
        <v>0</v>
      </c>
      <c r="U32" s="50">
        <f>('Land Owner Cashflow'!U64)*$D$8</f>
        <v>0</v>
      </c>
      <c r="V32" s="50">
        <f>('Land Owner Cashflow'!V64)*$D$8</f>
        <v>0</v>
      </c>
      <c r="W32" s="50">
        <f>('Land Owner Cashflow'!W64)*$D$8</f>
        <v>0</v>
      </c>
      <c r="X32" s="50">
        <f>('Land Owner Cashflow'!X64)*$D$8</f>
        <v>0</v>
      </c>
      <c r="Y32" s="50">
        <f>('Land Owner Cashflow'!Y64)*$D$8</f>
        <v>0</v>
      </c>
      <c r="Z32" s="50">
        <f>('Land Owner Cashflow'!Z64)*$D$8</f>
        <v>0</v>
      </c>
      <c r="AA32" s="50">
        <f>('Land Owner Cashflow'!AA64)*$D$8</f>
        <v>0</v>
      </c>
      <c r="AB32" s="50">
        <f>('Land Owner Cashflow'!AB64)*$D$8</f>
        <v>0</v>
      </c>
      <c r="AC32" s="50">
        <f>('Land Owner Cashflow'!AC64)*$D$8</f>
        <v>0</v>
      </c>
      <c r="AD32" s="50">
        <f>('Land Owner Cashflow'!AD64)*$D$8</f>
        <v>0</v>
      </c>
      <c r="AE32" s="50">
        <f>('Land Owner Cashflow'!AE64)*$D$8</f>
        <v>0</v>
      </c>
      <c r="AF32" s="50">
        <f>('Land Owner Cashflow'!AF64)*$D$8</f>
        <v>0</v>
      </c>
      <c r="AG32" s="50">
        <f>('Land Owner Cashflow'!AG64)*$D$8</f>
        <v>0</v>
      </c>
      <c r="AH32" s="50">
        <f>('Land Owner Cashflow'!AH64)*$D$8</f>
        <v>0</v>
      </c>
      <c r="AI32" s="50">
        <f>('Land Owner Cashflow'!AI64)*$D$8</f>
        <v>0</v>
      </c>
      <c r="AJ32" s="50">
        <f>('Land Owner Cashflow'!AJ64)*$D$8</f>
        <v>0</v>
      </c>
      <c r="AK32" s="50">
        <f>('Land Owner Cashflow'!AK64)*$D$8</f>
        <v>0</v>
      </c>
      <c r="AL32" s="50">
        <f>('Land Owner Cashflow'!AL64)*$D$8</f>
        <v>0</v>
      </c>
      <c r="AM32" s="50">
        <f>('Land Owner Cashflow'!AM64)*$D$8</f>
        <v>0</v>
      </c>
      <c r="AN32" s="50">
        <f>('Land Owner Cashflow'!AN64)*$D$8</f>
        <v>0</v>
      </c>
      <c r="AO32" s="50">
        <f>('Land Owner Cashflow'!AO64)*$D$8</f>
        <v>0</v>
      </c>
      <c r="AP32" s="50">
        <f>('Land Owner Cashflow'!AP64)*$D$8</f>
        <v>0</v>
      </c>
      <c r="AQ32" s="50">
        <f>('Land Owner Cashflow'!AQ64)*$D$8</f>
        <v>0</v>
      </c>
      <c r="AR32" s="50">
        <f>('Land Owner Cashflow'!AR64)*$D$8</f>
        <v>0</v>
      </c>
      <c r="AS32" s="50">
        <f>('Land Owner Cashflow'!AS64)*$D$8</f>
        <v>0</v>
      </c>
      <c r="AT32" s="50">
        <f>('Land Owner Cashflow'!AT64)*$D$8</f>
        <v>0</v>
      </c>
      <c r="AU32" s="50">
        <f>('Land Owner Cashflow'!AU64)*$D$8</f>
        <v>0</v>
      </c>
      <c r="AV32" s="50">
        <f>('Land Owner Cashflow'!AV64)*$D$8</f>
        <v>0</v>
      </c>
      <c r="AW32" s="50">
        <f>('Land Owner Cashflow'!AW64)*$D$8</f>
        <v>0</v>
      </c>
      <c r="AX32" s="50">
        <f>('Land Owner Cashflow'!AX64)*$D$8</f>
        <v>0</v>
      </c>
      <c r="AY32" s="50">
        <f>('Land Owner Cashflow'!AY64)*$D$8</f>
        <v>0</v>
      </c>
      <c r="AZ32" s="50">
        <f>('Land Owner Cashflow'!AZ64)*$D$8</f>
        <v>0</v>
      </c>
      <c r="BA32" s="50">
        <f>('Land Owner Cashflow'!BA64)*$D$8</f>
        <v>0</v>
      </c>
      <c r="BB32" s="50">
        <f>('Land Owner Cashflow'!BB64)*$D$8</f>
        <v>0</v>
      </c>
      <c r="BC32" s="50">
        <f>('Land Owner Cashflow'!BC64)*$D$8</f>
        <v>0</v>
      </c>
      <c r="BD32" s="50">
        <f>('Land Owner Cashflow'!BD64)*$D$8</f>
        <v>0</v>
      </c>
      <c r="BE32" s="50">
        <f>('Land Owner Cashflow'!BE64)*$D$8</f>
        <v>0</v>
      </c>
      <c r="BF32" s="50">
        <f>('Land Owner Cashflow'!BF64)*$D$8</f>
        <v>0</v>
      </c>
      <c r="BG32" s="50">
        <f>('Land Owner Cashflow'!BG64)*$D$8</f>
        <v>0</v>
      </c>
      <c r="BH32" s="50">
        <f>('Land Owner Cashflow'!BH64)*$D$8</f>
        <v>0</v>
      </c>
      <c r="BI32" s="50">
        <f>('Land Owner Cashflow'!BI64)*$D$8</f>
        <v>0</v>
      </c>
      <c r="BJ32" s="50">
        <f>('Land Owner Cashflow'!BJ64)*$D$8</f>
        <v>0</v>
      </c>
      <c r="BK32" s="50">
        <f>('Land Owner Cashflow'!BK64)*$D$8</f>
        <v>0</v>
      </c>
      <c r="BL32" s="50">
        <f>('Land Owner Cashflow'!BL64)*$D$8</f>
        <v>0</v>
      </c>
      <c r="BM32" s="50">
        <f>('Land Owner Cashflow'!BM64)*$D$8</f>
        <v>0</v>
      </c>
      <c r="BN32" s="50">
        <f>('Land Owner Cashflow'!BN64)*$D$8</f>
        <v>0</v>
      </c>
      <c r="BO32" s="50">
        <f>('Land Owner Cashflow'!BO64)*$D$8</f>
        <v>0</v>
      </c>
      <c r="BP32" s="50">
        <f>('Land Owner Cashflow'!BP64)*$D$8</f>
        <v>0</v>
      </c>
      <c r="BQ32" s="50">
        <f>('Land Owner Cashflow'!BQ64)*$D$8</f>
        <v>0</v>
      </c>
      <c r="BR32" s="50">
        <f>('Land Owner Cashflow'!BR64)*$D$8</f>
        <v>0</v>
      </c>
      <c r="BS32" s="50">
        <f>('Land Owner Cashflow'!BS64)*$D$8</f>
        <v>0</v>
      </c>
      <c r="BT32" s="50">
        <f>('Land Owner Cashflow'!BT64)*$D$8</f>
        <v>0</v>
      </c>
      <c r="BU32" s="50">
        <f>('Land Owner Cashflow'!BU64)*$D$8</f>
        <v>0</v>
      </c>
      <c r="BV32" s="50">
        <f>('Land Owner Cashflow'!BV64)*$D$8</f>
        <v>0</v>
      </c>
      <c r="BW32" s="50">
        <f>('Land Owner Cashflow'!BW64)*$D$8</f>
        <v>0</v>
      </c>
      <c r="BX32" s="50">
        <f>('Land Owner Cashflow'!BX64)*$D$8</f>
        <v>0</v>
      </c>
      <c r="BY32" s="50">
        <f>('Land Owner Cashflow'!BY64)*$D$8</f>
        <v>0</v>
      </c>
      <c r="BZ32" s="50">
        <f>('Land Owner Cashflow'!BZ64)*$D$8</f>
        <v>0</v>
      </c>
      <c r="CA32" s="50">
        <f>('Land Owner Cashflow'!CA64)*$D$8</f>
        <v>0</v>
      </c>
      <c r="CB32" s="50">
        <f>('Land Owner Cashflow'!CB64)*$D$8</f>
        <v>0</v>
      </c>
      <c r="CC32" s="50">
        <f>('Land Owner Cashflow'!CC64)*$D$8</f>
        <v>0</v>
      </c>
      <c r="CD32" s="50">
        <f>('Land Owner Cashflow'!CD64)*$D$8</f>
        <v>0</v>
      </c>
      <c r="CE32" s="50">
        <f>('Land Owner Cashflow'!CE64)*$D$8</f>
        <v>0</v>
      </c>
      <c r="CF32" s="50">
        <f>('Land Owner Cashflow'!CF64)*$D$8</f>
        <v>0</v>
      </c>
      <c r="CG32" s="50">
        <f>('Land Owner Cashflow'!CG64)*$D$8</f>
        <v>0</v>
      </c>
      <c r="CH32" s="50">
        <f>('Land Owner Cashflow'!CH64)*$D$8</f>
        <v>0</v>
      </c>
      <c r="CI32" s="50">
        <f>('Land Owner Cashflow'!CI64)*$D$8</f>
        <v>0</v>
      </c>
      <c r="CJ32" s="50">
        <f>('Land Owner Cashflow'!CJ64)*$D$8</f>
        <v>0</v>
      </c>
      <c r="CK32" s="50">
        <f>('Land Owner Cashflow'!CK64)*$D$8</f>
        <v>0</v>
      </c>
      <c r="CL32" s="50">
        <f>('Land Owner Cashflow'!CL64)*$D$8</f>
        <v>0</v>
      </c>
      <c r="CM32" s="50">
        <f>('Land Owner Cashflow'!CM64)*$D$8</f>
        <v>0</v>
      </c>
      <c r="CN32" s="50">
        <f>('Land Owner Cashflow'!CN64)*$D$8</f>
        <v>0</v>
      </c>
      <c r="CO32" s="50">
        <f>('Land Owner Cashflow'!CO64)*$D$8</f>
        <v>0</v>
      </c>
      <c r="CP32" s="50">
        <f>('Land Owner Cashflow'!CP64)*$D$8</f>
        <v>0</v>
      </c>
      <c r="CQ32" s="50">
        <f>('Land Owner Cashflow'!CQ64)*$D$8</f>
        <v>0</v>
      </c>
      <c r="CR32" s="50">
        <f>('Land Owner Cashflow'!CR64)*$D$8</f>
        <v>0</v>
      </c>
      <c r="CS32" s="50">
        <f>('Land Owner Cashflow'!CS64)*$D$8</f>
        <v>0</v>
      </c>
      <c r="CT32" s="50">
        <f>('Land Owner Cashflow'!CT64)*$D$8</f>
        <v>0</v>
      </c>
      <c r="CU32" s="50">
        <f>('Land Owner Cashflow'!CU64)*$D$8</f>
        <v>0</v>
      </c>
      <c r="CV32" s="50">
        <f>('Land Owner Cashflow'!CV64)*$D$8</f>
        <v>0</v>
      </c>
      <c r="CW32" s="50">
        <f>('Land Owner Cashflow'!CW64)*$D$8</f>
        <v>0</v>
      </c>
      <c r="CX32" s="50">
        <f>('Land Owner Cashflow'!CX64)*$D$8</f>
        <v>0</v>
      </c>
      <c r="CY32" s="50">
        <f>('Land Owner Cashflow'!CY64)*$D$8</f>
        <v>0</v>
      </c>
      <c r="CZ32" s="50">
        <f>('Land Owner Cashflow'!CZ64)*$D$8</f>
        <v>0</v>
      </c>
    </row>
    <row r="33" spans="1:104" x14ac:dyDescent="0.3">
      <c r="B33" s="274" t="s">
        <v>729</v>
      </c>
      <c r="C33" s="584"/>
      <c r="D33" s="50"/>
      <c r="F33" s="125"/>
      <c r="G33" s="50"/>
      <c r="H33" s="50"/>
      <c r="I33" s="50"/>
      <c r="J33" s="50"/>
      <c r="K33" s="50"/>
      <c r="L33" s="50"/>
      <c r="M33" s="50"/>
      <c r="N33" s="50"/>
      <c r="CZ33" s="557"/>
    </row>
    <row r="34" spans="1:104" x14ac:dyDescent="0.3">
      <c r="B34" s="38" t="s">
        <v>423</v>
      </c>
      <c r="D34" s="50">
        <f>SUM(F34:CZ34)</f>
        <v>0</v>
      </c>
      <c r="F34" s="576">
        <f>_xlfn.XLOOKUP(F24, MonthlyCashflow!G$155:FO$155,  MonthlyCashflow!G$158:FO$158)*$D$14</f>
        <v>0</v>
      </c>
      <c r="G34" s="576">
        <f>_xlfn.XLOOKUP(G24, MonthlyCashflow!H$155:FP$155,  MonthlyCashflow!H$158:FP$158)*$D$14</f>
        <v>0</v>
      </c>
      <c r="H34" s="576">
        <f>_xlfn.XLOOKUP(H24, MonthlyCashflow!I$155:FQ$155,  MonthlyCashflow!I$158:FQ$158)*$D$14</f>
        <v>0</v>
      </c>
      <c r="I34" s="576">
        <f>_xlfn.XLOOKUP(I24, MonthlyCashflow!J$155:FR$155,  MonthlyCashflow!J$158:FR$158)*$D$14</f>
        <v>0</v>
      </c>
      <c r="J34" s="576">
        <f>_xlfn.XLOOKUP(J24, MonthlyCashflow!K$155:FS$155,  MonthlyCashflow!K$158:FS$158)*$D$14</f>
        <v>0</v>
      </c>
      <c r="K34" s="576">
        <f>_xlfn.XLOOKUP(K24, MonthlyCashflow!L$155:FT$155,  MonthlyCashflow!L$158:FT$158)*$D$14</f>
        <v>0</v>
      </c>
      <c r="L34" s="576">
        <f>_xlfn.XLOOKUP(L24, MonthlyCashflow!M$155:FU$155,  MonthlyCashflow!M$158:FU$158)*$D$14</f>
        <v>0</v>
      </c>
      <c r="M34" s="576">
        <f>_xlfn.XLOOKUP(M24, MonthlyCashflow!N$155:FV$155,  MonthlyCashflow!N$158:FV$158)*$D$14</f>
        <v>0</v>
      </c>
      <c r="N34" s="576">
        <f>_xlfn.XLOOKUP(N24, MonthlyCashflow!O$155:FW$155,  MonthlyCashflow!O$158:FW$158)*$D$14</f>
        <v>0</v>
      </c>
      <c r="O34" s="576">
        <f>_xlfn.XLOOKUP(O24, MonthlyCashflow!P$155:FX$155,  MonthlyCashflow!P$158:FX$158)*$D$14</f>
        <v>0</v>
      </c>
      <c r="P34" s="576">
        <f>_xlfn.XLOOKUP(P24, MonthlyCashflow!Q$155:FY$155,  MonthlyCashflow!Q$158:FY$158)*$D$14</f>
        <v>0</v>
      </c>
      <c r="Q34" s="576">
        <f>_xlfn.XLOOKUP(Q24, MonthlyCashflow!R$155:FZ$155,  MonthlyCashflow!R$158:FZ$158)*$D$14</f>
        <v>0</v>
      </c>
      <c r="R34" s="576">
        <f>_xlfn.XLOOKUP(R24, MonthlyCashflow!S$155:GA$155,  MonthlyCashflow!S$158:GA$158)*$D$14</f>
        <v>0</v>
      </c>
      <c r="S34" s="576">
        <f>_xlfn.XLOOKUP(S24, MonthlyCashflow!T$155:GB$155,  MonthlyCashflow!T$158:GB$158)*$D$14</f>
        <v>0</v>
      </c>
      <c r="T34" s="576">
        <f>_xlfn.XLOOKUP(T24, MonthlyCashflow!U$155:GC$155,  MonthlyCashflow!U$158:GC$158)*$D$14</f>
        <v>0</v>
      </c>
      <c r="U34" s="576">
        <f>_xlfn.XLOOKUP(U24, MonthlyCashflow!V$155:GD$155,  MonthlyCashflow!V$158:GD$158)*$D$14</f>
        <v>0</v>
      </c>
      <c r="V34" s="576">
        <f>_xlfn.XLOOKUP(V24, MonthlyCashflow!W$155:GE$155,  MonthlyCashflow!W$158:GE$158)*$D$14</f>
        <v>0</v>
      </c>
      <c r="W34" s="576">
        <f>_xlfn.XLOOKUP(W24, MonthlyCashflow!X$155:GF$155,  MonthlyCashflow!X$158:GF$158)*$D$14</f>
        <v>0</v>
      </c>
      <c r="X34" s="576">
        <f>_xlfn.XLOOKUP(X24, MonthlyCashflow!Y$155:GG$155,  MonthlyCashflow!Y$158:GG$158)*$D$14</f>
        <v>0</v>
      </c>
      <c r="Y34" s="576">
        <f>_xlfn.XLOOKUP(Y24, MonthlyCashflow!Z$155:GH$155,  MonthlyCashflow!Z$158:GH$158)*$D$14</f>
        <v>0</v>
      </c>
      <c r="Z34" s="576">
        <f>_xlfn.XLOOKUP(Z24, MonthlyCashflow!AA$155:GI$155,  MonthlyCashflow!AA$158:GI$158)*$D$14</f>
        <v>0</v>
      </c>
      <c r="AA34" s="576">
        <f>_xlfn.XLOOKUP(AA24, MonthlyCashflow!AB$155:GJ$155,  MonthlyCashflow!AB$158:GJ$158)*$D$14</f>
        <v>0</v>
      </c>
      <c r="AB34" s="576">
        <f>_xlfn.XLOOKUP(AB24, MonthlyCashflow!AC$155:GK$155,  MonthlyCashflow!AC$158:GK$158)*$D$14</f>
        <v>0</v>
      </c>
      <c r="AC34" s="576">
        <f>_xlfn.XLOOKUP(AC24, MonthlyCashflow!AD$155:GL$155,  MonthlyCashflow!AD$158:GL$158)*$D$14</f>
        <v>0</v>
      </c>
      <c r="AD34" s="576">
        <f>_xlfn.XLOOKUP(AD24, MonthlyCashflow!AE$155:GM$155,  MonthlyCashflow!AE$158:GM$158)*$D$14</f>
        <v>0</v>
      </c>
      <c r="AE34" s="576">
        <f>_xlfn.XLOOKUP(AE24, MonthlyCashflow!AF$155:GN$155,  MonthlyCashflow!AF$158:GN$158)*$D$14</f>
        <v>0</v>
      </c>
      <c r="AF34" s="576">
        <f>_xlfn.XLOOKUP(AF24, MonthlyCashflow!AG$155:GO$155,  MonthlyCashflow!AG$158:GO$158)*$D$14</f>
        <v>0</v>
      </c>
      <c r="AG34" s="576">
        <f>_xlfn.XLOOKUP(AG24, MonthlyCashflow!AH$155:GP$155,  MonthlyCashflow!AH$158:GP$158)*$D$14</f>
        <v>0</v>
      </c>
      <c r="AH34" s="576">
        <f>_xlfn.XLOOKUP(AH24, MonthlyCashflow!AI$155:GQ$155,  MonthlyCashflow!AI$158:GQ$158)*$D$14</f>
        <v>0</v>
      </c>
      <c r="AI34" s="576">
        <f>_xlfn.XLOOKUP(AI24, MonthlyCashflow!AJ$155:GR$155,  MonthlyCashflow!AJ$158:GR$158)*$D$14</f>
        <v>0</v>
      </c>
      <c r="AJ34" s="576">
        <f>_xlfn.XLOOKUP(AJ24, MonthlyCashflow!AK$155:GS$155,  MonthlyCashflow!AK$158:GS$158)*$D$14</f>
        <v>0</v>
      </c>
      <c r="AK34" s="576">
        <f>_xlfn.XLOOKUP(AK24, MonthlyCashflow!AL$155:GT$155,  MonthlyCashflow!AL$158:GT$158)*$D$14</f>
        <v>0</v>
      </c>
      <c r="AL34" s="576">
        <f>_xlfn.XLOOKUP(AL24, MonthlyCashflow!AM$155:GU$155,  MonthlyCashflow!AM$158:GU$158)*$D$14</f>
        <v>0</v>
      </c>
      <c r="AM34" s="576">
        <f>_xlfn.XLOOKUP(AM24, MonthlyCashflow!AN$155:GV$155,  MonthlyCashflow!AN$158:GV$158)*$D$14</f>
        <v>0</v>
      </c>
      <c r="AN34" s="576">
        <f>_xlfn.XLOOKUP(AN24, MonthlyCashflow!AO$155:GW$155,  MonthlyCashflow!AO$158:GW$158)*$D$14</f>
        <v>0</v>
      </c>
      <c r="AO34" s="576">
        <f>_xlfn.XLOOKUP(AO24, MonthlyCashflow!AP$155:GX$155,  MonthlyCashflow!AP$158:GX$158)*$D$14</f>
        <v>0</v>
      </c>
      <c r="AP34" s="576">
        <f>_xlfn.XLOOKUP(AP24, MonthlyCashflow!AQ$155:GY$155,  MonthlyCashflow!AQ$158:GY$158)*$D$14</f>
        <v>0</v>
      </c>
      <c r="AQ34" s="576">
        <f>_xlfn.XLOOKUP(AQ24, MonthlyCashflow!AR$155:GZ$155,  MonthlyCashflow!AR$158:GZ$158)*$D$14</f>
        <v>0</v>
      </c>
      <c r="AR34" s="576">
        <f>_xlfn.XLOOKUP(AR24, MonthlyCashflow!AS$155:HA$155,  MonthlyCashflow!AS$158:HA$158)*$D$14</f>
        <v>0</v>
      </c>
      <c r="AS34" s="576">
        <f>_xlfn.XLOOKUP(AS24, MonthlyCashflow!AT$155:HB$155,  MonthlyCashflow!AT$158:HB$158)*$D$14</f>
        <v>0</v>
      </c>
      <c r="AT34" s="576">
        <f>_xlfn.XLOOKUP(AT24, MonthlyCashflow!AU$155:HC$155,  MonthlyCashflow!AU$158:HC$158)*$D$14</f>
        <v>0</v>
      </c>
      <c r="AU34" s="576">
        <f>_xlfn.XLOOKUP(AU24, MonthlyCashflow!AV$155:HD$155,  MonthlyCashflow!AV$158:HD$158)*$D$14</f>
        <v>0</v>
      </c>
      <c r="AV34" s="576">
        <f>_xlfn.XLOOKUP(AV24, MonthlyCashflow!AW$155:HE$155,  MonthlyCashflow!AW$158:HE$158)*$D$14</f>
        <v>0</v>
      </c>
      <c r="AW34" s="576">
        <f>_xlfn.XLOOKUP(AW24, MonthlyCashflow!AX$155:HF$155,  MonthlyCashflow!AX$158:HF$158)*$D$14</f>
        <v>0</v>
      </c>
      <c r="AX34" s="576">
        <f>_xlfn.XLOOKUP(AX24, MonthlyCashflow!AY$155:HG$155,  MonthlyCashflow!AY$158:HG$158)*$D$14</f>
        <v>0</v>
      </c>
      <c r="AY34" s="576">
        <f>_xlfn.XLOOKUP(AY24, MonthlyCashflow!AZ$155:HH$155,  MonthlyCashflow!AZ$158:HH$158)*$D$14</f>
        <v>0</v>
      </c>
      <c r="AZ34" s="576">
        <f>_xlfn.XLOOKUP(AZ24, MonthlyCashflow!BA$155:HI$155,  MonthlyCashflow!BA$158:HI$158)*$D$14</f>
        <v>0</v>
      </c>
      <c r="BA34" s="576">
        <f>_xlfn.XLOOKUP(BA24, MonthlyCashflow!BB$155:HJ$155,  MonthlyCashflow!BB$158:HJ$158)*$D$14</f>
        <v>0</v>
      </c>
      <c r="BB34" s="576">
        <f>_xlfn.XLOOKUP(BB24, MonthlyCashflow!BC$155:HK$155,  MonthlyCashflow!BC$158:HK$158)*$D$14</f>
        <v>0</v>
      </c>
      <c r="BC34" s="576">
        <f>_xlfn.XLOOKUP(BC24, MonthlyCashflow!BD$155:HL$155,  MonthlyCashflow!BD$158:HL$158)*$D$14</f>
        <v>0</v>
      </c>
      <c r="BD34" s="576">
        <f>_xlfn.XLOOKUP(BD24, MonthlyCashflow!BE$155:HM$155,  MonthlyCashflow!BE$158:HM$158)*$D$14</f>
        <v>0</v>
      </c>
      <c r="BE34" s="576">
        <f>_xlfn.XLOOKUP(BE24, MonthlyCashflow!BF$155:HN$155,  MonthlyCashflow!BF$158:HN$158)*$D$14</f>
        <v>0</v>
      </c>
      <c r="BF34" s="576">
        <f>_xlfn.XLOOKUP(BF24, MonthlyCashflow!BG$155:HO$155,  MonthlyCashflow!BG$158:HO$158)*$D$14</f>
        <v>0</v>
      </c>
      <c r="BG34" s="576">
        <f>_xlfn.XLOOKUP(BG24, MonthlyCashflow!BH$155:HP$155,  MonthlyCashflow!BH$158:HP$158)*$D$14</f>
        <v>0</v>
      </c>
      <c r="BH34" s="576">
        <f>_xlfn.XLOOKUP(BH24, MonthlyCashflow!BI$155:HQ$155,  MonthlyCashflow!BI$158:HQ$158)*$D$14</f>
        <v>0</v>
      </c>
      <c r="BI34" s="576">
        <f>_xlfn.XLOOKUP(BI24, MonthlyCashflow!BJ$155:HR$155,  MonthlyCashflow!BJ$158:HR$158)*$D$14</f>
        <v>0</v>
      </c>
      <c r="BJ34" s="576">
        <f>_xlfn.XLOOKUP(BJ24, MonthlyCashflow!BK$155:HS$155,  MonthlyCashflow!BK$158:HS$158)*$D$14</f>
        <v>0</v>
      </c>
      <c r="BK34" s="576">
        <f>_xlfn.XLOOKUP(BK24, MonthlyCashflow!BL$155:HT$155,  MonthlyCashflow!BL$158:HT$158)*$D$14</f>
        <v>0</v>
      </c>
      <c r="BL34" s="576">
        <f>_xlfn.XLOOKUP(BL24, MonthlyCashflow!BM$155:HU$155,  MonthlyCashflow!BM$158:HU$158)*$D$14</f>
        <v>0</v>
      </c>
      <c r="BM34" s="576">
        <f>_xlfn.XLOOKUP(BM24, MonthlyCashflow!BN$155:HV$155,  MonthlyCashflow!BN$158:HV$158)*$D$14</f>
        <v>0</v>
      </c>
      <c r="BN34" s="576">
        <f>_xlfn.XLOOKUP(BN24, MonthlyCashflow!BO$155:HW$155,  MonthlyCashflow!BO$158:HW$158)*$D$14</f>
        <v>0</v>
      </c>
      <c r="BO34" s="576">
        <f>_xlfn.XLOOKUP(BO24, MonthlyCashflow!BP$155:HX$155,  MonthlyCashflow!BP$158:HX$158)*$D$14</f>
        <v>0</v>
      </c>
      <c r="BP34" s="576">
        <f>_xlfn.XLOOKUP(BP24, MonthlyCashflow!BQ$155:HY$155,  MonthlyCashflow!BQ$158:HY$158)*$D$14</f>
        <v>0</v>
      </c>
      <c r="BQ34" s="576">
        <f>_xlfn.XLOOKUP(BQ24, MonthlyCashflow!BR$155:HZ$155,  MonthlyCashflow!BR$158:HZ$158)*$D$14</f>
        <v>0</v>
      </c>
      <c r="BR34" s="576">
        <f>_xlfn.XLOOKUP(BR24, MonthlyCashflow!BS$155:IA$155,  MonthlyCashflow!BS$158:IA$158)*$D$14</f>
        <v>0</v>
      </c>
      <c r="BS34" s="576">
        <f>_xlfn.XLOOKUP(BS24, MonthlyCashflow!BT$155:IB$155,  MonthlyCashflow!BT$158:IB$158)*$D$14</f>
        <v>0</v>
      </c>
      <c r="BT34" s="576">
        <f>_xlfn.XLOOKUP(BT24, MonthlyCashflow!BU$155:IC$155,  MonthlyCashflow!BU$158:IC$158)*$D$14</f>
        <v>0</v>
      </c>
      <c r="BU34" s="576">
        <f>_xlfn.XLOOKUP(BU24, MonthlyCashflow!BV$155:ID$155,  MonthlyCashflow!BV$158:ID$158)*$D$14</f>
        <v>0</v>
      </c>
      <c r="BV34" s="576">
        <f>_xlfn.XLOOKUP(BV24, MonthlyCashflow!BW$155:IE$155,  MonthlyCashflow!BW$158:IE$158)*$D$14</f>
        <v>0</v>
      </c>
      <c r="BW34" s="576">
        <f>_xlfn.XLOOKUP(BW24, MonthlyCashflow!BX$155:IF$155,  MonthlyCashflow!BX$158:IF$158)*$D$14</f>
        <v>0</v>
      </c>
      <c r="BX34" s="576">
        <f>_xlfn.XLOOKUP(BX24, MonthlyCashflow!BY$155:IG$155,  MonthlyCashflow!BY$158:IG$158)*$D$14</f>
        <v>0</v>
      </c>
      <c r="BY34" s="576">
        <f>_xlfn.XLOOKUP(BY24, MonthlyCashflow!BZ$155:IH$155,  MonthlyCashflow!BZ$158:IH$158)*$D$14</f>
        <v>0</v>
      </c>
      <c r="BZ34" s="576">
        <f>_xlfn.XLOOKUP(BZ24, MonthlyCashflow!CA$155:II$155,  MonthlyCashflow!CA$158:II$158)*$D$14</f>
        <v>0</v>
      </c>
      <c r="CA34" s="576">
        <f>_xlfn.XLOOKUP(CA24, MonthlyCashflow!CB$155:IJ$155,  MonthlyCashflow!CB$158:IJ$158)*$D$14</f>
        <v>0</v>
      </c>
      <c r="CB34" s="576">
        <f>_xlfn.XLOOKUP(CB24, MonthlyCashflow!CC$155:IK$155,  MonthlyCashflow!CC$158:IK$158)*$D$14</f>
        <v>0</v>
      </c>
      <c r="CC34" s="576">
        <f>_xlfn.XLOOKUP(CC24, MonthlyCashflow!CD$155:IL$155,  MonthlyCashflow!CD$158:IL$158)*$D$14</f>
        <v>0</v>
      </c>
      <c r="CD34" s="576">
        <f>_xlfn.XLOOKUP(CD24, MonthlyCashflow!CE$155:IM$155,  MonthlyCashflow!CE$158:IM$158)*$D$14</f>
        <v>0</v>
      </c>
      <c r="CE34" s="576">
        <f>_xlfn.XLOOKUP(CE24, MonthlyCashflow!CF$155:IN$155,  MonthlyCashflow!CF$158:IN$158)*$D$14</f>
        <v>0</v>
      </c>
      <c r="CF34" s="576">
        <f>_xlfn.XLOOKUP(CF24, MonthlyCashflow!CG$155:IO$155,  MonthlyCashflow!CG$158:IO$158)*$D$14</f>
        <v>0</v>
      </c>
      <c r="CG34" s="576">
        <f>_xlfn.XLOOKUP(CG24, MonthlyCashflow!CH$155:IP$155,  MonthlyCashflow!CH$158:IP$158)*$D$14</f>
        <v>0</v>
      </c>
      <c r="CH34" s="576">
        <f>_xlfn.XLOOKUP(CH24, MonthlyCashflow!CI$155:IQ$155,  MonthlyCashflow!CI$158:IQ$158)*$D$14</f>
        <v>0</v>
      </c>
      <c r="CI34" s="576">
        <f>_xlfn.XLOOKUP(CI24, MonthlyCashflow!CJ$155:IR$155,  MonthlyCashflow!CJ$158:IR$158)*$D$14</f>
        <v>0</v>
      </c>
      <c r="CJ34" s="576">
        <f>_xlfn.XLOOKUP(CJ24, MonthlyCashflow!CK$155:IS$155,  MonthlyCashflow!CK$158:IS$158)*$D$14</f>
        <v>0</v>
      </c>
      <c r="CK34" s="576">
        <f>_xlfn.XLOOKUP(CK24, MonthlyCashflow!CL$155:IT$155,  MonthlyCashflow!CL$158:IT$158)*$D$14</f>
        <v>0</v>
      </c>
      <c r="CL34" s="576">
        <f>_xlfn.XLOOKUP(CL24, MonthlyCashflow!CM$155:IU$155,  MonthlyCashflow!CM$158:IU$158)*$D$14</f>
        <v>0</v>
      </c>
      <c r="CM34" s="576">
        <f>_xlfn.XLOOKUP(CM24, MonthlyCashflow!CN$155:IV$155,  MonthlyCashflow!CN$158:IV$158)*$D$14</f>
        <v>0</v>
      </c>
      <c r="CN34" s="576">
        <f>_xlfn.XLOOKUP(CN24, MonthlyCashflow!CO$155:IW$155,  MonthlyCashflow!CO$158:IW$158)*$D$14</f>
        <v>0</v>
      </c>
      <c r="CO34" s="576">
        <f>_xlfn.XLOOKUP(CO24, MonthlyCashflow!CP$155:IX$155,  MonthlyCashflow!CP$158:IX$158)*$D$14</f>
        <v>0</v>
      </c>
      <c r="CP34" s="576">
        <f>_xlfn.XLOOKUP(CP24, MonthlyCashflow!CQ$155:IY$155,  MonthlyCashflow!CQ$158:IY$158)*$D$14</f>
        <v>0</v>
      </c>
      <c r="CQ34" s="576">
        <f>_xlfn.XLOOKUP(CQ24, MonthlyCashflow!CR$155:IZ$155,  MonthlyCashflow!CR$158:IZ$158)*$D$14</f>
        <v>0</v>
      </c>
      <c r="CR34" s="576">
        <f>_xlfn.XLOOKUP(CR24, MonthlyCashflow!CS$155:JA$155,  MonthlyCashflow!CS$158:JA$158)*$D$14</f>
        <v>0</v>
      </c>
      <c r="CS34" s="576">
        <f>_xlfn.XLOOKUP(CS24, MonthlyCashflow!CT$155:JB$155,  MonthlyCashflow!CT$158:JB$158)*$D$14</f>
        <v>0</v>
      </c>
      <c r="CT34" s="576">
        <f>_xlfn.XLOOKUP(CT24, MonthlyCashflow!CU$155:JC$155,  MonthlyCashflow!CU$158:JC$158)*$D$14</f>
        <v>0</v>
      </c>
      <c r="CU34" s="576">
        <f>_xlfn.XLOOKUP(CU24, MonthlyCashflow!CV$155:JD$155,  MonthlyCashflow!CV$158:JD$158)*$D$14</f>
        <v>0</v>
      </c>
      <c r="CV34" s="576">
        <f>_xlfn.XLOOKUP(CV24, MonthlyCashflow!CW$155:JE$155,  MonthlyCashflow!CW$158:JE$158)*$D$14</f>
        <v>0</v>
      </c>
      <c r="CW34" s="576">
        <f>_xlfn.XLOOKUP(CW24, MonthlyCashflow!CX$155:JF$155,  MonthlyCashflow!CX$158:JF$158)*$D$14</f>
        <v>0</v>
      </c>
      <c r="CX34" s="576">
        <f>_xlfn.XLOOKUP(CX24, MonthlyCashflow!CY$155:JG$155,  MonthlyCashflow!CY$158:JG$158)*$D$14</f>
        <v>0</v>
      </c>
      <c r="CY34" s="576">
        <f>_xlfn.XLOOKUP(CY24, MonthlyCashflow!CZ$155:JH$155,  MonthlyCashflow!CZ$158:JH$158)*$D$14</f>
        <v>0</v>
      </c>
      <c r="CZ34" s="576">
        <f>_xlfn.XLOOKUP(CZ24, MonthlyCashflow!DA$155:JI$155,  MonthlyCashflow!DA$158:JI$158)*$D$14</f>
        <v>0</v>
      </c>
    </row>
    <row r="35" spans="1:104" x14ac:dyDescent="0.3">
      <c r="B35" s="38" t="s">
        <v>379</v>
      </c>
      <c r="D35" s="50">
        <f t="shared" ref="D35:D74" si="2">SUM(F35:CZ35)</f>
        <v>0</v>
      </c>
      <c r="F35" s="576">
        <f>_xlfn.XLOOKUP(F24, MonthlyCashflow!G$155:FO$155,  MonthlyCashflow!G$159:FO$159)*$D$14</f>
        <v>0</v>
      </c>
      <c r="G35" s="576">
        <f>_xlfn.XLOOKUP(G24, MonthlyCashflow!H$155:FP$155,  MonthlyCashflow!H$159:FP$159)*$D$14</f>
        <v>0</v>
      </c>
      <c r="H35" s="576">
        <f>_xlfn.XLOOKUP(H24, MonthlyCashflow!I$155:FQ$155,  MonthlyCashflow!I$159:FQ$159)*$D$14</f>
        <v>0</v>
      </c>
      <c r="I35" s="576">
        <f>_xlfn.XLOOKUP(I24, MonthlyCashflow!J$155:FR$155,  MonthlyCashflow!J$159:FR$159)*$D$14</f>
        <v>0</v>
      </c>
      <c r="J35" s="576">
        <f>_xlfn.XLOOKUP(J24, MonthlyCashflow!K$155:FS$155,  MonthlyCashflow!K$159:FS$159)*$D$14</f>
        <v>0</v>
      </c>
      <c r="K35" s="576">
        <f>_xlfn.XLOOKUP(K24, MonthlyCashflow!L$155:FT$155,  MonthlyCashflow!L$159:FT$159)*$D$14</f>
        <v>0</v>
      </c>
      <c r="L35" s="576">
        <f>_xlfn.XLOOKUP(L24, MonthlyCashflow!M$155:FU$155,  MonthlyCashflow!M$159:FU$159)*$D$14</f>
        <v>0</v>
      </c>
      <c r="M35" s="576">
        <f>_xlfn.XLOOKUP(M24, MonthlyCashflow!N$155:FV$155,  MonthlyCashflow!N$159:FV$159)*$D$14</f>
        <v>0</v>
      </c>
      <c r="N35" s="576">
        <f>_xlfn.XLOOKUP(N24, MonthlyCashflow!O$155:FW$155,  MonthlyCashflow!O$159:FW$159)*$D$14</f>
        <v>0</v>
      </c>
      <c r="O35" s="576">
        <f>_xlfn.XLOOKUP(O24, MonthlyCashflow!P$155:FX$155,  MonthlyCashflow!P$159:FX$159)*$D$14</f>
        <v>0</v>
      </c>
      <c r="P35" s="576">
        <f>_xlfn.XLOOKUP(P24, MonthlyCashflow!Q$155:FY$155,  MonthlyCashflow!Q$159:FY$159)*$D$14</f>
        <v>0</v>
      </c>
      <c r="Q35" s="576">
        <f>_xlfn.XLOOKUP(Q24, MonthlyCashflow!R$155:FZ$155,  MonthlyCashflow!R$159:FZ$159)*$D$14</f>
        <v>0</v>
      </c>
      <c r="R35" s="576">
        <f>_xlfn.XLOOKUP(R24, MonthlyCashflow!S$155:GA$155,  MonthlyCashflow!S$159:GA$159)*$D$14</f>
        <v>0</v>
      </c>
      <c r="S35" s="576">
        <f>_xlfn.XLOOKUP(S24, MonthlyCashflow!T$155:GB$155,  MonthlyCashflow!T$159:GB$159)*$D$14</f>
        <v>0</v>
      </c>
      <c r="T35" s="576">
        <f>_xlfn.XLOOKUP(T24, MonthlyCashflow!U$155:GC$155,  MonthlyCashflow!U$159:GC$159)*$D$14</f>
        <v>0</v>
      </c>
      <c r="U35" s="576">
        <f>_xlfn.XLOOKUP(U24, MonthlyCashflow!V$155:GD$155,  MonthlyCashflow!V$159:GD$159)*$D$14</f>
        <v>0</v>
      </c>
      <c r="V35" s="576">
        <f>_xlfn.XLOOKUP(V24, MonthlyCashflow!W$155:GE$155,  MonthlyCashflow!W$159:GE$159)*$D$14</f>
        <v>0</v>
      </c>
      <c r="W35" s="576">
        <f>_xlfn.XLOOKUP(W24, MonthlyCashflow!X$155:GF$155,  MonthlyCashflow!X$159:GF$159)*$D$14</f>
        <v>0</v>
      </c>
      <c r="X35" s="576">
        <f>_xlfn.XLOOKUP(X24, MonthlyCashflow!Y$155:GG$155,  MonthlyCashflow!Y$159:GG$159)*$D$14</f>
        <v>0</v>
      </c>
      <c r="Y35" s="576">
        <f>_xlfn.XLOOKUP(Y24, MonthlyCashflow!Z$155:GH$155,  MonthlyCashflow!Z$159:GH$159)*$D$14</f>
        <v>0</v>
      </c>
      <c r="Z35" s="576">
        <f>_xlfn.XLOOKUP(Z24, MonthlyCashflow!AA$155:GI$155,  MonthlyCashflow!AA$159:GI$159)*$D$14</f>
        <v>0</v>
      </c>
      <c r="AA35" s="576">
        <f>_xlfn.XLOOKUP(AA24, MonthlyCashflow!AB$155:GJ$155,  MonthlyCashflow!AB$159:GJ$159)*$D$14</f>
        <v>0</v>
      </c>
      <c r="AB35" s="576">
        <f>_xlfn.XLOOKUP(AB24, MonthlyCashflow!AC$155:GK$155,  MonthlyCashflow!AC$159:GK$159)*$D$14</f>
        <v>0</v>
      </c>
      <c r="AC35" s="576">
        <f>_xlfn.XLOOKUP(AC24, MonthlyCashflow!AD$155:GL$155,  MonthlyCashflow!AD$159:GL$159)*$D$14</f>
        <v>0</v>
      </c>
      <c r="AD35" s="576">
        <f>_xlfn.XLOOKUP(AD24, MonthlyCashflow!AE$155:GM$155,  MonthlyCashflow!AE$159:GM$159)*$D$14</f>
        <v>0</v>
      </c>
      <c r="AE35" s="576">
        <f>_xlfn.XLOOKUP(AE24, MonthlyCashflow!AF$155:GN$155,  MonthlyCashflow!AF$159:GN$159)*$D$14</f>
        <v>0</v>
      </c>
      <c r="AF35" s="576">
        <f>_xlfn.XLOOKUP(AF24, MonthlyCashflow!AG$155:GO$155,  MonthlyCashflow!AG$159:GO$159)*$D$14</f>
        <v>0</v>
      </c>
      <c r="AG35" s="576">
        <f>_xlfn.XLOOKUP(AG24, MonthlyCashflow!AH$155:GP$155,  MonthlyCashflow!AH$159:GP$159)*$D$14</f>
        <v>0</v>
      </c>
      <c r="AH35" s="576">
        <f>_xlfn.XLOOKUP(AH24, MonthlyCashflow!AI$155:GQ$155,  MonthlyCashflow!AI$159:GQ$159)*$D$14</f>
        <v>0</v>
      </c>
      <c r="AI35" s="576">
        <f>_xlfn.XLOOKUP(AI24, MonthlyCashflow!AJ$155:GR$155,  MonthlyCashflow!AJ$159:GR$159)*$D$14</f>
        <v>0</v>
      </c>
      <c r="AJ35" s="576">
        <f>_xlfn.XLOOKUP(AJ24, MonthlyCashflow!AK$155:GS$155,  MonthlyCashflow!AK$159:GS$159)*$D$14</f>
        <v>0</v>
      </c>
      <c r="AK35" s="576">
        <f>_xlfn.XLOOKUP(AK24, MonthlyCashflow!AL$155:GT$155,  MonthlyCashflow!AL$159:GT$159)*$D$14</f>
        <v>0</v>
      </c>
      <c r="AL35" s="576">
        <f>_xlfn.XLOOKUP(AL24, MonthlyCashflow!AM$155:GU$155,  MonthlyCashflow!AM$159:GU$159)*$D$14</f>
        <v>0</v>
      </c>
      <c r="AM35" s="576">
        <f>_xlfn.XLOOKUP(AM24, MonthlyCashflow!AN$155:GV$155,  MonthlyCashflow!AN$159:GV$159)*$D$14</f>
        <v>0</v>
      </c>
      <c r="AN35" s="576">
        <f>_xlfn.XLOOKUP(AN24, MonthlyCashflow!AO$155:GW$155,  MonthlyCashflow!AO$159:GW$159)*$D$14</f>
        <v>0</v>
      </c>
      <c r="AO35" s="576">
        <f>_xlfn.XLOOKUP(AO24, MonthlyCashflow!AP$155:GX$155,  MonthlyCashflow!AP$159:GX$159)*$D$14</f>
        <v>0</v>
      </c>
      <c r="AP35" s="576">
        <f>_xlfn.XLOOKUP(AP24, MonthlyCashflow!AQ$155:GY$155,  MonthlyCashflow!AQ$159:GY$159)*$D$14</f>
        <v>0</v>
      </c>
      <c r="AQ35" s="576">
        <f>_xlfn.XLOOKUP(AQ24, MonthlyCashflow!AR$155:GZ$155,  MonthlyCashflow!AR$159:GZ$159)*$D$14</f>
        <v>0</v>
      </c>
      <c r="AR35" s="576">
        <f>_xlfn.XLOOKUP(AR24, MonthlyCashflow!AS$155:HA$155,  MonthlyCashflow!AS$159:HA$159)*$D$14</f>
        <v>0</v>
      </c>
      <c r="AS35" s="576">
        <f>_xlfn.XLOOKUP(AS24, MonthlyCashflow!AT$155:HB$155,  MonthlyCashflow!AT$159:HB$159)*$D$14</f>
        <v>0</v>
      </c>
      <c r="AT35" s="576">
        <f>_xlfn.XLOOKUP(AT24, MonthlyCashflow!AU$155:HC$155,  MonthlyCashflow!AU$159:HC$159)*$D$14</f>
        <v>0</v>
      </c>
      <c r="AU35" s="576">
        <f>_xlfn.XLOOKUP(AU24, MonthlyCashflow!AV$155:HD$155,  MonthlyCashflow!AV$159:HD$159)*$D$14</f>
        <v>0</v>
      </c>
      <c r="AV35" s="576">
        <f>_xlfn.XLOOKUP(AV24, MonthlyCashflow!AW$155:HE$155,  MonthlyCashflow!AW$159:HE$159)*$D$14</f>
        <v>0</v>
      </c>
      <c r="AW35" s="576">
        <f>_xlfn.XLOOKUP(AW24, MonthlyCashflow!AX$155:HF$155,  MonthlyCashflow!AX$159:HF$159)*$D$14</f>
        <v>0</v>
      </c>
      <c r="AX35" s="576">
        <f>_xlfn.XLOOKUP(AX24, MonthlyCashflow!AY$155:HG$155,  MonthlyCashflow!AY$159:HG$159)*$D$14</f>
        <v>0</v>
      </c>
      <c r="AY35" s="576">
        <f>_xlfn.XLOOKUP(AY24, MonthlyCashflow!AZ$155:HH$155,  MonthlyCashflow!AZ$159:HH$159)*$D$14</f>
        <v>0</v>
      </c>
      <c r="AZ35" s="576">
        <f>_xlfn.XLOOKUP(AZ24, MonthlyCashflow!BA$155:HI$155,  MonthlyCashflow!BA$159:HI$159)*$D$14</f>
        <v>0</v>
      </c>
      <c r="BA35" s="576">
        <f>_xlfn.XLOOKUP(BA24, MonthlyCashflow!BB$155:HJ$155,  MonthlyCashflow!BB$159:HJ$159)*$D$14</f>
        <v>0</v>
      </c>
      <c r="BB35" s="576">
        <f>_xlfn.XLOOKUP(BB24, MonthlyCashflow!BC$155:HK$155,  MonthlyCashflow!BC$159:HK$159)*$D$14</f>
        <v>0</v>
      </c>
      <c r="BC35" s="576">
        <f>_xlfn.XLOOKUP(BC24, MonthlyCashflow!BD$155:HL$155,  MonthlyCashflow!BD$159:HL$159)*$D$14</f>
        <v>0</v>
      </c>
      <c r="BD35" s="576">
        <f>_xlfn.XLOOKUP(BD24, MonthlyCashflow!BE$155:HM$155,  MonthlyCashflow!BE$159:HM$159)*$D$14</f>
        <v>0</v>
      </c>
      <c r="BE35" s="576">
        <f>_xlfn.XLOOKUP(BE24, MonthlyCashflow!BF$155:HN$155,  MonthlyCashflow!BF$159:HN$159)*$D$14</f>
        <v>0</v>
      </c>
      <c r="BF35" s="576">
        <f>_xlfn.XLOOKUP(BF24, MonthlyCashflow!BG$155:HO$155,  MonthlyCashflow!BG$159:HO$159)*$D$14</f>
        <v>0</v>
      </c>
      <c r="BG35" s="576">
        <f>_xlfn.XLOOKUP(BG24, MonthlyCashflow!BH$155:HP$155,  MonthlyCashflow!BH$159:HP$159)*$D$14</f>
        <v>0</v>
      </c>
      <c r="BH35" s="576">
        <f>_xlfn.XLOOKUP(BH24, MonthlyCashflow!BI$155:HQ$155,  MonthlyCashflow!BI$159:HQ$159)*$D$14</f>
        <v>0</v>
      </c>
      <c r="BI35" s="576">
        <f>_xlfn.XLOOKUP(BI24, MonthlyCashflow!BJ$155:HR$155,  MonthlyCashflow!BJ$159:HR$159)*$D$14</f>
        <v>0</v>
      </c>
      <c r="BJ35" s="576">
        <f>_xlfn.XLOOKUP(BJ24, MonthlyCashflow!BK$155:HS$155,  MonthlyCashflow!BK$159:HS$159)*$D$14</f>
        <v>0</v>
      </c>
      <c r="BK35" s="576">
        <f>_xlfn.XLOOKUP(BK24, MonthlyCashflow!BL$155:HT$155,  MonthlyCashflow!BL$159:HT$159)*$D$14</f>
        <v>0</v>
      </c>
      <c r="BL35" s="576">
        <f>_xlfn.XLOOKUP(BL24, MonthlyCashflow!BM$155:HU$155,  MonthlyCashflow!BM$159:HU$159)*$D$14</f>
        <v>0</v>
      </c>
      <c r="BM35" s="576">
        <f>_xlfn.XLOOKUP(BM24, MonthlyCashflow!BN$155:HV$155,  MonthlyCashflow!BN$159:HV$159)*$D$14</f>
        <v>0</v>
      </c>
      <c r="BN35" s="576">
        <f>_xlfn.XLOOKUP(BN24, MonthlyCashflow!BO$155:HW$155,  MonthlyCashflow!BO$159:HW$159)*$D$14</f>
        <v>0</v>
      </c>
      <c r="BO35" s="576">
        <f>_xlfn.XLOOKUP(BO24, MonthlyCashflow!BP$155:HX$155,  MonthlyCashflow!BP$159:HX$159)*$D$14</f>
        <v>0</v>
      </c>
      <c r="BP35" s="576">
        <f>_xlfn.XLOOKUP(BP24, MonthlyCashflow!BQ$155:HY$155,  MonthlyCashflow!BQ$159:HY$159)*$D$14</f>
        <v>0</v>
      </c>
      <c r="BQ35" s="576">
        <f>_xlfn.XLOOKUP(BQ24, MonthlyCashflow!BR$155:HZ$155,  MonthlyCashflow!BR$159:HZ$159)*$D$14</f>
        <v>0</v>
      </c>
      <c r="BR35" s="576">
        <f>_xlfn.XLOOKUP(BR24, MonthlyCashflow!BS$155:IA$155,  MonthlyCashflow!BS$159:IA$159)*$D$14</f>
        <v>0</v>
      </c>
      <c r="BS35" s="576">
        <f>_xlfn.XLOOKUP(BS24, MonthlyCashflow!BT$155:IB$155,  MonthlyCashflow!BT$159:IB$159)*$D$14</f>
        <v>0</v>
      </c>
      <c r="BT35" s="576">
        <f>_xlfn.XLOOKUP(BT24, MonthlyCashflow!BU$155:IC$155,  MonthlyCashflow!BU$159:IC$159)*$D$14</f>
        <v>0</v>
      </c>
      <c r="BU35" s="576">
        <f>_xlfn.XLOOKUP(BU24, MonthlyCashflow!BV$155:ID$155,  MonthlyCashflow!BV$159:ID$159)*$D$14</f>
        <v>0</v>
      </c>
      <c r="BV35" s="576">
        <f>_xlfn.XLOOKUP(BV24, MonthlyCashflow!BW$155:IE$155,  MonthlyCashflow!BW$159:IE$159)*$D$14</f>
        <v>0</v>
      </c>
      <c r="BW35" s="576">
        <f>_xlfn.XLOOKUP(BW24, MonthlyCashflow!BX$155:IF$155,  MonthlyCashflow!BX$159:IF$159)*$D$14</f>
        <v>0</v>
      </c>
      <c r="BX35" s="576">
        <f>_xlfn.XLOOKUP(BX24, MonthlyCashflow!BY$155:IG$155,  MonthlyCashflow!BY$159:IG$159)*$D$14</f>
        <v>0</v>
      </c>
      <c r="BY35" s="576">
        <f>_xlfn.XLOOKUP(BY24, MonthlyCashflow!BZ$155:IH$155,  MonthlyCashflow!BZ$159:IH$159)*$D$14</f>
        <v>0</v>
      </c>
      <c r="BZ35" s="576">
        <f>_xlfn.XLOOKUP(BZ24, MonthlyCashflow!CA$155:II$155,  MonthlyCashflow!CA$159:II$159)*$D$14</f>
        <v>0</v>
      </c>
      <c r="CA35" s="576">
        <f>_xlfn.XLOOKUP(CA24, MonthlyCashflow!CB$155:IJ$155,  MonthlyCashflow!CB$159:IJ$159)*$D$14</f>
        <v>0</v>
      </c>
      <c r="CB35" s="576">
        <f>_xlfn.XLOOKUP(CB24, MonthlyCashflow!CC$155:IK$155,  MonthlyCashflow!CC$159:IK$159)*$D$14</f>
        <v>0</v>
      </c>
      <c r="CC35" s="576">
        <f>_xlfn.XLOOKUP(CC24, MonthlyCashflow!CD$155:IL$155,  MonthlyCashflow!CD$159:IL$159)*$D$14</f>
        <v>0</v>
      </c>
      <c r="CD35" s="576">
        <f>_xlfn.XLOOKUP(CD24, MonthlyCashflow!CE$155:IM$155,  MonthlyCashflow!CE$159:IM$159)*$D$14</f>
        <v>0</v>
      </c>
      <c r="CE35" s="576">
        <f>_xlfn.XLOOKUP(CE24, MonthlyCashflow!CF$155:IN$155,  MonthlyCashflow!CF$159:IN$159)*$D$14</f>
        <v>0</v>
      </c>
      <c r="CF35" s="576">
        <f>_xlfn.XLOOKUP(CF24, MonthlyCashflow!CG$155:IO$155,  MonthlyCashflow!CG$159:IO$159)*$D$14</f>
        <v>0</v>
      </c>
      <c r="CG35" s="576">
        <f>_xlfn.XLOOKUP(CG24, MonthlyCashflow!CH$155:IP$155,  MonthlyCashflow!CH$159:IP$159)*$D$14</f>
        <v>0</v>
      </c>
      <c r="CH35" s="576">
        <f>_xlfn.XLOOKUP(CH24, MonthlyCashflow!CI$155:IQ$155,  MonthlyCashflow!CI$159:IQ$159)*$D$14</f>
        <v>0</v>
      </c>
      <c r="CI35" s="576">
        <f>_xlfn.XLOOKUP(CI24, MonthlyCashflow!CJ$155:IR$155,  MonthlyCashflow!CJ$159:IR$159)*$D$14</f>
        <v>0</v>
      </c>
      <c r="CJ35" s="576">
        <f>_xlfn.XLOOKUP(CJ24, MonthlyCashflow!CK$155:IS$155,  MonthlyCashflow!CK$159:IS$159)*$D$14</f>
        <v>0</v>
      </c>
      <c r="CK35" s="576">
        <f>_xlfn.XLOOKUP(CK24, MonthlyCashflow!CL$155:IT$155,  MonthlyCashflow!CL$159:IT$159)*$D$14</f>
        <v>0</v>
      </c>
      <c r="CL35" s="576">
        <f>_xlfn.XLOOKUP(CL24, MonthlyCashflow!CM$155:IU$155,  MonthlyCashflow!CM$159:IU$159)*$D$14</f>
        <v>0</v>
      </c>
      <c r="CM35" s="576">
        <f>_xlfn.XLOOKUP(CM24, MonthlyCashflow!CN$155:IV$155,  MonthlyCashflow!CN$159:IV$159)*$D$14</f>
        <v>0</v>
      </c>
      <c r="CN35" s="576">
        <f>_xlfn.XLOOKUP(CN24, MonthlyCashflow!CO$155:IW$155,  MonthlyCashflow!CO$159:IW$159)*$D$14</f>
        <v>0</v>
      </c>
      <c r="CO35" s="576">
        <f>_xlfn.XLOOKUP(CO24, MonthlyCashflow!CP$155:IX$155,  MonthlyCashflow!CP$159:IX$159)*$D$14</f>
        <v>0</v>
      </c>
      <c r="CP35" s="576">
        <f>_xlfn.XLOOKUP(CP24, MonthlyCashflow!CQ$155:IY$155,  MonthlyCashflow!CQ$159:IY$159)*$D$14</f>
        <v>0</v>
      </c>
      <c r="CQ35" s="576">
        <f>_xlfn.XLOOKUP(CQ24, MonthlyCashflow!CR$155:IZ$155,  MonthlyCashflow!CR$159:IZ$159)*$D$14</f>
        <v>0</v>
      </c>
      <c r="CR35" s="576">
        <f>_xlfn.XLOOKUP(CR24, MonthlyCashflow!CS$155:JA$155,  MonthlyCashflow!CS$159:JA$159)*$D$14</f>
        <v>0</v>
      </c>
      <c r="CS35" s="576">
        <f>_xlfn.XLOOKUP(CS24, MonthlyCashflow!CT$155:JB$155,  MonthlyCashflow!CT$159:JB$159)*$D$14</f>
        <v>0</v>
      </c>
      <c r="CT35" s="576">
        <f>_xlfn.XLOOKUP(CT24, MonthlyCashflow!CU$155:JC$155,  MonthlyCashflow!CU$159:JC$159)*$D$14</f>
        <v>0</v>
      </c>
      <c r="CU35" s="576">
        <f>_xlfn.XLOOKUP(CU24, MonthlyCashflow!CV$155:JD$155,  MonthlyCashflow!CV$159:JD$159)*$D$14</f>
        <v>0</v>
      </c>
      <c r="CV35" s="576">
        <f>_xlfn.XLOOKUP(CV24, MonthlyCashflow!CW$155:JE$155,  MonthlyCashflow!CW$159:JE$159)*$D$14</f>
        <v>0</v>
      </c>
      <c r="CW35" s="576">
        <f>_xlfn.XLOOKUP(CW24, MonthlyCashflow!CX$155:JF$155,  MonthlyCashflow!CX$159:JF$159)*$D$14</f>
        <v>0</v>
      </c>
      <c r="CX35" s="576">
        <f>_xlfn.XLOOKUP(CX24, MonthlyCashflow!CY$155:JG$155,  MonthlyCashflow!CY$159:JG$159)*$D$14</f>
        <v>0</v>
      </c>
      <c r="CY35" s="576">
        <f>_xlfn.XLOOKUP(CY24, MonthlyCashflow!CZ$155:JH$155,  MonthlyCashflow!CZ$159:JH$159)*$D$14</f>
        <v>0</v>
      </c>
      <c r="CZ35" s="576">
        <f>_xlfn.XLOOKUP(CZ24, MonthlyCashflow!DA$155:JI$155,  MonthlyCashflow!DA$159:JI$159)*$D$14</f>
        <v>0</v>
      </c>
    </row>
    <row r="36" spans="1:104" x14ac:dyDescent="0.3">
      <c r="B36" s="38" t="s">
        <v>311</v>
      </c>
      <c r="D36" s="50">
        <f t="shared" si="2"/>
        <v>0</v>
      </c>
      <c r="F36" s="576">
        <f>_xlfn.XLOOKUP(F24, MonthlyCashflow!G$155:FO$155,  MonthlyCashflow!G$160:FO$160)*$D$14</f>
        <v>0</v>
      </c>
      <c r="G36" s="576">
        <f>_xlfn.XLOOKUP(G24, MonthlyCashflow!H$155:FP$155,  MonthlyCashflow!H$160:FP$160)*$D$14</f>
        <v>0</v>
      </c>
      <c r="H36" s="576">
        <f>_xlfn.XLOOKUP(H24, MonthlyCashflow!I$155:FQ$155,  MonthlyCashflow!I$160:FQ$160)*$D$14</f>
        <v>0</v>
      </c>
      <c r="I36" s="576">
        <f>_xlfn.XLOOKUP(I24, MonthlyCashflow!J$155:FR$155,  MonthlyCashflow!J$160:FR$160)*$D$14</f>
        <v>0</v>
      </c>
      <c r="J36" s="576">
        <f>_xlfn.XLOOKUP(J24, MonthlyCashflow!K$155:FS$155,  MonthlyCashflow!K$160:FS$160)*$D$14</f>
        <v>0</v>
      </c>
      <c r="K36" s="576">
        <f>_xlfn.XLOOKUP(K24, MonthlyCashflow!L$155:FT$155,  MonthlyCashflow!L$160:FT$160)*$D$14</f>
        <v>0</v>
      </c>
      <c r="L36" s="576">
        <f>_xlfn.XLOOKUP(L24, MonthlyCashflow!M$155:FU$155,  MonthlyCashflow!M$160:FU$160)*$D$14</f>
        <v>0</v>
      </c>
      <c r="M36" s="576">
        <f>_xlfn.XLOOKUP(M24, MonthlyCashflow!N$155:FV$155,  MonthlyCashflow!N$160:FV$160)*$D$14</f>
        <v>0</v>
      </c>
      <c r="N36" s="576">
        <f>_xlfn.XLOOKUP(N24, MonthlyCashflow!O$155:FW$155,  MonthlyCashflow!O$160:FW$160)*$D$14</f>
        <v>0</v>
      </c>
      <c r="O36" s="576">
        <f>_xlfn.XLOOKUP(O24, MonthlyCashflow!P$155:FX$155,  MonthlyCashflow!P$160:FX$160)*$D$14</f>
        <v>0</v>
      </c>
      <c r="P36" s="576">
        <f>_xlfn.XLOOKUP(P24, MonthlyCashflow!Q$155:FY$155,  MonthlyCashflow!Q$160:FY$160)*$D$14</f>
        <v>0</v>
      </c>
      <c r="Q36" s="576">
        <f>_xlfn.XLOOKUP(Q24, MonthlyCashflow!R$155:FZ$155,  MonthlyCashflow!R$160:FZ$160)*$D$14</f>
        <v>0</v>
      </c>
      <c r="R36" s="576">
        <f>_xlfn.XLOOKUP(R24, MonthlyCashflow!S$155:GA$155,  MonthlyCashflow!S$160:GA$160)*$D$14</f>
        <v>0</v>
      </c>
      <c r="S36" s="576">
        <f>_xlfn.XLOOKUP(S24, MonthlyCashflow!T$155:GB$155,  MonthlyCashflow!T$160:GB$160)*$D$14</f>
        <v>0</v>
      </c>
      <c r="T36" s="576">
        <f>_xlfn.XLOOKUP(T24, MonthlyCashflow!U$155:GC$155,  MonthlyCashflow!U$160:GC$160)*$D$14</f>
        <v>0</v>
      </c>
      <c r="U36" s="576">
        <f>_xlfn.XLOOKUP(U24, MonthlyCashflow!V$155:GD$155,  MonthlyCashflow!V$160:GD$160)*$D$14</f>
        <v>0</v>
      </c>
      <c r="V36" s="576">
        <f>_xlfn.XLOOKUP(V24, MonthlyCashflow!W$155:GE$155,  MonthlyCashflow!W$160:GE$160)*$D$14</f>
        <v>0</v>
      </c>
      <c r="W36" s="576">
        <f>_xlfn.XLOOKUP(W24, MonthlyCashflow!X$155:GF$155,  MonthlyCashflow!X$160:GF$160)*$D$14</f>
        <v>0</v>
      </c>
      <c r="X36" s="576">
        <f>_xlfn.XLOOKUP(X24, MonthlyCashflow!Y$155:GG$155,  MonthlyCashflow!Y$160:GG$160)*$D$14</f>
        <v>0</v>
      </c>
      <c r="Y36" s="576">
        <f>_xlfn.XLOOKUP(Y24, MonthlyCashflow!Z$155:GH$155,  MonthlyCashflow!Z$160:GH$160)*$D$14</f>
        <v>0</v>
      </c>
      <c r="Z36" s="576">
        <f>_xlfn.XLOOKUP(Z24, MonthlyCashflow!AA$155:GI$155,  MonthlyCashflow!AA$160:GI$160)*$D$14</f>
        <v>0</v>
      </c>
      <c r="AA36" s="576">
        <f>_xlfn.XLOOKUP(AA24, MonthlyCashflow!AB$155:GJ$155,  MonthlyCashflow!AB$160:GJ$160)*$D$14</f>
        <v>0</v>
      </c>
      <c r="AB36" s="576">
        <f>_xlfn.XLOOKUP(AB24, MonthlyCashflow!AC$155:GK$155,  MonthlyCashflow!AC$160:GK$160)*$D$14</f>
        <v>0</v>
      </c>
      <c r="AC36" s="576">
        <f>_xlfn.XLOOKUP(AC24, MonthlyCashflow!AD$155:GL$155,  MonthlyCashflow!AD$160:GL$160)*$D$14</f>
        <v>0</v>
      </c>
      <c r="AD36" s="576">
        <f>_xlfn.XLOOKUP(AD24, MonthlyCashflow!AE$155:GM$155,  MonthlyCashflow!AE$160:GM$160)*$D$14</f>
        <v>0</v>
      </c>
      <c r="AE36" s="576">
        <f>_xlfn.XLOOKUP(AE24, MonthlyCashflow!AF$155:GN$155,  MonthlyCashflow!AF$160:GN$160)*$D$14</f>
        <v>0</v>
      </c>
      <c r="AF36" s="576">
        <f>_xlfn.XLOOKUP(AF24, MonthlyCashflow!AG$155:GO$155,  MonthlyCashflow!AG$160:GO$160)*$D$14</f>
        <v>0</v>
      </c>
      <c r="AG36" s="576">
        <f>_xlfn.XLOOKUP(AG24, MonthlyCashflow!AH$155:GP$155,  MonthlyCashflow!AH$160:GP$160)*$D$14</f>
        <v>0</v>
      </c>
      <c r="AH36" s="576">
        <f>_xlfn.XLOOKUP(AH24, MonthlyCashflow!AI$155:GQ$155,  MonthlyCashflow!AI$160:GQ$160)*$D$14</f>
        <v>0</v>
      </c>
      <c r="AI36" s="576">
        <f>_xlfn.XLOOKUP(AI24, MonthlyCashflow!AJ$155:GR$155,  MonthlyCashflow!AJ$160:GR$160)*$D$14</f>
        <v>0</v>
      </c>
      <c r="AJ36" s="576">
        <f>_xlfn.XLOOKUP(AJ24, MonthlyCashflow!AK$155:GS$155,  MonthlyCashflow!AK$160:GS$160)*$D$14</f>
        <v>0</v>
      </c>
      <c r="AK36" s="576">
        <f>_xlfn.XLOOKUP(AK24, MonthlyCashflow!AL$155:GT$155,  MonthlyCashflow!AL$160:GT$160)*$D$14</f>
        <v>0</v>
      </c>
      <c r="AL36" s="576">
        <f>_xlfn.XLOOKUP(AL24, MonthlyCashflow!AM$155:GU$155,  MonthlyCashflow!AM$160:GU$160)*$D$14</f>
        <v>0</v>
      </c>
      <c r="AM36" s="576">
        <f>_xlfn.XLOOKUP(AM24, MonthlyCashflow!AN$155:GV$155,  MonthlyCashflow!AN$160:GV$160)*$D$14</f>
        <v>0</v>
      </c>
      <c r="AN36" s="576">
        <f>_xlfn.XLOOKUP(AN24, MonthlyCashflow!AO$155:GW$155,  MonthlyCashflow!AO$160:GW$160)*$D$14</f>
        <v>0</v>
      </c>
      <c r="AO36" s="576">
        <f>_xlfn.XLOOKUP(AO24, MonthlyCashflow!AP$155:GX$155,  MonthlyCashflow!AP$160:GX$160)*$D$14</f>
        <v>0</v>
      </c>
      <c r="AP36" s="576">
        <f>_xlfn.XLOOKUP(AP24, MonthlyCashflow!AQ$155:GY$155,  MonthlyCashflow!AQ$160:GY$160)*$D$14</f>
        <v>0</v>
      </c>
      <c r="AQ36" s="576">
        <f>_xlfn.XLOOKUP(AQ24, MonthlyCashflow!AR$155:GZ$155,  MonthlyCashflow!AR$160:GZ$160)*$D$14</f>
        <v>0</v>
      </c>
      <c r="AR36" s="576">
        <f>_xlfn.XLOOKUP(AR24, MonthlyCashflow!AS$155:HA$155,  MonthlyCashflow!AS$160:HA$160)*$D$14</f>
        <v>0</v>
      </c>
      <c r="AS36" s="576">
        <f>_xlfn.XLOOKUP(AS24, MonthlyCashflow!AT$155:HB$155,  MonthlyCashflow!AT$160:HB$160)*$D$14</f>
        <v>0</v>
      </c>
      <c r="AT36" s="576">
        <f>_xlfn.XLOOKUP(AT24, MonthlyCashflow!AU$155:HC$155,  MonthlyCashflow!AU$160:HC$160)*$D$14</f>
        <v>0</v>
      </c>
      <c r="AU36" s="576">
        <f>_xlfn.XLOOKUP(AU24, MonthlyCashflow!AV$155:HD$155,  MonthlyCashflow!AV$160:HD$160)*$D$14</f>
        <v>0</v>
      </c>
      <c r="AV36" s="576">
        <f>_xlfn.XLOOKUP(AV24, MonthlyCashflow!AW$155:HE$155,  MonthlyCashflow!AW$160:HE$160)*$D$14</f>
        <v>0</v>
      </c>
      <c r="AW36" s="576">
        <f>_xlfn.XLOOKUP(AW24, MonthlyCashflow!AX$155:HF$155,  MonthlyCashflow!AX$160:HF$160)*$D$14</f>
        <v>0</v>
      </c>
      <c r="AX36" s="576">
        <f>_xlfn.XLOOKUP(AX24, MonthlyCashflow!AY$155:HG$155,  MonthlyCashflow!AY$160:HG$160)*$D$14</f>
        <v>0</v>
      </c>
      <c r="AY36" s="576">
        <f>_xlfn.XLOOKUP(AY24, MonthlyCashflow!AZ$155:HH$155,  MonthlyCashflow!AZ$160:HH$160)*$D$14</f>
        <v>0</v>
      </c>
      <c r="AZ36" s="576">
        <f>_xlfn.XLOOKUP(AZ24, MonthlyCashflow!BA$155:HI$155,  MonthlyCashflow!BA$160:HI$160)*$D$14</f>
        <v>0</v>
      </c>
      <c r="BA36" s="576">
        <f>_xlfn.XLOOKUP(BA24, MonthlyCashflow!BB$155:HJ$155,  MonthlyCashflow!BB$160:HJ$160)*$D$14</f>
        <v>0</v>
      </c>
      <c r="BB36" s="576">
        <f>_xlfn.XLOOKUP(BB24, MonthlyCashflow!BC$155:HK$155,  MonthlyCashflow!BC$160:HK$160)*$D$14</f>
        <v>0</v>
      </c>
      <c r="BC36" s="576">
        <f>_xlfn.XLOOKUP(BC24, MonthlyCashflow!BD$155:HL$155,  MonthlyCashflow!BD$160:HL$160)*$D$14</f>
        <v>0</v>
      </c>
      <c r="BD36" s="576">
        <f>_xlfn.XLOOKUP(BD24, MonthlyCashflow!BE$155:HM$155,  MonthlyCashflow!BE$160:HM$160)*$D$14</f>
        <v>0</v>
      </c>
      <c r="BE36" s="576">
        <f>_xlfn.XLOOKUP(BE24, MonthlyCashflow!BF$155:HN$155,  MonthlyCashflow!BF$160:HN$160)*$D$14</f>
        <v>0</v>
      </c>
      <c r="BF36" s="576">
        <f>_xlfn.XLOOKUP(BF24, MonthlyCashflow!BG$155:HO$155,  MonthlyCashflow!BG$160:HO$160)*$D$14</f>
        <v>0</v>
      </c>
      <c r="BG36" s="576">
        <f>_xlfn.XLOOKUP(BG24, MonthlyCashflow!BH$155:HP$155,  MonthlyCashflow!BH$160:HP$160)*$D$14</f>
        <v>0</v>
      </c>
      <c r="BH36" s="576">
        <f>_xlfn.XLOOKUP(BH24, MonthlyCashflow!BI$155:HQ$155,  MonthlyCashflow!BI$160:HQ$160)*$D$14</f>
        <v>0</v>
      </c>
      <c r="BI36" s="576">
        <f>_xlfn.XLOOKUP(BI24, MonthlyCashflow!BJ$155:HR$155,  MonthlyCashflow!BJ$160:HR$160)*$D$14</f>
        <v>0</v>
      </c>
      <c r="BJ36" s="576">
        <f>_xlfn.XLOOKUP(BJ24, MonthlyCashflow!BK$155:HS$155,  MonthlyCashflow!BK$160:HS$160)*$D$14</f>
        <v>0</v>
      </c>
      <c r="BK36" s="576">
        <f>_xlfn.XLOOKUP(BK24, MonthlyCashflow!BL$155:HT$155,  MonthlyCashflow!BL$160:HT$160)*$D$14</f>
        <v>0</v>
      </c>
      <c r="BL36" s="576">
        <f>_xlfn.XLOOKUP(BL24, MonthlyCashflow!BM$155:HU$155,  MonthlyCashflow!BM$160:HU$160)*$D$14</f>
        <v>0</v>
      </c>
      <c r="BM36" s="576">
        <f>_xlfn.XLOOKUP(BM24, MonthlyCashflow!BN$155:HV$155,  MonthlyCashflow!BN$160:HV$160)*$D$14</f>
        <v>0</v>
      </c>
      <c r="BN36" s="576">
        <f>_xlfn.XLOOKUP(BN24, MonthlyCashflow!BO$155:HW$155,  MonthlyCashflow!BO$160:HW$160)*$D$14</f>
        <v>0</v>
      </c>
      <c r="BO36" s="576">
        <f>_xlfn.XLOOKUP(BO24, MonthlyCashflow!BP$155:HX$155,  MonthlyCashflow!BP$160:HX$160)*$D$14</f>
        <v>0</v>
      </c>
      <c r="BP36" s="576">
        <f>_xlfn.XLOOKUP(BP24, MonthlyCashflow!BQ$155:HY$155,  MonthlyCashflow!BQ$160:HY$160)*$D$14</f>
        <v>0</v>
      </c>
      <c r="BQ36" s="576">
        <f>_xlfn.XLOOKUP(BQ24, MonthlyCashflow!BR$155:HZ$155,  MonthlyCashflow!BR$160:HZ$160)*$D$14</f>
        <v>0</v>
      </c>
      <c r="BR36" s="576">
        <f>_xlfn.XLOOKUP(BR24, MonthlyCashflow!BS$155:IA$155,  MonthlyCashflow!BS$160:IA$160)*$D$14</f>
        <v>0</v>
      </c>
      <c r="BS36" s="576">
        <f>_xlfn.XLOOKUP(BS24, MonthlyCashflow!BT$155:IB$155,  MonthlyCashflow!BT$160:IB$160)*$D$14</f>
        <v>0</v>
      </c>
      <c r="BT36" s="576">
        <f>_xlfn.XLOOKUP(BT24, MonthlyCashflow!BU$155:IC$155,  MonthlyCashflow!BU$160:IC$160)*$D$14</f>
        <v>0</v>
      </c>
      <c r="BU36" s="576">
        <f>_xlfn.XLOOKUP(BU24, MonthlyCashflow!BV$155:ID$155,  MonthlyCashflow!BV$160:ID$160)*$D$14</f>
        <v>0</v>
      </c>
      <c r="BV36" s="576">
        <f>_xlfn.XLOOKUP(BV24, MonthlyCashflow!BW$155:IE$155,  MonthlyCashflow!BW$160:IE$160)*$D$14</f>
        <v>0</v>
      </c>
      <c r="BW36" s="576">
        <f>_xlfn.XLOOKUP(BW24, MonthlyCashflow!BX$155:IF$155,  MonthlyCashflow!BX$160:IF$160)*$D$14</f>
        <v>0</v>
      </c>
      <c r="BX36" s="576">
        <f>_xlfn.XLOOKUP(BX24, MonthlyCashflow!BY$155:IG$155,  MonthlyCashflow!BY$160:IG$160)*$D$14</f>
        <v>0</v>
      </c>
      <c r="BY36" s="576">
        <f>_xlfn.XLOOKUP(BY24, MonthlyCashflow!BZ$155:IH$155,  MonthlyCashflow!BZ$160:IH$160)*$D$14</f>
        <v>0</v>
      </c>
      <c r="BZ36" s="576">
        <f>_xlfn.XLOOKUP(BZ24, MonthlyCashflow!CA$155:II$155,  MonthlyCashflow!CA$160:II$160)*$D$14</f>
        <v>0</v>
      </c>
      <c r="CA36" s="576">
        <f>_xlfn.XLOOKUP(CA24, MonthlyCashflow!CB$155:IJ$155,  MonthlyCashflow!CB$160:IJ$160)*$D$14</f>
        <v>0</v>
      </c>
      <c r="CB36" s="576">
        <f>_xlfn.XLOOKUP(CB24, MonthlyCashflow!CC$155:IK$155,  MonthlyCashflow!CC$160:IK$160)*$D$14</f>
        <v>0</v>
      </c>
      <c r="CC36" s="576">
        <f>_xlfn.XLOOKUP(CC24, MonthlyCashflow!CD$155:IL$155,  MonthlyCashflow!CD$160:IL$160)*$D$14</f>
        <v>0</v>
      </c>
      <c r="CD36" s="576">
        <f>_xlfn.XLOOKUP(CD24, MonthlyCashflow!CE$155:IM$155,  MonthlyCashflow!CE$160:IM$160)*$D$14</f>
        <v>0</v>
      </c>
      <c r="CE36" s="576">
        <f>_xlfn.XLOOKUP(CE24, MonthlyCashflow!CF$155:IN$155,  MonthlyCashflow!CF$160:IN$160)*$D$14</f>
        <v>0</v>
      </c>
      <c r="CF36" s="576">
        <f>_xlfn.XLOOKUP(CF24, MonthlyCashflow!CG$155:IO$155,  MonthlyCashflow!CG$160:IO$160)*$D$14</f>
        <v>0</v>
      </c>
      <c r="CG36" s="576">
        <f>_xlfn.XLOOKUP(CG24, MonthlyCashflow!CH$155:IP$155,  MonthlyCashflow!CH$160:IP$160)*$D$14</f>
        <v>0</v>
      </c>
      <c r="CH36" s="576">
        <f>_xlfn.XLOOKUP(CH24, MonthlyCashflow!CI$155:IQ$155,  MonthlyCashflow!CI$160:IQ$160)*$D$14</f>
        <v>0</v>
      </c>
      <c r="CI36" s="576">
        <f>_xlfn.XLOOKUP(CI24, MonthlyCashflow!CJ$155:IR$155,  MonthlyCashflow!CJ$160:IR$160)*$D$14</f>
        <v>0</v>
      </c>
      <c r="CJ36" s="576">
        <f>_xlfn.XLOOKUP(CJ24, MonthlyCashflow!CK$155:IS$155,  MonthlyCashflow!CK$160:IS$160)*$D$14</f>
        <v>0</v>
      </c>
      <c r="CK36" s="576">
        <f>_xlfn.XLOOKUP(CK24, MonthlyCashflow!CL$155:IT$155,  MonthlyCashflow!CL$160:IT$160)*$D$14</f>
        <v>0</v>
      </c>
      <c r="CL36" s="576">
        <f>_xlfn.XLOOKUP(CL24, MonthlyCashflow!CM$155:IU$155,  MonthlyCashflow!CM$160:IU$160)*$D$14</f>
        <v>0</v>
      </c>
      <c r="CM36" s="576">
        <f>_xlfn.XLOOKUP(CM24, MonthlyCashflow!CN$155:IV$155,  MonthlyCashflow!CN$160:IV$160)*$D$14</f>
        <v>0</v>
      </c>
      <c r="CN36" s="576">
        <f>_xlfn.XLOOKUP(CN24, MonthlyCashflow!CO$155:IW$155,  MonthlyCashflow!CO$160:IW$160)*$D$14</f>
        <v>0</v>
      </c>
      <c r="CO36" s="576">
        <f>_xlfn.XLOOKUP(CO24, MonthlyCashflow!CP$155:IX$155,  MonthlyCashflow!CP$160:IX$160)*$D$14</f>
        <v>0</v>
      </c>
      <c r="CP36" s="576">
        <f>_xlfn.XLOOKUP(CP24, MonthlyCashflow!CQ$155:IY$155,  MonthlyCashflow!CQ$160:IY$160)*$D$14</f>
        <v>0</v>
      </c>
      <c r="CQ36" s="576">
        <f>_xlfn.XLOOKUP(CQ24, MonthlyCashflow!CR$155:IZ$155,  MonthlyCashflow!CR$160:IZ$160)*$D$14</f>
        <v>0</v>
      </c>
      <c r="CR36" s="576">
        <f>_xlfn.XLOOKUP(CR24, MonthlyCashflow!CS$155:JA$155,  MonthlyCashflow!CS$160:JA$160)*$D$14</f>
        <v>0</v>
      </c>
      <c r="CS36" s="576">
        <f>_xlfn.XLOOKUP(CS24, MonthlyCashflow!CT$155:JB$155,  MonthlyCashflow!CT$160:JB$160)*$D$14</f>
        <v>0</v>
      </c>
      <c r="CT36" s="576">
        <f>_xlfn.XLOOKUP(CT24, MonthlyCashflow!CU$155:JC$155,  MonthlyCashflow!CU$160:JC$160)*$D$14</f>
        <v>0</v>
      </c>
      <c r="CU36" s="576">
        <f>_xlfn.XLOOKUP(CU24, MonthlyCashflow!CV$155:JD$155,  MonthlyCashflow!CV$160:JD$160)*$D$14</f>
        <v>0</v>
      </c>
      <c r="CV36" s="576">
        <f>_xlfn.XLOOKUP(CV24, MonthlyCashflow!CW$155:JE$155,  MonthlyCashflow!CW$160:JE$160)*$D$14</f>
        <v>0</v>
      </c>
      <c r="CW36" s="576">
        <f>_xlfn.XLOOKUP(CW24, MonthlyCashflow!CX$155:JF$155,  MonthlyCashflow!CX$160:JF$160)*$D$14</f>
        <v>0</v>
      </c>
      <c r="CX36" s="576">
        <f>_xlfn.XLOOKUP(CX24, MonthlyCashflow!CY$155:JG$155,  MonthlyCashflow!CY$160:JG$160)*$D$14</f>
        <v>0</v>
      </c>
      <c r="CY36" s="576">
        <f>_xlfn.XLOOKUP(CY24, MonthlyCashflow!CZ$155:JH$155,  MonthlyCashflow!CZ$160:JH$160)*$D$14</f>
        <v>0</v>
      </c>
      <c r="CZ36" s="576">
        <f>_xlfn.XLOOKUP(CZ24, MonthlyCashflow!DA$155:JI$155,  MonthlyCashflow!DA$160:JI$160)*$D$14</f>
        <v>0</v>
      </c>
    </row>
    <row r="37" spans="1:104" x14ac:dyDescent="0.3">
      <c r="B37" s="274" t="s">
        <v>730</v>
      </c>
      <c r="D37" s="50"/>
      <c r="F37" s="576"/>
      <c r="G37" s="576"/>
      <c r="H37" s="576"/>
      <c r="I37" s="576"/>
      <c r="J37" s="576"/>
      <c r="K37" s="576"/>
      <c r="L37" s="576"/>
      <c r="M37" s="576"/>
      <c r="N37" s="576"/>
      <c r="O37" s="576"/>
      <c r="P37" s="576"/>
      <c r="Q37" s="576"/>
      <c r="R37" s="576"/>
      <c r="S37" s="576"/>
      <c r="T37" s="576"/>
      <c r="U37" s="576"/>
      <c r="V37" s="576"/>
      <c r="W37" s="576"/>
      <c r="X37" s="576"/>
      <c r="Y37" s="576"/>
      <c r="Z37" s="576"/>
      <c r="AA37" s="576"/>
      <c r="AB37" s="576"/>
      <c r="AC37" s="576"/>
      <c r="AD37" s="576"/>
      <c r="AE37" s="576"/>
      <c r="AF37" s="576"/>
      <c r="AG37" s="576"/>
      <c r="AH37" s="576"/>
      <c r="AI37" s="576"/>
      <c r="AJ37" s="576"/>
      <c r="AK37" s="576"/>
      <c r="AL37" s="576"/>
      <c r="AM37" s="576"/>
      <c r="AN37" s="576"/>
      <c r="AO37" s="576"/>
      <c r="AP37" s="576"/>
      <c r="AQ37" s="576"/>
      <c r="AR37" s="576"/>
      <c r="AS37" s="576"/>
      <c r="AT37" s="576"/>
      <c r="AU37" s="576"/>
      <c r="AV37" s="576"/>
      <c r="AW37" s="576"/>
      <c r="AX37" s="576"/>
      <c r="AY37" s="576"/>
      <c r="AZ37" s="576"/>
      <c r="BA37" s="576"/>
      <c r="BB37" s="576"/>
      <c r="BC37" s="576"/>
      <c r="BD37" s="576"/>
      <c r="BE37" s="576"/>
      <c r="BF37" s="576"/>
      <c r="BG37" s="576"/>
      <c r="BH37" s="576"/>
      <c r="BI37" s="576"/>
      <c r="BJ37" s="576"/>
      <c r="BK37" s="576"/>
      <c r="BL37" s="576"/>
      <c r="BM37" s="576"/>
      <c r="BN37" s="576"/>
      <c r="BO37" s="576"/>
      <c r="BP37" s="576"/>
      <c r="BQ37" s="576"/>
      <c r="BR37" s="576"/>
      <c r="BS37" s="576"/>
      <c r="BT37" s="576"/>
      <c r="BU37" s="576"/>
      <c r="BV37" s="576"/>
      <c r="BW37" s="576"/>
      <c r="BX37" s="576"/>
      <c r="BY37" s="576"/>
      <c r="BZ37" s="576"/>
      <c r="CA37" s="576"/>
      <c r="CB37" s="576"/>
      <c r="CC37" s="576"/>
      <c r="CD37" s="576"/>
      <c r="CE37" s="576"/>
      <c r="CF37" s="576"/>
      <c r="CG37" s="576"/>
      <c r="CH37" s="576"/>
      <c r="CI37" s="576"/>
      <c r="CJ37" s="576"/>
      <c r="CK37" s="576"/>
      <c r="CL37" s="576"/>
      <c r="CM37" s="576"/>
      <c r="CN37" s="576"/>
      <c r="CO37" s="576"/>
      <c r="CP37" s="576"/>
      <c r="CQ37" s="576"/>
      <c r="CR37" s="576"/>
      <c r="CS37" s="576"/>
      <c r="CT37" s="576"/>
      <c r="CU37" s="576"/>
      <c r="CV37" s="576"/>
      <c r="CW37" s="576"/>
      <c r="CX37" s="576"/>
      <c r="CY37" s="576"/>
      <c r="CZ37" s="576"/>
    </row>
    <row r="38" spans="1:104" x14ac:dyDescent="0.3">
      <c r="B38" s="38" t="s">
        <v>226</v>
      </c>
      <c r="D38" s="50">
        <f t="shared" si="2"/>
        <v>0</v>
      </c>
      <c r="F38" s="576">
        <f>_xlfn.XLOOKUP(F24, MonthlyCashflow!G$155:FO$155,  MonthlyCashflow!G$164:FO$164)*$D$12</f>
        <v>0</v>
      </c>
      <c r="G38" s="576">
        <f>_xlfn.XLOOKUP(G24, MonthlyCashflow!H$155:FP$155,  MonthlyCashflow!H$164:FP$164)*$D$12</f>
        <v>0</v>
      </c>
      <c r="H38" s="576">
        <f>_xlfn.XLOOKUP(H24, MonthlyCashflow!I$155:FQ$155,  MonthlyCashflow!I$164:FQ$164)*$D$12</f>
        <v>0</v>
      </c>
      <c r="I38" s="576">
        <f>_xlfn.XLOOKUP(I24, MonthlyCashflow!J$155:FR$155,  MonthlyCashflow!J$164:FR$164)*$D$12</f>
        <v>0</v>
      </c>
      <c r="J38" s="576">
        <f>_xlfn.XLOOKUP(J24, MonthlyCashflow!K$155:FS$155,  MonthlyCashflow!K$164:FS$164)*$D$12</f>
        <v>0</v>
      </c>
      <c r="K38" s="576">
        <f>_xlfn.XLOOKUP(K24, MonthlyCashflow!L$155:FT$155,  MonthlyCashflow!L$164:FT$164)*$D$12</f>
        <v>0</v>
      </c>
      <c r="L38" s="576">
        <f>_xlfn.XLOOKUP(L24, MonthlyCashflow!M$155:FU$155,  MonthlyCashflow!M$164:FU$164)*$D$12</f>
        <v>0</v>
      </c>
      <c r="M38" s="576">
        <f>_xlfn.XLOOKUP(M24, MonthlyCashflow!N$155:FV$155,  MonthlyCashflow!N$164:FV$164)*$D$12</f>
        <v>0</v>
      </c>
      <c r="N38" s="576">
        <f>_xlfn.XLOOKUP(N24, MonthlyCashflow!O$155:FW$155,  MonthlyCashflow!O$164:FW$164)*$D$12</f>
        <v>0</v>
      </c>
      <c r="O38" s="576">
        <f>_xlfn.XLOOKUP(O24, MonthlyCashflow!P$155:FX$155,  MonthlyCashflow!P$164:FX$164)*$D$12</f>
        <v>0</v>
      </c>
      <c r="P38" s="576">
        <f>_xlfn.XLOOKUP(P24, MonthlyCashflow!Q$155:FY$155,  MonthlyCashflow!Q$164:FY$164)*$D$12</f>
        <v>0</v>
      </c>
      <c r="Q38" s="576">
        <f>_xlfn.XLOOKUP(Q24, MonthlyCashflow!R$155:FZ$155,  MonthlyCashflow!R$164:FZ$164)*$D$12</f>
        <v>0</v>
      </c>
      <c r="R38" s="576">
        <f>_xlfn.XLOOKUP(R24, MonthlyCashflow!S$155:GA$155,  MonthlyCashflow!S$164:GA$164)*$D$12</f>
        <v>0</v>
      </c>
      <c r="S38" s="576">
        <f>_xlfn.XLOOKUP(S24, MonthlyCashflow!T$155:GB$155,  MonthlyCashflow!T$164:GB$164)*$D$12</f>
        <v>0</v>
      </c>
      <c r="T38" s="576">
        <f>_xlfn.XLOOKUP(T24, MonthlyCashflow!U$155:GC$155,  MonthlyCashflow!U$164:GC$164)*$D$12</f>
        <v>0</v>
      </c>
      <c r="U38" s="576">
        <f>_xlfn.XLOOKUP(U24, MonthlyCashflow!V$155:GD$155,  MonthlyCashflow!V$164:GD$164)*$D$12</f>
        <v>0</v>
      </c>
      <c r="V38" s="576">
        <f>_xlfn.XLOOKUP(V24, MonthlyCashflow!W$155:GE$155,  MonthlyCashflow!W$164:GE$164)*$D$12</f>
        <v>0</v>
      </c>
      <c r="W38" s="576">
        <f>_xlfn.XLOOKUP(W24, MonthlyCashflow!X$155:GF$155,  MonthlyCashflow!X$164:GF$164)*$D$12</f>
        <v>0</v>
      </c>
      <c r="X38" s="576">
        <f>_xlfn.XLOOKUP(X24, MonthlyCashflow!Y$155:GG$155,  MonthlyCashflow!Y$164:GG$164)*$D$12</f>
        <v>0</v>
      </c>
      <c r="Y38" s="576">
        <f>_xlfn.XLOOKUP(Y24, MonthlyCashflow!Z$155:GH$155,  MonthlyCashflow!Z$164:GH$164)*$D$12</f>
        <v>0</v>
      </c>
      <c r="Z38" s="576">
        <f>_xlfn.XLOOKUP(Z24, MonthlyCashflow!AA$155:GI$155,  MonthlyCashflow!AA$164:GI$164)*$D$12</f>
        <v>0</v>
      </c>
      <c r="AA38" s="576">
        <f>_xlfn.XLOOKUP(AA24, MonthlyCashflow!AB$155:GJ$155,  MonthlyCashflow!AB$164:GJ$164)*$D$12</f>
        <v>0</v>
      </c>
      <c r="AB38" s="576">
        <f>_xlfn.XLOOKUP(AB24, MonthlyCashflow!AC$155:GK$155,  MonthlyCashflow!AC$164:GK$164)*$D$12</f>
        <v>0</v>
      </c>
      <c r="AC38" s="576">
        <f>_xlfn.XLOOKUP(AC24, MonthlyCashflow!AD$155:GL$155,  MonthlyCashflow!AD$164:GL$164)*$D$12</f>
        <v>0</v>
      </c>
      <c r="AD38" s="576">
        <f>_xlfn.XLOOKUP(AD24, MonthlyCashflow!AE$155:GM$155,  MonthlyCashflow!AE$164:GM$164)*$D$12</f>
        <v>0</v>
      </c>
      <c r="AE38" s="576">
        <f>_xlfn.XLOOKUP(AE24, MonthlyCashflow!AF$155:GN$155,  MonthlyCashflow!AF$164:GN$164)*$D$12</f>
        <v>0</v>
      </c>
      <c r="AF38" s="576">
        <f>_xlfn.XLOOKUP(AF24, MonthlyCashflow!AG$155:GO$155,  MonthlyCashflow!AG$164:GO$164)*$D$12</f>
        <v>0</v>
      </c>
      <c r="AG38" s="576">
        <f>_xlfn.XLOOKUP(AG24, MonthlyCashflow!AH$155:GP$155,  MonthlyCashflow!AH$164:GP$164)*$D$12</f>
        <v>0</v>
      </c>
      <c r="AH38" s="576">
        <f>_xlfn.XLOOKUP(AH24, MonthlyCashflow!AI$155:GQ$155,  MonthlyCashflow!AI$164:GQ$164)*$D$12</f>
        <v>0</v>
      </c>
      <c r="AI38" s="576">
        <f>_xlfn.XLOOKUP(AI24, MonthlyCashflow!AJ$155:GR$155,  MonthlyCashflow!AJ$164:GR$164)*$D$12</f>
        <v>0</v>
      </c>
      <c r="AJ38" s="576">
        <f>_xlfn.XLOOKUP(AJ24, MonthlyCashflow!AK$155:GS$155,  MonthlyCashflow!AK$164:GS$164)*$D$12</f>
        <v>0</v>
      </c>
      <c r="AK38" s="576">
        <f>_xlfn.XLOOKUP(AK24, MonthlyCashflow!AL$155:GT$155,  MonthlyCashflow!AL$164:GT$164)*$D$12</f>
        <v>0</v>
      </c>
      <c r="AL38" s="576">
        <f>_xlfn.XLOOKUP(AL24, MonthlyCashflow!AM$155:GU$155,  MonthlyCashflow!AM$164:GU$164)*$D$12</f>
        <v>0</v>
      </c>
      <c r="AM38" s="576">
        <f>_xlfn.XLOOKUP(AM24, MonthlyCashflow!AN$155:GV$155,  MonthlyCashflow!AN$164:GV$164)*$D$12</f>
        <v>0</v>
      </c>
      <c r="AN38" s="576">
        <f>_xlfn.XLOOKUP(AN24, MonthlyCashflow!AO$155:GW$155,  MonthlyCashflow!AO$164:GW$164)*$D$12</f>
        <v>0</v>
      </c>
      <c r="AO38" s="576">
        <f>_xlfn.XLOOKUP(AO24, MonthlyCashflow!AP$155:GX$155,  MonthlyCashflow!AP$164:GX$164)*$D$12</f>
        <v>0</v>
      </c>
      <c r="AP38" s="576">
        <f>_xlfn.XLOOKUP(AP24, MonthlyCashflow!AQ$155:GY$155,  MonthlyCashflow!AQ$164:GY$164)*$D$12</f>
        <v>0</v>
      </c>
      <c r="AQ38" s="576">
        <f>_xlfn.XLOOKUP(AQ24, MonthlyCashflow!AR$155:GZ$155,  MonthlyCashflow!AR$164:GZ$164)*$D$12</f>
        <v>0</v>
      </c>
      <c r="AR38" s="576">
        <f>_xlfn.XLOOKUP(AR24, MonthlyCashflow!AS$155:HA$155,  MonthlyCashflow!AS$164:HA$164)*$D$12</f>
        <v>0</v>
      </c>
      <c r="AS38" s="576">
        <f>_xlfn.XLOOKUP(AS24, MonthlyCashflow!AT$155:HB$155,  MonthlyCashflow!AT$164:HB$164)*$D$12</f>
        <v>0</v>
      </c>
      <c r="AT38" s="576">
        <f>_xlfn.XLOOKUP(AT24, MonthlyCashflow!AU$155:HC$155,  MonthlyCashflow!AU$164:HC$164)*$D$12</f>
        <v>0</v>
      </c>
      <c r="AU38" s="576">
        <f>_xlfn.XLOOKUP(AU24, MonthlyCashflow!AV$155:HD$155,  MonthlyCashflow!AV$164:HD$164)*$D$12</f>
        <v>0</v>
      </c>
      <c r="AV38" s="576">
        <f>_xlfn.XLOOKUP(AV24, MonthlyCashflow!AW$155:HE$155,  MonthlyCashflow!AW$164:HE$164)*$D$12</f>
        <v>0</v>
      </c>
      <c r="AW38" s="576">
        <f>_xlfn.XLOOKUP(AW24, MonthlyCashflow!AX$155:HF$155,  MonthlyCashflow!AX$164:HF$164)*$D$12</f>
        <v>0</v>
      </c>
      <c r="AX38" s="576">
        <f>_xlfn.XLOOKUP(AX24, MonthlyCashflow!AY$155:HG$155,  MonthlyCashflow!AY$164:HG$164)*$D$12</f>
        <v>0</v>
      </c>
      <c r="AY38" s="576">
        <f>_xlfn.XLOOKUP(AY24, MonthlyCashflow!AZ$155:HH$155,  MonthlyCashflow!AZ$164:HH$164)*$D$12</f>
        <v>0</v>
      </c>
      <c r="AZ38" s="576">
        <f>_xlfn.XLOOKUP(AZ24, MonthlyCashflow!BA$155:HI$155,  MonthlyCashflow!BA$164:HI$164)*$D$12</f>
        <v>0</v>
      </c>
      <c r="BA38" s="576">
        <f>_xlfn.XLOOKUP(BA24, MonthlyCashflow!BB$155:HJ$155,  MonthlyCashflow!BB$164:HJ$164)*$D$12</f>
        <v>0</v>
      </c>
      <c r="BB38" s="576">
        <f>_xlfn.XLOOKUP(BB24, MonthlyCashflow!BC$155:HK$155,  MonthlyCashflow!BC$164:HK$164)*$D$12</f>
        <v>0</v>
      </c>
      <c r="BC38" s="576">
        <f>_xlfn.XLOOKUP(BC24, MonthlyCashflow!BD$155:HL$155,  MonthlyCashflow!BD$164:HL$164)*$D$12</f>
        <v>0</v>
      </c>
      <c r="BD38" s="576">
        <f>_xlfn.XLOOKUP(BD24, MonthlyCashflow!BE$155:HM$155,  MonthlyCashflow!BE$164:HM$164)*$D$12</f>
        <v>0</v>
      </c>
      <c r="BE38" s="576">
        <f>_xlfn.XLOOKUP(BE24, MonthlyCashflow!BF$155:HN$155,  MonthlyCashflow!BF$164:HN$164)*$D$12</f>
        <v>0</v>
      </c>
      <c r="BF38" s="576">
        <f>_xlfn.XLOOKUP(BF24, MonthlyCashflow!BG$155:HO$155,  MonthlyCashflow!BG$164:HO$164)*$D$12</f>
        <v>0</v>
      </c>
      <c r="BG38" s="576">
        <f>_xlfn.XLOOKUP(BG24, MonthlyCashflow!BH$155:HP$155,  MonthlyCashflow!BH$164:HP$164)*$D$12</f>
        <v>0</v>
      </c>
      <c r="BH38" s="576">
        <f>_xlfn.XLOOKUP(BH24, MonthlyCashflow!BI$155:HQ$155,  MonthlyCashflow!BI$164:HQ$164)*$D$12</f>
        <v>0</v>
      </c>
      <c r="BI38" s="576">
        <f>_xlfn.XLOOKUP(BI24, MonthlyCashflow!BJ$155:HR$155,  MonthlyCashflow!BJ$164:HR$164)*$D$12</f>
        <v>0</v>
      </c>
      <c r="BJ38" s="576">
        <f>_xlfn.XLOOKUP(BJ24, MonthlyCashflow!BK$155:HS$155,  MonthlyCashflow!BK$164:HS$164)*$D$12</f>
        <v>0</v>
      </c>
      <c r="BK38" s="576">
        <f>_xlfn.XLOOKUP(BK24, MonthlyCashflow!BL$155:HT$155,  MonthlyCashflow!BL$164:HT$164)*$D$12</f>
        <v>0</v>
      </c>
      <c r="BL38" s="576">
        <f>_xlfn.XLOOKUP(BL24, MonthlyCashflow!BM$155:HU$155,  MonthlyCashflow!BM$164:HU$164)*$D$12</f>
        <v>0</v>
      </c>
      <c r="BM38" s="576">
        <f>_xlfn.XLOOKUP(BM24, MonthlyCashflow!BN$155:HV$155,  MonthlyCashflow!BN$164:HV$164)*$D$12</f>
        <v>0</v>
      </c>
      <c r="BN38" s="576">
        <f>_xlfn.XLOOKUP(BN24, MonthlyCashflow!BO$155:HW$155,  MonthlyCashflow!BO$164:HW$164)*$D$12</f>
        <v>0</v>
      </c>
      <c r="BO38" s="576">
        <f>_xlfn.XLOOKUP(BO24, MonthlyCashflow!BP$155:HX$155,  MonthlyCashflow!BP$164:HX$164)*$D$12</f>
        <v>0</v>
      </c>
      <c r="BP38" s="576">
        <f>_xlfn.XLOOKUP(BP24, MonthlyCashflow!BQ$155:HY$155,  MonthlyCashflow!BQ$164:HY$164)*$D$12</f>
        <v>0</v>
      </c>
      <c r="BQ38" s="576">
        <f>_xlfn.XLOOKUP(BQ24, MonthlyCashflow!BR$155:HZ$155,  MonthlyCashflow!BR$164:HZ$164)*$D$12</f>
        <v>0</v>
      </c>
      <c r="BR38" s="576">
        <f>_xlfn.XLOOKUP(BR24, MonthlyCashflow!BS$155:IA$155,  MonthlyCashflow!BS$164:IA$164)*$D$12</f>
        <v>0</v>
      </c>
      <c r="BS38" s="576">
        <f>_xlfn.XLOOKUP(BS24, MonthlyCashflow!BT$155:IB$155,  MonthlyCashflow!BT$164:IB$164)*$D$12</f>
        <v>0</v>
      </c>
      <c r="BT38" s="576">
        <f>_xlfn.XLOOKUP(BT24, MonthlyCashflow!BU$155:IC$155,  MonthlyCashflow!BU$164:IC$164)*$D$12</f>
        <v>0</v>
      </c>
      <c r="BU38" s="576">
        <f>_xlfn.XLOOKUP(BU24, MonthlyCashflow!BV$155:ID$155,  MonthlyCashflow!BV$164:ID$164)*$D$12</f>
        <v>0</v>
      </c>
      <c r="BV38" s="576">
        <f>_xlfn.XLOOKUP(BV24, MonthlyCashflow!BW$155:IE$155,  MonthlyCashflow!BW$164:IE$164)*$D$12</f>
        <v>0</v>
      </c>
      <c r="BW38" s="576">
        <f>_xlfn.XLOOKUP(BW24, MonthlyCashflow!BX$155:IF$155,  MonthlyCashflow!BX$164:IF$164)*$D$12</f>
        <v>0</v>
      </c>
      <c r="BX38" s="576">
        <f>_xlfn.XLOOKUP(BX24, MonthlyCashflow!BY$155:IG$155,  MonthlyCashflow!BY$164:IG$164)*$D$12</f>
        <v>0</v>
      </c>
      <c r="BY38" s="576">
        <f>_xlfn.XLOOKUP(BY24, MonthlyCashflow!BZ$155:IH$155,  MonthlyCashflow!BZ$164:IH$164)*$D$12</f>
        <v>0</v>
      </c>
      <c r="BZ38" s="576">
        <f>_xlfn.XLOOKUP(BZ24, MonthlyCashflow!CA$155:II$155,  MonthlyCashflow!CA$164:II$164)*$D$12</f>
        <v>0</v>
      </c>
      <c r="CA38" s="576">
        <f>_xlfn.XLOOKUP(CA24, MonthlyCashflow!CB$155:IJ$155,  MonthlyCashflow!CB$164:IJ$164)*$D$12</f>
        <v>0</v>
      </c>
      <c r="CB38" s="576">
        <f>_xlfn.XLOOKUP(CB24, MonthlyCashflow!CC$155:IK$155,  MonthlyCashflow!CC$164:IK$164)*$D$12</f>
        <v>0</v>
      </c>
      <c r="CC38" s="576">
        <f>_xlfn.XLOOKUP(CC24, MonthlyCashflow!CD$155:IL$155,  MonthlyCashflow!CD$164:IL$164)*$D$12</f>
        <v>0</v>
      </c>
      <c r="CD38" s="576">
        <f>_xlfn.XLOOKUP(CD24, MonthlyCashflow!CE$155:IM$155,  MonthlyCashflow!CE$164:IM$164)*$D$12</f>
        <v>0</v>
      </c>
      <c r="CE38" s="576">
        <f>_xlfn.XLOOKUP(CE24, MonthlyCashflow!CF$155:IN$155,  MonthlyCashflow!CF$164:IN$164)*$D$12</f>
        <v>0</v>
      </c>
      <c r="CF38" s="576">
        <f>_xlfn.XLOOKUP(CF24, MonthlyCashflow!CG$155:IO$155,  MonthlyCashflow!CG$164:IO$164)*$D$12</f>
        <v>0</v>
      </c>
      <c r="CG38" s="576">
        <f>_xlfn.XLOOKUP(CG24, MonthlyCashflow!CH$155:IP$155,  MonthlyCashflow!CH$164:IP$164)*$D$12</f>
        <v>0</v>
      </c>
      <c r="CH38" s="576">
        <f>_xlfn.XLOOKUP(CH24, MonthlyCashflow!CI$155:IQ$155,  MonthlyCashflow!CI$164:IQ$164)*$D$12</f>
        <v>0</v>
      </c>
      <c r="CI38" s="576">
        <f>_xlfn.XLOOKUP(CI24, MonthlyCashflow!CJ$155:IR$155,  MonthlyCashflow!CJ$164:IR$164)*$D$12</f>
        <v>0</v>
      </c>
      <c r="CJ38" s="576">
        <f>_xlfn.XLOOKUP(CJ24, MonthlyCashflow!CK$155:IS$155,  MonthlyCashflow!CK$164:IS$164)*$D$12</f>
        <v>0</v>
      </c>
      <c r="CK38" s="576">
        <f>_xlfn.XLOOKUP(CK24, MonthlyCashflow!CL$155:IT$155,  MonthlyCashflow!CL$164:IT$164)*$D$12</f>
        <v>0</v>
      </c>
      <c r="CL38" s="576">
        <f>_xlfn.XLOOKUP(CL24, MonthlyCashflow!CM$155:IU$155,  MonthlyCashflow!CM$164:IU$164)*$D$12</f>
        <v>0</v>
      </c>
      <c r="CM38" s="576">
        <f>_xlfn.XLOOKUP(CM24, MonthlyCashflow!CN$155:IV$155,  MonthlyCashflow!CN$164:IV$164)*$D$12</f>
        <v>0</v>
      </c>
      <c r="CN38" s="576">
        <f>_xlfn.XLOOKUP(CN24, MonthlyCashflow!CO$155:IW$155,  MonthlyCashflow!CO$164:IW$164)*$D$12</f>
        <v>0</v>
      </c>
      <c r="CO38" s="576">
        <f>_xlfn.XLOOKUP(CO24, MonthlyCashflow!CP$155:IX$155,  MonthlyCashflow!CP$164:IX$164)*$D$12</f>
        <v>0</v>
      </c>
      <c r="CP38" s="576">
        <f>_xlfn.XLOOKUP(CP24, MonthlyCashflow!CQ$155:IY$155,  MonthlyCashflow!CQ$164:IY$164)*$D$12</f>
        <v>0</v>
      </c>
      <c r="CQ38" s="576">
        <f>_xlfn.XLOOKUP(CQ24, MonthlyCashflow!CR$155:IZ$155,  MonthlyCashflow!CR$164:IZ$164)*$D$12</f>
        <v>0</v>
      </c>
      <c r="CR38" s="576">
        <f>_xlfn.XLOOKUP(CR24, MonthlyCashflow!CS$155:JA$155,  MonthlyCashflow!CS$164:JA$164)*$D$12</f>
        <v>0</v>
      </c>
      <c r="CS38" s="576">
        <f>_xlfn.XLOOKUP(CS24, MonthlyCashflow!CT$155:JB$155,  MonthlyCashflow!CT$164:JB$164)*$D$12</f>
        <v>0</v>
      </c>
      <c r="CT38" s="576">
        <f>_xlfn.XLOOKUP(CT24, MonthlyCashflow!CU$155:JC$155,  MonthlyCashflow!CU$164:JC$164)*$D$12</f>
        <v>0</v>
      </c>
      <c r="CU38" s="576">
        <f>_xlfn.XLOOKUP(CU24, MonthlyCashflow!CV$155:JD$155,  MonthlyCashflow!CV$164:JD$164)*$D$12</f>
        <v>0</v>
      </c>
      <c r="CV38" s="576">
        <f>_xlfn.XLOOKUP(CV24, MonthlyCashflow!CW$155:JE$155,  MonthlyCashflow!CW$164:JE$164)*$D$12</f>
        <v>0</v>
      </c>
      <c r="CW38" s="576">
        <f>_xlfn.XLOOKUP(CW24, MonthlyCashflow!CX$155:JF$155,  MonthlyCashflow!CX$164:JF$164)*$D$12</f>
        <v>0</v>
      </c>
      <c r="CX38" s="576">
        <f>_xlfn.XLOOKUP(CX24, MonthlyCashflow!CY$155:JG$155,  MonthlyCashflow!CY$164:JG$164)*$D$12</f>
        <v>0</v>
      </c>
      <c r="CY38" s="576">
        <f>_xlfn.XLOOKUP(CY24, MonthlyCashflow!CZ$155:JH$155,  MonthlyCashflow!CZ$164:JH$164)*$D$12</f>
        <v>0</v>
      </c>
      <c r="CZ38" s="576">
        <f>_xlfn.XLOOKUP(CZ24, MonthlyCashflow!DA$155:JI$155,  MonthlyCashflow!DA$164:JI$164)*$D$12</f>
        <v>0</v>
      </c>
    </row>
    <row r="39" spans="1:104" x14ac:dyDescent="0.3">
      <c r="B39" s="38" t="s">
        <v>228</v>
      </c>
      <c r="D39" s="50">
        <f t="shared" si="2"/>
        <v>0</v>
      </c>
      <c r="F39" s="576">
        <f>_xlfn.XLOOKUP(F24, MonthlyCashflow!G$155:FO$155,  MonthlyCashflow!G$165:FO$165)*$D$12</f>
        <v>0</v>
      </c>
      <c r="G39" s="576">
        <f>_xlfn.XLOOKUP(G24, MonthlyCashflow!H$155:FP$155,  MonthlyCashflow!H$165:FP$165)*$D$12</f>
        <v>0</v>
      </c>
      <c r="H39" s="576">
        <f>_xlfn.XLOOKUP(H24, MonthlyCashflow!I$155:FQ$155,  MonthlyCashflow!I$165:FQ$165)*$D$12</f>
        <v>0</v>
      </c>
      <c r="I39" s="576">
        <f>_xlfn.XLOOKUP(I24, MonthlyCashflow!J$155:FR$155,  MonthlyCashflow!J$165:FR$165)*$D$12</f>
        <v>0</v>
      </c>
      <c r="J39" s="576">
        <f>_xlfn.XLOOKUP(J24, MonthlyCashflow!K$155:FS$155,  MonthlyCashflow!K$165:FS$165)*$D$12</f>
        <v>0</v>
      </c>
      <c r="K39" s="576">
        <f>_xlfn.XLOOKUP(K24, MonthlyCashflow!L$155:FT$155,  MonthlyCashflow!L$165:FT$165)*$D$12</f>
        <v>0</v>
      </c>
      <c r="L39" s="576">
        <f>_xlfn.XLOOKUP(L24, MonthlyCashflow!M$155:FU$155,  MonthlyCashflow!M$165:FU$165)*$D$12</f>
        <v>0</v>
      </c>
      <c r="M39" s="576">
        <f>_xlfn.XLOOKUP(M24, MonthlyCashflow!N$155:FV$155,  MonthlyCashflow!N$165:FV$165)*$D$12</f>
        <v>0</v>
      </c>
      <c r="N39" s="576">
        <f>_xlfn.XLOOKUP(N24, MonthlyCashflow!O$155:FW$155,  MonthlyCashflow!O$165:FW$165)*$D$12</f>
        <v>0</v>
      </c>
      <c r="O39" s="576">
        <f>_xlfn.XLOOKUP(O24, MonthlyCashflow!P$155:FX$155,  MonthlyCashflow!P$165:FX$165)*$D$12</f>
        <v>0</v>
      </c>
      <c r="P39" s="576">
        <f>_xlfn.XLOOKUP(P24, MonthlyCashflow!Q$155:FY$155,  MonthlyCashflow!Q$165:FY$165)*$D$12</f>
        <v>0</v>
      </c>
      <c r="Q39" s="576">
        <f>_xlfn.XLOOKUP(Q24, MonthlyCashflow!R$155:FZ$155,  MonthlyCashflow!R$165:FZ$165)*$D$12</f>
        <v>0</v>
      </c>
      <c r="R39" s="576">
        <f>_xlfn.XLOOKUP(R24, MonthlyCashflow!S$155:GA$155,  MonthlyCashflow!S$165:GA$165)*$D$12</f>
        <v>0</v>
      </c>
      <c r="S39" s="576">
        <f>_xlfn.XLOOKUP(S24, MonthlyCashflow!T$155:GB$155,  MonthlyCashflow!T$165:GB$165)*$D$12</f>
        <v>0</v>
      </c>
      <c r="T39" s="576">
        <f>_xlfn.XLOOKUP(T24, MonthlyCashflow!U$155:GC$155,  MonthlyCashflow!U$165:GC$165)*$D$12</f>
        <v>0</v>
      </c>
      <c r="U39" s="576">
        <f>_xlfn.XLOOKUP(U24, MonthlyCashflow!V$155:GD$155,  MonthlyCashflow!V$165:GD$165)*$D$12</f>
        <v>0</v>
      </c>
      <c r="V39" s="576">
        <f>_xlfn.XLOOKUP(V24, MonthlyCashflow!W$155:GE$155,  MonthlyCashflow!W$165:GE$165)*$D$12</f>
        <v>0</v>
      </c>
      <c r="W39" s="576">
        <f>_xlfn.XLOOKUP(W24, MonthlyCashflow!X$155:GF$155,  MonthlyCashflow!X$165:GF$165)*$D$12</f>
        <v>0</v>
      </c>
      <c r="X39" s="576">
        <f>_xlfn.XLOOKUP(X24, MonthlyCashflow!Y$155:GG$155,  MonthlyCashflow!Y$165:GG$165)*$D$12</f>
        <v>0</v>
      </c>
      <c r="Y39" s="576">
        <f>_xlfn.XLOOKUP(Y24, MonthlyCashflow!Z$155:GH$155,  MonthlyCashflow!Z$165:GH$165)*$D$12</f>
        <v>0</v>
      </c>
      <c r="Z39" s="576">
        <f>_xlfn.XLOOKUP(Z24, MonthlyCashflow!AA$155:GI$155,  MonthlyCashflow!AA$165:GI$165)*$D$12</f>
        <v>0</v>
      </c>
      <c r="AA39" s="576">
        <f>_xlfn.XLOOKUP(AA24, MonthlyCashflow!AB$155:GJ$155,  MonthlyCashflow!AB$165:GJ$165)*$D$12</f>
        <v>0</v>
      </c>
      <c r="AB39" s="576">
        <f>_xlfn.XLOOKUP(AB24, MonthlyCashflow!AC$155:GK$155,  MonthlyCashflow!AC$165:GK$165)*$D$12</f>
        <v>0</v>
      </c>
      <c r="AC39" s="576">
        <f>_xlfn.XLOOKUP(AC24, MonthlyCashflow!AD$155:GL$155,  MonthlyCashflow!AD$165:GL$165)*$D$12</f>
        <v>0</v>
      </c>
      <c r="AD39" s="576">
        <f>_xlfn.XLOOKUP(AD24, MonthlyCashflow!AE$155:GM$155,  MonthlyCashflow!AE$165:GM$165)*$D$12</f>
        <v>0</v>
      </c>
      <c r="AE39" s="576">
        <f>_xlfn.XLOOKUP(AE24, MonthlyCashflow!AF$155:GN$155,  MonthlyCashflow!AF$165:GN$165)*$D$12</f>
        <v>0</v>
      </c>
      <c r="AF39" s="576">
        <f>_xlfn.XLOOKUP(AF24, MonthlyCashflow!AG$155:GO$155,  MonthlyCashflow!AG$165:GO$165)*$D$12</f>
        <v>0</v>
      </c>
      <c r="AG39" s="576">
        <f>_xlfn.XLOOKUP(AG24, MonthlyCashflow!AH$155:GP$155,  MonthlyCashflow!AH$165:GP$165)*$D$12</f>
        <v>0</v>
      </c>
      <c r="AH39" s="576">
        <f>_xlfn.XLOOKUP(AH24, MonthlyCashflow!AI$155:GQ$155,  MonthlyCashflow!AI$165:GQ$165)*$D$12</f>
        <v>0</v>
      </c>
      <c r="AI39" s="576">
        <f>_xlfn.XLOOKUP(AI24, MonthlyCashflow!AJ$155:GR$155,  MonthlyCashflow!AJ$165:GR$165)*$D$12</f>
        <v>0</v>
      </c>
      <c r="AJ39" s="576">
        <f>_xlfn.XLOOKUP(AJ24, MonthlyCashflow!AK$155:GS$155,  MonthlyCashflow!AK$165:GS$165)*$D$12</f>
        <v>0</v>
      </c>
      <c r="AK39" s="576">
        <f>_xlfn.XLOOKUP(AK24, MonthlyCashflow!AL$155:GT$155,  MonthlyCashflow!AL$165:GT$165)*$D$12</f>
        <v>0</v>
      </c>
      <c r="AL39" s="576">
        <f>_xlfn.XLOOKUP(AL24, MonthlyCashflow!AM$155:GU$155,  MonthlyCashflow!AM$165:GU$165)*$D$12</f>
        <v>0</v>
      </c>
      <c r="AM39" s="576">
        <f>_xlfn.XLOOKUP(AM24, MonthlyCashflow!AN$155:GV$155,  MonthlyCashflow!AN$165:GV$165)*$D$12</f>
        <v>0</v>
      </c>
      <c r="AN39" s="576">
        <f>_xlfn.XLOOKUP(AN24, MonthlyCashflow!AO$155:GW$155,  MonthlyCashflow!AO$165:GW$165)*$D$12</f>
        <v>0</v>
      </c>
      <c r="AO39" s="576">
        <f>_xlfn.XLOOKUP(AO24, MonthlyCashflow!AP$155:GX$155,  MonthlyCashflow!AP$165:GX$165)*$D$12</f>
        <v>0</v>
      </c>
      <c r="AP39" s="576">
        <f>_xlfn.XLOOKUP(AP24, MonthlyCashflow!AQ$155:GY$155,  MonthlyCashflow!AQ$165:GY$165)*$D$12</f>
        <v>0</v>
      </c>
      <c r="AQ39" s="576">
        <f>_xlfn.XLOOKUP(AQ24, MonthlyCashflow!AR$155:GZ$155,  MonthlyCashflow!AR$165:GZ$165)*$D$12</f>
        <v>0</v>
      </c>
      <c r="AR39" s="576">
        <f>_xlfn.XLOOKUP(AR24, MonthlyCashflow!AS$155:HA$155,  MonthlyCashflow!AS$165:HA$165)*$D$12</f>
        <v>0</v>
      </c>
      <c r="AS39" s="576">
        <f>_xlfn.XLOOKUP(AS24, MonthlyCashflow!AT$155:HB$155,  MonthlyCashflow!AT$165:HB$165)*$D$12</f>
        <v>0</v>
      </c>
      <c r="AT39" s="576">
        <f>_xlfn.XLOOKUP(AT24, MonthlyCashflow!AU$155:HC$155,  MonthlyCashflow!AU$165:HC$165)*$D$12</f>
        <v>0</v>
      </c>
      <c r="AU39" s="576">
        <f>_xlfn.XLOOKUP(AU24, MonthlyCashflow!AV$155:HD$155,  MonthlyCashflow!AV$165:HD$165)*$D$12</f>
        <v>0</v>
      </c>
      <c r="AV39" s="576">
        <f>_xlfn.XLOOKUP(AV24, MonthlyCashflow!AW$155:HE$155,  MonthlyCashflow!AW$165:HE$165)*$D$12</f>
        <v>0</v>
      </c>
      <c r="AW39" s="576">
        <f>_xlfn.XLOOKUP(AW24, MonthlyCashflow!AX$155:HF$155,  MonthlyCashflow!AX$165:HF$165)*$D$12</f>
        <v>0</v>
      </c>
      <c r="AX39" s="576">
        <f>_xlfn.XLOOKUP(AX24, MonthlyCashflow!AY$155:HG$155,  MonthlyCashflow!AY$165:HG$165)*$D$12</f>
        <v>0</v>
      </c>
      <c r="AY39" s="576">
        <f>_xlfn.XLOOKUP(AY24, MonthlyCashflow!AZ$155:HH$155,  MonthlyCashflow!AZ$165:HH$165)*$D$12</f>
        <v>0</v>
      </c>
      <c r="AZ39" s="576">
        <f>_xlfn.XLOOKUP(AZ24, MonthlyCashflow!BA$155:HI$155,  MonthlyCashflow!BA$165:HI$165)*$D$12</f>
        <v>0</v>
      </c>
      <c r="BA39" s="576">
        <f>_xlfn.XLOOKUP(BA24, MonthlyCashflow!BB$155:HJ$155,  MonthlyCashflow!BB$165:HJ$165)*$D$12</f>
        <v>0</v>
      </c>
      <c r="BB39" s="576">
        <f>_xlfn.XLOOKUP(BB24, MonthlyCashflow!BC$155:HK$155,  MonthlyCashflow!BC$165:HK$165)*$D$12</f>
        <v>0</v>
      </c>
      <c r="BC39" s="576">
        <f>_xlfn.XLOOKUP(BC24, MonthlyCashflow!BD$155:HL$155,  MonthlyCashflow!BD$165:HL$165)*$D$12</f>
        <v>0</v>
      </c>
      <c r="BD39" s="576">
        <f>_xlfn.XLOOKUP(BD24, MonthlyCashflow!BE$155:HM$155,  MonthlyCashflow!BE$165:HM$165)*$D$12</f>
        <v>0</v>
      </c>
      <c r="BE39" s="576">
        <f>_xlfn.XLOOKUP(BE24, MonthlyCashflow!BF$155:HN$155,  MonthlyCashflow!BF$165:HN$165)*$D$12</f>
        <v>0</v>
      </c>
      <c r="BF39" s="576">
        <f>_xlfn.XLOOKUP(BF24, MonthlyCashflow!BG$155:HO$155,  MonthlyCashflow!BG$165:HO$165)*$D$12</f>
        <v>0</v>
      </c>
      <c r="BG39" s="576">
        <f>_xlfn.XLOOKUP(BG24, MonthlyCashflow!BH$155:HP$155,  MonthlyCashflow!BH$165:HP$165)*$D$12</f>
        <v>0</v>
      </c>
      <c r="BH39" s="576">
        <f>_xlfn.XLOOKUP(BH24, MonthlyCashflow!BI$155:HQ$155,  MonthlyCashflow!BI$165:HQ$165)*$D$12</f>
        <v>0</v>
      </c>
      <c r="BI39" s="576">
        <f>_xlfn.XLOOKUP(BI24, MonthlyCashflow!BJ$155:HR$155,  MonthlyCashflow!BJ$165:HR$165)*$D$12</f>
        <v>0</v>
      </c>
      <c r="BJ39" s="576">
        <f>_xlfn.XLOOKUP(BJ24, MonthlyCashflow!BK$155:HS$155,  MonthlyCashflow!BK$165:HS$165)*$D$12</f>
        <v>0</v>
      </c>
      <c r="BK39" s="576">
        <f>_xlfn.XLOOKUP(BK24, MonthlyCashflow!BL$155:HT$155,  MonthlyCashflow!BL$165:HT$165)*$D$12</f>
        <v>0</v>
      </c>
      <c r="BL39" s="576">
        <f>_xlfn.XLOOKUP(BL24, MonthlyCashflow!BM$155:HU$155,  MonthlyCashflow!BM$165:HU$165)*$D$12</f>
        <v>0</v>
      </c>
      <c r="BM39" s="576">
        <f>_xlfn.XLOOKUP(BM24, MonthlyCashflow!BN$155:HV$155,  MonthlyCashflow!BN$165:HV$165)*$D$12</f>
        <v>0</v>
      </c>
      <c r="BN39" s="576">
        <f>_xlfn.XLOOKUP(BN24, MonthlyCashflow!BO$155:HW$155,  MonthlyCashflow!BO$165:HW$165)*$D$12</f>
        <v>0</v>
      </c>
      <c r="BO39" s="576">
        <f>_xlfn.XLOOKUP(BO24, MonthlyCashflow!BP$155:HX$155,  MonthlyCashflow!BP$165:HX$165)*$D$12</f>
        <v>0</v>
      </c>
      <c r="BP39" s="576">
        <f>_xlfn.XLOOKUP(BP24, MonthlyCashflow!BQ$155:HY$155,  MonthlyCashflow!BQ$165:HY$165)*$D$12</f>
        <v>0</v>
      </c>
      <c r="BQ39" s="576">
        <f>_xlfn.XLOOKUP(BQ24, MonthlyCashflow!BR$155:HZ$155,  MonthlyCashflow!BR$165:HZ$165)*$D$12</f>
        <v>0</v>
      </c>
      <c r="BR39" s="576">
        <f>_xlfn.XLOOKUP(BR24, MonthlyCashflow!BS$155:IA$155,  MonthlyCashflow!BS$165:IA$165)*$D$12</f>
        <v>0</v>
      </c>
      <c r="BS39" s="576">
        <f>_xlfn.XLOOKUP(BS24, MonthlyCashflow!BT$155:IB$155,  MonthlyCashflow!BT$165:IB$165)*$D$12</f>
        <v>0</v>
      </c>
      <c r="BT39" s="576">
        <f>_xlfn.XLOOKUP(BT24, MonthlyCashflow!BU$155:IC$155,  MonthlyCashflow!BU$165:IC$165)*$D$12</f>
        <v>0</v>
      </c>
      <c r="BU39" s="576">
        <f>_xlfn.XLOOKUP(BU24, MonthlyCashflow!BV$155:ID$155,  MonthlyCashflow!BV$165:ID$165)*$D$12</f>
        <v>0</v>
      </c>
      <c r="BV39" s="576">
        <f>_xlfn.XLOOKUP(BV24, MonthlyCashflow!BW$155:IE$155,  MonthlyCashflow!BW$165:IE$165)*$D$12</f>
        <v>0</v>
      </c>
      <c r="BW39" s="576">
        <f>_xlfn.XLOOKUP(BW24, MonthlyCashflow!BX$155:IF$155,  MonthlyCashflow!BX$165:IF$165)*$D$12</f>
        <v>0</v>
      </c>
      <c r="BX39" s="576">
        <f>_xlfn.XLOOKUP(BX24, MonthlyCashflow!BY$155:IG$155,  MonthlyCashflow!BY$165:IG$165)*$D$12</f>
        <v>0</v>
      </c>
      <c r="BY39" s="576">
        <f>_xlfn.XLOOKUP(BY24, MonthlyCashflow!BZ$155:IH$155,  MonthlyCashflow!BZ$165:IH$165)*$D$12</f>
        <v>0</v>
      </c>
      <c r="BZ39" s="576">
        <f>_xlfn.XLOOKUP(BZ24, MonthlyCashflow!CA$155:II$155,  MonthlyCashflow!CA$165:II$165)*$D$12</f>
        <v>0</v>
      </c>
      <c r="CA39" s="576">
        <f>_xlfn.XLOOKUP(CA24, MonthlyCashflow!CB$155:IJ$155,  MonthlyCashflow!CB$165:IJ$165)*$D$12</f>
        <v>0</v>
      </c>
      <c r="CB39" s="576">
        <f>_xlfn.XLOOKUP(CB24, MonthlyCashflow!CC$155:IK$155,  MonthlyCashflow!CC$165:IK$165)*$D$12</f>
        <v>0</v>
      </c>
      <c r="CC39" s="576">
        <f>_xlfn.XLOOKUP(CC24, MonthlyCashflow!CD$155:IL$155,  MonthlyCashflow!CD$165:IL$165)*$D$12</f>
        <v>0</v>
      </c>
      <c r="CD39" s="576">
        <f>_xlfn.XLOOKUP(CD24, MonthlyCashflow!CE$155:IM$155,  MonthlyCashflow!CE$165:IM$165)*$D$12</f>
        <v>0</v>
      </c>
      <c r="CE39" s="576">
        <f>_xlfn.XLOOKUP(CE24, MonthlyCashflow!CF$155:IN$155,  MonthlyCashflow!CF$165:IN$165)*$D$12</f>
        <v>0</v>
      </c>
      <c r="CF39" s="576">
        <f>_xlfn.XLOOKUP(CF24, MonthlyCashflow!CG$155:IO$155,  MonthlyCashflow!CG$165:IO$165)*$D$12</f>
        <v>0</v>
      </c>
      <c r="CG39" s="576">
        <f>_xlfn.XLOOKUP(CG24, MonthlyCashflow!CH$155:IP$155,  MonthlyCashflow!CH$165:IP$165)*$D$12</f>
        <v>0</v>
      </c>
      <c r="CH39" s="576">
        <f>_xlfn.XLOOKUP(CH24, MonthlyCashflow!CI$155:IQ$155,  MonthlyCashflow!CI$165:IQ$165)*$D$12</f>
        <v>0</v>
      </c>
      <c r="CI39" s="576">
        <f>_xlfn.XLOOKUP(CI24, MonthlyCashflow!CJ$155:IR$155,  MonthlyCashflow!CJ$165:IR$165)*$D$12</f>
        <v>0</v>
      </c>
      <c r="CJ39" s="576">
        <f>_xlfn.XLOOKUP(CJ24, MonthlyCashflow!CK$155:IS$155,  MonthlyCashflow!CK$165:IS$165)*$D$12</f>
        <v>0</v>
      </c>
      <c r="CK39" s="576">
        <f>_xlfn.XLOOKUP(CK24, MonthlyCashflow!CL$155:IT$155,  MonthlyCashflow!CL$165:IT$165)*$D$12</f>
        <v>0</v>
      </c>
      <c r="CL39" s="576">
        <f>_xlfn.XLOOKUP(CL24, MonthlyCashflow!CM$155:IU$155,  MonthlyCashflow!CM$165:IU$165)*$D$12</f>
        <v>0</v>
      </c>
      <c r="CM39" s="576">
        <f>_xlfn.XLOOKUP(CM24, MonthlyCashflow!CN$155:IV$155,  MonthlyCashflow!CN$165:IV$165)*$D$12</f>
        <v>0</v>
      </c>
      <c r="CN39" s="576">
        <f>_xlfn.XLOOKUP(CN24, MonthlyCashflow!CO$155:IW$155,  MonthlyCashflow!CO$165:IW$165)*$D$12</f>
        <v>0</v>
      </c>
      <c r="CO39" s="576">
        <f>_xlfn.XLOOKUP(CO24, MonthlyCashflow!CP$155:IX$155,  MonthlyCashflow!CP$165:IX$165)*$D$12</f>
        <v>0</v>
      </c>
      <c r="CP39" s="576">
        <f>_xlfn.XLOOKUP(CP24, MonthlyCashflow!CQ$155:IY$155,  MonthlyCashflow!CQ$165:IY$165)*$D$12</f>
        <v>0</v>
      </c>
      <c r="CQ39" s="576">
        <f>_xlfn.XLOOKUP(CQ24, MonthlyCashflow!CR$155:IZ$155,  MonthlyCashflow!CR$165:IZ$165)*$D$12</f>
        <v>0</v>
      </c>
      <c r="CR39" s="576">
        <f>_xlfn.XLOOKUP(CR24, MonthlyCashflow!CS$155:JA$155,  MonthlyCashflow!CS$165:JA$165)*$D$12</f>
        <v>0</v>
      </c>
      <c r="CS39" s="576">
        <f>_xlfn.XLOOKUP(CS24, MonthlyCashflow!CT$155:JB$155,  MonthlyCashflow!CT$165:JB$165)*$D$12</f>
        <v>0</v>
      </c>
      <c r="CT39" s="576">
        <f>_xlfn.XLOOKUP(CT24, MonthlyCashflow!CU$155:JC$155,  MonthlyCashflow!CU$165:JC$165)*$D$12</f>
        <v>0</v>
      </c>
      <c r="CU39" s="576">
        <f>_xlfn.XLOOKUP(CU24, MonthlyCashflow!CV$155:JD$155,  MonthlyCashflow!CV$165:JD$165)*$D$12</f>
        <v>0</v>
      </c>
      <c r="CV39" s="576">
        <f>_xlfn.XLOOKUP(CV24, MonthlyCashflow!CW$155:JE$155,  MonthlyCashflow!CW$165:JE$165)*$D$12</f>
        <v>0</v>
      </c>
      <c r="CW39" s="576">
        <f>_xlfn.XLOOKUP(CW24, MonthlyCashflow!CX$155:JF$155,  MonthlyCashflow!CX$165:JF$165)*$D$12</f>
        <v>0</v>
      </c>
      <c r="CX39" s="576">
        <f>_xlfn.XLOOKUP(CX24, MonthlyCashflow!CY$155:JG$155,  MonthlyCashflow!CY$165:JG$165)*$D$12</f>
        <v>0</v>
      </c>
      <c r="CY39" s="576">
        <f>_xlfn.XLOOKUP(CY24, MonthlyCashflow!CZ$155:JH$155,  MonthlyCashflow!CZ$165:JH$165)*$D$12</f>
        <v>0</v>
      </c>
      <c r="CZ39" s="576">
        <f>_xlfn.XLOOKUP(CZ24, MonthlyCashflow!DA$155:JI$155,  MonthlyCashflow!DA$165:JI$165)*$D$12</f>
        <v>0</v>
      </c>
    </row>
    <row r="40" spans="1:104" x14ac:dyDescent="0.3">
      <c r="B40" s="38" t="s">
        <v>538</v>
      </c>
      <c r="D40" s="50">
        <f t="shared" si="2"/>
        <v>0</v>
      </c>
      <c r="F40" s="576">
        <f>_xlfn.XLOOKUP(F24, MonthlyCashflow!G$155:FO$155,  MonthlyCashflow!G$166:FO$166)*$D$11</f>
        <v>0</v>
      </c>
      <c r="G40" s="576">
        <f>_xlfn.XLOOKUP(G24, MonthlyCashflow!H$155:FP$155,  MonthlyCashflow!H$166:FP$166)*$D$11</f>
        <v>0</v>
      </c>
      <c r="H40" s="576">
        <f>_xlfn.XLOOKUP(H24, MonthlyCashflow!I$155:FQ$155,  MonthlyCashflow!I$166:FQ$166)*$D$11</f>
        <v>0</v>
      </c>
      <c r="I40" s="576">
        <f>_xlfn.XLOOKUP(I24, MonthlyCashflow!J$155:FR$155,  MonthlyCashflow!J$166:FR$166)*$D$11</f>
        <v>0</v>
      </c>
      <c r="J40" s="576">
        <f>_xlfn.XLOOKUP(J24, MonthlyCashflow!K$155:FS$155,  MonthlyCashflow!K$166:FS$166)*$D$11</f>
        <v>0</v>
      </c>
      <c r="K40" s="576">
        <f>_xlfn.XLOOKUP(K24, MonthlyCashflow!L$155:FT$155,  MonthlyCashflow!L$166:FT$166)*$D$11</f>
        <v>0</v>
      </c>
      <c r="L40" s="576">
        <f>_xlfn.XLOOKUP(L24, MonthlyCashflow!M$155:FU$155,  MonthlyCashflow!M$166:FU$166)*$D$11</f>
        <v>0</v>
      </c>
      <c r="M40" s="576">
        <f>_xlfn.XLOOKUP(M24, MonthlyCashflow!N$155:FV$155,  MonthlyCashflow!N$166:FV$166)*$D$11</f>
        <v>0</v>
      </c>
      <c r="N40" s="576">
        <f>_xlfn.XLOOKUP(N24, MonthlyCashflow!O$155:FW$155,  MonthlyCashflow!O$166:FW$166)*$D$11</f>
        <v>0</v>
      </c>
      <c r="O40" s="576">
        <f>_xlfn.XLOOKUP(O24, MonthlyCashflow!P$155:FX$155,  MonthlyCashflow!P$166:FX$166)*$D$11</f>
        <v>0</v>
      </c>
      <c r="P40" s="576">
        <f>_xlfn.XLOOKUP(P24, MonthlyCashflow!Q$155:FY$155,  MonthlyCashflow!Q$166:FY$166)*$D$11</f>
        <v>0</v>
      </c>
      <c r="Q40" s="576">
        <f>_xlfn.XLOOKUP(Q24, MonthlyCashflow!R$155:FZ$155,  MonthlyCashflow!R$166:FZ$166)*$D$11</f>
        <v>0</v>
      </c>
      <c r="R40" s="576">
        <f>_xlfn.XLOOKUP(R24, MonthlyCashflow!S$155:GA$155,  MonthlyCashflow!S$166:GA$166)*$D$11</f>
        <v>0</v>
      </c>
      <c r="S40" s="576">
        <f>_xlfn.XLOOKUP(S24, MonthlyCashflow!T$155:GB$155,  MonthlyCashflow!T$166:GB$166)*$D$11</f>
        <v>0</v>
      </c>
      <c r="T40" s="576">
        <f>_xlfn.XLOOKUP(T24, MonthlyCashflow!U$155:GC$155,  MonthlyCashflow!U$166:GC$166)*$D$11</f>
        <v>0</v>
      </c>
      <c r="U40" s="576">
        <f>_xlfn.XLOOKUP(U24, MonthlyCashflow!V$155:GD$155,  MonthlyCashflow!V$166:GD$166)*$D$11</f>
        <v>0</v>
      </c>
      <c r="V40" s="576">
        <f>_xlfn.XLOOKUP(V24, MonthlyCashflow!W$155:GE$155,  MonthlyCashflow!W$166:GE$166)*$D$11</f>
        <v>0</v>
      </c>
      <c r="W40" s="576">
        <f>_xlfn.XLOOKUP(W24, MonthlyCashflow!X$155:GF$155,  MonthlyCashflow!X$166:GF$166)*$D$11</f>
        <v>0</v>
      </c>
      <c r="X40" s="576">
        <f>_xlfn.XLOOKUP(X24, MonthlyCashflow!Y$155:GG$155,  MonthlyCashflow!Y$166:GG$166)*$D$11</f>
        <v>0</v>
      </c>
      <c r="Y40" s="576">
        <f>_xlfn.XLOOKUP(Y24, MonthlyCashflow!Z$155:GH$155,  MonthlyCashflow!Z$166:GH$166)*$D$11</f>
        <v>0</v>
      </c>
      <c r="Z40" s="576">
        <f>_xlfn.XLOOKUP(Z24, MonthlyCashflow!AA$155:GI$155,  MonthlyCashflow!AA$166:GI$166)*$D$11</f>
        <v>0</v>
      </c>
      <c r="AA40" s="576">
        <f>_xlfn.XLOOKUP(AA24, MonthlyCashflow!AB$155:GJ$155,  MonthlyCashflow!AB$166:GJ$166)*$D$11</f>
        <v>0</v>
      </c>
      <c r="AB40" s="576">
        <f>_xlfn.XLOOKUP(AB24, MonthlyCashflow!AC$155:GK$155,  MonthlyCashflow!AC$166:GK$166)*$D$11</f>
        <v>0</v>
      </c>
      <c r="AC40" s="576">
        <f>_xlfn.XLOOKUP(AC24, MonthlyCashflow!AD$155:GL$155,  MonthlyCashflow!AD$166:GL$166)*$D$11</f>
        <v>0</v>
      </c>
      <c r="AD40" s="576">
        <f>_xlfn.XLOOKUP(AD24, MonthlyCashflow!AE$155:GM$155,  MonthlyCashflow!AE$166:GM$166)*$D$11</f>
        <v>0</v>
      </c>
      <c r="AE40" s="576">
        <f>_xlfn.XLOOKUP(AE24, MonthlyCashflow!AF$155:GN$155,  MonthlyCashflow!AF$166:GN$166)*$D$11</f>
        <v>0</v>
      </c>
      <c r="AF40" s="576">
        <f>_xlfn.XLOOKUP(AF24, MonthlyCashflow!AG$155:GO$155,  MonthlyCashflow!AG$166:GO$166)*$D$11</f>
        <v>0</v>
      </c>
      <c r="AG40" s="576">
        <f>_xlfn.XLOOKUP(AG24, MonthlyCashflow!AH$155:GP$155,  MonthlyCashflow!AH$166:GP$166)*$D$11</f>
        <v>0</v>
      </c>
      <c r="AH40" s="576">
        <f>_xlfn.XLOOKUP(AH24, MonthlyCashflow!AI$155:GQ$155,  MonthlyCashflow!AI$166:GQ$166)*$D$11</f>
        <v>0</v>
      </c>
      <c r="AI40" s="576">
        <f>_xlfn.XLOOKUP(AI24, MonthlyCashflow!AJ$155:GR$155,  MonthlyCashflow!AJ$166:GR$166)*$D$11</f>
        <v>0</v>
      </c>
      <c r="AJ40" s="576">
        <f>_xlfn.XLOOKUP(AJ24, MonthlyCashflow!AK$155:GS$155,  MonthlyCashflow!AK$166:GS$166)*$D$11</f>
        <v>0</v>
      </c>
      <c r="AK40" s="576">
        <f>_xlfn.XLOOKUP(AK24, MonthlyCashflow!AL$155:GT$155,  MonthlyCashflow!AL$166:GT$166)*$D$11</f>
        <v>0</v>
      </c>
      <c r="AL40" s="576">
        <f>_xlfn.XLOOKUP(AL24, MonthlyCashflow!AM$155:GU$155,  MonthlyCashflow!AM$166:GU$166)*$D$11</f>
        <v>0</v>
      </c>
      <c r="AM40" s="576">
        <f>_xlfn.XLOOKUP(AM24, MonthlyCashflow!AN$155:GV$155,  MonthlyCashflow!AN$166:GV$166)*$D$11</f>
        <v>0</v>
      </c>
      <c r="AN40" s="576">
        <f>_xlfn.XLOOKUP(AN24, MonthlyCashflow!AO$155:GW$155,  MonthlyCashflow!AO$166:GW$166)*$D$11</f>
        <v>0</v>
      </c>
      <c r="AO40" s="576">
        <f>_xlfn.XLOOKUP(AO24, MonthlyCashflow!AP$155:GX$155,  MonthlyCashflow!AP$166:GX$166)*$D$11</f>
        <v>0</v>
      </c>
      <c r="AP40" s="576">
        <f>_xlfn.XLOOKUP(AP24, MonthlyCashflow!AQ$155:GY$155,  MonthlyCashflow!AQ$166:GY$166)*$D$11</f>
        <v>0</v>
      </c>
      <c r="AQ40" s="576">
        <f>_xlfn.XLOOKUP(AQ24, MonthlyCashflow!AR$155:GZ$155,  MonthlyCashflow!AR$166:GZ$166)*$D$11</f>
        <v>0</v>
      </c>
      <c r="AR40" s="576">
        <f>_xlfn.XLOOKUP(AR24, MonthlyCashflow!AS$155:HA$155,  MonthlyCashflow!AS$166:HA$166)*$D$11</f>
        <v>0</v>
      </c>
      <c r="AS40" s="576">
        <f>_xlfn.XLOOKUP(AS24, MonthlyCashflow!AT$155:HB$155,  MonthlyCashflow!AT$166:HB$166)*$D$11</f>
        <v>0</v>
      </c>
      <c r="AT40" s="576">
        <f>_xlfn.XLOOKUP(AT24, MonthlyCashflow!AU$155:HC$155,  MonthlyCashflow!AU$166:HC$166)*$D$11</f>
        <v>0</v>
      </c>
      <c r="AU40" s="576">
        <f>_xlfn.XLOOKUP(AU24, MonthlyCashflow!AV$155:HD$155,  MonthlyCashflow!AV$166:HD$166)*$D$11</f>
        <v>0</v>
      </c>
      <c r="AV40" s="576">
        <f>_xlfn.XLOOKUP(AV24, MonthlyCashflow!AW$155:HE$155,  MonthlyCashflow!AW$166:HE$166)*$D$11</f>
        <v>0</v>
      </c>
      <c r="AW40" s="576">
        <f>_xlfn.XLOOKUP(AW24, MonthlyCashflow!AX$155:HF$155,  MonthlyCashflow!AX$166:HF$166)*$D$11</f>
        <v>0</v>
      </c>
      <c r="AX40" s="576">
        <f>_xlfn.XLOOKUP(AX24, MonthlyCashflow!AY$155:HG$155,  MonthlyCashflow!AY$166:HG$166)*$D$11</f>
        <v>0</v>
      </c>
      <c r="AY40" s="576">
        <f>_xlfn.XLOOKUP(AY24, MonthlyCashflow!AZ$155:HH$155,  MonthlyCashflow!AZ$166:HH$166)*$D$11</f>
        <v>0</v>
      </c>
      <c r="AZ40" s="576">
        <f>_xlfn.XLOOKUP(AZ24, MonthlyCashflow!BA$155:HI$155,  MonthlyCashflow!BA$166:HI$166)*$D$11</f>
        <v>0</v>
      </c>
      <c r="BA40" s="576">
        <f>_xlfn.XLOOKUP(BA24, MonthlyCashflow!BB$155:HJ$155,  MonthlyCashflow!BB$166:HJ$166)*$D$11</f>
        <v>0</v>
      </c>
      <c r="BB40" s="576">
        <f>_xlfn.XLOOKUP(BB24, MonthlyCashflow!BC$155:HK$155,  MonthlyCashflow!BC$166:HK$166)*$D$11</f>
        <v>0</v>
      </c>
      <c r="BC40" s="576">
        <f>_xlfn.XLOOKUP(BC24, MonthlyCashflow!BD$155:HL$155,  MonthlyCashflow!BD$166:HL$166)*$D$11</f>
        <v>0</v>
      </c>
      <c r="BD40" s="576">
        <f>_xlfn.XLOOKUP(BD24, MonthlyCashflow!BE$155:HM$155,  MonthlyCashflow!BE$166:HM$166)*$D$11</f>
        <v>0</v>
      </c>
      <c r="BE40" s="576">
        <f>_xlfn.XLOOKUP(BE24, MonthlyCashflow!BF$155:HN$155,  MonthlyCashflow!BF$166:HN$166)*$D$11</f>
        <v>0</v>
      </c>
      <c r="BF40" s="576">
        <f>_xlfn.XLOOKUP(BF24, MonthlyCashflow!BG$155:HO$155,  MonthlyCashflow!BG$166:HO$166)*$D$11</f>
        <v>0</v>
      </c>
      <c r="BG40" s="576">
        <f>_xlfn.XLOOKUP(BG24, MonthlyCashflow!BH$155:HP$155,  MonthlyCashflow!BH$166:HP$166)*$D$11</f>
        <v>0</v>
      </c>
      <c r="BH40" s="576">
        <f>_xlfn.XLOOKUP(BH24, MonthlyCashflow!BI$155:HQ$155,  MonthlyCashflow!BI$166:HQ$166)*$D$11</f>
        <v>0</v>
      </c>
      <c r="BI40" s="576">
        <f>_xlfn.XLOOKUP(BI24, MonthlyCashflow!BJ$155:HR$155,  MonthlyCashflow!BJ$166:HR$166)*$D$11</f>
        <v>0</v>
      </c>
      <c r="BJ40" s="576">
        <f>_xlfn.XLOOKUP(BJ24, MonthlyCashflow!BK$155:HS$155,  MonthlyCashflow!BK$166:HS$166)*$D$11</f>
        <v>0</v>
      </c>
      <c r="BK40" s="576">
        <f>_xlfn.XLOOKUP(BK24, MonthlyCashflow!BL$155:HT$155,  MonthlyCashflow!BL$166:HT$166)*$D$11</f>
        <v>0</v>
      </c>
      <c r="BL40" s="576">
        <f>_xlfn.XLOOKUP(BL24, MonthlyCashflow!BM$155:HU$155,  MonthlyCashflow!BM$166:HU$166)*$D$11</f>
        <v>0</v>
      </c>
      <c r="BM40" s="576">
        <f>_xlfn.XLOOKUP(BM24, MonthlyCashflow!BN$155:HV$155,  MonthlyCashflow!BN$166:HV$166)*$D$11</f>
        <v>0</v>
      </c>
      <c r="BN40" s="576">
        <f>_xlfn.XLOOKUP(BN24, MonthlyCashflow!BO$155:HW$155,  MonthlyCashflow!BO$166:HW$166)*$D$11</f>
        <v>0</v>
      </c>
      <c r="BO40" s="576">
        <f>_xlfn.XLOOKUP(BO24, MonthlyCashflow!BP$155:HX$155,  MonthlyCashflow!BP$166:HX$166)*$D$11</f>
        <v>0</v>
      </c>
      <c r="BP40" s="576">
        <f>_xlfn.XLOOKUP(BP24, MonthlyCashflow!BQ$155:HY$155,  MonthlyCashflow!BQ$166:HY$166)*$D$11</f>
        <v>0</v>
      </c>
      <c r="BQ40" s="576">
        <f>_xlfn.XLOOKUP(BQ24, MonthlyCashflow!BR$155:HZ$155,  MonthlyCashflow!BR$166:HZ$166)*$D$11</f>
        <v>0</v>
      </c>
      <c r="BR40" s="576">
        <f>_xlfn.XLOOKUP(BR24, MonthlyCashflow!BS$155:IA$155,  MonthlyCashflow!BS$166:IA$166)*$D$11</f>
        <v>0</v>
      </c>
      <c r="BS40" s="576">
        <f>_xlfn.XLOOKUP(BS24, MonthlyCashflow!BT$155:IB$155,  MonthlyCashflow!BT$166:IB$166)*$D$11</f>
        <v>0</v>
      </c>
      <c r="BT40" s="576">
        <f>_xlfn.XLOOKUP(BT24, MonthlyCashflow!BU$155:IC$155,  MonthlyCashflow!BU$166:IC$166)*$D$11</f>
        <v>0</v>
      </c>
      <c r="BU40" s="576">
        <f>_xlfn.XLOOKUP(BU24, MonthlyCashflow!BV$155:ID$155,  MonthlyCashflow!BV$166:ID$166)*$D$11</f>
        <v>0</v>
      </c>
      <c r="BV40" s="576">
        <f>_xlfn.XLOOKUP(BV24, MonthlyCashflow!BW$155:IE$155,  MonthlyCashflow!BW$166:IE$166)*$D$11</f>
        <v>0</v>
      </c>
      <c r="BW40" s="576">
        <f>_xlfn.XLOOKUP(BW24, MonthlyCashflow!BX$155:IF$155,  MonthlyCashflow!BX$166:IF$166)*$D$11</f>
        <v>0</v>
      </c>
      <c r="BX40" s="576">
        <f>_xlfn.XLOOKUP(BX24, MonthlyCashflow!BY$155:IG$155,  MonthlyCashflow!BY$166:IG$166)*$D$11</f>
        <v>0</v>
      </c>
      <c r="BY40" s="576">
        <f>_xlfn.XLOOKUP(BY24, MonthlyCashflow!BZ$155:IH$155,  MonthlyCashflow!BZ$166:IH$166)*$D$11</f>
        <v>0</v>
      </c>
      <c r="BZ40" s="576">
        <f>_xlfn.XLOOKUP(BZ24, MonthlyCashflow!CA$155:II$155,  MonthlyCashflow!CA$166:II$166)*$D$11</f>
        <v>0</v>
      </c>
      <c r="CA40" s="576">
        <f>_xlfn.XLOOKUP(CA24, MonthlyCashflow!CB$155:IJ$155,  MonthlyCashflow!CB$166:IJ$166)*$D$11</f>
        <v>0</v>
      </c>
      <c r="CB40" s="576">
        <f>_xlfn.XLOOKUP(CB24, MonthlyCashflow!CC$155:IK$155,  MonthlyCashflow!CC$166:IK$166)*$D$11</f>
        <v>0</v>
      </c>
      <c r="CC40" s="576">
        <f>_xlfn.XLOOKUP(CC24, MonthlyCashflow!CD$155:IL$155,  MonthlyCashflow!CD$166:IL$166)*$D$11</f>
        <v>0</v>
      </c>
      <c r="CD40" s="576">
        <f>_xlfn.XLOOKUP(CD24, MonthlyCashflow!CE$155:IM$155,  MonthlyCashflow!CE$166:IM$166)*$D$11</f>
        <v>0</v>
      </c>
      <c r="CE40" s="576">
        <f>_xlfn.XLOOKUP(CE24, MonthlyCashflow!CF$155:IN$155,  MonthlyCashflow!CF$166:IN$166)*$D$11</f>
        <v>0</v>
      </c>
      <c r="CF40" s="576">
        <f>_xlfn.XLOOKUP(CF24, MonthlyCashflow!CG$155:IO$155,  MonthlyCashflow!CG$166:IO$166)*$D$11</f>
        <v>0</v>
      </c>
      <c r="CG40" s="576">
        <f>_xlfn.XLOOKUP(CG24, MonthlyCashflow!CH$155:IP$155,  MonthlyCashflow!CH$166:IP$166)*$D$11</f>
        <v>0</v>
      </c>
      <c r="CH40" s="576">
        <f>_xlfn.XLOOKUP(CH24, MonthlyCashflow!CI$155:IQ$155,  MonthlyCashflow!CI$166:IQ$166)*$D$11</f>
        <v>0</v>
      </c>
      <c r="CI40" s="576">
        <f>_xlfn.XLOOKUP(CI24, MonthlyCashflow!CJ$155:IR$155,  MonthlyCashflow!CJ$166:IR$166)*$D$11</f>
        <v>0</v>
      </c>
      <c r="CJ40" s="576">
        <f>_xlfn.XLOOKUP(CJ24, MonthlyCashflow!CK$155:IS$155,  MonthlyCashflow!CK$166:IS$166)*$D$11</f>
        <v>0</v>
      </c>
      <c r="CK40" s="576">
        <f>_xlfn.XLOOKUP(CK24, MonthlyCashflow!CL$155:IT$155,  MonthlyCashflow!CL$166:IT$166)*$D$11</f>
        <v>0</v>
      </c>
      <c r="CL40" s="576">
        <f>_xlfn.XLOOKUP(CL24, MonthlyCashflow!CM$155:IU$155,  MonthlyCashflow!CM$166:IU$166)*$D$11</f>
        <v>0</v>
      </c>
      <c r="CM40" s="576">
        <f>_xlfn.XLOOKUP(CM24, MonthlyCashflow!CN$155:IV$155,  MonthlyCashflow!CN$166:IV$166)*$D$11</f>
        <v>0</v>
      </c>
      <c r="CN40" s="576">
        <f>_xlfn.XLOOKUP(CN24, MonthlyCashflow!CO$155:IW$155,  MonthlyCashflow!CO$166:IW$166)*$D$11</f>
        <v>0</v>
      </c>
      <c r="CO40" s="576">
        <f>_xlfn.XLOOKUP(CO24, MonthlyCashflow!CP$155:IX$155,  MonthlyCashflow!CP$166:IX$166)*$D$11</f>
        <v>0</v>
      </c>
      <c r="CP40" s="576">
        <f>_xlfn.XLOOKUP(CP24, MonthlyCashflow!CQ$155:IY$155,  MonthlyCashflow!CQ$166:IY$166)*$D$11</f>
        <v>0</v>
      </c>
      <c r="CQ40" s="576">
        <f>_xlfn.XLOOKUP(CQ24, MonthlyCashflow!CR$155:IZ$155,  MonthlyCashflow!CR$166:IZ$166)*$D$11</f>
        <v>0</v>
      </c>
      <c r="CR40" s="576">
        <f>_xlfn.XLOOKUP(CR24, MonthlyCashflow!CS$155:JA$155,  MonthlyCashflow!CS$166:JA$166)*$D$11</f>
        <v>0</v>
      </c>
      <c r="CS40" s="576">
        <f>_xlfn.XLOOKUP(CS24, MonthlyCashflow!CT$155:JB$155,  MonthlyCashflow!CT$166:JB$166)*$D$11</f>
        <v>0</v>
      </c>
      <c r="CT40" s="576">
        <f>_xlfn.XLOOKUP(CT24, MonthlyCashflow!CU$155:JC$155,  MonthlyCashflow!CU$166:JC$166)*$D$11</f>
        <v>0</v>
      </c>
      <c r="CU40" s="576">
        <f>_xlfn.XLOOKUP(CU24, MonthlyCashflow!CV$155:JD$155,  MonthlyCashflow!CV$166:JD$166)*$D$11</f>
        <v>0</v>
      </c>
      <c r="CV40" s="576">
        <f>_xlfn.XLOOKUP(CV24, MonthlyCashflow!CW$155:JE$155,  MonthlyCashflow!CW$166:JE$166)*$D$11</f>
        <v>0</v>
      </c>
      <c r="CW40" s="576">
        <f>_xlfn.XLOOKUP(CW24, MonthlyCashflow!CX$155:JF$155,  MonthlyCashflow!CX$166:JF$166)*$D$11</f>
        <v>0</v>
      </c>
      <c r="CX40" s="576">
        <f>_xlfn.XLOOKUP(CX24, MonthlyCashflow!CY$155:JG$155,  MonthlyCashflow!CY$166:JG$166)*$D$11</f>
        <v>0</v>
      </c>
      <c r="CY40" s="576">
        <f>_xlfn.XLOOKUP(CY24, MonthlyCashflow!CZ$155:JH$155,  MonthlyCashflow!CZ$166:JH$166)*$D$11</f>
        <v>0</v>
      </c>
      <c r="CZ40" s="576">
        <f>_xlfn.XLOOKUP(CZ24, MonthlyCashflow!DA$155:JI$155,  MonthlyCashflow!DA$166:JI$166)*$D$11</f>
        <v>0</v>
      </c>
    </row>
    <row r="41" spans="1:104" x14ac:dyDescent="0.3">
      <c r="B41" s="38" t="s">
        <v>39</v>
      </c>
      <c r="D41" s="50">
        <f t="shared" si="2"/>
        <v>0</v>
      </c>
      <c r="F41" s="576">
        <f>_xlfn.XLOOKUP(F24, MonthlyCashflow!G$155:FO$155,  MonthlyCashflow!G$167:FO$167)*$D$7</f>
        <v>0</v>
      </c>
      <c r="G41" s="576">
        <f>_xlfn.XLOOKUP(G24, MonthlyCashflow!H$155:FP$155,  MonthlyCashflow!H$167:FP$167)*$D$7</f>
        <v>0</v>
      </c>
      <c r="H41" s="576">
        <f>_xlfn.XLOOKUP(H24, MonthlyCashflow!I$155:FQ$155,  MonthlyCashflow!I$167:FQ$167)*$D$7</f>
        <v>0</v>
      </c>
      <c r="I41" s="576">
        <f>_xlfn.XLOOKUP(I24, MonthlyCashflow!J$155:FR$155,  MonthlyCashflow!J$167:FR$167)*$D$7</f>
        <v>0</v>
      </c>
      <c r="J41" s="576">
        <f>_xlfn.XLOOKUP(J24, MonthlyCashflow!K$155:FS$155,  MonthlyCashflow!K$167:FS$167)*$D$7</f>
        <v>0</v>
      </c>
      <c r="K41" s="576">
        <f>_xlfn.XLOOKUP(K24, MonthlyCashflow!L$155:FT$155,  MonthlyCashflow!L$167:FT$167)*$D$7</f>
        <v>0</v>
      </c>
      <c r="L41" s="576">
        <f>_xlfn.XLOOKUP(L24, MonthlyCashflow!M$155:FU$155,  MonthlyCashflow!M$167:FU$167)*$D$7</f>
        <v>0</v>
      </c>
      <c r="M41" s="576">
        <f>_xlfn.XLOOKUP(M24, MonthlyCashflow!N$155:FV$155,  MonthlyCashflow!N$167:FV$167)*$D$7</f>
        <v>0</v>
      </c>
      <c r="N41" s="576">
        <f>_xlfn.XLOOKUP(N24, MonthlyCashflow!O$155:FW$155,  MonthlyCashflow!O$167:FW$167)*$D$7</f>
        <v>0</v>
      </c>
      <c r="O41" s="576">
        <f>_xlfn.XLOOKUP(O24, MonthlyCashflow!P$155:FX$155,  MonthlyCashflow!P$167:FX$167)*$D$7</f>
        <v>0</v>
      </c>
      <c r="P41" s="576">
        <f>_xlfn.XLOOKUP(P24, MonthlyCashflow!Q$155:FY$155,  MonthlyCashflow!Q$167:FY$167)*$D$7</f>
        <v>0</v>
      </c>
      <c r="Q41" s="576">
        <f>_xlfn.XLOOKUP(Q24, MonthlyCashflow!R$155:FZ$155,  MonthlyCashflow!R$167:FZ$167)*$D$7</f>
        <v>0</v>
      </c>
      <c r="R41" s="576">
        <f>_xlfn.XLOOKUP(R24, MonthlyCashflow!S$155:GA$155,  MonthlyCashflow!S$167:GA$167)*$D$7</f>
        <v>0</v>
      </c>
      <c r="S41" s="576">
        <f>_xlfn.XLOOKUP(S24, MonthlyCashflow!T$155:GB$155,  MonthlyCashflow!T$167:GB$167)*$D$7</f>
        <v>0</v>
      </c>
      <c r="T41" s="576">
        <f>_xlfn.XLOOKUP(T24, MonthlyCashflow!U$155:GC$155,  MonthlyCashflow!U$167:GC$167)*$D$7</f>
        <v>0</v>
      </c>
      <c r="U41" s="576">
        <f>_xlfn.XLOOKUP(U24, MonthlyCashflow!V$155:GD$155,  MonthlyCashflow!V$167:GD$167)*$D$7</f>
        <v>0</v>
      </c>
      <c r="V41" s="576">
        <f>_xlfn.XLOOKUP(V24, MonthlyCashflow!W$155:GE$155,  MonthlyCashflow!W$167:GE$167)*$D$7</f>
        <v>0</v>
      </c>
      <c r="W41" s="576">
        <f>_xlfn.XLOOKUP(W24, MonthlyCashflow!X$155:GF$155,  MonthlyCashflow!X$167:GF$167)*$D$7</f>
        <v>0</v>
      </c>
      <c r="X41" s="576">
        <f>_xlfn.XLOOKUP(X24, MonthlyCashflow!Y$155:GG$155,  MonthlyCashflow!Y$167:GG$167)*$D$7</f>
        <v>0</v>
      </c>
      <c r="Y41" s="576">
        <f>_xlfn.XLOOKUP(Y24, MonthlyCashflow!Z$155:GH$155,  MonthlyCashflow!Z$167:GH$167)*$D$7</f>
        <v>0</v>
      </c>
      <c r="Z41" s="576">
        <f>_xlfn.XLOOKUP(Z24, MonthlyCashflow!AA$155:GI$155,  MonthlyCashflow!AA$167:GI$167)*$D$7</f>
        <v>0</v>
      </c>
      <c r="AA41" s="576">
        <f>_xlfn.XLOOKUP(AA24, MonthlyCashflow!AB$155:GJ$155,  MonthlyCashflow!AB$167:GJ$167)*$D$7</f>
        <v>0</v>
      </c>
      <c r="AB41" s="576">
        <f>_xlfn.XLOOKUP(AB24, MonthlyCashflow!AC$155:GK$155,  MonthlyCashflow!AC$167:GK$167)*$D$7</f>
        <v>0</v>
      </c>
      <c r="AC41" s="576">
        <f>_xlfn.XLOOKUP(AC24, MonthlyCashflow!AD$155:GL$155,  MonthlyCashflow!AD$167:GL$167)*$D$7</f>
        <v>0</v>
      </c>
      <c r="AD41" s="576">
        <f>_xlfn.XLOOKUP(AD24, MonthlyCashflow!AE$155:GM$155,  MonthlyCashflow!AE$167:GM$167)*$D$7</f>
        <v>0</v>
      </c>
      <c r="AE41" s="576">
        <f>_xlfn.XLOOKUP(AE24, MonthlyCashflow!AF$155:GN$155,  MonthlyCashflow!AF$167:GN$167)*$D$7</f>
        <v>0</v>
      </c>
      <c r="AF41" s="576">
        <f>_xlfn.XLOOKUP(AF24, MonthlyCashflow!AG$155:GO$155,  MonthlyCashflow!AG$167:GO$167)*$D$7</f>
        <v>0</v>
      </c>
      <c r="AG41" s="576">
        <f>_xlfn.XLOOKUP(AG24, MonthlyCashflow!AH$155:GP$155,  MonthlyCashflow!AH$167:GP$167)*$D$7</f>
        <v>0</v>
      </c>
      <c r="AH41" s="576">
        <f>_xlfn.XLOOKUP(AH24, MonthlyCashflow!AI$155:GQ$155,  MonthlyCashflow!AI$167:GQ$167)*$D$7</f>
        <v>0</v>
      </c>
      <c r="AI41" s="576">
        <f>_xlfn.XLOOKUP(AI24, MonthlyCashflow!AJ$155:GR$155,  MonthlyCashflow!AJ$167:GR$167)*$D$7</f>
        <v>0</v>
      </c>
      <c r="AJ41" s="576">
        <f>_xlfn.XLOOKUP(AJ24, MonthlyCashflow!AK$155:GS$155,  MonthlyCashflow!AK$167:GS$167)*$D$7</f>
        <v>0</v>
      </c>
      <c r="AK41" s="576">
        <f>_xlfn.XLOOKUP(AK24, MonthlyCashflow!AL$155:GT$155,  MonthlyCashflow!AL$167:GT$167)*$D$7</f>
        <v>0</v>
      </c>
      <c r="AL41" s="576">
        <f>_xlfn.XLOOKUP(AL24, MonthlyCashflow!AM$155:GU$155,  MonthlyCashflow!AM$167:GU$167)*$D$7</f>
        <v>0</v>
      </c>
      <c r="AM41" s="576">
        <f>_xlfn.XLOOKUP(AM24, MonthlyCashflow!AN$155:GV$155,  MonthlyCashflow!AN$167:GV$167)*$D$7</f>
        <v>0</v>
      </c>
      <c r="AN41" s="576">
        <f>_xlfn.XLOOKUP(AN24, MonthlyCashflow!AO$155:GW$155,  MonthlyCashflow!AO$167:GW$167)*$D$7</f>
        <v>0</v>
      </c>
      <c r="AO41" s="576">
        <f>_xlfn.XLOOKUP(AO24, MonthlyCashflow!AP$155:GX$155,  MonthlyCashflow!AP$167:GX$167)*$D$7</f>
        <v>0</v>
      </c>
      <c r="AP41" s="576">
        <f>_xlfn.XLOOKUP(AP24, MonthlyCashflow!AQ$155:GY$155,  MonthlyCashflow!AQ$167:GY$167)*$D$7</f>
        <v>0</v>
      </c>
      <c r="AQ41" s="576">
        <f>_xlfn.XLOOKUP(AQ24, MonthlyCashflow!AR$155:GZ$155,  MonthlyCashflow!AR$167:GZ$167)*$D$7</f>
        <v>0</v>
      </c>
      <c r="AR41" s="576">
        <f>_xlfn.XLOOKUP(AR24, MonthlyCashflow!AS$155:HA$155,  MonthlyCashflow!AS$167:HA$167)*$D$7</f>
        <v>0</v>
      </c>
      <c r="AS41" s="576">
        <f>_xlfn.XLOOKUP(AS24, MonthlyCashflow!AT$155:HB$155,  MonthlyCashflow!AT$167:HB$167)*$D$7</f>
        <v>0</v>
      </c>
      <c r="AT41" s="576">
        <f>_xlfn.XLOOKUP(AT24, MonthlyCashflow!AU$155:HC$155,  MonthlyCashflow!AU$167:HC$167)*$D$7</f>
        <v>0</v>
      </c>
      <c r="AU41" s="576">
        <f>_xlfn.XLOOKUP(AU24, MonthlyCashflow!AV$155:HD$155,  MonthlyCashflow!AV$167:HD$167)*$D$7</f>
        <v>0</v>
      </c>
      <c r="AV41" s="576">
        <f>_xlfn.XLOOKUP(AV24, MonthlyCashflow!AW$155:HE$155,  MonthlyCashflow!AW$167:HE$167)*$D$7</f>
        <v>0</v>
      </c>
      <c r="AW41" s="576">
        <f>_xlfn.XLOOKUP(AW24, MonthlyCashflow!AX$155:HF$155,  MonthlyCashflow!AX$167:HF$167)*$D$7</f>
        <v>0</v>
      </c>
      <c r="AX41" s="576">
        <f>_xlfn.XLOOKUP(AX24, MonthlyCashflow!AY$155:HG$155,  MonthlyCashflow!AY$167:HG$167)*$D$7</f>
        <v>0</v>
      </c>
      <c r="AY41" s="576">
        <f>_xlfn.XLOOKUP(AY24, MonthlyCashflow!AZ$155:HH$155,  MonthlyCashflow!AZ$167:HH$167)*$D$7</f>
        <v>0</v>
      </c>
      <c r="AZ41" s="576">
        <f>_xlfn.XLOOKUP(AZ24, MonthlyCashflow!BA$155:HI$155,  MonthlyCashflow!BA$167:HI$167)*$D$7</f>
        <v>0</v>
      </c>
      <c r="BA41" s="576">
        <f>_xlfn.XLOOKUP(BA24, MonthlyCashflow!BB$155:HJ$155,  MonthlyCashflow!BB$167:HJ$167)*$D$7</f>
        <v>0</v>
      </c>
      <c r="BB41" s="576">
        <f>_xlfn.XLOOKUP(BB24, MonthlyCashflow!BC$155:HK$155,  MonthlyCashflow!BC$167:HK$167)*$D$7</f>
        <v>0</v>
      </c>
      <c r="BC41" s="576">
        <f>_xlfn.XLOOKUP(BC24, MonthlyCashflow!BD$155:HL$155,  MonthlyCashflow!BD$167:HL$167)*$D$7</f>
        <v>0</v>
      </c>
      <c r="BD41" s="576">
        <f>_xlfn.XLOOKUP(BD24, MonthlyCashflow!BE$155:HM$155,  MonthlyCashflow!BE$167:HM$167)*$D$7</f>
        <v>0</v>
      </c>
      <c r="BE41" s="576">
        <f>_xlfn.XLOOKUP(BE24, MonthlyCashflow!BF$155:HN$155,  MonthlyCashflow!BF$167:HN$167)*$D$7</f>
        <v>0</v>
      </c>
      <c r="BF41" s="576">
        <f>_xlfn.XLOOKUP(BF24, MonthlyCashflow!BG$155:HO$155,  MonthlyCashflow!BG$167:HO$167)*$D$7</f>
        <v>0</v>
      </c>
      <c r="BG41" s="576">
        <f>_xlfn.XLOOKUP(BG24, MonthlyCashflow!BH$155:HP$155,  MonthlyCashflow!BH$167:HP$167)*$D$7</f>
        <v>0</v>
      </c>
      <c r="BH41" s="576">
        <f>_xlfn.XLOOKUP(BH24, MonthlyCashflow!BI$155:HQ$155,  MonthlyCashflow!BI$167:HQ$167)*$D$7</f>
        <v>0</v>
      </c>
      <c r="BI41" s="576">
        <f>_xlfn.XLOOKUP(BI24, MonthlyCashflow!BJ$155:HR$155,  MonthlyCashflow!BJ$167:HR$167)*$D$7</f>
        <v>0</v>
      </c>
      <c r="BJ41" s="576">
        <f>_xlfn.XLOOKUP(BJ24, MonthlyCashflow!BK$155:HS$155,  MonthlyCashflow!BK$167:HS$167)*$D$7</f>
        <v>0</v>
      </c>
      <c r="BK41" s="576">
        <f>_xlfn.XLOOKUP(BK24, MonthlyCashflow!BL$155:HT$155,  MonthlyCashflow!BL$167:HT$167)*$D$7</f>
        <v>0</v>
      </c>
      <c r="BL41" s="576">
        <f>_xlfn.XLOOKUP(BL24, MonthlyCashflow!BM$155:HU$155,  MonthlyCashflow!BM$167:HU$167)*$D$7</f>
        <v>0</v>
      </c>
      <c r="BM41" s="576">
        <f>_xlfn.XLOOKUP(BM24, MonthlyCashflow!BN$155:HV$155,  MonthlyCashflow!BN$167:HV$167)*$D$7</f>
        <v>0</v>
      </c>
      <c r="BN41" s="576">
        <f>_xlfn.XLOOKUP(BN24, MonthlyCashflow!BO$155:HW$155,  MonthlyCashflow!BO$167:HW$167)*$D$7</f>
        <v>0</v>
      </c>
      <c r="BO41" s="576">
        <f>_xlfn.XLOOKUP(BO24, MonthlyCashflow!BP$155:HX$155,  MonthlyCashflow!BP$167:HX$167)*$D$7</f>
        <v>0</v>
      </c>
      <c r="BP41" s="576">
        <f>_xlfn.XLOOKUP(BP24, MonthlyCashflow!BQ$155:HY$155,  MonthlyCashflow!BQ$167:HY$167)*$D$7</f>
        <v>0</v>
      </c>
      <c r="BQ41" s="576">
        <f>_xlfn.XLOOKUP(BQ24, MonthlyCashflow!BR$155:HZ$155,  MonthlyCashflow!BR$167:HZ$167)*$D$7</f>
        <v>0</v>
      </c>
      <c r="BR41" s="576">
        <f>_xlfn.XLOOKUP(BR24, MonthlyCashflow!BS$155:IA$155,  MonthlyCashflow!BS$167:IA$167)*$D$7</f>
        <v>0</v>
      </c>
      <c r="BS41" s="576">
        <f>_xlfn.XLOOKUP(BS24, MonthlyCashflow!BT$155:IB$155,  MonthlyCashflow!BT$167:IB$167)*$D$7</f>
        <v>0</v>
      </c>
      <c r="BT41" s="576">
        <f>_xlfn.XLOOKUP(BT24, MonthlyCashflow!BU$155:IC$155,  MonthlyCashflow!BU$167:IC$167)*$D$7</f>
        <v>0</v>
      </c>
      <c r="BU41" s="576">
        <f>_xlfn.XLOOKUP(BU24, MonthlyCashflow!BV$155:ID$155,  MonthlyCashflow!BV$167:ID$167)*$D$7</f>
        <v>0</v>
      </c>
      <c r="BV41" s="576">
        <f>_xlfn.XLOOKUP(BV24, MonthlyCashflow!BW$155:IE$155,  MonthlyCashflow!BW$167:IE$167)*$D$7</f>
        <v>0</v>
      </c>
      <c r="BW41" s="576">
        <f>_xlfn.XLOOKUP(BW24, MonthlyCashflow!BX$155:IF$155,  MonthlyCashflow!BX$167:IF$167)*$D$7</f>
        <v>0</v>
      </c>
      <c r="BX41" s="576">
        <f>_xlfn.XLOOKUP(BX24, MonthlyCashflow!BY$155:IG$155,  MonthlyCashflow!BY$167:IG$167)*$D$7</f>
        <v>0</v>
      </c>
      <c r="BY41" s="576">
        <f>_xlfn.XLOOKUP(BY24, MonthlyCashflow!BZ$155:IH$155,  MonthlyCashflow!BZ$167:IH$167)*$D$7</f>
        <v>0</v>
      </c>
      <c r="BZ41" s="576">
        <f>_xlfn.XLOOKUP(BZ24, MonthlyCashflow!CA$155:II$155,  MonthlyCashflow!CA$167:II$167)*$D$7</f>
        <v>0</v>
      </c>
      <c r="CA41" s="576">
        <f>_xlfn.XLOOKUP(CA24, MonthlyCashflow!CB$155:IJ$155,  MonthlyCashflow!CB$167:IJ$167)*$D$7</f>
        <v>0</v>
      </c>
      <c r="CB41" s="576">
        <f>_xlfn.XLOOKUP(CB24, MonthlyCashflow!CC$155:IK$155,  MonthlyCashflow!CC$167:IK$167)*$D$7</f>
        <v>0</v>
      </c>
      <c r="CC41" s="576">
        <f>_xlfn.XLOOKUP(CC24, MonthlyCashflow!CD$155:IL$155,  MonthlyCashflow!CD$167:IL$167)*$D$7</f>
        <v>0</v>
      </c>
      <c r="CD41" s="576">
        <f>_xlfn.XLOOKUP(CD24, MonthlyCashflow!CE$155:IM$155,  MonthlyCashflow!CE$167:IM$167)*$D$7</f>
        <v>0</v>
      </c>
      <c r="CE41" s="576">
        <f>_xlfn.XLOOKUP(CE24, MonthlyCashflow!CF$155:IN$155,  MonthlyCashflow!CF$167:IN$167)*$D$7</f>
        <v>0</v>
      </c>
      <c r="CF41" s="576">
        <f>_xlfn.XLOOKUP(CF24, MonthlyCashflow!CG$155:IO$155,  MonthlyCashflow!CG$167:IO$167)*$D$7</f>
        <v>0</v>
      </c>
      <c r="CG41" s="576">
        <f>_xlfn.XLOOKUP(CG24, MonthlyCashflow!CH$155:IP$155,  MonthlyCashflow!CH$167:IP$167)*$D$7</f>
        <v>0</v>
      </c>
      <c r="CH41" s="576">
        <f>_xlfn.XLOOKUP(CH24, MonthlyCashflow!CI$155:IQ$155,  MonthlyCashflow!CI$167:IQ$167)*$D$7</f>
        <v>0</v>
      </c>
      <c r="CI41" s="576">
        <f>_xlfn.XLOOKUP(CI24, MonthlyCashflow!CJ$155:IR$155,  MonthlyCashflow!CJ$167:IR$167)*$D$7</f>
        <v>0</v>
      </c>
      <c r="CJ41" s="576">
        <f>_xlfn.XLOOKUP(CJ24, MonthlyCashflow!CK$155:IS$155,  MonthlyCashflow!CK$167:IS$167)*$D$7</f>
        <v>0</v>
      </c>
      <c r="CK41" s="576">
        <f>_xlfn.XLOOKUP(CK24, MonthlyCashflow!CL$155:IT$155,  MonthlyCashflow!CL$167:IT$167)*$D$7</f>
        <v>0</v>
      </c>
      <c r="CL41" s="576">
        <f>_xlfn.XLOOKUP(CL24, MonthlyCashflow!CM$155:IU$155,  MonthlyCashflow!CM$167:IU$167)*$D$7</f>
        <v>0</v>
      </c>
      <c r="CM41" s="576">
        <f>_xlfn.XLOOKUP(CM24, MonthlyCashflow!CN$155:IV$155,  MonthlyCashflow!CN$167:IV$167)*$D$7</f>
        <v>0</v>
      </c>
      <c r="CN41" s="576">
        <f>_xlfn.XLOOKUP(CN24, MonthlyCashflow!CO$155:IW$155,  MonthlyCashflow!CO$167:IW$167)*$D$7</f>
        <v>0</v>
      </c>
      <c r="CO41" s="576">
        <f>_xlfn.XLOOKUP(CO24, MonthlyCashflow!CP$155:IX$155,  MonthlyCashflow!CP$167:IX$167)*$D$7</f>
        <v>0</v>
      </c>
      <c r="CP41" s="576">
        <f>_xlfn.XLOOKUP(CP24, MonthlyCashflow!CQ$155:IY$155,  MonthlyCashflow!CQ$167:IY$167)*$D$7</f>
        <v>0</v>
      </c>
      <c r="CQ41" s="576">
        <f>_xlfn.XLOOKUP(CQ24, MonthlyCashflow!CR$155:IZ$155,  MonthlyCashflow!CR$167:IZ$167)*$D$7</f>
        <v>0</v>
      </c>
      <c r="CR41" s="576">
        <f>_xlfn.XLOOKUP(CR24, MonthlyCashflow!CS$155:JA$155,  MonthlyCashflow!CS$167:JA$167)*$D$7</f>
        <v>0</v>
      </c>
      <c r="CS41" s="576">
        <f>_xlfn.XLOOKUP(CS24, MonthlyCashflow!CT$155:JB$155,  MonthlyCashflow!CT$167:JB$167)*$D$7</f>
        <v>0</v>
      </c>
      <c r="CT41" s="576">
        <f>_xlfn.XLOOKUP(CT24, MonthlyCashflow!CU$155:JC$155,  MonthlyCashflow!CU$167:JC$167)*$D$7</f>
        <v>0</v>
      </c>
      <c r="CU41" s="576">
        <f>_xlfn.XLOOKUP(CU24, MonthlyCashflow!CV$155:JD$155,  MonthlyCashflow!CV$167:JD$167)*$D$7</f>
        <v>0</v>
      </c>
      <c r="CV41" s="576">
        <f>_xlfn.XLOOKUP(CV24, MonthlyCashflow!CW$155:JE$155,  MonthlyCashflow!CW$167:JE$167)*$D$7</f>
        <v>0</v>
      </c>
      <c r="CW41" s="576">
        <f>_xlfn.XLOOKUP(CW24, MonthlyCashflow!CX$155:JF$155,  MonthlyCashflow!CX$167:JF$167)*$D$7</f>
        <v>0</v>
      </c>
      <c r="CX41" s="576">
        <f>_xlfn.XLOOKUP(CX24, MonthlyCashflow!CY$155:JG$155,  MonthlyCashflow!CY$167:JG$167)*$D$7</f>
        <v>0</v>
      </c>
      <c r="CY41" s="576">
        <f>_xlfn.XLOOKUP(CY24, MonthlyCashflow!CZ$155:JH$155,  MonthlyCashflow!CZ$167:JH$167)*$D$7</f>
        <v>0</v>
      </c>
      <c r="CZ41" s="576">
        <f>_xlfn.XLOOKUP(CZ24, MonthlyCashflow!DA$155:JI$155,  MonthlyCashflow!DA$167:JI$167)*$D$7</f>
        <v>0</v>
      </c>
    </row>
    <row r="42" spans="1:104" x14ac:dyDescent="0.3">
      <c r="B42" s="38" t="s">
        <v>40</v>
      </c>
      <c r="D42" s="50">
        <f t="shared" si="2"/>
        <v>0</v>
      </c>
      <c r="F42" s="576">
        <f>_xlfn.XLOOKUP(F24, MonthlyCashflow!G$155:FO$155,  MonthlyCashflow!G$168:FO$168)*$D$14</f>
        <v>0</v>
      </c>
      <c r="G42" s="576">
        <f>_xlfn.XLOOKUP(G24, MonthlyCashflow!H$155:FP$155,  MonthlyCashflow!H$168:FP$168)*$D$14</f>
        <v>0</v>
      </c>
      <c r="H42" s="576">
        <f>_xlfn.XLOOKUP(H24, MonthlyCashflow!I$155:FQ$155,  MonthlyCashflow!I$168:FQ$168)*$D$14</f>
        <v>0</v>
      </c>
      <c r="I42" s="576">
        <f>_xlfn.XLOOKUP(I24, MonthlyCashflow!J$155:FR$155,  MonthlyCashflow!J$168:FR$168)*$D$14</f>
        <v>0</v>
      </c>
      <c r="J42" s="576">
        <f>_xlfn.XLOOKUP(J24, MonthlyCashflow!K$155:FS$155,  MonthlyCashflow!K$168:FS$168)*$D$14</f>
        <v>0</v>
      </c>
      <c r="K42" s="576">
        <f>_xlfn.XLOOKUP(K24, MonthlyCashflow!L$155:FT$155,  MonthlyCashflow!L$168:FT$168)*$D$14</f>
        <v>0</v>
      </c>
      <c r="L42" s="576">
        <f>_xlfn.XLOOKUP(L24, MonthlyCashflow!M$155:FU$155,  MonthlyCashflow!M$168:FU$168)*$D$14</f>
        <v>0</v>
      </c>
      <c r="M42" s="576">
        <f>_xlfn.XLOOKUP(M24, MonthlyCashflow!N$155:FV$155,  MonthlyCashflow!N$168:FV$168)*$D$14</f>
        <v>0</v>
      </c>
      <c r="N42" s="576">
        <f>_xlfn.XLOOKUP(N24, MonthlyCashflow!O$155:FW$155,  MonthlyCashflow!O$168:FW$168)*$D$14</f>
        <v>0</v>
      </c>
      <c r="O42" s="576">
        <f>_xlfn.XLOOKUP(O24, MonthlyCashflow!P$155:FX$155,  MonthlyCashflow!P$168:FX$168)*$D$14</f>
        <v>0</v>
      </c>
      <c r="P42" s="576">
        <f>_xlfn.XLOOKUP(P24, MonthlyCashflow!Q$155:FY$155,  MonthlyCashflow!Q$168:FY$168)*$D$14</f>
        <v>0</v>
      </c>
      <c r="Q42" s="576">
        <f>_xlfn.XLOOKUP(Q24, MonthlyCashflow!R$155:FZ$155,  MonthlyCashflow!R$168:FZ$168)*$D$14</f>
        <v>0</v>
      </c>
      <c r="R42" s="576">
        <f>_xlfn.XLOOKUP(R24, MonthlyCashflow!S$155:GA$155,  MonthlyCashflow!S$168:GA$168)*$D$14</f>
        <v>0</v>
      </c>
      <c r="S42" s="576">
        <f>_xlfn.XLOOKUP(S24, MonthlyCashflow!T$155:GB$155,  MonthlyCashflow!T$168:GB$168)*$D$14</f>
        <v>0</v>
      </c>
      <c r="T42" s="576">
        <f>_xlfn.XLOOKUP(T24, MonthlyCashflow!U$155:GC$155,  MonthlyCashflow!U$168:GC$168)*$D$14</f>
        <v>0</v>
      </c>
      <c r="U42" s="576">
        <f>_xlfn.XLOOKUP(U24, MonthlyCashflow!V$155:GD$155,  MonthlyCashflow!V$168:GD$168)*$D$14</f>
        <v>0</v>
      </c>
      <c r="V42" s="576">
        <f>_xlfn.XLOOKUP(V24, MonthlyCashflow!W$155:GE$155,  MonthlyCashflow!W$168:GE$168)*$D$14</f>
        <v>0</v>
      </c>
      <c r="W42" s="576">
        <f>_xlfn.XLOOKUP(W24, MonthlyCashflow!X$155:GF$155,  MonthlyCashflow!X$168:GF$168)*$D$14</f>
        <v>0</v>
      </c>
      <c r="X42" s="576">
        <f>_xlfn.XLOOKUP(X24, MonthlyCashflow!Y$155:GG$155,  MonthlyCashflow!Y$168:GG$168)*$D$14</f>
        <v>0</v>
      </c>
      <c r="Y42" s="576">
        <f>_xlfn.XLOOKUP(Y24, MonthlyCashflow!Z$155:GH$155,  MonthlyCashflow!Z$168:GH$168)*$D$14</f>
        <v>0</v>
      </c>
      <c r="Z42" s="576">
        <f>_xlfn.XLOOKUP(Z24, MonthlyCashflow!AA$155:GI$155,  MonthlyCashflow!AA$168:GI$168)*$D$14</f>
        <v>0</v>
      </c>
      <c r="AA42" s="576">
        <f>_xlfn.XLOOKUP(AA24, MonthlyCashflow!AB$155:GJ$155,  MonthlyCashflow!AB$168:GJ$168)*$D$14</f>
        <v>0</v>
      </c>
      <c r="AB42" s="576">
        <f>_xlfn.XLOOKUP(AB24, MonthlyCashflow!AC$155:GK$155,  MonthlyCashflow!AC$168:GK$168)*$D$14</f>
        <v>0</v>
      </c>
      <c r="AC42" s="576">
        <f>_xlfn.XLOOKUP(AC24, MonthlyCashflow!AD$155:GL$155,  MonthlyCashflow!AD$168:GL$168)*$D$14</f>
        <v>0</v>
      </c>
      <c r="AD42" s="576">
        <f>_xlfn.XLOOKUP(AD24, MonthlyCashflow!AE$155:GM$155,  MonthlyCashflow!AE$168:GM$168)*$D$14</f>
        <v>0</v>
      </c>
      <c r="AE42" s="576">
        <f>_xlfn.XLOOKUP(AE24, MonthlyCashflow!AF$155:GN$155,  MonthlyCashflow!AF$168:GN$168)*$D$14</f>
        <v>0</v>
      </c>
      <c r="AF42" s="576">
        <f>_xlfn.XLOOKUP(AF24, MonthlyCashflow!AG$155:GO$155,  MonthlyCashflow!AG$168:GO$168)*$D$14</f>
        <v>0</v>
      </c>
      <c r="AG42" s="576">
        <f>_xlfn.XLOOKUP(AG24, MonthlyCashflow!AH$155:GP$155,  MonthlyCashflow!AH$168:GP$168)*$D$14</f>
        <v>0</v>
      </c>
      <c r="AH42" s="576">
        <f>_xlfn.XLOOKUP(AH24, MonthlyCashflow!AI$155:GQ$155,  MonthlyCashflow!AI$168:GQ$168)*$D$14</f>
        <v>0</v>
      </c>
      <c r="AI42" s="576">
        <f>_xlfn.XLOOKUP(AI24, MonthlyCashflow!AJ$155:GR$155,  MonthlyCashflow!AJ$168:GR$168)*$D$14</f>
        <v>0</v>
      </c>
      <c r="AJ42" s="576">
        <f>_xlfn.XLOOKUP(AJ24, MonthlyCashflow!AK$155:GS$155,  MonthlyCashflow!AK$168:GS$168)*$D$14</f>
        <v>0</v>
      </c>
      <c r="AK42" s="576">
        <f>_xlfn.XLOOKUP(AK24, MonthlyCashflow!AL$155:GT$155,  MonthlyCashflow!AL$168:GT$168)*$D$14</f>
        <v>0</v>
      </c>
      <c r="AL42" s="576">
        <f>_xlfn.XLOOKUP(AL24, MonthlyCashflow!AM$155:GU$155,  MonthlyCashflow!AM$168:GU$168)*$D$14</f>
        <v>0</v>
      </c>
      <c r="AM42" s="576">
        <f>_xlfn.XLOOKUP(AM24, MonthlyCashflow!AN$155:GV$155,  MonthlyCashflow!AN$168:GV$168)*$D$14</f>
        <v>0</v>
      </c>
      <c r="AN42" s="576">
        <f>_xlfn.XLOOKUP(AN24, MonthlyCashflow!AO$155:GW$155,  MonthlyCashflow!AO$168:GW$168)*$D$14</f>
        <v>0</v>
      </c>
      <c r="AO42" s="576">
        <f>_xlfn.XLOOKUP(AO24, MonthlyCashflow!AP$155:GX$155,  MonthlyCashflow!AP$168:GX$168)*$D$14</f>
        <v>0</v>
      </c>
      <c r="AP42" s="576">
        <f>_xlfn.XLOOKUP(AP24, MonthlyCashflow!AQ$155:GY$155,  MonthlyCashflow!AQ$168:GY$168)*$D$14</f>
        <v>0</v>
      </c>
      <c r="AQ42" s="576">
        <f>_xlfn.XLOOKUP(AQ24, MonthlyCashflow!AR$155:GZ$155,  MonthlyCashflow!AR$168:GZ$168)*$D$14</f>
        <v>0</v>
      </c>
      <c r="AR42" s="576">
        <f>_xlfn.XLOOKUP(AR24, MonthlyCashflow!AS$155:HA$155,  MonthlyCashflow!AS$168:HA$168)*$D$14</f>
        <v>0</v>
      </c>
      <c r="AS42" s="576">
        <f>_xlfn.XLOOKUP(AS24, MonthlyCashflow!AT$155:HB$155,  MonthlyCashflow!AT$168:HB$168)*$D$14</f>
        <v>0</v>
      </c>
      <c r="AT42" s="576">
        <f>_xlfn.XLOOKUP(AT24, MonthlyCashflow!AU$155:HC$155,  MonthlyCashflow!AU$168:HC$168)*$D$14</f>
        <v>0</v>
      </c>
      <c r="AU42" s="576">
        <f>_xlfn.XLOOKUP(AU24, MonthlyCashflow!AV$155:HD$155,  MonthlyCashflow!AV$168:HD$168)*$D$14</f>
        <v>0</v>
      </c>
      <c r="AV42" s="576">
        <f>_xlfn.XLOOKUP(AV24, MonthlyCashflow!AW$155:HE$155,  MonthlyCashflow!AW$168:HE$168)*$D$14</f>
        <v>0</v>
      </c>
      <c r="AW42" s="576">
        <f>_xlfn.XLOOKUP(AW24, MonthlyCashflow!AX$155:HF$155,  MonthlyCashflow!AX$168:HF$168)*$D$14</f>
        <v>0</v>
      </c>
      <c r="AX42" s="576">
        <f>_xlfn.XLOOKUP(AX24, MonthlyCashflow!AY$155:HG$155,  MonthlyCashflow!AY$168:HG$168)*$D$14</f>
        <v>0</v>
      </c>
      <c r="AY42" s="576">
        <f>_xlfn.XLOOKUP(AY24, MonthlyCashflow!AZ$155:HH$155,  MonthlyCashflow!AZ$168:HH$168)*$D$14</f>
        <v>0</v>
      </c>
      <c r="AZ42" s="576">
        <f>_xlfn.XLOOKUP(AZ24, MonthlyCashflow!BA$155:HI$155,  MonthlyCashflow!BA$168:HI$168)*$D$14</f>
        <v>0</v>
      </c>
      <c r="BA42" s="576">
        <f>_xlfn.XLOOKUP(BA24, MonthlyCashflow!BB$155:HJ$155,  MonthlyCashflow!BB$168:HJ$168)*$D$14</f>
        <v>0</v>
      </c>
      <c r="BB42" s="576">
        <f>_xlfn.XLOOKUP(BB24, MonthlyCashflow!BC$155:HK$155,  MonthlyCashflow!BC$168:HK$168)*$D$14</f>
        <v>0</v>
      </c>
      <c r="BC42" s="576">
        <f>_xlfn.XLOOKUP(BC24, MonthlyCashflow!BD$155:HL$155,  MonthlyCashflow!BD$168:HL$168)*$D$14</f>
        <v>0</v>
      </c>
      <c r="BD42" s="576">
        <f>_xlfn.XLOOKUP(BD24, MonthlyCashflow!BE$155:HM$155,  MonthlyCashflow!BE$168:HM$168)*$D$14</f>
        <v>0</v>
      </c>
      <c r="BE42" s="576">
        <f>_xlfn.XLOOKUP(BE24, MonthlyCashflow!BF$155:HN$155,  MonthlyCashflow!BF$168:HN$168)*$D$14</f>
        <v>0</v>
      </c>
      <c r="BF42" s="576">
        <f>_xlfn.XLOOKUP(BF24, MonthlyCashflow!BG$155:HO$155,  MonthlyCashflow!BG$168:HO$168)*$D$14</f>
        <v>0</v>
      </c>
      <c r="BG42" s="576">
        <f>_xlfn.XLOOKUP(BG24, MonthlyCashflow!BH$155:HP$155,  MonthlyCashflow!BH$168:HP$168)*$D$14</f>
        <v>0</v>
      </c>
      <c r="BH42" s="576">
        <f>_xlfn.XLOOKUP(BH24, MonthlyCashflow!BI$155:HQ$155,  MonthlyCashflow!BI$168:HQ$168)*$D$14</f>
        <v>0</v>
      </c>
      <c r="BI42" s="576">
        <f>_xlfn.XLOOKUP(BI24, MonthlyCashflow!BJ$155:HR$155,  MonthlyCashflow!BJ$168:HR$168)*$D$14</f>
        <v>0</v>
      </c>
      <c r="BJ42" s="576">
        <f>_xlfn.XLOOKUP(BJ24, MonthlyCashflow!BK$155:HS$155,  MonthlyCashflow!BK$168:HS$168)*$D$14</f>
        <v>0</v>
      </c>
      <c r="BK42" s="576">
        <f>_xlfn.XLOOKUP(BK24, MonthlyCashflow!BL$155:HT$155,  MonthlyCashflow!BL$168:HT$168)*$D$14</f>
        <v>0</v>
      </c>
      <c r="BL42" s="576">
        <f>_xlfn.XLOOKUP(BL24, MonthlyCashflow!BM$155:HU$155,  MonthlyCashflow!BM$168:HU$168)*$D$14</f>
        <v>0</v>
      </c>
      <c r="BM42" s="576">
        <f>_xlfn.XLOOKUP(BM24, MonthlyCashflow!BN$155:HV$155,  MonthlyCashflow!BN$168:HV$168)*$D$14</f>
        <v>0</v>
      </c>
      <c r="BN42" s="576">
        <f>_xlfn.XLOOKUP(BN24, MonthlyCashflow!BO$155:HW$155,  MonthlyCashflow!BO$168:HW$168)*$D$14</f>
        <v>0</v>
      </c>
      <c r="BO42" s="576">
        <f>_xlfn.XLOOKUP(BO24, MonthlyCashflow!BP$155:HX$155,  MonthlyCashflow!BP$168:HX$168)*$D$14</f>
        <v>0</v>
      </c>
      <c r="BP42" s="576">
        <f>_xlfn.XLOOKUP(BP24, MonthlyCashflow!BQ$155:HY$155,  MonthlyCashflow!BQ$168:HY$168)*$D$14</f>
        <v>0</v>
      </c>
      <c r="BQ42" s="576">
        <f>_xlfn.XLOOKUP(BQ24, MonthlyCashflow!BR$155:HZ$155,  MonthlyCashflow!BR$168:HZ$168)*$D$14</f>
        <v>0</v>
      </c>
      <c r="BR42" s="576">
        <f>_xlfn.XLOOKUP(BR24, MonthlyCashflow!BS$155:IA$155,  MonthlyCashflow!BS$168:IA$168)*$D$14</f>
        <v>0</v>
      </c>
      <c r="BS42" s="576">
        <f>_xlfn.XLOOKUP(BS24, MonthlyCashflow!BT$155:IB$155,  MonthlyCashflow!BT$168:IB$168)*$D$14</f>
        <v>0</v>
      </c>
      <c r="BT42" s="576">
        <f>_xlfn.XLOOKUP(BT24, MonthlyCashflow!BU$155:IC$155,  MonthlyCashflow!BU$168:IC$168)*$D$14</f>
        <v>0</v>
      </c>
      <c r="BU42" s="576">
        <f>_xlfn.XLOOKUP(BU24, MonthlyCashflow!BV$155:ID$155,  MonthlyCashflow!BV$168:ID$168)*$D$14</f>
        <v>0</v>
      </c>
      <c r="BV42" s="576">
        <f>_xlfn.XLOOKUP(BV24, MonthlyCashflow!BW$155:IE$155,  MonthlyCashflow!BW$168:IE$168)*$D$14</f>
        <v>0</v>
      </c>
      <c r="BW42" s="576">
        <f>_xlfn.XLOOKUP(BW24, MonthlyCashflow!BX$155:IF$155,  MonthlyCashflow!BX$168:IF$168)*$D$14</f>
        <v>0</v>
      </c>
      <c r="BX42" s="576">
        <f>_xlfn.XLOOKUP(BX24, MonthlyCashflow!BY$155:IG$155,  MonthlyCashflow!BY$168:IG$168)*$D$14</f>
        <v>0</v>
      </c>
      <c r="BY42" s="576">
        <f>_xlfn.XLOOKUP(BY24, MonthlyCashflow!BZ$155:IH$155,  MonthlyCashflow!BZ$168:IH$168)*$D$14</f>
        <v>0</v>
      </c>
      <c r="BZ42" s="576">
        <f>_xlfn.XLOOKUP(BZ24, MonthlyCashflow!CA$155:II$155,  MonthlyCashflow!CA$168:II$168)*$D$14</f>
        <v>0</v>
      </c>
      <c r="CA42" s="576">
        <f>_xlfn.XLOOKUP(CA24, MonthlyCashflow!CB$155:IJ$155,  MonthlyCashflow!CB$168:IJ$168)*$D$14</f>
        <v>0</v>
      </c>
      <c r="CB42" s="576">
        <f>_xlfn.XLOOKUP(CB24, MonthlyCashflow!CC$155:IK$155,  MonthlyCashflow!CC$168:IK$168)*$D$14</f>
        <v>0</v>
      </c>
      <c r="CC42" s="576">
        <f>_xlfn.XLOOKUP(CC24, MonthlyCashflow!CD$155:IL$155,  MonthlyCashflow!CD$168:IL$168)*$D$14</f>
        <v>0</v>
      </c>
      <c r="CD42" s="576">
        <f>_xlfn.XLOOKUP(CD24, MonthlyCashflow!CE$155:IM$155,  MonthlyCashflow!CE$168:IM$168)*$D$14</f>
        <v>0</v>
      </c>
      <c r="CE42" s="576">
        <f>_xlfn.XLOOKUP(CE24, MonthlyCashflow!CF$155:IN$155,  MonthlyCashflow!CF$168:IN$168)*$D$14</f>
        <v>0</v>
      </c>
      <c r="CF42" s="576">
        <f>_xlfn.XLOOKUP(CF24, MonthlyCashflow!CG$155:IO$155,  MonthlyCashflow!CG$168:IO$168)*$D$14</f>
        <v>0</v>
      </c>
      <c r="CG42" s="576">
        <f>_xlfn.XLOOKUP(CG24, MonthlyCashflow!CH$155:IP$155,  MonthlyCashflow!CH$168:IP$168)*$D$14</f>
        <v>0</v>
      </c>
      <c r="CH42" s="576">
        <f>_xlfn.XLOOKUP(CH24, MonthlyCashflow!CI$155:IQ$155,  MonthlyCashflow!CI$168:IQ$168)*$D$14</f>
        <v>0</v>
      </c>
      <c r="CI42" s="576">
        <f>_xlfn.XLOOKUP(CI24, MonthlyCashflow!CJ$155:IR$155,  MonthlyCashflow!CJ$168:IR$168)*$D$14</f>
        <v>0</v>
      </c>
      <c r="CJ42" s="576">
        <f>_xlfn.XLOOKUP(CJ24, MonthlyCashflow!CK$155:IS$155,  MonthlyCashflow!CK$168:IS$168)*$D$14</f>
        <v>0</v>
      </c>
      <c r="CK42" s="576">
        <f>_xlfn.XLOOKUP(CK24, MonthlyCashflow!CL$155:IT$155,  MonthlyCashflow!CL$168:IT$168)*$D$14</f>
        <v>0</v>
      </c>
      <c r="CL42" s="576">
        <f>_xlfn.XLOOKUP(CL24, MonthlyCashflow!CM$155:IU$155,  MonthlyCashflow!CM$168:IU$168)*$D$14</f>
        <v>0</v>
      </c>
      <c r="CM42" s="576">
        <f>_xlfn.XLOOKUP(CM24, MonthlyCashflow!CN$155:IV$155,  MonthlyCashflow!CN$168:IV$168)*$D$14</f>
        <v>0</v>
      </c>
      <c r="CN42" s="576">
        <f>_xlfn.XLOOKUP(CN24, MonthlyCashflow!CO$155:IW$155,  MonthlyCashflow!CO$168:IW$168)*$D$14</f>
        <v>0</v>
      </c>
      <c r="CO42" s="576">
        <f>_xlfn.XLOOKUP(CO24, MonthlyCashflow!CP$155:IX$155,  MonthlyCashflow!CP$168:IX$168)*$D$14</f>
        <v>0</v>
      </c>
      <c r="CP42" s="576">
        <f>_xlfn.XLOOKUP(CP24, MonthlyCashflow!CQ$155:IY$155,  MonthlyCashflow!CQ$168:IY$168)*$D$14</f>
        <v>0</v>
      </c>
      <c r="CQ42" s="576">
        <f>_xlfn.XLOOKUP(CQ24, MonthlyCashflow!CR$155:IZ$155,  MonthlyCashflow!CR$168:IZ$168)*$D$14</f>
        <v>0</v>
      </c>
      <c r="CR42" s="576">
        <f>_xlfn.XLOOKUP(CR24, MonthlyCashflow!CS$155:JA$155,  MonthlyCashflow!CS$168:JA$168)*$D$14</f>
        <v>0</v>
      </c>
      <c r="CS42" s="576">
        <f>_xlfn.XLOOKUP(CS24, MonthlyCashflow!CT$155:JB$155,  MonthlyCashflow!CT$168:JB$168)*$D$14</f>
        <v>0</v>
      </c>
      <c r="CT42" s="576">
        <f>_xlfn.XLOOKUP(CT24, MonthlyCashflow!CU$155:JC$155,  MonthlyCashflow!CU$168:JC$168)*$D$14</f>
        <v>0</v>
      </c>
      <c r="CU42" s="576">
        <f>_xlfn.XLOOKUP(CU24, MonthlyCashflow!CV$155:JD$155,  MonthlyCashflow!CV$168:JD$168)*$D$14</f>
        <v>0</v>
      </c>
      <c r="CV42" s="576">
        <f>_xlfn.XLOOKUP(CV24, MonthlyCashflow!CW$155:JE$155,  MonthlyCashflow!CW$168:JE$168)*$D$14</f>
        <v>0</v>
      </c>
      <c r="CW42" s="576">
        <f>_xlfn.XLOOKUP(CW24, MonthlyCashflow!CX$155:JF$155,  MonthlyCashflow!CX$168:JF$168)*$D$14</f>
        <v>0</v>
      </c>
      <c r="CX42" s="576">
        <f>_xlfn.XLOOKUP(CX24, MonthlyCashflow!CY$155:JG$155,  MonthlyCashflow!CY$168:JG$168)*$D$14</f>
        <v>0</v>
      </c>
      <c r="CY42" s="576">
        <f>_xlfn.XLOOKUP(CY24, MonthlyCashflow!CZ$155:JH$155,  MonthlyCashflow!CZ$168:JH$168)*$D$14</f>
        <v>0</v>
      </c>
      <c r="CZ42" s="576">
        <f>_xlfn.XLOOKUP(CZ24, MonthlyCashflow!DA$155:JI$155,  MonthlyCashflow!DA$168:JI$168)*$D$14</f>
        <v>0</v>
      </c>
    </row>
    <row r="43" spans="1:104" x14ac:dyDescent="0.3">
      <c r="B43" s="274" t="s">
        <v>734</v>
      </c>
      <c r="D43" s="50"/>
      <c r="F43" s="576"/>
      <c r="G43" s="576"/>
      <c r="H43" s="576"/>
      <c r="I43" s="576"/>
      <c r="J43" s="576"/>
      <c r="K43" s="576"/>
      <c r="L43" s="576"/>
      <c r="M43" s="576"/>
      <c r="N43" s="576"/>
      <c r="O43" s="576"/>
      <c r="P43" s="576"/>
      <c r="Q43" s="576"/>
      <c r="R43" s="576"/>
      <c r="S43" s="576"/>
      <c r="T43" s="576"/>
      <c r="U43" s="576"/>
      <c r="V43" s="576"/>
      <c r="W43" s="576"/>
      <c r="X43" s="576"/>
      <c r="Y43" s="576"/>
      <c r="Z43" s="576"/>
      <c r="AA43" s="576"/>
      <c r="AB43" s="576"/>
      <c r="AC43" s="576"/>
      <c r="AD43" s="576"/>
      <c r="AE43" s="576"/>
      <c r="AF43" s="576"/>
      <c r="AG43" s="576"/>
      <c r="AH43" s="576"/>
      <c r="AI43" s="576"/>
      <c r="AJ43" s="576"/>
      <c r="AK43" s="576"/>
      <c r="AL43" s="576"/>
      <c r="AM43" s="576"/>
      <c r="AN43" s="576"/>
      <c r="AO43" s="576"/>
      <c r="AP43" s="576"/>
      <c r="AQ43" s="576"/>
      <c r="AR43" s="576"/>
      <c r="AS43" s="576"/>
      <c r="AT43" s="576"/>
      <c r="AU43" s="576"/>
      <c r="AV43" s="576"/>
      <c r="AW43" s="576"/>
      <c r="AX43" s="576"/>
      <c r="AY43" s="576"/>
      <c r="AZ43" s="576"/>
      <c r="BA43" s="576"/>
      <c r="BB43" s="576"/>
      <c r="BC43" s="576"/>
      <c r="BD43" s="576"/>
      <c r="BE43" s="576"/>
      <c r="BF43" s="576"/>
      <c r="BG43" s="576"/>
      <c r="BH43" s="576"/>
      <c r="BI43" s="576"/>
      <c r="BJ43" s="576"/>
      <c r="BK43" s="576"/>
      <c r="BL43" s="576"/>
      <c r="BM43" s="576"/>
      <c r="BN43" s="576"/>
      <c r="BO43" s="576"/>
      <c r="BP43" s="576"/>
      <c r="BQ43" s="576"/>
      <c r="BR43" s="576"/>
      <c r="BS43" s="576"/>
      <c r="BT43" s="576"/>
      <c r="BU43" s="576"/>
      <c r="BV43" s="576"/>
      <c r="BW43" s="576"/>
      <c r="BX43" s="576"/>
      <c r="BY43" s="576"/>
      <c r="BZ43" s="576"/>
      <c r="CA43" s="576"/>
      <c r="CB43" s="576"/>
      <c r="CC43" s="576"/>
      <c r="CD43" s="576"/>
      <c r="CE43" s="576"/>
      <c r="CF43" s="576"/>
      <c r="CG43" s="576"/>
      <c r="CH43" s="576"/>
      <c r="CI43" s="576"/>
      <c r="CJ43" s="576"/>
      <c r="CK43" s="576"/>
      <c r="CL43" s="576"/>
      <c r="CM43" s="576"/>
      <c r="CN43" s="576"/>
      <c r="CO43" s="576"/>
      <c r="CP43" s="576"/>
      <c r="CQ43" s="576"/>
      <c r="CR43" s="576"/>
      <c r="CS43" s="576"/>
      <c r="CT43" s="576"/>
      <c r="CU43" s="576"/>
      <c r="CV43" s="576"/>
      <c r="CW43" s="576"/>
      <c r="CX43" s="576"/>
      <c r="CY43" s="576"/>
      <c r="CZ43" s="576"/>
    </row>
    <row r="44" spans="1:104" x14ac:dyDescent="0.3">
      <c r="B44" s="38" t="s">
        <v>468</v>
      </c>
      <c r="D44" s="50">
        <f t="shared" si="2"/>
        <v>0</v>
      </c>
      <c r="F44" s="576">
        <f>_xlfn.XLOOKUP(F24, MonthlyCashflow!G$155:FO$155,  MonthlyCashflow!G$175:FO$175)*$D$14</f>
        <v>0</v>
      </c>
      <c r="G44" s="576">
        <f>_xlfn.XLOOKUP(G24, MonthlyCashflow!H$155:FP$155,  MonthlyCashflow!H$175:FP$175)*$D$14</f>
        <v>0</v>
      </c>
      <c r="H44" s="576">
        <f>_xlfn.XLOOKUP(H24, MonthlyCashflow!I$155:FQ$155,  MonthlyCashflow!I$175:FQ$175)*$D$14</f>
        <v>0</v>
      </c>
      <c r="I44" s="576">
        <f>_xlfn.XLOOKUP(I24, MonthlyCashflow!J$155:FR$155,  MonthlyCashflow!J$175:FR$175)*$D$14</f>
        <v>0</v>
      </c>
      <c r="J44" s="576">
        <f>_xlfn.XLOOKUP(J24, MonthlyCashflow!K$155:FS$155,  MonthlyCashflow!K$175:FS$175)*$D$14</f>
        <v>0</v>
      </c>
      <c r="K44" s="576">
        <f>_xlfn.XLOOKUP(K24, MonthlyCashflow!L$155:FT$155,  MonthlyCashflow!L$175:FT$175)*$D$14</f>
        <v>0</v>
      </c>
      <c r="L44" s="576">
        <f>_xlfn.XLOOKUP(L24, MonthlyCashflow!M$155:FU$155,  MonthlyCashflow!M$175:FU$175)*$D$14</f>
        <v>0</v>
      </c>
      <c r="M44" s="576">
        <f>_xlfn.XLOOKUP(M24, MonthlyCashflow!N$155:FV$155,  MonthlyCashflow!N$175:FV$175)*$D$14</f>
        <v>0</v>
      </c>
      <c r="N44" s="576">
        <f>_xlfn.XLOOKUP(N24, MonthlyCashflow!O$155:FW$155,  MonthlyCashflow!O$175:FW$175)*$D$14</f>
        <v>0</v>
      </c>
      <c r="O44" s="576">
        <f>_xlfn.XLOOKUP(O24, MonthlyCashflow!P$155:FX$155,  MonthlyCashflow!P$175:FX$175)*$D$14</f>
        <v>0</v>
      </c>
      <c r="P44" s="576">
        <f>_xlfn.XLOOKUP(P24, MonthlyCashflow!Q$155:FY$155,  MonthlyCashflow!Q$175:FY$175)*$D$14</f>
        <v>0</v>
      </c>
      <c r="Q44" s="576">
        <f>_xlfn.XLOOKUP(Q24, MonthlyCashflow!R$155:FZ$155,  MonthlyCashflow!R$175:FZ$175)*$D$14</f>
        <v>0</v>
      </c>
      <c r="R44" s="576">
        <f>_xlfn.XLOOKUP(R24, MonthlyCashflow!S$155:GA$155,  MonthlyCashflow!S$175:GA$175)*$D$14</f>
        <v>0</v>
      </c>
      <c r="S44" s="576">
        <f>_xlfn.XLOOKUP(S24, MonthlyCashflow!T$155:GB$155,  MonthlyCashflow!T$175:GB$175)*$D$14</f>
        <v>0</v>
      </c>
      <c r="T44" s="576">
        <f>_xlfn.XLOOKUP(T24, MonthlyCashflow!U$155:GC$155,  MonthlyCashflow!U$175:GC$175)*$D$14</f>
        <v>0</v>
      </c>
      <c r="U44" s="576">
        <f>_xlfn.XLOOKUP(U24, MonthlyCashflow!V$155:GD$155,  MonthlyCashflow!V$175:GD$175)*$D$14</f>
        <v>0</v>
      </c>
      <c r="V44" s="576">
        <f>_xlfn.XLOOKUP(V24, MonthlyCashflow!W$155:GE$155,  MonthlyCashflow!W$175:GE$175)*$D$14</f>
        <v>0</v>
      </c>
      <c r="W44" s="576">
        <f>_xlfn.XLOOKUP(W24, MonthlyCashflow!X$155:GF$155,  MonthlyCashflow!X$175:GF$175)*$D$14</f>
        <v>0</v>
      </c>
      <c r="X44" s="576">
        <f>_xlfn.XLOOKUP(X24, MonthlyCashflow!Y$155:GG$155,  MonthlyCashflow!Y$175:GG$175)*$D$14</f>
        <v>0</v>
      </c>
      <c r="Y44" s="576">
        <f>_xlfn.XLOOKUP(Y24, MonthlyCashflow!Z$155:GH$155,  MonthlyCashflow!Z$175:GH$175)*$D$14</f>
        <v>0</v>
      </c>
      <c r="Z44" s="576">
        <f>_xlfn.XLOOKUP(Z24, MonthlyCashflow!AA$155:GI$155,  MonthlyCashflow!AA$175:GI$175)*$D$14</f>
        <v>0</v>
      </c>
      <c r="AA44" s="576">
        <f>_xlfn.XLOOKUP(AA24, MonthlyCashflow!AB$155:GJ$155,  MonthlyCashflow!AB$175:GJ$175)*$D$14</f>
        <v>0</v>
      </c>
      <c r="AB44" s="576">
        <f>_xlfn.XLOOKUP(AB24, MonthlyCashflow!AC$155:GK$155,  MonthlyCashflow!AC$175:GK$175)*$D$14</f>
        <v>0</v>
      </c>
      <c r="AC44" s="576">
        <f>_xlfn.XLOOKUP(AC24, MonthlyCashflow!AD$155:GL$155,  MonthlyCashflow!AD$175:GL$175)*$D$14</f>
        <v>0</v>
      </c>
      <c r="AD44" s="576">
        <f>_xlfn.XLOOKUP(AD24, MonthlyCashflow!AE$155:GM$155,  MonthlyCashflow!AE$175:GM$175)*$D$14</f>
        <v>0</v>
      </c>
      <c r="AE44" s="576">
        <f>_xlfn.XLOOKUP(AE24, MonthlyCashflow!AF$155:GN$155,  MonthlyCashflow!AF$175:GN$175)*$D$14</f>
        <v>0</v>
      </c>
      <c r="AF44" s="576">
        <f>_xlfn.XLOOKUP(AF24, MonthlyCashflow!AG$155:GO$155,  MonthlyCashflow!AG$175:GO$175)*$D$14</f>
        <v>0</v>
      </c>
      <c r="AG44" s="576">
        <f>_xlfn.XLOOKUP(AG24, MonthlyCashflow!AH$155:GP$155,  MonthlyCashflow!AH$175:GP$175)*$D$14</f>
        <v>0</v>
      </c>
      <c r="AH44" s="576">
        <f>_xlfn.XLOOKUP(AH24, MonthlyCashflow!AI$155:GQ$155,  MonthlyCashflow!AI$175:GQ$175)*$D$14</f>
        <v>0</v>
      </c>
      <c r="AI44" s="576">
        <f>_xlfn.XLOOKUP(AI24, MonthlyCashflow!AJ$155:GR$155,  MonthlyCashflow!AJ$175:GR$175)*$D$14</f>
        <v>0</v>
      </c>
      <c r="AJ44" s="576">
        <f>_xlfn.XLOOKUP(AJ24, MonthlyCashflow!AK$155:GS$155,  MonthlyCashflow!AK$175:GS$175)*$D$14</f>
        <v>0</v>
      </c>
      <c r="AK44" s="576">
        <f>_xlfn.XLOOKUP(AK24, MonthlyCashflow!AL$155:GT$155,  MonthlyCashflow!AL$175:GT$175)*$D$14</f>
        <v>0</v>
      </c>
      <c r="AL44" s="576">
        <f>_xlfn.XLOOKUP(AL24, MonthlyCashflow!AM$155:GU$155,  MonthlyCashflow!AM$175:GU$175)*$D$14</f>
        <v>0</v>
      </c>
      <c r="AM44" s="576">
        <f>_xlfn.XLOOKUP(AM24, MonthlyCashflow!AN$155:GV$155,  MonthlyCashflow!AN$175:GV$175)*$D$14</f>
        <v>0</v>
      </c>
      <c r="AN44" s="576">
        <f>_xlfn.XLOOKUP(AN24, MonthlyCashflow!AO$155:GW$155,  MonthlyCashflow!AO$175:GW$175)*$D$14</f>
        <v>0</v>
      </c>
      <c r="AO44" s="576">
        <f>_xlfn.XLOOKUP(AO24, MonthlyCashflow!AP$155:GX$155,  MonthlyCashflow!AP$175:GX$175)*$D$14</f>
        <v>0</v>
      </c>
      <c r="AP44" s="576">
        <f>_xlfn.XLOOKUP(AP24, MonthlyCashflow!AQ$155:GY$155,  MonthlyCashflow!AQ$175:GY$175)*$D$14</f>
        <v>0</v>
      </c>
      <c r="AQ44" s="576">
        <f>_xlfn.XLOOKUP(AQ24, MonthlyCashflow!AR$155:GZ$155,  MonthlyCashflow!AR$175:GZ$175)*$D$14</f>
        <v>0</v>
      </c>
      <c r="AR44" s="576">
        <f>_xlfn.XLOOKUP(AR24, MonthlyCashflow!AS$155:HA$155,  MonthlyCashflow!AS$175:HA$175)*$D$14</f>
        <v>0</v>
      </c>
      <c r="AS44" s="576">
        <f>_xlfn.XLOOKUP(AS24, MonthlyCashflow!AT$155:HB$155,  MonthlyCashflow!AT$175:HB$175)*$D$14</f>
        <v>0</v>
      </c>
      <c r="AT44" s="576">
        <f>_xlfn.XLOOKUP(AT24, MonthlyCashflow!AU$155:HC$155,  MonthlyCashflow!AU$175:HC$175)*$D$14</f>
        <v>0</v>
      </c>
      <c r="AU44" s="576">
        <f>_xlfn.XLOOKUP(AU24, MonthlyCashflow!AV$155:HD$155,  MonthlyCashflow!AV$175:HD$175)*$D$14</f>
        <v>0</v>
      </c>
      <c r="AV44" s="576">
        <f>_xlfn.XLOOKUP(AV24, MonthlyCashflow!AW$155:HE$155,  MonthlyCashflow!AW$175:HE$175)*$D$14</f>
        <v>0</v>
      </c>
      <c r="AW44" s="576">
        <f>_xlfn.XLOOKUP(AW24, MonthlyCashflow!AX$155:HF$155,  MonthlyCashflow!AX$175:HF$175)*$D$14</f>
        <v>0</v>
      </c>
      <c r="AX44" s="576">
        <f>_xlfn.XLOOKUP(AX24, MonthlyCashflow!AY$155:HG$155,  MonthlyCashflow!AY$175:HG$175)*$D$14</f>
        <v>0</v>
      </c>
      <c r="AY44" s="576">
        <f>_xlfn.XLOOKUP(AY24, MonthlyCashflow!AZ$155:HH$155,  MonthlyCashflow!AZ$175:HH$175)*$D$14</f>
        <v>0</v>
      </c>
      <c r="AZ44" s="576">
        <f>_xlfn.XLOOKUP(AZ24, MonthlyCashflow!BA$155:HI$155,  MonthlyCashflow!BA$175:HI$175)*$D$14</f>
        <v>0</v>
      </c>
      <c r="BA44" s="576">
        <f>_xlfn.XLOOKUP(BA24, MonthlyCashflow!BB$155:HJ$155,  MonthlyCashflow!BB$175:HJ$175)*$D$14</f>
        <v>0</v>
      </c>
      <c r="BB44" s="576">
        <f>_xlfn.XLOOKUP(BB24, MonthlyCashflow!BC$155:HK$155,  MonthlyCashflow!BC$175:HK$175)*$D$14</f>
        <v>0</v>
      </c>
      <c r="BC44" s="576">
        <f>_xlfn.XLOOKUP(BC24, MonthlyCashflow!BD$155:HL$155,  MonthlyCashflow!BD$175:HL$175)*$D$14</f>
        <v>0</v>
      </c>
      <c r="BD44" s="576">
        <f>_xlfn.XLOOKUP(BD24, MonthlyCashflow!BE$155:HM$155,  MonthlyCashflow!BE$175:HM$175)*$D$14</f>
        <v>0</v>
      </c>
      <c r="BE44" s="576">
        <f>_xlfn.XLOOKUP(BE24, MonthlyCashflow!BF$155:HN$155,  MonthlyCashflow!BF$175:HN$175)*$D$14</f>
        <v>0</v>
      </c>
      <c r="BF44" s="576">
        <f>_xlfn.XLOOKUP(BF24, MonthlyCashflow!BG$155:HO$155,  MonthlyCashflow!BG$175:HO$175)*$D$14</f>
        <v>0</v>
      </c>
      <c r="BG44" s="576">
        <f>_xlfn.XLOOKUP(BG24, MonthlyCashflow!BH$155:HP$155,  MonthlyCashflow!BH$175:HP$175)*$D$14</f>
        <v>0</v>
      </c>
      <c r="BH44" s="576">
        <f>_xlfn.XLOOKUP(BH24, MonthlyCashflow!BI$155:HQ$155,  MonthlyCashflow!BI$175:HQ$175)*$D$14</f>
        <v>0</v>
      </c>
      <c r="BI44" s="576">
        <f>_xlfn.XLOOKUP(BI24, MonthlyCashflow!BJ$155:HR$155,  MonthlyCashflow!BJ$175:HR$175)*$D$14</f>
        <v>0</v>
      </c>
      <c r="BJ44" s="576">
        <f>_xlfn.XLOOKUP(BJ24, MonthlyCashflow!BK$155:HS$155,  MonthlyCashflow!BK$175:HS$175)*$D$14</f>
        <v>0</v>
      </c>
      <c r="BK44" s="576">
        <f>_xlfn.XLOOKUP(BK24, MonthlyCashflow!BL$155:HT$155,  MonthlyCashflow!BL$175:HT$175)*$D$14</f>
        <v>0</v>
      </c>
      <c r="BL44" s="576">
        <f>_xlfn.XLOOKUP(BL24, MonthlyCashflow!BM$155:HU$155,  MonthlyCashflow!BM$175:HU$175)*$D$14</f>
        <v>0</v>
      </c>
      <c r="BM44" s="576">
        <f>_xlfn.XLOOKUP(BM24, MonthlyCashflow!BN$155:HV$155,  MonthlyCashflow!BN$175:HV$175)*$D$14</f>
        <v>0</v>
      </c>
      <c r="BN44" s="576">
        <f>_xlfn.XLOOKUP(BN24, MonthlyCashflow!BO$155:HW$155,  MonthlyCashflow!BO$175:HW$175)*$D$14</f>
        <v>0</v>
      </c>
      <c r="BO44" s="576">
        <f>_xlfn.XLOOKUP(BO24, MonthlyCashflow!BP$155:HX$155,  MonthlyCashflow!BP$175:HX$175)*$D$14</f>
        <v>0</v>
      </c>
      <c r="BP44" s="576">
        <f>_xlfn.XLOOKUP(BP24, MonthlyCashflow!BQ$155:HY$155,  MonthlyCashflow!BQ$175:HY$175)*$D$14</f>
        <v>0</v>
      </c>
      <c r="BQ44" s="576">
        <f>_xlfn.XLOOKUP(BQ24, MonthlyCashflow!BR$155:HZ$155,  MonthlyCashflow!BR$175:HZ$175)*$D$14</f>
        <v>0</v>
      </c>
      <c r="BR44" s="576">
        <f>_xlfn.XLOOKUP(BR24, MonthlyCashflow!BS$155:IA$155,  MonthlyCashflow!BS$175:IA$175)*$D$14</f>
        <v>0</v>
      </c>
      <c r="BS44" s="576">
        <f>_xlfn.XLOOKUP(BS24, MonthlyCashflow!BT$155:IB$155,  MonthlyCashflow!BT$175:IB$175)*$D$14</f>
        <v>0</v>
      </c>
      <c r="BT44" s="576">
        <f>_xlfn.XLOOKUP(BT24, MonthlyCashflow!BU$155:IC$155,  MonthlyCashflow!BU$175:IC$175)*$D$14</f>
        <v>0</v>
      </c>
      <c r="BU44" s="576">
        <f>_xlfn.XLOOKUP(BU24, MonthlyCashflow!BV$155:ID$155,  MonthlyCashflow!BV$175:ID$175)*$D$14</f>
        <v>0</v>
      </c>
      <c r="BV44" s="576">
        <f>_xlfn.XLOOKUP(BV24, MonthlyCashflow!BW$155:IE$155,  MonthlyCashflow!BW$175:IE$175)*$D$14</f>
        <v>0</v>
      </c>
      <c r="BW44" s="576">
        <f>_xlfn.XLOOKUP(BW24, MonthlyCashflow!BX$155:IF$155,  MonthlyCashflow!BX$175:IF$175)*$D$14</f>
        <v>0</v>
      </c>
      <c r="BX44" s="576">
        <f>_xlfn.XLOOKUP(BX24, MonthlyCashflow!BY$155:IG$155,  MonthlyCashflow!BY$175:IG$175)*$D$14</f>
        <v>0</v>
      </c>
      <c r="BY44" s="576">
        <f>_xlfn.XLOOKUP(BY24, MonthlyCashflow!BZ$155:IH$155,  MonthlyCashflow!BZ$175:IH$175)*$D$14</f>
        <v>0</v>
      </c>
      <c r="BZ44" s="576">
        <f>_xlfn.XLOOKUP(BZ24, MonthlyCashflow!CA$155:II$155,  MonthlyCashflow!CA$175:II$175)*$D$14</f>
        <v>0</v>
      </c>
      <c r="CA44" s="576">
        <f>_xlfn.XLOOKUP(CA24, MonthlyCashflow!CB$155:IJ$155,  MonthlyCashflow!CB$175:IJ$175)*$D$14</f>
        <v>0</v>
      </c>
      <c r="CB44" s="576">
        <f>_xlfn.XLOOKUP(CB24, MonthlyCashflow!CC$155:IK$155,  MonthlyCashflow!CC$175:IK$175)*$D$14</f>
        <v>0</v>
      </c>
      <c r="CC44" s="576">
        <f>_xlfn.XLOOKUP(CC24, MonthlyCashflow!CD$155:IL$155,  MonthlyCashflow!CD$175:IL$175)*$D$14</f>
        <v>0</v>
      </c>
      <c r="CD44" s="576">
        <f>_xlfn.XLOOKUP(CD24, MonthlyCashflow!CE$155:IM$155,  MonthlyCashflow!CE$175:IM$175)*$D$14</f>
        <v>0</v>
      </c>
      <c r="CE44" s="576">
        <f>_xlfn.XLOOKUP(CE24, MonthlyCashflow!CF$155:IN$155,  MonthlyCashflow!CF$175:IN$175)*$D$14</f>
        <v>0</v>
      </c>
      <c r="CF44" s="576">
        <f>_xlfn.XLOOKUP(CF24, MonthlyCashflow!CG$155:IO$155,  MonthlyCashflow!CG$175:IO$175)*$D$14</f>
        <v>0</v>
      </c>
      <c r="CG44" s="576">
        <f>_xlfn.XLOOKUP(CG24, MonthlyCashflow!CH$155:IP$155,  MonthlyCashflow!CH$175:IP$175)*$D$14</f>
        <v>0</v>
      </c>
      <c r="CH44" s="576">
        <f>_xlfn.XLOOKUP(CH24, MonthlyCashflow!CI$155:IQ$155,  MonthlyCashflow!CI$175:IQ$175)*$D$14</f>
        <v>0</v>
      </c>
      <c r="CI44" s="576">
        <f>_xlfn.XLOOKUP(CI24, MonthlyCashflow!CJ$155:IR$155,  MonthlyCashflow!CJ$175:IR$175)*$D$14</f>
        <v>0</v>
      </c>
      <c r="CJ44" s="576">
        <f>_xlfn.XLOOKUP(CJ24, MonthlyCashflow!CK$155:IS$155,  MonthlyCashflow!CK$175:IS$175)*$D$14</f>
        <v>0</v>
      </c>
      <c r="CK44" s="576">
        <f>_xlfn.XLOOKUP(CK24, MonthlyCashflow!CL$155:IT$155,  MonthlyCashflow!CL$175:IT$175)*$D$14</f>
        <v>0</v>
      </c>
      <c r="CL44" s="576">
        <f>_xlfn.XLOOKUP(CL24, MonthlyCashflow!CM$155:IU$155,  MonthlyCashflow!CM$175:IU$175)*$D$14</f>
        <v>0</v>
      </c>
      <c r="CM44" s="576">
        <f>_xlfn.XLOOKUP(CM24, MonthlyCashflow!CN$155:IV$155,  MonthlyCashflow!CN$175:IV$175)*$D$14</f>
        <v>0</v>
      </c>
      <c r="CN44" s="576">
        <f>_xlfn.XLOOKUP(CN24, MonthlyCashflow!CO$155:IW$155,  MonthlyCashflow!CO$175:IW$175)*$D$14</f>
        <v>0</v>
      </c>
      <c r="CO44" s="576">
        <f>_xlfn.XLOOKUP(CO24, MonthlyCashflow!CP$155:IX$155,  MonthlyCashflow!CP$175:IX$175)*$D$14</f>
        <v>0</v>
      </c>
      <c r="CP44" s="576">
        <f>_xlfn.XLOOKUP(CP24, MonthlyCashflow!CQ$155:IY$155,  MonthlyCashflow!CQ$175:IY$175)*$D$14</f>
        <v>0</v>
      </c>
      <c r="CQ44" s="576">
        <f>_xlfn.XLOOKUP(CQ24, MonthlyCashflow!CR$155:IZ$155,  MonthlyCashflow!CR$175:IZ$175)*$D$14</f>
        <v>0</v>
      </c>
      <c r="CR44" s="576">
        <f>_xlfn.XLOOKUP(CR24, MonthlyCashflow!CS$155:JA$155,  MonthlyCashflow!CS$175:JA$175)*$D$14</f>
        <v>0</v>
      </c>
      <c r="CS44" s="576">
        <f>_xlfn.XLOOKUP(CS24, MonthlyCashflow!CT$155:JB$155,  MonthlyCashflow!CT$175:JB$175)*$D$14</f>
        <v>0</v>
      </c>
      <c r="CT44" s="576">
        <f>_xlfn.XLOOKUP(CT24, MonthlyCashflow!CU$155:JC$155,  MonthlyCashflow!CU$175:JC$175)*$D$14</f>
        <v>0</v>
      </c>
      <c r="CU44" s="576">
        <f>_xlfn.XLOOKUP(CU24, MonthlyCashflow!CV$155:JD$155,  MonthlyCashflow!CV$175:JD$175)*$D$14</f>
        <v>0</v>
      </c>
      <c r="CV44" s="576">
        <f>_xlfn.XLOOKUP(CV24, MonthlyCashflow!CW$155:JE$155,  MonthlyCashflow!CW$175:JE$175)*$D$14</f>
        <v>0</v>
      </c>
      <c r="CW44" s="576">
        <f>_xlfn.XLOOKUP(CW24, MonthlyCashflow!CX$155:JF$155,  MonthlyCashflow!CX$175:JF$175)*$D$14</f>
        <v>0</v>
      </c>
      <c r="CX44" s="576">
        <f>_xlfn.XLOOKUP(CX24, MonthlyCashflow!CY$155:JG$155,  MonthlyCashflow!CY$175:JG$175)*$D$14</f>
        <v>0</v>
      </c>
      <c r="CY44" s="576">
        <f>_xlfn.XLOOKUP(CY24, MonthlyCashflow!CZ$155:JH$155,  MonthlyCashflow!CZ$175:JH$175)*$D$14</f>
        <v>0</v>
      </c>
      <c r="CZ44" s="576">
        <f>_xlfn.XLOOKUP(CZ24, MonthlyCashflow!DA$155:JI$155,  MonthlyCashflow!DA$175:JI$175)*$D$14</f>
        <v>0</v>
      </c>
    </row>
    <row r="45" spans="1:104" x14ac:dyDescent="0.3">
      <c r="B45" s="38" t="s">
        <v>21</v>
      </c>
      <c r="D45" s="50">
        <f t="shared" si="2"/>
        <v>0</v>
      </c>
      <c r="F45" s="576">
        <f>_xlfn.XLOOKUP(F24, MonthlyCashflow!G$155:FO$155,  MonthlyCashflow!G$176:FO$176)*$D$14</f>
        <v>0</v>
      </c>
      <c r="G45" s="576">
        <f>_xlfn.XLOOKUP(G24, MonthlyCashflow!H$155:FP$155,  MonthlyCashflow!H$176:FP$176)*$D$14</f>
        <v>0</v>
      </c>
      <c r="H45" s="576">
        <f>_xlfn.XLOOKUP(H24, MonthlyCashflow!I$155:FQ$155,  MonthlyCashflow!I$176:FQ$176)*$D$14</f>
        <v>0</v>
      </c>
      <c r="I45" s="576">
        <f>_xlfn.XLOOKUP(I24, MonthlyCashflow!J$155:FR$155,  MonthlyCashflow!J$176:FR$176)*$D$14</f>
        <v>0</v>
      </c>
      <c r="J45" s="576">
        <f>_xlfn.XLOOKUP(J24, MonthlyCashflow!K$155:FS$155,  MonthlyCashflow!K$176:FS$176)*$D$14</f>
        <v>0</v>
      </c>
      <c r="K45" s="576">
        <f>_xlfn.XLOOKUP(K24, MonthlyCashflow!L$155:FT$155,  MonthlyCashflow!L$176:FT$176)*$D$14</f>
        <v>0</v>
      </c>
      <c r="L45" s="576">
        <f>_xlfn.XLOOKUP(L24, MonthlyCashflow!M$155:FU$155,  MonthlyCashflow!M$176:FU$176)*$D$14</f>
        <v>0</v>
      </c>
      <c r="M45" s="576">
        <f>_xlfn.XLOOKUP(M24, MonthlyCashflow!N$155:FV$155,  MonthlyCashflow!N$176:FV$176)*$D$14</f>
        <v>0</v>
      </c>
      <c r="N45" s="576">
        <f>_xlfn.XLOOKUP(N24, MonthlyCashflow!O$155:FW$155,  MonthlyCashflow!O$176:FW$176)*$D$14</f>
        <v>0</v>
      </c>
      <c r="O45" s="576">
        <f>_xlfn.XLOOKUP(O24, MonthlyCashflow!P$155:FX$155,  MonthlyCashflow!P$176:FX$176)*$D$14</f>
        <v>0</v>
      </c>
      <c r="P45" s="576">
        <f>_xlfn.XLOOKUP(P24, MonthlyCashflow!Q$155:FY$155,  MonthlyCashflow!Q$176:FY$176)*$D$14</f>
        <v>0</v>
      </c>
      <c r="Q45" s="576">
        <f>_xlfn.XLOOKUP(Q24, MonthlyCashflow!R$155:FZ$155,  MonthlyCashflow!R$176:FZ$176)*$D$14</f>
        <v>0</v>
      </c>
      <c r="R45" s="576">
        <f>_xlfn.XLOOKUP(R24, MonthlyCashflow!S$155:GA$155,  MonthlyCashflow!S$176:GA$176)*$D$14</f>
        <v>0</v>
      </c>
      <c r="S45" s="576">
        <f>_xlfn.XLOOKUP(S24, MonthlyCashflow!T$155:GB$155,  MonthlyCashflow!T$176:GB$176)*$D$14</f>
        <v>0</v>
      </c>
      <c r="T45" s="576">
        <f>_xlfn.XLOOKUP(T24, MonthlyCashflow!U$155:GC$155,  MonthlyCashflow!U$176:GC$176)*$D$14</f>
        <v>0</v>
      </c>
      <c r="U45" s="576">
        <f>_xlfn.XLOOKUP(U24, MonthlyCashflow!V$155:GD$155,  MonthlyCashflow!V$176:GD$176)*$D$14</f>
        <v>0</v>
      </c>
      <c r="V45" s="576">
        <f>_xlfn.XLOOKUP(V24, MonthlyCashflow!W$155:GE$155,  MonthlyCashflow!W$176:GE$176)*$D$14</f>
        <v>0</v>
      </c>
      <c r="W45" s="576">
        <f>_xlfn.XLOOKUP(W24, MonthlyCashflow!X$155:GF$155,  MonthlyCashflow!X$176:GF$176)*$D$14</f>
        <v>0</v>
      </c>
      <c r="X45" s="576">
        <f>_xlfn.XLOOKUP(X24, MonthlyCashflow!Y$155:GG$155,  MonthlyCashflow!Y$176:GG$176)*$D$14</f>
        <v>0</v>
      </c>
      <c r="Y45" s="576">
        <f>_xlfn.XLOOKUP(Y24, MonthlyCashflow!Z$155:GH$155,  MonthlyCashflow!Z$176:GH$176)*$D$14</f>
        <v>0</v>
      </c>
      <c r="Z45" s="576">
        <f>_xlfn.XLOOKUP(Z24, MonthlyCashflow!AA$155:GI$155,  MonthlyCashflow!AA$176:GI$176)*$D$14</f>
        <v>0</v>
      </c>
      <c r="AA45" s="576">
        <f>_xlfn.XLOOKUP(AA24, MonthlyCashflow!AB$155:GJ$155,  MonthlyCashflow!AB$176:GJ$176)*$D$14</f>
        <v>0</v>
      </c>
      <c r="AB45" s="576">
        <f>_xlfn.XLOOKUP(AB24, MonthlyCashflow!AC$155:GK$155,  MonthlyCashflow!AC$176:GK$176)*$D$14</f>
        <v>0</v>
      </c>
      <c r="AC45" s="576">
        <f>_xlfn.XLOOKUP(AC24, MonthlyCashflow!AD$155:GL$155,  MonthlyCashflow!AD$176:GL$176)*$D$14</f>
        <v>0</v>
      </c>
      <c r="AD45" s="576">
        <f>_xlfn.XLOOKUP(AD24, MonthlyCashflow!AE$155:GM$155,  MonthlyCashflow!AE$176:GM$176)*$D$14</f>
        <v>0</v>
      </c>
      <c r="AE45" s="576">
        <f>_xlfn.XLOOKUP(AE24, MonthlyCashflow!AF$155:GN$155,  MonthlyCashflow!AF$176:GN$176)*$D$14</f>
        <v>0</v>
      </c>
      <c r="AF45" s="576">
        <f>_xlfn.XLOOKUP(AF24, MonthlyCashflow!AG$155:GO$155,  MonthlyCashflow!AG$176:GO$176)*$D$14</f>
        <v>0</v>
      </c>
      <c r="AG45" s="576">
        <f>_xlfn.XLOOKUP(AG24, MonthlyCashflow!AH$155:GP$155,  MonthlyCashflow!AH$176:GP$176)*$D$14</f>
        <v>0</v>
      </c>
      <c r="AH45" s="576">
        <f>_xlfn.XLOOKUP(AH24, MonthlyCashflow!AI$155:GQ$155,  MonthlyCashflow!AI$176:GQ$176)*$D$14</f>
        <v>0</v>
      </c>
      <c r="AI45" s="576">
        <f>_xlfn.XLOOKUP(AI24, MonthlyCashflow!AJ$155:GR$155,  MonthlyCashflow!AJ$176:GR$176)*$D$14</f>
        <v>0</v>
      </c>
      <c r="AJ45" s="576">
        <f>_xlfn.XLOOKUP(AJ24, MonthlyCashflow!AK$155:GS$155,  MonthlyCashflow!AK$176:GS$176)*$D$14</f>
        <v>0</v>
      </c>
      <c r="AK45" s="576">
        <f>_xlfn.XLOOKUP(AK24, MonthlyCashflow!AL$155:GT$155,  MonthlyCashflow!AL$176:GT$176)*$D$14</f>
        <v>0</v>
      </c>
      <c r="AL45" s="576">
        <f>_xlfn.XLOOKUP(AL24, MonthlyCashflow!AM$155:GU$155,  MonthlyCashflow!AM$176:GU$176)*$D$14</f>
        <v>0</v>
      </c>
      <c r="AM45" s="576">
        <f>_xlfn.XLOOKUP(AM24, MonthlyCashflow!AN$155:GV$155,  MonthlyCashflow!AN$176:GV$176)*$D$14</f>
        <v>0</v>
      </c>
      <c r="AN45" s="576">
        <f>_xlfn.XLOOKUP(AN24, MonthlyCashflow!AO$155:GW$155,  MonthlyCashflow!AO$176:GW$176)*$D$14</f>
        <v>0</v>
      </c>
      <c r="AO45" s="576">
        <f>_xlfn.XLOOKUP(AO24, MonthlyCashflow!AP$155:GX$155,  MonthlyCashflow!AP$176:GX$176)*$D$14</f>
        <v>0</v>
      </c>
      <c r="AP45" s="576">
        <f>_xlfn.XLOOKUP(AP24, MonthlyCashflow!AQ$155:GY$155,  MonthlyCashflow!AQ$176:GY$176)*$D$14</f>
        <v>0</v>
      </c>
      <c r="AQ45" s="576">
        <f>_xlfn.XLOOKUP(AQ24, MonthlyCashflow!AR$155:GZ$155,  MonthlyCashflow!AR$176:GZ$176)*$D$14</f>
        <v>0</v>
      </c>
      <c r="AR45" s="576">
        <f>_xlfn.XLOOKUP(AR24, MonthlyCashflow!AS$155:HA$155,  MonthlyCashflow!AS$176:HA$176)*$D$14</f>
        <v>0</v>
      </c>
      <c r="AS45" s="576">
        <f>_xlfn.XLOOKUP(AS24, MonthlyCashflow!AT$155:HB$155,  MonthlyCashflow!AT$176:HB$176)*$D$14</f>
        <v>0</v>
      </c>
      <c r="AT45" s="576">
        <f>_xlfn.XLOOKUP(AT24, MonthlyCashflow!AU$155:HC$155,  MonthlyCashflow!AU$176:HC$176)*$D$14</f>
        <v>0</v>
      </c>
      <c r="AU45" s="576">
        <f>_xlfn.XLOOKUP(AU24, MonthlyCashflow!AV$155:HD$155,  MonthlyCashflow!AV$176:HD$176)*$D$14</f>
        <v>0</v>
      </c>
      <c r="AV45" s="576">
        <f>_xlfn.XLOOKUP(AV24, MonthlyCashflow!AW$155:HE$155,  MonthlyCashflow!AW$176:HE$176)*$D$14</f>
        <v>0</v>
      </c>
      <c r="AW45" s="576">
        <f>_xlfn.XLOOKUP(AW24, MonthlyCashflow!AX$155:HF$155,  MonthlyCashflow!AX$176:HF$176)*$D$14</f>
        <v>0</v>
      </c>
      <c r="AX45" s="576">
        <f>_xlfn.XLOOKUP(AX24, MonthlyCashflow!AY$155:HG$155,  MonthlyCashflow!AY$176:HG$176)*$D$14</f>
        <v>0</v>
      </c>
      <c r="AY45" s="576">
        <f>_xlfn.XLOOKUP(AY24, MonthlyCashflow!AZ$155:HH$155,  MonthlyCashflow!AZ$176:HH$176)*$D$14</f>
        <v>0</v>
      </c>
      <c r="AZ45" s="576">
        <f>_xlfn.XLOOKUP(AZ24, MonthlyCashflow!BA$155:HI$155,  MonthlyCashflow!BA$176:HI$176)*$D$14</f>
        <v>0</v>
      </c>
      <c r="BA45" s="576">
        <f>_xlfn.XLOOKUP(BA24, MonthlyCashflow!BB$155:HJ$155,  MonthlyCashflow!BB$176:HJ$176)*$D$14</f>
        <v>0</v>
      </c>
      <c r="BB45" s="576">
        <f>_xlfn.XLOOKUP(BB24, MonthlyCashflow!BC$155:HK$155,  MonthlyCashflow!BC$176:HK$176)*$D$14</f>
        <v>0</v>
      </c>
      <c r="BC45" s="576">
        <f>_xlfn.XLOOKUP(BC24, MonthlyCashflow!BD$155:HL$155,  MonthlyCashflow!BD$176:HL$176)*$D$14</f>
        <v>0</v>
      </c>
      <c r="BD45" s="576">
        <f>_xlfn.XLOOKUP(BD24, MonthlyCashflow!BE$155:HM$155,  MonthlyCashflow!BE$176:HM$176)*$D$14</f>
        <v>0</v>
      </c>
      <c r="BE45" s="576">
        <f>_xlfn.XLOOKUP(BE24, MonthlyCashflow!BF$155:HN$155,  MonthlyCashflow!BF$176:HN$176)*$D$14</f>
        <v>0</v>
      </c>
      <c r="BF45" s="576">
        <f>_xlfn.XLOOKUP(BF24, MonthlyCashflow!BG$155:HO$155,  MonthlyCashflow!BG$176:HO$176)*$D$14</f>
        <v>0</v>
      </c>
      <c r="BG45" s="576">
        <f>_xlfn.XLOOKUP(BG24, MonthlyCashflow!BH$155:HP$155,  MonthlyCashflow!BH$176:HP$176)*$D$14</f>
        <v>0</v>
      </c>
      <c r="BH45" s="576">
        <f>_xlfn.XLOOKUP(BH24, MonthlyCashflow!BI$155:HQ$155,  MonthlyCashflow!BI$176:HQ$176)*$D$14</f>
        <v>0</v>
      </c>
      <c r="BI45" s="576">
        <f>_xlfn.XLOOKUP(BI24, MonthlyCashflow!BJ$155:HR$155,  MonthlyCashflow!BJ$176:HR$176)*$D$14</f>
        <v>0</v>
      </c>
      <c r="BJ45" s="576">
        <f>_xlfn.XLOOKUP(BJ24, MonthlyCashflow!BK$155:HS$155,  MonthlyCashflow!BK$176:HS$176)*$D$14</f>
        <v>0</v>
      </c>
      <c r="BK45" s="576">
        <f>_xlfn.XLOOKUP(BK24, MonthlyCashflow!BL$155:HT$155,  MonthlyCashflow!BL$176:HT$176)*$D$14</f>
        <v>0</v>
      </c>
      <c r="BL45" s="576">
        <f>_xlfn.XLOOKUP(BL24, MonthlyCashflow!BM$155:HU$155,  MonthlyCashflow!BM$176:HU$176)*$D$14</f>
        <v>0</v>
      </c>
      <c r="BM45" s="576">
        <f>_xlfn.XLOOKUP(BM24, MonthlyCashflow!BN$155:HV$155,  MonthlyCashflow!BN$176:HV$176)*$D$14</f>
        <v>0</v>
      </c>
      <c r="BN45" s="576">
        <f>_xlfn.XLOOKUP(BN24, MonthlyCashflow!BO$155:HW$155,  MonthlyCashflow!BO$176:HW$176)*$D$14</f>
        <v>0</v>
      </c>
      <c r="BO45" s="576">
        <f>_xlfn.XLOOKUP(BO24, MonthlyCashflow!BP$155:HX$155,  MonthlyCashflow!BP$176:HX$176)*$D$14</f>
        <v>0</v>
      </c>
      <c r="BP45" s="576">
        <f>_xlfn.XLOOKUP(BP24, MonthlyCashflow!BQ$155:HY$155,  MonthlyCashflow!BQ$176:HY$176)*$D$14</f>
        <v>0</v>
      </c>
      <c r="BQ45" s="576">
        <f>_xlfn.XLOOKUP(BQ24, MonthlyCashflow!BR$155:HZ$155,  MonthlyCashflow!BR$176:HZ$176)*$D$14</f>
        <v>0</v>
      </c>
      <c r="BR45" s="576">
        <f>_xlfn.XLOOKUP(BR24, MonthlyCashflow!BS$155:IA$155,  MonthlyCashflow!BS$176:IA$176)*$D$14</f>
        <v>0</v>
      </c>
      <c r="BS45" s="576">
        <f>_xlfn.XLOOKUP(BS24, MonthlyCashflow!BT$155:IB$155,  MonthlyCashflow!BT$176:IB$176)*$D$14</f>
        <v>0</v>
      </c>
      <c r="BT45" s="576">
        <f>_xlfn.XLOOKUP(BT24, MonthlyCashflow!BU$155:IC$155,  MonthlyCashflow!BU$176:IC$176)*$D$14</f>
        <v>0</v>
      </c>
      <c r="BU45" s="576">
        <f>_xlfn.XLOOKUP(BU24, MonthlyCashflow!BV$155:ID$155,  MonthlyCashflow!BV$176:ID$176)*$D$14</f>
        <v>0</v>
      </c>
      <c r="BV45" s="576">
        <f>_xlfn.XLOOKUP(BV24, MonthlyCashflow!BW$155:IE$155,  MonthlyCashflow!BW$176:IE$176)*$D$14</f>
        <v>0</v>
      </c>
      <c r="BW45" s="576">
        <f>_xlfn.XLOOKUP(BW24, MonthlyCashflow!BX$155:IF$155,  MonthlyCashflow!BX$176:IF$176)*$D$14</f>
        <v>0</v>
      </c>
      <c r="BX45" s="576">
        <f>_xlfn.XLOOKUP(BX24, MonthlyCashflow!BY$155:IG$155,  MonthlyCashflow!BY$176:IG$176)*$D$14</f>
        <v>0</v>
      </c>
      <c r="BY45" s="576">
        <f>_xlfn.XLOOKUP(BY24, MonthlyCashflow!BZ$155:IH$155,  MonthlyCashflow!BZ$176:IH$176)*$D$14</f>
        <v>0</v>
      </c>
      <c r="BZ45" s="576">
        <f>_xlfn.XLOOKUP(BZ24, MonthlyCashflow!CA$155:II$155,  MonthlyCashflow!CA$176:II$176)*$D$14</f>
        <v>0</v>
      </c>
      <c r="CA45" s="576">
        <f>_xlfn.XLOOKUP(CA24, MonthlyCashflow!CB$155:IJ$155,  MonthlyCashflow!CB$176:IJ$176)*$D$14</f>
        <v>0</v>
      </c>
      <c r="CB45" s="576">
        <f>_xlfn.XLOOKUP(CB24, MonthlyCashflow!CC$155:IK$155,  MonthlyCashflow!CC$176:IK$176)*$D$14</f>
        <v>0</v>
      </c>
      <c r="CC45" s="576">
        <f>_xlfn.XLOOKUP(CC24, MonthlyCashflow!CD$155:IL$155,  MonthlyCashflow!CD$176:IL$176)*$D$14</f>
        <v>0</v>
      </c>
      <c r="CD45" s="576">
        <f>_xlfn.XLOOKUP(CD24, MonthlyCashflow!CE$155:IM$155,  MonthlyCashflow!CE$176:IM$176)*$D$14</f>
        <v>0</v>
      </c>
      <c r="CE45" s="576">
        <f>_xlfn.XLOOKUP(CE24, MonthlyCashflow!CF$155:IN$155,  MonthlyCashflow!CF$176:IN$176)*$D$14</f>
        <v>0</v>
      </c>
      <c r="CF45" s="576">
        <f>_xlfn.XLOOKUP(CF24, MonthlyCashflow!CG$155:IO$155,  MonthlyCashflow!CG$176:IO$176)*$D$14</f>
        <v>0</v>
      </c>
      <c r="CG45" s="576">
        <f>_xlfn.XLOOKUP(CG24, MonthlyCashflow!CH$155:IP$155,  MonthlyCashflow!CH$176:IP$176)*$D$14</f>
        <v>0</v>
      </c>
      <c r="CH45" s="576">
        <f>_xlfn.XLOOKUP(CH24, MonthlyCashflow!CI$155:IQ$155,  MonthlyCashflow!CI$176:IQ$176)*$D$14</f>
        <v>0</v>
      </c>
      <c r="CI45" s="576">
        <f>_xlfn.XLOOKUP(CI24, MonthlyCashflow!CJ$155:IR$155,  MonthlyCashflow!CJ$176:IR$176)*$D$14</f>
        <v>0</v>
      </c>
      <c r="CJ45" s="576">
        <f>_xlfn.XLOOKUP(CJ24, MonthlyCashflow!CK$155:IS$155,  MonthlyCashflow!CK$176:IS$176)*$D$14</f>
        <v>0</v>
      </c>
      <c r="CK45" s="576">
        <f>_xlfn.XLOOKUP(CK24, MonthlyCashflow!CL$155:IT$155,  MonthlyCashflow!CL$176:IT$176)*$D$14</f>
        <v>0</v>
      </c>
      <c r="CL45" s="576">
        <f>_xlfn.XLOOKUP(CL24, MonthlyCashflow!CM$155:IU$155,  MonthlyCashflow!CM$176:IU$176)*$D$14</f>
        <v>0</v>
      </c>
      <c r="CM45" s="576">
        <f>_xlfn.XLOOKUP(CM24, MonthlyCashflow!CN$155:IV$155,  MonthlyCashflow!CN$176:IV$176)*$D$14</f>
        <v>0</v>
      </c>
      <c r="CN45" s="576">
        <f>_xlfn.XLOOKUP(CN24, MonthlyCashflow!CO$155:IW$155,  MonthlyCashflow!CO$176:IW$176)*$D$14</f>
        <v>0</v>
      </c>
      <c r="CO45" s="576">
        <f>_xlfn.XLOOKUP(CO24, MonthlyCashflow!CP$155:IX$155,  MonthlyCashflow!CP$176:IX$176)*$D$14</f>
        <v>0</v>
      </c>
      <c r="CP45" s="576">
        <f>_xlfn.XLOOKUP(CP24, MonthlyCashflow!CQ$155:IY$155,  MonthlyCashflow!CQ$176:IY$176)*$D$14</f>
        <v>0</v>
      </c>
      <c r="CQ45" s="576">
        <f>_xlfn.XLOOKUP(CQ24, MonthlyCashflow!CR$155:IZ$155,  MonthlyCashflow!CR$176:IZ$176)*$D$14</f>
        <v>0</v>
      </c>
      <c r="CR45" s="576">
        <f>_xlfn.XLOOKUP(CR24, MonthlyCashflow!CS$155:JA$155,  MonthlyCashflow!CS$176:JA$176)*$D$14</f>
        <v>0</v>
      </c>
      <c r="CS45" s="576">
        <f>_xlfn.XLOOKUP(CS24, MonthlyCashflow!CT$155:JB$155,  MonthlyCashflow!CT$176:JB$176)*$D$14</f>
        <v>0</v>
      </c>
      <c r="CT45" s="576">
        <f>_xlfn.XLOOKUP(CT24, MonthlyCashflow!CU$155:JC$155,  MonthlyCashflow!CU$176:JC$176)*$D$14</f>
        <v>0</v>
      </c>
      <c r="CU45" s="576">
        <f>_xlfn.XLOOKUP(CU24, MonthlyCashflow!CV$155:JD$155,  MonthlyCashflow!CV$176:JD$176)*$D$14</f>
        <v>0</v>
      </c>
      <c r="CV45" s="576">
        <f>_xlfn.XLOOKUP(CV24, MonthlyCashflow!CW$155:JE$155,  MonthlyCashflow!CW$176:JE$176)*$D$14</f>
        <v>0</v>
      </c>
      <c r="CW45" s="576">
        <f>_xlfn.XLOOKUP(CW24, MonthlyCashflow!CX$155:JF$155,  MonthlyCashflow!CX$176:JF$176)*$D$14</f>
        <v>0</v>
      </c>
      <c r="CX45" s="576">
        <f>_xlfn.XLOOKUP(CX24, MonthlyCashflow!CY$155:JG$155,  MonthlyCashflow!CY$176:JG$176)*$D$14</f>
        <v>0</v>
      </c>
      <c r="CY45" s="576">
        <f>_xlfn.XLOOKUP(CY24, MonthlyCashflow!CZ$155:JH$155,  MonthlyCashflow!CZ$176:JH$176)*$D$14</f>
        <v>0</v>
      </c>
      <c r="CZ45" s="576">
        <f>_xlfn.XLOOKUP(CZ24, MonthlyCashflow!DA$155:JI$155,  MonthlyCashflow!DA$176:JI$176)*$D$14</f>
        <v>0</v>
      </c>
    </row>
    <row r="46" spans="1:104" x14ac:dyDescent="0.3">
      <c r="A46" s="201"/>
      <c r="B46" s="38" t="s">
        <v>22</v>
      </c>
      <c r="D46" s="50">
        <f t="shared" si="2"/>
        <v>0</v>
      </c>
      <c r="F46" s="576">
        <f>_xlfn.XLOOKUP(F24, MonthlyCashflow!G$155:FO$155,  MonthlyCashflow!G$177:FO$177)*$D$14</f>
        <v>0</v>
      </c>
      <c r="G46" s="576">
        <f>_xlfn.XLOOKUP(G24, MonthlyCashflow!H$155:FP$155,  MonthlyCashflow!H$177:FP$177)*$D$14</f>
        <v>0</v>
      </c>
      <c r="H46" s="576">
        <f>_xlfn.XLOOKUP(H24, MonthlyCashflow!I$155:FQ$155,  MonthlyCashflow!I$177:FQ$177)*$D$14</f>
        <v>0</v>
      </c>
      <c r="I46" s="576">
        <f>_xlfn.XLOOKUP(I24, MonthlyCashflow!J$155:FR$155,  MonthlyCashflow!J$177:FR$177)*$D$14</f>
        <v>0</v>
      </c>
      <c r="J46" s="576">
        <f>_xlfn.XLOOKUP(J24, MonthlyCashflow!K$155:FS$155,  MonthlyCashflow!K$177:FS$177)*$D$14</f>
        <v>0</v>
      </c>
      <c r="K46" s="576">
        <f>_xlfn.XLOOKUP(K24, MonthlyCashflow!L$155:FT$155,  MonthlyCashflow!L$177:FT$177)*$D$14</f>
        <v>0</v>
      </c>
      <c r="L46" s="576">
        <f>_xlfn.XLOOKUP(L24, MonthlyCashflow!M$155:FU$155,  MonthlyCashflow!M$177:FU$177)*$D$14</f>
        <v>0</v>
      </c>
      <c r="M46" s="576">
        <f>_xlfn.XLOOKUP(M24, MonthlyCashflow!N$155:FV$155,  MonthlyCashflow!N$177:FV$177)*$D$14</f>
        <v>0</v>
      </c>
      <c r="N46" s="576">
        <f>_xlfn.XLOOKUP(N24, MonthlyCashflow!O$155:FW$155,  MonthlyCashflow!O$177:FW$177)*$D$14</f>
        <v>0</v>
      </c>
      <c r="O46" s="576">
        <f>_xlfn.XLOOKUP(O24, MonthlyCashflow!P$155:FX$155,  MonthlyCashflow!P$177:FX$177)*$D$14</f>
        <v>0</v>
      </c>
      <c r="P46" s="576">
        <f>_xlfn.XLOOKUP(P24, MonthlyCashflow!Q$155:FY$155,  MonthlyCashflow!Q$177:FY$177)*$D$14</f>
        <v>0</v>
      </c>
      <c r="Q46" s="576">
        <f>_xlfn.XLOOKUP(Q24, MonthlyCashflow!R$155:FZ$155,  MonthlyCashflow!R$177:FZ$177)*$D$14</f>
        <v>0</v>
      </c>
      <c r="R46" s="576">
        <f>_xlfn.XLOOKUP(R24, MonthlyCashflow!S$155:GA$155,  MonthlyCashflow!S$177:GA$177)*$D$14</f>
        <v>0</v>
      </c>
      <c r="S46" s="576">
        <f>_xlfn.XLOOKUP(S24, MonthlyCashflow!T$155:GB$155,  MonthlyCashflow!T$177:GB$177)*$D$14</f>
        <v>0</v>
      </c>
      <c r="T46" s="576">
        <f>_xlfn.XLOOKUP(T24, MonthlyCashflow!U$155:GC$155,  MonthlyCashflow!U$177:GC$177)*$D$14</f>
        <v>0</v>
      </c>
      <c r="U46" s="576">
        <f>_xlfn.XLOOKUP(U24, MonthlyCashflow!V$155:GD$155,  MonthlyCashflow!V$177:GD$177)*$D$14</f>
        <v>0</v>
      </c>
      <c r="V46" s="576">
        <f>_xlfn.XLOOKUP(V24, MonthlyCashflow!W$155:GE$155,  MonthlyCashflow!W$177:GE$177)*$D$14</f>
        <v>0</v>
      </c>
      <c r="W46" s="576">
        <f>_xlfn.XLOOKUP(W24, MonthlyCashflow!X$155:GF$155,  MonthlyCashflow!X$177:GF$177)*$D$14</f>
        <v>0</v>
      </c>
      <c r="X46" s="576">
        <f>_xlfn.XLOOKUP(X24, MonthlyCashflow!Y$155:GG$155,  MonthlyCashflow!Y$177:GG$177)*$D$14</f>
        <v>0</v>
      </c>
      <c r="Y46" s="576">
        <f>_xlfn.XLOOKUP(Y24, MonthlyCashflow!Z$155:GH$155,  MonthlyCashflow!Z$177:GH$177)*$D$14</f>
        <v>0</v>
      </c>
      <c r="Z46" s="576">
        <f>_xlfn.XLOOKUP(Z24, MonthlyCashflow!AA$155:GI$155,  MonthlyCashflow!AA$177:GI$177)*$D$14</f>
        <v>0</v>
      </c>
      <c r="AA46" s="576">
        <f>_xlfn.XLOOKUP(AA24, MonthlyCashflow!AB$155:GJ$155,  MonthlyCashflow!AB$177:GJ$177)*$D$14</f>
        <v>0</v>
      </c>
      <c r="AB46" s="576">
        <f>_xlfn.XLOOKUP(AB24, MonthlyCashflow!AC$155:GK$155,  MonthlyCashflow!AC$177:GK$177)*$D$14</f>
        <v>0</v>
      </c>
      <c r="AC46" s="576">
        <f>_xlfn.XLOOKUP(AC24, MonthlyCashflow!AD$155:GL$155,  MonthlyCashflow!AD$177:GL$177)*$D$14</f>
        <v>0</v>
      </c>
      <c r="AD46" s="576">
        <f>_xlfn.XLOOKUP(AD24, MonthlyCashflow!AE$155:GM$155,  MonthlyCashflow!AE$177:GM$177)*$D$14</f>
        <v>0</v>
      </c>
      <c r="AE46" s="576">
        <f>_xlfn.XLOOKUP(AE24, MonthlyCashflow!AF$155:GN$155,  MonthlyCashflow!AF$177:GN$177)*$D$14</f>
        <v>0</v>
      </c>
      <c r="AF46" s="576">
        <f>_xlfn.XLOOKUP(AF24, MonthlyCashflow!AG$155:GO$155,  MonthlyCashflow!AG$177:GO$177)*$D$14</f>
        <v>0</v>
      </c>
      <c r="AG46" s="576">
        <f>_xlfn.XLOOKUP(AG24, MonthlyCashflow!AH$155:GP$155,  MonthlyCashflow!AH$177:GP$177)*$D$14</f>
        <v>0</v>
      </c>
      <c r="AH46" s="576">
        <f>_xlfn.XLOOKUP(AH24, MonthlyCashflow!AI$155:GQ$155,  MonthlyCashflow!AI$177:GQ$177)*$D$14</f>
        <v>0</v>
      </c>
      <c r="AI46" s="576">
        <f>_xlfn.XLOOKUP(AI24, MonthlyCashflow!AJ$155:GR$155,  MonthlyCashflow!AJ$177:GR$177)*$D$14</f>
        <v>0</v>
      </c>
      <c r="AJ46" s="576">
        <f>_xlfn.XLOOKUP(AJ24, MonthlyCashflow!AK$155:GS$155,  MonthlyCashflow!AK$177:GS$177)*$D$14</f>
        <v>0</v>
      </c>
      <c r="AK46" s="576">
        <f>_xlfn.XLOOKUP(AK24, MonthlyCashflow!AL$155:GT$155,  MonthlyCashflow!AL$177:GT$177)*$D$14</f>
        <v>0</v>
      </c>
      <c r="AL46" s="576">
        <f>_xlfn.XLOOKUP(AL24, MonthlyCashflow!AM$155:GU$155,  MonthlyCashflow!AM$177:GU$177)*$D$14</f>
        <v>0</v>
      </c>
      <c r="AM46" s="576">
        <f>_xlfn.XLOOKUP(AM24, MonthlyCashflow!AN$155:GV$155,  MonthlyCashflow!AN$177:GV$177)*$D$14</f>
        <v>0</v>
      </c>
      <c r="AN46" s="576">
        <f>_xlfn.XLOOKUP(AN24, MonthlyCashflow!AO$155:GW$155,  MonthlyCashflow!AO$177:GW$177)*$D$14</f>
        <v>0</v>
      </c>
      <c r="AO46" s="576">
        <f>_xlfn.XLOOKUP(AO24, MonthlyCashflow!AP$155:GX$155,  MonthlyCashflow!AP$177:GX$177)*$D$14</f>
        <v>0</v>
      </c>
      <c r="AP46" s="576">
        <f>_xlfn.XLOOKUP(AP24, MonthlyCashflow!AQ$155:GY$155,  MonthlyCashflow!AQ$177:GY$177)*$D$14</f>
        <v>0</v>
      </c>
      <c r="AQ46" s="576">
        <f>_xlfn.XLOOKUP(AQ24, MonthlyCashflow!AR$155:GZ$155,  MonthlyCashflow!AR$177:GZ$177)*$D$14</f>
        <v>0</v>
      </c>
      <c r="AR46" s="576">
        <f>_xlfn.XLOOKUP(AR24, MonthlyCashflow!AS$155:HA$155,  MonthlyCashflow!AS$177:HA$177)*$D$14</f>
        <v>0</v>
      </c>
      <c r="AS46" s="576">
        <f>_xlfn.XLOOKUP(AS24, MonthlyCashflow!AT$155:HB$155,  MonthlyCashflow!AT$177:HB$177)*$D$14</f>
        <v>0</v>
      </c>
      <c r="AT46" s="576">
        <f>_xlfn.XLOOKUP(AT24, MonthlyCashflow!AU$155:HC$155,  MonthlyCashflow!AU$177:HC$177)*$D$14</f>
        <v>0</v>
      </c>
      <c r="AU46" s="576">
        <f>_xlfn.XLOOKUP(AU24, MonthlyCashflow!AV$155:HD$155,  MonthlyCashflow!AV$177:HD$177)*$D$14</f>
        <v>0</v>
      </c>
      <c r="AV46" s="576">
        <f>_xlfn.XLOOKUP(AV24, MonthlyCashflow!AW$155:HE$155,  MonthlyCashflow!AW$177:HE$177)*$D$14</f>
        <v>0</v>
      </c>
      <c r="AW46" s="576">
        <f>_xlfn.XLOOKUP(AW24, MonthlyCashflow!AX$155:HF$155,  MonthlyCashflow!AX$177:HF$177)*$D$14</f>
        <v>0</v>
      </c>
      <c r="AX46" s="576">
        <f>_xlfn.XLOOKUP(AX24, MonthlyCashflow!AY$155:HG$155,  MonthlyCashflow!AY$177:HG$177)*$D$14</f>
        <v>0</v>
      </c>
      <c r="AY46" s="576">
        <f>_xlfn.XLOOKUP(AY24, MonthlyCashflow!AZ$155:HH$155,  MonthlyCashflow!AZ$177:HH$177)*$D$14</f>
        <v>0</v>
      </c>
      <c r="AZ46" s="576">
        <f>_xlfn.XLOOKUP(AZ24, MonthlyCashflow!BA$155:HI$155,  MonthlyCashflow!BA$177:HI$177)*$D$14</f>
        <v>0</v>
      </c>
      <c r="BA46" s="576">
        <f>_xlfn.XLOOKUP(BA24, MonthlyCashflow!BB$155:HJ$155,  MonthlyCashflow!BB$177:HJ$177)*$D$14</f>
        <v>0</v>
      </c>
      <c r="BB46" s="576">
        <f>_xlfn.XLOOKUP(BB24, MonthlyCashflow!BC$155:HK$155,  MonthlyCashflow!BC$177:HK$177)*$D$14</f>
        <v>0</v>
      </c>
      <c r="BC46" s="576">
        <f>_xlfn.XLOOKUP(BC24, MonthlyCashflow!BD$155:HL$155,  MonthlyCashflow!BD$177:HL$177)*$D$14</f>
        <v>0</v>
      </c>
      <c r="BD46" s="576">
        <f>_xlfn.XLOOKUP(BD24, MonthlyCashflow!BE$155:HM$155,  MonthlyCashflow!BE$177:HM$177)*$D$14</f>
        <v>0</v>
      </c>
      <c r="BE46" s="576">
        <f>_xlfn.XLOOKUP(BE24, MonthlyCashflow!BF$155:HN$155,  MonthlyCashflow!BF$177:HN$177)*$D$14</f>
        <v>0</v>
      </c>
      <c r="BF46" s="576">
        <f>_xlfn.XLOOKUP(BF24, MonthlyCashflow!BG$155:HO$155,  MonthlyCashflow!BG$177:HO$177)*$D$14</f>
        <v>0</v>
      </c>
      <c r="BG46" s="576">
        <f>_xlfn.XLOOKUP(BG24, MonthlyCashflow!BH$155:HP$155,  MonthlyCashflow!BH$177:HP$177)*$D$14</f>
        <v>0</v>
      </c>
      <c r="BH46" s="576">
        <f>_xlfn.XLOOKUP(BH24, MonthlyCashflow!BI$155:HQ$155,  MonthlyCashflow!BI$177:HQ$177)*$D$14</f>
        <v>0</v>
      </c>
      <c r="BI46" s="576">
        <f>_xlfn.XLOOKUP(BI24, MonthlyCashflow!BJ$155:HR$155,  MonthlyCashflow!BJ$177:HR$177)*$D$14</f>
        <v>0</v>
      </c>
      <c r="BJ46" s="576">
        <f>_xlfn.XLOOKUP(BJ24, MonthlyCashflow!BK$155:HS$155,  MonthlyCashflow!BK$177:HS$177)*$D$14</f>
        <v>0</v>
      </c>
      <c r="BK46" s="576">
        <f>_xlfn.XLOOKUP(BK24, MonthlyCashflow!BL$155:HT$155,  MonthlyCashflow!BL$177:HT$177)*$D$14</f>
        <v>0</v>
      </c>
      <c r="BL46" s="576">
        <f>_xlfn.XLOOKUP(BL24, MonthlyCashflow!BM$155:HU$155,  MonthlyCashflow!BM$177:HU$177)*$D$14</f>
        <v>0</v>
      </c>
      <c r="BM46" s="576">
        <f>_xlfn.XLOOKUP(BM24, MonthlyCashflow!BN$155:HV$155,  MonthlyCashflow!BN$177:HV$177)*$D$14</f>
        <v>0</v>
      </c>
      <c r="BN46" s="576">
        <f>_xlfn.XLOOKUP(BN24, MonthlyCashflow!BO$155:HW$155,  MonthlyCashflow!BO$177:HW$177)*$D$14</f>
        <v>0</v>
      </c>
      <c r="BO46" s="576">
        <f>_xlfn.XLOOKUP(BO24, MonthlyCashflow!BP$155:HX$155,  MonthlyCashflow!BP$177:HX$177)*$D$14</f>
        <v>0</v>
      </c>
      <c r="BP46" s="576">
        <f>_xlfn.XLOOKUP(BP24, MonthlyCashflow!BQ$155:HY$155,  MonthlyCashflow!BQ$177:HY$177)*$D$14</f>
        <v>0</v>
      </c>
      <c r="BQ46" s="576">
        <f>_xlfn.XLOOKUP(BQ24, MonthlyCashflow!BR$155:HZ$155,  MonthlyCashflow!BR$177:HZ$177)*$D$14</f>
        <v>0</v>
      </c>
      <c r="BR46" s="576">
        <f>_xlfn.XLOOKUP(BR24, MonthlyCashflow!BS$155:IA$155,  MonthlyCashflow!BS$177:IA$177)*$D$14</f>
        <v>0</v>
      </c>
      <c r="BS46" s="576">
        <f>_xlfn.XLOOKUP(BS24, MonthlyCashflow!BT$155:IB$155,  MonthlyCashflow!BT$177:IB$177)*$D$14</f>
        <v>0</v>
      </c>
      <c r="BT46" s="576">
        <f>_xlfn.XLOOKUP(BT24, MonthlyCashflow!BU$155:IC$155,  MonthlyCashflow!BU$177:IC$177)*$D$14</f>
        <v>0</v>
      </c>
      <c r="BU46" s="576">
        <f>_xlfn.XLOOKUP(BU24, MonthlyCashflow!BV$155:ID$155,  MonthlyCashflow!BV$177:ID$177)*$D$14</f>
        <v>0</v>
      </c>
      <c r="BV46" s="576">
        <f>_xlfn.XLOOKUP(BV24, MonthlyCashflow!BW$155:IE$155,  MonthlyCashflow!BW$177:IE$177)*$D$14</f>
        <v>0</v>
      </c>
      <c r="BW46" s="576">
        <f>_xlfn.XLOOKUP(BW24, MonthlyCashflow!BX$155:IF$155,  MonthlyCashflow!BX$177:IF$177)*$D$14</f>
        <v>0</v>
      </c>
      <c r="BX46" s="576">
        <f>_xlfn.XLOOKUP(BX24, MonthlyCashflow!BY$155:IG$155,  MonthlyCashflow!BY$177:IG$177)*$D$14</f>
        <v>0</v>
      </c>
      <c r="BY46" s="576">
        <f>_xlfn.XLOOKUP(BY24, MonthlyCashflow!BZ$155:IH$155,  MonthlyCashflow!BZ$177:IH$177)*$D$14</f>
        <v>0</v>
      </c>
      <c r="BZ46" s="576">
        <f>_xlfn.XLOOKUP(BZ24, MonthlyCashflow!CA$155:II$155,  MonthlyCashflow!CA$177:II$177)*$D$14</f>
        <v>0</v>
      </c>
      <c r="CA46" s="576">
        <f>_xlfn.XLOOKUP(CA24, MonthlyCashflow!CB$155:IJ$155,  MonthlyCashflow!CB$177:IJ$177)*$D$14</f>
        <v>0</v>
      </c>
      <c r="CB46" s="576">
        <f>_xlfn.XLOOKUP(CB24, MonthlyCashflow!CC$155:IK$155,  MonthlyCashflow!CC$177:IK$177)*$D$14</f>
        <v>0</v>
      </c>
      <c r="CC46" s="576">
        <f>_xlfn.XLOOKUP(CC24, MonthlyCashflow!CD$155:IL$155,  MonthlyCashflow!CD$177:IL$177)*$D$14</f>
        <v>0</v>
      </c>
      <c r="CD46" s="576">
        <f>_xlfn.XLOOKUP(CD24, MonthlyCashflow!CE$155:IM$155,  MonthlyCashflow!CE$177:IM$177)*$D$14</f>
        <v>0</v>
      </c>
      <c r="CE46" s="576">
        <f>_xlfn.XLOOKUP(CE24, MonthlyCashflow!CF$155:IN$155,  MonthlyCashflow!CF$177:IN$177)*$D$14</f>
        <v>0</v>
      </c>
      <c r="CF46" s="576">
        <f>_xlfn.XLOOKUP(CF24, MonthlyCashflow!CG$155:IO$155,  MonthlyCashflow!CG$177:IO$177)*$D$14</f>
        <v>0</v>
      </c>
      <c r="CG46" s="576">
        <f>_xlfn.XLOOKUP(CG24, MonthlyCashflow!CH$155:IP$155,  MonthlyCashflow!CH$177:IP$177)*$D$14</f>
        <v>0</v>
      </c>
      <c r="CH46" s="576">
        <f>_xlfn.XLOOKUP(CH24, MonthlyCashflow!CI$155:IQ$155,  MonthlyCashflow!CI$177:IQ$177)*$D$14</f>
        <v>0</v>
      </c>
      <c r="CI46" s="576">
        <f>_xlfn.XLOOKUP(CI24, MonthlyCashflow!CJ$155:IR$155,  MonthlyCashflow!CJ$177:IR$177)*$D$14</f>
        <v>0</v>
      </c>
      <c r="CJ46" s="576">
        <f>_xlfn.XLOOKUP(CJ24, MonthlyCashflow!CK$155:IS$155,  MonthlyCashflow!CK$177:IS$177)*$D$14</f>
        <v>0</v>
      </c>
      <c r="CK46" s="576">
        <f>_xlfn.XLOOKUP(CK24, MonthlyCashflow!CL$155:IT$155,  MonthlyCashflow!CL$177:IT$177)*$D$14</f>
        <v>0</v>
      </c>
      <c r="CL46" s="576">
        <f>_xlfn.XLOOKUP(CL24, MonthlyCashflow!CM$155:IU$155,  MonthlyCashflow!CM$177:IU$177)*$D$14</f>
        <v>0</v>
      </c>
      <c r="CM46" s="576">
        <f>_xlfn.XLOOKUP(CM24, MonthlyCashflow!CN$155:IV$155,  MonthlyCashflow!CN$177:IV$177)*$D$14</f>
        <v>0</v>
      </c>
      <c r="CN46" s="576">
        <f>_xlfn.XLOOKUP(CN24, MonthlyCashflow!CO$155:IW$155,  MonthlyCashflow!CO$177:IW$177)*$D$14</f>
        <v>0</v>
      </c>
      <c r="CO46" s="576">
        <f>_xlfn.XLOOKUP(CO24, MonthlyCashflow!CP$155:IX$155,  MonthlyCashflow!CP$177:IX$177)*$D$14</f>
        <v>0</v>
      </c>
      <c r="CP46" s="576">
        <f>_xlfn.XLOOKUP(CP24, MonthlyCashflow!CQ$155:IY$155,  MonthlyCashflow!CQ$177:IY$177)*$D$14</f>
        <v>0</v>
      </c>
      <c r="CQ46" s="576">
        <f>_xlfn.XLOOKUP(CQ24, MonthlyCashflow!CR$155:IZ$155,  MonthlyCashflow!CR$177:IZ$177)*$D$14</f>
        <v>0</v>
      </c>
      <c r="CR46" s="576">
        <f>_xlfn.XLOOKUP(CR24, MonthlyCashflow!CS$155:JA$155,  MonthlyCashflow!CS$177:JA$177)*$D$14</f>
        <v>0</v>
      </c>
      <c r="CS46" s="576">
        <f>_xlfn.XLOOKUP(CS24, MonthlyCashflow!CT$155:JB$155,  MonthlyCashflow!CT$177:JB$177)*$D$14</f>
        <v>0</v>
      </c>
      <c r="CT46" s="576">
        <f>_xlfn.XLOOKUP(CT24, MonthlyCashflow!CU$155:JC$155,  MonthlyCashflow!CU$177:JC$177)*$D$14</f>
        <v>0</v>
      </c>
      <c r="CU46" s="576">
        <f>_xlfn.XLOOKUP(CU24, MonthlyCashflow!CV$155:JD$155,  MonthlyCashflow!CV$177:JD$177)*$D$14</f>
        <v>0</v>
      </c>
      <c r="CV46" s="576">
        <f>_xlfn.XLOOKUP(CV24, MonthlyCashflow!CW$155:JE$155,  MonthlyCashflow!CW$177:JE$177)*$D$14</f>
        <v>0</v>
      </c>
      <c r="CW46" s="576">
        <f>_xlfn.XLOOKUP(CW24, MonthlyCashflow!CX$155:JF$155,  MonthlyCashflow!CX$177:JF$177)*$D$14</f>
        <v>0</v>
      </c>
      <c r="CX46" s="576">
        <f>_xlfn.XLOOKUP(CX24, MonthlyCashflow!CY$155:JG$155,  MonthlyCashflow!CY$177:JG$177)*$D$14</f>
        <v>0</v>
      </c>
      <c r="CY46" s="576">
        <f>_xlfn.XLOOKUP(CY24, MonthlyCashflow!CZ$155:JH$155,  MonthlyCashflow!CZ$177:JH$177)*$D$14</f>
        <v>0</v>
      </c>
      <c r="CZ46" s="576">
        <f>_xlfn.XLOOKUP(CZ24, MonthlyCashflow!DA$155:JI$155,  MonthlyCashflow!DA$177:JI$177)*$D$14</f>
        <v>0</v>
      </c>
    </row>
    <row r="47" spans="1:104" x14ac:dyDescent="0.3">
      <c r="B47" s="38" t="s">
        <v>18</v>
      </c>
      <c r="D47" s="50">
        <f t="shared" si="2"/>
        <v>0</v>
      </c>
      <c r="F47" s="576">
        <f>_xlfn.XLOOKUP(F24, MonthlyCashflow!G$155:FO$155,  MonthlyCashflow!G$178:FO$178)*$D$14</f>
        <v>0</v>
      </c>
      <c r="G47" s="576">
        <f>_xlfn.XLOOKUP(G24, MonthlyCashflow!H$155:FP$155,  MonthlyCashflow!H$178:FP$178)*$D$14</f>
        <v>0</v>
      </c>
      <c r="H47" s="576">
        <f>_xlfn.XLOOKUP(H24, MonthlyCashflow!I$155:FQ$155,  MonthlyCashflow!I$178:FQ$178)*$D$14</f>
        <v>0</v>
      </c>
      <c r="I47" s="576">
        <f>_xlfn.XLOOKUP(I24, MonthlyCashflow!J$155:FR$155,  MonthlyCashflow!J$178:FR$178)*$D$14</f>
        <v>0</v>
      </c>
      <c r="J47" s="576">
        <f>_xlfn.XLOOKUP(J24, MonthlyCashflow!K$155:FS$155,  MonthlyCashflow!K$178:FS$178)*$D$14</f>
        <v>0</v>
      </c>
      <c r="K47" s="576">
        <f>_xlfn.XLOOKUP(K24, MonthlyCashflow!L$155:FT$155,  MonthlyCashflow!L$178:FT$178)*$D$14</f>
        <v>0</v>
      </c>
      <c r="L47" s="576">
        <f>_xlfn.XLOOKUP(L24, MonthlyCashflow!M$155:FU$155,  MonthlyCashflow!M$178:FU$178)*$D$14</f>
        <v>0</v>
      </c>
      <c r="M47" s="576">
        <f>_xlfn.XLOOKUP(M24, MonthlyCashflow!N$155:FV$155,  MonthlyCashflow!N$178:FV$178)*$D$14</f>
        <v>0</v>
      </c>
      <c r="N47" s="576">
        <f>_xlfn.XLOOKUP(N24, MonthlyCashflow!O$155:FW$155,  MonthlyCashflow!O$178:FW$178)*$D$14</f>
        <v>0</v>
      </c>
      <c r="O47" s="576">
        <f>_xlfn.XLOOKUP(O24, MonthlyCashflow!P$155:FX$155,  MonthlyCashflow!P$178:FX$178)*$D$14</f>
        <v>0</v>
      </c>
      <c r="P47" s="576">
        <f>_xlfn.XLOOKUP(P24, MonthlyCashflow!Q$155:FY$155,  MonthlyCashflow!Q$178:FY$178)*$D$14</f>
        <v>0</v>
      </c>
      <c r="Q47" s="576">
        <f>_xlfn.XLOOKUP(Q24, MonthlyCashflow!R$155:FZ$155,  MonthlyCashflow!R$178:FZ$178)*$D$14</f>
        <v>0</v>
      </c>
      <c r="R47" s="576">
        <f>_xlfn.XLOOKUP(R24, MonthlyCashflow!S$155:GA$155,  MonthlyCashflow!S$178:GA$178)*$D$14</f>
        <v>0</v>
      </c>
      <c r="S47" s="576">
        <f>_xlfn.XLOOKUP(S24, MonthlyCashflow!T$155:GB$155,  MonthlyCashflow!T$178:GB$178)*$D$14</f>
        <v>0</v>
      </c>
      <c r="T47" s="576">
        <f>_xlfn.XLOOKUP(T24, MonthlyCashflow!U$155:GC$155,  MonthlyCashflow!U$178:GC$178)*$D$14</f>
        <v>0</v>
      </c>
      <c r="U47" s="576">
        <f>_xlfn.XLOOKUP(U24, MonthlyCashflow!V$155:GD$155,  MonthlyCashflow!V$178:GD$178)*$D$14</f>
        <v>0</v>
      </c>
      <c r="V47" s="576">
        <f>_xlfn.XLOOKUP(V24, MonthlyCashflow!W$155:GE$155,  MonthlyCashflow!W$178:GE$178)*$D$14</f>
        <v>0</v>
      </c>
      <c r="W47" s="576">
        <f>_xlfn.XLOOKUP(W24, MonthlyCashflow!X$155:GF$155,  MonthlyCashflow!X$178:GF$178)*$D$14</f>
        <v>0</v>
      </c>
      <c r="X47" s="576">
        <f>_xlfn.XLOOKUP(X24, MonthlyCashflow!Y$155:GG$155,  MonthlyCashflow!Y$178:GG$178)*$D$14</f>
        <v>0</v>
      </c>
      <c r="Y47" s="576">
        <f>_xlfn.XLOOKUP(Y24, MonthlyCashflow!Z$155:GH$155,  MonthlyCashflow!Z$178:GH$178)*$D$14</f>
        <v>0</v>
      </c>
      <c r="Z47" s="576">
        <f>_xlfn.XLOOKUP(Z24, MonthlyCashflow!AA$155:GI$155,  MonthlyCashflow!AA$178:GI$178)*$D$14</f>
        <v>0</v>
      </c>
      <c r="AA47" s="576">
        <f>_xlfn.XLOOKUP(AA24, MonthlyCashflow!AB$155:GJ$155,  MonthlyCashflow!AB$178:GJ$178)*$D$14</f>
        <v>0</v>
      </c>
      <c r="AB47" s="576">
        <f>_xlfn.XLOOKUP(AB24, MonthlyCashflow!AC$155:GK$155,  MonthlyCashflow!AC$178:GK$178)*$D$14</f>
        <v>0</v>
      </c>
      <c r="AC47" s="576">
        <f>_xlfn.XLOOKUP(AC24, MonthlyCashflow!AD$155:GL$155,  MonthlyCashflow!AD$178:GL$178)*$D$14</f>
        <v>0</v>
      </c>
      <c r="AD47" s="576">
        <f>_xlfn.XLOOKUP(AD24, MonthlyCashflow!AE$155:GM$155,  MonthlyCashflow!AE$178:GM$178)*$D$14</f>
        <v>0</v>
      </c>
      <c r="AE47" s="576">
        <f>_xlfn.XLOOKUP(AE24, MonthlyCashflow!AF$155:GN$155,  MonthlyCashflow!AF$178:GN$178)*$D$14</f>
        <v>0</v>
      </c>
      <c r="AF47" s="576">
        <f>_xlfn.XLOOKUP(AF24, MonthlyCashflow!AG$155:GO$155,  MonthlyCashflow!AG$178:GO$178)*$D$14</f>
        <v>0</v>
      </c>
      <c r="AG47" s="576">
        <f>_xlfn.XLOOKUP(AG24, MonthlyCashflow!AH$155:GP$155,  MonthlyCashflow!AH$178:GP$178)*$D$14</f>
        <v>0</v>
      </c>
      <c r="AH47" s="576">
        <f>_xlfn.XLOOKUP(AH24, MonthlyCashflow!AI$155:GQ$155,  MonthlyCashflow!AI$178:GQ$178)*$D$14</f>
        <v>0</v>
      </c>
      <c r="AI47" s="576">
        <f>_xlfn.XLOOKUP(AI24, MonthlyCashflow!AJ$155:GR$155,  MonthlyCashflow!AJ$178:GR$178)*$D$14</f>
        <v>0</v>
      </c>
      <c r="AJ47" s="576">
        <f>_xlfn.XLOOKUP(AJ24, MonthlyCashflow!AK$155:GS$155,  MonthlyCashflow!AK$178:GS$178)*$D$14</f>
        <v>0</v>
      </c>
      <c r="AK47" s="576">
        <f>_xlfn.XLOOKUP(AK24, MonthlyCashflow!AL$155:GT$155,  MonthlyCashflow!AL$178:GT$178)*$D$14</f>
        <v>0</v>
      </c>
      <c r="AL47" s="576">
        <f>_xlfn.XLOOKUP(AL24, MonthlyCashflow!AM$155:GU$155,  MonthlyCashflow!AM$178:GU$178)*$D$14</f>
        <v>0</v>
      </c>
      <c r="AM47" s="576">
        <f>_xlfn.XLOOKUP(AM24, MonthlyCashflow!AN$155:GV$155,  MonthlyCashflow!AN$178:GV$178)*$D$14</f>
        <v>0</v>
      </c>
      <c r="AN47" s="576">
        <f>_xlfn.XLOOKUP(AN24, MonthlyCashflow!AO$155:GW$155,  MonthlyCashflow!AO$178:GW$178)*$D$14</f>
        <v>0</v>
      </c>
      <c r="AO47" s="576">
        <f>_xlfn.XLOOKUP(AO24, MonthlyCashflow!AP$155:GX$155,  MonthlyCashflow!AP$178:GX$178)*$D$14</f>
        <v>0</v>
      </c>
      <c r="AP47" s="576">
        <f>_xlfn.XLOOKUP(AP24, MonthlyCashflow!AQ$155:GY$155,  MonthlyCashflow!AQ$178:GY$178)*$D$14</f>
        <v>0</v>
      </c>
      <c r="AQ47" s="576">
        <f>_xlfn.XLOOKUP(AQ24, MonthlyCashflow!AR$155:GZ$155,  MonthlyCashflow!AR$178:GZ$178)*$D$14</f>
        <v>0</v>
      </c>
      <c r="AR47" s="576">
        <f>_xlfn.XLOOKUP(AR24, MonthlyCashflow!AS$155:HA$155,  MonthlyCashflow!AS$178:HA$178)*$D$14</f>
        <v>0</v>
      </c>
      <c r="AS47" s="576">
        <f>_xlfn.XLOOKUP(AS24, MonthlyCashflow!AT$155:HB$155,  MonthlyCashflow!AT$178:HB$178)*$D$14</f>
        <v>0</v>
      </c>
      <c r="AT47" s="576">
        <f>_xlfn.XLOOKUP(AT24, MonthlyCashflow!AU$155:HC$155,  MonthlyCashflow!AU$178:HC$178)*$D$14</f>
        <v>0</v>
      </c>
      <c r="AU47" s="576">
        <f>_xlfn.XLOOKUP(AU24, MonthlyCashflow!AV$155:HD$155,  MonthlyCashflow!AV$178:HD$178)*$D$14</f>
        <v>0</v>
      </c>
      <c r="AV47" s="576">
        <f>_xlfn.XLOOKUP(AV24, MonthlyCashflow!AW$155:HE$155,  MonthlyCashflow!AW$178:HE$178)*$D$14</f>
        <v>0</v>
      </c>
      <c r="AW47" s="576">
        <f>_xlfn.XLOOKUP(AW24, MonthlyCashflow!AX$155:HF$155,  MonthlyCashflow!AX$178:HF$178)*$D$14</f>
        <v>0</v>
      </c>
      <c r="AX47" s="576">
        <f>_xlfn.XLOOKUP(AX24, MonthlyCashflow!AY$155:HG$155,  MonthlyCashflow!AY$178:HG$178)*$D$14</f>
        <v>0</v>
      </c>
      <c r="AY47" s="576">
        <f>_xlfn.XLOOKUP(AY24, MonthlyCashflow!AZ$155:HH$155,  MonthlyCashflow!AZ$178:HH$178)*$D$14</f>
        <v>0</v>
      </c>
      <c r="AZ47" s="576">
        <f>_xlfn.XLOOKUP(AZ24, MonthlyCashflow!BA$155:HI$155,  MonthlyCashflow!BA$178:HI$178)*$D$14</f>
        <v>0</v>
      </c>
      <c r="BA47" s="576">
        <f>_xlfn.XLOOKUP(BA24, MonthlyCashflow!BB$155:HJ$155,  MonthlyCashflow!BB$178:HJ$178)*$D$14</f>
        <v>0</v>
      </c>
      <c r="BB47" s="576">
        <f>_xlfn.XLOOKUP(BB24, MonthlyCashflow!BC$155:HK$155,  MonthlyCashflow!BC$178:HK$178)*$D$14</f>
        <v>0</v>
      </c>
      <c r="BC47" s="576">
        <f>_xlfn.XLOOKUP(BC24, MonthlyCashflow!BD$155:HL$155,  MonthlyCashflow!BD$178:HL$178)*$D$14</f>
        <v>0</v>
      </c>
      <c r="BD47" s="576">
        <f>_xlfn.XLOOKUP(BD24, MonthlyCashflow!BE$155:HM$155,  MonthlyCashflow!BE$178:HM$178)*$D$14</f>
        <v>0</v>
      </c>
      <c r="BE47" s="576">
        <f>_xlfn.XLOOKUP(BE24, MonthlyCashflow!BF$155:HN$155,  MonthlyCashflow!BF$178:HN$178)*$D$14</f>
        <v>0</v>
      </c>
      <c r="BF47" s="576">
        <f>_xlfn.XLOOKUP(BF24, MonthlyCashflow!BG$155:HO$155,  MonthlyCashflow!BG$178:HO$178)*$D$14</f>
        <v>0</v>
      </c>
      <c r="BG47" s="576">
        <f>_xlfn.XLOOKUP(BG24, MonthlyCashflow!BH$155:HP$155,  MonthlyCashflow!BH$178:HP$178)*$D$14</f>
        <v>0</v>
      </c>
      <c r="BH47" s="576">
        <f>_xlfn.XLOOKUP(BH24, MonthlyCashflow!BI$155:HQ$155,  MonthlyCashflow!BI$178:HQ$178)*$D$14</f>
        <v>0</v>
      </c>
      <c r="BI47" s="576">
        <f>_xlfn.XLOOKUP(BI24, MonthlyCashflow!BJ$155:HR$155,  MonthlyCashflow!BJ$178:HR$178)*$D$14</f>
        <v>0</v>
      </c>
      <c r="BJ47" s="576">
        <f>_xlfn.XLOOKUP(BJ24, MonthlyCashflow!BK$155:HS$155,  MonthlyCashflow!BK$178:HS$178)*$D$14</f>
        <v>0</v>
      </c>
      <c r="BK47" s="576">
        <f>_xlfn.XLOOKUP(BK24, MonthlyCashflow!BL$155:HT$155,  MonthlyCashflow!BL$178:HT$178)*$D$14</f>
        <v>0</v>
      </c>
      <c r="BL47" s="576">
        <f>_xlfn.XLOOKUP(BL24, MonthlyCashflow!BM$155:HU$155,  MonthlyCashflow!BM$178:HU$178)*$D$14</f>
        <v>0</v>
      </c>
      <c r="BM47" s="576">
        <f>_xlfn.XLOOKUP(BM24, MonthlyCashflow!BN$155:HV$155,  MonthlyCashflow!BN$178:HV$178)*$D$14</f>
        <v>0</v>
      </c>
      <c r="BN47" s="576">
        <f>_xlfn.XLOOKUP(BN24, MonthlyCashflow!BO$155:HW$155,  MonthlyCashflow!BO$178:HW$178)*$D$14</f>
        <v>0</v>
      </c>
      <c r="BO47" s="576">
        <f>_xlfn.XLOOKUP(BO24, MonthlyCashflow!BP$155:HX$155,  MonthlyCashflow!BP$178:HX$178)*$D$14</f>
        <v>0</v>
      </c>
      <c r="BP47" s="576">
        <f>_xlfn.XLOOKUP(BP24, MonthlyCashflow!BQ$155:HY$155,  MonthlyCashflow!BQ$178:HY$178)*$D$14</f>
        <v>0</v>
      </c>
      <c r="BQ47" s="576">
        <f>_xlfn.XLOOKUP(BQ24, MonthlyCashflow!BR$155:HZ$155,  MonthlyCashflow!BR$178:HZ$178)*$D$14</f>
        <v>0</v>
      </c>
      <c r="BR47" s="576">
        <f>_xlfn.XLOOKUP(BR24, MonthlyCashflow!BS$155:IA$155,  MonthlyCashflow!BS$178:IA$178)*$D$14</f>
        <v>0</v>
      </c>
      <c r="BS47" s="576">
        <f>_xlfn.XLOOKUP(BS24, MonthlyCashflow!BT$155:IB$155,  MonthlyCashflow!BT$178:IB$178)*$D$14</f>
        <v>0</v>
      </c>
      <c r="BT47" s="576">
        <f>_xlfn.XLOOKUP(BT24, MonthlyCashflow!BU$155:IC$155,  MonthlyCashflow!BU$178:IC$178)*$D$14</f>
        <v>0</v>
      </c>
      <c r="BU47" s="576">
        <f>_xlfn.XLOOKUP(BU24, MonthlyCashflow!BV$155:ID$155,  MonthlyCashflow!BV$178:ID$178)*$D$14</f>
        <v>0</v>
      </c>
      <c r="BV47" s="576">
        <f>_xlfn.XLOOKUP(BV24, MonthlyCashflow!BW$155:IE$155,  MonthlyCashflow!BW$178:IE$178)*$D$14</f>
        <v>0</v>
      </c>
      <c r="BW47" s="576">
        <f>_xlfn.XLOOKUP(BW24, MonthlyCashflow!BX$155:IF$155,  MonthlyCashflow!BX$178:IF$178)*$D$14</f>
        <v>0</v>
      </c>
      <c r="BX47" s="576">
        <f>_xlfn.XLOOKUP(BX24, MonthlyCashflow!BY$155:IG$155,  MonthlyCashflow!BY$178:IG$178)*$D$14</f>
        <v>0</v>
      </c>
      <c r="BY47" s="576">
        <f>_xlfn.XLOOKUP(BY24, MonthlyCashflow!BZ$155:IH$155,  MonthlyCashflow!BZ$178:IH$178)*$D$14</f>
        <v>0</v>
      </c>
      <c r="BZ47" s="576">
        <f>_xlfn.XLOOKUP(BZ24, MonthlyCashflow!CA$155:II$155,  MonthlyCashflow!CA$178:II$178)*$D$14</f>
        <v>0</v>
      </c>
      <c r="CA47" s="576">
        <f>_xlfn.XLOOKUP(CA24, MonthlyCashflow!CB$155:IJ$155,  MonthlyCashflow!CB$178:IJ$178)*$D$14</f>
        <v>0</v>
      </c>
      <c r="CB47" s="576">
        <f>_xlfn.XLOOKUP(CB24, MonthlyCashflow!CC$155:IK$155,  MonthlyCashflow!CC$178:IK$178)*$D$14</f>
        <v>0</v>
      </c>
      <c r="CC47" s="576">
        <f>_xlfn.XLOOKUP(CC24, MonthlyCashflow!CD$155:IL$155,  MonthlyCashflow!CD$178:IL$178)*$D$14</f>
        <v>0</v>
      </c>
      <c r="CD47" s="576">
        <f>_xlfn.XLOOKUP(CD24, MonthlyCashflow!CE$155:IM$155,  MonthlyCashflow!CE$178:IM$178)*$D$14</f>
        <v>0</v>
      </c>
      <c r="CE47" s="576">
        <f>_xlfn.XLOOKUP(CE24, MonthlyCashflow!CF$155:IN$155,  MonthlyCashflow!CF$178:IN$178)*$D$14</f>
        <v>0</v>
      </c>
      <c r="CF47" s="576">
        <f>_xlfn.XLOOKUP(CF24, MonthlyCashflow!CG$155:IO$155,  MonthlyCashflow!CG$178:IO$178)*$D$14</f>
        <v>0</v>
      </c>
      <c r="CG47" s="576">
        <f>_xlfn.XLOOKUP(CG24, MonthlyCashflow!CH$155:IP$155,  MonthlyCashflow!CH$178:IP$178)*$D$14</f>
        <v>0</v>
      </c>
      <c r="CH47" s="576">
        <f>_xlfn.XLOOKUP(CH24, MonthlyCashflow!CI$155:IQ$155,  MonthlyCashflow!CI$178:IQ$178)*$D$14</f>
        <v>0</v>
      </c>
      <c r="CI47" s="576">
        <f>_xlfn.XLOOKUP(CI24, MonthlyCashflow!CJ$155:IR$155,  MonthlyCashflow!CJ$178:IR$178)*$D$14</f>
        <v>0</v>
      </c>
      <c r="CJ47" s="576">
        <f>_xlfn.XLOOKUP(CJ24, MonthlyCashflow!CK$155:IS$155,  MonthlyCashflow!CK$178:IS$178)*$D$14</f>
        <v>0</v>
      </c>
      <c r="CK47" s="576">
        <f>_xlfn.XLOOKUP(CK24, MonthlyCashflow!CL$155:IT$155,  MonthlyCashflow!CL$178:IT$178)*$D$14</f>
        <v>0</v>
      </c>
      <c r="CL47" s="576">
        <f>_xlfn.XLOOKUP(CL24, MonthlyCashflow!CM$155:IU$155,  MonthlyCashflow!CM$178:IU$178)*$D$14</f>
        <v>0</v>
      </c>
      <c r="CM47" s="576">
        <f>_xlfn.XLOOKUP(CM24, MonthlyCashflow!CN$155:IV$155,  MonthlyCashflow!CN$178:IV$178)*$D$14</f>
        <v>0</v>
      </c>
      <c r="CN47" s="576">
        <f>_xlfn.XLOOKUP(CN24, MonthlyCashflow!CO$155:IW$155,  MonthlyCashflow!CO$178:IW$178)*$D$14</f>
        <v>0</v>
      </c>
      <c r="CO47" s="576">
        <f>_xlfn.XLOOKUP(CO24, MonthlyCashflow!CP$155:IX$155,  MonthlyCashflow!CP$178:IX$178)*$D$14</f>
        <v>0</v>
      </c>
      <c r="CP47" s="576">
        <f>_xlfn.XLOOKUP(CP24, MonthlyCashflow!CQ$155:IY$155,  MonthlyCashflow!CQ$178:IY$178)*$D$14</f>
        <v>0</v>
      </c>
      <c r="CQ47" s="576">
        <f>_xlfn.XLOOKUP(CQ24, MonthlyCashflow!CR$155:IZ$155,  MonthlyCashflow!CR$178:IZ$178)*$D$14</f>
        <v>0</v>
      </c>
      <c r="CR47" s="576">
        <f>_xlfn.XLOOKUP(CR24, MonthlyCashflow!CS$155:JA$155,  MonthlyCashflow!CS$178:JA$178)*$D$14</f>
        <v>0</v>
      </c>
      <c r="CS47" s="576">
        <f>_xlfn.XLOOKUP(CS24, MonthlyCashflow!CT$155:JB$155,  MonthlyCashflow!CT$178:JB$178)*$D$14</f>
        <v>0</v>
      </c>
      <c r="CT47" s="576">
        <f>_xlfn.XLOOKUP(CT24, MonthlyCashflow!CU$155:JC$155,  MonthlyCashflow!CU$178:JC$178)*$D$14</f>
        <v>0</v>
      </c>
      <c r="CU47" s="576">
        <f>_xlfn.XLOOKUP(CU24, MonthlyCashflow!CV$155:JD$155,  MonthlyCashflow!CV$178:JD$178)*$D$14</f>
        <v>0</v>
      </c>
      <c r="CV47" s="576">
        <f>_xlfn.XLOOKUP(CV24, MonthlyCashflow!CW$155:JE$155,  MonthlyCashflow!CW$178:JE$178)*$D$14</f>
        <v>0</v>
      </c>
      <c r="CW47" s="576">
        <f>_xlfn.XLOOKUP(CW24, MonthlyCashflow!CX$155:JF$155,  MonthlyCashflow!CX$178:JF$178)*$D$14</f>
        <v>0</v>
      </c>
      <c r="CX47" s="576">
        <f>_xlfn.XLOOKUP(CX24, MonthlyCashflow!CY$155:JG$155,  MonthlyCashflow!CY$178:JG$178)*$D$14</f>
        <v>0</v>
      </c>
      <c r="CY47" s="576">
        <f>_xlfn.XLOOKUP(CY24, MonthlyCashflow!CZ$155:JH$155,  MonthlyCashflow!CZ$178:JH$178)*$D$14</f>
        <v>0</v>
      </c>
      <c r="CZ47" s="576">
        <f>_xlfn.XLOOKUP(CZ24, MonthlyCashflow!DA$155:JI$155,  MonthlyCashflow!DA$178:JI$178)*$D$14</f>
        <v>0</v>
      </c>
    </row>
    <row r="48" spans="1:104" x14ac:dyDescent="0.3">
      <c r="B48" s="38" t="s">
        <v>340</v>
      </c>
      <c r="D48" s="50">
        <f t="shared" si="2"/>
        <v>0</v>
      </c>
      <c r="F48" s="576">
        <f>_xlfn.XLOOKUP(F24, MonthlyCashflow!G$155:FO$155,  MonthlyCashflow!G$179:FO$179)*$D$14</f>
        <v>0</v>
      </c>
      <c r="G48" s="576">
        <f>_xlfn.XLOOKUP(G24, MonthlyCashflow!H$155:FP$155,  MonthlyCashflow!H$179:FP$179)*$D$14</f>
        <v>0</v>
      </c>
      <c r="H48" s="576">
        <f>_xlfn.XLOOKUP(H24, MonthlyCashflow!I$155:FQ$155,  MonthlyCashflow!I$179:FQ$179)*$D$14</f>
        <v>0</v>
      </c>
      <c r="I48" s="576">
        <f>_xlfn.XLOOKUP(I24, MonthlyCashflow!J$155:FR$155,  MonthlyCashflow!J$179:FR$179)*$D$14</f>
        <v>0</v>
      </c>
      <c r="J48" s="576">
        <f>_xlfn.XLOOKUP(J24, MonthlyCashflow!K$155:FS$155,  MonthlyCashflow!K$179:FS$179)*$D$14</f>
        <v>0</v>
      </c>
      <c r="K48" s="576">
        <f>_xlfn.XLOOKUP(K24, MonthlyCashflow!L$155:FT$155,  MonthlyCashflow!L$179:FT$179)*$D$14</f>
        <v>0</v>
      </c>
      <c r="L48" s="576">
        <f>_xlfn.XLOOKUP(L24, MonthlyCashflow!M$155:FU$155,  MonthlyCashflow!M$179:FU$179)*$D$14</f>
        <v>0</v>
      </c>
      <c r="M48" s="576">
        <f>_xlfn.XLOOKUP(M24, MonthlyCashflow!N$155:FV$155,  MonthlyCashflow!N$179:FV$179)*$D$14</f>
        <v>0</v>
      </c>
      <c r="N48" s="576">
        <f>_xlfn.XLOOKUP(N24, MonthlyCashflow!O$155:FW$155,  MonthlyCashflow!O$179:FW$179)*$D$14</f>
        <v>0</v>
      </c>
      <c r="O48" s="576">
        <f>_xlfn.XLOOKUP(O24, MonthlyCashflow!P$155:FX$155,  MonthlyCashflow!P$179:FX$179)*$D$14</f>
        <v>0</v>
      </c>
      <c r="P48" s="576">
        <f>_xlfn.XLOOKUP(P24, MonthlyCashflow!Q$155:FY$155,  MonthlyCashflow!Q$179:FY$179)*$D$14</f>
        <v>0</v>
      </c>
      <c r="Q48" s="576">
        <f>_xlfn.XLOOKUP(Q24, MonthlyCashflow!R$155:FZ$155,  MonthlyCashflow!R$179:FZ$179)*$D$14</f>
        <v>0</v>
      </c>
      <c r="R48" s="576">
        <f>_xlfn.XLOOKUP(R24, MonthlyCashflow!S$155:GA$155,  MonthlyCashflow!S$179:GA$179)*$D$14</f>
        <v>0</v>
      </c>
      <c r="S48" s="576">
        <f>_xlfn.XLOOKUP(S24, MonthlyCashflow!T$155:GB$155,  MonthlyCashflow!T$179:GB$179)*$D$14</f>
        <v>0</v>
      </c>
      <c r="T48" s="576">
        <f>_xlfn.XLOOKUP(T24, MonthlyCashflow!U$155:GC$155,  MonthlyCashflow!U$179:GC$179)*$D$14</f>
        <v>0</v>
      </c>
      <c r="U48" s="576">
        <f>_xlfn.XLOOKUP(U24, MonthlyCashflow!V$155:GD$155,  MonthlyCashflow!V$179:GD$179)*$D$14</f>
        <v>0</v>
      </c>
      <c r="V48" s="576">
        <f>_xlfn.XLOOKUP(V24, MonthlyCashflow!W$155:GE$155,  MonthlyCashflow!W$179:GE$179)*$D$14</f>
        <v>0</v>
      </c>
      <c r="W48" s="576">
        <f>_xlfn.XLOOKUP(W24, MonthlyCashflow!X$155:GF$155,  MonthlyCashflow!X$179:GF$179)*$D$14</f>
        <v>0</v>
      </c>
      <c r="X48" s="576">
        <f>_xlfn.XLOOKUP(X24, MonthlyCashflow!Y$155:GG$155,  MonthlyCashflow!Y$179:GG$179)*$D$14</f>
        <v>0</v>
      </c>
      <c r="Y48" s="576">
        <f>_xlfn.XLOOKUP(Y24, MonthlyCashflow!Z$155:GH$155,  MonthlyCashflow!Z$179:GH$179)*$D$14</f>
        <v>0</v>
      </c>
      <c r="Z48" s="576">
        <f>_xlfn.XLOOKUP(Z24, MonthlyCashflow!AA$155:GI$155,  MonthlyCashflow!AA$179:GI$179)*$D$14</f>
        <v>0</v>
      </c>
      <c r="AA48" s="576">
        <f>_xlfn.XLOOKUP(AA24, MonthlyCashflow!AB$155:GJ$155,  MonthlyCashflow!AB$179:GJ$179)*$D$14</f>
        <v>0</v>
      </c>
      <c r="AB48" s="576">
        <f>_xlfn.XLOOKUP(AB24, MonthlyCashflow!AC$155:GK$155,  MonthlyCashflow!AC$179:GK$179)*$D$14</f>
        <v>0</v>
      </c>
      <c r="AC48" s="576">
        <f>_xlfn.XLOOKUP(AC24, MonthlyCashflow!AD$155:GL$155,  MonthlyCashflow!AD$179:GL$179)*$D$14</f>
        <v>0</v>
      </c>
      <c r="AD48" s="576">
        <f>_xlfn.XLOOKUP(AD24, MonthlyCashflow!AE$155:GM$155,  MonthlyCashflow!AE$179:GM$179)*$D$14</f>
        <v>0</v>
      </c>
      <c r="AE48" s="576">
        <f>_xlfn.XLOOKUP(AE24, MonthlyCashflow!AF$155:GN$155,  MonthlyCashflow!AF$179:GN$179)*$D$14</f>
        <v>0</v>
      </c>
      <c r="AF48" s="576">
        <f>_xlfn.XLOOKUP(AF24, MonthlyCashflow!AG$155:GO$155,  MonthlyCashflow!AG$179:GO$179)*$D$14</f>
        <v>0</v>
      </c>
      <c r="AG48" s="576">
        <f>_xlfn.XLOOKUP(AG24, MonthlyCashflow!AH$155:GP$155,  MonthlyCashflow!AH$179:GP$179)*$D$14</f>
        <v>0</v>
      </c>
      <c r="AH48" s="576">
        <f>_xlfn.XLOOKUP(AH24, MonthlyCashflow!AI$155:GQ$155,  MonthlyCashflow!AI$179:GQ$179)*$D$14</f>
        <v>0</v>
      </c>
      <c r="AI48" s="576">
        <f>_xlfn.XLOOKUP(AI24, MonthlyCashflow!AJ$155:GR$155,  MonthlyCashflow!AJ$179:GR$179)*$D$14</f>
        <v>0</v>
      </c>
      <c r="AJ48" s="576">
        <f>_xlfn.XLOOKUP(AJ24, MonthlyCashflow!AK$155:GS$155,  MonthlyCashflow!AK$179:GS$179)*$D$14</f>
        <v>0</v>
      </c>
      <c r="AK48" s="576">
        <f>_xlfn.XLOOKUP(AK24, MonthlyCashflow!AL$155:GT$155,  MonthlyCashflow!AL$179:GT$179)*$D$14</f>
        <v>0</v>
      </c>
      <c r="AL48" s="576">
        <f>_xlfn.XLOOKUP(AL24, MonthlyCashflow!AM$155:GU$155,  MonthlyCashflow!AM$179:GU$179)*$D$14</f>
        <v>0</v>
      </c>
      <c r="AM48" s="576">
        <f>_xlfn.XLOOKUP(AM24, MonthlyCashflow!AN$155:GV$155,  MonthlyCashflow!AN$179:GV$179)*$D$14</f>
        <v>0</v>
      </c>
      <c r="AN48" s="576">
        <f>_xlfn.XLOOKUP(AN24, MonthlyCashflow!AO$155:GW$155,  MonthlyCashflow!AO$179:GW$179)*$D$14</f>
        <v>0</v>
      </c>
      <c r="AO48" s="576">
        <f>_xlfn.XLOOKUP(AO24, MonthlyCashflow!AP$155:GX$155,  MonthlyCashflow!AP$179:GX$179)*$D$14</f>
        <v>0</v>
      </c>
      <c r="AP48" s="576">
        <f>_xlfn.XLOOKUP(AP24, MonthlyCashflow!AQ$155:GY$155,  MonthlyCashflow!AQ$179:GY$179)*$D$14</f>
        <v>0</v>
      </c>
      <c r="AQ48" s="576">
        <f>_xlfn.XLOOKUP(AQ24, MonthlyCashflow!AR$155:GZ$155,  MonthlyCashflow!AR$179:GZ$179)*$D$14</f>
        <v>0</v>
      </c>
      <c r="AR48" s="576">
        <f>_xlfn.XLOOKUP(AR24, MonthlyCashflow!AS$155:HA$155,  MonthlyCashflow!AS$179:HA$179)*$D$14</f>
        <v>0</v>
      </c>
      <c r="AS48" s="576">
        <f>_xlfn.XLOOKUP(AS24, MonthlyCashflow!AT$155:HB$155,  MonthlyCashflow!AT$179:HB$179)*$D$14</f>
        <v>0</v>
      </c>
      <c r="AT48" s="576">
        <f>_xlfn.XLOOKUP(AT24, MonthlyCashflow!AU$155:HC$155,  MonthlyCashflow!AU$179:HC$179)*$D$14</f>
        <v>0</v>
      </c>
      <c r="AU48" s="576">
        <f>_xlfn.XLOOKUP(AU24, MonthlyCashflow!AV$155:HD$155,  MonthlyCashflow!AV$179:HD$179)*$D$14</f>
        <v>0</v>
      </c>
      <c r="AV48" s="576">
        <f>_xlfn.XLOOKUP(AV24, MonthlyCashflow!AW$155:HE$155,  MonthlyCashflow!AW$179:HE$179)*$D$14</f>
        <v>0</v>
      </c>
      <c r="AW48" s="576">
        <f>_xlfn.XLOOKUP(AW24, MonthlyCashflow!AX$155:HF$155,  MonthlyCashflow!AX$179:HF$179)*$D$14</f>
        <v>0</v>
      </c>
      <c r="AX48" s="576">
        <f>_xlfn.XLOOKUP(AX24, MonthlyCashflow!AY$155:HG$155,  MonthlyCashflow!AY$179:HG$179)*$D$14</f>
        <v>0</v>
      </c>
      <c r="AY48" s="576">
        <f>_xlfn.XLOOKUP(AY24, MonthlyCashflow!AZ$155:HH$155,  MonthlyCashflow!AZ$179:HH$179)*$D$14</f>
        <v>0</v>
      </c>
      <c r="AZ48" s="576">
        <f>_xlfn.XLOOKUP(AZ24, MonthlyCashflow!BA$155:HI$155,  MonthlyCashflow!BA$179:HI$179)*$D$14</f>
        <v>0</v>
      </c>
      <c r="BA48" s="576">
        <f>_xlfn.XLOOKUP(BA24, MonthlyCashflow!BB$155:HJ$155,  MonthlyCashflow!BB$179:HJ$179)*$D$14</f>
        <v>0</v>
      </c>
      <c r="BB48" s="576">
        <f>_xlfn.XLOOKUP(BB24, MonthlyCashflow!BC$155:HK$155,  MonthlyCashflow!BC$179:HK$179)*$D$14</f>
        <v>0</v>
      </c>
      <c r="BC48" s="576">
        <f>_xlfn.XLOOKUP(BC24, MonthlyCashflow!BD$155:HL$155,  MonthlyCashflow!BD$179:HL$179)*$D$14</f>
        <v>0</v>
      </c>
      <c r="BD48" s="576">
        <f>_xlfn.XLOOKUP(BD24, MonthlyCashflow!BE$155:HM$155,  MonthlyCashflow!BE$179:HM$179)*$D$14</f>
        <v>0</v>
      </c>
      <c r="BE48" s="576">
        <f>_xlfn.XLOOKUP(BE24, MonthlyCashflow!BF$155:HN$155,  MonthlyCashflow!BF$179:HN$179)*$D$14</f>
        <v>0</v>
      </c>
      <c r="BF48" s="576">
        <f>_xlfn.XLOOKUP(BF24, MonthlyCashflow!BG$155:HO$155,  MonthlyCashflow!BG$179:HO$179)*$D$14</f>
        <v>0</v>
      </c>
      <c r="BG48" s="576">
        <f>_xlfn.XLOOKUP(BG24, MonthlyCashflow!BH$155:HP$155,  MonthlyCashflow!BH$179:HP$179)*$D$14</f>
        <v>0</v>
      </c>
      <c r="BH48" s="576">
        <f>_xlfn.XLOOKUP(BH24, MonthlyCashflow!BI$155:HQ$155,  MonthlyCashflow!BI$179:HQ$179)*$D$14</f>
        <v>0</v>
      </c>
      <c r="BI48" s="576">
        <f>_xlfn.XLOOKUP(BI24, MonthlyCashflow!BJ$155:HR$155,  MonthlyCashflow!BJ$179:HR$179)*$D$14</f>
        <v>0</v>
      </c>
      <c r="BJ48" s="576">
        <f>_xlfn.XLOOKUP(BJ24, MonthlyCashflow!BK$155:HS$155,  MonthlyCashflow!BK$179:HS$179)*$D$14</f>
        <v>0</v>
      </c>
      <c r="BK48" s="576">
        <f>_xlfn.XLOOKUP(BK24, MonthlyCashflow!BL$155:HT$155,  MonthlyCashflow!BL$179:HT$179)*$D$14</f>
        <v>0</v>
      </c>
      <c r="BL48" s="576">
        <f>_xlfn.XLOOKUP(BL24, MonthlyCashflow!BM$155:HU$155,  MonthlyCashflow!BM$179:HU$179)*$D$14</f>
        <v>0</v>
      </c>
      <c r="BM48" s="576">
        <f>_xlfn.XLOOKUP(BM24, MonthlyCashflow!BN$155:HV$155,  MonthlyCashflow!BN$179:HV$179)*$D$14</f>
        <v>0</v>
      </c>
      <c r="BN48" s="576">
        <f>_xlfn.XLOOKUP(BN24, MonthlyCashflow!BO$155:HW$155,  MonthlyCashflow!BO$179:HW$179)*$D$14</f>
        <v>0</v>
      </c>
      <c r="BO48" s="576">
        <f>_xlfn.XLOOKUP(BO24, MonthlyCashflow!BP$155:HX$155,  MonthlyCashflow!BP$179:HX$179)*$D$14</f>
        <v>0</v>
      </c>
      <c r="BP48" s="576">
        <f>_xlfn.XLOOKUP(BP24, MonthlyCashflow!BQ$155:HY$155,  MonthlyCashflow!BQ$179:HY$179)*$D$14</f>
        <v>0</v>
      </c>
      <c r="BQ48" s="576">
        <f>_xlfn.XLOOKUP(BQ24, MonthlyCashflow!BR$155:HZ$155,  MonthlyCashflow!BR$179:HZ$179)*$D$14</f>
        <v>0</v>
      </c>
      <c r="BR48" s="576">
        <f>_xlfn.XLOOKUP(BR24, MonthlyCashflow!BS$155:IA$155,  MonthlyCashflow!BS$179:IA$179)*$D$14</f>
        <v>0</v>
      </c>
      <c r="BS48" s="576">
        <f>_xlfn.XLOOKUP(BS24, MonthlyCashflow!BT$155:IB$155,  MonthlyCashflow!BT$179:IB$179)*$D$14</f>
        <v>0</v>
      </c>
      <c r="BT48" s="576">
        <f>_xlfn.XLOOKUP(BT24, MonthlyCashflow!BU$155:IC$155,  MonthlyCashflow!BU$179:IC$179)*$D$14</f>
        <v>0</v>
      </c>
      <c r="BU48" s="576">
        <f>_xlfn.XLOOKUP(BU24, MonthlyCashflow!BV$155:ID$155,  MonthlyCashflow!BV$179:ID$179)*$D$14</f>
        <v>0</v>
      </c>
      <c r="BV48" s="576">
        <f>_xlfn.XLOOKUP(BV24, MonthlyCashflow!BW$155:IE$155,  MonthlyCashflow!BW$179:IE$179)*$D$14</f>
        <v>0</v>
      </c>
      <c r="BW48" s="576">
        <f>_xlfn.XLOOKUP(BW24, MonthlyCashflow!BX$155:IF$155,  MonthlyCashflow!BX$179:IF$179)*$D$14</f>
        <v>0</v>
      </c>
      <c r="BX48" s="576">
        <f>_xlfn.XLOOKUP(BX24, MonthlyCashflow!BY$155:IG$155,  MonthlyCashflow!BY$179:IG$179)*$D$14</f>
        <v>0</v>
      </c>
      <c r="BY48" s="576">
        <f>_xlfn.XLOOKUP(BY24, MonthlyCashflow!BZ$155:IH$155,  MonthlyCashflow!BZ$179:IH$179)*$D$14</f>
        <v>0</v>
      </c>
      <c r="BZ48" s="576">
        <f>_xlfn.XLOOKUP(BZ24, MonthlyCashflow!CA$155:II$155,  MonthlyCashflow!CA$179:II$179)*$D$14</f>
        <v>0</v>
      </c>
      <c r="CA48" s="576">
        <f>_xlfn.XLOOKUP(CA24, MonthlyCashflow!CB$155:IJ$155,  MonthlyCashflow!CB$179:IJ$179)*$D$14</f>
        <v>0</v>
      </c>
      <c r="CB48" s="576">
        <f>_xlfn.XLOOKUP(CB24, MonthlyCashflow!CC$155:IK$155,  MonthlyCashflow!CC$179:IK$179)*$D$14</f>
        <v>0</v>
      </c>
      <c r="CC48" s="576">
        <f>_xlfn.XLOOKUP(CC24, MonthlyCashflow!CD$155:IL$155,  MonthlyCashflow!CD$179:IL$179)*$D$14</f>
        <v>0</v>
      </c>
      <c r="CD48" s="576">
        <f>_xlfn.XLOOKUP(CD24, MonthlyCashflow!CE$155:IM$155,  MonthlyCashflow!CE$179:IM$179)*$D$14</f>
        <v>0</v>
      </c>
      <c r="CE48" s="576">
        <f>_xlfn.XLOOKUP(CE24, MonthlyCashflow!CF$155:IN$155,  MonthlyCashflow!CF$179:IN$179)*$D$14</f>
        <v>0</v>
      </c>
      <c r="CF48" s="576">
        <f>_xlfn.XLOOKUP(CF24, MonthlyCashflow!CG$155:IO$155,  MonthlyCashflow!CG$179:IO$179)*$D$14</f>
        <v>0</v>
      </c>
      <c r="CG48" s="576">
        <f>_xlfn.XLOOKUP(CG24, MonthlyCashflow!CH$155:IP$155,  MonthlyCashflow!CH$179:IP$179)*$D$14</f>
        <v>0</v>
      </c>
      <c r="CH48" s="576">
        <f>_xlfn.XLOOKUP(CH24, MonthlyCashflow!CI$155:IQ$155,  MonthlyCashflow!CI$179:IQ$179)*$D$14</f>
        <v>0</v>
      </c>
      <c r="CI48" s="576">
        <f>_xlfn.XLOOKUP(CI24, MonthlyCashflow!CJ$155:IR$155,  MonthlyCashflow!CJ$179:IR$179)*$D$14</f>
        <v>0</v>
      </c>
      <c r="CJ48" s="576">
        <f>_xlfn.XLOOKUP(CJ24, MonthlyCashflow!CK$155:IS$155,  MonthlyCashflow!CK$179:IS$179)*$D$14</f>
        <v>0</v>
      </c>
      <c r="CK48" s="576">
        <f>_xlfn.XLOOKUP(CK24, MonthlyCashflow!CL$155:IT$155,  MonthlyCashflow!CL$179:IT$179)*$D$14</f>
        <v>0</v>
      </c>
      <c r="CL48" s="576">
        <f>_xlfn.XLOOKUP(CL24, MonthlyCashflow!CM$155:IU$155,  MonthlyCashflow!CM$179:IU$179)*$D$14</f>
        <v>0</v>
      </c>
      <c r="CM48" s="576">
        <f>_xlfn.XLOOKUP(CM24, MonthlyCashflow!CN$155:IV$155,  MonthlyCashflow!CN$179:IV$179)*$D$14</f>
        <v>0</v>
      </c>
      <c r="CN48" s="576">
        <f>_xlfn.XLOOKUP(CN24, MonthlyCashflow!CO$155:IW$155,  MonthlyCashflow!CO$179:IW$179)*$D$14</f>
        <v>0</v>
      </c>
      <c r="CO48" s="576">
        <f>_xlfn.XLOOKUP(CO24, MonthlyCashflow!CP$155:IX$155,  MonthlyCashflow!CP$179:IX$179)*$D$14</f>
        <v>0</v>
      </c>
      <c r="CP48" s="576">
        <f>_xlfn.XLOOKUP(CP24, MonthlyCashflow!CQ$155:IY$155,  MonthlyCashflow!CQ$179:IY$179)*$D$14</f>
        <v>0</v>
      </c>
      <c r="CQ48" s="576">
        <f>_xlfn.XLOOKUP(CQ24, MonthlyCashflow!CR$155:IZ$155,  MonthlyCashflow!CR$179:IZ$179)*$D$14</f>
        <v>0</v>
      </c>
      <c r="CR48" s="576">
        <f>_xlfn.XLOOKUP(CR24, MonthlyCashflow!CS$155:JA$155,  MonthlyCashflow!CS$179:JA$179)*$D$14</f>
        <v>0</v>
      </c>
      <c r="CS48" s="576">
        <f>_xlfn.XLOOKUP(CS24, MonthlyCashflow!CT$155:JB$155,  MonthlyCashflow!CT$179:JB$179)*$D$14</f>
        <v>0</v>
      </c>
      <c r="CT48" s="576">
        <f>_xlfn.XLOOKUP(CT24, MonthlyCashflow!CU$155:JC$155,  MonthlyCashflow!CU$179:JC$179)*$D$14</f>
        <v>0</v>
      </c>
      <c r="CU48" s="576">
        <f>_xlfn.XLOOKUP(CU24, MonthlyCashflow!CV$155:JD$155,  MonthlyCashflow!CV$179:JD$179)*$D$14</f>
        <v>0</v>
      </c>
      <c r="CV48" s="576">
        <f>_xlfn.XLOOKUP(CV24, MonthlyCashflow!CW$155:JE$155,  MonthlyCashflow!CW$179:JE$179)*$D$14</f>
        <v>0</v>
      </c>
      <c r="CW48" s="576">
        <f>_xlfn.XLOOKUP(CW24, MonthlyCashflow!CX$155:JF$155,  MonthlyCashflow!CX$179:JF$179)*$D$14</f>
        <v>0</v>
      </c>
      <c r="CX48" s="576">
        <f>_xlfn.XLOOKUP(CX24, MonthlyCashflow!CY$155:JG$155,  MonthlyCashflow!CY$179:JG$179)*$D$14</f>
        <v>0</v>
      </c>
      <c r="CY48" s="576">
        <f>_xlfn.XLOOKUP(CY24, MonthlyCashflow!CZ$155:JH$155,  MonthlyCashflow!CZ$179:JH$179)*$D$14</f>
        <v>0</v>
      </c>
      <c r="CZ48" s="576">
        <f>_xlfn.XLOOKUP(CZ24, MonthlyCashflow!DA$155:JI$155,  MonthlyCashflow!DA$179:JI$179)*$D$14</f>
        <v>0</v>
      </c>
    </row>
    <row r="49" spans="2:104" x14ac:dyDescent="0.3">
      <c r="B49" s="38" t="s">
        <v>24</v>
      </c>
      <c r="D49" s="50">
        <f t="shared" si="2"/>
        <v>0</v>
      </c>
      <c r="F49" s="576">
        <f>_xlfn.XLOOKUP(F24, MonthlyCashflow!G$155:FO$155,  MonthlyCashflow!G$180:FO$180)*$D$7</f>
        <v>0</v>
      </c>
      <c r="G49" s="576">
        <f>_xlfn.XLOOKUP(G24, MonthlyCashflow!H$155:FP$155,  MonthlyCashflow!H$180:FP$180)*$D$7</f>
        <v>0</v>
      </c>
      <c r="H49" s="576">
        <f>_xlfn.XLOOKUP(H24, MonthlyCashflow!I$155:FQ$155,  MonthlyCashflow!I$180:FQ$180)*$D$7</f>
        <v>0</v>
      </c>
      <c r="I49" s="576">
        <f>_xlfn.XLOOKUP(I24, MonthlyCashflow!J$155:FR$155,  MonthlyCashflow!J$180:FR$180)*$D$7</f>
        <v>0</v>
      </c>
      <c r="J49" s="576">
        <f>_xlfn.XLOOKUP(J24, MonthlyCashflow!K$155:FS$155,  MonthlyCashflow!K$180:FS$180)*$D$7</f>
        <v>0</v>
      </c>
      <c r="K49" s="576">
        <f>_xlfn.XLOOKUP(K24, MonthlyCashflow!L$155:FT$155,  MonthlyCashflow!L$180:FT$180)*$D$7</f>
        <v>0</v>
      </c>
      <c r="L49" s="576">
        <f>_xlfn.XLOOKUP(L24, MonthlyCashflow!M$155:FU$155,  MonthlyCashflow!M$180:FU$180)*$D$7</f>
        <v>0</v>
      </c>
      <c r="M49" s="576">
        <f>_xlfn.XLOOKUP(M24, MonthlyCashflow!N$155:FV$155,  MonthlyCashflow!N$180:FV$180)*$D$7</f>
        <v>0</v>
      </c>
      <c r="N49" s="576">
        <f>_xlfn.XLOOKUP(N24, MonthlyCashflow!O$155:FW$155,  MonthlyCashflow!O$180:FW$180)*$D$7</f>
        <v>0</v>
      </c>
      <c r="O49" s="576">
        <f>_xlfn.XLOOKUP(O24, MonthlyCashflow!P$155:FX$155,  MonthlyCashflow!P$180:FX$180)*$D$7</f>
        <v>0</v>
      </c>
      <c r="P49" s="576">
        <f>_xlfn.XLOOKUP(P24, MonthlyCashflow!Q$155:FY$155,  MonthlyCashflow!Q$180:FY$180)*$D$7</f>
        <v>0</v>
      </c>
      <c r="Q49" s="576">
        <f>_xlfn.XLOOKUP(Q24, MonthlyCashflow!R$155:FZ$155,  MonthlyCashflow!R$180:FZ$180)*$D$7</f>
        <v>0</v>
      </c>
      <c r="R49" s="576">
        <f>_xlfn.XLOOKUP(R24, MonthlyCashflow!S$155:GA$155,  MonthlyCashflow!S$180:GA$180)*$D$7</f>
        <v>0</v>
      </c>
      <c r="S49" s="576">
        <f>_xlfn.XLOOKUP(S24, MonthlyCashflow!T$155:GB$155,  MonthlyCashflow!T$180:GB$180)*$D$7</f>
        <v>0</v>
      </c>
      <c r="T49" s="576">
        <f>_xlfn.XLOOKUP(T24, MonthlyCashflow!U$155:GC$155,  MonthlyCashflow!U$180:GC$180)*$D$7</f>
        <v>0</v>
      </c>
      <c r="U49" s="576">
        <f>_xlfn.XLOOKUP(U24, MonthlyCashflow!V$155:GD$155,  MonthlyCashflow!V$180:GD$180)*$D$7</f>
        <v>0</v>
      </c>
      <c r="V49" s="576">
        <f>_xlfn.XLOOKUP(V24, MonthlyCashflow!W$155:GE$155,  MonthlyCashflow!W$180:GE$180)*$D$7</f>
        <v>0</v>
      </c>
      <c r="W49" s="576">
        <f>_xlfn.XLOOKUP(W24, MonthlyCashflow!X$155:GF$155,  MonthlyCashflow!X$180:GF$180)*$D$7</f>
        <v>0</v>
      </c>
      <c r="X49" s="576">
        <f>_xlfn.XLOOKUP(X24, MonthlyCashflow!Y$155:GG$155,  MonthlyCashflow!Y$180:GG$180)*$D$7</f>
        <v>0</v>
      </c>
      <c r="Y49" s="576">
        <f>_xlfn.XLOOKUP(Y24, MonthlyCashflow!Z$155:GH$155,  MonthlyCashflow!Z$180:GH$180)*$D$7</f>
        <v>0</v>
      </c>
      <c r="Z49" s="576">
        <f>_xlfn.XLOOKUP(Z24, MonthlyCashflow!AA$155:GI$155,  MonthlyCashflow!AA$180:GI$180)*$D$7</f>
        <v>0</v>
      </c>
      <c r="AA49" s="576">
        <f>_xlfn.XLOOKUP(AA24, MonthlyCashflow!AB$155:GJ$155,  MonthlyCashflow!AB$180:GJ$180)*$D$7</f>
        <v>0</v>
      </c>
      <c r="AB49" s="576">
        <f>_xlfn.XLOOKUP(AB24, MonthlyCashflow!AC$155:GK$155,  MonthlyCashflow!AC$180:GK$180)*$D$7</f>
        <v>0</v>
      </c>
      <c r="AC49" s="576">
        <f>_xlfn.XLOOKUP(AC24, MonthlyCashflow!AD$155:GL$155,  MonthlyCashflow!AD$180:GL$180)*$D$7</f>
        <v>0</v>
      </c>
      <c r="AD49" s="576">
        <f>_xlfn.XLOOKUP(AD24, MonthlyCashflow!AE$155:GM$155,  MonthlyCashflow!AE$180:GM$180)*$D$7</f>
        <v>0</v>
      </c>
      <c r="AE49" s="576">
        <f>_xlfn.XLOOKUP(AE24, MonthlyCashflow!AF$155:GN$155,  MonthlyCashflow!AF$180:GN$180)*$D$7</f>
        <v>0</v>
      </c>
      <c r="AF49" s="576">
        <f>_xlfn.XLOOKUP(AF24, MonthlyCashflow!AG$155:GO$155,  MonthlyCashflow!AG$180:GO$180)*$D$7</f>
        <v>0</v>
      </c>
      <c r="AG49" s="576">
        <f>_xlfn.XLOOKUP(AG24, MonthlyCashflow!AH$155:GP$155,  MonthlyCashflow!AH$180:GP$180)*$D$7</f>
        <v>0</v>
      </c>
      <c r="AH49" s="576">
        <f>_xlfn.XLOOKUP(AH24, MonthlyCashflow!AI$155:GQ$155,  MonthlyCashflow!AI$180:GQ$180)*$D$7</f>
        <v>0</v>
      </c>
      <c r="AI49" s="576">
        <f>_xlfn.XLOOKUP(AI24, MonthlyCashflow!AJ$155:GR$155,  MonthlyCashflow!AJ$180:GR$180)*$D$7</f>
        <v>0</v>
      </c>
      <c r="AJ49" s="576">
        <f>_xlfn.XLOOKUP(AJ24, MonthlyCashflow!AK$155:GS$155,  MonthlyCashflow!AK$180:GS$180)*$D$7</f>
        <v>0</v>
      </c>
      <c r="AK49" s="576">
        <f>_xlfn.XLOOKUP(AK24, MonthlyCashflow!AL$155:GT$155,  MonthlyCashflow!AL$180:GT$180)*$D$7</f>
        <v>0</v>
      </c>
      <c r="AL49" s="576">
        <f>_xlfn.XLOOKUP(AL24, MonthlyCashflow!AM$155:GU$155,  MonthlyCashflow!AM$180:GU$180)*$D$7</f>
        <v>0</v>
      </c>
      <c r="AM49" s="576">
        <f>_xlfn.XLOOKUP(AM24, MonthlyCashflow!AN$155:GV$155,  MonthlyCashflow!AN$180:GV$180)*$D$7</f>
        <v>0</v>
      </c>
      <c r="AN49" s="576">
        <f>_xlfn.XLOOKUP(AN24, MonthlyCashflow!AO$155:GW$155,  MonthlyCashflow!AO$180:GW$180)*$D$7</f>
        <v>0</v>
      </c>
      <c r="AO49" s="576">
        <f>_xlfn.XLOOKUP(AO24, MonthlyCashflow!AP$155:GX$155,  MonthlyCashflow!AP$180:GX$180)*$D$7</f>
        <v>0</v>
      </c>
      <c r="AP49" s="576">
        <f>_xlfn.XLOOKUP(AP24, MonthlyCashflow!AQ$155:GY$155,  MonthlyCashflow!AQ$180:GY$180)*$D$7</f>
        <v>0</v>
      </c>
      <c r="AQ49" s="576">
        <f>_xlfn.XLOOKUP(AQ24, MonthlyCashflow!AR$155:GZ$155,  MonthlyCashflow!AR$180:GZ$180)*$D$7</f>
        <v>0</v>
      </c>
      <c r="AR49" s="576">
        <f>_xlfn.XLOOKUP(AR24, MonthlyCashflow!AS$155:HA$155,  MonthlyCashflow!AS$180:HA$180)*$D$7</f>
        <v>0</v>
      </c>
      <c r="AS49" s="576">
        <f>_xlfn.XLOOKUP(AS24, MonthlyCashflow!AT$155:HB$155,  MonthlyCashflow!AT$180:HB$180)*$D$7</f>
        <v>0</v>
      </c>
      <c r="AT49" s="576">
        <f>_xlfn.XLOOKUP(AT24, MonthlyCashflow!AU$155:HC$155,  MonthlyCashflow!AU$180:HC$180)*$D$7</f>
        <v>0</v>
      </c>
      <c r="AU49" s="576">
        <f>_xlfn.XLOOKUP(AU24, MonthlyCashflow!AV$155:HD$155,  MonthlyCashflow!AV$180:HD$180)*$D$7</f>
        <v>0</v>
      </c>
      <c r="AV49" s="576">
        <f>_xlfn.XLOOKUP(AV24, MonthlyCashflow!AW$155:HE$155,  MonthlyCashflow!AW$180:HE$180)*$D$7</f>
        <v>0</v>
      </c>
      <c r="AW49" s="576">
        <f>_xlfn.XLOOKUP(AW24, MonthlyCashflow!AX$155:HF$155,  MonthlyCashflow!AX$180:HF$180)*$D$7</f>
        <v>0</v>
      </c>
      <c r="AX49" s="576">
        <f>_xlfn.XLOOKUP(AX24, MonthlyCashflow!AY$155:HG$155,  MonthlyCashflow!AY$180:HG$180)*$D$7</f>
        <v>0</v>
      </c>
      <c r="AY49" s="576">
        <f>_xlfn.XLOOKUP(AY24, MonthlyCashflow!AZ$155:HH$155,  MonthlyCashflow!AZ$180:HH$180)*$D$7</f>
        <v>0</v>
      </c>
      <c r="AZ49" s="576">
        <f>_xlfn.XLOOKUP(AZ24, MonthlyCashflow!BA$155:HI$155,  MonthlyCashflow!BA$180:HI$180)*$D$7</f>
        <v>0</v>
      </c>
      <c r="BA49" s="576">
        <f>_xlfn.XLOOKUP(BA24, MonthlyCashflow!BB$155:HJ$155,  MonthlyCashflow!BB$180:HJ$180)*$D$7</f>
        <v>0</v>
      </c>
      <c r="BB49" s="576">
        <f>_xlfn.XLOOKUP(BB24, MonthlyCashflow!BC$155:HK$155,  MonthlyCashflow!BC$180:HK$180)*$D$7</f>
        <v>0</v>
      </c>
      <c r="BC49" s="576">
        <f>_xlfn.XLOOKUP(BC24, MonthlyCashflow!BD$155:HL$155,  MonthlyCashflow!BD$180:HL$180)*$D$7</f>
        <v>0</v>
      </c>
      <c r="BD49" s="576">
        <f>_xlfn.XLOOKUP(BD24, MonthlyCashflow!BE$155:HM$155,  MonthlyCashflow!BE$180:HM$180)*$D$7</f>
        <v>0</v>
      </c>
      <c r="BE49" s="576">
        <f>_xlfn.XLOOKUP(BE24, MonthlyCashflow!BF$155:HN$155,  MonthlyCashflow!BF$180:HN$180)*$D$7</f>
        <v>0</v>
      </c>
      <c r="BF49" s="576">
        <f>_xlfn.XLOOKUP(BF24, MonthlyCashflow!BG$155:HO$155,  MonthlyCashflow!BG$180:HO$180)*$D$7</f>
        <v>0</v>
      </c>
      <c r="BG49" s="576">
        <f>_xlfn.XLOOKUP(BG24, MonthlyCashflow!BH$155:HP$155,  MonthlyCashflow!BH$180:HP$180)*$D$7</f>
        <v>0</v>
      </c>
      <c r="BH49" s="576">
        <f>_xlfn.XLOOKUP(BH24, MonthlyCashflow!BI$155:HQ$155,  MonthlyCashflow!BI$180:HQ$180)*$D$7</f>
        <v>0</v>
      </c>
      <c r="BI49" s="576">
        <f>_xlfn.XLOOKUP(BI24, MonthlyCashflow!BJ$155:HR$155,  MonthlyCashflow!BJ$180:HR$180)*$D$7</f>
        <v>0</v>
      </c>
      <c r="BJ49" s="576">
        <f>_xlfn.XLOOKUP(BJ24, MonthlyCashflow!BK$155:HS$155,  MonthlyCashflow!BK$180:HS$180)*$D$7</f>
        <v>0</v>
      </c>
      <c r="BK49" s="576">
        <f>_xlfn.XLOOKUP(BK24, MonthlyCashflow!BL$155:HT$155,  MonthlyCashflow!BL$180:HT$180)*$D$7</f>
        <v>0</v>
      </c>
      <c r="BL49" s="576">
        <f>_xlfn.XLOOKUP(BL24, MonthlyCashflow!BM$155:HU$155,  MonthlyCashflow!BM$180:HU$180)*$D$7</f>
        <v>0</v>
      </c>
      <c r="BM49" s="576">
        <f>_xlfn.XLOOKUP(BM24, MonthlyCashflow!BN$155:HV$155,  MonthlyCashflow!BN$180:HV$180)*$D$7</f>
        <v>0</v>
      </c>
      <c r="BN49" s="576">
        <f>_xlfn.XLOOKUP(BN24, MonthlyCashflow!BO$155:HW$155,  MonthlyCashflow!BO$180:HW$180)*$D$7</f>
        <v>0</v>
      </c>
      <c r="BO49" s="576">
        <f>_xlfn.XLOOKUP(BO24, MonthlyCashflow!BP$155:HX$155,  MonthlyCashflow!BP$180:HX$180)*$D$7</f>
        <v>0</v>
      </c>
      <c r="BP49" s="576">
        <f>_xlfn.XLOOKUP(BP24, MonthlyCashflow!BQ$155:HY$155,  MonthlyCashflow!BQ$180:HY$180)*$D$7</f>
        <v>0</v>
      </c>
      <c r="BQ49" s="576">
        <f>_xlfn.XLOOKUP(BQ24, MonthlyCashflow!BR$155:HZ$155,  MonthlyCashflow!BR$180:HZ$180)*$D$7</f>
        <v>0</v>
      </c>
      <c r="BR49" s="576">
        <f>_xlfn.XLOOKUP(BR24, MonthlyCashflow!BS$155:IA$155,  MonthlyCashflow!BS$180:IA$180)*$D$7</f>
        <v>0</v>
      </c>
      <c r="BS49" s="576">
        <f>_xlfn.XLOOKUP(BS24, MonthlyCashflow!BT$155:IB$155,  MonthlyCashflow!BT$180:IB$180)*$D$7</f>
        <v>0</v>
      </c>
      <c r="BT49" s="576">
        <f>_xlfn.XLOOKUP(BT24, MonthlyCashflow!BU$155:IC$155,  MonthlyCashflow!BU$180:IC$180)*$D$7</f>
        <v>0</v>
      </c>
      <c r="BU49" s="576">
        <f>_xlfn.XLOOKUP(BU24, MonthlyCashflow!BV$155:ID$155,  MonthlyCashflow!BV$180:ID$180)*$D$7</f>
        <v>0</v>
      </c>
      <c r="BV49" s="576">
        <f>_xlfn.XLOOKUP(BV24, MonthlyCashflow!BW$155:IE$155,  MonthlyCashflow!BW$180:IE$180)*$D$7</f>
        <v>0</v>
      </c>
      <c r="BW49" s="576">
        <f>_xlfn.XLOOKUP(BW24, MonthlyCashflow!BX$155:IF$155,  MonthlyCashflow!BX$180:IF$180)*$D$7</f>
        <v>0</v>
      </c>
      <c r="BX49" s="576">
        <f>_xlfn.XLOOKUP(BX24, MonthlyCashflow!BY$155:IG$155,  MonthlyCashflow!BY$180:IG$180)*$D$7</f>
        <v>0</v>
      </c>
      <c r="BY49" s="576">
        <f>_xlfn.XLOOKUP(BY24, MonthlyCashflow!BZ$155:IH$155,  MonthlyCashflow!BZ$180:IH$180)*$D$7</f>
        <v>0</v>
      </c>
      <c r="BZ49" s="576">
        <f>_xlfn.XLOOKUP(BZ24, MonthlyCashflow!CA$155:II$155,  MonthlyCashflow!CA$180:II$180)*$D$7</f>
        <v>0</v>
      </c>
      <c r="CA49" s="576">
        <f>_xlfn.XLOOKUP(CA24, MonthlyCashflow!CB$155:IJ$155,  MonthlyCashflow!CB$180:IJ$180)*$D$7</f>
        <v>0</v>
      </c>
      <c r="CB49" s="576">
        <f>_xlfn.XLOOKUP(CB24, MonthlyCashflow!CC$155:IK$155,  MonthlyCashflow!CC$180:IK$180)*$D$7</f>
        <v>0</v>
      </c>
      <c r="CC49" s="576">
        <f>_xlfn.XLOOKUP(CC24, MonthlyCashflow!CD$155:IL$155,  MonthlyCashflow!CD$180:IL$180)*$D$7</f>
        <v>0</v>
      </c>
      <c r="CD49" s="576">
        <f>_xlfn.XLOOKUP(CD24, MonthlyCashflow!CE$155:IM$155,  MonthlyCashflow!CE$180:IM$180)*$D$7</f>
        <v>0</v>
      </c>
      <c r="CE49" s="576">
        <f>_xlfn.XLOOKUP(CE24, MonthlyCashflow!CF$155:IN$155,  MonthlyCashflow!CF$180:IN$180)*$D$7</f>
        <v>0</v>
      </c>
      <c r="CF49" s="576">
        <f>_xlfn.XLOOKUP(CF24, MonthlyCashflow!CG$155:IO$155,  MonthlyCashflow!CG$180:IO$180)*$D$7</f>
        <v>0</v>
      </c>
      <c r="CG49" s="576">
        <f>_xlfn.XLOOKUP(CG24, MonthlyCashflow!CH$155:IP$155,  MonthlyCashflow!CH$180:IP$180)*$D$7</f>
        <v>0</v>
      </c>
      <c r="CH49" s="576">
        <f>_xlfn.XLOOKUP(CH24, MonthlyCashflow!CI$155:IQ$155,  MonthlyCashflow!CI$180:IQ$180)*$D$7</f>
        <v>0</v>
      </c>
      <c r="CI49" s="576">
        <f>_xlfn.XLOOKUP(CI24, MonthlyCashflow!CJ$155:IR$155,  MonthlyCashflow!CJ$180:IR$180)*$D$7</f>
        <v>0</v>
      </c>
      <c r="CJ49" s="576">
        <f>_xlfn.XLOOKUP(CJ24, MonthlyCashflow!CK$155:IS$155,  MonthlyCashflow!CK$180:IS$180)*$D$7</f>
        <v>0</v>
      </c>
      <c r="CK49" s="576">
        <f>_xlfn.XLOOKUP(CK24, MonthlyCashflow!CL$155:IT$155,  MonthlyCashflow!CL$180:IT$180)*$D$7</f>
        <v>0</v>
      </c>
      <c r="CL49" s="576">
        <f>_xlfn.XLOOKUP(CL24, MonthlyCashflow!CM$155:IU$155,  MonthlyCashflow!CM$180:IU$180)*$D$7</f>
        <v>0</v>
      </c>
      <c r="CM49" s="576">
        <f>_xlfn.XLOOKUP(CM24, MonthlyCashflow!CN$155:IV$155,  MonthlyCashflow!CN$180:IV$180)*$D$7</f>
        <v>0</v>
      </c>
      <c r="CN49" s="576">
        <f>_xlfn.XLOOKUP(CN24, MonthlyCashflow!CO$155:IW$155,  MonthlyCashflow!CO$180:IW$180)*$D$7</f>
        <v>0</v>
      </c>
      <c r="CO49" s="576">
        <f>_xlfn.XLOOKUP(CO24, MonthlyCashflow!CP$155:IX$155,  MonthlyCashflow!CP$180:IX$180)*$D$7</f>
        <v>0</v>
      </c>
      <c r="CP49" s="576">
        <f>_xlfn.XLOOKUP(CP24, MonthlyCashflow!CQ$155:IY$155,  MonthlyCashflow!CQ$180:IY$180)*$D$7</f>
        <v>0</v>
      </c>
      <c r="CQ49" s="576">
        <f>_xlfn.XLOOKUP(CQ24, MonthlyCashflow!CR$155:IZ$155,  MonthlyCashflow!CR$180:IZ$180)*$D$7</f>
        <v>0</v>
      </c>
      <c r="CR49" s="576">
        <f>_xlfn.XLOOKUP(CR24, MonthlyCashflow!CS$155:JA$155,  MonthlyCashflow!CS$180:JA$180)*$D$7</f>
        <v>0</v>
      </c>
      <c r="CS49" s="576">
        <f>_xlfn.XLOOKUP(CS24, MonthlyCashflow!CT$155:JB$155,  MonthlyCashflow!CT$180:JB$180)*$D$7</f>
        <v>0</v>
      </c>
      <c r="CT49" s="576">
        <f>_xlfn.XLOOKUP(CT24, MonthlyCashflow!CU$155:JC$155,  MonthlyCashflow!CU$180:JC$180)*$D$7</f>
        <v>0</v>
      </c>
      <c r="CU49" s="576">
        <f>_xlfn.XLOOKUP(CU24, MonthlyCashflow!CV$155:JD$155,  MonthlyCashflow!CV$180:JD$180)*$D$7</f>
        <v>0</v>
      </c>
      <c r="CV49" s="576">
        <f>_xlfn.XLOOKUP(CV24, MonthlyCashflow!CW$155:JE$155,  MonthlyCashflow!CW$180:JE$180)*$D$7</f>
        <v>0</v>
      </c>
      <c r="CW49" s="576">
        <f>_xlfn.XLOOKUP(CW24, MonthlyCashflow!CX$155:JF$155,  MonthlyCashflow!CX$180:JF$180)*$D$7</f>
        <v>0</v>
      </c>
      <c r="CX49" s="576">
        <f>_xlfn.XLOOKUP(CX24, MonthlyCashflow!CY$155:JG$155,  MonthlyCashflow!CY$180:JG$180)*$D$7</f>
        <v>0</v>
      </c>
      <c r="CY49" s="576">
        <f>_xlfn.XLOOKUP(CY24, MonthlyCashflow!CZ$155:JH$155,  MonthlyCashflow!CZ$180:JH$180)*$D$7</f>
        <v>0</v>
      </c>
      <c r="CZ49" s="576">
        <f>_xlfn.XLOOKUP(CZ24, MonthlyCashflow!DA$155:JI$155,  MonthlyCashflow!DA$180:JI$180)*$D$7</f>
        <v>0</v>
      </c>
    </row>
    <row r="50" spans="2:104" x14ac:dyDescent="0.3">
      <c r="B50" s="38" t="s">
        <v>26</v>
      </c>
      <c r="D50" s="50">
        <f t="shared" si="2"/>
        <v>0</v>
      </c>
      <c r="F50" s="576">
        <f>_xlfn.XLOOKUP(F24, MonthlyCashflow!G$155:FO$155,  MonthlyCashflow!G$181:FO$181)*$D$4</f>
        <v>0</v>
      </c>
      <c r="G50" s="576">
        <f>_xlfn.XLOOKUP(G24, MonthlyCashflow!H$155:FP$155,  MonthlyCashflow!H$181:FP$181)*$D$4</f>
        <v>0</v>
      </c>
      <c r="H50" s="576">
        <f>_xlfn.XLOOKUP(H24, MonthlyCashflow!I$155:FQ$155,  MonthlyCashflow!I$181:FQ$181)*$D$4</f>
        <v>0</v>
      </c>
      <c r="I50" s="576">
        <f>_xlfn.XLOOKUP(I24, MonthlyCashflow!J$155:FR$155,  MonthlyCashflow!J$181:FR$181)*$D$4</f>
        <v>0</v>
      </c>
      <c r="J50" s="576">
        <f>_xlfn.XLOOKUP(J24, MonthlyCashflow!K$155:FS$155,  MonthlyCashflow!K$181:FS$181)*$D$4</f>
        <v>0</v>
      </c>
      <c r="K50" s="576">
        <f>_xlfn.XLOOKUP(K24, MonthlyCashflow!L$155:FT$155,  MonthlyCashflow!L$181:FT$181)*$D$4</f>
        <v>0</v>
      </c>
      <c r="L50" s="576">
        <f>_xlfn.XLOOKUP(L24, MonthlyCashflow!M$155:FU$155,  MonthlyCashflow!M$181:FU$181)*$D$4</f>
        <v>0</v>
      </c>
      <c r="M50" s="576">
        <f>_xlfn.XLOOKUP(M24, MonthlyCashflow!N$155:FV$155,  MonthlyCashflow!N$181:FV$181)*$D$4</f>
        <v>0</v>
      </c>
      <c r="N50" s="576">
        <f>_xlfn.XLOOKUP(N24, MonthlyCashflow!O$155:FW$155,  MonthlyCashflow!O$181:FW$181)*$D$4</f>
        <v>0</v>
      </c>
      <c r="O50" s="576">
        <f>_xlfn.XLOOKUP(O24, MonthlyCashflow!P$155:FX$155,  MonthlyCashflow!P$181:FX$181)*$D$4</f>
        <v>0</v>
      </c>
      <c r="P50" s="576">
        <f>_xlfn.XLOOKUP(P24, MonthlyCashflow!Q$155:FY$155,  MonthlyCashflow!Q$181:FY$181)*$D$4</f>
        <v>0</v>
      </c>
      <c r="Q50" s="576">
        <f>_xlfn.XLOOKUP(Q24, MonthlyCashflow!R$155:FZ$155,  MonthlyCashflow!R$181:FZ$181)*$D$4</f>
        <v>0</v>
      </c>
      <c r="R50" s="576">
        <f>_xlfn.XLOOKUP(R24, MonthlyCashflow!S$155:GA$155,  MonthlyCashflow!S$181:GA$181)*$D$4</f>
        <v>0</v>
      </c>
      <c r="S50" s="576">
        <f>_xlfn.XLOOKUP(S24, MonthlyCashflow!T$155:GB$155,  MonthlyCashflow!T$181:GB$181)*$D$4</f>
        <v>0</v>
      </c>
      <c r="T50" s="576">
        <f>_xlfn.XLOOKUP(T24, MonthlyCashflow!U$155:GC$155,  MonthlyCashflow!U$181:GC$181)*$D$4</f>
        <v>0</v>
      </c>
      <c r="U50" s="576">
        <f>_xlfn.XLOOKUP(U24, MonthlyCashflow!V$155:GD$155,  MonthlyCashflow!V$181:GD$181)*$D$4</f>
        <v>0</v>
      </c>
      <c r="V50" s="576">
        <f>_xlfn.XLOOKUP(V24, MonthlyCashflow!W$155:GE$155,  MonthlyCashflow!W$181:GE$181)*$D$4</f>
        <v>0</v>
      </c>
      <c r="W50" s="576">
        <f>_xlfn.XLOOKUP(W24, MonthlyCashflow!X$155:GF$155,  MonthlyCashflow!X$181:GF$181)*$D$4</f>
        <v>0</v>
      </c>
      <c r="X50" s="576">
        <f>_xlfn.XLOOKUP(X24, MonthlyCashflow!Y$155:GG$155,  MonthlyCashflow!Y$181:GG$181)*$D$4</f>
        <v>0</v>
      </c>
      <c r="Y50" s="576">
        <f>_xlfn.XLOOKUP(Y24, MonthlyCashflow!Z$155:GH$155,  MonthlyCashflow!Z$181:GH$181)*$D$4</f>
        <v>0</v>
      </c>
      <c r="Z50" s="576">
        <f>_xlfn.XLOOKUP(Z24, MonthlyCashflow!AA$155:GI$155,  MonthlyCashflow!AA$181:GI$181)*$D$4</f>
        <v>0</v>
      </c>
      <c r="AA50" s="576">
        <f>_xlfn.XLOOKUP(AA24, MonthlyCashflow!AB$155:GJ$155,  MonthlyCashflow!AB$181:GJ$181)*$D$4</f>
        <v>0</v>
      </c>
      <c r="AB50" s="576">
        <f>_xlfn.XLOOKUP(AB24, MonthlyCashflow!AC$155:GK$155,  MonthlyCashflow!AC$181:GK$181)*$D$4</f>
        <v>0</v>
      </c>
      <c r="AC50" s="576">
        <f>_xlfn.XLOOKUP(AC24, MonthlyCashflow!AD$155:GL$155,  MonthlyCashflow!AD$181:GL$181)*$D$4</f>
        <v>0</v>
      </c>
      <c r="AD50" s="576">
        <f>_xlfn.XLOOKUP(AD24, MonthlyCashflow!AE$155:GM$155,  MonthlyCashflow!AE$181:GM$181)*$D$4</f>
        <v>0</v>
      </c>
      <c r="AE50" s="576">
        <f>_xlfn.XLOOKUP(AE24, MonthlyCashflow!AF$155:GN$155,  MonthlyCashflow!AF$181:GN$181)*$D$4</f>
        <v>0</v>
      </c>
      <c r="AF50" s="576">
        <f>_xlfn.XLOOKUP(AF24, MonthlyCashflow!AG$155:GO$155,  MonthlyCashflow!AG$181:GO$181)*$D$4</f>
        <v>0</v>
      </c>
      <c r="AG50" s="576">
        <f>_xlfn.XLOOKUP(AG24, MonthlyCashflow!AH$155:GP$155,  MonthlyCashflow!AH$181:GP$181)*$D$4</f>
        <v>0</v>
      </c>
      <c r="AH50" s="576">
        <f>_xlfn.XLOOKUP(AH24, MonthlyCashflow!AI$155:GQ$155,  MonthlyCashflow!AI$181:GQ$181)*$D$4</f>
        <v>0</v>
      </c>
      <c r="AI50" s="576">
        <f>_xlfn.XLOOKUP(AI24, MonthlyCashflow!AJ$155:GR$155,  MonthlyCashflow!AJ$181:GR$181)*$D$4</f>
        <v>0</v>
      </c>
      <c r="AJ50" s="576">
        <f>_xlfn.XLOOKUP(AJ24, MonthlyCashflow!AK$155:GS$155,  MonthlyCashflow!AK$181:GS$181)*$D$4</f>
        <v>0</v>
      </c>
      <c r="AK50" s="576">
        <f>_xlfn.XLOOKUP(AK24, MonthlyCashflow!AL$155:GT$155,  MonthlyCashflow!AL$181:GT$181)*$D$4</f>
        <v>0</v>
      </c>
      <c r="AL50" s="576">
        <f>_xlfn.XLOOKUP(AL24, MonthlyCashflow!AM$155:GU$155,  MonthlyCashflow!AM$181:GU$181)*$D$4</f>
        <v>0</v>
      </c>
      <c r="AM50" s="576">
        <f>_xlfn.XLOOKUP(AM24, MonthlyCashflow!AN$155:GV$155,  MonthlyCashflow!AN$181:GV$181)*$D$4</f>
        <v>0</v>
      </c>
      <c r="AN50" s="576">
        <f>_xlfn.XLOOKUP(AN24, MonthlyCashflow!AO$155:GW$155,  MonthlyCashflow!AO$181:GW$181)*$D$4</f>
        <v>0</v>
      </c>
      <c r="AO50" s="576">
        <f>_xlfn.XLOOKUP(AO24, MonthlyCashflow!AP$155:GX$155,  MonthlyCashflow!AP$181:GX$181)*$D$4</f>
        <v>0</v>
      </c>
      <c r="AP50" s="576">
        <f>_xlfn.XLOOKUP(AP24, MonthlyCashflow!AQ$155:GY$155,  MonthlyCashflow!AQ$181:GY$181)*$D$4</f>
        <v>0</v>
      </c>
      <c r="AQ50" s="576">
        <f>_xlfn.XLOOKUP(AQ24, MonthlyCashflow!AR$155:GZ$155,  MonthlyCashflow!AR$181:GZ$181)*$D$4</f>
        <v>0</v>
      </c>
      <c r="AR50" s="576">
        <f>_xlfn.XLOOKUP(AR24, MonthlyCashflow!AS$155:HA$155,  MonthlyCashflow!AS$181:HA$181)*$D$4</f>
        <v>0</v>
      </c>
      <c r="AS50" s="576">
        <f>_xlfn.XLOOKUP(AS24, MonthlyCashflow!AT$155:HB$155,  MonthlyCashflow!AT$181:HB$181)*$D$4</f>
        <v>0</v>
      </c>
      <c r="AT50" s="576">
        <f>_xlfn.XLOOKUP(AT24, MonthlyCashflow!AU$155:HC$155,  MonthlyCashflow!AU$181:HC$181)*$D$4</f>
        <v>0</v>
      </c>
      <c r="AU50" s="576">
        <f>_xlfn.XLOOKUP(AU24, MonthlyCashflow!AV$155:HD$155,  MonthlyCashflow!AV$181:HD$181)*$D$4</f>
        <v>0</v>
      </c>
      <c r="AV50" s="576">
        <f>_xlfn.XLOOKUP(AV24, MonthlyCashflow!AW$155:HE$155,  MonthlyCashflow!AW$181:HE$181)*$D$4</f>
        <v>0</v>
      </c>
      <c r="AW50" s="576">
        <f>_xlfn.XLOOKUP(AW24, MonthlyCashflow!AX$155:HF$155,  MonthlyCashflow!AX$181:HF$181)*$D$4</f>
        <v>0</v>
      </c>
      <c r="AX50" s="576">
        <f>_xlfn.XLOOKUP(AX24, MonthlyCashflow!AY$155:HG$155,  MonthlyCashflow!AY$181:HG$181)*$D$4</f>
        <v>0</v>
      </c>
      <c r="AY50" s="576">
        <f>_xlfn.XLOOKUP(AY24, MonthlyCashflow!AZ$155:HH$155,  MonthlyCashflow!AZ$181:HH$181)*$D$4</f>
        <v>0</v>
      </c>
      <c r="AZ50" s="576">
        <f>_xlfn.XLOOKUP(AZ24, MonthlyCashflow!BA$155:HI$155,  MonthlyCashflow!BA$181:HI$181)*$D$4</f>
        <v>0</v>
      </c>
      <c r="BA50" s="576">
        <f>_xlfn.XLOOKUP(BA24, MonthlyCashflow!BB$155:HJ$155,  MonthlyCashflow!BB$181:HJ$181)*$D$4</f>
        <v>0</v>
      </c>
      <c r="BB50" s="576">
        <f>_xlfn.XLOOKUP(BB24, MonthlyCashflow!BC$155:HK$155,  MonthlyCashflow!BC$181:HK$181)*$D$4</f>
        <v>0</v>
      </c>
      <c r="BC50" s="576">
        <f>_xlfn.XLOOKUP(BC24, MonthlyCashflow!BD$155:HL$155,  MonthlyCashflow!BD$181:HL$181)*$D$4</f>
        <v>0</v>
      </c>
      <c r="BD50" s="576">
        <f>_xlfn.XLOOKUP(BD24, MonthlyCashflow!BE$155:HM$155,  MonthlyCashflow!BE$181:HM$181)*$D$4</f>
        <v>0</v>
      </c>
      <c r="BE50" s="576">
        <f>_xlfn.XLOOKUP(BE24, MonthlyCashflow!BF$155:HN$155,  MonthlyCashflow!BF$181:HN$181)*$D$4</f>
        <v>0</v>
      </c>
      <c r="BF50" s="576">
        <f>_xlfn.XLOOKUP(BF24, MonthlyCashflow!BG$155:HO$155,  MonthlyCashflow!BG$181:HO$181)*$D$4</f>
        <v>0</v>
      </c>
      <c r="BG50" s="576">
        <f>_xlfn.XLOOKUP(BG24, MonthlyCashflow!BH$155:HP$155,  MonthlyCashflow!BH$181:HP$181)*$D$4</f>
        <v>0</v>
      </c>
      <c r="BH50" s="576">
        <f>_xlfn.XLOOKUP(BH24, MonthlyCashflow!BI$155:HQ$155,  MonthlyCashflow!BI$181:HQ$181)*$D$4</f>
        <v>0</v>
      </c>
      <c r="BI50" s="576">
        <f>_xlfn.XLOOKUP(BI24, MonthlyCashflow!BJ$155:HR$155,  MonthlyCashflow!BJ$181:HR$181)*$D$4</f>
        <v>0</v>
      </c>
      <c r="BJ50" s="576">
        <f>_xlfn.XLOOKUP(BJ24, MonthlyCashflow!BK$155:HS$155,  MonthlyCashflow!BK$181:HS$181)*$D$4</f>
        <v>0</v>
      </c>
      <c r="BK50" s="576">
        <f>_xlfn.XLOOKUP(BK24, MonthlyCashflow!BL$155:HT$155,  MonthlyCashflow!BL$181:HT$181)*$D$4</f>
        <v>0</v>
      </c>
      <c r="BL50" s="576">
        <f>_xlfn.XLOOKUP(BL24, MonthlyCashflow!BM$155:HU$155,  MonthlyCashflow!BM$181:HU$181)*$D$4</f>
        <v>0</v>
      </c>
      <c r="BM50" s="576">
        <f>_xlfn.XLOOKUP(BM24, MonthlyCashflow!BN$155:HV$155,  MonthlyCashflow!BN$181:HV$181)*$D$4</f>
        <v>0</v>
      </c>
      <c r="BN50" s="576">
        <f>_xlfn.XLOOKUP(BN24, MonthlyCashflow!BO$155:HW$155,  MonthlyCashflow!BO$181:HW$181)*$D$4</f>
        <v>0</v>
      </c>
      <c r="BO50" s="576">
        <f>_xlfn.XLOOKUP(BO24, MonthlyCashflow!BP$155:HX$155,  MonthlyCashflow!BP$181:HX$181)*$D$4</f>
        <v>0</v>
      </c>
      <c r="BP50" s="576">
        <f>_xlfn.XLOOKUP(BP24, MonthlyCashflow!BQ$155:HY$155,  MonthlyCashflow!BQ$181:HY$181)*$D$4</f>
        <v>0</v>
      </c>
      <c r="BQ50" s="576">
        <f>_xlfn.XLOOKUP(BQ24, MonthlyCashflow!BR$155:HZ$155,  MonthlyCashflow!BR$181:HZ$181)*$D$4</f>
        <v>0</v>
      </c>
      <c r="BR50" s="576">
        <f>_xlfn.XLOOKUP(BR24, MonthlyCashflow!BS$155:IA$155,  MonthlyCashflow!BS$181:IA$181)*$D$4</f>
        <v>0</v>
      </c>
      <c r="BS50" s="576">
        <f>_xlfn.XLOOKUP(BS24, MonthlyCashflow!BT$155:IB$155,  MonthlyCashflow!BT$181:IB$181)*$D$4</f>
        <v>0</v>
      </c>
      <c r="BT50" s="576">
        <f>_xlfn.XLOOKUP(BT24, MonthlyCashflow!BU$155:IC$155,  MonthlyCashflow!BU$181:IC$181)*$D$4</f>
        <v>0</v>
      </c>
      <c r="BU50" s="576">
        <f>_xlfn.XLOOKUP(BU24, MonthlyCashflow!BV$155:ID$155,  MonthlyCashflow!BV$181:ID$181)*$D$4</f>
        <v>0</v>
      </c>
      <c r="BV50" s="576">
        <f>_xlfn.XLOOKUP(BV24, MonthlyCashflow!BW$155:IE$155,  MonthlyCashflow!BW$181:IE$181)*$D$4</f>
        <v>0</v>
      </c>
      <c r="BW50" s="576">
        <f>_xlfn.XLOOKUP(BW24, MonthlyCashflow!BX$155:IF$155,  MonthlyCashflow!BX$181:IF$181)*$D$4</f>
        <v>0</v>
      </c>
      <c r="BX50" s="576">
        <f>_xlfn.XLOOKUP(BX24, MonthlyCashflow!BY$155:IG$155,  MonthlyCashflow!BY$181:IG$181)*$D$4</f>
        <v>0</v>
      </c>
      <c r="BY50" s="576">
        <f>_xlfn.XLOOKUP(BY24, MonthlyCashflow!BZ$155:IH$155,  MonthlyCashflow!BZ$181:IH$181)*$D$4</f>
        <v>0</v>
      </c>
      <c r="BZ50" s="576">
        <f>_xlfn.XLOOKUP(BZ24, MonthlyCashflow!CA$155:II$155,  MonthlyCashflow!CA$181:II$181)*$D$4</f>
        <v>0</v>
      </c>
      <c r="CA50" s="576">
        <f>_xlfn.XLOOKUP(CA24, MonthlyCashflow!CB$155:IJ$155,  MonthlyCashflow!CB$181:IJ$181)*$D$4</f>
        <v>0</v>
      </c>
      <c r="CB50" s="576">
        <f>_xlfn.XLOOKUP(CB24, MonthlyCashflow!CC$155:IK$155,  MonthlyCashflow!CC$181:IK$181)*$D$4</f>
        <v>0</v>
      </c>
      <c r="CC50" s="576">
        <f>_xlfn.XLOOKUP(CC24, MonthlyCashflow!CD$155:IL$155,  MonthlyCashflow!CD$181:IL$181)*$D$4</f>
        <v>0</v>
      </c>
      <c r="CD50" s="576">
        <f>_xlfn.XLOOKUP(CD24, MonthlyCashflow!CE$155:IM$155,  MonthlyCashflow!CE$181:IM$181)*$D$4</f>
        <v>0</v>
      </c>
      <c r="CE50" s="576">
        <f>_xlfn.XLOOKUP(CE24, MonthlyCashflow!CF$155:IN$155,  MonthlyCashflow!CF$181:IN$181)*$D$4</f>
        <v>0</v>
      </c>
      <c r="CF50" s="576">
        <f>_xlfn.XLOOKUP(CF24, MonthlyCashflow!CG$155:IO$155,  MonthlyCashflow!CG$181:IO$181)*$D$4</f>
        <v>0</v>
      </c>
      <c r="CG50" s="576">
        <f>_xlfn.XLOOKUP(CG24, MonthlyCashflow!CH$155:IP$155,  MonthlyCashflow!CH$181:IP$181)*$D$4</f>
        <v>0</v>
      </c>
      <c r="CH50" s="576">
        <f>_xlfn.XLOOKUP(CH24, MonthlyCashflow!CI$155:IQ$155,  MonthlyCashflow!CI$181:IQ$181)*$D$4</f>
        <v>0</v>
      </c>
      <c r="CI50" s="576">
        <f>_xlfn.XLOOKUP(CI24, MonthlyCashflow!CJ$155:IR$155,  MonthlyCashflow!CJ$181:IR$181)*$D$4</f>
        <v>0</v>
      </c>
      <c r="CJ50" s="576">
        <f>_xlfn.XLOOKUP(CJ24, MonthlyCashflow!CK$155:IS$155,  MonthlyCashflow!CK$181:IS$181)*$D$4</f>
        <v>0</v>
      </c>
      <c r="CK50" s="576">
        <f>_xlfn.XLOOKUP(CK24, MonthlyCashflow!CL$155:IT$155,  MonthlyCashflow!CL$181:IT$181)*$D$4</f>
        <v>0</v>
      </c>
      <c r="CL50" s="576">
        <f>_xlfn.XLOOKUP(CL24, MonthlyCashflow!CM$155:IU$155,  MonthlyCashflow!CM$181:IU$181)*$D$4</f>
        <v>0</v>
      </c>
      <c r="CM50" s="576">
        <f>_xlfn.XLOOKUP(CM24, MonthlyCashflow!CN$155:IV$155,  MonthlyCashflow!CN$181:IV$181)*$D$4</f>
        <v>0</v>
      </c>
      <c r="CN50" s="576">
        <f>_xlfn.XLOOKUP(CN24, MonthlyCashflow!CO$155:IW$155,  MonthlyCashflow!CO$181:IW$181)*$D$4</f>
        <v>0</v>
      </c>
      <c r="CO50" s="576">
        <f>_xlfn.XLOOKUP(CO24, MonthlyCashflow!CP$155:IX$155,  MonthlyCashflow!CP$181:IX$181)*$D$4</f>
        <v>0</v>
      </c>
      <c r="CP50" s="576">
        <f>_xlfn.XLOOKUP(CP24, MonthlyCashflow!CQ$155:IY$155,  MonthlyCashflow!CQ$181:IY$181)*$D$4</f>
        <v>0</v>
      </c>
      <c r="CQ50" s="576">
        <f>_xlfn.XLOOKUP(CQ24, MonthlyCashflow!CR$155:IZ$155,  MonthlyCashflow!CR$181:IZ$181)*$D$4</f>
        <v>0</v>
      </c>
      <c r="CR50" s="576">
        <f>_xlfn.XLOOKUP(CR24, MonthlyCashflow!CS$155:JA$155,  MonthlyCashflow!CS$181:JA$181)*$D$4</f>
        <v>0</v>
      </c>
      <c r="CS50" s="576">
        <f>_xlfn.XLOOKUP(CS24, MonthlyCashflow!CT$155:JB$155,  MonthlyCashflow!CT$181:JB$181)*$D$4</f>
        <v>0</v>
      </c>
      <c r="CT50" s="576">
        <f>_xlfn.XLOOKUP(CT24, MonthlyCashflow!CU$155:JC$155,  MonthlyCashflow!CU$181:JC$181)*$D$4</f>
        <v>0</v>
      </c>
      <c r="CU50" s="576">
        <f>_xlfn.XLOOKUP(CU24, MonthlyCashflow!CV$155:JD$155,  MonthlyCashflow!CV$181:JD$181)*$D$4</f>
        <v>0</v>
      </c>
      <c r="CV50" s="576">
        <f>_xlfn.XLOOKUP(CV24, MonthlyCashflow!CW$155:JE$155,  MonthlyCashflow!CW$181:JE$181)*$D$4</f>
        <v>0</v>
      </c>
      <c r="CW50" s="576">
        <f>_xlfn.XLOOKUP(CW24, MonthlyCashflow!CX$155:JF$155,  MonthlyCashflow!CX$181:JF$181)*$D$4</f>
        <v>0</v>
      </c>
      <c r="CX50" s="576">
        <f>_xlfn.XLOOKUP(CX24, MonthlyCashflow!CY$155:JG$155,  MonthlyCashflow!CY$181:JG$181)*$D$4</f>
        <v>0</v>
      </c>
      <c r="CY50" s="576">
        <f>_xlfn.XLOOKUP(CY24, MonthlyCashflow!CZ$155:JH$155,  MonthlyCashflow!CZ$181:JH$181)*$D$4</f>
        <v>0</v>
      </c>
      <c r="CZ50" s="576">
        <f>_xlfn.XLOOKUP(CZ24, MonthlyCashflow!DA$155:JI$155,  MonthlyCashflow!DA$181:JI$181)*$D$4</f>
        <v>0</v>
      </c>
    </row>
    <row r="51" spans="2:104" x14ac:dyDescent="0.3">
      <c r="B51" s="38" t="s">
        <v>241</v>
      </c>
      <c r="D51" s="50">
        <f t="shared" si="2"/>
        <v>0</v>
      </c>
      <c r="F51" s="576">
        <f>_xlfn.XLOOKUP(F24, MonthlyCashflow!G$155:FO$155,  MonthlyCashflow!G$182:FO$182)*$D$7</f>
        <v>0</v>
      </c>
      <c r="G51" s="576">
        <f>_xlfn.XLOOKUP(G24, MonthlyCashflow!H$155:FP$155,  MonthlyCashflow!H$182:FP$182)*$D$7</f>
        <v>0</v>
      </c>
      <c r="H51" s="576">
        <f>_xlfn.XLOOKUP(H24, MonthlyCashflow!I$155:FQ$155,  MonthlyCashflow!I$182:FQ$182)*$D$7</f>
        <v>0</v>
      </c>
      <c r="I51" s="576">
        <f>_xlfn.XLOOKUP(I24, MonthlyCashflow!J$155:FR$155,  MonthlyCashflow!J$182:FR$182)*$D$7</f>
        <v>0</v>
      </c>
      <c r="J51" s="576">
        <f>_xlfn.XLOOKUP(J24, MonthlyCashflow!K$155:FS$155,  MonthlyCashflow!K$182:FS$182)*$D$7</f>
        <v>0</v>
      </c>
      <c r="K51" s="576">
        <f>_xlfn.XLOOKUP(K24, MonthlyCashflow!L$155:FT$155,  MonthlyCashflow!L$182:FT$182)*$D$7</f>
        <v>0</v>
      </c>
      <c r="L51" s="576">
        <f>_xlfn.XLOOKUP(L24, MonthlyCashflow!M$155:FU$155,  MonthlyCashflow!M$182:FU$182)*$D$7</f>
        <v>0</v>
      </c>
      <c r="M51" s="576">
        <f>_xlfn.XLOOKUP(M24, MonthlyCashflow!N$155:FV$155,  MonthlyCashflow!N$182:FV$182)*$D$7</f>
        <v>0</v>
      </c>
      <c r="N51" s="576">
        <f>_xlfn.XLOOKUP(N24, MonthlyCashflow!O$155:FW$155,  MonthlyCashflow!O$182:FW$182)*$D$7</f>
        <v>0</v>
      </c>
      <c r="O51" s="576">
        <f>_xlfn.XLOOKUP(O24, MonthlyCashflow!P$155:FX$155,  MonthlyCashflow!P$182:FX$182)*$D$7</f>
        <v>0</v>
      </c>
      <c r="P51" s="576">
        <f>_xlfn.XLOOKUP(P24, MonthlyCashflow!Q$155:FY$155,  MonthlyCashflow!Q$182:FY$182)*$D$7</f>
        <v>0</v>
      </c>
      <c r="Q51" s="576">
        <f>_xlfn.XLOOKUP(Q24, MonthlyCashflow!R$155:FZ$155,  MonthlyCashflow!R$182:FZ$182)*$D$7</f>
        <v>0</v>
      </c>
      <c r="R51" s="576">
        <f>_xlfn.XLOOKUP(R24, MonthlyCashflow!S$155:GA$155,  MonthlyCashflow!S$182:GA$182)*$D$7</f>
        <v>0</v>
      </c>
      <c r="S51" s="576">
        <f>_xlfn.XLOOKUP(S24, MonthlyCashflow!T$155:GB$155,  MonthlyCashflow!T$182:GB$182)*$D$7</f>
        <v>0</v>
      </c>
      <c r="T51" s="576">
        <f>_xlfn.XLOOKUP(T24, MonthlyCashflow!U$155:GC$155,  MonthlyCashflow!U$182:GC$182)*$D$7</f>
        <v>0</v>
      </c>
      <c r="U51" s="576">
        <f>_xlfn.XLOOKUP(U24, MonthlyCashflow!V$155:GD$155,  MonthlyCashflow!V$182:GD$182)*$D$7</f>
        <v>0</v>
      </c>
      <c r="V51" s="576">
        <f>_xlfn.XLOOKUP(V24, MonthlyCashflow!W$155:GE$155,  MonthlyCashflow!W$182:GE$182)*$D$7</f>
        <v>0</v>
      </c>
      <c r="W51" s="576">
        <f>_xlfn.XLOOKUP(W24, MonthlyCashflow!X$155:GF$155,  MonthlyCashflow!X$182:GF$182)*$D$7</f>
        <v>0</v>
      </c>
      <c r="X51" s="576">
        <f>_xlfn.XLOOKUP(X24, MonthlyCashflow!Y$155:GG$155,  MonthlyCashflow!Y$182:GG$182)*$D$7</f>
        <v>0</v>
      </c>
      <c r="Y51" s="576">
        <f>_xlfn.XLOOKUP(Y24, MonthlyCashflow!Z$155:GH$155,  MonthlyCashflow!Z$182:GH$182)*$D$7</f>
        <v>0</v>
      </c>
      <c r="Z51" s="576">
        <f>_xlfn.XLOOKUP(Z24, MonthlyCashflow!AA$155:GI$155,  MonthlyCashflow!AA$182:GI$182)*$D$7</f>
        <v>0</v>
      </c>
      <c r="AA51" s="576">
        <f>_xlfn.XLOOKUP(AA24, MonthlyCashflow!AB$155:GJ$155,  MonthlyCashflow!AB$182:GJ$182)*$D$7</f>
        <v>0</v>
      </c>
      <c r="AB51" s="576">
        <f>_xlfn.XLOOKUP(AB24, MonthlyCashflow!AC$155:GK$155,  MonthlyCashflow!AC$182:GK$182)*$D$7</f>
        <v>0</v>
      </c>
      <c r="AC51" s="576">
        <f>_xlfn.XLOOKUP(AC24, MonthlyCashflow!AD$155:GL$155,  MonthlyCashflow!AD$182:GL$182)*$D$7</f>
        <v>0</v>
      </c>
      <c r="AD51" s="576">
        <f>_xlfn.XLOOKUP(AD24, MonthlyCashflow!AE$155:GM$155,  MonthlyCashflow!AE$182:GM$182)*$D$7</f>
        <v>0</v>
      </c>
      <c r="AE51" s="576">
        <f>_xlfn.XLOOKUP(AE24, MonthlyCashflow!AF$155:GN$155,  MonthlyCashflow!AF$182:GN$182)*$D$7</f>
        <v>0</v>
      </c>
      <c r="AF51" s="576">
        <f>_xlfn.XLOOKUP(AF24, MonthlyCashflow!AG$155:GO$155,  MonthlyCashflow!AG$182:GO$182)*$D$7</f>
        <v>0</v>
      </c>
      <c r="AG51" s="576">
        <f>_xlfn.XLOOKUP(AG24, MonthlyCashflow!AH$155:GP$155,  MonthlyCashflow!AH$182:GP$182)*$D$7</f>
        <v>0</v>
      </c>
      <c r="AH51" s="576">
        <f>_xlfn.XLOOKUP(AH24, MonthlyCashflow!AI$155:GQ$155,  MonthlyCashflow!AI$182:GQ$182)*$D$7</f>
        <v>0</v>
      </c>
      <c r="AI51" s="576">
        <f>_xlfn.XLOOKUP(AI24, MonthlyCashflow!AJ$155:GR$155,  MonthlyCashflow!AJ$182:GR$182)*$D$7</f>
        <v>0</v>
      </c>
      <c r="AJ51" s="576">
        <f>_xlfn.XLOOKUP(AJ24, MonthlyCashflow!AK$155:GS$155,  MonthlyCashflow!AK$182:GS$182)*$D$7</f>
        <v>0</v>
      </c>
      <c r="AK51" s="576">
        <f>_xlfn.XLOOKUP(AK24, MonthlyCashflow!AL$155:GT$155,  MonthlyCashflow!AL$182:GT$182)*$D$7</f>
        <v>0</v>
      </c>
      <c r="AL51" s="576">
        <f>_xlfn.XLOOKUP(AL24, MonthlyCashflow!AM$155:GU$155,  MonthlyCashflow!AM$182:GU$182)*$D$7</f>
        <v>0</v>
      </c>
      <c r="AM51" s="576">
        <f>_xlfn.XLOOKUP(AM24, MonthlyCashflow!AN$155:GV$155,  MonthlyCashflow!AN$182:GV$182)*$D$7</f>
        <v>0</v>
      </c>
      <c r="AN51" s="576">
        <f>_xlfn.XLOOKUP(AN24, MonthlyCashflow!AO$155:GW$155,  MonthlyCashflow!AO$182:GW$182)*$D$7</f>
        <v>0</v>
      </c>
      <c r="AO51" s="576">
        <f>_xlfn.XLOOKUP(AO24, MonthlyCashflow!AP$155:GX$155,  MonthlyCashflow!AP$182:GX$182)*$D$7</f>
        <v>0</v>
      </c>
      <c r="AP51" s="576">
        <f>_xlfn.XLOOKUP(AP24, MonthlyCashflow!AQ$155:GY$155,  MonthlyCashflow!AQ$182:GY$182)*$D$7</f>
        <v>0</v>
      </c>
      <c r="AQ51" s="576">
        <f>_xlfn.XLOOKUP(AQ24, MonthlyCashflow!AR$155:GZ$155,  MonthlyCashflow!AR$182:GZ$182)*$D$7</f>
        <v>0</v>
      </c>
      <c r="AR51" s="576">
        <f>_xlfn.XLOOKUP(AR24, MonthlyCashflow!AS$155:HA$155,  MonthlyCashflow!AS$182:HA$182)*$D$7</f>
        <v>0</v>
      </c>
      <c r="AS51" s="576">
        <f>_xlfn.XLOOKUP(AS24, MonthlyCashflow!AT$155:HB$155,  MonthlyCashflow!AT$182:HB$182)*$D$7</f>
        <v>0</v>
      </c>
      <c r="AT51" s="576">
        <f>_xlfn.XLOOKUP(AT24, MonthlyCashflow!AU$155:HC$155,  MonthlyCashflow!AU$182:HC$182)*$D$7</f>
        <v>0</v>
      </c>
      <c r="AU51" s="576">
        <f>_xlfn.XLOOKUP(AU24, MonthlyCashflow!AV$155:HD$155,  MonthlyCashflow!AV$182:HD$182)*$D$7</f>
        <v>0</v>
      </c>
      <c r="AV51" s="576">
        <f>_xlfn.XLOOKUP(AV24, MonthlyCashflow!AW$155:HE$155,  MonthlyCashflow!AW$182:HE$182)*$D$7</f>
        <v>0</v>
      </c>
      <c r="AW51" s="576">
        <f>_xlfn.XLOOKUP(AW24, MonthlyCashflow!AX$155:HF$155,  MonthlyCashflow!AX$182:HF$182)*$D$7</f>
        <v>0</v>
      </c>
      <c r="AX51" s="576">
        <f>_xlfn.XLOOKUP(AX24, MonthlyCashflow!AY$155:HG$155,  MonthlyCashflow!AY$182:HG$182)*$D$7</f>
        <v>0</v>
      </c>
      <c r="AY51" s="576">
        <f>_xlfn.XLOOKUP(AY24, MonthlyCashflow!AZ$155:HH$155,  MonthlyCashflow!AZ$182:HH$182)*$D$7</f>
        <v>0</v>
      </c>
      <c r="AZ51" s="576">
        <f>_xlfn.XLOOKUP(AZ24, MonthlyCashflow!BA$155:HI$155,  MonthlyCashflow!BA$182:HI$182)*$D$7</f>
        <v>0</v>
      </c>
      <c r="BA51" s="576">
        <f>_xlfn.XLOOKUP(BA24, MonthlyCashflow!BB$155:HJ$155,  MonthlyCashflow!BB$182:HJ$182)*$D$7</f>
        <v>0</v>
      </c>
      <c r="BB51" s="576">
        <f>_xlfn.XLOOKUP(BB24, MonthlyCashflow!BC$155:HK$155,  MonthlyCashflow!BC$182:HK$182)*$D$7</f>
        <v>0</v>
      </c>
      <c r="BC51" s="576">
        <f>_xlfn.XLOOKUP(BC24, MonthlyCashflow!BD$155:HL$155,  MonthlyCashflow!BD$182:HL$182)*$D$7</f>
        <v>0</v>
      </c>
      <c r="BD51" s="576">
        <f>_xlfn.XLOOKUP(BD24, MonthlyCashflow!BE$155:HM$155,  MonthlyCashflow!BE$182:HM$182)*$D$7</f>
        <v>0</v>
      </c>
      <c r="BE51" s="576">
        <f>_xlfn.XLOOKUP(BE24, MonthlyCashflow!BF$155:HN$155,  MonthlyCashflow!BF$182:HN$182)*$D$7</f>
        <v>0</v>
      </c>
      <c r="BF51" s="576">
        <f>_xlfn.XLOOKUP(BF24, MonthlyCashflow!BG$155:HO$155,  MonthlyCashflow!BG$182:HO$182)*$D$7</f>
        <v>0</v>
      </c>
      <c r="BG51" s="576">
        <f>_xlfn.XLOOKUP(BG24, MonthlyCashflow!BH$155:HP$155,  MonthlyCashflow!BH$182:HP$182)*$D$7</f>
        <v>0</v>
      </c>
      <c r="BH51" s="576">
        <f>_xlfn.XLOOKUP(BH24, MonthlyCashflow!BI$155:HQ$155,  MonthlyCashflow!BI$182:HQ$182)*$D$7</f>
        <v>0</v>
      </c>
      <c r="BI51" s="576">
        <f>_xlfn.XLOOKUP(BI24, MonthlyCashflow!BJ$155:HR$155,  MonthlyCashflow!BJ$182:HR$182)*$D$7</f>
        <v>0</v>
      </c>
      <c r="BJ51" s="576">
        <f>_xlfn.XLOOKUP(BJ24, MonthlyCashflow!BK$155:HS$155,  MonthlyCashflow!BK$182:HS$182)*$D$7</f>
        <v>0</v>
      </c>
      <c r="BK51" s="576">
        <f>_xlfn.XLOOKUP(BK24, MonthlyCashflow!BL$155:HT$155,  MonthlyCashflow!BL$182:HT$182)*$D$7</f>
        <v>0</v>
      </c>
      <c r="BL51" s="576">
        <f>_xlfn.XLOOKUP(BL24, MonthlyCashflow!BM$155:HU$155,  MonthlyCashflow!BM$182:HU$182)*$D$7</f>
        <v>0</v>
      </c>
      <c r="BM51" s="576">
        <f>_xlfn.XLOOKUP(BM24, MonthlyCashflow!BN$155:HV$155,  MonthlyCashflow!BN$182:HV$182)*$D$7</f>
        <v>0</v>
      </c>
      <c r="BN51" s="576">
        <f>_xlfn.XLOOKUP(BN24, MonthlyCashflow!BO$155:HW$155,  MonthlyCashflow!BO$182:HW$182)*$D$7</f>
        <v>0</v>
      </c>
      <c r="BO51" s="576">
        <f>_xlfn.XLOOKUP(BO24, MonthlyCashflow!BP$155:HX$155,  MonthlyCashflow!BP$182:HX$182)*$D$7</f>
        <v>0</v>
      </c>
      <c r="BP51" s="576">
        <f>_xlfn.XLOOKUP(BP24, MonthlyCashflow!BQ$155:HY$155,  MonthlyCashflow!BQ$182:HY$182)*$D$7</f>
        <v>0</v>
      </c>
      <c r="BQ51" s="576">
        <f>_xlfn.XLOOKUP(BQ24, MonthlyCashflow!BR$155:HZ$155,  MonthlyCashflow!BR$182:HZ$182)*$D$7</f>
        <v>0</v>
      </c>
      <c r="BR51" s="576">
        <f>_xlfn.XLOOKUP(BR24, MonthlyCashflow!BS$155:IA$155,  MonthlyCashflow!BS$182:IA$182)*$D$7</f>
        <v>0</v>
      </c>
      <c r="BS51" s="576">
        <f>_xlfn.XLOOKUP(BS24, MonthlyCashflow!BT$155:IB$155,  MonthlyCashflow!BT$182:IB$182)*$D$7</f>
        <v>0</v>
      </c>
      <c r="BT51" s="576">
        <f>_xlfn.XLOOKUP(BT24, MonthlyCashflow!BU$155:IC$155,  MonthlyCashflow!BU$182:IC$182)*$D$7</f>
        <v>0</v>
      </c>
      <c r="BU51" s="576">
        <f>_xlfn.XLOOKUP(BU24, MonthlyCashflow!BV$155:ID$155,  MonthlyCashflow!BV$182:ID$182)*$D$7</f>
        <v>0</v>
      </c>
      <c r="BV51" s="576">
        <f>_xlfn.XLOOKUP(BV24, MonthlyCashflow!BW$155:IE$155,  MonthlyCashflow!BW$182:IE$182)*$D$7</f>
        <v>0</v>
      </c>
      <c r="BW51" s="576">
        <f>_xlfn.XLOOKUP(BW24, MonthlyCashflow!BX$155:IF$155,  MonthlyCashflow!BX$182:IF$182)*$D$7</f>
        <v>0</v>
      </c>
      <c r="BX51" s="576">
        <f>_xlfn.XLOOKUP(BX24, MonthlyCashflow!BY$155:IG$155,  MonthlyCashflow!BY$182:IG$182)*$D$7</f>
        <v>0</v>
      </c>
      <c r="BY51" s="576">
        <f>_xlfn.XLOOKUP(BY24, MonthlyCashflow!BZ$155:IH$155,  MonthlyCashflow!BZ$182:IH$182)*$D$7</f>
        <v>0</v>
      </c>
      <c r="BZ51" s="576">
        <f>_xlfn.XLOOKUP(BZ24, MonthlyCashflow!CA$155:II$155,  MonthlyCashflow!CA$182:II$182)*$D$7</f>
        <v>0</v>
      </c>
      <c r="CA51" s="576">
        <f>_xlfn.XLOOKUP(CA24, MonthlyCashflow!CB$155:IJ$155,  MonthlyCashflow!CB$182:IJ$182)*$D$7</f>
        <v>0</v>
      </c>
      <c r="CB51" s="576">
        <f>_xlfn.XLOOKUP(CB24, MonthlyCashflow!CC$155:IK$155,  MonthlyCashflow!CC$182:IK$182)*$D$7</f>
        <v>0</v>
      </c>
      <c r="CC51" s="576">
        <f>_xlfn.XLOOKUP(CC24, MonthlyCashflow!CD$155:IL$155,  MonthlyCashflow!CD$182:IL$182)*$D$7</f>
        <v>0</v>
      </c>
      <c r="CD51" s="576">
        <f>_xlfn.XLOOKUP(CD24, MonthlyCashflow!CE$155:IM$155,  MonthlyCashflow!CE$182:IM$182)*$D$7</f>
        <v>0</v>
      </c>
      <c r="CE51" s="576">
        <f>_xlfn.XLOOKUP(CE24, MonthlyCashflow!CF$155:IN$155,  MonthlyCashflow!CF$182:IN$182)*$D$7</f>
        <v>0</v>
      </c>
      <c r="CF51" s="576">
        <f>_xlfn.XLOOKUP(CF24, MonthlyCashflow!CG$155:IO$155,  MonthlyCashflow!CG$182:IO$182)*$D$7</f>
        <v>0</v>
      </c>
      <c r="CG51" s="576">
        <f>_xlfn.XLOOKUP(CG24, MonthlyCashflow!CH$155:IP$155,  MonthlyCashflow!CH$182:IP$182)*$D$7</f>
        <v>0</v>
      </c>
      <c r="CH51" s="576">
        <f>_xlfn.XLOOKUP(CH24, MonthlyCashflow!CI$155:IQ$155,  MonthlyCashflow!CI$182:IQ$182)*$D$7</f>
        <v>0</v>
      </c>
      <c r="CI51" s="576">
        <f>_xlfn.XLOOKUP(CI24, MonthlyCashflow!CJ$155:IR$155,  MonthlyCashflow!CJ$182:IR$182)*$D$7</f>
        <v>0</v>
      </c>
      <c r="CJ51" s="576">
        <f>_xlfn.XLOOKUP(CJ24, MonthlyCashflow!CK$155:IS$155,  MonthlyCashflow!CK$182:IS$182)*$D$7</f>
        <v>0</v>
      </c>
      <c r="CK51" s="576">
        <f>_xlfn.XLOOKUP(CK24, MonthlyCashflow!CL$155:IT$155,  MonthlyCashflow!CL$182:IT$182)*$D$7</f>
        <v>0</v>
      </c>
      <c r="CL51" s="576">
        <f>_xlfn.XLOOKUP(CL24, MonthlyCashflow!CM$155:IU$155,  MonthlyCashflow!CM$182:IU$182)*$D$7</f>
        <v>0</v>
      </c>
      <c r="CM51" s="576">
        <f>_xlfn.XLOOKUP(CM24, MonthlyCashflow!CN$155:IV$155,  MonthlyCashflow!CN$182:IV$182)*$D$7</f>
        <v>0</v>
      </c>
      <c r="CN51" s="576">
        <f>_xlfn.XLOOKUP(CN24, MonthlyCashflow!CO$155:IW$155,  MonthlyCashflow!CO$182:IW$182)*$D$7</f>
        <v>0</v>
      </c>
      <c r="CO51" s="576">
        <f>_xlfn.XLOOKUP(CO24, MonthlyCashflow!CP$155:IX$155,  MonthlyCashflow!CP$182:IX$182)*$D$7</f>
        <v>0</v>
      </c>
      <c r="CP51" s="576">
        <f>_xlfn.XLOOKUP(CP24, MonthlyCashflow!CQ$155:IY$155,  MonthlyCashflow!CQ$182:IY$182)*$D$7</f>
        <v>0</v>
      </c>
      <c r="CQ51" s="576">
        <f>_xlfn.XLOOKUP(CQ24, MonthlyCashflow!CR$155:IZ$155,  MonthlyCashflow!CR$182:IZ$182)*$D$7</f>
        <v>0</v>
      </c>
      <c r="CR51" s="576">
        <f>_xlfn.XLOOKUP(CR24, MonthlyCashflow!CS$155:JA$155,  MonthlyCashflow!CS$182:JA$182)*$D$7</f>
        <v>0</v>
      </c>
      <c r="CS51" s="576">
        <f>_xlfn.XLOOKUP(CS24, MonthlyCashflow!CT$155:JB$155,  MonthlyCashflow!CT$182:JB$182)*$D$7</f>
        <v>0</v>
      </c>
      <c r="CT51" s="576">
        <f>_xlfn.XLOOKUP(CT24, MonthlyCashflow!CU$155:JC$155,  MonthlyCashflow!CU$182:JC$182)*$D$7</f>
        <v>0</v>
      </c>
      <c r="CU51" s="576">
        <f>_xlfn.XLOOKUP(CU24, MonthlyCashflow!CV$155:JD$155,  MonthlyCashflow!CV$182:JD$182)*$D$7</f>
        <v>0</v>
      </c>
      <c r="CV51" s="576">
        <f>_xlfn.XLOOKUP(CV24, MonthlyCashflow!CW$155:JE$155,  MonthlyCashflow!CW$182:JE$182)*$D$7</f>
        <v>0</v>
      </c>
      <c r="CW51" s="576">
        <f>_xlfn.XLOOKUP(CW24, MonthlyCashflow!CX$155:JF$155,  MonthlyCashflow!CX$182:JF$182)*$D$7</f>
        <v>0</v>
      </c>
      <c r="CX51" s="576">
        <f>_xlfn.XLOOKUP(CX24, MonthlyCashflow!CY$155:JG$155,  MonthlyCashflow!CY$182:JG$182)*$D$7</f>
        <v>0</v>
      </c>
      <c r="CY51" s="576">
        <f>_xlfn.XLOOKUP(CY24, MonthlyCashflow!CZ$155:JH$155,  MonthlyCashflow!CZ$182:JH$182)*$D$7</f>
        <v>0</v>
      </c>
      <c r="CZ51" s="576">
        <f>_xlfn.XLOOKUP(CZ24, MonthlyCashflow!DA$155:JI$155,  MonthlyCashflow!DA$182:JI$182)*$D$7</f>
        <v>0</v>
      </c>
    </row>
    <row r="52" spans="2:104" x14ac:dyDescent="0.3">
      <c r="B52" s="38" t="s">
        <v>466</v>
      </c>
      <c r="D52" s="50">
        <f t="shared" si="2"/>
        <v>0</v>
      </c>
      <c r="F52" s="576">
        <f>_xlfn.XLOOKUP(F24, MonthlyCashflow!G$155:FO$155,  MonthlyCashflow!G$183:FO$183)*$D$14</f>
        <v>0</v>
      </c>
      <c r="G52" s="576">
        <f>_xlfn.XLOOKUP(G24, MonthlyCashflow!H$155:FP$155,  MonthlyCashflow!H$183:FP$183)*$D$14</f>
        <v>0</v>
      </c>
      <c r="H52" s="576">
        <f>_xlfn.XLOOKUP(H24, MonthlyCashflow!I$155:FQ$155,  MonthlyCashflow!I$183:FQ$183)*$D$14</f>
        <v>0</v>
      </c>
      <c r="I52" s="576">
        <f>_xlfn.XLOOKUP(I24, MonthlyCashflow!J$155:FR$155,  MonthlyCashflow!J$183:FR$183)*$D$14</f>
        <v>0</v>
      </c>
      <c r="J52" s="576">
        <f>_xlfn.XLOOKUP(J24, MonthlyCashflow!K$155:FS$155,  MonthlyCashflow!K$183:FS$183)*$D$14</f>
        <v>0</v>
      </c>
      <c r="K52" s="576">
        <f>_xlfn.XLOOKUP(K24, MonthlyCashflow!L$155:FT$155,  MonthlyCashflow!L$183:FT$183)*$D$14</f>
        <v>0</v>
      </c>
      <c r="L52" s="576">
        <f>_xlfn.XLOOKUP(L24, MonthlyCashflow!M$155:FU$155,  MonthlyCashflow!M$183:FU$183)*$D$14</f>
        <v>0</v>
      </c>
      <c r="M52" s="576">
        <f>_xlfn.XLOOKUP(M24, MonthlyCashflow!N$155:FV$155,  MonthlyCashflow!N$183:FV$183)*$D$14</f>
        <v>0</v>
      </c>
      <c r="N52" s="576">
        <f>_xlfn.XLOOKUP(N24, MonthlyCashflow!O$155:FW$155,  MonthlyCashflow!O$183:FW$183)*$D$14</f>
        <v>0</v>
      </c>
      <c r="O52" s="576">
        <f>_xlfn.XLOOKUP(O24, MonthlyCashflow!P$155:FX$155,  MonthlyCashflow!P$183:FX$183)*$D$14</f>
        <v>0</v>
      </c>
      <c r="P52" s="576">
        <f>_xlfn.XLOOKUP(P24, MonthlyCashflow!Q$155:FY$155,  MonthlyCashflow!Q$183:FY$183)*$D$14</f>
        <v>0</v>
      </c>
      <c r="Q52" s="576">
        <f>_xlfn.XLOOKUP(Q24, MonthlyCashflow!R$155:FZ$155,  MonthlyCashflow!R$183:FZ$183)*$D$14</f>
        <v>0</v>
      </c>
      <c r="R52" s="576">
        <f>_xlfn.XLOOKUP(R24, MonthlyCashflow!S$155:GA$155,  MonthlyCashflow!S$183:GA$183)*$D$14</f>
        <v>0</v>
      </c>
      <c r="S52" s="576">
        <f>_xlfn.XLOOKUP(S24, MonthlyCashflow!T$155:GB$155,  MonthlyCashflow!T$183:GB$183)*$D$14</f>
        <v>0</v>
      </c>
      <c r="T52" s="576">
        <f>_xlfn.XLOOKUP(T24, MonthlyCashflow!U$155:GC$155,  MonthlyCashflow!U$183:GC$183)*$D$14</f>
        <v>0</v>
      </c>
      <c r="U52" s="576">
        <f>_xlfn.XLOOKUP(U24, MonthlyCashflow!V$155:GD$155,  MonthlyCashflow!V$183:GD$183)*$D$14</f>
        <v>0</v>
      </c>
      <c r="V52" s="576">
        <f>_xlfn.XLOOKUP(V24, MonthlyCashflow!W$155:GE$155,  MonthlyCashflow!W$183:GE$183)*$D$14</f>
        <v>0</v>
      </c>
      <c r="W52" s="576">
        <f>_xlfn.XLOOKUP(W24, MonthlyCashflow!X$155:GF$155,  MonthlyCashflow!X$183:GF$183)*$D$14</f>
        <v>0</v>
      </c>
      <c r="X52" s="576">
        <f>_xlfn.XLOOKUP(X24, MonthlyCashflow!Y$155:GG$155,  MonthlyCashflow!Y$183:GG$183)*$D$14</f>
        <v>0</v>
      </c>
      <c r="Y52" s="576">
        <f>_xlfn.XLOOKUP(Y24, MonthlyCashflow!Z$155:GH$155,  MonthlyCashflow!Z$183:GH$183)*$D$14</f>
        <v>0</v>
      </c>
      <c r="Z52" s="576">
        <f>_xlfn.XLOOKUP(Z24, MonthlyCashflow!AA$155:GI$155,  MonthlyCashflow!AA$183:GI$183)*$D$14</f>
        <v>0</v>
      </c>
      <c r="AA52" s="576">
        <f>_xlfn.XLOOKUP(AA24, MonthlyCashflow!AB$155:GJ$155,  MonthlyCashflow!AB$183:GJ$183)*$D$14</f>
        <v>0</v>
      </c>
      <c r="AB52" s="576">
        <f>_xlfn.XLOOKUP(AB24, MonthlyCashflow!AC$155:GK$155,  MonthlyCashflow!AC$183:GK$183)*$D$14</f>
        <v>0</v>
      </c>
      <c r="AC52" s="576">
        <f>_xlfn.XLOOKUP(AC24, MonthlyCashflow!AD$155:GL$155,  MonthlyCashflow!AD$183:GL$183)*$D$14</f>
        <v>0</v>
      </c>
      <c r="AD52" s="576">
        <f>_xlfn.XLOOKUP(AD24, MonthlyCashflow!AE$155:GM$155,  MonthlyCashflow!AE$183:GM$183)*$D$14</f>
        <v>0</v>
      </c>
      <c r="AE52" s="576">
        <f>_xlfn.XLOOKUP(AE24, MonthlyCashflow!AF$155:GN$155,  MonthlyCashflow!AF$183:GN$183)*$D$14</f>
        <v>0</v>
      </c>
      <c r="AF52" s="576">
        <f>_xlfn.XLOOKUP(AF24, MonthlyCashflow!AG$155:GO$155,  MonthlyCashflow!AG$183:GO$183)*$D$14</f>
        <v>0</v>
      </c>
      <c r="AG52" s="576">
        <f>_xlfn.XLOOKUP(AG24, MonthlyCashflow!AH$155:GP$155,  MonthlyCashflow!AH$183:GP$183)*$D$14</f>
        <v>0</v>
      </c>
      <c r="AH52" s="576">
        <f>_xlfn.XLOOKUP(AH24, MonthlyCashflow!AI$155:GQ$155,  MonthlyCashflow!AI$183:GQ$183)*$D$14</f>
        <v>0</v>
      </c>
      <c r="AI52" s="576">
        <f>_xlfn.XLOOKUP(AI24, MonthlyCashflow!AJ$155:GR$155,  MonthlyCashflow!AJ$183:GR$183)*$D$14</f>
        <v>0</v>
      </c>
      <c r="AJ52" s="576">
        <f>_xlfn.XLOOKUP(AJ24, MonthlyCashflow!AK$155:GS$155,  MonthlyCashflow!AK$183:GS$183)*$D$14</f>
        <v>0</v>
      </c>
      <c r="AK52" s="576">
        <f>_xlfn.XLOOKUP(AK24, MonthlyCashflow!AL$155:GT$155,  MonthlyCashflow!AL$183:GT$183)*$D$14</f>
        <v>0</v>
      </c>
      <c r="AL52" s="576">
        <f>_xlfn.XLOOKUP(AL24, MonthlyCashflow!AM$155:GU$155,  MonthlyCashflow!AM$183:GU$183)*$D$14</f>
        <v>0</v>
      </c>
      <c r="AM52" s="576">
        <f>_xlfn.XLOOKUP(AM24, MonthlyCashflow!AN$155:GV$155,  MonthlyCashflow!AN$183:GV$183)*$D$14</f>
        <v>0</v>
      </c>
      <c r="AN52" s="576">
        <f>_xlfn.XLOOKUP(AN24, MonthlyCashflow!AO$155:GW$155,  MonthlyCashflow!AO$183:GW$183)*$D$14</f>
        <v>0</v>
      </c>
      <c r="AO52" s="576">
        <f>_xlfn.XLOOKUP(AO24, MonthlyCashflow!AP$155:GX$155,  MonthlyCashflow!AP$183:GX$183)*$D$14</f>
        <v>0</v>
      </c>
      <c r="AP52" s="576">
        <f>_xlfn.XLOOKUP(AP24, MonthlyCashflow!AQ$155:GY$155,  MonthlyCashflow!AQ$183:GY$183)*$D$14</f>
        <v>0</v>
      </c>
      <c r="AQ52" s="576">
        <f>_xlfn.XLOOKUP(AQ24, MonthlyCashflow!AR$155:GZ$155,  MonthlyCashflow!AR$183:GZ$183)*$D$14</f>
        <v>0</v>
      </c>
      <c r="AR52" s="576">
        <f>_xlfn.XLOOKUP(AR24, MonthlyCashflow!AS$155:HA$155,  MonthlyCashflow!AS$183:HA$183)*$D$14</f>
        <v>0</v>
      </c>
      <c r="AS52" s="576">
        <f>_xlfn.XLOOKUP(AS24, MonthlyCashflow!AT$155:HB$155,  MonthlyCashflow!AT$183:HB$183)*$D$14</f>
        <v>0</v>
      </c>
      <c r="AT52" s="576">
        <f>_xlfn.XLOOKUP(AT24, MonthlyCashflow!AU$155:HC$155,  MonthlyCashflow!AU$183:HC$183)*$D$14</f>
        <v>0</v>
      </c>
      <c r="AU52" s="576">
        <f>_xlfn.XLOOKUP(AU24, MonthlyCashflow!AV$155:HD$155,  MonthlyCashflow!AV$183:HD$183)*$D$14</f>
        <v>0</v>
      </c>
      <c r="AV52" s="576">
        <f>_xlfn.XLOOKUP(AV24, MonthlyCashflow!AW$155:HE$155,  MonthlyCashflow!AW$183:HE$183)*$D$14</f>
        <v>0</v>
      </c>
      <c r="AW52" s="576">
        <f>_xlfn.XLOOKUP(AW24, MonthlyCashflow!AX$155:HF$155,  MonthlyCashflow!AX$183:HF$183)*$D$14</f>
        <v>0</v>
      </c>
      <c r="AX52" s="576">
        <f>_xlfn.XLOOKUP(AX24, MonthlyCashflow!AY$155:HG$155,  MonthlyCashflow!AY$183:HG$183)*$D$14</f>
        <v>0</v>
      </c>
      <c r="AY52" s="576">
        <f>_xlfn.XLOOKUP(AY24, MonthlyCashflow!AZ$155:HH$155,  MonthlyCashflow!AZ$183:HH$183)*$D$14</f>
        <v>0</v>
      </c>
      <c r="AZ52" s="576">
        <f>_xlfn.XLOOKUP(AZ24, MonthlyCashflow!BA$155:HI$155,  MonthlyCashflow!BA$183:HI$183)*$D$14</f>
        <v>0</v>
      </c>
      <c r="BA52" s="576">
        <f>_xlfn.XLOOKUP(BA24, MonthlyCashflow!BB$155:HJ$155,  MonthlyCashflow!BB$183:HJ$183)*$D$14</f>
        <v>0</v>
      </c>
      <c r="BB52" s="576">
        <f>_xlfn.XLOOKUP(BB24, MonthlyCashflow!BC$155:HK$155,  MonthlyCashflow!BC$183:HK$183)*$D$14</f>
        <v>0</v>
      </c>
      <c r="BC52" s="576">
        <f>_xlfn.XLOOKUP(BC24, MonthlyCashflow!BD$155:HL$155,  MonthlyCashflow!BD$183:HL$183)*$D$14</f>
        <v>0</v>
      </c>
      <c r="BD52" s="576">
        <f>_xlfn.XLOOKUP(BD24, MonthlyCashflow!BE$155:HM$155,  MonthlyCashflow!BE$183:HM$183)*$D$14</f>
        <v>0</v>
      </c>
      <c r="BE52" s="576">
        <f>_xlfn.XLOOKUP(BE24, MonthlyCashflow!BF$155:HN$155,  MonthlyCashflow!BF$183:HN$183)*$D$14</f>
        <v>0</v>
      </c>
      <c r="BF52" s="576">
        <f>_xlfn.XLOOKUP(BF24, MonthlyCashflow!BG$155:HO$155,  MonthlyCashflow!BG$183:HO$183)*$D$14</f>
        <v>0</v>
      </c>
      <c r="BG52" s="576">
        <f>_xlfn.XLOOKUP(BG24, MonthlyCashflow!BH$155:HP$155,  MonthlyCashflow!BH$183:HP$183)*$D$14</f>
        <v>0</v>
      </c>
      <c r="BH52" s="576">
        <f>_xlfn.XLOOKUP(BH24, MonthlyCashflow!BI$155:HQ$155,  MonthlyCashflow!BI$183:HQ$183)*$D$14</f>
        <v>0</v>
      </c>
      <c r="BI52" s="576">
        <f>_xlfn.XLOOKUP(BI24, MonthlyCashflow!BJ$155:HR$155,  MonthlyCashflow!BJ$183:HR$183)*$D$14</f>
        <v>0</v>
      </c>
      <c r="BJ52" s="576">
        <f>_xlfn.XLOOKUP(BJ24, MonthlyCashflow!BK$155:HS$155,  MonthlyCashflow!BK$183:HS$183)*$D$14</f>
        <v>0</v>
      </c>
      <c r="BK52" s="576">
        <f>_xlfn.XLOOKUP(BK24, MonthlyCashflow!BL$155:HT$155,  MonthlyCashflow!BL$183:HT$183)*$D$14</f>
        <v>0</v>
      </c>
      <c r="BL52" s="576">
        <f>_xlfn.XLOOKUP(BL24, MonthlyCashflow!BM$155:HU$155,  MonthlyCashflow!BM$183:HU$183)*$D$14</f>
        <v>0</v>
      </c>
      <c r="BM52" s="576">
        <f>_xlfn.XLOOKUP(BM24, MonthlyCashflow!BN$155:HV$155,  MonthlyCashflow!BN$183:HV$183)*$D$14</f>
        <v>0</v>
      </c>
      <c r="BN52" s="576">
        <f>_xlfn.XLOOKUP(BN24, MonthlyCashflow!BO$155:HW$155,  MonthlyCashflow!BO$183:HW$183)*$D$14</f>
        <v>0</v>
      </c>
      <c r="BO52" s="576">
        <f>_xlfn.XLOOKUP(BO24, MonthlyCashflow!BP$155:HX$155,  MonthlyCashflow!BP$183:HX$183)*$D$14</f>
        <v>0</v>
      </c>
      <c r="BP52" s="576">
        <f>_xlfn.XLOOKUP(BP24, MonthlyCashflow!BQ$155:HY$155,  MonthlyCashflow!BQ$183:HY$183)*$D$14</f>
        <v>0</v>
      </c>
      <c r="BQ52" s="576">
        <f>_xlfn.XLOOKUP(BQ24, MonthlyCashflow!BR$155:HZ$155,  MonthlyCashflow!BR$183:HZ$183)*$D$14</f>
        <v>0</v>
      </c>
      <c r="BR52" s="576">
        <f>_xlfn.XLOOKUP(BR24, MonthlyCashflow!BS$155:IA$155,  MonthlyCashflow!BS$183:IA$183)*$D$14</f>
        <v>0</v>
      </c>
      <c r="BS52" s="576">
        <f>_xlfn.XLOOKUP(BS24, MonthlyCashflow!BT$155:IB$155,  MonthlyCashflow!BT$183:IB$183)*$D$14</f>
        <v>0</v>
      </c>
      <c r="BT52" s="576">
        <f>_xlfn.XLOOKUP(BT24, MonthlyCashflow!BU$155:IC$155,  MonthlyCashflow!BU$183:IC$183)*$D$14</f>
        <v>0</v>
      </c>
      <c r="BU52" s="576">
        <f>_xlfn.XLOOKUP(BU24, MonthlyCashflow!BV$155:ID$155,  MonthlyCashflow!BV$183:ID$183)*$D$14</f>
        <v>0</v>
      </c>
      <c r="BV52" s="576">
        <f>_xlfn.XLOOKUP(BV24, MonthlyCashflow!BW$155:IE$155,  MonthlyCashflow!BW$183:IE$183)*$D$14</f>
        <v>0</v>
      </c>
      <c r="BW52" s="576">
        <f>_xlfn.XLOOKUP(BW24, MonthlyCashflow!BX$155:IF$155,  MonthlyCashflow!BX$183:IF$183)*$D$14</f>
        <v>0</v>
      </c>
      <c r="BX52" s="576">
        <f>_xlfn.XLOOKUP(BX24, MonthlyCashflow!BY$155:IG$155,  MonthlyCashflow!BY$183:IG$183)*$D$14</f>
        <v>0</v>
      </c>
      <c r="BY52" s="576">
        <f>_xlfn.XLOOKUP(BY24, MonthlyCashflow!BZ$155:IH$155,  MonthlyCashflow!BZ$183:IH$183)*$D$14</f>
        <v>0</v>
      </c>
      <c r="BZ52" s="576">
        <f>_xlfn.XLOOKUP(BZ24, MonthlyCashflow!CA$155:II$155,  MonthlyCashflow!CA$183:II$183)*$D$14</f>
        <v>0</v>
      </c>
      <c r="CA52" s="576">
        <f>_xlfn.XLOOKUP(CA24, MonthlyCashflow!CB$155:IJ$155,  MonthlyCashflow!CB$183:IJ$183)*$D$14</f>
        <v>0</v>
      </c>
      <c r="CB52" s="576">
        <f>_xlfn.XLOOKUP(CB24, MonthlyCashflow!CC$155:IK$155,  MonthlyCashflow!CC$183:IK$183)*$D$14</f>
        <v>0</v>
      </c>
      <c r="CC52" s="576">
        <f>_xlfn.XLOOKUP(CC24, MonthlyCashflow!CD$155:IL$155,  MonthlyCashflow!CD$183:IL$183)*$D$14</f>
        <v>0</v>
      </c>
      <c r="CD52" s="576">
        <f>_xlfn.XLOOKUP(CD24, MonthlyCashflow!CE$155:IM$155,  MonthlyCashflow!CE$183:IM$183)*$D$14</f>
        <v>0</v>
      </c>
      <c r="CE52" s="576">
        <f>_xlfn.XLOOKUP(CE24, MonthlyCashflow!CF$155:IN$155,  MonthlyCashflow!CF$183:IN$183)*$D$14</f>
        <v>0</v>
      </c>
      <c r="CF52" s="576">
        <f>_xlfn.XLOOKUP(CF24, MonthlyCashflow!CG$155:IO$155,  MonthlyCashflow!CG$183:IO$183)*$D$14</f>
        <v>0</v>
      </c>
      <c r="CG52" s="576">
        <f>_xlfn.XLOOKUP(CG24, MonthlyCashflow!CH$155:IP$155,  MonthlyCashflow!CH$183:IP$183)*$D$14</f>
        <v>0</v>
      </c>
      <c r="CH52" s="576">
        <f>_xlfn.XLOOKUP(CH24, MonthlyCashflow!CI$155:IQ$155,  MonthlyCashflow!CI$183:IQ$183)*$D$14</f>
        <v>0</v>
      </c>
      <c r="CI52" s="576">
        <f>_xlfn.XLOOKUP(CI24, MonthlyCashflow!CJ$155:IR$155,  MonthlyCashflow!CJ$183:IR$183)*$D$14</f>
        <v>0</v>
      </c>
      <c r="CJ52" s="576">
        <f>_xlfn.XLOOKUP(CJ24, MonthlyCashflow!CK$155:IS$155,  MonthlyCashflow!CK$183:IS$183)*$D$14</f>
        <v>0</v>
      </c>
      <c r="CK52" s="576">
        <f>_xlfn.XLOOKUP(CK24, MonthlyCashflow!CL$155:IT$155,  MonthlyCashflow!CL$183:IT$183)*$D$14</f>
        <v>0</v>
      </c>
      <c r="CL52" s="576">
        <f>_xlfn.XLOOKUP(CL24, MonthlyCashflow!CM$155:IU$155,  MonthlyCashflow!CM$183:IU$183)*$D$14</f>
        <v>0</v>
      </c>
      <c r="CM52" s="576">
        <f>_xlfn.XLOOKUP(CM24, MonthlyCashflow!CN$155:IV$155,  MonthlyCashflow!CN$183:IV$183)*$D$14</f>
        <v>0</v>
      </c>
      <c r="CN52" s="576">
        <f>_xlfn.XLOOKUP(CN24, MonthlyCashflow!CO$155:IW$155,  MonthlyCashflow!CO$183:IW$183)*$D$14</f>
        <v>0</v>
      </c>
      <c r="CO52" s="576">
        <f>_xlfn.XLOOKUP(CO24, MonthlyCashflow!CP$155:IX$155,  MonthlyCashflow!CP$183:IX$183)*$D$14</f>
        <v>0</v>
      </c>
      <c r="CP52" s="576">
        <f>_xlfn.XLOOKUP(CP24, MonthlyCashflow!CQ$155:IY$155,  MonthlyCashflow!CQ$183:IY$183)*$D$14</f>
        <v>0</v>
      </c>
      <c r="CQ52" s="576">
        <f>_xlfn.XLOOKUP(CQ24, MonthlyCashflow!CR$155:IZ$155,  MonthlyCashflow!CR$183:IZ$183)*$D$14</f>
        <v>0</v>
      </c>
      <c r="CR52" s="576">
        <f>_xlfn.XLOOKUP(CR24, MonthlyCashflow!CS$155:JA$155,  MonthlyCashflow!CS$183:JA$183)*$D$14</f>
        <v>0</v>
      </c>
      <c r="CS52" s="576">
        <f>_xlfn.XLOOKUP(CS24, MonthlyCashflow!CT$155:JB$155,  MonthlyCashflow!CT$183:JB$183)*$D$14</f>
        <v>0</v>
      </c>
      <c r="CT52" s="576">
        <f>_xlfn.XLOOKUP(CT24, MonthlyCashflow!CU$155:JC$155,  MonthlyCashflow!CU$183:JC$183)*$D$14</f>
        <v>0</v>
      </c>
      <c r="CU52" s="576">
        <f>_xlfn.XLOOKUP(CU24, MonthlyCashflow!CV$155:JD$155,  MonthlyCashflow!CV$183:JD$183)*$D$14</f>
        <v>0</v>
      </c>
      <c r="CV52" s="576">
        <f>_xlfn.XLOOKUP(CV24, MonthlyCashflow!CW$155:JE$155,  MonthlyCashflow!CW$183:JE$183)*$D$14</f>
        <v>0</v>
      </c>
      <c r="CW52" s="576">
        <f>_xlfn.XLOOKUP(CW24, MonthlyCashflow!CX$155:JF$155,  MonthlyCashflow!CX$183:JF$183)*$D$14</f>
        <v>0</v>
      </c>
      <c r="CX52" s="576">
        <f>_xlfn.XLOOKUP(CX24, MonthlyCashflow!CY$155:JG$155,  MonthlyCashflow!CY$183:JG$183)*$D$14</f>
        <v>0</v>
      </c>
      <c r="CY52" s="576">
        <f>_xlfn.XLOOKUP(CY24, MonthlyCashflow!CZ$155:JH$155,  MonthlyCashflow!CZ$183:JH$183)*$D$14</f>
        <v>0</v>
      </c>
      <c r="CZ52" s="576">
        <f>_xlfn.XLOOKUP(CZ24, MonthlyCashflow!DA$155:JI$155,  MonthlyCashflow!DA$183:JI$183)*$D$14</f>
        <v>0</v>
      </c>
    </row>
    <row r="53" spans="2:104" x14ac:dyDescent="0.3">
      <c r="B53" s="274" t="s">
        <v>520</v>
      </c>
      <c r="D53" s="50"/>
      <c r="F53" s="576"/>
      <c r="G53" s="576"/>
      <c r="H53" s="576"/>
      <c r="I53" s="576"/>
      <c r="J53" s="576"/>
      <c r="K53" s="576"/>
      <c r="L53" s="576"/>
      <c r="M53" s="576"/>
      <c r="N53" s="576"/>
      <c r="O53" s="576"/>
      <c r="P53" s="576"/>
      <c r="Q53" s="576"/>
      <c r="R53" s="576"/>
      <c r="S53" s="576"/>
      <c r="T53" s="576"/>
      <c r="U53" s="576"/>
      <c r="V53" s="576"/>
      <c r="W53" s="576"/>
      <c r="X53" s="576"/>
      <c r="Y53" s="576"/>
      <c r="Z53" s="576"/>
      <c r="AA53" s="576"/>
      <c r="AB53" s="576"/>
      <c r="AC53" s="576"/>
      <c r="AD53" s="576"/>
      <c r="AE53" s="576"/>
      <c r="AF53" s="576"/>
      <c r="AG53" s="576"/>
      <c r="AH53" s="576"/>
      <c r="AI53" s="576"/>
      <c r="AJ53" s="576"/>
      <c r="AK53" s="576"/>
      <c r="AL53" s="576"/>
      <c r="AM53" s="576"/>
      <c r="AN53" s="576"/>
      <c r="AO53" s="576"/>
      <c r="AP53" s="576"/>
      <c r="AQ53" s="576"/>
      <c r="AR53" s="576"/>
      <c r="AS53" s="576"/>
      <c r="AT53" s="576"/>
      <c r="AU53" s="576"/>
      <c r="AV53" s="576"/>
      <c r="AW53" s="576"/>
      <c r="AX53" s="576"/>
      <c r="AY53" s="576"/>
      <c r="AZ53" s="576"/>
      <c r="BA53" s="576"/>
      <c r="BB53" s="576"/>
      <c r="BC53" s="576"/>
      <c r="BD53" s="576"/>
      <c r="BE53" s="576"/>
      <c r="BF53" s="576"/>
      <c r="BG53" s="576"/>
      <c r="BH53" s="576"/>
      <c r="BI53" s="576"/>
      <c r="BJ53" s="576"/>
      <c r="BK53" s="576"/>
      <c r="BL53" s="576"/>
      <c r="BM53" s="576"/>
      <c r="BN53" s="576"/>
      <c r="BO53" s="576"/>
      <c r="BP53" s="576"/>
      <c r="BQ53" s="576"/>
      <c r="BR53" s="576"/>
      <c r="BS53" s="576"/>
      <c r="BT53" s="576"/>
      <c r="BU53" s="576"/>
      <c r="BV53" s="576"/>
      <c r="BW53" s="576"/>
      <c r="BX53" s="576"/>
      <c r="BY53" s="576"/>
      <c r="BZ53" s="576"/>
      <c r="CA53" s="576"/>
      <c r="CB53" s="576"/>
      <c r="CC53" s="576"/>
      <c r="CD53" s="576"/>
      <c r="CE53" s="576"/>
      <c r="CF53" s="576"/>
      <c r="CG53" s="576"/>
      <c r="CH53" s="576"/>
      <c r="CI53" s="576"/>
      <c r="CJ53" s="576"/>
      <c r="CK53" s="576"/>
      <c r="CL53" s="576"/>
      <c r="CM53" s="576"/>
      <c r="CN53" s="576"/>
      <c r="CO53" s="576"/>
      <c r="CP53" s="576"/>
      <c r="CQ53" s="576"/>
      <c r="CR53" s="576"/>
      <c r="CS53" s="576"/>
      <c r="CT53" s="576"/>
      <c r="CU53" s="576"/>
      <c r="CV53" s="576"/>
      <c r="CW53" s="576"/>
      <c r="CX53" s="576"/>
      <c r="CY53" s="576"/>
      <c r="CZ53" s="576"/>
    </row>
    <row r="54" spans="2:104" x14ac:dyDescent="0.3">
      <c r="B54" s="38" t="s">
        <v>207</v>
      </c>
      <c r="D54" s="50">
        <f t="shared" si="2"/>
        <v>0</v>
      </c>
      <c r="F54" s="576">
        <f>_xlfn.XLOOKUP(F24, MonthlyCashflow!G$155:FO$155,  MonthlyCashflow!G$187:FO$187)*$D$10</f>
        <v>0</v>
      </c>
      <c r="G54" s="576">
        <f>_xlfn.XLOOKUP(G24, MonthlyCashflow!H$155:FP$155,  MonthlyCashflow!H$187:FP$187)*$D$10</f>
        <v>0</v>
      </c>
      <c r="H54" s="576">
        <f>_xlfn.XLOOKUP(H24, MonthlyCashflow!I$155:FQ$155,  MonthlyCashflow!I$187:FQ$187)*$D$10</f>
        <v>0</v>
      </c>
      <c r="I54" s="576">
        <f>_xlfn.XLOOKUP(I24, MonthlyCashflow!J$155:FR$155,  MonthlyCashflow!J$187:FR$187)*$D$10</f>
        <v>0</v>
      </c>
      <c r="J54" s="576">
        <f>_xlfn.XLOOKUP(J24, MonthlyCashflow!K$155:FS$155,  MonthlyCashflow!K$187:FS$187)*$D$10</f>
        <v>0</v>
      </c>
      <c r="K54" s="576">
        <f>_xlfn.XLOOKUP(K24, MonthlyCashflow!L$155:FT$155,  MonthlyCashflow!L$187:FT$187)*$D$10</f>
        <v>0</v>
      </c>
      <c r="L54" s="576">
        <f>_xlfn.XLOOKUP(L24, MonthlyCashflow!M$155:FU$155,  MonthlyCashflow!M$187:FU$187)*$D$10</f>
        <v>0</v>
      </c>
      <c r="M54" s="576">
        <f>_xlfn.XLOOKUP(M24, MonthlyCashflow!N$155:FV$155,  MonthlyCashflow!N$187:FV$187)*$D$10</f>
        <v>0</v>
      </c>
      <c r="N54" s="576">
        <f>_xlfn.XLOOKUP(N24, MonthlyCashflow!O$155:FW$155,  MonthlyCashflow!O$187:FW$187)*$D$10</f>
        <v>0</v>
      </c>
      <c r="O54" s="576">
        <f>_xlfn.XLOOKUP(O24, MonthlyCashflow!P$155:FX$155,  MonthlyCashflow!P$187:FX$187)*$D$10</f>
        <v>0</v>
      </c>
      <c r="P54" s="576">
        <f>_xlfn.XLOOKUP(P24, MonthlyCashflow!Q$155:FY$155,  MonthlyCashflow!Q$187:FY$187)*$D$10</f>
        <v>0</v>
      </c>
      <c r="Q54" s="576">
        <f>_xlfn.XLOOKUP(Q24, MonthlyCashflow!R$155:FZ$155,  MonthlyCashflow!R$187:FZ$187)*$D$10</f>
        <v>0</v>
      </c>
      <c r="R54" s="576">
        <f>_xlfn.XLOOKUP(R24, MonthlyCashflow!S$155:GA$155,  MonthlyCashflow!S$187:GA$187)*$D$10</f>
        <v>0</v>
      </c>
      <c r="S54" s="576">
        <f>_xlfn.XLOOKUP(S24, MonthlyCashflow!T$155:GB$155,  MonthlyCashflow!T$187:GB$187)*$D$10</f>
        <v>0</v>
      </c>
      <c r="T54" s="576">
        <f>_xlfn.XLOOKUP(T24, MonthlyCashflow!U$155:GC$155,  MonthlyCashflow!U$187:GC$187)*$D$10</f>
        <v>0</v>
      </c>
      <c r="U54" s="576">
        <f>_xlfn.XLOOKUP(U24, MonthlyCashflow!V$155:GD$155,  MonthlyCashflow!V$187:GD$187)*$D$10</f>
        <v>0</v>
      </c>
      <c r="V54" s="576">
        <f>_xlfn.XLOOKUP(V24, MonthlyCashflow!W$155:GE$155,  MonthlyCashflow!W$187:GE$187)*$D$10</f>
        <v>0</v>
      </c>
      <c r="W54" s="576">
        <f>_xlfn.XLOOKUP(W24, MonthlyCashflow!X$155:GF$155,  MonthlyCashflow!X$187:GF$187)*$D$10</f>
        <v>0</v>
      </c>
      <c r="X54" s="576">
        <f>_xlfn.XLOOKUP(X24, MonthlyCashflow!Y$155:GG$155,  MonthlyCashflow!Y$187:GG$187)*$D$10</f>
        <v>0</v>
      </c>
      <c r="Y54" s="576">
        <f>_xlfn.XLOOKUP(Y24, MonthlyCashflow!Z$155:GH$155,  MonthlyCashflow!Z$187:GH$187)*$D$10</f>
        <v>0</v>
      </c>
      <c r="Z54" s="576">
        <f>_xlfn.XLOOKUP(Z24, MonthlyCashflow!AA$155:GI$155,  MonthlyCashflow!AA$187:GI$187)*$D$10</f>
        <v>0</v>
      </c>
      <c r="AA54" s="576">
        <f>_xlfn.XLOOKUP(AA24, MonthlyCashflow!AB$155:GJ$155,  MonthlyCashflow!AB$187:GJ$187)*$D$10</f>
        <v>0</v>
      </c>
      <c r="AB54" s="576">
        <f>_xlfn.XLOOKUP(AB24, MonthlyCashflow!AC$155:GK$155,  MonthlyCashflow!AC$187:GK$187)*$D$10</f>
        <v>0</v>
      </c>
      <c r="AC54" s="576">
        <f>_xlfn.XLOOKUP(AC24, MonthlyCashflow!AD$155:GL$155,  MonthlyCashflow!AD$187:GL$187)*$D$10</f>
        <v>0</v>
      </c>
      <c r="AD54" s="576">
        <f>_xlfn.XLOOKUP(AD24, MonthlyCashflow!AE$155:GM$155,  MonthlyCashflow!AE$187:GM$187)*$D$10</f>
        <v>0</v>
      </c>
      <c r="AE54" s="576">
        <f>_xlfn.XLOOKUP(AE24, MonthlyCashflow!AF$155:GN$155,  MonthlyCashflow!AF$187:GN$187)*$D$10</f>
        <v>0</v>
      </c>
      <c r="AF54" s="576">
        <f>_xlfn.XLOOKUP(AF24, MonthlyCashflow!AG$155:GO$155,  MonthlyCashflow!AG$187:GO$187)*$D$10</f>
        <v>0</v>
      </c>
      <c r="AG54" s="576">
        <f>_xlfn.XLOOKUP(AG24, MonthlyCashflow!AH$155:GP$155,  MonthlyCashflow!AH$187:GP$187)*$D$10</f>
        <v>0</v>
      </c>
      <c r="AH54" s="576">
        <f>_xlfn.XLOOKUP(AH24, MonthlyCashflow!AI$155:GQ$155,  MonthlyCashflow!AI$187:GQ$187)*$D$10</f>
        <v>0</v>
      </c>
      <c r="AI54" s="576">
        <f>_xlfn.XLOOKUP(AI24, MonthlyCashflow!AJ$155:GR$155,  MonthlyCashflow!AJ$187:GR$187)*$D$10</f>
        <v>0</v>
      </c>
      <c r="AJ54" s="576">
        <f>_xlfn.XLOOKUP(AJ24, MonthlyCashflow!AK$155:GS$155,  MonthlyCashflow!AK$187:GS$187)*$D$10</f>
        <v>0</v>
      </c>
      <c r="AK54" s="576">
        <f>_xlfn.XLOOKUP(AK24, MonthlyCashflow!AL$155:GT$155,  MonthlyCashflow!AL$187:GT$187)*$D$10</f>
        <v>0</v>
      </c>
      <c r="AL54" s="576">
        <f>_xlfn.XLOOKUP(AL24, MonthlyCashflow!AM$155:GU$155,  MonthlyCashflow!AM$187:GU$187)*$D$10</f>
        <v>0</v>
      </c>
      <c r="AM54" s="576">
        <f>_xlfn.XLOOKUP(AM24, MonthlyCashflow!AN$155:GV$155,  MonthlyCashflow!AN$187:GV$187)*$D$10</f>
        <v>0</v>
      </c>
      <c r="AN54" s="576">
        <f>_xlfn.XLOOKUP(AN24, MonthlyCashflow!AO$155:GW$155,  MonthlyCashflow!AO$187:GW$187)*$D$10</f>
        <v>0</v>
      </c>
      <c r="AO54" s="576">
        <f>_xlfn.XLOOKUP(AO24, MonthlyCashflow!AP$155:GX$155,  MonthlyCashflow!AP$187:GX$187)*$D$10</f>
        <v>0</v>
      </c>
      <c r="AP54" s="576">
        <f>_xlfn.XLOOKUP(AP24, MonthlyCashflow!AQ$155:GY$155,  MonthlyCashflow!AQ$187:GY$187)*$D$10</f>
        <v>0</v>
      </c>
      <c r="AQ54" s="576">
        <f>_xlfn.XLOOKUP(AQ24, MonthlyCashflow!AR$155:GZ$155,  MonthlyCashflow!AR$187:GZ$187)*$D$10</f>
        <v>0</v>
      </c>
      <c r="AR54" s="576">
        <f>_xlfn.XLOOKUP(AR24, MonthlyCashflow!AS$155:HA$155,  MonthlyCashflow!AS$187:HA$187)*$D$10</f>
        <v>0</v>
      </c>
      <c r="AS54" s="576">
        <f>_xlfn.XLOOKUP(AS24, MonthlyCashflow!AT$155:HB$155,  MonthlyCashflow!AT$187:HB$187)*$D$10</f>
        <v>0</v>
      </c>
      <c r="AT54" s="576">
        <f>_xlfn.XLOOKUP(AT24, MonthlyCashflow!AU$155:HC$155,  MonthlyCashflow!AU$187:HC$187)*$D$10</f>
        <v>0</v>
      </c>
      <c r="AU54" s="576">
        <f>_xlfn.XLOOKUP(AU24, MonthlyCashflow!AV$155:HD$155,  MonthlyCashflow!AV$187:HD$187)*$D$10</f>
        <v>0</v>
      </c>
      <c r="AV54" s="576">
        <f>_xlfn.XLOOKUP(AV24, MonthlyCashflow!AW$155:HE$155,  MonthlyCashflow!AW$187:HE$187)*$D$10</f>
        <v>0</v>
      </c>
      <c r="AW54" s="576">
        <f>_xlfn.XLOOKUP(AW24, MonthlyCashflow!AX$155:HF$155,  MonthlyCashflow!AX$187:HF$187)*$D$10</f>
        <v>0</v>
      </c>
      <c r="AX54" s="576">
        <f>_xlfn.XLOOKUP(AX24, MonthlyCashflow!AY$155:HG$155,  MonthlyCashflow!AY$187:HG$187)*$D$10</f>
        <v>0</v>
      </c>
      <c r="AY54" s="576">
        <f>_xlfn.XLOOKUP(AY24, MonthlyCashflow!AZ$155:HH$155,  MonthlyCashflow!AZ$187:HH$187)*$D$10</f>
        <v>0</v>
      </c>
      <c r="AZ54" s="576">
        <f>_xlfn.XLOOKUP(AZ24, MonthlyCashflow!BA$155:HI$155,  MonthlyCashflow!BA$187:HI$187)*$D$10</f>
        <v>0</v>
      </c>
      <c r="BA54" s="576">
        <f>_xlfn.XLOOKUP(BA24, MonthlyCashflow!BB$155:HJ$155,  MonthlyCashflow!BB$187:HJ$187)*$D$10</f>
        <v>0</v>
      </c>
      <c r="BB54" s="576">
        <f>_xlfn.XLOOKUP(BB24, MonthlyCashflow!BC$155:HK$155,  MonthlyCashflow!BC$187:HK$187)*$D$10</f>
        <v>0</v>
      </c>
      <c r="BC54" s="576">
        <f>_xlfn.XLOOKUP(BC24, MonthlyCashflow!BD$155:HL$155,  MonthlyCashflow!BD$187:HL$187)*$D$10</f>
        <v>0</v>
      </c>
      <c r="BD54" s="576">
        <f>_xlfn.XLOOKUP(BD24, MonthlyCashflow!BE$155:HM$155,  MonthlyCashflow!BE$187:HM$187)*$D$10</f>
        <v>0</v>
      </c>
      <c r="BE54" s="576">
        <f>_xlfn.XLOOKUP(BE24, MonthlyCashflow!BF$155:HN$155,  MonthlyCashflow!BF$187:HN$187)*$D$10</f>
        <v>0</v>
      </c>
      <c r="BF54" s="576">
        <f>_xlfn.XLOOKUP(BF24, MonthlyCashflow!BG$155:HO$155,  MonthlyCashflow!BG$187:HO$187)*$D$10</f>
        <v>0</v>
      </c>
      <c r="BG54" s="576">
        <f>_xlfn.XLOOKUP(BG24, MonthlyCashflow!BH$155:HP$155,  MonthlyCashflow!BH$187:HP$187)*$D$10</f>
        <v>0</v>
      </c>
      <c r="BH54" s="576">
        <f>_xlfn.XLOOKUP(BH24, MonthlyCashflow!BI$155:HQ$155,  MonthlyCashflow!BI$187:HQ$187)*$D$10</f>
        <v>0</v>
      </c>
      <c r="BI54" s="576">
        <f>_xlfn.XLOOKUP(BI24, MonthlyCashflow!BJ$155:HR$155,  MonthlyCashflow!BJ$187:HR$187)*$D$10</f>
        <v>0</v>
      </c>
      <c r="BJ54" s="576">
        <f>_xlfn.XLOOKUP(BJ24, MonthlyCashflow!BK$155:HS$155,  MonthlyCashflow!BK$187:HS$187)*$D$10</f>
        <v>0</v>
      </c>
      <c r="BK54" s="576">
        <f>_xlfn.XLOOKUP(BK24, MonthlyCashflow!BL$155:HT$155,  MonthlyCashflow!BL$187:HT$187)*$D$10</f>
        <v>0</v>
      </c>
      <c r="BL54" s="576">
        <f>_xlfn.XLOOKUP(BL24, MonthlyCashflow!BM$155:HU$155,  MonthlyCashflow!BM$187:HU$187)*$D$10</f>
        <v>0</v>
      </c>
      <c r="BM54" s="576">
        <f>_xlfn.XLOOKUP(BM24, MonthlyCashflow!BN$155:HV$155,  MonthlyCashflow!BN$187:HV$187)*$D$10</f>
        <v>0</v>
      </c>
      <c r="BN54" s="576">
        <f>_xlfn.XLOOKUP(BN24, MonthlyCashflow!BO$155:HW$155,  MonthlyCashflow!BO$187:HW$187)*$D$10</f>
        <v>0</v>
      </c>
      <c r="BO54" s="576">
        <f>_xlfn.XLOOKUP(BO24, MonthlyCashflow!BP$155:HX$155,  MonthlyCashflow!BP$187:HX$187)*$D$10</f>
        <v>0</v>
      </c>
      <c r="BP54" s="576">
        <f>_xlfn.XLOOKUP(BP24, MonthlyCashflow!BQ$155:HY$155,  MonthlyCashflow!BQ$187:HY$187)*$D$10</f>
        <v>0</v>
      </c>
      <c r="BQ54" s="576">
        <f>_xlfn.XLOOKUP(BQ24, MonthlyCashflow!BR$155:HZ$155,  MonthlyCashflow!BR$187:HZ$187)*$D$10</f>
        <v>0</v>
      </c>
      <c r="BR54" s="576">
        <f>_xlfn.XLOOKUP(BR24, MonthlyCashflow!BS$155:IA$155,  MonthlyCashflow!BS$187:IA$187)*$D$10</f>
        <v>0</v>
      </c>
      <c r="BS54" s="576">
        <f>_xlfn.XLOOKUP(BS24, MonthlyCashflow!BT$155:IB$155,  MonthlyCashflow!BT$187:IB$187)*$D$10</f>
        <v>0</v>
      </c>
      <c r="BT54" s="576">
        <f>_xlfn.XLOOKUP(BT24, MonthlyCashflow!BU$155:IC$155,  MonthlyCashflow!BU$187:IC$187)*$D$10</f>
        <v>0</v>
      </c>
      <c r="BU54" s="576">
        <f>_xlfn.XLOOKUP(BU24, MonthlyCashflow!BV$155:ID$155,  MonthlyCashflow!BV$187:ID$187)*$D$10</f>
        <v>0</v>
      </c>
      <c r="BV54" s="576">
        <f>_xlfn.XLOOKUP(BV24, MonthlyCashflow!BW$155:IE$155,  MonthlyCashflow!BW$187:IE$187)*$D$10</f>
        <v>0</v>
      </c>
      <c r="BW54" s="576">
        <f>_xlfn.XLOOKUP(BW24, MonthlyCashflow!BX$155:IF$155,  MonthlyCashflow!BX$187:IF$187)*$D$10</f>
        <v>0</v>
      </c>
      <c r="BX54" s="576">
        <f>_xlfn.XLOOKUP(BX24, MonthlyCashflow!BY$155:IG$155,  MonthlyCashflow!BY$187:IG$187)*$D$10</f>
        <v>0</v>
      </c>
      <c r="BY54" s="576">
        <f>_xlfn.XLOOKUP(BY24, MonthlyCashflow!BZ$155:IH$155,  MonthlyCashflow!BZ$187:IH$187)*$D$10</f>
        <v>0</v>
      </c>
      <c r="BZ54" s="576">
        <f>_xlfn.XLOOKUP(BZ24, MonthlyCashflow!CA$155:II$155,  MonthlyCashflow!CA$187:II$187)*$D$10</f>
        <v>0</v>
      </c>
      <c r="CA54" s="576">
        <f>_xlfn.XLOOKUP(CA24, MonthlyCashflow!CB$155:IJ$155,  MonthlyCashflow!CB$187:IJ$187)*$D$10</f>
        <v>0</v>
      </c>
      <c r="CB54" s="576">
        <f>_xlfn.XLOOKUP(CB24, MonthlyCashflow!CC$155:IK$155,  MonthlyCashflow!CC$187:IK$187)*$D$10</f>
        <v>0</v>
      </c>
      <c r="CC54" s="576">
        <f>_xlfn.XLOOKUP(CC24, MonthlyCashflow!CD$155:IL$155,  MonthlyCashflow!CD$187:IL$187)*$D$10</f>
        <v>0</v>
      </c>
      <c r="CD54" s="576">
        <f>_xlfn.XLOOKUP(CD24, MonthlyCashflow!CE$155:IM$155,  MonthlyCashflow!CE$187:IM$187)*$D$10</f>
        <v>0</v>
      </c>
      <c r="CE54" s="576">
        <f>_xlfn.XLOOKUP(CE24, MonthlyCashflow!CF$155:IN$155,  MonthlyCashflow!CF$187:IN$187)*$D$10</f>
        <v>0</v>
      </c>
      <c r="CF54" s="576">
        <f>_xlfn.XLOOKUP(CF24, MonthlyCashflow!CG$155:IO$155,  MonthlyCashflow!CG$187:IO$187)*$D$10</f>
        <v>0</v>
      </c>
      <c r="CG54" s="576">
        <f>_xlfn.XLOOKUP(CG24, MonthlyCashflow!CH$155:IP$155,  MonthlyCashflow!CH$187:IP$187)*$D$10</f>
        <v>0</v>
      </c>
      <c r="CH54" s="576">
        <f>_xlfn.XLOOKUP(CH24, MonthlyCashflow!CI$155:IQ$155,  MonthlyCashflow!CI$187:IQ$187)*$D$10</f>
        <v>0</v>
      </c>
      <c r="CI54" s="576">
        <f>_xlfn.XLOOKUP(CI24, MonthlyCashflow!CJ$155:IR$155,  MonthlyCashflow!CJ$187:IR$187)*$D$10</f>
        <v>0</v>
      </c>
      <c r="CJ54" s="576">
        <f>_xlfn.XLOOKUP(CJ24, MonthlyCashflow!CK$155:IS$155,  MonthlyCashflow!CK$187:IS$187)*$D$10</f>
        <v>0</v>
      </c>
      <c r="CK54" s="576">
        <f>_xlfn.XLOOKUP(CK24, MonthlyCashflow!CL$155:IT$155,  MonthlyCashflow!CL$187:IT$187)*$D$10</f>
        <v>0</v>
      </c>
      <c r="CL54" s="576">
        <f>_xlfn.XLOOKUP(CL24, MonthlyCashflow!CM$155:IU$155,  MonthlyCashflow!CM$187:IU$187)*$D$10</f>
        <v>0</v>
      </c>
      <c r="CM54" s="576">
        <f>_xlfn.XLOOKUP(CM24, MonthlyCashflow!CN$155:IV$155,  MonthlyCashflow!CN$187:IV$187)*$D$10</f>
        <v>0</v>
      </c>
      <c r="CN54" s="576">
        <f>_xlfn.XLOOKUP(CN24, MonthlyCashflow!CO$155:IW$155,  MonthlyCashflow!CO$187:IW$187)*$D$10</f>
        <v>0</v>
      </c>
      <c r="CO54" s="576">
        <f>_xlfn.XLOOKUP(CO24, MonthlyCashflow!CP$155:IX$155,  MonthlyCashflow!CP$187:IX$187)*$D$10</f>
        <v>0</v>
      </c>
      <c r="CP54" s="576">
        <f>_xlfn.XLOOKUP(CP24, MonthlyCashflow!CQ$155:IY$155,  MonthlyCashflow!CQ$187:IY$187)*$D$10</f>
        <v>0</v>
      </c>
      <c r="CQ54" s="576">
        <f>_xlfn.XLOOKUP(CQ24, MonthlyCashflow!CR$155:IZ$155,  MonthlyCashflow!CR$187:IZ$187)*$D$10</f>
        <v>0</v>
      </c>
      <c r="CR54" s="576">
        <f>_xlfn.XLOOKUP(CR24, MonthlyCashflow!CS$155:JA$155,  MonthlyCashflow!CS$187:JA$187)*$D$10</f>
        <v>0</v>
      </c>
      <c r="CS54" s="576">
        <f>_xlfn.XLOOKUP(CS24, MonthlyCashflow!CT$155:JB$155,  MonthlyCashflow!CT$187:JB$187)*$D$10</f>
        <v>0</v>
      </c>
      <c r="CT54" s="576">
        <f>_xlfn.XLOOKUP(CT24, MonthlyCashflow!CU$155:JC$155,  MonthlyCashflow!CU$187:JC$187)*$D$10</f>
        <v>0</v>
      </c>
      <c r="CU54" s="576">
        <f>_xlfn.XLOOKUP(CU24, MonthlyCashflow!CV$155:JD$155,  MonthlyCashflow!CV$187:JD$187)*$D$10</f>
        <v>0</v>
      </c>
      <c r="CV54" s="576">
        <f>_xlfn.XLOOKUP(CV24, MonthlyCashflow!CW$155:JE$155,  MonthlyCashflow!CW$187:JE$187)*$D$10</f>
        <v>0</v>
      </c>
      <c r="CW54" s="576">
        <f>_xlfn.XLOOKUP(CW24, MonthlyCashflow!CX$155:JF$155,  MonthlyCashflow!CX$187:JF$187)*$D$10</f>
        <v>0</v>
      </c>
      <c r="CX54" s="576">
        <f>_xlfn.XLOOKUP(CX24, MonthlyCashflow!CY$155:JG$155,  MonthlyCashflow!CY$187:JG$187)*$D$10</f>
        <v>0</v>
      </c>
      <c r="CY54" s="576">
        <f>_xlfn.XLOOKUP(CY24, MonthlyCashflow!CZ$155:JH$155,  MonthlyCashflow!CZ$187:JH$187)*$D$10</f>
        <v>0</v>
      </c>
      <c r="CZ54" s="576">
        <f>_xlfn.XLOOKUP(CZ24, MonthlyCashflow!DA$155:JI$155,  MonthlyCashflow!DA$187:JI$187)*$D$10</f>
        <v>0</v>
      </c>
    </row>
    <row r="55" spans="2:104" x14ac:dyDescent="0.3">
      <c r="B55" s="38" t="s">
        <v>508</v>
      </c>
      <c r="D55" s="50">
        <f t="shared" si="2"/>
        <v>0</v>
      </c>
      <c r="F55" s="576">
        <f>_xlfn.XLOOKUP(F24, MonthlyCashflow!G$155:FO$155,  MonthlyCashflow!G$188:FO$188)*$D$10</f>
        <v>0</v>
      </c>
      <c r="G55" s="576">
        <f>_xlfn.XLOOKUP(G24, MonthlyCashflow!H$155:FP$155,  MonthlyCashflow!H$188:FP$188)*$D$10</f>
        <v>0</v>
      </c>
      <c r="H55" s="576">
        <f>_xlfn.XLOOKUP(H24, MonthlyCashflow!I$155:FQ$155,  MonthlyCashflow!I$188:FQ$188)*$D$10</f>
        <v>0</v>
      </c>
      <c r="I55" s="576">
        <f>_xlfn.XLOOKUP(I24, MonthlyCashflow!J$155:FR$155,  MonthlyCashflow!J$188:FR$188)*$D$10</f>
        <v>0</v>
      </c>
      <c r="J55" s="576">
        <f>_xlfn.XLOOKUP(J24, MonthlyCashflow!K$155:FS$155,  MonthlyCashflow!K$188:FS$188)*$D$10</f>
        <v>0</v>
      </c>
      <c r="K55" s="576">
        <f>_xlfn.XLOOKUP(K24, MonthlyCashflow!L$155:FT$155,  MonthlyCashflow!L$188:FT$188)*$D$10</f>
        <v>0</v>
      </c>
      <c r="L55" s="576">
        <f>_xlfn.XLOOKUP(L24, MonthlyCashflow!M$155:FU$155,  MonthlyCashflow!M$188:FU$188)*$D$10</f>
        <v>0</v>
      </c>
      <c r="M55" s="576">
        <f>_xlfn.XLOOKUP(M24, MonthlyCashflow!N$155:FV$155,  MonthlyCashflow!N$188:FV$188)*$D$10</f>
        <v>0</v>
      </c>
      <c r="N55" s="576">
        <f>_xlfn.XLOOKUP(N24, MonthlyCashflow!O$155:FW$155,  MonthlyCashflow!O$188:FW$188)*$D$10</f>
        <v>0</v>
      </c>
      <c r="O55" s="576">
        <f>_xlfn.XLOOKUP(O24, MonthlyCashflow!P$155:FX$155,  MonthlyCashflow!P$188:FX$188)*$D$10</f>
        <v>0</v>
      </c>
      <c r="P55" s="576">
        <f>_xlfn.XLOOKUP(P24, MonthlyCashflow!Q$155:FY$155,  MonthlyCashflow!Q$188:FY$188)*$D$10</f>
        <v>0</v>
      </c>
      <c r="Q55" s="576">
        <f>_xlfn.XLOOKUP(Q24, MonthlyCashflow!R$155:FZ$155,  MonthlyCashflow!R$188:FZ$188)*$D$10</f>
        <v>0</v>
      </c>
      <c r="R55" s="576">
        <f>_xlfn.XLOOKUP(R24, MonthlyCashflow!S$155:GA$155,  MonthlyCashflow!S$188:GA$188)*$D$10</f>
        <v>0</v>
      </c>
      <c r="S55" s="576">
        <f>_xlfn.XLOOKUP(S24, MonthlyCashflow!T$155:GB$155,  MonthlyCashflow!T$188:GB$188)*$D$10</f>
        <v>0</v>
      </c>
      <c r="T55" s="576">
        <f>_xlfn.XLOOKUP(T24, MonthlyCashflow!U$155:GC$155,  MonthlyCashflow!U$188:GC$188)*$D$10</f>
        <v>0</v>
      </c>
      <c r="U55" s="576">
        <f>_xlfn.XLOOKUP(U24, MonthlyCashflow!V$155:GD$155,  MonthlyCashflow!V$188:GD$188)*$D$10</f>
        <v>0</v>
      </c>
      <c r="V55" s="576">
        <f>_xlfn.XLOOKUP(V24, MonthlyCashflow!W$155:GE$155,  MonthlyCashflow!W$188:GE$188)*$D$10</f>
        <v>0</v>
      </c>
      <c r="W55" s="576">
        <f>_xlfn.XLOOKUP(W24, MonthlyCashflow!X$155:GF$155,  MonthlyCashflow!X$188:GF$188)*$D$10</f>
        <v>0</v>
      </c>
      <c r="X55" s="576">
        <f>_xlfn.XLOOKUP(X24, MonthlyCashflow!Y$155:GG$155,  MonthlyCashflow!Y$188:GG$188)*$D$10</f>
        <v>0</v>
      </c>
      <c r="Y55" s="576">
        <f>_xlfn.XLOOKUP(Y24, MonthlyCashflow!Z$155:GH$155,  MonthlyCashflow!Z$188:GH$188)*$D$10</f>
        <v>0</v>
      </c>
      <c r="Z55" s="576">
        <f>_xlfn.XLOOKUP(Z24, MonthlyCashflow!AA$155:GI$155,  MonthlyCashflow!AA$188:GI$188)*$D$10</f>
        <v>0</v>
      </c>
      <c r="AA55" s="576">
        <f>_xlfn.XLOOKUP(AA24, MonthlyCashflow!AB$155:GJ$155,  MonthlyCashflow!AB$188:GJ$188)*$D$10</f>
        <v>0</v>
      </c>
      <c r="AB55" s="576">
        <f>_xlfn.XLOOKUP(AB24, MonthlyCashflow!AC$155:GK$155,  MonthlyCashflow!AC$188:GK$188)*$D$10</f>
        <v>0</v>
      </c>
      <c r="AC55" s="576">
        <f>_xlfn.XLOOKUP(AC24, MonthlyCashflow!AD$155:GL$155,  MonthlyCashflow!AD$188:GL$188)*$D$10</f>
        <v>0</v>
      </c>
      <c r="AD55" s="576">
        <f>_xlfn.XLOOKUP(AD24, MonthlyCashflow!AE$155:GM$155,  MonthlyCashflow!AE$188:GM$188)*$D$10</f>
        <v>0</v>
      </c>
      <c r="AE55" s="576">
        <f>_xlfn.XLOOKUP(AE24, MonthlyCashflow!AF$155:GN$155,  MonthlyCashflow!AF$188:GN$188)*$D$10</f>
        <v>0</v>
      </c>
      <c r="AF55" s="576">
        <f>_xlfn.XLOOKUP(AF24, MonthlyCashflow!AG$155:GO$155,  MonthlyCashflow!AG$188:GO$188)*$D$10</f>
        <v>0</v>
      </c>
      <c r="AG55" s="576">
        <f>_xlfn.XLOOKUP(AG24, MonthlyCashflow!AH$155:GP$155,  MonthlyCashflow!AH$188:GP$188)*$D$10</f>
        <v>0</v>
      </c>
      <c r="AH55" s="576">
        <f>_xlfn.XLOOKUP(AH24, MonthlyCashflow!AI$155:GQ$155,  MonthlyCashflow!AI$188:GQ$188)*$D$10</f>
        <v>0</v>
      </c>
      <c r="AI55" s="576">
        <f>_xlfn.XLOOKUP(AI24, MonthlyCashflow!AJ$155:GR$155,  MonthlyCashflow!AJ$188:GR$188)*$D$10</f>
        <v>0</v>
      </c>
      <c r="AJ55" s="576">
        <f>_xlfn.XLOOKUP(AJ24, MonthlyCashflow!AK$155:GS$155,  MonthlyCashflow!AK$188:GS$188)*$D$10</f>
        <v>0</v>
      </c>
      <c r="AK55" s="576">
        <f>_xlfn.XLOOKUP(AK24, MonthlyCashflow!AL$155:GT$155,  MonthlyCashflow!AL$188:GT$188)*$D$10</f>
        <v>0</v>
      </c>
      <c r="AL55" s="576">
        <f>_xlfn.XLOOKUP(AL24, MonthlyCashflow!AM$155:GU$155,  MonthlyCashflow!AM$188:GU$188)*$D$10</f>
        <v>0</v>
      </c>
      <c r="AM55" s="576">
        <f>_xlfn.XLOOKUP(AM24, MonthlyCashflow!AN$155:GV$155,  MonthlyCashflow!AN$188:GV$188)*$D$10</f>
        <v>0</v>
      </c>
      <c r="AN55" s="576">
        <f>_xlfn.XLOOKUP(AN24, MonthlyCashflow!AO$155:GW$155,  MonthlyCashflow!AO$188:GW$188)*$D$10</f>
        <v>0</v>
      </c>
      <c r="AO55" s="576">
        <f>_xlfn.XLOOKUP(AO24, MonthlyCashflow!AP$155:GX$155,  MonthlyCashflow!AP$188:GX$188)*$D$10</f>
        <v>0</v>
      </c>
      <c r="AP55" s="576">
        <f>_xlfn.XLOOKUP(AP24, MonthlyCashflow!AQ$155:GY$155,  MonthlyCashflow!AQ$188:GY$188)*$D$10</f>
        <v>0</v>
      </c>
      <c r="AQ55" s="576">
        <f>_xlfn.XLOOKUP(AQ24, MonthlyCashflow!AR$155:GZ$155,  MonthlyCashflow!AR$188:GZ$188)*$D$10</f>
        <v>0</v>
      </c>
      <c r="AR55" s="576">
        <f>_xlfn.XLOOKUP(AR24, MonthlyCashflow!AS$155:HA$155,  MonthlyCashflow!AS$188:HA$188)*$D$10</f>
        <v>0</v>
      </c>
      <c r="AS55" s="576">
        <f>_xlfn.XLOOKUP(AS24, MonthlyCashflow!AT$155:HB$155,  MonthlyCashflow!AT$188:HB$188)*$D$10</f>
        <v>0</v>
      </c>
      <c r="AT55" s="576">
        <f>_xlfn.XLOOKUP(AT24, MonthlyCashflow!AU$155:HC$155,  MonthlyCashflow!AU$188:HC$188)*$D$10</f>
        <v>0</v>
      </c>
      <c r="AU55" s="576">
        <f>_xlfn.XLOOKUP(AU24, MonthlyCashflow!AV$155:HD$155,  MonthlyCashflow!AV$188:HD$188)*$D$10</f>
        <v>0</v>
      </c>
      <c r="AV55" s="576">
        <f>_xlfn.XLOOKUP(AV24, MonthlyCashflow!AW$155:HE$155,  MonthlyCashflow!AW$188:HE$188)*$D$10</f>
        <v>0</v>
      </c>
      <c r="AW55" s="576">
        <f>_xlfn.XLOOKUP(AW24, MonthlyCashflow!AX$155:HF$155,  MonthlyCashflow!AX$188:HF$188)*$D$10</f>
        <v>0</v>
      </c>
      <c r="AX55" s="576">
        <f>_xlfn.XLOOKUP(AX24, MonthlyCashflow!AY$155:HG$155,  MonthlyCashflow!AY$188:HG$188)*$D$10</f>
        <v>0</v>
      </c>
      <c r="AY55" s="576">
        <f>_xlfn.XLOOKUP(AY24, MonthlyCashflow!AZ$155:HH$155,  MonthlyCashflow!AZ$188:HH$188)*$D$10</f>
        <v>0</v>
      </c>
      <c r="AZ55" s="576">
        <f>_xlfn.XLOOKUP(AZ24, MonthlyCashflow!BA$155:HI$155,  MonthlyCashflow!BA$188:HI$188)*$D$10</f>
        <v>0</v>
      </c>
      <c r="BA55" s="576">
        <f>_xlfn.XLOOKUP(BA24, MonthlyCashflow!BB$155:HJ$155,  MonthlyCashflow!BB$188:HJ$188)*$D$10</f>
        <v>0</v>
      </c>
      <c r="BB55" s="576">
        <f>_xlfn.XLOOKUP(BB24, MonthlyCashflow!BC$155:HK$155,  MonthlyCashflow!BC$188:HK$188)*$D$10</f>
        <v>0</v>
      </c>
      <c r="BC55" s="576">
        <f>_xlfn.XLOOKUP(BC24, MonthlyCashflow!BD$155:HL$155,  MonthlyCashflow!BD$188:HL$188)*$D$10</f>
        <v>0</v>
      </c>
      <c r="BD55" s="576">
        <f>_xlfn.XLOOKUP(BD24, MonthlyCashflow!BE$155:HM$155,  MonthlyCashflow!BE$188:HM$188)*$D$10</f>
        <v>0</v>
      </c>
      <c r="BE55" s="576">
        <f>_xlfn.XLOOKUP(BE24, MonthlyCashflow!BF$155:HN$155,  MonthlyCashflow!BF$188:HN$188)*$D$10</f>
        <v>0</v>
      </c>
      <c r="BF55" s="576">
        <f>_xlfn.XLOOKUP(BF24, MonthlyCashflow!BG$155:HO$155,  MonthlyCashflow!BG$188:HO$188)*$D$10</f>
        <v>0</v>
      </c>
      <c r="BG55" s="576">
        <f>_xlfn.XLOOKUP(BG24, MonthlyCashflow!BH$155:HP$155,  MonthlyCashflow!BH$188:HP$188)*$D$10</f>
        <v>0</v>
      </c>
      <c r="BH55" s="576">
        <f>_xlfn.XLOOKUP(BH24, MonthlyCashflow!BI$155:HQ$155,  MonthlyCashflow!BI$188:HQ$188)*$D$10</f>
        <v>0</v>
      </c>
      <c r="BI55" s="576">
        <f>_xlfn.XLOOKUP(BI24, MonthlyCashflow!BJ$155:HR$155,  MonthlyCashflow!BJ$188:HR$188)*$D$10</f>
        <v>0</v>
      </c>
      <c r="BJ55" s="576">
        <f>_xlfn.XLOOKUP(BJ24, MonthlyCashflow!BK$155:HS$155,  MonthlyCashflow!BK$188:HS$188)*$D$10</f>
        <v>0</v>
      </c>
      <c r="BK55" s="576">
        <f>_xlfn.XLOOKUP(BK24, MonthlyCashflow!BL$155:HT$155,  MonthlyCashflow!BL$188:HT$188)*$D$10</f>
        <v>0</v>
      </c>
      <c r="BL55" s="576">
        <f>_xlfn.XLOOKUP(BL24, MonthlyCashflow!BM$155:HU$155,  MonthlyCashflow!BM$188:HU$188)*$D$10</f>
        <v>0</v>
      </c>
      <c r="BM55" s="576">
        <f>_xlfn.XLOOKUP(BM24, MonthlyCashflow!BN$155:HV$155,  MonthlyCashflow!BN$188:HV$188)*$D$10</f>
        <v>0</v>
      </c>
      <c r="BN55" s="576">
        <f>_xlfn.XLOOKUP(BN24, MonthlyCashflow!BO$155:HW$155,  MonthlyCashflow!BO$188:HW$188)*$D$10</f>
        <v>0</v>
      </c>
      <c r="BO55" s="576">
        <f>_xlfn.XLOOKUP(BO24, MonthlyCashflow!BP$155:HX$155,  MonthlyCashflow!BP$188:HX$188)*$D$10</f>
        <v>0</v>
      </c>
      <c r="BP55" s="576">
        <f>_xlfn.XLOOKUP(BP24, MonthlyCashflow!BQ$155:HY$155,  MonthlyCashflow!BQ$188:HY$188)*$D$10</f>
        <v>0</v>
      </c>
      <c r="BQ55" s="576">
        <f>_xlfn.XLOOKUP(BQ24, MonthlyCashflow!BR$155:HZ$155,  MonthlyCashflow!BR$188:HZ$188)*$D$10</f>
        <v>0</v>
      </c>
      <c r="BR55" s="576">
        <f>_xlfn.XLOOKUP(BR24, MonthlyCashflow!BS$155:IA$155,  MonthlyCashflow!BS$188:IA$188)*$D$10</f>
        <v>0</v>
      </c>
      <c r="BS55" s="576">
        <f>_xlfn.XLOOKUP(BS24, MonthlyCashflow!BT$155:IB$155,  MonthlyCashflow!BT$188:IB$188)*$D$10</f>
        <v>0</v>
      </c>
      <c r="BT55" s="576">
        <f>_xlfn.XLOOKUP(BT24, MonthlyCashflow!BU$155:IC$155,  MonthlyCashflow!BU$188:IC$188)*$D$10</f>
        <v>0</v>
      </c>
      <c r="BU55" s="576">
        <f>_xlfn.XLOOKUP(BU24, MonthlyCashflow!BV$155:ID$155,  MonthlyCashflow!BV$188:ID$188)*$D$10</f>
        <v>0</v>
      </c>
      <c r="BV55" s="576">
        <f>_xlfn.XLOOKUP(BV24, MonthlyCashflow!BW$155:IE$155,  MonthlyCashflow!BW$188:IE$188)*$D$10</f>
        <v>0</v>
      </c>
      <c r="BW55" s="576">
        <f>_xlfn.XLOOKUP(BW24, MonthlyCashflow!BX$155:IF$155,  MonthlyCashflow!BX$188:IF$188)*$D$10</f>
        <v>0</v>
      </c>
      <c r="BX55" s="576">
        <f>_xlfn.XLOOKUP(BX24, MonthlyCashflow!BY$155:IG$155,  MonthlyCashflow!BY$188:IG$188)*$D$10</f>
        <v>0</v>
      </c>
      <c r="BY55" s="576">
        <f>_xlfn.XLOOKUP(BY24, MonthlyCashflow!BZ$155:IH$155,  MonthlyCashflow!BZ$188:IH$188)*$D$10</f>
        <v>0</v>
      </c>
      <c r="BZ55" s="576">
        <f>_xlfn.XLOOKUP(BZ24, MonthlyCashflow!CA$155:II$155,  MonthlyCashflow!CA$188:II$188)*$D$10</f>
        <v>0</v>
      </c>
      <c r="CA55" s="576">
        <f>_xlfn.XLOOKUP(CA24, MonthlyCashflow!CB$155:IJ$155,  MonthlyCashflow!CB$188:IJ$188)*$D$10</f>
        <v>0</v>
      </c>
      <c r="CB55" s="576">
        <f>_xlfn.XLOOKUP(CB24, MonthlyCashflow!CC$155:IK$155,  MonthlyCashflow!CC$188:IK$188)*$D$10</f>
        <v>0</v>
      </c>
      <c r="CC55" s="576">
        <f>_xlfn.XLOOKUP(CC24, MonthlyCashflow!CD$155:IL$155,  MonthlyCashflow!CD$188:IL$188)*$D$10</f>
        <v>0</v>
      </c>
      <c r="CD55" s="576">
        <f>_xlfn.XLOOKUP(CD24, MonthlyCashflow!CE$155:IM$155,  MonthlyCashflow!CE$188:IM$188)*$D$10</f>
        <v>0</v>
      </c>
      <c r="CE55" s="576">
        <f>_xlfn.XLOOKUP(CE24, MonthlyCashflow!CF$155:IN$155,  MonthlyCashflow!CF$188:IN$188)*$D$10</f>
        <v>0</v>
      </c>
      <c r="CF55" s="576">
        <f>_xlfn.XLOOKUP(CF24, MonthlyCashflow!CG$155:IO$155,  MonthlyCashflow!CG$188:IO$188)*$D$10</f>
        <v>0</v>
      </c>
      <c r="CG55" s="576">
        <f>_xlfn.XLOOKUP(CG24, MonthlyCashflow!CH$155:IP$155,  MonthlyCashflow!CH$188:IP$188)*$D$10</f>
        <v>0</v>
      </c>
      <c r="CH55" s="576">
        <f>_xlfn.XLOOKUP(CH24, MonthlyCashflow!CI$155:IQ$155,  MonthlyCashflow!CI$188:IQ$188)*$D$10</f>
        <v>0</v>
      </c>
      <c r="CI55" s="576">
        <f>_xlfn.XLOOKUP(CI24, MonthlyCashflow!CJ$155:IR$155,  MonthlyCashflow!CJ$188:IR$188)*$D$10</f>
        <v>0</v>
      </c>
      <c r="CJ55" s="576">
        <f>_xlfn.XLOOKUP(CJ24, MonthlyCashflow!CK$155:IS$155,  MonthlyCashflow!CK$188:IS$188)*$D$10</f>
        <v>0</v>
      </c>
      <c r="CK55" s="576">
        <f>_xlfn.XLOOKUP(CK24, MonthlyCashflow!CL$155:IT$155,  MonthlyCashflow!CL$188:IT$188)*$D$10</f>
        <v>0</v>
      </c>
      <c r="CL55" s="576">
        <f>_xlfn.XLOOKUP(CL24, MonthlyCashflow!CM$155:IU$155,  MonthlyCashflow!CM$188:IU$188)*$D$10</f>
        <v>0</v>
      </c>
      <c r="CM55" s="576">
        <f>_xlfn.XLOOKUP(CM24, MonthlyCashflow!CN$155:IV$155,  MonthlyCashflow!CN$188:IV$188)*$D$10</f>
        <v>0</v>
      </c>
      <c r="CN55" s="576">
        <f>_xlfn.XLOOKUP(CN24, MonthlyCashflow!CO$155:IW$155,  MonthlyCashflow!CO$188:IW$188)*$D$10</f>
        <v>0</v>
      </c>
      <c r="CO55" s="576">
        <f>_xlfn.XLOOKUP(CO24, MonthlyCashflow!CP$155:IX$155,  MonthlyCashflow!CP$188:IX$188)*$D$10</f>
        <v>0</v>
      </c>
      <c r="CP55" s="576">
        <f>_xlfn.XLOOKUP(CP24, MonthlyCashflow!CQ$155:IY$155,  MonthlyCashflow!CQ$188:IY$188)*$D$10</f>
        <v>0</v>
      </c>
      <c r="CQ55" s="576">
        <f>_xlfn.XLOOKUP(CQ24, MonthlyCashflow!CR$155:IZ$155,  MonthlyCashflow!CR$188:IZ$188)*$D$10</f>
        <v>0</v>
      </c>
      <c r="CR55" s="576">
        <f>_xlfn.XLOOKUP(CR24, MonthlyCashflow!CS$155:JA$155,  MonthlyCashflow!CS$188:JA$188)*$D$10</f>
        <v>0</v>
      </c>
      <c r="CS55" s="576">
        <f>_xlfn.XLOOKUP(CS24, MonthlyCashflow!CT$155:JB$155,  MonthlyCashflow!CT$188:JB$188)*$D$10</f>
        <v>0</v>
      </c>
      <c r="CT55" s="576">
        <f>_xlfn.XLOOKUP(CT24, MonthlyCashflow!CU$155:JC$155,  MonthlyCashflow!CU$188:JC$188)*$D$10</f>
        <v>0</v>
      </c>
      <c r="CU55" s="576">
        <f>_xlfn.XLOOKUP(CU24, MonthlyCashflow!CV$155:JD$155,  MonthlyCashflow!CV$188:JD$188)*$D$10</f>
        <v>0</v>
      </c>
      <c r="CV55" s="576">
        <f>_xlfn.XLOOKUP(CV24, MonthlyCashflow!CW$155:JE$155,  MonthlyCashflow!CW$188:JE$188)*$D$10</f>
        <v>0</v>
      </c>
      <c r="CW55" s="576">
        <f>_xlfn.XLOOKUP(CW24, MonthlyCashflow!CX$155:JF$155,  MonthlyCashflow!CX$188:JF$188)*$D$10</f>
        <v>0</v>
      </c>
      <c r="CX55" s="576">
        <f>_xlfn.XLOOKUP(CX24, MonthlyCashflow!CY$155:JG$155,  MonthlyCashflow!CY$188:JG$188)*$D$10</f>
        <v>0</v>
      </c>
      <c r="CY55" s="576">
        <f>_xlfn.XLOOKUP(CY24, MonthlyCashflow!CZ$155:JH$155,  MonthlyCashflow!CZ$188:JH$188)*$D$10</f>
        <v>0</v>
      </c>
      <c r="CZ55" s="576">
        <f>_xlfn.XLOOKUP(CZ24, MonthlyCashflow!DA$155:JI$155,  MonthlyCashflow!DA$188:JI$188)*$D$10</f>
        <v>0</v>
      </c>
    </row>
    <row r="56" spans="2:104" x14ac:dyDescent="0.3">
      <c r="B56" s="38" t="s">
        <v>231</v>
      </c>
      <c r="D56" s="50">
        <f t="shared" si="2"/>
        <v>0</v>
      </c>
      <c r="F56" s="576">
        <f>_xlfn.XLOOKUP(F24, MonthlyCashflow!G$155:FO$155,  MonthlyCashflow!G$189:FO$189)*$D$10</f>
        <v>0</v>
      </c>
      <c r="G56" s="576">
        <f>_xlfn.XLOOKUP(G24, MonthlyCashflow!H$155:FP$155,  MonthlyCashflow!H$189:FP$189)*$D$10</f>
        <v>0</v>
      </c>
      <c r="H56" s="576">
        <f>_xlfn.XLOOKUP(H24, MonthlyCashflow!I$155:FQ$155,  MonthlyCashflow!I$189:FQ$189)*$D$10</f>
        <v>0</v>
      </c>
      <c r="I56" s="576">
        <f>_xlfn.XLOOKUP(I24, MonthlyCashflow!J$155:FR$155,  MonthlyCashflow!J$189:FR$189)*$D$10</f>
        <v>0</v>
      </c>
      <c r="J56" s="576">
        <f>_xlfn.XLOOKUP(J24, MonthlyCashflow!K$155:FS$155,  MonthlyCashflow!K$189:FS$189)*$D$10</f>
        <v>0</v>
      </c>
      <c r="K56" s="576">
        <f>_xlfn.XLOOKUP(K24, MonthlyCashflow!L$155:FT$155,  MonthlyCashflow!L$189:FT$189)*$D$10</f>
        <v>0</v>
      </c>
      <c r="L56" s="576">
        <f>_xlfn.XLOOKUP(L24, MonthlyCashflow!M$155:FU$155,  MonthlyCashflow!M$189:FU$189)*$D$10</f>
        <v>0</v>
      </c>
      <c r="M56" s="576">
        <f>_xlfn.XLOOKUP(M24, MonthlyCashflow!N$155:FV$155,  MonthlyCashflow!N$189:FV$189)*$D$10</f>
        <v>0</v>
      </c>
      <c r="N56" s="576">
        <f>_xlfn.XLOOKUP(N24, MonthlyCashflow!O$155:FW$155,  MonthlyCashflow!O$189:FW$189)*$D$10</f>
        <v>0</v>
      </c>
      <c r="O56" s="576">
        <f>_xlfn.XLOOKUP(O24, MonthlyCashflow!P$155:FX$155,  MonthlyCashflow!P$189:FX$189)*$D$10</f>
        <v>0</v>
      </c>
      <c r="P56" s="576">
        <f>_xlfn.XLOOKUP(P24, MonthlyCashflow!Q$155:FY$155,  MonthlyCashflow!Q$189:FY$189)*$D$10</f>
        <v>0</v>
      </c>
      <c r="Q56" s="576">
        <f>_xlfn.XLOOKUP(Q24, MonthlyCashflow!R$155:FZ$155,  MonthlyCashflow!R$189:FZ$189)*$D$10</f>
        <v>0</v>
      </c>
      <c r="R56" s="576">
        <f>_xlfn.XLOOKUP(R24, MonthlyCashflow!S$155:GA$155,  MonthlyCashflow!S$189:GA$189)*$D$10</f>
        <v>0</v>
      </c>
      <c r="S56" s="576">
        <f>_xlfn.XLOOKUP(S24, MonthlyCashflow!T$155:GB$155,  MonthlyCashflow!T$189:GB$189)*$D$10</f>
        <v>0</v>
      </c>
      <c r="T56" s="576">
        <f>_xlfn.XLOOKUP(T24, MonthlyCashflow!U$155:GC$155,  MonthlyCashflow!U$189:GC$189)*$D$10</f>
        <v>0</v>
      </c>
      <c r="U56" s="576">
        <f>_xlfn.XLOOKUP(U24, MonthlyCashflow!V$155:GD$155,  MonthlyCashflow!V$189:GD$189)*$D$10</f>
        <v>0</v>
      </c>
      <c r="V56" s="576">
        <f>_xlfn.XLOOKUP(V24, MonthlyCashflow!W$155:GE$155,  MonthlyCashflow!W$189:GE$189)*$D$10</f>
        <v>0</v>
      </c>
      <c r="W56" s="576">
        <f>_xlfn.XLOOKUP(W24, MonthlyCashflow!X$155:GF$155,  MonthlyCashflow!X$189:GF$189)*$D$10</f>
        <v>0</v>
      </c>
      <c r="X56" s="576">
        <f>_xlfn.XLOOKUP(X24, MonthlyCashflow!Y$155:GG$155,  MonthlyCashflow!Y$189:GG$189)*$D$10</f>
        <v>0</v>
      </c>
      <c r="Y56" s="576">
        <f>_xlfn.XLOOKUP(Y24, MonthlyCashflow!Z$155:GH$155,  MonthlyCashflow!Z$189:GH$189)*$D$10</f>
        <v>0</v>
      </c>
      <c r="Z56" s="576">
        <f>_xlfn.XLOOKUP(Z24, MonthlyCashflow!AA$155:GI$155,  MonthlyCashflow!AA$189:GI$189)*$D$10</f>
        <v>0</v>
      </c>
      <c r="AA56" s="576">
        <f>_xlfn.XLOOKUP(AA24, MonthlyCashflow!AB$155:GJ$155,  MonthlyCashflow!AB$189:GJ$189)*$D$10</f>
        <v>0</v>
      </c>
      <c r="AB56" s="576">
        <f>_xlfn.XLOOKUP(AB24, MonthlyCashflow!AC$155:GK$155,  MonthlyCashflow!AC$189:GK$189)*$D$10</f>
        <v>0</v>
      </c>
      <c r="AC56" s="576">
        <f>_xlfn.XLOOKUP(AC24, MonthlyCashflow!AD$155:GL$155,  MonthlyCashflow!AD$189:GL$189)*$D$10</f>
        <v>0</v>
      </c>
      <c r="AD56" s="576">
        <f>_xlfn.XLOOKUP(AD24, MonthlyCashflow!AE$155:GM$155,  MonthlyCashflow!AE$189:GM$189)*$D$10</f>
        <v>0</v>
      </c>
      <c r="AE56" s="576">
        <f>_xlfn.XLOOKUP(AE24, MonthlyCashflow!AF$155:GN$155,  MonthlyCashflow!AF$189:GN$189)*$D$10</f>
        <v>0</v>
      </c>
      <c r="AF56" s="576">
        <f>_xlfn.XLOOKUP(AF24, MonthlyCashflow!AG$155:GO$155,  MonthlyCashflow!AG$189:GO$189)*$D$10</f>
        <v>0</v>
      </c>
      <c r="AG56" s="576">
        <f>_xlfn.XLOOKUP(AG24, MonthlyCashflow!AH$155:GP$155,  MonthlyCashflow!AH$189:GP$189)*$D$10</f>
        <v>0</v>
      </c>
      <c r="AH56" s="576">
        <f>_xlfn.XLOOKUP(AH24, MonthlyCashflow!AI$155:GQ$155,  MonthlyCashflow!AI$189:GQ$189)*$D$10</f>
        <v>0</v>
      </c>
      <c r="AI56" s="576">
        <f>_xlfn.XLOOKUP(AI24, MonthlyCashflow!AJ$155:GR$155,  MonthlyCashflow!AJ$189:GR$189)*$D$10</f>
        <v>0</v>
      </c>
      <c r="AJ56" s="576">
        <f>_xlfn.XLOOKUP(AJ24, MonthlyCashflow!AK$155:GS$155,  MonthlyCashflow!AK$189:GS$189)*$D$10</f>
        <v>0</v>
      </c>
      <c r="AK56" s="576">
        <f>_xlfn.XLOOKUP(AK24, MonthlyCashflow!AL$155:GT$155,  MonthlyCashflow!AL$189:GT$189)*$D$10</f>
        <v>0</v>
      </c>
      <c r="AL56" s="576">
        <f>_xlfn.XLOOKUP(AL24, MonthlyCashflow!AM$155:GU$155,  MonthlyCashflow!AM$189:GU$189)*$D$10</f>
        <v>0</v>
      </c>
      <c r="AM56" s="576">
        <f>_xlfn.XLOOKUP(AM24, MonthlyCashflow!AN$155:GV$155,  MonthlyCashflow!AN$189:GV$189)*$D$10</f>
        <v>0</v>
      </c>
      <c r="AN56" s="576">
        <f>_xlfn.XLOOKUP(AN24, MonthlyCashflow!AO$155:GW$155,  MonthlyCashflow!AO$189:GW$189)*$D$10</f>
        <v>0</v>
      </c>
      <c r="AO56" s="576">
        <f>_xlfn.XLOOKUP(AO24, MonthlyCashflow!AP$155:GX$155,  MonthlyCashflow!AP$189:GX$189)*$D$10</f>
        <v>0</v>
      </c>
      <c r="AP56" s="576">
        <f>_xlfn.XLOOKUP(AP24, MonthlyCashflow!AQ$155:GY$155,  MonthlyCashflow!AQ$189:GY$189)*$D$10</f>
        <v>0</v>
      </c>
      <c r="AQ56" s="576">
        <f>_xlfn.XLOOKUP(AQ24, MonthlyCashflow!AR$155:GZ$155,  MonthlyCashflow!AR$189:GZ$189)*$D$10</f>
        <v>0</v>
      </c>
      <c r="AR56" s="576">
        <f>_xlfn.XLOOKUP(AR24, MonthlyCashflow!AS$155:HA$155,  MonthlyCashflow!AS$189:HA$189)*$D$10</f>
        <v>0</v>
      </c>
      <c r="AS56" s="576">
        <f>_xlfn.XLOOKUP(AS24, MonthlyCashflow!AT$155:HB$155,  MonthlyCashflow!AT$189:HB$189)*$D$10</f>
        <v>0</v>
      </c>
      <c r="AT56" s="576">
        <f>_xlfn.XLOOKUP(AT24, MonthlyCashflow!AU$155:HC$155,  MonthlyCashflow!AU$189:HC$189)*$D$10</f>
        <v>0</v>
      </c>
      <c r="AU56" s="576">
        <f>_xlfn.XLOOKUP(AU24, MonthlyCashflow!AV$155:HD$155,  MonthlyCashflow!AV$189:HD$189)*$D$10</f>
        <v>0</v>
      </c>
      <c r="AV56" s="576">
        <f>_xlfn.XLOOKUP(AV24, MonthlyCashflow!AW$155:HE$155,  MonthlyCashflow!AW$189:HE$189)*$D$10</f>
        <v>0</v>
      </c>
      <c r="AW56" s="576">
        <f>_xlfn.XLOOKUP(AW24, MonthlyCashflow!AX$155:HF$155,  MonthlyCashflow!AX$189:HF$189)*$D$10</f>
        <v>0</v>
      </c>
      <c r="AX56" s="576">
        <f>_xlfn.XLOOKUP(AX24, MonthlyCashflow!AY$155:HG$155,  MonthlyCashflow!AY$189:HG$189)*$D$10</f>
        <v>0</v>
      </c>
      <c r="AY56" s="576">
        <f>_xlfn.XLOOKUP(AY24, MonthlyCashflow!AZ$155:HH$155,  MonthlyCashflow!AZ$189:HH$189)*$D$10</f>
        <v>0</v>
      </c>
      <c r="AZ56" s="576">
        <f>_xlfn.XLOOKUP(AZ24, MonthlyCashflow!BA$155:HI$155,  MonthlyCashflow!BA$189:HI$189)*$D$10</f>
        <v>0</v>
      </c>
      <c r="BA56" s="576">
        <f>_xlfn.XLOOKUP(BA24, MonthlyCashflow!BB$155:HJ$155,  MonthlyCashflow!BB$189:HJ$189)*$D$10</f>
        <v>0</v>
      </c>
      <c r="BB56" s="576">
        <f>_xlfn.XLOOKUP(BB24, MonthlyCashflow!BC$155:HK$155,  MonthlyCashflow!BC$189:HK$189)*$D$10</f>
        <v>0</v>
      </c>
      <c r="BC56" s="576">
        <f>_xlfn.XLOOKUP(BC24, MonthlyCashflow!BD$155:HL$155,  MonthlyCashflow!BD$189:HL$189)*$D$10</f>
        <v>0</v>
      </c>
      <c r="BD56" s="576">
        <f>_xlfn.XLOOKUP(BD24, MonthlyCashflow!BE$155:HM$155,  MonthlyCashflow!BE$189:HM$189)*$D$10</f>
        <v>0</v>
      </c>
      <c r="BE56" s="576">
        <f>_xlfn.XLOOKUP(BE24, MonthlyCashflow!BF$155:HN$155,  MonthlyCashflow!BF$189:HN$189)*$D$10</f>
        <v>0</v>
      </c>
      <c r="BF56" s="576">
        <f>_xlfn.XLOOKUP(BF24, MonthlyCashflow!BG$155:HO$155,  MonthlyCashflow!BG$189:HO$189)*$D$10</f>
        <v>0</v>
      </c>
      <c r="BG56" s="576">
        <f>_xlfn.XLOOKUP(BG24, MonthlyCashflow!BH$155:HP$155,  MonthlyCashflow!BH$189:HP$189)*$D$10</f>
        <v>0</v>
      </c>
      <c r="BH56" s="576">
        <f>_xlfn.XLOOKUP(BH24, MonthlyCashflow!BI$155:HQ$155,  MonthlyCashflow!BI$189:HQ$189)*$D$10</f>
        <v>0</v>
      </c>
      <c r="BI56" s="576">
        <f>_xlfn.XLOOKUP(BI24, MonthlyCashflow!BJ$155:HR$155,  MonthlyCashflow!BJ$189:HR$189)*$D$10</f>
        <v>0</v>
      </c>
      <c r="BJ56" s="576">
        <f>_xlfn.XLOOKUP(BJ24, MonthlyCashflow!BK$155:HS$155,  MonthlyCashflow!BK$189:HS$189)*$D$10</f>
        <v>0</v>
      </c>
      <c r="BK56" s="576">
        <f>_xlfn.XLOOKUP(BK24, MonthlyCashflow!BL$155:HT$155,  MonthlyCashflow!BL$189:HT$189)*$D$10</f>
        <v>0</v>
      </c>
      <c r="BL56" s="576">
        <f>_xlfn.XLOOKUP(BL24, MonthlyCashflow!BM$155:HU$155,  MonthlyCashflow!BM$189:HU$189)*$D$10</f>
        <v>0</v>
      </c>
      <c r="BM56" s="576">
        <f>_xlfn.XLOOKUP(BM24, MonthlyCashflow!BN$155:HV$155,  MonthlyCashflow!BN$189:HV$189)*$D$10</f>
        <v>0</v>
      </c>
      <c r="BN56" s="576">
        <f>_xlfn.XLOOKUP(BN24, MonthlyCashflow!BO$155:HW$155,  MonthlyCashflow!BO$189:HW$189)*$D$10</f>
        <v>0</v>
      </c>
      <c r="BO56" s="576">
        <f>_xlfn.XLOOKUP(BO24, MonthlyCashflow!BP$155:HX$155,  MonthlyCashflow!BP$189:HX$189)*$D$10</f>
        <v>0</v>
      </c>
      <c r="BP56" s="576">
        <f>_xlfn.XLOOKUP(BP24, MonthlyCashflow!BQ$155:HY$155,  MonthlyCashflow!BQ$189:HY$189)*$D$10</f>
        <v>0</v>
      </c>
      <c r="BQ56" s="576">
        <f>_xlfn.XLOOKUP(BQ24, MonthlyCashflow!BR$155:HZ$155,  MonthlyCashflow!BR$189:HZ$189)*$D$10</f>
        <v>0</v>
      </c>
      <c r="BR56" s="576">
        <f>_xlfn.XLOOKUP(BR24, MonthlyCashflow!BS$155:IA$155,  MonthlyCashflow!BS$189:IA$189)*$D$10</f>
        <v>0</v>
      </c>
      <c r="BS56" s="576">
        <f>_xlfn.XLOOKUP(BS24, MonthlyCashflow!BT$155:IB$155,  MonthlyCashflow!BT$189:IB$189)*$D$10</f>
        <v>0</v>
      </c>
      <c r="BT56" s="576">
        <f>_xlfn.XLOOKUP(BT24, MonthlyCashflow!BU$155:IC$155,  MonthlyCashflow!BU$189:IC$189)*$D$10</f>
        <v>0</v>
      </c>
      <c r="BU56" s="576">
        <f>_xlfn.XLOOKUP(BU24, MonthlyCashflow!BV$155:ID$155,  MonthlyCashflow!BV$189:ID$189)*$D$10</f>
        <v>0</v>
      </c>
      <c r="BV56" s="576">
        <f>_xlfn.XLOOKUP(BV24, MonthlyCashflow!BW$155:IE$155,  MonthlyCashflow!BW$189:IE$189)*$D$10</f>
        <v>0</v>
      </c>
      <c r="BW56" s="576">
        <f>_xlfn.XLOOKUP(BW24, MonthlyCashflow!BX$155:IF$155,  MonthlyCashflow!BX$189:IF$189)*$D$10</f>
        <v>0</v>
      </c>
      <c r="BX56" s="576">
        <f>_xlfn.XLOOKUP(BX24, MonthlyCashflow!BY$155:IG$155,  MonthlyCashflow!BY$189:IG$189)*$D$10</f>
        <v>0</v>
      </c>
      <c r="BY56" s="576">
        <f>_xlfn.XLOOKUP(BY24, MonthlyCashflow!BZ$155:IH$155,  MonthlyCashflow!BZ$189:IH$189)*$D$10</f>
        <v>0</v>
      </c>
      <c r="BZ56" s="576">
        <f>_xlfn.XLOOKUP(BZ24, MonthlyCashflow!CA$155:II$155,  MonthlyCashflow!CA$189:II$189)*$D$10</f>
        <v>0</v>
      </c>
      <c r="CA56" s="576">
        <f>_xlfn.XLOOKUP(CA24, MonthlyCashflow!CB$155:IJ$155,  MonthlyCashflow!CB$189:IJ$189)*$D$10</f>
        <v>0</v>
      </c>
      <c r="CB56" s="576">
        <f>_xlfn.XLOOKUP(CB24, MonthlyCashflow!CC$155:IK$155,  MonthlyCashflow!CC$189:IK$189)*$D$10</f>
        <v>0</v>
      </c>
      <c r="CC56" s="576">
        <f>_xlfn.XLOOKUP(CC24, MonthlyCashflow!CD$155:IL$155,  MonthlyCashflow!CD$189:IL$189)*$D$10</f>
        <v>0</v>
      </c>
      <c r="CD56" s="576">
        <f>_xlfn.XLOOKUP(CD24, MonthlyCashflow!CE$155:IM$155,  MonthlyCashflow!CE$189:IM$189)*$D$10</f>
        <v>0</v>
      </c>
      <c r="CE56" s="576">
        <f>_xlfn.XLOOKUP(CE24, MonthlyCashflow!CF$155:IN$155,  MonthlyCashflow!CF$189:IN$189)*$D$10</f>
        <v>0</v>
      </c>
      <c r="CF56" s="576">
        <f>_xlfn.XLOOKUP(CF24, MonthlyCashflow!CG$155:IO$155,  MonthlyCashflow!CG$189:IO$189)*$D$10</f>
        <v>0</v>
      </c>
      <c r="CG56" s="576">
        <f>_xlfn.XLOOKUP(CG24, MonthlyCashflow!CH$155:IP$155,  MonthlyCashflow!CH$189:IP$189)*$D$10</f>
        <v>0</v>
      </c>
      <c r="CH56" s="576">
        <f>_xlfn.XLOOKUP(CH24, MonthlyCashflow!CI$155:IQ$155,  MonthlyCashflow!CI$189:IQ$189)*$D$10</f>
        <v>0</v>
      </c>
      <c r="CI56" s="576">
        <f>_xlfn.XLOOKUP(CI24, MonthlyCashflow!CJ$155:IR$155,  MonthlyCashflow!CJ$189:IR$189)*$D$10</f>
        <v>0</v>
      </c>
      <c r="CJ56" s="576">
        <f>_xlfn.XLOOKUP(CJ24, MonthlyCashflow!CK$155:IS$155,  MonthlyCashflow!CK$189:IS$189)*$D$10</f>
        <v>0</v>
      </c>
      <c r="CK56" s="576">
        <f>_xlfn.XLOOKUP(CK24, MonthlyCashflow!CL$155:IT$155,  MonthlyCashflow!CL$189:IT$189)*$D$10</f>
        <v>0</v>
      </c>
      <c r="CL56" s="576">
        <f>_xlfn.XLOOKUP(CL24, MonthlyCashflow!CM$155:IU$155,  MonthlyCashflow!CM$189:IU$189)*$D$10</f>
        <v>0</v>
      </c>
      <c r="CM56" s="576">
        <f>_xlfn.XLOOKUP(CM24, MonthlyCashflow!CN$155:IV$155,  MonthlyCashflow!CN$189:IV$189)*$D$10</f>
        <v>0</v>
      </c>
      <c r="CN56" s="576">
        <f>_xlfn.XLOOKUP(CN24, MonthlyCashflow!CO$155:IW$155,  MonthlyCashflow!CO$189:IW$189)*$D$10</f>
        <v>0</v>
      </c>
      <c r="CO56" s="576">
        <f>_xlfn.XLOOKUP(CO24, MonthlyCashflow!CP$155:IX$155,  MonthlyCashflow!CP$189:IX$189)*$D$10</f>
        <v>0</v>
      </c>
      <c r="CP56" s="576">
        <f>_xlfn.XLOOKUP(CP24, MonthlyCashflow!CQ$155:IY$155,  MonthlyCashflow!CQ$189:IY$189)*$D$10</f>
        <v>0</v>
      </c>
      <c r="CQ56" s="576">
        <f>_xlfn.XLOOKUP(CQ24, MonthlyCashflow!CR$155:IZ$155,  MonthlyCashflow!CR$189:IZ$189)*$D$10</f>
        <v>0</v>
      </c>
      <c r="CR56" s="576">
        <f>_xlfn.XLOOKUP(CR24, MonthlyCashflow!CS$155:JA$155,  MonthlyCashflow!CS$189:JA$189)*$D$10</f>
        <v>0</v>
      </c>
      <c r="CS56" s="576">
        <f>_xlfn.XLOOKUP(CS24, MonthlyCashflow!CT$155:JB$155,  MonthlyCashflow!CT$189:JB$189)*$D$10</f>
        <v>0</v>
      </c>
      <c r="CT56" s="576">
        <f>_xlfn.XLOOKUP(CT24, MonthlyCashflow!CU$155:JC$155,  MonthlyCashflow!CU$189:JC$189)*$D$10</f>
        <v>0</v>
      </c>
      <c r="CU56" s="576">
        <f>_xlfn.XLOOKUP(CU24, MonthlyCashflow!CV$155:JD$155,  MonthlyCashflow!CV$189:JD$189)*$D$10</f>
        <v>0</v>
      </c>
      <c r="CV56" s="576">
        <f>_xlfn.XLOOKUP(CV24, MonthlyCashflow!CW$155:JE$155,  MonthlyCashflow!CW$189:JE$189)*$D$10</f>
        <v>0</v>
      </c>
      <c r="CW56" s="576">
        <f>_xlfn.XLOOKUP(CW24, MonthlyCashflow!CX$155:JF$155,  MonthlyCashflow!CX$189:JF$189)*$D$10</f>
        <v>0</v>
      </c>
      <c r="CX56" s="576">
        <f>_xlfn.XLOOKUP(CX24, MonthlyCashflow!CY$155:JG$155,  MonthlyCashflow!CY$189:JG$189)*$D$10</f>
        <v>0</v>
      </c>
      <c r="CY56" s="576">
        <f>_xlfn.XLOOKUP(CY24, MonthlyCashflow!CZ$155:JH$155,  MonthlyCashflow!CZ$189:JH$189)*$D$10</f>
        <v>0</v>
      </c>
      <c r="CZ56" s="576">
        <f>_xlfn.XLOOKUP(CZ24, MonthlyCashflow!DA$155:JI$155,  MonthlyCashflow!DA$189:JI$189)*$D$10</f>
        <v>0</v>
      </c>
    </row>
    <row r="57" spans="2:104" x14ac:dyDescent="0.3">
      <c r="B57" s="38" t="s">
        <v>72</v>
      </c>
      <c r="D57" s="50">
        <f t="shared" si="2"/>
        <v>0</v>
      </c>
      <c r="F57" s="576">
        <f>_xlfn.XLOOKUP(F24, MonthlyCashflow!G$155:FO$155,  MonthlyCashflow!G$190:FO$190)*$D$10</f>
        <v>0</v>
      </c>
      <c r="G57" s="576">
        <f>_xlfn.XLOOKUP(G24, MonthlyCashflow!H$155:FP$155,  MonthlyCashflow!H$190:FP$190)*$D$10</f>
        <v>0</v>
      </c>
      <c r="H57" s="576">
        <f>_xlfn.XLOOKUP(H24, MonthlyCashflow!I$155:FQ$155,  MonthlyCashflow!I$190:FQ$190)*$D$10</f>
        <v>0</v>
      </c>
      <c r="I57" s="576">
        <f>_xlfn.XLOOKUP(I24, MonthlyCashflow!J$155:FR$155,  MonthlyCashflow!J$190:FR$190)*$D$10</f>
        <v>0</v>
      </c>
      <c r="J57" s="576">
        <f>_xlfn.XLOOKUP(J24, MonthlyCashflow!K$155:FS$155,  MonthlyCashflow!K$190:FS$190)*$D$10</f>
        <v>0</v>
      </c>
      <c r="K57" s="576">
        <f>_xlfn.XLOOKUP(K24, MonthlyCashflow!L$155:FT$155,  MonthlyCashflow!L$190:FT$190)*$D$10</f>
        <v>0</v>
      </c>
      <c r="L57" s="576">
        <f>_xlfn.XLOOKUP(L24, MonthlyCashflow!M$155:FU$155,  MonthlyCashflow!M$190:FU$190)*$D$10</f>
        <v>0</v>
      </c>
      <c r="M57" s="576">
        <f>_xlfn.XLOOKUP(M24, MonthlyCashflow!N$155:FV$155,  MonthlyCashflow!N$190:FV$190)*$D$10</f>
        <v>0</v>
      </c>
      <c r="N57" s="576">
        <f>_xlfn.XLOOKUP(N24, MonthlyCashflow!O$155:FW$155,  MonthlyCashflow!O$190:FW$190)*$D$10</f>
        <v>0</v>
      </c>
      <c r="O57" s="576">
        <f>_xlfn.XLOOKUP(O24, MonthlyCashflow!P$155:FX$155,  MonthlyCashflow!P$190:FX$190)*$D$10</f>
        <v>0</v>
      </c>
      <c r="P57" s="576">
        <f>_xlfn.XLOOKUP(P24, MonthlyCashflow!Q$155:FY$155,  MonthlyCashflow!Q$190:FY$190)*$D$10</f>
        <v>0</v>
      </c>
      <c r="Q57" s="576">
        <f>_xlfn.XLOOKUP(Q24, MonthlyCashflow!R$155:FZ$155,  MonthlyCashflow!R$190:FZ$190)*$D$10</f>
        <v>0</v>
      </c>
      <c r="R57" s="576">
        <f>_xlfn.XLOOKUP(R24, MonthlyCashflow!S$155:GA$155,  MonthlyCashflow!S$190:GA$190)*$D$10</f>
        <v>0</v>
      </c>
      <c r="S57" s="576">
        <f>_xlfn.XLOOKUP(S24, MonthlyCashflow!T$155:GB$155,  MonthlyCashflow!T$190:GB$190)*$D$10</f>
        <v>0</v>
      </c>
      <c r="T57" s="576">
        <f>_xlfn.XLOOKUP(T24, MonthlyCashflow!U$155:GC$155,  MonthlyCashflow!U$190:GC$190)*$D$10</f>
        <v>0</v>
      </c>
      <c r="U57" s="576">
        <f>_xlfn.XLOOKUP(U24, MonthlyCashflow!V$155:GD$155,  MonthlyCashflow!V$190:GD$190)*$D$10</f>
        <v>0</v>
      </c>
      <c r="V57" s="576">
        <f>_xlfn.XLOOKUP(V24, MonthlyCashflow!W$155:GE$155,  MonthlyCashflow!W$190:GE$190)*$D$10</f>
        <v>0</v>
      </c>
      <c r="W57" s="576">
        <f>_xlfn.XLOOKUP(W24, MonthlyCashflow!X$155:GF$155,  MonthlyCashflow!X$190:GF$190)*$D$10</f>
        <v>0</v>
      </c>
      <c r="X57" s="576">
        <f>_xlfn.XLOOKUP(X24, MonthlyCashflow!Y$155:GG$155,  MonthlyCashflow!Y$190:GG$190)*$D$10</f>
        <v>0</v>
      </c>
      <c r="Y57" s="576">
        <f>_xlfn.XLOOKUP(Y24, MonthlyCashflow!Z$155:GH$155,  MonthlyCashflow!Z$190:GH$190)*$D$10</f>
        <v>0</v>
      </c>
      <c r="Z57" s="576">
        <f>_xlfn.XLOOKUP(Z24, MonthlyCashflow!AA$155:GI$155,  MonthlyCashflow!AA$190:GI$190)*$D$10</f>
        <v>0</v>
      </c>
      <c r="AA57" s="576">
        <f>_xlfn.XLOOKUP(AA24, MonthlyCashflow!AB$155:GJ$155,  MonthlyCashflow!AB$190:GJ$190)*$D$10</f>
        <v>0</v>
      </c>
      <c r="AB57" s="576">
        <f>_xlfn.XLOOKUP(AB24, MonthlyCashflow!AC$155:GK$155,  MonthlyCashflow!AC$190:GK$190)*$D$10</f>
        <v>0</v>
      </c>
      <c r="AC57" s="576">
        <f>_xlfn.XLOOKUP(AC24, MonthlyCashflow!AD$155:GL$155,  MonthlyCashflow!AD$190:GL$190)*$D$10</f>
        <v>0</v>
      </c>
      <c r="AD57" s="576">
        <f>_xlfn.XLOOKUP(AD24, MonthlyCashflow!AE$155:GM$155,  MonthlyCashflow!AE$190:GM$190)*$D$10</f>
        <v>0</v>
      </c>
      <c r="AE57" s="576">
        <f>_xlfn.XLOOKUP(AE24, MonthlyCashflow!AF$155:GN$155,  MonthlyCashflow!AF$190:GN$190)*$D$10</f>
        <v>0</v>
      </c>
      <c r="AF57" s="576">
        <f>_xlfn.XLOOKUP(AF24, MonthlyCashflow!AG$155:GO$155,  MonthlyCashflow!AG$190:GO$190)*$D$10</f>
        <v>0</v>
      </c>
      <c r="AG57" s="576">
        <f>_xlfn.XLOOKUP(AG24, MonthlyCashflow!AH$155:GP$155,  MonthlyCashflow!AH$190:GP$190)*$D$10</f>
        <v>0</v>
      </c>
      <c r="AH57" s="576">
        <f>_xlfn.XLOOKUP(AH24, MonthlyCashflow!AI$155:GQ$155,  MonthlyCashflow!AI$190:GQ$190)*$D$10</f>
        <v>0</v>
      </c>
      <c r="AI57" s="576">
        <f>_xlfn.XLOOKUP(AI24, MonthlyCashflow!AJ$155:GR$155,  MonthlyCashflow!AJ$190:GR$190)*$D$10</f>
        <v>0</v>
      </c>
      <c r="AJ57" s="576">
        <f>_xlfn.XLOOKUP(AJ24, MonthlyCashflow!AK$155:GS$155,  MonthlyCashflow!AK$190:GS$190)*$D$10</f>
        <v>0</v>
      </c>
      <c r="AK57" s="576">
        <f>_xlfn.XLOOKUP(AK24, MonthlyCashflow!AL$155:GT$155,  MonthlyCashflow!AL$190:GT$190)*$D$10</f>
        <v>0</v>
      </c>
      <c r="AL57" s="576">
        <f>_xlfn.XLOOKUP(AL24, MonthlyCashflow!AM$155:GU$155,  MonthlyCashflow!AM$190:GU$190)*$D$10</f>
        <v>0</v>
      </c>
      <c r="AM57" s="576">
        <f>_xlfn.XLOOKUP(AM24, MonthlyCashflow!AN$155:GV$155,  MonthlyCashflow!AN$190:GV$190)*$D$10</f>
        <v>0</v>
      </c>
      <c r="AN57" s="576">
        <f>_xlfn.XLOOKUP(AN24, MonthlyCashflow!AO$155:GW$155,  MonthlyCashflow!AO$190:GW$190)*$D$10</f>
        <v>0</v>
      </c>
      <c r="AO57" s="576">
        <f>_xlfn.XLOOKUP(AO24, MonthlyCashflow!AP$155:GX$155,  MonthlyCashflow!AP$190:GX$190)*$D$10</f>
        <v>0</v>
      </c>
      <c r="AP57" s="576">
        <f>_xlfn.XLOOKUP(AP24, MonthlyCashflow!AQ$155:GY$155,  MonthlyCashflow!AQ$190:GY$190)*$D$10</f>
        <v>0</v>
      </c>
      <c r="AQ57" s="576">
        <f>_xlfn.XLOOKUP(AQ24, MonthlyCashflow!AR$155:GZ$155,  MonthlyCashflow!AR$190:GZ$190)*$D$10</f>
        <v>0</v>
      </c>
      <c r="AR57" s="576">
        <f>_xlfn.XLOOKUP(AR24, MonthlyCashflow!AS$155:HA$155,  MonthlyCashflow!AS$190:HA$190)*$D$10</f>
        <v>0</v>
      </c>
      <c r="AS57" s="576">
        <f>_xlfn.XLOOKUP(AS24, MonthlyCashflow!AT$155:HB$155,  MonthlyCashflow!AT$190:HB$190)*$D$10</f>
        <v>0</v>
      </c>
      <c r="AT57" s="576">
        <f>_xlfn.XLOOKUP(AT24, MonthlyCashflow!AU$155:HC$155,  MonthlyCashflow!AU$190:HC$190)*$D$10</f>
        <v>0</v>
      </c>
      <c r="AU57" s="576">
        <f>_xlfn.XLOOKUP(AU24, MonthlyCashflow!AV$155:HD$155,  MonthlyCashflow!AV$190:HD$190)*$D$10</f>
        <v>0</v>
      </c>
      <c r="AV57" s="576">
        <f>_xlfn.XLOOKUP(AV24, MonthlyCashflow!AW$155:HE$155,  MonthlyCashflow!AW$190:HE$190)*$D$10</f>
        <v>0</v>
      </c>
      <c r="AW57" s="576">
        <f>_xlfn.XLOOKUP(AW24, MonthlyCashflow!AX$155:HF$155,  MonthlyCashflow!AX$190:HF$190)*$D$10</f>
        <v>0</v>
      </c>
      <c r="AX57" s="576">
        <f>_xlfn.XLOOKUP(AX24, MonthlyCashflow!AY$155:HG$155,  MonthlyCashflow!AY$190:HG$190)*$D$10</f>
        <v>0</v>
      </c>
      <c r="AY57" s="576">
        <f>_xlfn.XLOOKUP(AY24, MonthlyCashflow!AZ$155:HH$155,  MonthlyCashflow!AZ$190:HH$190)*$D$10</f>
        <v>0</v>
      </c>
      <c r="AZ57" s="576">
        <f>_xlfn.XLOOKUP(AZ24, MonthlyCashflow!BA$155:HI$155,  MonthlyCashflow!BA$190:HI$190)*$D$10</f>
        <v>0</v>
      </c>
      <c r="BA57" s="576">
        <f>_xlfn.XLOOKUP(BA24, MonthlyCashflow!BB$155:HJ$155,  MonthlyCashflow!BB$190:HJ$190)*$D$10</f>
        <v>0</v>
      </c>
      <c r="BB57" s="576">
        <f>_xlfn.XLOOKUP(BB24, MonthlyCashflow!BC$155:HK$155,  MonthlyCashflow!BC$190:HK$190)*$D$10</f>
        <v>0</v>
      </c>
      <c r="BC57" s="576">
        <f>_xlfn.XLOOKUP(BC24, MonthlyCashflow!BD$155:HL$155,  MonthlyCashflow!BD$190:HL$190)*$D$10</f>
        <v>0</v>
      </c>
      <c r="BD57" s="576">
        <f>_xlfn.XLOOKUP(BD24, MonthlyCashflow!BE$155:HM$155,  MonthlyCashflow!BE$190:HM$190)*$D$10</f>
        <v>0</v>
      </c>
      <c r="BE57" s="576">
        <f>_xlfn.XLOOKUP(BE24, MonthlyCashflow!BF$155:HN$155,  MonthlyCashflow!BF$190:HN$190)*$D$10</f>
        <v>0</v>
      </c>
      <c r="BF57" s="576">
        <f>_xlfn.XLOOKUP(BF24, MonthlyCashflow!BG$155:HO$155,  MonthlyCashflow!BG$190:HO$190)*$D$10</f>
        <v>0</v>
      </c>
      <c r="BG57" s="576">
        <f>_xlfn.XLOOKUP(BG24, MonthlyCashflow!BH$155:HP$155,  MonthlyCashflow!BH$190:HP$190)*$D$10</f>
        <v>0</v>
      </c>
      <c r="BH57" s="576">
        <f>_xlfn.XLOOKUP(BH24, MonthlyCashflow!BI$155:HQ$155,  MonthlyCashflow!BI$190:HQ$190)*$D$10</f>
        <v>0</v>
      </c>
      <c r="BI57" s="576">
        <f>_xlfn.XLOOKUP(BI24, MonthlyCashflow!BJ$155:HR$155,  MonthlyCashflow!BJ$190:HR$190)*$D$10</f>
        <v>0</v>
      </c>
      <c r="BJ57" s="576">
        <f>_xlfn.XLOOKUP(BJ24, MonthlyCashflow!BK$155:HS$155,  MonthlyCashflow!BK$190:HS$190)*$D$10</f>
        <v>0</v>
      </c>
      <c r="BK57" s="576">
        <f>_xlfn.XLOOKUP(BK24, MonthlyCashflow!BL$155:HT$155,  MonthlyCashflow!BL$190:HT$190)*$D$10</f>
        <v>0</v>
      </c>
      <c r="BL57" s="576">
        <f>_xlfn.XLOOKUP(BL24, MonthlyCashflow!BM$155:HU$155,  MonthlyCashflow!BM$190:HU$190)*$D$10</f>
        <v>0</v>
      </c>
      <c r="BM57" s="576">
        <f>_xlfn.XLOOKUP(BM24, MonthlyCashflow!BN$155:HV$155,  MonthlyCashflow!BN$190:HV$190)*$D$10</f>
        <v>0</v>
      </c>
      <c r="BN57" s="576">
        <f>_xlfn.XLOOKUP(BN24, MonthlyCashflow!BO$155:HW$155,  MonthlyCashflow!BO$190:HW$190)*$D$10</f>
        <v>0</v>
      </c>
      <c r="BO57" s="576">
        <f>_xlfn.XLOOKUP(BO24, MonthlyCashflow!BP$155:HX$155,  MonthlyCashflow!BP$190:HX$190)*$D$10</f>
        <v>0</v>
      </c>
      <c r="BP57" s="576">
        <f>_xlfn.XLOOKUP(BP24, MonthlyCashflow!BQ$155:HY$155,  MonthlyCashflow!BQ$190:HY$190)*$D$10</f>
        <v>0</v>
      </c>
      <c r="BQ57" s="576">
        <f>_xlfn.XLOOKUP(BQ24, MonthlyCashflow!BR$155:HZ$155,  MonthlyCashflow!BR$190:HZ$190)*$D$10</f>
        <v>0</v>
      </c>
      <c r="BR57" s="576">
        <f>_xlfn.XLOOKUP(BR24, MonthlyCashflow!BS$155:IA$155,  MonthlyCashflow!BS$190:IA$190)*$D$10</f>
        <v>0</v>
      </c>
      <c r="BS57" s="576">
        <f>_xlfn.XLOOKUP(BS24, MonthlyCashflow!BT$155:IB$155,  MonthlyCashflow!BT$190:IB$190)*$D$10</f>
        <v>0</v>
      </c>
      <c r="BT57" s="576">
        <f>_xlfn.XLOOKUP(BT24, MonthlyCashflow!BU$155:IC$155,  MonthlyCashflow!BU$190:IC$190)*$D$10</f>
        <v>0</v>
      </c>
      <c r="BU57" s="576">
        <f>_xlfn.XLOOKUP(BU24, MonthlyCashflow!BV$155:ID$155,  MonthlyCashflow!BV$190:ID$190)*$D$10</f>
        <v>0</v>
      </c>
      <c r="BV57" s="576">
        <f>_xlfn.XLOOKUP(BV24, MonthlyCashflow!BW$155:IE$155,  MonthlyCashflow!BW$190:IE$190)*$D$10</f>
        <v>0</v>
      </c>
      <c r="BW57" s="576">
        <f>_xlfn.XLOOKUP(BW24, MonthlyCashflow!BX$155:IF$155,  MonthlyCashflow!BX$190:IF$190)*$D$10</f>
        <v>0</v>
      </c>
      <c r="BX57" s="576">
        <f>_xlfn.XLOOKUP(BX24, MonthlyCashflow!BY$155:IG$155,  MonthlyCashflow!BY$190:IG$190)*$D$10</f>
        <v>0</v>
      </c>
      <c r="BY57" s="576">
        <f>_xlfn.XLOOKUP(BY24, MonthlyCashflow!BZ$155:IH$155,  MonthlyCashflow!BZ$190:IH$190)*$D$10</f>
        <v>0</v>
      </c>
      <c r="BZ57" s="576">
        <f>_xlfn.XLOOKUP(BZ24, MonthlyCashflow!CA$155:II$155,  MonthlyCashflow!CA$190:II$190)*$D$10</f>
        <v>0</v>
      </c>
      <c r="CA57" s="576">
        <f>_xlfn.XLOOKUP(CA24, MonthlyCashflow!CB$155:IJ$155,  MonthlyCashflow!CB$190:IJ$190)*$D$10</f>
        <v>0</v>
      </c>
      <c r="CB57" s="576">
        <f>_xlfn.XLOOKUP(CB24, MonthlyCashflow!CC$155:IK$155,  MonthlyCashflow!CC$190:IK$190)*$D$10</f>
        <v>0</v>
      </c>
      <c r="CC57" s="576">
        <f>_xlfn.XLOOKUP(CC24, MonthlyCashflow!CD$155:IL$155,  MonthlyCashflow!CD$190:IL$190)*$D$10</f>
        <v>0</v>
      </c>
      <c r="CD57" s="576">
        <f>_xlfn.XLOOKUP(CD24, MonthlyCashflow!CE$155:IM$155,  MonthlyCashflow!CE$190:IM$190)*$D$10</f>
        <v>0</v>
      </c>
      <c r="CE57" s="576">
        <f>_xlfn.XLOOKUP(CE24, MonthlyCashflow!CF$155:IN$155,  MonthlyCashflow!CF$190:IN$190)*$D$10</f>
        <v>0</v>
      </c>
      <c r="CF57" s="576">
        <f>_xlfn.XLOOKUP(CF24, MonthlyCashflow!CG$155:IO$155,  MonthlyCashflow!CG$190:IO$190)*$D$10</f>
        <v>0</v>
      </c>
      <c r="CG57" s="576">
        <f>_xlfn.XLOOKUP(CG24, MonthlyCashflow!CH$155:IP$155,  MonthlyCashflow!CH$190:IP$190)*$D$10</f>
        <v>0</v>
      </c>
      <c r="CH57" s="576">
        <f>_xlfn.XLOOKUP(CH24, MonthlyCashflow!CI$155:IQ$155,  MonthlyCashflow!CI$190:IQ$190)*$D$10</f>
        <v>0</v>
      </c>
      <c r="CI57" s="576">
        <f>_xlfn.XLOOKUP(CI24, MonthlyCashflow!CJ$155:IR$155,  MonthlyCashflow!CJ$190:IR$190)*$D$10</f>
        <v>0</v>
      </c>
      <c r="CJ57" s="576">
        <f>_xlfn.XLOOKUP(CJ24, MonthlyCashflow!CK$155:IS$155,  MonthlyCashflow!CK$190:IS$190)*$D$10</f>
        <v>0</v>
      </c>
      <c r="CK57" s="576">
        <f>_xlfn.XLOOKUP(CK24, MonthlyCashflow!CL$155:IT$155,  MonthlyCashflow!CL$190:IT$190)*$D$10</f>
        <v>0</v>
      </c>
      <c r="CL57" s="576">
        <f>_xlfn.XLOOKUP(CL24, MonthlyCashflow!CM$155:IU$155,  MonthlyCashflow!CM$190:IU$190)*$D$10</f>
        <v>0</v>
      </c>
      <c r="CM57" s="576">
        <f>_xlfn.XLOOKUP(CM24, MonthlyCashflow!CN$155:IV$155,  MonthlyCashflow!CN$190:IV$190)*$D$10</f>
        <v>0</v>
      </c>
      <c r="CN57" s="576">
        <f>_xlfn.XLOOKUP(CN24, MonthlyCashflow!CO$155:IW$155,  MonthlyCashflow!CO$190:IW$190)*$D$10</f>
        <v>0</v>
      </c>
      <c r="CO57" s="576">
        <f>_xlfn.XLOOKUP(CO24, MonthlyCashflow!CP$155:IX$155,  MonthlyCashflow!CP$190:IX$190)*$D$10</f>
        <v>0</v>
      </c>
      <c r="CP57" s="576">
        <f>_xlfn.XLOOKUP(CP24, MonthlyCashflow!CQ$155:IY$155,  MonthlyCashflow!CQ$190:IY$190)*$D$10</f>
        <v>0</v>
      </c>
      <c r="CQ57" s="576">
        <f>_xlfn.XLOOKUP(CQ24, MonthlyCashflow!CR$155:IZ$155,  MonthlyCashflow!CR$190:IZ$190)*$D$10</f>
        <v>0</v>
      </c>
      <c r="CR57" s="576">
        <f>_xlfn.XLOOKUP(CR24, MonthlyCashflow!CS$155:JA$155,  MonthlyCashflow!CS$190:JA$190)*$D$10</f>
        <v>0</v>
      </c>
      <c r="CS57" s="576">
        <f>_xlfn.XLOOKUP(CS24, MonthlyCashflow!CT$155:JB$155,  MonthlyCashflow!CT$190:JB$190)*$D$10</f>
        <v>0</v>
      </c>
      <c r="CT57" s="576">
        <f>_xlfn.XLOOKUP(CT24, MonthlyCashflow!CU$155:JC$155,  MonthlyCashflow!CU$190:JC$190)*$D$10</f>
        <v>0</v>
      </c>
      <c r="CU57" s="576">
        <f>_xlfn.XLOOKUP(CU24, MonthlyCashflow!CV$155:JD$155,  MonthlyCashflow!CV$190:JD$190)*$D$10</f>
        <v>0</v>
      </c>
      <c r="CV57" s="576">
        <f>_xlfn.XLOOKUP(CV24, MonthlyCashflow!CW$155:JE$155,  MonthlyCashflow!CW$190:JE$190)*$D$10</f>
        <v>0</v>
      </c>
      <c r="CW57" s="576">
        <f>_xlfn.XLOOKUP(CW24, MonthlyCashflow!CX$155:JF$155,  MonthlyCashflow!CX$190:JF$190)*$D$10</f>
        <v>0</v>
      </c>
      <c r="CX57" s="576">
        <f>_xlfn.XLOOKUP(CX24, MonthlyCashflow!CY$155:JG$155,  MonthlyCashflow!CY$190:JG$190)*$D$10</f>
        <v>0</v>
      </c>
      <c r="CY57" s="576">
        <f>_xlfn.XLOOKUP(CY24, MonthlyCashflow!CZ$155:JH$155,  MonthlyCashflow!CZ$190:JH$190)*$D$10</f>
        <v>0</v>
      </c>
      <c r="CZ57" s="576">
        <f>_xlfn.XLOOKUP(CZ24, MonthlyCashflow!DA$155:JI$155,  MonthlyCashflow!DA$190:JI$190)*$D$10</f>
        <v>0</v>
      </c>
    </row>
    <row r="58" spans="2:104" x14ac:dyDescent="0.3">
      <c r="B58" s="38" t="s">
        <v>189</v>
      </c>
      <c r="D58" s="50">
        <f t="shared" si="2"/>
        <v>0</v>
      </c>
      <c r="F58" s="576">
        <f>_xlfn.XLOOKUP(F24, MonthlyCashflow!G$155:FO$155,  MonthlyCashflow!G$191:FO$191)*$D$10</f>
        <v>0</v>
      </c>
      <c r="G58" s="576">
        <f>_xlfn.XLOOKUP(G24, MonthlyCashflow!H$155:FP$155,  MonthlyCashflow!H$191:FP$191)*$D$10</f>
        <v>0</v>
      </c>
      <c r="H58" s="576">
        <f>_xlfn.XLOOKUP(H24, MonthlyCashflow!I$155:FQ$155,  MonthlyCashflow!I$191:FQ$191)*$D$10</f>
        <v>0</v>
      </c>
      <c r="I58" s="576">
        <f>_xlfn.XLOOKUP(I24, MonthlyCashflow!J$155:FR$155,  MonthlyCashflow!J$191:FR$191)*$D$10</f>
        <v>0</v>
      </c>
      <c r="J58" s="576">
        <f>_xlfn.XLOOKUP(J24, MonthlyCashflow!K$155:FS$155,  MonthlyCashflow!K$191:FS$191)*$D$10</f>
        <v>0</v>
      </c>
      <c r="K58" s="576">
        <f>_xlfn.XLOOKUP(K24, MonthlyCashflow!L$155:FT$155,  MonthlyCashflow!L$191:FT$191)*$D$10</f>
        <v>0</v>
      </c>
      <c r="L58" s="576">
        <f>_xlfn.XLOOKUP(L24, MonthlyCashflow!M$155:FU$155,  MonthlyCashflow!M$191:FU$191)*$D$10</f>
        <v>0</v>
      </c>
      <c r="M58" s="576">
        <f>_xlfn.XLOOKUP(M24, MonthlyCashflow!N$155:FV$155,  MonthlyCashflow!N$191:FV$191)*$D$10</f>
        <v>0</v>
      </c>
      <c r="N58" s="576">
        <f>_xlfn.XLOOKUP(N24, MonthlyCashflow!O$155:FW$155,  MonthlyCashflow!O$191:FW$191)*$D$10</f>
        <v>0</v>
      </c>
      <c r="O58" s="576">
        <f>_xlfn.XLOOKUP(O24, MonthlyCashflow!P$155:FX$155,  MonthlyCashflow!P$191:FX$191)*$D$10</f>
        <v>0</v>
      </c>
      <c r="P58" s="576">
        <f>_xlfn.XLOOKUP(P24, MonthlyCashflow!Q$155:FY$155,  MonthlyCashflow!Q$191:FY$191)*$D$10</f>
        <v>0</v>
      </c>
      <c r="Q58" s="576">
        <f>_xlfn.XLOOKUP(Q24, MonthlyCashflow!R$155:FZ$155,  MonthlyCashflow!R$191:FZ$191)*$D$10</f>
        <v>0</v>
      </c>
      <c r="R58" s="576">
        <f>_xlfn.XLOOKUP(R24, MonthlyCashflow!S$155:GA$155,  MonthlyCashflow!S$191:GA$191)*$D$10</f>
        <v>0</v>
      </c>
      <c r="S58" s="576">
        <f>_xlfn.XLOOKUP(S24, MonthlyCashflow!T$155:GB$155,  MonthlyCashflow!T$191:GB$191)*$D$10</f>
        <v>0</v>
      </c>
      <c r="T58" s="576">
        <f>_xlfn.XLOOKUP(T24, MonthlyCashflow!U$155:GC$155,  MonthlyCashflow!U$191:GC$191)*$D$10</f>
        <v>0</v>
      </c>
      <c r="U58" s="576">
        <f>_xlfn.XLOOKUP(U24, MonthlyCashflow!V$155:GD$155,  MonthlyCashflow!V$191:GD$191)*$D$10</f>
        <v>0</v>
      </c>
      <c r="V58" s="576">
        <f>_xlfn.XLOOKUP(V24, MonthlyCashflow!W$155:GE$155,  MonthlyCashflow!W$191:GE$191)*$D$10</f>
        <v>0</v>
      </c>
      <c r="W58" s="576">
        <f>_xlfn.XLOOKUP(W24, MonthlyCashflow!X$155:GF$155,  MonthlyCashflow!X$191:GF$191)*$D$10</f>
        <v>0</v>
      </c>
      <c r="X58" s="576">
        <f>_xlfn.XLOOKUP(X24, MonthlyCashflow!Y$155:GG$155,  MonthlyCashflow!Y$191:GG$191)*$D$10</f>
        <v>0</v>
      </c>
      <c r="Y58" s="576">
        <f>_xlfn.XLOOKUP(Y24, MonthlyCashflow!Z$155:GH$155,  MonthlyCashflow!Z$191:GH$191)*$D$10</f>
        <v>0</v>
      </c>
      <c r="Z58" s="576">
        <f>_xlfn.XLOOKUP(Z24, MonthlyCashflow!AA$155:GI$155,  MonthlyCashflow!AA$191:GI$191)*$D$10</f>
        <v>0</v>
      </c>
      <c r="AA58" s="576">
        <f>_xlfn.XLOOKUP(AA24, MonthlyCashflow!AB$155:GJ$155,  MonthlyCashflow!AB$191:GJ$191)*$D$10</f>
        <v>0</v>
      </c>
      <c r="AB58" s="576">
        <f>_xlfn.XLOOKUP(AB24, MonthlyCashflow!AC$155:GK$155,  MonthlyCashflow!AC$191:GK$191)*$D$10</f>
        <v>0</v>
      </c>
      <c r="AC58" s="576">
        <f>_xlfn.XLOOKUP(AC24, MonthlyCashflow!AD$155:GL$155,  MonthlyCashflow!AD$191:GL$191)*$D$10</f>
        <v>0</v>
      </c>
      <c r="AD58" s="576">
        <f>_xlfn.XLOOKUP(AD24, MonthlyCashflow!AE$155:GM$155,  MonthlyCashflow!AE$191:GM$191)*$D$10</f>
        <v>0</v>
      </c>
      <c r="AE58" s="576">
        <f>_xlfn.XLOOKUP(AE24, MonthlyCashflow!AF$155:GN$155,  MonthlyCashflow!AF$191:GN$191)*$D$10</f>
        <v>0</v>
      </c>
      <c r="AF58" s="576">
        <f>_xlfn.XLOOKUP(AF24, MonthlyCashflow!AG$155:GO$155,  MonthlyCashflow!AG$191:GO$191)*$D$10</f>
        <v>0</v>
      </c>
      <c r="AG58" s="576">
        <f>_xlfn.XLOOKUP(AG24, MonthlyCashflow!AH$155:GP$155,  MonthlyCashflow!AH$191:GP$191)*$D$10</f>
        <v>0</v>
      </c>
      <c r="AH58" s="576">
        <f>_xlfn.XLOOKUP(AH24, MonthlyCashflow!AI$155:GQ$155,  MonthlyCashflow!AI$191:GQ$191)*$D$10</f>
        <v>0</v>
      </c>
      <c r="AI58" s="576">
        <f>_xlfn.XLOOKUP(AI24, MonthlyCashflow!AJ$155:GR$155,  MonthlyCashflow!AJ$191:GR$191)*$D$10</f>
        <v>0</v>
      </c>
      <c r="AJ58" s="576">
        <f>_xlfn.XLOOKUP(AJ24, MonthlyCashflow!AK$155:GS$155,  MonthlyCashflow!AK$191:GS$191)*$D$10</f>
        <v>0</v>
      </c>
      <c r="AK58" s="576">
        <f>_xlfn.XLOOKUP(AK24, MonthlyCashflow!AL$155:GT$155,  MonthlyCashflow!AL$191:GT$191)*$D$10</f>
        <v>0</v>
      </c>
      <c r="AL58" s="576">
        <f>_xlfn.XLOOKUP(AL24, MonthlyCashflow!AM$155:GU$155,  MonthlyCashflow!AM$191:GU$191)*$D$10</f>
        <v>0</v>
      </c>
      <c r="AM58" s="576">
        <f>_xlfn.XLOOKUP(AM24, MonthlyCashflow!AN$155:GV$155,  MonthlyCashflow!AN$191:GV$191)*$D$10</f>
        <v>0</v>
      </c>
      <c r="AN58" s="576">
        <f>_xlfn.XLOOKUP(AN24, MonthlyCashflow!AO$155:GW$155,  MonthlyCashflow!AO$191:GW$191)*$D$10</f>
        <v>0</v>
      </c>
      <c r="AO58" s="576">
        <f>_xlfn.XLOOKUP(AO24, MonthlyCashflow!AP$155:GX$155,  MonthlyCashflow!AP$191:GX$191)*$D$10</f>
        <v>0</v>
      </c>
      <c r="AP58" s="576">
        <f>_xlfn.XLOOKUP(AP24, MonthlyCashflow!AQ$155:GY$155,  MonthlyCashflow!AQ$191:GY$191)*$D$10</f>
        <v>0</v>
      </c>
      <c r="AQ58" s="576">
        <f>_xlfn.XLOOKUP(AQ24, MonthlyCashflow!AR$155:GZ$155,  MonthlyCashflow!AR$191:GZ$191)*$D$10</f>
        <v>0</v>
      </c>
      <c r="AR58" s="576">
        <f>_xlfn.XLOOKUP(AR24, MonthlyCashflow!AS$155:HA$155,  MonthlyCashflow!AS$191:HA$191)*$D$10</f>
        <v>0</v>
      </c>
      <c r="AS58" s="576">
        <f>_xlfn.XLOOKUP(AS24, MonthlyCashflow!AT$155:HB$155,  MonthlyCashflow!AT$191:HB$191)*$D$10</f>
        <v>0</v>
      </c>
      <c r="AT58" s="576">
        <f>_xlfn.XLOOKUP(AT24, MonthlyCashflow!AU$155:HC$155,  MonthlyCashflow!AU$191:HC$191)*$D$10</f>
        <v>0</v>
      </c>
      <c r="AU58" s="576">
        <f>_xlfn.XLOOKUP(AU24, MonthlyCashflow!AV$155:HD$155,  MonthlyCashflow!AV$191:HD$191)*$D$10</f>
        <v>0</v>
      </c>
      <c r="AV58" s="576">
        <f>_xlfn.XLOOKUP(AV24, MonthlyCashflow!AW$155:HE$155,  MonthlyCashflow!AW$191:HE$191)*$D$10</f>
        <v>0</v>
      </c>
      <c r="AW58" s="576">
        <f>_xlfn.XLOOKUP(AW24, MonthlyCashflow!AX$155:HF$155,  MonthlyCashflow!AX$191:HF$191)*$D$10</f>
        <v>0</v>
      </c>
      <c r="AX58" s="576">
        <f>_xlfn.XLOOKUP(AX24, MonthlyCashflow!AY$155:HG$155,  MonthlyCashflow!AY$191:HG$191)*$D$10</f>
        <v>0</v>
      </c>
      <c r="AY58" s="576">
        <f>_xlfn.XLOOKUP(AY24, MonthlyCashflow!AZ$155:HH$155,  MonthlyCashflow!AZ$191:HH$191)*$D$10</f>
        <v>0</v>
      </c>
      <c r="AZ58" s="576">
        <f>_xlfn.XLOOKUP(AZ24, MonthlyCashflow!BA$155:HI$155,  MonthlyCashflow!BA$191:HI$191)*$D$10</f>
        <v>0</v>
      </c>
      <c r="BA58" s="576">
        <f>_xlfn.XLOOKUP(BA24, MonthlyCashflow!BB$155:HJ$155,  MonthlyCashflow!BB$191:HJ$191)*$D$10</f>
        <v>0</v>
      </c>
      <c r="BB58" s="576">
        <f>_xlfn.XLOOKUP(BB24, MonthlyCashflow!BC$155:HK$155,  MonthlyCashflow!BC$191:HK$191)*$D$10</f>
        <v>0</v>
      </c>
      <c r="BC58" s="576">
        <f>_xlfn.XLOOKUP(BC24, MonthlyCashflow!BD$155:HL$155,  MonthlyCashflow!BD$191:HL$191)*$D$10</f>
        <v>0</v>
      </c>
      <c r="BD58" s="576">
        <f>_xlfn.XLOOKUP(BD24, MonthlyCashflow!BE$155:HM$155,  MonthlyCashflow!BE$191:HM$191)*$D$10</f>
        <v>0</v>
      </c>
      <c r="BE58" s="576">
        <f>_xlfn.XLOOKUP(BE24, MonthlyCashflow!BF$155:HN$155,  MonthlyCashflow!BF$191:HN$191)*$D$10</f>
        <v>0</v>
      </c>
      <c r="BF58" s="576">
        <f>_xlfn.XLOOKUP(BF24, MonthlyCashflow!BG$155:HO$155,  MonthlyCashflow!BG$191:HO$191)*$D$10</f>
        <v>0</v>
      </c>
      <c r="BG58" s="576">
        <f>_xlfn.XLOOKUP(BG24, MonthlyCashflow!BH$155:HP$155,  MonthlyCashflow!BH$191:HP$191)*$D$10</f>
        <v>0</v>
      </c>
      <c r="BH58" s="576">
        <f>_xlfn.XLOOKUP(BH24, MonthlyCashflow!BI$155:HQ$155,  MonthlyCashflow!BI$191:HQ$191)*$D$10</f>
        <v>0</v>
      </c>
      <c r="BI58" s="576">
        <f>_xlfn.XLOOKUP(BI24, MonthlyCashflow!BJ$155:HR$155,  MonthlyCashflow!BJ$191:HR$191)*$D$10</f>
        <v>0</v>
      </c>
      <c r="BJ58" s="576">
        <f>_xlfn.XLOOKUP(BJ24, MonthlyCashflow!BK$155:HS$155,  MonthlyCashflow!BK$191:HS$191)*$D$10</f>
        <v>0</v>
      </c>
      <c r="BK58" s="576">
        <f>_xlfn.XLOOKUP(BK24, MonthlyCashflow!BL$155:HT$155,  MonthlyCashflow!BL$191:HT$191)*$D$10</f>
        <v>0</v>
      </c>
      <c r="BL58" s="576">
        <f>_xlfn.XLOOKUP(BL24, MonthlyCashflow!BM$155:HU$155,  MonthlyCashflow!BM$191:HU$191)*$D$10</f>
        <v>0</v>
      </c>
      <c r="BM58" s="576">
        <f>_xlfn.XLOOKUP(BM24, MonthlyCashflow!BN$155:HV$155,  MonthlyCashflow!BN$191:HV$191)*$D$10</f>
        <v>0</v>
      </c>
      <c r="BN58" s="576">
        <f>_xlfn.XLOOKUP(BN24, MonthlyCashflow!BO$155:HW$155,  MonthlyCashflow!BO$191:HW$191)*$D$10</f>
        <v>0</v>
      </c>
      <c r="BO58" s="576">
        <f>_xlfn.XLOOKUP(BO24, MonthlyCashflow!BP$155:HX$155,  MonthlyCashflow!BP$191:HX$191)*$D$10</f>
        <v>0</v>
      </c>
      <c r="BP58" s="576">
        <f>_xlfn.XLOOKUP(BP24, MonthlyCashflow!BQ$155:HY$155,  MonthlyCashflow!BQ$191:HY$191)*$D$10</f>
        <v>0</v>
      </c>
      <c r="BQ58" s="576">
        <f>_xlfn.XLOOKUP(BQ24, MonthlyCashflow!BR$155:HZ$155,  MonthlyCashflow!BR$191:HZ$191)*$D$10</f>
        <v>0</v>
      </c>
      <c r="BR58" s="576">
        <f>_xlfn.XLOOKUP(BR24, MonthlyCashflow!BS$155:IA$155,  MonthlyCashflow!BS$191:IA$191)*$D$10</f>
        <v>0</v>
      </c>
      <c r="BS58" s="576">
        <f>_xlfn.XLOOKUP(BS24, MonthlyCashflow!BT$155:IB$155,  MonthlyCashflow!BT$191:IB$191)*$D$10</f>
        <v>0</v>
      </c>
      <c r="BT58" s="576">
        <f>_xlfn.XLOOKUP(BT24, MonthlyCashflow!BU$155:IC$155,  MonthlyCashflow!BU$191:IC$191)*$D$10</f>
        <v>0</v>
      </c>
      <c r="BU58" s="576">
        <f>_xlfn.XLOOKUP(BU24, MonthlyCashflow!BV$155:ID$155,  MonthlyCashflow!BV$191:ID$191)*$D$10</f>
        <v>0</v>
      </c>
      <c r="BV58" s="576">
        <f>_xlfn.XLOOKUP(BV24, MonthlyCashflow!BW$155:IE$155,  MonthlyCashflow!BW$191:IE$191)*$D$10</f>
        <v>0</v>
      </c>
      <c r="BW58" s="576">
        <f>_xlfn.XLOOKUP(BW24, MonthlyCashflow!BX$155:IF$155,  MonthlyCashflow!BX$191:IF$191)*$D$10</f>
        <v>0</v>
      </c>
      <c r="BX58" s="576">
        <f>_xlfn.XLOOKUP(BX24, MonthlyCashflow!BY$155:IG$155,  MonthlyCashflow!BY$191:IG$191)*$D$10</f>
        <v>0</v>
      </c>
      <c r="BY58" s="576">
        <f>_xlfn.XLOOKUP(BY24, MonthlyCashflow!BZ$155:IH$155,  MonthlyCashflow!BZ$191:IH$191)*$D$10</f>
        <v>0</v>
      </c>
      <c r="BZ58" s="576">
        <f>_xlfn.XLOOKUP(BZ24, MonthlyCashflow!CA$155:II$155,  MonthlyCashflow!CA$191:II$191)*$D$10</f>
        <v>0</v>
      </c>
      <c r="CA58" s="576">
        <f>_xlfn.XLOOKUP(CA24, MonthlyCashflow!CB$155:IJ$155,  MonthlyCashflow!CB$191:IJ$191)*$D$10</f>
        <v>0</v>
      </c>
      <c r="CB58" s="576">
        <f>_xlfn.XLOOKUP(CB24, MonthlyCashflow!CC$155:IK$155,  MonthlyCashflow!CC$191:IK$191)*$D$10</f>
        <v>0</v>
      </c>
      <c r="CC58" s="576">
        <f>_xlfn.XLOOKUP(CC24, MonthlyCashflow!CD$155:IL$155,  MonthlyCashflow!CD$191:IL$191)*$D$10</f>
        <v>0</v>
      </c>
      <c r="CD58" s="576">
        <f>_xlfn.XLOOKUP(CD24, MonthlyCashflow!CE$155:IM$155,  MonthlyCashflow!CE$191:IM$191)*$D$10</f>
        <v>0</v>
      </c>
      <c r="CE58" s="576">
        <f>_xlfn.XLOOKUP(CE24, MonthlyCashflow!CF$155:IN$155,  MonthlyCashflow!CF$191:IN$191)*$D$10</f>
        <v>0</v>
      </c>
      <c r="CF58" s="576">
        <f>_xlfn.XLOOKUP(CF24, MonthlyCashflow!CG$155:IO$155,  MonthlyCashflow!CG$191:IO$191)*$D$10</f>
        <v>0</v>
      </c>
      <c r="CG58" s="576">
        <f>_xlfn.XLOOKUP(CG24, MonthlyCashflow!CH$155:IP$155,  MonthlyCashflow!CH$191:IP$191)*$D$10</f>
        <v>0</v>
      </c>
      <c r="CH58" s="576">
        <f>_xlfn.XLOOKUP(CH24, MonthlyCashflow!CI$155:IQ$155,  MonthlyCashflow!CI$191:IQ$191)*$D$10</f>
        <v>0</v>
      </c>
      <c r="CI58" s="576">
        <f>_xlfn.XLOOKUP(CI24, MonthlyCashflow!CJ$155:IR$155,  MonthlyCashflow!CJ$191:IR$191)*$D$10</f>
        <v>0</v>
      </c>
      <c r="CJ58" s="576">
        <f>_xlfn.XLOOKUP(CJ24, MonthlyCashflow!CK$155:IS$155,  MonthlyCashflow!CK$191:IS$191)*$D$10</f>
        <v>0</v>
      </c>
      <c r="CK58" s="576">
        <f>_xlfn.XLOOKUP(CK24, MonthlyCashflow!CL$155:IT$155,  MonthlyCashflow!CL$191:IT$191)*$D$10</f>
        <v>0</v>
      </c>
      <c r="CL58" s="576">
        <f>_xlfn.XLOOKUP(CL24, MonthlyCashflow!CM$155:IU$155,  MonthlyCashflow!CM$191:IU$191)*$D$10</f>
        <v>0</v>
      </c>
      <c r="CM58" s="576">
        <f>_xlfn.XLOOKUP(CM24, MonthlyCashflow!CN$155:IV$155,  MonthlyCashflow!CN$191:IV$191)*$D$10</f>
        <v>0</v>
      </c>
      <c r="CN58" s="576">
        <f>_xlfn.XLOOKUP(CN24, MonthlyCashflow!CO$155:IW$155,  MonthlyCashflow!CO$191:IW$191)*$D$10</f>
        <v>0</v>
      </c>
      <c r="CO58" s="576">
        <f>_xlfn.XLOOKUP(CO24, MonthlyCashflow!CP$155:IX$155,  MonthlyCashflow!CP$191:IX$191)*$D$10</f>
        <v>0</v>
      </c>
      <c r="CP58" s="576">
        <f>_xlfn.XLOOKUP(CP24, MonthlyCashflow!CQ$155:IY$155,  MonthlyCashflow!CQ$191:IY$191)*$D$10</f>
        <v>0</v>
      </c>
      <c r="CQ58" s="576">
        <f>_xlfn.XLOOKUP(CQ24, MonthlyCashflow!CR$155:IZ$155,  MonthlyCashflow!CR$191:IZ$191)*$D$10</f>
        <v>0</v>
      </c>
      <c r="CR58" s="576">
        <f>_xlfn.XLOOKUP(CR24, MonthlyCashflow!CS$155:JA$155,  MonthlyCashflow!CS$191:JA$191)*$D$10</f>
        <v>0</v>
      </c>
      <c r="CS58" s="576">
        <f>_xlfn.XLOOKUP(CS24, MonthlyCashflow!CT$155:JB$155,  MonthlyCashflow!CT$191:JB$191)*$D$10</f>
        <v>0</v>
      </c>
      <c r="CT58" s="576">
        <f>_xlfn.XLOOKUP(CT24, MonthlyCashflow!CU$155:JC$155,  MonthlyCashflow!CU$191:JC$191)*$D$10</f>
        <v>0</v>
      </c>
      <c r="CU58" s="576">
        <f>_xlfn.XLOOKUP(CU24, MonthlyCashflow!CV$155:JD$155,  MonthlyCashflow!CV$191:JD$191)*$D$10</f>
        <v>0</v>
      </c>
      <c r="CV58" s="576">
        <f>_xlfn.XLOOKUP(CV24, MonthlyCashflow!CW$155:JE$155,  MonthlyCashflow!CW$191:JE$191)*$D$10</f>
        <v>0</v>
      </c>
      <c r="CW58" s="576">
        <f>_xlfn.XLOOKUP(CW24, MonthlyCashflow!CX$155:JF$155,  MonthlyCashflow!CX$191:JF$191)*$D$10</f>
        <v>0</v>
      </c>
      <c r="CX58" s="576">
        <f>_xlfn.XLOOKUP(CX24, MonthlyCashflow!CY$155:JG$155,  MonthlyCashflow!CY$191:JG$191)*$D$10</f>
        <v>0</v>
      </c>
      <c r="CY58" s="576">
        <f>_xlfn.XLOOKUP(CY24, MonthlyCashflow!CZ$155:JH$155,  MonthlyCashflow!CZ$191:JH$191)*$D$10</f>
        <v>0</v>
      </c>
      <c r="CZ58" s="576">
        <f>_xlfn.XLOOKUP(CZ24, MonthlyCashflow!DA$155:JI$155,  MonthlyCashflow!DA$191:JI$191)*$D$10</f>
        <v>0</v>
      </c>
    </row>
    <row r="59" spans="2:104" x14ac:dyDescent="0.3">
      <c r="B59" s="38" t="s">
        <v>233</v>
      </c>
      <c r="D59" s="50">
        <f t="shared" si="2"/>
        <v>0</v>
      </c>
      <c r="F59" s="576">
        <f>_xlfn.XLOOKUP(F24, MonthlyCashflow!G$155:FO$155,  MonthlyCashflow!G$192:FO$192)*$D$10</f>
        <v>0</v>
      </c>
      <c r="G59" s="576">
        <f>_xlfn.XLOOKUP(G24, MonthlyCashflow!H$155:FP$155,  MonthlyCashflow!H$192:FP$192)*$D$10</f>
        <v>0</v>
      </c>
      <c r="H59" s="576">
        <f>_xlfn.XLOOKUP(H24, MonthlyCashflow!I$155:FQ$155,  MonthlyCashflow!I$192:FQ$192)*$D$10</f>
        <v>0</v>
      </c>
      <c r="I59" s="576">
        <f>_xlfn.XLOOKUP(I24, MonthlyCashflow!J$155:FR$155,  MonthlyCashflow!J$192:FR$192)*$D$10</f>
        <v>0</v>
      </c>
      <c r="J59" s="576">
        <f>_xlfn.XLOOKUP(J24, MonthlyCashflow!K$155:FS$155,  MonthlyCashflow!K$192:FS$192)*$D$10</f>
        <v>0</v>
      </c>
      <c r="K59" s="576">
        <f>_xlfn.XLOOKUP(K24, MonthlyCashflow!L$155:FT$155,  MonthlyCashflow!L$192:FT$192)*$D$10</f>
        <v>0</v>
      </c>
      <c r="L59" s="576">
        <f>_xlfn.XLOOKUP(L24, MonthlyCashflow!M$155:FU$155,  MonthlyCashflow!M$192:FU$192)*$D$10</f>
        <v>0</v>
      </c>
      <c r="M59" s="576">
        <f>_xlfn.XLOOKUP(M24, MonthlyCashflow!N$155:FV$155,  MonthlyCashflow!N$192:FV$192)*$D$10</f>
        <v>0</v>
      </c>
      <c r="N59" s="576">
        <f>_xlfn.XLOOKUP(N24, MonthlyCashflow!O$155:FW$155,  MonthlyCashflow!O$192:FW$192)*$D$10</f>
        <v>0</v>
      </c>
      <c r="O59" s="576">
        <f>_xlfn.XLOOKUP(O24, MonthlyCashflow!P$155:FX$155,  MonthlyCashflow!P$192:FX$192)*$D$10</f>
        <v>0</v>
      </c>
      <c r="P59" s="576">
        <f>_xlfn.XLOOKUP(P24, MonthlyCashflow!Q$155:FY$155,  MonthlyCashflow!Q$192:FY$192)*$D$10</f>
        <v>0</v>
      </c>
      <c r="Q59" s="576">
        <f>_xlfn.XLOOKUP(Q24, MonthlyCashflow!R$155:FZ$155,  MonthlyCashflow!R$192:FZ$192)*$D$10</f>
        <v>0</v>
      </c>
      <c r="R59" s="576">
        <f>_xlfn.XLOOKUP(R24, MonthlyCashflow!S$155:GA$155,  MonthlyCashflow!S$192:GA$192)*$D$10</f>
        <v>0</v>
      </c>
      <c r="S59" s="576">
        <f>_xlfn.XLOOKUP(S24, MonthlyCashflow!T$155:GB$155,  MonthlyCashflow!T$192:GB$192)*$D$10</f>
        <v>0</v>
      </c>
      <c r="T59" s="576">
        <f>_xlfn.XLOOKUP(T24, MonthlyCashflow!U$155:GC$155,  MonthlyCashflow!U$192:GC$192)*$D$10</f>
        <v>0</v>
      </c>
      <c r="U59" s="576">
        <f>_xlfn.XLOOKUP(U24, MonthlyCashflow!V$155:GD$155,  MonthlyCashflow!V$192:GD$192)*$D$10</f>
        <v>0</v>
      </c>
      <c r="V59" s="576">
        <f>_xlfn.XLOOKUP(V24, MonthlyCashflow!W$155:GE$155,  MonthlyCashflow!W$192:GE$192)*$D$10</f>
        <v>0</v>
      </c>
      <c r="W59" s="576">
        <f>_xlfn.XLOOKUP(W24, MonthlyCashflow!X$155:GF$155,  MonthlyCashflow!X$192:GF$192)*$D$10</f>
        <v>0</v>
      </c>
      <c r="X59" s="576">
        <f>_xlfn.XLOOKUP(X24, MonthlyCashflow!Y$155:GG$155,  MonthlyCashflow!Y$192:GG$192)*$D$10</f>
        <v>0</v>
      </c>
      <c r="Y59" s="576">
        <f>_xlfn.XLOOKUP(Y24, MonthlyCashflow!Z$155:GH$155,  MonthlyCashflow!Z$192:GH$192)*$D$10</f>
        <v>0</v>
      </c>
      <c r="Z59" s="576">
        <f>_xlfn.XLOOKUP(Z24, MonthlyCashflow!AA$155:GI$155,  MonthlyCashflow!AA$192:GI$192)*$D$10</f>
        <v>0</v>
      </c>
      <c r="AA59" s="576">
        <f>_xlfn.XLOOKUP(AA24, MonthlyCashflow!AB$155:GJ$155,  MonthlyCashflow!AB$192:GJ$192)*$D$10</f>
        <v>0</v>
      </c>
      <c r="AB59" s="576">
        <f>_xlfn.XLOOKUP(AB24, MonthlyCashflow!AC$155:GK$155,  MonthlyCashflow!AC$192:GK$192)*$D$10</f>
        <v>0</v>
      </c>
      <c r="AC59" s="576">
        <f>_xlfn.XLOOKUP(AC24, MonthlyCashflow!AD$155:GL$155,  MonthlyCashflow!AD$192:GL$192)*$D$10</f>
        <v>0</v>
      </c>
      <c r="AD59" s="576">
        <f>_xlfn.XLOOKUP(AD24, MonthlyCashflow!AE$155:GM$155,  MonthlyCashflow!AE$192:GM$192)*$D$10</f>
        <v>0</v>
      </c>
      <c r="AE59" s="576">
        <f>_xlfn.XLOOKUP(AE24, MonthlyCashflow!AF$155:GN$155,  MonthlyCashflow!AF$192:GN$192)*$D$10</f>
        <v>0</v>
      </c>
      <c r="AF59" s="576">
        <f>_xlfn.XLOOKUP(AF24, MonthlyCashflow!AG$155:GO$155,  MonthlyCashflow!AG$192:GO$192)*$D$10</f>
        <v>0</v>
      </c>
      <c r="AG59" s="576">
        <f>_xlfn.XLOOKUP(AG24, MonthlyCashflow!AH$155:GP$155,  MonthlyCashflow!AH$192:GP$192)*$D$10</f>
        <v>0</v>
      </c>
      <c r="AH59" s="576">
        <f>_xlfn.XLOOKUP(AH24, MonthlyCashflow!AI$155:GQ$155,  MonthlyCashflow!AI$192:GQ$192)*$D$10</f>
        <v>0</v>
      </c>
      <c r="AI59" s="576">
        <f>_xlfn.XLOOKUP(AI24, MonthlyCashflow!AJ$155:GR$155,  MonthlyCashflow!AJ$192:GR$192)*$D$10</f>
        <v>0</v>
      </c>
      <c r="AJ59" s="576">
        <f>_xlfn.XLOOKUP(AJ24, MonthlyCashflow!AK$155:GS$155,  MonthlyCashflow!AK$192:GS$192)*$D$10</f>
        <v>0</v>
      </c>
      <c r="AK59" s="576">
        <f>_xlfn.XLOOKUP(AK24, MonthlyCashflow!AL$155:GT$155,  MonthlyCashflow!AL$192:GT$192)*$D$10</f>
        <v>0</v>
      </c>
      <c r="AL59" s="576">
        <f>_xlfn.XLOOKUP(AL24, MonthlyCashflow!AM$155:GU$155,  MonthlyCashflow!AM$192:GU$192)*$D$10</f>
        <v>0</v>
      </c>
      <c r="AM59" s="576">
        <f>_xlfn.XLOOKUP(AM24, MonthlyCashflow!AN$155:GV$155,  MonthlyCashflow!AN$192:GV$192)*$D$10</f>
        <v>0</v>
      </c>
      <c r="AN59" s="576">
        <f>_xlfn.XLOOKUP(AN24, MonthlyCashflow!AO$155:GW$155,  MonthlyCashflow!AO$192:GW$192)*$D$10</f>
        <v>0</v>
      </c>
      <c r="AO59" s="576">
        <f>_xlfn.XLOOKUP(AO24, MonthlyCashflow!AP$155:GX$155,  MonthlyCashflow!AP$192:GX$192)*$D$10</f>
        <v>0</v>
      </c>
      <c r="AP59" s="576">
        <f>_xlfn.XLOOKUP(AP24, MonthlyCashflow!AQ$155:GY$155,  MonthlyCashflow!AQ$192:GY$192)*$D$10</f>
        <v>0</v>
      </c>
      <c r="AQ59" s="576">
        <f>_xlfn.XLOOKUP(AQ24, MonthlyCashflow!AR$155:GZ$155,  MonthlyCashflow!AR$192:GZ$192)*$D$10</f>
        <v>0</v>
      </c>
      <c r="AR59" s="576">
        <f>_xlfn.XLOOKUP(AR24, MonthlyCashflow!AS$155:HA$155,  MonthlyCashflow!AS$192:HA$192)*$D$10</f>
        <v>0</v>
      </c>
      <c r="AS59" s="576">
        <f>_xlfn.XLOOKUP(AS24, MonthlyCashflow!AT$155:HB$155,  MonthlyCashflow!AT$192:HB$192)*$D$10</f>
        <v>0</v>
      </c>
      <c r="AT59" s="576">
        <f>_xlfn.XLOOKUP(AT24, MonthlyCashflow!AU$155:HC$155,  MonthlyCashflow!AU$192:HC$192)*$D$10</f>
        <v>0</v>
      </c>
      <c r="AU59" s="576">
        <f>_xlfn.XLOOKUP(AU24, MonthlyCashflow!AV$155:HD$155,  MonthlyCashflow!AV$192:HD$192)*$D$10</f>
        <v>0</v>
      </c>
      <c r="AV59" s="576">
        <f>_xlfn.XLOOKUP(AV24, MonthlyCashflow!AW$155:HE$155,  MonthlyCashflow!AW$192:HE$192)*$D$10</f>
        <v>0</v>
      </c>
      <c r="AW59" s="576">
        <f>_xlfn.XLOOKUP(AW24, MonthlyCashflow!AX$155:HF$155,  MonthlyCashflow!AX$192:HF$192)*$D$10</f>
        <v>0</v>
      </c>
      <c r="AX59" s="576">
        <f>_xlfn.XLOOKUP(AX24, MonthlyCashflow!AY$155:HG$155,  MonthlyCashflow!AY$192:HG$192)*$D$10</f>
        <v>0</v>
      </c>
      <c r="AY59" s="576">
        <f>_xlfn.XLOOKUP(AY24, MonthlyCashflow!AZ$155:HH$155,  MonthlyCashflow!AZ$192:HH$192)*$D$10</f>
        <v>0</v>
      </c>
      <c r="AZ59" s="576">
        <f>_xlfn.XLOOKUP(AZ24, MonthlyCashflow!BA$155:HI$155,  MonthlyCashflow!BA$192:HI$192)*$D$10</f>
        <v>0</v>
      </c>
      <c r="BA59" s="576">
        <f>_xlfn.XLOOKUP(BA24, MonthlyCashflow!BB$155:HJ$155,  MonthlyCashflow!BB$192:HJ$192)*$D$10</f>
        <v>0</v>
      </c>
      <c r="BB59" s="576">
        <f>_xlfn.XLOOKUP(BB24, MonthlyCashflow!BC$155:HK$155,  MonthlyCashflow!BC$192:HK$192)*$D$10</f>
        <v>0</v>
      </c>
      <c r="BC59" s="576">
        <f>_xlfn.XLOOKUP(BC24, MonthlyCashflow!BD$155:HL$155,  MonthlyCashflow!BD$192:HL$192)*$D$10</f>
        <v>0</v>
      </c>
      <c r="BD59" s="576">
        <f>_xlfn.XLOOKUP(BD24, MonthlyCashflow!BE$155:HM$155,  MonthlyCashflow!BE$192:HM$192)*$D$10</f>
        <v>0</v>
      </c>
      <c r="BE59" s="576">
        <f>_xlfn.XLOOKUP(BE24, MonthlyCashflow!BF$155:HN$155,  MonthlyCashflow!BF$192:HN$192)*$D$10</f>
        <v>0</v>
      </c>
      <c r="BF59" s="576">
        <f>_xlfn.XLOOKUP(BF24, MonthlyCashflow!BG$155:HO$155,  MonthlyCashflow!BG$192:HO$192)*$D$10</f>
        <v>0</v>
      </c>
      <c r="BG59" s="576">
        <f>_xlfn.XLOOKUP(BG24, MonthlyCashflow!BH$155:HP$155,  MonthlyCashflow!BH$192:HP$192)*$D$10</f>
        <v>0</v>
      </c>
      <c r="BH59" s="576">
        <f>_xlfn.XLOOKUP(BH24, MonthlyCashflow!BI$155:HQ$155,  MonthlyCashflow!BI$192:HQ$192)*$D$10</f>
        <v>0</v>
      </c>
      <c r="BI59" s="576">
        <f>_xlfn.XLOOKUP(BI24, MonthlyCashflow!BJ$155:HR$155,  MonthlyCashflow!BJ$192:HR$192)*$D$10</f>
        <v>0</v>
      </c>
      <c r="BJ59" s="576">
        <f>_xlfn.XLOOKUP(BJ24, MonthlyCashflow!BK$155:HS$155,  MonthlyCashflow!BK$192:HS$192)*$D$10</f>
        <v>0</v>
      </c>
      <c r="BK59" s="576">
        <f>_xlfn.XLOOKUP(BK24, MonthlyCashflow!BL$155:HT$155,  MonthlyCashflow!BL$192:HT$192)*$D$10</f>
        <v>0</v>
      </c>
      <c r="BL59" s="576">
        <f>_xlfn.XLOOKUP(BL24, MonthlyCashflow!BM$155:HU$155,  MonthlyCashflow!BM$192:HU$192)*$D$10</f>
        <v>0</v>
      </c>
      <c r="BM59" s="576">
        <f>_xlfn.XLOOKUP(BM24, MonthlyCashflow!BN$155:HV$155,  MonthlyCashflow!BN$192:HV$192)*$D$10</f>
        <v>0</v>
      </c>
      <c r="BN59" s="576">
        <f>_xlfn.XLOOKUP(BN24, MonthlyCashflow!BO$155:HW$155,  MonthlyCashflow!BO$192:HW$192)*$D$10</f>
        <v>0</v>
      </c>
      <c r="BO59" s="576">
        <f>_xlfn.XLOOKUP(BO24, MonthlyCashflow!BP$155:HX$155,  MonthlyCashflow!BP$192:HX$192)*$D$10</f>
        <v>0</v>
      </c>
      <c r="BP59" s="576">
        <f>_xlfn.XLOOKUP(BP24, MonthlyCashflow!BQ$155:HY$155,  MonthlyCashflow!BQ$192:HY$192)*$D$10</f>
        <v>0</v>
      </c>
      <c r="BQ59" s="576">
        <f>_xlfn.XLOOKUP(BQ24, MonthlyCashflow!BR$155:HZ$155,  MonthlyCashflow!BR$192:HZ$192)*$D$10</f>
        <v>0</v>
      </c>
      <c r="BR59" s="576">
        <f>_xlfn.XLOOKUP(BR24, MonthlyCashflow!BS$155:IA$155,  MonthlyCashflow!BS$192:IA$192)*$D$10</f>
        <v>0</v>
      </c>
      <c r="BS59" s="576">
        <f>_xlfn.XLOOKUP(BS24, MonthlyCashflow!BT$155:IB$155,  MonthlyCashflow!BT$192:IB$192)*$D$10</f>
        <v>0</v>
      </c>
      <c r="BT59" s="576">
        <f>_xlfn.XLOOKUP(BT24, MonthlyCashflow!BU$155:IC$155,  MonthlyCashflow!BU$192:IC$192)*$D$10</f>
        <v>0</v>
      </c>
      <c r="BU59" s="576">
        <f>_xlfn.XLOOKUP(BU24, MonthlyCashflow!BV$155:ID$155,  MonthlyCashflow!BV$192:ID$192)*$D$10</f>
        <v>0</v>
      </c>
      <c r="BV59" s="576">
        <f>_xlfn.XLOOKUP(BV24, MonthlyCashflow!BW$155:IE$155,  MonthlyCashflow!BW$192:IE$192)*$D$10</f>
        <v>0</v>
      </c>
      <c r="BW59" s="576">
        <f>_xlfn.XLOOKUP(BW24, MonthlyCashflow!BX$155:IF$155,  MonthlyCashflow!BX$192:IF$192)*$D$10</f>
        <v>0</v>
      </c>
      <c r="BX59" s="576">
        <f>_xlfn.XLOOKUP(BX24, MonthlyCashflow!BY$155:IG$155,  MonthlyCashflow!BY$192:IG$192)*$D$10</f>
        <v>0</v>
      </c>
      <c r="BY59" s="576">
        <f>_xlfn.XLOOKUP(BY24, MonthlyCashflow!BZ$155:IH$155,  MonthlyCashflow!BZ$192:IH$192)*$D$10</f>
        <v>0</v>
      </c>
      <c r="BZ59" s="576">
        <f>_xlfn.XLOOKUP(BZ24, MonthlyCashflow!CA$155:II$155,  MonthlyCashflow!CA$192:II$192)*$D$10</f>
        <v>0</v>
      </c>
      <c r="CA59" s="576">
        <f>_xlfn.XLOOKUP(CA24, MonthlyCashflow!CB$155:IJ$155,  MonthlyCashflow!CB$192:IJ$192)*$D$10</f>
        <v>0</v>
      </c>
      <c r="CB59" s="576">
        <f>_xlfn.XLOOKUP(CB24, MonthlyCashflow!CC$155:IK$155,  MonthlyCashflow!CC$192:IK$192)*$D$10</f>
        <v>0</v>
      </c>
      <c r="CC59" s="576">
        <f>_xlfn.XLOOKUP(CC24, MonthlyCashflow!CD$155:IL$155,  MonthlyCashflow!CD$192:IL$192)*$D$10</f>
        <v>0</v>
      </c>
      <c r="CD59" s="576">
        <f>_xlfn.XLOOKUP(CD24, MonthlyCashflow!CE$155:IM$155,  MonthlyCashflow!CE$192:IM$192)*$D$10</f>
        <v>0</v>
      </c>
      <c r="CE59" s="576">
        <f>_xlfn.XLOOKUP(CE24, MonthlyCashflow!CF$155:IN$155,  MonthlyCashflow!CF$192:IN$192)*$D$10</f>
        <v>0</v>
      </c>
      <c r="CF59" s="576">
        <f>_xlfn.XLOOKUP(CF24, MonthlyCashflow!CG$155:IO$155,  MonthlyCashflow!CG$192:IO$192)*$D$10</f>
        <v>0</v>
      </c>
      <c r="CG59" s="576">
        <f>_xlfn.XLOOKUP(CG24, MonthlyCashflow!CH$155:IP$155,  MonthlyCashflow!CH$192:IP$192)*$D$10</f>
        <v>0</v>
      </c>
      <c r="CH59" s="576">
        <f>_xlfn.XLOOKUP(CH24, MonthlyCashflow!CI$155:IQ$155,  MonthlyCashflow!CI$192:IQ$192)*$D$10</f>
        <v>0</v>
      </c>
      <c r="CI59" s="576">
        <f>_xlfn.XLOOKUP(CI24, MonthlyCashflow!CJ$155:IR$155,  MonthlyCashflow!CJ$192:IR$192)*$D$10</f>
        <v>0</v>
      </c>
      <c r="CJ59" s="576">
        <f>_xlfn.XLOOKUP(CJ24, MonthlyCashflow!CK$155:IS$155,  MonthlyCashflow!CK$192:IS$192)*$D$10</f>
        <v>0</v>
      </c>
      <c r="CK59" s="576">
        <f>_xlfn.XLOOKUP(CK24, MonthlyCashflow!CL$155:IT$155,  MonthlyCashflow!CL$192:IT$192)*$D$10</f>
        <v>0</v>
      </c>
      <c r="CL59" s="576">
        <f>_xlfn.XLOOKUP(CL24, MonthlyCashflow!CM$155:IU$155,  MonthlyCashflow!CM$192:IU$192)*$D$10</f>
        <v>0</v>
      </c>
      <c r="CM59" s="576">
        <f>_xlfn.XLOOKUP(CM24, MonthlyCashflow!CN$155:IV$155,  MonthlyCashflow!CN$192:IV$192)*$D$10</f>
        <v>0</v>
      </c>
      <c r="CN59" s="576">
        <f>_xlfn.XLOOKUP(CN24, MonthlyCashflow!CO$155:IW$155,  MonthlyCashflow!CO$192:IW$192)*$D$10</f>
        <v>0</v>
      </c>
      <c r="CO59" s="576">
        <f>_xlfn.XLOOKUP(CO24, MonthlyCashflow!CP$155:IX$155,  MonthlyCashflow!CP$192:IX$192)*$D$10</f>
        <v>0</v>
      </c>
      <c r="CP59" s="576">
        <f>_xlfn.XLOOKUP(CP24, MonthlyCashflow!CQ$155:IY$155,  MonthlyCashflow!CQ$192:IY$192)*$D$10</f>
        <v>0</v>
      </c>
      <c r="CQ59" s="576">
        <f>_xlfn.XLOOKUP(CQ24, MonthlyCashflow!CR$155:IZ$155,  MonthlyCashflow!CR$192:IZ$192)*$D$10</f>
        <v>0</v>
      </c>
      <c r="CR59" s="576">
        <f>_xlfn.XLOOKUP(CR24, MonthlyCashflow!CS$155:JA$155,  MonthlyCashflow!CS$192:JA$192)*$D$10</f>
        <v>0</v>
      </c>
      <c r="CS59" s="576">
        <f>_xlfn.XLOOKUP(CS24, MonthlyCashflow!CT$155:JB$155,  MonthlyCashflow!CT$192:JB$192)*$D$10</f>
        <v>0</v>
      </c>
      <c r="CT59" s="576">
        <f>_xlfn.XLOOKUP(CT24, MonthlyCashflow!CU$155:JC$155,  MonthlyCashflow!CU$192:JC$192)*$D$10</f>
        <v>0</v>
      </c>
      <c r="CU59" s="576">
        <f>_xlfn.XLOOKUP(CU24, MonthlyCashflow!CV$155:JD$155,  MonthlyCashflow!CV$192:JD$192)*$D$10</f>
        <v>0</v>
      </c>
      <c r="CV59" s="576">
        <f>_xlfn.XLOOKUP(CV24, MonthlyCashflow!CW$155:JE$155,  MonthlyCashflow!CW$192:JE$192)*$D$10</f>
        <v>0</v>
      </c>
      <c r="CW59" s="576">
        <f>_xlfn.XLOOKUP(CW24, MonthlyCashflow!CX$155:JF$155,  MonthlyCashflow!CX$192:JF$192)*$D$10</f>
        <v>0</v>
      </c>
      <c r="CX59" s="576">
        <f>_xlfn.XLOOKUP(CX24, MonthlyCashflow!CY$155:JG$155,  MonthlyCashflow!CY$192:JG$192)*$D$10</f>
        <v>0</v>
      </c>
      <c r="CY59" s="576">
        <f>_xlfn.XLOOKUP(CY24, MonthlyCashflow!CZ$155:JH$155,  MonthlyCashflow!CZ$192:JH$192)*$D$10</f>
        <v>0</v>
      </c>
      <c r="CZ59" s="576">
        <f>_xlfn.XLOOKUP(CZ24, MonthlyCashflow!DA$155:JI$155,  MonthlyCashflow!DA$192:JI$192)*$D$10</f>
        <v>0</v>
      </c>
    </row>
    <row r="60" spans="2:104" x14ac:dyDescent="0.3">
      <c r="B60" s="38" t="s">
        <v>234</v>
      </c>
      <c r="D60" s="50">
        <f t="shared" si="2"/>
        <v>0</v>
      </c>
      <c r="F60" s="576">
        <f>_xlfn.XLOOKUP(F24, MonthlyCashflow!G$155:FO$155,  MonthlyCashflow!G$193:FO$193)*$D$10</f>
        <v>0</v>
      </c>
      <c r="G60" s="576">
        <f>_xlfn.XLOOKUP(G24, MonthlyCashflow!H$155:FP$155,  MonthlyCashflow!H$193:FP$193)*$D$10</f>
        <v>0</v>
      </c>
      <c r="H60" s="576">
        <f>_xlfn.XLOOKUP(H24, MonthlyCashflow!I$155:FQ$155,  MonthlyCashflow!I$193:FQ$193)*$D$10</f>
        <v>0</v>
      </c>
      <c r="I60" s="576">
        <f>_xlfn.XLOOKUP(I24, MonthlyCashflow!J$155:FR$155,  MonthlyCashflow!J$193:FR$193)*$D$10</f>
        <v>0</v>
      </c>
      <c r="J60" s="576">
        <f>_xlfn.XLOOKUP(J24, MonthlyCashflow!K$155:FS$155,  MonthlyCashflow!K$193:FS$193)*$D$10</f>
        <v>0</v>
      </c>
      <c r="K60" s="576">
        <f>_xlfn.XLOOKUP(K24, MonthlyCashflow!L$155:FT$155,  MonthlyCashflow!L$193:FT$193)*$D$10</f>
        <v>0</v>
      </c>
      <c r="L60" s="576">
        <f>_xlfn.XLOOKUP(L24, MonthlyCashflow!M$155:FU$155,  MonthlyCashflow!M$193:FU$193)*$D$10</f>
        <v>0</v>
      </c>
      <c r="M60" s="576">
        <f>_xlfn.XLOOKUP(M24, MonthlyCashflow!N$155:FV$155,  MonthlyCashflow!N$193:FV$193)*$D$10</f>
        <v>0</v>
      </c>
      <c r="N60" s="576">
        <f>_xlfn.XLOOKUP(N24, MonthlyCashflow!O$155:FW$155,  MonthlyCashflow!O$193:FW$193)*$D$10</f>
        <v>0</v>
      </c>
      <c r="O60" s="576">
        <f>_xlfn.XLOOKUP(O24, MonthlyCashflow!P$155:FX$155,  MonthlyCashflow!P$193:FX$193)*$D$10</f>
        <v>0</v>
      </c>
      <c r="P60" s="576">
        <f>_xlfn.XLOOKUP(P24, MonthlyCashflow!Q$155:FY$155,  MonthlyCashflow!Q$193:FY$193)*$D$10</f>
        <v>0</v>
      </c>
      <c r="Q60" s="576">
        <f>_xlfn.XLOOKUP(Q24, MonthlyCashflow!R$155:FZ$155,  MonthlyCashflow!R$193:FZ$193)*$D$10</f>
        <v>0</v>
      </c>
      <c r="R60" s="576">
        <f>_xlfn.XLOOKUP(R24, MonthlyCashflow!S$155:GA$155,  MonthlyCashflow!S$193:GA$193)*$D$10</f>
        <v>0</v>
      </c>
      <c r="S60" s="576">
        <f>_xlfn.XLOOKUP(S24, MonthlyCashflow!T$155:GB$155,  MonthlyCashflow!T$193:GB$193)*$D$10</f>
        <v>0</v>
      </c>
      <c r="T60" s="576">
        <f>_xlfn.XLOOKUP(T24, MonthlyCashflow!U$155:GC$155,  MonthlyCashflow!U$193:GC$193)*$D$10</f>
        <v>0</v>
      </c>
      <c r="U60" s="576">
        <f>_xlfn.XLOOKUP(U24, MonthlyCashflow!V$155:GD$155,  MonthlyCashflow!V$193:GD$193)*$D$10</f>
        <v>0</v>
      </c>
      <c r="V60" s="576">
        <f>_xlfn.XLOOKUP(V24, MonthlyCashflow!W$155:GE$155,  MonthlyCashflow!W$193:GE$193)*$D$10</f>
        <v>0</v>
      </c>
      <c r="W60" s="576">
        <f>_xlfn.XLOOKUP(W24, MonthlyCashflow!X$155:GF$155,  MonthlyCashflow!X$193:GF$193)*$D$10</f>
        <v>0</v>
      </c>
      <c r="X60" s="576">
        <f>_xlfn.XLOOKUP(X24, MonthlyCashflow!Y$155:GG$155,  MonthlyCashflow!Y$193:GG$193)*$D$10</f>
        <v>0</v>
      </c>
      <c r="Y60" s="576">
        <f>_xlfn.XLOOKUP(Y24, MonthlyCashflow!Z$155:GH$155,  MonthlyCashflow!Z$193:GH$193)*$D$10</f>
        <v>0</v>
      </c>
      <c r="Z60" s="576">
        <f>_xlfn.XLOOKUP(Z24, MonthlyCashflow!AA$155:GI$155,  MonthlyCashflow!AA$193:GI$193)*$D$10</f>
        <v>0</v>
      </c>
      <c r="AA60" s="576">
        <f>_xlfn.XLOOKUP(AA24, MonthlyCashflow!AB$155:GJ$155,  MonthlyCashflow!AB$193:GJ$193)*$D$10</f>
        <v>0</v>
      </c>
      <c r="AB60" s="576">
        <f>_xlfn.XLOOKUP(AB24, MonthlyCashflow!AC$155:GK$155,  MonthlyCashflow!AC$193:GK$193)*$D$10</f>
        <v>0</v>
      </c>
      <c r="AC60" s="576">
        <f>_xlfn.XLOOKUP(AC24, MonthlyCashflow!AD$155:GL$155,  MonthlyCashflow!AD$193:GL$193)*$D$10</f>
        <v>0</v>
      </c>
      <c r="AD60" s="576">
        <f>_xlfn.XLOOKUP(AD24, MonthlyCashflow!AE$155:GM$155,  MonthlyCashflow!AE$193:GM$193)*$D$10</f>
        <v>0</v>
      </c>
      <c r="AE60" s="576">
        <f>_xlfn.XLOOKUP(AE24, MonthlyCashflow!AF$155:GN$155,  MonthlyCashflow!AF$193:GN$193)*$D$10</f>
        <v>0</v>
      </c>
      <c r="AF60" s="576">
        <f>_xlfn.XLOOKUP(AF24, MonthlyCashflow!AG$155:GO$155,  MonthlyCashflow!AG$193:GO$193)*$D$10</f>
        <v>0</v>
      </c>
      <c r="AG60" s="576">
        <f>_xlfn.XLOOKUP(AG24, MonthlyCashflow!AH$155:GP$155,  MonthlyCashflow!AH$193:GP$193)*$D$10</f>
        <v>0</v>
      </c>
      <c r="AH60" s="576">
        <f>_xlfn.XLOOKUP(AH24, MonthlyCashflow!AI$155:GQ$155,  MonthlyCashflow!AI$193:GQ$193)*$D$10</f>
        <v>0</v>
      </c>
      <c r="AI60" s="576">
        <f>_xlfn.XLOOKUP(AI24, MonthlyCashflow!AJ$155:GR$155,  MonthlyCashflow!AJ$193:GR$193)*$D$10</f>
        <v>0</v>
      </c>
      <c r="AJ60" s="576">
        <f>_xlfn.XLOOKUP(AJ24, MonthlyCashflow!AK$155:GS$155,  MonthlyCashflow!AK$193:GS$193)*$D$10</f>
        <v>0</v>
      </c>
      <c r="AK60" s="576">
        <f>_xlfn.XLOOKUP(AK24, MonthlyCashflow!AL$155:GT$155,  MonthlyCashflow!AL$193:GT$193)*$D$10</f>
        <v>0</v>
      </c>
      <c r="AL60" s="576">
        <f>_xlfn.XLOOKUP(AL24, MonthlyCashflow!AM$155:GU$155,  MonthlyCashflow!AM$193:GU$193)*$D$10</f>
        <v>0</v>
      </c>
      <c r="AM60" s="576">
        <f>_xlfn.XLOOKUP(AM24, MonthlyCashflow!AN$155:GV$155,  MonthlyCashflow!AN$193:GV$193)*$D$10</f>
        <v>0</v>
      </c>
      <c r="AN60" s="576">
        <f>_xlfn.XLOOKUP(AN24, MonthlyCashflow!AO$155:GW$155,  MonthlyCashflow!AO$193:GW$193)*$D$10</f>
        <v>0</v>
      </c>
      <c r="AO60" s="576">
        <f>_xlfn.XLOOKUP(AO24, MonthlyCashflow!AP$155:GX$155,  MonthlyCashflow!AP$193:GX$193)*$D$10</f>
        <v>0</v>
      </c>
      <c r="AP60" s="576">
        <f>_xlfn.XLOOKUP(AP24, MonthlyCashflow!AQ$155:GY$155,  MonthlyCashflow!AQ$193:GY$193)*$D$10</f>
        <v>0</v>
      </c>
      <c r="AQ60" s="576">
        <f>_xlfn.XLOOKUP(AQ24, MonthlyCashflow!AR$155:GZ$155,  MonthlyCashflow!AR$193:GZ$193)*$D$10</f>
        <v>0</v>
      </c>
      <c r="AR60" s="576">
        <f>_xlfn.XLOOKUP(AR24, MonthlyCashflow!AS$155:HA$155,  MonthlyCashflow!AS$193:HA$193)*$D$10</f>
        <v>0</v>
      </c>
      <c r="AS60" s="576">
        <f>_xlfn.XLOOKUP(AS24, MonthlyCashflow!AT$155:HB$155,  MonthlyCashflow!AT$193:HB$193)*$D$10</f>
        <v>0</v>
      </c>
      <c r="AT60" s="576">
        <f>_xlfn.XLOOKUP(AT24, MonthlyCashflow!AU$155:HC$155,  MonthlyCashflow!AU$193:HC$193)*$D$10</f>
        <v>0</v>
      </c>
      <c r="AU60" s="576">
        <f>_xlfn.XLOOKUP(AU24, MonthlyCashflow!AV$155:HD$155,  MonthlyCashflow!AV$193:HD$193)*$D$10</f>
        <v>0</v>
      </c>
      <c r="AV60" s="576">
        <f>_xlfn.XLOOKUP(AV24, MonthlyCashflow!AW$155:HE$155,  MonthlyCashflow!AW$193:HE$193)*$D$10</f>
        <v>0</v>
      </c>
      <c r="AW60" s="576">
        <f>_xlfn.XLOOKUP(AW24, MonthlyCashflow!AX$155:HF$155,  MonthlyCashflow!AX$193:HF$193)*$D$10</f>
        <v>0</v>
      </c>
      <c r="AX60" s="576">
        <f>_xlfn.XLOOKUP(AX24, MonthlyCashflow!AY$155:HG$155,  MonthlyCashflow!AY$193:HG$193)*$D$10</f>
        <v>0</v>
      </c>
      <c r="AY60" s="576">
        <f>_xlfn.XLOOKUP(AY24, MonthlyCashflow!AZ$155:HH$155,  MonthlyCashflow!AZ$193:HH$193)*$D$10</f>
        <v>0</v>
      </c>
      <c r="AZ60" s="576">
        <f>_xlfn.XLOOKUP(AZ24, MonthlyCashflow!BA$155:HI$155,  MonthlyCashflow!BA$193:HI$193)*$D$10</f>
        <v>0</v>
      </c>
      <c r="BA60" s="576">
        <f>_xlfn.XLOOKUP(BA24, MonthlyCashflow!BB$155:HJ$155,  MonthlyCashflow!BB$193:HJ$193)*$D$10</f>
        <v>0</v>
      </c>
      <c r="BB60" s="576">
        <f>_xlfn.XLOOKUP(BB24, MonthlyCashflow!BC$155:HK$155,  MonthlyCashflow!BC$193:HK$193)*$D$10</f>
        <v>0</v>
      </c>
      <c r="BC60" s="576">
        <f>_xlfn.XLOOKUP(BC24, MonthlyCashflow!BD$155:HL$155,  MonthlyCashflow!BD$193:HL$193)*$D$10</f>
        <v>0</v>
      </c>
      <c r="BD60" s="576">
        <f>_xlfn.XLOOKUP(BD24, MonthlyCashflow!BE$155:HM$155,  MonthlyCashflow!BE$193:HM$193)*$D$10</f>
        <v>0</v>
      </c>
      <c r="BE60" s="576">
        <f>_xlfn.XLOOKUP(BE24, MonthlyCashflow!BF$155:HN$155,  MonthlyCashflow!BF$193:HN$193)*$D$10</f>
        <v>0</v>
      </c>
      <c r="BF60" s="576">
        <f>_xlfn.XLOOKUP(BF24, MonthlyCashflow!BG$155:HO$155,  MonthlyCashflow!BG$193:HO$193)*$D$10</f>
        <v>0</v>
      </c>
      <c r="BG60" s="576">
        <f>_xlfn.XLOOKUP(BG24, MonthlyCashflow!BH$155:HP$155,  MonthlyCashflow!BH$193:HP$193)*$D$10</f>
        <v>0</v>
      </c>
      <c r="BH60" s="576">
        <f>_xlfn.XLOOKUP(BH24, MonthlyCashflow!BI$155:HQ$155,  MonthlyCashflow!BI$193:HQ$193)*$D$10</f>
        <v>0</v>
      </c>
      <c r="BI60" s="576">
        <f>_xlfn.XLOOKUP(BI24, MonthlyCashflow!BJ$155:HR$155,  MonthlyCashflow!BJ$193:HR$193)*$D$10</f>
        <v>0</v>
      </c>
      <c r="BJ60" s="576">
        <f>_xlfn.XLOOKUP(BJ24, MonthlyCashflow!BK$155:HS$155,  MonthlyCashflow!BK$193:HS$193)*$D$10</f>
        <v>0</v>
      </c>
      <c r="BK60" s="576">
        <f>_xlfn.XLOOKUP(BK24, MonthlyCashflow!BL$155:HT$155,  MonthlyCashflow!BL$193:HT$193)*$D$10</f>
        <v>0</v>
      </c>
      <c r="BL60" s="576">
        <f>_xlfn.XLOOKUP(BL24, MonthlyCashflow!BM$155:HU$155,  MonthlyCashflow!BM$193:HU$193)*$D$10</f>
        <v>0</v>
      </c>
      <c r="BM60" s="576">
        <f>_xlfn.XLOOKUP(BM24, MonthlyCashflow!BN$155:HV$155,  MonthlyCashflow!BN$193:HV$193)*$D$10</f>
        <v>0</v>
      </c>
      <c r="BN60" s="576">
        <f>_xlfn.XLOOKUP(BN24, MonthlyCashflow!BO$155:HW$155,  MonthlyCashflow!BO$193:HW$193)*$D$10</f>
        <v>0</v>
      </c>
      <c r="BO60" s="576">
        <f>_xlfn.XLOOKUP(BO24, MonthlyCashflow!BP$155:HX$155,  MonthlyCashflow!BP$193:HX$193)*$D$10</f>
        <v>0</v>
      </c>
      <c r="BP60" s="576">
        <f>_xlfn.XLOOKUP(BP24, MonthlyCashflow!BQ$155:HY$155,  MonthlyCashflow!BQ$193:HY$193)*$D$10</f>
        <v>0</v>
      </c>
      <c r="BQ60" s="576">
        <f>_xlfn.XLOOKUP(BQ24, MonthlyCashflow!BR$155:HZ$155,  MonthlyCashflow!BR$193:HZ$193)*$D$10</f>
        <v>0</v>
      </c>
      <c r="BR60" s="576">
        <f>_xlfn.XLOOKUP(BR24, MonthlyCashflow!BS$155:IA$155,  MonthlyCashflow!BS$193:IA$193)*$D$10</f>
        <v>0</v>
      </c>
      <c r="BS60" s="576">
        <f>_xlfn.XLOOKUP(BS24, MonthlyCashflow!BT$155:IB$155,  MonthlyCashflow!BT$193:IB$193)*$D$10</f>
        <v>0</v>
      </c>
      <c r="BT60" s="576">
        <f>_xlfn.XLOOKUP(BT24, MonthlyCashflow!BU$155:IC$155,  MonthlyCashflow!BU$193:IC$193)*$D$10</f>
        <v>0</v>
      </c>
      <c r="BU60" s="576">
        <f>_xlfn.XLOOKUP(BU24, MonthlyCashflow!BV$155:ID$155,  MonthlyCashflow!BV$193:ID$193)*$D$10</f>
        <v>0</v>
      </c>
      <c r="BV60" s="576">
        <f>_xlfn.XLOOKUP(BV24, MonthlyCashflow!BW$155:IE$155,  MonthlyCashflow!BW$193:IE$193)*$D$10</f>
        <v>0</v>
      </c>
      <c r="BW60" s="576">
        <f>_xlfn.XLOOKUP(BW24, MonthlyCashflow!BX$155:IF$155,  MonthlyCashflow!BX$193:IF$193)*$D$10</f>
        <v>0</v>
      </c>
      <c r="BX60" s="576">
        <f>_xlfn.XLOOKUP(BX24, MonthlyCashflow!BY$155:IG$155,  MonthlyCashflow!BY$193:IG$193)*$D$10</f>
        <v>0</v>
      </c>
      <c r="BY60" s="576">
        <f>_xlfn.XLOOKUP(BY24, MonthlyCashflow!BZ$155:IH$155,  MonthlyCashflow!BZ$193:IH$193)*$D$10</f>
        <v>0</v>
      </c>
      <c r="BZ60" s="576">
        <f>_xlfn.XLOOKUP(BZ24, MonthlyCashflow!CA$155:II$155,  MonthlyCashflow!CA$193:II$193)*$D$10</f>
        <v>0</v>
      </c>
      <c r="CA60" s="576">
        <f>_xlfn.XLOOKUP(CA24, MonthlyCashflow!CB$155:IJ$155,  MonthlyCashflow!CB$193:IJ$193)*$D$10</f>
        <v>0</v>
      </c>
      <c r="CB60" s="576">
        <f>_xlfn.XLOOKUP(CB24, MonthlyCashflow!CC$155:IK$155,  MonthlyCashflow!CC$193:IK$193)*$D$10</f>
        <v>0</v>
      </c>
      <c r="CC60" s="576">
        <f>_xlfn.XLOOKUP(CC24, MonthlyCashflow!CD$155:IL$155,  MonthlyCashflow!CD$193:IL$193)*$D$10</f>
        <v>0</v>
      </c>
      <c r="CD60" s="576">
        <f>_xlfn.XLOOKUP(CD24, MonthlyCashflow!CE$155:IM$155,  MonthlyCashflow!CE$193:IM$193)*$D$10</f>
        <v>0</v>
      </c>
      <c r="CE60" s="576">
        <f>_xlfn.XLOOKUP(CE24, MonthlyCashflow!CF$155:IN$155,  MonthlyCashflow!CF$193:IN$193)*$D$10</f>
        <v>0</v>
      </c>
      <c r="CF60" s="576">
        <f>_xlfn.XLOOKUP(CF24, MonthlyCashflow!CG$155:IO$155,  MonthlyCashflow!CG$193:IO$193)*$D$10</f>
        <v>0</v>
      </c>
      <c r="CG60" s="576">
        <f>_xlfn.XLOOKUP(CG24, MonthlyCashflow!CH$155:IP$155,  MonthlyCashflow!CH$193:IP$193)*$D$10</f>
        <v>0</v>
      </c>
      <c r="CH60" s="576">
        <f>_xlfn.XLOOKUP(CH24, MonthlyCashflow!CI$155:IQ$155,  MonthlyCashflow!CI$193:IQ$193)*$D$10</f>
        <v>0</v>
      </c>
      <c r="CI60" s="576">
        <f>_xlfn.XLOOKUP(CI24, MonthlyCashflow!CJ$155:IR$155,  MonthlyCashflow!CJ$193:IR$193)*$D$10</f>
        <v>0</v>
      </c>
      <c r="CJ60" s="576">
        <f>_xlfn.XLOOKUP(CJ24, MonthlyCashflow!CK$155:IS$155,  MonthlyCashflow!CK$193:IS$193)*$D$10</f>
        <v>0</v>
      </c>
      <c r="CK60" s="576">
        <f>_xlfn.XLOOKUP(CK24, MonthlyCashflow!CL$155:IT$155,  MonthlyCashflow!CL$193:IT$193)*$D$10</f>
        <v>0</v>
      </c>
      <c r="CL60" s="576">
        <f>_xlfn.XLOOKUP(CL24, MonthlyCashflow!CM$155:IU$155,  MonthlyCashflow!CM$193:IU$193)*$D$10</f>
        <v>0</v>
      </c>
      <c r="CM60" s="576">
        <f>_xlfn.XLOOKUP(CM24, MonthlyCashflow!CN$155:IV$155,  MonthlyCashflow!CN$193:IV$193)*$D$10</f>
        <v>0</v>
      </c>
      <c r="CN60" s="576">
        <f>_xlfn.XLOOKUP(CN24, MonthlyCashflow!CO$155:IW$155,  MonthlyCashflow!CO$193:IW$193)*$D$10</f>
        <v>0</v>
      </c>
      <c r="CO60" s="576">
        <f>_xlfn.XLOOKUP(CO24, MonthlyCashflow!CP$155:IX$155,  MonthlyCashflow!CP$193:IX$193)*$D$10</f>
        <v>0</v>
      </c>
      <c r="CP60" s="576">
        <f>_xlfn.XLOOKUP(CP24, MonthlyCashflow!CQ$155:IY$155,  MonthlyCashflow!CQ$193:IY$193)*$D$10</f>
        <v>0</v>
      </c>
      <c r="CQ60" s="576">
        <f>_xlfn.XLOOKUP(CQ24, MonthlyCashflow!CR$155:IZ$155,  MonthlyCashflow!CR$193:IZ$193)*$D$10</f>
        <v>0</v>
      </c>
      <c r="CR60" s="576">
        <f>_xlfn.XLOOKUP(CR24, MonthlyCashflow!CS$155:JA$155,  MonthlyCashflow!CS$193:JA$193)*$D$10</f>
        <v>0</v>
      </c>
      <c r="CS60" s="576">
        <f>_xlfn.XLOOKUP(CS24, MonthlyCashflow!CT$155:JB$155,  MonthlyCashflow!CT$193:JB$193)*$D$10</f>
        <v>0</v>
      </c>
      <c r="CT60" s="576">
        <f>_xlfn.XLOOKUP(CT24, MonthlyCashflow!CU$155:JC$155,  MonthlyCashflow!CU$193:JC$193)*$D$10</f>
        <v>0</v>
      </c>
      <c r="CU60" s="576">
        <f>_xlfn.XLOOKUP(CU24, MonthlyCashflow!CV$155:JD$155,  MonthlyCashflow!CV$193:JD$193)*$D$10</f>
        <v>0</v>
      </c>
      <c r="CV60" s="576">
        <f>_xlfn.XLOOKUP(CV24, MonthlyCashflow!CW$155:JE$155,  MonthlyCashflow!CW$193:JE$193)*$D$10</f>
        <v>0</v>
      </c>
      <c r="CW60" s="576">
        <f>_xlfn.XLOOKUP(CW24, MonthlyCashflow!CX$155:JF$155,  MonthlyCashflow!CX$193:JF$193)*$D$10</f>
        <v>0</v>
      </c>
      <c r="CX60" s="576">
        <f>_xlfn.XLOOKUP(CX24, MonthlyCashflow!CY$155:JG$155,  MonthlyCashflow!CY$193:JG$193)*$D$10</f>
        <v>0</v>
      </c>
      <c r="CY60" s="576">
        <f>_xlfn.XLOOKUP(CY24, MonthlyCashflow!CZ$155:JH$155,  MonthlyCashflow!CZ$193:JH$193)*$D$10</f>
        <v>0</v>
      </c>
      <c r="CZ60" s="576">
        <f>_xlfn.XLOOKUP(CZ24, MonthlyCashflow!DA$155:JI$155,  MonthlyCashflow!DA$193:JI$193)*$D$10</f>
        <v>0</v>
      </c>
    </row>
    <row r="61" spans="2:104" x14ac:dyDescent="0.3">
      <c r="B61" s="38" t="s">
        <v>232</v>
      </c>
      <c r="D61" s="50">
        <f t="shared" si="2"/>
        <v>0</v>
      </c>
      <c r="F61" s="576">
        <f>_xlfn.XLOOKUP(F24, MonthlyCashflow!G$155:FO$155,  MonthlyCashflow!G$194:FO$194)*$D$10</f>
        <v>0</v>
      </c>
      <c r="G61" s="576">
        <f>_xlfn.XLOOKUP(G24, MonthlyCashflow!H$155:FP$155,  MonthlyCashflow!H$194:FP$194)*$D$10</f>
        <v>0</v>
      </c>
      <c r="H61" s="576">
        <f>_xlfn.XLOOKUP(H24, MonthlyCashflow!I$155:FQ$155,  MonthlyCashflow!I$194:FQ$194)*$D$10</f>
        <v>0</v>
      </c>
      <c r="I61" s="576">
        <f>_xlfn.XLOOKUP(I24, MonthlyCashflow!J$155:FR$155,  MonthlyCashflow!J$194:FR$194)*$D$10</f>
        <v>0</v>
      </c>
      <c r="J61" s="576">
        <f>_xlfn.XLOOKUP(J24, MonthlyCashflow!K$155:FS$155,  MonthlyCashflow!K$194:FS$194)*$D$10</f>
        <v>0</v>
      </c>
      <c r="K61" s="576">
        <f>_xlfn.XLOOKUP(K24, MonthlyCashflow!L$155:FT$155,  MonthlyCashflow!L$194:FT$194)*$D$10</f>
        <v>0</v>
      </c>
      <c r="L61" s="576">
        <f>_xlfn.XLOOKUP(L24, MonthlyCashflow!M$155:FU$155,  MonthlyCashflow!M$194:FU$194)*$D$10</f>
        <v>0</v>
      </c>
      <c r="M61" s="576">
        <f>_xlfn.XLOOKUP(M24, MonthlyCashflow!N$155:FV$155,  MonthlyCashflow!N$194:FV$194)*$D$10</f>
        <v>0</v>
      </c>
      <c r="N61" s="576">
        <f>_xlfn.XLOOKUP(N24, MonthlyCashflow!O$155:FW$155,  MonthlyCashflow!O$194:FW$194)*$D$10</f>
        <v>0</v>
      </c>
      <c r="O61" s="576">
        <f>_xlfn.XLOOKUP(O24, MonthlyCashflow!P$155:FX$155,  MonthlyCashflow!P$194:FX$194)*$D$10</f>
        <v>0</v>
      </c>
      <c r="P61" s="576">
        <f>_xlfn.XLOOKUP(P24, MonthlyCashflow!Q$155:FY$155,  MonthlyCashflow!Q$194:FY$194)*$D$10</f>
        <v>0</v>
      </c>
      <c r="Q61" s="576">
        <f>_xlfn.XLOOKUP(Q24, MonthlyCashflow!R$155:FZ$155,  MonthlyCashflow!R$194:FZ$194)*$D$10</f>
        <v>0</v>
      </c>
      <c r="R61" s="576">
        <f>_xlfn.XLOOKUP(R24, MonthlyCashflow!S$155:GA$155,  MonthlyCashflow!S$194:GA$194)*$D$10</f>
        <v>0</v>
      </c>
      <c r="S61" s="576">
        <f>_xlfn.XLOOKUP(S24, MonthlyCashflow!T$155:GB$155,  MonthlyCashflow!T$194:GB$194)*$D$10</f>
        <v>0</v>
      </c>
      <c r="T61" s="576">
        <f>_xlfn.XLOOKUP(T24, MonthlyCashflow!U$155:GC$155,  MonthlyCashflow!U$194:GC$194)*$D$10</f>
        <v>0</v>
      </c>
      <c r="U61" s="576">
        <f>_xlfn.XLOOKUP(U24, MonthlyCashflow!V$155:GD$155,  MonthlyCashflow!V$194:GD$194)*$D$10</f>
        <v>0</v>
      </c>
      <c r="V61" s="576">
        <f>_xlfn.XLOOKUP(V24, MonthlyCashflow!W$155:GE$155,  MonthlyCashflow!W$194:GE$194)*$D$10</f>
        <v>0</v>
      </c>
      <c r="W61" s="576">
        <f>_xlfn.XLOOKUP(W24, MonthlyCashflow!X$155:GF$155,  MonthlyCashflow!X$194:GF$194)*$D$10</f>
        <v>0</v>
      </c>
      <c r="X61" s="576">
        <f>_xlfn.XLOOKUP(X24, MonthlyCashflow!Y$155:GG$155,  MonthlyCashflow!Y$194:GG$194)*$D$10</f>
        <v>0</v>
      </c>
      <c r="Y61" s="576">
        <f>_xlfn.XLOOKUP(Y24, MonthlyCashflow!Z$155:GH$155,  MonthlyCashflow!Z$194:GH$194)*$D$10</f>
        <v>0</v>
      </c>
      <c r="Z61" s="576">
        <f>_xlfn.XLOOKUP(Z24, MonthlyCashflow!AA$155:GI$155,  MonthlyCashflow!AA$194:GI$194)*$D$10</f>
        <v>0</v>
      </c>
      <c r="AA61" s="576">
        <f>_xlfn.XLOOKUP(AA24, MonthlyCashflow!AB$155:GJ$155,  MonthlyCashflow!AB$194:GJ$194)*$D$10</f>
        <v>0</v>
      </c>
      <c r="AB61" s="576">
        <f>_xlfn.XLOOKUP(AB24, MonthlyCashflow!AC$155:GK$155,  MonthlyCashflow!AC$194:GK$194)*$D$10</f>
        <v>0</v>
      </c>
      <c r="AC61" s="576">
        <f>_xlfn.XLOOKUP(AC24, MonthlyCashflow!AD$155:GL$155,  MonthlyCashflow!AD$194:GL$194)*$D$10</f>
        <v>0</v>
      </c>
      <c r="AD61" s="576">
        <f>_xlfn.XLOOKUP(AD24, MonthlyCashflow!AE$155:GM$155,  MonthlyCashflow!AE$194:GM$194)*$D$10</f>
        <v>0</v>
      </c>
      <c r="AE61" s="576">
        <f>_xlfn.XLOOKUP(AE24, MonthlyCashflow!AF$155:GN$155,  MonthlyCashflow!AF$194:GN$194)*$D$10</f>
        <v>0</v>
      </c>
      <c r="AF61" s="576">
        <f>_xlfn.XLOOKUP(AF24, MonthlyCashflow!AG$155:GO$155,  MonthlyCashflow!AG$194:GO$194)*$D$10</f>
        <v>0</v>
      </c>
      <c r="AG61" s="576">
        <f>_xlfn.XLOOKUP(AG24, MonthlyCashflow!AH$155:GP$155,  MonthlyCashflow!AH$194:GP$194)*$D$10</f>
        <v>0</v>
      </c>
      <c r="AH61" s="576">
        <f>_xlfn.XLOOKUP(AH24, MonthlyCashflow!AI$155:GQ$155,  MonthlyCashflow!AI$194:GQ$194)*$D$10</f>
        <v>0</v>
      </c>
      <c r="AI61" s="576">
        <f>_xlfn.XLOOKUP(AI24, MonthlyCashflow!AJ$155:GR$155,  MonthlyCashflow!AJ$194:GR$194)*$D$10</f>
        <v>0</v>
      </c>
      <c r="AJ61" s="576">
        <f>_xlfn.XLOOKUP(AJ24, MonthlyCashflow!AK$155:GS$155,  MonthlyCashflow!AK$194:GS$194)*$D$10</f>
        <v>0</v>
      </c>
      <c r="AK61" s="576">
        <f>_xlfn.XLOOKUP(AK24, MonthlyCashflow!AL$155:GT$155,  MonthlyCashflow!AL$194:GT$194)*$D$10</f>
        <v>0</v>
      </c>
      <c r="AL61" s="576">
        <f>_xlfn.XLOOKUP(AL24, MonthlyCashflow!AM$155:GU$155,  MonthlyCashflow!AM$194:GU$194)*$D$10</f>
        <v>0</v>
      </c>
      <c r="AM61" s="576">
        <f>_xlfn.XLOOKUP(AM24, MonthlyCashflow!AN$155:GV$155,  MonthlyCashflow!AN$194:GV$194)*$D$10</f>
        <v>0</v>
      </c>
      <c r="AN61" s="576">
        <f>_xlfn.XLOOKUP(AN24, MonthlyCashflow!AO$155:GW$155,  MonthlyCashflow!AO$194:GW$194)*$D$10</f>
        <v>0</v>
      </c>
      <c r="AO61" s="576">
        <f>_xlfn.XLOOKUP(AO24, MonthlyCashflow!AP$155:GX$155,  MonthlyCashflow!AP$194:GX$194)*$D$10</f>
        <v>0</v>
      </c>
      <c r="AP61" s="576">
        <f>_xlfn.XLOOKUP(AP24, MonthlyCashflow!AQ$155:GY$155,  MonthlyCashflow!AQ$194:GY$194)*$D$10</f>
        <v>0</v>
      </c>
      <c r="AQ61" s="576">
        <f>_xlfn.XLOOKUP(AQ24, MonthlyCashflow!AR$155:GZ$155,  MonthlyCashflow!AR$194:GZ$194)*$D$10</f>
        <v>0</v>
      </c>
      <c r="AR61" s="576">
        <f>_xlfn.XLOOKUP(AR24, MonthlyCashflow!AS$155:HA$155,  MonthlyCashflow!AS$194:HA$194)*$D$10</f>
        <v>0</v>
      </c>
      <c r="AS61" s="576">
        <f>_xlfn.XLOOKUP(AS24, MonthlyCashflow!AT$155:HB$155,  MonthlyCashflow!AT$194:HB$194)*$D$10</f>
        <v>0</v>
      </c>
      <c r="AT61" s="576">
        <f>_xlfn.XLOOKUP(AT24, MonthlyCashflow!AU$155:HC$155,  MonthlyCashflow!AU$194:HC$194)*$D$10</f>
        <v>0</v>
      </c>
      <c r="AU61" s="576">
        <f>_xlfn.XLOOKUP(AU24, MonthlyCashflow!AV$155:HD$155,  MonthlyCashflow!AV$194:HD$194)*$D$10</f>
        <v>0</v>
      </c>
      <c r="AV61" s="576">
        <f>_xlfn.XLOOKUP(AV24, MonthlyCashflow!AW$155:HE$155,  MonthlyCashflow!AW$194:HE$194)*$D$10</f>
        <v>0</v>
      </c>
      <c r="AW61" s="576">
        <f>_xlfn.XLOOKUP(AW24, MonthlyCashflow!AX$155:HF$155,  MonthlyCashflow!AX$194:HF$194)*$D$10</f>
        <v>0</v>
      </c>
      <c r="AX61" s="576">
        <f>_xlfn.XLOOKUP(AX24, MonthlyCashflow!AY$155:HG$155,  MonthlyCashflow!AY$194:HG$194)*$D$10</f>
        <v>0</v>
      </c>
      <c r="AY61" s="576">
        <f>_xlfn.XLOOKUP(AY24, MonthlyCashflow!AZ$155:HH$155,  MonthlyCashflow!AZ$194:HH$194)*$D$10</f>
        <v>0</v>
      </c>
      <c r="AZ61" s="576">
        <f>_xlfn.XLOOKUP(AZ24, MonthlyCashflow!BA$155:HI$155,  MonthlyCashflow!BA$194:HI$194)*$D$10</f>
        <v>0</v>
      </c>
      <c r="BA61" s="576">
        <f>_xlfn.XLOOKUP(BA24, MonthlyCashflow!BB$155:HJ$155,  MonthlyCashflow!BB$194:HJ$194)*$D$10</f>
        <v>0</v>
      </c>
      <c r="BB61" s="576">
        <f>_xlfn.XLOOKUP(BB24, MonthlyCashflow!BC$155:HK$155,  MonthlyCashflow!BC$194:HK$194)*$D$10</f>
        <v>0</v>
      </c>
      <c r="BC61" s="576">
        <f>_xlfn.XLOOKUP(BC24, MonthlyCashflow!BD$155:HL$155,  MonthlyCashflow!BD$194:HL$194)*$D$10</f>
        <v>0</v>
      </c>
      <c r="BD61" s="576">
        <f>_xlfn.XLOOKUP(BD24, MonthlyCashflow!BE$155:HM$155,  MonthlyCashflow!BE$194:HM$194)*$D$10</f>
        <v>0</v>
      </c>
      <c r="BE61" s="576">
        <f>_xlfn.XLOOKUP(BE24, MonthlyCashflow!BF$155:HN$155,  MonthlyCashflow!BF$194:HN$194)*$D$10</f>
        <v>0</v>
      </c>
      <c r="BF61" s="576">
        <f>_xlfn.XLOOKUP(BF24, MonthlyCashflow!BG$155:HO$155,  MonthlyCashflow!BG$194:HO$194)*$D$10</f>
        <v>0</v>
      </c>
      <c r="BG61" s="576">
        <f>_xlfn.XLOOKUP(BG24, MonthlyCashflow!BH$155:HP$155,  MonthlyCashflow!BH$194:HP$194)*$D$10</f>
        <v>0</v>
      </c>
      <c r="BH61" s="576">
        <f>_xlfn.XLOOKUP(BH24, MonthlyCashflow!BI$155:HQ$155,  MonthlyCashflow!BI$194:HQ$194)*$D$10</f>
        <v>0</v>
      </c>
      <c r="BI61" s="576">
        <f>_xlfn.XLOOKUP(BI24, MonthlyCashflow!BJ$155:HR$155,  MonthlyCashflow!BJ$194:HR$194)*$D$10</f>
        <v>0</v>
      </c>
      <c r="BJ61" s="576">
        <f>_xlfn.XLOOKUP(BJ24, MonthlyCashflow!BK$155:HS$155,  MonthlyCashflow!BK$194:HS$194)*$D$10</f>
        <v>0</v>
      </c>
      <c r="BK61" s="576">
        <f>_xlfn.XLOOKUP(BK24, MonthlyCashflow!BL$155:HT$155,  MonthlyCashflow!BL$194:HT$194)*$D$10</f>
        <v>0</v>
      </c>
      <c r="BL61" s="576">
        <f>_xlfn.XLOOKUP(BL24, MonthlyCashflow!BM$155:HU$155,  MonthlyCashflow!BM$194:HU$194)*$D$10</f>
        <v>0</v>
      </c>
      <c r="BM61" s="576">
        <f>_xlfn.XLOOKUP(BM24, MonthlyCashflow!BN$155:HV$155,  MonthlyCashflow!BN$194:HV$194)*$D$10</f>
        <v>0</v>
      </c>
      <c r="BN61" s="576">
        <f>_xlfn.XLOOKUP(BN24, MonthlyCashflow!BO$155:HW$155,  MonthlyCashflow!BO$194:HW$194)*$D$10</f>
        <v>0</v>
      </c>
      <c r="BO61" s="576">
        <f>_xlfn.XLOOKUP(BO24, MonthlyCashflow!BP$155:HX$155,  MonthlyCashflow!BP$194:HX$194)*$D$10</f>
        <v>0</v>
      </c>
      <c r="BP61" s="576">
        <f>_xlfn.XLOOKUP(BP24, MonthlyCashflow!BQ$155:HY$155,  MonthlyCashflow!BQ$194:HY$194)*$D$10</f>
        <v>0</v>
      </c>
      <c r="BQ61" s="576">
        <f>_xlfn.XLOOKUP(BQ24, MonthlyCashflow!BR$155:HZ$155,  MonthlyCashflow!BR$194:HZ$194)*$D$10</f>
        <v>0</v>
      </c>
      <c r="BR61" s="576">
        <f>_xlfn.XLOOKUP(BR24, MonthlyCashflow!BS$155:IA$155,  MonthlyCashflow!BS$194:IA$194)*$D$10</f>
        <v>0</v>
      </c>
      <c r="BS61" s="576">
        <f>_xlfn.XLOOKUP(BS24, MonthlyCashflow!BT$155:IB$155,  MonthlyCashflow!BT$194:IB$194)*$D$10</f>
        <v>0</v>
      </c>
      <c r="BT61" s="576">
        <f>_xlfn.XLOOKUP(BT24, MonthlyCashflow!BU$155:IC$155,  MonthlyCashflow!BU$194:IC$194)*$D$10</f>
        <v>0</v>
      </c>
      <c r="BU61" s="576">
        <f>_xlfn.XLOOKUP(BU24, MonthlyCashflow!BV$155:ID$155,  MonthlyCashflow!BV$194:ID$194)*$D$10</f>
        <v>0</v>
      </c>
      <c r="BV61" s="576">
        <f>_xlfn.XLOOKUP(BV24, MonthlyCashflow!BW$155:IE$155,  MonthlyCashflow!BW$194:IE$194)*$D$10</f>
        <v>0</v>
      </c>
      <c r="BW61" s="576">
        <f>_xlfn.XLOOKUP(BW24, MonthlyCashflow!BX$155:IF$155,  MonthlyCashflow!BX$194:IF$194)*$D$10</f>
        <v>0</v>
      </c>
      <c r="BX61" s="576">
        <f>_xlfn.XLOOKUP(BX24, MonthlyCashflow!BY$155:IG$155,  MonthlyCashflow!BY$194:IG$194)*$D$10</f>
        <v>0</v>
      </c>
      <c r="BY61" s="576">
        <f>_xlfn.XLOOKUP(BY24, MonthlyCashflow!BZ$155:IH$155,  MonthlyCashflow!BZ$194:IH$194)*$D$10</f>
        <v>0</v>
      </c>
      <c r="BZ61" s="576">
        <f>_xlfn.XLOOKUP(BZ24, MonthlyCashflow!CA$155:II$155,  MonthlyCashflow!CA$194:II$194)*$D$10</f>
        <v>0</v>
      </c>
      <c r="CA61" s="576">
        <f>_xlfn.XLOOKUP(CA24, MonthlyCashflow!CB$155:IJ$155,  MonthlyCashflow!CB$194:IJ$194)*$D$10</f>
        <v>0</v>
      </c>
      <c r="CB61" s="576">
        <f>_xlfn.XLOOKUP(CB24, MonthlyCashflow!CC$155:IK$155,  MonthlyCashflow!CC$194:IK$194)*$D$10</f>
        <v>0</v>
      </c>
      <c r="CC61" s="576">
        <f>_xlfn.XLOOKUP(CC24, MonthlyCashflow!CD$155:IL$155,  MonthlyCashflow!CD$194:IL$194)*$D$10</f>
        <v>0</v>
      </c>
      <c r="CD61" s="576">
        <f>_xlfn.XLOOKUP(CD24, MonthlyCashflow!CE$155:IM$155,  MonthlyCashflow!CE$194:IM$194)*$D$10</f>
        <v>0</v>
      </c>
      <c r="CE61" s="576">
        <f>_xlfn.XLOOKUP(CE24, MonthlyCashflow!CF$155:IN$155,  MonthlyCashflow!CF$194:IN$194)*$D$10</f>
        <v>0</v>
      </c>
      <c r="CF61" s="576">
        <f>_xlfn.XLOOKUP(CF24, MonthlyCashflow!CG$155:IO$155,  MonthlyCashflow!CG$194:IO$194)*$D$10</f>
        <v>0</v>
      </c>
      <c r="CG61" s="576">
        <f>_xlfn.XLOOKUP(CG24, MonthlyCashflow!CH$155:IP$155,  MonthlyCashflow!CH$194:IP$194)*$D$10</f>
        <v>0</v>
      </c>
      <c r="CH61" s="576">
        <f>_xlfn.XLOOKUP(CH24, MonthlyCashflow!CI$155:IQ$155,  MonthlyCashflow!CI$194:IQ$194)*$D$10</f>
        <v>0</v>
      </c>
      <c r="CI61" s="576">
        <f>_xlfn.XLOOKUP(CI24, MonthlyCashflow!CJ$155:IR$155,  MonthlyCashflow!CJ$194:IR$194)*$D$10</f>
        <v>0</v>
      </c>
      <c r="CJ61" s="576">
        <f>_xlfn.XLOOKUP(CJ24, MonthlyCashflow!CK$155:IS$155,  MonthlyCashflow!CK$194:IS$194)*$D$10</f>
        <v>0</v>
      </c>
      <c r="CK61" s="576">
        <f>_xlfn.XLOOKUP(CK24, MonthlyCashflow!CL$155:IT$155,  MonthlyCashflow!CL$194:IT$194)*$D$10</f>
        <v>0</v>
      </c>
      <c r="CL61" s="576">
        <f>_xlfn.XLOOKUP(CL24, MonthlyCashflow!CM$155:IU$155,  MonthlyCashflow!CM$194:IU$194)*$D$10</f>
        <v>0</v>
      </c>
      <c r="CM61" s="576">
        <f>_xlfn.XLOOKUP(CM24, MonthlyCashflow!CN$155:IV$155,  MonthlyCashflow!CN$194:IV$194)*$D$10</f>
        <v>0</v>
      </c>
      <c r="CN61" s="576">
        <f>_xlfn.XLOOKUP(CN24, MonthlyCashflow!CO$155:IW$155,  MonthlyCashflow!CO$194:IW$194)*$D$10</f>
        <v>0</v>
      </c>
      <c r="CO61" s="576">
        <f>_xlfn.XLOOKUP(CO24, MonthlyCashflow!CP$155:IX$155,  MonthlyCashflow!CP$194:IX$194)*$D$10</f>
        <v>0</v>
      </c>
      <c r="CP61" s="576">
        <f>_xlfn.XLOOKUP(CP24, MonthlyCashflow!CQ$155:IY$155,  MonthlyCashflow!CQ$194:IY$194)*$D$10</f>
        <v>0</v>
      </c>
      <c r="CQ61" s="576">
        <f>_xlfn.XLOOKUP(CQ24, MonthlyCashflow!CR$155:IZ$155,  MonthlyCashflow!CR$194:IZ$194)*$D$10</f>
        <v>0</v>
      </c>
      <c r="CR61" s="576">
        <f>_xlfn.XLOOKUP(CR24, MonthlyCashflow!CS$155:JA$155,  MonthlyCashflow!CS$194:JA$194)*$D$10</f>
        <v>0</v>
      </c>
      <c r="CS61" s="576">
        <f>_xlfn.XLOOKUP(CS24, MonthlyCashflow!CT$155:JB$155,  MonthlyCashflow!CT$194:JB$194)*$D$10</f>
        <v>0</v>
      </c>
      <c r="CT61" s="576">
        <f>_xlfn.XLOOKUP(CT24, MonthlyCashflow!CU$155:JC$155,  MonthlyCashflow!CU$194:JC$194)*$D$10</f>
        <v>0</v>
      </c>
      <c r="CU61" s="576">
        <f>_xlfn.XLOOKUP(CU24, MonthlyCashflow!CV$155:JD$155,  MonthlyCashflow!CV$194:JD$194)*$D$10</f>
        <v>0</v>
      </c>
      <c r="CV61" s="576">
        <f>_xlfn.XLOOKUP(CV24, MonthlyCashflow!CW$155:JE$155,  MonthlyCashflow!CW$194:JE$194)*$D$10</f>
        <v>0</v>
      </c>
      <c r="CW61" s="576">
        <f>_xlfn.XLOOKUP(CW24, MonthlyCashflow!CX$155:JF$155,  MonthlyCashflow!CX$194:JF$194)*$D$10</f>
        <v>0</v>
      </c>
      <c r="CX61" s="576">
        <f>_xlfn.XLOOKUP(CX24, MonthlyCashflow!CY$155:JG$155,  MonthlyCashflow!CY$194:JG$194)*$D$10</f>
        <v>0</v>
      </c>
      <c r="CY61" s="576">
        <f>_xlfn.XLOOKUP(CY24, MonthlyCashflow!CZ$155:JH$155,  MonthlyCashflow!CZ$194:JH$194)*$D$10</f>
        <v>0</v>
      </c>
      <c r="CZ61" s="576">
        <f>_xlfn.XLOOKUP(CZ24, MonthlyCashflow!DA$155:JI$155,  MonthlyCashflow!DA$194:JI$194)*$D$10</f>
        <v>0</v>
      </c>
    </row>
    <row r="62" spans="2:104" x14ac:dyDescent="0.3">
      <c r="B62" s="38" t="s">
        <v>341</v>
      </c>
      <c r="D62" s="50">
        <f t="shared" si="2"/>
        <v>0</v>
      </c>
      <c r="E62" s="92"/>
      <c r="F62" s="576">
        <f>_xlfn.XLOOKUP(F24, MonthlyCashflow!G$155:FO$155,  MonthlyCashflow!G$195:FO$195)*$D$10</f>
        <v>0</v>
      </c>
      <c r="G62" s="576">
        <f>_xlfn.XLOOKUP(G24, MonthlyCashflow!H$155:FP$155,  MonthlyCashflow!H$195:FP$195)*$D$10</f>
        <v>0</v>
      </c>
      <c r="H62" s="576">
        <f>_xlfn.XLOOKUP(H24, MonthlyCashflow!I$155:FQ$155,  MonthlyCashflow!I$195:FQ$195)*$D$10</f>
        <v>0</v>
      </c>
      <c r="I62" s="576">
        <f>_xlfn.XLOOKUP(I24, MonthlyCashflow!J$155:FR$155,  MonthlyCashflow!J$195:FR$195)*$D$10</f>
        <v>0</v>
      </c>
      <c r="J62" s="576">
        <f>_xlfn.XLOOKUP(J24, MonthlyCashflow!K$155:FS$155,  MonthlyCashflow!K$195:FS$195)*$D$10</f>
        <v>0</v>
      </c>
      <c r="K62" s="576">
        <f>_xlfn.XLOOKUP(K24, MonthlyCashflow!L$155:FT$155,  MonthlyCashflow!L$195:FT$195)*$D$10</f>
        <v>0</v>
      </c>
      <c r="L62" s="576">
        <f>_xlfn.XLOOKUP(L24, MonthlyCashflow!M$155:FU$155,  MonthlyCashflow!M$195:FU$195)*$D$10</f>
        <v>0</v>
      </c>
      <c r="M62" s="576">
        <f>_xlfn.XLOOKUP(M24, MonthlyCashflow!N$155:FV$155,  MonthlyCashflow!N$195:FV$195)*$D$10</f>
        <v>0</v>
      </c>
      <c r="N62" s="576">
        <f>_xlfn.XLOOKUP(N24, MonthlyCashflow!O$155:FW$155,  MonthlyCashflow!O$195:FW$195)*$D$10</f>
        <v>0</v>
      </c>
      <c r="O62" s="576">
        <f>_xlfn.XLOOKUP(O24, MonthlyCashflow!P$155:FX$155,  MonthlyCashflow!P$195:FX$195)*$D$10</f>
        <v>0</v>
      </c>
      <c r="P62" s="576">
        <f>_xlfn.XLOOKUP(P24, MonthlyCashflow!Q$155:FY$155,  MonthlyCashflow!Q$195:FY$195)*$D$10</f>
        <v>0</v>
      </c>
      <c r="Q62" s="576">
        <f>_xlfn.XLOOKUP(Q24, MonthlyCashflow!R$155:FZ$155,  MonthlyCashflow!R$195:FZ$195)*$D$10</f>
        <v>0</v>
      </c>
      <c r="R62" s="576">
        <f>_xlfn.XLOOKUP(R24, MonthlyCashflow!S$155:GA$155,  MonthlyCashflow!S$195:GA$195)*$D$10</f>
        <v>0</v>
      </c>
      <c r="S62" s="576">
        <f>_xlfn.XLOOKUP(S24, MonthlyCashflow!T$155:GB$155,  MonthlyCashflow!T$195:GB$195)*$D$10</f>
        <v>0</v>
      </c>
      <c r="T62" s="576">
        <f>_xlfn.XLOOKUP(T24, MonthlyCashflow!U$155:GC$155,  MonthlyCashflow!U$195:GC$195)*$D$10</f>
        <v>0</v>
      </c>
      <c r="U62" s="576">
        <f>_xlfn.XLOOKUP(U24, MonthlyCashflow!V$155:GD$155,  MonthlyCashflow!V$195:GD$195)*$D$10</f>
        <v>0</v>
      </c>
      <c r="V62" s="576">
        <f>_xlfn.XLOOKUP(V24, MonthlyCashflow!W$155:GE$155,  MonthlyCashflow!W$195:GE$195)*$D$10</f>
        <v>0</v>
      </c>
      <c r="W62" s="576">
        <f>_xlfn.XLOOKUP(W24, MonthlyCashflow!X$155:GF$155,  MonthlyCashflow!X$195:GF$195)*$D$10</f>
        <v>0</v>
      </c>
      <c r="X62" s="576">
        <f>_xlfn.XLOOKUP(X24, MonthlyCashflow!Y$155:GG$155,  MonthlyCashflow!Y$195:GG$195)*$D$10</f>
        <v>0</v>
      </c>
      <c r="Y62" s="576">
        <f>_xlfn.XLOOKUP(Y24, MonthlyCashflow!Z$155:GH$155,  MonthlyCashflow!Z$195:GH$195)*$D$10</f>
        <v>0</v>
      </c>
      <c r="Z62" s="576">
        <f>_xlfn.XLOOKUP(Z24, MonthlyCashflow!AA$155:GI$155,  MonthlyCashflow!AA$195:GI$195)*$D$10</f>
        <v>0</v>
      </c>
      <c r="AA62" s="576">
        <f>_xlfn.XLOOKUP(AA24, MonthlyCashflow!AB$155:GJ$155,  MonthlyCashflow!AB$195:GJ$195)*$D$10</f>
        <v>0</v>
      </c>
      <c r="AB62" s="576">
        <f>_xlfn.XLOOKUP(AB24, MonthlyCashflow!AC$155:GK$155,  MonthlyCashflow!AC$195:GK$195)*$D$10</f>
        <v>0</v>
      </c>
      <c r="AC62" s="576">
        <f>_xlfn.XLOOKUP(AC24, MonthlyCashflow!AD$155:GL$155,  MonthlyCashflow!AD$195:GL$195)*$D$10</f>
        <v>0</v>
      </c>
      <c r="AD62" s="576">
        <f>_xlfn.XLOOKUP(AD24, MonthlyCashflow!AE$155:GM$155,  MonthlyCashflow!AE$195:GM$195)*$D$10</f>
        <v>0</v>
      </c>
      <c r="AE62" s="576">
        <f>_xlfn.XLOOKUP(AE24, MonthlyCashflow!AF$155:GN$155,  MonthlyCashflow!AF$195:GN$195)*$D$10</f>
        <v>0</v>
      </c>
      <c r="AF62" s="576">
        <f>_xlfn.XLOOKUP(AF24, MonthlyCashflow!AG$155:GO$155,  MonthlyCashflow!AG$195:GO$195)*$D$10</f>
        <v>0</v>
      </c>
      <c r="AG62" s="576">
        <f>_xlfn.XLOOKUP(AG24, MonthlyCashflow!AH$155:GP$155,  MonthlyCashflow!AH$195:GP$195)*$D$10</f>
        <v>0</v>
      </c>
      <c r="AH62" s="576">
        <f>_xlfn.XLOOKUP(AH24, MonthlyCashflow!AI$155:GQ$155,  MonthlyCashflow!AI$195:GQ$195)*$D$10</f>
        <v>0</v>
      </c>
      <c r="AI62" s="576">
        <f>_xlfn.XLOOKUP(AI24, MonthlyCashflow!AJ$155:GR$155,  MonthlyCashflow!AJ$195:GR$195)*$D$10</f>
        <v>0</v>
      </c>
      <c r="AJ62" s="576">
        <f>_xlfn.XLOOKUP(AJ24, MonthlyCashflow!AK$155:GS$155,  MonthlyCashflow!AK$195:GS$195)*$D$10</f>
        <v>0</v>
      </c>
      <c r="AK62" s="576">
        <f>_xlfn.XLOOKUP(AK24, MonthlyCashflow!AL$155:GT$155,  MonthlyCashflow!AL$195:GT$195)*$D$10</f>
        <v>0</v>
      </c>
      <c r="AL62" s="576">
        <f>_xlfn.XLOOKUP(AL24, MonthlyCashflow!AM$155:GU$155,  MonthlyCashflow!AM$195:GU$195)*$D$10</f>
        <v>0</v>
      </c>
      <c r="AM62" s="576">
        <f>_xlfn.XLOOKUP(AM24, MonthlyCashflow!AN$155:GV$155,  MonthlyCashflow!AN$195:GV$195)*$D$10</f>
        <v>0</v>
      </c>
      <c r="AN62" s="576">
        <f>_xlfn.XLOOKUP(AN24, MonthlyCashflow!AO$155:GW$155,  MonthlyCashflow!AO$195:GW$195)*$D$10</f>
        <v>0</v>
      </c>
      <c r="AO62" s="576">
        <f>_xlfn.XLOOKUP(AO24, MonthlyCashflow!AP$155:GX$155,  MonthlyCashflow!AP$195:GX$195)*$D$10</f>
        <v>0</v>
      </c>
      <c r="AP62" s="576">
        <f>_xlfn.XLOOKUP(AP24, MonthlyCashflow!AQ$155:GY$155,  MonthlyCashflow!AQ$195:GY$195)*$D$10</f>
        <v>0</v>
      </c>
      <c r="AQ62" s="576">
        <f>_xlfn.XLOOKUP(AQ24, MonthlyCashflow!AR$155:GZ$155,  MonthlyCashflow!AR$195:GZ$195)*$D$10</f>
        <v>0</v>
      </c>
      <c r="AR62" s="576">
        <f>_xlfn.XLOOKUP(AR24, MonthlyCashflow!AS$155:HA$155,  MonthlyCashflow!AS$195:HA$195)*$D$10</f>
        <v>0</v>
      </c>
      <c r="AS62" s="576">
        <f>_xlfn.XLOOKUP(AS24, MonthlyCashflow!AT$155:HB$155,  MonthlyCashflow!AT$195:HB$195)*$D$10</f>
        <v>0</v>
      </c>
      <c r="AT62" s="576">
        <f>_xlfn.XLOOKUP(AT24, MonthlyCashflow!AU$155:HC$155,  MonthlyCashflow!AU$195:HC$195)*$D$10</f>
        <v>0</v>
      </c>
      <c r="AU62" s="576">
        <f>_xlfn.XLOOKUP(AU24, MonthlyCashflow!AV$155:HD$155,  MonthlyCashflow!AV$195:HD$195)*$D$10</f>
        <v>0</v>
      </c>
      <c r="AV62" s="576">
        <f>_xlfn.XLOOKUP(AV24, MonthlyCashflow!AW$155:HE$155,  MonthlyCashflow!AW$195:HE$195)*$D$10</f>
        <v>0</v>
      </c>
      <c r="AW62" s="576">
        <f>_xlfn.XLOOKUP(AW24, MonthlyCashflow!AX$155:HF$155,  MonthlyCashflow!AX$195:HF$195)*$D$10</f>
        <v>0</v>
      </c>
      <c r="AX62" s="576">
        <f>_xlfn.XLOOKUP(AX24, MonthlyCashflow!AY$155:HG$155,  MonthlyCashflow!AY$195:HG$195)*$D$10</f>
        <v>0</v>
      </c>
      <c r="AY62" s="576">
        <f>_xlfn.XLOOKUP(AY24, MonthlyCashflow!AZ$155:HH$155,  MonthlyCashflow!AZ$195:HH$195)*$D$10</f>
        <v>0</v>
      </c>
      <c r="AZ62" s="576">
        <f>_xlfn.XLOOKUP(AZ24, MonthlyCashflow!BA$155:HI$155,  MonthlyCashflow!BA$195:HI$195)*$D$10</f>
        <v>0</v>
      </c>
      <c r="BA62" s="576">
        <f>_xlfn.XLOOKUP(BA24, MonthlyCashflow!BB$155:HJ$155,  MonthlyCashflow!BB$195:HJ$195)*$D$10</f>
        <v>0</v>
      </c>
      <c r="BB62" s="576">
        <f>_xlfn.XLOOKUP(BB24, MonthlyCashflow!BC$155:HK$155,  MonthlyCashflow!BC$195:HK$195)*$D$10</f>
        <v>0</v>
      </c>
      <c r="BC62" s="576">
        <f>_xlfn.XLOOKUP(BC24, MonthlyCashflow!BD$155:HL$155,  MonthlyCashflow!BD$195:HL$195)*$D$10</f>
        <v>0</v>
      </c>
      <c r="BD62" s="576">
        <f>_xlfn.XLOOKUP(BD24, MonthlyCashflow!BE$155:HM$155,  MonthlyCashflow!BE$195:HM$195)*$D$10</f>
        <v>0</v>
      </c>
      <c r="BE62" s="576">
        <f>_xlfn.XLOOKUP(BE24, MonthlyCashflow!BF$155:HN$155,  MonthlyCashflow!BF$195:HN$195)*$D$10</f>
        <v>0</v>
      </c>
      <c r="BF62" s="576">
        <f>_xlfn.XLOOKUP(BF24, MonthlyCashflow!BG$155:HO$155,  MonthlyCashflow!BG$195:HO$195)*$D$10</f>
        <v>0</v>
      </c>
      <c r="BG62" s="576">
        <f>_xlfn.XLOOKUP(BG24, MonthlyCashflow!BH$155:HP$155,  MonthlyCashflow!BH$195:HP$195)*$D$10</f>
        <v>0</v>
      </c>
      <c r="BH62" s="576">
        <f>_xlfn.XLOOKUP(BH24, MonthlyCashflow!BI$155:HQ$155,  MonthlyCashflow!BI$195:HQ$195)*$D$10</f>
        <v>0</v>
      </c>
      <c r="BI62" s="576">
        <f>_xlfn.XLOOKUP(BI24, MonthlyCashflow!BJ$155:HR$155,  MonthlyCashflow!BJ$195:HR$195)*$D$10</f>
        <v>0</v>
      </c>
      <c r="BJ62" s="576">
        <f>_xlfn.XLOOKUP(BJ24, MonthlyCashflow!BK$155:HS$155,  MonthlyCashflow!BK$195:HS$195)*$D$10</f>
        <v>0</v>
      </c>
      <c r="BK62" s="576">
        <f>_xlfn.XLOOKUP(BK24, MonthlyCashflow!BL$155:HT$155,  MonthlyCashflow!BL$195:HT$195)*$D$10</f>
        <v>0</v>
      </c>
      <c r="BL62" s="576">
        <f>_xlfn.XLOOKUP(BL24, MonthlyCashflow!BM$155:HU$155,  MonthlyCashflow!BM$195:HU$195)*$D$10</f>
        <v>0</v>
      </c>
      <c r="BM62" s="576">
        <f>_xlfn.XLOOKUP(BM24, MonthlyCashflow!BN$155:HV$155,  MonthlyCashflow!BN$195:HV$195)*$D$10</f>
        <v>0</v>
      </c>
      <c r="BN62" s="576">
        <f>_xlfn.XLOOKUP(BN24, MonthlyCashflow!BO$155:HW$155,  MonthlyCashflow!BO$195:HW$195)*$D$10</f>
        <v>0</v>
      </c>
      <c r="BO62" s="576">
        <f>_xlfn.XLOOKUP(BO24, MonthlyCashflow!BP$155:HX$155,  MonthlyCashflow!BP$195:HX$195)*$D$10</f>
        <v>0</v>
      </c>
      <c r="BP62" s="576">
        <f>_xlfn.XLOOKUP(BP24, MonthlyCashflow!BQ$155:HY$155,  MonthlyCashflow!BQ$195:HY$195)*$D$10</f>
        <v>0</v>
      </c>
      <c r="BQ62" s="576">
        <f>_xlfn.XLOOKUP(BQ24, MonthlyCashflow!BR$155:HZ$155,  MonthlyCashflow!BR$195:HZ$195)*$D$10</f>
        <v>0</v>
      </c>
      <c r="BR62" s="576">
        <f>_xlfn.XLOOKUP(BR24, MonthlyCashflow!BS$155:IA$155,  MonthlyCashflow!BS$195:IA$195)*$D$10</f>
        <v>0</v>
      </c>
      <c r="BS62" s="576">
        <f>_xlfn.XLOOKUP(BS24, MonthlyCashflow!BT$155:IB$155,  MonthlyCashflow!BT$195:IB$195)*$D$10</f>
        <v>0</v>
      </c>
      <c r="BT62" s="576">
        <f>_xlfn.XLOOKUP(BT24, MonthlyCashflow!BU$155:IC$155,  MonthlyCashflow!BU$195:IC$195)*$D$10</f>
        <v>0</v>
      </c>
      <c r="BU62" s="576">
        <f>_xlfn.XLOOKUP(BU24, MonthlyCashflow!BV$155:ID$155,  MonthlyCashflow!BV$195:ID$195)*$D$10</f>
        <v>0</v>
      </c>
      <c r="BV62" s="576">
        <f>_xlfn.XLOOKUP(BV24, MonthlyCashflow!BW$155:IE$155,  MonthlyCashflow!BW$195:IE$195)*$D$10</f>
        <v>0</v>
      </c>
      <c r="BW62" s="576">
        <f>_xlfn.XLOOKUP(BW24, MonthlyCashflow!BX$155:IF$155,  MonthlyCashflow!BX$195:IF$195)*$D$10</f>
        <v>0</v>
      </c>
      <c r="BX62" s="576">
        <f>_xlfn.XLOOKUP(BX24, MonthlyCashflow!BY$155:IG$155,  MonthlyCashflow!BY$195:IG$195)*$D$10</f>
        <v>0</v>
      </c>
      <c r="BY62" s="576">
        <f>_xlfn.XLOOKUP(BY24, MonthlyCashflow!BZ$155:IH$155,  MonthlyCashflow!BZ$195:IH$195)*$D$10</f>
        <v>0</v>
      </c>
      <c r="BZ62" s="576">
        <f>_xlfn.XLOOKUP(BZ24, MonthlyCashflow!CA$155:II$155,  MonthlyCashflow!CA$195:II$195)*$D$10</f>
        <v>0</v>
      </c>
      <c r="CA62" s="576">
        <f>_xlfn.XLOOKUP(CA24, MonthlyCashflow!CB$155:IJ$155,  MonthlyCashflow!CB$195:IJ$195)*$D$10</f>
        <v>0</v>
      </c>
      <c r="CB62" s="576">
        <f>_xlfn.XLOOKUP(CB24, MonthlyCashflow!CC$155:IK$155,  MonthlyCashflow!CC$195:IK$195)*$D$10</f>
        <v>0</v>
      </c>
      <c r="CC62" s="576">
        <f>_xlfn.XLOOKUP(CC24, MonthlyCashflow!CD$155:IL$155,  MonthlyCashflow!CD$195:IL$195)*$D$10</f>
        <v>0</v>
      </c>
      <c r="CD62" s="576">
        <f>_xlfn.XLOOKUP(CD24, MonthlyCashflow!CE$155:IM$155,  MonthlyCashflow!CE$195:IM$195)*$D$10</f>
        <v>0</v>
      </c>
      <c r="CE62" s="576">
        <f>_xlfn.XLOOKUP(CE24, MonthlyCashflow!CF$155:IN$155,  MonthlyCashflow!CF$195:IN$195)*$D$10</f>
        <v>0</v>
      </c>
      <c r="CF62" s="576">
        <f>_xlfn.XLOOKUP(CF24, MonthlyCashflow!CG$155:IO$155,  MonthlyCashflow!CG$195:IO$195)*$D$10</f>
        <v>0</v>
      </c>
      <c r="CG62" s="576">
        <f>_xlfn.XLOOKUP(CG24, MonthlyCashflow!CH$155:IP$155,  MonthlyCashflow!CH$195:IP$195)*$D$10</f>
        <v>0</v>
      </c>
      <c r="CH62" s="576">
        <f>_xlfn.XLOOKUP(CH24, MonthlyCashflow!CI$155:IQ$155,  MonthlyCashflow!CI$195:IQ$195)*$D$10</f>
        <v>0</v>
      </c>
      <c r="CI62" s="576">
        <f>_xlfn.XLOOKUP(CI24, MonthlyCashflow!CJ$155:IR$155,  MonthlyCashflow!CJ$195:IR$195)*$D$10</f>
        <v>0</v>
      </c>
      <c r="CJ62" s="576">
        <f>_xlfn.XLOOKUP(CJ24, MonthlyCashflow!CK$155:IS$155,  MonthlyCashflow!CK$195:IS$195)*$D$10</f>
        <v>0</v>
      </c>
      <c r="CK62" s="576">
        <f>_xlfn.XLOOKUP(CK24, MonthlyCashflow!CL$155:IT$155,  MonthlyCashflow!CL$195:IT$195)*$D$10</f>
        <v>0</v>
      </c>
      <c r="CL62" s="576">
        <f>_xlfn.XLOOKUP(CL24, MonthlyCashflow!CM$155:IU$155,  MonthlyCashflow!CM$195:IU$195)*$D$10</f>
        <v>0</v>
      </c>
      <c r="CM62" s="576">
        <f>_xlfn.XLOOKUP(CM24, MonthlyCashflow!CN$155:IV$155,  MonthlyCashflow!CN$195:IV$195)*$D$10</f>
        <v>0</v>
      </c>
      <c r="CN62" s="576">
        <f>_xlfn.XLOOKUP(CN24, MonthlyCashflow!CO$155:IW$155,  MonthlyCashflow!CO$195:IW$195)*$D$10</f>
        <v>0</v>
      </c>
      <c r="CO62" s="576">
        <f>_xlfn.XLOOKUP(CO24, MonthlyCashflow!CP$155:IX$155,  MonthlyCashflow!CP$195:IX$195)*$D$10</f>
        <v>0</v>
      </c>
      <c r="CP62" s="576">
        <f>_xlfn.XLOOKUP(CP24, MonthlyCashflow!CQ$155:IY$155,  MonthlyCashflow!CQ$195:IY$195)*$D$10</f>
        <v>0</v>
      </c>
      <c r="CQ62" s="576">
        <f>_xlfn.XLOOKUP(CQ24, MonthlyCashflow!CR$155:IZ$155,  MonthlyCashflow!CR$195:IZ$195)*$D$10</f>
        <v>0</v>
      </c>
      <c r="CR62" s="576">
        <f>_xlfn.XLOOKUP(CR24, MonthlyCashflow!CS$155:JA$155,  MonthlyCashflow!CS$195:JA$195)*$D$10</f>
        <v>0</v>
      </c>
      <c r="CS62" s="576">
        <f>_xlfn.XLOOKUP(CS24, MonthlyCashflow!CT$155:JB$155,  MonthlyCashflow!CT$195:JB$195)*$D$10</f>
        <v>0</v>
      </c>
      <c r="CT62" s="576">
        <f>_xlfn.XLOOKUP(CT24, MonthlyCashflow!CU$155:JC$155,  MonthlyCashflow!CU$195:JC$195)*$D$10</f>
        <v>0</v>
      </c>
      <c r="CU62" s="576">
        <f>_xlfn.XLOOKUP(CU24, MonthlyCashflow!CV$155:JD$155,  MonthlyCashflow!CV$195:JD$195)*$D$10</f>
        <v>0</v>
      </c>
      <c r="CV62" s="576">
        <f>_xlfn.XLOOKUP(CV24, MonthlyCashflow!CW$155:JE$155,  MonthlyCashflow!CW$195:JE$195)*$D$10</f>
        <v>0</v>
      </c>
      <c r="CW62" s="576">
        <f>_xlfn.XLOOKUP(CW24, MonthlyCashflow!CX$155:JF$155,  MonthlyCashflow!CX$195:JF$195)*$D$10</f>
        <v>0</v>
      </c>
      <c r="CX62" s="576">
        <f>_xlfn.XLOOKUP(CX24, MonthlyCashflow!CY$155:JG$155,  MonthlyCashflow!CY$195:JG$195)*$D$10</f>
        <v>0</v>
      </c>
      <c r="CY62" s="576">
        <f>_xlfn.XLOOKUP(CY24, MonthlyCashflow!CZ$155:JH$155,  MonthlyCashflow!CZ$195:JH$195)*$D$10</f>
        <v>0</v>
      </c>
      <c r="CZ62" s="576">
        <f>_xlfn.XLOOKUP(CZ24, MonthlyCashflow!DA$155:JI$155,  MonthlyCashflow!DA$195:JI$195)*$D$10</f>
        <v>0</v>
      </c>
    </row>
    <row r="63" spans="2:104" x14ac:dyDescent="0.3">
      <c r="B63" s="38" t="s">
        <v>352</v>
      </c>
      <c r="D63" s="50">
        <f t="shared" si="2"/>
        <v>0</v>
      </c>
      <c r="F63" s="576">
        <f>_xlfn.XLOOKUP(F24, MonthlyCashflow!G$155:FO$155,  MonthlyCashflow!G$196:FO$196)*$D$10</f>
        <v>0</v>
      </c>
      <c r="G63" s="576">
        <f>_xlfn.XLOOKUP(G24, MonthlyCashflow!H$155:FP$155,  MonthlyCashflow!H$196:FP$196)*$D$10</f>
        <v>0</v>
      </c>
      <c r="H63" s="576">
        <f>_xlfn.XLOOKUP(H24, MonthlyCashflow!I$155:FQ$155,  MonthlyCashflow!I$196:FQ$196)*$D$10</f>
        <v>0</v>
      </c>
      <c r="I63" s="576">
        <f>_xlfn.XLOOKUP(I24, MonthlyCashflow!J$155:FR$155,  MonthlyCashflow!J$196:FR$196)*$D$10</f>
        <v>0</v>
      </c>
      <c r="J63" s="576">
        <f>_xlfn.XLOOKUP(J24, MonthlyCashflow!K$155:FS$155,  MonthlyCashflow!K$196:FS$196)*$D$10</f>
        <v>0</v>
      </c>
      <c r="K63" s="576">
        <f>_xlfn.XLOOKUP(K24, MonthlyCashflow!L$155:FT$155,  MonthlyCashflow!L$196:FT$196)*$D$10</f>
        <v>0</v>
      </c>
      <c r="L63" s="576">
        <f>_xlfn.XLOOKUP(L24, MonthlyCashflow!M$155:FU$155,  MonthlyCashflow!M$196:FU$196)*$D$10</f>
        <v>0</v>
      </c>
      <c r="M63" s="576">
        <f>_xlfn.XLOOKUP(M24, MonthlyCashflow!N$155:FV$155,  MonthlyCashflow!N$196:FV$196)*$D$10</f>
        <v>0</v>
      </c>
      <c r="N63" s="576">
        <f>_xlfn.XLOOKUP(N24, MonthlyCashflow!O$155:FW$155,  MonthlyCashflow!O$196:FW$196)*$D$10</f>
        <v>0</v>
      </c>
      <c r="O63" s="576">
        <f>_xlfn.XLOOKUP(O24, MonthlyCashflow!P$155:FX$155,  MonthlyCashflow!P$196:FX$196)*$D$10</f>
        <v>0</v>
      </c>
      <c r="P63" s="576">
        <f>_xlfn.XLOOKUP(P24, MonthlyCashflow!Q$155:FY$155,  MonthlyCashflow!Q$196:FY$196)*$D$10</f>
        <v>0</v>
      </c>
      <c r="Q63" s="576">
        <f>_xlfn.XLOOKUP(Q24, MonthlyCashflow!R$155:FZ$155,  MonthlyCashflow!R$196:FZ$196)*$D$10</f>
        <v>0</v>
      </c>
      <c r="R63" s="576">
        <f>_xlfn.XLOOKUP(R24, MonthlyCashflow!S$155:GA$155,  MonthlyCashflow!S$196:GA$196)*$D$10</f>
        <v>0</v>
      </c>
      <c r="S63" s="576">
        <f>_xlfn.XLOOKUP(S24, MonthlyCashflow!T$155:GB$155,  MonthlyCashflow!T$196:GB$196)*$D$10</f>
        <v>0</v>
      </c>
      <c r="T63" s="576">
        <f>_xlfn.XLOOKUP(T24, MonthlyCashflow!U$155:GC$155,  MonthlyCashflow!U$196:GC$196)*$D$10</f>
        <v>0</v>
      </c>
      <c r="U63" s="576">
        <f>_xlfn.XLOOKUP(U24, MonthlyCashflow!V$155:GD$155,  MonthlyCashflow!V$196:GD$196)*$D$10</f>
        <v>0</v>
      </c>
      <c r="V63" s="576">
        <f>_xlfn.XLOOKUP(V24, MonthlyCashflow!W$155:GE$155,  MonthlyCashflow!W$196:GE$196)*$D$10</f>
        <v>0</v>
      </c>
      <c r="W63" s="576">
        <f>_xlfn.XLOOKUP(W24, MonthlyCashflow!X$155:GF$155,  MonthlyCashflow!X$196:GF$196)*$D$10</f>
        <v>0</v>
      </c>
      <c r="X63" s="576">
        <f>_xlfn.XLOOKUP(X24, MonthlyCashflow!Y$155:GG$155,  MonthlyCashflow!Y$196:GG$196)*$D$10</f>
        <v>0</v>
      </c>
      <c r="Y63" s="576">
        <f>_xlfn.XLOOKUP(Y24, MonthlyCashflow!Z$155:GH$155,  MonthlyCashflow!Z$196:GH$196)*$D$10</f>
        <v>0</v>
      </c>
      <c r="Z63" s="576">
        <f>_xlfn.XLOOKUP(Z24, MonthlyCashflow!AA$155:GI$155,  MonthlyCashflow!AA$196:GI$196)*$D$10</f>
        <v>0</v>
      </c>
      <c r="AA63" s="576">
        <f>_xlfn.XLOOKUP(AA24, MonthlyCashflow!AB$155:GJ$155,  MonthlyCashflow!AB$196:GJ$196)*$D$10</f>
        <v>0</v>
      </c>
      <c r="AB63" s="576">
        <f>_xlfn.XLOOKUP(AB24, MonthlyCashflow!AC$155:GK$155,  MonthlyCashflow!AC$196:GK$196)*$D$10</f>
        <v>0</v>
      </c>
      <c r="AC63" s="576">
        <f>_xlfn.XLOOKUP(AC24, MonthlyCashflow!AD$155:GL$155,  MonthlyCashflow!AD$196:GL$196)*$D$10</f>
        <v>0</v>
      </c>
      <c r="AD63" s="576">
        <f>_xlfn.XLOOKUP(AD24, MonthlyCashflow!AE$155:GM$155,  MonthlyCashflow!AE$196:GM$196)*$D$10</f>
        <v>0</v>
      </c>
      <c r="AE63" s="576">
        <f>_xlfn.XLOOKUP(AE24, MonthlyCashflow!AF$155:GN$155,  MonthlyCashflow!AF$196:GN$196)*$D$10</f>
        <v>0</v>
      </c>
      <c r="AF63" s="576">
        <f>_xlfn.XLOOKUP(AF24, MonthlyCashflow!AG$155:GO$155,  MonthlyCashflow!AG$196:GO$196)*$D$10</f>
        <v>0</v>
      </c>
      <c r="AG63" s="576">
        <f>_xlfn.XLOOKUP(AG24, MonthlyCashflow!AH$155:GP$155,  MonthlyCashflow!AH$196:GP$196)*$D$10</f>
        <v>0</v>
      </c>
      <c r="AH63" s="576">
        <f>_xlfn.XLOOKUP(AH24, MonthlyCashflow!AI$155:GQ$155,  MonthlyCashflow!AI$196:GQ$196)*$D$10</f>
        <v>0</v>
      </c>
      <c r="AI63" s="576">
        <f>_xlfn.XLOOKUP(AI24, MonthlyCashflow!AJ$155:GR$155,  MonthlyCashflow!AJ$196:GR$196)*$D$10</f>
        <v>0</v>
      </c>
      <c r="AJ63" s="576">
        <f>_xlfn.XLOOKUP(AJ24, MonthlyCashflow!AK$155:GS$155,  MonthlyCashflow!AK$196:GS$196)*$D$10</f>
        <v>0</v>
      </c>
      <c r="AK63" s="576">
        <f>_xlfn.XLOOKUP(AK24, MonthlyCashflow!AL$155:GT$155,  MonthlyCashflow!AL$196:GT$196)*$D$10</f>
        <v>0</v>
      </c>
      <c r="AL63" s="576">
        <f>_xlfn.XLOOKUP(AL24, MonthlyCashflow!AM$155:GU$155,  MonthlyCashflow!AM$196:GU$196)*$D$10</f>
        <v>0</v>
      </c>
      <c r="AM63" s="576">
        <f>_xlfn.XLOOKUP(AM24, MonthlyCashflow!AN$155:GV$155,  MonthlyCashflow!AN$196:GV$196)*$D$10</f>
        <v>0</v>
      </c>
      <c r="AN63" s="576">
        <f>_xlfn.XLOOKUP(AN24, MonthlyCashflow!AO$155:GW$155,  MonthlyCashflow!AO$196:GW$196)*$D$10</f>
        <v>0</v>
      </c>
      <c r="AO63" s="576">
        <f>_xlfn.XLOOKUP(AO24, MonthlyCashflow!AP$155:GX$155,  MonthlyCashflow!AP$196:GX$196)*$D$10</f>
        <v>0</v>
      </c>
      <c r="AP63" s="576">
        <f>_xlfn.XLOOKUP(AP24, MonthlyCashflow!AQ$155:GY$155,  MonthlyCashflow!AQ$196:GY$196)*$D$10</f>
        <v>0</v>
      </c>
      <c r="AQ63" s="576">
        <f>_xlfn.XLOOKUP(AQ24, MonthlyCashflow!AR$155:GZ$155,  MonthlyCashflow!AR$196:GZ$196)*$D$10</f>
        <v>0</v>
      </c>
      <c r="AR63" s="576">
        <f>_xlfn.XLOOKUP(AR24, MonthlyCashflow!AS$155:HA$155,  MonthlyCashflow!AS$196:HA$196)*$D$10</f>
        <v>0</v>
      </c>
      <c r="AS63" s="576">
        <f>_xlfn.XLOOKUP(AS24, MonthlyCashflow!AT$155:HB$155,  MonthlyCashflow!AT$196:HB$196)*$D$10</f>
        <v>0</v>
      </c>
      <c r="AT63" s="576">
        <f>_xlfn.XLOOKUP(AT24, MonthlyCashflow!AU$155:HC$155,  MonthlyCashflow!AU$196:HC$196)*$D$10</f>
        <v>0</v>
      </c>
      <c r="AU63" s="576">
        <f>_xlfn.XLOOKUP(AU24, MonthlyCashflow!AV$155:HD$155,  MonthlyCashflow!AV$196:HD$196)*$D$10</f>
        <v>0</v>
      </c>
      <c r="AV63" s="576">
        <f>_xlfn.XLOOKUP(AV24, MonthlyCashflow!AW$155:HE$155,  MonthlyCashflow!AW$196:HE$196)*$D$10</f>
        <v>0</v>
      </c>
      <c r="AW63" s="576">
        <f>_xlfn.XLOOKUP(AW24, MonthlyCashflow!AX$155:HF$155,  MonthlyCashflow!AX$196:HF$196)*$D$10</f>
        <v>0</v>
      </c>
      <c r="AX63" s="576">
        <f>_xlfn.XLOOKUP(AX24, MonthlyCashflow!AY$155:HG$155,  MonthlyCashflow!AY$196:HG$196)*$D$10</f>
        <v>0</v>
      </c>
      <c r="AY63" s="576">
        <f>_xlfn.XLOOKUP(AY24, MonthlyCashflow!AZ$155:HH$155,  MonthlyCashflow!AZ$196:HH$196)*$D$10</f>
        <v>0</v>
      </c>
      <c r="AZ63" s="576">
        <f>_xlfn.XLOOKUP(AZ24, MonthlyCashflow!BA$155:HI$155,  MonthlyCashflow!BA$196:HI$196)*$D$10</f>
        <v>0</v>
      </c>
      <c r="BA63" s="576">
        <f>_xlfn.XLOOKUP(BA24, MonthlyCashflow!BB$155:HJ$155,  MonthlyCashflow!BB$196:HJ$196)*$D$10</f>
        <v>0</v>
      </c>
      <c r="BB63" s="576">
        <f>_xlfn.XLOOKUP(BB24, MonthlyCashflow!BC$155:HK$155,  MonthlyCashflow!BC$196:HK$196)*$D$10</f>
        <v>0</v>
      </c>
      <c r="BC63" s="576">
        <f>_xlfn.XLOOKUP(BC24, MonthlyCashflow!BD$155:HL$155,  MonthlyCashflow!BD$196:HL$196)*$D$10</f>
        <v>0</v>
      </c>
      <c r="BD63" s="576">
        <f>_xlfn.XLOOKUP(BD24, MonthlyCashflow!BE$155:HM$155,  MonthlyCashflow!BE$196:HM$196)*$D$10</f>
        <v>0</v>
      </c>
      <c r="BE63" s="576">
        <f>_xlfn.XLOOKUP(BE24, MonthlyCashflow!BF$155:HN$155,  MonthlyCashflow!BF$196:HN$196)*$D$10</f>
        <v>0</v>
      </c>
      <c r="BF63" s="576">
        <f>_xlfn.XLOOKUP(BF24, MonthlyCashflow!BG$155:HO$155,  MonthlyCashflow!BG$196:HO$196)*$D$10</f>
        <v>0</v>
      </c>
      <c r="BG63" s="576">
        <f>_xlfn.XLOOKUP(BG24, MonthlyCashflow!BH$155:HP$155,  MonthlyCashflow!BH$196:HP$196)*$D$10</f>
        <v>0</v>
      </c>
      <c r="BH63" s="576">
        <f>_xlfn.XLOOKUP(BH24, MonthlyCashflow!BI$155:HQ$155,  MonthlyCashflow!BI$196:HQ$196)*$D$10</f>
        <v>0</v>
      </c>
      <c r="BI63" s="576">
        <f>_xlfn.XLOOKUP(BI24, MonthlyCashflow!BJ$155:HR$155,  MonthlyCashflow!BJ$196:HR$196)*$D$10</f>
        <v>0</v>
      </c>
      <c r="BJ63" s="576">
        <f>_xlfn.XLOOKUP(BJ24, MonthlyCashflow!BK$155:HS$155,  MonthlyCashflow!BK$196:HS$196)*$D$10</f>
        <v>0</v>
      </c>
      <c r="BK63" s="576">
        <f>_xlfn.XLOOKUP(BK24, MonthlyCashflow!BL$155:HT$155,  MonthlyCashflow!BL$196:HT$196)*$D$10</f>
        <v>0</v>
      </c>
      <c r="BL63" s="576">
        <f>_xlfn.XLOOKUP(BL24, MonthlyCashflow!BM$155:HU$155,  MonthlyCashflow!BM$196:HU$196)*$D$10</f>
        <v>0</v>
      </c>
      <c r="BM63" s="576">
        <f>_xlfn.XLOOKUP(BM24, MonthlyCashflow!BN$155:HV$155,  MonthlyCashflow!BN$196:HV$196)*$D$10</f>
        <v>0</v>
      </c>
      <c r="BN63" s="576">
        <f>_xlfn.XLOOKUP(BN24, MonthlyCashflow!BO$155:HW$155,  MonthlyCashflow!BO$196:HW$196)*$D$10</f>
        <v>0</v>
      </c>
      <c r="BO63" s="576">
        <f>_xlfn.XLOOKUP(BO24, MonthlyCashflow!BP$155:HX$155,  MonthlyCashflow!BP$196:HX$196)*$D$10</f>
        <v>0</v>
      </c>
      <c r="BP63" s="576">
        <f>_xlfn.XLOOKUP(BP24, MonthlyCashflow!BQ$155:HY$155,  MonthlyCashflow!BQ$196:HY$196)*$D$10</f>
        <v>0</v>
      </c>
      <c r="BQ63" s="576">
        <f>_xlfn.XLOOKUP(BQ24, MonthlyCashflow!BR$155:HZ$155,  MonthlyCashflow!BR$196:HZ$196)*$D$10</f>
        <v>0</v>
      </c>
      <c r="BR63" s="576">
        <f>_xlfn.XLOOKUP(BR24, MonthlyCashflow!BS$155:IA$155,  MonthlyCashflow!BS$196:IA$196)*$D$10</f>
        <v>0</v>
      </c>
      <c r="BS63" s="576">
        <f>_xlfn.XLOOKUP(BS24, MonthlyCashflow!BT$155:IB$155,  MonthlyCashflow!BT$196:IB$196)*$D$10</f>
        <v>0</v>
      </c>
      <c r="BT63" s="576">
        <f>_xlfn.XLOOKUP(BT24, MonthlyCashflow!BU$155:IC$155,  MonthlyCashflow!BU$196:IC$196)*$D$10</f>
        <v>0</v>
      </c>
      <c r="BU63" s="576">
        <f>_xlfn.XLOOKUP(BU24, MonthlyCashflow!BV$155:ID$155,  MonthlyCashflow!BV$196:ID$196)*$D$10</f>
        <v>0</v>
      </c>
      <c r="BV63" s="576">
        <f>_xlfn.XLOOKUP(BV24, MonthlyCashflow!BW$155:IE$155,  MonthlyCashflow!BW$196:IE$196)*$D$10</f>
        <v>0</v>
      </c>
      <c r="BW63" s="576">
        <f>_xlfn.XLOOKUP(BW24, MonthlyCashflow!BX$155:IF$155,  MonthlyCashflow!BX$196:IF$196)*$D$10</f>
        <v>0</v>
      </c>
      <c r="BX63" s="576">
        <f>_xlfn.XLOOKUP(BX24, MonthlyCashflow!BY$155:IG$155,  MonthlyCashflow!BY$196:IG$196)*$D$10</f>
        <v>0</v>
      </c>
      <c r="BY63" s="576">
        <f>_xlfn.XLOOKUP(BY24, MonthlyCashflow!BZ$155:IH$155,  MonthlyCashflow!BZ$196:IH$196)*$D$10</f>
        <v>0</v>
      </c>
      <c r="BZ63" s="576">
        <f>_xlfn.XLOOKUP(BZ24, MonthlyCashflow!CA$155:II$155,  MonthlyCashflow!CA$196:II$196)*$D$10</f>
        <v>0</v>
      </c>
      <c r="CA63" s="576">
        <f>_xlfn.XLOOKUP(CA24, MonthlyCashflow!CB$155:IJ$155,  MonthlyCashflow!CB$196:IJ$196)*$D$10</f>
        <v>0</v>
      </c>
      <c r="CB63" s="576">
        <f>_xlfn.XLOOKUP(CB24, MonthlyCashflow!CC$155:IK$155,  MonthlyCashflow!CC$196:IK$196)*$D$10</f>
        <v>0</v>
      </c>
      <c r="CC63" s="576">
        <f>_xlfn.XLOOKUP(CC24, MonthlyCashflow!CD$155:IL$155,  MonthlyCashflow!CD$196:IL$196)*$D$10</f>
        <v>0</v>
      </c>
      <c r="CD63" s="576">
        <f>_xlfn.XLOOKUP(CD24, MonthlyCashflow!CE$155:IM$155,  MonthlyCashflow!CE$196:IM$196)*$D$10</f>
        <v>0</v>
      </c>
      <c r="CE63" s="576">
        <f>_xlfn.XLOOKUP(CE24, MonthlyCashflow!CF$155:IN$155,  MonthlyCashflow!CF$196:IN$196)*$D$10</f>
        <v>0</v>
      </c>
      <c r="CF63" s="576">
        <f>_xlfn.XLOOKUP(CF24, MonthlyCashflow!CG$155:IO$155,  MonthlyCashflow!CG$196:IO$196)*$D$10</f>
        <v>0</v>
      </c>
      <c r="CG63" s="576">
        <f>_xlfn.XLOOKUP(CG24, MonthlyCashflow!CH$155:IP$155,  MonthlyCashflow!CH$196:IP$196)*$D$10</f>
        <v>0</v>
      </c>
      <c r="CH63" s="576">
        <f>_xlfn.XLOOKUP(CH24, MonthlyCashflow!CI$155:IQ$155,  MonthlyCashflow!CI$196:IQ$196)*$D$10</f>
        <v>0</v>
      </c>
      <c r="CI63" s="576">
        <f>_xlfn.XLOOKUP(CI24, MonthlyCashflow!CJ$155:IR$155,  MonthlyCashflow!CJ$196:IR$196)*$D$10</f>
        <v>0</v>
      </c>
      <c r="CJ63" s="576">
        <f>_xlfn.XLOOKUP(CJ24, MonthlyCashflow!CK$155:IS$155,  MonthlyCashflow!CK$196:IS$196)*$D$10</f>
        <v>0</v>
      </c>
      <c r="CK63" s="576">
        <f>_xlfn.XLOOKUP(CK24, MonthlyCashflow!CL$155:IT$155,  MonthlyCashflow!CL$196:IT$196)*$D$10</f>
        <v>0</v>
      </c>
      <c r="CL63" s="576">
        <f>_xlfn.XLOOKUP(CL24, MonthlyCashflow!CM$155:IU$155,  MonthlyCashflow!CM$196:IU$196)*$D$10</f>
        <v>0</v>
      </c>
      <c r="CM63" s="576">
        <f>_xlfn.XLOOKUP(CM24, MonthlyCashflow!CN$155:IV$155,  MonthlyCashflow!CN$196:IV$196)*$D$10</f>
        <v>0</v>
      </c>
      <c r="CN63" s="576">
        <f>_xlfn.XLOOKUP(CN24, MonthlyCashflow!CO$155:IW$155,  MonthlyCashflow!CO$196:IW$196)*$D$10</f>
        <v>0</v>
      </c>
      <c r="CO63" s="576">
        <f>_xlfn.XLOOKUP(CO24, MonthlyCashflow!CP$155:IX$155,  MonthlyCashflow!CP$196:IX$196)*$D$10</f>
        <v>0</v>
      </c>
      <c r="CP63" s="576">
        <f>_xlfn.XLOOKUP(CP24, MonthlyCashflow!CQ$155:IY$155,  MonthlyCashflow!CQ$196:IY$196)*$D$10</f>
        <v>0</v>
      </c>
      <c r="CQ63" s="576">
        <f>_xlfn.XLOOKUP(CQ24, MonthlyCashflow!CR$155:IZ$155,  MonthlyCashflow!CR$196:IZ$196)*$D$10</f>
        <v>0</v>
      </c>
      <c r="CR63" s="576">
        <f>_xlfn.XLOOKUP(CR24, MonthlyCashflow!CS$155:JA$155,  MonthlyCashflow!CS$196:JA$196)*$D$10</f>
        <v>0</v>
      </c>
      <c r="CS63" s="576">
        <f>_xlfn.XLOOKUP(CS24, MonthlyCashflow!CT$155:JB$155,  MonthlyCashflow!CT$196:JB$196)*$D$10</f>
        <v>0</v>
      </c>
      <c r="CT63" s="576">
        <f>_xlfn.XLOOKUP(CT24, MonthlyCashflow!CU$155:JC$155,  MonthlyCashflow!CU$196:JC$196)*$D$10</f>
        <v>0</v>
      </c>
      <c r="CU63" s="576">
        <f>_xlfn.XLOOKUP(CU24, MonthlyCashflow!CV$155:JD$155,  MonthlyCashflow!CV$196:JD$196)*$D$10</f>
        <v>0</v>
      </c>
      <c r="CV63" s="576">
        <f>_xlfn.XLOOKUP(CV24, MonthlyCashflow!CW$155:JE$155,  MonthlyCashflow!CW$196:JE$196)*$D$10</f>
        <v>0</v>
      </c>
      <c r="CW63" s="576">
        <f>_xlfn.XLOOKUP(CW24, MonthlyCashflow!CX$155:JF$155,  MonthlyCashflow!CX$196:JF$196)*$D$10</f>
        <v>0</v>
      </c>
      <c r="CX63" s="576">
        <f>_xlfn.XLOOKUP(CX24, MonthlyCashflow!CY$155:JG$155,  MonthlyCashflow!CY$196:JG$196)*$D$10</f>
        <v>0</v>
      </c>
      <c r="CY63" s="576">
        <f>_xlfn.XLOOKUP(CY24, MonthlyCashflow!CZ$155:JH$155,  MonthlyCashflow!CZ$196:JH$196)*$D$10</f>
        <v>0</v>
      </c>
      <c r="CZ63" s="576">
        <f>_xlfn.XLOOKUP(CZ24, MonthlyCashflow!DA$155:JI$155,  MonthlyCashflow!DA$196:JI$196)*$D$10</f>
        <v>0</v>
      </c>
    </row>
    <row r="64" spans="2:104" x14ac:dyDescent="0.3">
      <c r="B64" s="38" t="s">
        <v>334</v>
      </c>
      <c r="C64" s="582"/>
      <c r="D64" s="50">
        <f t="shared" si="2"/>
        <v>0</v>
      </c>
      <c r="F64" s="576">
        <f>_xlfn.XLOOKUP(F24, MonthlyCashflow!G$155:FO$155,  MonthlyCashflow!G$197:FO$197)*$D$10</f>
        <v>0</v>
      </c>
      <c r="G64" s="576">
        <f>_xlfn.XLOOKUP(G24, MonthlyCashflow!H$155:FP$155,  MonthlyCashflow!H$197:FP$197)*$D$10</f>
        <v>0</v>
      </c>
      <c r="H64" s="576">
        <f>_xlfn.XLOOKUP(H24, MonthlyCashflow!I$155:FQ$155,  MonthlyCashflow!I$197:FQ$197)*$D$10</f>
        <v>0</v>
      </c>
      <c r="I64" s="576">
        <f>_xlfn.XLOOKUP(I24, MonthlyCashflow!J$155:FR$155,  MonthlyCashflow!J$197:FR$197)*$D$10</f>
        <v>0</v>
      </c>
      <c r="J64" s="576">
        <f>_xlfn.XLOOKUP(J24, MonthlyCashflow!K$155:FS$155,  MonthlyCashflow!K$197:FS$197)*$D$10</f>
        <v>0</v>
      </c>
      <c r="K64" s="576">
        <f>_xlfn.XLOOKUP(K24, MonthlyCashflow!L$155:FT$155,  MonthlyCashflow!L$197:FT$197)*$D$10</f>
        <v>0</v>
      </c>
      <c r="L64" s="576">
        <f>_xlfn.XLOOKUP(L24, MonthlyCashflow!M$155:FU$155,  MonthlyCashflow!M$197:FU$197)*$D$10</f>
        <v>0</v>
      </c>
      <c r="M64" s="576">
        <f>_xlfn.XLOOKUP(M24, MonthlyCashflow!N$155:FV$155,  MonthlyCashflow!N$197:FV$197)*$D$10</f>
        <v>0</v>
      </c>
      <c r="N64" s="576">
        <f>_xlfn.XLOOKUP(N24, MonthlyCashflow!O$155:FW$155,  MonthlyCashflow!O$197:FW$197)*$D$10</f>
        <v>0</v>
      </c>
      <c r="O64" s="576">
        <f>_xlfn.XLOOKUP(O24, MonthlyCashflow!P$155:FX$155,  MonthlyCashflow!P$197:FX$197)*$D$10</f>
        <v>0</v>
      </c>
      <c r="P64" s="576">
        <f>_xlfn.XLOOKUP(P24, MonthlyCashflow!Q$155:FY$155,  MonthlyCashflow!Q$197:FY$197)*$D$10</f>
        <v>0</v>
      </c>
      <c r="Q64" s="576">
        <f>_xlfn.XLOOKUP(Q24, MonthlyCashflow!R$155:FZ$155,  MonthlyCashflow!R$197:FZ$197)*$D$10</f>
        <v>0</v>
      </c>
      <c r="R64" s="576">
        <f>_xlfn.XLOOKUP(R24, MonthlyCashflow!S$155:GA$155,  MonthlyCashflow!S$197:GA$197)*$D$10</f>
        <v>0</v>
      </c>
      <c r="S64" s="576">
        <f>_xlfn.XLOOKUP(S24, MonthlyCashflow!T$155:GB$155,  MonthlyCashflow!T$197:GB$197)*$D$10</f>
        <v>0</v>
      </c>
      <c r="T64" s="576">
        <f>_xlfn.XLOOKUP(T24, MonthlyCashflow!U$155:GC$155,  MonthlyCashflow!U$197:GC$197)*$D$10</f>
        <v>0</v>
      </c>
      <c r="U64" s="576">
        <f>_xlfn.XLOOKUP(U24, MonthlyCashflow!V$155:GD$155,  MonthlyCashflow!V$197:GD$197)*$D$10</f>
        <v>0</v>
      </c>
      <c r="V64" s="576">
        <f>_xlfn.XLOOKUP(V24, MonthlyCashflow!W$155:GE$155,  MonthlyCashflow!W$197:GE$197)*$D$10</f>
        <v>0</v>
      </c>
      <c r="W64" s="576">
        <f>_xlfn.XLOOKUP(W24, MonthlyCashflow!X$155:GF$155,  MonthlyCashflow!X$197:GF$197)*$D$10</f>
        <v>0</v>
      </c>
      <c r="X64" s="576">
        <f>_xlfn.XLOOKUP(X24, MonthlyCashflow!Y$155:GG$155,  MonthlyCashflow!Y$197:GG$197)*$D$10</f>
        <v>0</v>
      </c>
      <c r="Y64" s="576">
        <f>_xlfn.XLOOKUP(Y24, MonthlyCashflow!Z$155:GH$155,  MonthlyCashflow!Z$197:GH$197)*$D$10</f>
        <v>0</v>
      </c>
      <c r="Z64" s="576">
        <f>_xlfn.XLOOKUP(Z24, MonthlyCashflow!AA$155:GI$155,  MonthlyCashflow!AA$197:GI$197)*$D$10</f>
        <v>0</v>
      </c>
      <c r="AA64" s="576">
        <f>_xlfn.XLOOKUP(AA24, MonthlyCashflow!AB$155:GJ$155,  MonthlyCashflow!AB$197:GJ$197)*$D$10</f>
        <v>0</v>
      </c>
      <c r="AB64" s="576">
        <f>_xlfn.XLOOKUP(AB24, MonthlyCashflow!AC$155:GK$155,  MonthlyCashflow!AC$197:GK$197)*$D$10</f>
        <v>0</v>
      </c>
      <c r="AC64" s="576">
        <f>_xlfn.XLOOKUP(AC24, MonthlyCashflow!AD$155:GL$155,  MonthlyCashflow!AD$197:GL$197)*$D$10</f>
        <v>0</v>
      </c>
      <c r="AD64" s="576">
        <f>_xlfn.XLOOKUP(AD24, MonthlyCashflow!AE$155:GM$155,  MonthlyCashflow!AE$197:GM$197)*$D$10</f>
        <v>0</v>
      </c>
      <c r="AE64" s="576">
        <f>_xlfn.XLOOKUP(AE24, MonthlyCashflow!AF$155:GN$155,  MonthlyCashflow!AF$197:GN$197)*$D$10</f>
        <v>0</v>
      </c>
      <c r="AF64" s="576">
        <f>_xlfn.XLOOKUP(AF24, MonthlyCashflow!AG$155:GO$155,  MonthlyCashflow!AG$197:GO$197)*$D$10</f>
        <v>0</v>
      </c>
      <c r="AG64" s="576">
        <f>_xlfn.XLOOKUP(AG24, MonthlyCashflow!AH$155:GP$155,  MonthlyCashflow!AH$197:GP$197)*$D$10</f>
        <v>0</v>
      </c>
      <c r="AH64" s="576">
        <f>_xlfn.XLOOKUP(AH24, MonthlyCashflow!AI$155:GQ$155,  MonthlyCashflow!AI$197:GQ$197)*$D$10</f>
        <v>0</v>
      </c>
      <c r="AI64" s="576">
        <f>_xlfn.XLOOKUP(AI24, MonthlyCashflow!AJ$155:GR$155,  MonthlyCashflow!AJ$197:GR$197)*$D$10</f>
        <v>0</v>
      </c>
      <c r="AJ64" s="576">
        <f>_xlfn.XLOOKUP(AJ24, MonthlyCashflow!AK$155:GS$155,  MonthlyCashflow!AK$197:GS$197)*$D$10</f>
        <v>0</v>
      </c>
      <c r="AK64" s="576">
        <f>_xlfn.XLOOKUP(AK24, MonthlyCashflow!AL$155:GT$155,  MonthlyCashflow!AL$197:GT$197)*$D$10</f>
        <v>0</v>
      </c>
      <c r="AL64" s="576">
        <f>_xlfn.XLOOKUP(AL24, MonthlyCashflow!AM$155:GU$155,  MonthlyCashflow!AM$197:GU$197)*$D$10</f>
        <v>0</v>
      </c>
      <c r="AM64" s="576">
        <f>_xlfn.XLOOKUP(AM24, MonthlyCashflow!AN$155:GV$155,  MonthlyCashflow!AN$197:GV$197)*$D$10</f>
        <v>0</v>
      </c>
      <c r="AN64" s="576">
        <f>_xlfn.XLOOKUP(AN24, MonthlyCashflow!AO$155:GW$155,  MonthlyCashflow!AO$197:GW$197)*$D$10</f>
        <v>0</v>
      </c>
      <c r="AO64" s="576">
        <f>_xlfn.XLOOKUP(AO24, MonthlyCashflow!AP$155:GX$155,  MonthlyCashflow!AP$197:GX$197)*$D$10</f>
        <v>0</v>
      </c>
      <c r="AP64" s="576">
        <f>_xlfn.XLOOKUP(AP24, MonthlyCashflow!AQ$155:GY$155,  MonthlyCashflow!AQ$197:GY$197)*$D$10</f>
        <v>0</v>
      </c>
      <c r="AQ64" s="576">
        <f>_xlfn.XLOOKUP(AQ24, MonthlyCashflow!AR$155:GZ$155,  MonthlyCashflow!AR$197:GZ$197)*$D$10</f>
        <v>0</v>
      </c>
      <c r="AR64" s="576">
        <f>_xlfn.XLOOKUP(AR24, MonthlyCashflow!AS$155:HA$155,  MonthlyCashflow!AS$197:HA$197)*$D$10</f>
        <v>0</v>
      </c>
      <c r="AS64" s="576">
        <f>_xlfn.XLOOKUP(AS24, MonthlyCashflow!AT$155:HB$155,  MonthlyCashflow!AT$197:HB$197)*$D$10</f>
        <v>0</v>
      </c>
      <c r="AT64" s="576">
        <f>_xlfn.XLOOKUP(AT24, MonthlyCashflow!AU$155:HC$155,  MonthlyCashflow!AU$197:HC$197)*$D$10</f>
        <v>0</v>
      </c>
      <c r="AU64" s="576">
        <f>_xlfn.XLOOKUP(AU24, MonthlyCashflow!AV$155:HD$155,  MonthlyCashflow!AV$197:HD$197)*$D$10</f>
        <v>0</v>
      </c>
      <c r="AV64" s="576">
        <f>_xlfn.XLOOKUP(AV24, MonthlyCashflow!AW$155:HE$155,  MonthlyCashflow!AW$197:HE$197)*$D$10</f>
        <v>0</v>
      </c>
      <c r="AW64" s="576">
        <f>_xlfn.XLOOKUP(AW24, MonthlyCashflow!AX$155:HF$155,  MonthlyCashflow!AX$197:HF$197)*$D$10</f>
        <v>0</v>
      </c>
      <c r="AX64" s="576">
        <f>_xlfn.XLOOKUP(AX24, MonthlyCashflow!AY$155:HG$155,  MonthlyCashflow!AY$197:HG$197)*$D$10</f>
        <v>0</v>
      </c>
      <c r="AY64" s="576">
        <f>_xlfn.XLOOKUP(AY24, MonthlyCashflow!AZ$155:HH$155,  MonthlyCashflow!AZ$197:HH$197)*$D$10</f>
        <v>0</v>
      </c>
      <c r="AZ64" s="576">
        <f>_xlfn.XLOOKUP(AZ24, MonthlyCashflow!BA$155:HI$155,  MonthlyCashflow!BA$197:HI$197)*$D$10</f>
        <v>0</v>
      </c>
      <c r="BA64" s="576">
        <f>_xlfn.XLOOKUP(BA24, MonthlyCashflow!BB$155:HJ$155,  MonthlyCashflow!BB$197:HJ$197)*$D$10</f>
        <v>0</v>
      </c>
      <c r="BB64" s="576">
        <f>_xlfn.XLOOKUP(BB24, MonthlyCashflow!BC$155:HK$155,  MonthlyCashflow!BC$197:HK$197)*$D$10</f>
        <v>0</v>
      </c>
      <c r="BC64" s="576">
        <f>_xlfn.XLOOKUP(BC24, MonthlyCashflow!BD$155:HL$155,  MonthlyCashflow!BD$197:HL$197)*$D$10</f>
        <v>0</v>
      </c>
      <c r="BD64" s="576">
        <f>_xlfn.XLOOKUP(BD24, MonthlyCashflow!BE$155:HM$155,  MonthlyCashflow!BE$197:HM$197)*$D$10</f>
        <v>0</v>
      </c>
      <c r="BE64" s="576">
        <f>_xlfn.XLOOKUP(BE24, MonthlyCashflow!BF$155:HN$155,  MonthlyCashflow!BF$197:HN$197)*$D$10</f>
        <v>0</v>
      </c>
      <c r="BF64" s="576">
        <f>_xlfn.XLOOKUP(BF24, MonthlyCashflow!BG$155:HO$155,  MonthlyCashflow!BG$197:HO$197)*$D$10</f>
        <v>0</v>
      </c>
      <c r="BG64" s="576">
        <f>_xlfn.XLOOKUP(BG24, MonthlyCashflow!BH$155:HP$155,  MonthlyCashflow!BH$197:HP$197)*$D$10</f>
        <v>0</v>
      </c>
      <c r="BH64" s="576">
        <f>_xlfn.XLOOKUP(BH24, MonthlyCashflow!BI$155:HQ$155,  MonthlyCashflow!BI$197:HQ$197)*$D$10</f>
        <v>0</v>
      </c>
      <c r="BI64" s="576">
        <f>_xlfn.XLOOKUP(BI24, MonthlyCashflow!BJ$155:HR$155,  MonthlyCashflow!BJ$197:HR$197)*$D$10</f>
        <v>0</v>
      </c>
      <c r="BJ64" s="576">
        <f>_xlfn.XLOOKUP(BJ24, MonthlyCashflow!BK$155:HS$155,  MonthlyCashflow!BK$197:HS$197)*$D$10</f>
        <v>0</v>
      </c>
      <c r="BK64" s="576">
        <f>_xlfn.XLOOKUP(BK24, MonthlyCashflow!BL$155:HT$155,  MonthlyCashflow!BL$197:HT$197)*$D$10</f>
        <v>0</v>
      </c>
      <c r="BL64" s="576">
        <f>_xlfn.XLOOKUP(BL24, MonthlyCashflow!BM$155:HU$155,  MonthlyCashflow!BM$197:HU$197)*$D$10</f>
        <v>0</v>
      </c>
      <c r="BM64" s="576">
        <f>_xlfn.XLOOKUP(BM24, MonthlyCashflow!BN$155:HV$155,  MonthlyCashflow!BN$197:HV$197)*$D$10</f>
        <v>0</v>
      </c>
      <c r="BN64" s="576">
        <f>_xlfn.XLOOKUP(BN24, MonthlyCashflow!BO$155:HW$155,  MonthlyCashflow!BO$197:HW$197)*$D$10</f>
        <v>0</v>
      </c>
      <c r="BO64" s="576">
        <f>_xlfn.XLOOKUP(BO24, MonthlyCashflow!BP$155:HX$155,  MonthlyCashflow!BP$197:HX$197)*$D$10</f>
        <v>0</v>
      </c>
      <c r="BP64" s="576">
        <f>_xlfn.XLOOKUP(BP24, MonthlyCashflow!BQ$155:HY$155,  MonthlyCashflow!BQ$197:HY$197)*$D$10</f>
        <v>0</v>
      </c>
      <c r="BQ64" s="576">
        <f>_xlfn.XLOOKUP(BQ24, MonthlyCashflow!BR$155:HZ$155,  MonthlyCashflow!BR$197:HZ$197)*$D$10</f>
        <v>0</v>
      </c>
      <c r="BR64" s="576">
        <f>_xlfn.XLOOKUP(BR24, MonthlyCashflow!BS$155:IA$155,  MonthlyCashflow!BS$197:IA$197)*$D$10</f>
        <v>0</v>
      </c>
      <c r="BS64" s="576">
        <f>_xlfn.XLOOKUP(BS24, MonthlyCashflow!BT$155:IB$155,  MonthlyCashflow!BT$197:IB$197)*$D$10</f>
        <v>0</v>
      </c>
      <c r="BT64" s="576">
        <f>_xlfn.XLOOKUP(BT24, MonthlyCashflow!BU$155:IC$155,  MonthlyCashflow!BU$197:IC$197)*$D$10</f>
        <v>0</v>
      </c>
      <c r="BU64" s="576">
        <f>_xlfn.XLOOKUP(BU24, MonthlyCashflow!BV$155:ID$155,  MonthlyCashflow!BV$197:ID$197)*$D$10</f>
        <v>0</v>
      </c>
      <c r="BV64" s="576">
        <f>_xlfn.XLOOKUP(BV24, MonthlyCashflow!BW$155:IE$155,  MonthlyCashflow!BW$197:IE$197)*$D$10</f>
        <v>0</v>
      </c>
      <c r="BW64" s="576">
        <f>_xlfn.XLOOKUP(BW24, MonthlyCashflow!BX$155:IF$155,  MonthlyCashflow!BX$197:IF$197)*$D$10</f>
        <v>0</v>
      </c>
      <c r="BX64" s="576">
        <f>_xlfn.XLOOKUP(BX24, MonthlyCashflow!BY$155:IG$155,  MonthlyCashflow!BY$197:IG$197)*$D$10</f>
        <v>0</v>
      </c>
      <c r="BY64" s="576">
        <f>_xlfn.XLOOKUP(BY24, MonthlyCashflow!BZ$155:IH$155,  MonthlyCashflow!BZ$197:IH$197)*$D$10</f>
        <v>0</v>
      </c>
      <c r="BZ64" s="576">
        <f>_xlfn.XLOOKUP(BZ24, MonthlyCashflow!CA$155:II$155,  MonthlyCashflow!CA$197:II$197)*$D$10</f>
        <v>0</v>
      </c>
      <c r="CA64" s="576">
        <f>_xlfn.XLOOKUP(CA24, MonthlyCashflow!CB$155:IJ$155,  MonthlyCashflow!CB$197:IJ$197)*$D$10</f>
        <v>0</v>
      </c>
      <c r="CB64" s="576">
        <f>_xlfn.XLOOKUP(CB24, MonthlyCashflow!CC$155:IK$155,  MonthlyCashflow!CC$197:IK$197)*$D$10</f>
        <v>0</v>
      </c>
      <c r="CC64" s="576">
        <f>_xlfn.XLOOKUP(CC24, MonthlyCashflow!CD$155:IL$155,  MonthlyCashflow!CD$197:IL$197)*$D$10</f>
        <v>0</v>
      </c>
      <c r="CD64" s="576">
        <f>_xlfn.XLOOKUP(CD24, MonthlyCashflow!CE$155:IM$155,  MonthlyCashflow!CE$197:IM$197)*$D$10</f>
        <v>0</v>
      </c>
      <c r="CE64" s="576">
        <f>_xlfn.XLOOKUP(CE24, MonthlyCashflow!CF$155:IN$155,  MonthlyCashflow!CF$197:IN$197)*$D$10</f>
        <v>0</v>
      </c>
      <c r="CF64" s="576">
        <f>_xlfn.XLOOKUP(CF24, MonthlyCashflow!CG$155:IO$155,  MonthlyCashflow!CG$197:IO$197)*$D$10</f>
        <v>0</v>
      </c>
      <c r="CG64" s="576">
        <f>_xlfn.XLOOKUP(CG24, MonthlyCashflow!CH$155:IP$155,  MonthlyCashflow!CH$197:IP$197)*$D$10</f>
        <v>0</v>
      </c>
      <c r="CH64" s="576">
        <f>_xlfn.XLOOKUP(CH24, MonthlyCashflow!CI$155:IQ$155,  MonthlyCashflow!CI$197:IQ$197)*$D$10</f>
        <v>0</v>
      </c>
      <c r="CI64" s="576">
        <f>_xlfn.XLOOKUP(CI24, MonthlyCashflow!CJ$155:IR$155,  MonthlyCashflow!CJ$197:IR$197)*$D$10</f>
        <v>0</v>
      </c>
      <c r="CJ64" s="576">
        <f>_xlfn.XLOOKUP(CJ24, MonthlyCashflow!CK$155:IS$155,  MonthlyCashflow!CK$197:IS$197)*$D$10</f>
        <v>0</v>
      </c>
      <c r="CK64" s="576">
        <f>_xlfn.XLOOKUP(CK24, MonthlyCashflow!CL$155:IT$155,  MonthlyCashflow!CL$197:IT$197)*$D$10</f>
        <v>0</v>
      </c>
      <c r="CL64" s="576">
        <f>_xlfn.XLOOKUP(CL24, MonthlyCashflow!CM$155:IU$155,  MonthlyCashflow!CM$197:IU$197)*$D$10</f>
        <v>0</v>
      </c>
      <c r="CM64" s="576">
        <f>_xlfn.XLOOKUP(CM24, MonthlyCashflow!CN$155:IV$155,  MonthlyCashflow!CN$197:IV$197)*$D$10</f>
        <v>0</v>
      </c>
      <c r="CN64" s="576">
        <f>_xlfn.XLOOKUP(CN24, MonthlyCashflow!CO$155:IW$155,  MonthlyCashflow!CO$197:IW$197)*$D$10</f>
        <v>0</v>
      </c>
      <c r="CO64" s="576">
        <f>_xlfn.XLOOKUP(CO24, MonthlyCashflow!CP$155:IX$155,  MonthlyCashflow!CP$197:IX$197)*$D$10</f>
        <v>0</v>
      </c>
      <c r="CP64" s="576">
        <f>_xlfn.XLOOKUP(CP24, MonthlyCashflow!CQ$155:IY$155,  MonthlyCashflow!CQ$197:IY$197)*$D$10</f>
        <v>0</v>
      </c>
      <c r="CQ64" s="576">
        <f>_xlfn.XLOOKUP(CQ24, MonthlyCashflow!CR$155:IZ$155,  MonthlyCashflow!CR$197:IZ$197)*$D$10</f>
        <v>0</v>
      </c>
      <c r="CR64" s="576">
        <f>_xlfn.XLOOKUP(CR24, MonthlyCashflow!CS$155:JA$155,  MonthlyCashflow!CS$197:JA$197)*$D$10</f>
        <v>0</v>
      </c>
      <c r="CS64" s="576">
        <f>_xlfn.XLOOKUP(CS24, MonthlyCashflow!CT$155:JB$155,  MonthlyCashflow!CT$197:JB$197)*$D$10</f>
        <v>0</v>
      </c>
      <c r="CT64" s="576">
        <f>_xlfn.XLOOKUP(CT24, MonthlyCashflow!CU$155:JC$155,  MonthlyCashflow!CU$197:JC$197)*$D$10</f>
        <v>0</v>
      </c>
      <c r="CU64" s="576">
        <f>_xlfn.XLOOKUP(CU24, MonthlyCashflow!CV$155:JD$155,  MonthlyCashflow!CV$197:JD$197)*$D$10</f>
        <v>0</v>
      </c>
      <c r="CV64" s="576">
        <f>_xlfn.XLOOKUP(CV24, MonthlyCashflow!CW$155:JE$155,  MonthlyCashflow!CW$197:JE$197)*$D$10</f>
        <v>0</v>
      </c>
      <c r="CW64" s="576">
        <f>_xlfn.XLOOKUP(CW24, MonthlyCashflow!CX$155:JF$155,  MonthlyCashflow!CX$197:JF$197)*$D$10</f>
        <v>0</v>
      </c>
      <c r="CX64" s="576">
        <f>_xlfn.XLOOKUP(CX24, MonthlyCashflow!CY$155:JG$155,  MonthlyCashflow!CY$197:JG$197)*$D$10</f>
        <v>0</v>
      </c>
      <c r="CY64" s="576">
        <f>_xlfn.XLOOKUP(CY24, MonthlyCashflow!CZ$155:JH$155,  MonthlyCashflow!CZ$197:JH$197)*$D$10</f>
        <v>0</v>
      </c>
      <c r="CZ64" s="576">
        <f>_xlfn.XLOOKUP(CZ24, MonthlyCashflow!DA$155:JI$155,  MonthlyCashflow!DA$197:JI$197)*$D$10</f>
        <v>0</v>
      </c>
    </row>
    <row r="65" spans="2:104" x14ac:dyDescent="0.3">
      <c r="B65" s="38" t="s">
        <v>592</v>
      </c>
      <c r="D65" s="50">
        <f t="shared" si="2"/>
        <v>0</v>
      </c>
      <c r="F65" s="576">
        <f>_xlfn.XLOOKUP(F24, MonthlyCashflow!G$155:FO$155,  MonthlyCashflow!G$198:FO$198)*$D$10</f>
        <v>0</v>
      </c>
      <c r="G65" s="576">
        <f>_xlfn.XLOOKUP(G24, MonthlyCashflow!H$155:FP$155,  MonthlyCashflow!H$198:FP$198)*$D$10</f>
        <v>0</v>
      </c>
      <c r="H65" s="576">
        <f>_xlfn.XLOOKUP(H24, MonthlyCashflow!I$155:FQ$155,  MonthlyCashflow!I$198:FQ$198)*$D$10</f>
        <v>0</v>
      </c>
      <c r="I65" s="576">
        <f>_xlfn.XLOOKUP(I24, MonthlyCashflow!J$155:FR$155,  MonthlyCashflow!J$198:FR$198)*$D$10</f>
        <v>0</v>
      </c>
      <c r="J65" s="576">
        <f>_xlfn.XLOOKUP(J24, MonthlyCashflow!K$155:FS$155,  MonthlyCashflow!K$198:FS$198)*$D$10</f>
        <v>0</v>
      </c>
      <c r="K65" s="576">
        <f>_xlfn.XLOOKUP(K24, MonthlyCashflow!L$155:FT$155,  MonthlyCashflow!L$198:FT$198)*$D$10</f>
        <v>0</v>
      </c>
      <c r="L65" s="576">
        <f>_xlfn.XLOOKUP(L24, MonthlyCashflow!M$155:FU$155,  MonthlyCashflow!M$198:FU$198)*$D$10</f>
        <v>0</v>
      </c>
      <c r="M65" s="576">
        <f>_xlfn.XLOOKUP(M24, MonthlyCashflow!N$155:FV$155,  MonthlyCashflow!N$198:FV$198)*$D$10</f>
        <v>0</v>
      </c>
      <c r="N65" s="576">
        <f>_xlfn.XLOOKUP(N24, MonthlyCashflow!O$155:FW$155,  MonthlyCashflow!O$198:FW$198)*$D$10</f>
        <v>0</v>
      </c>
      <c r="O65" s="576">
        <f>_xlfn.XLOOKUP(O24, MonthlyCashflow!P$155:FX$155,  MonthlyCashflow!P$198:FX$198)*$D$10</f>
        <v>0</v>
      </c>
      <c r="P65" s="576">
        <f>_xlfn.XLOOKUP(P24, MonthlyCashflow!Q$155:FY$155,  MonthlyCashflow!Q$198:FY$198)*$D$10</f>
        <v>0</v>
      </c>
      <c r="Q65" s="576">
        <f>_xlfn.XLOOKUP(Q24, MonthlyCashflow!R$155:FZ$155,  MonthlyCashflow!R$198:FZ$198)*$D$10</f>
        <v>0</v>
      </c>
      <c r="R65" s="576">
        <f>_xlfn.XLOOKUP(R24, MonthlyCashflow!S$155:GA$155,  MonthlyCashflow!S$198:GA$198)*$D$10</f>
        <v>0</v>
      </c>
      <c r="S65" s="576">
        <f>_xlfn.XLOOKUP(S24, MonthlyCashflow!T$155:GB$155,  MonthlyCashflow!T$198:GB$198)*$D$10</f>
        <v>0</v>
      </c>
      <c r="T65" s="576">
        <f>_xlfn.XLOOKUP(T24, MonthlyCashflow!U$155:GC$155,  MonthlyCashflow!U$198:GC$198)*$D$10</f>
        <v>0</v>
      </c>
      <c r="U65" s="576">
        <f>_xlfn.XLOOKUP(U24, MonthlyCashflow!V$155:GD$155,  MonthlyCashflow!V$198:GD$198)*$D$10</f>
        <v>0</v>
      </c>
      <c r="V65" s="576">
        <f>_xlfn.XLOOKUP(V24, MonthlyCashflow!W$155:GE$155,  MonthlyCashflow!W$198:GE$198)*$D$10</f>
        <v>0</v>
      </c>
      <c r="W65" s="576">
        <f>_xlfn.XLOOKUP(W24, MonthlyCashflow!X$155:GF$155,  MonthlyCashflow!X$198:GF$198)*$D$10</f>
        <v>0</v>
      </c>
      <c r="X65" s="576">
        <f>_xlfn.XLOOKUP(X24, MonthlyCashflow!Y$155:GG$155,  MonthlyCashflow!Y$198:GG$198)*$D$10</f>
        <v>0</v>
      </c>
      <c r="Y65" s="576">
        <f>_xlfn.XLOOKUP(Y24, MonthlyCashflow!Z$155:GH$155,  MonthlyCashflow!Z$198:GH$198)*$D$10</f>
        <v>0</v>
      </c>
      <c r="Z65" s="576">
        <f>_xlfn.XLOOKUP(Z24, MonthlyCashflow!AA$155:GI$155,  MonthlyCashflow!AA$198:GI$198)*$D$10</f>
        <v>0</v>
      </c>
      <c r="AA65" s="576">
        <f>_xlfn.XLOOKUP(AA24, MonthlyCashflow!AB$155:GJ$155,  MonthlyCashflow!AB$198:GJ$198)*$D$10</f>
        <v>0</v>
      </c>
      <c r="AB65" s="576">
        <f>_xlfn.XLOOKUP(AB24, MonthlyCashflow!AC$155:GK$155,  MonthlyCashflow!AC$198:GK$198)*$D$10</f>
        <v>0</v>
      </c>
      <c r="AC65" s="576">
        <f>_xlfn.XLOOKUP(AC24, MonthlyCashflow!AD$155:GL$155,  MonthlyCashflow!AD$198:GL$198)*$D$10</f>
        <v>0</v>
      </c>
      <c r="AD65" s="576">
        <f>_xlfn.XLOOKUP(AD24, MonthlyCashflow!AE$155:GM$155,  MonthlyCashflow!AE$198:GM$198)*$D$10</f>
        <v>0</v>
      </c>
      <c r="AE65" s="576">
        <f>_xlfn.XLOOKUP(AE24, MonthlyCashflow!AF$155:GN$155,  MonthlyCashflow!AF$198:GN$198)*$D$10</f>
        <v>0</v>
      </c>
      <c r="AF65" s="576">
        <f>_xlfn.XLOOKUP(AF24, MonthlyCashflow!AG$155:GO$155,  MonthlyCashflow!AG$198:GO$198)*$D$10</f>
        <v>0</v>
      </c>
      <c r="AG65" s="576">
        <f>_xlfn.XLOOKUP(AG24, MonthlyCashflow!AH$155:GP$155,  MonthlyCashflow!AH$198:GP$198)*$D$10</f>
        <v>0</v>
      </c>
      <c r="AH65" s="576">
        <f>_xlfn.XLOOKUP(AH24, MonthlyCashflow!AI$155:GQ$155,  MonthlyCashflow!AI$198:GQ$198)*$D$10</f>
        <v>0</v>
      </c>
      <c r="AI65" s="576">
        <f>_xlfn.XLOOKUP(AI24, MonthlyCashflow!AJ$155:GR$155,  MonthlyCashflow!AJ$198:GR$198)*$D$10</f>
        <v>0</v>
      </c>
      <c r="AJ65" s="576">
        <f>_xlfn.XLOOKUP(AJ24, MonthlyCashflow!AK$155:GS$155,  MonthlyCashflow!AK$198:GS$198)*$D$10</f>
        <v>0</v>
      </c>
      <c r="AK65" s="576">
        <f>_xlfn.XLOOKUP(AK24, MonthlyCashflow!AL$155:GT$155,  MonthlyCashflow!AL$198:GT$198)*$D$10</f>
        <v>0</v>
      </c>
      <c r="AL65" s="576">
        <f>_xlfn.XLOOKUP(AL24, MonthlyCashflow!AM$155:GU$155,  MonthlyCashflow!AM$198:GU$198)*$D$10</f>
        <v>0</v>
      </c>
      <c r="AM65" s="576">
        <f>_xlfn.XLOOKUP(AM24, MonthlyCashflow!AN$155:GV$155,  MonthlyCashflow!AN$198:GV$198)*$D$10</f>
        <v>0</v>
      </c>
      <c r="AN65" s="576">
        <f>_xlfn.XLOOKUP(AN24, MonthlyCashflow!AO$155:GW$155,  MonthlyCashflow!AO$198:GW$198)*$D$10</f>
        <v>0</v>
      </c>
      <c r="AO65" s="576">
        <f>_xlfn.XLOOKUP(AO24, MonthlyCashflow!AP$155:GX$155,  MonthlyCashflow!AP$198:GX$198)*$D$10</f>
        <v>0</v>
      </c>
      <c r="AP65" s="576">
        <f>_xlfn.XLOOKUP(AP24, MonthlyCashflow!AQ$155:GY$155,  MonthlyCashflow!AQ$198:GY$198)*$D$10</f>
        <v>0</v>
      </c>
      <c r="AQ65" s="576">
        <f>_xlfn.XLOOKUP(AQ24, MonthlyCashflow!AR$155:GZ$155,  MonthlyCashflow!AR$198:GZ$198)*$D$10</f>
        <v>0</v>
      </c>
      <c r="AR65" s="576">
        <f>_xlfn.XLOOKUP(AR24, MonthlyCashflow!AS$155:HA$155,  MonthlyCashflow!AS$198:HA$198)*$D$10</f>
        <v>0</v>
      </c>
      <c r="AS65" s="576">
        <f>_xlfn.XLOOKUP(AS24, MonthlyCashflow!AT$155:HB$155,  MonthlyCashflow!AT$198:HB$198)*$D$10</f>
        <v>0</v>
      </c>
      <c r="AT65" s="576">
        <f>_xlfn.XLOOKUP(AT24, MonthlyCashflow!AU$155:HC$155,  MonthlyCashflow!AU$198:HC$198)*$D$10</f>
        <v>0</v>
      </c>
      <c r="AU65" s="576">
        <f>_xlfn.XLOOKUP(AU24, MonthlyCashflow!AV$155:HD$155,  MonthlyCashflow!AV$198:HD$198)*$D$10</f>
        <v>0</v>
      </c>
      <c r="AV65" s="576">
        <f>_xlfn.XLOOKUP(AV24, MonthlyCashflow!AW$155:HE$155,  MonthlyCashflow!AW$198:HE$198)*$D$10</f>
        <v>0</v>
      </c>
      <c r="AW65" s="576">
        <f>_xlfn.XLOOKUP(AW24, MonthlyCashflow!AX$155:HF$155,  MonthlyCashflow!AX$198:HF$198)*$D$10</f>
        <v>0</v>
      </c>
      <c r="AX65" s="576">
        <f>_xlfn.XLOOKUP(AX24, MonthlyCashflow!AY$155:HG$155,  MonthlyCashflow!AY$198:HG$198)*$D$10</f>
        <v>0</v>
      </c>
      <c r="AY65" s="576">
        <f>_xlfn.XLOOKUP(AY24, MonthlyCashflow!AZ$155:HH$155,  MonthlyCashflow!AZ$198:HH$198)*$D$10</f>
        <v>0</v>
      </c>
      <c r="AZ65" s="576">
        <f>_xlfn.XLOOKUP(AZ24, MonthlyCashflow!BA$155:HI$155,  MonthlyCashflow!BA$198:HI$198)*$D$10</f>
        <v>0</v>
      </c>
      <c r="BA65" s="576">
        <f>_xlfn.XLOOKUP(BA24, MonthlyCashflow!BB$155:HJ$155,  MonthlyCashflow!BB$198:HJ$198)*$D$10</f>
        <v>0</v>
      </c>
      <c r="BB65" s="576">
        <f>_xlfn.XLOOKUP(BB24, MonthlyCashflow!BC$155:HK$155,  MonthlyCashflow!BC$198:HK$198)*$D$10</f>
        <v>0</v>
      </c>
      <c r="BC65" s="576">
        <f>_xlfn.XLOOKUP(BC24, MonthlyCashflow!BD$155:HL$155,  MonthlyCashflow!BD$198:HL$198)*$D$10</f>
        <v>0</v>
      </c>
      <c r="BD65" s="576">
        <f>_xlfn.XLOOKUP(BD24, MonthlyCashflow!BE$155:HM$155,  MonthlyCashflow!BE$198:HM$198)*$D$10</f>
        <v>0</v>
      </c>
      <c r="BE65" s="576">
        <f>_xlfn.XLOOKUP(BE24, MonthlyCashflow!BF$155:HN$155,  MonthlyCashflow!BF$198:HN$198)*$D$10</f>
        <v>0</v>
      </c>
      <c r="BF65" s="576">
        <f>_xlfn.XLOOKUP(BF24, MonthlyCashflow!BG$155:HO$155,  MonthlyCashflow!BG$198:HO$198)*$D$10</f>
        <v>0</v>
      </c>
      <c r="BG65" s="576">
        <f>_xlfn.XLOOKUP(BG24, MonthlyCashflow!BH$155:HP$155,  MonthlyCashflow!BH$198:HP$198)*$D$10</f>
        <v>0</v>
      </c>
      <c r="BH65" s="576">
        <f>_xlfn.XLOOKUP(BH24, MonthlyCashflow!BI$155:HQ$155,  MonthlyCashflow!BI$198:HQ$198)*$D$10</f>
        <v>0</v>
      </c>
      <c r="BI65" s="576">
        <f>_xlfn.XLOOKUP(BI24, MonthlyCashflow!BJ$155:HR$155,  MonthlyCashflow!BJ$198:HR$198)*$D$10</f>
        <v>0</v>
      </c>
      <c r="BJ65" s="576">
        <f>_xlfn.XLOOKUP(BJ24, MonthlyCashflow!BK$155:HS$155,  MonthlyCashflow!BK$198:HS$198)*$D$10</f>
        <v>0</v>
      </c>
      <c r="BK65" s="576">
        <f>_xlfn.XLOOKUP(BK24, MonthlyCashflow!BL$155:HT$155,  MonthlyCashflow!BL$198:HT$198)*$D$10</f>
        <v>0</v>
      </c>
      <c r="BL65" s="576">
        <f>_xlfn.XLOOKUP(BL24, MonthlyCashflow!BM$155:HU$155,  MonthlyCashflow!BM$198:HU$198)*$D$10</f>
        <v>0</v>
      </c>
      <c r="BM65" s="576">
        <f>_xlfn.XLOOKUP(BM24, MonthlyCashflow!BN$155:HV$155,  MonthlyCashflow!BN$198:HV$198)*$D$10</f>
        <v>0</v>
      </c>
      <c r="BN65" s="576">
        <f>_xlfn.XLOOKUP(BN24, MonthlyCashflow!BO$155:HW$155,  MonthlyCashflow!BO$198:HW$198)*$D$10</f>
        <v>0</v>
      </c>
      <c r="BO65" s="576">
        <f>_xlfn.XLOOKUP(BO24, MonthlyCashflow!BP$155:HX$155,  MonthlyCashflow!BP$198:HX$198)*$D$10</f>
        <v>0</v>
      </c>
      <c r="BP65" s="576">
        <f>_xlfn.XLOOKUP(BP24, MonthlyCashflow!BQ$155:HY$155,  MonthlyCashflow!BQ$198:HY$198)*$D$10</f>
        <v>0</v>
      </c>
      <c r="BQ65" s="576">
        <f>_xlfn.XLOOKUP(BQ24, MonthlyCashflow!BR$155:HZ$155,  MonthlyCashflow!BR$198:HZ$198)*$D$10</f>
        <v>0</v>
      </c>
      <c r="BR65" s="576">
        <f>_xlfn.XLOOKUP(BR24, MonthlyCashflow!BS$155:IA$155,  MonthlyCashflow!BS$198:IA$198)*$D$10</f>
        <v>0</v>
      </c>
      <c r="BS65" s="576">
        <f>_xlfn.XLOOKUP(BS24, MonthlyCashflow!BT$155:IB$155,  MonthlyCashflow!BT$198:IB$198)*$D$10</f>
        <v>0</v>
      </c>
      <c r="BT65" s="576">
        <f>_xlfn.XLOOKUP(BT24, MonthlyCashflow!BU$155:IC$155,  MonthlyCashflow!BU$198:IC$198)*$D$10</f>
        <v>0</v>
      </c>
      <c r="BU65" s="576">
        <f>_xlfn.XLOOKUP(BU24, MonthlyCashflow!BV$155:ID$155,  MonthlyCashflow!BV$198:ID$198)*$D$10</f>
        <v>0</v>
      </c>
      <c r="BV65" s="576">
        <f>_xlfn.XLOOKUP(BV24, MonthlyCashflow!BW$155:IE$155,  MonthlyCashflow!BW$198:IE$198)*$D$10</f>
        <v>0</v>
      </c>
      <c r="BW65" s="576">
        <f>_xlfn.XLOOKUP(BW24, MonthlyCashflow!BX$155:IF$155,  MonthlyCashflow!BX$198:IF$198)*$D$10</f>
        <v>0</v>
      </c>
      <c r="BX65" s="576">
        <f>_xlfn.XLOOKUP(BX24, MonthlyCashflow!BY$155:IG$155,  MonthlyCashflow!BY$198:IG$198)*$D$10</f>
        <v>0</v>
      </c>
      <c r="BY65" s="576">
        <f>_xlfn.XLOOKUP(BY24, MonthlyCashflow!BZ$155:IH$155,  MonthlyCashflow!BZ$198:IH$198)*$D$10</f>
        <v>0</v>
      </c>
      <c r="BZ65" s="576">
        <f>_xlfn.XLOOKUP(BZ24, MonthlyCashflow!CA$155:II$155,  MonthlyCashflow!CA$198:II$198)*$D$10</f>
        <v>0</v>
      </c>
      <c r="CA65" s="576">
        <f>_xlfn.XLOOKUP(CA24, MonthlyCashflow!CB$155:IJ$155,  MonthlyCashflow!CB$198:IJ$198)*$D$10</f>
        <v>0</v>
      </c>
      <c r="CB65" s="576">
        <f>_xlfn.XLOOKUP(CB24, MonthlyCashflow!CC$155:IK$155,  MonthlyCashflow!CC$198:IK$198)*$D$10</f>
        <v>0</v>
      </c>
      <c r="CC65" s="576">
        <f>_xlfn.XLOOKUP(CC24, MonthlyCashflow!CD$155:IL$155,  MonthlyCashflow!CD$198:IL$198)*$D$10</f>
        <v>0</v>
      </c>
      <c r="CD65" s="576">
        <f>_xlfn.XLOOKUP(CD24, MonthlyCashflow!CE$155:IM$155,  MonthlyCashflow!CE$198:IM$198)*$D$10</f>
        <v>0</v>
      </c>
      <c r="CE65" s="576">
        <f>_xlfn.XLOOKUP(CE24, MonthlyCashflow!CF$155:IN$155,  MonthlyCashflow!CF$198:IN$198)*$D$10</f>
        <v>0</v>
      </c>
      <c r="CF65" s="576">
        <f>_xlfn.XLOOKUP(CF24, MonthlyCashflow!CG$155:IO$155,  MonthlyCashflow!CG$198:IO$198)*$D$10</f>
        <v>0</v>
      </c>
      <c r="CG65" s="576">
        <f>_xlfn.XLOOKUP(CG24, MonthlyCashflow!CH$155:IP$155,  MonthlyCashflow!CH$198:IP$198)*$D$10</f>
        <v>0</v>
      </c>
      <c r="CH65" s="576">
        <f>_xlfn.XLOOKUP(CH24, MonthlyCashflow!CI$155:IQ$155,  MonthlyCashflow!CI$198:IQ$198)*$D$10</f>
        <v>0</v>
      </c>
      <c r="CI65" s="576">
        <f>_xlfn.XLOOKUP(CI24, MonthlyCashflow!CJ$155:IR$155,  MonthlyCashflow!CJ$198:IR$198)*$D$10</f>
        <v>0</v>
      </c>
      <c r="CJ65" s="576">
        <f>_xlfn.XLOOKUP(CJ24, MonthlyCashflow!CK$155:IS$155,  MonthlyCashflow!CK$198:IS$198)*$D$10</f>
        <v>0</v>
      </c>
      <c r="CK65" s="576">
        <f>_xlfn.XLOOKUP(CK24, MonthlyCashflow!CL$155:IT$155,  MonthlyCashflow!CL$198:IT$198)*$D$10</f>
        <v>0</v>
      </c>
      <c r="CL65" s="576">
        <f>_xlfn.XLOOKUP(CL24, MonthlyCashflow!CM$155:IU$155,  MonthlyCashflow!CM$198:IU$198)*$D$10</f>
        <v>0</v>
      </c>
      <c r="CM65" s="576">
        <f>_xlfn.XLOOKUP(CM24, MonthlyCashflow!CN$155:IV$155,  MonthlyCashflow!CN$198:IV$198)*$D$10</f>
        <v>0</v>
      </c>
      <c r="CN65" s="576">
        <f>_xlfn.XLOOKUP(CN24, MonthlyCashflow!CO$155:IW$155,  MonthlyCashflow!CO$198:IW$198)*$D$10</f>
        <v>0</v>
      </c>
      <c r="CO65" s="576">
        <f>_xlfn.XLOOKUP(CO24, MonthlyCashflow!CP$155:IX$155,  MonthlyCashflow!CP$198:IX$198)*$D$10</f>
        <v>0</v>
      </c>
      <c r="CP65" s="576">
        <f>_xlfn.XLOOKUP(CP24, MonthlyCashflow!CQ$155:IY$155,  MonthlyCashflow!CQ$198:IY$198)*$D$10</f>
        <v>0</v>
      </c>
      <c r="CQ65" s="576">
        <f>_xlfn.XLOOKUP(CQ24, MonthlyCashflow!CR$155:IZ$155,  MonthlyCashflow!CR$198:IZ$198)*$D$10</f>
        <v>0</v>
      </c>
      <c r="CR65" s="576">
        <f>_xlfn.XLOOKUP(CR24, MonthlyCashflow!CS$155:JA$155,  MonthlyCashflow!CS$198:JA$198)*$D$10</f>
        <v>0</v>
      </c>
      <c r="CS65" s="576">
        <f>_xlfn.XLOOKUP(CS24, MonthlyCashflow!CT$155:JB$155,  MonthlyCashflow!CT$198:JB$198)*$D$10</f>
        <v>0</v>
      </c>
      <c r="CT65" s="576">
        <f>_xlfn.XLOOKUP(CT24, MonthlyCashflow!CU$155:JC$155,  MonthlyCashflow!CU$198:JC$198)*$D$10</f>
        <v>0</v>
      </c>
      <c r="CU65" s="576">
        <f>_xlfn.XLOOKUP(CU24, MonthlyCashflow!CV$155:JD$155,  MonthlyCashflow!CV$198:JD$198)*$D$10</f>
        <v>0</v>
      </c>
      <c r="CV65" s="576">
        <f>_xlfn.XLOOKUP(CV24, MonthlyCashflow!CW$155:JE$155,  MonthlyCashflow!CW$198:JE$198)*$D$10</f>
        <v>0</v>
      </c>
      <c r="CW65" s="576">
        <f>_xlfn.XLOOKUP(CW24, MonthlyCashflow!CX$155:JF$155,  MonthlyCashflow!CX$198:JF$198)*$D$10</f>
        <v>0</v>
      </c>
      <c r="CX65" s="576">
        <f>_xlfn.XLOOKUP(CX24, MonthlyCashflow!CY$155:JG$155,  MonthlyCashflow!CY$198:JG$198)*$D$10</f>
        <v>0</v>
      </c>
      <c r="CY65" s="576">
        <f>_xlfn.XLOOKUP(CY24, MonthlyCashflow!CZ$155:JH$155,  MonthlyCashflow!CZ$198:JH$198)*$D$10</f>
        <v>0</v>
      </c>
      <c r="CZ65" s="576">
        <f>_xlfn.XLOOKUP(CZ24, MonthlyCashflow!DA$155:JI$155,  MonthlyCashflow!DA$198:JI$198)*$D$10</f>
        <v>0</v>
      </c>
    </row>
    <row r="66" spans="2:104" x14ac:dyDescent="0.3">
      <c r="B66" s="274" t="s">
        <v>723</v>
      </c>
      <c r="D66" s="50"/>
      <c r="F66" s="576"/>
      <c r="G66" s="576"/>
      <c r="H66" s="576"/>
      <c r="I66" s="576"/>
      <c r="J66" s="576"/>
      <c r="K66" s="576"/>
      <c r="L66" s="576"/>
      <c r="M66" s="576"/>
      <c r="N66" s="576"/>
      <c r="O66" s="576"/>
      <c r="P66" s="576"/>
      <c r="Q66" s="576"/>
      <c r="R66" s="576"/>
      <c r="S66" s="576"/>
      <c r="T66" s="576"/>
      <c r="U66" s="576"/>
      <c r="V66" s="576"/>
      <c r="W66" s="576"/>
      <c r="X66" s="576"/>
      <c r="Y66" s="576"/>
      <c r="Z66" s="576"/>
      <c r="AA66" s="576"/>
      <c r="AB66" s="576"/>
      <c r="AC66" s="576"/>
      <c r="AD66" s="576"/>
      <c r="AE66" s="576"/>
      <c r="AF66" s="576"/>
      <c r="AG66" s="576"/>
      <c r="AH66" s="576"/>
      <c r="AI66" s="576"/>
      <c r="AJ66" s="576"/>
      <c r="AK66" s="576"/>
      <c r="AL66" s="576"/>
      <c r="AM66" s="576"/>
      <c r="AN66" s="576"/>
      <c r="AO66" s="576"/>
      <c r="AP66" s="576"/>
      <c r="AQ66" s="576"/>
      <c r="AR66" s="576"/>
      <c r="AS66" s="576"/>
      <c r="AT66" s="576"/>
      <c r="AU66" s="576"/>
      <c r="AV66" s="576"/>
      <c r="AW66" s="576"/>
      <c r="AX66" s="576"/>
      <c r="AY66" s="576"/>
      <c r="AZ66" s="576"/>
      <c r="BA66" s="576"/>
      <c r="BB66" s="576"/>
      <c r="BC66" s="576"/>
      <c r="BD66" s="576"/>
      <c r="BE66" s="576"/>
      <c r="BF66" s="576"/>
      <c r="BG66" s="576"/>
      <c r="BH66" s="576"/>
      <c r="BI66" s="576"/>
      <c r="BJ66" s="576"/>
      <c r="BK66" s="576"/>
      <c r="BL66" s="576"/>
      <c r="BM66" s="576"/>
      <c r="BN66" s="576"/>
      <c r="BO66" s="576"/>
      <c r="BP66" s="576"/>
      <c r="BQ66" s="576"/>
      <c r="BR66" s="576"/>
      <c r="BS66" s="576"/>
      <c r="BT66" s="576"/>
      <c r="BU66" s="576"/>
      <c r="BV66" s="576"/>
      <c r="BW66" s="576"/>
      <c r="BX66" s="576"/>
      <c r="BY66" s="576"/>
      <c r="BZ66" s="576"/>
      <c r="CA66" s="576"/>
      <c r="CB66" s="576"/>
      <c r="CC66" s="576"/>
      <c r="CD66" s="576"/>
      <c r="CE66" s="576"/>
      <c r="CF66" s="576"/>
      <c r="CG66" s="576"/>
      <c r="CH66" s="576"/>
      <c r="CI66" s="576"/>
      <c r="CJ66" s="576"/>
      <c r="CK66" s="576"/>
      <c r="CL66" s="576"/>
      <c r="CM66" s="576"/>
      <c r="CN66" s="576"/>
      <c r="CO66" s="576"/>
      <c r="CP66" s="576"/>
      <c r="CQ66" s="576"/>
      <c r="CR66" s="576"/>
      <c r="CS66" s="576"/>
      <c r="CT66" s="576"/>
      <c r="CU66" s="576"/>
      <c r="CV66" s="576"/>
      <c r="CW66" s="576"/>
      <c r="CX66" s="576"/>
      <c r="CY66" s="576"/>
      <c r="CZ66" s="576"/>
    </row>
    <row r="67" spans="2:104" x14ac:dyDescent="0.3">
      <c r="B67" s="38" t="s">
        <v>211</v>
      </c>
      <c r="D67" s="50">
        <f t="shared" si="2"/>
        <v>0</v>
      </c>
      <c r="F67" s="576">
        <f>_xlfn.XLOOKUP(F24, MonthlyCashflow!G$155:FO$155,  MonthlyCashflow!G$202:FO$202)*$D$6</f>
        <v>0</v>
      </c>
      <c r="G67" s="576">
        <f>_xlfn.XLOOKUP(G24, MonthlyCashflow!H$155:FP$155,  MonthlyCashflow!H$202:FP$202)*$D$6</f>
        <v>0</v>
      </c>
      <c r="H67" s="576">
        <f>_xlfn.XLOOKUP(H24, MonthlyCashflow!I$155:FQ$155,  MonthlyCashflow!I$202:FQ$202)*$D$6</f>
        <v>0</v>
      </c>
      <c r="I67" s="576">
        <f>_xlfn.XLOOKUP(I24, MonthlyCashflow!J$155:FR$155,  MonthlyCashflow!J$202:FR$202)*$D$6</f>
        <v>0</v>
      </c>
      <c r="J67" s="576">
        <f>_xlfn.XLOOKUP(J24, MonthlyCashflow!K$155:FS$155,  MonthlyCashflow!K$202:FS$202)*$D$6</f>
        <v>0</v>
      </c>
      <c r="K67" s="576">
        <f>_xlfn.XLOOKUP(K24, MonthlyCashflow!L$155:FT$155,  MonthlyCashflow!L$202:FT$202)*$D$6</f>
        <v>0</v>
      </c>
      <c r="L67" s="576">
        <f>_xlfn.XLOOKUP(L24, MonthlyCashflow!M$155:FU$155,  MonthlyCashflow!M$202:FU$202)*$D$6</f>
        <v>0</v>
      </c>
      <c r="M67" s="576">
        <f>_xlfn.XLOOKUP(M24, MonthlyCashflow!N$155:FV$155,  MonthlyCashflow!N$202:FV$202)*$D$6</f>
        <v>0</v>
      </c>
      <c r="N67" s="576">
        <f>_xlfn.XLOOKUP(N24, MonthlyCashflow!O$155:FW$155,  MonthlyCashflow!O$202:FW$202)*$D$6</f>
        <v>0</v>
      </c>
      <c r="O67" s="576">
        <f>_xlfn.XLOOKUP(O24, MonthlyCashflow!P$155:FX$155,  MonthlyCashflow!P$202:FX$202)*$D$6</f>
        <v>0</v>
      </c>
      <c r="P67" s="576">
        <f>_xlfn.XLOOKUP(P24, MonthlyCashflow!Q$155:FY$155,  MonthlyCashflow!Q$202:FY$202)*$D$6</f>
        <v>0</v>
      </c>
      <c r="Q67" s="576">
        <f>_xlfn.XLOOKUP(Q24, MonthlyCashflow!R$155:FZ$155,  MonthlyCashflow!R$202:FZ$202)*$D$6</f>
        <v>0</v>
      </c>
      <c r="R67" s="576">
        <f>_xlfn.XLOOKUP(R24, MonthlyCashflow!S$155:GA$155,  MonthlyCashflow!S$202:GA$202)*$D$6</f>
        <v>0</v>
      </c>
      <c r="S67" s="576">
        <f>_xlfn.XLOOKUP(S24, MonthlyCashflow!T$155:GB$155,  MonthlyCashflow!T$202:GB$202)*$D$6</f>
        <v>0</v>
      </c>
      <c r="T67" s="576">
        <f>_xlfn.XLOOKUP(T24, MonthlyCashflow!U$155:GC$155,  MonthlyCashflow!U$202:GC$202)*$D$6</f>
        <v>0</v>
      </c>
      <c r="U67" s="576">
        <f>_xlfn.XLOOKUP(U24, MonthlyCashflow!V$155:GD$155,  MonthlyCashflow!V$202:GD$202)*$D$6</f>
        <v>0</v>
      </c>
      <c r="V67" s="576">
        <f>_xlfn.XLOOKUP(V24, MonthlyCashflow!W$155:GE$155,  MonthlyCashflow!W$202:GE$202)*$D$6</f>
        <v>0</v>
      </c>
      <c r="W67" s="576">
        <f>_xlfn.XLOOKUP(W24, MonthlyCashflow!X$155:GF$155,  MonthlyCashflow!X$202:GF$202)*$D$6</f>
        <v>0</v>
      </c>
      <c r="X67" s="576">
        <f>_xlfn.XLOOKUP(X24, MonthlyCashflow!Y$155:GG$155,  MonthlyCashflow!Y$202:GG$202)*$D$6</f>
        <v>0</v>
      </c>
      <c r="Y67" s="576">
        <f>_xlfn.XLOOKUP(Y24, MonthlyCashflow!Z$155:GH$155,  MonthlyCashflow!Z$202:GH$202)*$D$6</f>
        <v>0</v>
      </c>
      <c r="Z67" s="576">
        <f>_xlfn.XLOOKUP(Z24, MonthlyCashflow!AA$155:GI$155,  MonthlyCashflow!AA$202:GI$202)*$D$6</f>
        <v>0</v>
      </c>
      <c r="AA67" s="576">
        <f>_xlfn.XLOOKUP(AA24, MonthlyCashflow!AB$155:GJ$155,  MonthlyCashflow!AB$202:GJ$202)*$D$6</f>
        <v>0</v>
      </c>
      <c r="AB67" s="576">
        <f>_xlfn.XLOOKUP(AB24, MonthlyCashflow!AC$155:GK$155,  MonthlyCashflow!AC$202:GK$202)*$D$6</f>
        <v>0</v>
      </c>
      <c r="AC67" s="576">
        <f>_xlfn.XLOOKUP(AC24, MonthlyCashflow!AD$155:GL$155,  MonthlyCashflow!AD$202:GL$202)*$D$6</f>
        <v>0</v>
      </c>
      <c r="AD67" s="576">
        <f>_xlfn.XLOOKUP(AD24, MonthlyCashflow!AE$155:GM$155,  MonthlyCashflow!AE$202:GM$202)*$D$6</f>
        <v>0</v>
      </c>
      <c r="AE67" s="576">
        <f>_xlfn.XLOOKUP(AE24, MonthlyCashflow!AF$155:GN$155,  MonthlyCashflow!AF$202:GN$202)*$D$6</f>
        <v>0</v>
      </c>
      <c r="AF67" s="576">
        <f>_xlfn.XLOOKUP(AF24, MonthlyCashflow!AG$155:GO$155,  MonthlyCashflow!AG$202:GO$202)*$D$6</f>
        <v>0</v>
      </c>
      <c r="AG67" s="576">
        <f>_xlfn.XLOOKUP(AG24, MonthlyCashflow!AH$155:GP$155,  MonthlyCashflow!AH$202:GP$202)*$D$6</f>
        <v>0</v>
      </c>
      <c r="AH67" s="576">
        <f>_xlfn.XLOOKUP(AH24, MonthlyCashflow!AI$155:GQ$155,  MonthlyCashflow!AI$202:GQ$202)*$D$6</f>
        <v>0</v>
      </c>
      <c r="AI67" s="576">
        <f>_xlfn.XLOOKUP(AI24, MonthlyCashflow!AJ$155:GR$155,  MonthlyCashflow!AJ$202:GR$202)*$D$6</f>
        <v>0</v>
      </c>
      <c r="AJ67" s="576">
        <f>_xlfn.XLOOKUP(AJ24, MonthlyCashflow!AK$155:GS$155,  MonthlyCashflow!AK$202:GS$202)*$D$6</f>
        <v>0</v>
      </c>
      <c r="AK67" s="576">
        <f>_xlfn.XLOOKUP(AK24, MonthlyCashflow!AL$155:GT$155,  MonthlyCashflow!AL$202:GT$202)*$D$6</f>
        <v>0</v>
      </c>
      <c r="AL67" s="576">
        <f>_xlfn.XLOOKUP(AL24, MonthlyCashflow!AM$155:GU$155,  MonthlyCashflow!AM$202:GU$202)*$D$6</f>
        <v>0</v>
      </c>
      <c r="AM67" s="576">
        <f>_xlfn.XLOOKUP(AM24, MonthlyCashflow!AN$155:GV$155,  MonthlyCashflow!AN$202:GV$202)*$D$6</f>
        <v>0</v>
      </c>
      <c r="AN67" s="576">
        <f>_xlfn.XLOOKUP(AN24, MonthlyCashflow!AO$155:GW$155,  MonthlyCashflow!AO$202:GW$202)*$D$6</f>
        <v>0</v>
      </c>
      <c r="AO67" s="576">
        <f>_xlfn.XLOOKUP(AO24, MonthlyCashflow!AP$155:GX$155,  MonthlyCashflow!AP$202:GX$202)*$D$6</f>
        <v>0</v>
      </c>
      <c r="AP67" s="576">
        <f>_xlfn.XLOOKUP(AP24, MonthlyCashflow!AQ$155:GY$155,  MonthlyCashflow!AQ$202:GY$202)*$D$6</f>
        <v>0</v>
      </c>
      <c r="AQ67" s="576">
        <f>_xlfn.XLOOKUP(AQ24, MonthlyCashflow!AR$155:GZ$155,  MonthlyCashflow!AR$202:GZ$202)*$D$6</f>
        <v>0</v>
      </c>
      <c r="AR67" s="576">
        <f>_xlfn.XLOOKUP(AR24, MonthlyCashflow!AS$155:HA$155,  MonthlyCashflow!AS$202:HA$202)*$D$6</f>
        <v>0</v>
      </c>
      <c r="AS67" s="576">
        <f>_xlfn.XLOOKUP(AS24, MonthlyCashflow!AT$155:HB$155,  MonthlyCashflow!AT$202:HB$202)*$D$6</f>
        <v>0</v>
      </c>
      <c r="AT67" s="576">
        <f>_xlfn.XLOOKUP(AT24, MonthlyCashflow!AU$155:HC$155,  MonthlyCashflow!AU$202:HC$202)*$D$6</f>
        <v>0</v>
      </c>
      <c r="AU67" s="576">
        <f>_xlfn.XLOOKUP(AU24, MonthlyCashflow!AV$155:HD$155,  MonthlyCashflow!AV$202:HD$202)*$D$6</f>
        <v>0</v>
      </c>
      <c r="AV67" s="576">
        <f>_xlfn.XLOOKUP(AV24, MonthlyCashflow!AW$155:HE$155,  MonthlyCashflow!AW$202:HE$202)*$D$6</f>
        <v>0</v>
      </c>
      <c r="AW67" s="576">
        <f>_xlfn.XLOOKUP(AW24, MonthlyCashflow!AX$155:HF$155,  MonthlyCashflow!AX$202:HF$202)*$D$6</f>
        <v>0</v>
      </c>
      <c r="AX67" s="576">
        <f>_xlfn.XLOOKUP(AX24, MonthlyCashflow!AY$155:HG$155,  MonthlyCashflow!AY$202:HG$202)*$D$6</f>
        <v>0</v>
      </c>
      <c r="AY67" s="576">
        <f>_xlfn.XLOOKUP(AY24, MonthlyCashflow!AZ$155:HH$155,  MonthlyCashflow!AZ$202:HH$202)*$D$6</f>
        <v>0</v>
      </c>
      <c r="AZ67" s="576">
        <f>_xlfn.XLOOKUP(AZ24, MonthlyCashflow!BA$155:HI$155,  MonthlyCashflow!BA$202:HI$202)*$D$6</f>
        <v>0</v>
      </c>
      <c r="BA67" s="576">
        <f>_xlfn.XLOOKUP(BA24, MonthlyCashflow!BB$155:HJ$155,  MonthlyCashflow!BB$202:HJ$202)*$D$6</f>
        <v>0</v>
      </c>
      <c r="BB67" s="576">
        <f>_xlfn.XLOOKUP(BB24, MonthlyCashflow!BC$155:HK$155,  MonthlyCashflow!BC$202:HK$202)*$D$6</f>
        <v>0</v>
      </c>
      <c r="BC67" s="576">
        <f>_xlfn.XLOOKUP(BC24, MonthlyCashflow!BD$155:HL$155,  MonthlyCashflow!BD$202:HL$202)*$D$6</f>
        <v>0</v>
      </c>
      <c r="BD67" s="576">
        <f>_xlfn.XLOOKUP(BD24, MonthlyCashflow!BE$155:HM$155,  MonthlyCashflow!BE$202:HM$202)*$D$6</f>
        <v>0</v>
      </c>
      <c r="BE67" s="576">
        <f>_xlfn.XLOOKUP(BE24, MonthlyCashflow!BF$155:HN$155,  MonthlyCashflow!BF$202:HN$202)*$D$6</f>
        <v>0</v>
      </c>
      <c r="BF67" s="576">
        <f>_xlfn.XLOOKUP(BF24, MonthlyCashflow!BG$155:HO$155,  MonthlyCashflow!BG$202:HO$202)*$D$6</f>
        <v>0</v>
      </c>
      <c r="BG67" s="576">
        <f>_xlfn.XLOOKUP(BG24, MonthlyCashflow!BH$155:HP$155,  MonthlyCashflow!BH$202:HP$202)*$D$6</f>
        <v>0</v>
      </c>
      <c r="BH67" s="576">
        <f>_xlfn.XLOOKUP(BH24, MonthlyCashflow!BI$155:HQ$155,  MonthlyCashflow!BI$202:HQ$202)*$D$6</f>
        <v>0</v>
      </c>
      <c r="BI67" s="576">
        <f>_xlfn.XLOOKUP(BI24, MonthlyCashflow!BJ$155:HR$155,  MonthlyCashflow!BJ$202:HR$202)*$D$6</f>
        <v>0</v>
      </c>
      <c r="BJ67" s="576">
        <f>_xlfn.XLOOKUP(BJ24, MonthlyCashflow!BK$155:HS$155,  MonthlyCashflow!BK$202:HS$202)*$D$6</f>
        <v>0</v>
      </c>
      <c r="BK67" s="576">
        <f>_xlfn.XLOOKUP(BK24, MonthlyCashflow!BL$155:HT$155,  MonthlyCashflow!BL$202:HT$202)*$D$6</f>
        <v>0</v>
      </c>
      <c r="BL67" s="576">
        <f>_xlfn.XLOOKUP(BL24, MonthlyCashflow!BM$155:HU$155,  MonthlyCashflow!BM$202:HU$202)*$D$6</f>
        <v>0</v>
      </c>
      <c r="BM67" s="576">
        <f>_xlfn.XLOOKUP(BM24, MonthlyCashflow!BN$155:HV$155,  MonthlyCashflow!BN$202:HV$202)*$D$6</f>
        <v>0</v>
      </c>
      <c r="BN67" s="576">
        <f>_xlfn.XLOOKUP(BN24, MonthlyCashflow!BO$155:HW$155,  MonthlyCashflow!BO$202:HW$202)*$D$6</f>
        <v>0</v>
      </c>
      <c r="BO67" s="576">
        <f>_xlfn.XLOOKUP(BO24, MonthlyCashflow!BP$155:HX$155,  MonthlyCashflow!BP$202:HX$202)*$D$6</f>
        <v>0</v>
      </c>
      <c r="BP67" s="576">
        <f>_xlfn.XLOOKUP(BP24, MonthlyCashflow!BQ$155:HY$155,  MonthlyCashflow!BQ$202:HY$202)*$D$6</f>
        <v>0</v>
      </c>
      <c r="BQ67" s="576">
        <f>_xlfn.XLOOKUP(BQ24, MonthlyCashflow!BR$155:HZ$155,  MonthlyCashflow!BR$202:HZ$202)*$D$6</f>
        <v>0</v>
      </c>
      <c r="BR67" s="576">
        <f>_xlfn.XLOOKUP(BR24, MonthlyCashflow!BS$155:IA$155,  MonthlyCashflow!BS$202:IA$202)*$D$6</f>
        <v>0</v>
      </c>
      <c r="BS67" s="576">
        <f>_xlfn.XLOOKUP(BS24, MonthlyCashflow!BT$155:IB$155,  MonthlyCashflow!BT$202:IB$202)*$D$6</f>
        <v>0</v>
      </c>
      <c r="BT67" s="576">
        <f>_xlfn.XLOOKUP(BT24, MonthlyCashflow!BU$155:IC$155,  MonthlyCashflow!BU$202:IC$202)*$D$6</f>
        <v>0</v>
      </c>
      <c r="BU67" s="576">
        <f>_xlfn.XLOOKUP(BU24, MonthlyCashflow!BV$155:ID$155,  MonthlyCashflow!BV$202:ID$202)*$D$6</f>
        <v>0</v>
      </c>
      <c r="BV67" s="576">
        <f>_xlfn.XLOOKUP(BV24, MonthlyCashflow!BW$155:IE$155,  MonthlyCashflow!BW$202:IE$202)*$D$6</f>
        <v>0</v>
      </c>
      <c r="BW67" s="576">
        <f>_xlfn.XLOOKUP(BW24, MonthlyCashflow!BX$155:IF$155,  MonthlyCashflow!BX$202:IF$202)*$D$6</f>
        <v>0</v>
      </c>
      <c r="BX67" s="576">
        <f>_xlfn.XLOOKUP(BX24, MonthlyCashflow!BY$155:IG$155,  MonthlyCashflow!BY$202:IG$202)*$D$6</f>
        <v>0</v>
      </c>
      <c r="BY67" s="576">
        <f>_xlfn.XLOOKUP(BY24, MonthlyCashflow!BZ$155:IH$155,  MonthlyCashflow!BZ$202:IH$202)*$D$6</f>
        <v>0</v>
      </c>
      <c r="BZ67" s="576">
        <f>_xlfn.XLOOKUP(BZ24, MonthlyCashflow!CA$155:II$155,  MonthlyCashflow!CA$202:II$202)*$D$6</f>
        <v>0</v>
      </c>
      <c r="CA67" s="576">
        <f>_xlfn.XLOOKUP(CA24, MonthlyCashflow!CB$155:IJ$155,  MonthlyCashflow!CB$202:IJ$202)*$D$6</f>
        <v>0</v>
      </c>
      <c r="CB67" s="576">
        <f>_xlfn.XLOOKUP(CB24, MonthlyCashflow!CC$155:IK$155,  MonthlyCashflow!CC$202:IK$202)*$D$6</f>
        <v>0</v>
      </c>
      <c r="CC67" s="576">
        <f>_xlfn.XLOOKUP(CC24, MonthlyCashflow!CD$155:IL$155,  MonthlyCashflow!CD$202:IL$202)*$D$6</f>
        <v>0</v>
      </c>
      <c r="CD67" s="576">
        <f>_xlfn.XLOOKUP(CD24, MonthlyCashflow!CE$155:IM$155,  MonthlyCashflow!CE$202:IM$202)*$D$6</f>
        <v>0</v>
      </c>
      <c r="CE67" s="576">
        <f>_xlfn.XLOOKUP(CE24, MonthlyCashflow!CF$155:IN$155,  MonthlyCashflow!CF$202:IN$202)*$D$6</f>
        <v>0</v>
      </c>
      <c r="CF67" s="576">
        <f>_xlfn.XLOOKUP(CF24, MonthlyCashflow!CG$155:IO$155,  MonthlyCashflow!CG$202:IO$202)*$D$6</f>
        <v>0</v>
      </c>
      <c r="CG67" s="576">
        <f>_xlfn.XLOOKUP(CG24, MonthlyCashflow!CH$155:IP$155,  MonthlyCashflow!CH$202:IP$202)*$D$6</f>
        <v>0</v>
      </c>
      <c r="CH67" s="576">
        <f>_xlfn.XLOOKUP(CH24, MonthlyCashflow!CI$155:IQ$155,  MonthlyCashflow!CI$202:IQ$202)*$D$6</f>
        <v>0</v>
      </c>
      <c r="CI67" s="576">
        <f>_xlfn.XLOOKUP(CI24, MonthlyCashflow!CJ$155:IR$155,  MonthlyCashflow!CJ$202:IR$202)*$D$6</f>
        <v>0</v>
      </c>
      <c r="CJ67" s="576">
        <f>_xlfn.XLOOKUP(CJ24, MonthlyCashflow!CK$155:IS$155,  MonthlyCashflow!CK$202:IS$202)*$D$6</f>
        <v>0</v>
      </c>
      <c r="CK67" s="576">
        <f>_xlfn.XLOOKUP(CK24, MonthlyCashflow!CL$155:IT$155,  MonthlyCashflow!CL$202:IT$202)*$D$6</f>
        <v>0</v>
      </c>
      <c r="CL67" s="576">
        <f>_xlfn.XLOOKUP(CL24, MonthlyCashflow!CM$155:IU$155,  MonthlyCashflow!CM$202:IU$202)*$D$6</f>
        <v>0</v>
      </c>
      <c r="CM67" s="576">
        <f>_xlfn.XLOOKUP(CM24, MonthlyCashflow!CN$155:IV$155,  MonthlyCashflow!CN$202:IV$202)*$D$6</f>
        <v>0</v>
      </c>
      <c r="CN67" s="576">
        <f>_xlfn.XLOOKUP(CN24, MonthlyCashflow!CO$155:IW$155,  MonthlyCashflow!CO$202:IW$202)*$D$6</f>
        <v>0</v>
      </c>
      <c r="CO67" s="576">
        <f>_xlfn.XLOOKUP(CO24, MonthlyCashflow!CP$155:IX$155,  MonthlyCashflow!CP$202:IX$202)*$D$6</f>
        <v>0</v>
      </c>
      <c r="CP67" s="576">
        <f>_xlfn.XLOOKUP(CP24, MonthlyCashflow!CQ$155:IY$155,  MonthlyCashflow!CQ$202:IY$202)*$D$6</f>
        <v>0</v>
      </c>
      <c r="CQ67" s="576">
        <f>_xlfn.XLOOKUP(CQ24, MonthlyCashflow!CR$155:IZ$155,  MonthlyCashflow!CR$202:IZ$202)*$D$6</f>
        <v>0</v>
      </c>
      <c r="CR67" s="576">
        <f>_xlfn.XLOOKUP(CR24, MonthlyCashflow!CS$155:JA$155,  MonthlyCashflow!CS$202:JA$202)*$D$6</f>
        <v>0</v>
      </c>
      <c r="CS67" s="576">
        <f>_xlfn.XLOOKUP(CS24, MonthlyCashflow!CT$155:JB$155,  MonthlyCashflow!CT$202:JB$202)*$D$6</f>
        <v>0</v>
      </c>
      <c r="CT67" s="576">
        <f>_xlfn.XLOOKUP(CT24, MonthlyCashflow!CU$155:JC$155,  MonthlyCashflow!CU$202:JC$202)*$D$6</f>
        <v>0</v>
      </c>
      <c r="CU67" s="576">
        <f>_xlfn.XLOOKUP(CU24, MonthlyCashflow!CV$155:JD$155,  MonthlyCashflow!CV$202:JD$202)*$D$6</f>
        <v>0</v>
      </c>
      <c r="CV67" s="576">
        <f>_xlfn.XLOOKUP(CV24, MonthlyCashflow!CW$155:JE$155,  MonthlyCashflow!CW$202:JE$202)*$D$6</f>
        <v>0</v>
      </c>
      <c r="CW67" s="576">
        <f>_xlfn.XLOOKUP(CW24, MonthlyCashflow!CX$155:JF$155,  MonthlyCashflow!CX$202:JF$202)*$D$6</f>
        <v>0</v>
      </c>
      <c r="CX67" s="576">
        <f>_xlfn.XLOOKUP(CX24, MonthlyCashflow!CY$155:JG$155,  MonthlyCashflow!CY$202:JG$202)*$D$6</f>
        <v>0</v>
      </c>
      <c r="CY67" s="576">
        <f>_xlfn.XLOOKUP(CY24, MonthlyCashflow!CZ$155:JH$155,  MonthlyCashflow!CZ$202:JH$202)*$D$6</f>
        <v>0</v>
      </c>
      <c r="CZ67" s="576">
        <f>_xlfn.XLOOKUP(CZ24, MonthlyCashflow!DA$155:JI$155,  MonthlyCashflow!DA$202:JI$202)*$D$6</f>
        <v>0</v>
      </c>
    </row>
    <row r="68" spans="2:104" x14ac:dyDescent="0.3">
      <c r="B68" s="38" t="s">
        <v>210</v>
      </c>
      <c r="D68" s="50">
        <f t="shared" si="2"/>
        <v>0</v>
      </c>
      <c r="F68" s="576">
        <f>_xlfn.XLOOKUP(F24, MonthlyCashflow!G$155:FO$155,  MonthlyCashflow!G$203:FO$203)*$D$7</f>
        <v>0</v>
      </c>
      <c r="G68" s="576">
        <f>_xlfn.XLOOKUP(G24, MonthlyCashflow!H$155:FP$155,  MonthlyCashflow!H$203:FP$203)*$D$7</f>
        <v>0</v>
      </c>
      <c r="H68" s="576">
        <f>_xlfn.XLOOKUP(H24, MonthlyCashflow!I$155:FQ$155,  MonthlyCashflow!I$203:FQ$203)*$D$7</f>
        <v>0</v>
      </c>
      <c r="I68" s="576">
        <f>_xlfn.XLOOKUP(I24, MonthlyCashflow!J$155:FR$155,  MonthlyCashflow!J$203:FR$203)*$D$7</f>
        <v>0</v>
      </c>
      <c r="J68" s="576">
        <f>_xlfn.XLOOKUP(J24, MonthlyCashflow!K$155:FS$155,  MonthlyCashflow!K$203:FS$203)*$D$7</f>
        <v>0</v>
      </c>
      <c r="K68" s="576">
        <f>_xlfn.XLOOKUP(K24, MonthlyCashflow!L$155:FT$155,  MonthlyCashflow!L$203:FT$203)*$D$7</f>
        <v>0</v>
      </c>
      <c r="L68" s="576">
        <f>_xlfn.XLOOKUP(L24, MonthlyCashflow!M$155:FU$155,  MonthlyCashflow!M$203:FU$203)*$D$7</f>
        <v>0</v>
      </c>
      <c r="M68" s="576">
        <f>_xlfn.XLOOKUP(M24, MonthlyCashflow!N$155:FV$155,  MonthlyCashflow!N$203:FV$203)*$D$7</f>
        <v>0</v>
      </c>
      <c r="N68" s="576">
        <f>_xlfn.XLOOKUP(N24, MonthlyCashflow!O$155:FW$155,  MonthlyCashflow!O$203:FW$203)*$D$7</f>
        <v>0</v>
      </c>
      <c r="O68" s="576">
        <f>_xlfn.XLOOKUP(O24, MonthlyCashflow!P$155:FX$155,  MonthlyCashflow!P$203:FX$203)*$D$7</f>
        <v>0</v>
      </c>
      <c r="P68" s="576">
        <f>_xlfn.XLOOKUP(P24, MonthlyCashflow!Q$155:FY$155,  MonthlyCashflow!Q$203:FY$203)*$D$7</f>
        <v>0</v>
      </c>
      <c r="Q68" s="576">
        <f>_xlfn.XLOOKUP(Q24, MonthlyCashflow!R$155:FZ$155,  MonthlyCashflow!R$203:FZ$203)*$D$7</f>
        <v>0</v>
      </c>
      <c r="R68" s="576">
        <f>_xlfn.XLOOKUP(R24, MonthlyCashflow!S$155:GA$155,  MonthlyCashflow!S$203:GA$203)*$D$7</f>
        <v>0</v>
      </c>
      <c r="S68" s="576">
        <f>_xlfn.XLOOKUP(S24, MonthlyCashflow!T$155:GB$155,  MonthlyCashflow!T$203:GB$203)*$D$7</f>
        <v>0</v>
      </c>
      <c r="T68" s="576">
        <f>_xlfn.XLOOKUP(T24, MonthlyCashflow!U$155:GC$155,  MonthlyCashflow!U$203:GC$203)*$D$7</f>
        <v>0</v>
      </c>
      <c r="U68" s="576">
        <f>_xlfn.XLOOKUP(U24, MonthlyCashflow!V$155:GD$155,  MonthlyCashflow!V$203:GD$203)*$D$7</f>
        <v>0</v>
      </c>
      <c r="V68" s="576">
        <f>_xlfn.XLOOKUP(V24, MonthlyCashflow!W$155:GE$155,  MonthlyCashflow!W$203:GE$203)*$D$7</f>
        <v>0</v>
      </c>
      <c r="W68" s="576">
        <f>_xlfn.XLOOKUP(W24, MonthlyCashflow!X$155:GF$155,  MonthlyCashflow!X$203:GF$203)*$D$7</f>
        <v>0</v>
      </c>
      <c r="X68" s="576">
        <f>_xlfn.XLOOKUP(X24, MonthlyCashflow!Y$155:GG$155,  MonthlyCashflow!Y$203:GG$203)*$D$7</f>
        <v>0</v>
      </c>
      <c r="Y68" s="576">
        <f>_xlfn.XLOOKUP(Y24, MonthlyCashflow!Z$155:GH$155,  MonthlyCashflow!Z$203:GH$203)*$D$7</f>
        <v>0</v>
      </c>
      <c r="Z68" s="576">
        <f>_xlfn.XLOOKUP(Z24, MonthlyCashflow!AA$155:GI$155,  MonthlyCashflow!AA$203:GI$203)*$D$7</f>
        <v>0</v>
      </c>
      <c r="AA68" s="576">
        <f>_xlfn.XLOOKUP(AA24, MonthlyCashflow!AB$155:GJ$155,  MonthlyCashflow!AB$203:GJ$203)*$D$7</f>
        <v>0</v>
      </c>
      <c r="AB68" s="576">
        <f>_xlfn.XLOOKUP(AB24, MonthlyCashflow!AC$155:GK$155,  MonthlyCashflow!AC$203:GK$203)*$D$7</f>
        <v>0</v>
      </c>
      <c r="AC68" s="576">
        <f>_xlfn.XLOOKUP(AC24, MonthlyCashflow!AD$155:GL$155,  MonthlyCashflow!AD$203:GL$203)*$D$7</f>
        <v>0</v>
      </c>
      <c r="AD68" s="576">
        <f>_xlfn.XLOOKUP(AD24, MonthlyCashflow!AE$155:GM$155,  MonthlyCashflow!AE$203:GM$203)*$D$7</f>
        <v>0</v>
      </c>
      <c r="AE68" s="576">
        <f>_xlfn.XLOOKUP(AE24, MonthlyCashflow!AF$155:GN$155,  MonthlyCashflow!AF$203:GN$203)*$D$7</f>
        <v>0</v>
      </c>
      <c r="AF68" s="576">
        <f>_xlfn.XLOOKUP(AF24, MonthlyCashflow!AG$155:GO$155,  MonthlyCashflow!AG$203:GO$203)*$D$7</f>
        <v>0</v>
      </c>
      <c r="AG68" s="576">
        <f>_xlfn.XLOOKUP(AG24, MonthlyCashflow!AH$155:GP$155,  MonthlyCashflow!AH$203:GP$203)*$D$7</f>
        <v>0</v>
      </c>
      <c r="AH68" s="576">
        <f>_xlfn.XLOOKUP(AH24, MonthlyCashflow!AI$155:GQ$155,  MonthlyCashflow!AI$203:GQ$203)*$D$7</f>
        <v>0</v>
      </c>
      <c r="AI68" s="576">
        <f>_xlfn.XLOOKUP(AI24, MonthlyCashflow!AJ$155:GR$155,  MonthlyCashflow!AJ$203:GR$203)*$D$7</f>
        <v>0</v>
      </c>
      <c r="AJ68" s="576">
        <f>_xlfn.XLOOKUP(AJ24, MonthlyCashflow!AK$155:GS$155,  MonthlyCashflow!AK$203:GS$203)*$D$7</f>
        <v>0</v>
      </c>
      <c r="AK68" s="576">
        <f>_xlfn.XLOOKUP(AK24, MonthlyCashflow!AL$155:GT$155,  MonthlyCashflow!AL$203:GT$203)*$D$7</f>
        <v>0</v>
      </c>
      <c r="AL68" s="576">
        <f>_xlfn.XLOOKUP(AL24, MonthlyCashflow!AM$155:GU$155,  MonthlyCashflow!AM$203:GU$203)*$D$7</f>
        <v>0</v>
      </c>
      <c r="AM68" s="576">
        <f>_xlfn.XLOOKUP(AM24, MonthlyCashflow!AN$155:GV$155,  MonthlyCashflow!AN$203:GV$203)*$D$7</f>
        <v>0</v>
      </c>
      <c r="AN68" s="576">
        <f>_xlfn.XLOOKUP(AN24, MonthlyCashflow!AO$155:GW$155,  MonthlyCashflow!AO$203:GW$203)*$D$7</f>
        <v>0</v>
      </c>
      <c r="AO68" s="576">
        <f>_xlfn.XLOOKUP(AO24, MonthlyCashflow!AP$155:GX$155,  MonthlyCashflow!AP$203:GX$203)*$D$7</f>
        <v>0</v>
      </c>
      <c r="AP68" s="576">
        <f>_xlfn.XLOOKUP(AP24, MonthlyCashflow!AQ$155:GY$155,  MonthlyCashflow!AQ$203:GY$203)*$D$7</f>
        <v>0</v>
      </c>
      <c r="AQ68" s="576">
        <f>_xlfn.XLOOKUP(AQ24, MonthlyCashflow!AR$155:GZ$155,  MonthlyCashflow!AR$203:GZ$203)*$D$7</f>
        <v>0</v>
      </c>
      <c r="AR68" s="576">
        <f>_xlfn.XLOOKUP(AR24, MonthlyCashflow!AS$155:HA$155,  MonthlyCashflow!AS$203:HA$203)*$D$7</f>
        <v>0</v>
      </c>
      <c r="AS68" s="576">
        <f>_xlfn.XLOOKUP(AS24, MonthlyCashflow!AT$155:HB$155,  MonthlyCashflow!AT$203:HB$203)*$D$7</f>
        <v>0</v>
      </c>
      <c r="AT68" s="576">
        <f>_xlfn.XLOOKUP(AT24, MonthlyCashflow!AU$155:HC$155,  MonthlyCashflow!AU$203:HC$203)*$D$7</f>
        <v>0</v>
      </c>
      <c r="AU68" s="576">
        <f>_xlfn.XLOOKUP(AU24, MonthlyCashflow!AV$155:HD$155,  MonthlyCashflow!AV$203:HD$203)*$D$7</f>
        <v>0</v>
      </c>
      <c r="AV68" s="576">
        <f>_xlfn.XLOOKUP(AV24, MonthlyCashflow!AW$155:HE$155,  MonthlyCashflow!AW$203:HE$203)*$D$7</f>
        <v>0</v>
      </c>
      <c r="AW68" s="576">
        <f>_xlfn.XLOOKUP(AW24, MonthlyCashflow!AX$155:HF$155,  MonthlyCashflow!AX$203:HF$203)*$D$7</f>
        <v>0</v>
      </c>
      <c r="AX68" s="576">
        <f>_xlfn.XLOOKUP(AX24, MonthlyCashflow!AY$155:HG$155,  MonthlyCashflow!AY$203:HG$203)*$D$7</f>
        <v>0</v>
      </c>
      <c r="AY68" s="576">
        <f>_xlfn.XLOOKUP(AY24, MonthlyCashflow!AZ$155:HH$155,  MonthlyCashflow!AZ$203:HH$203)*$D$7</f>
        <v>0</v>
      </c>
      <c r="AZ68" s="576">
        <f>_xlfn.XLOOKUP(AZ24, MonthlyCashflow!BA$155:HI$155,  MonthlyCashflow!BA$203:HI$203)*$D$7</f>
        <v>0</v>
      </c>
      <c r="BA68" s="576">
        <f>_xlfn.XLOOKUP(BA24, MonthlyCashflow!BB$155:HJ$155,  MonthlyCashflow!BB$203:HJ$203)*$D$7</f>
        <v>0</v>
      </c>
      <c r="BB68" s="576">
        <f>_xlfn.XLOOKUP(BB24, MonthlyCashflow!BC$155:HK$155,  MonthlyCashflow!BC$203:HK$203)*$D$7</f>
        <v>0</v>
      </c>
      <c r="BC68" s="576">
        <f>_xlfn.XLOOKUP(BC24, MonthlyCashflow!BD$155:HL$155,  MonthlyCashflow!BD$203:HL$203)*$D$7</f>
        <v>0</v>
      </c>
      <c r="BD68" s="576">
        <f>_xlfn.XLOOKUP(BD24, MonthlyCashflow!BE$155:HM$155,  MonthlyCashflow!BE$203:HM$203)*$D$7</f>
        <v>0</v>
      </c>
      <c r="BE68" s="576">
        <f>_xlfn.XLOOKUP(BE24, MonthlyCashflow!BF$155:HN$155,  MonthlyCashflow!BF$203:HN$203)*$D$7</f>
        <v>0</v>
      </c>
      <c r="BF68" s="576">
        <f>_xlfn.XLOOKUP(BF24, MonthlyCashflow!BG$155:HO$155,  MonthlyCashflow!BG$203:HO$203)*$D$7</f>
        <v>0</v>
      </c>
      <c r="BG68" s="576">
        <f>_xlfn.XLOOKUP(BG24, MonthlyCashflow!BH$155:HP$155,  MonthlyCashflow!BH$203:HP$203)*$D$7</f>
        <v>0</v>
      </c>
      <c r="BH68" s="576">
        <f>_xlfn.XLOOKUP(BH24, MonthlyCashflow!BI$155:HQ$155,  MonthlyCashflow!BI$203:HQ$203)*$D$7</f>
        <v>0</v>
      </c>
      <c r="BI68" s="576">
        <f>_xlfn.XLOOKUP(BI24, MonthlyCashflow!BJ$155:HR$155,  MonthlyCashflow!BJ$203:HR$203)*$D$7</f>
        <v>0</v>
      </c>
      <c r="BJ68" s="576">
        <f>_xlfn.XLOOKUP(BJ24, MonthlyCashflow!BK$155:HS$155,  MonthlyCashflow!BK$203:HS$203)*$D$7</f>
        <v>0</v>
      </c>
      <c r="BK68" s="576">
        <f>_xlfn.XLOOKUP(BK24, MonthlyCashflow!BL$155:HT$155,  MonthlyCashflow!BL$203:HT$203)*$D$7</f>
        <v>0</v>
      </c>
      <c r="BL68" s="576">
        <f>_xlfn.XLOOKUP(BL24, MonthlyCashflow!BM$155:HU$155,  MonthlyCashflow!BM$203:HU$203)*$D$7</f>
        <v>0</v>
      </c>
      <c r="BM68" s="576">
        <f>_xlfn.XLOOKUP(BM24, MonthlyCashflow!BN$155:HV$155,  MonthlyCashflow!BN$203:HV$203)*$D$7</f>
        <v>0</v>
      </c>
      <c r="BN68" s="576">
        <f>_xlfn.XLOOKUP(BN24, MonthlyCashflow!BO$155:HW$155,  MonthlyCashflow!BO$203:HW$203)*$D$7</f>
        <v>0</v>
      </c>
      <c r="BO68" s="576">
        <f>_xlfn.XLOOKUP(BO24, MonthlyCashflow!BP$155:HX$155,  MonthlyCashflow!BP$203:HX$203)*$D$7</f>
        <v>0</v>
      </c>
      <c r="BP68" s="576">
        <f>_xlfn.XLOOKUP(BP24, MonthlyCashflow!BQ$155:HY$155,  MonthlyCashflow!BQ$203:HY$203)*$D$7</f>
        <v>0</v>
      </c>
      <c r="BQ68" s="576">
        <f>_xlfn.XLOOKUP(BQ24, MonthlyCashflow!BR$155:HZ$155,  MonthlyCashflow!BR$203:HZ$203)*$D$7</f>
        <v>0</v>
      </c>
      <c r="BR68" s="576">
        <f>_xlfn.XLOOKUP(BR24, MonthlyCashflow!BS$155:IA$155,  MonthlyCashflow!BS$203:IA$203)*$D$7</f>
        <v>0</v>
      </c>
      <c r="BS68" s="576">
        <f>_xlfn.XLOOKUP(BS24, MonthlyCashflow!BT$155:IB$155,  MonthlyCashflow!BT$203:IB$203)*$D$7</f>
        <v>0</v>
      </c>
      <c r="BT68" s="576">
        <f>_xlfn.XLOOKUP(BT24, MonthlyCashflow!BU$155:IC$155,  MonthlyCashflow!BU$203:IC$203)*$D$7</f>
        <v>0</v>
      </c>
      <c r="BU68" s="576">
        <f>_xlfn.XLOOKUP(BU24, MonthlyCashflow!BV$155:ID$155,  MonthlyCashflow!BV$203:ID$203)*$D$7</f>
        <v>0</v>
      </c>
      <c r="BV68" s="576">
        <f>_xlfn.XLOOKUP(BV24, MonthlyCashflow!BW$155:IE$155,  MonthlyCashflow!BW$203:IE$203)*$D$7</f>
        <v>0</v>
      </c>
      <c r="BW68" s="576">
        <f>_xlfn.XLOOKUP(BW24, MonthlyCashflow!BX$155:IF$155,  MonthlyCashflow!BX$203:IF$203)*$D$7</f>
        <v>0</v>
      </c>
      <c r="BX68" s="576">
        <f>_xlfn.XLOOKUP(BX24, MonthlyCashflow!BY$155:IG$155,  MonthlyCashflow!BY$203:IG$203)*$D$7</f>
        <v>0</v>
      </c>
      <c r="BY68" s="576">
        <f>_xlfn.XLOOKUP(BY24, MonthlyCashflow!BZ$155:IH$155,  MonthlyCashflow!BZ$203:IH$203)*$D$7</f>
        <v>0</v>
      </c>
      <c r="BZ68" s="576">
        <f>_xlfn.XLOOKUP(BZ24, MonthlyCashflow!CA$155:II$155,  MonthlyCashflow!CA$203:II$203)*$D$7</f>
        <v>0</v>
      </c>
      <c r="CA68" s="576">
        <f>_xlfn.XLOOKUP(CA24, MonthlyCashflow!CB$155:IJ$155,  MonthlyCashflow!CB$203:IJ$203)*$D$7</f>
        <v>0</v>
      </c>
      <c r="CB68" s="576">
        <f>_xlfn.XLOOKUP(CB24, MonthlyCashflow!CC$155:IK$155,  MonthlyCashflow!CC$203:IK$203)*$D$7</f>
        <v>0</v>
      </c>
      <c r="CC68" s="576">
        <f>_xlfn.XLOOKUP(CC24, MonthlyCashflow!CD$155:IL$155,  MonthlyCashflow!CD$203:IL$203)*$D$7</f>
        <v>0</v>
      </c>
      <c r="CD68" s="576">
        <f>_xlfn.XLOOKUP(CD24, MonthlyCashflow!CE$155:IM$155,  MonthlyCashflow!CE$203:IM$203)*$D$7</f>
        <v>0</v>
      </c>
      <c r="CE68" s="576">
        <f>_xlfn.XLOOKUP(CE24, MonthlyCashflow!CF$155:IN$155,  MonthlyCashflow!CF$203:IN$203)*$D$7</f>
        <v>0</v>
      </c>
      <c r="CF68" s="576">
        <f>_xlfn.XLOOKUP(CF24, MonthlyCashflow!CG$155:IO$155,  MonthlyCashflow!CG$203:IO$203)*$D$7</f>
        <v>0</v>
      </c>
      <c r="CG68" s="576">
        <f>_xlfn.XLOOKUP(CG24, MonthlyCashflow!CH$155:IP$155,  MonthlyCashflow!CH$203:IP$203)*$D$7</f>
        <v>0</v>
      </c>
      <c r="CH68" s="576">
        <f>_xlfn.XLOOKUP(CH24, MonthlyCashflow!CI$155:IQ$155,  MonthlyCashflow!CI$203:IQ$203)*$D$7</f>
        <v>0</v>
      </c>
      <c r="CI68" s="576">
        <f>_xlfn.XLOOKUP(CI24, MonthlyCashflow!CJ$155:IR$155,  MonthlyCashflow!CJ$203:IR$203)*$D$7</f>
        <v>0</v>
      </c>
      <c r="CJ68" s="576">
        <f>_xlfn.XLOOKUP(CJ24, MonthlyCashflow!CK$155:IS$155,  MonthlyCashflow!CK$203:IS$203)*$D$7</f>
        <v>0</v>
      </c>
      <c r="CK68" s="576">
        <f>_xlfn.XLOOKUP(CK24, MonthlyCashflow!CL$155:IT$155,  MonthlyCashflow!CL$203:IT$203)*$D$7</f>
        <v>0</v>
      </c>
      <c r="CL68" s="576">
        <f>_xlfn.XLOOKUP(CL24, MonthlyCashflow!CM$155:IU$155,  MonthlyCashflow!CM$203:IU$203)*$D$7</f>
        <v>0</v>
      </c>
      <c r="CM68" s="576">
        <f>_xlfn.XLOOKUP(CM24, MonthlyCashflow!CN$155:IV$155,  MonthlyCashflow!CN$203:IV$203)*$D$7</f>
        <v>0</v>
      </c>
      <c r="CN68" s="576">
        <f>_xlfn.XLOOKUP(CN24, MonthlyCashflow!CO$155:IW$155,  MonthlyCashflow!CO$203:IW$203)*$D$7</f>
        <v>0</v>
      </c>
      <c r="CO68" s="576">
        <f>_xlfn.XLOOKUP(CO24, MonthlyCashflow!CP$155:IX$155,  MonthlyCashflow!CP$203:IX$203)*$D$7</f>
        <v>0</v>
      </c>
      <c r="CP68" s="576">
        <f>_xlfn.XLOOKUP(CP24, MonthlyCashflow!CQ$155:IY$155,  MonthlyCashflow!CQ$203:IY$203)*$D$7</f>
        <v>0</v>
      </c>
      <c r="CQ68" s="576">
        <f>_xlfn.XLOOKUP(CQ24, MonthlyCashflow!CR$155:IZ$155,  MonthlyCashflow!CR$203:IZ$203)*$D$7</f>
        <v>0</v>
      </c>
      <c r="CR68" s="576">
        <f>_xlfn.XLOOKUP(CR24, MonthlyCashflow!CS$155:JA$155,  MonthlyCashflow!CS$203:JA$203)*$D$7</f>
        <v>0</v>
      </c>
      <c r="CS68" s="576">
        <f>_xlfn.XLOOKUP(CS24, MonthlyCashflow!CT$155:JB$155,  MonthlyCashflow!CT$203:JB$203)*$D$7</f>
        <v>0</v>
      </c>
      <c r="CT68" s="576">
        <f>_xlfn.XLOOKUP(CT24, MonthlyCashflow!CU$155:JC$155,  MonthlyCashflow!CU$203:JC$203)*$D$7</f>
        <v>0</v>
      </c>
      <c r="CU68" s="576">
        <f>_xlfn.XLOOKUP(CU24, MonthlyCashflow!CV$155:JD$155,  MonthlyCashflow!CV$203:JD$203)*$D$7</f>
        <v>0</v>
      </c>
      <c r="CV68" s="576">
        <f>_xlfn.XLOOKUP(CV24, MonthlyCashflow!CW$155:JE$155,  MonthlyCashflow!CW$203:JE$203)*$D$7</f>
        <v>0</v>
      </c>
      <c r="CW68" s="576">
        <f>_xlfn.XLOOKUP(CW24, MonthlyCashflow!CX$155:JF$155,  MonthlyCashflow!CX$203:JF$203)*$D$7</f>
        <v>0</v>
      </c>
      <c r="CX68" s="576">
        <f>_xlfn.XLOOKUP(CX24, MonthlyCashflow!CY$155:JG$155,  MonthlyCashflow!CY$203:JG$203)*$D$7</f>
        <v>0</v>
      </c>
      <c r="CY68" s="576">
        <f>_xlfn.XLOOKUP(CY24, MonthlyCashflow!CZ$155:JH$155,  MonthlyCashflow!CZ$203:JH$203)*$D$7</f>
        <v>0</v>
      </c>
      <c r="CZ68" s="576">
        <f>_xlfn.XLOOKUP(CZ24, MonthlyCashflow!DA$155:JI$155,  MonthlyCashflow!DA$203:JI$203)*$D$7</f>
        <v>0</v>
      </c>
    </row>
    <row r="69" spans="2:104" x14ac:dyDescent="0.3">
      <c r="B69" s="38"/>
      <c r="D69" s="50"/>
      <c r="F69" s="576"/>
      <c r="G69" s="576"/>
      <c r="H69" s="576"/>
      <c r="I69" s="576"/>
      <c r="J69" s="576"/>
      <c r="K69" s="576"/>
      <c r="L69" s="576"/>
      <c r="M69" s="576"/>
      <c r="N69" s="576"/>
      <c r="O69" s="576"/>
      <c r="P69" s="576"/>
      <c r="Q69" s="576"/>
      <c r="R69" s="576"/>
      <c r="S69" s="576"/>
      <c r="T69" s="576"/>
      <c r="U69" s="576"/>
      <c r="V69" s="576"/>
      <c r="W69" s="576"/>
      <c r="X69" s="576"/>
      <c r="Y69" s="576"/>
      <c r="Z69" s="576"/>
      <c r="AA69" s="576"/>
      <c r="AB69" s="576"/>
      <c r="AC69" s="576"/>
      <c r="AD69" s="576"/>
      <c r="AE69" s="576"/>
      <c r="AF69" s="576"/>
      <c r="AG69" s="576"/>
      <c r="AH69" s="576"/>
      <c r="AI69" s="576"/>
      <c r="AJ69" s="576"/>
      <c r="AK69" s="576"/>
      <c r="AL69" s="576"/>
      <c r="AM69" s="576"/>
      <c r="AN69" s="576"/>
      <c r="AO69" s="576"/>
      <c r="AP69" s="576"/>
      <c r="AQ69" s="576"/>
      <c r="AR69" s="576"/>
      <c r="AS69" s="576"/>
      <c r="AT69" s="576"/>
      <c r="AU69" s="576"/>
      <c r="AV69" s="576"/>
      <c r="AW69" s="576"/>
      <c r="AX69" s="576"/>
      <c r="AY69" s="576"/>
      <c r="AZ69" s="576"/>
      <c r="BA69" s="576"/>
      <c r="BB69" s="576"/>
      <c r="BC69" s="576"/>
      <c r="BD69" s="576"/>
      <c r="BE69" s="576"/>
      <c r="BF69" s="576"/>
      <c r="BG69" s="576"/>
      <c r="BH69" s="576"/>
      <c r="BI69" s="576"/>
      <c r="BJ69" s="576"/>
      <c r="BK69" s="576"/>
      <c r="BL69" s="576"/>
      <c r="BM69" s="576"/>
      <c r="BN69" s="576"/>
      <c r="BO69" s="576"/>
      <c r="BP69" s="576"/>
      <c r="BQ69" s="576"/>
      <c r="BR69" s="576"/>
      <c r="BS69" s="576"/>
      <c r="BT69" s="576"/>
      <c r="BU69" s="576"/>
      <c r="BV69" s="576"/>
      <c r="BW69" s="576"/>
      <c r="BX69" s="576"/>
      <c r="BY69" s="576"/>
      <c r="BZ69" s="576"/>
      <c r="CA69" s="576"/>
      <c r="CB69" s="576"/>
      <c r="CC69" s="576"/>
      <c r="CD69" s="576"/>
      <c r="CE69" s="576"/>
      <c r="CF69" s="576"/>
      <c r="CG69" s="576"/>
      <c r="CH69" s="576"/>
      <c r="CI69" s="576"/>
      <c r="CJ69" s="576"/>
      <c r="CK69" s="576"/>
      <c r="CL69" s="576"/>
      <c r="CM69" s="576"/>
      <c r="CN69" s="576"/>
      <c r="CO69" s="576"/>
      <c r="CP69" s="576"/>
      <c r="CQ69" s="576"/>
      <c r="CR69" s="576"/>
      <c r="CS69" s="576"/>
      <c r="CT69" s="576"/>
      <c r="CU69" s="576"/>
      <c r="CV69" s="576"/>
      <c r="CW69" s="576"/>
      <c r="CX69" s="576"/>
      <c r="CY69" s="576"/>
      <c r="CZ69" s="576"/>
    </row>
    <row r="70" spans="2:104" x14ac:dyDescent="0.3">
      <c r="B70" s="38" t="s">
        <v>292</v>
      </c>
      <c r="D70" s="50">
        <f t="shared" si="2"/>
        <v>0</v>
      </c>
      <c r="F70" s="576">
        <f>_xlfn.XLOOKUP(F24, MonthlyCashflow!G$155:FO$155,  MonthlyCashflow!G$226:FO$226)*$D$8</f>
        <v>0</v>
      </c>
      <c r="G70" s="576">
        <f>_xlfn.XLOOKUP(G24, MonthlyCashflow!H$155:FP$155,  MonthlyCashflow!H$226:FP$226)*$D$8</f>
        <v>0</v>
      </c>
      <c r="H70" s="576">
        <f>_xlfn.XLOOKUP(H24, MonthlyCashflow!I$155:FQ$155,  MonthlyCashflow!I$226:FQ$226)*$D$8</f>
        <v>0</v>
      </c>
      <c r="I70" s="576">
        <f>_xlfn.XLOOKUP(I24, MonthlyCashflow!J$155:FR$155,  MonthlyCashflow!J$226:FR$226)*$D$8</f>
        <v>0</v>
      </c>
      <c r="J70" s="576">
        <f>_xlfn.XLOOKUP(J24, MonthlyCashflow!K$155:FS$155,  MonthlyCashflow!K$226:FS$226)*$D$8</f>
        <v>0</v>
      </c>
      <c r="K70" s="576">
        <f>_xlfn.XLOOKUP(K24, MonthlyCashflow!L$155:FT$155,  MonthlyCashflow!L$226:FT$226)*$D$8</f>
        <v>0</v>
      </c>
      <c r="L70" s="576">
        <f>_xlfn.XLOOKUP(L24, MonthlyCashflow!M$155:FU$155,  MonthlyCashflow!M$226:FU$226)*$D$8</f>
        <v>0</v>
      </c>
      <c r="M70" s="576">
        <f>_xlfn.XLOOKUP(M24, MonthlyCashflow!N$155:FV$155,  MonthlyCashflow!N$226:FV$226)*$D$8</f>
        <v>0</v>
      </c>
      <c r="N70" s="576">
        <f>_xlfn.XLOOKUP(N24, MonthlyCashflow!O$155:FW$155,  MonthlyCashflow!O$226:FW$226)*$D$8</f>
        <v>0</v>
      </c>
      <c r="O70" s="576">
        <f>_xlfn.XLOOKUP(O24, MonthlyCashflow!P$155:FX$155,  MonthlyCashflow!P$226:FX$226)*$D$8</f>
        <v>0</v>
      </c>
      <c r="P70" s="576">
        <f>_xlfn.XLOOKUP(P24, MonthlyCashflow!Q$155:FY$155,  MonthlyCashflow!Q$226:FY$226)*$D$8</f>
        <v>0</v>
      </c>
      <c r="Q70" s="576">
        <f>_xlfn.XLOOKUP(Q24, MonthlyCashflow!R$155:FZ$155,  MonthlyCashflow!R$226:FZ$226)*$D$8</f>
        <v>0</v>
      </c>
      <c r="R70" s="576">
        <f>_xlfn.XLOOKUP(R24, MonthlyCashflow!S$155:GA$155,  MonthlyCashflow!S$226:GA$226)*$D$8</f>
        <v>0</v>
      </c>
      <c r="S70" s="576">
        <f>_xlfn.XLOOKUP(S24, MonthlyCashflow!T$155:GB$155,  MonthlyCashflow!T$226:GB$226)*$D$8</f>
        <v>0</v>
      </c>
      <c r="T70" s="576">
        <f>_xlfn.XLOOKUP(T24, MonthlyCashflow!U$155:GC$155,  MonthlyCashflow!U$226:GC$226)*$D$8</f>
        <v>0</v>
      </c>
      <c r="U70" s="576">
        <f>_xlfn.XLOOKUP(U24, MonthlyCashflow!V$155:GD$155,  MonthlyCashflow!V$226:GD$226)*$D$8</f>
        <v>0</v>
      </c>
      <c r="V70" s="576">
        <f>_xlfn.XLOOKUP(V24, MonthlyCashflow!W$155:GE$155,  MonthlyCashflow!W$226:GE$226)*$D$8</f>
        <v>0</v>
      </c>
      <c r="W70" s="576">
        <f>_xlfn.XLOOKUP(W24, MonthlyCashflow!X$155:GF$155,  MonthlyCashflow!X$226:GF$226)*$D$8</f>
        <v>0</v>
      </c>
      <c r="X70" s="576">
        <f>_xlfn.XLOOKUP(X24, MonthlyCashflow!Y$155:GG$155,  MonthlyCashflow!Y$226:GG$226)*$D$8</f>
        <v>0</v>
      </c>
      <c r="Y70" s="576">
        <f>_xlfn.XLOOKUP(Y24, MonthlyCashflow!Z$155:GH$155,  MonthlyCashflow!Z$226:GH$226)*$D$8</f>
        <v>0</v>
      </c>
      <c r="Z70" s="576">
        <f>_xlfn.XLOOKUP(Z24, MonthlyCashflow!AA$155:GI$155,  MonthlyCashflow!AA$226:GI$226)*$D$8</f>
        <v>0</v>
      </c>
      <c r="AA70" s="576">
        <f>_xlfn.XLOOKUP(AA24, MonthlyCashflow!AB$155:GJ$155,  MonthlyCashflow!AB$226:GJ$226)*$D$8</f>
        <v>0</v>
      </c>
      <c r="AB70" s="576">
        <f>_xlfn.XLOOKUP(AB24, MonthlyCashflow!AC$155:GK$155,  MonthlyCashflow!AC$226:GK$226)*$D$8</f>
        <v>0</v>
      </c>
      <c r="AC70" s="576">
        <f>_xlfn.XLOOKUP(AC24, MonthlyCashflow!AD$155:GL$155,  MonthlyCashflow!AD$226:GL$226)*$D$8</f>
        <v>0</v>
      </c>
      <c r="AD70" s="576">
        <f>_xlfn.XLOOKUP(AD24, MonthlyCashflow!AE$155:GM$155,  MonthlyCashflow!AE$226:GM$226)*$D$8</f>
        <v>0</v>
      </c>
      <c r="AE70" s="576">
        <f>_xlfn.XLOOKUP(AE24, MonthlyCashflow!AF$155:GN$155,  MonthlyCashflow!AF$226:GN$226)*$D$8</f>
        <v>0</v>
      </c>
      <c r="AF70" s="576">
        <f>_xlfn.XLOOKUP(AF24, MonthlyCashflow!AG$155:GO$155,  MonthlyCashflow!AG$226:GO$226)*$D$8</f>
        <v>0</v>
      </c>
      <c r="AG70" s="576">
        <f>_xlfn.XLOOKUP(AG24, MonthlyCashflow!AH$155:GP$155,  MonthlyCashflow!AH$226:GP$226)*$D$8</f>
        <v>0</v>
      </c>
      <c r="AH70" s="576">
        <f>_xlfn.XLOOKUP(AH24, MonthlyCashflow!AI$155:GQ$155,  MonthlyCashflow!AI$226:GQ$226)*$D$8</f>
        <v>0</v>
      </c>
      <c r="AI70" s="576">
        <f>_xlfn.XLOOKUP(AI24, MonthlyCashflow!AJ$155:GR$155,  MonthlyCashflow!AJ$226:GR$226)*$D$8</f>
        <v>0</v>
      </c>
      <c r="AJ70" s="576">
        <f>_xlfn.XLOOKUP(AJ24, MonthlyCashflow!AK$155:GS$155,  MonthlyCashflow!AK$226:GS$226)*$D$8</f>
        <v>0</v>
      </c>
      <c r="AK70" s="576">
        <f>_xlfn.XLOOKUP(AK24, MonthlyCashflow!AL$155:GT$155,  MonthlyCashflow!AL$226:GT$226)*$D$8</f>
        <v>0</v>
      </c>
      <c r="AL70" s="576">
        <f>_xlfn.XLOOKUP(AL24, MonthlyCashflow!AM$155:GU$155,  MonthlyCashflow!AM$226:GU$226)*$D$8</f>
        <v>0</v>
      </c>
      <c r="AM70" s="576">
        <f>_xlfn.XLOOKUP(AM24, MonthlyCashflow!AN$155:GV$155,  MonthlyCashflow!AN$226:GV$226)*$D$8</f>
        <v>0</v>
      </c>
      <c r="AN70" s="576">
        <f>_xlfn.XLOOKUP(AN24, MonthlyCashflow!AO$155:GW$155,  MonthlyCashflow!AO$226:GW$226)*$D$8</f>
        <v>0</v>
      </c>
      <c r="AO70" s="576">
        <f>_xlfn.XLOOKUP(AO24, MonthlyCashflow!AP$155:GX$155,  MonthlyCashflow!AP$226:GX$226)*$D$8</f>
        <v>0</v>
      </c>
      <c r="AP70" s="576">
        <f>_xlfn.XLOOKUP(AP24, MonthlyCashflow!AQ$155:GY$155,  MonthlyCashflow!AQ$226:GY$226)*$D$8</f>
        <v>0</v>
      </c>
      <c r="AQ70" s="576">
        <f>_xlfn.XLOOKUP(AQ24, MonthlyCashflow!AR$155:GZ$155,  MonthlyCashflow!AR$226:GZ$226)*$D$8</f>
        <v>0</v>
      </c>
      <c r="AR70" s="576">
        <f>_xlfn.XLOOKUP(AR24, MonthlyCashflow!AS$155:HA$155,  MonthlyCashflow!AS$226:HA$226)*$D$8</f>
        <v>0</v>
      </c>
      <c r="AS70" s="576">
        <f>_xlfn.XLOOKUP(AS24, MonthlyCashflow!AT$155:HB$155,  MonthlyCashflow!AT$226:HB$226)*$D$8</f>
        <v>0</v>
      </c>
      <c r="AT70" s="576">
        <f>_xlfn.XLOOKUP(AT24, MonthlyCashflow!AU$155:HC$155,  MonthlyCashflow!AU$226:HC$226)*$D$8</f>
        <v>0</v>
      </c>
      <c r="AU70" s="576">
        <f>_xlfn.XLOOKUP(AU24, MonthlyCashflow!AV$155:HD$155,  MonthlyCashflow!AV$226:HD$226)*$D$8</f>
        <v>0</v>
      </c>
      <c r="AV70" s="576">
        <f>_xlfn.XLOOKUP(AV24, MonthlyCashflow!AW$155:HE$155,  MonthlyCashflow!AW$226:HE$226)*$D$8</f>
        <v>0</v>
      </c>
      <c r="AW70" s="576">
        <f>_xlfn.XLOOKUP(AW24, MonthlyCashflow!AX$155:HF$155,  MonthlyCashflow!AX$226:HF$226)*$D$8</f>
        <v>0</v>
      </c>
      <c r="AX70" s="576">
        <f>_xlfn.XLOOKUP(AX24, MonthlyCashflow!AY$155:HG$155,  MonthlyCashflow!AY$226:HG$226)*$D$8</f>
        <v>0</v>
      </c>
      <c r="AY70" s="576">
        <f>_xlfn.XLOOKUP(AY24, MonthlyCashflow!AZ$155:HH$155,  MonthlyCashflow!AZ$226:HH$226)*$D$8</f>
        <v>0</v>
      </c>
      <c r="AZ70" s="576">
        <f>_xlfn.XLOOKUP(AZ24, MonthlyCashflow!BA$155:HI$155,  MonthlyCashflow!BA$226:HI$226)*$D$8</f>
        <v>0</v>
      </c>
      <c r="BA70" s="576">
        <f>_xlfn.XLOOKUP(BA24, MonthlyCashflow!BB$155:HJ$155,  MonthlyCashflow!BB$226:HJ$226)*$D$8</f>
        <v>0</v>
      </c>
      <c r="BB70" s="576">
        <f>_xlfn.XLOOKUP(BB24, MonthlyCashflow!BC$155:HK$155,  MonthlyCashflow!BC$226:HK$226)*$D$8</f>
        <v>0</v>
      </c>
      <c r="BC70" s="576">
        <f>_xlfn.XLOOKUP(BC24, MonthlyCashflow!BD$155:HL$155,  MonthlyCashflow!BD$226:HL$226)*$D$8</f>
        <v>0</v>
      </c>
      <c r="BD70" s="576">
        <f>_xlfn.XLOOKUP(BD24, MonthlyCashflow!BE$155:HM$155,  MonthlyCashflow!BE$226:HM$226)*$D$8</f>
        <v>0</v>
      </c>
      <c r="BE70" s="576">
        <f>_xlfn.XLOOKUP(BE24, MonthlyCashflow!BF$155:HN$155,  MonthlyCashflow!BF$226:HN$226)*$D$8</f>
        <v>0</v>
      </c>
      <c r="BF70" s="576">
        <f>_xlfn.XLOOKUP(BF24, MonthlyCashflow!BG$155:HO$155,  MonthlyCashflow!BG$226:HO$226)*$D$8</f>
        <v>0</v>
      </c>
      <c r="BG70" s="576">
        <f>_xlfn.XLOOKUP(BG24, MonthlyCashflow!BH$155:HP$155,  MonthlyCashflow!BH$226:HP$226)*$D$8</f>
        <v>0</v>
      </c>
      <c r="BH70" s="576">
        <f>_xlfn.XLOOKUP(BH24, MonthlyCashflow!BI$155:HQ$155,  MonthlyCashflow!BI$226:HQ$226)*$D$8</f>
        <v>0</v>
      </c>
      <c r="BI70" s="576">
        <f>_xlfn.XLOOKUP(BI24, MonthlyCashflow!BJ$155:HR$155,  MonthlyCashflow!BJ$226:HR$226)*$D$8</f>
        <v>0</v>
      </c>
      <c r="BJ70" s="576">
        <f>_xlfn.XLOOKUP(BJ24, MonthlyCashflow!BK$155:HS$155,  MonthlyCashflow!BK$226:HS$226)*$D$8</f>
        <v>0</v>
      </c>
      <c r="BK70" s="576">
        <f>_xlfn.XLOOKUP(BK24, MonthlyCashflow!BL$155:HT$155,  MonthlyCashflow!BL$226:HT$226)*$D$8</f>
        <v>0</v>
      </c>
      <c r="BL70" s="576">
        <f>_xlfn.XLOOKUP(BL24, MonthlyCashflow!BM$155:HU$155,  MonthlyCashflow!BM$226:HU$226)*$D$8</f>
        <v>0</v>
      </c>
      <c r="BM70" s="576">
        <f>_xlfn.XLOOKUP(BM24, MonthlyCashflow!BN$155:HV$155,  MonthlyCashflow!BN$226:HV$226)*$D$8</f>
        <v>0</v>
      </c>
      <c r="BN70" s="576">
        <f>_xlfn.XLOOKUP(BN24, MonthlyCashflow!BO$155:HW$155,  MonthlyCashflow!BO$226:HW$226)*$D$8</f>
        <v>0</v>
      </c>
      <c r="BO70" s="576">
        <f>_xlfn.XLOOKUP(BO24, MonthlyCashflow!BP$155:HX$155,  MonthlyCashflow!BP$226:HX$226)*$D$8</f>
        <v>0</v>
      </c>
      <c r="BP70" s="576">
        <f>_xlfn.XLOOKUP(BP24, MonthlyCashflow!BQ$155:HY$155,  MonthlyCashflow!BQ$226:HY$226)*$D$8</f>
        <v>0</v>
      </c>
      <c r="BQ70" s="576">
        <f>_xlfn.XLOOKUP(BQ24, MonthlyCashflow!BR$155:HZ$155,  MonthlyCashflow!BR$226:HZ$226)*$D$8</f>
        <v>0</v>
      </c>
      <c r="BR70" s="576">
        <f>_xlfn.XLOOKUP(BR24, MonthlyCashflow!BS$155:IA$155,  MonthlyCashflow!BS$226:IA$226)*$D$8</f>
        <v>0</v>
      </c>
      <c r="BS70" s="576">
        <f>_xlfn.XLOOKUP(BS24, MonthlyCashflow!BT$155:IB$155,  MonthlyCashflow!BT$226:IB$226)*$D$8</f>
        <v>0</v>
      </c>
      <c r="BT70" s="576">
        <f>_xlfn.XLOOKUP(BT24, MonthlyCashflow!BU$155:IC$155,  MonthlyCashflow!BU$226:IC$226)*$D$8</f>
        <v>0</v>
      </c>
      <c r="BU70" s="576">
        <f>_xlfn.XLOOKUP(BU24, MonthlyCashflow!BV$155:ID$155,  MonthlyCashflow!BV$226:ID$226)*$D$8</f>
        <v>0</v>
      </c>
      <c r="BV70" s="576">
        <f>_xlfn.XLOOKUP(BV24, MonthlyCashflow!BW$155:IE$155,  MonthlyCashflow!BW$226:IE$226)*$D$8</f>
        <v>0</v>
      </c>
      <c r="BW70" s="576">
        <f>_xlfn.XLOOKUP(BW24, MonthlyCashflow!BX$155:IF$155,  MonthlyCashflow!BX$226:IF$226)*$D$8</f>
        <v>0</v>
      </c>
      <c r="BX70" s="576">
        <f>_xlfn.XLOOKUP(BX24, MonthlyCashflow!BY$155:IG$155,  MonthlyCashflow!BY$226:IG$226)*$D$8</f>
        <v>0</v>
      </c>
      <c r="BY70" s="576">
        <f>_xlfn.XLOOKUP(BY24, MonthlyCashflow!BZ$155:IH$155,  MonthlyCashflow!BZ$226:IH$226)*$D$8</f>
        <v>0</v>
      </c>
      <c r="BZ70" s="576">
        <f>_xlfn.XLOOKUP(BZ24, MonthlyCashflow!CA$155:II$155,  MonthlyCashflow!CA$226:II$226)*$D$8</f>
        <v>0</v>
      </c>
      <c r="CA70" s="576">
        <f>_xlfn.XLOOKUP(CA24, MonthlyCashflow!CB$155:IJ$155,  MonthlyCashflow!CB$226:IJ$226)*$D$8</f>
        <v>0</v>
      </c>
      <c r="CB70" s="576">
        <f>_xlfn.XLOOKUP(CB24, MonthlyCashflow!CC$155:IK$155,  MonthlyCashflow!CC$226:IK$226)*$D$8</f>
        <v>0</v>
      </c>
      <c r="CC70" s="576">
        <f>_xlfn.XLOOKUP(CC24, MonthlyCashflow!CD$155:IL$155,  MonthlyCashflow!CD$226:IL$226)*$D$8</f>
        <v>0</v>
      </c>
      <c r="CD70" s="576">
        <f>_xlfn.XLOOKUP(CD24, MonthlyCashflow!CE$155:IM$155,  MonthlyCashflow!CE$226:IM$226)*$D$8</f>
        <v>0</v>
      </c>
      <c r="CE70" s="576">
        <f>_xlfn.XLOOKUP(CE24, MonthlyCashflow!CF$155:IN$155,  MonthlyCashflow!CF$226:IN$226)*$D$8</f>
        <v>0</v>
      </c>
      <c r="CF70" s="576">
        <f>_xlfn.XLOOKUP(CF24, MonthlyCashflow!CG$155:IO$155,  MonthlyCashflow!CG$226:IO$226)*$D$8</f>
        <v>0</v>
      </c>
      <c r="CG70" s="576">
        <f>_xlfn.XLOOKUP(CG24, MonthlyCashflow!CH$155:IP$155,  MonthlyCashflow!CH$226:IP$226)*$D$8</f>
        <v>0</v>
      </c>
      <c r="CH70" s="576">
        <f>_xlfn.XLOOKUP(CH24, MonthlyCashflow!CI$155:IQ$155,  MonthlyCashflow!CI$226:IQ$226)*$D$8</f>
        <v>0</v>
      </c>
      <c r="CI70" s="576">
        <f>_xlfn.XLOOKUP(CI24, MonthlyCashflow!CJ$155:IR$155,  MonthlyCashflow!CJ$226:IR$226)*$D$8</f>
        <v>0</v>
      </c>
      <c r="CJ70" s="576">
        <f>_xlfn.XLOOKUP(CJ24, MonthlyCashflow!CK$155:IS$155,  MonthlyCashflow!CK$226:IS$226)*$D$8</f>
        <v>0</v>
      </c>
      <c r="CK70" s="576">
        <f>_xlfn.XLOOKUP(CK24, MonthlyCashflow!CL$155:IT$155,  MonthlyCashflow!CL$226:IT$226)*$D$8</f>
        <v>0</v>
      </c>
      <c r="CL70" s="576">
        <f>_xlfn.XLOOKUP(CL24, MonthlyCashflow!CM$155:IU$155,  MonthlyCashflow!CM$226:IU$226)*$D$8</f>
        <v>0</v>
      </c>
      <c r="CM70" s="576">
        <f>_xlfn.XLOOKUP(CM24, MonthlyCashflow!CN$155:IV$155,  MonthlyCashflow!CN$226:IV$226)*$D$8</f>
        <v>0</v>
      </c>
      <c r="CN70" s="576">
        <f>_xlfn.XLOOKUP(CN24, MonthlyCashflow!CO$155:IW$155,  MonthlyCashflow!CO$226:IW$226)*$D$8</f>
        <v>0</v>
      </c>
      <c r="CO70" s="576">
        <f>_xlfn.XLOOKUP(CO24, MonthlyCashflow!CP$155:IX$155,  MonthlyCashflow!CP$226:IX$226)*$D$8</f>
        <v>0</v>
      </c>
      <c r="CP70" s="576">
        <f>_xlfn.XLOOKUP(CP24, MonthlyCashflow!CQ$155:IY$155,  MonthlyCashflow!CQ$226:IY$226)*$D$8</f>
        <v>0</v>
      </c>
      <c r="CQ70" s="576">
        <f>_xlfn.XLOOKUP(CQ24, MonthlyCashflow!CR$155:IZ$155,  MonthlyCashflow!CR$226:IZ$226)*$D$8</f>
        <v>0</v>
      </c>
      <c r="CR70" s="576">
        <f>_xlfn.XLOOKUP(CR24, MonthlyCashflow!CS$155:JA$155,  MonthlyCashflow!CS$226:JA$226)*$D$8</f>
        <v>0</v>
      </c>
      <c r="CS70" s="576">
        <f>_xlfn.XLOOKUP(CS24, MonthlyCashflow!CT$155:JB$155,  MonthlyCashflow!CT$226:JB$226)*$D$8</f>
        <v>0</v>
      </c>
      <c r="CT70" s="576">
        <f>_xlfn.XLOOKUP(CT24, MonthlyCashflow!CU$155:JC$155,  MonthlyCashflow!CU$226:JC$226)*$D$8</f>
        <v>0</v>
      </c>
      <c r="CU70" s="576">
        <f>_xlfn.XLOOKUP(CU24, MonthlyCashflow!CV$155:JD$155,  MonthlyCashflow!CV$226:JD$226)*$D$8</f>
        <v>0</v>
      </c>
      <c r="CV70" s="576">
        <f>_xlfn.XLOOKUP(CV24, MonthlyCashflow!CW$155:JE$155,  MonthlyCashflow!CW$226:JE$226)*$D$8</f>
        <v>0</v>
      </c>
      <c r="CW70" s="576">
        <f>_xlfn.XLOOKUP(CW24, MonthlyCashflow!CX$155:JF$155,  MonthlyCashflow!CX$226:JF$226)*$D$8</f>
        <v>0</v>
      </c>
      <c r="CX70" s="576">
        <f>_xlfn.XLOOKUP(CX24, MonthlyCashflow!CY$155:JG$155,  MonthlyCashflow!CY$226:JG$226)*$D$8</f>
        <v>0</v>
      </c>
      <c r="CY70" s="576">
        <f>_xlfn.XLOOKUP(CY24, MonthlyCashflow!CZ$155:JH$155,  MonthlyCashflow!CZ$226:JH$226)*$D$8</f>
        <v>0</v>
      </c>
      <c r="CZ70" s="576">
        <f>_xlfn.XLOOKUP(CZ24, MonthlyCashflow!DA$155:JI$155,  MonthlyCashflow!DA$226:JI$226)*$D$8</f>
        <v>0</v>
      </c>
    </row>
    <row r="71" spans="2:104" x14ac:dyDescent="0.3">
      <c r="B71" s="38"/>
      <c r="D71" s="50"/>
      <c r="F71" s="576"/>
      <c r="G71" s="576"/>
      <c r="H71" s="576"/>
      <c r="I71" s="576"/>
      <c r="J71" s="576"/>
      <c r="K71" s="576"/>
      <c r="L71" s="576"/>
      <c r="M71" s="576"/>
      <c r="N71" s="576"/>
      <c r="O71" s="576"/>
      <c r="P71" s="576"/>
      <c r="Q71" s="576"/>
      <c r="R71" s="576"/>
      <c r="S71" s="576"/>
      <c r="T71" s="576"/>
      <c r="U71" s="576"/>
      <c r="V71" s="576"/>
      <c r="W71" s="576"/>
      <c r="X71" s="576"/>
      <c r="Y71" s="576"/>
      <c r="Z71" s="576"/>
      <c r="AA71" s="576"/>
      <c r="AB71" s="576"/>
      <c r="AC71" s="576"/>
      <c r="AD71" s="576"/>
      <c r="AE71" s="576"/>
      <c r="AF71" s="576"/>
      <c r="AG71" s="576"/>
      <c r="AH71" s="576"/>
      <c r="AI71" s="576"/>
      <c r="AJ71" s="576"/>
      <c r="AK71" s="576"/>
      <c r="AL71" s="576"/>
      <c r="AM71" s="576"/>
      <c r="AN71" s="576"/>
      <c r="AO71" s="576"/>
      <c r="AP71" s="576"/>
      <c r="AQ71" s="576"/>
      <c r="AR71" s="576"/>
      <c r="AS71" s="576"/>
      <c r="AT71" s="576"/>
      <c r="AU71" s="576"/>
      <c r="AV71" s="576"/>
      <c r="AW71" s="576"/>
      <c r="AX71" s="576"/>
      <c r="AY71" s="576"/>
      <c r="AZ71" s="576"/>
      <c r="BA71" s="576"/>
      <c r="BB71" s="576"/>
      <c r="BC71" s="576"/>
      <c r="BD71" s="576"/>
      <c r="BE71" s="576"/>
      <c r="BF71" s="576"/>
      <c r="BG71" s="576"/>
      <c r="BH71" s="576"/>
      <c r="BI71" s="576"/>
      <c r="BJ71" s="576"/>
      <c r="BK71" s="576"/>
      <c r="BL71" s="576"/>
      <c r="BM71" s="576"/>
      <c r="BN71" s="576"/>
      <c r="BO71" s="576"/>
      <c r="BP71" s="576"/>
      <c r="BQ71" s="576"/>
      <c r="BR71" s="576"/>
      <c r="BS71" s="576"/>
      <c r="BT71" s="576"/>
      <c r="BU71" s="576"/>
      <c r="BV71" s="576"/>
      <c r="BW71" s="576"/>
      <c r="BX71" s="576"/>
      <c r="BY71" s="576"/>
      <c r="BZ71" s="576"/>
      <c r="CA71" s="576"/>
      <c r="CB71" s="576"/>
      <c r="CC71" s="576"/>
      <c r="CD71" s="576"/>
      <c r="CE71" s="576"/>
      <c r="CF71" s="576"/>
      <c r="CG71" s="576"/>
      <c r="CH71" s="576"/>
      <c r="CI71" s="576"/>
      <c r="CJ71" s="576"/>
      <c r="CK71" s="576"/>
      <c r="CL71" s="576"/>
      <c r="CM71" s="576"/>
      <c r="CN71" s="576"/>
      <c r="CO71" s="576"/>
      <c r="CP71" s="576"/>
      <c r="CQ71" s="576"/>
      <c r="CR71" s="576"/>
      <c r="CS71" s="576"/>
      <c r="CT71" s="576"/>
      <c r="CU71" s="576"/>
      <c r="CV71" s="576"/>
      <c r="CW71" s="576"/>
      <c r="CX71" s="576"/>
      <c r="CY71" s="576"/>
      <c r="CZ71" s="576"/>
    </row>
    <row r="72" spans="2:104" x14ac:dyDescent="0.3">
      <c r="B72" s="38" t="s">
        <v>736</v>
      </c>
      <c r="D72" s="50">
        <f t="shared" si="2"/>
        <v>0</v>
      </c>
      <c r="F72" s="576">
        <f>_xlfn.XLOOKUP(F24, MonthlyCashflow!G$155:FO$155,  MonthlyCashflow!G$268:FO$268)*$D$8</f>
        <v>0</v>
      </c>
      <c r="G72" s="576">
        <f>_xlfn.XLOOKUP(G24, MonthlyCashflow!H$155:FP$155,  MonthlyCashflow!H$268:FP$268)*$D$8</f>
        <v>0</v>
      </c>
      <c r="H72" s="576">
        <f>_xlfn.XLOOKUP(H24, MonthlyCashflow!I$155:FQ$155,  MonthlyCashflow!I$268:FQ$268)*$D$8</f>
        <v>0</v>
      </c>
      <c r="I72" s="576">
        <f>_xlfn.XLOOKUP(I24, MonthlyCashflow!J$155:FR$155,  MonthlyCashflow!J$268:FR$268)*$D$8</f>
        <v>0</v>
      </c>
      <c r="J72" s="576">
        <f>_xlfn.XLOOKUP(J24, MonthlyCashflow!K$155:FS$155,  MonthlyCashflow!K$268:FS$268)*$D$8</f>
        <v>0</v>
      </c>
      <c r="K72" s="576">
        <f>_xlfn.XLOOKUP(K24, MonthlyCashflow!L$155:FT$155,  MonthlyCashflow!L$268:FT$268)*$D$8</f>
        <v>0</v>
      </c>
      <c r="L72" s="576">
        <f>_xlfn.XLOOKUP(L24, MonthlyCashflow!M$155:FU$155,  MonthlyCashflow!M$268:FU$268)*$D$8</f>
        <v>0</v>
      </c>
      <c r="M72" s="576">
        <f>_xlfn.XLOOKUP(M24, MonthlyCashflow!N$155:FV$155,  MonthlyCashflow!N$268:FV$268)*$D$8</f>
        <v>0</v>
      </c>
      <c r="N72" s="576">
        <f>_xlfn.XLOOKUP(N24, MonthlyCashflow!O$155:FW$155,  MonthlyCashflow!O$268:FW$268)*$D$8</f>
        <v>0</v>
      </c>
      <c r="O72" s="576">
        <f>_xlfn.XLOOKUP(O24, MonthlyCashflow!P$155:FX$155,  MonthlyCashflow!P$268:FX$268)*$D$8</f>
        <v>0</v>
      </c>
      <c r="P72" s="576">
        <f>_xlfn.XLOOKUP(P24, MonthlyCashflow!Q$155:FY$155,  MonthlyCashflow!Q$268:FY$268)*$D$8</f>
        <v>0</v>
      </c>
      <c r="Q72" s="576">
        <f>_xlfn.XLOOKUP(Q24, MonthlyCashflow!R$155:FZ$155,  MonthlyCashflow!R$268:FZ$268)*$D$8</f>
        <v>0</v>
      </c>
      <c r="R72" s="576">
        <f>_xlfn.XLOOKUP(R24, MonthlyCashflow!S$155:GA$155,  MonthlyCashflow!S$268:GA$268)*$D$8</f>
        <v>0</v>
      </c>
      <c r="S72" s="576">
        <f>_xlfn.XLOOKUP(S24, MonthlyCashflow!T$155:GB$155,  MonthlyCashflow!T$268:GB$268)*$D$8</f>
        <v>0</v>
      </c>
      <c r="T72" s="576">
        <f>_xlfn.XLOOKUP(T24, MonthlyCashflow!U$155:GC$155,  MonthlyCashflow!U$268:GC$268)*$D$8</f>
        <v>0</v>
      </c>
      <c r="U72" s="576">
        <f>_xlfn.XLOOKUP(U24, MonthlyCashflow!V$155:GD$155,  MonthlyCashflow!V$268:GD$268)*$D$8</f>
        <v>0</v>
      </c>
      <c r="V72" s="576">
        <f>_xlfn.XLOOKUP(V24, MonthlyCashflow!W$155:GE$155,  MonthlyCashflow!W$268:GE$268)*$D$8</f>
        <v>0</v>
      </c>
      <c r="W72" s="576">
        <f>_xlfn.XLOOKUP(W24, MonthlyCashflow!X$155:GF$155,  MonthlyCashflow!X$268:GF$268)*$D$8</f>
        <v>0</v>
      </c>
      <c r="X72" s="576">
        <f>_xlfn.XLOOKUP(X24, MonthlyCashflow!Y$155:GG$155,  MonthlyCashflow!Y$268:GG$268)*$D$8</f>
        <v>0</v>
      </c>
      <c r="Y72" s="576">
        <f>_xlfn.XLOOKUP(Y24, MonthlyCashflow!Z$155:GH$155,  MonthlyCashflow!Z$268:GH$268)*$D$8</f>
        <v>0</v>
      </c>
      <c r="Z72" s="576">
        <f>_xlfn.XLOOKUP(Z24, MonthlyCashflow!AA$155:GI$155,  MonthlyCashflow!AA$268:GI$268)*$D$8</f>
        <v>0</v>
      </c>
      <c r="AA72" s="576">
        <f>_xlfn.XLOOKUP(AA24, MonthlyCashflow!AB$155:GJ$155,  MonthlyCashflow!AB$268:GJ$268)*$D$8</f>
        <v>0</v>
      </c>
      <c r="AB72" s="576">
        <f>_xlfn.XLOOKUP(AB24, MonthlyCashflow!AC$155:GK$155,  MonthlyCashflow!AC$268:GK$268)*$D$8</f>
        <v>0</v>
      </c>
      <c r="AC72" s="576">
        <f>_xlfn.XLOOKUP(AC24, MonthlyCashflow!AD$155:GL$155,  MonthlyCashflow!AD$268:GL$268)*$D$8</f>
        <v>0</v>
      </c>
      <c r="AD72" s="576">
        <f>_xlfn.XLOOKUP(AD24, MonthlyCashflow!AE$155:GM$155,  MonthlyCashflow!AE$268:GM$268)*$D$8</f>
        <v>0</v>
      </c>
      <c r="AE72" s="576">
        <f>_xlfn.XLOOKUP(AE24, MonthlyCashflow!AF$155:GN$155,  MonthlyCashflow!AF$268:GN$268)*$D$8</f>
        <v>0</v>
      </c>
      <c r="AF72" s="576">
        <f>_xlfn.XLOOKUP(AF24, MonthlyCashflow!AG$155:GO$155,  MonthlyCashflow!AG$268:GO$268)*$D$8</f>
        <v>0</v>
      </c>
      <c r="AG72" s="576">
        <f>_xlfn.XLOOKUP(AG24, MonthlyCashflow!AH$155:GP$155,  MonthlyCashflow!AH$268:GP$268)*$D$8</f>
        <v>0</v>
      </c>
      <c r="AH72" s="576">
        <f>_xlfn.XLOOKUP(AH24, MonthlyCashflow!AI$155:GQ$155,  MonthlyCashflow!AI$268:GQ$268)*$D$8</f>
        <v>0</v>
      </c>
      <c r="AI72" s="576">
        <f>_xlfn.XLOOKUP(AI24, MonthlyCashflow!AJ$155:GR$155,  MonthlyCashflow!AJ$268:GR$268)*$D$8</f>
        <v>0</v>
      </c>
      <c r="AJ72" s="576">
        <f>_xlfn.XLOOKUP(AJ24, MonthlyCashflow!AK$155:GS$155,  MonthlyCashflow!AK$268:GS$268)*$D$8</f>
        <v>0</v>
      </c>
      <c r="AK72" s="576">
        <f>_xlfn.XLOOKUP(AK24, MonthlyCashflow!AL$155:GT$155,  MonthlyCashflow!AL$268:GT$268)*$D$8</f>
        <v>0</v>
      </c>
      <c r="AL72" s="576">
        <f>_xlfn.XLOOKUP(AL24, MonthlyCashflow!AM$155:GU$155,  MonthlyCashflow!AM$268:GU$268)*$D$8</f>
        <v>0</v>
      </c>
      <c r="AM72" s="576">
        <f>_xlfn.XLOOKUP(AM24, MonthlyCashflow!AN$155:GV$155,  MonthlyCashflow!AN$268:GV$268)*$D$8</f>
        <v>0</v>
      </c>
      <c r="AN72" s="576">
        <f>_xlfn.XLOOKUP(AN24, MonthlyCashflow!AO$155:GW$155,  MonthlyCashflow!AO$268:GW$268)*$D$8</f>
        <v>0</v>
      </c>
      <c r="AO72" s="576">
        <f>_xlfn.XLOOKUP(AO24, MonthlyCashflow!AP$155:GX$155,  MonthlyCashflow!AP$268:GX$268)*$D$8</f>
        <v>0</v>
      </c>
      <c r="AP72" s="576">
        <f>_xlfn.XLOOKUP(AP24, MonthlyCashflow!AQ$155:GY$155,  MonthlyCashflow!AQ$268:GY$268)*$D$8</f>
        <v>0</v>
      </c>
      <c r="AQ72" s="576">
        <f>_xlfn.XLOOKUP(AQ24, MonthlyCashflow!AR$155:GZ$155,  MonthlyCashflow!AR$268:GZ$268)*$D$8</f>
        <v>0</v>
      </c>
      <c r="AR72" s="576">
        <f>_xlfn.XLOOKUP(AR24, MonthlyCashflow!AS$155:HA$155,  MonthlyCashflow!AS$268:HA$268)*$D$8</f>
        <v>0</v>
      </c>
      <c r="AS72" s="576">
        <f>_xlfn.XLOOKUP(AS24, MonthlyCashflow!AT$155:HB$155,  MonthlyCashflow!AT$268:HB$268)*$D$8</f>
        <v>0</v>
      </c>
      <c r="AT72" s="576">
        <f>_xlfn.XLOOKUP(AT24, MonthlyCashflow!AU$155:HC$155,  MonthlyCashflow!AU$268:HC$268)*$D$8</f>
        <v>0</v>
      </c>
      <c r="AU72" s="576">
        <f>_xlfn.XLOOKUP(AU24, MonthlyCashflow!AV$155:HD$155,  MonthlyCashflow!AV$268:HD$268)*$D$8</f>
        <v>0</v>
      </c>
      <c r="AV72" s="576">
        <f>_xlfn.XLOOKUP(AV24, MonthlyCashflow!AW$155:HE$155,  MonthlyCashflow!AW$268:HE$268)*$D$8</f>
        <v>0</v>
      </c>
      <c r="AW72" s="576">
        <f>_xlfn.XLOOKUP(AW24, MonthlyCashflow!AX$155:HF$155,  MonthlyCashflow!AX$268:HF$268)*$D$8</f>
        <v>0</v>
      </c>
      <c r="AX72" s="576">
        <f>_xlfn.XLOOKUP(AX24, MonthlyCashflow!AY$155:HG$155,  MonthlyCashflow!AY$268:HG$268)*$D$8</f>
        <v>0</v>
      </c>
      <c r="AY72" s="576">
        <f>_xlfn.XLOOKUP(AY24, MonthlyCashflow!AZ$155:HH$155,  MonthlyCashflow!AZ$268:HH$268)*$D$8</f>
        <v>0</v>
      </c>
      <c r="AZ72" s="576">
        <f>_xlfn.XLOOKUP(AZ24, MonthlyCashflow!BA$155:HI$155,  MonthlyCashflow!BA$268:HI$268)*$D$8</f>
        <v>0</v>
      </c>
      <c r="BA72" s="576">
        <f>_xlfn.XLOOKUP(BA24, MonthlyCashflow!BB$155:HJ$155,  MonthlyCashflow!BB$268:HJ$268)*$D$8</f>
        <v>0</v>
      </c>
      <c r="BB72" s="576">
        <f>_xlfn.XLOOKUP(BB24, MonthlyCashflow!BC$155:HK$155,  MonthlyCashflow!BC$268:HK$268)*$D$8</f>
        <v>0</v>
      </c>
      <c r="BC72" s="576">
        <f>_xlfn.XLOOKUP(BC24, MonthlyCashflow!BD$155:HL$155,  MonthlyCashflow!BD$268:HL$268)*$D$8</f>
        <v>0</v>
      </c>
      <c r="BD72" s="576">
        <f>_xlfn.XLOOKUP(BD24, MonthlyCashflow!BE$155:HM$155,  MonthlyCashflow!BE$268:HM$268)*$D$8</f>
        <v>0</v>
      </c>
      <c r="BE72" s="576">
        <f>_xlfn.XLOOKUP(BE24, MonthlyCashflow!BF$155:HN$155,  MonthlyCashflow!BF$268:HN$268)*$D$8</f>
        <v>0</v>
      </c>
      <c r="BF72" s="576">
        <f>_xlfn.XLOOKUP(BF24, MonthlyCashflow!BG$155:HO$155,  MonthlyCashflow!BG$268:HO$268)*$D$8</f>
        <v>0</v>
      </c>
      <c r="BG72" s="576">
        <f>_xlfn.XLOOKUP(BG24, MonthlyCashflow!BH$155:HP$155,  MonthlyCashflow!BH$268:HP$268)*$D$8</f>
        <v>0</v>
      </c>
      <c r="BH72" s="576">
        <f>_xlfn.XLOOKUP(BH24, MonthlyCashflow!BI$155:HQ$155,  MonthlyCashflow!BI$268:HQ$268)*$D$8</f>
        <v>0</v>
      </c>
      <c r="BI72" s="576">
        <f>_xlfn.XLOOKUP(BI24, MonthlyCashflow!BJ$155:HR$155,  MonthlyCashflow!BJ$268:HR$268)*$D$8</f>
        <v>0</v>
      </c>
      <c r="BJ72" s="576">
        <f>_xlfn.XLOOKUP(BJ24, MonthlyCashflow!BK$155:HS$155,  MonthlyCashflow!BK$268:HS$268)*$D$8</f>
        <v>0</v>
      </c>
      <c r="BK72" s="576">
        <f>_xlfn.XLOOKUP(BK24, MonthlyCashflow!BL$155:HT$155,  MonthlyCashflow!BL$268:HT$268)*$D$8</f>
        <v>0</v>
      </c>
      <c r="BL72" s="576">
        <f>_xlfn.XLOOKUP(BL24, MonthlyCashflow!BM$155:HU$155,  MonthlyCashflow!BM$268:HU$268)*$D$8</f>
        <v>0</v>
      </c>
      <c r="BM72" s="576">
        <f>_xlfn.XLOOKUP(BM24, MonthlyCashflow!BN$155:HV$155,  MonthlyCashflow!BN$268:HV$268)*$D$8</f>
        <v>0</v>
      </c>
      <c r="BN72" s="576">
        <f>_xlfn.XLOOKUP(BN24, MonthlyCashflow!BO$155:HW$155,  MonthlyCashflow!BO$268:HW$268)*$D$8</f>
        <v>0</v>
      </c>
      <c r="BO72" s="576">
        <f>_xlfn.XLOOKUP(BO24, MonthlyCashflow!BP$155:HX$155,  MonthlyCashflow!BP$268:HX$268)*$D$8</f>
        <v>0</v>
      </c>
      <c r="BP72" s="576">
        <f>_xlfn.XLOOKUP(BP24, MonthlyCashflow!BQ$155:HY$155,  MonthlyCashflow!BQ$268:HY$268)*$D$8</f>
        <v>0</v>
      </c>
      <c r="BQ72" s="576">
        <f>_xlfn.XLOOKUP(BQ24, MonthlyCashflow!BR$155:HZ$155,  MonthlyCashflow!BR$268:HZ$268)*$D$8</f>
        <v>0</v>
      </c>
      <c r="BR72" s="576">
        <f>_xlfn.XLOOKUP(BR24, MonthlyCashflow!BS$155:IA$155,  MonthlyCashflow!BS$268:IA$268)*$D$8</f>
        <v>0</v>
      </c>
      <c r="BS72" s="576">
        <f>_xlfn.XLOOKUP(BS24, MonthlyCashflow!BT$155:IB$155,  MonthlyCashflow!BT$268:IB$268)*$D$8</f>
        <v>0</v>
      </c>
      <c r="BT72" s="576">
        <f>_xlfn.XLOOKUP(BT24, MonthlyCashflow!BU$155:IC$155,  MonthlyCashflow!BU$268:IC$268)*$D$8</f>
        <v>0</v>
      </c>
      <c r="BU72" s="576">
        <f>_xlfn.XLOOKUP(BU24, MonthlyCashflow!BV$155:ID$155,  MonthlyCashflow!BV$268:ID$268)*$D$8</f>
        <v>0</v>
      </c>
      <c r="BV72" s="576">
        <f>_xlfn.XLOOKUP(BV24, MonthlyCashflow!BW$155:IE$155,  MonthlyCashflow!BW$268:IE$268)*$D$8</f>
        <v>0</v>
      </c>
      <c r="BW72" s="576">
        <f>_xlfn.XLOOKUP(BW24, MonthlyCashflow!BX$155:IF$155,  MonthlyCashflow!BX$268:IF$268)*$D$8</f>
        <v>0</v>
      </c>
      <c r="BX72" s="576">
        <f>_xlfn.XLOOKUP(BX24, MonthlyCashflow!BY$155:IG$155,  MonthlyCashflow!BY$268:IG$268)*$D$8</f>
        <v>0</v>
      </c>
      <c r="BY72" s="576">
        <f>_xlfn.XLOOKUP(BY24, MonthlyCashflow!BZ$155:IH$155,  MonthlyCashflow!BZ$268:IH$268)*$D$8</f>
        <v>0</v>
      </c>
      <c r="BZ72" s="576">
        <f>_xlfn.XLOOKUP(BZ24, MonthlyCashflow!CA$155:II$155,  MonthlyCashflow!CA$268:II$268)*$D$8</f>
        <v>0</v>
      </c>
      <c r="CA72" s="576">
        <f>_xlfn.XLOOKUP(CA24, MonthlyCashflow!CB$155:IJ$155,  MonthlyCashflow!CB$268:IJ$268)*$D$8</f>
        <v>0</v>
      </c>
      <c r="CB72" s="576">
        <f>_xlfn.XLOOKUP(CB24, MonthlyCashflow!CC$155:IK$155,  MonthlyCashflow!CC$268:IK$268)*$D$8</f>
        <v>0</v>
      </c>
      <c r="CC72" s="576">
        <f>_xlfn.XLOOKUP(CC24, MonthlyCashflow!CD$155:IL$155,  MonthlyCashflow!CD$268:IL$268)*$D$8</f>
        <v>0</v>
      </c>
      <c r="CD72" s="576">
        <f>_xlfn.XLOOKUP(CD24, MonthlyCashflow!CE$155:IM$155,  MonthlyCashflow!CE$268:IM$268)*$D$8</f>
        <v>0</v>
      </c>
      <c r="CE72" s="576">
        <f>_xlfn.XLOOKUP(CE24, MonthlyCashflow!CF$155:IN$155,  MonthlyCashflow!CF$268:IN$268)*$D$8</f>
        <v>0</v>
      </c>
      <c r="CF72" s="576">
        <f>_xlfn.XLOOKUP(CF24, MonthlyCashflow!CG$155:IO$155,  MonthlyCashflow!CG$268:IO$268)*$D$8</f>
        <v>0</v>
      </c>
      <c r="CG72" s="576">
        <f>_xlfn.XLOOKUP(CG24, MonthlyCashflow!CH$155:IP$155,  MonthlyCashflow!CH$268:IP$268)*$D$8</f>
        <v>0</v>
      </c>
      <c r="CH72" s="576">
        <f>_xlfn.XLOOKUP(CH24, MonthlyCashflow!CI$155:IQ$155,  MonthlyCashflow!CI$268:IQ$268)*$D$8</f>
        <v>0</v>
      </c>
      <c r="CI72" s="576">
        <f>_xlfn.XLOOKUP(CI24, MonthlyCashflow!CJ$155:IR$155,  MonthlyCashflow!CJ$268:IR$268)*$D$8</f>
        <v>0</v>
      </c>
      <c r="CJ72" s="576">
        <f>_xlfn.XLOOKUP(CJ24, MonthlyCashflow!CK$155:IS$155,  MonthlyCashflow!CK$268:IS$268)*$D$8</f>
        <v>0</v>
      </c>
      <c r="CK72" s="576">
        <f>_xlfn.XLOOKUP(CK24, MonthlyCashflow!CL$155:IT$155,  MonthlyCashflow!CL$268:IT$268)*$D$8</f>
        <v>0</v>
      </c>
      <c r="CL72" s="576">
        <f>_xlfn.XLOOKUP(CL24, MonthlyCashflow!CM$155:IU$155,  MonthlyCashflow!CM$268:IU$268)*$D$8</f>
        <v>0</v>
      </c>
      <c r="CM72" s="576">
        <f>_xlfn.XLOOKUP(CM24, MonthlyCashflow!CN$155:IV$155,  MonthlyCashflow!CN$268:IV$268)*$D$8</f>
        <v>0</v>
      </c>
      <c r="CN72" s="576">
        <f>_xlfn.XLOOKUP(CN24, MonthlyCashflow!CO$155:IW$155,  MonthlyCashflow!CO$268:IW$268)*$D$8</f>
        <v>0</v>
      </c>
      <c r="CO72" s="576">
        <f>_xlfn.XLOOKUP(CO24, MonthlyCashflow!CP$155:IX$155,  MonthlyCashflow!CP$268:IX$268)*$D$8</f>
        <v>0</v>
      </c>
      <c r="CP72" s="576">
        <f>_xlfn.XLOOKUP(CP24, MonthlyCashflow!CQ$155:IY$155,  MonthlyCashflow!CQ$268:IY$268)*$D$8</f>
        <v>0</v>
      </c>
      <c r="CQ72" s="576">
        <f>_xlfn.XLOOKUP(CQ24, MonthlyCashflow!CR$155:IZ$155,  MonthlyCashflow!CR$268:IZ$268)*$D$8</f>
        <v>0</v>
      </c>
      <c r="CR72" s="576">
        <f>_xlfn.XLOOKUP(CR24, MonthlyCashflow!CS$155:JA$155,  MonthlyCashflow!CS$268:JA$268)*$D$8</f>
        <v>0</v>
      </c>
      <c r="CS72" s="576">
        <f>_xlfn.XLOOKUP(CS24, MonthlyCashflow!CT$155:JB$155,  MonthlyCashflow!CT$268:JB$268)*$D$8</f>
        <v>0</v>
      </c>
      <c r="CT72" s="576">
        <f>_xlfn.XLOOKUP(CT24, MonthlyCashflow!CU$155:JC$155,  MonthlyCashflow!CU$268:JC$268)*$D$8</f>
        <v>0</v>
      </c>
      <c r="CU72" s="576">
        <f>_xlfn.XLOOKUP(CU24, MonthlyCashflow!CV$155:JD$155,  MonthlyCashflow!CV$268:JD$268)*$D$8</f>
        <v>0</v>
      </c>
      <c r="CV72" s="576">
        <f>_xlfn.XLOOKUP(CV24, MonthlyCashflow!CW$155:JE$155,  MonthlyCashflow!CW$268:JE$268)*$D$8</f>
        <v>0</v>
      </c>
      <c r="CW72" s="576">
        <f>_xlfn.XLOOKUP(CW24, MonthlyCashflow!CX$155:JF$155,  MonthlyCashflow!CX$268:JF$268)*$D$8</f>
        <v>0</v>
      </c>
      <c r="CX72" s="576">
        <f>_xlfn.XLOOKUP(CX24, MonthlyCashflow!CY$155:JG$155,  MonthlyCashflow!CY$268:JG$268)*$D$8</f>
        <v>0</v>
      </c>
      <c r="CY72" s="576">
        <f>_xlfn.XLOOKUP(CY24, MonthlyCashflow!CZ$155:JH$155,  MonthlyCashflow!CZ$268:JH$268)*$D$8</f>
        <v>0</v>
      </c>
      <c r="CZ72" s="576">
        <f>_xlfn.XLOOKUP(CZ24, MonthlyCashflow!DA$155:JI$155,  MonthlyCashflow!DA$268:JI$268)*$D$8</f>
        <v>0</v>
      </c>
    </row>
    <row r="73" spans="2:104" x14ac:dyDescent="0.3">
      <c r="B73" s="38" t="s">
        <v>737</v>
      </c>
      <c r="D73" s="50">
        <f t="shared" si="2"/>
        <v>0</v>
      </c>
      <c r="F73" s="576">
        <f>_xlfn.XLOOKUP(F24, MonthlyCashflow!G$155:FO$155,  MonthlyCashflow!G$269:FO$269)*$D$8</f>
        <v>0</v>
      </c>
      <c r="G73" s="576">
        <f>_xlfn.XLOOKUP(G24, MonthlyCashflow!H$155:FP$155,  MonthlyCashflow!H$269:FP$269)*$D$8</f>
        <v>0</v>
      </c>
      <c r="H73" s="576">
        <f>_xlfn.XLOOKUP(H24, MonthlyCashflow!I$155:FQ$155,  MonthlyCashflow!I$269:FQ$269)*$D$8</f>
        <v>0</v>
      </c>
      <c r="I73" s="576">
        <f>_xlfn.XLOOKUP(I24, MonthlyCashflow!J$155:FR$155,  MonthlyCashflow!J$269:FR$269)*$D$8</f>
        <v>0</v>
      </c>
      <c r="J73" s="576">
        <f>_xlfn.XLOOKUP(J24, MonthlyCashflow!K$155:FS$155,  MonthlyCashflow!K$269:FS$269)*$D$8</f>
        <v>0</v>
      </c>
      <c r="K73" s="576">
        <f>_xlfn.XLOOKUP(K24, MonthlyCashflow!L$155:FT$155,  MonthlyCashflow!L$269:FT$269)*$D$8</f>
        <v>0</v>
      </c>
      <c r="L73" s="576">
        <f>_xlfn.XLOOKUP(L24, MonthlyCashflow!M$155:FU$155,  MonthlyCashflow!M$269:FU$269)*$D$8</f>
        <v>0</v>
      </c>
      <c r="M73" s="576">
        <f>_xlfn.XLOOKUP(M24, MonthlyCashflow!N$155:FV$155,  MonthlyCashflow!N$269:FV$269)*$D$8</f>
        <v>0</v>
      </c>
      <c r="N73" s="576">
        <f>_xlfn.XLOOKUP(N24, MonthlyCashflow!O$155:FW$155,  MonthlyCashflow!O$269:FW$269)*$D$8</f>
        <v>0</v>
      </c>
      <c r="O73" s="576">
        <f>_xlfn.XLOOKUP(O24, MonthlyCashflow!P$155:FX$155,  MonthlyCashflow!P$269:FX$269)*$D$8</f>
        <v>0</v>
      </c>
      <c r="P73" s="576">
        <f>_xlfn.XLOOKUP(P24, MonthlyCashflow!Q$155:FY$155,  MonthlyCashflow!Q$269:FY$269)*$D$8</f>
        <v>0</v>
      </c>
      <c r="Q73" s="576">
        <f>_xlfn.XLOOKUP(Q24, MonthlyCashflow!R$155:FZ$155,  MonthlyCashflow!R$269:FZ$269)*$D$8</f>
        <v>0</v>
      </c>
      <c r="R73" s="576">
        <f>_xlfn.XLOOKUP(R24, MonthlyCashflow!S$155:GA$155,  MonthlyCashflow!S$269:GA$269)*$D$8</f>
        <v>0</v>
      </c>
      <c r="S73" s="576">
        <f>_xlfn.XLOOKUP(S24, MonthlyCashflow!T$155:GB$155,  MonthlyCashflow!T$269:GB$269)*$D$8</f>
        <v>0</v>
      </c>
      <c r="T73" s="576">
        <f>_xlfn.XLOOKUP(T24, MonthlyCashflow!U$155:GC$155,  MonthlyCashflow!U$269:GC$269)*$D$8</f>
        <v>0</v>
      </c>
      <c r="U73" s="576">
        <f>_xlfn.XLOOKUP(U24, MonthlyCashflow!V$155:GD$155,  MonthlyCashflow!V$269:GD$269)*$D$8</f>
        <v>0</v>
      </c>
      <c r="V73" s="576">
        <f>_xlfn.XLOOKUP(V24, MonthlyCashflow!W$155:GE$155,  MonthlyCashflow!W$269:GE$269)*$D$8</f>
        <v>0</v>
      </c>
      <c r="W73" s="576">
        <f>_xlfn.XLOOKUP(W24, MonthlyCashflow!X$155:GF$155,  MonthlyCashflow!X$269:GF$269)*$D$8</f>
        <v>0</v>
      </c>
      <c r="X73" s="576">
        <f>_xlfn.XLOOKUP(X24, MonthlyCashflow!Y$155:GG$155,  MonthlyCashflow!Y$269:GG$269)*$D$8</f>
        <v>0</v>
      </c>
      <c r="Y73" s="576">
        <f>_xlfn.XLOOKUP(Y24, MonthlyCashflow!Z$155:GH$155,  MonthlyCashflow!Z$269:GH$269)*$D$8</f>
        <v>0</v>
      </c>
      <c r="Z73" s="576">
        <f>_xlfn.XLOOKUP(Z24, MonthlyCashflow!AA$155:GI$155,  MonthlyCashflow!AA$269:GI$269)*$D$8</f>
        <v>0</v>
      </c>
      <c r="AA73" s="576">
        <f>_xlfn.XLOOKUP(AA24, MonthlyCashflow!AB$155:GJ$155,  MonthlyCashflow!AB$269:GJ$269)*$D$8</f>
        <v>0</v>
      </c>
      <c r="AB73" s="576">
        <f>_xlfn.XLOOKUP(AB24, MonthlyCashflow!AC$155:GK$155,  MonthlyCashflow!AC$269:GK$269)*$D$8</f>
        <v>0</v>
      </c>
      <c r="AC73" s="576">
        <f>_xlfn.XLOOKUP(AC24, MonthlyCashflow!AD$155:GL$155,  MonthlyCashflow!AD$269:GL$269)*$D$8</f>
        <v>0</v>
      </c>
      <c r="AD73" s="576">
        <f>_xlfn.XLOOKUP(AD24, MonthlyCashflow!AE$155:GM$155,  MonthlyCashflow!AE$269:GM$269)*$D$8</f>
        <v>0</v>
      </c>
      <c r="AE73" s="576">
        <f>_xlfn.XLOOKUP(AE24, MonthlyCashflow!AF$155:GN$155,  MonthlyCashflow!AF$269:GN$269)*$D$8</f>
        <v>0</v>
      </c>
      <c r="AF73" s="576">
        <f>_xlfn.XLOOKUP(AF24, MonthlyCashflow!AG$155:GO$155,  MonthlyCashflow!AG$269:GO$269)*$D$8</f>
        <v>0</v>
      </c>
      <c r="AG73" s="576">
        <f>_xlfn.XLOOKUP(AG24, MonthlyCashflow!AH$155:GP$155,  MonthlyCashflow!AH$269:GP$269)*$D$8</f>
        <v>0</v>
      </c>
      <c r="AH73" s="576">
        <f>_xlfn.XLOOKUP(AH24, MonthlyCashflow!AI$155:GQ$155,  MonthlyCashflow!AI$269:GQ$269)*$D$8</f>
        <v>0</v>
      </c>
      <c r="AI73" s="576">
        <f>_xlfn.XLOOKUP(AI24, MonthlyCashflow!AJ$155:GR$155,  MonthlyCashflow!AJ$269:GR$269)*$D$8</f>
        <v>0</v>
      </c>
      <c r="AJ73" s="576">
        <f>_xlfn.XLOOKUP(AJ24, MonthlyCashflow!AK$155:GS$155,  MonthlyCashflow!AK$269:GS$269)*$D$8</f>
        <v>0</v>
      </c>
      <c r="AK73" s="576">
        <f>_xlfn.XLOOKUP(AK24, MonthlyCashflow!AL$155:GT$155,  MonthlyCashflow!AL$269:GT$269)*$D$8</f>
        <v>0</v>
      </c>
      <c r="AL73" s="576">
        <f>_xlfn.XLOOKUP(AL24, MonthlyCashflow!AM$155:GU$155,  MonthlyCashflow!AM$269:GU$269)*$D$8</f>
        <v>0</v>
      </c>
      <c r="AM73" s="576">
        <f>_xlfn.XLOOKUP(AM24, MonthlyCashflow!AN$155:GV$155,  MonthlyCashflow!AN$269:GV$269)*$D$8</f>
        <v>0</v>
      </c>
      <c r="AN73" s="576">
        <f>_xlfn.XLOOKUP(AN24, MonthlyCashflow!AO$155:GW$155,  MonthlyCashflow!AO$269:GW$269)*$D$8</f>
        <v>0</v>
      </c>
      <c r="AO73" s="576">
        <f>_xlfn.XLOOKUP(AO24, MonthlyCashflow!AP$155:GX$155,  MonthlyCashflow!AP$269:GX$269)*$D$8</f>
        <v>0</v>
      </c>
      <c r="AP73" s="576">
        <f>_xlfn.XLOOKUP(AP24, MonthlyCashflow!AQ$155:GY$155,  MonthlyCashflow!AQ$269:GY$269)*$D$8</f>
        <v>0</v>
      </c>
      <c r="AQ73" s="576">
        <f>_xlfn.XLOOKUP(AQ24, MonthlyCashflow!AR$155:GZ$155,  MonthlyCashflow!AR$269:GZ$269)*$D$8</f>
        <v>0</v>
      </c>
      <c r="AR73" s="576">
        <f>_xlfn.XLOOKUP(AR24, MonthlyCashflow!AS$155:HA$155,  MonthlyCashflow!AS$269:HA$269)*$D$8</f>
        <v>0</v>
      </c>
      <c r="AS73" s="576">
        <f>_xlfn.XLOOKUP(AS24, MonthlyCashflow!AT$155:HB$155,  MonthlyCashflow!AT$269:HB$269)*$D$8</f>
        <v>0</v>
      </c>
      <c r="AT73" s="576">
        <f>_xlfn.XLOOKUP(AT24, MonthlyCashflow!AU$155:HC$155,  MonthlyCashflow!AU$269:HC$269)*$D$8</f>
        <v>0</v>
      </c>
      <c r="AU73" s="576">
        <f>_xlfn.XLOOKUP(AU24, MonthlyCashflow!AV$155:HD$155,  MonthlyCashflow!AV$269:HD$269)*$D$8</f>
        <v>0</v>
      </c>
      <c r="AV73" s="576">
        <f>_xlfn.XLOOKUP(AV24, MonthlyCashflow!AW$155:HE$155,  MonthlyCashflow!AW$269:HE$269)*$D$8</f>
        <v>0</v>
      </c>
      <c r="AW73" s="576">
        <f>_xlfn.XLOOKUP(AW24, MonthlyCashflow!AX$155:HF$155,  MonthlyCashflow!AX$269:HF$269)*$D$8</f>
        <v>0</v>
      </c>
      <c r="AX73" s="576">
        <f>_xlfn.XLOOKUP(AX24, MonthlyCashflow!AY$155:HG$155,  MonthlyCashflow!AY$269:HG$269)*$D$8</f>
        <v>0</v>
      </c>
      <c r="AY73" s="576">
        <f>_xlfn.XLOOKUP(AY24, MonthlyCashflow!AZ$155:HH$155,  MonthlyCashflow!AZ$269:HH$269)*$D$8</f>
        <v>0</v>
      </c>
      <c r="AZ73" s="576">
        <f>_xlfn.XLOOKUP(AZ24, MonthlyCashflow!BA$155:HI$155,  MonthlyCashflow!BA$269:HI$269)*$D$8</f>
        <v>0</v>
      </c>
      <c r="BA73" s="576">
        <f>_xlfn.XLOOKUP(BA24, MonthlyCashflow!BB$155:HJ$155,  MonthlyCashflow!BB$269:HJ$269)*$D$8</f>
        <v>0</v>
      </c>
      <c r="BB73" s="576">
        <f>_xlfn.XLOOKUP(BB24, MonthlyCashflow!BC$155:HK$155,  MonthlyCashflow!BC$269:HK$269)*$D$8</f>
        <v>0</v>
      </c>
      <c r="BC73" s="576">
        <f>_xlfn.XLOOKUP(BC24, MonthlyCashflow!BD$155:HL$155,  MonthlyCashflow!BD$269:HL$269)*$D$8</f>
        <v>0</v>
      </c>
      <c r="BD73" s="576">
        <f>_xlfn.XLOOKUP(BD24, MonthlyCashflow!BE$155:HM$155,  MonthlyCashflow!BE$269:HM$269)*$D$8</f>
        <v>0</v>
      </c>
      <c r="BE73" s="576">
        <f>_xlfn.XLOOKUP(BE24, MonthlyCashflow!BF$155:HN$155,  MonthlyCashflow!BF$269:HN$269)*$D$8</f>
        <v>0</v>
      </c>
      <c r="BF73" s="576">
        <f>_xlfn.XLOOKUP(BF24, MonthlyCashflow!BG$155:HO$155,  MonthlyCashflow!BG$269:HO$269)*$D$8</f>
        <v>0</v>
      </c>
      <c r="BG73" s="576">
        <f>_xlfn.XLOOKUP(BG24, MonthlyCashflow!BH$155:HP$155,  MonthlyCashflow!BH$269:HP$269)*$D$8</f>
        <v>0</v>
      </c>
      <c r="BH73" s="576">
        <f>_xlfn.XLOOKUP(BH24, MonthlyCashflow!BI$155:HQ$155,  MonthlyCashflow!BI$269:HQ$269)*$D$8</f>
        <v>0</v>
      </c>
      <c r="BI73" s="576">
        <f>_xlfn.XLOOKUP(BI24, MonthlyCashflow!BJ$155:HR$155,  MonthlyCashflow!BJ$269:HR$269)*$D$8</f>
        <v>0</v>
      </c>
      <c r="BJ73" s="576">
        <f>_xlfn.XLOOKUP(BJ24, MonthlyCashflow!BK$155:HS$155,  MonthlyCashflow!BK$269:HS$269)*$D$8</f>
        <v>0</v>
      </c>
      <c r="BK73" s="576">
        <f>_xlfn.XLOOKUP(BK24, MonthlyCashflow!BL$155:HT$155,  MonthlyCashflow!BL$269:HT$269)*$D$8</f>
        <v>0</v>
      </c>
      <c r="BL73" s="576">
        <f>_xlfn.XLOOKUP(BL24, MonthlyCashflow!BM$155:HU$155,  MonthlyCashflow!BM$269:HU$269)*$D$8</f>
        <v>0</v>
      </c>
      <c r="BM73" s="576">
        <f>_xlfn.XLOOKUP(BM24, MonthlyCashflow!BN$155:HV$155,  MonthlyCashflow!BN$269:HV$269)*$D$8</f>
        <v>0</v>
      </c>
      <c r="BN73" s="576">
        <f>_xlfn.XLOOKUP(BN24, MonthlyCashflow!BO$155:HW$155,  MonthlyCashflow!BO$269:HW$269)*$D$8</f>
        <v>0</v>
      </c>
      <c r="BO73" s="576">
        <f>_xlfn.XLOOKUP(BO24, MonthlyCashflow!BP$155:HX$155,  MonthlyCashflow!BP$269:HX$269)*$D$8</f>
        <v>0</v>
      </c>
      <c r="BP73" s="576">
        <f>_xlfn.XLOOKUP(BP24, MonthlyCashflow!BQ$155:HY$155,  MonthlyCashflow!BQ$269:HY$269)*$D$8</f>
        <v>0</v>
      </c>
      <c r="BQ73" s="576">
        <f>_xlfn.XLOOKUP(BQ24, MonthlyCashflow!BR$155:HZ$155,  MonthlyCashflow!BR$269:HZ$269)*$D$8</f>
        <v>0</v>
      </c>
      <c r="BR73" s="576">
        <f>_xlfn.XLOOKUP(BR24, MonthlyCashflow!BS$155:IA$155,  MonthlyCashflow!BS$269:IA$269)*$D$8</f>
        <v>0</v>
      </c>
      <c r="BS73" s="576">
        <f>_xlfn.XLOOKUP(BS24, MonthlyCashflow!BT$155:IB$155,  MonthlyCashflow!BT$269:IB$269)*$D$8</f>
        <v>0</v>
      </c>
      <c r="BT73" s="576">
        <f>_xlfn.XLOOKUP(BT24, MonthlyCashflow!BU$155:IC$155,  MonthlyCashflow!BU$269:IC$269)*$D$8</f>
        <v>0</v>
      </c>
      <c r="BU73" s="576">
        <f>_xlfn.XLOOKUP(BU24, MonthlyCashflow!BV$155:ID$155,  MonthlyCashflow!BV$269:ID$269)*$D$8</f>
        <v>0</v>
      </c>
      <c r="BV73" s="576">
        <f>_xlfn.XLOOKUP(BV24, MonthlyCashflow!BW$155:IE$155,  MonthlyCashflow!BW$269:IE$269)*$D$8</f>
        <v>0</v>
      </c>
      <c r="BW73" s="576">
        <f>_xlfn.XLOOKUP(BW24, MonthlyCashflow!BX$155:IF$155,  MonthlyCashflow!BX$269:IF$269)*$D$8</f>
        <v>0</v>
      </c>
      <c r="BX73" s="576">
        <f>_xlfn.XLOOKUP(BX24, MonthlyCashflow!BY$155:IG$155,  MonthlyCashflow!BY$269:IG$269)*$D$8</f>
        <v>0</v>
      </c>
      <c r="BY73" s="576">
        <f>_xlfn.XLOOKUP(BY24, MonthlyCashflow!BZ$155:IH$155,  MonthlyCashflow!BZ$269:IH$269)*$D$8</f>
        <v>0</v>
      </c>
      <c r="BZ73" s="576">
        <f>_xlfn.XLOOKUP(BZ24, MonthlyCashflow!CA$155:II$155,  MonthlyCashflow!CA$269:II$269)*$D$8</f>
        <v>0</v>
      </c>
      <c r="CA73" s="576">
        <f>_xlfn.XLOOKUP(CA24, MonthlyCashflow!CB$155:IJ$155,  MonthlyCashflow!CB$269:IJ$269)*$D$8</f>
        <v>0</v>
      </c>
      <c r="CB73" s="576">
        <f>_xlfn.XLOOKUP(CB24, MonthlyCashflow!CC$155:IK$155,  MonthlyCashflow!CC$269:IK$269)*$D$8</f>
        <v>0</v>
      </c>
      <c r="CC73" s="576">
        <f>_xlfn.XLOOKUP(CC24, MonthlyCashflow!CD$155:IL$155,  MonthlyCashflow!CD$269:IL$269)*$D$8</f>
        <v>0</v>
      </c>
      <c r="CD73" s="576">
        <f>_xlfn.XLOOKUP(CD24, MonthlyCashflow!CE$155:IM$155,  MonthlyCashflow!CE$269:IM$269)*$D$8</f>
        <v>0</v>
      </c>
      <c r="CE73" s="576">
        <f>_xlfn.XLOOKUP(CE24, MonthlyCashflow!CF$155:IN$155,  MonthlyCashflow!CF$269:IN$269)*$D$8</f>
        <v>0</v>
      </c>
      <c r="CF73" s="576">
        <f>_xlfn.XLOOKUP(CF24, MonthlyCashflow!CG$155:IO$155,  MonthlyCashflow!CG$269:IO$269)*$D$8</f>
        <v>0</v>
      </c>
      <c r="CG73" s="576">
        <f>_xlfn.XLOOKUP(CG24, MonthlyCashflow!CH$155:IP$155,  MonthlyCashflow!CH$269:IP$269)*$D$8</f>
        <v>0</v>
      </c>
      <c r="CH73" s="576">
        <f>_xlfn.XLOOKUP(CH24, MonthlyCashflow!CI$155:IQ$155,  MonthlyCashflow!CI$269:IQ$269)*$D$8</f>
        <v>0</v>
      </c>
      <c r="CI73" s="576">
        <f>_xlfn.XLOOKUP(CI24, MonthlyCashflow!CJ$155:IR$155,  MonthlyCashflow!CJ$269:IR$269)*$D$8</f>
        <v>0</v>
      </c>
      <c r="CJ73" s="576">
        <f>_xlfn.XLOOKUP(CJ24, MonthlyCashflow!CK$155:IS$155,  MonthlyCashflow!CK$269:IS$269)*$D$8</f>
        <v>0</v>
      </c>
      <c r="CK73" s="576">
        <f>_xlfn.XLOOKUP(CK24, MonthlyCashflow!CL$155:IT$155,  MonthlyCashflow!CL$269:IT$269)*$D$8</f>
        <v>0</v>
      </c>
      <c r="CL73" s="576">
        <f>_xlfn.XLOOKUP(CL24, MonthlyCashflow!CM$155:IU$155,  MonthlyCashflow!CM$269:IU$269)*$D$8</f>
        <v>0</v>
      </c>
      <c r="CM73" s="576">
        <f>_xlfn.XLOOKUP(CM24, MonthlyCashflow!CN$155:IV$155,  MonthlyCashflow!CN$269:IV$269)*$D$8</f>
        <v>0</v>
      </c>
      <c r="CN73" s="576">
        <f>_xlfn.XLOOKUP(CN24, MonthlyCashflow!CO$155:IW$155,  MonthlyCashflow!CO$269:IW$269)*$D$8</f>
        <v>0</v>
      </c>
      <c r="CO73" s="576">
        <f>_xlfn.XLOOKUP(CO24, MonthlyCashflow!CP$155:IX$155,  MonthlyCashflow!CP$269:IX$269)*$D$8</f>
        <v>0</v>
      </c>
      <c r="CP73" s="576">
        <f>_xlfn.XLOOKUP(CP24, MonthlyCashflow!CQ$155:IY$155,  MonthlyCashflow!CQ$269:IY$269)*$D$8</f>
        <v>0</v>
      </c>
      <c r="CQ73" s="576">
        <f>_xlfn.XLOOKUP(CQ24, MonthlyCashflow!CR$155:IZ$155,  MonthlyCashflow!CR$269:IZ$269)*$D$8</f>
        <v>0</v>
      </c>
      <c r="CR73" s="576">
        <f>_xlfn.XLOOKUP(CR24, MonthlyCashflow!CS$155:JA$155,  MonthlyCashflow!CS$269:JA$269)*$D$8</f>
        <v>0</v>
      </c>
      <c r="CS73" s="576">
        <f>_xlfn.XLOOKUP(CS24, MonthlyCashflow!CT$155:JB$155,  MonthlyCashflow!CT$269:JB$269)*$D$8</f>
        <v>0</v>
      </c>
      <c r="CT73" s="576">
        <f>_xlfn.XLOOKUP(CT24, MonthlyCashflow!CU$155:JC$155,  MonthlyCashflow!CU$269:JC$269)*$D$8</f>
        <v>0</v>
      </c>
      <c r="CU73" s="576">
        <f>_xlfn.XLOOKUP(CU24, MonthlyCashflow!CV$155:JD$155,  MonthlyCashflow!CV$269:JD$269)*$D$8</f>
        <v>0</v>
      </c>
      <c r="CV73" s="576">
        <f>_xlfn.XLOOKUP(CV24, MonthlyCashflow!CW$155:JE$155,  MonthlyCashflow!CW$269:JE$269)*$D$8</f>
        <v>0</v>
      </c>
      <c r="CW73" s="576">
        <f>_xlfn.XLOOKUP(CW24, MonthlyCashflow!CX$155:JF$155,  MonthlyCashflow!CX$269:JF$269)*$D$8</f>
        <v>0</v>
      </c>
      <c r="CX73" s="576">
        <f>_xlfn.XLOOKUP(CX24, MonthlyCashflow!CY$155:JG$155,  MonthlyCashflow!CY$269:JG$269)*$D$8</f>
        <v>0</v>
      </c>
      <c r="CY73" s="576">
        <f>_xlfn.XLOOKUP(CY24, MonthlyCashflow!CZ$155:JH$155,  MonthlyCashflow!CZ$269:JH$269)*$D$8</f>
        <v>0</v>
      </c>
      <c r="CZ73" s="576">
        <f>_xlfn.XLOOKUP(CZ24, MonthlyCashflow!DA$155:JI$155,  MonthlyCashflow!DA$269:JI$269)*$D$8</f>
        <v>0</v>
      </c>
    </row>
    <row r="74" spans="2:104" x14ac:dyDescent="0.3">
      <c r="B74" s="38" t="s">
        <v>739</v>
      </c>
      <c r="D74" s="50">
        <f t="shared" si="2"/>
        <v>0</v>
      </c>
      <c r="F74" s="576">
        <f>IF(Options!$M$94="JD",_xlfn.XLOOKUP(F24,ConstructionDebt!$G$4:$FO$4,ConstructionDebt!$G$10:$FO$10),IF(Options!$M$94="DM",_xlfn.XLOOKUP(F24,ConstructionDebt!$G$20:$FO$20,ConstructionDebt!$G$26:$FO$26),IF(Options!$M$94="DM+Deposit",_xlfn.XLOOKUP(F24,ConstructionDebt!$G$35:$FO$35,ConstructionDebt!$G$41:$FO$41),IF(Options!$M$94="Own Development",_xlfn.XLOOKUP(F24,ConstructionDebt!$G$51:$FO$51,ConstructionDebt!$G$57:$FO$57)))))*$D$8</f>
        <v>0</v>
      </c>
      <c r="G74" s="576">
        <f>IF(Options!$M$94="JD",_xlfn.XLOOKUP(G24,ConstructionDebt!$G$4:$FO$4,ConstructionDebt!$G$10:$FO$10),IF(Options!$M$94="DM",_xlfn.XLOOKUP(G24,ConstructionDebt!$G$20:$FO$20,ConstructionDebt!$G$26:$FO$26),IF(Options!$M$94="DM+Deposit",_xlfn.XLOOKUP(G24,ConstructionDebt!$G$35:$FO$35,ConstructionDebt!$G$41:$FO$41),IF(Options!$M$94="Own Development",_xlfn.XLOOKUP(G24,ConstructionDebt!$G$51:$FO$51,ConstructionDebt!$G$57:$FO$57)))))*$D$8</f>
        <v>0</v>
      </c>
      <c r="H74" s="576">
        <f>IF(Options!$M$94="JD",_xlfn.XLOOKUP(H24,ConstructionDebt!$G$4:$FO$4,ConstructionDebt!$G$10:$FO$10),IF(Options!$M$94="DM",_xlfn.XLOOKUP(H24,ConstructionDebt!$G$20:$FO$20,ConstructionDebt!$G$26:$FO$26),IF(Options!$M$94="DM+Deposit",_xlfn.XLOOKUP(H24,ConstructionDebt!$G$35:$FO$35,ConstructionDebt!$G$41:$FO$41),IF(Options!$M$94="Own Development",_xlfn.XLOOKUP(H24,ConstructionDebt!$G$51:$FO$51,ConstructionDebt!$G$57:$FO$57)))))*$D$8</f>
        <v>0</v>
      </c>
      <c r="I74" s="576">
        <f>IF(Options!$M$94="JD",_xlfn.XLOOKUP(I24,ConstructionDebt!$G$4:$FO$4,ConstructionDebt!$G$10:$FO$10),IF(Options!$M$94="DM",_xlfn.XLOOKUP(I24,ConstructionDebt!$G$20:$FO$20,ConstructionDebt!$G$26:$FO$26),IF(Options!$M$94="DM+Deposit",_xlfn.XLOOKUP(I24,ConstructionDebt!$G$35:$FO$35,ConstructionDebt!$G$41:$FO$41),IF(Options!$M$94="Own Development",_xlfn.XLOOKUP(I24,ConstructionDebt!$G$51:$FO$51,ConstructionDebt!$G$57:$FO$57)))))*$D$8</f>
        <v>0</v>
      </c>
      <c r="J74" s="576">
        <f>IF(Options!$M$94="JD",_xlfn.XLOOKUP(J24,ConstructionDebt!$G$4:$FO$4,ConstructionDebt!$G$10:$FO$10),IF(Options!$M$94="DM",_xlfn.XLOOKUP(J24,ConstructionDebt!$G$20:$FO$20,ConstructionDebt!$G$26:$FO$26),IF(Options!$M$94="DM+Deposit",_xlfn.XLOOKUP(J24,ConstructionDebt!$G$35:$FO$35,ConstructionDebt!$G$41:$FO$41),IF(Options!$M$94="Own Development",_xlfn.XLOOKUP(J24,ConstructionDebt!$G$51:$FO$51,ConstructionDebt!$G$57:$FO$57)))))*$D$8</f>
        <v>0</v>
      </c>
      <c r="K74" s="576">
        <f>IF(Options!$M$94="JD",_xlfn.XLOOKUP(K24,ConstructionDebt!$G$4:$FO$4,ConstructionDebt!$G$10:$FO$10),IF(Options!$M$94="DM",_xlfn.XLOOKUP(K24,ConstructionDebt!$G$20:$FO$20,ConstructionDebt!$G$26:$FO$26),IF(Options!$M$94="DM+Deposit",_xlfn.XLOOKUP(K24,ConstructionDebt!$G$35:$FO$35,ConstructionDebt!$G$41:$FO$41),IF(Options!$M$94="Own Development",_xlfn.XLOOKUP(K24,ConstructionDebt!$G$51:$FO$51,ConstructionDebt!$G$57:$FO$57)))))*$D$8</f>
        <v>0</v>
      </c>
      <c r="L74" s="576">
        <f>IF(Options!$M$94="JD",_xlfn.XLOOKUP(L24,ConstructionDebt!$G$4:$FO$4,ConstructionDebt!$G$10:$FO$10),IF(Options!$M$94="DM",_xlfn.XLOOKUP(L24,ConstructionDebt!$G$20:$FO$20,ConstructionDebt!$G$26:$FO$26),IF(Options!$M$94="DM+Deposit",_xlfn.XLOOKUP(L24,ConstructionDebt!$G$35:$FO$35,ConstructionDebt!$G$41:$FO$41),IF(Options!$M$94="Own Development",_xlfn.XLOOKUP(L24,ConstructionDebt!$G$51:$FO$51,ConstructionDebt!$G$57:$FO$57)))))*$D$8</f>
        <v>0</v>
      </c>
      <c r="M74" s="576">
        <f>IF(Options!$M$94="JD",_xlfn.XLOOKUP(M24,ConstructionDebt!$G$4:$FO$4,ConstructionDebt!$G$10:$FO$10),IF(Options!$M$94="DM",_xlfn.XLOOKUP(M24,ConstructionDebt!$G$20:$FO$20,ConstructionDebt!$G$26:$FO$26),IF(Options!$M$94="DM+Deposit",_xlfn.XLOOKUP(M24,ConstructionDebt!$G$35:$FO$35,ConstructionDebt!$G$41:$FO$41),IF(Options!$M$94="Own Development",_xlfn.XLOOKUP(M24,ConstructionDebt!$G$51:$FO$51,ConstructionDebt!$G$57:$FO$57)))))*$D$8</f>
        <v>0</v>
      </c>
      <c r="N74" s="576">
        <f>IF(Options!$M$94="JD",_xlfn.XLOOKUP(N24,ConstructionDebt!$G$4:$FO$4,ConstructionDebt!$G$10:$FO$10),IF(Options!$M$94="DM",_xlfn.XLOOKUP(N24,ConstructionDebt!$G$20:$FO$20,ConstructionDebt!$G$26:$FO$26),IF(Options!$M$94="DM+Deposit",_xlfn.XLOOKUP(N24,ConstructionDebt!$G$35:$FO$35,ConstructionDebt!$G$41:$FO$41),IF(Options!$M$94="Own Development",_xlfn.XLOOKUP(N24,ConstructionDebt!$G$51:$FO$51,ConstructionDebt!$G$57:$FO$57)))))*$D$8</f>
        <v>0</v>
      </c>
      <c r="O74" s="576">
        <f>IF(Options!$M$94="JD",_xlfn.XLOOKUP(O24,ConstructionDebt!$G$4:$FO$4,ConstructionDebt!$G$10:$FO$10),IF(Options!$M$94="DM",_xlfn.XLOOKUP(O24,ConstructionDebt!$G$20:$FO$20,ConstructionDebt!$G$26:$FO$26),IF(Options!$M$94="DM+Deposit",_xlfn.XLOOKUP(O24,ConstructionDebt!$G$35:$FO$35,ConstructionDebt!$G$41:$FO$41),IF(Options!$M$94="Own Development",_xlfn.XLOOKUP(O24,ConstructionDebt!$G$51:$FO$51,ConstructionDebt!$G$57:$FO$57)))))*$D$8</f>
        <v>0</v>
      </c>
      <c r="P74" s="576">
        <f>IF(Options!$M$94="JD",_xlfn.XLOOKUP(P24,ConstructionDebt!$G$4:$FO$4,ConstructionDebt!$G$10:$FO$10),IF(Options!$M$94="DM",_xlfn.XLOOKUP(P24,ConstructionDebt!$G$20:$FO$20,ConstructionDebt!$G$26:$FO$26),IF(Options!$M$94="DM+Deposit",_xlfn.XLOOKUP(P24,ConstructionDebt!$G$35:$FO$35,ConstructionDebt!$G$41:$FO$41),IF(Options!$M$94="Own Development",_xlfn.XLOOKUP(P24,ConstructionDebt!$G$51:$FO$51,ConstructionDebt!$G$57:$FO$57)))))*$D$8</f>
        <v>0</v>
      </c>
      <c r="Q74" s="576">
        <f>IF(Options!$M$94="JD",_xlfn.XLOOKUP(Q24,ConstructionDebt!$G$4:$FO$4,ConstructionDebt!$G$10:$FO$10),IF(Options!$M$94="DM",_xlfn.XLOOKUP(Q24,ConstructionDebt!$G$20:$FO$20,ConstructionDebt!$G$26:$FO$26),IF(Options!$M$94="DM+Deposit",_xlfn.XLOOKUP(Q24,ConstructionDebt!$G$35:$FO$35,ConstructionDebt!$G$41:$FO$41),IF(Options!$M$94="Own Development",_xlfn.XLOOKUP(Q24,ConstructionDebt!$G$51:$FO$51,ConstructionDebt!$G$57:$FO$57)))))*$D$8</f>
        <v>0</v>
      </c>
      <c r="R74" s="576">
        <f>IF(Options!$M$94="JD",_xlfn.XLOOKUP(R24,ConstructionDebt!$G$4:$FO$4,ConstructionDebt!$G$10:$FO$10),IF(Options!$M$94="DM",_xlfn.XLOOKUP(R24,ConstructionDebt!$G$20:$FO$20,ConstructionDebt!$G$26:$FO$26),IF(Options!$M$94="DM+Deposit",_xlfn.XLOOKUP(R24,ConstructionDebt!$G$35:$FO$35,ConstructionDebt!$G$41:$FO$41),IF(Options!$M$94="Own Development",_xlfn.XLOOKUP(R24,ConstructionDebt!$G$51:$FO$51,ConstructionDebt!$G$57:$FO$57)))))*$D$8</f>
        <v>0</v>
      </c>
      <c r="S74" s="576">
        <f>IF(Options!$M$94="JD",_xlfn.XLOOKUP(S24,ConstructionDebt!$G$4:$FO$4,ConstructionDebt!$G$10:$FO$10),IF(Options!$M$94="DM",_xlfn.XLOOKUP(S24,ConstructionDebt!$G$20:$FO$20,ConstructionDebt!$G$26:$FO$26),IF(Options!$M$94="DM+Deposit",_xlfn.XLOOKUP(S24,ConstructionDebt!$G$35:$FO$35,ConstructionDebt!$G$41:$FO$41),IF(Options!$M$94="Own Development",_xlfn.XLOOKUP(S24,ConstructionDebt!$G$51:$FO$51,ConstructionDebt!$G$57:$FO$57)))))*$D$8</f>
        <v>0</v>
      </c>
      <c r="T74" s="576">
        <f>IF(Options!$M$94="JD",_xlfn.XLOOKUP(T24,ConstructionDebt!$G$4:$FO$4,ConstructionDebt!$G$10:$FO$10),IF(Options!$M$94="DM",_xlfn.XLOOKUP(T24,ConstructionDebt!$G$20:$FO$20,ConstructionDebt!$G$26:$FO$26),IF(Options!$M$94="DM+Deposit",_xlfn.XLOOKUP(T24,ConstructionDebt!$G$35:$FO$35,ConstructionDebt!$G$41:$FO$41),IF(Options!$M$94="Own Development",_xlfn.XLOOKUP(T24,ConstructionDebt!$G$51:$FO$51,ConstructionDebt!$G$57:$FO$57)))))*$D$8</f>
        <v>0</v>
      </c>
      <c r="U74" s="576">
        <f>IF(Options!$M$94="JD",_xlfn.XLOOKUP(U24,ConstructionDebt!$G$4:$FO$4,ConstructionDebt!$G$10:$FO$10),IF(Options!$M$94="DM",_xlfn.XLOOKUP(U24,ConstructionDebt!$G$20:$FO$20,ConstructionDebt!$G$26:$FO$26),IF(Options!$M$94="DM+Deposit",_xlfn.XLOOKUP(U24,ConstructionDebt!$G$35:$FO$35,ConstructionDebt!$G$41:$FO$41),IF(Options!$M$94="Own Development",_xlfn.XLOOKUP(U24,ConstructionDebt!$G$51:$FO$51,ConstructionDebt!$G$57:$FO$57)))))*$D$8</f>
        <v>0</v>
      </c>
      <c r="V74" s="576">
        <f>IF(Options!$M$94="JD",_xlfn.XLOOKUP(V24,ConstructionDebt!$G$4:$FO$4,ConstructionDebt!$G$10:$FO$10),IF(Options!$M$94="DM",_xlfn.XLOOKUP(V24,ConstructionDebt!$G$20:$FO$20,ConstructionDebt!$G$26:$FO$26),IF(Options!$M$94="DM+Deposit",_xlfn.XLOOKUP(V24,ConstructionDebt!$G$35:$FO$35,ConstructionDebt!$G$41:$FO$41),IF(Options!$M$94="Own Development",_xlfn.XLOOKUP(V24,ConstructionDebt!$G$51:$FO$51,ConstructionDebt!$G$57:$FO$57)))))*$D$8</f>
        <v>0</v>
      </c>
      <c r="W74" s="576">
        <f>IF(Options!$M$94="JD",_xlfn.XLOOKUP(W24,ConstructionDebt!$G$4:$FO$4,ConstructionDebt!$G$10:$FO$10),IF(Options!$M$94="DM",_xlfn.XLOOKUP(W24,ConstructionDebt!$G$20:$FO$20,ConstructionDebt!$G$26:$FO$26),IF(Options!$M$94="DM+Deposit",_xlfn.XLOOKUP(W24,ConstructionDebt!$G$35:$FO$35,ConstructionDebt!$G$41:$FO$41),IF(Options!$M$94="Own Development",_xlfn.XLOOKUP(W24,ConstructionDebt!$G$51:$FO$51,ConstructionDebt!$G$57:$FO$57)))))*$D$8</f>
        <v>0</v>
      </c>
      <c r="X74" s="576">
        <f>IF(Options!$M$94="JD",_xlfn.XLOOKUP(X24,ConstructionDebt!$G$4:$FO$4,ConstructionDebt!$G$10:$FO$10),IF(Options!$M$94="DM",_xlfn.XLOOKUP(X24,ConstructionDebt!$G$20:$FO$20,ConstructionDebt!$G$26:$FO$26),IF(Options!$M$94="DM+Deposit",_xlfn.XLOOKUP(X24,ConstructionDebt!$G$35:$FO$35,ConstructionDebt!$G$41:$FO$41),IF(Options!$M$94="Own Development",_xlfn.XLOOKUP(X24,ConstructionDebt!$G$51:$FO$51,ConstructionDebt!$G$57:$FO$57)))))*$D$8</f>
        <v>0</v>
      </c>
      <c r="Y74" s="576">
        <f>IF(Options!$M$94="JD",_xlfn.XLOOKUP(Y24,ConstructionDebt!$G$4:$FO$4,ConstructionDebt!$G$10:$FO$10),IF(Options!$M$94="DM",_xlfn.XLOOKUP(Y24,ConstructionDebt!$G$20:$FO$20,ConstructionDebt!$G$26:$FO$26),IF(Options!$M$94="DM+Deposit",_xlfn.XLOOKUP(Y24,ConstructionDebt!$G$35:$FO$35,ConstructionDebt!$G$41:$FO$41),IF(Options!$M$94="Own Development",_xlfn.XLOOKUP(Y24,ConstructionDebt!$G$51:$FO$51,ConstructionDebt!$G$57:$FO$57)))))*$D$8</f>
        <v>0</v>
      </c>
      <c r="Z74" s="576">
        <f>IF(Options!$M$94="JD",_xlfn.XLOOKUP(Z24,ConstructionDebt!$G$4:$FO$4,ConstructionDebt!$G$10:$FO$10),IF(Options!$M$94="DM",_xlfn.XLOOKUP(Z24,ConstructionDebt!$G$20:$FO$20,ConstructionDebt!$G$26:$FO$26),IF(Options!$M$94="DM+Deposit",_xlfn.XLOOKUP(Z24,ConstructionDebt!$G$35:$FO$35,ConstructionDebt!$G$41:$FO$41),IF(Options!$M$94="Own Development",_xlfn.XLOOKUP(Z24,ConstructionDebt!$G$51:$FO$51,ConstructionDebt!$G$57:$FO$57)))))*$D$8</f>
        <v>0</v>
      </c>
      <c r="AA74" s="576">
        <f>IF(Options!$M$94="JD",_xlfn.XLOOKUP(AA24,ConstructionDebt!$G$4:$FO$4,ConstructionDebt!$G$10:$FO$10),IF(Options!$M$94="DM",_xlfn.XLOOKUP(AA24,ConstructionDebt!$G$20:$FO$20,ConstructionDebt!$G$26:$FO$26),IF(Options!$M$94="DM+Deposit",_xlfn.XLOOKUP(AA24,ConstructionDebt!$G$35:$FO$35,ConstructionDebt!$G$41:$FO$41),IF(Options!$M$94="Own Development",_xlfn.XLOOKUP(AA24,ConstructionDebt!$G$51:$FO$51,ConstructionDebt!$G$57:$FO$57)))))*$D$8</f>
        <v>0</v>
      </c>
      <c r="AB74" s="576">
        <f>IF(Options!$M$94="JD",_xlfn.XLOOKUP(AB24,ConstructionDebt!$G$4:$FO$4,ConstructionDebt!$G$10:$FO$10),IF(Options!$M$94="DM",_xlfn.XLOOKUP(AB24,ConstructionDebt!$G$20:$FO$20,ConstructionDebt!$G$26:$FO$26),IF(Options!$M$94="DM+Deposit",_xlfn.XLOOKUP(AB24,ConstructionDebt!$G$35:$FO$35,ConstructionDebt!$G$41:$FO$41),IF(Options!$M$94="Own Development",_xlfn.XLOOKUP(AB24,ConstructionDebt!$G$51:$FO$51,ConstructionDebt!$G$57:$FO$57)))))*$D$8</f>
        <v>0</v>
      </c>
      <c r="AC74" s="576">
        <f>IF(Options!$M$94="JD",_xlfn.XLOOKUP(AC24,ConstructionDebt!$G$4:$FO$4,ConstructionDebt!$G$10:$FO$10),IF(Options!$M$94="DM",_xlfn.XLOOKUP(AC24,ConstructionDebt!$G$20:$FO$20,ConstructionDebt!$G$26:$FO$26),IF(Options!$M$94="DM+Deposit",_xlfn.XLOOKUP(AC24,ConstructionDebt!$G$35:$FO$35,ConstructionDebt!$G$41:$FO$41),IF(Options!$M$94="Own Development",_xlfn.XLOOKUP(AC24,ConstructionDebt!$G$51:$FO$51,ConstructionDebt!$G$57:$FO$57)))))*$D$8</f>
        <v>0</v>
      </c>
      <c r="AD74" s="576">
        <f>IF(Options!$M$94="JD",_xlfn.XLOOKUP(AD24,ConstructionDebt!$G$4:$FO$4,ConstructionDebt!$G$10:$FO$10),IF(Options!$M$94="DM",_xlfn.XLOOKUP(AD24,ConstructionDebt!$G$20:$FO$20,ConstructionDebt!$G$26:$FO$26),IF(Options!$M$94="DM+Deposit",_xlfn.XLOOKUP(AD24,ConstructionDebt!$G$35:$FO$35,ConstructionDebt!$G$41:$FO$41),IF(Options!$M$94="Own Development",_xlfn.XLOOKUP(AD24,ConstructionDebt!$G$51:$FO$51,ConstructionDebt!$G$57:$FO$57)))))*$D$8</f>
        <v>0</v>
      </c>
      <c r="AE74" s="576">
        <f>IF(Options!$M$94="JD",_xlfn.XLOOKUP(AE24,ConstructionDebt!$G$4:$FO$4,ConstructionDebt!$G$10:$FO$10),IF(Options!$M$94="DM",_xlfn.XLOOKUP(AE24,ConstructionDebt!$G$20:$FO$20,ConstructionDebt!$G$26:$FO$26),IF(Options!$M$94="DM+Deposit",_xlfn.XLOOKUP(AE24,ConstructionDebt!$G$35:$FO$35,ConstructionDebt!$G$41:$FO$41),IF(Options!$M$94="Own Development",_xlfn.XLOOKUP(AE24,ConstructionDebt!$G$51:$FO$51,ConstructionDebt!$G$57:$FO$57)))))*$D$8</f>
        <v>0</v>
      </c>
      <c r="AF74" s="576">
        <f>IF(Options!$M$94="JD",_xlfn.XLOOKUP(AF24,ConstructionDebt!$G$4:$FO$4,ConstructionDebt!$G$10:$FO$10),IF(Options!$M$94="DM",_xlfn.XLOOKUP(AF24,ConstructionDebt!$G$20:$FO$20,ConstructionDebt!$G$26:$FO$26),IF(Options!$M$94="DM+Deposit",_xlfn.XLOOKUP(AF24,ConstructionDebt!$G$35:$FO$35,ConstructionDebt!$G$41:$FO$41),IF(Options!$M$94="Own Development",_xlfn.XLOOKUP(AF24,ConstructionDebt!$G$51:$FO$51,ConstructionDebt!$G$57:$FO$57)))))*$D$8</f>
        <v>0</v>
      </c>
      <c r="AG74" s="576">
        <f>IF(Options!$M$94="JD",_xlfn.XLOOKUP(AG24,ConstructionDebt!$G$4:$FO$4,ConstructionDebt!$G$10:$FO$10),IF(Options!$M$94="DM",_xlfn.XLOOKUP(AG24,ConstructionDebt!$G$20:$FO$20,ConstructionDebt!$G$26:$FO$26),IF(Options!$M$94="DM+Deposit",_xlfn.XLOOKUP(AG24,ConstructionDebt!$G$35:$FO$35,ConstructionDebt!$G$41:$FO$41),IF(Options!$M$94="Own Development",_xlfn.XLOOKUP(AG24,ConstructionDebt!$G$51:$FO$51,ConstructionDebt!$G$57:$FO$57)))))*$D$8</f>
        <v>0</v>
      </c>
      <c r="AH74" s="576">
        <f>IF(Options!$M$94="JD",_xlfn.XLOOKUP(AH24,ConstructionDebt!$G$4:$FO$4,ConstructionDebt!$G$10:$FO$10),IF(Options!$M$94="DM",_xlfn.XLOOKUP(AH24,ConstructionDebt!$G$20:$FO$20,ConstructionDebt!$G$26:$FO$26),IF(Options!$M$94="DM+Deposit",_xlfn.XLOOKUP(AH24,ConstructionDebt!$G$35:$FO$35,ConstructionDebt!$G$41:$FO$41),IF(Options!$M$94="Own Development",_xlfn.XLOOKUP(AH24,ConstructionDebt!$G$51:$FO$51,ConstructionDebt!$G$57:$FO$57)))))*$D$8</f>
        <v>0</v>
      </c>
      <c r="AI74" s="576">
        <f>IF(Options!$M$94="JD",_xlfn.XLOOKUP(AI24,ConstructionDebt!$G$4:$FO$4,ConstructionDebt!$G$10:$FO$10),IF(Options!$M$94="DM",_xlfn.XLOOKUP(AI24,ConstructionDebt!$G$20:$FO$20,ConstructionDebt!$G$26:$FO$26),IF(Options!$M$94="DM+Deposit",_xlfn.XLOOKUP(AI24,ConstructionDebt!$G$35:$FO$35,ConstructionDebt!$G$41:$FO$41),IF(Options!$M$94="Own Development",_xlfn.XLOOKUP(AI24,ConstructionDebt!$G$51:$FO$51,ConstructionDebt!$G$57:$FO$57)))))*$D$8</f>
        <v>0</v>
      </c>
      <c r="AJ74" s="576">
        <f>IF(Options!$M$94="JD",_xlfn.XLOOKUP(AJ24,ConstructionDebt!$G$4:$FO$4,ConstructionDebt!$G$10:$FO$10),IF(Options!$M$94="DM",_xlfn.XLOOKUP(AJ24,ConstructionDebt!$G$20:$FO$20,ConstructionDebt!$G$26:$FO$26),IF(Options!$M$94="DM+Deposit",_xlfn.XLOOKUP(AJ24,ConstructionDebt!$G$35:$FO$35,ConstructionDebt!$G$41:$FO$41),IF(Options!$M$94="Own Development",_xlfn.XLOOKUP(AJ24,ConstructionDebt!$G$51:$FO$51,ConstructionDebt!$G$57:$FO$57)))))*$D$8</f>
        <v>0</v>
      </c>
      <c r="AK74" s="576">
        <f>IF(Options!$M$94="JD",_xlfn.XLOOKUP(AK24,ConstructionDebt!$G$4:$FO$4,ConstructionDebt!$G$10:$FO$10),IF(Options!$M$94="DM",_xlfn.XLOOKUP(AK24,ConstructionDebt!$G$20:$FO$20,ConstructionDebt!$G$26:$FO$26),IF(Options!$M$94="DM+Deposit",_xlfn.XLOOKUP(AK24,ConstructionDebt!$G$35:$FO$35,ConstructionDebt!$G$41:$FO$41),IF(Options!$M$94="Own Development",_xlfn.XLOOKUP(AK24,ConstructionDebt!$G$51:$FO$51,ConstructionDebt!$G$57:$FO$57)))))*$D$8</f>
        <v>0</v>
      </c>
      <c r="AL74" s="576">
        <f>IF(Options!$M$94="JD",_xlfn.XLOOKUP(AL24,ConstructionDebt!$G$4:$FO$4,ConstructionDebt!$G$10:$FO$10),IF(Options!$M$94="DM",_xlfn.XLOOKUP(AL24,ConstructionDebt!$G$20:$FO$20,ConstructionDebt!$G$26:$FO$26),IF(Options!$M$94="DM+Deposit",_xlfn.XLOOKUP(AL24,ConstructionDebt!$G$35:$FO$35,ConstructionDebt!$G$41:$FO$41),IF(Options!$M$94="Own Development",_xlfn.XLOOKUP(AL24,ConstructionDebt!$G$51:$FO$51,ConstructionDebt!$G$57:$FO$57)))))*$D$8</f>
        <v>0</v>
      </c>
      <c r="AM74" s="576">
        <f>IF(Options!$M$94="JD",_xlfn.XLOOKUP(AM24,ConstructionDebt!$G$4:$FO$4,ConstructionDebt!$G$10:$FO$10),IF(Options!$M$94="DM",_xlfn.XLOOKUP(AM24,ConstructionDebt!$G$20:$FO$20,ConstructionDebt!$G$26:$FO$26),IF(Options!$M$94="DM+Deposit",_xlfn.XLOOKUP(AM24,ConstructionDebt!$G$35:$FO$35,ConstructionDebt!$G$41:$FO$41),IF(Options!$M$94="Own Development",_xlfn.XLOOKUP(AM24,ConstructionDebt!$G$51:$FO$51,ConstructionDebt!$G$57:$FO$57)))))*$D$8</f>
        <v>0</v>
      </c>
      <c r="AN74" s="576">
        <f>IF(Options!$M$94="JD",_xlfn.XLOOKUP(AN24,ConstructionDebt!$G$4:$FO$4,ConstructionDebt!$G$10:$FO$10),IF(Options!$M$94="DM",_xlfn.XLOOKUP(AN24,ConstructionDebt!$G$20:$FO$20,ConstructionDebt!$G$26:$FO$26),IF(Options!$M$94="DM+Deposit",_xlfn.XLOOKUP(AN24,ConstructionDebt!$G$35:$FO$35,ConstructionDebt!$G$41:$FO$41),IF(Options!$M$94="Own Development",_xlfn.XLOOKUP(AN24,ConstructionDebt!$G$51:$FO$51,ConstructionDebt!$G$57:$FO$57)))))*$D$8</f>
        <v>0</v>
      </c>
      <c r="AO74" s="576">
        <f>IF(Options!$M$94="JD",_xlfn.XLOOKUP(AO24,ConstructionDebt!$G$4:$FO$4,ConstructionDebt!$G$10:$FO$10),IF(Options!$M$94="DM",_xlfn.XLOOKUP(AO24,ConstructionDebt!$G$20:$FO$20,ConstructionDebt!$G$26:$FO$26),IF(Options!$M$94="DM+Deposit",_xlfn.XLOOKUP(AO24,ConstructionDebt!$G$35:$FO$35,ConstructionDebt!$G$41:$FO$41),IF(Options!$M$94="Own Development",_xlfn.XLOOKUP(AO24,ConstructionDebt!$G$51:$FO$51,ConstructionDebt!$G$57:$FO$57)))))*$D$8</f>
        <v>0</v>
      </c>
      <c r="AP74" s="576">
        <f>IF(Options!$M$94="JD",_xlfn.XLOOKUP(AP24,ConstructionDebt!$G$4:$FO$4,ConstructionDebt!$G$10:$FO$10),IF(Options!$M$94="DM",_xlfn.XLOOKUP(AP24,ConstructionDebt!$G$20:$FO$20,ConstructionDebt!$G$26:$FO$26),IF(Options!$M$94="DM+Deposit",_xlfn.XLOOKUP(AP24,ConstructionDebt!$G$35:$FO$35,ConstructionDebt!$G$41:$FO$41),IF(Options!$M$94="Own Development",_xlfn.XLOOKUP(AP24,ConstructionDebt!$G$51:$FO$51,ConstructionDebt!$G$57:$FO$57)))))*$D$8</f>
        <v>0</v>
      </c>
      <c r="AQ74" s="576">
        <f>IF(Options!$M$94="JD",_xlfn.XLOOKUP(AQ24,ConstructionDebt!$G$4:$FO$4,ConstructionDebt!$G$10:$FO$10),IF(Options!$M$94="DM",_xlfn.XLOOKUP(AQ24,ConstructionDebt!$G$20:$FO$20,ConstructionDebt!$G$26:$FO$26),IF(Options!$M$94="DM+Deposit",_xlfn.XLOOKUP(AQ24,ConstructionDebt!$G$35:$FO$35,ConstructionDebt!$G$41:$FO$41),IF(Options!$M$94="Own Development",_xlfn.XLOOKUP(AQ24,ConstructionDebt!$G$51:$FO$51,ConstructionDebt!$G$57:$FO$57)))))*$D$8</f>
        <v>0</v>
      </c>
      <c r="AR74" s="576">
        <f>IF(Options!$M$94="JD",_xlfn.XLOOKUP(AR24,ConstructionDebt!$G$4:$FO$4,ConstructionDebt!$G$10:$FO$10),IF(Options!$M$94="DM",_xlfn.XLOOKUP(AR24,ConstructionDebt!$G$20:$FO$20,ConstructionDebt!$G$26:$FO$26),IF(Options!$M$94="DM+Deposit",_xlfn.XLOOKUP(AR24,ConstructionDebt!$G$35:$FO$35,ConstructionDebt!$G$41:$FO$41),IF(Options!$M$94="Own Development",_xlfn.XLOOKUP(AR24,ConstructionDebt!$G$51:$FO$51,ConstructionDebt!$G$57:$FO$57)))))*$D$8</f>
        <v>0</v>
      </c>
      <c r="AS74" s="576">
        <f>IF(Options!$M$94="JD",_xlfn.XLOOKUP(AS24,ConstructionDebt!$G$4:$FO$4,ConstructionDebt!$G$10:$FO$10),IF(Options!$M$94="DM",_xlfn.XLOOKUP(AS24,ConstructionDebt!$G$20:$FO$20,ConstructionDebt!$G$26:$FO$26),IF(Options!$M$94="DM+Deposit",_xlfn.XLOOKUP(AS24,ConstructionDebt!$G$35:$FO$35,ConstructionDebt!$G$41:$FO$41),IF(Options!$M$94="Own Development",_xlfn.XLOOKUP(AS24,ConstructionDebt!$G$51:$FO$51,ConstructionDebt!$G$57:$FO$57)))))*$D$8</f>
        <v>0</v>
      </c>
      <c r="AT74" s="576">
        <f>IF(Options!$M$94="JD",_xlfn.XLOOKUP(AT24,ConstructionDebt!$G$4:$FO$4,ConstructionDebt!$G$10:$FO$10),IF(Options!$M$94="DM",_xlfn.XLOOKUP(AT24,ConstructionDebt!$G$20:$FO$20,ConstructionDebt!$G$26:$FO$26),IF(Options!$M$94="DM+Deposit",_xlfn.XLOOKUP(AT24,ConstructionDebt!$G$35:$FO$35,ConstructionDebt!$G$41:$FO$41),IF(Options!$M$94="Own Development",_xlfn.XLOOKUP(AT24,ConstructionDebt!$G$51:$FO$51,ConstructionDebt!$G$57:$FO$57)))))*$D$8</f>
        <v>0</v>
      </c>
      <c r="AU74" s="576">
        <f>IF(Options!$M$94="JD",_xlfn.XLOOKUP(AU24,ConstructionDebt!$G$4:$FO$4,ConstructionDebt!$G$10:$FO$10),IF(Options!$M$94="DM",_xlfn.XLOOKUP(AU24,ConstructionDebt!$G$20:$FO$20,ConstructionDebt!$G$26:$FO$26),IF(Options!$M$94="DM+Deposit",_xlfn.XLOOKUP(AU24,ConstructionDebt!$G$35:$FO$35,ConstructionDebt!$G$41:$FO$41),IF(Options!$M$94="Own Development",_xlfn.XLOOKUP(AU24,ConstructionDebt!$G$51:$FO$51,ConstructionDebt!$G$57:$FO$57)))))*$D$8</f>
        <v>0</v>
      </c>
      <c r="AV74" s="576">
        <f>IF(Options!$M$94="JD",_xlfn.XLOOKUP(AV24,ConstructionDebt!$G$4:$FO$4,ConstructionDebt!$G$10:$FO$10),IF(Options!$M$94="DM",_xlfn.XLOOKUP(AV24,ConstructionDebt!$G$20:$FO$20,ConstructionDebt!$G$26:$FO$26),IF(Options!$M$94="DM+Deposit",_xlfn.XLOOKUP(AV24,ConstructionDebt!$G$35:$FO$35,ConstructionDebt!$G$41:$FO$41),IF(Options!$M$94="Own Development",_xlfn.XLOOKUP(AV24,ConstructionDebt!$G$51:$FO$51,ConstructionDebt!$G$57:$FO$57)))))*$D$8</f>
        <v>0</v>
      </c>
      <c r="AW74" s="576">
        <f>IF(Options!$M$94="JD",_xlfn.XLOOKUP(AW24,ConstructionDebt!$G$4:$FO$4,ConstructionDebt!$G$10:$FO$10),IF(Options!$M$94="DM",_xlfn.XLOOKUP(AW24,ConstructionDebt!$G$20:$FO$20,ConstructionDebt!$G$26:$FO$26),IF(Options!$M$94="DM+Deposit",_xlfn.XLOOKUP(AW24,ConstructionDebt!$G$35:$FO$35,ConstructionDebt!$G$41:$FO$41),IF(Options!$M$94="Own Development",_xlfn.XLOOKUP(AW24,ConstructionDebt!$G$51:$FO$51,ConstructionDebt!$G$57:$FO$57)))))*$D$8</f>
        <v>0</v>
      </c>
      <c r="AX74" s="576">
        <f>IF(Options!$M$94="JD",_xlfn.XLOOKUP(AX24,ConstructionDebt!$G$4:$FO$4,ConstructionDebt!$G$10:$FO$10),IF(Options!$M$94="DM",_xlfn.XLOOKUP(AX24,ConstructionDebt!$G$20:$FO$20,ConstructionDebt!$G$26:$FO$26),IF(Options!$M$94="DM+Deposit",_xlfn.XLOOKUP(AX24,ConstructionDebt!$G$35:$FO$35,ConstructionDebt!$G$41:$FO$41),IF(Options!$M$94="Own Development",_xlfn.XLOOKUP(AX24,ConstructionDebt!$G$51:$FO$51,ConstructionDebt!$G$57:$FO$57)))))*$D$8</f>
        <v>0</v>
      </c>
      <c r="AY74" s="576">
        <f>IF(Options!$M$94="JD",_xlfn.XLOOKUP(AY24,ConstructionDebt!$G$4:$FO$4,ConstructionDebt!$G$10:$FO$10),IF(Options!$M$94="DM",_xlfn.XLOOKUP(AY24,ConstructionDebt!$G$20:$FO$20,ConstructionDebt!$G$26:$FO$26),IF(Options!$M$94="DM+Deposit",_xlfn.XLOOKUP(AY24,ConstructionDebt!$G$35:$FO$35,ConstructionDebt!$G$41:$FO$41),IF(Options!$M$94="Own Development",_xlfn.XLOOKUP(AY24,ConstructionDebt!$G$51:$FO$51,ConstructionDebt!$G$57:$FO$57)))))*$D$8</f>
        <v>0</v>
      </c>
      <c r="AZ74" s="576">
        <f>IF(Options!$M$94="JD",_xlfn.XLOOKUP(AZ24,ConstructionDebt!$G$4:$FO$4,ConstructionDebt!$G$10:$FO$10),IF(Options!$M$94="DM",_xlfn.XLOOKUP(AZ24,ConstructionDebt!$G$20:$FO$20,ConstructionDebt!$G$26:$FO$26),IF(Options!$M$94="DM+Deposit",_xlfn.XLOOKUP(AZ24,ConstructionDebt!$G$35:$FO$35,ConstructionDebt!$G$41:$FO$41),IF(Options!$M$94="Own Development",_xlfn.XLOOKUP(AZ24,ConstructionDebt!$G$51:$FO$51,ConstructionDebt!$G$57:$FO$57)))))*$D$8</f>
        <v>0</v>
      </c>
      <c r="BA74" s="576">
        <f>IF(Options!$M$94="JD",_xlfn.XLOOKUP(BA24,ConstructionDebt!$G$4:$FO$4,ConstructionDebt!$G$10:$FO$10),IF(Options!$M$94="DM",_xlfn.XLOOKUP(BA24,ConstructionDebt!$G$20:$FO$20,ConstructionDebt!$G$26:$FO$26),IF(Options!$M$94="DM+Deposit",_xlfn.XLOOKUP(BA24,ConstructionDebt!$G$35:$FO$35,ConstructionDebt!$G$41:$FO$41),IF(Options!$M$94="Own Development",_xlfn.XLOOKUP(BA24,ConstructionDebt!$G$51:$FO$51,ConstructionDebt!$G$57:$FO$57)))))*$D$8</f>
        <v>0</v>
      </c>
      <c r="BB74" s="576">
        <f>IF(Options!$M$94="JD",_xlfn.XLOOKUP(BB24,ConstructionDebt!$G$4:$FO$4,ConstructionDebt!$G$10:$FO$10),IF(Options!$M$94="DM",_xlfn.XLOOKUP(BB24,ConstructionDebt!$G$20:$FO$20,ConstructionDebt!$G$26:$FO$26),IF(Options!$M$94="DM+Deposit",_xlfn.XLOOKUP(BB24,ConstructionDebt!$G$35:$FO$35,ConstructionDebt!$G$41:$FO$41),IF(Options!$M$94="Own Development",_xlfn.XLOOKUP(BB24,ConstructionDebt!$G$51:$FO$51,ConstructionDebt!$G$57:$FO$57)))))*$D$8</f>
        <v>0</v>
      </c>
      <c r="BC74" s="576">
        <f>IF(Options!$M$94="JD",_xlfn.XLOOKUP(BC24,ConstructionDebt!$G$4:$FO$4,ConstructionDebt!$G$10:$FO$10),IF(Options!$M$94="DM",_xlfn.XLOOKUP(BC24,ConstructionDebt!$G$20:$FO$20,ConstructionDebt!$G$26:$FO$26),IF(Options!$M$94="DM+Deposit",_xlfn.XLOOKUP(BC24,ConstructionDebt!$G$35:$FO$35,ConstructionDebt!$G$41:$FO$41),IF(Options!$M$94="Own Development",_xlfn.XLOOKUP(BC24,ConstructionDebt!$G$51:$FO$51,ConstructionDebt!$G$57:$FO$57)))))*$D$8</f>
        <v>0</v>
      </c>
      <c r="BD74" s="576">
        <f>IF(Options!$M$94="JD",_xlfn.XLOOKUP(BD24,ConstructionDebt!$G$4:$FO$4,ConstructionDebt!$G$10:$FO$10),IF(Options!$M$94="DM",_xlfn.XLOOKUP(BD24,ConstructionDebt!$G$20:$FO$20,ConstructionDebt!$G$26:$FO$26),IF(Options!$M$94="DM+Deposit",_xlfn.XLOOKUP(BD24,ConstructionDebt!$G$35:$FO$35,ConstructionDebt!$G$41:$FO$41),IF(Options!$M$94="Own Development",_xlfn.XLOOKUP(BD24,ConstructionDebt!$G$51:$FO$51,ConstructionDebt!$G$57:$FO$57)))))*$D$8</f>
        <v>0</v>
      </c>
      <c r="BE74" s="576">
        <f>IF(Options!$M$94="JD",_xlfn.XLOOKUP(BE24,ConstructionDebt!$G$4:$FO$4,ConstructionDebt!$G$10:$FO$10),IF(Options!$M$94="DM",_xlfn.XLOOKUP(BE24,ConstructionDebt!$G$20:$FO$20,ConstructionDebt!$G$26:$FO$26),IF(Options!$M$94="DM+Deposit",_xlfn.XLOOKUP(BE24,ConstructionDebt!$G$35:$FO$35,ConstructionDebt!$G$41:$FO$41),IF(Options!$M$94="Own Development",_xlfn.XLOOKUP(BE24,ConstructionDebt!$G$51:$FO$51,ConstructionDebt!$G$57:$FO$57)))))*$D$8</f>
        <v>0</v>
      </c>
      <c r="BF74" s="576">
        <f>IF(Options!$M$94="JD",_xlfn.XLOOKUP(BF24,ConstructionDebt!$G$4:$FO$4,ConstructionDebt!$G$10:$FO$10),IF(Options!$M$94="DM",_xlfn.XLOOKUP(BF24,ConstructionDebt!$G$20:$FO$20,ConstructionDebt!$G$26:$FO$26),IF(Options!$M$94="DM+Deposit",_xlfn.XLOOKUP(BF24,ConstructionDebt!$G$35:$FO$35,ConstructionDebt!$G$41:$FO$41),IF(Options!$M$94="Own Development",_xlfn.XLOOKUP(BF24,ConstructionDebt!$G$51:$FO$51,ConstructionDebt!$G$57:$FO$57)))))*$D$8</f>
        <v>0</v>
      </c>
      <c r="BG74" s="576">
        <f>IF(Options!$M$94="JD",_xlfn.XLOOKUP(BG24,ConstructionDebt!$G$4:$FO$4,ConstructionDebt!$G$10:$FO$10),IF(Options!$M$94="DM",_xlfn.XLOOKUP(BG24,ConstructionDebt!$G$20:$FO$20,ConstructionDebt!$G$26:$FO$26),IF(Options!$M$94="DM+Deposit",_xlfn.XLOOKUP(BG24,ConstructionDebt!$G$35:$FO$35,ConstructionDebt!$G$41:$FO$41),IF(Options!$M$94="Own Development",_xlfn.XLOOKUP(BG24,ConstructionDebt!$G$51:$FO$51,ConstructionDebt!$G$57:$FO$57)))))*$D$8</f>
        <v>0</v>
      </c>
      <c r="BH74" s="576">
        <f>IF(Options!$M$94="JD",_xlfn.XLOOKUP(BH24,ConstructionDebt!$G$4:$FO$4,ConstructionDebt!$G$10:$FO$10),IF(Options!$M$94="DM",_xlfn.XLOOKUP(BH24,ConstructionDebt!$G$20:$FO$20,ConstructionDebt!$G$26:$FO$26),IF(Options!$M$94="DM+Deposit",_xlfn.XLOOKUP(BH24,ConstructionDebt!$G$35:$FO$35,ConstructionDebt!$G$41:$FO$41),IF(Options!$M$94="Own Development",_xlfn.XLOOKUP(BH24,ConstructionDebt!$G$51:$FO$51,ConstructionDebt!$G$57:$FO$57)))))*$D$8</f>
        <v>0</v>
      </c>
      <c r="BI74" s="576">
        <f>IF(Options!$M$94="JD",_xlfn.XLOOKUP(BI24,ConstructionDebt!$G$4:$FO$4,ConstructionDebt!$G$10:$FO$10),IF(Options!$M$94="DM",_xlfn.XLOOKUP(BI24,ConstructionDebt!$G$20:$FO$20,ConstructionDebt!$G$26:$FO$26),IF(Options!$M$94="DM+Deposit",_xlfn.XLOOKUP(BI24,ConstructionDebt!$G$35:$FO$35,ConstructionDebt!$G$41:$FO$41),IF(Options!$M$94="Own Development",_xlfn.XLOOKUP(BI24,ConstructionDebt!$G$51:$FO$51,ConstructionDebt!$G$57:$FO$57)))))*$D$8</f>
        <v>0</v>
      </c>
      <c r="BJ74" s="576">
        <f>IF(Options!$M$94="JD",_xlfn.XLOOKUP(BJ24,ConstructionDebt!$G$4:$FO$4,ConstructionDebt!$G$10:$FO$10),IF(Options!$M$94="DM",_xlfn.XLOOKUP(BJ24,ConstructionDebt!$G$20:$FO$20,ConstructionDebt!$G$26:$FO$26),IF(Options!$M$94="DM+Deposit",_xlfn.XLOOKUP(BJ24,ConstructionDebt!$G$35:$FO$35,ConstructionDebt!$G$41:$FO$41),IF(Options!$M$94="Own Development",_xlfn.XLOOKUP(BJ24,ConstructionDebt!$G$51:$FO$51,ConstructionDebt!$G$57:$FO$57)))))*$D$8</f>
        <v>0</v>
      </c>
      <c r="BK74" s="576">
        <f>IF(Options!$M$94="JD",_xlfn.XLOOKUP(BK24,ConstructionDebt!$G$4:$FO$4,ConstructionDebt!$G$10:$FO$10),IF(Options!$M$94="DM",_xlfn.XLOOKUP(BK24,ConstructionDebt!$G$20:$FO$20,ConstructionDebt!$G$26:$FO$26),IF(Options!$M$94="DM+Deposit",_xlfn.XLOOKUP(BK24,ConstructionDebt!$G$35:$FO$35,ConstructionDebt!$G$41:$FO$41),IF(Options!$M$94="Own Development",_xlfn.XLOOKUP(BK24,ConstructionDebt!$G$51:$FO$51,ConstructionDebt!$G$57:$FO$57)))))*$D$8</f>
        <v>0</v>
      </c>
      <c r="BL74" s="576">
        <f>IF(Options!$M$94="JD",_xlfn.XLOOKUP(BL24,ConstructionDebt!$G$4:$FO$4,ConstructionDebt!$G$10:$FO$10),IF(Options!$M$94="DM",_xlfn.XLOOKUP(BL24,ConstructionDebt!$G$20:$FO$20,ConstructionDebt!$G$26:$FO$26),IF(Options!$M$94="DM+Deposit",_xlfn.XLOOKUP(BL24,ConstructionDebt!$G$35:$FO$35,ConstructionDebt!$G$41:$FO$41),IF(Options!$M$94="Own Development",_xlfn.XLOOKUP(BL24,ConstructionDebt!$G$51:$FO$51,ConstructionDebt!$G$57:$FO$57)))))*$D$8</f>
        <v>0</v>
      </c>
      <c r="BM74" s="576">
        <f>IF(Options!$M$94="JD",_xlfn.XLOOKUP(BM24,ConstructionDebt!$G$4:$FO$4,ConstructionDebt!$G$10:$FO$10),IF(Options!$M$94="DM",_xlfn.XLOOKUP(BM24,ConstructionDebt!$G$20:$FO$20,ConstructionDebt!$G$26:$FO$26),IF(Options!$M$94="DM+Deposit",_xlfn.XLOOKUP(BM24,ConstructionDebt!$G$35:$FO$35,ConstructionDebt!$G$41:$FO$41),IF(Options!$M$94="Own Development",_xlfn.XLOOKUP(BM24,ConstructionDebt!$G$51:$FO$51,ConstructionDebt!$G$57:$FO$57)))))*$D$8</f>
        <v>0</v>
      </c>
      <c r="BN74" s="576">
        <f>IF(Options!$M$94="JD",_xlfn.XLOOKUP(BN24,ConstructionDebt!$G$4:$FO$4,ConstructionDebt!$G$10:$FO$10),IF(Options!$M$94="DM",_xlfn.XLOOKUP(BN24,ConstructionDebt!$G$20:$FO$20,ConstructionDebt!$G$26:$FO$26),IF(Options!$M$94="DM+Deposit",_xlfn.XLOOKUP(BN24,ConstructionDebt!$G$35:$FO$35,ConstructionDebt!$G$41:$FO$41),IF(Options!$M$94="Own Development",_xlfn.XLOOKUP(BN24,ConstructionDebt!$G$51:$FO$51,ConstructionDebt!$G$57:$FO$57)))))*$D$8</f>
        <v>0</v>
      </c>
      <c r="BO74" s="576">
        <f>IF(Options!$M$94="JD",_xlfn.XLOOKUP(BO24,ConstructionDebt!$G$4:$FO$4,ConstructionDebt!$G$10:$FO$10),IF(Options!$M$94="DM",_xlfn.XLOOKUP(BO24,ConstructionDebt!$G$20:$FO$20,ConstructionDebt!$G$26:$FO$26),IF(Options!$M$94="DM+Deposit",_xlfn.XLOOKUP(BO24,ConstructionDebt!$G$35:$FO$35,ConstructionDebt!$G$41:$FO$41),IF(Options!$M$94="Own Development",_xlfn.XLOOKUP(BO24,ConstructionDebt!$G$51:$FO$51,ConstructionDebt!$G$57:$FO$57)))))*$D$8</f>
        <v>0</v>
      </c>
      <c r="BP74" s="576">
        <f>IF(Options!$M$94="JD",_xlfn.XLOOKUP(BP24,ConstructionDebt!$G$4:$FO$4,ConstructionDebt!$G$10:$FO$10),IF(Options!$M$94="DM",_xlfn.XLOOKUP(BP24,ConstructionDebt!$G$20:$FO$20,ConstructionDebt!$G$26:$FO$26),IF(Options!$M$94="DM+Deposit",_xlfn.XLOOKUP(BP24,ConstructionDebt!$G$35:$FO$35,ConstructionDebt!$G$41:$FO$41),IF(Options!$M$94="Own Development",_xlfn.XLOOKUP(BP24,ConstructionDebt!$G$51:$FO$51,ConstructionDebt!$G$57:$FO$57)))))*$D$8</f>
        <v>0</v>
      </c>
      <c r="BQ74" s="576">
        <f>IF(Options!$M$94="JD",_xlfn.XLOOKUP(BQ24,ConstructionDebt!$G$4:$FO$4,ConstructionDebt!$G$10:$FO$10),IF(Options!$M$94="DM",_xlfn.XLOOKUP(BQ24,ConstructionDebt!$G$20:$FO$20,ConstructionDebt!$G$26:$FO$26),IF(Options!$M$94="DM+Deposit",_xlfn.XLOOKUP(BQ24,ConstructionDebt!$G$35:$FO$35,ConstructionDebt!$G$41:$FO$41),IF(Options!$M$94="Own Development",_xlfn.XLOOKUP(BQ24,ConstructionDebt!$G$51:$FO$51,ConstructionDebt!$G$57:$FO$57)))))*$D$8</f>
        <v>0</v>
      </c>
      <c r="BR74" s="576">
        <f>IF(Options!$M$94="JD",_xlfn.XLOOKUP(BR24,ConstructionDebt!$G$4:$FO$4,ConstructionDebt!$G$10:$FO$10),IF(Options!$M$94="DM",_xlfn.XLOOKUP(BR24,ConstructionDebt!$G$20:$FO$20,ConstructionDebt!$G$26:$FO$26),IF(Options!$M$94="DM+Deposit",_xlfn.XLOOKUP(BR24,ConstructionDebt!$G$35:$FO$35,ConstructionDebt!$G$41:$FO$41),IF(Options!$M$94="Own Development",_xlfn.XLOOKUP(BR24,ConstructionDebt!$G$51:$FO$51,ConstructionDebt!$G$57:$FO$57)))))*$D$8</f>
        <v>0</v>
      </c>
      <c r="BS74" s="576">
        <f>IF(Options!$M$94="JD",_xlfn.XLOOKUP(BS24,ConstructionDebt!$G$4:$FO$4,ConstructionDebt!$G$10:$FO$10),IF(Options!$M$94="DM",_xlfn.XLOOKUP(BS24,ConstructionDebt!$G$20:$FO$20,ConstructionDebt!$G$26:$FO$26),IF(Options!$M$94="DM+Deposit",_xlfn.XLOOKUP(BS24,ConstructionDebt!$G$35:$FO$35,ConstructionDebt!$G$41:$FO$41),IF(Options!$M$94="Own Development",_xlfn.XLOOKUP(BS24,ConstructionDebt!$G$51:$FO$51,ConstructionDebt!$G$57:$FO$57)))))*$D$8</f>
        <v>0</v>
      </c>
      <c r="BT74" s="576">
        <f>IF(Options!$M$94="JD",_xlfn.XLOOKUP(BT24,ConstructionDebt!$G$4:$FO$4,ConstructionDebt!$G$10:$FO$10),IF(Options!$M$94="DM",_xlfn.XLOOKUP(BT24,ConstructionDebt!$G$20:$FO$20,ConstructionDebt!$G$26:$FO$26),IF(Options!$M$94="DM+Deposit",_xlfn.XLOOKUP(BT24,ConstructionDebt!$G$35:$FO$35,ConstructionDebt!$G$41:$FO$41),IF(Options!$M$94="Own Development",_xlfn.XLOOKUP(BT24,ConstructionDebt!$G$51:$FO$51,ConstructionDebt!$G$57:$FO$57)))))*$D$8</f>
        <v>0</v>
      </c>
      <c r="BU74" s="576">
        <f>IF(Options!$M$94="JD",_xlfn.XLOOKUP(BU24,ConstructionDebt!$G$4:$FO$4,ConstructionDebt!$G$10:$FO$10),IF(Options!$M$94="DM",_xlfn.XLOOKUP(BU24,ConstructionDebt!$G$20:$FO$20,ConstructionDebt!$G$26:$FO$26),IF(Options!$M$94="DM+Deposit",_xlfn.XLOOKUP(BU24,ConstructionDebt!$G$35:$FO$35,ConstructionDebt!$G$41:$FO$41),IF(Options!$M$94="Own Development",_xlfn.XLOOKUP(BU24,ConstructionDebt!$G$51:$FO$51,ConstructionDebt!$G$57:$FO$57)))))*$D$8</f>
        <v>0</v>
      </c>
      <c r="BV74" s="576">
        <f>IF(Options!$M$94="JD",_xlfn.XLOOKUP(BV24,ConstructionDebt!$G$4:$FO$4,ConstructionDebt!$G$10:$FO$10),IF(Options!$M$94="DM",_xlfn.XLOOKUP(BV24,ConstructionDebt!$G$20:$FO$20,ConstructionDebt!$G$26:$FO$26),IF(Options!$M$94="DM+Deposit",_xlfn.XLOOKUP(BV24,ConstructionDebt!$G$35:$FO$35,ConstructionDebt!$G$41:$FO$41),IF(Options!$M$94="Own Development",_xlfn.XLOOKUP(BV24,ConstructionDebt!$G$51:$FO$51,ConstructionDebt!$G$57:$FO$57)))))*$D$8</f>
        <v>0</v>
      </c>
      <c r="BW74" s="576">
        <f>IF(Options!$M$94="JD",_xlfn.XLOOKUP(BW24,ConstructionDebt!$G$4:$FO$4,ConstructionDebt!$G$10:$FO$10),IF(Options!$M$94="DM",_xlfn.XLOOKUP(BW24,ConstructionDebt!$G$20:$FO$20,ConstructionDebt!$G$26:$FO$26),IF(Options!$M$94="DM+Deposit",_xlfn.XLOOKUP(BW24,ConstructionDebt!$G$35:$FO$35,ConstructionDebt!$G$41:$FO$41),IF(Options!$M$94="Own Development",_xlfn.XLOOKUP(BW24,ConstructionDebt!$G$51:$FO$51,ConstructionDebt!$G$57:$FO$57)))))*$D$8</f>
        <v>0</v>
      </c>
      <c r="BX74" s="576">
        <f>IF(Options!$M$94="JD",_xlfn.XLOOKUP(BX24,ConstructionDebt!$G$4:$FO$4,ConstructionDebt!$G$10:$FO$10),IF(Options!$M$94="DM",_xlfn.XLOOKUP(BX24,ConstructionDebt!$G$20:$FO$20,ConstructionDebt!$G$26:$FO$26),IF(Options!$M$94="DM+Deposit",_xlfn.XLOOKUP(BX24,ConstructionDebt!$G$35:$FO$35,ConstructionDebt!$G$41:$FO$41),IF(Options!$M$94="Own Development",_xlfn.XLOOKUP(BX24,ConstructionDebt!$G$51:$FO$51,ConstructionDebt!$G$57:$FO$57)))))*$D$8</f>
        <v>0</v>
      </c>
      <c r="BY74" s="576">
        <f>IF(Options!$M$94="JD",_xlfn.XLOOKUP(BY24,ConstructionDebt!$G$4:$FO$4,ConstructionDebt!$G$10:$FO$10),IF(Options!$M$94="DM",_xlfn.XLOOKUP(BY24,ConstructionDebt!$G$20:$FO$20,ConstructionDebt!$G$26:$FO$26),IF(Options!$M$94="DM+Deposit",_xlfn.XLOOKUP(BY24,ConstructionDebt!$G$35:$FO$35,ConstructionDebt!$G$41:$FO$41),IF(Options!$M$94="Own Development",_xlfn.XLOOKUP(BY24,ConstructionDebt!$G$51:$FO$51,ConstructionDebt!$G$57:$FO$57)))))*$D$8</f>
        <v>0</v>
      </c>
      <c r="BZ74" s="576">
        <f>IF(Options!$M$94="JD",_xlfn.XLOOKUP(BZ24,ConstructionDebt!$G$4:$FO$4,ConstructionDebt!$G$10:$FO$10),IF(Options!$M$94="DM",_xlfn.XLOOKUP(BZ24,ConstructionDebt!$G$20:$FO$20,ConstructionDebt!$G$26:$FO$26),IF(Options!$M$94="DM+Deposit",_xlfn.XLOOKUP(BZ24,ConstructionDebt!$G$35:$FO$35,ConstructionDebt!$G$41:$FO$41),IF(Options!$M$94="Own Development",_xlfn.XLOOKUP(BZ24,ConstructionDebt!$G$51:$FO$51,ConstructionDebt!$G$57:$FO$57)))))*$D$8</f>
        <v>0</v>
      </c>
      <c r="CA74" s="576">
        <f>IF(Options!$M$94="JD",_xlfn.XLOOKUP(CA24,ConstructionDebt!$G$4:$FO$4,ConstructionDebt!$G$10:$FO$10),IF(Options!$M$94="DM",_xlfn.XLOOKUP(CA24,ConstructionDebt!$G$20:$FO$20,ConstructionDebt!$G$26:$FO$26),IF(Options!$M$94="DM+Deposit",_xlfn.XLOOKUP(CA24,ConstructionDebt!$G$35:$FO$35,ConstructionDebt!$G$41:$FO$41),IF(Options!$M$94="Own Development",_xlfn.XLOOKUP(CA24,ConstructionDebt!$G$51:$FO$51,ConstructionDebt!$G$57:$FO$57)))))*$D$8</f>
        <v>0</v>
      </c>
      <c r="CB74" s="576">
        <f>IF(Options!$M$94="JD",_xlfn.XLOOKUP(CB24,ConstructionDebt!$G$4:$FO$4,ConstructionDebt!$G$10:$FO$10),IF(Options!$M$94="DM",_xlfn.XLOOKUP(CB24,ConstructionDebt!$G$20:$FO$20,ConstructionDebt!$G$26:$FO$26),IF(Options!$M$94="DM+Deposit",_xlfn.XLOOKUP(CB24,ConstructionDebt!$G$35:$FO$35,ConstructionDebt!$G$41:$FO$41),IF(Options!$M$94="Own Development",_xlfn.XLOOKUP(CB24,ConstructionDebt!$G$51:$FO$51,ConstructionDebt!$G$57:$FO$57)))))*$D$8</f>
        <v>0</v>
      </c>
      <c r="CC74" s="576">
        <f>IF(Options!$M$94="JD",_xlfn.XLOOKUP(CC24,ConstructionDebt!$G$4:$FO$4,ConstructionDebt!$G$10:$FO$10),IF(Options!$M$94="DM",_xlfn.XLOOKUP(CC24,ConstructionDebt!$G$20:$FO$20,ConstructionDebt!$G$26:$FO$26),IF(Options!$M$94="DM+Deposit",_xlfn.XLOOKUP(CC24,ConstructionDebt!$G$35:$FO$35,ConstructionDebt!$G$41:$FO$41),IF(Options!$M$94="Own Development",_xlfn.XLOOKUP(CC24,ConstructionDebt!$G$51:$FO$51,ConstructionDebt!$G$57:$FO$57)))))*$D$8</f>
        <v>0</v>
      </c>
      <c r="CD74" s="576">
        <f>IF(Options!$M$94="JD",_xlfn.XLOOKUP(CD24,ConstructionDebt!$G$4:$FO$4,ConstructionDebt!$G$10:$FO$10),IF(Options!$M$94="DM",_xlfn.XLOOKUP(CD24,ConstructionDebt!$G$20:$FO$20,ConstructionDebt!$G$26:$FO$26),IF(Options!$M$94="DM+Deposit",_xlfn.XLOOKUP(CD24,ConstructionDebt!$G$35:$FO$35,ConstructionDebt!$G$41:$FO$41),IF(Options!$M$94="Own Development",_xlfn.XLOOKUP(CD24,ConstructionDebt!$G$51:$FO$51,ConstructionDebt!$G$57:$FO$57)))))*$D$8</f>
        <v>0</v>
      </c>
      <c r="CE74" s="576">
        <f>IF(Options!$M$94="JD",_xlfn.XLOOKUP(CE24,ConstructionDebt!$G$4:$FO$4,ConstructionDebt!$G$10:$FO$10),IF(Options!$M$94="DM",_xlfn.XLOOKUP(CE24,ConstructionDebt!$G$20:$FO$20,ConstructionDebt!$G$26:$FO$26),IF(Options!$M$94="DM+Deposit",_xlfn.XLOOKUP(CE24,ConstructionDebt!$G$35:$FO$35,ConstructionDebt!$G$41:$FO$41),IF(Options!$M$94="Own Development",_xlfn.XLOOKUP(CE24,ConstructionDebt!$G$51:$FO$51,ConstructionDebt!$G$57:$FO$57)))))*$D$8</f>
        <v>0</v>
      </c>
      <c r="CF74" s="576">
        <f>IF(Options!$M$94="JD",_xlfn.XLOOKUP(CF24,ConstructionDebt!$G$4:$FO$4,ConstructionDebt!$G$10:$FO$10),IF(Options!$M$94="DM",_xlfn.XLOOKUP(CF24,ConstructionDebt!$G$20:$FO$20,ConstructionDebt!$G$26:$FO$26),IF(Options!$M$94="DM+Deposit",_xlfn.XLOOKUP(CF24,ConstructionDebt!$G$35:$FO$35,ConstructionDebt!$G$41:$FO$41),IF(Options!$M$94="Own Development",_xlfn.XLOOKUP(CF24,ConstructionDebt!$G$51:$FO$51,ConstructionDebt!$G$57:$FO$57)))))*$D$8</f>
        <v>0</v>
      </c>
      <c r="CG74" s="576">
        <f>IF(Options!$M$94="JD",_xlfn.XLOOKUP(CG24,ConstructionDebt!$G$4:$FO$4,ConstructionDebt!$G$10:$FO$10),IF(Options!$M$94="DM",_xlfn.XLOOKUP(CG24,ConstructionDebt!$G$20:$FO$20,ConstructionDebt!$G$26:$FO$26),IF(Options!$M$94="DM+Deposit",_xlfn.XLOOKUP(CG24,ConstructionDebt!$G$35:$FO$35,ConstructionDebt!$G$41:$FO$41),IF(Options!$M$94="Own Development",_xlfn.XLOOKUP(CG24,ConstructionDebt!$G$51:$FO$51,ConstructionDebt!$G$57:$FO$57)))))*$D$8</f>
        <v>0</v>
      </c>
      <c r="CH74" s="576">
        <f>IF(Options!$M$94="JD",_xlfn.XLOOKUP(CH24,ConstructionDebt!$G$4:$FO$4,ConstructionDebt!$G$10:$FO$10),IF(Options!$M$94="DM",_xlfn.XLOOKUP(CH24,ConstructionDebt!$G$20:$FO$20,ConstructionDebt!$G$26:$FO$26),IF(Options!$M$94="DM+Deposit",_xlfn.XLOOKUP(CH24,ConstructionDebt!$G$35:$FO$35,ConstructionDebt!$G$41:$FO$41),IF(Options!$M$94="Own Development",_xlfn.XLOOKUP(CH24,ConstructionDebt!$G$51:$FO$51,ConstructionDebt!$G$57:$FO$57)))))*$D$8</f>
        <v>0</v>
      </c>
      <c r="CI74" s="576">
        <f>IF(Options!$M$94="JD",_xlfn.XLOOKUP(CI24,ConstructionDebt!$G$4:$FO$4,ConstructionDebt!$G$10:$FO$10),IF(Options!$M$94="DM",_xlfn.XLOOKUP(CI24,ConstructionDebt!$G$20:$FO$20,ConstructionDebt!$G$26:$FO$26),IF(Options!$M$94="DM+Deposit",_xlfn.XLOOKUP(CI24,ConstructionDebt!$G$35:$FO$35,ConstructionDebt!$G$41:$FO$41),IF(Options!$M$94="Own Development",_xlfn.XLOOKUP(CI24,ConstructionDebt!$G$51:$FO$51,ConstructionDebt!$G$57:$FO$57)))))*$D$8</f>
        <v>0</v>
      </c>
      <c r="CJ74" s="576">
        <f>IF(Options!$M$94="JD",_xlfn.XLOOKUP(CJ24,ConstructionDebt!$G$4:$FO$4,ConstructionDebt!$G$10:$FO$10),IF(Options!$M$94="DM",_xlfn.XLOOKUP(CJ24,ConstructionDebt!$G$20:$FO$20,ConstructionDebt!$G$26:$FO$26),IF(Options!$M$94="DM+Deposit",_xlfn.XLOOKUP(CJ24,ConstructionDebt!$G$35:$FO$35,ConstructionDebt!$G$41:$FO$41),IF(Options!$M$94="Own Development",_xlfn.XLOOKUP(CJ24,ConstructionDebt!$G$51:$FO$51,ConstructionDebt!$G$57:$FO$57)))))*$D$8</f>
        <v>0</v>
      </c>
      <c r="CK74" s="576">
        <f>IF(Options!$M$94="JD",_xlfn.XLOOKUP(CK24,ConstructionDebt!$G$4:$FO$4,ConstructionDebt!$G$10:$FO$10),IF(Options!$M$94="DM",_xlfn.XLOOKUP(CK24,ConstructionDebt!$G$20:$FO$20,ConstructionDebt!$G$26:$FO$26),IF(Options!$M$94="DM+Deposit",_xlfn.XLOOKUP(CK24,ConstructionDebt!$G$35:$FO$35,ConstructionDebt!$G$41:$FO$41),IF(Options!$M$94="Own Development",_xlfn.XLOOKUP(CK24,ConstructionDebt!$G$51:$FO$51,ConstructionDebt!$G$57:$FO$57)))))*$D$8</f>
        <v>0</v>
      </c>
      <c r="CL74" s="576">
        <f>IF(Options!$M$94="JD",_xlfn.XLOOKUP(CL24,ConstructionDebt!$G$4:$FO$4,ConstructionDebt!$G$10:$FO$10),IF(Options!$M$94="DM",_xlfn.XLOOKUP(CL24,ConstructionDebt!$G$20:$FO$20,ConstructionDebt!$G$26:$FO$26),IF(Options!$M$94="DM+Deposit",_xlfn.XLOOKUP(CL24,ConstructionDebt!$G$35:$FO$35,ConstructionDebt!$G$41:$FO$41),IF(Options!$M$94="Own Development",_xlfn.XLOOKUP(CL24,ConstructionDebt!$G$51:$FO$51,ConstructionDebt!$G$57:$FO$57)))))*$D$8</f>
        <v>0</v>
      </c>
      <c r="CM74" s="576">
        <f>IF(Options!$M$94="JD",_xlfn.XLOOKUP(CM24,ConstructionDebt!$G$4:$FO$4,ConstructionDebt!$G$10:$FO$10),IF(Options!$M$94="DM",_xlfn.XLOOKUP(CM24,ConstructionDebt!$G$20:$FO$20,ConstructionDebt!$G$26:$FO$26),IF(Options!$M$94="DM+Deposit",_xlfn.XLOOKUP(CM24,ConstructionDebt!$G$35:$FO$35,ConstructionDebt!$G$41:$FO$41),IF(Options!$M$94="Own Development",_xlfn.XLOOKUP(CM24,ConstructionDebt!$G$51:$FO$51,ConstructionDebt!$G$57:$FO$57)))))*$D$8</f>
        <v>0</v>
      </c>
      <c r="CN74" s="576">
        <f>IF(Options!$M$94="JD",_xlfn.XLOOKUP(CN24,ConstructionDebt!$G$4:$FO$4,ConstructionDebt!$G$10:$FO$10),IF(Options!$M$94="DM",_xlfn.XLOOKUP(CN24,ConstructionDebt!$G$20:$FO$20,ConstructionDebt!$G$26:$FO$26),IF(Options!$M$94="DM+Deposit",_xlfn.XLOOKUP(CN24,ConstructionDebt!$G$35:$FO$35,ConstructionDebt!$G$41:$FO$41),IF(Options!$M$94="Own Development",_xlfn.XLOOKUP(CN24,ConstructionDebt!$G$51:$FO$51,ConstructionDebt!$G$57:$FO$57)))))*$D$8</f>
        <v>0</v>
      </c>
      <c r="CO74" s="576">
        <f>IF(Options!$M$94="JD",_xlfn.XLOOKUP(CO24,ConstructionDebt!$G$4:$FO$4,ConstructionDebt!$G$10:$FO$10),IF(Options!$M$94="DM",_xlfn.XLOOKUP(CO24,ConstructionDebt!$G$20:$FO$20,ConstructionDebt!$G$26:$FO$26),IF(Options!$M$94="DM+Deposit",_xlfn.XLOOKUP(CO24,ConstructionDebt!$G$35:$FO$35,ConstructionDebt!$G$41:$FO$41),IF(Options!$M$94="Own Development",_xlfn.XLOOKUP(CO24,ConstructionDebt!$G$51:$FO$51,ConstructionDebt!$G$57:$FO$57)))))*$D$8</f>
        <v>0</v>
      </c>
      <c r="CP74" s="576">
        <f>IF(Options!$M$94="JD",_xlfn.XLOOKUP(CP24,ConstructionDebt!$G$4:$FO$4,ConstructionDebt!$G$10:$FO$10),IF(Options!$M$94="DM",_xlfn.XLOOKUP(CP24,ConstructionDebt!$G$20:$FO$20,ConstructionDebt!$G$26:$FO$26),IF(Options!$M$94="DM+Deposit",_xlfn.XLOOKUP(CP24,ConstructionDebt!$G$35:$FO$35,ConstructionDebt!$G$41:$FO$41),IF(Options!$M$94="Own Development",_xlfn.XLOOKUP(CP24,ConstructionDebt!$G$51:$FO$51,ConstructionDebt!$G$57:$FO$57)))))*$D$8</f>
        <v>0</v>
      </c>
      <c r="CQ74" s="576">
        <f>IF(Options!$M$94="JD",_xlfn.XLOOKUP(CQ24,ConstructionDebt!$G$4:$FO$4,ConstructionDebt!$G$10:$FO$10),IF(Options!$M$94="DM",_xlfn.XLOOKUP(CQ24,ConstructionDebt!$G$20:$FO$20,ConstructionDebt!$G$26:$FO$26),IF(Options!$M$94="DM+Deposit",_xlfn.XLOOKUP(CQ24,ConstructionDebt!$G$35:$FO$35,ConstructionDebt!$G$41:$FO$41),IF(Options!$M$94="Own Development",_xlfn.XLOOKUP(CQ24,ConstructionDebt!$G$51:$FO$51,ConstructionDebt!$G$57:$FO$57)))))*$D$8</f>
        <v>0</v>
      </c>
      <c r="CR74" s="576">
        <f>IF(Options!$M$94="JD",_xlfn.XLOOKUP(CR24,ConstructionDebt!$G$4:$FO$4,ConstructionDebt!$G$10:$FO$10),IF(Options!$M$94="DM",_xlfn.XLOOKUP(CR24,ConstructionDebt!$G$20:$FO$20,ConstructionDebt!$G$26:$FO$26),IF(Options!$M$94="DM+Deposit",_xlfn.XLOOKUP(CR24,ConstructionDebt!$G$35:$FO$35,ConstructionDebt!$G$41:$FO$41),IF(Options!$M$94="Own Development",_xlfn.XLOOKUP(CR24,ConstructionDebt!$G$51:$FO$51,ConstructionDebt!$G$57:$FO$57)))))*$D$8</f>
        <v>0</v>
      </c>
      <c r="CS74" s="576">
        <f>IF(Options!$M$94="JD",_xlfn.XLOOKUP(CS24,ConstructionDebt!$G$4:$FO$4,ConstructionDebt!$G$10:$FO$10),IF(Options!$M$94="DM",_xlfn.XLOOKUP(CS24,ConstructionDebt!$G$20:$FO$20,ConstructionDebt!$G$26:$FO$26),IF(Options!$M$94="DM+Deposit",_xlfn.XLOOKUP(CS24,ConstructionDebt!$G$35:$FO$35,ConstructionDebt!$G$41:$FO$41),IF(Options!$M$94="Own Development",_xlfn.XLOOKUP(CS24,ConstructionDebt!$G$51:$FO$51,ConstructionDebt!$G$57:$FO$57)))))*$D$8</f>
        <v>0</v>
      </c>
      <c r="CT74" s="576">
        <f>IF(Options!$M$94="JD",_xlfn.XLOOKUP(CT24,ConstructionDebt!$G$4:$FO$4,ConstructionDebt!$G$10:$FO$10),IF(Options!$M$94="DM",_xlfn.XLOOKUP(CT24,ConstructionDebt!$G$20:$FO$20,ConstructionDebt!$G$26:$FO$26),IF(Options!$M$94="DM+Deposit",_xlfn.XLOOKUP(CT24,ConstructionDebt!$G$35:$FO$35,ConstructionDebt!$G$41:$FO$41),IF(Options!$M$94="Own Development",_xlfn.XLOOKUP(CT24,ConstructionDebt!$G$51:$FO$51,ConstructionDebt!$G$57:$FO$57)))))*$D$8</f>
        <v>0</v>
      </c>
      <c r="CU74" s="576">
        <f>IF(Options!$M$94="JD",_xlfn.XLOOKUP(CU24,ConstructionDebt!$G$4:$FO$4,ConstructionDebt!$G$10:$FO$10),IF(Options!$M$94="DM",_xlfn.XLOOKUP(CU24,ConstructionDebt!$G$20:$FO$20,ConstructionDebt!$G$26:$FO$26),IF(Options!$M$94="DM+Deposit",_xlfn.XLOOKUP(CU24,ConstructionDebt!$G$35:$FO$35,ConstructionDebt!$G$41:$FO$41),IF(Options!$M$94="Own Development",_xlfn.XLOOKUP(CU24,ConstructionDebt!$G$51:$FO$51,ConstructionDebt!$G$57:$FO$57)))))*$D$8</f>
        <v>0</v>
      </c>
      <c r="CV74" s="576">
        <f>IF(Options!$M$94="JD",_xlfn.XLOOKUP(CV24,ConstructionDebt!$G$4:$FO$4,ConstructionDebt!$G$10:$FO$10),IF(Options!$M$94="DM",_xlfn.XLOOKUP(CV24,ConstructionDebt!$G$20:$FO$20,ConstructionDebt!$G$26:$FO$26),IF(Options!$M$94="DM+Deposit",_xlfn.XLOOKUP(CV24,ConstructionDebt!$G$35:$FO$35,ConstructionDebt!$G$41:$FO$41),IF(Options!$M$94="Own Development",_xlfn.XLOOKUP(CV24,ConstructionDebt!$G$51:$FO$51,ConstructionDebt!$G$57:$FO$57)))))*$D$8</f>
        <v>0</v>
      </c>
      <c r="CW74" s="576">
        <f>IF(Options!$M$94="JD",_xlfn.XLOOKUP(CW24,ConstructionDebt!$G$4:$FO$4,ConstructionDebt!$G$10:$FO$10),IF(Options!$M$94="DM",_xlfn.XLOOKUP(CW24,ConstructionDebt!$G$20:$FO$20,ConstructionDebt!$G$26:$FO$26),IF(Options!$M$94="DM+Deposit",_xlfn.XLOOKUP(CW24,ConstructionDebt!$G$35:$FO$35,ConstructionDebt!$G$41:$FO$41),IF(Options!$M$94="Own Development",_xlfn.XLOOKUP(CW24,ConstructionDebt!$G$51:$FO$51,ConstructionDebt!$G$57:$FO$57)))))*$D$8</f>
        <v>0</v>
      </c>
      <c r="CX74" s="576">
        <f>IF(Options!$M$94="JD",_xlfn.XLOOKUP(CX24,ConstructionDebt!$G$4:$FO$4,ConstructionDebt!$G$10:$FO$10),IF(Options!$M$94="DM",_xlfn.XLOOKUP(CX24,ConstructionDebt!$G$20:$FO$20,ConstructionDebt!$G$26:$FO$26),IF(Options!$M$94="DM+Deposit",_xlfn.XLOOKUP(CX24,ConstructionDebt!$G$35:$FO$35,ConstructionDebt!$G$41:$FO$41),IF(Options!$M$94="Own Development",_xlfn.XLOOKUP(CX24,ConstructionDebt!$G$51:$FO$51,ConstructionDebt!$G$57:$FO$57)))))*$D$8</f>
        <v>0</v>
      </c>
      <c r="CY74" s="576">
        <f>IF(Options!$M$94="JD",_xlfn.XLOOKUP(CY24,ConstructionDebt!$G$4:$FO$4,ConstructionDebt!$G$10:$FO$10),IF(Options!$M$94="DM",_xlfn.XLOOKUP(CY24,ConstructionDebt!$G$20:$FO$20,ConstructionDebt!$G$26:$FO$26),IF(Options!$M$94="DM+Deposit",_xlfn.XLOOKUP(CY24,ConstructionDebt!$G$35:$FO$35,ConstructionDebt!$G$41:$FO$41),IF(Options!$M$94="Own Development",_xlfn.XLOOKUP(CY24,ConstructionDebt!$G$51:$FO$51,ConstructionDebt!$G$57:$FO$57)))))*$D$8</f>
        <v>0</v>
      </c>
      <c r="CZ74" s="576">
        <f>IF(Options!$M$94="JD",_xlfn.XLOOKUP(CZ24,ConstructionDebt!$G$4:$FO$4,ConstructionDebt!$G$10:$FO$10),IF(Options!$M$94="DM",_xlfn.XLOOKUP(CZ24,ConstructionDebt!$G$20:$FO$20,ConstructionDebt!$G$26:$FO$26),IF(Options!$M$94="DM+Deposit",_xlfn.XLOOKUP(CZ24,ConstructionDebt!$G$35:$FO$35,ConstructionDebt!$G$41:$FO$41),IF(Options!$M$94="Own Development",_xlfn.XLOOKUP(CZ24,ConstructionDebt!$G$51:$FO$51,ConstructionDebt!$G$57:$FO$57)))))*$D$8</f>
        <v>0</v>
      </c>
    </row>
    <row r="75" spans="2:104" x14ac:dyDescent="0.3">
      <c r="B75" s="38"/>
      <c r="F75" s="576"/>
      <c r="G75" s="576"/>
      <c r="H75" s="576"/>
      <c r="I75" s="576"/>
      <c r="J75" s="576"/>
      <c r="K75" s="576"/>
      <c r="L75" s="576"/>
      <c r="M75" s="576"/>
      <c r="N75" s="576"/>
      <c r="O75" s="576"/>
      <c r="P75" s="576"/>
      <c r="Q75" s="576"/>
      <c r="R75" s="576"/>
      <c r="S75" s="576"/>
      <c r="T75" s="576"/>
      <c r="U75" s="576"/>
      <c r="V75" s="576"/>
      <c r="W75" s="576"/>
      <c r="X75" s="576"/>
      <c r="Y75" s="576"/>
      <c r="Z75" s="576"/>
      <c r="AA75" s="576"/>
      <c r="AB75" s="576"/>
      <c r="AC75" s="576"/>
      <c r="AD75" s="576"/>
      <c r="AE75" s="576"/>
      <c r="AF75" s="576"/>
      <c r="AG75" s="576"/>
      <c r="AH75" s="576"/>
      <c r="AI75" s="576"/>
      <c r="AJ75" s="576"/>
      <c r="AK75" s="576"/>
      <c r="AL75" s="576"/>
      <c r="AM75" s="576"/>
      <c r="AN75" s="576"/>
      <c r="AO75" s="576"/>
      <c r="AP75" s="576"/>
      <c r="AQ75" s="576"/>
      <c r="AR75" s="576"/>
      <c r="AS75" s="576"/>
      <c r="AT75" s="576"/>
      <c r="AU75" s="576"/>
      <c r="AV75" s="576"/>
      <c r="AW75" s="576"/>
      <c r="AX75" s="576"/>
      <c r="AY75" s="576"/>
      <c r="AZ75" s="576"/>
      <c r="BA75" s="576"/>
      <c r="BB75" s="576"/>
      <c r="BC75" s="576"/>
      <c r="BD75" s="576"/>
      <c r="BE75" s="576"/>
      <c r="BF75" s="576"/>
      <c r="BG75" s="576"/>
      <c r="BH75" s="576"/>
      <c r="BI75" s="576"/>
      <c r="BJ75" s="576"/>
      <c r="BK75" s="576"/>
      <c r="BL75" s="576"/>
      <c r="BM75" s="576"/>
      <c r="BN75" s="576"/>
      <c r="BO75" s="576"/>
      <c r="BP75" s="576"/>
      <c r="BQ75" s="576"/>
      <c r="BR75" s="576"/>
      <c r="BS75" s="576"/>
      <c r="BT75" s="576"/>
      <c r="BU75" s="576"/>
      <c r="BV75" s="576"/>
      <c r="BW75" s="576"/>
      <c r="BX75" s="576"/>
      <c r="BY75" s="576"/>
      <c r="BZ75" s="576"/>
      <c r="CA75" s="576"/>
      <c r="CB75" s="576"/>
      <c r="CC75" s="576"/>
      <c r="CD75" s="576"/>
      <c r="CE75" s="576"/>
      <c r="CF75" s="576"/>
      <c r="CG75" s="576"/>
      <c r="CH75" s="576"/>
      <c r="CI75" s="576"/>
      <c r="CJ75" s="576"/>
      <c r="CK75" s="576"/>
      <c r="CL75" s="576"/>
      <c r="CM75" s="576"/>
      <c r="CN75" s="576"/>
      <c r="CO75" s="576"/>
      <c r="CP75" s="576"/>
      <c r="CQ75" s="576"/>
      <c r="CR75" s="576"/>
      <c r="CS75" s="576"/>
      <c r="CT75" s="576"/>
      <c r="CU75" s="576"/>
      <c r="CV75" s="576"/>
      <c r="CW75" s="576"/>
      <c r="CX75" s="576"/>
      <c r="CY75" s="576"/>
      <c r="CZ75" s="576"/>
    </row>
    <row r="76" spans="2:104" x14ac:dyDescent="0.3">
      <c r="B76" s="274" t="s">
        <v>482</v>
      </c>
      <c r="D76" s="576">
        <f>SUM(D32:D74)</f>
        <v>0</v>
      </c>
      <c r="F76" s="576">
        <f>SUM(F32:F74)</f>
        <v>0</v>
      </c>
      <c r="G76" s="576">
        <f t="shared" ref="G76:BR76" si="3">SUM(G32:G74)</f>
        <v>0</v>
      </c>
      <c r="H76" s="576">
        <f t="shared" si="3"/>
        <v>0</v>
      </c>
      <c r="I76" s="576">
        <f t="shared" si="3"/>
        <v>0</v>
      </c>
      <c r="J76" s="576">
        <f t="shared" si="3"/>
        <v>0</v>
      </c>
      <c r="K76" s="576">
        <f t="shared" si="3"/>
        <v>0</v>
      </c>
      <c r="L76" s="576">
        <f t="shared" si="3"/>
        <v>0</v>
      </c>
      <c r="M76" s="576">
        <f t="shared" si="3"/>
        <v>0</v>
      </c>
      <c r="N76" s="576">
        <f t="shared" si="3"/>
        <v>0</v>
      </c>
      <c r="O76" s="576">
        <f t="shared" si="3"/>
        <v>0</v>
      </c>
      <c r="P76" s="576">
        <f t="shared" si="3"/>
        <v>0</v>
      </c>
      <c r="Q76" s="576">
        <f t="shared" si="3"/>
        <v>0</v>
      </c>
      <c r="R76" s="576">
        <f t="shared" si="3"/>
        <v>0</v>
      </c>
      <c r="S76" s="576">
        <f t="shared" si="3"/>
        <v>0</v>
      </c>
      <c r="T76" s="576">
        <f t="shared" si="3"/>
        <v>0</v>
      </c>
      <c r="U76" s="576">
        <f t="shared" si="3"/>
        <v>0</v>
      </c>
      <c r="V76" s="576">
        <f t="shared" si="3"/>
        <v>0</v>
      </c>
      <c r="W76" s="576">
        <f t="shared" si="3"/>
        <v>0</v>
      </c>
      <c r="X76" s="576">
        <f t="shared" si="3"/>
        <v>0</v>
      </c>
      <c r="Y76" s="576">
        <f t="shared" si="3"/>
        <v>0</v>
      </c>
      <c r="Z76" s="576">
        <f t="shared" si="3"/>
        <v>0</v>
      </c>
      <c r="AA76" s="576">
        <f t="shared" si="3"/>
        <v>0</v>
      </c>
      <c r="AB76" s="576">
        <f t="shared" si="3"/>
        <v>0</v>
      </c>
      <c r="AC76" s="576">
        <f t="shared" si="3"/>
        <v>0</v>
      </c>
      <c r="AD76" s="576">
        <f t="shared" si="3"/>
        <v>0</v>
      </c>
      <c r="AE76" s="576">
        <f t="shared" si="3"/>
        <v>0</v>
      </c>
      <c r="AF76" s="576">
        <f t="shared" si="3"/>
        <v>0</v>
      </c>
      <c r="AG76" s="576">
        <f t="shared" si="3"/>
        <v>0</v>
      </c>
      <c r="AH76" s="576">
        <f t="shared" si="3"/>
        <v>0</v>
      </c>
      <c r="AI76" s="576">
        <f t="shared" si="3"/>
        <v>0</v>
      </c>
      <c r="AJ76" s="576">
        <f t="shared" si="3"/>
        <v>0</v>
      </c>
      <c r="AK76" s="576">
        <f t="shared" si="3"/>
        <v>0</v>
      </c>
      <c r="AL76" s="576">
        <f t="shared" si="3"/>
        <v>0</v>
      </c>
      <c r="AM76" s="576">
        <f t="shared" si="3"/>
        <v>0</v>
      </c>
      <c r="AN76" s="576">
        <f t="shared" si="3"/>
        <v>0</v>
      </c>
      <c r="AO76" s="576">
        <f t="shared" si="3"/>
        <v>0</v>
      </c>
      <c r="AP76" s="576">
        <f t="shared" si="3"/>
        <v>0</v>
      </c>
      <c r="AQ76" s="576">
        <f t="shared" si="3"/>
        <v>0</v>
      </c>
      <c r="AR76" s="576">
        <f t="shared" si="3"/>
        <v>0</v>
      </c>
      <c r="AS76" s="576">
        <f t="shared" si="3"/>
        <v>0</v>
      </c>
      <c r="AT76" s="576">
        <f t="shared" si="3"/>
        <v>0</v>
      </c>
      <c r="AU76" s="576">
        <f t="shared" si="3"/>
        <v>0</v>
      </c>
      <c r="AV76" s="576">
        <f t="shared" si="3"/>
        <v>0</v>
      </c>
      <c r="AW76" s="576">
        <f t="shared" si="3"/>
        <v>0</v>
      </c>
      <c r="AX76" s="576">
        <f t="shared" si="3"/>
        <v>0</v>
      </c>
      <c r="AY76" s="576">
        <f t="shared" si="3"/>
        <v>0</v>
      </c>
      <c r="AZ76" s="576">
        <f t="shared" si="3"/>
        <v>0</v>
      </c>
      <c r="BA76" s="576">
        <f t="shared" si="3"/>
        <v>0</v>
      </c>
      <c r="BB76" s="576">
        <f t="shared" si="3"/>
        <v>0</v>
      </c>
      <c r="BC76" s="576">
        <f t="shared" si="3"/>
        <v>0</v>
      </c>
      <c r="BD76" s="576">
        <f t="shared" si="3"/>
        <v>0</v>
      </c>
      <c r="BE76" s="576">
        <f t="shared" si="3"/>
        <v>0</v>
      </c>
      <c r="BF76" s="576">
        <f t="shared" si="3"/>
        <v>0</v>
      </c>
      <c r="BG76" s="576">
        <f t="shared" si="3"/>
        <v>0</v>
      </c>
      <c r="BH76" s="576">
        <f t="shared" si="3"/>
        <v>0</v>
      </c>
      <c r="BI76" s="576">
        <f t="shared" si="3"/>
        <v>0</v>
      </c>
      <c r="BJ76" s="576">
        <f t="shared" si="3"/>
        <v>0</v>
      </c>
      <c r="BK76" s="576">
        <f t="shared" si="3"/>
        <v>0</v>
      </c>
      <c r="BL76" s="576">
        <f t="shared" si="3"/>
        <v>0</v>
      </c>
      <c r="BM76" s="576">
        <f t="shared" si="3"/>
        <v>0</v>
      </c>
      <c r="BN76" s="576">
        <f t="shared" si="3"/>
        <v>0</v>
      </c>
      <c r="BO76" s="576">
        <f t="shared" si="3"/>
        <v>0</v>
      </c>
      <c r="BP76" s="576">
        <f t="shared" si="3"/>
        <v>0</v>
      </c>
      <c r="BQ76" s="576">
        <f t="shared" si="3"/>
        <v>0</v>
      </c>
      <c r="BR76" s="576">
        <f t="shared" si="3"/>
        <v>0</v>
      </c>
      <c r="BS76" s="576">
        <f t="shared" ref="BS76:CZ76" si="4">SUM(BS32:BS74)</f>
        <v>0</v>
      </c>
      <c r="BT76" s="576">
        <f t="shared" si="4"/>
        <v>0</v>
      </c>
      <c r="BU76" s="576">
        <f t="shared" si="4"/>
        <v>0</v>
      </c>
      <c r="BV76" s="576">
        <f t="shared" si="4"/>
        <v>0</v>
      </c>
      <c r="BW76" s="576">
        <f t="shared" si="4"/>
        <v>0</v>
      </c>
      <c r="BX76" s="576">
        <f t="shared" si="4"/>
        <v>0</v>
      </c>
      <c r="BY76" s="576">
        <f t="shared" si="4"/>
        <v>0</v>
      </c>
      <c r="BZ76" s="576">
        <f t="shared" si="4"/>
        <v>0</v>
      </c>
      <c r="CA76" s="576">
        <f t="shared" si="4"/>
        <v>0</v>
      </c>
      <c r="CB76" s="576">
        <f t="shared" si="4"/>
        <v>0</v>
      </c>
      <c r="CC76" s="576">
        <f t="shared" si="4"/>
        <v>0</v>
      </c>
      <c r="CD76" s="576">
        <f t="shared" si="4"/>
        <v>0</v>
      </c>
      <c r="CE76" s="576">
        <f t="shared" si="4"/>
        <v>0</v>
      </c>
      <c r="CF76" s="576">
        <f t="shared" si="4"/>
        <v>0</v>
      </c>
      <c r="CG76" s="576">
        <f t="shared" si="4"/>
        <v>0</v>
      </c>
      <c r="CH76" s="576">
        <f t="shared" si="4"/>
        <v>0</v>
      </c>
      <c r="CI76" s="576">
        <f t="shared" si="4"/>
        <v>0</v>
      </c>
      <c r="CJ76" s="576">
        <f t="shared" si="4"/>
        <v>0</v>
      </c>
      <c r="CK76" s="576">
        <f t="shared" si="4"/>
        <v>0</v>
      </c>
      <c r="CL76" s="576">
        <f t="shared" si="4"/>
        <v>0</v>
      </c>
      <c r="CM76" s="576">
        <f t="shared" si="4"/>
        <v>0</v>
      </c>
      <c r="CN76" s="576">
        <f t="shared" si="4"/>
        <v>0</v>
      </c>
      <c r="CO76" s="576">
        <f t="shared" si="4"/>
        <v>0</v>
      </c>
      <c r="CP76" s="576">
        <f t="shared" si="4"/>
        <v>0</v>
      </c>
      <c r="CQ76" s="576">
        <f t="shared" si="4"/>
        <v>0</v>
      </c>
      <c r="CR76" s="576">
        <f t="shared" si="4"/>
        <v>0</v>
      </c>
      <c r="CS76" s="576">
        <f t="shared" si="4"/>
        <v>0</v>
      </c>
      <c r="CT76" s="576">
        <f t="shared" si="4"/>
        <v>0</v>
      </c>
      <c r="CU76" s="576">
        <f t="shared" si="4"/>
        <v>0</v>
      </c>
      <c r="CV76" s="576">
        <f t="shared" si="4"/>
        <v>0</v>
      </c>
      <c r="CW76" s="576">
        <f t="shared" si="4"/>
        <v>0</v>
      </c>
      <c r="CX76" s="576">
        <f t="shared" si="4"/>
        <v>0</v>
      </c>
      <c r="CY76" s="576">
        <f t="shared" si="4"/>
        <v>0</v>
      </c>
      <c r="CZ76" s="576">
        <f t="shared" si="4"/>
        <v>0</v>
      </c>
    </row>
    <row r="77" spans="2:104" x14ac:dyDescent="0.3">
      <c r="B77" s="113" t="s">
        <v>488</v>
      </c>
      <c r="C77" s="41"/>
      <c r="D77" s="578">
        <f t="shared" ref="D77:BQ77" si="5">D30-D76</f>
        <v>0</v>
      </c>
      <c r="E77" s="41"/>
      <c r="F77" s="578">
        <f>F30-F76</f>
        <v>0</v>
      </c>
      <c r="G77" s="578">
        <f t="shared" si="5"/>
        <v>0</v>
      </c>
      <c r="H77" s="578">
        <f t="shared" si="5"/>
        <v>0</v>
      </c>
      <c r="I77" s="578">
        <f t="shared" si="5"/>
        <v>0</v>
      </c>
      <c r="J77" s="578">
        <f t="shared" si="5"/>
        <v>0</v>
      </c>
      <c r="K77" s="578">
        <f t="shared" si="5"/>
        <v>0</v>
      </c>
      <c r="L77" s="578">
        <f t="shared" si="5"/>
        <v>0</v>
      </c>
      <c r="M77" s="578">
        <f t="shared" si="5"/>
        <v>0</v>
      </c>
      <c r="N77" s="578">
        <f t="shared" si="5"/>
        <v>0</v>
      </c>
      <c r="O77" s="578">
        <f t="shared" si="5"/>
        <v>0</v>
      </c>
      <c r="P77" s="578">
        <f t="shared" si="5"/>
        <v>0</v>
      </c>
      <c r="Q77" s="578">
        <f t="shared" si="5"/>
        <v>0</v>
      </c>
      <c r="R77" s="578">
        <f t="shared" si="5"/>
        <v>0</v>
      </c>
      <c r="S77" s="578">
        <f t="shared" si="5"/>
        <v>0</v>
      </c>
      <c r="T77" s="578">
        <f t="shared" si="5"/>
        <v>0</v>
      </c>
      <c r="U77" s="578">
        <f t="shared" si="5"/>
        <v>0</v>
      </c>
      <c r="V77" s="578">
        <f t="shared" si="5"/>
        <v>0</v>
      </c>
      <c r="W77" s="578">
        <f t="shared" si="5"/>
        <v>0</v>
      </c>
      <c r="X77" s="578">
        <f t="shared" si="5"/>
        <v>0</v>
      </c>
      <c r="Y77" s="578">
        <f t="shared" si="5"/>
        <v>0</v>
      </c>
      <c r="Z77" s="578">
        <f t="shared" si="5"/>
        <v>0</v>
      </c>
      <c r="AA77" s="578">
        <f t="shared" si="5"/>
        <v>0</v>
      </c>
      <c r="AB77" s="578">
        <f t="shared" si="5"/>
        <v>0</v>
      </c>
      <c r="AC77" s="578">
        <f t="shared" si="5"/>
        <v>0</v>
      </c>
      <c r="AD77" s="578">
        <f t="shared" si="5"/>
        <v>0</v>
      </c>
      <c r="AE77" s="578">
        <f t="shared" si="5"/>
        <v>0</v>
      </c>
      <c r="AF77" s="578">
        <f t="shared" si="5"/>
        <v>0</v>
      </c>
      <c r="AG77" s="578">
        <f t="shared" si="5"/>
        <v>0</v>
      </c>
      <c r="AH77" s="578">
        <f t="shared" si="5"/>
        <v>0</v>
      </c>
      <c r="AI77" s="578">
        <f t="shared" si="5"/>
        <v>0</v>
      </c>
      <c r="AJ77" s="578">
        <f t="shared" si="5"/>
        <v>0</v>
      </c>
      <c r="AK77" s="578">
        <f t="shared" si="5"/>
        <v>0</v>
      </c>
      <c r="AL77" s="578">
        <f t="shared" si="5"/>
        <v>0</v>
      </c>
      <c r="AM77" s="578">
        <f t="shared" si="5"/>
        <v>0</v>
      </c>
      <c r="AN77" s="578">
        <f t="shared" si="5"/>
        <v>0</v>
      </c>
      <c r="AO77" s="578">
        <f t="shared" si="5"/>
        <v>0</v>
      </c>
      <c r="AP77" s="578">
        <f t="shared" si="5"/>
        <v>0</v>
      </c>
      <c r="AQ77" s="578">
        <f t="shared" si="5"/>
        <v>0</v>
      </c>
      <c r="AR77" s="578">
        <f t="shared" si="5"/>
        <v>0</v>
      </c>
      <c r="AS77" s="578">
        <f t="shared" si="5"/>
        <v>0</v>
      </c>
      <c r="AT77" s="578">
        <f t="shared" si="5"/>
        <v>0</v>
      </c>
      <c r="AU77" s="578">
        <f t="shared" si="5"/>
        <v>0</v>
      </c>
      <c r="AV77" s="578">
        <f t="shared" si="5"/>
        <v>0</v>
      </c>
      <c r="AW77" s="578">
        <f t="shared" si="5"/>
        <v>0</v>
      </c>
      <c r="AX77" s="578">
        <f t="shared" si="5"/>
        <v>0</v>
      </c>
      <c r="AY77" s="578">
        <f t="shared" si="5"/>
        <v>0</v>
      </c>
      <c r="AZ77" s="578">
        <f t="shared" si="5"/>
        <v>0</v>
      </c>
      <c r="BA77" s="578">
        <f t="shared" si="5"/>
        <v>0</v>
      </c>
      <c r="BB77" s="578">
        <f t="shared" si="5"/>
        <v>0</v>
      </c>
      <c r="BC77" s="578">
        <f t="shared" si="5"/>
        <v>0</v>
      </c>
      <c r="BD77" s="578">
        <f t="shared" si="5"/>
        <v>0</v>
      </c>
      <c r="BE77" s="578">
        <f t="shared" si="5"/>
        <v>0</v>
      </c>
      <c r="BF77" s="578">
        <f t="shared" si="5"/>
        <v>0</v>
      </c>
      <c r="BG77" s="578">
        <f t="shared" si="5"/>
        <v>0</v>
      </c>
      <c r="BH77" s="578">
        <f t="shared" si="5"/>
        <v>0</v>
      </c>
      <c r="BI77" s="578">
        <f t="shared" si="5"/>
        <v>0</v>
      </c>
      <c r="BJ77" s="578">
        <f t="shared" si="5"/>
        <v>0</v>
      </c>
      <c r="BK77" s="578">
        <f t="shared" si="5"/>
        <v>0</v>
      </c>
      <c r="BL77" s="578">
        <f t="shared" si="5"/>
        <v>0</v>
      </c>
      <c r="BM77" s="578">
        <f t="shared" si="5"/>
        <v>0</v>
      </c>
      <c r="BN77" s="578">
        <f t="shared" si="5"/>
        <v>0</v>
      </c>
      <c r="BO77" s="578">
        <f t="shared" si="5"/>
        <v>0</v>
      </c>
      <c r="BP77" s="578">
        <f t="shared" si="5"/>
        <v>0</v>
      </c>
      <c r="BQ77" s="578">
        <f t="shared" si="5"/>
        <v>0</v>
      </c>
      <c r="BR77" s="578">
        <f t="shared" ref="BR77:CZ77" si="6">BR30-BR76</f>
        <v>0</v>
      </c>
      <c r="BS77" s="578">
        <f t="shared" si="6"/>
        <v>0</v>
      </c>
      <c r="BT77" s="578">
        <f t="shared" si="6"/>
        <v>0</v>
      </c>
      <c r="BU77" s="578">
        <f t="shared" si="6"/>
        <v>0</v>
      </c>
      <c r="BV77" s="578">
        <f t="shared" si="6"/>
        <v>0</v>
      </c>
      <c r="BW77" s="578">
        <f t="shared" si="6"/>
        <v>0</v>
      </c>
      <c r="BX77" s="578">
        <f t="shared" si="6"/>
        <v>0</v>
      </c>
      <c r="BY77" s="578">
        <f t="shared" si="6"/>
        <v>0</v>
      </c>
      <c r="BZ77" s="578">
        <f t="shared" si="6"/>
        <v>0</v>
      </c>
      <c r="CA77" s="578">
        <f t="shared" si="6"/>
        <v>0</v>
      </c>
      <c r="CB77" s="578">
        <f t="shared" si="6"/>
        <v>0</v>
      </c>
      <c r="CC77" s="578">
        <f t="shared" si="6"/>
        <v>0</v>
      </c>
      <c r="CD77" s="578">
        <f t="shared" si="6"/>
        <v>0</v>
      </c>
      <c r="CE77" s="578">
        <f t="shared" si="6"/>
        <v>0</v>
      </c>
      <c r="CF77" s="578">
        <f t="shared" si="6"/>
        <v>0</v>
      </c>
      <c r="CG77" s="578">
        <f t="shared" si="6"/>
        <v>0</v>
      </c>
      <c r="CH77" s="578">
        <f t="shared" si="6"/>
        <v>0</v>
      </c>
      <c r="CI77" s="578">
        <f t="shared" si="6"/>
        <v>0</v>
      </c>
      <c r="CJ77" s="578">
        <f t="shared" si="6"/>
        <v>0</v>
      </c>
      <c r="CK77" s="578">
        <f t="shared" si="6"/>
        <v>0</v>
      </c>
      <c r="CL77" s="578">
        <f t="shared" si="6"/>
        <v>0</v>
      </c>
      <c r="CM77" s="578">
        <f t="shared" si="6"/>
        <v>0</v>
      </c>
      <c r="CN77" s="578">
        <f t="shared" si="6"/>
        <v>0</v>
      </c>
      <c r="CO77" s="578">
        <f t="shared" si="6"/>
        <v>0</v>
      </c>
      <c r="CP77" s="578">
        <f t="shared" si="6"/>
        <v>0</v>
      </c>
      <c r="CQ77" s="578">
        <f t="shared" si="6"/>
        <v>0</v>
      </c>
      <c r="CR77" s="578">
        <f t="shared" si="6"/>
        <v>0</v>
      </c>
      <c r="CS77" s="578">
        <f t="shared" si="6"/>
        <v>0</v>
      </c>
      <c r="CT77" s="578">
        <f t="shared" si="6"/>
        <v>0</v>
      </c>
      <c r="CU77" s="578">
        <f t="shared" si="6"/>
        <v>0</v>
      </c>
      <c r="CV77" s="578">
        <f t="shared" si="6"/>
        <v>0</v>
      </c>
      <c r="CW77" s="578">
        <f t="shared" si="6"/>
        <v>0</v>
      </c>
      <c r="CX77" s="578">
        <f t="shared" si="6"/>
        <v>0</v>
      </c>
      <c r="CY77" s="578">
        <f t="shared" si="6"/>
        <v>0</v>
      </c>
      <c r="CZ77" s="579">
        <f t="shared" si="6"/>
        <v>0</v>
      </c>
    </row>
    <row r="79" spans="2:104" x14ac:dyDescent="0.3">
      <c r="B79" s="97" t="s">
        <v>516</v>
      </c>
      <c r="C79" s="98"/>
      <c r="D79" s="580"/>
      <c r="E79" s="98"/>
      <c r="F79" s="580">
        <f>F77+E79</f>
        <v>0</v>
      </c>
      <c r="G79" s="580">
        <f>G77+F79</f>
        <v>0</v>
      </c>
      <c r="H79" s="580">
        <f t="shared" ref="H79:BR79" si="7">H77+G79</f>
        <v>0</v>
      </c>
      <c r="I79" s="580">
        <f t="shared" si="7"/>
        <v>0</v>
      </c>
      <c r="J79" s="580">
        <f t="shared" si="7"/>
        <v>0</v>
      </c>
      <c r="K79" s="580">
        <f t="shared" si="7"/>
        <v>0</v>
      </c>
      <c r="L79" s="580">
        <f t="shared" si="7"/>
        <v>0</v>
      </c>
      <c r="M79" s="580">
        <f t="shared" si="7"/>
        <v>0</v>
      </c>
      <c r="N79" s="580">
        <f t="shared" si="7"/>
        <v>0</v>
      </c>
      <c r="O79" s="580">
        <f t="shared" si="7"/>
        <v>0</v>
      </c>
      <c r="P79" s="580">
        <f t="shared" si="7"/>
        <v>0</v>
      </c>
      <c r="Q79" s="580">
        <f t="shared" si="7"/>
        <v>0</v>
      </c>
      <c r="R79" s="580">
        <f t="shared" si="7"/>
        <v>0</v>
      </c>
      <c r="S79" s="580">
        <f t="shared" si="7"/>
        <v>0</v>
      </c>
      <c r="T79" s="580">
        <f t="shared" si="7"/>
        <v>0</v>
      </c>
      <c r="U79" s="580">
        <f t="shared" si="7"/>
        <v>0</v>
      </c>
      <c r="V79" s="580">
        <f t="shared" si="7"/>
        <v>0</v>
      </c>
      <c r="W79" s="580">
        <f t="shared" si="7"/>
        <v>0</v>
      </c>
      <c r="X79" s="580">
        <f t="shared" si="7"/>
        <v>0</v>
      </c>
      <c r="Y79" s="580">
        <f t="shared" si="7"/>
        <v>0</v>
      </c>
      <c r="Z79" s="580">
        <f t="shared" si="7"/>
        <v>0</v>
      </c>
      <c r="AA79" s="580">
        <f t="shared" si="7"/>
        <v>0</v>
      </c>
      <c r="AB79" s="580">
        <f t="shared" si="7"/>
        <v>0</v>
      </c>
      <c r="AC79" s="580">
        <f t="shared" si="7"/>
        <v>0</v>
      </c>
      <c r="AD79" s="580">
        <f t="shared" si="7"/>
        <v>0</v>
      </c>
      <c r="AE79" s="580">
        <f t="shared" si="7"/>
        <v>0</v>
      </c>
      <c r="AF79" s="580">
        <f t="shared" si="7"/>
        <v>0</v>
      </c>
      <c r="AG79" s="580">
        <f t="shared" si="7"/>
        <v>0</v>
      </c>
      <c r="AH79" s="580">
        <f t="shared" si="7"/>
        <v>0</v>
      </c>
      <c r="AI79" s="580">
        <f t="shared" si="7"/>
        <v>0</v>
      </c>
      <c r="AJ79" s="580">
        <f t="shared" si="7"/>
        <v>0</v>
      </c>
      <c r="AK79" s="580">
        <f t="shared" si="7"/>
        <v>0</v>
      </c>
      <c r="AL79" s="580">
        <f t="shared" si="7"/>
        <v>0</v>
      </c>
      <c r="AM79" s="580">
        <f t="shared" si="7"/>
        <v>0</v>
      </c>
      <c r="AN79" s="580">
        <f t="shared" si="7"/>
        <v>0</v>
      </c>
      <c r="AO79" s="580">
        <f t="shared" si="7"/>
        <v>0</v>
      </c>
      <c r="AP79" s="580">
        <f t="shared" si="7"/>
        <v>0</v>
      </c>
      <c r="AQ79" s="580">
        <f t="shared" si="7"/>
        <v>0</v>
      </c>
      <c r="AR79" s="580">
        <f t="shared" si="7"/>
        <v>0</v>
      </c>
      <c r="AS79" s="580">
        <f t="shared" si="7"/>
        <v>0</v>
      </c>
      <c r="AT79" s="580">
        <f t="shared" si="7"/>
        <v>0</v>
      </c>
      <c r="AU79" s="580">
        <f t="shared" si="7"/>
        <v>0</v>
      </c>
      <c r="AV79" s="580">
        <f t="shared" si="7"/>
        <v>0</v>
      </c>
      <c r="AW79" s="580">
        <f t="shared" si="7"/>
        <v>0</v>
      </c>
      <c r="AX79" s="580">
        <f t="shared" si="7"/>
        <v>0</v>
      </c>
      <c r="AY79" s="580">
        <f t="shared" si="7"/>
        <v>0</v>
      </c>
      <c r="AZ79" s="580">
        <f t="shared" si="7"/>
        <v>0</v>
      </c>
      <c r="BA79" s="580">
        <f t="shared" si="7"/>
        <v>0</v>
      </c>
      <c r="BB79" s="580">
        <f t="shared" si="7"/>
        <v>0</v>
      </c>
      <c r="BC79" s="580">
        <f t="shared" si="7"/>
        <v>0</v>
      </c>
      <c r="BD79" s="580">
        <f t="shared" si="7"/>
        <v>0</v>
      </c>
      <c r="BE79" s="580">
        <f t="shared" si="7"/>
        <v>0</v>
      </c>
      <c r="BF79" s="580">
        <f t="shared" si="7"/>
        <v>0</v>
      </c>
      <c r="BG79" s="580">
        <f t="shared" si="7"/>
        <v>0</v>
      </c>
      <c r="BH79" s="580">
        <f t="shared" si="7"/>
        <v>0</v>
      </c>
      <c r="BI79" s="580">
        <f t="shared" si="7"/>
        <v>0</v>
      </c>
      <c r="BJ79" s="580">
        <f t="shared" si="7"/>
        <v>0</v>
      </c>
      <c r="BK79" s="580">
        <f t="shared" si="7"/>
        <v>0</v>
      </c>
      <c r="BL79" s="580">
        <f t="shared" si="7"/>
        <v>0</v>
      </c>
      <c r="BM79" s="580">
        <f t="shared" si="7"/>
        <v>0</v>
      </c>
      <c r="BN79" s="580">
        <f t="shared" si="7"/>
        <v>0</v>
      </c>
      <c r="BO79" s="580">
        <f t="shared" si="7"/>
        <v>0</v>
      </c>
      <c r="BP79" s="580">
        <f t="shared" si="7"/>
        <v>0</v>
      </c>
      <c r="BQ79" s="580">
        <f t="shared" si="7"/>
        <v>0</v>
      </c>
      <c r="BR79" s="580">
        <f t="shared" si="7"/>
        <v>0</v>
      </c>
      <c r="BS79" s="580">
        <f t="shared" ref="BS79:CZ79" si="8">BS77+BR79</f>
        <v>0</v>
      </c>
      <c r="BT79" s="580">
        <f t="shared" si="8"/>
        <v>0</v>
      </c>
      <c r="BU79" s="580">
        <f t="shared" si="8"/>
        <v>0</v>
      </c>
      <c r="BV79" s="580">
        <f t="shared" si="8"/>
        <v>0</v>
      </c>
      <c r="BW79" s="580">
        <f t="shared" si="8"/>
        <v>0</v>
      </c>
      <c r="BX79" s="580">
        <f t="shared" si="8"/>
        <v>0</v>
      </c>
      <c r="BY79" s="580">
        <f t="shared" si="8"/>
        <v>0</v>
      </c>
      <c r="BZ79" s="580">
        <f t="shared" si="8"/>
        <v>0</v>
      </c>
      <c r="CA79" s="580">
        <f t="shared" si="8"/>
        <v>0</v>
      </c>
      <c r="CB79" s="580">
        <f t="shared" si="8"/>
        <v>0</v>
      </c>
      <c r="CC79" s="580">
        <f t="shared" si="8"/>
        <v>0</v>
      </c>
      <c r="CD79" s="580">
        <f t="shared" si="8"/>
        <v>0</v>
      </c>
      <c r="CE79" s="580">
        <f t="shared" si="8"/>
        <v>0</v>
      </c>
      <c r="CF79" s="580">
        <f t="shared" si="8"/>
        <v>0</v>
      </c>
      <c r="CG79" s="580">
        <f t="shared" si="8"/>
        <v>0</v>
      </c>
      <c r="CH79" s="580">
        <f t="shared" si="8"/>
        <v>0</v>
      </c>
      <c r="CI79" s="580">
        <f t="shared" si="8"/>
        <v>0</v>
      </c>
      <c r="CJ79" s="580">
        <f t="shared" si="8"/>
        <v>0</v>
      </c>
      <c r="CK79" s="580">
        <f t="shared" si="8"/>
        <v>0</v>
      </c>
      <c r="CL79" s="580">
        <f t="shared" si="8"/>
        <v>0</v>
      </c>
      <c r="CM79" s="580">
        <f t="shared" si="8"/>
        <v>0</v>
      </c>
      <c r="CN79" s="580">
        <f t="shared" si="8"/>
        <v>0</v>
      </c>
      <c r="CO79" s="580">
        <f t="shared" si="8"/>
        <v>0</v>
      </c>
      <c r="CP79" s="580">
        <f t="shared" si="8"/>
        <v>0</v>
      </c>
      <c r="CQ79" s="580">
        <f t="shared" si="8"/>
        <v>0</v>
      </c>
      <c r="CR79" s="580">
        <f t="shared" si="8"/>
        <v>0</v>
      </c>
      <c r="CS79" s="580">
        <f t="shared" si="8"/>
        <v>0</v>
      </c>
      <c r="CT79" s="580">
        <f t="shared" si="8"/>
        <v>0</v>
      </c>
      <c r="CU79" s="580">
        <f t="shared" si="8"/>
        <v>0</v>
      </c>
      <c r="CV79" s="580">
        <f t="shared" si="8"/>
        <v>0</v>
      </c>
      <c r="CW79" s="580">
        <f t="shared" si="8"/>
        <v>0</v>
      </c>
      <c r="CX79" s="580">
        <f t="shared" si="8"/>
        <v>0</v>
      </c>
      <c r="CY79" s="580">
        <f t="shared" si="8"/>
        <v>0</v>
      </c>
      <c r="CZ79" s="581">
        <f t="shared" si="8"/>
        <v>0</v>
      </c>
    </row>
    <row r="80" spans="2:104" x14ac:dyDescent="0.3">
      <c r="D80" s="576"/>
    </row>
    <row r="81" spans="2:21" x14ac:dyDescent="0.3">
      <c r="B81" s="97" t="s">
        <v>522</v>
      </c>
      <c r="C81" s="594">
        <f>IFERROR(XIRR(F77:CZ77, F24:CZ24), 0)</f>
        <v>0</v>
      </c>
    </row>
    <row r="82" spans="2:21" x14ac:dyDescent="0.3">
      <c r="U82" s="50"/>
    </row>
    <row r="83" spans="2:21" x14ac:dyDescent="0.3">
      <c r="D83" s="45"/>
      <c r="U83" s="50"/>
    </row>
    <row r="84" spans="2:21" x14ac:dyDescent="0.3">
      <c r="B84" s="28"/>
      <c r="D84" s="576"/>
    </row>
    <row r="85" spans="2:21" x14ac:dyDescent="0.3">
      <c r="C85" s="45"/>
      <c r="D85" s="45"/>
    </row>
    <row r="86" spans="2:21" x14ac:dyDescent="0.3">
      <c r="C86" s="45"/>
      <c r="D86" s="45"/>
    </row>
    <row r="87" spans="2:21" x14ac:dyDescent="0.3">
      <c r="C87" s="45"/>
      <c r="D87" s="45"/>
    </row>
    <row r="88" spans="2:21" x14ac:dyDescent="0.3">
      <c r="B88" s="28"/>
      <c r="C88" s="45"/>
      <c r="D88" s="45"/>
    </row>
    <row r="89" spans="2:21" x14ac:dyDescent="0.3">
      <c r="C89" s="45"/>
      <c r="D89" s="45"/>
    </row>
    <row r="90" spans="2:21" x14ac:dyDescent="0.3">
      <c r="C90" s="45"/>
      <c r="D90" s="45"/>
    </row>
    <row r="91" spans="2:21" x14ac:dyDescent="0.3">
      <c r="C91" s="45"/>
      <c r="D91" s="45"/>
    </row>
    <row r="92" spans="2:21" x14ac:dyDescent="0.3">
      <c r="C92" s="45"/>
      <c r="D92" s="45"/>
    </row>
    <row r="93" spans="2:21" x14ac:dyDescent="0.3">
      <c r="C93" s="45"/>
      <c r="D93" s="45"/>
    </row>
    <row r="94" spans="2:21" x14ac:dyDescent="0.3">
      <c r="B94" s="28"/>
      <c r="C94" s="45"/>
      <c r="D94" s="45"/>
    </row>
    <row r="95" spans="2:21" x14ac:dyDescent="0.3">
      <c r="C95" s="45"/>
      <c r="D95" s="45"/>
    </row>
    <row r="96" spans="2:21" x14ac:dyDescent="0.3">
      <c r="C96" s="45"/>
      <c r="D96" s="45"/>
    </row>
    <row r="97" spans="2:5" x14ac:dyDescent="0.3">
      <c r="C97" s="45"/>
      <c r="D97" s="45"/>
    </row>
    <row r="98" spans="2:5" x14ac:dyDescent="0.3">
      <c r="C98" s="45"/>
      <c r="D98" s="45"/>
    </row>
    <row r="99" spans="2:5" x14ac:dyDescent="0.3">
      <c r="C99" s="45"/>
      <c r="D99" s="45"/>
    </row>
    <row r="100" spans="2:5" x14ac:dyDescent="0.3">
      <c r="C100" s="45"/>
      <c r="D100" s="45"/>
    </row>
    <row r="101" spans="2:5" x14ac:dyDescent="0.3">
      <c r="C101" s="45"/>
      <c r="D101" s="45"/>
    </row>
    <row r="102" spans="2:5" x14ac:dyDescent="0.3">
      <c r="C102" s="45"/>
      <c r="D102" s="45"/>
    </row>
    <row r="103" spans="2:5" x14ac:dyDescent="0.3">
      <c r="C103" s="45"/>
      <c r="D103" s="45"/>
    </row>
    <row r="104" spans="2:5" x14ac:dyDescent="0.3">
      <c r="B104" s="28"/>
      <c r="C104" s="45"/>
      <c r="D104" s="45"/>
    </row>
    <row r="105" spans="2:5" x14ac:dyDescent="0.3">
      <c r="C105" s="45"/>
      <c r="D105" s="45"/>
      <c r="E105" s="45"/>
    </row>
    <row r="106" spans="2:5" x14ac:dyDescent="0.3">
      <c r="C106" s="45"/>
      <c r="D106" s="45"/>
      <c r="E106" s="45"/>
    </row>
    <row r="107" spans="2:5" x14ac:dyDescent="0.3">
      <c r="C107" s="45"/>
      <c r="D107" s="45"/>
      <c r="E107" s="45"/>
    </row>
    <row r="108" spans="2:5" x14ac:dyDescent="0.3">
      <c r="C108" s="45"/>
      <c r="D108" s="45"/>
      <c r="E108" s="45"/>
    </row>
    <row r="109" spans="2:5" x14ac:dyDescent="0.3">
      <c r="C109" s="45"/>
      <c r="D109" s="45"/>
      <c r="E109" s="45"/>
    </row>
    <row r="110" spans="2:5" x14ac:dyDescent="0.3">
      <c r="C110" s="45"/>
      <c r="D110" s="45"/>
      <c r="E110" s="45"/>
    </row>
    <row r="111" spans="2:5" x14ac:dyDescent="0.3">
      <c r="C111" s="45"/>
      <c r="D111" s="45"/>
      <c r="E111" s="45"/>
    </row>
    <row r="112" spans="2:5" x14ac:dyDescent="0.3">
      <c r="C112" s="45"/>
      <c r="D112" s="45"/>
      <c r="E112" s="45"/>
    </row>
    <row r="113" spans="2:5" x14ac:dyDescent="0.3">
      <c r="C113" s="45"/>
      <c r="D113" s="45"/>
      <c r="E113" s="45"/>
    </row>
    <row r="114" spans="2:5" x14ac:dyDescent="0.3">
      <c r="C114" s="45"/>
      <c r="D114" s="45"/>
      <c r="E114" s="45"/>
    </row>
    <row r="115" spans="2:5" x14ac:dyDescent="0.3">
      <c r="C115" s="45"/>
      <c r="D115" s="45"/>
      <c r="E115" s="45"/>
    </row>
    <row r="116" spans="2:5" x14ac:dyDescent="0.3">
      <c r="C116" s="45"/>
      <c r="D116" s="45"/>
      <c r="E116" s="45"/>
    </row>
    <row r="117" spans="2:5" x14ac:dyDescent="0.3">
      <c r="B117" s="28"/>
      <c r="C117" s="45"/>
      <c r="D117" s="45"/>
      <c r="E117" s="45"/>
    </row>
    <row r="118" spans="2:5" x14ac:dyDescent="0.3">
      <c r="C118" s="45"/>
      <c r="D118" s="45"/>
      <c r="E118" s="45"/>
    </row>
    <row r="119" spans="2:5" x14ac:dyDescent="0.3">
      <c r="C119" s="45"/>
      <c r="D119" s="45"/>
      <c r="E119" s="45"/>
    </row>
    <row r="120" spans="2:5" x14ac:dyDescent="0.3">
      <c r="C120" s="45"/>
      <c r="D120" s="45"/>
    </row>
    <row r="121" spans="2:5" x14ac:dyDescent="0.3">
      <c r="B121" s="38"/>
      <c r="C121" s="45"/>
      <c r="D121" s="45"/>
    </row>
  </sheetData>
  <conditionalFormatting sqref="A1:XFD8 A9:D9 F9:XFD9 A10:XFD1048576">
    <cfRule type="expression" dxfId="61" priority="17">
      <formula>IF(AND(_xlfn.ISFORMULA(A1), ISNUMBER(SEARCH("!", _xlfn.FORMULATEXT(A1)))), TRUE, FALSE)</formula>
    </cfRule>
    <cfRule type="expression" dxfId="60" priority="18">
      <formula>IF(ISNUMBER(FIND("=", _xlfn.FORMULATEXT(A1))), FALSE, ISNUMBER(A1))</formula>
    </cfRule>
  </conditionalFormatting>
  <conditionalFormatting sqref="A10:XFD1048576 A1:XFD8 A9:D9 F9:XFD9">
    <cfRule type="expression" dxfId="59" priority="16">
      <formula>IF(_xlfn.ISFORMULA(A1), NOT(ISNUMBER(SEARCH("!", _xlfn.FORMULATEXT(A1)))), FALSE)</formula>
    </cfRule>
  </conditionalFormatting>
  <conditionalFormatting sqref="B84:B121">
    <cfRule type="expression" dxfId="58" priority="1">
      <formula>IF(ISNUMBER(FIND("=", _xlfn.FORMULATEXT(B84))), FALSE, ISNUMBER(B84))</formula>
    </cfRule>
    <cfRule type="expression" dxfId="57" priority="2">
      <formula>IF(AND(_xlfn.ISFORMULA(B84), ISNUMBER(SEARCH("!", _xlfn.FORMULATEXT(B84)))), TRUE, FALSE)</formula>
    </cfRule>
    <cfRule type="expression" dxfId="56" priority="3">
      <formula>IF(_xlfn.ISFORMULA(B84), NOT(ISNUMBER(SEARCH("!", _xlfn.FORMULATEXT(B84)))), FALSE)</formula>
    </cfRule>
  </conditionalFormatting>
  <conditionalFormatting sqref="B22:CZ23 B24:E24 B25:CZ25 F32:CZ32 E62">
    <cfRule type="expression" dxfId="55" priority="26">
      <formula>IF(_xlfn.ISFORMULA(B22), IF(ISNUMBER(FIND("!", _xlfn.FORMULATEXT(B22))),FALSE, TRUE), FALSE)</formula>
    </cfRule>
  </conditionalFormatting>
  <conditionalFormatting sqref="D76:D77">
    <cfRule type="expression" dxfId="54" priority="4">
      <formula>IF(ISNUMBER(FIND("=", _xlfn.FORMULATEXT(D76))), FALSE, ISNUMBER(D76))</formula>
    </cfRule>
    <cfRule type="expression" dxfId="53" priority="5">
      <formula>IF(AND(_xlfn.ISFORMULA(D76), ISNUMBER(SEARCH("!", _xlfn.FORMULATEXT(D76)))), TRUE, FALSE)</formula>
    </cfRule>
    <cfRule type="expression" dxfId="52" priority="6">
      <formula>IF(_xlfn.ISFORMULA(D76), NOT(ISNUMBER(SEARCH("!", _xlfn.FORMULATEXT(D76)))), FALSE)</formula>
    </cfRule>
  </conditionalFormatting>
  <conditionalFormatting sqref="D26:E29">
    <cfRule type="expression" dxfId="51" priority="22">
      <formula>IF(_xlfn.ISFORMULA(D26), IF(ISNUMBER(FIND("!", _xlfn.FORMULATEXT(D26))),FALSE, TRUE), FALSE)</formula>
    </cfRule>
  </conditionalFormatting>
  <conditionalFormatting sqref="F24:CZ24 B33:B79">
    <cfRule type="expression" dxfId="50" priority="13">
      <formula>IF(ISNUMBER(FIND("=", _xlfn.FORMULATEXT(B24))), FALSE, ISNUMBER(B24))</formula>
    </cfRule>
    <cfRule type="expression" dxfId="49" priority="14">
      <formula>IF(AND(_xlfn.ISFORMULA(B24), ISNUMBER(SEARCH("!", _xlfn.FORMULATEXT(B24)))), TRUE, FALSE)</formula>
    </cfRule>
    <cfRule type="expression" dxfId="48" priority="15">
      <formula>IF(_xlfn.ISFORMULA(B24), NOT(ISNUMBER(SEARCH("!", _xlfn.FORMULATEXT(B24)))), FALSE)</formula>
    </cfRule>
  </conditionalFormatting>
  <conditionalFormatting sqref="F34:CZ77">
    <cfRule type="expression" dxfId="47" priority="7">
      <formula>IF(ISNUMBER(FIND("=", _xlfn.FORMULATEXT(F34))), FALSE, ISNUMBER(F34))</formula>
    </cfRule>
    <cfRule type="expression" dxfId="46" priority="8">
      <formula>IF(AND(_xlfn.ISFORMULA(F34), ISNUMBER(SEARCH("!", _xlfn.FORMULATEXT(F34)))), TRUE, FALSE)</formula>
    </cfRule>
    <cfRule type="expression" dxfId="45" priority="9">
      <formula>IF(_xlfn.ISFORMULA(F34), NOT(ISNUMBER(SEARCH("!", _xlfn.FORMULATEXT(F34)))), FALSE)</formula>
    </cfRule>
  </conditionalFormatting>
  <dataValidations count="1">
    <dataValidation type="list" allowBlank="1" showInputMessage="1" showErrorMessage="1" sqref="H14" xr:uid="{38979830-446B-4C92-93C1-5512A5115450}">
      <formula1>"JD, DM"</formula1>
    </dataValidation>
  </dataValidations>
  <pageMargins left="0.7" right="0.7" top="0.75" bottom="0.75" header="0.3" footer="0.3"/>
  <pageSetup paperSize="9" orientation="portrait" r:id="rId1"/>
  <ignoredErrors>
    <ignoredError sqref="D7 D9" formula="1"/>
  </ignoredError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29ED2-4208-4265-BA3B-DDF826A2349C}">
  <dimension ref="E1:O27"/>
  <sheetViews>
    <sheetView topLeftCell="B1" workbookViewId="0">
      <selection activeCell="H30" sqref="H30"/>
    </sheetView>
  </sheetViews>
  <sheetFormatPr defaultRowHeight="14.4" x14ac:dyDescent="0.3"/>
  <cols>
    <col min="5" max="5" width="30.88671875" bestFit="1" customWidth="1"/>
    <col min="6" max="6" width="15.88671875" customWidth="1"/>
    <col min="7" max="7" width="31" customWidth="1"/>
    <col min="8" max="8" width="31.6640625" bestFit="1" customWidth="1"/>
    <col min="9" max="9" width="21.21875" customWidth="1"/>
    <col min="10" max="10" width="16.44140625" customWidth="1"/>
  </cols>
  <sheetData>
    <row r="1" spans="5:15" ht="15.6" x14ac:dyDescent="0.3">
      <c r="E1" s="8" t="s">
        <v>604</v>
      </c>
      <c r="F1" s="14"/>
      <c r="G1" s="14"/>
      <c r="H1" s="14"/>
      <c r="I1" s="14"/>
      <c r="J1" s="14"/>
      <c r="K1" s="7"/>
      <c r="L1" s="7"/>
      <c r="M1" s="7"/>
      <c r="N1" s="7"/>
      <c r="O1" s="7"/>
    </row>
    <row r="2" spans="5:15" ht="15.6" x14ac:dyDescent="0.3">
      <c r="E2" s="396" t="s">
        <v>12</v>
      </c>
      <c r="F2" s="396"/>
      <c r="G2" s="396" t="s">
        <v>78</v>
      </c>
      <c r="H2" s="396" t="s">
        <v>588</v>
      </c>
      <c r="I2" s="396" t="s">
        <v>587</v>
      </c>
      <c r="J2" s="14" t="s">
        <v>594</v>
      </c>
      <c r="K2" s="7"/>
      <c r="L2" s="7"/>
      <c r="M2" s="7"/>
      <c r="N2" s="7"/>
      <c r="O2" s="7"/>
    </row>
    <row r="3" spans="5:15" ht="15.6" x14ac:dyDescent="0.3">
      <c r="E3" s="397" t="s">
        <v>589</v>
      </c>
      <c r="F3" s="398">
        <f>'Assumptions&amp;Data'!D45</f>
        <v>18.068999999999999</v>
      </c>
      <c r="G3" s="397" t="s">
        <v>586</v>
      </c>
      <c r="H3" s="14">
        <v>50</v>
      </c>
      <c r="I3" s="14">
        <v>5000</v>
      </c>
      <c r="J3" s="14">
        <f>I3</f>
        <v>5000</v>
      </c>
    </row>
    <row r="4" spans="5:15" ht="15.6" x14ac:dyDescent="0.3">
      <c r="E4" s="397" t="s">
        <v>595</v>
      </c>
      <c r="F4" s="399">
        <f>RegulatoryPayment!N9+RegulatoryPayment!N13</f>
        <v>1547441.9927999999</v>
      </c>
      <c r="G4" s="397" t="s">
        <v>409</v>
      </c>
      <c r="H4" s="14"/>
      <c r="I4" s="14"/>
      <c r="J4" s="14"/>
    </row>
    <row r="5" spans="5:15" ht="15.6" x14ac:dyDescent="0.3">
      <c r="E5" s="397" t="s">
        <v>7</v>
      </c>
      <c r="F5" s="399">
        <f>RegulatoryPayment!N10+RegulatoryPayment!N14</f>
        <v>1095207.3</v>
      </c>
      <c r="G5" s="397" t="s">
        <v>409</v>
      </c>
      <c r="H5" s="14"/>
      <c r="I5" s="14"/>
      <c r="J5" s="14"/>
    </row>
    <row r="6" spans="5:15" ht="15.6" x14ac:dyDescent="0.3">
      <c r="E6" s="397" t="s">
        <v>58</v>
      </c>
      <c r="F6" s="399">
        <f>F4+F5</f>
        <v>2642649.2927999999</v>
      </c>
      <c r="G6" s="397"/>
      <c r="H6" s="14"/>
      <c r="I6" s="14"/>
      <c r="J6" s="14"/>
    </row>
    <row r="7" spans="5:15" ht="15.6" x14ac:dyDescent="0.3">
      <c r="E7" s="8" t="s">
        <v>591</v>
      </c>
      <c r="F7" s="398">
        <f>'Assumptions&amp;Data'!C57</f>
        <v>3600616.2122906512</v>
      </c>
      <c r="G7" s="400" t="s">
        <v>409</v>
      </c>
      <c r="H7" s="93"/>
      <c r="I7" s="14"/>
      <c r="J7" s="14"/>
    </row>
    <row r="8" spans="5:15" ht="15.6" x14ac:dyDescent="0.3">
      <c r="E8" s="241" t="s">
        <v>590</v>
      </c>
      <c r="F8" s="240"/>
      <c r="G8" s="241" t="s">
        <v>336</v>
      </c>
      <c r="H8" s="240">
        <f>F3*H3</f>
        <v>903.44999999999993</v>
      </c>
      <c r="I8" s="240">
        <f>I3*F6/10^7</f>
        <v>1321.3246463999999</v>
      </c>
      <c r="J8" s="13">
        <f>J3*F4/10^7</f>
        <v>773.72099639999988</v>
      </c>
    </row>
    <row r="9" spans="5:15" ht="15.6" x14ac:dyDescent="0.3">
      <c r="E9" s="14" t="s">
        <v>596</v>
      </c>
      <c r="F9" s="240"/>
      <c r="G9" s="241"/>
      <c r="H9" s="240">
        <f>H8*10^7/$F$7</f>
        <v>2509.1538412677432</v>
      </c>
      <c r="I9" s="240">
        <f>I8*10^7/$F$7</f>
        <v>3669.7180940575595</v>
      </c>
      <c r="J9" s="240">
        <f>J8*10^7/$F$7</f>
        <v>2148.8571699447293</v>
      </c>
    </row>
    <row r="10" spans="5:15" ht="15.6" x14ac:dyDescent="0.3">
      <c r="E10" s="14" t="s">
        <v>597</v>
      </c>
      <c r="F10" s="240"/>
      <c r="G10" s="241"/>
      <c r="H10" s="240">
        <f>H8*10^7/$F$6</f>
        <v>3418.7283286567176</v>
      </c>
      <c r="I10" s="240">
        <f>I8*10^7/$F$6</f>
        <v>4999.9999999999991</v>
      </c>
      <c r="J10" s="240">
        <f>J8*10^7/$F$6</f>
        <v>2927.8232208414211</v>
      </c>
    </row>
    <row r="11" spans="5:15" ht="15.6" x14ac:dyDescent="0.3">
      <c r="E11" s="14" t="s">
        <v>598</v>
      </c>
      <c r="F11" s="240"/>
      <c r="G11" s="241"/>
      <c r="H11" s="240">
        <f>H8*10^7/$F$4</f>
        <v>5838.3448568903286</v>
      </c>
      <c r="I11" s="240">
        <f>I8*10^7/$F$4</f>
        <v>8538.7668975503584</v>
      </c>
      <c r="J11" s="240">
        <f>J8*10^7/$F$4</f>
        <v>5000</v>
      </c>
    </row>
    <row r="12" spans="5:15" ht="15.6" x14ac:dyDescent="0.3">
      <c r="E12" s="14"/>
      <c r="F12" s="240"/>
      <c r="G12" s="241"/>
      <c r="H12" s="644" t="s">
        <v>599</v>
      </c>
      <c r="I12" s="644"/>
      <c r="J12" s="240" t="s">
        <v>600</v>
      </c>
    </row>
    <row r="13" spans="5:15" ht="15.6" x14ac:dyDescent="0.3">
      <c r="E13" s="241" t="s">
        <v>684</v>
      </c>
      <c r="F13" s="240">
        <f>MonthlyCashflow!D176</f>
        <v>0.15820421363088294</v>
      </c>
      <c r="G13" s="241" t="s">
        <v>336</v>
      </c>
      <c r="H13" s="13">
        <f>F13</f>
        <v>0.15820421363088294</v>
      </c>
      <c r="I13" s="13">
        <f>F13</f>
        <v>0.15820421363088294</v>
      </c>
      <c r="J13" s="285">
        <f>I13</f>
        <v>0.15820421363088294</v>
      </c>
    </row>
    <row r="14" spans="5:15" ht="15.6" x14ac:dyDescent="0.3">
      <c r="E14" s="241" t="s">
        <v>311</v>
      </c>
      <c r="F14" s="240">
        <f>MonthlyCashflow!D160</f>
        <v>16.964339699999996</v>
      </c>
      <c r="G14" s="241" t="s">
        <v>336</v>
      </c>
      <c r="H14" s="13">
        <f t="shared" ref="H14:H20" si="0">F14</f>
        <v>16.964339699999996</v>
      </c>
      <c r="I14" s="13">
        <f t="shared" ref="I14:I20" si="1">F14</f>
        <v>16.964339699999996</v>
      </c>
      <c r="J14" s="285">
        <f t="shared" ref="J14:J20" si="2">I14</f>
        <v>16.964339699999996</v>
      </c>
    </row>
    <row r="15" spans="5:15" ht="15.6" x14ac:dyDescent="0.3">
      <c r="E15" s="241" t="s">
        <v>468</v>
      </c>
      <c r="F15" s="240">
        <f>MonthlyCashflow!D175</f>
        <v>18.068999999999999</v>
      </c>
      <c r="G15" s="241" t="s">
        <v>336</v>
      </c>
      <c r="H15" s="13">
        <f t="shared" si="0"/>
        <v>18.068999999999999</v>
      </c>
      <c r="I15" s="13">
        <f t="shared" si="1"/>
        <v>18.068999999999999</v>
      </c>
      <c r="J15" s="285">
        <f t="shared" si="2"/>
        <v>18.068999999999999</v>
      </c>
    </row>
    <row r="16" spans="5:15" ht="15.6" x14ac:dyDescent="0.3">
      <c r="E16" s="241" t="s">
        <v>22</v>
      </c>
      <c r="F16" s="240">
        <f>MonthlyCashflow!D177</f>
        <v>3.8530141692307693</v>
      </c>
      <c r="G16" s="241" t="s">
        <v>336</v>
      </c>
      <c r="H16" s="13">
        <f t="shared" si="0"/>
        <v>3.8530141692307693</v>
      </c>
      <c r="I16" s="13">
        <f t="shared" si="1"/>
        <v>3.8530141692307693</v>
      </c>
      <c r="J16" s="285">
        <f t="shared" si="2"/>
        <v>3.8530141692307693</v>
      </c>
    </row>
    <row r="17" spans="5:10" ht="15.6" x14ac:dyDescent="0.3">
      <c r="E17" s="241" t="s">
        <v>18</v>
      </c>
      <c r="F17" s="240">
        <f>MonthlyCashflow!D178</f>
        <v>22.207566857142858</v>
      </c>
      <c r="G17" s="241" t="s">
        <v>336</v>
      </c>
      <c r="H17" s="13">
        <f t="shared" si="0"/>
        <v>22.207566857142858</v>
      </c>
      <c r="I17" s="13">
        <f t="shared" si="1"/>
        <v>22.207566857142858</v>
      </c>
      <c r="J17" s="285">
        <f>I17</f>
        <v>22.207566857142858</v>
      </c>
    </row>
    <row r="18" spans="5:10" ht="15.6" x14ac:dyDescent="0.3">
      <c r="E18" s="241" t="s">
        <v>40</v>
      </c>
      <c r="F18" s="240">
        <f>MonthlyCashflow!D168</f>
        <v>11.019295986622076</v>
      </c>
      <c r="G18" s="241" t="s">
        <v>336</v>
      </c>
      <c r="H18" s="13">
        <f t="shared" si="0"/>
        <v>11.019295986622076</v>
      </c>
      <c r="I18" s="13">
        <f t="shared" si="1"/>
        <v>11.019295986622076</v>
      </c>
      <c r="J18" s="285">
        <f t="shared" si="2"/>
        <v>11.019295986622076</v>
      </c>
    </row>
    <row r="19" spans="5:10" ht="15.6" x14ac:dyDescent="0.3">
      <c r="E19" s="241" t="s">
        <v>485</v>
      </c>
      <c r="F19" s="240">
        <f>MonthlyCashflow!D179</f>
        <v>18.206655518394651</v>
      </c>
      <c r="G19" s="241" t="s">
        <v>336</v>
      </c>
      <c r="H19" s="13">
        <f t="shared" si="0"/>
        <v>18.206655518394651</v>
      </c>
      <c r="I19" s="13">
        <f>F19</f>
        <v>18.206655518394651</v>
      </c>
      <c r="J19" s="285">
        <f t="shared" si="2"/>
        <v>18.206655518394651</v>
      </c>
    </row>
    <row r="20" spans="5:10" ht="15.6" x14ac:dyDescent="0.3">
      <c r="E20" s="241" t="s">
        <v>489</v>
      </c>
      <c r="F20" s="240">
        <f>SUM('Land Owner Cashflow'!D40:D41)</f>
        <v>219.04145999999997</v>
      </c>
      <c r="G20" s="241" t="s">
        <v>336</v>
      </c>
      <c r="H20" s="13">
        <f t="shared" si="0"/>
        <v>219.04145999999997</v>
      </c>
      <c r="I20" s="13">
        <f t="shared" si="1"/>
        <v>219.04145999999997</v>
      </c>
      <c r="J20" s="285">
        <f t="shared" si="2"/>
        <v>219.04145999999997</v>
      </c>
    </row>
    <row r="21" spans="5:10" ht="15.6" x14ac:dyDescent="0.3">
      <c r="E21" s="14" t="s">
        <v>601</v>
      </c>
      <c r="F21" s="14"/>
      <c r="G21" s="14"/>
      <c r="H21" s="13">
        <f>SUM(H13:H20)</f>
        <v>309.51953644502123</v>
      </c>
      <c r="I21" s="13">
        <f>SUM(I13:I20)</f>
        <v>309.51953644502123</v>
      </c>
      <c r="J21" s="13">
        <f>SUM(J13:J20)</f>
        <v>309.51953644502123</v>
      </c>
    </row>
    <row r="22" spans="5:10" ht="15.6" x14ac:dyDescent="0.3">
      <c r="E22" s="14" t="s">
        <v>603</v>
      </c>
      <c r="F22" s="14"/>
      <c r="G22" s="14" t="s">
        <v>336</v>
      </c>
      <c r="H22" s="13">
        <f>H8-SUM(H13:H20)</f>
        <v>593.9304635549787</v>
      </c>
      <c r="I22" s="13">
        <f>I8-SUM(I13:I20)</f>
        <v>1011.8051099549787</v>
      </c>
      <c r="J22" s="13">
        <f>J21+J8</f>
        <v>1083.2405328450211</v>
      </c>
    </row>
    <row r="23" spans="5:10" ht="15.6" x14ac:dyDescent="0.3">
      <c r="E23" s="14" t="s">
        <v>596</v>
      </c>
      <c r="F23" s="14"/>
      <c r="G23" s="14"/>
      <c r="H23" s="13">
        <f>H22*10^7/$F$7</f>
        <v>1649.5244939674649</v>
      </c>
      <c r="I23" s="13">
        <f>I22*10^7/$F$7</f>
        <v>2810.088746757282</v>
      </c>
      <c r="J23" s="13">
        <f>J22*10^7/$F$7</f>
        <v>3008.4865172450072</v>
      </c>
    </row>
    <row r="24" spans="5:10" ht="15.6" x14ac:dyDescent="0.3">
      <c r="E24" s="396" t="s">
        <v>597</v>
      </c>
      <c r="F24" s="396"/>
      <c r="G24" s="396"/>
      <c r="H24" s="403">
        <f>H22*10^7/$F$6</f>
        <v>2247.4812120290239</v>
      </c>
      <c r="I24" s="403">
        <f>I22*10^7/$F$6</f>
        <v>3828.7528833723068</v>
      </c>
      <c r="J24" s="403">
        <f>J22*10^7/$F$6</f>
        <v>4099.0703374691138</v>
      </c>
    </row>
    <row r="25" spans="5:10" ht="15.6" x14ac:dyDescent="0.3">
      <c r="E25" s="14" t="s">
        <v>598</v>
      </c>
      <c r="F25" s="14"/>
      <c r="G25" s="14"/>
      <c r="H25" s="374">
        <f>H22*10^7/$F$4</f>
        <v>3838.1436352279575</v>
      </c>
      <c r="I25" s="374">
        <f>I22*10^7/$F$4</f>
        <v>6538.5656758879886</v>
      </c>
      <c r="J25" s="374">
        <f>J22*10^7/$F$4</f>
        <v>7000.2012216623698</v>
      </c>
    </row>
    <row r="26" spans="5:10" ht="15.6" x14ac:dyDescent="0.3">
      <c r="E26" s="14" t="s">
        <v>602</v>
      </c>
      <c r="F26" s="1"/>
      <c r="G26" s="1"/>
      <c r="H26" s="1"/>
      <c r="I26" s="374">
        <f>I24-H24</f>
        <v>1581.2716713432828</v>
      </c>
      <c r="J26" s="374">
        <f>J24-H24</f>
        <v>1851.5891254400899</v>
      </c>
    </row>
    <row r="27" spans="5:10" ht="15.6" x14ac:dyDescent="0.3">
      <c r="E27" s="1"/>
      <c r="F27" s="1"/>
      <c r="G27" s="1"/>
      <c r="H27" s="1"/>
      <c r="I27" s="284">
        <f>I26/H24</f>
        <v>0.7035750345230749</v>
      </c>
      <c r="J27" s="284">
        <f>J26/I24</f>
        <v>0.48360110507033782</v>
      </c>
    </row>
  </sheetData>
  <mergeCells count="1">
    <mergeCell ref="H12:I12"/>
  </mergeCells>
  <conditionalFormatting sqref="A1:XFD28 A29:G29 I29:XFD29 A30:XFD1048576">
    <cfRule type="expression" dxfId="44" priority="1">
      <formula>IF(ISNUMBER(FIND("=", _xlfn.FORMULATEXT(A1))), FALSE, ISNUMBER(A1))</formula>
    </cfRule>
    <cfRule type="expression" dxfId="43" priority="2">
      <formula>IF(AND(_xlfn.ISFORMULA(A1), ISNUMBER(SEARCH("!", _xlfn.FORMULATEXT(A1)))), TRUE, FALSE)</formula>
    </cfRule>
    <cfRule type="expression" dxfId="42" priority="3">
      <formula>IF(_xlfn.ISFORMULA(A1), NOT(ISNUMBER(SEARCH("!", _xlfn.FORMULATEXT(A1)))), FALSE)</formula>
    </cfRule>
  </conditionalFormatting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350DF-0C4D-4008-9FB6-57EA3A1C018F}">
  <dimension ref="A2:FO62"/>
  <sheetViews>
    <sheetView topLeftCell="A10" zoomScaleNormal="100" workbookViewId="0">
      <selection activeCell="C11" sqref="C11"/>
    </sheetView>
  </sheetViews>
  <sheetFormatPr defaultColWidth="8.88671875" defaultRowHeight="15.6" x14ac:dyDescent="0.3"/>
  <cols>
    <col min="1" max="1" width="43.77734375" style="7" bestFit="1" customWidth="1"/>
    <col min="2" max="2" width="18.21875" style="75" customWidth="1"/>
    <col min="3" max="3" width="8.88671875" style="7"/>
    <col min="4" max="4" width="22" style="7" bestFit="1" customWidth="1"/>
    <col min="5" max="5" width="26.21875" style="7" customWidth="1"/>
    <col min="6" max="6" width="11.44140625" style="7" customWidth="1"/>
    <col min="7" max="7" width="22.109375" style="7" customWidth="1"/>
    <col min="8" max="8" width="9.5546875" style="7" bestFit="1" customWidth="1"/>
    <col min="9" max="10" width="9.109375" style="7" bestFit="1" customWidth="1"/>
    <col min="11" max="15" width="9.44140625" style="7" bestFit="1" customWidth="1"/>
    <col min="16" max="16" width="13.5546875" style="7" customWidth="1"/>
    <col min="17" max="17" width="9.44140625" style="7" bestFit="1" customWidth="1"/>
    <col min="18" max="18" width="9.5546875" style="7" bestFit="1" customWidth="1"/>
    <col min="19" max="19" width="14.77734375" style="7" bestFit="1" customWidth="1"/>
    <col min="20" max="30" width="9.5546875" style="7" bestFit="1" customWidth="1"/>
    <col min="31" max="31" width="18.44140625" style="7" bestFit="1" customWidth="1"/>
    <col min="32" max="48" width="9.77734375" style="7" bestFit="1" customWidth="1"/>
    <col min="49" max="53" width="9.5546875" style="7" bestFit="1" customWidth="1"/>
    <col min="54" max="54" width="13.77734375" style="7" bestFit="1" customWidth="1"/>
    <col min="55" max="63" width="9.5546875" style="7" bestFit="1" customWidth="1"/>
    <col min="64" max="65" width="10.6640625" style="7" bestFit="1" customWidth="1"/>
    <col min="66" max="66" width="9.33203125" style="7" bestFit="1" customWidth="1"/>
    <col min="67" max="84" width="9.109375" style="7" bestFit="1" customWidth="1"/>
    <col min="85" max="89" width="9" style="7" bestFit="1" customWidth="1"/>
    <col min="90" max="16384" width="8.88671875" style="7"/>
  </cols>
  <sheetData>
    <row r="2" spans="1:171" s="384" customFormat="1" x14ac:dyDescent="0.3">
      <c r="A2" s="386" t="s">
        <v>498</v>
      </c>
      <c r="B2" s="385"/>
    </row>
    <row r="3" spans="1:171" x14ac:dyDescent="0.3">
      <c r="A3" s="409" t="s">
        <v>576</v>
      </c>
      <c r="B3" s="340"/>
      <c r="E3" s="14" t="s">
        <v>550</v>
      </c>
      <c r="F3" s="8" t="s">
        <v>10</v>
      </c>
      <c r="G3" s="14">
        <v>1</v>
      </c>
      <c r="H3" s="14">
        <f>G3+1</f>
        <v>2</v>
      </c>
      <c r="I3" s="14">
        <f t="shared" ref="I3:BT3" si="0">H3+1</f>
        <v>3</v>
      </c>
      <c r="J3" s="14">
        <f t="shared" si="0"/>
        <v>4</v>
      </c>
      <c r="K3" s="14">
        <f t="shared" si="0"/>
        <v>5</v>
      </c>
      <c r="L3" s="14">
        <f t="shared" si="0"/>
        <v>6</v>
      </c>
      <c r="M3" s="14">
        <f t="shared" si="0"/>
        <v>7</v>
      </c>
      <c r="N3" s="14">
        <f t="shared" si="0"/>
        <v>8</v>
      </c>
      <c r="O3" s="14">
        <f t="shared" si="0"/>
        <v>9</v>
      </c>
      <c r="P3" s="14">
        <f t="shared" si="0"/>
        <v>10</v>
      </c>
      <c r="Q3" s="14">
        <f t="shared" si="0"/>
        <v>11</v>
      </c>
      <c r="R3" s="14">
        <f t="shared" si="0"/>
        <v>12</v>
      </c>
      <c r="S3" s="14">
        <f t="shared" si="0"/>
        <v>13</v>
      </c>
      <c r="T3" s="14">
        <f t="shared" si="0"/>
        <v>14</v>
      </c>
      <c r="U3" s="14">
        <f t="shared" si="0"/>
        <v>15</v>
      </c>
      <c r="V3" s="14">
        <f t="shared" si="0"/>
        <v>16</v>
      </c>
      <c r="W3" s="14">
        <f t="shared" si="0"/>
        <v>17</v>
      </c>
      <c r="X3" s="14">
        <f t="shared" si="0"/>
        <v>18</v>
      </c>
      <c r="Y3" s="14">
        <f t="shared" si="0"/>
        <v>19</v>
      </c>
      <c r="Z3" s="14">
        <f t="shared" si="0"/>
        <v>20</v>
      </c>
      <c r="AA3" s="14">
        <f t="shared" si="0"/>
        <v>21</v>
      </c>
      <c r="AB3" s="14">
        <f t="shared" si="0"/>
        <v>22</v>
      </c>
      <c r="AC3" s="14">
        <f t="shared" si="0"/>
        <v>23</v>
      </c>
      <c r="AD3" s="14">
        <f t="shared" si="0"/>
        <v>24</v>
      </c>
      <c r="AE3" s="14">
        <f t="shared" si="0"/>
        <v>25</v>
      </c>
      <c r="AF3" s="14">
        <f t="shared" si="0"/>
        <v>26</v>
      </c>
      <c r="AG3" s="14">
        <f t="shared" si="0"/>
        <v>27</v>
      </c>
      <c r="AH3" s="14">
        <f t="shared" si="0"/>
        <v>28</v>
      </c>
      <c r="AI3" s="14">
        <f t="shared" si="0"/>
        <v>29</v>
      </c>
      <c r="AJ3" s="14">
        <f t="shared" si="0"/>
        <v>30</v>
      </c>
      <c r="AK3" s="14">
        <f t="shared" si="0"/>
        <v>31</v>
      </c>
      <c r="AL3" s="14">
        <f t="shared" si="0"/>
        <v>32</v>
      </c>
      <c r="AM3" s="14">
        <f t="shared" si="0"/>
        <v>33</v>
      </c>
      <c r="AN3" s="14">
        <f t="shared" si="0"/>
        <v>34</v>
      </c>
      <c r="AO3" s="14">
        <f t="shared" si="0"/>
        <v>35</v>
      </c>
      <c r="AP3" s="14">
        <f t="shared" si="0"/>
        <v>36</v>
      </c>
      <c r="AQ3" s="14">
        <f t="shared" si="0"/>
        <v>37</v>
      </c>
      <c r="AR3" s="14">
        <f t="shared" si="0"/>
        <v>38</v>
      </c>
      <c r="AS3" s="14">
        <f t="shared" si="0"/>
        <v>39</v>
      </c>
      <c r="AT3" s="14">
        <f t="shared" si="0"/>
        <v>40</v>
      </c>
      <c r="AU3" s="14">
        <f t="shared" si="0"/>
        <v>41</v>
      </c>
      <c r="AV3" s="14">
        <f t="shared" si="0"/>
        <v>42</v>
      </c>
      <c r="AW3" s="14">
        <f t="shared" si="0"/>
        <v>43</v>
      </c>
      <c r="AX3" s="14">
        <f t="shared" si="0"/>
        <v>44</v>
      </c>
      <c r="AY3" s="14">
        <f t="shared" si="0"/>
        <v>45</v>
      </c>
      <c r="AZ3" s="14">
        <f t="shared" si="0"/>
        <v>46</v>
      </c>
      <c r="BA3" s="14">
        <f t="shared" si="0"/>
        <v>47</v>
      </c>
      <c r="BB3" s="14">
        <f t="shared" si="0"/>
        <v>48</v>
      </c>
      <c r="BC3" s="14">
        <f t="shared" si="0"/>
        <v>49</v>
      </c>
      <c r="BD3" s="14">
        <f t="shared" si="0"/>
        <v>50</v>
      </c>
      <c r="BE3" s="14">
        <f t="shared" si="0"/>
        <v>51</v>
      </c>
      <c r="BF3" s="14">
        <f t="shared" si="0"/>
        <v>52</v>
      </c>
      <c r="BG3" s="14">
        <f t="shared" si="0"/>
        <v>53</v>
      </c>
      <c r="BH3" s="14">
        <f t="shared" si="0"/>
        <v>54</v>
      </c>
      <c r="BI3" s="14">
        <f t="shared" si="0"/>
        <v>55</v>
      </c>
      <c r="BJ3" s="14">
        <f t="shared" si="0"/>
        <v>56</v>
      </c>
      <c r="BK3" s="14">
        <f t="shared" si="0"/>
        <v>57</v>
      </c>
      <c r="BL3" s="14">
        <f t="shared" si="0"/>
        <v>58</v>
      </c>
      <c r="BM3" s="14">
        <f t="shared" si="0"/>
        <v>59</v>
      </c>
      <c r="BN3" s="14">
        <f t="shared" si="0"/>
        <v>60</v>
      </c>
      <c r="BO3" s="14">
        <f t="shared" si="0"/>
        <v>61</v>
      </c>
      <c r="BP3" s="14">
        <f t="shared" si="0"/>
        <v>62</v>
      </c>
      <c r="BQ3" s="14">
        <f t="shared" si="0"/>
        <v>63</v>
      </c>
      <c r="BR3" s="14">
        <f t="shared" si="0"/>
        <v>64</v>
      </c>
      <c r="BS3" s="14">
        <f t="shared" si="0"/>
        <v>65</v>
      </c>
      <c r="BT3" s="14">
        <f t="shared" si="0"/>
        <v>66</v>
      </c>
      <c r="BU3" s="14">
        <f t="shared" ref="BU3:EF3" si="1">BT3+1</f>
        <v>67</v>
      </c>
      <c r="BV3" s="14">
        <f t="shared" si="1"/>
        <v>68</v>
      </c>
      <c r="BW3" s="14">
        <f t="shared" si="1"/>
        <v>69</v>
      </c>
      <c r="BX3" s="14">
        <f t="shared" si="1"/>
        <v>70</v>
      </c>
      <c r="BY3" s="14">
        <f t="shared" si="1"/>
        <v>71</v>
      </c>
      <c r="BZ3" s="14">
        <f t="shared" si="1"/>
        <v>72</v>
      </c>
      <c r="CA3" s="14">
        <f t="shared" si="1"/>
        <v>73</v>
      </c>
      <c r="CB3" s="14">
        <f t="shared" si="1"/>
        <v>74</v>
      </c>
      <c r="CC3" s="14">
        <f t="shared" si="1"/>
        <v>75</v>
      </c>
      <c r="CD3" s="14">
        <f t="shared" si="1"/>
        <v>76</v>
      </c>
      <c r="CE3" s="14">
        <f t="shared" si="1"/>
        <v>77</v>
      </c>
      <c r="CF3" s="14">
        <f t="shared" si="1"/>
        <v>78</v>
      </c>
      <c r="CG3" s="14">
        <f t="shared" si="1"/>
        <v>79</v>
      </c>
      <c r="CH3" s="14">
        <f t="shared" si="1"/>
        <v>80</v>
      </c>
      <c r="CI3" s="14">
        <f t="shared" si="1"/>
        <v>81</v>
      </c>
      <c r="CJ3" s="14">
        <f t="shared" si="1"/>
        <v>82</v>
      </c>
      <c r="CK3" s="14">
        <f t="shared" si="1"/>
        <v>83</v>
      </c>
      <c r="CL3" s="14">
        <f t="shared" si="1"/>
        <v>84</v>
      </c>
      <c r="CM3" s="14">
        <f t="shared" si="1"/>
        <v>85</v>
      </c>
      <c r="CN3" s="14">
        <f t="shared" si="1"/>
        <v>86</v>
      </c>
      <c r="CO3" s="14">
        <f t="shared" si="1"/>
        <v>87</v>
      </c>
      <c r="CP3" s="14">
        <f t="shared" si="1"/>
        <v>88</v>
      </c>
      <c r="CQ3" s="14">
        <f t="shared" si="1"/>
        <v>89</v>
      </c>
      <c r="CR3" s="14">
        <f t="shared" si="1"/>
        <v>90</v>
      </c>
      <c r="CS3" s="14">
        <f t="shared" si="1"/>
        <v>91</v>
      </c>
      <c r="CT3" s="14">
        <f t="shared" si="1"/>
        <v>92</v>
      </c>
      <c r="CU3" s="14">
        <f t="shared" si="1"/>
        <v>93</v>
      </c>
      <c r="CV3" s="14">
        <f t="shared" si="1"/>
        <v>94</v>
      </c>
      <c r="CW3" s="14">
        <f t="shared" si="1"/>
        <v>95</v>
      </c>
      <c r="CX3" s="14">
        <f t="shared" si="1"/>
        <v>96</v>
      </c>
      <c r="CY3" s="14">
        <f t="shared" si="1"/>
        <v>97</v>
      </c>
      <c r="CZ3" s="14">
        <f t="shared" si="1"/>
        <v>98</v>
      </c>
      <c r="DA3" s="14">
        <f t="shared" si="1"/>
        <v>99</v>
      </c>
      <c r="DB3" s="14">
        <f t="shared" si="1"/>
        <v>100</v>
      </c>
      <c r="DC3" s="14">
        <f t="shared" si="1"/>
        <v>101</v>
      </c>
      <c r="DD3" s="14">
        <f t="shared" si="1"/>
        <v>102</v>
      </c>
      <c r="DE3" s="14">
        <f t="shared" si="1"/>
        <v>103</v>
      </c>
      <c r="DF3" s="14">
        <f t="shared" si="1"/>
        <v>104</v>
      </c>
      <c r="DG3" s="14">
        <f t="shared" si="1"/>
        <v>105</v>
      </c>
      <c r="DH3" s="14">
        <f t="shared" si="1"/>
        <v>106</v>
      </c>
      <c r="DI3" s="14">
        <f t="shared" si="1"/>
        <v>107</v>
      </c>
      <c r="DJ3" s="14">
        <f t="shared" si="1"/>
        <v>108</v>
      </c>
      <c r="DK3" s="14">
        <f t="shared" si="1"/>
        <v>109</v>
      </c>
      <c r="DL3" s="14">
        <f t="shared" si="1"/>
        <v>110</v>
      </c>
      <c r="DM3" s="14">
        <f t="shared" si="1"/>
        <v>111</v>
      </c>
      <c r="DN3" s="14">
        <f t="shared" si="1"/>
        <v>112</v>
      </c>
      <c r="DO3" s="14">
        <f t="shared" si="1"/>
        <v>113</v>
      </c>
      <c r="DP3" s="14">
        <f t="shared" si="1"/>
        <v>114</v>
      </c>
      <c r="DQ3" s="14">
        <f t="shared" si="1"/>
        <v>115</v>
      </c>
      <c r="DR3" s="14">
        <f t="shared" si="1"/>
        <v>116</v>
      </c>
      <c r="DS3" s="14">
        <f t="shared" si="1"/>
        <v>117</v>
      </c>
      <c r="DT3" s="14">
        <f t="shared" si="1"/>
        <v>118</v>
      </c>
      <c r="DU3" s="14">
        <f t="shared" si="1"/>
        <v>119</v>
      </c>
      <c r="DV3" s="14">
        <f t="shared" si="1"/>
        <v>120</v>
      </c>
      <c r="DW3" s="14">
        <f t="shared" si="1"/>
        <v>121</v>
      </c>
      <c r="DX3" s="14">
        <f t="shared" si="1"/>
        <v>122</v>
      </c>
      <c r="DY3" s="14">
        <f t="shared" si="1"/>
        <v>123</v>
      </c>
      <c r="DZ3" s="14">
        <f t="shared" si="1"/>
        <v>124</v>
      </c>
      <c r="EA3" s="14">
        <f t="shared" si="1"/>
        <v>125</v>
      </c>
      <c r="EB3" s="14">
        <f t="shared" si="1"/>
        <v>126</v>
      </c>
      <c r="EC3" s="14">
        <f t="shared" si="1"/>
        <v>127</v>
      </c>
      <c r="ED3" s="14">
        <f t="shared" si="1"/>
        <v>128</v>
      </c>
      <c r="EE3" s="14">
        <f t="shared" si="1"/>
        <v>129</v>
      </c>
      <c r="EF3" s="14">
        <f t="shared" si="1"/>
        <v>130</v>
      </c>
      <c r="EG3" s="14">
        <f t="shared" ref="EG3:FO3" si="2">EF3+1</f>
        <v>131</v>
      </c>
      <c r="EH3" s="14">
        <f t="shared" si="2"/>
        <v>132</v>
      </c>
      <c r="EI3" s="14">
        <f t="shared" si="2"/>
        <v>133</v>
      </c>
      <c r="EJ3" s="14">
        <f t="shared" si="2"/>
        <v>134</v>
      </c>
      <c r="EK3" s="14">
        <f t="shared" si="2"/>
        <v>135</v>
      </c>
      <c r="EL3" s="14">
        <f t="shared" si="2"/>
        <v>136</v>
      </c>
      <c r="EM3" s="14">
        <f t="shared" si="2"/>
        <v>137</v>
      </c>
      <c r="EN3" s="14">
        <f t="shared" si="2"/>
        <v>138</v>
      </c>
      <c r="EO3" s="14">
        <f t="shared" si="2"/>
        <v>139</v>
      </c>
      <c r="EP3" s="14">
        <f t="shared" si="2"/>
        <v>140</v>
      </c>
      <c r="EQ3" s="14">
        <f t="shared" si="2"/>
        <v>141</v>
      </c>
      <c r="ER3" s="14">
        <f t="shared" si="2"/>
        <v>142</v>
      </c>
      <c r="ES3" s="14">
        <f t="shared" si="2"/>
        <v>143</v>
      </c>
      <c r="ET3" s="14">
        <f t="shared" si="2"/>
        <v>144</v>
      </c>
      <c r="EU3" s="14">
        <f t="shared" si="2"/>
        <v>145</v>
      </c>
      <c r="EV3" s="14">
        <f t="shared" si="2"/>
        <v>146</v>
      </c>
      <c r="EW3" s="14">
        <f t="shared" si="2"/>
        <v>147</v>
      </c>
      <c r="EX3" s="14">
        <f t="shared" si="2"/>
        <v>148</v>
      </c>
      <c r="EY3" s="14">
        <f t="shared" si="2"/>
        <v>149</v>
      </c>
      <c r="EZ3" s="14">
        <f t="shared" si="2"/>
        <v>150</v>
      </c>
      <c r="FA3" s="14">
        <f t="shared" si="2"/>
        <v>151</v>
      </c>
      <c r="FB3" s="14">
        <f t="shared" si="2"/>
        <v>152</v>
      </c>
      <c r="FC3" s="14">
        <f t="shared" si="2"/>
        <v>153</v>
      </c>
      <c r="FD3" s="14">
        <f t="shared" si="2"/>
        <v>154</v>
      </c>
      <c r="FE3" s="14">
        <f t="shared" si="2"/>
        <v>155</v>
      </c>
      <c r="FF3" s="14">
        <f t="shared" si="2"/>
        <v>156</v>
      </c>
      <c r="FG3" s="14">
        <f t="shared" si="2"/>
        <v>157</v>
      </c>
      <c r="FH3" s="14">
        <f t="shared" si="2"/>
        <v>158</v>
      </c>
      <c r="FI3" s="14">
        <f t="shared" si="2"/>
        <v>159</v>
      </c>
      <c r="FJ3" s="14">
        <f t="shared" si="2"/>
        <v>160</v>
      </c>
      <c r="FK3" s="14">
        <f t="shared" si="2"/>
        <v>161</v>
      </c>
      <c r="FL3" s="14">
        <f t="shared" si="2"/>
        <v>162</v>
      </c>
      <c r="FM3" s="14">
        <f t="shared" si="2"/>
        <v>163</v>
      </c>
      <c r="FN3" s="14">
        <f t="shared" si="2"/>
        <v>164</v>
      </c>
      <c r="FO3" s="14">
        <f t="shared" si="2"/>
        <v>165</v>
      </c>
    </row>
    <row r="4" spans="1:171" x14ac:dyDescent="0.3">
      <c r="A4" s="8" t="s">
        <v>12</v>
      </c>
      <c r="B4" s="375" t="s">
        <v>213</v>
      </c>
      <c r="E4" s="8" t="s">
        <v>122</v>
      </c>
      <c r="F4" s="8"/>
      <c r="G4" s="195" cm="1">
        <f t="array" ref="G4:FO4">MonthlyCashflow!G209:FO209</f>
        <v>45748</v>
      </c>
      <c r="H4" s="195">
        <v>45808</v>
      </c>
      <c r="I4" s="195">
        <v>45838</v>
      </c>
      <c r="J4" s="195">
        <v>45869</v>
      </c>
      <c r="K4" s="195">
        <v>45900</v>
      </c>
      <c r="L4" s="195">
        <v>45930</v>
      </c>
      <c r="M4" s="195">
        <v>45961</v>
      </c>
      <c r="N4" s="195">
        <v>45991</v>
      </c>
      <c r="O4" s="195">
        <v>46022</v>
      </c>
      <c r="P4" s="195">
        <v>46053</v>
      </c>
      <c r="Q4" s="195">
        <v>46081</v>
      </c>
      <c r="R4" s="195">
        <v>46112</v>
      </c>
      <c r="S4" s="195">
        <v>46142</v>
      </c>
      <c r="T4" s="195">
        <v>46173</v>
      </c>
      <c r="U4" s="195">
        <v>46203</v>
      </c>
      <c r="V4" s="195">
        <v>46234</v>
      </c>
      <c r="W4" s="195">
        <v>46265</v>
      </c>
      <c r="X4" s="195">
        <v>46295</v>
      </c>
      <c r="Y4" s="195">
        <v>46326</v>
      </c>
      <c r="Z4" s="195">
        <v>46356</v>
      </c>
      <c r="AA4" s="195">
        <v>46387</v>
      </c>
      <c r="AB4" s="195">
        <v>46418</v>
      </c>
      <c r="AC4" s="195">
        <v>46446</v>
      </c>
      <c r="AD4" s="195">
        <v>46477</v>
      </c>
      <c r="AE4" s="195">
        <v>46507</v>
      </c>
      <c r="AF4" s="195">
        <v>46538</v>
      </c>
      <c r="AG4" s="195">
        <v>46568</v>
      </c>
      <c r="AH4" s="195">
        <v>46599</v>
      </c>
      <c r="AI4" s="195">
        <v>46630</v>
      </c>
      <c r="AJ4" s="195">
        <v>46660</v>
      </c>
      <c r="AK4" s="195">
        <v>46691</v>
      </c>
      <c r="AL4" s="195">
        <v>46721</v>
      </c>
      <c r="AM4" s="195">
        <v>46752</v>
      </c>
      <c r="AN4" s="195">
        <v>46783</v>
      </c>
      <c r="AO4" s="195">
        <v>46812</v>
      </c>
      <c r="AP4" s="195">
        <v>46843</v>
      </c>
      <c r="AQ4" s="195">
        <v>46873</v>
      </c>
      <c r="AR4" s="195">
        <v>46904</v>
      </c>
      <c r="AS4" s="195">
        <v>46934</v>
      </c>
      <c r="AT4" s="195">
        <v>46965</v>
      </c>
      <c r="AU4" s="195">
        <v>46996</v>
      </c>
      <c r="AV4" s="195">
        <v>47026</v>
      </c>
      <c r="AW4" s="195">
        <v>47057</v>
      </c>
      <c r="AX4" s="195">
        <v>47087</v>
      </c>
      <c r="AY4" s="195">
        <v>47118</v>
      </c>
      <c r="AZ4" s="195">
        <v>47149</v>
      </c>
      <c r="BA4" s="195">
        <v>47177</v>
      </c>
      <c r="BB4" s="195">
        <v>47208</v>
      </c>
      <c r="BC4" s="195">
        <v>47238</v>
      </c>
      <c r="BD4" s="195">
        <v>47269</v>
      </c>
      <c r="BE4" s="195">
        <v>47299</v>
      </c>
      <c r="BF4" s="195">
        <v>47330</v>
      </c>
      <c r="BG4" s="195">
        <v>47361</v>
      </c>
      <c r="BH4" s="195">
        <v>47391</v>
      </c>
      <c r="BI4" s="195">
        <v>47422</v>
      </c>
      <c r="BJ4" s="195">
        <v>47452</v>
      </c>
      <c r="BK4" s="195">
        <v>47483</v>
      </c>
      <c r="BL4" s="195">
        <v>47514</v>
      </c>
      <c r="BM4" s="195">
        <v>47542</v>
      </c>
      <c r="BN4" s="195">
        <v>47573</v>
      </c>
      <c r="BO4" s="195">
        <v>47603</v>
      </c>
      <c r="BP4" s="195">
        <v>47634</v>
      </c>
      <c r="BQ4" s="195">
        <v>47664</v>
      </c>
      <c r="BR4" s="195">
        <v>47695</v>
      </c>
      <c r="BS4" s="195">
        <v>47726</v>
      </c>
      <c r="BT4" s="195">
        <v>47756</v>
      </c>
      <c r="BU4" s="195">
        <v>47787</v>
      </c>
      <c r="BV4" s="195">
        <v>47817</v>
      </c>
      <c r="BW4" s="195">
        <v>47848</v>
      </c>
      <c r="BX4" s="195">
        <v>47879</v>
      </c>
      <c r="BY4" s="195">
        <v>47907</v>
      </c>
      <c r="BZ4" s="195">
        <v>47938</v>
      </c>
      <c r="CA4" s="195">
        <v>47968</v>
      </c>
      <c r="CB4" s="195">
        <v>47999</v>
      </c>
      <c r="CC4" s="195">
        <v>48029</v>
      </c>
      <c r="CD4" s="195">
        <v>48060</v>
      </c>
      <c r="CE4" s="195">
        <v>48091</v>
      </c>
      <c r="CF4" s="195">
        <v>48121</v>
      </c>
      <c r="CG4" s="195">
        <v>48152</v>
      </c>
      <c r="CH4" s="195">
        <v>48182</v>
      </c>
      <c r="CI4" s="195">
        <v>48213</v>
      </c>
      <c r="CJ4" s="195">
        <v>48244</v>
      </c>
      <c r="CK4" s="195">
        <v>48273</v>
      </c>
      <c r="CL4" s="195">
        <v>48304</v>
      </c>
      <c r="CM4" s="195">
        <v>48334</v>
      </c>
      <c r="CN4" s="195">
        <v>48365</v>
      </c>
      <c r="CO4" s="195">
        <v>48395</v>
      </c>
      <c r="CP4" s="195">
        <v>48426</v>
      </c>
      <c r="CQ4" s="195">
        <v>48457</v>
      </c>
      <c r="CR4" s="195">
        <v>48487</v>
      </c>
      <c r="CS4" s="195">
        <v>48518</v>
      </c>
      <c r="CT4" s="195">
        <v>48548</v>
      </c>
      <c r="CU4" s="195">
        <v>48579</v>
      </c>
      <c r="CV4" s="195">
        <v>48610</v>
      </c>
      <c r="CW4" s="195">
        <v>48638</v>
      </c>
      <c r="CX4" s="195">
        <v>48669</v>
      </c>
      <c r="CY4" s="195">
        <v>48699</v>
      </c>
      <c r="CZ4" s="195">
        <v>48730</v>
      </c>
      <c r="DA4" s="195">
        <v>48760</v>
      </c>
      <c r="DB4" s="195">
        <v>48791</v>
      </c>
      <c r="DC4" s="195">
        <v>48822</v>
      </c>
      <c r="DD4" s="195">
        <v>48852</v>
      </c>
      <c r="DE4" s="195">
        <v>48883</v>
      </c>
      <c r="DF4" s="195">
        <v>48913</v>
      </c>
      <c r="DG4" s="195">
        <v>48944</v>
      </c>
      <c r="DH4" s="195">
        <v>48975</v>
      </c>
      <c r="DI4" s="195">
        <v>49003</v>
      </c>
      <c r="DJ4" s="195">
        <v>49034</v>
      </c>
      <c r="DK4" s="195">
        <v>49064</v>
      </c>
      <c r="DL4" s="195">
        <v>49095</v>
      </c>
      <c r="DM4" s="195">
        <v>49125</v>
      </c>
      <c r="DN4" s="195">
        <v>49156</v>
      </c>
      <c r="DO4" s="195">
        <v>49187</v>
      </c>
      <c r="DP4" s="195">
        <v>49217</v>
      </c>
      <c r="DQ4" s="195">
        <v>49248</v>
      </c>
      <c r="DR4" s="195">
        <v>49278</v>
      </c>
      <c r="DS4" s="195">
        <v>49309</v>
      </c>
      <c r="DT4" s="195">
        <v>49340</v>
      </c>
      <c r="DU4" s="195">
        <v>49368</v>
      </c>
      <c r="DV4" s="195">
        <v>49399</v>
      </c>
      <c r="DW4" s="195">
        <v>49429</v>
      </c>
      <c r="DX4" s="195">
        <v>49460</v>
      </c>
      <c r="DY4" s="195">
        <v>49490</v>
      </c>
      <c r="DZ4" s="195">
        <v>49521</v>
      </c>
      <c r="EA4" s="195">
        <v>49552</v>
      </c>
      <c r="EB4" s="195">
        <v>49582</v>
      </c>
      <c r="EC4" s="195">
        <v>49613</v>
      </c>
      <c r="ED4" s="195">
        <v>49643</v>
      </c>
      <c r="EE4" s="195">
        <v>49674</v>
      </c>
      <c r="EF4" s="195">
        <v>49705</v>
      </c>
      <c r="EG4" s="195">
        <v>49734</v>
      </c>
      <c r="EH4" s="195">
        <v>49765</v>
      </c>
      <c r="EI4" s="195">
        <v>49795</v>
      </c>
      <c r="EJ4" s="195">
        <v>49826</v>
      </c>
      <c r="EK4" s="195">
        <v>49856</v>
      </c>
      <c r="EL4" s="195">
        <v>49887</v>
      </c>
      <c r="EM4" s="195">
        <v>49918</v>
      </c>
      <c r="EN4" s="195">
        <v>49948</v>
      </c>
      <c r="EO4" s="195">
        <v>49979</v>
      </c>
      <c r="EP4" s="195">
        <v>50009</v>
      </c>
      <c r="EQ4" s="195">
        <v>50040</v>
      </c>
      <c r="ER4" s="195">
        <v>50071</v>
      </c>
      <c r="ES4" s="195">
        <v>50099</v>
      </c>
      <c r="ET4" s="195">
        <v>50130</v>
      </c>
      <c r="EU4" s="195">
        <v>50160</v>
      </c>
      <c r="EV4" s="195">
        <v>50191</v>
      </c>
      <c r="EW4" s="195">
        <v>50221</v>
      </c>
      <c r="EX4" s="195">
        <v>50252</v>
      </c>
      <c r="EY4" s="195">
        <v>50283</v>
      </c>
      <c r="EZ4" s="195">
        <v>50313</v>
      </c>
      <c r="FA4" s="195">
        <v>50344</v>
      </c>
      <c r="FB4" s="195">
        <v>50374</v>
      </c>
      <c r="FC4" s="195">
        <v>50405</v>
      </c>
      <c r="FD4" s="195">
        <v>50436</v>
      </c>
      <c r="FE4" s="195">
        <v>50464</v>
      </c>
      <c r="FF4" s="195">
        <v>50495</v>
      </c>
      <c r="FG4" s="195">
        <v>50525</v>
      </c>
      <c r="FH4" s="195">
        <v>50556</v>
      </c>
      <c r="FI4" s="195">
        <v>50586</v>
      </c>
      <c r="FJ4" s="195">
        <v>50617</v>
      </c>
      <c r="FK4" s="195">
        <v>50648</v>
      </c>
      <c r="FL4" s="195">
        <v>50678</v>
      </c>
      <c r="FM4" s="195">
        <v>50709</v>
      </c>
      <c r="FN4" s="195">
        <v>50739</v>
      </c>
      <c r="FO4" s="195">
        <v>50770</v>
      </c>
    </row>
    <row r="5" spans="1:171" x14ac:dyDescent="0.3">
      <c r="A5" s="14" t="s">
        <v>542</v>
      </c>
      <c r="B5" s="21">
        <v>741</v>
      </c>
      <c r="E5" s="8" t="s">
        <v>663</v>
      </c>
      <c r="F5" s="15">
        <f>SUM(G5:FO5)</f>
        <v>400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>
        <f>R6+R7</f>
        <v>225</v>
      </c>
      <c r="S5" s="13">
        <f>S6+S7</f>
        <v>2.4375</v>
      </c>
      <c r="T5" s="13">
        <f t="shared" ref="T5:CD5" si="3">T6+T7</f>
        <v>2.46390625</v>
      </c>
      <c r="U5" s="13">
        <f t="shared" si="3"/>
        <v>2.4905985677083335</v>
      </c>
      <c r="V5" s="13">
        <f t="shared" si="3"/>
        <v>2.5175800521918403</v>
      </c>
      <c r="W5" s="13">
        <f t="shared" si="3"/>
        <v>2.5448538360905855</v>
      </c>
      <c r="X5" s="13">
        <f t="shared" si="3"/>
        <v>2.5724230859815669</v>
      </c>
      <c r="Y5" s="13">
        <f t="shared" si="3"/>
        <v>2.600291002746367</v>
      </c>
      <c r="Z5" s="13">
        <f t="shared" si="3"/>
        <v>2.6284608219427863</v>
      </c>
      <c r="AA5" s="13">
        <f t="shared" si="3"/>
        <v>2.6569358141804997</v>
      </c>
      <c r="AB5" s="13">
        <f t="shared" si="3"/>
        <v>2.6857192855007881</v>
      </c>
      <c r="AC5" s="13">
        <f t="shared" si="3"/>
        <v>2.71481457776038</v>
      </c>
      <c r="AD5" s="13">
        <f>AD6+AD7</f>
        <v>146.68691670589686</v>
      </c>
      <c r="AE5" s="15">
        <f>AE6+AE7</f>
        <v>0</v>
      </c>
      <c r="AF5" s="15">
        <f t="shared" si="3"/>
        <v>0</v>
      </c>
      <c r="AG5" s="15">
        <f t="shared" si="3"/>
        <v>0</v>
      </c>
      <c r="AH5" s="15">
        <f t="shared" si="3"/>
        <v>0</v>
      </c>
      <c r="AI5" s="15">
        <f t="shared" si="3"/>
        <v>0</v>
      </c>
      <c r="AJ5" s="15">
        <f t="shared" si="3"/>
        <v>0</v>
      </c>
      <c r="AK5" s="15">
        <f t="shared" si="3"/>
        <v>0</v>
      </c>
      <c r="AL5" s="15">
        <f t="shared" si="3"/>
        <v>0</v>
      </c>
      <c r="AM5" s="15">
        <f t="shared" si="3"/>
        <v>0</v>
      </c>
      <c r="AN5" s="15">
        <f t="shared" si="3"/>
        <v>0</v>
      </c>
      <c r="AO5" s="15">
        <f t="shared" si="3"/>
        <v>0</v>
      </c>
      <c r="AP5" s="15">
        <f t="shared" si="3"/>
        <v>0</v>
      </c>
      <c r="AQ5" s="15">
        <f t="shared" si="3"/>
        <v>0</v>
      </c>
      <c r="AR5" s="15">
        <f t="shared" si="3"/>
        <v>0</v>
      </c>
      <c r="AS5" s="15">
        <f t="shared" si="3"/>
        <v>0</v>
      </c>
      <c r="AT5" s="15">
        <f t="shared" si="3"/>
        <v>0</v>
      </c>
      <c r="AU5" s="15">
        <f t="shared" si="3"/>
        <v>0</v>
      </c>
      <c r="AV5" s="15">
        <f t="shared" si="3"/>
        <v>0</v>
      </c>
      <c r="AW5" s="15">
        <f t="shared" si="3"/>
        <v>0</v>
      </c>
      <c r="AX5" s="15">
        <f t="shared" si="3"/>
        <v>0</v>
      </c>
      <c r="AY5" s="15">
        <f t="shared" si="3"/>
        <v>0</v>
      </c>
      <c r="AZ5" s="15">
        <f t="shared" si="3"/>
        <v>0</v>
      </c>
      <c r="BA5" s="15">
        <f t="shared" si="3"/>
        <v>0</v>
      </c>
      <c r="BB5" s="15">
        <f t="shared" si="3"/>
        <v>0</v>
      </c>
      <c r="BC5" s="15">
        <f t="shared" si="3"/>
        <v>0</v>
      </c>
      <c r="BD5" s="15">
        <f t="shared" si="3"/>
        <v>0</v>
      </c>
      <c r="BE5" s="15">
        <f t="shared" si="3"/>
        <v>0</v>
      </c>
      <c r="BF5" s="15">
        <f t="shared" si="3"/>
        <v>0</v>
      </c>
      <c r="BG5" s="15">
        <f t="shared" si="3"/>
        <v>0</v>
      </c>
      <c r="BH5" s="15">
        <f t="shared" si="3"/>
        <v>0</v>
      </c>
      <c r="BI5" s="15">
        <f t="shared" si="3"/>
        <v>0</v>
      </c>
      <c r="BJ5" s="15">
        <f t="shared" si="3"/>
        <v>0</v>
      </c>
      <c r="BK5" s="15">
        <f t="shared" si="3"/>
        <v>0</v>
      </c>
      <c r="BL5" s="15">
        <f t="shared" si="3"/>
        <v>0</v>
      </c>
      <c r="BM5" s="15">
        <f t="shared" si="3"/>
        <v>0</v>
      </c>
      <c r="BN5" s="15">
        <f t="shared" si="3"/>
        <v>0</v>
      </c>
      <c r="BO5" s="15">
        <f t="shared" si="3"/>
        <v>0</v>
      </c>
      <c r="BP5" s="15">
        <f t="shared" si="3"/>
        <v>0</v>
      </c>
      <c r="BQ5" s="15">
        <f t="shared" si="3"/>
        <v>0</v>
      </c>
      <c r="BR5" s="15">
        <f t="shared" si="3"/>
        <v>0</v>
      </c>
      <c r="BS5" s="15">
        <f t="shared" si="3"/>
        <v>0</v>
      </c>
      <c r="BT5" s="15">
        <f t="shared" si="3"/>
        <v>0</v>
      </c>
      <c r="BU5" s="15">
        <f t="shared" si="3"/>
        <v>0</v>
      </c>
      <c r="BV5" s="15">
        <f t="shared" si="3"/>
        <v>0</v>
      </c>
      <c r="BW5" s="15">
        <f t="shared" si="3"/>
        <v>0</v>
      </c>
      <c r="BX5" s="15">
        <f t="shared" si="3"/>
        <v>0</v>
      </c>
      <c r="BY5" s="15">
        <f t="shared" si="3"/>
        <v>0</v>
      </c>
      <c r="BZ5" s="15">
        <f t="shared" si="3"/>
        <v>0</v>
      </c>
      <c r="CA5" s="15">
        <f t="shared" si="3"/>
        <v>0</v>
      </c>
      <c r="CB5" s="15">
        <f t="shared" si="3"/>
        <v>0</v>
      </c>
      <c r="CC5" s="15">
        <f t="shared" si="3"/>
        <v>0</v>
      </c>
      <c r="CD5" s="15">
        <f t="shared" si="3"/>
        <v>0</v>
      </c>
      <c r="CE5" s="15">
        <f t="shared" ref="CE5:EP5" si="4">CE6+CE7</f>
        <v>0</v>
      </c>
      <c r="CF5" s="15">
        <f t="shared" si="4"/>
        <v>0</v>
      </c>
      <c r="CG5" s="15">
        <f t="shared" si="4"/>
        <v>0</v>
      </c>
      <c r="CH5" s="15">
        <f t="shared" si="4"/>
        <v>0</v>
      </c>
      <c r="CI5" s="15">
        <f t="shared" si="4"/>
        <v>0</v>
      </c>
      <c r="CJ5" s="15">
        <f t="shared" si="4"/>
        <v>0</v>
      </c>
      <c r="CK5" s="15">
        <f t="shared" si="4"/>
        <v>0</v>
      </c>
      <c r="CL5" s="15">
        <f t="shared" si="4"/>
        <v>0</v>
      </c>
      <c r="CM5" s="15">
        <f t="shared" si="4"/>
        <v>0</v>
      </c>
      <c r="CN5" s="15">
        <f t="shared" si="4"/>
        <v>0</v>
      </c>
      <c r="CO5" s="15">
        <f t="shared" si="4"/>
        <v>0</v>
      </c>
      <c r="CP5" s="15">
        <f t="shared" si="4"/>
        <v>0</v>
      </c>
      <c r="CQ5" s="15">
        <f t="shared" si="4"/>
        <v>0</v>
      </c>
      <c r="CR5" s="15">
        <f t="shared" si="4"/>
        <v>0</v>
      </c>
      <c r="CS5" s="15">
        <f t="shared" si="4"/>
        <v>0</v>
      </c>
      <c r="CT5" s="15">
        <f t="shared" si="4"/>
        <v>0</v>
      </c>
      <c r="CU5" s="15">
        <f t="shared" si="4"/>
        <v>0</v>
      </c>
      <c r="CV5" s="15">
        <f t="shared" si="4"/>
        <v>0</v>
      </c>
      <c r="CW5" s="15">
        <f t="shared" si="4"/>
        <v>0</v>
      </c>
      <c r="CX5" s="15">
        <f t="shared" si="4"/>
        <v>0</v>
      </c>
      <c r="CY5" s="15">
        <f t="shared" si="4"/>
        <v>0</v>
      </c>
      <c r="CZ5" s="15">
        <f t="shared" si="4"/>
        <v>0</v>
      </c>
      <c r="DA5" s="15">
        <f t="shared" si="4"/>
        <v>0</v>
      </c>
      <c r="DB5" s="15">
        <f t="shared" si="4"/>
        <v>0</v>
      </c>
      <c r="DC5" s="15">
        <f t="shared" si="4"/>
        <v>0</v>
      </c>
      <c r="DD5" s="15">
        <f t="shared" si="4"/>
        <v>0</v>
      </c>
      <c r="DE5" s="15">
        <f t="shared" si="4"/>
        <v>0</v>
      </c>
      <c r="DF5" s="15">
        <f t="shared" si="4"/>
        <v>0</v>
      </c>
      <c r="DG5" s="15">
        <f t="shared" si="4"/>
        <v>0</v>
      </c>
      <c r="DH5" s="15">
        <f t="shared" si="4"/>
        <v>0</v>
      </c>
      <c r="DI5" s="15">
        <f t="shared" si="4"/>
        <v>0</v>
      </c>
      <c r="DJ5" s="15">
        <f t="shared" si="4"/>
        <v>0</v>
      </c>
      <c r="DK5" s="15">
        <f t="shared" si="4"/>
        <v>0</v>
      </c>
      <c r="DL5" s="15">
        <f t="shared" si="4"/>
        <v>0</v>
      </c>
      <c r="DM5" s="15">
        <f t="shared" si="4"/>
        <v>0</v>
      </c>
      <c r="DN5" s="15">
        <f t="shared" si="4"/>
        <v>0</v>
      </c>
      <c r="DO5" s="15">
        <f t="shared" si="4"/>
        <v>0</v>
      </c>
      <c r="DP5" s="15">
        <f t="shared" si="4"/>
        <v>0</v>
      </c>
      <c r="DQ5" s="15">
        <f t="shared" si="4"/>
        <v>0</v>
      </c>
      <c r="DR5" s="15">
        <f t="shared" si="4"/>
        <v>0</v>
      </c>
      <c r="DS5" s="15">
        <f t="shared" si="4"/>
        <v>0</v>
      </c>
      <c r="DT5" s="15">
        <f t="shared" si="4"/>
        <v>0</v>
      </c>
      <c r="DU5" s="15">
        <f t="shared" si="4"/>
        <v>0</v>
      </c>
      <c r="DV5" s="15">
        <f t="shared" si="4"/>
        <v>0</v>
      </c>
      <c r="DW5" s="15">
        <f t="shared" si="4"/>
        <v>0</v>
      </c>
      <c r="DX5" s="15">
        <f t="shared" si="4"/>
        <v>0</v>
      </c>
      <c r="DY5" s="15">
        <f t="shared" si="4"/>
        <v>0</v>
      </c>
      <c r="DZ5" s="15">
        <f t="shared" si="4"/>
        <v>0</v>
      </c>
      <c r="EA5" s="15">
        <f t="shared" si="4"/>
        <v>0</v>
      </c>
      <c r="EB5" s="15">
        <f t="shared" si="4"/>
        <v>0</v>
      </c>
      <c r="EC5" s="15">
        <f t="shared" si="4"/>
        <v>0</v>
      </c>
      <c r="ED5" s="15">
        <f t="shared" si="4"/>
        <v>0</v>
      </c>
      <c r="EE5" s="15">
        <f t="shared" si="4"/>
        <v>0</v>
      </c>
      <c r="EF5" s="15">
        <f t="shared" si="4"/>
        <v>0</v>
      </c>
      <c r="EG5" s="15">
        <f t="shared" si="4"/>
        <v>0</v>
      </c>
      <c r="EH5" s="15">
        <f t="shared" si="4"/>
        <v>0</v>
      </c>
      <c r="EI5" s="15">
        <f t="shared" si="4"/>
        <v>0</v>
      </c>
      <c r="EJ5" s="15">
        <f t="shared" si="4"/>
        <v>0</v>
      </c>
      <c r="EK5" s="15">
        <f t="shared" si="4"/>
        <v>0</v>
      </c>
      <c r="EL5" s="15">
        <f t="shared" si="4"/>
        <v>0</v>
      </c>
      <c r="EM5" s="15">
        <f t="shared" si="4"/>
        <v>0</v>
      </c>
      <c r="EN5" s="15">
        <f t="shared" si="4"/>
        <v>0</v>
      </c>
      <c r="EO5" s="15">
        <f t="shared" si="4"/>
        <v>0</v>
      </c>
      <c r="EP5" s="15">
        <f t="shared" si="4"/>
        <v>0</v>
      </c>
      <c r="EQ5" s="15">
        <f t="shared" ref="EQ5:FO5" si="5">EQ6+EQ7</f>
        <v>0</v>
      </c>
      <c r="ER5" s="15">
        <f t="shared" si="5"/>
        <v>0</v>
      </c>
      <c r="ES5" s="15">
        <f t="shared" si="5"/>
        <v>0</v>
      </c>
      <c r="ET5" s="15">
        <f t="shared" si="5"/>
        <v>0</v>
      </c>
      <c r="EU5" s="15">
        <f t="shared" si="5"/>
        <v>0</v>
      </c>
      <c r="EV5" s="15">
        <f t="shared" si="5"/>
        <v>0</v>
      </c>
      <c r="EW5" s="15">
        <f t="shared" si="5"/>
        <v>0</v>
      </c>
      <c r="EX5" s="15">
        <f t="shared" si="5"/>
        <v>0</v>
      </c>
      <c r="EY5" s="15">
        <f t="shared" si="5"/>
        <v>0</v>
      </c>
      <c r="EZ5" s="15">
        <f t="shared" si="5"/>
        <v>0</v>
      </c>
      <c r="FA5" s="15">
        <f t="shared" si="5"/>
        <v>0</v>
      </c>
      <c r="FB5" s="15">
        <f t="shared" si="5"/>
        <v>0</v>
      </c>
      <c r="FC5" s="15">
        <f t="shared" si="5"/>
        <v>0</v>
      </c>
      <c r="FD5" s="15">
        <f t="shared" si="5"/>
        <v>0</v>
      </c>
      <c r="FE5" s="15">
        <f t="shared" si="5"/>
        <v>0</v>
      </c>
      <c r="FF5" s="15">
        <f t="shared" si="5"/>
        <v>0</v>
      </c>
      <c r="FG5" s="15">
        <f t="shared" si="5"/>
        <v>0</v>
      </c>
      <c r="FH5" s="15">
        <f t="shared" si="5"/>
        <v>0</v>
      </c>
      <c r="FI5" s="15">
        <f t="shared" si="5"/>
        <v>0</v>
      </c>
      <c r="FJ5" s="15">
        <f t="shared" si="5"/>
        <v>0</v>
      </c>
      <c r="FK5" s="15">
        <f t="shared" si="5"/>
        <v>0</v>
      </c>
      <c r="FL5" s="15">
        <f t="shared" si="5"/>
        <v>0</v>
      </c>
      <c r="FM5" s="15">
        <f t="shared" si="5"/>
        <v>0</v>
      </c>
      <c r="FN5" s="15">
        <f t="shared" si="5"/>
        <v>0</v>
      </c>
      <c r="FO5" s="15">
        <f t="shared" si="5"/>
        <v>0</v>
      </c>
    </row>
    <row r="6" spans="1:171" x14ac:dyDescent="0.3">
      <c r="A6" s="14" t="s">
        <v>352</v>
      </c>
      <c r="B6" s="377">
        <v>0.01</v>
      </c>
      <c r="E6" s="14" t="s">
        <v>660</v>
      </c>
      <c r="F6" s="15">
        <f>SUM(G6:FO6)</f>
        <v>368.94269163687738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>
        <v>225</v>
      </c>
      <c r="S6" s="14"/>
      <c r="T6" s="14"/>
      <c r="U6" s="14"/>
      <c r="V6" s="14"/>
      <c r="W6" s="14"/>
      <c r="X6" s="14"/>
      <c r="Y6" s="15"/>
      <c r="Z6" s="14"/>
      <c r="AA6" s="14"/>
      <c r="AB6" s="14"/>
      <c r="AC6" s="14"/>
      <c r="AD6" s="15">
        <f>B10-R6-SUM(S7:AD7)</f>
        <v>143.94269163687741</v>
      </c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>
        <v>0</v>
      </c>
    </row>
    <row r="7" spans="1:171" x14ac:dyDescent="0.3">
      <c r="A7" s="14" t="s">
        <v>593</v>
      </c>
      <c r="B7" s="337">
        <f>B6*B10</f>
        <v>4</v>
      </c>
      <c r="E7" s="14" t="s">
        <v>524</v>
      </c>
      <c r="F7" s="15">
        <f>SUM(G7:FO7)</f>
        <v>31.057308363122594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26">
        <f>R11*($B$12/12)</f>
        <v>2.4375</v>
      </c>
      <c r="T7" s="26">
        <f>S11*($B$12/12)</f>
        <v>2.46390625</v>
      </c>
      <c r="U7" s="26">
        <f>T11*($B$12/12)</f>
        <v>2.4905985677083335</v>
      </c>
      <c r="V7" s="26">
        <f t="shared" ref="V7:AC7" si="6">U11*($B$12/12)</f>
        <v>2.5175800521918403</v>
      </c>
      <c r="W7" s="26">
        <f t="shared" si="6"/>
        <v>2.5448538360905855</v>
      </c>
      <c r="X7" s="26">
        <f t="shared" si="6"/>
        <v>2.5724230859815669</v>
      </c>
      <c r="Y7" s="26">
        <f t="shared" si="6"/>
        <v>2.600291002746367</v>
      </c>
      <c r="Z7" s="26">
        <f t="shared" si="6"/>
        <v>2.6284608219427863</v>
      </c>
      <c r="AA7" s="26">
        <f t="shared" si="6"/>
        <v>2.6569358141804997</v>
      </c>
      <c r="AB7" s="26">
        <f t="shared" si="6"/>
        <v>2.6857192855007881</v>
      </c>
      <c r="AC7" s="26">
        <f t="shared" si="6"/>
        <v>2.71481457776038</v>
      </c>
      <c r="AD7" s="26">
        <f>AC11*($B$12/12)</f>
        <v>2.7442250690194512</v>
      </c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>
        <v>0</v>
      </c>
    </row>
    <row r="8" spans="1:171" x14ac:dyDescent="0.3">
      <c r="A8" s="14" t="s">
        <v>543</v>
      </c>
      <c r="B8" s="21"/>
      <c r="E8" s="14" t="s">
        <v>549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26">
        <v>0</v>
      </c>
      <c r="S8" s="15">
        <f t="shared" ref="S8:BN8" si="7">R11</f>
        <v>225</v>
      </c>
      <c r="T8" s="15">
        <f t="shared" si="7"/>
        <v>227.4375</v>
      </c>
      <c r="U8" s="15">
        <f t="shared" si="7"/>
        <v>229.90140625000001</v>
      </c>
      <c r="V8" s="15">
        <f t="shared" si="7"/>
        <v>232.39200481770834</v>
      </c>
      <c r="W8" s="15">
        <f t="shared" si="7"/>
        <v>234.90958486990019</v>
      </c>
      <c r="X8" s="15">
        <f t="shared" si="7"/>
        <v>237.45443870599078</v>
      </c>
      <c r="Y8" s="15">
        <f t="shared" si="7"/>
        <v>240.02686179197235</v>
      </c>
      <c r="Z8" s="15">
        <f t="shared" si="7"/>
        <v>242.62715279471871</v>
      </c>
      <c r="AA8" s="15">
        <f t="shared" si="7"/>
        <v>245.25561361666149</v>
      </c>
      <c r="AB8" s="15">
        <f t="shared" si="7"/>
        <v>247.91254943084198</v>
      </c>
      <c r="AC8" s="15">
        <f t="shared" si="7"/>
        <v>250.59826871634277</v>
      </c>
      <c r="AD8" s="15">
        <f t="shared" si="7"/>
        <v>253.31308329410317</v>
      </c>
      <c r="AE8" s="15">
        <f t="shared" si="7"/>
        <v>400</v>
      </c>
      <c r="AF8" s="15">
        <f t="shared" si="7"/>
        <v>400</v>
      </c>
      <c r="AG8" s="15">
        <f t="shared" si="7"/>
        <v>400</v>
      </c>
      <c r="AH8" s="15">
        <f t="shared" si="7"/>
        <v>400</v>
      </c>
      <c r="AI8" s="15">
        <f t="shared" si="7"/>
        <v>400</v>
      </c>
      <c r="AJ8" s="15">
        <f t="shared" si="7"/>
        <v>400</v>
      </c>
      <c r="AK8" s="15">
        <f t="shared" si="7"/>
        <v>400</v>
      </c>
      <c r="AL8" s="15">
        <f t="shared" si="7"/>
        <v>386.66666666666669</v>
      </c>
      <c r="AM8" s="15">
        <f t="shared" si="7"/>
        <v>373.33333333333337</v>
      </c>
      <c r="AN8" s="15">
        <f t="shared" si="7"/>
        <v>360.00000000000006</v>
      </c>
      <c r="AO8" s="15">
        <f t="shared" si="7"/>
        <v>346.66666666666674</v>
      </c>
      <c r="AP8" s="15">
        <f t="shared" si="7"/>
        <v>333.33333333333343</v>
      </c>
      <c r="AQ8" s="15">
        <f t="shared" si="7"/>
        <v>320.00000000000011</v>
      </c>
      <c r="AR8" s="15">
        <f t="shared" si="7"/>
        <v>306.6666666666668</v>
      </c>
      <c r="AS8" s="15">
        <f t="shared" si="7"/>
        <v>293.33333333333348</v>
      </c>
      <c r="AT8" s="15">
        <f t="shared" si="7"/>
        <v>280.00000000000017</v>
      </c>
      <c r="AU8" s="15">
        <f t="shared" si="7"/>
        <v>266.66666666666686</v>
      </c>
      <c r="AV8" s="15">
        <f t="shared" si="7"/>
        <v>253.33333333333351</v>
      </c>
      <c r="AW8" s="15">
        <f t="shared" si="7"/>
        <v>240.00000000000017</v>
      </c>
      <c r="AX8" s="15">
        <f t="shared" si="7"/>
        <v>226.66666666666683</v>
      </c>
      <c r="AY8" s="15">
        <f t="shared" si="7"/>
        <v>213.33333333333348</v>
      </c>
      <c r="AZ8" s="15">
        <f t="shared" si="7"/>
        <v>200.00000000000014</v>
      </c>
      <c r="BA8" s="15">
        <f t="shared" si="7"/>
        <v>186.6666666666668</v>
      </c>
      <c r="BB8" s="15">
        <f t="shared" si="7"/>
        <v>173.33333333333346</v>
      </c>
      <c r="BC8" s="15">
        <f t="shared" si="7"/>
        <v>160.00000000000011</v>
      </c>
      <c r="BD8" s="15">
        <f t="shared" si="7"/>
        <v>146.66666666666677</v>
      </c>
      <c r="BE8" s="15">
        <f t="shared" si="7"/>
        <v>133.33333333333343</v>
      </c>
      <c r="BF8" s="15">
        <f t="shared" si="7"/>
        <v>120.0000000000001</v>
      </c>
      <c r="BG8" s="15">
        <f t="shared" si="7"/>
        <v>106.66666666666677</v>
      </c>
      <c r="BH8" s="15">
        <f t="shared" si="7"/>
        <v>93.333333333333442</v>
      </c>
      <c r="BI8" s="15">
        <f t="shared" si="7"/>
        <v>80.000000000000114</v>
      </c>
      <c r="BJ8" s="15">
        <f t="shared" si="7"/>
        <v>66.666666666666785</v>
      </c>
      <c r="BK8" s="15">
        <f t="shared" si="7"/>
        <v>53.333333333333449</v>
      </c>
      <c r="BL8" s="15">
        <f t="shared" si="7"/>
        <v>40.000000000000114</v>
      </c>
      <c r="BM8" s="15">
        <f t="shared" si="7"/>
        <v>26.666666666666778</v>
      </c>
      <c r="BN8" s="15">
        <f t="shared" si="7"/>
        <v>13.333333333333444</v>
      </c>
      <c r="BO8" s="15">
        <f t="shared" ref="BO8:CK8" si="8">BN11</f>
        <v>1.1013412404281553E-13</v>
      </c>
      <c r="BP8" s="15">
        <f t="shared" si="8"/>
        <v>1.1013412404281553E-13</v>
      </c>
      <c r="BQ8" s="15">
        <f t="shared" si="8"/>
        <v>1.1013412404281553E-13</v>
      </c>
      <c r="BR8" s="15">
        <f t="shared" si="8"/>
        <v>1.1013412404281553E-13</v>
      </c>
      <c r="BS8" s="15">
        <f t="shared" si="8"/>
        <v>1.1013412404281553E-13</v>
      </c>
      <c r="BT8" s="15">
        <f t="shared" si="8"/>
        <v>1.1013412404281553E-13</v>
      </c>
      <c r="BU8" s="15">
        <f t="shared" si="8"/>
        <v>1.1013412404281553E-13</v>
      </c>
      <c r="BV8" s="15">
        <f t="shared" si="8"/>
        <v>1.1013412404281553E-13</v>
      </c>
      <c r="BW8" s="15">
        <f t="shared" si="8"/>
        <v>1.1013412404281553E-13</v>
      </c>
      <c r="BX8" s="15">
        <f t="shared" si="8"/>
        <v>1.1013412404281553E-13</v>
      </c>
      <c r="BY8" s="15">
        <f t="shared" si="8"/>
        <v>1.1013412404281553E-13</v>
      </c>
      <c r="BZ8" s="15">
        <f t="shared" si="8"/>
        <v>1.1013412404281553E-13</v>
      </c>
      <c r="CA8" s="15">
        <f t="shared" si="8"/>
        <v>1.1013412404281553E-13</v>
      </c>
      <c r="CB8" s="15">
        <f t="shared" si="8"/>
        <v>1.1013412404281553E-13</v>
      </c>
      <c r="CC8" s="15">
        <f t="shared" si="8"/>
        <v>1.1013412404281553E-13</v>
      </c>
      <c r="CD8" s="15">
        <f t="shared" si="8"/>
        <v>1.1013412404281553E-13</v>
      </c>
      <c r="CE8" s="15">
        <f t="shared" si="8"/>
        <v>1.1013412404281553E-13</v>
      </c>
      <c r="CF8" s="15">
        <f t="shared" si="8"/>
        <v>1.1013412404281553E-13</v>
      </c>
      <c r="CG8" s="15">
        <f t="shared" si="8"/>
        <v>1.1013412404281553E-13</v>
      </c>
      <c r="CH8" s="15">
        <f t="shared" si="8"/>
        <v>1.1013412404281553E-13</v>
      </c>
      <c r="CI8" s="15">
        <f t="shared" si="8"/>
        <v>1.1013412404281553E-13</v>
      </c>
      <c r="CJ8" s="15">
        <f t="shared" si="8"/>
        <v>1.1013412404281553E-13</v>
      </c>
      <c r="CK8" s="15">
        <f t="shared" si="8"/>
        <v>1.1013412404281553E-13</v>
      </c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>
        <v>0</v>
      </c>
    </row>
    <row r="9" spans="1:171" x14ac:dyDescent="0.3">
      <c r="A9" s="14" t="s">
        <v>544</v>
      </c>
      <c r="B9" s="21">
        <f>B5-B10</f>
        <v>341</v>
      </c>
      <c r="C9" s="30">
        <f>1-C10</f>
        <v>0.46018893387314441</v>
      </c>
      <c r="E9" s="14" t="s">
        <v>524</v>
      </c>
      <c r="F9" s="15">
        <f>SUM(G9:FO9)</f>
        <v>93.1666666666667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26">
        <f>IF(EOMONTH($B$15, $B$13)&lt;R4, R11*$B$12/12, 0)</f>
        <v>0</v>
      </c>
      <c r="S9" s="26">
        <f>IF(EOMONTH($B$15, $B$13)&lt;=S4, R11*$B$12/12, 0)</f>
        <v>0</v>
      </c>
      <c r="T9" s="26">
        <f t="shared" ref="T9:CE9" si="9">IF(EOMONTH($B$15, $B$13)&lt;=T4, S11*$B$12/12, 0)</f>
        <v>0</v>
      </c>
      <c r="U9" s="26">
        <f t="shared" si="9"/>
        <v>0</v>
      </c>
      <c r="V9" s="26">
        <f t="shared" si="9"/>
        <v>0</v>
      </c>
      <c r="W9" s="26">
        <f t="shared" si="9"/>
        <v>0</v>
      </c>
      <c r="X9" s="26">
        <f t="shared" si="9"/>
        <v>0</v>
      </c>
      <c r="Y9" s="26">
        <f t="shared" si="9"/>
        <v>0</v>
      </c>
      <c r="Z9" s="26">
        <f t="shared" si="9"/>
        <v>0</v>
      </c>
      <c r="AA9" s="26">
        <f t="shared" si="9"/>
        <v>0</v>
      </c>
      <c r="AB9" s="26">
        <f t="shared" si="9"/>
        <v>0</v>
      </c>
      <c r="AC9" s="26">
        <f t="shared" si="9"/>
        <v>0</v>
      </c>
      <c r="AD9" s="26">
        <f>IF(EOMONTH($B$15, $B$13)&lt;AD4, AC11*$B$12/12, 0)</f>
        <v>0</v>
      </c>
      <c r="AE9" s="26">
        <f t="shared" ref="AE9:AJ9" si="10">IF(EOMONTH($B$15, $B$13)&lt;=AE4, AD11*$B$12/12, 0)</f>
        <v>4.333333333333333</v>
      </c>
      <c r="AF9" s="26">
        <f t="shared" si="10"/>
        <v>4.333333333333333</v>
      </c>
      <c r="AG9" s="26">
        <f t="shared" si="10"/>
        <v>4.333333333333333</v>
      </c>
      <c r="AH9" s="26">
        <f t="shared" si="10"/>
        <v>4.333333333333333</v>
      </c>
      <c r="AI9" s="26">
        <f t="shared" si="10"/>
        <v>4.333333333333333</v>
      </c>
      <c r="AJ9" s="26">
        <f t="shared" si="10"/>
        <v>4.333333333333333</v>
      </c>
      <c r="AK9" s="26">
        <f t="shared" si="9"/>
        <v>4.333333333333333</v>
      </c>
      <c r="AL9" s="26">
        <f t="shared" si="9"/>
        <v>4.1888888888888891</v>
      </c>
      <c r="AM9" s="26">
        <f t="shared" si="9"/>
        <v>4.0444444444444452</v>
      </c>
      <c r="AN9" s="26">
        <f t="shared" si="9"/>
        <v>3.9000000000000008</v>
      </c>
      <c r="AO9" s="26">
        <f t="shared" si="9"/>
        <v>3.7555555555555564</v>
      </c>
      <c r="AP9" s="26">
        <f t="shared" si="9"/>
        <v>3.6111111111111125</v>
      </c>
      <c r="AQ9" s="26">
        <f t="shared" si="9"/>
        <v>3.4666666666666681</v>
      </c>
      <c r="AR9" s="26">
        <f t="shared" si="9"/>
        <v>3.3222222222222242</v>
      </c>
      <c r="AS9" s="26">
        <f t="shared" si="9"/>
        <v>3.1777777777777794</v>
      </c>
      <c r="AT9" s="26">
        <f t="shared" si="9"/>
        <v>3.033333333333335</v>
      </c>
      <c r="AU9" s="26">
        <f t="shared" si="9"/>
        <v>2.8888888888888911</v>
      </c>
      <c r="AV9" s="26">
        <f t="shared" si="9"/>
        <v>2.7444444444444467</v>
      </c>
      <c r="AW9" s="26">
        <f t="shared" si="9"/>
        <v>2.6000000000000019</v>
      </c>
      <c r="AX9" s="26">
        <f t="shared" si="9"/>
        <v>2.4555555555555575</v>
      </c>
      <c r="AY9" s="26">
        <f t="shared" si="9"/>
        <v>2.3111111111111131</v>
      </c>
      <c r="AZ9" s="26">
        <f t="shared" si="9"/>
        <v>2.1666666666666683</v>
      </c>
      <c r="BA9" s="26">
        <f t="shared" si="9"/>
        <v>2.0222222222222235</v>
      </c>
      <c r="BB9" s="26">
        <f t="shared" si="9"/>
        <v>1.8777777777777791</v>
      </c>
      <c r="BC9" s="26">
        <f t="shared" si="9"/>
        <v>1.7333333333333345</v>
      </c>
      <c r="BD9" s="26">
        <f t="shared" si="9"/>
        <v>1.5888888888888901</v>
      </c>
      <c r="BE9" s="26">
        <f t="shared" si="9"/>
        <v>1.4444444444444455</v>
      </c>
      <c r="BF9" s="26">
        <f t="shared" si="9"/>
        <v>1.3000000000000012</v>
      </c>
      <c r="BG9" s="26">
        <f t="shared" si="9"/>
        <v>1.1555555555555568</v>
      </c>
      <c r="BH9" s="26">
        <f t="shared" si="9"/>
        <v>1.0111111111111122</v>
      </c>
      <c r="BI9" s="26">
        <f t="shared" si="9"/>
        <v>0.86666666666666792</v>
      </c>
      <c r="BJ9" s="26">
        <f t="shared" si="9"/>
        <v>0.72222222222222354</v>
      </c>
      <c r="BK9" s="26">
        <f t="shared" si="9"/>
        <v>0.57777777777777906</v>
      </c>
      <c r="BL9" s="26">
        <f t="shared" si="9"/>
        <v>0.43333333333333462</v>
      </c>
      <c r="BM9" s="26">
        <f t="shared" si="9"/>
        <v>0.28888888888889014</v>
      </c>
      <c r="BN9" s="26">
        <f t="shared" si="9"/>
        <v>0.14444444444444565</v>
      </c>
      <c r="BO9" s="26">
        <f t="shared" si="9"/>
        <v>1.1931196771305017E-15</v>
      </c>
      <c r="BP9" s="26">
        <f t="shared" si="9"/>
        <v>1.1931196771305017E-15</v>
      </c>
      <c r="BQ9" s="26">
        <f t="shared" si="9"/>
        <v>1.1931196771305017E-15</v>
      </c>
      <c r="BR9" s="26">
        <f t="shared" si="9"/>
        <v>1.1931196771305017E-15</v>
      </c>
      <c r="BS9" s="26">
        <f t="shared" si="9"/>
        <v>1.1931196771305017E-15</v>
      </c>
      <c r="BT9" s="26">
        <f t="shared" si="9"/>
        <v>1.1931196771305017E-15</v>
      </c>
      <c r="BU9" s="26">
        <f t="shared" si="9"/>
        <v>1.1931196771305017E-15</v>
      </c>
      <c r="BV9" s="26">
        <f t="shared" si="9"/>
        <v>1.1931196771305017E-15</v>
      </c>
      <c r="BW9" s="26">
        <f t="shared" si="9"/>
        <v>1.1931196771305017E-15</v>
      </c>
      <c r="BX9" s="26">
        <f t="shared" si="9"/>
        <v>1.1931196771305017E-15</v>
      </c>
      <c r="BY9" s="26">
        <f t="shared" si="9"/>
        <v>1.1931196771305017E-15</v>
      </c>
      <c r="BZ9" s="26">
        <f t="shared" si="9"/>
        <v>1.1931196771305017E-15</v>
      </c>
      <c r="CA9" s="26">
        <f t="shared" si="9"/>
        <v>1.1931196771305017E-15</v>
      </c>
      <c r="CB9" s="26">
        <f t="shared" si="9"/>
        <v>1.1931196771305017E-15</v>
      </c>
      <c r="CC9" s="26">
        <f t="shared" si="9"/>
        <v>1.1931196771305017E-15</v>
      </c>
      <c r="CD9" s="26">
        <f t="shared" si="9"/>
        <v>1.1931196771305017E-15</v>
      </c>
      <c r="CE9" s="26">
        <f t="shared" si="9"/>
        <v>1.1931196771305017E-15</v>
      </c>
      <c r="CF9" s="26">
        <f t="shared" ref="CF9:CK9" si="11">IF(EOMONTH($B$15, $B$13)&lt;=CF4, CE11*$B$12/12, 0)</f>
        <v>1.1931196771305017E-15</v>
      </c>
      <c r="CG9" s="26">
        <f t="shared" si="11"/>
        <v>1.1931196771305017E-15</v>
      </c>
      <c r="CH9" s="26">
        <f t="shared" si="11"/>
        <v>1.1931196771305017E-15</v>
      </c>
      <c r="CI9" s="26">
        <f t="shared" si="11"/>
        <v>1.1931196771305017E-15</v>
      </c>
      <c r="CJ9" s="26">
        <f t="shared" si="11"/>
        <v>1.1931196771305017E-15</v>
      </c>
      <c r="CK9" s="26">
        <f t="shared" si="11"/>
        <v>1.1931196771305017E-15</v>
      </c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</row>
    <row r="10" spans="1:171" x14ac:dyDescent="0.3">
      <c r="A10" s="14" t="s">
        <v>545</v>
      </c>
      <c r="B10" s="21">
        <v>400</v>
      </c>
      <c r="C10" s="52">
        <f>B10/B5</f>
        <v>0.53981106612685559</v>
      </c>
      <c r="D10" s="52"/>
      <c r="E10" s="14" t="s">
        <v>664</v>
      </c>
      <c r="F10" s="15">
        <f>SUM(G10:FO10)</f>
        <v>399.99999999999989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>
        <f t="shared" ref="R10:AW10" si="12">IF(AND(EOMONTH($B$15, $B$14)&lt;R4, EOMONTH($B$15, $B$11)&gt;=R4),$B$10/($B$11-$B$14), 0)</f>
        <v>0</v>
      </c>
      <c r="S10" s="15">
        <f t="shared" si="12"/>
        <v>0</v>
      </c>
      <c r="T10" s="15">
        <f t="shared" si="12"/>
        <v>0</v>
      </c>
      <c r="U10" s="15">
        <f t="shared" si="12"/>
        <v>0</v>
      </c>
      <c r="V10" s="15">
        <f t="shared" si="12"/>
        <v>0</v>
      </c>
      <c r="W10" s="15">
        <f t="shared" si="12"/>
        <v>0</v>
      </c>
      <c r="X10" s="15">
        <f t="shared" si="12"/>
        <v>0</v>
      </c>
      <c r="Y10" s="15">
        <f t="shared" si="12"/>
        <v>0</v>
      </c>
      <c r="Z10" s="15">
        <f t="shared" si="12"/>
        <v>0</v>
      </c>
      <c r="AA10" s="15">
        <f t="shared" si="12"/>
        <v>0</v>
      </c>
      <c r="AB10" s="15">
        <f t="shared" si="12"/>
        <v>0</v>
      </c>
      <c r="AC10" s="15">
        <f t="shared" si="12"/>
        <v>0</v>
      </c>
      <c r="AD10" s="15">
        <f t="shared" si="12"/>
        <v>0</v>
      </c>
      <c r="AE10" s="15">
        <f t="shared" si="12"/>
        <v>0</v>
      </c>
      <c r="AF10" s="15">
        <f t="shared" si="12"/>
        <v>0</v>
      </c>
      <c r="AG10" s="15">
        <f t="shared" si="12"/>
        <v>0</v>
      </c>
      <c r="AH10" s="15">
        <f t="shared" si="12"/>
        <v>0</v>
      </c>
      <c r="AI10" s="15">
        <f t="shared" si="12"/>
        <v>0</v>
      </c>
      <c r="AJ10" s="15">
        <f t="shared" si="12"/>
        <v>0</v>
      </c>
      <c r="AK10" s="15">
        <f t="shared" si="12"/>
        <v>13.333333333333334</v>
      </c>
      <c r="AL10" s="15">
        <f t="shared" si="12"/>
        <v>13.333333333333334</v>
      </c>
      <c r="AM10" s="15">
        <f t="shared" si="12"/>
        <v>13.333333333333334</v>
      </c>
      <c r="AN10" s="15">
        <f t="shared" si="12"/>
        <v>13.333333333333334</v>
      </c>
      <c r="AO10" s="15">
        <f t="shared" si="12"/>
        <v>13.333333333333334</v>
      </c>
      <c r="AP10" s="15">
        <f t="shared" si="12"/>
        <v>13.333333333333334</v>
      </c>
      <c r="AQ10" s="15">
        <f t="shared" si="12"/>
        <v>13.333333333333334</v>
      </c>
      <c r="AR10" s="15">
        <f t="shared" si="12"/>
        <v>13.333333333333334</v>
      </c>
      <c r="AS10" s="15">
        <f t="shared" si="12"/>
        <v>13.333333333333334</v>
      </c>
      <c r="AT10" s="15">
        <f t="shared" si="12"/>
        <v>13.333333333333334</v>
      </c>
      <c r="AU10" s="15">
        <f t="shared" si="12"/>
        <v>13.333333333333334</v>
      </c>
      <c r="AV10" s="15">
        <f t="shared" si="12"/>
        <v>13.333333333333334</v>
      </c>
      <c r="AW10" s="15">
        <f t="shared" si="12"/>
        <v>13.333333333333334</v>
      </c>
      <c r="AX10" s="15">
        <f t="shared" ref="AX10:BN10" si="13">IF(AND(EOMONTH($B$15, $B$14)&lt;AX4, EOMONTH($B$15, $B$11)&gt;=AX4),$B$10/($B$11-$B$14), 0)</f>
        <v>13.333333333333334</v>
      </c>
      <c r="AY10" s="15">
        <f t="shared" si="13"/>
        <v>13.333333333333334</v>
      </c>
      <c r="AZ10" s="15">
        <f t="shared" si="13"/>
        <v>13.333333333333334</v>
      </c>
      <c r="BA10" s="15">
        <f t="shared" si="13"/>
        <v>13.333333333333334</v>
      </c>
      <c r="BB10" s="15">
        <f t="shared" si="13"/>
        <v>13.333333333333334</v>
      </c>
      <c r="BC10" s="15">
        <f t="shared" si="13"/>
        <v>13.333333333333334</v>
      </c>
      <c r="BD10" s="15">
        <f t="shared" si="13"/>
        <v>13.333333333333334</v>
      </c>
      <c r="BE10" s="15">
        <f t="shared" si="13"/>
        <v>13.333333333333334</v>
      </c>
      <c r="BF10" s="15">
        <f t="shared" si="13"/>
        <v>13.333333333333334</v>
      </c>
      <c r="BG10" s="15">
        <f t="shared" si="13"/>
        <v>13.333333333333334</v>
      </c>
      <c r="BH10" s="15">
        <f t="shared" si="13"/>
        <v>13.333333333333334</v>
      </c>
      <c r="BI10" s="15">
        <f t="shared" si="13"/>
        <v>13.333333333333334</v>
      </c>
      <c r="BJ10" s="15">
        <f t="shared" si="13"/>
        <v>13.333333333333334</v>
      </c>
      <c r="BK10" s="15">
        <f t="shared" si="13"/>
        <v>13.333333333333334</v>
      </c>
      <c r="BL10" s="15">
        <f t="shared" si="13"/>
        <v>13.333333333333334</v>
      </c>
      <c r="BM10" s="15">
        <f t="shared" si="13"/>
        <v>13.333333333333334</v>
      </c>
      <c r="BN10" s="15">
        <f t="shared" si="13"/>
        <v>13.333333333333334</v>
      </c>
      <c r="BO10" s="15">
        <f t="shared" ref="BO10:CK10" si="14">IF(AND(EOMONTH($B$15, $B$14)&lt;BO4, EOMONTH($B$15, $B$11)&gt;=BO4),$B$10/($B$11-$B$14), 0)</f>
        <v>0</v>
      </c>
      <c r="BP10" s="15">
        <f t="shared" si="14"/>
        <v>0</v>
      </c>
      <c r="BQ10" s="15">
        <f t="shared" si="14"/>
        <v>0</v>
      </c>
      <c r="BR10" s="15">
        <f t="shared" si="14"/>
        <v>0</v>
      </c>
      <c r="BS10" s="15">
        <f t="shared" si="14"/>
        <v>0</v>
      </c>
      <c r="BT10" s="15">
        <f t="shared" si="14"/>
        <v>0</v>
      </c>
      <c r="BU10" s="15">
        <f t="shared" si="14"/>
        <v>0</v>
      </c>
      <c r="BV10" s="15">
        <f t="shared" si="14"/>
        <v>0</v>
      </c>
      <c r="BW10" s="15">
        <f t="shared" si="14"/>
        <v>0</v>
      </c>
      <c r="BX10" s="15">
        <f t="shared" si="14"/>
        <v>0</v>
      </c>
      <c r="BY10" s="15">
        <f t="shared" si="14"/>
        <v>0</v>
      </c>
      <c r="BZ10" s="15">
        <f t="shared" si="14"/>
        <v>0</v>
      </c>
      <c r="CA10" s="15">
        <f t="shared" si="14"/>
        <v>0</v>
      </c>
      <c r="CB10" s="15">
        <f t="shared" si="14"/>
        <v>0</v>
      </c>
      <c r="CC10" s="15">
        <f t="shared" si="14"/>
        <v>0</v>
      </c>
      <c r="CD10" s="15">
        <f t="shared" si="14"/>
        <v>0</v>
      </c>
      <c r="CE10" s="15">
        <f t="shared" si="14"/>
        <v>0</v>
      </c>
      <c r="CF10" s="15">
        <f t="shared" si="14"/>
        <v>0</v>
      </c>
      <c r="CG10" s="15">
        <f t="shared" si="14"/>
        <v>0</v>
      </c>
      <c r="CH10" s="15">
        <f t="shared" si="14"/>
        <v>0</v>
      </c>
      <c r="CI10" s="15">
        <f t="shared" si="14"/>
        <v>0</v>
      </c>
      <c r="CJ10" s="15">
        <f t="shared" si="14"/>
        <v>0</v>
      </c>
      <c r="CK10" s="15">
        <f t="shared" si="14"/>
        <v>0</v>
      </c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</row>
    <row r="11" spans="1:171" x14ac:dyDescent="0.3">
      <c r="A11" s="14" t="s">
        <v>546</v>
      </c>
      <c r="B11" s="340">
        <v>48</v>
      </c>
      <c r="E11" s="14" t="s">
        <v>548</v>
      </c>
      <c r="F11" s="15"/>
      <c r="G11" s="195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26">
        <f>R6+R7+R9-R10</f>
        <v>225</v>
      </c>
      <c r="S11" s="26">
        <f t="shared" ref="S11:BN11" si="15">R11+S5-S10</f>
        <v>227.4375</v>
      </c>
      <c r="T11" s="26">
        <f t="shared" si="15"/>
        <v>229.90140625000001</v>
      </c>
      <c r="U11" s="26">
        <f t="shared" si="15"/>
        <v>232.39200481770834</v>
      </c>
      <c r="V11" s="26">
        <f t="shared" si="15"/>
        <v>234.90958486990019</v>
      </c>
      <c r="W11" s="26">
        <f t="shared" si="15"/>
        <v>237.45443870599078</v>
      </c>
      <c r="X11" s="26">
        <f t="shared" si="15"/>
        <v>240.02686179197235</v>
      </c>
      <c r="Y11" s="26">
        <f t="shared" si="15"/>
        <v>242.62715279471871</v>
      </c>
      <c r="Z11" s="26">
        <f t="shared" si="15"/>
        <v>245.25561361666149</v>
      </c>
      <c r="AA11" s="26">
        <f t="shared" si="15"/>
        <v>247.91254943084198</v>
      </c>
      <c r="AB11" s="26">
        <f t="shared" si="15"/>
        <v>250.59826871634277</v>
      </c>
      <c r="AC11" s="26">
        <f t="shared" si="15"/>
        <v>253.31308329410317</v>
      </c>
      <c r="AD11" s="26">
        <f t="shared" si="15"/>
        <v>400</v>
      </c>
      <c r="AE11" s="26">
        <f t="shared" si="15"/>
        <v>400</v>
      </c>
      <c r="AF11" s="26">
        <f t="shared" si="15"/>
        <v>400</v>
      </c>
      <c r="AG11" s="26">
        <f t="shared" si="15"/>
        <v>400</v>
      </c>
      <c r="AH11" s="26">
        <f t="shared" si="15"/>
        <v>400</v>
      </c>
      <c r="AI11" s="26">
        <f t="shared" si="15"/>
        <v>400</v>
      </c>
      <c r="AJ11" s="26">
        <f t="shared" si="15"/>
        <v>400</v>
      </c>
      <c r="AK11" s="26">
        <f t="shared" si="15"/>
        <v>386.66666666666669</v>
      </c>
      <c r="AL11" s="26">
        <f t="shared" si="15"/>
        <v>373.33333333333337</v>
      </c>
      <c r="AM11" s="26">
        <f t="shared" si="15"/>
        <v>360.00000000000006</v>
      </c>
      <c r="AN11" s="26">
        <f t="shared" si="15"/>
        <v>346.66666666666674</v>
      </c>
      <c r="AO11" s="26">
        <f t="shared" si="15"/>
        <v>333.33333333333343</v>
      </c>
      <c r="AP11" s="26">
        <f t="shared" si="15"/>
        <v>320.00000000000011</v>
      </c>
      <c r="AQ11" s="26">
        <f t="shared" si="15"/>
        <v>306.6666666666668</v>
      </c>
      <c r="AR11" s="26">
        <f t="shared" si="15"/>
        <v>293.33333333333348</v>
      </c>
      <c r="AS11" s="26">
        <f t="shared" si="15"/>
        <v>280.00000000000017</v>
      </c>
      <c r="AT11" s="26">
        <f t="shared" si="15"/>
        <v>266.66666666666686</v>
      </c>
      <c r="AU11" s="26">
        <f t="shared" si="15"/>
        <v>253.33333333333351</v>
      </c>
      <c r="AV11" s="26">
        <f t="shared" si="15"/>
        <v>240.00000000000017</v>
      </c>
      <c r="AW11" s="26">
        <f t="shared" si="15"/>
        <v>226.66666666666683</v>
      </c>
      <c r="AX11" s="26">
        <f t="shared" si="15"/>
        <v>213.33333333333348</v>
      </c>
      <c r="AY11" s="26">
        <f t="shared" si="15"/>
        <v>200.00000000000014</v>
      </c>
      <c r="AZ11" s="26">
        <f t="shared" si="15"/>
        <v>186.6666666666668</v>
      </c>
      <c r="BA11" s="26">
        <f t="shared" si="15"/>
        <v>173.33333333333346</v>
      </c>
      <c r="BB11" s="26">
        <f t="shared" si="15"/>
        <v>160.00000000000011</v>
      </c>
      <c r="BC11" s="26">
        <f t="shared" si="15"/>
        <v>146.66666666666677</v>
      </c>
      <c r="BD11" s="26">
        <f t="shared" si="15"/>
        <v>133.33333333333343</v>
      </c>
      <c r="BE11" s="26">
        <f t="shared" si="15"/>
        <v>120.0000000000001</v>
      </c>
      <c r="BF11" s="26">
        <f t="shared" si="15"/>
        <v>106.66666666666677</v>
      </c>
      <c r="BG11" s="26">
        <f t="shared" si="15"/>
        <v>93.333333333333442</v>
      </c>
      <c r="BH11" s="26">
        <f t="shared" si="15"/>
        <v>80.000000000000114</v>
      </c>
      <c r="BI11" s="26">
        <f t="shared" si="15"/>
        <v>66.666666666666785</v>
      </c>
      <c r="BJ11" s="26">
        <f t="shared" si="15"/>
        <v>53.333333333333449</v>
      </c>
      <c r="BK11" s="26">
        <f t="shared" si="15"/>
        <v>40.000000000000114</v>
      </c>
      <c r="BL11" s="26">
        <f t="shared" si="15"/>
        <v>26.666666666666778</v>
      </c>
      <c r="BM11" s="26">
        <f t="shared" si="15"/>
        <v>13.333333333333444</v>
      </c>
      <c r="BN11" s="26">
        <f t="shared" si="15"/>
        <v>1.1013412404281553E-13</v>
      </c>
      <c r="BO11" s="26">
        <f t="shared" ref="BO11:CK11" si="16">BN11+BO5-BO10</f>
        <v>1.1013412404281553E-13</v>
      </c>
      <c r="BP11" s="26">
        <f t="shared" si="16"/>
        <v>1.1013412404281553E-13</v>
      </c>
      <c r="BQ11" s="26">
        <f t="shared" si="16"/>
        <v>1.1013412404281553E-13</v>
      </c>
      <c r="BR11" s="26">
        <f t="shared" si="16"/>
        <v>1.1013412404281553E-13</v>
      </c>
      <c r="BS11" s="26">
        <f t="shared" si="16"/>
        <v>1.1013412404281553E-13</v>
      </c>
      <c r="BT11" s="26">
        <f t="shared" si="16"/>
        <v>1.1013412404281553E-13</v>
      </c>
      <c r="BU11" s="26">
        <f t="shared" si="16"/>
        <v>1.1013412404281553E-13</v>
      </c>
      <c r="BV11" s="26">
        <f t="shared" si="16"/>
        <v>1.1013412404281553E-13</v>
      </c>
      <c r="BW11" s="26">
        <f t="shared" si="16"/>
        <v>1.1013412404281553E-13</v>
      </c>
      <c r="BX11" s="26">
        <f t="shared" si="16"/>
        <v>1.1013412404281553E-13</v>
      </c>
      <c r="BY11" s="26">
        <f t="shared" si="16"/>
        <v>1.1013412404281553E-13</v>
      </c>
      <c r="BZ11" s="26">
        <f t="shared" si="16"/>
        <v>1.1013412404281553E-13</v>
      </c>
      <c r="CA11" s="26">
        <f t="shared" si="16"/>
        <v>1.1013412404281553E-13</v>
      </c>
      <c r="CB11" s="26">
        <f t="shared" si="16"/>
        <v>1.1013412404281553E-13</v>
      </c>
      <c r="CC11" s="26">
        <f t="shared" si="16"/>
        <v>1.1013412404281553E-13</v>
      </c>
      <c r="CD11" s="26">
        <f t="shared" si="16"/>
        <v>1.1013412404281553E-13</v>
      </c>
      <c r="CE11" s="26">
        <f t="shared" si="16"/>
        <v>1.1013412404281553E-13</v>
      </c>
      <c r="CF11" s="26">
        <f t="shared" si="16"/>
        <v>1.1013412404281553E-13</v>
      </c>
      <c r="CG11" s="26">
        <f t="shared" si="16"/>
        <v>1.1013412404281553E-13</v>
      </c>
      <c r="CH11" s="26">
        <f t="shared" si="16"/>
        <v>1.1013412404281553E-13</v>
      </c>
      <c r="CI11" s="26">
        <f t="shared" si="16"/>
        <v>1.1013412404281553E-13</v>
      </c>
      <c r="CJ11" s="26">
        <f t="shared" si="16"/>
        <v>1.1013412404281553E-13</v>
      </c>
      <c r="CK11" s="26">
        <f t="shared" si="16"/>
        <v>1.1013412404281553E-13</v>
      </c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</row>
    <row r="12" spans="1:171" x14ac:dyDescent="0.3">
      <c r="A12" s="14" t="s">
        <v>547</v>
      </c>
      <c r="B12" s="377">
        <v>0.13</v>
      </c>
      <c r="D12" s="45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>
        <v>0</v>
      </c>
    </row>
    <row r="13" spans="1:171" x14ac:dyDescent="0.3">
      <c r="A13" s="14" t="s">
        <v>554</v>
      </c>
      <c r="B13" s="340">
        <v>12</v>
      </c>
      <c r="E13" s="14" t="s">
        <v>541</v>
      </c>
      <c r="F13" s="14"/>
      <c r="G13" s="15">
        <v>288.82805834812433</v>
      </c>
      <c r="H13" s="15">
        <v>286.07464174675567</v>
      </c>
      <c r="I13" s="15">
        <v>94.524992706196883</v>
      </c>
      <c r="J13" s="15">
        <v>91.35012637576763</v>
      </c>
      <c r="K13" s="15">
        <v>86.580076803415082</v>
      </c>
      <c r="L13" s="15">
        <v>81.810027231062534</v>
      </c>
      <c r="M13" s="15">
        <v>42.876909704850725</v>
      </c>
      <c r="N13" s="15">
        <v>28.660210313613895</v>
      </c>
      <c r="O13" s="15">
        <v>39.775153292857667</v>
      </c>
      <c r="P13" s="15">
        <v>20.490345506364324</v>
      </c>
      <c r="Q13" s="15">
        <v>1.205537719870982</v>
      </c>
      <c r="R13" s="15">
        <v>-28.212520321868062</v>
      </c>
      <c r="S13" s="15">
        <v>-60.714106475153955</v>
      </c>
      <c r="T13" s="15">
        <v>-90.246918703220913</v>
      </c>
      <c r="U13" s="15">
        <v>-128.52578594589104</v>
      </c>
      <c r="V13" s="15">
        <v>-160.61970751102174</v>
      </c>
      <c r="W13" s="15">
        <v>-192.71362907615244</v>
      </c>
      <c r="X13" s="15">
        <v>-224.80755064128314</v>
      </c>
      <c r="Y13" s="15">
        <v>-257.01622639274177</v>
      </c>
      <c r="Z13" s="15">
        <v>-277.34109097245374</v>
      </c>
      <c r="AA13" s="15">
        <v>-200.95312704645079</v>
      </c>
      <c r="AB13" s="15">
        <v>-249.28809244136949</v>
      </c>
      <c r="AC13" s="15">
        <v>-297.62305783628818</v>
      </c>
      <c r="AD13" s="15">
        <v>-226.70033955234715</v>
      </c>
      <c r="AE13" s="15">
        <v>-341.28226785150889</v>
      </c>
      <c r="AF13" s="15">
        <v>-254.02536124172042</v>
      </c>
      <c r="AG13" s="15">
        <v>-251.93027789842469</v>
      </c>
      <c r="AH13" s="15">
        <v>-263.02771733305588</v>
      </c>
      <c r="AI13" s="15">
        <v>-274.12515676768703</v>
      </c>
      <c r="AJ13" s="15">
        <v>-285.22259620231819</v>
      </c>
      <c r="AK13" s="15">
        <v>-233.70035299807159</v>
      </c>
      <c r="AL13" s="15">
        <v>-220.81665152867609</v>
      </c>
      <c r="AM13" s="15">
        <v>-231.83865060919501</v>
      </c>
      <c r="AN13" s="15">
        <v>-123.52338994222382</v>
      </c>
      <c r="AO13" s="15">
        <v>-8.6225711238722624</v>
      </c>
      <c r="AP13" s="15">
        <v>-6.8740663754713935</v>
      </c>
      <c r="AQ13" s="15">
        <v>136.6990718395281</v>
      </c>
      <c r="AR13" s="15">
        <v>98.098572458061085</v>
      </c>
      <c r="AS13" s="15">
        <v>53.930550183396363</v>
      </c>
      <c r="AT13" s="15">
        <v>99.202108736575326</v>
      </c>
      <c r="AU13" s="15">
        <v>20.1785253139346</v>
      </c>
      <c r="AV13" s="15">
        <v>124.02008218340798</v>
      </c>
      <c r="AW13" s="15">
        <v>142.61316262125806</v>
      </c>
      <c r="AX13" s="15">
        <v>103.51679580217569</v>
      </c>
      <c r="AY13" s="15">
        <v>171.63412341919394</v>
      </c>
      <c r="AZ13" s="15">
        <v>132.78408264380096</v>
      </c>
      <c r="BA13" s="15">
        <v>235.75867533500661</v>
      </c>
      <c r="BB13" s="15">
        <v>176.39354810812313</v>
      </c>
      <c r="BC13" s="15">
        <v>117.02842088123965</v>
      </c>
      <c r="BD13" s="15">
        <v>198.7457336396501</v>
      </c>
      <c r="BE13" s="15">
        <v>273.77412402488335</v>
      </c>
      <c r="BF13" s="15">
        <v>434.96256169494211</v>
      </c>
      <c r="BG13" s="15">
        <v>343.82009495602654</v>
      </c>
      <c r="BH13" s="15">
        <v>252.67762821711096</v>
      </c>
      <c r="BI13" s="15">
        <v>383.33489655208007</v>
      </c>
      <c r="BJ13" s="15">
        <v>230.75899440233272</v>
      </c>
      <c r="BK13" s="15">
        <v>517.73714179833064</v>
      </c>
      <c r="BL13" s="15">
        <v>518.18818306468404</v>
      </c>
      <c r="BM13" s="15">
        <v>589.55154106433667</v>
      </c>
      <c r="BN13" s="15">
        <v>583.89721272178087</v>
      </c>
      <c r="BO13" s="15">
        <v>721.45141286961393</v>
      </c>
      <c r="BP13" s="15">
        <v>938.98071462473308</v>
      </c>
      <c r="BQ13" s="15">
        <v>936.22729802336437</v>
      </c>
      <c r="BR13" s="15">
        <v>933.47388142199566</v>
      </c>
      <c r="BS13" s="15">
        <v>1155.2736164958803</v>
      </c>
      <c r="BT13" s="15">
        <v>1377.073351569765</v>
      </c>
      <c r="BU13" s="15">
        <v>1377.073351569765</v>
      </c>
      <c r="BV13" s="15">
        <v>1377.073351569765</v>
      </c>
      <c r="BW13" s="15">
        <v>1377.073351569765</v>
      </c>
      <c r="BX13" s="15">
        <v>1377.073351569765</v>
      </c>
      <c r="BY13" s="15">
        <v>1377.073351569765</v>
      </c>
      <c r="BZ13" s="15">
        <v>1487.9732191067073</v>
      </c>
      <c r="CA13" s="15">
        <v>1487.9732191067073</v>
      </c>
      <c r="CB13" s="15">
        <v>1598.8730866436497</v>
      </c>
      <c r="CC13" s="15">
        <v>1598.8730866436497</v>
      </c>
      <c r="CD13" s="15">
        <v>1820.6728217175344</v>
      </c>
      <c r="CE13" s="15">
        <v>1820.6728217175344</v>
      </c>
      <c r="CF13" s="15">
        <v>1820.6728217175344</v>
      </c>
      <c r="CG13" s="15">
        <v>1820.6728217175344</v>
      </c>
      <c r="CH13" s="15">
        <v>1820.6728217175344</v>
      </c>
      <c r="CI13" s="15">
        <v>1820.6728217175344</v>
      </c>
      <c r="CJ13" s="15">
        <v>1820.6728217175344</v>
      </c>
      <c r="CK13" s="15">
        <v>1820.6728217175344</v>
      </c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>
        <v>0</v>
      </c>
    </row>
    <row r="14" spans="1:171" x14ac:dyDescent="0.3">
      <c r="A14" s="14" t="s">
        <v>555</v>
      </c>
      <c r="B14" s="340">
        <v>18</v>
      </c>
    </row>
    <row r="15" spans="1:171" x14ac:dyDescent="0.3">
      <c r="A15" s="14" t="s">
        <v>662</v>
      </c>
      <c r="B15" s="434">
        <v>46112</v>
      </c>
    </row>
    <row r="16" spans="1:171" x14ac:dyDescent="0.3">
      <c r="A16" s="74" t="s">
        <v>671</v>
      </c>
    </row>
    <row r="18" spans="1:171" x14ac:dyDescent="0.3">
      <c r="A18" s="386" t="s">
        <v>581</v>
      </c>
      <c r="B18" s="385"/>
      <c r="C18" s="384"/>
      <c r="D18" s="384"/>
      <c r="E18" s="384"/>
      <c r="F18" s="384"/>
      <c r="G18" s="384"/>
      <c r="H18" s="384"/>
      <c r="I18" s="384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  <c r="W18" s="384"/>
      <c r="X18" s="384"/>
      <c r="Y18" s="384"/>
      <c r="Z18" s="384"/>
      <c r="AA18" s="384"/>
      <c r="AB18" s="384"/>
      <c r="AC18" s="384"/>
      <c r="AD18" s="384"/>
      <c r="AE18" s="384"/>
      <c r="AF18" s="384"/>
      <c r="AG18" s="384"/>
      <c r="AH18" s="384"/>
      <c r="AI18" s="384"/>
      <c r="AJ18" s="384"/>
      <c r="AK18" s="384"/>
      <c r="AL18" s="384"/>
      <c r="AM18" s="384"/>
      <c r="AN18" s="384"/>
      <c r="AO18" s="384"/>
      <c r="AP18" s="384"/>
      <c r="AQ18" s="384"/>
      <c r="AR18" s="384"/>
      <c r="AS18" s="384"/>
      <c r="AT18" s="384"/>
      <c r="AU18" s="384"/>
      <c r="AV18" s="384"/>
      <c r="AW18" s="384"/>
      <c r="AX18" s="384"/>
      <c r="AY18" s="384"/>
      <c r="AZ18" s="384"/>
      <c r="BA18" s="384"/>
      <c r="BB18" s="384"/>
      <c r="BC18" s="384"/>
      <c r="BD18" s="384"/>
      <c r="BE18" s="384"/>
      <c r="BF18" s="384"/>
      <c r="BG18" s="384"/>
      <c r="BH18" s="384"/>
      <c r="BI18" s="384"/>
      <c r="BJ18" s="384"/>
      <c r="BK18" s="384"/>
      <c r="BL18" s="384"/>
      <c r="BM18" s="384"/>
      <c r="BN18" s="384"/>
      <c r="BO18" s="384"/>
      <c r="BP18" s="384"/>
      <c r="BQ18" s="384"/>
      <c r="BR18" s="384"/>
      <c r="BS18" s="384"/>
      <c r="BT18" s="384"/>
      <c r="BU18" s="384"/>
      <c r="BV18" s="384"/>
      <c r="BW18" s="384"/>
      <c r="BX18" s="384"/>
      <c r="BY18" s="384"/>
      <c r="BZ18" s="384"/>
      <c r="CA18" s="384"/>
      <c r="CB18" s="384"/>
      <c r="CC18" s="384"/>
      <c r="CD18" s="384"/>
      <c r="CE18" s="384"/>
      <c r="CF18" s="384"/>
      <c r="CG18" s="384"/>
      <c r="CH18" s="384"/>
      <c r="CI18" s="384"/>
      <c r="CJ18" s="384"/>
      <c r="CK18" s="384"/>
      <c r="CL18" s="384"/>
      <c r="CM18" s="384"/>
      <c r="CN18" s="384"/>
      <c r="CO18" s="384"/>
      <c r="CP18" s="384"/>
      <c r="CQ18" s="384"/>
      <c r="CR18" s="384"/>
      <c r="CS18" s="384"/>
      <c r="CT18" s="384"/>
      <c r="CU18" s="384"/>
      <c r="CV18" s="384"/>
      <c r="CW18" s="384"/>
      <c r="CX18" s="384"/>
      <c r="CY18" s="384"/>
      <c r="CZ18" s="384"/>
      <c r="DA18" s="384"/>
      <c r="DB18" s="384"/>
      <c r="DC18" s="384"/>
      <c r="DD18" s="384"/>
      <c r="DE18" s="384"/>
      <c r="DF18" s="384"/>
      <c r="DG18" s="384"/>
      <c r="DH18" s="384"/>
      <c r="DI18" s="384"/>
      <c r="DJ18" s="384"/>
      <c r="DK18" s="384"/>
      <c r="DL18" s="384"/>
      <c r="DM18" s="384"/>
      <c r="DN18" s="384"/>
      <c r="DO18" s="384"/>
      <c r="DP18" s="384"/>
      <c r="DQ18" s="384"/>
      <c r="DR18" s="384"/>
      <c r="DS18" s="384"/>
      <c r="DT18" s="384"/>
      <c r="DU18" s="384"/>
      <c r="DV18" s="384"/>
      <c r="DW18" s="384"/>
      <c r="DX18" s="384"/>
      <c r="DY18" s="384"/>
      <c r="DZ18" s="384"/>
      <c r="EA18" s="384"/>
      <c r="EB18" s="384"/>
      <c r="EC18" s="384"/>
      <c r="ED18" s="384"/>
      <c r="EE18" s="384"/>
      <c r="EF18" s="384"/>
      <c r="EG18" s="384"/>
      <c r="EH18" s="384"/>
      <c r="EI18" s="384"/>
      <c r="EJ18" s="384"/>
      <c r="EK18" s="384"/>
      <c r="EL18" s="384"/>
      <c r="EM18" s="384"/>
      <c r="EN18" s="384"/>
      <c r="EO18" s="384"/>
      <c r="EP18" s="384"/>
      <c r="EQ18" s="384"/>
      <c r="ER18" s="384"/>
      <c r="ES18" s="384"/>
      <c r="ET18" s="384"/>
      <c r="EU18" s="384"/>
      <c r="EV18" s="384"/>
      <c r="EW18" s="384"/>
      <c r="EX18" s="384"/>
      <c r="EY18" s="384"/>
      <c r="EZ18" s="384"/>
      <c r="FA18" s="384"/>
      <c r="FB18" s="384"/>
      <c r="FC18" s="384"/>
      <c r="FD18" s="384"/>
      <c r="FE18" s="384"/>
      <c r="FF18" s="384"/>
      <c r="FG18" s="384"/>
      <c r="FH18" s="384"/>
      <c r="FI18" s="384"/>
      <c r="FJ18" s="384"/>
      <c r="FK18" s="384"/>
      <c r="FL18" s="384"/>
      <c r="FM18" s="384"/>
      <c r="FN18" s="384"/>
      <c r="FO18" s="384"/>
    </row>
    <row r="19" spans="1:171" x14ac:dyDescent="0.3">
      <c r="A19" s="387" t="s">
        <v>578</v>
      </c>
      <c r="E19" s="14" t="s">
        <v>550</v>
      </c>
      <c r="F19" s="14"/>
      <c r="G19" s="14">
        <v>1</v>
      </c>
      <c r="H19" s="14">
        <f>G19+1</f>
        <v>2</v>
      </c>
      <c r="I19" s="14">
        <f t="shared" ref="I19" si="17">H19+1</f>
        <v>3</v>
      </c>
      <c r="J19" s="14">
        <f t="shared" ref="J19" si="18">I19+1</f>
        <v>4</v>
      </c>
      <c r="K19" s="14">
        <f t="shared" ref="K19" si="19">J19+1</f>
        <v>5</v>
      </c>
      <c r="L19" s="14">
        <f t="shared" ref="L19" si="20">K19+1</f>
        <v>6</v>
      </c>
      <c r="M19" s="14">
        <f t="shared" ref="M19" si="21">L19+1</f>
        <v>7</v>
      </c>
      <c r="N19" s="14">
        <f t="shared" ref="N19" si="22">M19+1</f>
        <v>8</v>
      </c>
      <c r="O19" s="14">
        <f t="shared" ref="O19" si="23">N19+1</f>
        <v>9</v>
      </c>
      <c r="P19" s="14">
        <f t="shared" ref="P19" si="24">O19+1</f>
        <v>10</v>
      </c>
      <c r="Q19" s="14">
        <f t="shared" ref="Q19" si="25">P19+1</f>
        <v>11</v>
      </c>
      <c r="R19" s="14">
        <f t="shared" ref="R19" si="26">Q19+1</f>
        <v>12</v>
      </c>
      <c r="S19" s="14">
        <f t="shared" ref="S19" si="27">R19+1</f>
        <v>13</v>
      </c>
      <c r="T19" s="14">
        <f t="shared" ref="T19" si="28">S19+1</f>
        <v>14</v>
      </c>
      <c r="U19" s="14">
        <f t="shared" ref="U19" si="29">T19+1</f>
        <v>15</v>
      </c>
      <c r="V19" s="14">
        <f t="shared" ref="V19" si="30">U19+1</f>
        <v>16</v>
      </c>
      <c r="W19" s="14">
        <f t="shared" ref="W19" si="31">V19+1</f>
        <v>17</v>
      </c>
      <c r="X19" s="14">
        <f t="shared" ref="X19" si="32">W19+1</f>
        <v>18</v>
      </c>
      <c r="Y19" s="14">
        <f t="shared" ref="Y19" si="33">X19+1</f>
        <v>19</v>
      </c>
      <c r="Z19" s="14">
        <f t="shared" ref="Z19" si="34">Y19+1</f>
        <v>20</v>
      </c>
      <c r="AA19" s="14">
        <f t="shared" ref="AA19" si="35">Z19+1</f>
        <v>21</v>
      </c>
      <c r="AB19" s="14">
        <f t="shared" ref="AB19" si="36">AA19+1</f>
        <v>22</v>
      </c>
      <c r="AC19" s="14">
        <f t="shared" ref="AC19" si="37">AB19+1</f>
        <v>23</v>
      </c>
      <c r="AD19" s="14">
        <f t="shared" ref="AD19" si="38">AC19+1</f>
        <v>24</v>
      </c>
      <c r="AE19" s="14">
        <f t="shared" ref="AE19" si="39">AD19+1</f>
        <v>25</v>
      </c>
      <c r="AF19" s="14">
        <f t="shared" ref="AF19" si="40">AE19+1</f>
        <v>26</v>
      </c>
      <c r="AG19" s="14">
        <f t="shared" ref="AG19" si="41">AF19+1</f>
        <v>27</v>
      </c>
      <c r="AH19" s="14">
        <f t="shared" ref="AH19" si="42">AG19+1</f>
        <v>28</v>
      </c>
      <c r="AI19" s="14">
        <f t="shared" ref="AI19" si="43">AH19+1</f>
        <v>29</v>
      </c>
      <c r="AJ19" s="14">
        <f t="shared" ref="AJ19" si="44">AI19+1</f>
        <v>30</v>
      </c>
      <c r="AK19" s="14">
        <f t="shared" ref="AK19" si="45">AJ19+1</f>
        <v>31</v>
      </c>
      <c r="AL19" s="14">
        <f t="shared" ref="AL19" si="46">AK19+1</f>
        <v>32</v>
      </c>
      <c r="AM19" s="14">
        <f t="shared" ref="AM19" si="47">AL19+1</f>
        <v>33</v>
      </c>
      <c r="AN19" s="14">
        <f t="shared" ref="AN19" si="48">AM19+1</f>
        <v>34</v>
      </c>
      <c r="AO19" s="14">
        <f t="shared" ref="AO19" si="49">AN19+1</f>
        <v>35</v>
      </c>
      <c r="AP19" s="14">
        <f t="shared" ref="AP19" si="50">AO19+1</f>
        <v>36</v>
      </c>
      <c r="AQ19" s="14">
        <f t="shared" ref="AQ19" si="51">AP19+1</f>
        <v>37</v>
      </c>
      <c r="AR19" s="14">
        <f t="shared" ref="AR19" si="52">AQ19+1</f>
        <v>38</v>
      </c>
      <c r="AS19" s="14">
        <f t="shared" ref="AS19" si="53">AR19+1</f>
        <v>39</v>
      </c>
      <c r="AT19" s="14">
        <f t="shared" ref="AT19" si="54">AS19+1</f>
        <v>40</v>
      </c>
      <c r="AU19" s="14">
        <f t="shared" ref="AU19" si="55">AT19+1</f>
        <v>41</v>
      </c>
      <c r="AV19" s="14">
        <f t="shared" ref="AV19" si="56">AU19+1</f>
        <v>42</v>
      </c>
      <c r="AW19" s="14">
        <f t="shared" ref="AW19" si="57">AV19+1</f>
        <v>43</v>
      </c>
      <c r="AX19" s="14">
        <f t="shared" ref="AX19" si="58">AW19+1</f>
        <v>44</v>
      </c>
      <c r="AY19" s="14">
        <f t="shared" ref="AY19" si="59">AX19+1</f>
        <v>45</v>
      </c>
      <c r="AZ19" s="14">
        <f t="shared" ref="AZ19" si="60">AY19+1</f>
        <v>46</v>
      </c>
      <c r="BA19" s="14">
        <f t="shared" ref="BA19" si="61">AZ19+1</f>
        <v>47</v>
      </c>
      <c r="BB19" s="14">
        <f t="shared" ref="BB19" si="62">BA19+1</f>
        <v>48</v>
      </c>
      <c r="BC19" s="14">
        <f t="shared" ref="BC19" si="63">BB19+1</f>
        <v>49</v>
      </c>
      <c r="BD19" s="14">
        <f t="shared" ref="BD19" si="64">BC19+1</f>
        <v>50</v>
      </c>
      <c r="BE19" s="14">
        <f t="shared" ref="BE19" si="65">BD19+1</f>
        <v>51</v>
      </c>
      <c r="BF19" s="14">
        <f t="shared" ref="BF19" si="66">BE19+1</f>
        <v>52</v>
      </c>
      <c r="BG19" s="14">
        <f t="shared" ref="BG19" si="67">BF19+1</f>
        <v>53</v>
      </c>
      <c r="BH19" s="14">
        <f t="shared" ref="BH19" si="68">BG19+1</f>
        <v>54</v>
      </c>
      <c r="BI19" s="14">
        <f t="shared" ref="BI19" si="69">BH19+1</f>
        <v>55</v>
      </c>
      <c r="BJ19" s="14">
        <f t="shared" ref="BJ19" si="70">BI19+1</f>
        <v>56</v>
      </c>
      <c r="BK19" s="14">
        <f t="shared" ref="BK19" si="71">BJ19+1</f>
        <v>57</v>
      </c>
      <c r="BL19" s="14">
        <f t="shared" ref="BL19" si="72">BK19+1</f>
        <v>58</v>
      </c>
      <c r="BM19" s="14">
        <f t="shared" ref="BM19" si="73">BL19+1</f>
        <v>59</v>
      </c>
      <c r="BN19" s="14">
        <f t="shared" ref="BN19" si="74">BM19+1</f>
        <v>60</v>
      </c>
      <c r="BO19" s="14">
        <f>BN19+1</f>
        <v>61</v>
      </c>
      <c r="BP19" s="14">
        <f t="shared" ref="BP19" si="75">BO19+1</f>
        <v>62</v>
      </c>
      <c r="BQ19" s="14">
        <f t="shared" ref="BQ19" si="76">BP19+1</f>
        <v>63</v>
      </c>
      <c r="BR19" s="14">
        <f t="shared" ref="BR19" si="77">BQ19+1</f>
        <v>64</v>
      </c>
      <c r="BS19" s="14">
        <f t="shared" ref="BS19" si="78">BR19+1</f>
        <v>65</v>
      </c>
      <c r="BT19" s="14">
        <f t="shared" ref="BT19" si="79">BS19+1</f>
        <v>66</v>
      </c>
      <c r="BU19" s="14">
        <f t="shared" ref="BU19" si="80">BT19+1</f>
        <v>67</v>
      </c>
      <c r="BV19" s="14">
        <f t="shared" ref="BV19" si="81">BU19+1</f>
        <v>68</v>
      </c>
      <c r="BW19" s="14">
        <f t="shared" ref="BW19" si="82">BV19+1</f>
        <v>69</v>
      </c>
      <c r="BX19" s="14">
        <f t="shared" ref="BX19" si="83">BW19+1</f>
        <v>70</v>
      </c>
      <c r="BY19" s="14">
        <f t="shared" ref="BY19" si="84">BX19+1</f>
        <v>71</v>
      </c>
      <c r="BZ19" s="14">
        <f t="shared" ref="BZ19" si="85">BY19+1</f>
        <v>72</v>
      </c>
      <c r="CA19" s="14">
        <f t="shared" ref="CA19" si="86">BZ19+1</f>
        <v>73</v>
      </c>
      <c r="CB19" s="14">
        <f t="shared" ref="CB19" si="87">CA19+1</f>
        <v>74</v>
      </c>
      <c r="CC19" s="14">
        <f t="shared" ref="CC19" si="88">CB19+1</f>
        <v>75</v>
      </c>
      <c r="CD19" s="14">
        <f t="shared" ref="CD19" si="89">CC19+1</f>
        <v>76</v>
      </c>
      <c r="CE19" s="14">
        <f t="shared" ref="CE19" si="90">CD19+1</f>
        <v>77</v>
      </c>
      <c r="CF19" s="14">
        <f t="shared" ref="CF19" si="91">CE19+1</f>
        <v>78</v>
      </c>
      <c r="CG19" s="14">
        <f t="shared" ref="CG19" si="92">CF19+1</f>
        <v>79</v>
      </c>
      <c r="CH19" s="14">
        <f t="shared" ref="CH19" si="93">CG19+1</f>
        <v>80</v>
      </c>
      <c r="CI19" s="14">
        <f t="shared" ref="CI19" si="94">CH19+1</f>
        <v>81</v>
      </c>
      <c r="CJ19" s="14">
        <f t="shared" ref="CJ19" si="95">CI19+1</f>
        <v>82</v>
      </c>
      <c r="CK19" s="14">
        <f t="shared" ref="CK19" si="96">CJ19+1</f>
        <v>83</v>
      </c>
      <c r="CL19" s="14">
        <f t="shared" ref="CL19" si="97">CK19+1</f>
        <v>84</v>
      </c>
      <c r="CM19" s="14">
        <f t="shared" ref="CM19" si="98">CL19+1</f>
        <v>85</v>
      </c>
      <c r="CN19" s="14">
        <f t="shared" ref="CN19" si="99">CM19+1</f>
        <v>86</v>
      </c>
      <c r="CO19" s="14">
        <f t="shared" ref="CO19" si="100">CN19+1</f>
        <v>87</v>
      </c>
      <c r="CP19" s="14">
        <f t="shared" ref="CP19" si="101">CO19+1</f>
        <v>88</v>
      </c>
      <c r="CQ19" s="14">
        <f t="shared" ref="CQ19" si="102">CP19+1</f>
        <v>89</v>
      </c>
      <c r="CR19" s="14">
        <f t="shared" ref="CR19" si="103">CQ19+1</f>
        <v>90</v>
      </c>
      <c r="CS19" s="14">
        <f t="shared" ref="CS19" si="104">CR19+1</f>
        <v>91</v>
      </c>
      <c r="CT19" s="14">
        <f t="shared" ref="CT19" si="105">CS19+1</f>
        <v>92</v>
      </c>
      <c r="CU19" s="14">
        <f t="shared" ref="CU19" si="106">CT19+1</f>
        <v>93</v>
      </c>
      <c r="CV19" s="14">
        <f t="shared" ref="CV19" si="107">CU19+1</f>
        <v>94</v>
      </c>
      <c r="CW19" s="14">
        <f t="shared" ref="CW19" si="108">CV19+1</f>
        <v>95</v>
      </c>
      <c r="CX19" s="14">
        <f t="shared" ref="CX19" si="109">CW19+1</f>
        <v>96</v>
      </c>
      <c r="CY19" s="14">
        <f t="shared" ref="CY19" si="110">CX19+1</f>
        <v>97</v>
      </c>
      <c r="CZ19" s="14">
        <f t="shared" ref="CZ19" si="111">CY19+1</f>
        <v>98</v>
      </c>
      <c r="DA19" s="14">
        <f t="shared" ref="DA19" si="112">CZ19+1</f>
        <v>99</v>
      </c>
      <c r="DB19" s="14">
        <f t="shared" ref="DB19" si="113">DA19+1</f>
        <v>100</v>
      </c>
      <c r="DC19" s="14">
        <f t="shared" ref="DC19" si="114">DB19+1</f>
        <v>101</v>
      </c>
      <c r="DD19" s="14">
        <f t="shared" ref="DD19" si="115">DC19+1</f>
        <v>102</v>
      </c>
      <c r="DE19" s="14">
        <f t="shared" ref="DE19" si="116">DD19+1</f>
        <v>103</v>
      </c>
      <c r="DF19" s="14">
        <f t="shared" ref="DF19" si="117">DE19+1</f>
        <v>104</v>
      </c>
      <c r="DG19" s="14">
        <f t="shared" ref="DG19" si="118">DF19+1</f>
        <v>105</v>
      </c>
      <c r="DH19" s="14">
        <f t="shared" ref="DH19" si="119">DG19+1</f>
        <v>106</v>
      </c>
      <c r="DI19" s="14">
        <f t="shared" ref="DI19" si="120">DH19+1</f>
        <v>107</v>
      </c>
      <c r="DJ19" s="14">
        <f t="shared" ref="DJ19" si="121">DI19+1</f>
        <v>108</v>
      </c>
      <c r="DK19" s="14">
        <f t="shared" ref="DK19" si="122">DJ19+1</f>
        <v>109</v>
      </c>
      <c r="DL19" s="14">
        <f t="shared" ref="DL19" si="123">DK19+1</f>
        <v>110</v>
      </c>
      <c r="DM19" s="14">
        <f t="shared" ref="DM19" si="124">DL19+1</f>
        <v>111</v>
      </c>
      <c r="DN19" s="14">
        <f t="shared" ref="DN19" si="125">DM19+1</f>
        <v>112</v>
      </c>
      <c r="DO19" s="14">
        <f t="shared" ref="DO19" si="126">DN19+1</f>
        <v>113</v>
      </c>
      <c r="DP19" s="14">
        <f t="shared" ref="DP19" si="127">DO19+1</f>
        <v>114</v>
      </c>
      <c r="DQ19" s="14">
        <f t="shared" ref="DQ19" si="128">DP19+1</f>
        <v>115</v>
      </c>
      <c r="DR19" s="14">
        <f t="shared" ref="DR19" si="129">DQ19+1</f>
        <v>116</v>
      </c>
      <c r="DS19" s="14">
        <f t="shared" ref="DS19" si="130">DR19+1</f>
        <v>117</v>
      </c>
      <c r="DT19" s="14">
        <f t="shared" ref="DT19" si="131">DS19+1</f>
        <v>118</v>
      </c>
      <c r="DU19" s="14">
        <f t="shared" ref="DU19" si="132">DT19+1</f>
        <v>119</v>
      </c>
      <c r="DV19" s="14">
        <f t="shared" ref="DV19" si="133">DU19+1</f>
        <v>120</v>
      </c>
      <c r="DW19" s="14">
        <f t="shared" ref="DW19" si="134">DV19+1</f>
        <v>121</v>
      </c>
      <c r="DX19" s="14">
        <f t="shared" ref="DX19" si="135">DW19+1</f>
        <v>122</v>
      </c>
      <c r="DY19" s="14">
        <f t="shared" ref="DY19" si="136">DX19+1</f>
        <v>123</v>
      </c>
      <c r="DZ19" s="14">
        <f t="shared" ref="DZ19" si="137">DY19+1</f>
        <v>124</v>
      </c>
      <c r="EA19" s="14">
        <f t="shared" ref="EA19" si="138">DZ19+1</f>
        <v>125</v>
      </c>
      <c r="EB19" s="14">
        <f t="shared" ref="EB19" si="139">EA19+1</f>
        <v>126</v>
      </c>
      <c r="EC19" s="14">
        <f t="shared" ref="EC19" si="140">EB19+1</f>
        <v>127</v>
      </c>
      <c r="ED19" s="14">
        <f t="shared" ref="ED19" si="141">EC19+1</f>
        <v>128</v>
      </c>
      <c r="EE19" s="14">
        <f t="shared" ref="EE19" si="142">ED19+1</f>
        <v>129</v>
      </c>
      <c r="EF19" s="14">
        <f t="shared" ref="EF19" si="143">EE19+1</f>
        <v>130</v>
      </c>
      <c r="EG19" s="14">
        <f t="shared" ref="EG19" si="144">EF19+1</f>
        <v>131</v>
      </c>
      <c r="EH19" s="14">
        <f t="shared" ref="EH19" si="145">EG19+1</f>
        <v>132</v>
      </c>
      <c r="EI19" s="14">
        <f t="shared" ref="EI19" si="146">EH19+1</f>
        <v>133</v>
      </c>
      <c r="EJ19" s="14">
        <f t="shared" ref="EJ19" si="147">EI19+1</f>
        <v>134</v>
      </c>
      <c r="EK19" s="14">
        <f t="shared" ref="EK19" si="148">EJ19+1</f>
        <v>135</v>
      </c>
      <c r="EL19" s="14">
        <f t="shared" ref="EL19" si="149">EK19+1</f>
        <v>136</v>
      </c>
      <c r="EM19" s="14">
        <f t="shared" ref="EM19" si="150">EL19+1</f>
        <v>137</v>
      </c>
      <c r="EN19" s="14">
        <f t="shared" ref="EN19" si="151">EM19+1</f>
        <v>138</v>
      </c>
      <c r="EO19" s="14">
        <f t="shared" ref="EO19" si="152">EN19+1</f>
        <v>139</v>
      </c>
      <c r="EP19" s="14">
        <f t="shared" ref="EP19" si="153">EO19+1</f>
        <v>140</v>
      </c>
      <c r="EQ19" s="14">
        <f t="shared" ref="EQ19" si="154">EP19+1</f>
        <v>141</v>
      </c>
      <c r="ER19" s="14">
        <f t="shared" ref="ER19" si="155">EQ19+1</f>
        <v>142</v>
      </c>
      <c r="ES19" s="14">
        <f t="shared" ref="ES19" si="156">ER19+1</f>
        <v>143</v>
      </c>
      <c r="ET19" s="14">
        <f t="shared" ref="ET19" si="157">ES19+1</f>
        <v>144</v>
      </c>
      <c r="EU19" s="14">
        <f t="shared" ref="EU19" si="158">ET19+1</f>
        <v>145</v>
      </c>
      <c r="EV19" s="14">
        <f t="shared" ref="EV19" si="159">EU19+1</f>
        <v>146</v>
      </c>
      <c r="EW19" s="14">
        <f t="shared" ref="EW19" si="160">EV19+1</f>
        <v>147</v>
      </c>
      <c r="EX19" s="14">
        <f t="shared" ref="EX19" si="161">EW19+1</f>
        <v>148</v>
      </c>
      <c r="EY19" s="14">
        <f t="shared" ref="EY19" si="162">EX19+1</f>
        <v>149</v>
      </c>
      <c r="EZ19" s="14">
        <f t="shared" ref="EZ19" si="163">EY19+1</f>
        <v>150</v>
      </c>
      <c r="FA19" s="14">
        <f t="shared" ref="FA19" si="164">EZ19+1</f>
        <v>151</v>
      </c>
      <c r="FB19" s="14">
        <f t="shared" ref="FB19" si="165">FA19+1</f>
        <v>152</v>
      </c>
      <c r="FC19" s="14">
        <f t="shared" ref="FC19" si="166">FB19+1</f>
        <v>153</v>
      </c>
      <c r="FD19" s="14">
        <f t="shared" ref="FD19" si="167">FC19+1</f>
        <v>154</v>
      </c>
      <c r="FE19" s="14">
        <f t="shared" ref="FE19" si="168">FD19+1</f>
        <v>155</v>
      </c>
      <c r="FF19" s="14">
        <f t="shared" ref="FF19" si="169">FE19+1</f>
        <v>156</v>
      </c>
      <c r="FG19" s="14">
        <f t="shared" ref="FG19" si="170">FF19+1</f>
        <v>157</v>
      </c>
      <c r="FH19" s="14">
        <f t="shared" ref="FH19" si="171">FG19+1</f>
        <v>158</v>
      </c>
      <c r="FI19" s="14">
        <f t="shared" ref="FI19" si="172">FH19+1</f>
        <v>159</v>
      </c>
      <c r="FJ19" s="14">
        <f t="shared" ref="FJ19" si="173">FI19+1</f>
        <v>160</v>
      </c>
      <c r="FK19" s="14">
        <f t="shared" ref="FK19" si="174">FJ19+1</f>
        <v>161</v>
      </c>
      <c r="FL19" s="14">
        <f t="shared" ref="FL19" si="175">FK19+1</f>
        <v>162</v>
      </c>
      <c r="FM19" s="14">
        <f t="shared" ref="FM19" si="176">FL19+1</f>
        <v>163</v>
      </c>
      <c r="FN19" s="14">
        <f t="shared" ref="FN19" si="177">FM19+1</f>
        <v>164</v>
      </c>
      <c r="FO19" s="14">
        <f t="shared" ref="FO19" si="178">FN19+1</f>
        <v>165</v>
      </c>
    </row>
    <row r="20" spans="1:171" s="384" customFormat="1" x14ac:dyDescent="0.3">
      <c r="A20" s="8" t="s">
        <v>12</v>
      </c>
      <c r="B20" s="375" t="s">
        <v>213</v>
      </c>
      <c r="C20" s="7"/>
      <c r="D20" s="7"/>
      <c r="E20" s="8" t="s">
        <v>122</v>
      </c>
      <c r="F20" s="8"/>
      <c r="G20" s="195" cm="1">
        <f t="array" ref="G20:FO20">MonthlyCashflow!G209:FO209</f>
        <v>45748</v>
      </c>
      <c r="H20" s="195">
        <v>45808</v>
      </c>
      <c r="I20" s="195">
        <v>45838</v>
      </c>
      <c r="J20" s="195">
        <v>45869</v>
      </c>
      <c r="K20" s="195">
        <v>45900</v>
      </c>
      <c r="L20" s="195">
        <v>45930</v>
      </c>
      <c r="M20" s="195">
        <v>45961</v>
      </c>
      <c r="N20" s="195">
        <v>45991</v>
      </c>
      <c r="O20" s="195">
        <v>46022</v>
      </c>
      <c r="P20" s="195">
        <v>46053</v>
      </c>
      <c r="Q20" s="195">
        <v>46081</v>
      </c>
      <c r="R20" s="195">
        <v>46112</v>
      </c>
      <c r="S20" s="195">
        <v>46142</v>
      </c>
      <c r="T20" s="195">
        <v>46173</v>
      </c>
      <c r="U20" s="195">
        <v>46203</v>
      </c>
      <c r="V20" s="195">
        <v>46234</v>
      </c>
      <c r="W20" s="195">
        <v>46265</v>
      </c>
      <c r="X20" s="195">
        <v>46295</v>
      </c>
      <c r="Y20" s="195">
        <v>46326</v>
      </c>
      <c r="Z20" s="195">
        <v>46356</v>
      </c>
      <c r="AA20" s="195">
        <v>46387</v>
      </c>
      <c r="AB20" s="195">
        <v>46418</v>
      </c>
      <c r="AC20" s="195">
        <v>46446</v>
      </c>
      <c r="AD20" s="195">
        <v>46477</v>
      </c>
      <c r="AE20" s="195">
        <v>46507</v>
      </c>
      <c r="AF20" s="195">
        <v>46538</v>
      </c>
      <c r="AG20" s="195">
        <v>46568</v>
      </c>
      <c r="AH20" s="195">
        <v>46599</v>
      </c>
      <c r="AI20" s="195">
        <v>46630</v>
      </c>
      <c r="AJ20" s="195">
        <v>46660</v>
      </c>
      <c r="AK20" s="195">
        <v>46691</v>
      </c>
      <c r="AL20" s="195">
        <v>46721</v>
      </c>
      <c r="AM20" s="195">
        <v>46752</v>
      </c>
      <c r="AN20" s="195">
        <v>46783</v>
      </c>
      <c r="AO20" s="195">
        <v>46812</v>
      </c>
      <c r="AP20" s="195">
        <v>46843</v>
      </c>
      <c r="AQ20" s="195">
        <v>46873</v>
      </c>
      <c r="AR20" s="195">
        <v>46904</v>
      </c>
      <c r="AS20" s="195">
        <v>46934</v>
      </c>
      <c r="AT20" s="195">
        <v>46965</v>
      </c>
      <c r="AU20" s="195">
        <v>46996</v>
      </c>
      <c r="AV20" s="195">
        <v>47026</v>
      </c>
      <c r="AW20" s="195">
        <v>47057</v>
      </c>
      <c r="AX20" s="195">
        <v>47087</v>
      </c>
      <c r="AY20" s="195">
        <v>47118</v>
      </c>
      <c r="AZ20" s="195">
        <v>47149</v>
      </c>
      <c r="BA20" s="195">
        <v>47177</v>
      </c>
      <c r="BB20" s="195">
        <v>47208</v>
      </c>
      <c r="BC20" s="195">
        <v>47238</v>
      </c>
      <c r="BD20" s="195">
        <v>47269</v>
      </c>
      <c r="BE20" s="195">
        <v>47299</v>
      </c>
      <c r="BF20" s="195">
        <v>47330</v>
      </c>
      <c r="BG20" s="195">
        <v>47361</v>
      </c>
      <c r="BH20" s="195">
        <v>47391</v>
      </c>
      <c r="BI20" s="195">
        <v>47422</v>
      </c>
      <c r="BJ20" s="195">
        <v>47452</v>
      </c>
      <c r="BK20" s="195">
        <v>47483</v>
      </c>
      <c r="BL20" s="195">
        <v>47514</v>
      </c>
      <c r="BM20" s="195">
        <v>47542</v>
      </c>
      <c r="BN20" s="195">
        <v>47573</v>
      </c>
      <c r="BO20" s="195">
        <v>47603</v>
      </c>
      <c r="BP20" s="195">
        <v>47634</v>
      </c>
      <c r="BQ20" s="195">
        <v>47664</v>
      </c>
      <c r="BR20" s="195">
        <v>47695</v>
      </c>
      <c r="BS20" s="195">
        <v>47726</v>
      </c>
      <c r="BT20" s="195">
        <v>47756</v>
      </c>
      <c r="BU20" s="195">
        <v>47787</v>
      </c>
      <c r="BV20" s="195">
        <v>47817</v>
      </c>
      <c r="BW20" s="195">
        <v>47848</v>
      </c>
      <c r="BX20" s="195">
        <v>47879</v>
      </c>
      <c r="BY20" s="195">
        <v>47907</v>
      </c>
      <c r="BZ20" s="195">
        <v>47938</v>
      </c>
      <c r="CA20" s="195">
        <v>47968</v>
      </c>
      <c r="CB20" s="195">
        <v>47999</v>
      </c>
      <c r="CC20" s="195">
        <v>48029</v>
      </c>
      <c r="CD20" s="195">
        <v>48060</v>
      </c>
      <c r="CE20" s="195">
        <v>48091</v>
      </c>
      <c r="CF20" s="195">
        <v>48121</v>
      </c>
      <c r="CG20" s="195">
        <v>48152</v>
      </c>
      <c r="CH20" s="195">
        <v>48182</v>
      </c>
      <c r="CI20" s="195">
        <v>48213</v>
      </c>
      <c r="CJ20" s="195">
        <v>48244</v>
      </c>
      <c r="CK20" s="195">
        <v>48273</v>
      </c>
      <c r="CL20" s="195">
        <v>48304</v>
      </c>
      <c r="CM20" s="195">
        <v>48334</v>
      </c>
      <c r="CN20" s="195">
        <v>48365</v>
      </c>
      <c r="CO20" s="195">
        <v>48395</v>
      </c>
      <c r="CP20" s="195">
        <v>48426</v>
      </c>
      <c r="CQ20" s="195">
        <v>48457</v>
      </c>
      <c r="CR20" s="195">
        <v>48487</v>
      </c>
      <c r="CS20" s="195">
        <v>48518</v>
      </c>
      <c r="CT20" s="195">
        <v>48548</v>
      </c>
      <c r="CU20" s="195">
        <v>48579</v>
      </c>
      <c r="CV20" s="195">
        <v>48610</v>
      </c>
      <c r="CW20" s="195">
        <v>48638</v>
      </c>
      <c r="CX20" s="195">
        <v>48669</v>
      </c>
      <c r="CY20" s="195">
        <v>48699</v>
      </c>
      <c r="CZ20" s="195">
        <v>48730</v>
      </c>
      <c r="DA20" s="195">
        <v>48760</v>
      </c>
      <c r="DB20" s="195">
        <v>48791</v>
      </c>
      <c r="DC20" s="195">
        <v>48822</v>
      </c>
      <c r="DD20" s="195">
        <v>48852</v>
      </c>
      <c r="DE20" s="195">
        <v>48883</v>
      </c>
      <c r="DF20" s="195">
        <v>48913</v>
      </c>
      <c r="DG20" s="195">
        <v>48944</v>
      </c>
      <c r="DH20" s="195">
        <v>48975</v>
      </c>
      <c r="DI20" s="195">
        <v>49003</v>
      </c>
      <c r="DJ20" s="195">
        <v>49034</v>
      </c>
      <c r="DK20" s="195">
        <v>49064</v>
      </c>
      <c r="DL20" s="195">
        <v>49095</v>
      </c>
      <c r="DM20" s="195">
        <v>49125</v>
      </c>
      <c r="DN20" s="195">
        <v>49156</v>
      </c>
      <c r="DO20" s="195">
        <v>49187</v>
      </c>
      <c r="DP20" s="195">
        <v>49217</v>
      </c>
      <c r="DQ20" s="195">
        <v>49248</v>
      </c>
      <c r="DR20" s="195">
        <v>49278</v>
      </c>
      <c r="DS20" s="195">
        <v>49309</v>
      </c>
      <c r="DT20" s="195">
        <v>49340</v>
      </c>
      <c r="DU20" s="195">
        <v>49368</v>
      </c>
      <c r="DV20" s="195">
        <v>49399</v>
      </c>
      <c r="DW20" s="195">
        <v>49429</v>
      </c>
      <c r="DX20" s="195">
        <v>49460</v>
      </c>
      <c r="DY20" s="195">
        <v>49490</v>
      </c>
      <c r="DZ20" s="195">
        <v>49521</v>
      </c>
      <c r="EA20" s="195">
        <v>49552</v>
      </c>
      <c r="EB20" s="195">
        <v>49582</v>
      </c>
      <c r="EC20" s="195">
        <v>49613</v>
      </c>
      <c r="ED20" s="195">
        <v>49643</v>
      </c>
      <c r="EE20" s="195">
        <v>49674</v>
      </c>
      <c r="EF20" s="195">
        <v>49705</v>
      </c>
      <c r="EG20" s="195">
        <v>49734</v>
      </c>
      <c r="EH20" s="195">
        <v>49765</v>
      </c>
      <c r="EI20" s="195">
        <v>49795</v>
      </c>
      <c r="EJ20" s="195">
        <v>49826</v>
      </c>
      <c r="EK20" s="195">
        <v>49856</v>
      </c>
      <c r="EL20" s="195">
        <v>49887</v>
      </c>
      <c r="EM20" s="195">
        <v>49918</v>
      </c>
      <c r="EN20" s="195">
        <v>49948</v>
      </c>
      <c r="EO20" s="195">
        <v>49979</v>
      </c>
      <c r="EP20" s="195">
        <v>50009</v>
      </c>
      <c r="EQ20" s="195">
        <v>50040</v>
      </c>
      <c r="ER20" s="195">
        <v>50071</v>
      </c>
      <c r="ES20" s="195">
        <v>50099</v>
      </c>
      <c r="ET20" s="195">
        <v>50130</v>
      </c>
      <c r="EU20" s="195">
        <v>50160</v>
      </c>
      <c r="EV20" s="195">
        <v>50191</v>
      </c>
      <c r="EW20" s="195">
        <v>50221</v>
      </c>
      <c r="EX20" s="195">
        <v>50252</v>
      </c>
      <c r="EY20" s="195">
        <v>50283</v>
      </c>
      <c r="EZ20" s="195">
        <v>50313</v>
      </c>
      <c r="FA20" s="195">
        <v>50344</v>
      </c>
      <c r="FB20" s="195">
        <v>50374</v>
      </c>
      <c r="FC20" s="195">
        <v>50405</v>
      </c>
      <c r="FD20" s="195">
        <v>50436</v>
      </c>
      <c r="FE20" s="195">
        <v>50464</v>
      </c>
      <c r="FF20" s="195">
        <v>50495</v>
      </c>
      <c r="FG20" s="195">
        <v>50525</v>
      </c>
      <c r="FH20" s="195">
        <v>50556</v>
      </c>
      <c r="FI20" s="195">
        <v>50586</v>
      </c>
      <c r="FJ20" s="195">
        <v>50617</v>
      </c>
      <c r="FK20" s="195">
        <v>50648</v>
      </c>
      <c r="FL20" s="195">
        <v>50678</v>
      </c>
      <c r="FM20" s="195">
        <v>50709</v>
      </c>
      <c r="FN20" s="195">
        <v>50739</v>
      </c>
      <c r="FO20" s="195">
        <v>50770</v>
      </c>
    </row>
    <row r="21" spans="1:171" x14ac:dyDescent="0.3">
      <c r="A21" s="14" t="s">
        <v>583</v>
      </c>
      <c r="B21" s="21">
        <v>700</v>
      </c>
      <c r="E21" s="8" t="s">
        <v>663</v>
      </c>
      <c r="F21" s="15">
        <f>SUM(G21:FO21)</f>
        <v>400</v>
      </c>
      <c r="G21" s="15"/>
      <c r="H21" s="14">
        <v>0</v>
      </c>
      <c r="I21" s="14"/>
      <c r="J21" s="14"/>
      <c r="K21" s="14"/>
      <c r="L21" s="14"/>
      <c r="M21" s="14"/>
      <c r="N21" s="14"/>
      <c r="O21" s="15"/>
      <c r="P21" s="14"/>
      <c r="Q21" s="15">
        <f>Q22+Q23</f>
        <v>0</v>
      </c>
      <c r="R21" s="13">
        <f>R22+R23</f>
        <v>200</v>
      </c>
      <c r="S21" s="13">
        <f t="shared" ref="S21:AB21" si="179">S22+S23</f>
        <v>2.166666666666667</v>
      </c>
      <c r="T21" s="13">
        <f t="shared" si="179"/>
        <v>2.1901388888888889</v>
      </c>
      <c r="U21" s="13">
        <f t="shared" si="179"/>
        <v>2.2138653935185184</v>
      </c>
      <c r="V21" s="13">
        <f t="shared" si="179"/>
        <v>2.2378489352816358</v>
      </c>
      <c r="W21" s="13">
        <f t="shared" si="179"/>
        <v>2.262092298747187</v>
      </c>
      <c r="X21" s="13">
        <f t="shared" si="179"/>
        <v>2.2865982986502815</v>
      </c>
      <c r="Y21" s="13">
        <f t="shared" si="179"/>
        <v>2.311369780218993</v>
      </c>
      <c r="Z21" s="13">
        <f t="shared" si="179"/>
        <v>2.3364096195046988</v>
      </c>
      <c r="AA21" s="13">
        <f t="shared" si="179"/>
        <v>2.3617207237159996</v>
      </c>
      <c r="AB21" s="13">
        <f t="shared" si="179"/>
        <v>2.3873060315562564</v>
      </c>
      <c r="AC21" s="13">
        <f t="shared" ref="AC21:CN21" si="180">AC22+AC23</f>
        <v>2.4131685135647825</v>
      </c>
      <c r="AD21" s="13">
        <f>AD22+AD23</f>
        <v>174.83281484968609</v>
      </c>
      <c r="AE21" s="13">
        <f>AE22+AE23</f>
        <v>0</v>
      </c>
      <c r="AF21" s="13">
        <f t="shared" si="180"/>
        <v>0</v>
      </c>
      <c r="AG21" s="13">
        <f t="shared" si="180"/>
        <v>0</v>
      </c>
      <c r="AH21" s="13">
        <f t="shared" si="180"/>
        <v>0</v>
      </c>
      <c r="AI21" s="13">
        <f t="shared" si="180"/>
        <v>0</v>
      </c>
      <c r="AJ21" s="13">
        <f t="shared" si="180"/>
        <v>0</v>
      </c>
      <c r="AK21" s="13">
        <f t="shared" si="180"/>
        <v>0</v>
      </c>
      <c r="AL21" s="13">
        <f t="shared" si="180"/>
        <v>0</v>
      </c>
      <c r="AM21" s="13">
        <f t="shared" si="180"/>
        <v>0</v>
      </c>
      <c r="AN21" s="13">
        <f t="shared" si="180"/>
        <v>0</v>
      </c>
      <c r="AO21" s="13">
        <f t="shared" si="180"/>
        <v>0</v>
      </c>
      <c r="AP21" s="13">
        <f t="shared" si="180"/>
        <v>0</v>
      </c>
      <c r="AQ21" s="13">
        <f t="shared" si="180"/>
        <v>0</v>
      </c>
      <c r="AR21" s="13">
        <f t="shared" si="180"/>
        <v>0</v>
      </c>
      <c r="AS21" s="13">
        <f t="shared" si="180"/>
        <v>0</v>
      </c>
      <c r="AT21" s="13">
        <f t="shared" si="180"/>
        <v>0</v>
      </c>
      <c r="AU21" s="13">
        <f t="shared" si="180"/>
        <v>0</v>
      </c>
      <c r="AV21" s="13">
        <f t="shared" si="180"/>
        <v>0</v>
      </c>
      <c r="AW21" s="13">
        <f t="shared" si="180"/>
        <v>0</v>
      </c>
      <c r="AX21" s="13">
        <f t="shared" si="180"/>
        <v>0</v>
      </c>
      <c r="AY21" s="13">
        <f t="shared" si="180"/>
        <v>0</v>
      </c>
      <c r="AZ21" s="13">
        <f t="shared" si="180"/>
        <v>0</v>
      </c>
      <c r="BA21" s="13">
        <f t="shared" si="180"/>
        <v>0</v>
      </c>
      <c r="BB21" s="13">
        <f t="shared" si="180"/>
        <v>0</v>
      </c>
      <c r="BC21" s="13">
        <f t="shared" si="180"/>
        <v>0</v>
      </c>
      <c r="BD21" s="13">
        <f t="shared" si="180"/>
        <v>0</v>
      </c>
      <c r="BE21" s="13">
        <f t="shared" si="180"/>
        <v>0</v>
      </c>
      <c r="BF21" s="13">
        <f t="shared" si="180"/>
        <v>0</v>
      </c>
      <c r="BG21" s="13">
        <f t="shared" si="180"/>
        <v>0</v>
      </c>
      <c r="BH21" s="13">
        <f t="shared" si="180"/>
        <v>0</v>
      </c>
      <c r="BI21" s="13">
        <f t="shared" si="180"/>
        <v>0</v>
      </c>
      <c r="BJ21" s="13">
        <f t="shared" si="180"/>
        <v>0</v>
      </c>
      <c r="BK21" s="13">
        <f t="shared" si="180"/>
        <v>0</v>
      </c>
      <c r="BL21" s="13">
        <f t="shared" si="180"/>
        <v>0</v>
      </c>
      <c r="BM21" s="13">
        <f t="shared" si="180"/>
        <v>0</v>
      </c>
      <c r="BN21" s="13">
        <f t="shared" si="180"/>
        <v>0</v>
      </c>
      <c r="BO21" s="13">
        <f t="shared" si="180"/>
        <v>0</v>
      </c>
      <c r="BP21" s="13">
        <f t="shared" si="180"/>
        <v>0</v>
      </c>
      <c r="BQ21" s="13">
        <f t="shared" si="180"/>
        <v>0</v>
      </c>
      <c r="BR21" s="13">
        <f t="shared" si="180"/>
        <v>0</v>
      </c>
      <c r="BS21" s="13">
        <f t="shared" si="180"/>
        <v>0</v>
      </c>
      <c r="BT21" s="13">
        <f t="shared" si="180"/>
        <v>0</v>
      </c>
      <c r="BU21" s="13">
        <f t="shared" si="180"/>
        <v>0</v>
      </c>
      <c r="BV21" s="13">
        <f t="shared" si="180"/>
        <v>0</v>
      </c>
      <c r="BW21" s="13">
        <f t="shared" si="180"/>
        <v>0</v>
      </c>
      <c r="BX21" s="13">
        <f t="shared" si="180"/>
        <v>0</v>
      </c>
      <c r="BY21" s="13">
        <f t="shared" si="180"/>
        <v>0</v>
      </c>
      <c r="BZ21" s="13">
        <f t="shared" si="180"/>
        <v>0</v>
      </c>
      <c r="CA21" s="13">
        <f t="shared" si="180"/>
        <v>0</v>
      </c>
      <c r="CB21" s="13">
        <f t="shared" si="180"/>
        <v>0</v>
      </c>
      <c r="CC21" s="13">
        <f t="shared" si="180"/>
        <v>0</v>
      </c>
      <c r="CD21" s="13">
        <f t="shared" si="180"/>
        <v>0</v>
      </c>
      <c r="CE21" s="13">
        <f t="shared" si="180"/>
        <v>0</v>
      </c>
      <c r="CF21" s="13">
        <f t="shared" si="180"/>
        <v>0</v>
      </c>
      <c r="CG21" s="13">
        <f t="shared" si="180"/>
        <v>0</v>
      </c>
      <c r="CH21" s="13">
        <f t="shared" si="180"/>
        <v>0</v>
      </c>
      <c r="CI21" s="13">
        <f t="shared" si="180"/>
        <v>0</v>
      </c>
      <c r="CJ21" s="13">
        <f t="shared" si="180"/>
        <v>0</v>
      </c>
      <c r="CK21" s="13">
        <f t="shared" si="180"/>
        <v>0</v>
      </c>
      <c r="CL21" s="13">
        <f t="shared" si="180"/>
        <v>0</v>
      </c>
      <c r="CM21" s="13">
        <f t="shared" si="180"/>
        <v>0</v>
      </c>
      <c r="CN21" s="13">
        <f t="shared" si="180"/>
        <v>0</v>
      </c>
      <c r="CO21" s="13">
        <f t="shared" ref="CO21:EZ21" si="181">CO22+CO23</f>
        <v>0</v>
      </c>
      <c r="CP21" s="13">
        <f t="shared" si="181"/>
        <v>0</v>
      </c>
      <c r="CQ21" s="13">
        <f t="shared" si="181"/>
        <v>0</v>
      </c>
      <c r="CR21" s="13">
        <f t="shared" si="181"/>
        <v>0</v>
      </c>
      <c r="CS21" s="13">
        <f t="shared" si="181"/>
        <v>0</v>
      </c>
      <c r="CT21" s="13">
        <f t="shared" si="181"/>
        <v>0</v>
      </c>
      <c r="CU21" s="13">
        <f t="shared" si="181"/>
        <v>0</v>
      </c>
      <c r="CV21" s="13">
        <f t="shared" si="181"/>
        <v>0</v>
      </c>
      <c r="CW21" s="13">
        <f t="shared" si="181"/>
        <v>0</v>
      </c>
      <c r="CX21" s="13">
        <f t="shared" si="181"/>
        <v>0</v>
      </c>
      <c r="CY21" s="13">
        <f t="shared" si="181"/>
        <v>0</v>
      </c>
      <c r="CZ21" s="13">
        <f t="shared" si="181"/>
        <v>0</v>
      </c>
      <c r="DA21" s="13">
        <f t="shared" si="181"/>
        <v>0</v>
      </c>
      <c r="DB21" s="13">
        <f t="shared" si="181"/>
        <v>0</v>
      </c>
      <c r="DC21" s="13">
        <f t="shared" si="181"/>
        <v>0</v>
      </c>
      <c r="DD21" s="13">
        <f t="shared" si="181"/>
        <v>0</v>
      </c>
      <c r="DE21" s="13">
        <f t="shared" si="181"/>
        <v>0</v>
      </c>
      <c r="DF21" s="13">
        <f t="shared" si="181"/>
        <v>0</v>
      </c>
      <c r="DG21" s="13">
        <f t="shared" si="181"/>
        <v>0</v>
      </c>
      <c r="DH21" s="13">
        <f t="shared" si="181"/>
        <v>0</v>
      </c>
      <c r="DI21" s="13">
        <f t="shared" si="181"/>
        <v>0</v>
      </c>
      <c r="DJ21" s="13">
        <f t="shared" si="181"/>
        <v>0</v>
      </c>
      <c r="DK21" s="13">
        <f t="shared" si="181"/>
        <v>0</v>
      </c>
      <c r="DL21" s="13">
        <f t="shared" si="181"/>
        <v>0</v>
      </c>
      <c r="DM21" s="13">
        <f t="shared" si="181"/>
        <v>0</v>
      </c>
      <c r="DN21" s="13">
        <f t="shared" si="181"/>
        <v>0</v>
      </c>
      <c r="DO21" s="13">
        <f t="shared" si="181"/>
        <v>0</v>
      </c>
      <c r="DP21" s="13">
        <f t="shared" si="181"/>
        <v>0</v>
      </c>
      <c r="DQ21" s="13">
        <f t="shared" si="181"/>
        <v>0</v>
      </c>
      <c r="DR21" s="13">
        <f t="shared" si="181"/>
        <v>0</v>
      </c>
      <c r="DS21" s="13">
        <f t="shared" si="181"/>
        <v>0</v>
      </c>
      <c r="DT21" s="13">
        <f t="shared" si="181"/>
        <v>0</v>
      </c>
      <c r="DU21" s="13">
        <f t="shared" si="181"/>
        <v>0</v>
      </c>
      <c r="DV21" s="13">
        <f t="shared" si="181"/>
        <v>0</v>
      </c>
      <c r="DW21" s="13">
        <f t="shared" si="181"/>
        <v>0</v>
      </c>
      <c r="DX21" s="13">
        <f t="shared" si="181"/>
        <v>0</v>
      </c>
      <c r="DY21" s="13">
        <f t="shared" si="181"/>
        <v>0</v>
      </c>
      <c r="DZ21" s="13">
        <f t="shared" si="181"/>
        <v>0</v>
      </c>
      <c r="EA21" s="13">
        <f t="shared" si="181"/>
        <v>0</v>
      </c>
      <c r="EB21" s="13">
        <f t="shared" si="181"/>
        <v>0</v>
      </c>
      <c r="EC21" s="13">
        <f t="shared" si="181"/>
        <v>0</v>
      </c>
      <c r="ED21" s="13">
        <f t="shared" si="181"/>
        <v>0</v>
      </c>
      <c r="EE21" s="13">
        <f t="shared" si="181"/>
        <v>0</v>
      </c>
      <c r="EF21" s="13">
        <f t="shared" si="181"/>
        <v>0</v>
      </c>
      <c r="EG21" s="13">
        <f t="shared" si="181"/>
        <v>0</v>
      </c>
      <c r="EH21" s="13">
        <f t="shared" si="181"/>
        <v>0</v>
      </c>
      <c r="EI21" s="13">
        <f t="shared" si="181"/>
        <v>0</v>
      </c>
      <c r="EJ21" s="13">
        <f t="shared" si="181"/>
        <v>0</v>
      </c>
      <c r="EK21" s="13">
        <f t="shared" si="181"/>
        <v>0</v>
      </c>
      <c r="EL21" s="13">
        <f t="shared" si="181"/>
        <v>0</v>
      </c>
      <c r="EM21" s="13">
        <f t="shared" si="181"/>
        <v>0</v>
      </c>
      <c r="EN21" s="13">
        <f t="shared" si="181"/>
        <v>0</v>
      </c>
      <c r="EO21" s="13">
        <f t="shared" si="181"/>
        <v>0</v>
      </c>
      <c r="EP21" s="13">
        <f t="shared" si="181"/>
        <v>0</v>
      </c>
      <c r="EQ21" s="13">
        <f t="shared" si="181"/>
        <v>0</v>
      </c>
      <c r="ER21" s="13">
        <f t="shared" si="181"/>
        <v>0</v>
      </c>
      <c r="ES21" s="13">
        <f t="shared" si="181"/>
        <v>0</v>
      </c>
      <c r="ET21" s="13">
        <f t="shared" si="181"/>
        <v>0</v>
      </c>
      <c r="EU21" s="13">
        <f t="shared" si="181"/>
        <v>0</v>
      </c>
      <c r="EV21" s="13">
        <f t="shared" si="181"/>
        <v>0</v>
      </c>
      <c r="EW21" s="13">
        <f t="shared" si="181"/>
        <v>0</v>
      </c>
      <c r="EX21" s="13">
        <f t="shared" si="181"/>
        <v>0</v>
      </c>
      <c r="EY21" s="13">
        <f t="shared" si="181"/>
        <v>0</v>
      </c>
      <c r="EZ21" s="13">
        <f t="shared" si="181"/>
        <v>0</v>
      </c>
      <c r="FA21" s="13">
        <f t="shared" ref="FA21:FN21" si="182">FA22+FA23</f>
        <v>0</v>
      </c>
      <c r="FB21" s="13">
        <f t="shared" si="182"/>
        <v>0</v>
      </c>
      <c r="FC21" s="13">
        <f t="shared" si="182"/>
        <v>0</v>
      </c>
      <c r="FD21" s="13">
        <f t="shared" si="182"/>
        <v>0</v>
      </c>
      <c r="FE21" s="13">
        <f t="shared" si="182"/>
        <v>0</v>
      </c>
      <c r="FF21" s="13">
        <f t="shared" si="182"/>
        <v>0</v>
      </c>
      <c r="FG21" s="13">
        <f t="shared" si="182"/>
        <v>0</v>
      </c>
      <c r="FH21" s="13">
        <f t="shared" si="182"/>
        <v>0</v>
      </c>
      <c r="FI21" s="13">
        <f t="shared" si="182"/>
        <v>0</v>
      </c>
      <c r="FJ21" s="13">
        <f t="shared" si="182"/>
        <v>0</v>
      </c>
      <c r="FK21" s="13">
        <f t="shared" si="182"/>
        <v>0</v>
      </c>
      <c r="FL21" s="13">
        <f t="shared" si="182"/>
        <v>0</v>
      </c>
      <c r="FM21" s="13">
        <f t="shared" si="182"/>
        <v>0</v>
      </c>
      <c r="FN21" s="13">
        <f t="shared" si="182"/>
        <v>0</v>
      </c>
    </row>
    <row r="22" spans="1:171" x14ac:dyDescent="0.3">
      <c r="A22" s="14" t="s">
        <v>352</v>
      </c>
      <c r="B22" s="377">
        <v>0.01</v>
      </c>
      <c r="E22" s="14" t="s">
        <v>660</v>
      </c>
      <c r="F22" s="15">
        <f>SUM(G22:FO22)</f>
        <v>372.39350367722432</v>
      </c>
      <c r="G22" s="15">
        <v>0</v>
      </c>
      <c r="H22" s="26">
        <v>0</v>
      </c>
      <c r="I22" s="26">
        <v>0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26">
        <v>0</v>
      </c>
      <c r="P22" s="26">
        <v>0</v>
      </c>
      <c r="Q22" s="26">
        <v>0</v>
      </c>
      <c r="R22" s="14">
        <v>200</v>
      </c>
      <c r="S22" s="14"/>
      <c r="T22" s="14"/>
      <c r="U22" s="14"/>
      <c r="V22" s="14"/>
      <c r="W22" s="14"/>
      <c r="X22" s="15"/>
      <c r="Y22" s="14"/>
      <c r="Z22" s="14"/>
      <c r="AA22" s="14"/>
      <c r="AB22" s="14"/>
      <c r="AC22" s="14"/>
      <c r="AD22" s="15">
        <f>B26-R22-SUM(S23:AD23)</f>
        <v>172.39350367722434</v>
      </c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</row>
    <row r="23" spans="1:171" x14ac:dyDescent="0.3">
      <c r="A23" s="14" t="s">
        <v>593</v>
      </c>
      <c r="B23" s="340">
        <f>B26*B22</f>
        <v>4</v>
      </c>
      <c r="E23" s="14" t="s">
        <v>524</v>
      </c>
      <c r="F23" s="15">
        <f>SUM(G23:FO23)</f>
        <v>27.606496322775648</v>
      </c>
      <c r="G23" s="14"/>
      <c r="H23" s="26">
        <v>0</v>
      </c>
      <c r="I23" s="26">
        <v>0</v>
      </c>
      <c r="J23" s="26">
        <v>0</v>
      </c>
      <c r="K23" s="26">
        <v>0</v>
      </c>
      <c r="L23" s="26">
        <v>0</v>
      </c>
      <c r="M23" s="26">
        <v>0</v>
      </c>
      <c r="N23" s="26">
        <v>0</v>
      </c>
      <c r="O23" s="26">
        <v>0</v>
      </c>
      <c r="P23" s="26">
        <v>0</v>
      </c>
      <c r="Q23" s="26">
        <v>0</v>
      </c>
      <c r="R23" s="26">
        <f>Q27*($B$28/12)</f>
        <v>0</v>
      </c>
      <c r="S23" s="26">
        <f t="shared" ref="S23:AD23" si="183">R27*($B$28/12)</f>
        <v>2.166666666666667</v>
      </c>
      <c r="T23" s="26">
        <f t="shared" si="183"/>
        <v>2.1901388888888889</v>
      </c>
      <c r="U23" s="26">
        <f t="shared" si="183"/>
        <v>2.2138653935185184</v>
      </c>
      <c r="V23" s="26">
        <f t="shared" si="183"/>
        <v>2.2378489352816358</v>
      </c>
      <c r="W23" s="26">
        <f t="shared" si="183"/>
        <v>2.262092298747187</v>
      </c>
      <c r="X23" s="26">
        <f t="shared" si="183"/>
        <v>2.2865982986502815</v>
      </c>
      <c r="Y23" s="26">
        <f t="shared" si="183"/>
        <v>2.311369780218993</v>
      </c>
      <c r="Z23" s="26">
        <f t="shared" si="183"/>
        <v>2.3364096195046988</v>
      </c>
      <c r="AA23" s="26">
        <f t="shared" si="183"/>
        <v>2.3617207237159996</v>
      </c>
      <c r="AB23" s="26">
        <f t="shared" si="183"/>
        <v>2.3873060315562564</v>
      </c>
      <c r="AC23" s="26">
        <f t="shared" si="183"/>
        <v>2.4131685135647825</v>
      </c>
      <c r="AD23" s="26">
        <f t="shared" si="183"/>
        <v>2.4393111724617342</v>
      </c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</row>
    <row r="24" spans="1:171" x14ac:dyDescent="0.3">
      <c r="A24" s="14" t="s">
        <v>543</v>
      </c>
      <c r="B24" s="21"/>
      <c r="E24" s="14" t="s">
        <v>549</v>
      </c>
      <c r="F24" s="15"/>
      <c r="G24" s="13"/>
      <c r="H24" s="26">
        <v>0</v>
      </c>
      <c r="I24" s="26">
        <v>0</v>
      </c>
      <c r="J24" s="26">
        <v>0</v>
      </c>
      <c r="K24" s="26">
        <v>0</v>
      </c>
      <c r="L24" s="26">
        <v>0</v>
      </c>
      <c r="M24" s="26">
        <v>0</v>
      </c>
      <c r="N24" s="26">
        <v>0</v>
      </c>
      <c r="O24" s="26">
        <v>0</v>
      </c>
      <c r="P24" s="26">
        <v>0</v>
      </c>
      <c r="Q24" s="26">
        <v>0</v>
      </c>
      <c r="R24" s="15">
        <f>Q27</f>
        <v>0</v>
      </c>
      <c r="S24" s="15">
        <f>R27</f>
        <v>200</v>
      </c>
      <c r="T24" s="15">
        <f t="shared" ref="T24" si="184">S27</f>
        <v>202.16666666666666</v>
      </c>
      <c r="U24" s="15">
        <f t="shared" ref="U24" si="185">T27</f>
        <v>204.35680555555555</v>
      </c>
      <c r="V24" s="15">
        <f t="shared" ref="V24" si="186">U27</f>
        <v>206.57067094907407</v>
      </c>
      <c r="W24" s="15">
        <f t="shared" ref="W24" si="187">V27</f>
        <v>208.80851988435572</v>
      </c>
      <c r="X24" s="15">
        <f t="shared" ref="X24" si="188">W27</f>
        <v>211.0706121831029</v>
      </c>
      <c r="Y24" s="15">
        <f t="shared" ref="Y24" si="189">X27</f>
        <v>213.35721048175319</v>
      </c>
      <c r="Z24" s="15">
        <f t="shared" ref="Z24" si="190">Y27</f>
        <v>215.66858026197218</v>
      </c>
      <c r="AA24" s="15">
        <f t="shared" ref="AA24" si="191">Z27</f>
        <v>218.00498988147689</v>
      </c>
      <c r="AB24" s="15">
        <f t="shared" ref="AB24" si="192">AA27</f>
        <v>220.36671060519288</v>
      </c>
      <c r="AC24" s="15">
        <f t="shared" ref="AC24" si="193">AB27</f>
        <v>222.75401663674913</v>
      </c>
      <c r="AD24" s="15">
        <f t="shared" ref="AD24" si="194">AC27</f>
        <v>225.16718515031391</v>
      </c>
      <c r="AE24" s="15">
        <f t="shared" ref="AE24" si="195">AD27</f>
        <v>400</v>
      </c>
      <c r="AF24" s="15">
        <f t="shared" ref="AF24" si="196">AE27</f>
        <v>400</v>
      </c>
      <c r="AG24" s="15">
        <f t="shared" ref="AG24" si="197">AF27</f>
        <v>400</v>
      </c>
      <c r="AH24" s="15">
        <f t="shared" ref="AH24" si="198">AG27</f>
        <v>400</v>
      </c>
      <c r="AI24" s="15">
        <f t="shared" ref="AI24" si="199">AH27</f>
        <v>400</v>
      </c>
      <c r="AJ24" s="15">
        <f t="shared" ref="AJ24" si="200">AI27</f>
        <v>400</v>
      </c>
      <c r="AK24" s="15">
        <f t="shared" ref="AK24" si="201">AJ27</f>
        <v>400</v>
      </c>
      <c r="AL24" s="15">
        <f t="shared" ref="AL24" si="202">AK27</f>
        <v>400</v>
      </c>
      <c r="AM24" s="15">
        <f t="shared" ref="AM24" si="203">AL27</f>
        <v>400</v>
      </c>
      <c r="AN24" s="15">
        <f t="shared" ref="AN24" si="204">AM27</f>
        <v>400</v>
      </c>
      <c r="AO24" s="15">
        <f t="shared" ref="AO24" si="205">AN27</f>
        <v>400</v>
      </c>
      <c r="AP24" s="15">
        <f t="shared" ref="AP24" si="206">AO27</f>
        <v>400</v>
      </c>
      <c r="AQ24" s="15">
        <f t="shared" ref="AQ24" si="207">AP27</f>
        <v>400</v>
      </c>
      <c r="AR24" s="15">
        <f t="shared" ref="AR24" si="208">AQ27</f>
        <v>383.33333333333331</v>
      </c>
      <c r="AS24" s="15">
        <f t="shared" ref="AS24" si="209">AR27</f>
        <v>366.66666666666663</v>
      </c>
      <c r="AT24" s="15">
        <f t="shared" ref="AT24" si="210">AS27</f>
        <v>349.99999999999994</v>
      </c>
      <c r="AU24" s="15">
        <f t="shared" ref="AU24" si="211">AT27</f>
        <v>333.33333333333326</v>
      </c>
      <c r="AV24" s="15">
        <f t="shared" ref="AV24" si="212">AU27</f>
        <v>316.66666666666657</v>
      </c>
      <c r="AW24" s="15">
        <f t="shared" ref="AW24" si="213">AV27</f>
        <v>299.99999999999989</v>
      </c>
      <c r="AX24" s="15">
        <f t="shared" ref="AX24" si="214">AW27</f>
        <v>283.3333333333332</v>
      </c>
      <c r="AY24" s="15">
        <f t="shared" ref="AY24" si="215">AX27</f>
        <v>266.66666666666652</v>
      </c>
      <c r="AZ24" s="15">
        <f t="shared" ref="AZ24" si="216">AY27</f>
        <v>249.99999999999986</v>
      </c>
      <c r="BA24" s="15">
        <f t="shared" ref="BA24" si="217">AZ27</f>
        <v>233.3333333333332</v>
      </c>
      <c r="BB24" s="15">
        <f t="shared" ref="BB24" si="218">BA27</f>
        <v>216.66666666666654</v>
      </c>
      <c r="BC24" s="15">
        <f t="shared" ref="BC24" si="219">BB27</f>
        <v>199.99999999999989</v>
      </c>
      <c r="BD24" s="15">
        <f t="shared" ref="BD24" si="220">BC27</f>
        <v>183.33333333333323</v>
      </c>
      <c r="BE24" s="15">
        <f t="shared" ref="BE24" si="221">BD27</f>
        <v>166.66666666666657</v>
      </c>
      <c r="BF24" s="15">
        <f t="shared" ref="BF24" si="222">BE27</f>
        <v>149.99999999999991</v>
      </c>
      <c r="BG24" s="15">
        <f t="shared" ref="BG24" si="223">BF27</f>
        <v>133.33333333333326</v>
      </c>
      <c r="BH24" s="15">
        <f t="shared" ref="BH24" si="224">BG27</f>
        <v>116.66666666666659</v>
      </c>
      <c r="BI24" s="15">
        <f t="shared" ref="BI24" si="225">BH27</f>
        <v>99.999999999999915</v>
      </c>
      <c r="BJ24" s="15">
        <f t="shared" ref="BJ24" si="226">BI27</f>
        <v>83.333333333333243</v>
      </c>
      <c r="BK24" s="15">
        <f t="shared" ref="BK24" si="227">BJ27</f>
        <v>66.666666666666572</v>
      </c>
      <c r="BL24" s="15">
        <f t="shared" ref="BL24" si="228">BK27</f>
        <v>49.999999999999901</v>
      </c>
      <c r="BM24" s="15">
        <f t="shared" ref="BM24" si="229">BL27</f>
        <v>33.333333333333229</v>
      </c>
      <c r="BN24" s="15">
        <f t="shared" ref="BN24" si="230">BM27</f>
        <v>16.666666666666561</v>
      </c>
      <c r="BO24" s="15">
        <f t="shared" ref="BO24" si="231">BN27</f>
        <v>-1.0658141036401503E-13</v>
      </c>
      <c r="BP24" s="15">
        <f t="shared" ref="BP24" si="232">BO27</f>
        <v>-1.0658141036401503E-13</v>
      </c>
      <c r="BQ24" s="15">
        <f t="shared" ref="BQ24" si="233">BP27</f>
        <v>-1.0658141036401503E-13</v>
      </c>
      <c r="BR24" s="15">
        <f t="shared" ref="BR24" si="234">BQ27</f>
        <v>-1.0658141036401503E-13</v>
      </c>
      <c r="BS24" s="15">
        <f t="shared" ref="BS24" si="235">BR27</f>
        <v>-1.0658141036401503E-13</v>
      </c>
      <c r="BT24" s="15">
        <f t="shared" ref="BT24" si="236">BS27</f>
        <v>-1.0658141036401503E-13</v>
      </c>
      <c r="BU24" s="15">
        <f t="shared" ref="BU24" si="237">BT27</f>
        <v>-1.0658141036401503E-13</v>
      </c>
      <c r="BV24" s="15">
        <f t="shared" ref="BV24" si="238">BU27</f>
        <v>-1.0658141036401503E-13</v>
      </c>
      <c r="BW24" s="15">
        <f t="shared" ref="BW24" si="239">BV27</f>
        <v>-1.0658141036401503E-13</v>
      </c>
      <c r="BX24" s="15">
        <f t="shared" ref="BX24" si="240">BW27</f>
        <v>-1.0658141036401503E-13</v>
      </c>
      <c r="BY24" s="15">
        <f t="shared" ref="BY24" si="241">BX27</f>
        <v>-1.0658141036401503E-13</v>
      </c>
      <c r="BZ24" s="15">
        <f t="shared" ref="BZ24" si="242">BY27</f>
        <v>-1.0658141036401503E-13</v>
      </c>
      <c r="CA24" s="15">
        <f t="shared" ref="CA24" si="243">BZ27</f>
        <v>-1.0658141036401503E-13</v>
      </c>
      <c r="CB24" s="15">
        <f t="shared" ref="CB24" si="244">CA27</f>
        <v>-1.0658141036401503E-13</v>
      </c>
      <c r="CC24" s="15">
        <f t="shared" ref="CC24" si="245">CB27</f>
        <v>-1.0658141036401503E-13</v>
      </c>
      <c r="CD24" s="15">
        <f t="shared" ref="CD24" si="246">CC27</f>
        <v>-1.0658141036401503E-13</v>
      </c>
      <c r="CE24" s="15">
        <f t="shared" ref="CE24" si="247">CD27</f>
        <v>-1.0658141036401503E-13</v>
      </c>
      <c r="CF24" s="15">
        <f t="shared" ref="CF24" si="248">CE27</f>
        <v>-1.0658141036401503E-13</v>
      </c>
      <c r="CG24" s="15">
        <f t="shared" ref="CG24" si="249">CF27</f>
        <v>-1.0658141036401503E-13</v>
      </c>
      <c r="CH24" s="15">
        <f t="shared" ref="CH24" si="250">CG27</f>
        <v>-1.0658141036401503E-13</v>
      </c>
      <c r="CI24" s="15">
        <f t="shared" ref="CI24" si="251">CH27</f>
        <v>-1.0658141036401503E-13</v>
      </c>
      <c r="CJ24" s="15">
        <f t="shared" ref="CJ24" si="252">CI27</f>
        <v>-1.0658141036401503E-13</v>
      </c>
      <c r="CK24" s="15">
        <f t="shared" ref="CK24" si="253">CJ27</f>
        <v>-1.0658141036401503E-13</v>
      </c>
      <c r="CL24" s="15">
        <f t="shared" ref="CL24" si="254">CK27</f>
        <v>-1.0658141036401503E-13</v>
      </c>
      <c r="CM24" s="15">
        <f t="shared" ref="CM24" si="255">CL27</f>
        <v>-1.0658141036401503E-13</v>
      </c>
      <c r="CN24" s="15">
        <f t="shared" ref="CN24" si="256">CM27</f>
        <v>-1.0658141036401503E-13</v>
      </c>
      <c r="CO24" s="15">
        <f t="shared" ref="CO24" si="257">CN27</f>
        <v>-1.0658141036401503E-13</v>
      </c>
      <c r="CP24" s="15">
        <f t="shared" ref="CP24" si="258">CO27</f>
        <v>-1.0658141036401503E-13</v>
      </c>
      <c r="CQ24" s="15">
        <f t="shared" ref="CQ24" si="259">CP27</f>
        <v>-1.0658141036401503E-13</v>
      </c>
      <c r="CR24" s="15">
        <f t="shared" ref="CR24" si="260">CQ27</f>
        <v>-1.0658141036401503E-13</v>
      </c>
      <c r="CS24" s="15">
        <f t="shared" ref="CS24" si="261">CR27</f>
        <v>-1.0658141036401503E-13</v>
      </c>
      <c r="CT24" s="15">
        <f t="shared" ref="CT24" si="262">CS27</f>
        <v>-1.0658141036401503E-13</v>
      </c>
      <c r="CU24" s="15">
        <f t="shared" ref="CU24" si="263">CT27</f>
        <v>-1.0658141036401503E-13</v>
      </c>
      <c r="CV24" s="15">
        <f t="shared" ref="CV24" si="264">CU27</f>
        <v>-1.0658141036401503E-13</v>
      </c>
      <c r="CW24" s="15">
        <f t="shared" ref="CW24" si="265">CV27</f>
        <v>-1.0658141036401503E-13</v>
      </c>
      <c r="CX24" s="15">
        <f t="shared" ref="CX24" si="266">CW27</f>
        <v>-1.0658141036401503E-13</v>
      </c>
      <c r="CY24" s="15">
        <f t="shared" ref="CY24" si="267">CX27</f>
        <v>-1.0658141036401503E-13</v>
      </c>
      <c r="CZ24" s="15">
        <f t="shared" ref="CZ24" si="268">CY27</f>
        <v>-1.0658141036401503E-13</v>
      </c>
      <c r="DA24" s="15">
        <f t="shared" ref="DA24" si="269">CZ27</f>
        <v>-1.0658141036401503E-13</v>
      </c>
      <c r="DB24" s="15">
        <f t="shared" ref="DB24" si="270">DA27</f>
        <v>-1.0658141036401503E-13</v>
      </c>
      <c r="DC24" s="15">
        <f t="shared" ref="DC24" si="271">DB27</f>
        <v>-1.0658141036401503E-13</v>
      </c>
      <c r="DD24" s="15">
        <f t="shared" ref="DD24" si="272">DC27</f>
        <v>-1.0658141036401503E-13</v>
      </c>
      <c r="DE24" s="15">
        <f t="shared" ref="DE24" si="273">DD27</f>
        <v>-1.0658141036401503E-13</v>
      </c>
      <c r="DF24" s="15">
        <f t="shared" ref="DF24" si="274">DE27</f>
        <v>-1.0658141036401503E-13</v>
      </c>
      <c r="DG24" s="15">
        <f t="shared" ref="DG24" si="275">DF27</f>
        <v>-1.0658141036401503E-13</v>
      </c>
      <c r="DH24" s="15">
        <f t="shared" ref="DH24" si="276">DG27</f>
        <v>-1.0658141036401503E-13</v>
      </c>
      <c r="DI24" s="15">
        <f t="shared" ref="DI24" si="277">DH27</f>
        <v>-1.0658141036401503E-13</v>
      </c>
      <c r="DJ24" s="15">
        <f t="shared" ref="DJ24" si="278">DI27</f>
        <v>-1.0658141036401503E-13</v>
      </c>
      <c r="DK24" s="15">
        <f t="shared" ref="DK24" si="279">DJ27</f>
        <v>-1.0658141036401503E-13</v>
      </c>
      <c r="DL24" s="15">
        <f t="shared" ref="DL24" si="280">DK27</f>
        <v>-1.0658141036401503E-13</v>
      </c>
      <c r="DM24" s="15">
        <f t="shared" ref="DM24" si="281">DL27</f>
        <v>-1.0658141036401503E-13</v>
      </c>
      <c r="DN24" s="15">
        <f t="shared" ref="DN24" si="282">DM27</f>
        <v>-1.0658141036401503E-13</v>
      </c>
      <c r="DO24" s="15">
        <f t="shared" ref="DO24" si="283">DN27</f>
        <v>-1.0658141036401503E-13</v>
      </c>
      <c r="DP24" s="15">
        <f t="shared" ref="DP24" si="284">DO27</f>
        <v>-1.0658141036401503E-13</v>
      </c>
      <c r="DQ24" s="15">
        <f t="shared" ref="DQ24" si="285">DP27</f>
        <v>-1.0658141036401503E-13</v>
      </c>
      <c r="DR24" s="15">
        <f t="shared" ref="DR24" si="286">DQ27</f>
        <v>-1.0658141036401503E-13</v>
      </c>
      <c r="DS24" s="15">
        <f t="shared" ref="DS24" si="287">DR27</f>
        <v>-1.0658141036401503E-13</v>
      </c>
      <c r="DT24" s="15">
        <f t="shared" ref="DT24" si="288">DS27</f>
        <v>-1.0658141036401503E-13</v>
      </c>
      <c r="DU24" s="15">
        <f t="shared" ref="DU24" si="289">DT27</f>
        <v>-1.0658141036401503E-13</v>
      </c>
      <c r="DV24" s="15">
        <f t="shared" ref="DV24" si="290">DU27</f>
        <v>-1.0658141036401503E-13</v>
      </c>
      <c r="DW24" s="15">
        <f t="shared" ref="DW24" si="291">DV27</f>
        <v>-1.0658141036401503E-13</v>
      </c>
      <c r="DX24" s="15">
        <f t="shared" ref="DX24" si="292">DW27</f>
        <v>-1.0658141036401503E-13</v>
      </c>
      <c r="DY24" s="15">
        <f t="shared" ref="DY24" si="293">DX27</f>
        <v>-1.0658141036401503E-13</v>
      </c>
      <c r="DZ24" s="15">
        <f t="shared" ref="DZ24" si="294">DY27</f>
        <v>-1.0658141036401503E-13</v>
      </c>
      <c r="EA24" s="15">
        <f t="shared" ref="EA24" si="295">DZ27</f>
        <v>-1.0658141036401503E-13</v>
      </c>
      <c r="EB24" s="15">
        <f t="shared" ref="EB24" si="296">EA27</f>
        <v>-1.0658141036401503E-13</v>
      </c>
      <c r="EC24" s="15">
        <f t="shared" ref="EC24" si="297">EB27</f>
        <v>-1.0658141036401503E-13</v>
      </c>
      <c r="ED24" s="15">
        <f t="shared" ref="ED24" si="298">EC27</f>
        <v>-1.0658141036401503E-13</v>
      </c>
      <c r="EE24" s="15">
        <f t="shared" ref="EE24" si="299">ED27</f>
        <v>-1.0658141036401503E-13</v>
      </c>
      <c r="EF24" s="15">
        <f t="shared" ref="EF24" si="300">EE27</f>
        <v>-1.0658141036401503E-13</v>
      </c>
      <c r="EG24" s="15">
        <f t="shared" ref="EG24" si="301">EF27</f>
        <v>-1.0658141036401503E-13</v>
      </c>
      <c r="EH24" s="15">
        <f t="shared" ref="EH24" si="302">EG27</f>
        <v>-1.0658141036401503E-13</v>
      </c>
      <c r="EI24" s="15">
        <f t="shared" ref="EI24" si="303">EH27</f>
        <v>-1.0658141036401503E-13</v>
      </c>
      <c r="EJ24" s="15">
        <f t="shared" ref="EJ24" si="304">EI27</f>
        <v>-1.0658141036401503E-13</v>
      </c>
      <c r="EK24" s="15">
        <f t="shared" ref="EK24" si="305">EJ27</f>
        <v>-1.0658141036401503E-13</v>
      </c>
      <c r="EL24" s="15">
        <f t="shared" ref="EL24" si="306">EK27</f>
        <v>-1.0658141036401503E-13</v>
      </c>
      <c r="EM24" s="15">
        <f t="shared" ref="EM24" si="307">EL27</f>
        <v>-1.0658141036401503E-13</v>
      </c>
      <c r="EN24" s="15">
        <f t="shared" ref="EN24" si="308">EM27</f>
        <v>-1.0658141036401503E-13</v>
      </c>
      <c r="EO24" s="15">
        <f t="shared" ref="EO24" si="309">EN27</f>
        <v>-1.0658141036401503E-13</v>
      </c>
      <c r="EP24" s="15">
        <f t="shared" ref="EP24" si="310">EO27</f>
        <v>-1.0658141036401503E-13</v>
      </c>
      <c r="EQ24" s="15">
        <f t="shared" ref="EQ24" si="311">EP27</f>
        <v>-1.0658141036401503E-13</v>
      </c>
      <c r="ER24" s="15">
        <f t="shared" ref="ER24" si="312">EQ27</f>
        <v>-1.0658141036401503E-13</v>
      </c>
      <c r="ES24" s="15">
        <f t="shared" ref="ES24" si="313">ER27</f>
        <v>-1.0658141036401503E-13</v>
      </c>
      <c r="ET24" s="15">
        <f t="shared" ref="ET24" si="314">ES27</f>
        <v>-1.0658141036401503E-13</v>
      </c>
      <c r="EU24" s="15">
        <f t="shared" ref="EU24" si="315">ET27</f>
        <v>-1.0658141036401503E-13</v>
      </c>
      <c r="EV24" s="15">
        <f t="shared" ref="EV24" si="316">EU27</f>
        <v>-1.0658141036401503E-13</v>
      </c>
      <c r="EW24" s="15">
        <f t="shared" ref="EW24" si="317">EV27</f>
        <v>-1.0658141036401503E-13</v>
      </c>
      <c r="EX24" s="15">
        <f t="shared" ref="EX24" si="318">EW27</f>
        <v>-1.0658141036401503E-13</v>
      </c>
      <c r="EY24" s="15">
        <f t="shared" ref="EY24" si="319">EX27</f>
        <v>-1.0658141036401503E-13</v>
      </c>
      <c r="EZ24" s="15">
        <f t="shared" ref="EZ24" si="320">EY27</f>
        <v>-1.0658141036401503E-13</v>
      </c>
      <c r="FA24" s="15">
        <f t="shared" ref="FA24" si="321">EZ27</f>
        <v>-1.0658141036401503E-13</v>
      </c>
      <c r="FB24" s="15">
        <f t="shared" ref="FB24" si="322">FA27</f>
        <v>-1.0658141036401503E-13</v>
      </c>
      <c r="FC24" s="15">
        <f t="shared" ref="FC24" si="323">FB27</f>
        <v>-1.0658141036401503E-13</v>
      </c>
      <c r="FD24" s="15">
        <f t="shared" ref="FD24" si="324">FC27</f>
        <v>-1.0658141036401503E-13</v>
      </c>
      <c r="FE24" s="15">
        <f t="shared" ref="FE24" si="325">FD27</f>
        <v>-1.0658141036401503E-13</v>
      </c>
      <c r="FF24" s="15">
        <f t="shared" ref="FF24" si="326">FE27</f>
        <v>-1.0658141036401503E-13</v>
      </c>
      <c r="FG24" s="15">
        <f t="shared" ref="FG24" si="327">FF27</f>
        <v>-1.0658141036401503E-13</v>
      </c>
      <c r="FH24" s="15">
        <f t="shared" ref="FH24" si="328">FG27</f>
        <v>-1.0658141036401503E-13</v>
      </c>
      <c r="FI24" s="15">
        <f t="shared" ref="FI24" si="329">FH27</f>
        <v>-1.0658141036401503E-13</v>
      </c>
      <c r="FJ24" s="15">
        <f t="shared" ref="FJ24" si="330">FI27</f>
        <v>-1.0658141036401503E-13</v>
      </c>
      <c r="FK24" s="15">
        <f t="shared" ref="FK24" si="331">FJ27</f>
        <v>-1.0658141036401503E-13</v>
      </c>
      <c r="FL24" s="15">
        <f t="shared" ref="FL24" si="332">FK27</f>
        <v>-1.0658141036401503E-13</v>
      </c>
      <c r="FM24" s="15">
        <f t="shared" ref="FM24" si="333">FL27</f>
        <v>-1.0658141036401503E-13</v>
      </c>
      <c r="FN24" s="15">
        <f t="shared" ref="FN24" si="334">FM27</f>
        <v>-1.0658141036401503E-13</v>
      </c>
    </row>
    <row r="25" spans="1:171" x14ac:dyDescent="0.3">
      <c r="A25" s="14" t="s">
        <v>544</v>
      </c>
      <c r="B25" s="21">
        <f>B21-B26</f>
        <v>300</v>
      </c>
      <c r="E25" s="14" t="s">
        <v>524</v>
      </c>
      <c r="F25" s="15">
        <f>SUM(G25:FO25)</f>
        <v>106.16666666666666</v>
      </c>
      <c r="G25" s="14"/>
      <c r="H25" s="26">
        <v>0</v>
      </c>
      <c r="I25" s="26">
        <v>0</v>
      </c>
      <c r="J25" s="26">
        <v>0</v>
      </c>
      <c r="K25" s="26">
        <v>0</v>
      </c>
      <c r="L25" s="26">
        <v>0</v>
      </c>
      <c r="M25" s="26">
        <v>0</v>
      </c>
      <c r="N25" s="26">
        <v>0</v>
      </c>
      <c r="O25" s="26">
        <v>0</v>
      </c>
      <c r="P25" s="26">
        <v>0</v>
      </c>
      <c r="Q25" s="26">
        <v>0</v>
      </c>
      <c r="R25" s="26">
        <f>IF(EOMONTH($B$31, $B$29)&lt;=R20, Q27*$B$28/12, 0)</f>
        <v>0</v>
      </c>
      <c r="S25" s="26">
        <f t="shared" ref="S25:CD25" si="335">IF(EOMONTH($B$31, $B$29)&lt;=S20, R27*$B$28/12, 0)</f>
        <v>0</v>
      </c>
      <c r="T25" s="26">
        <f t="shared" si="335"/>
        <v>0</v>
      </c>
      <c r="U25" s="26">
        <f t="shared" si="335"/>
        <v>0</v>
      </c>
      <c r="V25" s="26">
        <f t="shared" si="335"/>
        <v>0</v>
      </c>
      <c r="W25" s="26">
        <f t="shared" si="335"/>
        <v>0</v>
      </c>
      <c r="X25" s="26">
        <f t="shared" si="335"/>
        <v>0</v>
      </c>
      <c r="Y25" s="26">
        <f t="shared" si="335"/>
        <v>0</v>
      </c>
      <c r="Z25" s="26">
        <f t="shared" si="335"/>
        <v>0</v>
      </c>
      <c r="AA25" s="26">
        <f t="shared" si="335"/>
        <v>0</v>
      </c>
      <c r="AB25" s="26">
        <f t="shared" si="335"/>
        <v>0</v>
      </c>
      <c r="AC25" s="26">
        <f t="shared" si="335"/>
        <v>0</v>
      </c>
      <c r="AD25" s="26">
        <f>IF(EOMONTH($B$31, $B$29)&lt;AD20, AC27*$B$28/12, 0)</f>
        <v>0</v>
      </c>
      <c r="AE25" s="26">
        <f t="shared" si="335"/>
        <v>4.333333333333333</v>
      </c>
      <c r="AF25" s="26">
        <f t="shared" si="335"/>
        <v>4.333333333333333</v>
      </c>
      <c r="AG25" s="26">
        <f t="shared" si="335"/>
        <v>4.333333333333333</v>
      </c>
      <c r="AH25" s="26">
        <f t="shared" si="335"/>
        <v>4.333333333333333</v>
      </c>
      <c r="AI25" s="26">
        <f t="shared" si="335"/>
        <v>4.333333333333333</v>
      </c>
      <c r="AJ25" s="26">
        <f t="shared" si="335"/>
        <v>4.333333333333333</v>
      </c>
      <c r="AK25" s="26">
        <f t="shared" si="335"/>
        <v>4.333333333333333</v>
      </c>
      <c r="AL25" s="26">
        <f t="shared" si="335"/>
        <v>4.333333333333333</v>
      </c>
      <c r="AM25" s="26">
        <f t="shared" si="335"/>
        <v>4.333333333333333</v>
      </c>
      <c r="AN25" s="26">
        <f t="shared" si="335"/>
        <v>4.333333333333333</v>
      </c>
      <c r="AO25" s="26">
        <f t="shared" si="335"/>
        <v>4.333333333333333</v>
      </c>
      <c r="AP25" s="26">
        <f t="shared" si="335"/>
        <v>4.333333333333333</v>
      </c>
      <c r="AQ25" s="26">
        <f t="shared" si="335"/>
        <v>4.333333333333333</v>
      </c>
      <c r="AR25" s="26">
        <f t="shared" si="335"/>
        <v>4.1527777777777777</v>
      </c>
      <c r="AS25" s="26">
        <f t="shared" si="335"/>
        <v>3.9722222222222219</v>
      </c>
      <c r="AT25" s="26">
        <f t="shared" si="335"/>
        <v>3.7916666666666661</v>
      </c>
      <c r="AU25" s="26">
        <f t="shared" si="335"/>
        <v>3.6111111111111103</v>
      </c>
      <c r="AV25" s="26">
        <f t="shared" si="335"/>
        <v>3.4305555555555549</v>
      </c>
      <c r="AW25" s="26">
        <f t="shared" si="335"/>
        <v>3.2499999999999987</v>
      </c>
      <c r="AX25" s="26">
        <f t="shared" si="335"/>
        <v>3.0694444444444429</v>
      </c>
      <c r="AY25" s="26">
        <f t="shared" si="335"/>
        <v>2.8888888888888875</v>
      </c>
      <c r="AZ25" s="26">
        <f t="shared" si="335"/>
        <v>2.7083333333333321</v>
      </c>
      <c r="BA25" s="26">
        <f t="shared" si="335"/>
        <v>2.5277777777777763</v>
      </c>
      <c r="BB25" s="26">
        <f t="shared" si="335"/>
        <v>2.347222222222221</v>
      </c>
      <c r="BC25" s="26">
        <f t="shared" si="335"/>
        <v>2.1666666666666656</v>
      </c>
      <c r="BD25" s="26">
        <f t="shared" si="335"/>
        <v>1.9861111111111101</v>
      </c>
      <c r="BE25" s="26">
        <f t="shared" si="335"/>
        <v>1.8055555555555545</v>
      </c>
      <c r="BF25" s="26">
        <f t="shared" si="335"/>
        <v>1.6249999999999991</v>
      </c>
      <c r="BG25" s="26">
        <f t="shared" si="335"/>
        <v>1.4444444444444438</v>
      </c>
      <c r="BH25" s="26">
        <f t="shared" si="335"/>
        <v>1.2638888888888882</v>
      </c>
      <c r="BI25" s="26">
        <f t="shared" si="335"/>
        <v>1.0833333333333324</v>
      </c>
      <c r="BJ25" s="26">
        <f t="shared" si="335"/>
        <v>0.90277777777777679</v>
      </c>
      <c r="BK25" s="26">
        <f t="shared" si="335"/>
        <v>0.72222222222222132</v>
      </c>
      <c r="BL25" s="26">
        <f t="shared" si="335"/>
        <v>0.54166666666666563</v>
      </c>
      <c r="BM25" s="26">
        <f t="shared" si="335"/>
        <v>0.36111111111110999</v>
      </c>
      <c r="BN25" s="26">
        <f t="shared" si="335"/>
        <v>0.18055555555555444</v>
      </c>
      <c r="BO25" s="26">
        <f t="shared" si="335"/>
        <v>-1.1546319456101628E-15</v>
      </c>
      <c r="BP25" s="26">
        <f t="shared" si="335"/>
        <v>-1.1546319456101628E-15</v>
      </c>
      <c r="BQ25" s="26">
        <f t="shared" si="335"/>
        <v>-1.1546319456101628E-15</v>
      </c>
      <c r="BR25" s="26">
        <f t="shared" si="335"/>
        <v>-1.1546319456101628E-15</v>
      </c>
      <c r="BS25" s="26">
        <f t="shared" si="335"/>
        <v>-1.1546319456101628E-15</v>
      </c>
      <c r="BT25" s="26">
        <f t="shared" si="335"/>
        <v>-1.1546319456101628E-15</v>
      </c>
      <c r="BU25" s="26">
        <f t="shared" si="335"/>
        <v>-1.1546319456101628E-15</v>
      </c>
      <c r="BV25" s="26">
        <f t="shared" si="335"/>
        <v>-1.1546319456101628E-15</v>
      </c>
      <c r="BW25" s="26">
        <f t="shared" si="335"/>
        <v>-1.1546319456101628E-15</v>
      </c>
      <c r="BX25" s="26">
        <f t="shared" si="335"/>
        <v>-1.1546319456101628E-15</v>
      </c>
      <c r="BY25" s="26">
        <f t="shared" si="335"/>
        <v>-1.1546319456101628E-15</v>
      </c>
      <c r="BZ25" s="26">
        <f t="shared" si="335"/>
        <v>-1.1546319456101628E-15</v>
      </c>
      <c r="CA25" s="26">
        <f t="shared" si="335"/>
        <v>-1.1546319456101628E-15</v>
      </c>
      <c r="CB25" s="26">
        <f t="shared" si="335"/>
        <v>-1.1546319456101628E-15</v>
      </c>
      <c r="CC25" s="26">
        <f t="shared" si="335"/>
        <v>-1.1546319456101628E-15</v>
      </c>
      <c r="CD25" s="26">
        <f t="shared" si="335"/>
        <v>-1.1546319456101628E-15</v>
      </c>
      <c r="CE25" s="26">
        <f t="shared" ref="CE25:EP25" si="336">IF(EOMONTH($B$31, $B$29)&lt;=CE20, CD27*$B$28/12, 0)</f>
        <v>-1.1546319456101628E-15</v>
      </c>
      <c r="CF25" s="26">
        <f t="shared" si="336"/>
        <v>-1.1546319456101628E-15</v>
      </c>
      <c r="CG25" s="26">
        <f t="shared" si="336"/>
        <v>-1.1546319456101628E-15</v>
      </c>
      <c r="CH25" s="26">
        <f t="shared" si="336"/>
        <v>-1.1546319456101628E-15</v>
      </c>
      <c r="CI25" s="26">
        <f t="shared" si="336"/>
        <v>-1.1546319456101628E-15</v>
      </c>
      <c r="CJ25" s="26">
        <f t="shared" si="336"/>
        <v>-1.1546319456101628E-15</v>
      </c>
      <c r="CK25" s="26">
        <f t="shared" si="336"/>
        <v>-1.1546319456101628E-15</v>
      </c>
      <c r="CL25" s="26">
        <f t="shared" si="336"/>
        <v>-1.1546319456101628E-15</v>
      </c>
      <c r="CM25" s="26">
        <f t="shared" si="336"/>
        <v>-1.1546319456101628E-15</v>
      </c>
      <c r="CN25" s="26">
        <f t="shared" si="336"/>
        <v>-1.1546319456101628E-15</v>
      </c>
      <c r="CO25" s="26">
        <f t="shared" si="336"/>
        <v>-1.1546319456101628E-15</v>
      </c>
      <c r="CP25" s="26">
        <f t="shared" si="336"/>
        <v>-1.1546319456101628E-15</v>
      </c>
      <c r="CQ25" s="26">
        <f t="shared" si="336"/>
        <v>-1.1546319456101628E-15</v>
      </c>
      <c r="CR25" s="26">
        <f t="shared" si="336"/>
        <v>-1.1546319456101628E-15</v>
      </c>
      <c r="CS25" s="26">
        <f t="shared" si="336"/>
        <v>-1.1546319456101628E-15</v>
      </c>
      <c r="CT25" s="26">
        <f t="shared" si="336"/>
        <v>-1.1546319456101628E-15</v>
      </c>
      <c r="CU25" s="26">
        <f t="shared" si="336"/>
        <v>-1.1546319456101628E-15</v>
      </c>
      <c r="CV25" s="26">
        <f t="shared" si="336"/>
        <v>-1.1546319456101628E-15</v>
      </c>
      <c r="CW25" s="26">
        <f t="shared" si="336"/>
        <v>-1.1546319456101628E-15</v>
      </c>
      <c r="CX25" s="26">
        <f t="shared" si="336"/>
        <v>-1.1546319456101628E-15</v>
      </c>
      <c r="CY25" s="26">
        <f t="shared" si="336"/>
        <v>-1.1546319456101628E-15</v>
      </c>
      <c r="CZ25" s="26">
        <f t="shared" si="336"/>
        <v>-1.1546319456101628E-15</v>
      </c>
      <c r="DA25" s="26">
        <f t="shared" si="336"/>
        <v>-1.1546319456101628E-15</v>
      </c>
      <c r="DB25" s="26">
        <f t="shared" si="336"/>
        <v>-1.1546319456101628E-15</v>
      </c>
      <c r="DC25" s="26">
        <f t="shared" si="336"/>
        <v>-1.1546319456101628E-15</v>
      </c>
      <c r="DD25" s="26">
        <f t="shared" si="336"/>
        <v>-1.1546319456101628E-15</v>
      </c>
      <c r="DE25" s="26">
        <f t="shared" si="336"/>
        <v>-1.1546319456101628E-15</v>
      </c>
      <c r="DF25" s="26">
        <f t="shared" si="336"/>
        <v>-1.1546319456101628E-15</v>
      </c>
      <c r="DG25" s="26">
        <f t="shared" si="336"/>
        <v>-1.1546319456101628E-15</v>
      </c>
      <c r="DH25" s="26">
        <f t="shared" si="336"/>
        <v>-1.1546319456101628E-15</v>
      </c>
      <c r="DI25" s="26">
        <f t="shared" si="336"/>
        <v>-1.1546319456101628E-15</v>
      </c>
      <c r="DJ25" s="26">
        <f t="shared" si="336"/>
        <v>-1.1546319456101628E-15</v>
      </c>
      <c r="DK25" s="26">
        <f t="shared" si="336"/>
        <v>-1.1546319456101628E-15</v>
      </c>
      <c r="DL25" s="26">
        <f t="shared" si="336"/>
        <v>-1.1546319456101628E-15</v>
      </c>
      <c r="DM25" s="26">
        <f t="shared" si="336"/>
        <v>-1.1546319456101628E-15</v>
      </c>
      <c r="DN25" s="26">
        <f t="shared" si="336"/>
        <v>-1.1546319456101628E-15</v>
      </c>
      <c r="DO25" s="26">
        <f t="shared" si="336"/>
        <v>-1.1546319456101628E-15</v>
      </c>
      <c r="DP25" s="26">
        <f t="shared" si="336"/>
        <v>-1.1546319456101628E-15</v>
      </c>
      <c r="DQ25" s="26">
        <f t="shared" si="336"/>
        <v>-1.1546319456101628E-15</v>
      </c>
      <c r="DR25" s="26">
        <f t="shared" si="336"/>
        <v>-1.1546319456101628E-15</v>
      </c>
      <c r="DS25" s="26">
        <f t="shared" si="336"/>
        <v>-1.1546319456101628E-15</v>
      </c>
      <c r="DT25" s="26">
        <f t="shared" si="336"/>
        <v>-1.1546319456101628E-15</v>
      </c>
      <c r="DU25" s="26">
        <f t="shared" si="336"/>
        <v>-1.1546319456101628E-15</v>
      </c>
      <c r="DV25" s="26">
        <f t="shared" si="336"/>
        <v>-1.1546319456101628E-15</v>
      </c>
      <c r="DW25" s="26">
        <f t="shared" si="336"/>
        <v>-1.1546319456101628E-15</v>
      </c>
      <c r="DX25" s="26">
        <f t="shared" si="336"/>
        <v>-1.1546319456101628E-15</v>
      </c>
      <c r="DY25" s="26">
        <f t="shared" si="336"/>
        <v>-1.1546319456101628E-15</v>
      </c>
      <c r="DZ25" s="26">
        <f t="shared" si="336"/>
        <v>-1.1546319456101628E-15</v>
      </c>
      <c r="EA25" s="26">
        <f t="shared" si="336"/>
        <v>-1.1546319456101628E-15</v>
      </c>
      <c r="EB25" s="26">
        <f t="shared" si="336"/>
        <v>-1.1546319456101628E-15</v>
      </c>
      <c r="EC25" s="26">
        <f t="shared" si="336"/>
        <v>-1.1546319456101628E-15</v>
      </c>
      <c r="ED25" s="26">
        <f t="shared" si="336"/>
        <v>-1.1546319456101628E-15</v>
      </c>
      <c r="EE25" s="26">
        <f t="shared" si="336"/>
        <v>-1.1546319456101628E-15</v>
      </c>
      <c r="EF25" s="26">
        <f t="shared" si="336"/>
        <v>-1.1546319456101628E-15</v>
      </c>
      <c r="EG25" s="26">
        <f t="shared" si="336"/>
        <v>-1.1546319456101628E-15</v>
      </c>
      <c r="EH25" s="26">
        <f t="shared" si="336"/>
        <v>-1.1546319456101628E-15</v>
      </c>
      <c r="EI25" s="26">
        <f t="shared" si="336"/>
        <v>-1.1546319456101628E-15</v>
      </c>
      <c r="EJ25" s="26">
        <f t="shared" si="336"/>
        <v>-1.1546319456101628E-15</v>
      </c>
      <c r="EK25" s="26">
        <f t="shared" si="336"/>
        <v>-1.1546319456101628E-15</v>
      </c>
      <c r="EL25" s="26">
        <f t="shared" si="336"/>
        <v>-1.1546319456101628E-15</v>
      </c>
      <c r="EM25" s="26">
        <f t="shared" si="336"/>
        <v>-1.1546319456101628E-15</v>
      </c>
      <c r="EN25" s="26">
        <f t="shared" si="336"/>
        <v>-1.1546319456101628E-15</v>
      </c>
      <c r="EO25" s="26">
        <f t="shared" si="336"/>
        <v>-1.1546319456101628E-15</v>
      </c>
      <c r="EP25" s="26">
        <f t="shared" si="336"/>
        <v>-1.1546319456101628E-15</v>
      </c>
      <c r="EQ25" s="26">
        <f t="shared" ref="EQ25:FN25" si="337">IF(EOMONTH($B$31, $B$29)&lt;=EQ20, EP27*$B$28/12, 0)</f>
        <v>-1.1546319456101628E-15</v>
      </c>
      <c r="ER25" s="26">
        <f t="shared" si="337"/>
        <v>-1.1546319456101628E-15</v>
      </c>
      <c r="ES25" s="26">
        <f t="shared" si="337"/>
        <v>-1.1546319456101628E-15</v>
      </c>
      <c r="ET25" s="26">
        <f t="shared" si="337"/>
        <v>-1.1546319456101628E-15</v>
      </c>
      <c r="EU25" s="26">
        <f t="shared" si="337"/>
        <v>-1.1546319456101628E-15</v>
      </c>
      <c r="EV25" s="26">
        <f t="shared" si="337"/>
        <v>-1.1546319456101628E-15</v>
      </c>
      <c r="EW25" s="26">
        <f t="shared" si="337"/>
        <v>-1.1546319456101628E-15</v>
      </c>
      <c r="EX25" s="26">
        <f t="shared" si="337"/>
        <v>-1.1546319456101628E-15</v>
      </c>
      <c r="EY25" s="26">
        <f t="shared" si="337"/>
        <v>-1.1546319456101628E-15</v>
      </c>
      <c r="EZ25" s="26">
        <f t="shared" si="337"/>
        <v>-1.1546319456101628E-15</v>
      </c>
      <c r="FA25" s="26">
        <f t="shared" si="337"/>
        <v>-1.1546319456101628E-15</v>
      </c>
      <c r="FB25" s="26">
        <f t="shared" si="337"/>
        <v>-1.1546319456101628E-15</v>
      </c>
      <c r="FC25" s="26">
        <f t="shared" si="337"/>
        <v>-1.1546319456101628E-15</v>
      </c>
      <c r="FD25" s="26">
        <f t="shared" si="337"/>
        <v>-1.1546319456101628E-15</v>
      </c>
      <c r="FE25" s="26">
        <f t="shared" si="337"/>
        <v>-1.1546319456101628E-15</v>
      </c>
      <c r="FF25" s="26">
        <f t="shared" si="337"/>
        <v>-1.1546319456101628E-15</v>
      </c>
      <c r="FG25" s="26">
        <f t="shared" si="337"/>
        <v>-1.1546319456101628E-15</v>
      </c>
      <c r="FH25" s="26">
        <f t="shared" si="337"/>
        <v>-1.1546319456101628E-15</v>
      </c>
      <c r="FI25" s="26">
        <f t="shared" si="337"/>
        <v>-1.1546319456101628E-15</v>
      </c>
      <c r="FJ25" s="26">
        <f t="shared" si="337"/>
        <v>-1.1546319456101628E-15</v>
      </c>
      <c r="FK25" s="26">
        <f t="shared" si="337"/>
        <v>-1.1546319456101628E-15</v>
      </c>
      <c r="FL25" s="26">
        <f t="shared" si="337"/>
        <v>-1.1546319456101628E-15</v>
      </c>
      <c r="FM25" s="26">
        <f t="shared" si="337"/>
        <v>-1.1546319456101628E-15</v>
      </c>
      <c r="FN25" s="26">
        <f t="shared" si="337"/>
        <v>-1.1546319456101628E-15</v>
      </c>
    </row>
    <row r="26" spans="1:171" x14ac:dyDescent="0.3">
      <c r="A26" s="14" t="s">
        <v>545</v>
      </c>
      <c r="B26" s="21">
        <v>400</v>
      </c>
      <c r="E26" s="14" t="s">
        <v>664</v>
      </c>
      <c r="F26" s="15">
        <f>SUM(G26:FO26)</f>
        <v>400.00000000000011</v>
      </c>
      <c r="G26" s="14"/>
      <c r="H26" s="26">
        <v>0</v>
      </c>
      <c r="I26" s="26">
        <v>0</v>
      </c>
      <c r="J26" s="26">
        <v>0</v>
      </c>
      <c r="K26" s="26">
        <v>0</v>
      </c>
      <c r="L26" s="26">
        <v>0</v>
      </c>
      <c r="M26" s="26">
        <v>0</v>
      </c>
      <c r="N26" s="26">
        <v>0</v>
      </c>
      <c r="O26" s="26">
        <v>0</v>
      </c>
      <c r="P26" s="26">
        <v>0</v>
      </c>
      <c r="Q26" s="26">
        <v>0</v>
      </c>
      <c r="R26" s="15">
        <f>IF(AND(EOMONTH($B$31, $B$30)&lt;R20, EOMONTH($B$31, $B$27)&gt;=R20),$B$26/($B$27-$B$30), 0)</f>
        <v>0</v>
      </c>
      <c r="S26" s="15">
        <f t="shared" ref="S26:CD26" si="338">IF(AND(EOMONTH($B$31, $B$30)&lt;S20, EOMONTH($B$31, $B$27)&gt;=S20),$B$26/($B$27-$B$30), 0)</f>
        <v>0</v>
      </c>
      <c r="T26" s="15">
        <f t="shared" si="338"/>
        <v>0</v>
      </c>
      <c r="U26" s="15">
        <f t="shared" si="338"/>
        <v>0</v>
      </c>
      <c r="V26" s="15">
        <f t="shared" si="338"/>
        <v>0</v>
      </c>
      <c r="W26" s="15">
        <f t="shared" si="338"/>
        <v>0</v>
      </c>
      <c r="X26" s="15">
        <f t="shared" si="338"/>
        <v>0</v>
      </c>
      <c r="Y26" s="15">
        <f t="shared" si="338"/>
        <v>0</v>
      </c>
      <c r="Z26" s="15">
        <f t="shared" si="338"/>
        <v>0</v>
      </c>
      <c r="AA26" s="15">
        <f t="shared" si="338"/>
        <v>0</v>
      </c>
      <c r="AB26" s="15">
        <f t="shared" si="338"/>
        <v>0</v>
      </c>
      <c r="AC26" s="15">
        <f t="shared" si="338"/>
        <v>0</v>
      </c>
      <c r="AD26" s="15">
        <f t="shared" si="338"/>
        <v>0</v>
      </c>
      <c r="AE26" s="15">
        <f t="shared" si="338"/>
        <v>0</v>
      </c>
      <c r="AF26" s="15">
        <f t="shared" si="338"/>
        <v>0</v>
      </c>
      <c r="AG26" s="15">
        <f t="shared" si="338"/>
        <v>0</v>
      </c>
      <c r="AH26" s="15">
        <f t="shared" si="338"/>
        <v>0</v>
      </c>
      <c r="AI26" s="15">
        <f t="shared" si="338"/>
        <v>0</v>
      </c>
      <c r="AJ26" s="15">
        <f t="shared" si="338"/>
        <v>0</v>
      </c>
      <c r="AK26" s="15">
        <f t="shared" si="338"/>
        <v>0</v>
      </c>
      <c r="AL26" s="15">
        <f t="shared" si="338"/>
        <v>0</v>
      </c>
      <c r="AM26" s="15">
        <f t="shared" si="338"/>
        <v>0</v>
      </c>
      <c r="AN26" s="15">
        <f t="shared" si="338"/>
        <v>0</v>
      </c>
      <c r="AO26" s="15">
        <f t="shared" si="338"/>
        <v>0</v>
      </c>
      <c r="AP26" s="15">
        <f t="shared" si="338"/>
        <v>0</v>
      </c>
      <c r="AQ26" s="15">
        <f t="shared" si="338"/>
        <v>16.666666666666668</v>
      </c>
      <c r="AR26" s="15">
        <f t="shared" si="338"/>
        <v>16.666666666666668</v>
      </c>
      <c r="AS26" s="15">
        <f t="shared" si="338"/>
        <v>16.666666666666668</v>
      </c>
      <c r="AT26" s="15">
        <f t="shared" si="338"/>
        <v>16.666666666666668</v>
      </c>
      <c r="AU26" s="15">
        <f t="shared" si="338"/>
        <v>16.666666666666668</v>
      </c>
      <c r="AV26" s="15">
        <f t="shared" si="338"/>
        <v>16.666666666666668</v>
      </c>
      <c r="AW26" s="15">
        <f t="shared" si="338"/>
        <v>16.666666666666668</v>
      </c>
      <c r="AX26" s="15">
        <f t="shared" si="338"/>
        <v>16.666666666666668</v>
      </c>
      <c r="AY26" s="15">
        <f t="shared" si="338"/>
        <v>16.666666666666668</v>
      </c>
      <c r="AZ26" s="15">
        <f t="shared" si="338"/>
        <v>16.666666666666668</v>
      </c>
      <c r="BA26" s="15">
        <f t="shared" si="338"/>
        <v>16.666666666666668</v>
      </c>
      <c r="BB26" s="15">
        <f t="shared" si="338"/>
        <v>16.666666666666668</v>
      </c>
      <c r="BC26" s="15">
        <f t="shared" si="338"/>
        <v>16.666666666666668</v>
      </c>
      <c r="BD26" s="15">
        <f t="shared" si="338"/>
        <v>16.666666666666668</v>
      </c>
      <c r="BE26" s="15">
        <f t="shared" si="338"/>
        <v>16.666666666666668</v>
      </c>
      <c r="BF26" s="15">
        <f t="shared" si="338"/>
        <v>16.666666666666668</v>
      </c>
      <c r="BG26" s="15">
        <f t="shared" si="338"/>
        <v>16.666666666666668</v>
      </c>
      <c r="BH26" s="15">
        <f t="shared" si="338"/>
        <v>16.666666666666668</v>
      </c>
      <c r="BI26" s="15">
        <f t="shared" si="338"/>
        <v>16.666666666666668</v>
      </c>
      <c r="BJ26" s="15">
        <f t="shared" si="338"/>
        <v>16.666666666666668</v>
      </c>
      <c r="BK26" s="15">
        <f t="shared" si="338"/>
        <v>16.666666666666668</v>
      </c>
      <c r="BL26" s="15">
        <f t="shared" si="338"/>
        <v>16.666666666666668</v>
      </c>
      <c r="BM26" s="15">
        <f t="shared" si="338"/>
        <v>16.666666666666668</v>
      </c>
      <c r="BN26" s="15">
        <f t="shared" si="338"/>
        <v>16.666666666666668</v>
      </c>
      <c r="BO26" s="15">
        <f t="shared" si="338"/>
        <v>0</v>
      </c>
      <c r="BP26" s="15">
        <f t="shared" si="338"/>
        <v>0</v>
      </c>
      <c r="BQ26" s="15">
        <f t="shared" si="338"/>
        <v>0</v>
      </c>
      <c r="BR26" s="15">
        <f t="shared" si="338"/>
        <v>0</v>
      </c>
      <c r="BS26" s="15">
        <f t="shared" si="338"/>
        <v>0</v>
      </c>
      <c r="BT26" s="15">
        <f t="shared" si="338"/>
        <v>0</v>
      </c>
      <c r="BU26" s="15">
        <f t="shared" si="338"/>
        <v>0</v>
      </c>
      <c r="BV26" s="15">
        <f t="shared" si="338"/>
        <v>0</v>
      </c>
      <c r="BW26" s="15">
        <f t="shared" si="338"/>
        <v>0</v>
      </c>
      <c r="BX26" s="15">
        <f t="shared" si="338"/>
        <v>0</v>
      </c>
      <c r="BY26" s="15">
        <f t="shared" si="338"/>
        <v>0</v>
      </c>
      <c r="BZ26" s="15">
        <f t="shared" si="338"/>
        <v>0</v>
      </c>
      <c r="CA26" s="15">
        <f t="shared" si="338"/>
        <v>0</v>
      </c>
      <c r="CB26" s="15">
        <f t="shared" si="338"/>
        <v>0</v>
      </c>
      <c r="CC26" s="15">
        <f t="shared" si="338"/>
        <v>0</v>
      </c>
      <c r="CD26" s="15">
        <f t="shared" si="338"/>
        <v>0</v>
      </c>
      <c r="CE26" s="15">
        <f t="shared" ref="CE26:EP26" si="339">IF(AND(EOMONTH($B$31, $B$30)&lt;CE20, EOMONTH($B$31, $B$27)&gt;=CE20),$B$26/($B$27-$B$30), 0)</f>
        <v>0</v>
      </c>
      <c r="CF26" s="15">
        <f t="shared" si="339"/>
        <v>0</v>
      </c>
      <c r="CG26" s="15">
        <f t="shared" si="339"/>
        <v>0</v>
      </c>
      <c r="CH26" s="15">
        <f t="shared" si="339"/>
        <v>0</v>
      </c>
      <c r="CI26" s="15">
        <f t="shared" si="339"/>
        <v>0</v>
      </c>
      <c r="CJ26" s="15">
        <f t="shared" si="339"/>
        <v>0</v>
      </c>
      <c r="CK26" s="15">
        <f t="shared" si="339"/>
        <v>0</v>
      </c>
      <c r="CL26" s="15">
        <f t="shared" si="339"/>
        <v>0</v>
      </c>
      <c r="CM26" s="15">
        <f t="shared" si="339"/>
        <v>0</v>
      </c>
      <c r="CN26" s="15">
        <f t="shared" si="339"/>
        <v>0</v>
      </c>
      <c r="CO26" s="15">
        <f t="shared" si="339"/>
        <v>0</v>
      </c>
      <c r="CP26" s="15">
        <f t="shared" si="339"/>
        <v>0</v>
      </c>
      <c r="CQ26" s="15">
        <f t="shared" si="339"/>
        <v>0</v>
      </c>
      <c r="CR26" s="15">
        <f t="shared" si="339"/>
        <v>0</v>
      </c>
      <c r="CS26" s="15">
        <f t="shared" si="339"/>
        <v>0</v>
      </c>
      <c r="CT26" s="15">
        <f t="shared" si="339"/>
        <v>0</v>
      </c>
      <c r="CU26" s="15">
        <f t="shared" si="339"/>
        <v>0</v>
      </c>
      <c r="CV26" s="15">
        <f t="shared" si="339"/>
        <v>0</v>
      </c>
      <c r="CW26" s="15">
        <f t="shared" si="339"/>
        <v>0</v>
      </c>
      <c r="CX26" s="15">
        <f t="shared" si="339"/>
        <v>0</v>
      </c>
      <c r="CY26" s="15">
        <f t="shared" si="339"/>
        <v>0</v>
      </c>
      <c r="CZ26" s="15">
        <f t="shared" si="339"/>
        <v>0</v>
      </c>
      <c r="DA26" s="15">
        <f t="shared" si="339"/>
        <v>0</v>
      </c>
      <c r="DB26" s="15">
        <f t="shared" si="339"/>
        <v>0</v>
      </c>
      <c r="DC26" s="15">
        <f t="shared" si="339"/>
        <v>0</v>
      </c>
      <c r="DD26" s="15">
        <f t="shared" si="339"/>
        <v>0</v>
      </c>
      <c r="DE26" s="15">
        <f t="shared" si="339"/>
        <v>0</v>
      </c>
      <c r="DF26" s="15">
        <f t="shared" si="339"/>
        <v>0</v>
      </c>
      <c r="DG26" s="15">
        <f t="shared" si="339"/>
        <v>0</v>
      </c>
      <c r="DH26" s="15">
        <f t="shared" si="339"/>
        <v>0</v>
      </c>
      <c r="DI26" s="15">
        <f t="shared" si="339"/>
        <v>0</v>
      </c>
      <c r="DJ26" s="15">
        <f t="shared" si="339"/>
        <v>0</v>
      </c>
      <c r="DK26" s="15">
        <f t="shared" si="339"/>
        <v>0</v>
      </c>
      <c r="DL26" s="15">
        <f t="shared" si="339"/>
        <v>0</v>
      </c>
      <c r="DM26" s="15">
        <f t="shared" si="339"/>
        <v>0</v>
      </c>
      <c r="DN26" s="15">
        <f t="shared" si="339"/>
        <v>0</v>
      </c>
      <c r="DO26" s="15">
        <f t="shared" si="339"/>
        <v>0</v>
      </c>
      <c r="DP26" s="15">
        <f t="shared" si="339"/>
        <v>0</v>
      </c>
      <c r="DQ26" s="15">
        <f t="shared" si="339"/>
        <v>0</v>
      </c>
      <c r="DR26" s="15">
        <f t="shared" si="339"/>
        <v>0</v>
      </c>
      <c r="DS26" s="15">
        <f t="shared" si="339"/>
        <v>0</v>
      </c>
      <c r="DT26" s="15">
        <f t="shared" si="339"/>
        <v>0</v>
      </c>
      <c r="DU26" s="15">
        <f t="shared" si="339"/>
        <v>0</v>
      </c>
      <c r="DV26" s="15">
        <f t="shared" si="339"/>
        <v>0</v>
      </c>
      <c r="DW26" s="15">
        <f t="shared" si="339"/>
        <v>0</v>
      </c>
      <c r="DX26" s="15">
        <f t="shared" si="339"/>
        <v>0</v>
      </c>
      <c r="DY26" s="15">
        <f t="shared" si="339"/>
        <v>0</v>
      </c>
      <c r="DZ26" s="15">
        <f t="shared" si="339"/>
        <v>0</v>
      </c>
      <c r="EA26" s="15">
        <f t="shared" si="339"/>
        <v>0</v>
      </c>
      <c r="EB26" s="15">
        <f t="shared" si="339"/>
        <v>0</v>
      </c>
      <c r="EC26" s="15">
        <f t="shared" si="339"/>
        <v>0</v>
      </c>
      <c r="ED26" s="15">
        <f t="shared" si="339"/>
        <v>0</v>
      </c>
      <c r="EE26" s="15">
        <f t="shared" si="339"/>
        <v>0</v>
      </c>
      <c r="EF26" s="15">
        <f t="shared" si="339"/>
        <v>0</v>
      </c>
      <c r="EG26" s="15">
        <f t="shared" si="339"/>
        <v>0</v>
      </c>
      <c r="EH26" s="15">
        <f t="shared" si="339"/>
        <v>0</v>
      </c>
      <c r="EI26" s="15">
        <f t="shared" si="339"/>
        <v>0</v>
      </c>
      <c r="EJ26" s="15">
        <f t="shared" si="339"/>
        <v>0</v>
      </c>
      <c r="EK26" s="15">
        <f t="shared" si="339"/>
        <v>0</v>
      </c>
      <c r="EL26" s="15">
        <f t="shared" si="339"/>
        <v>0</v>
      </c>
      <c r="EM26" s="15">
        <f t="shared" si="339"/>
        <v>0</v>
      </c>
      <c r="EN26" s="15">
        <f t="shared" si="339"/>
        <v>0</v>
      </c>
      <c r="EO26" s="15">
        <f t="shared" si="339"/>
        <v>0</v>
      </c>
      <c r="EP26" s="15">
        <f t="shared" si="339"/>
        <v>0</v>
      </c>
      <c r="EQ26" s="15">
        <f t="shared" ref="EQ26:FN26" si="340">IF(AND(EOMONTH($B$31, $B$30)&lt;EQ20, EOMONTH($B$31, $B$27)&gt;=EQ20),$B$26/($B$27-$B$30), 0)</f>
        <v>0</v>
      </c>
      <c r="ER26" s="15">
        <f t="shared" si="340"/>
        <v>0</v>
      </c>
      <c r="ES26" s="15">
        <f t="shared" si="340"/>
        <v>0</v>
      </c>
      <c r="ET26" s="15">
        <f t="shared" si="340"/>
        <v>0</v>
      </c>
      <c r="EU26" s="15">
        <f t="shared" si="340"/>
        <v>0</v>
      </c>
      <c r="EV26" s="15">
        <f t="shared" si="340"/>
        <v>0</v>
      </c>
      <c r="EW26" s="15">
        <f t="shared" si="340"/>
        <v>0</v>
      </c>
      <c r="EX26" s="15">
        <f t="shared" si="340"/>
        <v>0</v>
      </c>
      <c r="EY26" s="15">
        <f t="shared" si="340"/>
        <v>0</v>
      </c>
      <c r="EZ26" s="15">
        <f t="shared" si="340"/>
        <v>0</v>
      </c>
      <c r="FA26" s="15">
        <f t="shared" si="340"/>
        <v>0</v>
      </c>
      <c r="FB26" s="15">
        <f t="shared" si="340"/>
        <v>0</v>
      </c>
      <c r="FC26" s="15">
        <f t="shared" si="340"/>
        <v>0</v>
      </c>
      <c r="FD26" s="15">
        <f t="shared" si="340"/>
        <v>0</v>
      </c>
      <c r="FE26" s="15">
        <f t="shared" si="340"/>
        <v>0</v>
      </c>
      <c r="FF26" s="15">
        <f t="shared" si="340"/>
        <v>0</v>
      </c>
      <c r="FG26" s="15">
        <f t="shared" si="340"/>
        <v>0</v>
      </c>
      <c r="FH26" s="15">
        <f t="shared" si="340"/>
        <v>0</v>
      </c>
      <c r="FI26" s="15">
        <f t="shared" si="340"/>
        <v>0</v>
      </c>
      <c r="FJ26" s="15">
        <f t="shared" si="340"/>
        <v>0</v>
      </c>
      <c r="FK26" s="15">
        <f t="shared" si="340"/>
        <v>0</v>
      </c>
      <c r="FL26" s="15">
        <f t="shared" si="340"/>
        <v>0</v>
      </c>
      <c r="FM26" s="15">
        <f t="shared" si="340"/>
        <v>0</v>
      </c>
      <c r="FN26" s="15">
        <f t="shared" si="340"/>
        <v>0</v>
      </c>
    </row>
    <row r="27" spans="1:171" x14ac:dyDescent="0.3">
      <c r="A27" s="14" t="s">
        <v>546</v>
      </c>
      <c r="B27" s="340">
        <v>48</v>
      </c>
      <c r="E27" s="14" t="s">
        <v>548</v>
      </c>
      <c r="F27" s="14"/>
      <c r="G27" s="14">
        <v>0</v>
      </c>
      <c r="H27" s="26">
        <v>0</v>
      </c>
      <c r="I27" s="26">
        <v>0</v>
      </c>
      <c r="J27" s="26">
        <v>0</v>
      </c>
      <c r="K27" s="26">
        <v>0</v>
      </c>
      <c r="L27" s="26">
        <v>0</v>
      </c>
      <c r="M27" s="26">
        <v>0</v>
      </c>
      <c r="N27" s="26">
        <v>0</v>
      </c>
      <c r="O27" s="26">
        <v>0</v>
      </c>
      <c r="P27" s="26">
        <v>0</v>
      </c>
      <c r="Q27" s="26">
        <v>0</v>
      </c>
      <c r="R27" s="26">
        <f>Q27+R21-R26</f>
        <v>200</v>
      </c>
      <c r="S27" s="26">
        <f t="shared" ref="S27" si="341">R27+S21-S26</f>
        <v>202.16666666666666</v>
      </c>
      <c r="T27" s="26">
        <f t="shared" ref="T27" si="342">S27+T21-T26</f>
        <v>204.35680555555555</v>
      </c>
      <c r="U27" s="26">
        <f t="shared" ref="U27" si="343">T27+U21-U26</f>
        <v>206.57067094907407</v>
      </c>
      <c r="V27" s="26">
        <f t="shared" ref="V27" si="344">U27+V21-V26</f>
        <v>208.80851988435572</v>
      </c>
      <c r="W27" s="26">
        <f t="shared" ref="W27" si="345">V27+W21-W26</f>
        <v>211.0706121831029</v>
      </c>
      <c r="X27" s="26">
        <f t="shared" ref="X27" si="346">W27+X21-X26</f>
        <v>213.35721048175319</v>
      </c>
      <c r="Y27" s="26">
        <f t="shared" ref="Y27" si="347">X27+Y21-Y26</f>
        <v>215.66858026197218</v>
      </c>
      <c r="Z27" s="26">
        <f t="shared" ref="Z27" si="348">Y27+Z21-Z26</f>
        <v>218.00498988147689</v>
      </c>
      <c r="AA27" s="26">
        <f t="shared" ref="AA27" si="349">Z27+AA21-AA26</f>
        <v>220.36671060519288</v>
      </c>
      <c r="AB27" s="26">
        <f t="shared" ref="AB27" si="350">AA27+AB21-AB26</f>
        <v>222.75401663674913</v>
      </c>
      <c r="AC27" s="26">
        <f t="shared" ref="AC27" si="351">AB27+AC21-AC26</f>
        <v>225.16718515031391</v>
      </c>
      <c r="AD27" s="26">
        <f t="shared" ref="AD27" si="352">AC27+AD21-AD26</f>
        <v>400</v>
      </c>
      <c r="AE27" s="26">
        <f t="shared" ref="AE27" si="353">AD27+AE21-AE26</f>
        <v>400</v>
      </c>
      <c r="AF27" s="26">
        <f t="shared" ref="AF27" si="354">AE27+AF21-AF26</f>
        <v>400</v>
      </c>
      <c r="AG27" s="26">
        <f t="shared" ref="AG27" si="355">AF27+AG21-AG26</f>
        <v>400</v>
      </c>
      <c r="AH27" s="26">
        <f t="shared" ref="AH27" si="356">AG27+AH21-AH26</f>
        <v>400</v>
      </c>
      <c r="AI27" s="26">
        <f t="shared" ref="AI27" si="357">AH27+AI21-AI26</f>
        <v>400</v>
      </c>
      <c r="AJ27" s="26">
        <f t="shared" ref="AJ27" si="358">AI27+AJ21-AJ26</f>
        <v>400</v>
      </c>
      <c r="AK27" s="26">
        <f t="shared" ref="AK27" si="359">AJ27+AK21-AK26</f>
        <v>400</v>
      </c>
      <c r="AL27" s="26">
        <f t="shared" ref="AL27" si="360">AK27+AL21-AL26</f>
        <v>400</v>
      </c>
      <c r="AM27" s="26">
        <f t="shared" ref="AM27" si="361">AL27+AM21-AM26</f>
        <v>400</v>
      </c>
      <c r="AN27" s="26">
        <f t="shared" ref="AN27" si="362">AM27+AN21-AN26</f>
        <v>400</v>
      </c>
      <c r="AO27" s="26">
        <f t="shared" ref="AO27" si="363">AN27+AO21-AO26</f>
        <v>400</v>
      </c>
      <c r="AP27" s="26">
        <f t="shared" ref="AP27" si="364">AO27+AP21-AP26</f>
        <v>400</v>
      </c>
      <c r="AQ27" s="26">
        <f t="shared" ref="AQ27" si="365">AP27+AQ21-AQ26</f>
        <v>383.33333333333331</v>
      </c>
      <c r="AR27" s="26">
        <f t="shared" ref="AR27" si="366">AQ27+AR21-AR26</f>
        <v>366.66666666666663</v>
      </c>
      <c r="AS27" s="26">
        <f t="shared" ref="AS27" si="367">AR27+AS21-AS26</f>
        <v>349.99999999999994</v>
      </c>
      <c r="AT27" s="26">
        <f t="shared" ref="AT27" si="368">AS27+AT21-AT26</f>
        <v>333.33333333333326</v>
      </c>
      <c r="AU27" s="26">
        <f t="shared" ref="AU27" si="369">AT27+AU21-AU26</f>
        <v>316.66666666666657</v>
      </c>
      <c r="AV27" s="26">
        <f t="shared" ref="AV27" si="370">AU27+AV21-AV26</f>
        <v>299.99999999999989</v>
      </c>
      <c r="AW27" s="26">
        <f t="shared" ref="AW27" si="371">AV27+AW21-AW26</f>
        <v>283.3333333333332</v>
      </c>
      <c r="AX27" s="26">
        <f t="shared" ref="AX27" si="372">AW27+AX21-AX26</f>
        <v>266.66666666666652</v>
      </c>
      <c r="AY27" s="26">
        <f t="shared" ref="AY27" si="373">AX27+AY21-AY26</f>
        <v>249.99999999999986</v>
      </c>
      <c r="AZ27" s="26">
        <f t="shared" ref="AZ27" si="374">AY27+AZ21-AZ26</f>
        <v>233.3333333333332</v>
      </c>
      <c r="BA27" s="26">
        <f t="shared" ref="BA27" si="375">AZ27+BA21-BA26</f>
        <v>216.66666666666654</v>
      </c>
      <c r="BB27" s="26">
        <f t="shared" ref="BB27" si="376">BA27+BB21-BB26</f>
        <v>199.99999999999989</v>
      </c>
      <c r="BC27" s="26">
        <f t="shared" ref="BC27" si="377">BB27+BC21-BC26</f>
        <v>183.33333333333323</v>
      </c>
      <c r="BD27" s="26">
        <f t="shared" ref="BD27" si="378">BC27+BD21-BD26</f>
        <v>166.66666666666657</v>
      </c>
      <c r="BE27" s="26">
        <f t="shared" ref="BE27" si="379">BD27+BE21-BE26</f>
        <v>149.99999999999991</v>
      </c>
      <c r="BF27" s="26">
        <f t="shared" ref="BF27" si="380">BE27+BF21-BF26</f>
        <v>133.33333333333326</v>
      </c>
      <c r="BG27" s="26">
        <f t="shared" ref="BG27" si="381">BF27+BG21-BG26</f>
        <v>116.66666666666659</v>
      </c>
      <c r="BH27" s="26">
        <f t="shared" ref="BH27" si="382">BG27+BH21-BH26</f>
        <v>99.999999999999915</v>
      </c>
      <c r="BI27" s="26">
        <f t="shared" ref="BI27" si="383">BH27+BI21-BI26</f>
        <v>83.333333333333243</v>
      </c>
      <c r="BJ27" s="26">
        <f t="shared" ref="BJ27" si="384">BI27+BJ21-BJ26</f>
        <v>66.666666666666572</v>
      </c>
      <c r="BK27" s="26">
        <f t="shared" ref="BK27" si="385">BJ27+BK21-BK26</f>
        <v>49.999999999999901</v>
      </c>
      <c r="BL27" s="26">
        <f t="shared" ref="BL27" si="386">BK27+BL21-BL26</f>
        <v>33.333333333333229</v>
      </c>
      <c r="BM27" s="26">
        <f t="shared" ref="BM27" si="387">BL27+BM21-BM26</f>
        <v>16.666666666666561</v>
      </c>
      <c r="BN27" s="26">
        <f t="shared" ref="BN27" si="388">BM27+BN21-BN26</f>
        <v>-1.0658141036401503E-13</v>
      </c>
      <c r="BO27" s="26">
        <f t="shared" ref="BO27" si="389">BN27+BO21-BO26</f>
        <v>-1.0658141036401503E-13</v>
      </c>
      <c r="BP27" s="26">
        <f t="shared" ref="BP27" si="390">BO27+BP21-BP26</f>
        <v>-1.0658141036401503E-13</v>
      </c>
      <c r="BQ27" s="26">
        <f t="shared" ref="BQ27" si="391">BP27+BQ21-BQ26</f>
        <v>-1.0658141036401503E-13</v>
      </c>
      <c r="BR27" s="26">
        <f t="shared" ref="BR27" si="392">BQ27+BR21-BR26</f>
        <v>-1.0658141036401503E-13</v>
      </c>
      <c r="BS27" s="26">
        <f t="shared" ref="BS27" si="393">BR27+BS21-BS26</f>
        <v>-1.0658141036401503E-13</v>
      </c>
      <c r="BT27" s="26">
        <f t="shared" ref="BT27" si="394">BS27+BT21-BT26</f>
        <v>-1.0658141036401503E-13</v>
      </c>
      <c r="BU27" s="26">
        <f t="shared" ref="BU27" si="395">BT27+BU21-BU26</f>
        <v>-1.0658141036401503E-13</v>
      </c>
      <c r="BV27" s="26">
        <f t="shared" ref="BV27" si="396">BU27+BV21-BV26</f>
        <v>-1.0658141036401503E-13</v>
      </c>
      <c r="BW27" s="26">
        <f t="shared" ref="BW27" si="397">BV27+BW21-BW26</f>
        <v>-1.0658141036401503E-13</v>
      </c>
      <c r="BX27" s="26">
        <f t="shared" ref="BX27" si="398">BW27+BX21-BX26</f>
        <v>-1.0658141036401503E-13</v>
      </c>
      <c r="BY27" s="26">
        <f t="shared" ref="BY27" si="399">BX27+BY21-BY26</f>
        <v>-1.0658141036401503E-13</v>
      </c>
      <c r="BZ27" s="26">
        <f t="shared" ref="BZ27" si="400">BY27+BZ21-BZ26</f>
        <v>-1.0658141036401503E-13</v>
      </c>
      <c r="CA27" s="26">
        <f t="shared" ref="CA27" si="401">BZ27+CA21-CA26</f>
        <v>-1.0658141036401503E-13</v>
      </c>
      <c r="CB27" s="26">
        <f t="shared" ref="CB27" si="402">CA27+CB21-CB26</f>
        <v>-1.0658141036401503E-13</v>
      </c>
      <c r="CC27" s="26">
        <f t="shared" ref="CC27" si="403">CB27+CC21-CC26</f>
        <v>-1.0658141036401503E-13</v>
      </c>
      <c r="CD27" s="26">
        <f t="shared" ref="CD27" si="404">CC27+CD21-CD26</f>
        <v>-1.0658141036401503E-13</v>
      </c>
      <c r="CE27" s="26">
        <f t="shared" ref="CE27" si="405">CD27+CE21-CE26</f>
        <v>-1.0658141036401503E-13</v>
      </c>
      <c r="CF27" s="26">
        <f t="shared" ref="CF27" si="406">CE27+CF21-CF26</f>
        <v>-1.0658141036401503E-13</v>
      </c>
      <c r="CG27" s="26">
        <f t="shared" ref="CG27" si="407">CF27+CG21-CG26</f>
        <v>-1.0658141036401503E-13</v>
      </c>
      <c r="CH27" s="26">
        <f t="shared" ref="CH27" si="408">CG27+CH21-CH26</f>
        <v>-1.0658141036401503E-13</v>
      </c>
      <c r="CI27" s="26">
        <f t="shared" ref="CI27" si="409">CH27+CI21-CI26</f>
        <v>-1.0658141036401503E-13</v>
      </c>
      <c r="CJ27" s="26">
        <f t="shared" ref="CJ27" si="410">CI27+CJ21-CJ26</f>
        <v>-1.0658141036401503E-13</v>
      </c>
      <c r="CK27" s="26">
        <f t="shared" ref="CK27" si="411">CJ27+CK21-CK26</f>
        <v>-1.0658141036401503E-13</v>
      </c>
      <c r="CL27" s="26">
        <f t="shared" ref="CL27" si="412">CK27+CL21-CL26</f>
        <v>-1.0658141036401503E-13</v>
      </c>
      <c r="CM27" s="26">
        <f t="shared" ref="CM27" si="413">CL27+CM21-CM26</f>
        <v>-1.0658141036401503E-13</v>
      </c>
      <c r="CN27" s="26">
        <f t="shared" ref="CN27" si="414">CM27+CN21-CN26</f>
        <v>-1.0658141036401503E-13</v>
      </c>
      <c r="CO27" s="26">
        <f t="shared" ref="CO27" si="415">CN27+CO21-CO26</f>
        <v>-1.0658141036401503E-13</v>
      </c>
      <c r="CP27" s="26">
        <f t="shared" ref="CP27" si="416">CO27+CP21-CP26</f>
        <v>-1.0658141036401503E-13</v>
      </c>
      <c r="CQ27" s="26">
        <f t="shared" ref="CQ27" si="417">CP27+CQ21-CQ26</f>
        <v>-1.0658141036401503E-13</v>
      </c>
      <c r="CR27" s="26">
        <f t="shared" ref="CR27" si="418">CQ27+CR21-CR26</f>
        <v>-1.0658141036401503E-13</v>
      </c>
      <c r="CS27" s="26">
        <f t="shared" ref="CS27" si="419">CR27+CS21-CS26</f>
        <v>-1.0658141036401503E-13</v>
      </c>
      <c r="CT27" s="26">
        <f t="shared" ref="CT27" si="420">CS27+CT21-CT26</f>
        <v>-1.0658141036401503E-13</v>
      </c>
      <c r="CU27" s="26">
        <f t="shared" ref="CU27" si="421">CT27+CU21-CU26</f>
        <v>-1.0658141036401503E-13</v>
      </c>
      <c r="CV27" s="26">
        <f t="shared" ref="CV27" si="422">CU27+CV21-CV26</f>
        <v>-1.0658141036401503E-13</v>
      </c>
      <c r="CW27" s="26">
        <f t="shared" ref="CW27" si="423">CV27+CW21-CW26</f>
        <v>-1.0658141036401503E-13</v>
      </c>
      <c r="CX27" s="26">
        <f t="shared" ref="CX27" si="424">CW27+CX21-CX26</f>
        <v>-1.0658141036401503E-13</v>
      </c>
      <c r="CY27" s="26">
        <f t="shared" ref="CY27" si="425">CX27+CY21-CY26</f>
        <v>-1.0658141036401503E-13</v>
      </c>
      <c r="CZ27" s="26">
        <f t="shared" ref="CZ27" si="426">CY27+CZ21-CZ26</f>
        <v>-1.0658141036401503E-13</v>
      </c>
      <c r="DA27" s="26">
        <f t="shared" ref="DA27" si="427">CZ27+DA21-DA26</f>
        <v>-1.0658141036401503E-13</v>
      </c>
      <c r="DB27" s="26">
        <f t="shared" ref="DB27" si="428">DA27+DB21-DB26</f>
        <v>-1.0658141036401503E-13</v>
      </c>
      <c r="DC27" s="26">
        <f t="shared" ref="DC27" si="429">DB27+DC21-DC26</f>
        <v>-1.0658141036401503E-13</v>
      </c>
      <c r="DD27" s="26">
        <f t="shared" ref="DD27" si="430">DC27+DD21-DD26</f>
        <v>-1.0658141036401503E-13</v>
      </c>
      <c r="DE27" s="26">
        <f t="shared" ref="DE27" si="431">DD27+DE21-DE26</f>
        <v>-1.0658141036401503E-13</v>
      </c>
      <c r="DF27" s="26">
        <f t="shared" ref="DF27" si="432">DE27+DF21-DF26</f>
        <v>-1.0658141036401503E-13</v>
      </c>
      <c r="DG27" s="26">
        <f t="shared" ref="DG27" si="433">DF27+DG21-DG26</f>
        <v>-1.0658141036401503E-13</v>
      </c>
      <c r="DH27" s="26">
        <f t="shared" ref="DH27" si="434">DG27+DH21-DH26</f>
        <v>-1.0658141036401503E-13</v>
      </c>
      <c r="DI27" s="26">
        <f t="shared" ref="DI27" si="435">DH27+DI21-DI26</f>
        <v>-1.0658141036401503E-13</v>
      </c>
      <c r="DJ27" s="26">
        <f t="shared" ref="DJ27" si="436">DI27+DJ21-DJ26</f>
        <v>-1.0658141036401503E-13</v>
      </c>
      <c r="DK27" s="26">
        <f t="shared" ref="DK27" si="437">DJ27+DK21-DK26</f>
        <v>-1.0658141036401503E-13</v>
      </c>
      <c r="DL27" s="26">
        <f t="shared" ref="DL27" si="438">DK27+DL21-DL26</f>
        <v>-1.0658141036401503E-13</v>
      </c>
      <c r="DM27" s="26">
        <f t="shared" ref="DM27" si="439">DL27+DM21-DM26</f>
        <v>-1.0658141036401503E-13</v>
      </c>
      <c r="DN27" s="26">
        <f t="shared" ref="DN27" si="440">DM27+DN21-DN26</f>
        <v>-1.0658141036401503E-13</v>
      </c>
      <c r="DO27" s="26">
        <f t="shared" ref="DO27" si="441">DN27+DO21-DO26</f>
        <v>-1.0658141036401503E-13</v>
      </c>
      <c r="DP27" s="26">
        <f t="shared" ref="DP27" si="442">DO27+DP21-DP26</f>
        <v>-1.0658141036401503E-13</v>
      </c>
      <c r="DQ27" s="26">
        <f t="shared" ref="DQ27" si="443">DP27+DQ21-DQ26</f>
        <v>-1.0658141036401503E-13</v>
      </c>
      <c r="DR27" s="26">
        <f t="shared" ref="DR27" si="444">DQ27+DR21-DR26</f>
        <v>-1.0658141036401503E-13</v>
      </c>
      <c r="DS27" s="26">
        <f t="shared" ref="DS27" si="445">DR27+DS21-DS26</f>
        <v>-1.0658141036401503E-13</v>
      </c>
      <c r="DT27" s="26">
        <f t="shared" ref="DT27" si="446">DS27+DT21-DT26</f>
        <v>-1.0658141036401503E-13</v>
      </c>
      <c r="DU27" s="26">
        <f t="shared" ref="DU27" si="447">DT27+DU21-DU26</f>
        <v>-1.0658141036401503E-13</v>
      </c>
      <c r="DV27" s="26">
        <f t="shared" ref="DV27" si="448">DU27+DV21-DV26</f>
        <v>-1.0658141036401503E-13</v>
      </c>
      <c r="DW27" s="26">
        <f t="shared" ref="DW27" si="449">DV27+DW21-DW26</f>
        <v>-1.0658141036401503E-13</v>
      </c>
      <c r="DX27" s="26">
        <f t="shared" ref="DX27" si="450">DW27+DX21-DX26</f>
        <v>-1.0658141036401503E-13</v>
      </c>
      <c r="DY27" s="26">
        <f t="shared" ref="DY27" si="451">DX27+DY21-DY26</f>
        <v>-1.0658141036401503E-13</v>
      </c>
      <c r="DZ27" s="26">
        <f t="shared" ref="DZ27" si="452">DY27+DZ21-DZ26</f>
        <v>-1.0658141036401503E-13</v>
      </c>
      <c r="EA27" s="26">
        <f t="shared" ref="EA27" si="453">DZ27+EA21-EA26</f>
        <v>-1.0658141036401503E-13</v>
      </c>
      <c r="EB27" s="26">
        <f t="shared" ref="EB27" si="454">EA27+EB21-EB26</f>
        <v>-1.0658141036401503E-13</v>
      </c>
      <c r="EC27" s="26">
        <f t="shared" ref="EC27" si="455">EB27+EC21-EC26</f>
        <v>-1.0658141036401503E-13</v>
      </c>
      <c r="ED27" s="26">
        <f t="shared" ref="ED27" si="456">EC27+ED21-ED26</f>
        <v>-1.0658141036401503E-13</v>
      </c>
      <c r="EE27" s="26">
        <f t="shared" ref="EE27" si="457">ED27+EE21-EE26</f>
        <v>-1.0658141036401503E-13</v>
      </c>
      <c r="EF27" s="26">
        <f t="shared" ref="EF27" si="458">EE27+EF21-EF26</f>
        <v>-1.0658141036401503E-13</v>
      </c>
      <c r="EG27" s="26">
        <f t="shared" ref="EG27" si="459">EF27+EG21-EG26</f>
        <v>-1.0658141036401503E-13</v>
      </c>
      <c r="EH27" s="26">
        <f t="shared" ref="EH27" si="460">EG27+EH21-EH26</f>
        <v>-1.0658141036401503E-13</v>
      </c>
      <c r="EI27" s="26">
        <f t="shared" ref="EI27" si="461">EH27+EI21-EI26</f>
        <v>-1.0658141036401503E-13</v>
      </c>
      <c r="EJ27" s="26">
        <f t="shared" ref="EJ27" si="462">EI27+EJ21-EJ26</f>
        <v>-1.0658141036401503E-13</v>
      </c>
      <c r="EK27" s="26">
        <f t="shared" ref="EK27" si="463">EJ27+EK21-EK26</f>
        <v>-1.0658141036401503E-13</v>
      </c>
      <c r="EL27" s="26">
        <f t="shared" ref="EL27" si="464">EK27+EL21-EL26</f>
        <v>-1.0658141036401503E-13</v>
      </c>
      <c r="EM27" s="26">
        <f t="shared" ref="EM27" si="465">EL27+EM21-EM26</f>
        <v>-1.0658141036401503E-13</v>
      </c>
      <c r="EN27" s="26">
        <f t="shared" ref="EN27" si="466">EM27+EN21-EN26</f>
        <v>-1.0658141036401503E-13</v>
      </c>
      <c r="EO27" s="26">
        <f t="shared" ref="EO27" si="467">EN27+EO21-EO26</f>
        <v>-1.0658141036401503E-13</v>
      </c>
      <c r="EP27" s="26">
        <f t="shared" ref="EP27" si="468">EO27+EP21-EP26</f>
        <v>-1.0658141036401503E-13</v>
      </c>
      <c r="EQ27" s="26">
        <f t="shared" ref="EQ27" si="469">EP27+EQ21-EQ26</f>
        <v>-1.0658141036401503E-13</v>
      </c>
      <c r="ER27" s="26">
        <f t="shared" ref="ER27" si="470">EQ27+ER21-ER26</f>
        <v>-1.0658141036401503E-13</v>
      </c>
      <c r="ES27" s="26">
        <f t="shared" ref="ES27" si="471">ER27+ES21-ES26</f>
        <v>-1.0658141036401503E-13</v>
      </c>
      <c r="ET27" s="26">
        <f t="shared" ref="ET27" si="472">ES27+ET21-ET26</f>
        <v>-1.0658141036401503E-13</v>
      </c>
      <c r="EU27" s="26">
        <f t="shared" ref="EU27" si="473">ET27+EU21-EU26</f>
        <v>-1.0658141036401503E-13</v>
      </c>
      <c r="EV27" s="26">
        <f t="shared" ref="EV27" si="474">EU27+EV21-EV26</f>
        <v>-1.0658141036401503E-13</v>
      </c>
      <c r="EW27" s="26">
        <f t="shared" ref="EW27" si="475">EV27+EW21-EW26</f>
        <v>-1.0658141036401503E-13</v>
      </c>
      <c r="EX27" s="26">
        <f t="shared" ref="EX27" si="476">EW27+EX21-EX26</f>
        <v>-1.0658141036401503E-13</v>
      </c>
      <c r="EY27" s="26">
        <f t="shared" ref="EY27" si="477">EX27+EY21-EY26</f>
        <v>-1.0658141036401503E-13</v>
      </c>
      <c r="EZ27" s="26">
        <f t="shared" ref="EZ27" si="478">EY27+EZ21-EZ26</f>
        <v>-1.0658141036401503E-13</v>
      </c>
      <c r="FA27" s="26">
        <f t="shared" ref="FA27" si="479">EZ27+FA21-FA26</f>
        <v>-1.0658141036401503E-13</v>
      </c>
      <c r="FB27" s="26">
        <f t="shared" ref="FB27" si="480">FA27+FB21-FB26</f>
        <v>-1.0658141036401503E-13</v>
      </c>
      <c r="FC27" s="26">
        <f t="shared" ref="FC27" si="481">FB27+FC21-FC26</f>
        <v>-1.0658141036401503E-13</v>
      </c>
      <c r="FD27" s="26">
        <f t="shared" ref="FD27" si="482">FC27+FD21-FD26</f>
        <v>-1.0658141036401503E-13</v>
      </c>
      <c r="FE27" s="26">
        <f t="shared" ref="FE27" si="483">FD27+FE21-FE26</f>
        <v>-1.0658141036401503E-13</v>
      </c>
      <c r="FF27" s="26">
        <f t="shared" ref="FF27" si="484">FE27+FF21-FF26</f>
        <v>-1.0658141036401503E-13</v>
      </c>
      <c r="FG27" s="26">
        <f t="shared" ref="FG27" si="485">FF27+FG21-FG26</f>
        <v>-1.0658141036401503E-13</v>
      </c>
      <c r="FH27" s="26">
        <f t="shared" ref="FH27" si="486">FG27+FH21-FH26</f>
        <v>-1.0658141036401503E-13</v>
      </c>
      <c r="FI27" s="26">
        <f t="shared" ref="FI27" si="487">FH27+FI21-FI26</f>
        <v>-1.0658141036401503E-13</v>
      </c>
      <c r="FJ27" s="26">
        <f t="shared" ref="FJ27" si="488">FI27+FJ21-FJ26</f>
        <v>-1.0658141036401503E-13</v>
      </c>
      <c r="FK27" s="26">
        <f t="shared" ref="FK27" si="489">FJ27+FK21-FK26</f>
        <v>-1.0658141036401503E-13</v>
      </c>
      <c r="FL27" s="26">
        <f t="shared" ref="FL27" si="490">FK27+FL21-FL26</f>
        <v>-1.0658141036401503E-13</v>
      </c>
      <c r="FM27" s="26">
        <f t="shared" ref="FM27" si="491">FL27+FM21-FM26</f>
        <v>-1.0658141036401503E-13</v>
      </c>
      <c r="FN27" s="26">
        <f t="shared" ref="FN27" si="492">FM27+FN21-FN26</f>
        <v>-1.0658141036401503E-13</v>
      </c>
    </row>
    <row r="28" spans="1:171" x14ac:dyDescent="0.3">
      <c r="A28" s="14" t="s">
        <v>547</v>
      </c>
      <c r="B28" s="377">
        <v>0.13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</row>
    <row r="29" spans="1:171" x14ac:dyDescent="0.3">
      <c r="A29" s="14" t="s">
        <v>554</v>
      </c>
      <c r="B29" s="340">
        <v>12</v>
      </c>
      <c r="E29" s="14" t="s">
        <v>541</v>
      </c>
      <c r="F29" s="14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</row>
    <row r="30" spans="1:171" x14ac:dyDescent="0.3">
      <c r="A30" s="14" t="s">
        <v>555</v>
      </c>
      <c r="B30" s="340">
        <v>24</v>
      </c>
      <c r="AD30" s="378"/>
    </row>
    <row r="31" spans="1:171" x14ac:dyDescent="0.3">
      <c r="A31" s="14" t="s">
        <v>662</v>
      </c>
      <c r="B31" s="434">
        <v>46112</v>
      </c>
    </row>
    <row r="32" spans="1:171" x14ac:dyDescent="0.3">
      <c r="A32" s="7" t="s">
        <v>672</v>
      </c>
    </row>
    <row r="33" spans="1:171" x14ac:dyDescent="0.3">
      <c r="A33" s="386" t="s">
        <v>575</v>
      </c>
      <c r="B33" s="385"/>
      <c r="C33" s="384"/>
      <c r="D33" s="384"/>
      <c r="E33" s="384"/>
      <c r="F33" s="384"/>
      <c r="G33" s="384"/>
      <c r="H33" s="384"/>
      <c r="I33" s="384"/>
      <c r="J33" s="384"/>
      <c r="K33" s="384"/>
      <c r="L33" s="384"/>
      <c r="M33" s="384"/>
      <c r="N33" s="384"/>
      <c r="O33" s="384"/>
      <c r="P33" s="384"/>
      <c r="Q33" s="384"/>
      <c r="R33" s="384"/>
      <c r="S33" s="384"/>
      <c r="T33" s="384"/>
      <c r="U33" s="384"/>
      <c r="V33" s="384"/>
      <c r="W33" s="384"/>
      <c r="X33" s="384"/>
      <c r="Y33" s="384"/>
      <c r="Z33" s="384"/>
      <c r="AA33" s="384"/>
      <c r="AB33" s="384"/>
      <c r="AC33" s="384"/>
      <c r="AD33" s="384"/>
      <c r="AE33" s="384"/>
      <c r="AF33" s="384"/>
      <c r="AG33" s="384"/>
      <c r="AH33" s="384"/>
      <c r="AI33" s="384"/>
      <c r="AJ33" s="384"/>
      <c r="AK33" s="384"/>
      <c r="AL33" s="384"/>
      <c r="AM33" s="384"/>
      <c r="AN33" s="384"/>
      <c r="AO33" s="384"/>
      <c r="AP33" s="384"/>
      <c r="AQ33" s="384"/>
      <c r="AR33" s="384"/>
      <c r="AS33" s="384"/>
      <c r="AT33" s="384"/>
      <c r="AU33" s="384"/>
      <c r="AV33" s="384"/>
      <c r="AW33" s="384"/>
      <c r="AX33" s="384"/>
      <c r="AY33" s="384"/>
      <c r="AZ33" s="384"/>
      <c r="BA33" s="384"/>
      <c r="BB33" s="384"/>
      <c r="BC33" s="384"/>
      <c r="BD33" s="384"/>
      <c r="BE33" s="384"/>
      <c r="BF33" s="384"/>
      <c r="BG33" s="384"/>
      <c r="BH33" s="384"/>
      <c r="BI33" s="384"/>
      <c r="BJ33" s="384"/>
      <c r="BK33" s="384"/>
      <c r="BL33" s="384"/>
      <c r="BM33" s="384"/>
      <c r="BN33" s="384"/>
      <c r="BO33" s="384"/>
      <c r="BP33" s="384"/>
      <c r="BQ33" s="384"/>
      <c r="BR33" s="384"/>
      <c r="BS33" s="384"/>
      <c r="BT33" s="384"/>
      <c r="BU33" s="384"/>
      <c r="BV33" s="384"/>
      <c r="BW33" s="384"/>
      <c r="BX33" s="384"/>
      <c r="BY33" s="384"/>
      <c r="BZ33" s="384"/>
      <c r="CA33" s="384"/>
      <c r="CB33" s="384"/>
      <c r="CC33" s="384"/>
      <c r="CD33" s="384"/>
      <c r="CE33" s="384"/>
      <c r="CF33" s="384"/>
      <c r="CG33" s="384"/>
      <c r="CH33" s="384"/>
      <c r="CI33" s="384"/>
      <c r="CJ33" s="384"/>
      <c r="CK33" s="384"/>
      <c r="CL33" s="384"/>
      <c r="CM33" s="384"/>
      <c r="CN33" s="384"/>
      <c r="CO33" s="384"/>
      <c r="CP33" s="384"/>
      <c r="CQ33" s="384"/>
      <c r="CR33" s="384"/>
      <c r="CS33" s="384"/>
      <c r="CT33" s="384"/>
      <c r="CU33" s="384"/>
      <c r="CV33" s="384"/>
      <c r="CW33" s="384"/>
      <c r="CX33" s="384"/>
      <c r="CY33" s="384"/>
      <c r="CZ33" s="384"/>
      <c r="DA33" s="384"/>
      <c r="DB33" s="384"/>
      <c r="DC33" s="384"/>
      <c r="DD33" s="384"/>
      <c r="DE33" s="384"/>
      <c r="DF33" s="384"/>
      <c r="DG33" s="384"/>
      <c r="DH33" s="384"/>
      <c r="DI33" s="384"/>
      <c r="DJ33" s="384"/>
      <c r="DK33" s="384"/>
      <c r="DL33" s="384"/>
      <c r="DM33" s="384"/>
      <c r="DN33" s="384"/>
      <c r="DO33" s="384"/>
      <c r="DP33" s="384"/>
      <c r="DQ33" s="384"/>
      <c r="DR33" s="384"/>
      <c r="DS33" s="384"/>
      <c r="DT33" s="384"/>
      <c r="DU33" s="384"/>
      <c r="DV33" s="384"/>
      <c r="DW33" s="384"/>
      <c r="DX33" s="384"/>
      <c r="DY33" s="384"/>
      <c r="DZ33" s="384"/>
      <c r="EA33" s="384"/>
      <c r="EB33" s="384"/>
      <c r="EC33" s="384"/>
      <c r="ED33" s="384"/>
      <c r="EE33" s="384"/>
      <c r="EF33" s="384"/>
      <c r="EG33" s="384"/>
      <c r="EH33" s="384"/>
      <c r="EI33" s="384"/>
      <c r="EJ33" s="384"/>
      <c r="EK33" s="384"/>
      <c r="EL33" s="384"/>
      <c r="EM33" s="384"/>
      <c r="EN33" s="384"/>
      <c r="EO33" s="384"/>
      <c r="EP33" s="384"/>
      <c r="EQ33" s="384"/>
      <c r="ER33" s="384"/>
      <c r="ES33" s="384"/>
      <c r="ET33" s="384"/>
      <c r="EU33" s="384"/>
      <c r="EV33" s="384"/>
      <c r="EW33" s="384"/>
      <c r="EX33" s="384"/>
      <c r="EY33" s="384"/>
      <c r="EZ33" s="384"/>
      <c r="FA33" s="384"/>
      <c r="FB33" s="384"/>
      <c r="FC33" s="384"/>
      <c r="FD33" s="384"/>
      <c r="FE33" s="384"/>
      <c r="FF33" s="384"/>
      <c r="FG33" s="384"/>
      <c r="FH33" s="384"/>
      <c r="FI33" s="384"/>
      <c r="FJ33" s="384"/>
      <c r="FK33" s="384"/>
      <c r="FL33" s="384"/>
      <c r="FM33" s="384"/>
      <c r="FN33" s="384"/>
      <c r="FO33" s="384"/>
    </row>
    <row r="34" spans="1:171" x14ac:dyDescent="0.3">
      <c r="A34" s="387" t="s">
        <v>579</v>
      </c>
      <c r="E34" s="14" t="s">
        <v>550</v>
      </c>
      <c r="F34" s="14"/>
      <c r="G34" s="14">
        <v>1</v>
      </c>
      <c r="H34" s="14">
        <f>G34+1</f>
        <v>2</v>
      </c>
      <c r="I34" s="14">
        <f t="shared" ref="I34" si="493">H34+1</f>
        <v>3</v>
      </c>
      <c r="J34" s="14">
        <f t="shared" ref="J34" si="494">I34+1</f>
        <v>4</v>
      </c>
      <c r="K34" s="14">
        <f t="shared" ref="K34" si="495">J34+1</f>
        <v>5</v>
      </c>
      <c r="L34" s="14">
        <f t="shared" ref="L34" si="496">K34+1</f>
        <v>6</v>
      </c>
      <c r="M34" s="14">
        <f t="shared" ref="M34" si="497">L34+1</f>
        <v>7</v>
      </c>
      <c r="N34" s="14">
        <f t="shared" ref="N34" si="498">M34+1</f>
        <v>8</v>
      </c>
      <c r="O34" s="14">
        <f t="shared" ref="O34" si="499">N34+1</f>
        <v>9</v>
      </c>
      <c r="P34" s="14">
        <f t="shared" ref="P34" si="500">O34+1</f>
        <v>10</v>
      </c>
      <c r="Q34" s="14">
        <f t="shared" ref="Q34" si="501">P34+1</f>
        <v>11</v>
      </c>
      <c r="R34" s="14">
        <f t="shared" ref="R34" si="502">Q34+1</f>
        <v>12</v>
      </c>
      <c r="S34" s="14">
        <f t="shared" ref="S34" si="503">R34+1</f>
        <v>13</v>
      </c>
      <c r="T34" s="14">
        <f t="shared" ref="T34" si="504">S34+1</f>
        <v>14</v>
      </c>
      <c r="U34" s="14">
        <f t="shared" ref="U34" si="505">T34+1</f>
        <v>15</v>
      </c>
      <c r="V34" s="14">
        <f t="shared" ref="V34" si="506">U34+1</f>
        <v>16</v>
      </c>
      <c r="W34" s="14">
        <f t="shared" ref="W34" si="507">V34+1</f>
        <v>17</v>
      </c>
      <c r="X34" s="14">
        <f t="shared" ref="X34" si="508">W34+1</f>
        <v>18</v>
      </c>
      <c r="Y34" s="14">
        <f t="shared" ref="Y34" si="509">X34+1</f>
        <v>19</v>
      </c>
      <c r="Z34" s="14">
        <f t="shared" ref="Z34" si="510">Y34+1</f>
        <v>20</v>
      </c>
      <c r="AA34" s="14">
        <f t="shared" ref="AA34" si="511">Z34+1</f>
        <v>21</v>
      </c>
      <c r="AB34" s="14">
        <f t="shared" ref="AB34" si="512">AA34+1</f>
        <v>22</v>
      </c>
      <c r="AC34" s="14">
        <f t="shared" ref="AC34" si="513">AB34+1</f>
        <v>23</v>
      </c>
      <c r="AD34" s="14">
        <f t="shared" ref="AD34" si="514">AC34+1</f>
        <v>24</v>
      </c>
      <c r="AE34" s="14">
        <f t="shared" ref="AE34" si="515">AD34+1</f>
        <v>25</v>
      </c>
      <c r="AF34" s="14">
        <f t="shared" ref="AF34" si="516">AE34+1</f>
        <v>26</v>
      </c>
      <c r="AG34" s="14">
        <f t="shared" ref="AG34" si="517">AF34+1</f>
        <v>27</v>
      </c>
      <c r="AH34" s="14">
        <f t="shared" ref="AH34" si="518">AG34+1</f>
        <v>28</v>
      </c>
      <c r="AI34" s="14">
        <f t="shared" ref="AI34" si="519">AH34+1</f>
        <v>29</v>
      </c>
      <c r="AJ34" s="14">
        <f t="shared" ref="AJ34" si="520">AI34+1</f>
        <v>30</v>
      </c>
      <c r="AK34" s="14">
        <f t="shared" ref="AK34" si="521">AJ34+1</f>
        <v>31</v>
      </c>
      <c r="AL34" s="14">
        <f t="shared" ref="AL34" si="522">AK34+1</f>
        <v>32</v>
      </c>
      <c r="AM34" s="14">
        <f t="shared" ref="AM34" si="523">AL34+1</f>
        <v>33</v>
      </c>
      <c r="AN34" s="14">
        <f t="shared" ref="AN34" si="524">AM34+1</f>
        <v>34</v>
      </c>
      <c r="AO34" s="14">
        <f t="shared" ref="AO34" si="525">AN34+1</f>
        <v>35</v>
      </c>
      <c r="AP34" s="14">
        <f t="shared" ref="AP34" si="526">AO34+1</f>
        <v>36</v>
      </c>
      <c r="AQ34" s="14">
        <f t="shared" ref="AQ34" si="527">AP34+1</f>
        <v>37</v>
      </c>
      <c r="AR34" s="14">
        <f t="shared" ref="AR34" si="528">AQ34+1</f>
        <v>38</v>
      </c>
      <c r="AS34" s="14">
        <f t="shared" ref="AS34" si="529">AR34+1</f>
        <v>39</v>
      </c>
      <c r="AT34" s="14">
        <f t="shared" ref="AT34" si="530">AS34+1</f>
        <v>40</v>
      </c>
      <c r="AU34" s="14">
        <f t="shared" ref="AU34" si="531">AT34+1</f>
        <v>41</v>
      </c>
      <c r="AV34" s="14">
        <f t="shared" ref="AV34" si="532">AU34+1</f>
        <v>42</v>
      </c>
      <c r="AW34" s="14">
        <f t="shared" ref="AW34" si="533">AV34+1</f>
        <v>43</v>
      </c>
      <c r="AX34" s="14">
        <f t="shared" ref="AX34" si="534">AW34+1</f>
        <v>44</v>
      </c>
      <c r="AY34" s="14">
        <f t="shared" ref="AY34" si="535">AX34+1</f>
        <v>45</v>
      </c>
      <c r="AZ34" s="14">
        <f t="shared" ref="AZ34" si="536">AY34+1</f>
        <v>46</v>
      </c>
      <c r="BA34" s="14">
        <f t="shared" ref="BA34" si="537">AZ34+1</f>
        <v>47</v>
      </c>
      <c r="BB34" s="14">
        <f t="shared" ref="BB34" si="538">BA34+1</f>
        <v>48</v>
      </c>
      <c r="BC34" s="14">
        <f t="shared" ref="BC34" si="539">BB34+1</f>
        <v>49</v>
      </c>
      <c r="BD34" s="14">
        <f t="shared" ref="BD34" si="540">BC34+1</f>
        <v>50</v>
      </c>
      <c r="BE34" s="14">
        <f t="shared" ref="BE34" si="541">BD34+1</f>
        <v>51</v>
      </c>
      <c r="BF34" s="14">
        <f t="shared" ref="BF34" si="542">BE34+1</f>
        <v>52</v>
      </c>
      <c r="BG34" s="14">
        <f t="shared" ref="BG34" si="543">BF34+1</f>
        <v>53</v>
      </c>
      <c r="BH34" s="14">
        <f t="shared" ref="BH34" si="544">BG34+1</f>
        <v>54</v>
      </c>
      <c r="BI34" s="14">
        <f t="shared" ref="BI34" si="545">BH34+1</f>
        <v>55</v>
      </c>
      <c r="BJ34" s="14">
        <f t="shared" ref="BJ34" si="546">BI34+1</f>
        <v>56</v>
      </c>
      <c r="BK34" s="14">
        <f t="shared" ref="BK34" si="547">BJ34+1</f>
        <v>57</v>
      </c>
      <c r="BL34" s="14">
        <f t="shared" ref="BL34" si="548">BK34+1</f>
        <v>58</v>
      </c>
      <c r="BM34" s="14">
        <f t="shared" ref="BM34" si="549">BL34+1</f>
        <v>59</v>
      </c>
      <c r="BN34" s="14">
        <f t="shared" ref="BN34" si="550">BM34+1</f>
        <v>60</v>
      </c>
      <c r="BO34" s="14">
        <f>BN34+1</f>
        <v>61</v>
      </c>
      <c r="BP34" s="14">
        <f t="shared" ref="BP34" si="551">BO34+1</f>
        <v>62</v>
      </c>
      <c r="BQ34" s="14">
        <f t="shared" ref="BQ34" si="552">BP34+1</f>
        <v>63</v>
      </c>
      <c r="BR34" s="14">
        <f t="shared" ref="BR34" si="553">BQ34+1</f>
        <v>64</v>
      </c>
      <c r="BS34" s="14">
        <f t="shared" ref="BS34" si="554">BR34+1</f>
        <v>65</v>
      </c>
      <c r="BT34" s="14">
        <f t="shared" ref="BT34" si="555">BS34+1</f>
        <v>66</v>
      </c>
      <c r="BU34" s="14">
        <f t="shared" ref="BU34" si="556">BT34+1</f>
        <v>67</v>
      </c>
      <c r="BV34" s="14">
        <f t="shared" ref="BV34" si="557">BU34+1</f>
        <v>68</v>
      </c>
      <c r="BW34" s="14">
        <f t="shared" ref="BW34" si="558">BV34+1</f>
        <v>69</v>
      </c>
      <c r="BX34" s="14">
        <f t="shared" ref="BX34" si="559">BW34+1</f>
        <v>70</v>
      </c>
      <c r="BY34" s="14">
        <f t="shared" ref="BY34" si="560">BX34+1</f>
        <v>71</v>
      </c>
      <c r="BZ34" s="14">
        <f t="shared" ref="BZ34" si="561">BY34+1</f>
        <v>72</v>
      </c>
      <c r="CA34" s="14">
        <f t="shared" ref="CA34" si="562">BZ34+1</f>
        <v>73</v>
      </c>
      <c r="CB34" s="14">
        <f t="shared" ref="CB34" si="563">CA34+1</f>
        <v>74</v>
      </c>
      <c r="CC34" s="14">
        <f t="shared" ref="CC34" si="564">CB34+1</f>
        <v>75</v>
      </c>
      <c r="CD34" s="14">
        <f t="shared" ref="CD34" si="565">CC34+1</f>
        <v>76</v>
      </c>
      <c r="CE34" s="14">
        <f t="shared" ref="CE34" si="566">CD34+1</f>
        <v>77</v>
      </c>
      <c r="CF34" s="14">
        <f t="shared" ref="CF34" si="567">CE34+1</f>
        <v>78</v>
      </c>
      <c r="CG34" s="14">
        <f t="shared" ref="CG34" si="568">CF34+1</f>
        <v>79</v>
      </c>
      <c r="CH34" s="14">
        <f t="shared" ref="CH34" si="569">CG34+1</f>
        <v>80</v>
      </c>
      <c r="CI34" s="14">
        <f t="shared" ref="CI34" si="570">CH34+1</f>
        <v>81</v>
      </c>
      <c r="CJ34" s="14">
        <f t="shared" ref="CJ34" si="571">CI34+1</f>
        <v>82</v>
      </c>
      <c r="CK34" s="14">
        <f t="shared" ref="CK34" si="572">CJ34+1</f>
        <v>83</v>
      </c>
      <c r="CL34" s="14">
        <f t="shared" ref="CL34" si="573">CK34+1</f>
        <v>84</v>
      </c>
      <c r="CM34" s="14">
        <f t="shared" ref="CM34" si="574">CL34+1</f>
        <v>85</v>
      </c>
      <c r="CN34" s="14">
        <f t="shared" ref="CN34" si="575">CM34+1</f>
        <v>86</v>
      </c>
      <c r="CO34" s="14">
        <f t="shared" ref="CO34" si="576">CN34+1</f>
        <v>87</v>
      </c>
      <c r="CP34" s="14">
        <f t="shared" ref="CP34" si="577">CO34+1</f>
        <v>88</v>
      </c>
      <c r="CQ34" s="14">
        <f t="shared" ref="CQ34" si="578">CP34+1</f>
        <v>89</v>
      </c>
      <c r="CR34" s="14">
        <f t="shared" ref="CR34" si="579">CQ34+1</f>
        <v>90</v>
      </c>
      <c r="CS34" s="14">
        <f t="shared" ref="CS34" si="580">CR34+1</f>
        <v>91</v>
      </c>
      <c r="CT34" s="14">
        <f t="shared" ref="CT34" si="581">CS34+1</f>
        <v>92</v>
      </c>
      <c r="CU34" s="14">
        <f t="shared" ref="CU34" si="582">CT34+1</f>
        <v>93</v>
      </c>
      <c r="CV34" s="14">
        <f t="shared" ref="CV34" si="583">CU34+1</f>
        <v>94</v>
      </c>
      <c r="CW34" s="14">
        <f t="shared" ref="CW34" si="584">CV34+1</f>
        <v>95</v>
      </c>
      <c r="CX34" s="14">
        <f t="shared" ref="CX34" si="585">CW34+1</f>
        <v>96</v>
      </c>
      <c r="CY34" s="14">
        <f t="shared" ref="CY34" si="586">CX34+1</f>
        <v>97</v>
      </c>
      <c r="CZ34" s="14">
        <f t="shared" ref="CZ34" si="587">CY34+1</f>
        <v>98</v>
      </c>
      <c r="DA34" s="14">
        <f t="shared" ref="DA34" si="588">CZ34+1</f>
        <v>99</v>
      </c>
      <c r="DB34" s="14">
        <f t="shared" ref="DB34" si="589">DA34+1</f>
        <v>100</v>
      </c>
      <c r="DC34" s="14">
        <f t="shared" ref="DC34" si="590">DB34+1</f>
        <v>101</v>
      </c>
      <c r="DD34" s="14">
        <f t="shared" ref="DD34" si="591">DC34+1</f>
        <v>102</v>
      </c>
      <c r="DE34" s="14">
        <f t="shared" ref="DE34" si="592">DD34+1</f>
        <v>103</v>
      </c>
      <c r="DF34" s="14">
        <f t="shared" ref="DF34" si="593">DE34+1</f>
        <v>104</v>
      </c>
      <c r="DG34" s="14">
        <f t="shared" ref="DG34" si="594">DF34+1</f>
        <v>105</v>
      </c>
      <c r="DH34" s="14">
        <f t="shared" ref="DH34" si="595">DG34+1</f>
        <v>106</v>
      </c>
      <c r="DI34" s="14">
        <f t="shared" ref="DI34" si="596">DH34+1</f>
        <v>107</v>
      </c>
      <c r="DJ34" s="14">
        <f t="shared" ref="DJ34" si="597">DI34+1</f>
        <v>108</v>
      </c>
      <c r="DK34" s="14">
        <f t="shared" ref="DK34" si="598">DJ34+1</f>
        <v>109</v>
      </c>
      <c r="DL34" s="14">
        <f t="shared" ref="DL34" si="599">DK34+1</f>
        <v>110</v>
      </c>
      <c r="DM34" s="14">
        <f t="shared" ref="DM34" si="600">DL34+1</f>
        <v>111</v>
      </c>
      <c r="DN34" s="14">
        <f t="shared" ref="DN34" si="601">DM34+1</f>
        <v>112</v>
      </c>
      <c r="DO34" s="14">
        <f t="shared" ref="DO34" si="602">DN34+1</f>
        <v>113</v>
      </c>
      <c r="DP34" s="14">
        <f t="shared" ref="DP34" si="603">DO34+1</f>
        <v>114</v>
      </c>
      <c r="DQ34" s="14">
        <f t="shared" ref="DQ34" si="604">DP34+1</f>
        <v>115</v>
      </c>
      <c r="DR34" s="14">
        <f t="shared" ref="DR34" si="605">DQ34+1</f>
        <v>116</v>
      </c>
      <c r="DS34" s="14">
        <f t="shared" ref="DS34" si="606">DR34+1</f>
        <v>117</v>
      </c>
      <c r="DT34" s="14">
        <f t="shared" ref="DT34" si="607">DS34+1</f>
        <v>118</v>
      </c>
      <c r="DU34" s="14">
        <f t="shared" ref="DU34" si="608">DT34+1</f>
        <v>119</v>
      </c>
      <c r="DV34" s="14">
        <f t="shared" ref="DV34" si="609">DU34+1</f>
        <v>120</v>
      </c>
      <c r="DW34" s="14">
        <f t="shared" ref="DW34" si="610">DV34+1</f>
        <v>121</v>
      </c>
      <c r="DX34" s="14">
        <f t="shared" ref="DX34" si="611">DW34+1</f>
        <v>122</v>
      </c>
      <c r="DY34" s="14">
        <f t="shared" ref="DY34" si="612">DX34+1</f>
        <v>123</v>
      </c>
      <c r="DZ34" s="14">
        <f t="shared" ref="DZ34" si="613">DY34+1</f>
        <v>124</v>
      </c>
      <c r="EA34" s="14">
        <f t="shared" ref="EA34" si="614">DZ34+1</f>
        <v>125</v>
      </c>
      <c r="EB34" s="14">
        <f t="shared" ref="EB34" si="615">EA34+1</f>
        <v>126</v>
      </c>
      <c r="EC34" s="14">
        <f t="shared" ref="EC34" si="616">EB34+1</f>
        <v>127</v>
      </c>
      <c r="ED34" s="14">
        <f t="shared" ref="ED34" si="617">EC34+1</f>
        <v>128</v>
      </c>
      <c r="EE34" s="14">
        <f t="shared" ref="EE34" si="618">ED34+1</f>
        <v>129</v>
      </c>
      <c r="EF34" s="14">
        <f t="shared" ref="EF34" si="619">EE34+1</f>
        <v>130</v>
      </c>
      <c r="EG34" s="14">
        <f t="shared" ref="EG34" si="620">EF34+1</f>
        <v>131</v>
      </c>
      <c r="EH34" s="14">
        <f t="shared" ref="EH34" si="621">EG34+1</f>
        <v>132</v>
      </c>
      <c r="EI34" s="14">
        <f t="shared" ref="EI34" si="622">EH34+1</f>
        <v>133</v>
      </c>
      <c r="EJ34" s="14">
        <f t="shared" ref="EJ34" si="623">EI34+1</f>
        <v>134</v>
      </c>
      <c r="EK34" s="14">
        <f t="shared" ref="EK34" si="624">EJ34+1</f>
        <v>135</v>
      </c>
      <c r="EL34" s="14">
        <f t="shared" ref="EL34" si="625">EK34+1</f>
        <v>136</v>
      </c>
      <c r="EM34" s="14">
        <f t="shared" ref="EM34" si="626">EL34+1</f>
        <v>137</v>
      </c>
      <c r="EN34" s="14">
        <f t="shared" ref="EN34" si="627">EM34+1</f>
        <v>138</v>
      </c>
      <c r="EO34" s="14">
        <f t="shared" ref="EO34" si="628">EN34+1</f>
        <v>139</v>
      </c>
      <c r="EP34" s="14">
        <f t="shared" ref="EP34" si="629">EO34+1</f>
        <v>140</v>
      </c>
      <c r="EQ34" s="14">
        <f t="shared" ref="EQ34" si="630">EP34+1</f>
        <v>141</v>
      </c>
      <c r="ER34" s="14">
        <f t="shared" ref="ER34" si="631">EQ34+1</f>
        <v>142</v>
      </c>
      <c r="ES34" s="14">
        <f t="shared" ref="ES34" si="632">ER34+1</f>
        <v>143</v>
      </c>
      <c r="ET34" s="14">
        <f t="shared" ref="ET34" si="633">ES34+1</f>
        <v>144</v>
      </c>
      <c r="EU34" s="14">
        <f t="shared" ref="EU34" si="634">ET34+1</f>
        <v>145</v>
      </c>
      <c r="EV34" s="14">
        <f t="shared" ref="EV34" si="635">EU34+1</f>
        <v>146</v>
      </c>
      <c r="EW34" s="14">
        <f t="shared" ref="EW34" si="636">EV34+1</f>
        <v>147</v>
      </c>
      <c r="EX34" s="14">
        <f t="shared" ref="EX34" si="637">EW34+1</f>
        <v>148</v>
      </c>
      <c r="EY34" s="14">
        <f t="shared" ref="EY34" si="638">EX34+1</f>
        <v>149</v>
      </c>
      <c r="EZ34" s="14">
        <f t="shared" ref="EZ34" si="639">EY34+1</f>
        <v>150</v>
      </c>
      <c r="FA34" s="14">
        <f t="shared" ref="FA34" si="640">EZ34+1</f>
        <v>151</v>
      </c>
      <c r="FB34" s="14">
        <f t="shared" ref="FB34" si="641">FA34+1</f>
        <v>152</v>
      </c>
      <c r="FC34" s="14">
        <f t="shared" ref="FC34" si="642">FB34+1</f>
        <v>153</v>
      </c>
      <c r="FD34" s="14">
        <f t="shared" ref="FD34" si="643">FC34+1</f>
        <v>154</v>
      </c>
      <c r="FE34" s="14">
        <f t="shared" ref="FE34" si="644">FD34+1</f>
        <v>155</v>
      </c>
      <c r="FF34" s="14">
        <f t="shared" ref="FF34" si="645">FE34+1</f>
        <v>156</v>
      </c>
      <c r="FG34" s="14">
        <f t="shared" ref="FG34" si="646">FF34+1</f>
        <v>157</v>
      </c>
      <c r="FH34" s="14">
        <f t="shared" ref="FH34" si="647">FG34+1</f>
        <v>158</v>
      </c>
      <c r="FI34" s="14">
        <f t="shared" ref="FI34" si="648">FH34+1</f>
        <v>159</v>
      </c>
      <c r="FJ34" s="14">
        <f t="shared" ref="FJ34" si="649">FI34+1</f>
        <v>160</v>
      </c>
      <c r="FK34" s="14">
        <f t="shared" ref="FK34" si="650">FJ34+1</f>
        <v>161</v>
      </c>
      <c r="FL34" s="14">
        <f t="shared" ref="FL34" si="651">FK34+1</f>
        <v>162</v>
      </c>
      <c r="FM34" s="14">
        <f t="shared" ref="FM34" si="652">FL34+1</f>
        <v>163</v>
      </c>
      <c r="FN34" s="14">
        <f t="shared" ref="FN34" si="653">FM34+1</f>
        <v>164</v>
      </c>
      <c r="FO34" s="14">
        <f t="shared" ref="FO34" si="654">FN34+1</f>
        <v>165</v>
      </c>
    </row>
    <row r="35" spans="1:171" s="384" customFormat="1" x14ac:dyDescent="0.3">
      <c r="A35" s="8" t="s">
        <v>12</v>
      </c>
      <c r="B35" s="375" t="s">
        <v>213</v>
      </c>
      <c r="C35" s="7"/>
      <c r="D35" s="7"/>
      <c r="E35" s="8" t="s">
        <v>122</v>
      </c>
      <c r="F35" s="8"/>
      <c r="G35" s="195" cm="1">
        <f t="array" ref="G35:FO35">MonthlyCashflow!G209:FO209</f>
        <v>45748</v>
      </c>
      <c r="H35" s="195">
        <v>45808</v>
      </c>
      <c r="I35" s="195">
        <v>45838</v>
      </c>
      <c r="J35" s="195">
        <v>45869</v>
      </c>
      <c r="K35" s="195">
        <v>45900</v>
      </c>
      <c r="L35" s="195">
        <v>45930</v>
      </c>
      <c r="M35" s="195">
        <v>45961</v>
      </c>
      <c r="N35" s="195">
        <v>45991</v>
      </c>
      <c r="O35" s="195">
        <v>46022</v>
      </c>
      <c r="P35" s="195">
        <v>46053</v>
      </c>
      <c r="Q35" s="195">
        <v>46081</v>
      </c>
      <c r="R35" s="195">
        <v>46112</v>
      </c>
      <c r="S35" s="195">
        <v>46142</v>
      </c>
      <c r="T35" s="195">
        <v>46173</v>
      </c>
      <c r="U35" s="195">
        <v>46203</v>
      </c>
      <c r="V35" s="195">
        <v>46234</v>
      </c>
      <c r="W35" s="195">
        <v>46265</v>
      </c>
      <c r="X35" s="195">
        <v>46295</v>
      </c>
      <c r="Y35" s="195">
        <v>46326</v>
      </c>
      <c r="Z35" s="195">
        <v>46356</v>
      </c>
      <c r="AA35" s="195">
        <v>46387</v>
      </c>
      <c r="AB35" s="195">
        <v>46418</v>
      </c>
      <c r="AC35" s="195">
        <v>46446</v>
      </c>
      <c r="AD35" s="195">
        <v>46477</v>
      </c>
      <c r="AE35" s="195">
        <v>46507</v>
      </c>
      <c r="AF35" s="195">
        <v>46538</v>
      </c>
      <c r="AG35" s="195">
        <v>46568</v>
      </c>
      <c r="AH35" s="195">
        <v>46599</v>
      </c>
      <c r="AI35" s="195">
        <v>46630</v>
      </c>
      <c r="AJ35" s="195">
        <v>46660</v>
      </c>
      <c r="AK35" s="195">
        <v>46691</v>
      </c>
      <c r="AL35" s="195">
        <v>46721</v>
      </c>
      <c r="AM35" s="195">
        <v>46752</v>
      </c>
      <c r="AN35" s="195">
        <v>46783</v>
      </c>
      <c r="AO35" s="195">
        <v>46812</v>
      </c>
      <c r="AP35" s="195">
        <v>46843</v>
      </c>
      <c r="AQ35" s="195">
        <v>46873</v>
      </c>
      <c r="AR35" s="195">
        <v>46904</v>
      </c>
      <c r="AS35" s="195">
        <v>46934</v>
      </c>
      <c r="AT35" s="195">
        <v>46965</v>
      </c>
      <c r="AU35" s="195">
        <v>46996</v>
      </c>
      <c r="AV35" s="195">
        <v>47026</v>
      </c>
      <c r="AW35" s="195">
        <v>47057</v>
      </c>
      <c r="AX35" s="195">
        <v>47087</v>
      </c>
      <c r="AY35" s="195">
        <v>47118</v>
      </c>
      <c r="AZ35" s="195">
        <v>47149</v>
      </c>
      <c r="BA35" s="195">
        <v>47177</v>
      </c>
      <c r="BB35" s="195">
        <v>47208</v>
      </c>
      <c r="BC35" s="195">
        <v>47238</v>
      </c>
      <c r="BD35" s="195">
        <v>47269</v>
      </c>
      <c r="BE35" s="195">
        <v>47299</v>
      </c>
      <c r="BF35" s="195">
        <v>47330</v>
      </c>
      <c r="BG35" s="195">
        <v>47361</v>
      </c>
      <c r="BH35" s="195">
        <v>47391</v>
      </c>
      <c r="BI35" s="195">
        <v>47422</v>
      </c>
      <c r="BJ35" s="195">
        <v>47452</v>
      </c>
      <c r="BK35" s="195">
        <v>47483</v>
      </c>
      <c r="BL35" s="195">
        <v>47514</v>
      </c>
      <c r="BM35" s="195">
        <v>47542</v>
      </c>
      <c r="BN35" s="195">
        <v>47573</v>
      </c>
      <c r="BO35" s="195">
        <v>47603</v>
      </c>
      <c r="BP35" s="195">
        <v>47634</v>
      </c>
      <c r="BQ35" s="195">
        <v>47664</v>
      </c>
      <c r="BR35" s="195">
        <v>47695</v>
      </c>
      <c r="BS35" s="195">
        <v>47726</v>
      </c>
      <c r="BT35" s="195">
        <v>47756</v>
      </c>
      <c r="BU35" s="195">
        <v>47787</v>
      </c>
      <c r="BV35" s="195">
        <v>47817</v>
      </c>
      <c r="BW35" s="195">
        <v>47848</v>
      </c>
      <c r="BX35" s="195">
        <v>47879</v>
      </c>
      <c r="BY35" s="195">
        <v>47907</v>
      </c>
      <c r="BZ35" s="195">
        <v>47938</v>
      </c>
      <c r="CA35" s="195">
        <v>47968</v>
      </c>
      <c r="CB35" s="195">
        <v>47999</v>
      </c>
      <c r="CC35" s="195">
        <v>48029</v>
      </c>
      <c r="CD35" s="195">
        <v>48060</v>
      </c>
      <c r="CE35" s="195">
        <v>48091</v>
      </c>
      <c r="CF35" s="195">
        <v>48121</v>
      </c>
      <c r="CG35" s="195">
        <v>48152</v>
      </c>
      <c r="CH35" s="195">
        <v>48182</v>
      </c>
      <c r="CI35" s="195">
        <v>48213</v>
      </c>
      <c r="CJ35" s="195">
        <v>48244</v>
      </c>
      <c r="CK35" s="195">
        <v>48273</v>
      </c>
      <c r="CL35" s="195">
        <v>48304</v>
      </c>
      <c r="CM35" s="195">
        <v>48334</v>
      </c>
      <c r="CN35" s="195">
        <v>48365</v>
      </c>
      <c r="CO35" s="195">
        <v>48395</v>
      </c>
      <c r="CP35" s="195">
        <v>48426</v>
      </c>
      <c r="CQ35" s="195">
        <v>48457</v>
      </c>
      <c r="CR35" s="195">
        <v>48487</v>
      </c>
      <c r="CS35" s="195">
        <v>48518</v>
      </c>
      <c r="CT35" s="195">
        <v>48548</v>
      </c>
      <c r="CU35" s="195">
        <v>48579</v>
      </c>
      <c r="CV35" s="195">
        <v>48610</v>
      </c>
      <c r="CW35" s="195">
        <v>48638</v>
      </c>
      <c r="CX35" s="195">
        <v>48669</v>
      </c>
      <c r="CY35" s="195">
        <v>48699</v>
      </c>
      <c r="CZ35" s="195">
        <v>48730</v>
      </c>
      <c r="DA35" s="195">
        <v>48760</v>
      </c>
      <c r="DB35" s="195">
        <v>48791</v>
      </c>
      <c r="DC35" s="195">
        <v>48822</v>
      </c>
      <c r="DD35" s="195">
        <v>48852</v>
      </c>
      <c r="DE35" s="195">
        <v>48883</v>
      </c>
      <c r="DF35" s="195">
        <v>48913</v>
      </c>
      <c r="DG35" s="195">
        <v>48944</v>
      </c>
      <c r="DH35" s="195">
        <v>48975</v>
      </c>
      <c r="DI35" s="195">
        <v>49003</v>
      </c>
      <c r="DJ35" s="195">
        <v>49034</v>
      </c>
      <c r="DK35" s="195">
        <v>49064</v>
      </c>
      <c r="DL35" s="195">
        <v>49095</v>
      </c>
      <c r="DM35" s="195">
        <v>49125</v>
      </c>
      <c r="DN35" s="195">
        <v>49156</v>
      </c>
      <c r="DO35" s="195">
        <v>49187</v>
      </c>
      <c r="DP35" s="195">
        <v>49217</v>
      </c>
      <c r="DQ35" s="195">
        <v>49248</v>
      </c>
      <c r="DR35" s="195">
        <v>49278</v>
      </c>
      <c r="DS35" s="195">
        <v>49309</v>
      </c>
      <c r="DT35" s="195">
        <v>49340</v>
      </c>
      <c r="DU35" s="195">
        <v>49368</v>
      </c>
      <c r="DV35" s="195">
        <v>49399</v>
      </c>
      <c r="DW35" s="195">
        <v>49429</v>
      </c>
      <c r="DX35" s="195">
        <v>49460</v>
      </c>
      <c r="DY35" s="195">
        <v>49490</v>
      </c>
      <c r="DZ35" s="195">
        <v>49521</v>
      </c>
      <c r="EA35" s="195">
        <v>49552</v>
      </c>
      <c r="EB35" s="195">
        <v>49582</v>
      </c>
      <c r="EC35" s="195">
        <v>49613</v>
      </c>
      <c r="ED35" s="195">
        <v>49643</v>
      </c>
      <c r="EE35" s="195">
        <v>49674</v>
      </c>
      <c r="EF35" s="195">
        <v>49705</v>
      </c>
      <c r="EG35" s="195">
        <v>49734</v>
      </c>
      <c r="EH35" s="195">
        <v>49765</v>
      </c>
      <c r="EI35" s="195">
        <v>49795</v>
      </c>
      <c r="EJ35" s="195">
        <v>49826</v>
      </c>
      <c r="EK35" s="195">
        <v>49856</v>
      </c>
      <c r="EL35" s="195">
        <v>49887</v>
      </c>
      <c r="EM35" s="195">
        <v>49918</v>
      </c>
      <c r="EN35" s="195">
        <v>49948</v>
      </c>
      <c r="EO35" s="195">
        <v>49979</v>
      </c>
      <c r="EP35" s="195">
        <v>50009</v>
      </c>
      <c r="EQ35" s="195">
        <v>50040</v>
      </c>
      <c r="ER35" s="195">
        <v>50071</v>
      </c>
      <c r="ES35" s="195">
        <v>50099</v>
      </c>
      <c r="ET35" s="195">
        <v>50130</v>
      </c>
      <c r="EU35" s="195">
        <v>50160</v>
      </c>
      <c r="EV35" s="195">
        <v>50191</v>
      </c>
      <c r="EW35" s="195">
        <v>50221</v>
      </c>
      <c r="EX35" s="195">
        <v>50252</v>
      </c>
      <c r="EY35" s="195">
        <v>50283</v>
      </c>
      <c r="EZ35" s="195">
        <v>50313</v>
      </c>
      <c r="FA35" s="195">
        <v>50344</v>
      </c>
      <c r="FB35" s="195">
        <v>50374</v>
      </c>
      <c r="FC35" s="195">
        <v>50405</v>
      </c>
      <c r="FD35" s="195">
        <v>50436</v>
      </c>
      <c r="FE35" s="195">
        <v>50464</v>
      </c>
      <c r="FF35" s="195">
        <v>50495</v>
      </c>
      <c r="FG35" s="195">
        <v>50525</v>
      </c>
      <c r="FH35" s="195">
        <v>50556</v>
      </c>
      <c r="FI35" s="195">
        <v>50586</v>
      </c>
      <c r="FJ35" s="195">
        <v>50617</v>
      </c>
      <c r="FK35" s="195">
        <v>50648</v>
      </c>
      <c r="FL35" s="195">
        <v>50678</v>
      </c>
      <c r="FM35" s="195">
        <v>50709</v>
      </c>
      <c r="FN35" s="195">
        <v>50739</v>
      </c>
      <c r="FO35" s="195">
        <v>50770</v>
      </c>
    </row>
    <row r="36" spans="1:171" x14ac:dyDescent="0.3">
      <c r="A36" s="14" t="s">
        <v>583</v>
      </c>
      <c r="B36" s="21">
        <f>580+160</f>
        <v>740</v>
      </c>
      <c r="E36" s="8" t="s">
        <v>663</v>
      </c>
      <c r="F36" s="15">
        <f>SUM(H36:FP36)</f>
        <v>300</v>
      </c>
      <c r="G36" s="14"/>
      <c r="H36" s="15"/>
      <c r="I36" s="14">
        <v>0</v>
      </c>
      <c r="J36" s="14"/>
      <c r="K36" s="14"/>
      <c r="L36" s="14"/>
      <c r="M36" s="14"/>
      <c r="N36" s="14"/>
      <c r="O36" s="14"/>
      <c r="P36" s="15"/>
      <c r="Q36" s="14"/>
      <c r="R36" s="15">
        <f>R37+R38</f>
        <v>0</v>
      </c>
      <c r="S36" s="13">
        <f>S37+S38</f>
        <v>150</v>
      </c>
      <c r="T36" s="13">
        <f t="shared" ref="T36:BN36" si="655">T37+T38</f>
        <v>1.625</v>
      </c>
      <c r="U36" s="13">
        <f t="shared" si="655"/>
        <v>1.6426041666666666</v>
      </c>
      <c r="V36" s="13">
        <f t="shared" si="655"/>
        <v>1.660399045138889</v>
      </c>
      <c r="W36" s="13">
        <f t="shared" si="655"/>
        <v>1.678386701461227</v>
      </c>
      <c r="X36" s="13">
        <f t="shared" si="655"/>
        <v>1.6965692240603902</v>
      </c>
      <c r="Y36" s="13">
        <f t="shared" si="655"/>
        <v>1.7149487239877113</v>
      </c>
      <c r="Z36" s="13">
        <f t="shared" si="655"/>
        <v>1.7335273351642446</v>
      </c>
      <c r="AA36" s="13">
        <f t="shared" si="655"/>
        <v>1.7523072146285239</v>
      </c>
      <c r="AB36" s="13">
        <f t="shared" si="655"/>
        <v>1.7712905427869996</v>
      </c>
      <c r="AC36" s="13">
        <f t="shared" si="655"/>
        <v>1.7904795236671922</v>
      </c>
      <c r="AD36" s="13">
        <f t="shared" si="655"/>
        <v>1.8098763851735866</v>
      </c>
      <c r="AE36" s="13">
        <f t="shared" si="655"/>
        <v>131.12461113726457</v>
      </c>
      <c r="AF36" s="13">
        <f t="shared" si="655"/>
        <v>0</v>
      </c>
      <c r="AG36" s="13">
        <f t="shared" si="655"/>
        <v>0</v>
      </c>
      <c r="AH36" s="13">
        <f t="shared" si="655"/>
        <v>0</v>
      </c>
      <c r="AI36" s="13">
        <f t="shared" si="655"/>
        <v>0</v>
      </c>
      <c r="AJ36" s="13">
        <f t="shared" si="655"/>
        <v>0</v>
      </c>
      <c r="AK36" s="13">
        <f t="shared" si="655"/>
        <v>0</v>
      </c>
      <c r="AL36" s="13">
        <f t="shared" si="655"/>
        <v>0</v>
      </c>
      <c r="AM36" s="13">
        <f t="shared" si="655"/>
        <v>0</v>
      </c>
      <c r="AN36" s="13">
        <f t="shared" si="655"/>
        <v>0</v>
      </c>
      <c r="AO36" s="13">
        <f t="shared" si="655"/>
        <v>0</v>
      </c>
      <c r="AP36" s="13">
        <f t="shared" si="655"/>
        <v>0</v>
      </c>
      <c r="AQ36" s="13">
        <f t="shared" si="655"/>
        <v>0</v>
      </c>
      <c r="AR36" s="13">
        <f t="shared" si="655"/>
        <v>0</v>
      </c>
      <c r="AS36" s="13">
        <f t="shared" si="655"/>
        <v>0</v>
      </c>
      <c r="AT36" s="13">
        <f t="shared" si="655"/>
        <v>0</v>
      </c>
      <c r="AU36" s="13">
        <f t="shared" si="655"/>
        <v>0</v>
      </c>
      <c r="AV36" s="13">
        <f t="shared" si="655"/>
        <v>0</v>
      </c>
      <c r="AW36" s="13">
        <f t="shared" si="655"/>
        <v>0</v>
      </c>
      <c r="AX36" s="13">
        <f t="shared" si="655"/>
        <v>0</v>
      </c>
      <c r="AY36" s="13">
        <f t="shared" si="655"/>
        <v>0</v>
      </c>
      <c r="AZ36" s="13">
        <f t="shared" si="655"/>
        <v>0</v>
      </c>
      <c r="BA36" s="13">
        <f t="shared" si="655"/>
        <v>0</v>
      </c>
      <c r="BB36" s="13">
        <f t="shared" si="655"/>
        <v>0</v>
      </c>
      <c r="BC36" s="13">
        <f t="shared" si="655"/>
        <v>0</v>
      </c>
      <c r="BD36" s="13">
        <f t="shared" si="655"/>
        <v>0</v>
      </c>
      <c r="BE36" s="13">
        <f t="shared" si="655"/>
        <v>0</v>
      </c>
      <c r="BF36" s="13">
        <f t="shared" si="655"/>
        <v>0</v>
      </c>
      <c r="BG36" s="13">
        <f t="shared" si="655"/>
        <v>0</v>
      </c>
      <c r="BH36" s="13">
        <f t="shared" si="655"/>
        <v>0</v>
      </c>
      <c r="BI36" s="13">
        <f t="shared" si="655"/>
        <v>0</v>
      </c>
      <c r="BJ36" s="13">
        <f t="shared" si="655"/>
        <v>0</v>
      </c>
      <c r="BK36" s="13">
        <f t="shared" si="655"/>
        <v>0</v>
      </c>
      <c r="BL36" s="13">
        <f t="shared" si="655"/>
        <v>0</v>
      </c>
      <c r="BM36" s="13">
        <f t="shared" si="655"/>
        <v>0</v>
      </c>
      <c r="BN36" s="13">
        <f t="shared" si="655"/>
        <v>0</v>
      </c>
      <c r="BO36" s="13">
        <f t="shared" ref="BO36:CA36" si="656">BO37+BO38</f>
        <v>0</v>
      </c>
      <c r="BP36" s="13">
        <f t="shared" si="656"/>
        <v>0</v>
      </c>
      <c r="BQ36" s="13">
        <f t="shared" si="656"/>
        <v>0</v>
      </c>
      <c r="BR36" s="13">
        <f t="shared" si="656"/>
        <v>0</v>
      </c>
      <c r="BS36" s="13">
        <f t="shared" si="656"/>
        <v>0</v>
      </c>
      <c r="BT36" s="13">
        <f t="shared" si="656"/>
        <v>0</v>
      </c>
      <c r="BU36" s="13">
        <f t="shared" si="656"/>
        <v>0</v>
      </c>
      <c r="BV36" s="13">
        <f t="shared" si="656"/>
        <v>0</v>
      </c>
      <c r="BW36" s="13">
        <f t="shared" si="656"/>
        <v>0</v>
      </c>
      <c r="BX36" s="13">
        <f t="shared" si="656"/>
        <v>0</v>
      </c>
      <c r="BY36" s="13">
        <f t="shared" si="656"/>
        <v>0</v>
      </c>
      <c r="BZ36" s="13">
        <f t="shared" si="656"/>
        <v>0</v>
      </c>
      <c r="CA36" s="13">
        <f t="shared" si="656"/>
        <v>0</v>
      </c>
      <c r="CB36" s="13">
        <f t="shared" ref="CB36:EM36" si="657">CB37+CB38</f>
        <v>0</v>
      </c>
      <c r="CC36" s="13">
        <f t="shared" si="657"/>
        <v>0</v>
      </c>
      <c r="CD36" s="13">
        <f t="shared" si="657"/>
        <v>0</v>
      </c>
      <c r="CE36" s="13">
        <f t="shared" si="657"/>
        <v>0</v>
      </c>
      <c r="CF36" s="13">
        <f t="shared" si="657"/>
        <v>0</v>
      </c>
      <c r="CG36" s="13">
        <f t="shared" si="657"/>
        <v>0</v>
      </c>
      <c r="CH36" s="13">
        <f t="shared" si="657"/>
        <v>0</v>
      </c>
      <c r="CI36" s="13">
        <f t="shared" si="657"/>
        <v>0</v>
      </c>
      <c r="CJ36" s="13">
        <f t="shared" si="657"/>
        <v>0</v>
      </c>
      <c r="CK36" s="13">
        <f t="shared" si="657"/>
        <v>0</v>
      </c>
      <c r="CL36" s="13">
        <f t="shared" si="657"/>
        <v>0</v>
      </c>
      <c r="CM36" s="13">
        <f t="shared" si="657"/>
        <v>0</v>
      </c>
      <c r="CN36" s="13">
        <f t="shared" si="657"/>
        <v>0</v>
      </c>
      <c r="CO36" s="13">
        <f t="shared" si="657"/>
        <v>0</v>
      </c>
      <c r="CP36" s="13">
        <f t="shared" si="657"/>
        <v>0</v>
      </c>
      <c r="CQ36" s="13">
        <f t="shared" si="657"/>
        <v>0</v>
      </c>
      <c r="CR36" s="13">
        <f t="shared" si="657"/>
        <v>0</v>
      </c>
      <c r="CS36" s="13">
        <f t="shared" si="657"/>
        <v>0</v>
      </c>
      <c r="CT36" s="13">
        <f t="shared" si="657"/>
        <v>0</v>
      </c>
      <c r="CU36" s="13">
        <f t="shared" si="657"/>
        <v>0</v>
      </c>
      <c r="CV36" s="13">
        <f t="shared" si="657"/>
        <v>0</v>
      </c>
      <c r="CW36" s="13">
        <f t="shared" si="657"/>
        <v>0</v>
      </c>
      <c r="CX36" s="13">
        <f t="shared" si="657"/>
        <v>0</v>
      </c>
      <c r="CY36" s="13">
        <f t="shared" si="657"/>
        <v>0</v>
      </c>
      <c r="CZ36" s="13">
        <f t="shared" si="657"/>
        <v>0</v>
      </c>
      <c r="DA36" s="13">
        <f t="shared" si="657"/>
        <v>0</v>
      </c>
      <c r="DB36" s="13">
        <f t="shared" si="657"/>
        <v>0</v>
      </c>
      <c r="DC36" s="13">
        <f t="shared" si="657"/>
        <v>0</v>
      </c>
      <c r="DD36" s="13">
        <f t="shared" si="657"/>
        <v>0</v>
      </c>
      <c r="DE36" s="13">
        <f t="shared" si="657"/>
        <v>0</v>
      </c>
      <c r="DF36" s="13">
        <f t="shared" si="657"/>
        <v>0</v>
      </c>
      <c r="DG36" s="13">
        <f t="shared" si="657"/>
        <v>0</v>
      </c>
      <c r="DH36" s="13">
        <f t="shared" si="657"/>
        <v>0</v>
      </c>
      <c r="DI36" s="13">
        <f t="shared" si="657"/>
        <v>0</v>
      </c>
      <c r="DJ36" s="13">
        <f t="shared" si="657"/>
        <v>0</v>
      </c>
      <c r="DK36" s="13">
        <f t="shared" si="657"/>
        <v>0</v>
      </c>
      <c r="DL36" s="13">
        <f t="shared" si="657"/>
        <v>0</v>
      </c>
      <c r="DM36" s="13">
        <f t="shared" si="657"/>
        <v>0</v>
      </c>
      <c r="DN36" s="13">
        <f t="shared" si="657"/>
        <v>0</v>
      </c>
      <c r="DO36" s="13">
        <f t="shared" si="657"/>
        <v>0</v>
      </c>
      <c r="DP36" s="13">
        <f t="shared" si="657"/>
        <v>0</v>
      </c>
      <c r="DQ36" s="13">
        <f t="shared" si="657"/>
        <v>0</v>
      </c>
      <c r="DR36" s="13">
        <f t="shared" si="657"/>
        <v>0</v>
      </c>
      <c r="DS36" s="13">
        <f t="shared" si="657"/>
        <v>0</v>
      </c>
      <c r="DT36" s="13">
        <f t="shared" si="657"/>
        <v>0</v>
      </c>
      <c r="DU36" s="13">
        <f t="shared" si="657"/>
        <v>0</v>
      </c>
      <c r="DV36" s="13">
        <f t="shared" si="657"/>
        <v>0</v>
      </c>
      <c r="DW36" s="13">
        <f t="shared" si="657"/>
        <v>0</v>
      </c>
      <c r="DX36" s="13">
        <f t="shared" si="657"/>
        <v>0</v>
      </c>
      <c r="DY36" s="13">
        <f t="shared" si="657"/>
        <v>0</v>
      </c>
      <c r="DZ36" s="13">
        <f t="shared" si="657"/>
        <v>0</v>
      </c>
      <c r="EA36" s="13">
        <f t="shared" si="657"/>
        <v>0</v>
      </c>
      <c r="EB36" s="13">
        <f t="shared" si="657"/>
        <v>0</v>
      </c>
      <c r="EC36" s="13">
        <f t="shared" si="657"/>
        <v>0</v>
      </c>
      <c r="ED36" s="13">
        <f t="shared" si="657"/>
        <v>0</v>
      </c>
      <c r="EE36" s="13">
        <f t="shared" si="657"/>
        <v>0</v>
      </c>
      <c r="EF36" s="13">
        <f t="shared" si="657"/>
        <v>0</v>
      </c>
      <c r="EG36" s="13">
        <f t="shared" si="657"/>
        <v>0</v>
      </c>
      <c r="EH36" s="13">
        <f t="shared" si="657"/>
        <v>0</v>
      </c>
      <c r="EI36" s="13">
        <f t="shared" si="657"/>
        <v>0</v>
      </c>
      <c r="EJ36" s="13">
        <f t="shared" si="657"/>
        <v>0</v>
      </c>
      <c r="EK36" s="13">
        <f t="shared" si="657"/>
        <v>0</v>
      </c>
      <c r="EL36" s="13">
        <f t="shared" si="657"/>
        <v>0</v>
      </c>
      <c r="EM36" s="13">
        <f t="shared" si="657"/>
        <v>0</v>
      </c>
      <c r="EN36" s="13">
        <f t="shared" ref="EN36:FO36" si="658">EN37+EN38</f>
        <v>0</v>
      </c>
      <c r="EO36" s="13">
        <f t="shared" si="658"/>
        <v>0</v>
      </c>
      <c r="EP36" s="13">
        <f t="shared" si="658"/>
        <v>0</v>
      </c>
      <c r="EQ36" s="13">
        <f t="shared" si="658"/>
        <v>0</v>
      </c>
      <c r="ER36" s="13">
        <f t="shared" si="658"/>
        <v>0</v>
      </c>
      <c r="ES36" s="13">
        <f t="shared" si="658"/>
        <v>0</v>
      </c>
      <c r="ET36" s="13">
        <f t="shared" si="658"/>
        <v>0</v>
      </c>
      <c r="EU36" s="13">
        <f t="shared" si="658"/>
        <v>0</v>
      </c>
      <c r="EV36" s="13">
        <f t="shared" si="658"/>
        <v>0</v>
      </c>
      <c r="EW36" s="13">
        <f t="shared" si="658"/>
        <v>0</v>
      </c>
      <c r="EX36" s="13">
        <f t="shared" si="658"/>
        <v>0</v>
      </c>
      <c r="EY36" s="13">
        <f t="shared" si="658"/>
        <v>0</v>
      </c>
      <c r="EZ36" s="13">
        <f t="shared" si="658"/>
        <v>0</v>
      </c>
      <c r="FA36" s="13">
        <f t="shared" si="658"/>
        <v>0</v>
      </c>
      <c r="FB36" s="13">
        <f t="shared" si="658"/>
        <v>0</v>
      </c>
      <c r="FC36" s="13">
        <f t="shared" si="658"/>
        <v>0</v>
      </c>
      <c r="FD36" s="13">
        <f t="shared" si="658"/>
        <v>0</v>
      </c>
      <c r="FE36" s="13">
        <f t="shared" si="658"/>
        <v>0</v>
      </c>
      <c r="FF36" s="13">
        <f t="shared" si="658"/>
        <v>0</v>
      </c>
      <c r="FG36" s="13">
        <f t="shared" si="658"/>
        <v>0</v>
      </c>
      <c r="FH36" s="13">
        <f t="shared" si="658"/>
        <v>0</v>
      </c>
      <c r="FI36" s="13">
        <f t="shared" si="658"/>
        <v>0</v>
      </c>
      <c r="FJ36" s="13">
        <f t="shared" si="658"/>
        <v>0</v>
      </c>
      <c r="FK36" s="13">
        <f t="shared" si="658"/>
        <v>0</v>
      </c>
      <c r="FL36" s="13">
        <f t="shared" si="658"/>
        <v>0</v>
      </c>
      <c r="FM36" s="13">
        <f t="shared" si="658"/>
        <v>0</v>
      </c>
      <c r="FN36" s="13">
        <f t="shared" si="658"/>
        <v>0</v>
      </c>
      <c r="FO36" s="13">
        <f t="shared" si="658"/>
        <v>0</v>
      </c>
    </row>
    <row r="37" spans="1:171" x14ac:dyDescent="0.3">
      <c r="A37" s="14" t="s">
        <v>352</v>
      </c>
      <c r="B37" s="377">
        <v>0.01</v>
      </c>
      <c r="E37" s="14" t="s">
        <v>660</v>
      </c>
      <c r="F37" s="15">
        <f>SUM(H37:FP37)</f>
        <v>279.29512775791829</v>
      </c>
      <c r="G37" s="14"/>
      <c r="H37" s="15">
        <v>0</v>
      </c>
      <c r="I37" s="26">
        <v>0</v>
      </c>
      <c r="J37" s="26">
        <v>0</v>
      </c>
      <c r="K37" s="26">
        <v>0</v>
      </c>
      <c r="L37" s="26">
        <v>0</v>
      </c>
      <c r="M37" s="26">
        <v>0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14">
        <v>150</v>
      </c>
      <c r="T37" s="14"/>
      <c r="U37" s="14"/>
      <c r="V37" s="14"/>
      <c r="W37" s="14"/>
      <c r="X37" s="14"/>
      <c r="Y37" s="15"/>
      <c r="Z37" s="14"/>
      <c r="AA37" s="14"/>
      <c r="AB37" s="14"/>
      <c r="AC37" s="14"/>
      <c r="AD37" s="14"/>
      <c r="AE37" s="15">
        <f>B42-S37-SUM(T38:AE38)</f>
        <v>129.29512775791827</v>
      </c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</row>
    <row r="38" spans="1:171" x14ac:dyDescent="0.3">
      <c r="A38" s="14" t="s">
        <v>593</v>
      </c>
      <c r="B38" s="340">
        <f>B42*B37</f>
        <v>3</v>
      </c>
      <c r="E38" s="14" t="s">
        <v>524</v>
      </c>
      <c r="F38" s="15">
        <f>SUM(H38:FP38)</f>
        <v>20.704872242081734</v>
      </c>
      <c r="G38" s="14"/>
      <c r="H38" s="14"/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6">
        <v>0</v>
      </c>
      <c r="O38" s="26">
        <v>0</v>
      </c>
      <c r="P38" s="26">
        <v>0</v>
      </c>
      <c r="Q38" s="26">
        <v>0</v>
      </c>
      <c r="R38" s="26">
        <v>0</v>
      </c>
      <c r="S38" s="26">
        <f>R42*($B$44/12)</f>
        <v>0</v>
      </c>
      <c r="T38" s="26">
        <f>S42*($B$12/12)</f>
        <v>1.625</v>
      </c>
      <c r="U38" s="26">
        <f>T42*($B$12/12)</f>
        <v>1.6426041666666666</v>
      </c>
      <c r="V38" s="26">
        <f t="shared" ref="V38" si="659">U42*($B$12/12)</f>
        <v>1.660399045138889</v>
      </c>
      <c r="W38" s="26">
        <f t="shared" ref="W38" si="660">V42*($B$12/12)</f>
        <v>1.678386701461227</v>
      </c>
      <c r="X38" s="26">
        <f t="shared" ref="X38" si="661">W42*($B$12/12)</f>
        <v>1.6965692240603902</v>
      </c>
      <c r="Y38" s="26">
        <f t="shared" ref="Y38" si="662">X42*($B$12/12)</f>
        <v>1.7149487239877113</v>
      </c>
      <c r="Z38" s="26">
        <f t="shared" ref="Z38" si="663">Y42*($B$12/12)</f>
        <v>1.7335273351642446</v>
      </c>
      <c r="AA38" s="26">
        <f t="shared" ref="AA38" si="664">Z42*($B$12/12)</f>
        <v>1.7523072146285239</v>
      </c>
      <c r="AB38" s="26">
        <f t="shared" ref="AB38" si="665">AA42*($B$12/12)</f>
        <v>1.7712905427869996</v>
      </c>
      <c r="AC38" s="26">
        <f t="shared" ref="AC38" si="666">AB42*($B$12/12)</f>
        <v>1.7904795236671922</v>
      </c>
      <c r="AD38" s="26">
        <f t="shared" ref="AD38" si="667">AC42*($B$12/12)</f>
        <v>1.8098763851735866</v>
      </c>
      <c r="AE38" s="26">
        <f t="shared" ref="AE38" si="668">AD42*($B$12/12)</f>
        <v>1.8294833793463006</v>
      </c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</row>
    <row r="39" spans="1:171" x14ac:dyDescent="0.3">
      <c r="A39" s="14" t="s">
        <v>543</v>
      </c>
      <c r="B39" s="21"/>
      <c r="D39" s="378"/>
      <c r="E39" s="14" t="s">
        <v>549</v>
      </c>
      <c r="F39" s="15"/>
      <c r="G39" s="14"/>
      <c r="H39" s="13"/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26">
        <v>0</v>
      </c>
      <c r="P39" s="26">
        <v>0</v>
      </c>
      <c r="Q39" s="26">
        <v>0</v>
      </c>
      <c r="R39" s="26">
        <v>0</v>
      </c>
      <c r="S39" s="15">
        <f t="shared" ref="S39" si="669">R42</f>
        <v>0</v>
      </c>
      <c r="T39" s="15">
        <f t="shared" ref="T39" si="670">S42</f>
        <v>150</v>
      </c>
      <c r="U39" s="15">
        <f t="shared" ref="U39" si="671">T42</f>
        <v>151.625</v>
      </c>
      <c r="V39" s="15">
        <f t="shared" ref="V39" si="672">U42</f>
        <v>153.26760416666667</v>
      </c>
      <c r="W39" s="15">
        <f t="shared" ref="W39" si="673">V42</f>
        <v>154.92800321180556</v>
      </c>
      <c r="X39" s="15">
        <f t="shared" ref="X39" si="674">W42</f>
        <v>156.60638991326678</v>
      </c>
      <c r="Y39" s="15">
        <f t="shared" ref="Y39" si="675">X42</f>
        <v>158.30295913732718</v>
      </c>
      <c r="Z39" s="15">
        <f t="shared" ref="Z39" si="676">Y42</f>
        <v>160.01790786131488</v>
      </c>
      <c r="AA39" s="15">
        <f t="shared" ref="AA39" si="677">Z42</f>
        <v>161.75143519647912</v>
      </c>
      <c r="AB39" s="15">
        <f t="shared" ref="AB39" si="678">AA42</f>
        <v>163.50374241110765</v>
      </c>
      <c r="AC39" s="15">
        <f t="shared" ref="AC39" si="679">AB42</f>
        <v>165.27503295389465</v>
      </c>
      <c r="AD39" s="15">
        <f t="shared" ref="AD39" si="680">AC42</f>
        <v>167.06551247756184</v>
      </c>
      <c r="AE39" s="15">
        <f t="shared" ref="AE39" si="681">AD42</f>
        <v>168.87538886273543</v>
      </c>
      <c r="AF39" s="15">
        <f t="shared" ref="AF39" si="682">AE42</f>
        <v>300</v>
      </c>
      <c r="AG39" s="15">
        <f t="shared" ref="AG39" si="683">AF42</f>
        <v>300</v>
      </c>
      <c r="AH39" s="15">
        <f t="shared" ref="AH39" si="684">AG42</f>
        <v>300</v>
      </c>
      <c r="AI39" s="15">
        <f t="shared" ref="AI39" si="685">AH42</f>
        <v>300</v>
      </c>
      <c r="AJ39" s="15">
        <f t="shared" ref="AJ39" si="686">AI42</f>
        <v>300</v>
      </c>
      <c r="AK39" s="15">
        <f t="shared" ref="AK39" si="687">AJ42</f>
        <v>300</v>
      </c>
      <c r="AL39" s="15">
        <f t="shared" ref="AL39" si="688">AK42</f>
        <v>290</v>
      </c>
      <c r="AM39" s="15">
        <f t="shared" ref="AM39" si="689">AL42</f>
        <v>280</v>
      </c>
      <c r="AN39" s="15">
        <f t="shared" ref="AN39" si="690">AM42</f>
        <v>270</v>
      </c>
      <c r="AO39" s="15">
        <f t="shared" ref="AO39" si="691">AN42</f>
        <v>260</v>
      </c>
      <c r="AP39" s="15">
        <f t="shared" ref="AP39" si="692">AO42</f>
        <v>250</v>
      </c>
      <c r="AQ39" s="15">
        <f t="shared" ref="AQ39" si="693">AP42</f>
        <v>240</v>
      </c>
      <c r="AR39" s="15">
        <f t="shared" ref="AR39" si="694">AQ42</f>
        <v>230</v>
      </c>
      <c r="AS39" s="15">
        <f t="shared" ref="AS39" si="695">AR42</f>
        <v>220</v>
      </c>
      <c r="AT39" s="15">
        <f t="shared" ref="AT39" si="696">AS42</f>
        <v>210</v>
      </c>
      <c r="AU39" s="15">
        <f t="shared" ref="AU39" si="697">AT42</f>
        <v>200</v>
      </c>
      <c r="AV39" s="15">
        <f t="shared" ref="AV39" si="698">AU42</f>
        <v>190</v>
      </c>
      <c r="AW39" s="15">
        <f t="shared" ref="AW39" si="699">AV42</f>
        <v>180</v>
      </c>
      <c r="AX39" s="15">
        <f t="shared" ref="AX39" si="700">AW42</f>
        <v>170</v>
      </c>
      <c r="AY39" s="15">
        <f t="shared" ref="AY39" si="701">AX42</f>
        <v>160</v>
      </c>
      <c r="AZ39" s="15">
        <f t="shared" ref="AZ39" si="702">AY42</f>
        <v>150</v>
      </c>
      <c r="BA39" s="15">
        <f t="shared" ref="BA39" si="703">AZ42</f>
        <v>140</v>
      </c>
      <c r="BB39" s="15">
        <f t="shared" ref="BB39" si="704">BA42</f>
        <v>130</v>
      </c>
      <c r="BC39" s="15">
        <f t="shared" ref="BC39" si="705">BB42</f>
        <v>120</v>
      </c>
      <c r="BD39" s="15">
        <f t="shared" ref="BD39" si="706">BC42</f>
        <v>110</v>
      </c>
      <c r="BE39" s="15">
        <f t="shared" ref="BE39" si="707">BD42</f>
        <v>100</v>
      </c>
      <c r="BF39" s="15">
        <f t="shared" ref="BF39" si="708">BE42</f>
        <v>90</v>
      </c>
      <c r="BG39" s="15">
        <f t="shared" ref="BG39" si="709">BF42</f>
        <v>80</v>
      </c>
      <c r="BH39" s="15">
        <f t="shared" ref="BH39" si="710">BG42</f>
        <v>70</v>
      </c>
      <c r="BI39" s="15">
        <f t="shared" ref="BI39" si="711">BH42</f>
        <v>60</v>
      </c>
      <c r="BJ39" s="15">
        <f t="shared" ref="BJ39" si="712">BI42</f>
        <v>50</v>
      </c>
      <c r="BK39" s="15">
        <f t="shared" ref="BK39" si="713">BJ42</f>
        <v>40</v>
      </c>
      <c r="BL39" s="15">
        <f t="shared" ref="BL39" si="714">BK42</f>
        <v>30</v>
      </c>
      <c r="BM39" s="15">
        <f t="shared" ref="BM39" si="715">BL42</f>
        <v>20</v>
      </c>
      <c r="BN39" s="15">
        <f t="shared" ref="BN39" si="716">BM42</f>
        <v>10</v>
      </c>
      <c r="BO39" s="15">
        <f t="shared" ref="BO39" si="717">BN42</f>
        <v>0</v>
      </c>
      <c r="BP39" s="15">
        <f t="shared" ref="BP39" si="718">BO42</f>
        <v>0</v>
      </c>
      <c r="BQ39" s="15">
        <f t="shared" ref="BQ39" si="719">BP42</f>
        <v>0</v>
      </c>
      <c r="BR39" s="15">
        <f t="shared" ref="BR39" si="720">BQ42</f>
        <v>0</v>
      </c>
      <c r="BS39" s="15">
        <f t="shared" ref="BS39" si="721">BR42</f>
        <v>0</v>
      </c>
      <c r="BT39" s="15">
        <f t="shared" ref="BT39" si="722">BS42</f>
        <v>0</v>
      </c>
      <c r="BU39" s="15">
        <f t="shared" ref="BU39" si="723">BT42</f>
        <v>0</v>
      </c>
      <c r="BV39" s="15">
        <f t="shared" ref="BV39" si="724">BU42</f>
        <v>0</v>
      </c>
      <c r="BW39" s="15">
        <f t="shared" ref="BW39" si="725">BV42</f>
        <v>0</v>
      </c>
      <c r="BX39" s="15">
        <f t="shared" ref="BX39" si="726">BW42</f>
        <v>0</v>
      </c>
      <c r="BY39" s="15">
        <f t="shared" ref="BY39" si="727">BX42</f>
        <v>0</v>
      </c>
      <c r="BZ39" s="15">
        <f t="shared" ref="BZ39" si="728">BY42</f>
        <v>0</v>
      </c>
      <c r="CA39" s="15">
        <f t="shared" ref="CA39" si="729">BZ42</f>
        <v>0</v>
      </c>
      <c r="CB39" s="15">
        <f t="shared" ref="CB39" si="730">CA42</f>
        <v>0</v>
      </c>
      <c r="CC39" s="15">
        <f t="shared" ref="CC39" si="731">CB42</f>
        <v>0</v>
      </c>
      <c r="CD39" s="15">
        <f t="shared" ref="CD39" si="732">CC42</f>
        <v>0</v>
      </c>
      <c r="CE39" s="15">
        <f t="shared" ref="CE39" si="733">CD42</f>
        <v>0</v>
      </c>
      <c r="CF39" s="15">
        <f t="shared" ref="CF39" si="734">CE42</f>
        <v>0</v>
      </c>
      <c r="CG39" s="15">
        <f t="shared" ref="CG39" si="735">CF42</f>
        <v>0</v>
      </c>
      <c r="CH39" s="15">
        <f t="shared" ref="CH39" si="736">CG42</f>
        <v>0</v>
      </c>
      <c r="CI39" s="15">
        <f t="shared" ref="CI39" si="737">CH42</f>
        <v>0</v>
      </c>
      <c r="CJ39" s="15">
        <f t="shared" ref="CJ39" si="738">CI42</f>
        <v>0</v>
      </c>
      <c r="CK39" s="15">
        <f t="shared" ref="CK39" si="739">CJ42</f>
        <v>0</v>
      </c>
      <c r="CL39" s="15">
        <f t="shared" ref="CL39" si="740">CK42</f>
        <v>0</v>
      </c>
      <c r="CM39" s="15">
        <f t="shared" ref="CM39" si="741">CL42</f>
        <v>0</v>
      </c>
      <c r="CN39" s="15">
        <f t="shared" ref="CN39" si="742">CM42</f>
        <v>0</v>
      </c>
      <c r="CO39" s="15">
        <f t="shared" ref="CO39" si="743">CN42</f>
        <v>0</v>
      </c>
      <c r="CP39" s="15">
        <f t="shared" ref="CP39" si="744">CO42</f>
        <v>0</v>
      </c>
      <c r="CQ39" s="15">
        <f t="shared" ref="CQ39" si="745">CP42</f>
        <v>0</v>
      </c>
      <c r="CR39" s="15">
        <f t="shared" ref="CR39" si="746">CQ42</f>
        <v>0</v>
      </c>
      <c r="CS39" s="15">
        <f t="shared" ref="CS39" si="747">CR42</f>
        <v>0</v>
      </c>
      <c r="CT39" s="15">
        <f t="shared" ref="CT39" si="748">CS42</f>
        <v>0</v>
      </c>
      <c r="CU39" s="15">
        <f t="shared" ref="CU39" si="749">CT42</f>
        <v>0</v>
      </c>
      <c r="CV39" s="15">
        <f t="shared" ref="CV39" si="750">CU42</f>
        <v>0</v>
      </c>
      <c r="CW39" s="15">
        <f t="shared" ref="CW39" si="751">CV42</f>
        <v>0</v>
      </c>
      <c r="CX39" s="15">
        <f t="shared" ref="CX39" si="752">CW42</f>
        <v>0</v>
      </c>
      <c r="CY39" s="15">
        <f t="shared" ref="CY39" si="753">CX42</f>
        <v>0</v>
      </c>
      <c r="CZ39" s="15">
        <f t="shared" ref="CZ39" si="754">CY42</f>
        <v>0</v>
      </c>
      <c r="DA39" s="15">
        <f t="shared" ref="DA39" si="755">CZ42</f>
        <v>0</v>
      </c>
      <c r="DB39" s="15">
        <f t="shared" ref="DB39" si="756">DA42</f>
        <v>0</v>
      </c>
      <c r="DC39" s="15">
        <f t="shared" ref="DC39" si="757">DB42</f>
        <v>0</v>
      </c>
      <c r="DD39" s="15">
        <f t="shared" ref="DD39" si="758">DC42</f>
        <v>0</v>
      </c>
      <c r="DE39" s="15">
        <f t="shared" ref="DE39" si="759">DD42</f>
        <v>0</v>
      </c>
      <c r="DF39" s="15">
        <f t="shared" ref="DF39" si="760">DE42</f>
        <v>0</v>
      </c>
      <c r="DG39" s="15">
        <f t="shared" ref="DG39" si="761">DF42</f>
        <v>0</v>
      </c>
      <c r="DH39" s="15">
        <f t="shared" ref="DH39" si="762">DG42</f>
        <v>0</v>
      </c>
      <c r="DI39" s="15">
        <f t="shared" ref="DI39" si="763">DH42</f>
        <v>0</v>
      </c>
      <c r="DJ39" s="15">
        <f t="shared" ref="DJ39" si="764">DI42</f>
        <v>0</v>
      </c>
      <c r="DK39" s="15">
        <f t="shared" ref="DK39" si="765">DJ42</f>
        <v>0</v>
      </c>
      <c r="DL39" s="15">
        <f t="shared" ref="DL39" si="766">DK42</f>
        <v>0</v>
      </c>
      <c r="DM39" s="15">
        <f t="shared" ref="DM39" si="767">DL42</f>
        <v>0</v>
      </c>
      <c r="DN39" s="15">
        <f t="shared" ref="DN39" si="768">DM42</f>
        <v>0</v>
      </c>
      <c r="DO39" s="15">
        <f t="shared" ref="DO39" si="769">DN42</f>
        <v>0</v>
      </c>
      <c r="DP39" s="15">
        <f t="shared" ref="DP39" si="770">DO42</f>
        <v>0</v>
      </c>
      <c r="DQ39" s="15">
        <f t="shared" ref="DQ39" si="771">DP42</f>
        <v>0</v>
      </c>
      <c r="DR39" s="15">
        <f t="shared" ref="DR39" si="772">DQ42</f>
        <v>0</v>
      </c>
      <c r="DS39" s="15">
        <f t="shared" ref="DS39" si="773">DR42</f>
        <v>0</v>
      </c>
      <c r="DT39" s="15">
        <f t="shared" ref="DT39" si="774">DS42</f>
        <v>0</v>
      </c>
      <c r="DU39" s="15">
        <f t="shared" ref="DU39" si="775">DT42</f>
        <v>0</v>
      </c>
      <c r="DV39" s="15">
        <f t="shared" ref="DV39" si="776">DU42</f>
        <v>0</v>
      </c>
      <c r="DW39" s="15">
        <f t="shared" ref="DW39" si="777">DV42</f>
        <v>0</v>
      </c>
      <c r="DX39" s="15">
        <f t="shared" ref="DX39" si="778">DW42</f>
        <v>0</v>
      </c>
      <c r="DY39" s="15">
        <f t="shared" ref="DY39" si="779">DX42</f>
        <v>0</v>
      </c>
      <c r="DZ39" s="15">
        <f t="shared" ref="DZ39" si="780">DY42</f>
        <v>0</v>
      </c>
      <c r="EA39" s="15">
        <f t="shared" ref="EA39" si="781">DZ42</f>
        <v>0</v>
      </c>
      <c r="EB39" s="15">
        <f t="shared" ref="EB39" si="782">EA42</f>
        <v>0</v>
      </c>
      <c r="EC39" s="15">
        <f t="shared" ref="EC39" si="783">EB42</f>
        <v>0</v>
      </c>
      <c r="ED39" s="15">
        <f t="shared" ref="ED39" si="784">EC42</f>
        <v>0</v>
      </c>
      <c r="EE39" s="15">
        <f t="shared" ref="EE39" si="785">ED42</f>
        <v>0</v>
      </c>
      <c r="EF39" s="15">
        <f t="shared" ref="EF39" si="786">EE42</f>
        <v>0</v>
      </c>
      <c r="EG39" s="15">
        <f t="shared" ref="EG39" si="787">EF42</f>
        <v>0</v>
      </c>
      <c r="EH39" s="15">
        <f t="shared" ref="EH39" si="788">EG42</f>
        <v>0</v>
      </c>
      <c r="EI39" s="15">
        <f t="shared" ref="EI39" si="789">EH42</f>
        <v>0</v>
      </c>
      <c r="EJ39" s="15">
        <f t="shared" ref="EJ39" si="790">EI42</f>
        <v>0</v>
      </c>
      <c r="EK39" s="15">
        <f t="shared" ref="EK39" si="791">EJ42</f>
        <v>0</v>
      </c>
      <c r="EL39" s="15">
        <f t="shared" ref="EL39" si="792">EK42</f>
        <v>0</v>
      </c>
      <c r="EM39" s="15">
        <f t="shared" ref="EM39" si="793">EL42</f>
        <v>0</v>
      </c>
      <c r="EN39" s="15">
        <f t="shared" ref="EN39" si="794">EM42</f>
        <v>0</v>
      </c>
      <c r="EO39" s="15">
        <f t="shared" ref="EO39" si="795">EN42</f>
        <v>0</v>
      </c>
      <c r="EP39" s="15">
        <f t="shared" ref="EP39" si="796">EO42</f>
        <v>0</v>
      </c>
      <c r="EQ39" s="15">
        <f t="shared" ref="EQ39" si="797">EP42</f>
        <v>0</v>
      </c>
      <c r="ER39" s="15">
        <f t="shared" ref="ER39" si="798">EQ42</f>
        <v>0</v>
      </c>
      <c r="ES39" s="15">
        <f t="shared" ref="ES39" si="799">ER42</f>
        <v>0</v>
      </c>
      <c r="ET39" s="15">
        <f t="shared" ref="ET39" si="800">ES42</f>
        <v>0</v>
      </c>
      <c r="EU39" s="15">
        <f t="shared" ref="EU39" si="801">ET42</f>
        <v>0</v>
      </c>
      <c r="EV39" s="15">
        <f t="shared" ref="EV39" si="802">EU42</f>
        <v>0</v>
      </c>
      <c r="EW39" s="15">
        <f t="shared" ref="EW39" si="803">EV42</f>
        <v>0</v>
      </c>
      <c r="EX39" s="15">
        <f t="shared" ref="EX39" si="804">EW42</f>
        <v>0</v>
      </c>
      <c r="EY39" s="15">
        <f t="shared" ref="EY39" si="805">EX42</f>
        <v>0</v>
      </c>
      <c r="EZ39" s="15">
        <f t="shared" ref="EZ39" si="806">EY42</f>
        <v>0</v>
      </c>
      <c r="FA39" s="15">
        <f t="shared" ref="FA39" si="807">EZ42</f>
        <v>0</v>
      </c>
      <c r="FB39" s="15">
        <f t="shared" ref="FB39" si="808">FA42</f>
        <v>0</v>
      </c>
      <c r="FC39" s="15">
        <f t="shared" ref="FC39" si="809">FB42</f>
        <v>0</v>
      </c>
      <c r="FD39" s="15">
        <f t="shared" ref="FD39" si="810">FC42</f>
        <v>0</v>
      </c>
      <c r="FE39" s="15">
        <f t="shared" ref="FE39" si="811">FD42</f>
        <v>0</v>
      </c>
      <c r="FF39" s="15">
        <f t="shared" ref="FF39" si="812">FE42</f>
        <v>0</v>
      </c>
      <c r="FG39" s="15">
        <f t="shared" ref="FG39" si="813">FF42</f>
        <v>0</v>
      </c>
      <c r="FH39" s="15">
        <f t="shared" ref="FH39" si="814">FG42</f>
        <v>0</v>
      </c>
      <c r="FI39" s="15">
        <f t="shared" ref="FI39" si="815">FH42</f>
        <v>0</v>
      </c>
      <c r="FJ39" s="15">
        <f t="shared" ref="FJ39" si="816">FI42</f>
        <v>0</v>
      </c>
      <c r="FK39" s="15">
        <f t="shared" ref="FK39" si="817">FJ42</f>
        <v>0</v>
      </c>
      <c r="FL39" s="15">
        <f t="shared" ref="FL39" si="818">FK42</f>
        <v>0</v>
      </c>
      <c r="FM39" s="15">
        <f t="shared" ref="FM39" si="819">FL42</f>
        <v>0</v>
      </c>
      <c r="FN39" s="15">
        <f t="shared" ref="FN39" si="820">FM42</f>
        <v>0</v>
      </c>
      <c r="FO39" s="15">
        <f t="shared" ref="FO39" si="821">FN42</f>
        <v>0</v>
      </c>
    </row>
    <row r="40" spans="1:171" x14ac:dyDescent="0.3">
      <c r="A40" s="14" t="s">
        <v>544</v>
      </c>
      <c r="B40" s="21">
        <f>B36-B41-B42</f>
        <v>321</v>
      </c>
      <c r="E40" s="14" t="s">
        <v>524</v>
      </c>
      <c r="F40" s="15">
        <f>SUM(H40:FP40)</f>
        <v>68.454483379346314</v>
      </c>
      <c r="G40" s="14"/>
      <c r="H40" s="14"/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26">
        <v>0</v>
      </c>
      <c r="P40" s="26">
        <v>0</v>
      </c>
      <c r="Q40" s="26">
        <v>0</v>
      </c>
      <c r="R40" s="26">
        <v>0</v>
      </c>
      <c r="S40" s="26">
        <f>IF(EOMONTH($B$47, $B$45)&lt;=S35, R42*$B$44/12, 0)</f>
        <v>0</v>
      </c>
      <c r="T40" s="26">
        <f t="shared" ref="T40:BN40" si="822">IF(EOMONTH($B$47, $B$45)&lt;=T35, S42*$B$44/12, 0)</f>
        <v>0</v>
      </c>
      <c r="U40" s="26">
        <f t="shared" si="822"/>
        <v>0</v>
      </c>
      <c r="V40" s="26">
        <f t="shared" si="822"/>
        <v>0</v>
      </c>
      <c r="W40" s="26">
        <f t="shared" si="822"/>
        <v>0</v>
      </c>
      <c r="X40" s="26">
        <f t="shared" si="822"/>
        <v>0</v>
      </c>
      <c r="Y40" s="26">
        <f t="shared" si="822"/>
        <v>0</v>
      </c>
      <c r="Z40" s="26">
        <f t="shared" si="822"/>
        <v>0</v>
      </c>
      <c r="AA40" s="26">
        <f t="shared" si="822"/>
        <v>0</v>
      </c>
      <c r="AB40" s="26">
        <f t="shared" si="822"/>
        <v>0</v>
      </c>
      <c r="AC40" s="26">
        <f t="shared" si="822"/>
        <v>0</v>
      </c>
      <c r="AD40" s="26">
        <f>IF(EOMONTH($B$47, $B$45)&lt;AD35, AC42*$B$44/12, 0)</f>
        <v>0</v>
      </c>
      <c r="AE40" s="26">
        <f t="shared" si="822"/>
        <v>1.8294833793463006</v>
      </c>
      <c r="AF40" s="26">
        <f t="shared" si="822"/>
        <v>3.25</v>
      </c>
      <c r="AG40" s="26">
        <f t="shared" si="822"/>
        <v>3.25</v>
      </c>
      <c r="AH40" s="26">
        <f t="shared" si="822"/>
        <v>3.25</v>
      </c>
      <c r="AI40" s="26">
        <f t="shared" si="822"/>
        <v>3.25</v>
      </c>
      <c r="AJ40" s="26">
        <f t="shared" si="822"/>
        <v>3.25</v>
      </c>
      <c r="AK40" s="26">
        <f t="shared" si="822"/>
        <v>3.25</v>
      </c>
      <c r="AL40" s="26">
        <f t="shared" si="822"/>
        <v>3.1416666666666671</v>
      </c>
      <c r="AM40" s="26">
        <f t="shared" si="822"/>
        <v>3.0333333333333332</v>
      </c>
      <c r="AN40" s="26">
        <f t="shared" si="822"/>
        <v>2.9250000000000003</v>
      </c>
      <c r="AO40" s="26">
        <f t="shared" si="822"/>
        <v>2.8166666666666669</v>
      </c>
      <c r="AP40" s="26">
        <f t="shared" si="822"/>
        <v>2.7083333333333335</v>
      </c>
      <c r="AQ40" s="26">
        <f t="shared" si="822"/>
        <v>2.6</v>
      </c>
      <c r="AR40" s="26">
        <f t="shared" si="822"/>
        <v>2.4916666666666667</v>
      </c>
      <c r="AS40" s="26">
        <f t="shared" si="822"/>
        <v>2.3833333333333333</v>
      </c>
      <c r="AT40" s="26">
        <f t="shared" si="822"/>
        <v>2.2749999999999999</v>
      </c>
      <c r="AU40" s="26">
        <f t="shared" si="822"/>
        <v>2.1666666666666665</v>
      </c>
      <c r="AV40" s="26">
        <f t="shared" si="822"/>
        <v>2.0583333333333331</v>
      </c>
      <c r="AW40" s="26">
        <f t="shared" si="822"/>
        <v>1.9500000000000002</v>
      </c>
      <c r="AX40" s="26">
        <f t="shared" si="822"/>
        <v>1.8416666666666668</v>
      </c>
      <c r="AY40" s="26">
        <f t="shared" si="822"/>
        <v>1.7333333333333334</v>
      </c>
      <c r="AZ40" s="26">
        <f t="shared" si="822"/>
        <v>1.625</v>
      </c>
      <c r="BA40" s="26">
        <f t="shared" si="822"/>
        <v>1.5166666666666666</v>
      </c>
      <c r="BB40" s="26">
        <f t="shared" si="822"/>
        <v>1.4083333333333334</v>
      </c>
      <c r="BC40" s="26">
        <f t="shared" si="822"/>
        <v>1.3</v>
      </c>
      <c r="BD40" s="26">
        <f t="shared" si="822"/>
        <v>1.1916666666666667</v>
      </c>
      <c r="BE40" s="26">
        <f t="shared" si="822"/>
        <v>1.0833333333333333</v>
      </c>
      <c r="BF40" s="26">
        <f t="shared" si="822"/>
        <v>0.97500000000000009</v>
      </c>
      <c r="BG40" s="26">
        <f t="shared" si="822"/>
        <v>0.8666666666666667</v>
      </c>
      <c r="BH40" s="26">
        <f t="shared" si="822"/>
        <v>0.7583333333333333</v>
      </c>
      <c r="BI40" s="26">
        <f t="shared" si="822"/>
        <v>0.65</v>
      </c>
      <c r="BJ40" s="26">
        <f t="shared" si="822"/>
        <v>0.54166666666666663</v>
      </c>
      <c r="BK40" s="26">
        <f t="shared" si="822"/>
        <v>0.43333333333333335</v>
      </c>
      <c r="BL40" s="26">
        <f t="shared" si="822"/>
        <v>0.32500000000000001</v>
      </c>
      <c r="BM40" s="26">
        <f t="shared" si="822"/>
        <v>0.21666666666666667</v>
      </c>
      <c r="BN40" s="26">
        <f t="shared" si="822"/>
        <v>0.10833333333333334</v>
      </c>
      <c r="BO40" s="26">
        <f t="shared" ref="BO40" si="823">IF(EOMONTH($B$47, $B$45)&lt;=BO35, BN42*$B$44/12, 0)</f>
        <v>0</v>
      </c>
      <c r="BP40" s="26">
        <f t="shared" ref="BP40" si="824">IF(EOMONTH($B$47, $B$45)&lt;=BP35, BO42*$B$44/12, 0)</f>
        <v>0</v>
      </c>
      <c r="BQ40" s="26">
        <f t="shared" ref="BQ40" si="825">IF(EOMONTH($B$47, $B$45)&lt;=BQ35, BP42*$B$44/12, 0)</f>
        <v>0</v>
      </c>
      <c r="BR40" s="26">
        <f t="shared" ref="BR40" si="826">IF(EOMONTH($B$47, $B$45)&lt;=BR35, BQ42*$B$44/12, 0)</f>
        <v>0</v>
      </c>
      <c r="BS40" s="26">
        <f t="shared" ref="BS40" si="827">IF(EOMONTH($B$47, $B$45)&lt;=BS35, BR42*$B$44/12, 0)</f>
        <v>0</v>
      </c>
      <c r="BT40" s="26">
        <f t="shared" ref="BT40" si="828">IF(EOMONTH($B$47, $B$45)&lt;=BT35, BS42*$B$44/12, 0)</f>
        <v>0</v>
      </c>
      <c r="BU40" s="26">
        <f t="shared" ref="BU40" si="829">IF(EOMONTH($B$47, $B$45)&lt;=BU35, BT42*$B$44/12, 0)</f>
        <v>0</v>
      </c>
      <c r="BV40" s="26">
        <f t="shared" ref="BV40" si="830">IF(EOMONTH($B$47, $B$45)&lt;=BV35, BU42*$B$44/12, 0)</f>
        <v>0</v>
      </c>
      <c r="BW40" s="26">
        <f t="shared" ref="BW40" si="831">IF(EOMONTH($B$47, $B$45)&lt;=BW35, BV42*$B$44/12, 0)</f>
        <v>0</v>
      </c>
      <c r="BX40" s="26">
        <f t="shared" ref="BX40" si="832">IF(EOMONTH($B$47, $B$45)&lt;=BX35, BW42*$B$44/12, 0)</f>
        <v>0</v>
      </c>
      <c r="BY40" s="26">
        <f t="shared" ref="BY40" si="833">IF(EOMONTH($B$47, $B$45)&lt;=BY35, BX42*$B$44/12, 0)</f>
        <v>0</v>
      </c>
      <c r="BZ40" s="26">
        <f t="shared" ref="BZ40" si="834">IF(EOMONTH($B$47, $B$45)&lt;=BZ35, BY42*$B$44/12, 0)</f>
        <v>0</v>
      </c>
      <c r="CA40" s="26">
        <f t="shared" ref="CA40" si="835">IF(EOMONTH($B$47, $B$45)&lt;=CA35, BZ42*$B$44/12, 0)</f>
        <v>0</v>
      </c>
      <c r="CB40" s="26">
        <f t="shared" ref="CB40" si="836">IF(EOMONTH($B$47, $B$45)&lt;=CB35, CA42*$B$44/12, 0)</f>
        <v>0</v>
      </c>
      <c r="CC40" s="26">
        <f t="shared" ref="CC40" si="837">IF(EOMONTH($B$47, $B$45)&lt;=CC35, CB42*$B$44/12, 0)</f>
        <v>0</v>
      </c>
      <c r="CD40" s="26">
        <f t="shared" ref="CD40" si="838">IF(EOMONTH($B$47, $B$45)&lt;=CD35, CC42*$B$44/12, 0)</f>
        <v>0</v>
      </c>
      <c r="CE40" s="26">
        <f t="shared" ref="CE40" si="839">IF(EOMONTH($B$47, $B$45)&lt;=CE35, CD42*$B$44/12, 0)</f>
        <v>0</v>
      </c>
      <c r="CF40" s="26">
        <f t="shared" ref="CF40" si="840">IF(EOMONTH($B$47, $B$45)&lt;=CF35, CE42*$B$44/12, 0)</f>
        <v>0</v>
      </c>
      <c r="CG40" s="26">
        <f t="shared" ref="CG40" si="841">IF(EOMONTH($B$47, $B$45)&lt;=CG35, CF42*$B$44/12, 0)</f>
        <v>0</v>
      </c>
      <c r="CH40" s="26">
        <f t="shared" ref="CH40" si="842">IF(EOMONTH($B$47, $B$45)&lt;=CH35, CG42*$B$44/12, 0)</f>
        <v>0</v>
      </c>
      <c r="CI40" s="26">
        <f t="shared" ref="CI40" si="843">IF(EOMONTH($B$47, $B$45)&lt;=CI35, CH42*$B$44/12, 0)</f>
        <v>0</v>
      </c>
      <c r="CJ40" s="26">
        <f t="shared" ref="CJ40" si="844">IF(EOMONTH($B$47, $B$45)&lt;=CJ35, CI42*$B$44/12, 0)</f>
        <v>0</v>
      </c>
      <c r="CK40" s="26">
        <f t="shared" ref="CK40" si="845">IF(EOMONTH($B$47, $B$45)&lt;=CK35, CJ42*$B$44/12, 0)</f>
        <v>0</v>
      </c>
      <c r="CL40" s="26">
        <f t="shared" ref="CL40" si="846">IF(EOMONTH($B$47, $B$45)&lt;=CL35, CK42*$B$44/12, 0)</f>
        <v>0</v>
      </c>
      <c r="CM40" s="26">
        <f t="shared" ref="CM40" si="847">IF(EOMONTH($B$47, $B$45)&lt;=CM35, CL42*$B$44/12, 0)</f>
        <v>0</v>
      </c>
      <c r="CN40" s="26">
        <f t="shared" ref="CN40" si="848">IF(EOMONTH($B$47, $B$45)&lt;=CN35, CM42*$B$44/12, 0)</f>
        <v>0</v>
      </c>
      <c r="CO40" s="26">
        <f t="shared" ref="CO40" si="849">IF(EOMONTH($B$47, $B$45)&lt;=CO35, CN42*$B$44/12, 0)</f>
        <v>0</v>
      </c>
      <c r="CP40" s="26">
        <f t="shared" ref="CP40" si="850">IF(EOMONTH($B$47, $B$45)&lt;=CP35, CO42*$B$44/12, 0)</f>
        <v>0</v>
      </c>
      <c r="CQ40" s="26">
        <f t="shared" ref="CQ40" si="851">IF(EOMONTH($B$47, $B$45)&lt;=CQ35, CP42*$B$44/12, 0)</f>
        <v>0</v>
      </c>
      <c r="CR40" s="26">
        <f t="shared" ref="CR40" si="852">IF(EOMONTH($B$47, $B$45)&lt;=CR35, CQ42*$B$44/12, 0)</f>
        <v>0</v>
      </c>
      <c r="CS40" s="26">
        <f t="shared" ref="CS40" si="853">IF(EOMONTH($B$47, $B$45)&lt;=CS35, CR42*$B$44/12, 0)</f>
        <v>0</v>
      </c>
      <c r="CT40" s="26">
        <f t="shared" ref="CT40" si="854">IF(EOMONTH($B$47, $B$45)&lt;=CT35, CS42*$B$44/12, 0)</f>
        <v>0</v>
      </c>
      <c r="CU40" s="26">
        <f t="shared" ref="CU40" si="855">IF(EOMONTH($B$47, $B$45)&lt;=CU35, CT42*$B$44/12, 0)</f>
        <v>0</v>
      </c>
      <c r="CV40" s="26">
        <f t="shared" ref="CV40" si="856">IF(EOMONTH($B$47, $B$45)&lt;=CV35, CU42*$B$44/12, 0)</f>
        <v>0</v>
      </c>
      <c r="CW40" s="26">
        <f t="shared" ref="CW40" si="857">IF(EOMONTH($B$47, $B$45)&lt;=CW35, CV42*$B$44/12, 0)</f>
        <v>0</v>
      </c>
      <c r="CX40" s="26">
        <f t="shared" ref="CX40" si="858">IF(EOMONTH($B$47, $B$45)&lt;=CX35, CW42*$B$44/12, 0)</f>
        <v>0</v>
      </c>
      <c r="CY40" s="26">
        <f t="shared" ref="CY40" si="859">IF(EOMONTH($B$47, $B$45)&lt;=CY35, CX42*$B$44/12, 0)</f>
        <v>0</v>
      </c>
      <c r="CZ40" s="26">
        <f t="shared" ref="CZ40" si="860">IF(EOMONTH($B$47, $B$45)&lt;=CZ35, CY42*$B$44/12, 0)</f>
        <v>0</v>
      </c>
      <c r="DA40" s="26">
        <f t="shared" ref="DA40" si="861">IF(EOMONTH($B$47, $B$45)&lt;=DA35, CZ42*$B$44/12, 0)</f>
        <v>0</v>
      </c>
      <c r="DB40" s="26">
        <f t="shared" ref="DB40" si="862">IF(EOMONTH($B$47, $B$45)&lt;=DB35, DA42*$B$44/12, 0)</f>
        <v>0</v>
      </c>
      <c r="DC40" s="26">
        <f t="shared" ref="DC40" si="863">IF(EOMONTH($B$47, $B$45)&lt;=DC35, DB42*$B$44/12, 0)</f>
        <v>0</v>
      </c>
      <c r="DD40" s="26">
        <f t="shared" ref="DD40" si="864">IF(EOMONTH($B$47, $B$45)&lt;=DD35, DC42*$B$44/12, 0)</f>
        <v>0</v>
      </c>
      <c r="DE40" s="26">
        <f t="shared" ref="DE40" si="865">IF(EOMONTH($B$47, $B$45)&lt;=DE35, DD42*$B$44/12, 0)</f>
        <v>0</v>
      </c>
      <c r="DF40" s="26">
        <f t="shared" ref="DF40" si="866">IF(EOMONTH($B$47, $B$45)&lt;=DF35, DE42*$B$44/12, 0)</f>
        <v>0</v>
      </c>
      <c r="DG40" s="26">
        <f t="shared" ref="DG40" si="867">IF(EOMONTH($B$47, $B$45)&lt;=DG35, DF42*$B$44/12, 0)</f>
        <v>0</v>
      </c>
      <c r="DH40" s="26">
        <f t="shared" ref="DH40" si="868">IF(EOMONTH($B$47, $B$45)&lt;=DH35, DG42*$B$44/12, 0)</f>
        <v>0</v>
      </c>
      <c r="DI40" s="26">
        <f t="shared" ref="DI40" si="869">IF(EOMONTH($B$47, $B$45)&lt;=DI35, DH42*$B$44/12, 0)</f>
        <v>0</v>
      </c>
      <c r="DJ40" s="26">
        <f t="shared" ref="DJ40" si="870">IF(EOMONTH($B$47, $B$45)&lt;=DJ35, DI42*$B$44/12, 0)</f>
        <v>0</v>
      </c>
      <c r="DK40" s="26">
        <f t="shared" ref="DK40" si="871">IF(EOMONTH($B$47, $B$45)&lt;=DK35, DJ42*$B$44/12, 0)</f>
        <v>0</v>
      </c>
      <c r="DL40" s="26">
        <f t="shared" ref="DL40" si="872">IF(EOMONTH($B$47, $B$45)&lt;=DL35, DK42*$B$44/12, 0)</f>
        <v>0</v>
      </c>
      <c r="DM40" s="26">
        <f t="shared" ref="DM40" si="873">IF(EOMONTH($B$47, $B$45)&lt;=DM35, DL42*$B$44/12, 0)</f>
        <v>0</v>
      </c>
      <c r="DN40" s="26">
        <f t="shared" ref="DN40" si="874">IF(EOMONTH($B$47, $B$45)&lt;=DN35, DM42*$B$44/12, 0)</f>
        <v>0</v>
      </c>
      <c r="DO40" s="26">
        <f t="shared" ref="DO40" si="875">IF(EOMONTH($B$47, $B$45)&lt;=DO35, DN42*$B$44/12, 0)</f>
        <v>0</v>
      </c>
      <c r="DP40" s="26">
        <f t="shared" ref="DP40" si="876">IF(EOMONTH($B$47, $B$45)&lt;=DP35, DO42*$B$44/12, 0)</f>
        <v>0</v>
      </c>
      <c r="DQ40" s="26">
        <f t="shared" ref="DQ40" si="877">IF(EOMONTH($B$47, $B$45)&lt;=DQ35, DP42*$B$44/12, 0)</f>
        <v>0</v>
      </c>
      <c r="DR40" s="26">
        <f t="shared" ref="DR40" si="878">IF(EOMONTH($B$47, $B$45)&lt;=DR35, DQ42*$B$44/12, 0)</f>
        <v>0</v>
      </c>
      <c r="DS40" s="26">
        <f t="shared" ref="DS40" si="879">IF(EOMONTH($B$47, $B$45)&lt;=DS35, DR42*$B$44/12, 0)</f>
        <v>0</v>
      </c>
      <c r="DT40" s="26">
        <f t="shared" ref="DT40" si="880">IF(EOMONTH($B$47, $B$45)&lt;=DT35, DS42*$B$44/12, 0)</f>
        <v>0</v>
      </c>
      <c r="DU40" s="26">
        <f t="shared" ref="DU40" si="881">IF(EOMONTH($B$47, $B$45)&lt;=DU35, DT42*$B$44/12, 0)</f>
        <v>0</v>
      </c>
      <c r="DV40" s="26">
        <f t="shared" ref="DV40" si="882">IF(EOMONTH($B$47, $B$45)&lt;=DV35, DU42*$B$44/12, 0)</f>
        <v>0</v>
      </c>
      <c r="DW40" s="26">
        <f t="shared" ref="DW40" si="883">IF(EOMONTH($B$47, $B$45)&lt;=DW35, DV42*$B$44/12, 0)</f>
        <v>0</v>
      </c>
      <c r="DX40" s="26">
        <f t="shared" ref="DX40" si="884">IF(EOMONTH($B$47, $B$45)&lt;=DX35, DW42*$B$44/12, 0)</f>
        <v>0</v>
      </c>
      <c r="DY40" s="26">
        <f t="shared" ref="DY40" si="885">IF(EOMONTH($B$47, $B$45)&lt;=DY35, DX42*$B$44/12, 0)</f>
        <v>0</v>
      </c>
      <c r="DZ40" s="26">
        <f t="shared" ref="DZ40" si="886">IF(EOMONTH($B$47, $B$45)&lt;=DZ35, DY42*$B$44/12, 0)</f>
        <v>0</v>
      </c>
      <c r="EA40" s="26">
        <f t="shared" ref="EA40" si="887">IF(EOMONTH($B$47, $B$45)&lt;=EA35, DZ42*$B$44/12, 0)</f>
        <v>0</v>
      </c>
      <c r="EB40" s="26">
        <f t="shared" ref="EB40" si="888">IF(EOMONTH($B$47, $B$45)&lt;=EB35, EA42*$B$44/12, 0)</f>
        <v>0</v>
      </c>
      <c r="EC40" s="26">
        <f t="shared" ref="EC40" si="889">IF(EOMONTH($B$47, $B$45)&lt;=EC35, EB42*$B$44/12, 0)</f>
        <v>0</v>
      </c>
      <c r="ED40" s="26">
        <f t="shared" ref="ED40" si="890">IF(EOMONTH($B$47, $B$45)&lt;=ED35, EC42*$B$44/12, 0)</f>
        <v>0</v>
      </c>
      <c r="EE40" s="26">
        <f t="shared" ref="EE40" si="891">IF(EOMONTH($B$47, $B$45)&lt;=EE35, ED42*$B$44/12, 0)</f>
        <v>0</v>
      </c>
      <c r="EF40" s="26">
        <f t="shared" ref="EF40" si="892">IF(EOMONTH($B$47, $B$45)&lt;=EF35, EE42*$B$44/12, 0)</f>
        <v>0</v>
      </c>
      <c r="EG40" s="26">
        <f t="shared" ref="EG40" si="893">IF(EOMONTH($B$47, $B$45)&lt;=EG35, EF42*$B$44/12, 0)</f>
        <v>0</v>
      </c>
      <c r="EH40" s="26">
        <f t="shared" ref="EH40" si="894">IF(EOMONTH($B$47, $B$45)&lt;=EH35, EG42*$B$44/12, 0)</f>
        <v>0</v>
      </c>
      <c r="EI40" s="26">
        <f t="shared" ref="EI40" si="895">IF(EOMONTH($B$47, $B$45)&lt;=EI35, EH42*$B$44/12, 0)</f>
        <v>0</v>
      </c>
      <c r="EJ40" s="26">
        <f t="shared" ref="EJ40" si="896">IF(EOMONTH($B$47, $B$45)&lt;=EJ35, EI42*$B$44/12, 0)</f>
        <v>0</v>
      </c>
      <c r="EK40" s="26">
        <f t="shared" ref="EK40" si="897">IF(EOMONTH($B$47, $B$45)&lt;=EK35, EJ42*$B$44/12, 0)</f>
        <v>0</v>
      </c>
      <c r="EL40" s="26">
        <f t="shared" ref="EL40" si="898">IF(EOMONTH($B$47, $B$45)&lt;=EL35, EK42*$B$44/12, 0)</f>
        <v>0</v>
      </c>
      <c r="EM40" s="26">
        <f t="shared" ref="EM40" si="899">IF(EOMONTH($B$47, $B$45)&lt;=EM35, EL42*$B$44/12, 0)</f>
        <v>0</v>
      </c>
      <c r="EN40" s="26">
        <f t="shared" ref="EN40" si="900">IF(EOMONTH($B$47, $B$45)&lt;=EN35, EM42*$B$44/12, 0)</f>
        <v>0</v>
      </c>
      <c r="EO40" s="26">
        <f t="shared" ref="EO40" si="901">IF(EOMONTH($B$47, $B$45)&lt;=EO35, EN42*$B$44/12, 0)</f>
        <v>0</v>
      </c>
      <c r="EP40" s="26">
        <f t="shared" ref="EP40" si="902">IF(EOMONTH($B$47, $B$45)&lt;=EP35, EO42*$B$44/12, 0)</f>
        <v>0</v>
      </c>
      <c r="EQ40" s="26">
        <f t="shared" ref="EQ40" si="903">IF(EOMONTH($B$47, $B$45)&lt;=EQ35, EP42*$B$44/12, 0)</f>
        <v>0</v>
      </c>
      <c r="ER40" s="26">
        <f t="shared" ref="ER40" si="904">IF(EOMONTH($B$47, $B$45)&lt;=ER35, EQ42*$B$44/12, 0)</f>
        <v>0</v>
      </c>
      <c r="ES40" s="26">
        <f t="shared" ref="ES40" si="905">IF(EOMONTH($B$47, $B$45)&lt;=ES35, ER42*$B$44/12, 0)</f>
        <v>0</v>
      </c>
      <c r="ET40" s="26">
        <f t="shared" ref="ET40" si="906">IF(EOMONTH($B$47, $B$45)&lt;=ET35, ES42*$B$44/12, 0)</f>
        <v>0</v>
      </c>
      <c r="EU40" s="26">
        <f t="shared" ref="EU40" si="907">IF(EOMONTH($B$47, $B$45)&lt;=EU35, ET42*$B$44/12, 0)</f>
        <v>0</v>
      </c>
      <c r="EV40" s="26">
        <f t="shared" ref="EV40" si="908">IF(EOMONTH($B$47, $B$45)&lt;=EV35, EU42*$B$44/12, 0)</f>
        <v>0</v>
      </c>
      <c r="EW40" s="26">
        <f t="shared" ref="EW40" si="909">IF(EOMONTH($B$47, $B$45)&lt;=EW35, EV42*$B$44/12, 0)</f>
        <v>0</v>
      </c>
      <c r="EX40" s="26">
        <f t="shared" ref="EX40" si="910">IF(EOMONTH($B$47, $B$45)&lt;=EX35, EW42*$B$44/12, 0)</f>
        <v>0</v>
      </c>
      <c r="EY40" s="26">
        <f t="shared" ref="EY40" si="911">IF(EOMONTH($B$47, $B$45)&lt;=EY35, EX42*$B$44/12, 0)</f>
        <v>0</v>
      </c>
      <c r="EZ40" s="26">
        <f t="shared" ref="EZ40" si="912">IF(EOMONTH($B$47, $B$45)&lt;=EZ35, EY42*$B$44/12, 0)</f>
        <v>0</v>
      </c>
      <c r="FA40" s="26">
        <f t="shared" ref="FA40" si="913">IF(EOMONTH($B$47, $B$45)&lt;=FA35, EZ42*$B$44/12, 0)</f>
        <v>0</v>
      </c>
      <c r="FB40" s="26">
        <f t="shared" ref="FB40" si="914">IF(EOMONTH($B$47, $B$45)&lt;=FB35, FA42*$B$44/12, 0)</f>
        <v>0</v>
      </c>
      <c r="FC40" s="26">
        <f t="shared" ref="FC40" si="915">IF(EOMONTH($B$47, $B$45)&lt;=FC35, FB42*$B$44/12, 0)</f>
        <v>0</v>
      </c>
      <c r="FD40" s="26">
        <f t="shared" ref="FD40" si="916">IF(EOMONTH($B$47, $B$45)&lt;=FD35, FC42*$B$44/12, 0)</f>
        <v>0</v>
      </c>
      <c r="FE40" s="26">
        <f t="shared" ref="FE40" si="917">IF(EOMONTH($B$47, $B$45)&lt;=FE35, FD42*$B$44/12, 0)</f>
        <v>0</v>
      </c>
      <c r="FF40" s="26">
        <f t="shared" ref="FF40" si="918">IF(EOMONTH($B$47, $B$45)&lt;=FF35, FE42*$B$44/12, 0)</f>
        <v>0</v>
      </c>
      <c r="FG40" s="26">
        <f t="shared" ref="FG40" si="919">IF(EOMONTH($B$47, $B$45)&lt;=FG35, FF42*$B$44/12, 0)</f>
        <v>0</v>
      </c>
      <c r="FH40" s="26">
        <f t="shared" ref="FH40" si="920">IF(EOMONTH($B$47, $B$45)&lt;=FH35, FG42*$B$44/12, 0)</f>
        <v>0</v>
      </c>
      <c r="FI40" s="26">
        <f t="shared" ref="FI40" si="921">IF(EOMONTH($B$47, $B$45)&lt;=FI35, FH42*$B$44/12, 0)</f>
        <v>0</v>
      </c>
      <c r="FJ40" s="26">
        <f t="shared" ref="FJ40" si="922">IF(EOMONTH($B$47, $B$45)&lt;=FJ35, FI42*$B$44/12, 0)</f>
        <v>0</v>
      </c>
      <c r="FK40" s="26">
        <f t="shared" ref="FK40" si="923">IF(EOMONTH($B$47, $B$45)&lt;=FK35, FJ42*$B$44/12, 0)</f>
        <v>0</v>
      </c>
      <c r="FL40" s="26">
        <f t="shared" ref="FL40" si="924">IF(EOMONTH($B$47, $B$45)&lt;=FL35, FK42*$B$44/12, 0)</f>
        <v>0</v>
      </c>
      <c r="FM40" s="26">
        <f t="shared" ref="FM40" si="925">IF(EOMONTH($B$47, $B$45)&lt;=FM35, FL42*$B$44/12, 0)</f>
        <v>0</v>
      </c>
      <c r="FN40" s="26">
        <f t="shared" ref="FN40" si="926">IF(EOMONTH($B$47, $B$45)&lt;=FN35, FM42*$B$44/12, 0)</f>
        <v>0</v>
      </c>
      <c r="FO40" s="26">
        <f t="shared" ref="FO40" si="927">IF(EOMONTH($B$47, $B$45)&lt;=FO35, FN42*$B$44/12, 0)</f>
        <v>0</v>
      </c>
    </row>
    <row r="41" spans="1:171" x14ac:dyDescent="0.3">
      <c r="A41" s="14" t="s">
        <v>420</v>
      </c>
      <c r="B41" s="21">
        <v>119</v>
      </c>
      <c r="E41" s="14" t="s">
        <v>664</v>
      </c>
      <c r="F41" s="15">
        <f>SUM(H41:FP41)</f>
        <v>300</v>
      </c>
      <c r="G41" s="14"/>
      <c r="H41" s="14"/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6">
        <v>0</v>
      </c>
      <c r="O41" s="26">
        <v>0</v>
      </c>
      <c r="P41" s="26">
        <v>0</v>
      </c>
      <c r="Q41" s="26">
        <v>0</v>
      </c>
      <c r="R41" s="26">
        <v>0</v>
      </c>
      <c r="S41" s="15">
        <f>IF(AND(EOMONTH($B$47, $B$46)&lt;S35, EOMONTH($B$47, $B$43)&gt;=S35),$B$42/($B$43-$B$46), 0)</f>
        <v>0</v>
      </c>
      <c r="T41" s="15">
        <f t="shared" ref="T41:BN41" si="928">IF(AND(EOMONTH($B$47, $B$46)&lt;T35, EOMONTH($B$47, $B$43)&gt;=T35),$B$42/($B$43-$B$46), 0)</f>
        <v>0</v>
      </c>
      <c r="U41" s="15">
        <f t="shared" si="928"/>
        <v>0</v>
      </c>
      <c r="V41" s="15">
        <f t="shared" si="928"/>
        <v>0</v>
      </c>
      <c r="W41" s="15">
        <f t="shared" si="928"/>
        <v>0</v>
      </c>
      <c r="X41" s="15">
        <f t="shared" si="928"/>
        <v>0</v>
      </c>
      <c r="Y41" s="15">
        <f t="shared" si="928"/>
        <v>0</v>
      </c>
      <c r="Z41" s="15">
        <f t="shared" si="928"/>
        <v>0</v>
      </c>
      <c r="AA41" s="15">
        <f t="shared" si="928"/>
        <v>0</v>
      </c>
      <c r="AB41" s="15">
        <f t="shared" si="928"/>
        <v>0</v>
      </c>
      <c r="AC41" s="15">
        <f t="shared" si="928"/>
        <v>0</v>
      </c>
      <c r="AD41" s="15">
        <f t="shared" si="928"/>
        <v>0</v>
      </c>
      <c r="AE41" s="15">
        <f t="shared" si="928"/>
        <v>0</v>
      </c>
      <c r="AF41" s="15">
        <f t="shared" si="928"/>
        <v>0</v>
      </c>
      <c r="AG41" s="15">
        <f t="shared" si="928"/>
        <v>0</v>
      </c>
      <c r="AH41" s="15">
        <f t="shared" si="928"/>
        <v>0</v>
      </c>
      <c r="AI41" s="15">
        <f t="shared" si="928"/>
        <v>0</v>
      </c>
      <c r="AJ41" s="15">
        <f t="shared" si="928"/>
        <v>0</v>
      </c>
      <c r="AK41" s="15">
        <f t="shared" si="928"/>
        <v>10</v>
      </c>
      <c r="AL41" s="15">
        <f t="shared" si="928"/>
        <v>10</v>
      </c>
      <c r="AM41" s="15">
        <f t="shared" si="928"/>
        <v>10</v>
      </c>
      <c r="AN41" s="15">
        <f t="shared" si="928"/>
        <v>10</v>
      </c>
      <c r="AO41" s="15">
        <f>IF(AND(EOMONTH($B$47, $B$46)&lt;AO35, EOMONTH($B$47, $B$43)&gt;=AO35),$B$42/($B$43-$B$46), 0)</f>
        <v>10</v>
      </c>
      <c r="AP41" s="15">
        <f t="shared" si="928"/>
        <v>10</v>
      </c>
      <c r="AQ41" s="15">
        <f t="shared" si="928"/>
        <v>10</v>
      </c>
      <c r="AR41" s="15">
        <f t="shared" si="928"/>
        <v>10</v>
      </c>
      <c r="AS41" s="15">
        <f t="shared" si="928"/>
        <v>10</v>
      </c>
      <c r="AT41" s="15">
        <f t="shared" si="928"/>
        <v>10</v>
      </c>
      <c r="AU41" s="15">
        <f t="shared" si="928"/>
        <v>10</v>
      </c>
      <c r="AV41" s="15">
        <f t="shared" si="928"/>
        <v>10</v>
      </c>
      <c r="AW41" s="15">
        <f t="shared" si="928"/>
        <v>10</v>
      </c>
      <c r="AX41" s="15">
        <f t="shared" si="928"/>
        <v>10</v>
      </c>
      <c r="AY41" s="15">
        <f t="shared" si="928"/>
        <v>10</v>
      </c>
      <c r="AZ41" s="15">
        <f t="shared" si="928"/>
        <v>10</v>
      </c>
      <c r="BA41" s="15">
        <f t="shared" si="928"/>
        <v>10</v>
      </c>
      <c r="BB41" s="15">
        <f t="shared" si="928"/>
        <v>10</v>
      </c>
      <c r="BC41" s="15">
        <f t="shared" si="928"/>
        <v>10</v>
      </c>
      <c r="BD41" s="15">
        <f t="shared" si="928"/>
        <v>10</v>
      </c>
      <c r="BE41" s="15">
        <f t="shared" si="928"/>
        <v>10</v>
      </c>
      <c r="BF41" s="15">
        <f t="shared" si="928"/>
        <v>10</v>
      </c>
      <c r="BG41" s="15">
        <f t="shared" si="928"/>
        <v>10</v>
      </c>
      <c r="BH41" s="15">
        <f t="shared" si="928"/>
        <v>10</v>
      </c>
      <c r="BI41" s="15">
        <f t="shared" si="928"/>
        <v>10</v>
      </c>
      <c r="BJ41" s="15">
        <f t="shared" si="928"/>
        <v>10</v>
      </c>
      <c r="BK41" s="15">
        <f t="shared" si="928"/>
        <v>10</v>
      </c>
      <c r="BL41" s="15">
        <f t="shared" si="928"/>
        <v>10</v>
      </c>
      <c r="BM41" s="15">
        <f t="shared" si="928"/>
        <v>10</v>
      </c>
      <c r="BN41" s="15">
        <f t="shared" si="928"/>
        <v>10</v>
      </c>
      <c r="BO41" s="15">
        <f t="shared" ref="BO41:CA41" si="929">IF(AND(EOMONTH($B$47, $B$46)&lt;BO35, EOMONTH($B$47, $B$43)&gt;=BO35),$B$42/($B$43-$B$46), 0)</f>
        <v>0</v>
      </c>
      <c r="BP41" s="15">
        <f t="shared" si="929"/>
        <v>0</v>
      </c>
      <c r="BQ41" s="15">
        <f t="shared" si="929"/>
        <v>0</v>
      </c>
      <c r="BR41" s="15">
        <f t="shared" si="929"/>
        <v>0</v>
      </c>
      <c r="BS41" s="15">
        <f t="shared" si="929"/>
        <v>0</v>
      </c>
      <c r="BT41" s="15">
        <f t="shared" si="929"/>
        <v>0</v>
      </c>
      <c r="BU41" s="15">
        <f t="shared" si="929"/>
        <v>0</v>
      </c>
      <c r="BV41" s="15">
        <f t="shared" si="929"/>
        <v>0</v>
      </c>
      <c r="BW41" s="15">
        <f t="shared" si="929"/>
        <v>0</v>
      </c>
      <c r="BX41" s="15">
        <f t="shared" si="929"/>
        <v>0</v>
      </c>
      <c r="BY41" s="15">
        <f t="shared" si="929"/>
        <v>0</v>
      </c>
      <c r="BZ41" s="15">
        <f t="shared" si="929"/>
        <v>0</v>
      </c>
      <c r="CA41" s="15">
        <f t="shared" si="929"/>
        <v>0</v>
      </c>
      <c r="CB41" s="15">
        <f t="shared" ref="CB41:EM41" si="930">IF(AND(EOMONTH($B$47, $B$46)&lt;CB35, EOMONTH($B$47, $B$43)&gt;=CB35),$B$42/($B$43-$B$46), 0)</f>
        <v>0</v>
      </c>
      <c r="CC41" s="15">
        <f t="shared" si="930"/>
        <v>0</v>
      </c>
      <c r="CD41" s="15">
        <f t="shared" si="930"/>
        <v>0</v>
      </c>
      <c r="CE41" s="15">
        <f t="shared" si="930"/>
        <v>0</v>
      </c>
      <c r="CF41" s="15">
        <f t="shared" si="930"/>
        <v>0</v>
      </c>
      <c r="CG41" s="15">
        <f t="shared" si="930"/>
        <v>0</v>
      </c>
      <c r="CH41" s="15">
        <f t="shared" si="930"/>
        <v>0</v>
      </c>
      <c r="CI41" s="15">
        <f t="shared" si="930"/>
        <v>0</v>
      </c>
      <c r="CJ41" s="15">
        <f t="shared" si="930"/>
        <v>0</v>
      </c>
      <c r="CK41" s="15">
        <f t="shared" si="930"/>
        <v>0</v>
      </c>
      <c r="CL41" s="15">
        <f t="shared" si="930"/>
        <v>0</v>
      </c>
      <c r="CM41" s="15">
        <f t="shared" si="930"/>
        <v>0</v>
      </c>
      <c r="CN41" s="15">
        <f t="shared" si="930"/>
        <v>0</v>
      </c>
      <c r="CO41" s="15">
        <f t="shared" si="930"/>
        <v>0</v>
      </c>
      <c r="CP41" s="15">
        <f t="shared" si="930"/>
        <v>0</v>
      </c>
      <c r="CQ41" s="15">
        <f t="shared" si="930"/>
        <v>0</v>
      </c>
      <c r="CR41" s="15">
        <f t="shared" si="930"/>
        <v>0</v>
      </c>
      <c r="CS41" s="15">
        <f t="shared" si="930"/>
        <v>0</v>
      </c>
      <c r="CT41" s="15">
        <f t="shared" si="930"/>
        <v>0</v>
      </c>
      <c r="CU41" s="15">
        <f t="shared" si="930"/>
        <v>0</v>
      </c>
      <c r="CV41" s="15">
        <f t="shared" si="930"/>
        <v>0</v>
      </c>
      <c r="CW41" s="15">
        <f t="shared" si="930"/>
        <v>0</v>
      </c>
      <c r="CX41" s="15">
        <f t="shared" si="930"/>
        <v>0</v>
      </c>
      <c r="CY41" s="15">
        <f t="shared" si="930"/>
        <v>0</v>
      </c>
      <c r="CZ41" s="15">
        <f t="shared" si="930"/>
        <v>0</v>
      </c>
      <c r="DA41" s="15">
        <f t="shared" si="930"/>
        <v>0</v>
      </c>
      <c r="DB41" s="15">
        <f t="shared" si="930"/>
        <v>0</v>
      </c>
      <c r="DC41" s="15">
        <f t="shared" si="930"/>
        <v>0</v>
      </c>
      <c r="DD41" s="15">
        <f t="shared" si="930"/>
        <v>0</v>
      </c>
      <c r="DE41" s="15">
        <f t="shared" si="930"/>
        <v>0</v>
      </c>
      <c r="DF41" s="15">
        <f t="shared" si="930"/>
        <v>0</v>
      </c>
      <c r="DG41" s="15">
        <f t="shared" si="930"/>
        <v>0</v>
      </c>
      <c r="DH41" s="15">
        <f t="shared" si="930"/>
        <v>0</v>
      </c>
      <c r="DI41" s="15">
        <f t="shared" si="930"/>
        <v>0</v>
      </c>
      <c r="DJ41" s="15">
        <f t="shared" si="930"/>
        <v>0</v>
      </c>
      <c r="DK41" s="15">
        <f t="shared" si="930"/>
        <v>0</v>
      </c>
      <c r="DL41" s="15">
        <f t="shared" si="930"/>
        <v>0</v>
      </c>
      <c r="DM41" s="15">
        <f t="shared" si="930"/>
        <v>0</v>
      </c>
      <c r="DN41" s="15">
        <f t="shared" si="930"/>
        <v>0</v>
      </c>
      <c r="DO41" s="15">
        <f t="shared" si="930"/>
        <v>0</v>
      </c>
      <c r="DP41" s="15">
        <f t="shared" si="930"/>
        <v>0</v>
      </c>
      <c r="DQ41" s="15">
        <f t="shared" si="930"/>
        <v>0</v>
      </c>
      <c r="DR41" s="15">
        <f t="shared" si="930"/>
        <v>0</v>
      </c>
      <c r="DS41" s="15">
        <f t="shared" si="930"/>
        <v>0</v>
      </c>
      <c r="DT41" s="15">
        <f t="shared" si="930"/>
        <v>0</v>
      </c>
      <c r="DU41" s="15">
        <f t="shared" si="930"/>
        <v>0</v>
      </c>
      <c r="DV41" s="15">
        <f t="shared" si="930"/>
        <v>0</v>
      </c>
      <c r="DW41" s="15">
        <f t="shared" si="930"/>
        <v>0</v>
      </c>
      <c r="DX41" s="15">
        <f t="shared" si="930"/>
        <v>0</v>
      </c>
      <c r="DY41" s="15">
        <f t="shared" si="930"/>
        <v>0</v>
      </c>
      <c r="DZ41" s="15">
        <f t="shared" si="930"/>
        <v>0</v>
      </c>
      <c r="EA41" s="15">
        <f t="shared" si="930"/>
        <v>0</v>
      </c>
      <c r="EB41" s="15">
        <f t="shared" si="930"/>
        <v>0</v>
      </c>
      <c r="EC41" s="15">
        <f t="shared" si="930"/>
        <v>0</v>
      </c>
      <c r="ED41" s="15">
        <f t="shared" si="930"/>
        <v>0</v>
      </c>
      <c r="EE41" s="15">
        <f t="shared" si="930"/>
        <v>0</v>
      </c>
      <c r="EF41" s="15">
        <f t="shared" si="930"/>
        <v>0</v>
      </c>
      <c r="EG41" s="15">
        <f t="shared" si="930"/>
        <v>0</v>
      </c>
      <c r="EH41" s="15">
        <f t="shared" si="930"/>
        <v>0</v>
      </c>
      <c r="EI41" s="15">
        <f t="shared" si="930"/>
        <v>0</v>
      </c>
      <c r="EJ41" s="15">
        <f t="shared" si="930"/>
        <v>0</v>
      </c>
      <c r="EK41" s="15">
        <f t="shared" si="930"/>
        <v>0</v>
      </c>
      <c r="EL41" s="15">
        <f t="shared" si="930"/>
        <v>0</v>
      </c>
      <c r="EM41" s="15">
        <f t="shared" si="930"/>
        <v>0</v>
      </c>
      <c r="EN41" s="15">
        <f t="shared" ref="EN41:FO41" si="931">IF(AND(EOMONTH($B$47, $B$46)&lt;EN35, EOMONTH($B$47, $B$43)&gt;=EN35),$B$42/($B$43-$B$46), 0)</f>
        <v>0</v>
      </c>
      <c r="EO41" s="15">
        <f t="shared" si="931"/>
        <v>0</v>
      </c>
      <c r="EP41" s="15">
        <f t="shared" si="931"/>
        <v>0</v>
      </c>
      <c r="EQ41" s="15">
        <f t="shared" si="931"/>
        <v>0</v>
      </c>
      <c r="ER41" s="15">
        <f t="shared" si="931"/>
        <v>0</v>
      </c>
      <c r="ES41" s="15">
        <f t="shared" si="931"/>
        <v>0</v>
      </c>
      <c r="ET41" s="15">
        <f t="shared" si="931"/>
        <v>0</v>
      </c>
      <c r="EU41" s="15">
        <f t="shared" si="931"/>
        <v>0</v>
      </c>
      <c r="EV41" s="15">
        <f t="shared" si="931"/>
        <v>0</v>
      </c>
      <c r="EW41" s="15">
        <f t="shared" si="931"/>
        <v>0</v>
      </c>
      <c r="EX41" s="15">
        <f t="shared" si="931"/>
        <v>0</v>
      </c>
      <c r="EY41" s="15">
        <f t="shared" si="931"/>
        <v>0</v>
      </c>
      <c r="EZ41" s="15">
        <f t="shared" si="931"/>
        <v>0</v>
      </c>
      <c r="FA41" s="15">
        <f t="shared" si="931"/>
        <v>0</v>
      </c>
      <c r="FB41" s="15">
        <f t="shared" si="931"/>
        <v>0</v>
      </c>
      <c r="FC41" s="15">
        <f t="shared" si="931"/>
        <v>0</v>
      </c>
      <c r="FD41" s="15">
        <f t="shared" si="931"/>
        <v>0</v>
      </c>
      <c r="FE41" s="15">
        <f t="shared" si="931"/>
        <v>0</v>
      </c>
      <c r="FF41" s="15">
        <f t="shared" si="931"/>
        <v>0</v>
      </c>
      <c r="FG41" s="15">
        <f t="shared" si="931"/>
        <v>0</v>
      </c>
      <c r="FH41" s="15">
        <f t="shared" si="931"/>
        <v>0</v>
      </c>
      <c r="FI41" s="15">
        <f t="shared" si="931"/>
        <v>0</v>
      </c>
      <c r="FJ41" s="15">
        <f t="shared" si="931"/>
        <v>0</v>
      </c>
      <c r="FK41" s="15">
        <f t="shared" si="931"/>
        <v>0</v>
      </c>
      <c r="FL41" s="15">
        <f t="shared" si="931"/>
        <v>0</v>
      </c>
      <c r="FM41" s="15">
        <f t="shared" si="931"/>
        <v>0</v>
      </c>
      <c r="FN41" s="15">
        <f t="shared" si="931"/>
        <v>0</v>
      </c>
      <c r="FO41" s="15">
        <f t="shared" si="931"/>
        <v>0</v>
      </c>
    </row>
    <row r="42" spans="1:171" x14ac:dyDescent="0.3">
      <c r="A42" s="14" t="s">
        <v>545</v>
      </c>
      <c r="B42" s="21">
        <v>300</v>
      </c>
      <c r="E42" s="14" t="s">
        <v>548</v>
      </c>
      <c r="F42" s="14"/>
      <c r="G42" s="14"/>
      <c r="H42" s="14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f>R42+S36-S41</f>
        <v>150</v>
      </c>
      <c r="T42" s="26">
        <f>S42+T36-T41</f>
        <v>151.625</v>
      </c>
      <c r="U42" s="26">
        <f t="shared" ref="U42" si="932">T42+U36-U41</f>
        <v>153.26760416666667</v>
      </c>
      <c r="V42" s="26">
        <f t="shared" ref="V42" si="933">U42+V36-V41</f>
        <v>154.92800321180556</v>
      </c>
      <c r="W42" s="26">
        <f t="shared" ref="W42" si="934">V42+W36-W41</f>
        <v>156.60638991326678</v>
      </c>
      <c r="X42" s="26">
        <f t="shared" ref="X42" si="935">W42+X36-X41</f>
        <v>158.30295913732718</v>
      </c>
      <c r="Y42" s="26">
        <f t="shared" ref="Y42" si="936">X42+Y36-Y41</f>
        <v>160.01790786131488</v>
      </c>
      <c r="Z42" s="26">
        <f t="shared" ref="Z42" si="937">Y42+Z36-Z41</f>
        <v>161.75143519647912</v>
      </c>
      <c r="AA42" s="26">
        <f t="shared" ref="AA42" si="938">Z42+AA36-AA41</f>
        <v>163.50374241110765</v>
      </c>
      <c r="AB42" s="26">
        <f t="shared" ref="AB42" si="939">AA42+AB36-AB41</f>
        <v>165.27503295389465</v>
      </c>
      <c r="AC42" s="26">
        <f t="shared" ref="AC42" si="940">AB42+AC36-AC41</f>
        <v>167.06551247756184</v>
      </c>
      <c r="AD42" s="26">
        <f t="shared" ref="AD42" si="941">AC42+AD36-AD41</f>
        <v>168.87538886273543</v>
      </c>
      <c r="AE42" s="26">
        <f t="shared" ref="AE42" si="942">AD42+AE36-AE41</f>
        <v>300</v>
      </c>
      <c r="AF42" s="26">
        <f t="shared" ref="AF42" si="943">AE42+AF36-AF41</f>
        <v>300</v>
      </c>
      <c r="AG42" s="26">
        <f t="shared" ref="AG42" si="944">AF42+AG36-AG41</f>
        <v>300</v>
      </c>
      <c r="AH42" s="26">
        <f t="shared" ref="AH42" si="945">AG42+AH36-AH41</f>
        <v>300</v>
      </c>
      <c r="AI42" s="26">
        <f t="shared" ref="AI42" si="946">AH42+AI36-AI41</f>
        <v>300</v>
      </c>
      <c r="AJ42" s="26">
        <f t="shared" ref="AJ42" si="947">AI42+AJ36-AJ41</f>
        <v>300</v>
      </c>
      <c r="AK42" s="26">
        <f t="shared" ref="AK42" si="948">AJ42+AK36-AK41</f>
        <v>290</v>
      </c>
      <c r="AL42" s="26">
        <f t="shared" ref="AL42" si="949">AK42+AL36-AL41</f>
        <v>280</v>
      </c>
      <c r="AM42" s="26">
        <f t="shared" ref="AM42" si="950">AL42+AM36-AM41</f>
        <v>270</v>
      </c>
      <c r="AN42" s="26">
        <f t="shared" ref="AN42" si="951">AM42+AN36-AN41</f>
        <v>260</v>
      </c>
      <c r="AO42" s="26">
        <f t="shared" ref="AO42" si="952">AN42+AO36-AO41</f>
        <v>250</v>
      </c>
      <c r="AP42" s="26">
        <f t="shared" ref="AP42" si="953">AO42+AP36-AP41</f>
        <v>240</v>
      </c>
      <c r="AQ42" s="26">
        <f t="shared" ref="AQ42" si="954">AP42+AQ36-AQ41</f>
        <v>230</v>
      </c>
      <c r="AR42" s="26">
        <f t="shared" ref="AR42" si="955">AQ42+AR36-AR41</f>
        <v>220</v>
      </c>
      <c r="AS42" s="26">
        <f t="shared" ref="AS42" si="956">AR42+AS36-AS41</f>
        <v>210</v>
      </c>
      <c r="AT42" s="26">
        <f t="shared" ref="AT42" si="957">AS42+AT36-AT41</f>
        <v>200</v>
      </c>
      <c r="AU42" s="26">
        <f t="shared" ref="AU42" si="958">AT42+AU36-AU41</f>
        <v>190</v>
      </c>
      <c r="AV42" s="26">
        <f t="shared" ref="AV42" si="959">AU42+AV36-AV41</f>
        <v>180</v>
      </c>
      <c r="AW42" s="26">
        <f t="shared" ref="AW42" si="960">AV42+AW36-AW41</f>
        <v>170</v>
      </c>
      <c r="AX42" s="26">
        <f t="shared" ref="AX42" si="961">AW42+AX36-AX41</f>
        <v>160</v>
      </c>
      <c r="AY42" s="26">
        <f t="shared" ref="AY42" si="962">AX42+AY36-AY41</f>
        <v>150</v>
      </c>
      <c r="AZ42" s="26">
        <f t="shared" ref="AZ42" si="963">AY42+AZ36-AZ41</f>
        <v>140</v>
      </c>
      <c r="BA42" s="26">
        <f t="shared" ref="BA42" si="964">AZ42+BA36-BA41</f>
        <v>130</v>
      </c>
      <c r="BB42" s="26">
        <f t="shared" ref="BB42" si="965">BA42+BB36-BB41</f>
        <v>120</v>
      </c>
      <c r="BC42" s="26">
        <f t="shared" ref="BC42" si="966">BB42+BC36-BC41</f>
        <v>110</v>
      </c>
      <c r="BD42" s="26">
        <f t="shared" ref="BD42" si="967">BC42+BD36-BD41</f>
        <v>100</v>
      </c>
      <c r="BE42" s="26">
        <f t="shared" ref="BE42" si="968">BD42+BE36-BE41</f>
        <v>90</v>
      </c>
      <c r="BF42" s="26">
        <f t="shared" ref="BF42" si="969">BE42+BF36-BF41</f>
        <v>80</v>
      </c>
      <c r="BG42" s="26">
        <f t="shared" ref="BG42" si="970">BF42+BG36-BG41</f>
        <v>70</v>
      </c>
      <c r="BH42" s="26">
        <f t="shared" ref="BH42" si="971">BG42+BH36-BH41</f>
        <v>60</v>
      </c>
      <c r="BI42" s="26">
        <f>BH42+BI36-BI41</f>
        <v>50</v>
      </c>
      <c r="BJ42" s="26">
        <f t="shared" ref="BJ42" si="972">BI42+BJ36-BJ41</f>
        <v>40</v>
      </c>
      <c r="BK42" s="26">
        <f t="shared" ref="BK42" si="973">BJ42+BK36-BK41</f>
        <v>30</v>
      </c>
      <c r="BL42" s="26">
        <f t="shared" ref="BL42" si="974">BK42+BL36-BL41</f>
        <v>20</v>
      </c>
      <c r="BM42" s="26">
        <f t="shared" ref="BM42" si="975">BL42+BM36-BM41</f>
        <v>10</v>
      </c>
      <c r="BN42" s="26">
        <f t="shared" ref="BN42" si="976">BM42+BN36-BN41</f>
        <v>0</v>
      </c>
      <c r="BO42" s="26">
        <f t="shared" ref="BO42" si="977">BN42+BO36-BO41</f>
        <v>0</v>
      </c>
      <c r="BP42" s="26">
        <f t="shared" ref="BP42" si="978">BO42+BP36-BP41</f>
        <v>0</v>
      </c>
      <c r="BQ42" s="26">
        <f t="shared" ref="BQ42" si="979">BP42+BQ36-BQ41</f>
        <v>0</v>
      </c>
      <c r="BR42" s="26">
        <f t="shared" ref="BR42" si="980">BQ42+BR36-BR41</f>
        <v>0</v>
      </c>
      <c r="BS42" s="26">
        <f t="shared" ref="BS42" si="981">BR42+BS36-BS41</f>
        <v>0</v>
      </c>
      <c r="BT42" s="26">
        <f t="shared" ref="BT42" si="982">BS42+BT36-BT41</f>
        <v>0</v>
      </c>
      <c r="BU42" s="26">
        <f t="shared" ref="BU42" si="983">BT42+BU36-BU41</f>
        <v>0</v>
      </c>
      <c r="BV42" s="26">
        <f t="shared" ref="BV42" si="984">BU42+BV36-BV41</f>
        <v>0</v>
      </c>
      <c r="BW42" s="26">
        <f t="shared" ref="BW42" si="985">BV42+BW36-BW41</f>
        <v>0</v>
      </c>
      <c r="BX42" s="26">
        <f t="shared" ref="BX42" si="986">BW42+BX36-BX41</f>
        <v>0</v>
      </c>
      <c r="BY42" s="26">
        <f t="shared" ref="BY42" si="987">BX42+BY36-BY41</f>
        <v>0</v>
      </c>
      <c r="BZ42" s="26">
        <f t="shared" ref="BZ42" si="988">BY42+BZ36-BZ41</f>
        <v>0</v>
      </c>
      <c r="CA42" s="26">
        <f t="shared" ref="CA42" si="989">BZ42+CA36-CA41</f>
        <v>0</v>
      </c>
      <c r="CB42" s="26">
        <f t="shared" ref="CB42" si="990">CA42+CB36-CB41</f>
        <v>0</v>
      </c>
      <c r="CC42" s="26">
        <f t="shared" ref="CC42" si="991">CB42+CC36-CC41</f>
        <v>0</v>
      </c>
      <c r="CD42" s="26">
        <f t="shared" ref="CD42" si="992">CC42+CD36-CD41</f>
        <v>0</v>
      </c>
      <c r="CE42" s="26">
        <f t="shared" ref="CE42" si="993">CD42+CE36-CE41</f>
        <v>0</v>
      </c>
      <c r="CF42" s="26">
        <f t="shared" ref="CF42" si="994">CE42+CF36-CF41</f>
        <v>0</v>
      </c>
      <c r="CG42" s="26">
        <f t="shared" ref="CG42" si="995">CF42+CG36-CG41</f>
        <v>0</v>
      </c>
      <c r="CH42" s="26">
        <f t="shared" ref="CH42" si="996">CG42+CH36-CH41</f>
        <v>0</v>
      </c>
      <c r="CI42" s="26">
        <f t="shared" ref="CI42" si="997">CH42+CI36-CI41</f>
        <v>0</v>
      </c>
      <c r="CJ42" s="26">
        <f t="shared" ref="CJ42" si="998">CI42+CJ36-CJ41</f>
        <v>0</v>
      </c>
      <c r="CK42" s="26">
        <f t="shared" ref="CK42" si="999">CJ42+CK36-CK41</f>
        <v>0</v>
      </c>
      <c r="CL42" s="26">
        <f t="shared" ref="CL42" si="1000">CK42+CL36-CL41</f>
        <v>0</v>
      </c>
      <c r="CM42" s="26">
        <f t="shared" ref="CM42" si="1001">CL42+CM36-CM41</f>
        <v>0</v>
      </c>
      <c r="CN42" s="26">
        <f t="shared" ref="CN42" si="1002">CM42+CN36-CN41</f>
        <v>0</v>
      </c>
      <c r="CO42" s="26">
        <f t="shared" ref="CO42" si="1003">CN42+CO36-CO41</f>
        <v>0</v>
      </c>
      <c r="CP42" s="26">
        <f t="shared" ref="CP42" si="1004">CO42+CP36-CP41</f>
        <v>0</v>
      </c>
      <c r="CQ42" s="26">
        <f t="shared" ref="CQ42" si="1005">CP42+CQ36-CQ41</f>
        <v>0</v>
      </c>
      <c r="CR42" s="26">
        <f t="shared" ref="CR42" si="1006">CQ42+CR36-CR41</f>
        <v>0</v>
      </c>
      <c r="CS42" s="26">
        <f t="shared" ref="CS42" si="1007">CR42+CS36-CS41</f>
        <v>0</v>
      </c>
      <c r="CT42" s="26">
        <f t="shared" ref="CT42" si="1008">CS42+CT36-CT41</f>
        <v>0</v>
      </c>
      <c r="CU42" s="26">
        <f t="shared" ref="CU42" si="1009">CT42+CU36-CU41</f>
        <v>0</v>
      </c>
      <c r="CV42" s="26">
        <f t="shared" ref="CV42" si="1010">CU42+CV36-CV41</f>
        <v>0</v>
      </c>
      <c r="CW42" s="26">
        <f t="shared" ref="CW42" si="1011">CV42+CW36-CW41</f>
        <v>0</v>
      </c>
      <c r="CX42" s="26">
        <f t="shared" ref="CX42" si="1012">CW42+CX36-CX41</f>
        <v>0</v>
      </c>
      <c r="CY42" s="26">
        <f t="shared" ref="CY42" si="1013">CX42+CY36-CY41</f>
        <v>0</v>
      </c>
      <c r="CZ42" s="26">
        <f t="shared" ref="CZ42" si="1014">CY42+CZ36-CZ41</f>
        <v>0</v>
      </c>
      <c r="DA42" s="26">
        <f t="shared" ref="DA42" si="1015">CZ42+DA36-DA41</f>
        <v>0</v>
      </c>
      <c r="DB42" s="26">
        <f t="shared" ref="DB42" si="1016">DA42+DB36-DB41</f>
        <v>0</v>
      </c>
      <c r="DC42" s="26">
        <f t="shared" ref="DC42" si="1017">DB42+DC36-DC41</f>
        <v>0</v>
      </c>
      <c r="DD42" s="26">
        <f t="shared" ref="DD42" si="1018">DC42+DD36-DD41</f>
        <v>0</v>
      </c>
      <c r="DE42" s="26">
        <f t="shared" ref="DE42" si="1019">DD42+DE36-DE41</f>
        <v>0</v>
      </c>
      <c r="DF42" s="26">
        <f t="shared" ref="DF42" si="1020">DE42+DF36-DF41</f>
        <v>0</v>
      </c>
      <c r="DG42" s="26">
        <f t="shared" ref="DG42" si="1021">DF42+DG36-DG41</f>
        <v>0</v>
      </c>
      <c r="DH42" s="26">
        <f t="shared" ref="DH42" si="1022">DG42+DH36-DH41</f>
        <v>0</v>
      </c>
      <c r="DI42" s="26">
        <f t="shared" ref="DI42" si="1023">DH42+DI36-DI41</f>
        <v>0</v>
      </c>
      <c r="DJ42" s="26">
        <f t="shared" ref="DJ42" si="1024">DI42+DJ36-DJ41</f>
        <v>0</v>
      </c>
      <c r="DK42" s="26">
        <f t="shared" ref="DK42" si="1025">DJ42+DK36-DK41</f>
        <v>0</v>
      </c>
      <c r="DL42" s="26">
        <f t="shared" ref="DL42" si="1026">DK42+DL36-DL41</f>
        <v>0</v>
      </c>
      <c r="DM42" s="26">
        <f t="shared" ref="DM42" si="1027">DL42+DM36-DM41</f>
        <v>0</v>
      </c>
      <c r="DN42" s="26">
        <f t="shared" ref="DN42" si="1028">DM42+DN36-DN41</f>
        <v>0</v>
      </c>
      <c r="DO42" s="26">
        <f t="shared" ref="DO42" si="1029">DN42+DO36-DO41</f>
        <v>0</v>
      </c>
      <c r="DP42" s="26">
        <f t="shared" ref="DP42" si="1030">DO42+DP36-DP41</f>
        <v>0</v>
      </c>
      <c r="DQ42" s="26">
        <f t="shared" ref="DQ42" si="1031">DP42+DQ36-DQ41</f>
        <v>0</v>
      </c>
      <c r="DR42" s="26">
        <f t="shared" ref="DR42" si="1032">DQ42+DR36-DR41</f>
        <v>0</v>
      </c>
      <c r="DS42" s="26">
        <f t="shared" ref="DS42" si="1033">DR42+DS36-DS41</f>
        <v>0</v>
      </c>
      <c r="DT42" s="26">
        <f t="shared" ref="DT42" si="1034">DS42+DT36-DT41</f>
        <v>0</v>
      </c>
      <c r="DU42" s="26">
        <f t="shared" ref="DU42" si="1035">DT42+DU36-DU41</f>
        <v>0</v>
      </c>
      <c r="DV42" s="26">
        <f t="shared" ref="DV42" si="1036">DU42+DV36-DV41</f>
        <v>0</v>
      </c>
      <c r="DW42" s="26">
        <f t="shared" ref="DW42" si="1037">DV42+DW36-DW41</f>
        <v>0</v>
      </c>
      <c r="DX42" s="26">
        <f t="shared" ref="DX42" si="1038">DW42+DX36-DX41</f>
        <v>0</v>
      </c>
      <c r="DY42" s="26">
        <f t="shared" ref="DY42" si="1039">DX42+DY36-DY41</f>
        <v>0</v>
      </c>
      <c r="DZ42" s="26">
        <f t="shared" ref="DZ42" si="1040">DY42+DZ36-DZ41</f>
        <v>0</v>
      </c>
      <c r="EA42" s="26">
        <f t="shared" ref="EA42" si="1041">DZ42+EA36-EA41</f>
        <v>0</v>
      </c>
      <c r="EB42" s="26">
        <f t="shared" ref="EB42" si="1042">EA42+EB36-EB41</f>
        <v>0</v>
      </c>
      <c r="EC42" s="26">
        <f t="shared" ref="EC42" si="1043">EB42+EC36-EC41</f>
        <v>0</v>
      </c>
      <c r="ED42" s="26">
        <f t="shared" ref="ED42" si="1044">EC42+ED36-ED41</f>
        <v>0</v>
      </c>
      <c r="EE42" s="26">
        <f t="shared" ref="EE42" si="1045">ED42+EE36-EE41</f>
        <v>0</v>
      </c>
      <c r="EF42" s="26">
        <f t="shared" ref="EF42" si="1046">EE42+EF36-EF41</f>
        <v>0</v>
      </c>
      <c r="EG42" s="26">
        <f t="shared" ref="EG42" si="1047">EF42+EG36-EG41</f>
        <v>0</v>
      </c>
      <c r="EH42" s="26">
        <f t="shared" ref="EH42" si="1048">EG42+EH36-EH41</f>
        <v>0</v>
      </c>
      <c r="EI42" s="26">
        <f t="shared" ref="EI42" si="1049">EH42+EI36-EI41</f>
        <v>0</v>
      </c>
      <c r="EJ42" s="26">
        <f t="shared" ref="EJ42" si="1050">EI42+EJ36-EJ41</f>
        <v>0</v>
      </c>
      <c r="EK42" s="26">
        <f t="shared" ref="EK42" si="1051">EJ42+EK36-EK41</f>
        <v>0</v>
      </c>
      <c r="EL42" s="26">
        <f t="shared" ref="EL42" si="1052">EK42+EL36-EL41</f>
        <v>0</v>
      </c>
      <c r="EM42" s="26">
        <f t="shared" ref="EM42" si="1053">EL42+EM36-EM41</f>
        <v>0</v>
      </c>
      <c r="EN42" s="26">
        <f t="shared" ref="EN42" si="1054">EM42+EN36-EN41</f>
        <v>0</v>
      </c>
      <c r="EO42" s="26">
        <f t="shared" ref="EO42" si="1055">EN42+EO36-EO41</f>
        <v>0</v>
      </c>
      <c r="EP42" s="26">
        <f t="shared" ref="EP42" si="1056">EO42+EP36-EP41</f>
        <v>0</v>
      </c>
      <c r="EQ42" s="26">
        <f t="shared" ref="EQ42" si="1057">EP42+EQ36-EQ41</f>
        <v>0</v>
      </c>
      <c r="ER42" s="26">
        <f t="shared" ref="ER42" si="1058">EQ42+ER36-ER41</f>
        <v>0</v>
      </c>
      <c r="ES42" s="26">
        <f t="shared" ref="ES42" si="1059">ER42+ES36-ES41</f>
        <v>0</v>
      </c>
      <c r="ET42" s="26">
        <f t="shared" ref="ET42" si="1060">ES42+ET36-ET41</f>
        <v>0</v>
      </c>
      <c r="EU42" s="26">
        <f t="shared" ref="EU42" si="1061">ET42+EU36-EU41</f>
        <v>0</v>
      </c>
      <c r="EV42" s="26">
        <f t="shared" ref="EV42" si="1062">EU42+EV36-EV41</f>
        <v>0</v>
      </c>
      <c r="EW42" s="26">
        <f t="shared" ref="EW42" si="1063">EV42+EW36-EW41</f>
        <v>0</v>
      </c>
      <c r="EX42" s="26">
        <f t="shared" ref="EX42" si="1064">EW42+EX36-EX41</f>
        <v>0</v>
      </c>
      <c r="EY42" s="26">
        <f t="shared" ref="EY42" si="1065">EX42+EY36-EY41</f>
        <v>0</v>
      </c>
      <c r="EZ42" s="26">
        <f t="shared" ref="EZ42" si="1066">EY42+EZ36-EZ41</f>
        <v>0</v>
      </c>
      <c r="FA42" s="26">
        <f t="shared" ref="FA42" si="1067">EZ42+FA36-FA41</f>
        <v>0</v>
      </c>
      <c r="FB42" s="26">
        <f t="shared" ref="FB42" si="1068">FA42+FB36-FB41</f>
        <v>0</v>
      </c>
      <c r="FC42" s="26">
        <f t="shared" ref="FC42" si="1069">FB42+FC36-FC41</f>
        <v>0</v>
      </c>
      <c r="FD42" s="26">
        <f t="shared" ref="FD42" si="1070">FC42+FD36-FD41</f>
        <v>0</v>
      </c>
      <c r="FE42" s="26">
        <f t="shared" ref="FE42" si="1071">FD42+FE36-FE41</f>
        <v>0</v>
      </c>
      <c r="FF42" s="26">
        <f t="shared" ref="FF42" si="1072">FE42+FF36-FF41</f>
        <v>0</v>
      </c>
      <c r="FG42" s="26">
        <f t="shared" ref="FG42" si="1073">FF42+FG36-FG41</f>
        <v>0</v>
      </c>
      <c r="FH42" s="26">
        <f t="shared" ref="FH42" si="1074">FG42+FH36-FH41</f>
        <v>0</v>
      </c>
      <c r="FI42" s="26">
        <f t="shared" ref="FI42" si="1075">FH42+FI36-FI41</f>
        <v>0</v>
      </c>
      <c r="FJ42" s="26">
        <f t="shared" ref="FJ42" si="1076">FI42+FJ36-FJ41</f>
        <v>0</v>
      </c>
      <c r="FK42" s="26">
        <f t="shared" ref="FK42" si="1077">FJ42+FK36-FK41</f>
        <v>0</v>
      </c>
      <c r="FL42" s="26">
        <f t="shared" ref="FL42" si="1078">FK42+FL36-FL41</f>
        <v>0</v>
      </c>
      <c r="FM42" s="26">
        <f t="shared" ref="FM42" si="1079">FL42+FM36-FM41</f>
        <v>0</v>
      </c>
      <c r="FN42" s="26">
        <f t="shared" ref="FN42" si="1080">FM42+FN36-FN41</f>
        <v>0</v>
      </c>
      <c r="FO42" s="26">
        <f t="shared" ref="FO42" si="1081">FN42+FO36-FO41</f>
        <v>0</v>
      </c>
    </row>
    <row r="43" spans="1:171" x14ac:dyDescent="0.3">
      <c r="A43" s="14" t="s">
        <v>546</v>
      </c>
      <c r="B43" s="340">
        <v>48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438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</row>
    <row r="44" spans="1:171" x14ac:dyDescent="0.3">
      <c r="A44" s="14" t="s">
        <v>547</v>
      </c>
      <c r="B44" s="377">
        <v>0.13</v>
      </c>
      <c r="E44" s="14" t="s">
        <v>541</v>
      </c>
      <c r="F44" s="14"/>
      <c r="G44" s="14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</row>
    <row r="45" spans="1:171" x14ac:dyDescent="0.3">
      <c r="A45" s="14" t="s">
        <v>554</v>
      </c>
      <c r="B45" s="340">
        <v>12</v>
      </c>
      <c r="AE45" s="45"/>
    </row>
    <row r="46" spans="1:171" x14ac:dyDescent="0.3">
      <c r="A46" s="14" t="s">
        <v>555</v>
      </c>
      <c r="B46" s="340">
        <v>18</v>
      </c>
      <c r="AE46" s="437"/>
    </row>
    <row r="47" spans="1:171" x14ac:dyDescent="0.3">
      <c r="A47" s="14" t="s">
        <v>662</v>
      </c>
      <c r="B47" s="434">
        <v>46112</v>
      </c>
    </row>
    <row r="49" spans="1:171" x14ac:dyDescent="0.3">
      <c r="A49" s="386" t="s">
        <v>577</v>
      </c>
      <c r="B49" s="385"/>
      <c r="C49" s="384"/>
      <c r="D49" s="384"/>
      <c r="E49" s="384"/>
      <c r="F49" s="384"/>
      <c r="G49" s="384"/>
      <c r="H49" s="384"/>
      <c r="I49" s="384"/>
      <c r="J49" s="384"/>
      <c r="K49" s="384"/>
      <c r="L49" s="384"/>
      <c r="M49" s="384"/>
      <c r="N49" s="384"/>
      <c r="O49" s="384"/>
      <c r="P49" s="384"/>
      <c r="Q49" s="384"/>
      <c r="R49" s="384"/>
      <c r="S49" s="384"/>
      <c r="T49" s="384"/>
      <c r="U49" s="384"/>
      <c r="V49" s="384"/>
      <c r="W49" s="384"/>
      <c r="X49" s="384"/>
      <c r="Y49" s="384"/>
      <c r="Z49" s="384"/>
      <c r="AA49" s="384"/>
      <c r="AB49" s="384"/>
      <c r="AC49" s="384"/>
      <c r="AD49" s="384"/>
      <c r="AE49" s="384"/>
      <c r="AF49" s="384"/>
      <c r="AG49" s="384"/>
      <c r="AH49" s="384"/>
      <c r="AI49" s="384"/>
      <c r="AJ49" s="384"/>
      <c r="AK49" s="384"/>
      <c r="AL49" s="384"/>
      <c r="AM49" s="384"/>
      <c r="AN49" s="384"/>
      <c r="AO49" s="384"/>
      <c r="AP49" s="384"/>
      <c r="AQ49" s="384"/>
      <c r="AR49" s="384"/>
      <c r="AS49" s="384"/>
      <c r="AT49" s="384"/>
      <c r="AU49" s="384"/>
      <c r="AV49" s="384"/>
      <c r="AW49" s="384"/>
      <c r="AX49" s="384"/>
      <c r="AY49" s="384"/>
      <c r="AZ49" s="384"/>
      <c r="BA49" s="384"/>
      <c r="BB49" s="384"/>
      <c r="BC49" s="384"/>
      <c r="BD49" s="384"/>
      <c r="BE49" s="384"/>
      <c r="BF49" s="384"/>
      <c r="BG49" s="384"/>
      <c r="BH49" s="384"/>
      <c r="BI49" s="384"/>
      <c r="BJ49" s="384"/>
      <c r="BK49" s="384"/>
      <c r="BL49" s="384"/>
      <c r="BM49" s="384"/>
      <c r="BN49" s="384"/>
      <c r="BO49" s="384"/>
      <c r="BP49" s="384"/>
      <c r="BQ49" s="384"/>
      <c r="BR49" s="384"/>
      <c r="BS49" s="384"/>
      <c r="BT49" s="384"/>
      <c r="BU49" s="384"/>
      <c r="BV49" s="384"/>
      <c r="BW49" s="384"/>
      <c r="BX49" s="384"/>
      <c r="BY49" s="384"/>
      <c r="BZ49" s="384"/>
      <c r="CA49" s="384"/>
      <c r="CB49" s="384"/>
      <c r="CC49" s="384"/>
      <c r="CD49" s="384"/>
      <c r="CE49" s="384"/>
      <c r="CF49" s="384"/>
      <c r="CG49" s="384"/>
      <c r="CH49" s="384"/>
      <c r="CI49" s="384"/>
      <c r="CJ49" s="384"/>
      <c r="CK49" s="384"/>
      <c r="CL49" s="384"/>
      <c r="CM49" s="384"/>
      <c r="CN49" s="384"/>
      <c r="CO49" s="384"/>
      <c r="CP49" s="384"/>
      <c r="CQ49" s="384"/>
      <c r="CR49" s="384"/>
      <c r="CS49" s="384"/>
      <c r="CT49" s="384"/>
      <c r="CU49" s="384"/>
      <c r="CV49" s="384"/>
      <c r="CW49" s="384"/>
      <c r="CX49" s="384"/>
      <c r="CY49" s="384"/>
      <c r="CZ49" s="384"/>
      <c r="DA49" s="384"/>
      <c r="DB49" s="384"/>
      <c r="DC49" s="384"/>
      <c r="DD49" s="384"/>
      <c r="DE49" s="384"/>
      <c r="DF49" s="384"/>
      <c r="DG49" s="384"/>
      <c r="DH49" s="384"/>
      <c r="DI49" s="384"/>
      <c r="DJ49" s="384"/>
      <c r="DK49" s="384"/>
      <c r="DL49" s="384"/>
      <c r="DM49" s="384"/>
      <c r="DN49" s="384"/>
      <c r="DO49" s="384"/>
      <c r="DP49" s="384"/>
      <c r="DQ49" s="384"/>
      <c r="DR49" s="384"/>
      <c r="DS49" s="384"/>
      <c r="DT49" s="384"/>
      <c r="DU49" s="384"/>
      <c r="DV49" s="384"/>
      <c r="DW49" s="384"/>
      <c r="DX49" s="384"/>
      <c r="DY49" s="384"/>
      <c r="DZ49" s="384"/>
      <c r="EA49" s="384"/>
      <c r="EB49" s="384"/>
      <c r="EC49" s="384"/>
      <c r="ED49" s="384"/>
      <c r="EE49" s="384"/>
      <c r="EF49" s="384"/>
      <c r="EG49" s="384"/>
      <c r="EH49" s="384"/>
      <c r="EI49" s="384"/>
      <c r="EJ49" s="384"/>
      <c r="EK49" s="384"/>
      <c r="EL49" s="384"/>
      <c r="EM49" s="384"/>
      <c r="EN49" s="384"/>
      <c r="EO49" s="384"/>
      <c r="EP49" s="384"/>
      <c r="EQ49" s="384"/>
      <c r="ER49" s="384"/>
      <c r="ES49" s="384"/>
      <c r="ET49" s="384"/>
      <c r="EU49" s="384"/>
      <c r="EV49" s="384"/>
      <c r="EW49" s="384"/>
      <c r="EX49" s="384"/>
      <c r="EY49" s="384"/>
      <c r="EZ49" s="384"/>
      <c r="FA49" s="384"/>
      <c r="FB49" s="384"/>
      <c r="FC49" s="384"/>
      <c r="FD49" s="384"/>
      <c r="FE49" s="384"/>
      <c r="FF49" s="384"/>
      <c r="FG49" s="384"/>
      <c r="FH49" s="384"/>
      <c r="FI49" s="384"/>
      <c r="FJ49" s="384"/>
      <c r="FK49" s="384"/>
      <c r="FL49" s="384"/>
      <c r="FM49" s="384"/>
      <c r="FN49" s="384"/>
      <c r="FO49" s="384"/>
    </row>
    <row r="50" spans="1:171" x14ac:dyDescent="0.3">
      <c r="A50" s="387" t="s">
        <v>580</v>
      </c>
      <c r="E50" s="14" t="s">
        <v>550</v>
      </c>
      <c r="F50" s="14"/>
      <c r="G50" s="14">
        <v>1</v>
      </c>
      <c r="H50" s="14">
        <f>G50+1</f>
        <v>2</v>
      </c>
      <c r="I50" s="14">
        <f t="shared" ref="I50" si="1082">H50+1</f>
        <v>3</v>
      </c>
      <c r="J50" s="14">
        <f t="shared" ref="J50" si="1083">I50+1</f>
        <v>4</v>
      </c>
      <c r="K50" s="14">
        <f t="shared" ref="K50" si="1084">J50+1</f>
        <v>5</v>
      </c>
      <c r="L50" s="14">
        <f t="shared" ref="L50" si="1085">K50+1</f>
        <v>6</v>
      </c>
      <c r="M50" s="14">
        <f t="shared" ref="M50" si="1086">L50+1</f>
        <v>7</v>
      </c>
      <c r="N50" s="14">
        <f t="shared" ref="N50" si="1087">M50+1</f>
        <v>8</v>
      </c>
      <c r="O50" s="14">
        <f t="shared" ref="O50" si="1088">N50+1</f>
        <v>9</v>
      </c>
      <c r="P50" s="14">
        <f t="shared" ref="P50" si="1089">O50+1</f>
        <v>10</v>
      </c>
      <c r="Q50" s="14">
        <f t="shared" ref="Q50" si="1090">P50+1</f>
        <v>11</v>
      </c>
      <c r="R50" s="14">
        <f t="shared" ref="R50" si="1091">Q50+1</f>
        <v>12</v>
      </c>
      <c r="S50" s="14">
        <f t="shared" ref="S50" si="1092">R50+1</f>
        <v>13</v>
      </c>
      <c r="T50" s="14">
        <f t="shared" ref="T50" si="1093">S50+1</f>
        <v>14</v>
      </c>
      <c r="U50" s="14">
        <f t="shared" ref="U50" si="1094">T50+1</f>
        <v>15</v>
      </c>
      <c r="V50" s="14">
        <f t="shared" ref="V50" si="1095">U50+1</f>
        <v>16</v>
      </c>
      <c r="W50" s="14">
        <f t="shared" ref="W50" si="1096">V50+1</f>
        <v>17</v>
      </c>
      <c r="X50" s="14">
        <f t="shared" ref="X50" si="1097">W50+1</f>
        <v>18</v>
      </c>
      <c r="Y50" s="14">
        <f t="shared" ref="Y50" si="1098">X50+1</f>
        <v>19</v>
      </c>
      <c r="Z50" s="14">
        <f t="shared" ref="Z50" si="1099">Y50+1</f>
        <v>20</v>
      </c>
      <c r="AA50" s="14">
        <f t="shared" ref="AA50" si="1100">Z50+1</f>
        <v>21</v>
      </c>
      <c r="AB50" s="14">
        <f t="shared" ref="AB50" si="1101">AA50+1</f>
        <v>22</v>
      </c>
      <c r="AC50" s="14">
        <f t="shared" ref="AC50" si="1102">AB50+1</f>
        <v>23</v>
      </c>
      <c r="AD50" s="14">
        <f t="shared" ref="AD50" si="1103">AC50+1</f>
        <v>24</v>
      </c>
      <c r="AE50" s="14">
        <f t="shared" ref="AE50" si="1104">AD50+1</f>
        <v>25</v>
      </c>
      <c r="AF50" s="14">
        <f t="shared" ref="AF50" si="1105">AE50+1</f>
        <v>26</v>
      </c>
      <c r="AG50" s="14">
        <f t="shared" ref="AG50" si="1106">AF50+1</f>
        <v>27</v>
      </c>
      <c r="AH50" s="14">
        <f t="shared" ref="AH50" si="1107">AG50+1</f>
        <v>28</v>
      </c>
      <c r="AI50" s="14">
        <f t="shared" ref="AI50" si="1108">AH50+1</f>
        <v>29</v>
      </c>
      <c r="AJ50" s="14">
        <f t="shared" ref="AJ50" si="1109">AI50+1</f>
        <v>30</v>
      </c>
      <c r="AK50" s="14">
        <f t="shared" ref="AK50" si="1110">AJ50+1</f>
        <v>31</v>
      </c>
      <c r="AL50" s="14">
        <f t="shared" ref="AL50" si="1111">AK50+1</f>
        <v>32</v>
      </c>
      <c r="AM50" s="14">
        <f t="shared" ref="AM50" si="1112">AL50+1</f>
        <v>33</v>
      </c>
      <c r="AN50" s="14">
        <f t="shared" ref="AN50" si="1113">AM50+1</f>
        <v>34</v>
      </c>
      <c r="AO50" s="14">
        <f t="shared" ref="AO50" si="1114">AN50+1</f>
        <v>35</v>
      </c>
      <c r="AP50" s="14">
        <f t="shared" ref="AP50" si="1115">AO50+1</f>
        <v>36</v>
      </c>
      <c r="AQ50" s="14">
        <f t="shared" ref="AQ50" si="1116">AP50+1</f>
        <v>37</v>
      </c>
      <c r="AR50" s="14">
        <f t="shared" ref="AR50" si="1117">AQ50+1</f>
        <v>38</v>
      </c>
      <c r="AS50" s="14">
        <f t="shared" ref="AS50" si="1118">AR50+1</f>
        <v>39</v>
      </c>
      <c r="AT50" s="14">
        <f t="shared" ref="AT50" si="1119">AS50+1</f>
        <v>40</v>
      </c>
      <c r="AU50" s="14">
        <f t="shared" ref="AU50" si="1120">AT50+1</f>
        <v>41</v>
      </c>
      <c r="AV50" s="14">
        <f t="shared" ref="AV50" si="1121">AU50+1</f>
        <v>42</v>
      </c>
      <c r="AW50" s="14">
        <f t="shared" ref="AW50" si="1122">AV50+1</f>
        <v>43</v>
      </c>
      <c r="AX50" s="14">
        <f t="shared" ref="AX50" si="1123">AW50+1</f>
        <v>44</v>
      </c>
      <c r="AY50" s="14">
        <f t="shared" ref="AY50" si="1124">AX50+1</f>
        <v>45</v>
      </c>
      <c r="AZ50" s="14">
        <f t="shared" ref="AZ50" si="1125">AY50+1</f>
        <v>46</v>
      </c>
      <c r="BA50" s="14">
        <f t="shared" ref="BA50" si="1126">AZ50+1</f>
        <v>47</v>
      </c>
      <c r="BB50" s="14">
        <f t="shared" ref="BB50" si="1127">BA50+1</f>
        <v>48</v>
      </c>
      <c r="BC50" s="14">
        <f t="shared" ref="BC50" si="1128">BB50+1</f>
        <v>49</v>
      </c>
      <c r="BD50" s="14">
        <f t="shared" ref="BD50" si="1129">BC50+1</f>
        <v>50</v>
      </c>
      <c r="BE50" s="14">
        <f t="shared" ref="BE50" si="1130">BD50+1</f>
        <v>51</v>
      </c>
      <c r="BF50" s="14">
        <f t="shared" ref="BF50" si="1131">BE50+1</f>
        <v>52</v>
      </c>
      <c r="BG50" s="14">
        <f t="shared" ref="BG50" si="1132">BF50+1</f>
        <v>53</v>
      </c>
      <c r="BH50" s="14">
        <f t="shared" ref="BH50" si="1133">BG50+1</f>
        <v>54</v>
      </c>
      <c r="BI50" s="14">
        <f t="shared" ref="BI50" si="1134">BH50+1</f>
        <v>55</v>
      </c>
      <c r="BJ50" s="14">
        <f t="shared" ref="BJ50" si="1135">BI50+1</f>
        <v>56</v>
      </c>
      <c r="BK50" s="14">
        <f t="shared" ref="BK50" si="1136">BJ50+1</f>
        <v>57</v>
      </c>
      <c r="BL50" s="14">
        <f t="shared" ref="BL50" si="1137">BK50+1</f>
        <v>58</v>
      </c>
      <c r="BM50" s="14">
        <f t="shared" ref="BM50" si="1138">BL50+1</f>
        <v>59</v>
      </c>
      <c r="BN50" s="14">
        <f t="shared" ref="BN50" si="1139">BM50+1</f>
        <v>60</v>
      </c>
      <c r="BO50" s="14">
        <f>BN50+1</f>
        <v>61</v>
      </c>
      <c r="BP50" s="14">
        <f t="shared" ref="BP50" si="1140">BO50+1</f>
        <v>62</v>
      </c>
      <c r="BQ50" s="14">
        <f t="shared" ref="BQ50" si="1141">BP50+1</f>
        <v>63</v>
      </c>
      <c r="BR50" s="14">
        <f t="shared" ref="BR50" si="1142">BQ50+1</f>
        <v>64</v>
      </c>
      <c r="BS50" s="14">
        <f t="shared" ref="BS50" si="1143">BR50+1</f>
        <v>65</v>
      </c>
      <c r="BT50" s="14">
        <f t="shared" ref="BT50" si="1144">BS50+1</f>
        <v>66</v>
      </c>
      <c r="BU50" s="14">
        <f t="shared" ref="BU50" si="1145">BT50+1</f>
        <v>67</v>
      </c>
      <c r="BV50" s="14">
        <f t="shared" ref="BV50" si="1146">BU50+1</f>
        <v>68</v>
      </c>
      <c r="BW50" s="14">
        <f t="shared" ref="BW50" si="1147">BV50+1</f>
        <v>69</v>
      </c>
      <c r="BX50" s="14">
        <f t="shared" ref="BX50" si="1148">BW50+1</f>
        <v>70</v>
      </c>
      <c r="BY50" s="14">
        <f t="shared" ref="BY50" si="1149">BX50+1</f>
        <v>71</v>
      </c>
      <c r="BZ50" s="14">
        <f t="shared" ref="BZ50" si="1150">BY50+1</f>
        <v>72</v>
      </c>
      <c r="CA50" s="14">
        <f t="shared" ref="CA50" si="1151">BZ50+1</f>
        <v>73</v>
      </c>
      <c r="CB50" s="14">
        <f t="shared" ref="CB50" si="1152">CA50+1</f>
        <v>74</v>
      </c>
      <c r="CC50" s="14">
        <f t="shared" ref="CC50" si="1153">CB50+1</f>
        <v>75</v>
      </c>
      <c r="CD50" s="14">
        <f t="shared" ref="CD50" si="1154">CC50+1</f>
        <v>76</v>
      </c>
      <c r="CE50" s="14">
        <f t="shared" ref="CE50" si="1155">CD50+1</f>
        <v>77</v>
      </c>
      <c r="CF50" s="14">
        <f t="shared" ref="CF50" si="1156">CE50+1</f>
        <v>78</v>
      </c>
      <c r="CG50" s="14">
        <f t="shared" ref="CG50" si="1157">CF50+1</f>
        <v>79</v>
      </c>
      <c r="CH50" s="14">
        <f t="shared" ref="CH50" si="1158">CG50+1</f>
        <v>80</v>
      </c>
      <c r="CI50" s="14">
        <f t="shared" ref="CI50" si="1159">CH50+1</f>
        <v>81</v>
      </c>
      <c r="CJ50" s="14">
        <f t="shared" ref="CJ50" si="1160">CI50+1</f>
        <v>82</v>
      </c>
      <c r="CK50" s="14">
        <f t="shared" ref="CK50" si="1161">CJ50+1</f>
        <v>83</v>
      </c>
      <c r="CL50" s="14">
        <f t="shared" ref="CL50" si="1162">CK50+1</f>
        <v>84</v>
      </c>
      <c r="CM50" s="14">
        <f t="shared" ref="CM50" si="1163">CL50+1</f>
        <v>85</v>
      </c>
      <c r="CN50" s="14">
        <f t="shared" ref="CN50" si="1164">CM50+1</f>
        <v>86</v>
      </c>
      <c r="CO50" s="14">
        <f t="shared" ref="CO50" si="1165">CN50+1</f>
        <v>87</v>
      </c>
      <c r="CP50" s="14">
        <f t="shared" ref="CP50" si="1166">CO50+1</f>
        <v>88</v>
      </c>
      <c r="CQ50" s="14">
        <f t="shared" ref="CQ50" si="1167">CP50+1</f>
        <v>89</v>
      </c>
      <c r="CR50" s="14">
        <f t="shared" ref="CR50" si="1168">CQ50+1</f>
        <v>90</v>
      </c>
      <c r="CS50" s="14">
        <f t="shared" ref="CS50" si="1169">CR50+1</f>
        <v>91</v>
      </c>
      <c r="CT50" s="14">
        <f t="shared" ref="CT50" si="1170">CS50+1</f>
        <v>92</v>
      </c>
      <c r="CU50" s="14">
        <f t="shared" ref="CU50" si="1171">CT50+1</f>
        <v>93</v>
      </c>
      <c r="CV50" s="14">
        <f t="shared" ref="CV50" si="1172">CU50+1</f>
        <v>94</v>
      </c>
      <c r="CW50" s="14">
        <f t="shared" ref="CW50" si="1173">CV50+1</f>
        <v>95</v>
      </c>
      <c r="CX50" s="14">
        <f t="shared" ref="CX50" si="1174">CW50+1</f>
        <v>96</v>
      </c>
      <c r="CY50" s="14">
        <f t="shared" ref="CY50" si="1175">CX50+1</f>
        <v>97</v>
      </c>
      <c r="CZ50" s="14">
        <f t="shared" ref="CZ50" si="1176">CY50+1</f>
        <v>98</v>
      </c>
      <c r="DA50" s="14">
        <f t="shared" ref="DA50" si="1177">CZ50+1</f>
        <v>99</v>
      </c>
      <c r="DB50" s="14">
        <f t="shared" ref="DB50" si="1178">DA50+1</f>
        <v>100</v>
      </c>
      <c r="DC50" s="14">
        <f t="shared" ref="DC50" si="1179">DB50+1</f>
        <v>101</v>
      </c>
      <c r="DD50" s="14">
        <f t="shared" ref="DD50" si="1180">DC50+1</f>
        <v>102</v>
      </c>
      <c r="DE50" s="14">
        <f t="shared" ref="DE50" si="1181">DD50+1</f>
        <v>103</v>
      </c>
      <c r="DF50" s="14">
        <f t="shared" ref="DF50" si="1182">DE50+1</f>
        <v>104</v>
      </c>
      <c r="DG50" s="14">
        <f t="shared" ref="DG50" si="1183">DF50+1</f>
        <v>105</v>
      </c>
      <c r="DH50" s="14">
        <f t="shared" ref="DH50" si="1184">DG50+1</f>
        <v>106</v>
      </c>
      <c r="DI50" s="14">
        <f t="shared" ref="DI50" si="1185">DH50+1</f>
        <v>107</v>
      </c>
      <c r="DJ50" s="14">
        <f t="shared" ref="DJ50" si="1186">DI50+1</f>
        <v>108</v>
      </c>
      <c r="DK50" s="14">
        <f t="shared" ref="DK50" si="1187">DJ50+1</f>
        <v>109</v>
      </c>
      <c r="DL50" s="14">
        <f t="shared" ref="DL50" si="1188">DK50+1</f>
        <v>110</v>
      </c>
      <c r="DM50" s="14">
        <f t="shared" ref="DM50" si="1189">DL50+1</f>
        <v>111</v>
      </c>
      <c r="DN50" s="14">
        <f t="shared" ref="DN50" si="1190">DM50+1</f>
        <v>112</v>
      </c>
      <c r="DO50" s="14">
        <f t="shared" ref="DO50" si="1191">DN50+1</f>
        <v>113</v>
      </c>
      <c r="DP50" s="14">
        <f t="shared" ref="DP50" si="1192">DO50+1</f>
        <v>114</v>
      </c>
      <c r="DQ50" s="14">
        <f t="shared" ref="DQ50" si="1193">DP50+1</f>
        <v>115</v>
      </c>
      <c r="DR50" s="14">
        <f t="shared" ref="DR50" si="1194">DQ50+1</f>
        <v>116</v>
      </c>
      <c r="DS50" s="14">
        <f t="shared" ref="DS50" si="1195">DR50+1</f>
        <v>117</v>
      </c>
      <c r="DT50" s="14">
        <f t="shared" ref="DT50" si="1196">DS50+1</f>
        <v>118</v>
      </c>
      <c r="DU50" s="14">
        <f t="shared" ref="DU50" si="1197">DT50+1</f>
        <v>119</v>
      </c>
      <c r="DV50" s="14">
        <f t="shared" ref="DV50" si="1198">DU50+1</f>
        <v>120</v>
      </c>
      <c r="DW50" s="14">
        <f t="shared" ref="DW50" si="1199">DV50+1</f>
        <v>121</v>
      </c>
      <c r="DX50" s="14">
        <f t="shared" ref="DX50" si="1200">DW50+1</f>
        <v>122</v>
      </c>
      <c r="DY50" s="14">
        <f t="shared" ref="DY50" si="1201">DX50+1</f>
        <v>123</v>
      </c>
      <c r="DZ50" s="14">
        <f t="shared" ref="DZ50" si="1202">DY50+1</f>
        <v>124</v>
      </c>
      <c r="EA50" s="14">
        <f t="shared" ref="EA50" si="1203">DZ50+1</f>
        <v>125</v>
      </c>
      <c r="EB50" s="14">
        <f t="shared" ref="EB50" si="1204">EA50+1</f>
        <v>126</v>
      </c>
      <c r="EC50" s="14">
        <f t="shared" ref="EC50" si="1205">EB50+1</f>
        <v>127</v>
      </c>
      <c r="ED50" s="14">
        <f t="shared" ref="ED50" si="1206">EC50+1</f>
        <v>128</v>
      </c>
      <c r="EE50" s="14">
        <f t="shared" ref="EE50" si="1207">ED50+1</f>
        <v>129</v>
      </c>
      <c r="EF50" s="14">
        <f t="shared" ref="EF50" si="1208">EE50+1</f>
        <v>130</v>
      </c>
      <c r="EG50" s="14">
        <f t="shared" ref="EG50" si="1209">EF50+1</f>
        <v>131</v>
      </c>
      <c r="EH50" s="14">
        <f t="shared" ref="EH50" si="1210">EG50+1</f>
        <v>132</v>
      </c>
      <c r="EI50" s="14">
        <f t="shared" ref="EI50" si="1211">EH50+1</f>
        <v>133</v>
      </c>
      <c r="EJ50" s="14">
        <f t="shared" ref="EJ50" si="1212">EI50+1</f>
        <v>134</v>
      </c>
      <c r="EK50" s="14">
        <f t="shared" ref="EK50" si="1213">EJ50+1</f>
        <v>135</v>
      </c>
      <c r="EL50" s="14">
        <f t="shared" ref="EL50" si="1214">EK50+1</f>
        <v>136</v>
      </c>
      <c r="EM50" s="14">
        <f t="shared" ref="EM50" si="1215">EL50+1</f>
        <v>137</v>
      </c>
      <c r="EN50" s="14">
        <f t="shared" ref="EN50" si="1216">EM50+1</f>
        <v>138</v>
      </c>
      <c r="EO50" s="14">
        <f t="shared" ref="EO50" si="1217">EN50+1</f>
        <v>139</v>
      </c>
      <c r="EP50" s="14">
        <f t="shared" ref="EP50" si="1218">EO50+1</f>
        <v>140</v>
      </c>
      <c r="EQ50" s="14">
        <f t="shared" ref="EQ50" si="1219">EP50+1</f>
        <v>141</v>
      </c>
      <c r="ER50" s="14">
        <f t="shared" ref="ER50" si="1220">EQ50+1</f>
        <v>142</v>
      </c>
      <c r="ES50" s="14">
        <f t="shared" ref="ES50" si="1221">ER50+1</f>
        <v>143</v>
      </c>
      <c r="ET50" s="14">
        <f t="shared" ref="ET50" si="1222">ES50+1</f>
        <v>144</v>
      </c>
      <c r="EU50" s="14">
        <f t="shared" ref="EU50" si="1223">ET50+1</f>
        <v>145</v>
      </c>
      <c r="EV50" s="14">
        <f t="shared" ref="EV50" si="1224">EU50+1</f>
        <v>146</v>
      </c>
      <c r="EW50" s="14">
        <f t="shared" ref="EW50" si="1225">EV50+1</f>
        <v>147</v>
      </c>
      <c r="EX50" s="14">
        <f t="shared" ref="EX50" si="1226">EW50+1</f>
        <v>148</v>
      </c>
      <c r="EY50" s="14">
        <f t="shared" ref="EY50" si="1227">EX50+1</f>
        <v>149</v>
      </c>
      <c r="EZ50" s="14">
        <f t="shared" ref="EZ50" si="1228">EY50+1</f>
        <v>150</v>
      </c>
      <c r="FA50" s="14">
        <f t="shared" ref="FA50" si="1229">EZ50+1</f>
        <v>151</v>
      </c>
      <c r="FB50" s="14">
        <f t="shared" ref="FB50" si="1230">FA50+1</f>
        <v>152</v>
      </c>
      <c r="FC50" s="14">
        <f t="shared" ref="FC50" si="1231">FB50+1</f>
        <v>153</v>
      </c>
      <c r="FD50" s="14">
        <f t="shared" ref="FD50" si="1232">FC50+1</f>
        <v>154</v>
      </c>
      <c r="FE50" s="14">
        <f t="shared" ref="FE50" si="1233">FD50+1</f>
        <v>155</v>
      </c>
      <c r="FF50" s="14">
        <f t="shared" ref="FF50" si="1234">FE50+1</f>
        <v>156</v>
      </c>
      <c r="FG50" s="14">
        <f t="shared" ref="FG50" si="1235">FF50+1</f>
        <v>157</v>
      </c>
      <c r="FH50" s="14">
        <f t="shared" ref="FH50" si="1236">FG50+1</f>
        <v>158</v>
      </c>
      <c r="FI50" s="14">
        <f t="shared" ref="FI50" si="1237">FH50+1</f>
        <v>159</v>
      </c>
      <c r="FJ50" s="14">
        <f t="shared" ref="FJ50" si="1238">FI50+1</f>
        <v>160</v>
      </c>
      <c r="FK50" s="14">
        <f t="shared" ref="FK50" si="1239">FJ50+1</f>
        <v>161</v>
      </c>
      <c r="FL50" s="14">
        <f t="shared" ref="FL50" si="1240">FK50+1</f>
        <v>162</v>
      </c>
      <c r="FM50" s="14">
        <f t="shared" ref="FM50" si="1241">FL50+1</f>
        <v>163</v>
      </c>
      <c r="FN50" s="14">
        <f t="shared" ref="FN50" si="1242">FM50+1</f>
        <v>164</v>
      </c>
      <c r="FO50" s="14">
        <f t="shared" ref="FO50" si="1243">FN50+1</f>
        <v>165</v>
      </c>
    </row>
    <row r="51" spans="1:171" s="384" customFormat="1" x14ac:dyDescent="0.3">
      <c r="A51" s="388" t="s">
        <v>201</v>
      </c>
      <c r="B51" s="375" t="s">
        <v>213</v>
      </c>
      <c r="C51" s="7"/>
      <c r="D51" s="7"/>
      <c r="E51" s="8" t="s">
        <v>122</v>
      </c>
      <c r="F51" s="8"/>
      <c r="G51" s="195" cm="1">
        <f t="array" ref="G51:FO51">MonthlyCashflow!G209:FO209</f>
        <v>45748</v>
      </c>
      <c r="H51" s="195">
        <v>45808</v>
      </c>
      <c r="I51" s="195">
        <v>45838</v>
      </c>
      <c r="J51" s="195">
        <v>45869</v>
      </c>
      <c r="K51" s="195">
        <v>45900</v>
      </c>
      <c r="L51" s="195">
        <v>45930</v>
      </c>
      <c r="M51" s="195">
        <v>45961</v>
      </c>
      <c r="N51" s="195">
        <v>45991</v>
      </c>
      <c r="O51" s="195">
        <v>46022</v>
      </c>
      <c r="P51" s="195">
        <v>46053</v>
      </c>
      <c r="Q51" s="195">
        <v>46081</v>
      </c>
      <c r="R51" s="195">
        <v>46112</v>
      </c>
      <c r="S51" s="195">
        <v>46142</v>
      </c>
      <c r="T51" s="195">
        <v>46173</v>
      </c>
      <c r="U51" s="195">
        <v>46203</v>
      </c>
      <c r="V51" s="195">
        <v>46234</v>
      </c>
      <c r="W51" s="195">
        <v>46265</v>
      </c>
      <c r="X51" s="195">
        <v>46295</v>
      </c>
      <c r="Y51" s="195">
        <v>46326</v>
      </c>
      <c r="Z51" s="195">
        <v>46356</v>
      </c>
      <c r="AA51" s="195">
        <v>46387</v>
      </c>
      <c r="AB51" s="195">
        <v>46418</v>
      </c>
      <c r="AC51" s="195">
        <v>46446</v>
      </c>
      <c r="AD51" s="195">
        <v>46477</v>
      </c>
      <c r="AE51" s="195">
        <v>46507</v>
      </c>
      <c r="AF51" s="195">
        <v>46538</v>
      </c>
      <c r="AG51" s="195">
        <v>46568</v>
      </c>
      <c r="AH51" s="195">
        <v>46599</v>
      </c>
      <c r="AI51" s="195">
        <v>46630</v>
      </c>
      <c r="AJ51" s="195">
        <v>46660</v>
      </c>
      <c r="AK51" s="195">
        <v>46691</v>
      </c>
      <c r="AL51" s="195">
        <v>46721</v>
      </c>
      <c r="AM51" s="195">
        <v>46752</v>
      </c>
      <c r="AN51" s="195">
        <v>46783</v>
      </c>
      <c r="AO51" s="195">
        <v>46812</v>
      </c>
      <c r="AP51" s="195">
        <v>46843</v>
      </c>
      <c r="AQ51" s="195">
        <v>46873</v>
      </c>
      <c r="AR51" s="195">
        <v>46904</v>
      </c>
      <c r="AS51" s="195">
        <v>46934</v>
      </c>
      <c r="AT51" s="195">
        <v>46965</v>
      </c>
      <c r="AU51" s="195">
        <v>46996</v>
      </c>
      <c r="AV51" s="195">
        <v>47026</v>
      </c>
      <c r="AW51" s="195">
        <v>47057</v>
      </c>
      <c r="AX51" s="195">
        <v>47087</v>
      </c>
      <c r="AY51" s="195">
        <v>47118</v>
      </c>
      <c r="AZ51" s="195">
        <v>47149</v>
      </c>
      <c r="BA51" s="195">
        <v>47177</v>
      </c>
      <c r="BB51" s="195">
        <v>47208</v>
      </c>
      <c r="BC51" s="195">
        <v>47238</v>
      </c>
      <c r="BD51" s="195">
        <v>47269</v>
      </c>
      <c r="BE51" s="195">
        <v>47299</v>
      </c>
      <c r="BF51" s="195">
        <v>47330</v>
      </c>
      <c r="BG51" s="195">
        <v>47361</v>
      </c>
      <c r="BH51" s="195">
        <v>47391</v>
      </c>
      <c r="BI51" s="195">
        <v>47422</v>
      </c>
      <c r="BJ51" s="195">
        <v>47452</v>
      </c>
      <c r="BK51" s="195">
        <v>47483</v>
      </c>
      <c r="BL51" s="195">
        <v>47514</v>
      </c>
      <c r="BM51" s="195">
        <v>47542</v>
      </c>
      <c r="BN51" s="195">
        <v>47573</v>
      </c>
      <c r="BO51" s="195">
        <v>47603</v>
      </c>
      <c r="BP51" s="195">
        <v>47634</v>
      </c>
      <c r="BQ51" s="195">
        <v>47664</v>
      </c>
      <c r="BR51" s="195">
        <v>47695</v>
      </c>
      <c r="BS51" s="195">
        <v>47726</v>
      </c>
      <c r="BT51" s="195">
        <v>47756</v>
      </c>
      <c r="BU51" s="195">
        <v>47787</v>
      </c>
      <c r="BV51" s="195">
        <v>47817</v>
      </c>
      <c r="BW51" s="195">
        <v>47848</v>
      </c>
      <c r="BX51" s="195">
        <v>47879</v>
      </c>
      <c r="BY51" s="195">
        <v>47907</v>
      </c>
      <c r="BZ51" s="195">
        <v>47938</v>
      </c>
      <c r="CA51" s="195">
        <v>47968</v>
      </c>
      <c r="CB51" s="195">
        <v>47999</v>
      </c>
      <c r="CC51" s="195">
        <v>48029</v>
      </c>
      <c r="CD51" s="195">
        <v>48060</v>
      </c>
      <c r="CE51" s="195">
        <v>48091</v>
      </c>
      <c r="CF51" s="195">
        <v>48121</v>
      </c>
      <c r="CG51" s="195">
        <v>48152</v>
      </c>
      <c r="CH51" s="195">
        <v>48182</v>
      </c>
      <c r="CI51" s="195">
        <v>48213</v>
      </c>
      <c r="CJ51" s="195">
        <v>48244</v>
      </c>
      <c r="CK51" s="195">
        <v>48273</v>
      </c>
      <c r="CL51" s="195">
        <v>48304</v>
      </c>
      <c r="CM51" s="195">
        <v>48334</v>
      </c>
      <c r="CN51" s="195">
        <v>48365</v>
      </c>
      <c r="CO51" s="195">
        <v>48395</v>
      </c>
      <c r="CP51" s="195">
        <v>48426</v>
      </c>
      <c r="CQ51" s="195">
        <v>48457</v>
      </c>
      <c r="CR51" s="195">
        <v>48487</v>
      </c>
      <c r="CS51" s="195">
        <v>48518</v>
      </c>
      <c r="CT51" s="195">
        <v>48548</v>
      </c>
      <c r="CU51" s="195">
        <v>48579</v>
      </c>
      <c r="CV51" s="195">
        <v>48610</v>
      </c>
      <c r="CW51" s="195">
        <v>48638</v>
      </c>
      <c r="CX51" s="195">
        <v>48669</v>
      </c>
      <c r="CY51" s="195">
        <v>48699</v>
      </c>
      <c r="CZ51" s="195">
        <v>48730</v>
      </c>
      <c r="DA51" s="195">
        <v>48760</v>
      </c>
      <c r="DB51" s="195">
        <v>48791</v>
      </c>
      <c r="DC51" s="195">
        <v>48822</v>
      </c>
      <c r="DD51" s="195">
        <v>48852</v>
      </c>
      <c r="DE51" s="195">
        <v>48883</v>
      </c>
      <c r="DF51" s="195">
        <v>48913</v>
      </c>
      <c r="DG51" s="195">
        <v>48944</v>
      </c>
      <c r="DH51" s="195">
        <v>48975</v>
      </c>
      <c r="DI51" s="195">
        <v>49003</v>
      </c>
      <c r="DJ51" s="195">
        <v>49034</v>
      </c>
      <c r="DK51" s="195">
        <v>49064</v>
      </c>
      <c r="DL51" s="195">
        <v>49095</v>
      </c>
      <c r="DM51" s="195">
        <v>49125</v>
      </c>
      <c r="DN51" s="195">
        <v>49156</v>
      </c>
      <c r="DO51" s="195">
        <v>49187</v>
      </c>
      <c r="DP51" s="195">
        <v>49217</v>
      </c>
      <c r="DQ51" s="195">
        <v>49248</v>
      </c>
      <c r="DR51" s="195">
        <v>49278</v>
      </c>
      <c r="DS51" s="195">
        <v>49309</v>
      </c>
      <c r="DT51" s="195">
        <v>49340</v>
      </c>
      <c r="DU51" s="195">
        <v>49368</v>
      </c>
      <c r="DV51" s="195">
        <v>49399</v>
      </c>
      <c r="DW51" s="195">
        <v>49429</v>
      </c>
      <c r="DX51" s="195">
        <v>49460</v>
      </c>
      <c r="DY51" s="195">
        <v>49490</v>
      </c>
      <c r="DZ51" s="195">
        <v>49521</v>
      </c>
      <c r="EA51" s="195">
        <v>49552</v>
      </c>
      <c r="EB51" s="195">
        <v>49582</v>
      </c>
      <c r="EC51" s="195">
        <v>49613</v>
      </c>
      <c r="ED51" s="195">
        <v>49643</v>
      </c>
      <c r="EE51" s="195">
        <v>49674</v>
      </c>
      <c r="EF51" s="195">
        <v>49705</v>
      </c>
      <c r="EG51" s="195">
        <v>49734</v>
      </c>
      <c r="EH51" s="195">
        <v>49765</v>
      </c>
      <c r="EI51" s="195">
        <v>49795</v>
      </c>
      <c r="EJ51" s="195">
        <v>49826</v>
      </c>
      <c r="EK51" s="195">
        <v>49856</v>
      </c>
      <c r="EL51" s="195">
        <v>49887</v>
      </c>
      <c r="EM51" s="195">
        <v>49918</v>
      </c>
      <c r="EN51" s="195">
        <v>49948</v>
      </c>
      <c r="EO51" s="195">
        <v>49979</v>
      </c>
      <c r="EP51" s="195">
        <v>50009</v>
      </c>
      <c r="EQ51" s="195">
        <v>50040</v>
      </c>
      <c r="ER51" s="195">
        <v>50071</v>
      </c>
      <c r="ES51" s="195">
        <v>50099</v>
      </c>
      <c r="ET51" s="195">
        <v>50130</v>
      </c>
      <c r="EU51" s="195">
        <v>50160</v>
      </c>
      <c r="EV51" s="195">
        <v>50191</v>
      </c>
      <c r="EW51" s="195">
        <v>50221</v>
      </c>
      <c r="EX51" s="195">
        <v>50252</v>
      </c>
      <c r="EY51" s="195">
        <v>50283</v>
      </c>
      <c r="EZ51" s="195">
        <v>50313</v>
      </c>
      <c r="FA51" s="195">
        <v>50344</v>
      </c>
      <c r="FB51" s="195">
        <v>50374</v>
      </c>
      <c r="FC51" s="195">
        <v>50405</v>
      </c>
      <c r="FD51" s="195">
        <v>50436</v>
      </c>
      <c r="FE51" s="195">
        <v>50464</v>
      </c>
      <c r="FF51" s="195">
        <v>50495</v>
      </c>
      <c r="FG51" s="195">
        <v>50525</v>
      </c>
      <c r="FH51" s="195">
        <v>50556</v>
      </c>
      <c r="FI51" s="195">
        <v>50586</v>
      </c>
      <c r="FJ51" s="195">
        <v>50617</v>
      </c>
      <c r="FK51" s="195">
        <v>50648</v>
      </c>
      <c r="FL51" s="195">
        <v>50678</v>
      </c>
      <c r="FM51" s="195">
        <v>50709</v>
      </c>
      <c r="FN51" s="195">
        <v>50739</v>
      </c>
      <c r="FO51" s="195">
        <v>50770</v>
      </c>
    </row>
    <row r="52" spans="1:171" x14ac:dyDescent="0.3">
      <c r="A52" s="14" t="s">
        <v>583</v>
      </c>
      <c r="B52" s="21">
        <v>580</v>
      </c>
      <c r="E52" s="8" t="s">
        <v>663</v>
      </c>
      <c r="F52" s="15">
        <f>SUM(H52:FP52)</f>
        <v>300</v>
      </c>
      <c r="G52" s="14"/>
      <c r="H52" s="15"/>
      <c r="I52" s="14">
        <v>0</v>
      </c>
      <c r="J52" s="14"/>
      <c r="K52" s="14"/>
      <c r="L52" s="14"/>
      <c r="M52" s="14"/>
      <c r="N52" s="14"/>
      <c r="O52" s="14"/>
      <c r="P52" s="15"/>
      <c r="Q52" s="14"/>
      <c r="R52" s="15">
        <f>R53+R54</f>
        <v>0</v>
      </c>
      <c r="S52" s="13">
        <f>S53+S54</f>
        <v>150</v>
      </c>
      <c r="T52" s="13">
        <f t="shared" ref="T52" si="1244">T53+T54</f>
        <v>1.625</v>
      </c>
      <c r="U52" s="13">
        <f t="shared" ref="U52" si="1245">U53+U54</f>
        <v>1.6426041666666666</v>
      </c>
      <c r="V52" s="13">
        <f t="shared" ref="V52" si="1246">V53+V54</f>
        <v>1.660399045138889</v>
      </c>
      <c r="W52" s="13">
        <f t="shared" ref="W52" si="1247">W53+W54</f>
        <v>1.678386701461227</v>
      </c>
      <c r="X52" s="13">
        <f t="shared" ref="X52" si="1248">X53+X54</f>
        <v>1.6965692240603902</v>
      </c>
      <c r="Y52" s="13">
        <f t="shared" ref="Y52" si="1249">Y53+Y54</f>
        <v>1.7149487239877113</v>
      </c>
      <c r="Z52" s="13">
        <f t="shared" ref="Z52" si="1250">Z53+Z54</f>
        <v>1.7335273351642446</v>
      </c>
      <c r="AA52" s="13">
        <f t="shared" ref="AA52" si="1251">AA53+AA54</f>
        <v>1.7523072146285239</v>
      </c>
      <c r="AB52" s="13">
        <f t="shared" ref="AB52" si="1252">AB53+AB54</f>
        <v>1.7712905427869996</v>
      </c>
      <c r="AC52" s="13">
        <f t="shared" ref="AC52" si="1253">AC53+AC54</f>
        <v>1.7904795236671922</v>
      </c>
      <c r="AD52" s="13">
        <f t="shared" ref="AD52" si="1254">AD53+AD54</f>
        <v>1.8098763851735866</v>
      </c>
      <c r="AE52" s="13">
        <f>AE53+AE54</f>
        <v>131.12461113726457</v>
      </c>
      <c r="AF52" s="13">
        <f t="shared" ref="AF52" si="1255">AF53+AF54</f>
        <v>0</v>
      </c>
      <c r="AG52" s="13">
        <f t="shared" ref="AG52" si="1256">AG53+AG54</f>
        <v>0</v>
      </c>
      <c r="AH52" s="13">
        <f t="shared" ref="AH52" si="1257">AH53+AH54</f>
        <v>0</v>
      </c>
      <c r="AI52" s="13">
        <f t="shared" ref="AI52" si="1258">AI53+AI54</f>
        <v>0</v>
      </c>
      <c r="AJ52" s="13">
        <f t="shared" ref="AJ52" si="1259">AJ53+AJ54</f>
        <v>0</v>
      </c>
      <c r="AK52" s="13">
        <f t="shared" ref="AK52" si="1260">AK53+AK54</f>
        <v>0</v>
      </c>
      <c r="AL52" s="13">
        <f t="shared" ref="AL52" si="1261">AL53+AL54</f>
        <v>0</v>
      </c>
      <c r="AM52" s="13">
        <f t="shared" ref="AM52" si="1262">AM53+AM54</f>
        <v>0</v>
      </c>
      <c r="AN52" s="13">
        <f t="shared" ref="AN52" si="1263">AN53+AN54</f>
        <v>0</v>
      </c>
      <c r="AO52" s="13">
        <f t="shared" ref="AO52" si="1264">AO53+AO54</f>
        <v>0</v>
      </c>
      <c r="AP52" s="13">
        <f t="shared" ref="AP52" si="1265">AP53+AP54</f>
        <v>0</v>
      </c>
      <c r="AQ52" s="13">
        <f t="shared" ref="AQ52" si="1266">AQ53+AQ54</f>
        <v>0</v>
      </c>
      <c r="AR52" s="13">
        <f t="shared" ref="AR52" si="1267">AR53+AR54</f>
        <v>0</v>
      </c>
      <c r="AS52" s="13">
        <f t="shared" ref="AS52" si="1268">AS53+AS54</f>
        <v>0</v>
      </c>
      <c r="AT52" s="13">
        <f t="shared" ref="AT52" si="1269">AT53+AT54</f>
        <v>0</v>
      </c>
      <c r="AU52" s="13">
        <f t="shared" ref="AU52" si="1270">AU53+AU54</f>
        <v>0</v>
      </c>
      <c r="AV52" s="13">
        <f t="shared" ref="AV52" si="1271">AV53+AV54</f>
        <v>0</v>
      </c>
      <c r="AW52" s="13">
        <f t="shared" ref="AW52" si="1272">AW53+AW54</f>
        <v>0</v>
      </c>
      <c r="AX52" s="13">
        <f t="shared" ref="AX52" si="1273">AX53+AX54</f>
        <v>0</v>
      </c>
      <c r="AY52" s="13">
        <f t="shared" ref="AY52" si="1274">AY53+AY54</f>
        <v>0</v>
      </c>
      <c r="AZ52" s="13">
        <f t="shared" ref="AZ52" si="1275">AZ53+AZ54</f>
        <v>0</v>
      </c>
      <c r="BA52" s="13">
        <f t="shared" ref="BA52" si="1276">BA53+BA54</f>
        <v>0</v>
      </c>
      <c r="BB52" s="13">
        <f t="shared" ref="BB52" si="1277">BB53+BB54</f>
        <v>0</v>
      </c>
      <c r="BC52" s="13">
        <f t="shared" ref="BC52" si="1278">BC53+BC54</f>
        <v>0</v>
      </c>
      <c r="BD52" s="13">
        <f t="shared" ref="BD52" si="1279">BD53+BD54</f>
        <v>0</v>
      </c>
      <c r="BE52" s="13">
        <f t="shared" ref="BE52" si="1280">BE53+BE54</f>
        <v>0</v>
      </c>
      <c r="BF52" s="13">
        <f t="shared" ref="BF52" si="1281">BF53+BF54</f>
        <v>0</v>
      </c>
      <c r="BG52" s="13">
        <f t="shared" ref="BG52" si="1282">BG53+BG54</f>
        <v>0</v>
      </c>
      <c r="BH52" s="13">
        <f t="shared" ref="BH52" si="1283">BH53+BH54</f>
        <v>0</v>
      </c>
      <c r="BI52" s="13">
        <f t="shared" ref="BI52" si="1284">BI53+BI54</f>
        <v>0</v>
      </c>
      <c r="BJ52" s="13">
        <f t="shared" ref="BJ52" si="1285">BJ53+BJ54</f>
        <v>0</v>
      </c>
      <c r="BK52" s="13">
        <f t="shared" ref="BK52" si="1286">BK53+BK54</f>
        <v>0</v>
      </c>
      <c r="BL52" s="13">
        <f t="shared" ref="BL52" si="1287">BL53+BL54</f>
        <v>0</v>
      </c>
      <c r="BM52" s="13">
        <f t="shared" ref="BM52" si="1288">BM53+BM54</f>
        <v>0</v>
      </c>
      <c r="BN52" s="13">
        <f t="shared" ref="BN52:DY52" si="1289">BN53+BN54</f>
        <v>0</v>
      </c>
      <c r="BO52" s="13">
        <f t="shared" si="1289"/>
        <v>0</v>
      </c>
      <c r="BP52" s="13">
        <f t="shared" si="1289"/>
        <v>0</v>
      </c>
      <c r="BQ52" s="13">
        <f t="shared" si="1289"/>
        <v>0</v>
      </c>
      <c r="BR52" s="13">
        <f t="shared" si="1289"/>
        <v>0</v>
      </c>
      <c r="BS52" s="13">
        <f t="shared" si="1289"/>
        <v>0</v>
      </c>
      <c r="BT52" s="13">
        <f t="shared" si="1289"/>
        <v>0</v>
      </c>
      <c r="BU52" s="13">
        <f t="shared" si="1289"/>
        <v>0</v>
      </c>
      <c r="BV52" s="13">
        <f t="shared" si="1289"/>
        <v>0</v>
      </c>
      <c r="BW52" s="13">
        <f t="shared" si="1289"/>
        <v>0</v>
      </c>
      <c r="BX52" s="13">
        <f t="shared" si="1289"/>
        <v>0</v>
      </c>
      <c r="BY52" s="13">
        <f t="shared" si="1289"/>
        <v>0</v>
      </c>
      <c r="BZ52" s="13">
        <f t="shared" si="1289"/>
        <v>0</v>
      </c>
      <c r="CA52" s="13">
        <f t="shared" si="1289"/>
        <v>0</v>
      </c>
      <c r="CB52" s="13">
        <f t="shared" si="1289"/>
        <v>0</v>
      </c>
      <c r="CC52" s="13">
        <f t="shared" si="1289"/>
        <v>0</v>
      </c>
      <c r="CD52" s="13">
        <f t="shared" si="1289"/>
        <v>0</v>
      </c>
      <c r="CE52" s="13">
        <f t="shared" si="1289"/>
        <v>0</v>
      </c>
      <c r="CF52" s="13">
        <f t="shared" si="1289"/>
        <v>0</v>
      </c>
      <c r="CG52" s="13">
        <f t="shared" si="1289"/>
        <v>0</v>
      </c>
      <c r="CH52" s="13">
        <f t="shared" si="1289"/>
        <v>0</v>
      </c>
      <c r="CI52" s="13">
        <f t="shared" si="1289"/>
        <v>0</v>
      </c>
      <c r="CJ52" s="13">
        <f t="shared" si="1289"/>
        <v>0</v>
      </c>
      <c r="CK52" s="13">
        <f t="shared" si="1289"/>
        <v>0</v>
      </c>
      <c r="CL52" s="13">
        <f t="shared" si="1289"/>
        <v>0</v>
      </c>
      <c r="CM52" s="13">
        <f t="shared" si="1289"/>
        <v>0</v>
      </c>
      <c r="CN52" s="13">
        <f t="shared" si="1289"/>
        <v>0</v>
      </c>
      <c r="CO52" s="13">
        <f t="shared" si="1289"/>
        <v>0</v>
      </c>
      <c r="CP52" s="13">
        <f t="shared" si="1289"/>
        <v>0</v>
      </c>
      <c r="CQ52" s="13">
        <f t="shared" si="1289"/>
        <v>0</v>
      </c>
      <c r="CR52" s="13">
        <f t="shared" si="1289"/>
        <v>0</v>
      </c>
      <c r="CS52" s="13">
        <f t="shared" si="1289"/>
        <v>0</v>
      </c>
      <c r="CT52" s="13">
        <f t="shared" si="1289"/>
        <v>0</v>
      </c>
      <c r="CU52" s="13">
        <f t="shared" si="1289"/>
        <v>0</v>
      </c>
      <c r="CV52" s="13">
        <f t="shared" si="1289"/>
        <v>0</v>
      </c>
      <c r="CW52" s="13">
        <f t="shared" si="1289"/>
        <v>0</v>
      </c>
      <c r="CX52" s="13">
        <f t="shared" si="1289"/>
        <v>0</v>
      </c>
      <c r="CY52" s="13">
        <f t="shared" si="1289"/>
        <v>0</v>
      </c>
      <c r="CZ52" s="13">
        <f t="shared" si="1289"/>
        <v>0</v>
      </c>
      <c r="DA52" s="13">
        <f t="shared" si="1289"/>
        <v>0</v>
      </c>
      <c r="DB52" s="13">
        <f t="shared" si="1289"/>
        <v>0</v>
      </c>
      <c r="DC52" s="13">
        <f t="shared" si="1289"/>
        <v>0</v>
      </c>
      <c r="DD52" s="13">
        <f t="shared" si="1289"/>
        <v>0</v>
      </c>
      <c r="DE52" s="13">
        <f t="shared" si="1289"/>
        <v>0</v>
      </c>
      <c r="DF52" s="13">
        <f t="shared" si="1289"/>
        <v>0</v>
      </c>
      <c r="DG52" s="13">
        <f t="shared" si="1289"/>
        <v>0</v>
      </c>
      <c r="DH52" s="13">
        <f t="shared" si="1289"/>
        <v>0</v>
      </c>
      <c r="DI52" s="13">
        <f t="shared" si="1289"/>
        <v>0</v>
      </c>
      <c r="DJ52" s="13">
        <f t="shared" si="1289"/>
        <v>0</v>
      </c>
      <c r="DK52" s="13">
        <f t="shared" si="1289"/>
        <v>0</v>
      </c>
      <c r="DL52" s="13">
        <f t="shared" si="1289"/>
        <v>0</v>
      </c>
      <c r="DM52" s="13">
        <f t="shared" si="1289"/>
        <v>0</v>
      </c>
      <c r="DN52" s="13">
        <f t="shared" si="1289"/>
        <v>0</v>
      </c>
      <c r="DO52" s="13">
        <f t="shared" si="1289"/>
        <v>0</v>
      </c>
      <c r="DP52" s="13">
        <f t="shared" si="1289"/>
        <v>0</v>
      </c>
      <c r="DQ52" s="13">
        <f t="shared" si="1289"/>
        <v>0</v>
      </c>
      <c r="DR52" s="13">
        <f t="shared" si="1289"/>
        <v>0</v>
      </c>
      <c r="DS52" s="13">
        <f t="shared" si="1289"/>
        <v>0</v>
      </c>
      <c r="DT52" s="13">
        <f t="shared" si="1289"/>
        <v>0</v>
      </c>
      <c r="DU52" s="13">
        <f t="shared" si="1289"/>
        <v>0</v>
      </c>
      <c r="DV52" s="13">
        <f t="shared" si="1289"/>
        <v>0</v>
      </c>
      <c r="DW52" s="13">
        <f t="shared" si="1289"/>
        <v>0</v>
      </c>
      <c r="DX52" s="13">
        <f t="shared" si="1289"/>
        <v>0</v>
      </c>
      <c r="DY52" s="13">
        <f t="shared" si="1289"/>
        <v>0</v>
      </c>
      <c r="DZ52" s="13">
        <f t="shared" ref="DZ52:FO52" si="1290">DZ53+DZ54</f>
        <v>0</v>
      </c>
      <c r="EA52" s="13">
        <f t="shared" si="1290"/>
        <v>0</v>
      </c>
      <c r="EB52" s="13">
        <f t="shared" si="1290"/>
        <v>0</v>
      </c>
      <c r="EC52" s="13">
        <f t="shared" si="1290"/>
        <v>0</v>
      </c>
      <c r="ED52" s="13">
        <f t="shared" si="1290"/>
        <v>0</v>
      </c>
      <c r="EE52" s="13">
        <f t="shared" si="1290"/>
        <v>0</v>
      </c>
      <c r="EF52" s="13">
        <f t="shared" si="1290"/>
        <v>0</v>
      </c>
      <c r="EG52" s="13">
        <f t="shared" si="1290"/>
        <v>0</v>
      </c>
      <c r="EH52" s="13">
        <f t="shared" si="1290"/>
        <v>0</v>
      </c>
      <c r="EI52" s="13">
        <f t="shared" si="1290"/>
        <v>0</v>
      </c>
      <c r="EJ52" s="13">
        <f t="shared" si="1290"/>
        <v>0</v>
      </c>
      <c r="EK52" s="13">
        <f t="shared" si="1290"/>
        <v>0</v>
      </c>
      <c r="EL52" s="13">
        <f t="shared" si="1290"/>
        <v>0</v>
      </c>
      <c r="EM52" s="13">
        <f t="shared" si="1290"/>
        <v>0</v>
      </c>
      <c r="EN52" s="13">
        <f t="shared" si="1290"/>
        <v>0</v>
      </c>
      <c r="EO52" s="13">
        <f t="shared" si="1290"/>
        <v>0</v>
      </c>
      <c r="EP52" s="13">
        <f t="shared" si="1290"/>
        <v>0</v>
      </c>
      <c r="EQ52" s="13">
        <f t="shared" si="1290"/>
        <v>0</v>
      </c>
      <c r="ER52" s="13">
        <f t="shared" si="1290"/>
        <v>0</v>
      </c>
      <c r="ES52" s="13">
        <f t="shared" si="1290"/>
        <v>0</v>
      </c>
      <c r="ET52" s="13">
        <f t="shared" si="1290"/>
        <v>0</v>
      </c>
      <c r="EU52" s="13">
        <f t="shared" si="1290"/>
        <v>0</v>
      </c>
      <c r="EV52" s="13">
        <f t="shared" si="1290"/>
        <v>0</v>
      </c>
      <c r="EW52" s="13">
        <f t="shared" si="1290"/>
        <v>0</v>
      </c>
      <c r="EX52" s="13">
        <f t="shared" si="1290"/>
        <v>0</v>
      </c>
      <c r="EY52" s="13">
        <f t="shared" si="1290"/>
        <v>0</v>
      </c>
      <c r="EZ52" s="13">
        <f t="shared" si="1290"/>
        <v>0</v>
      </c>
      <c r="FA52" s="13">
        <f t="shared" si="1290"/>
        <v>0</v>
      </c>
      <c r="FB52" s="13">
        <f t="shared" si="1290"/>
        <v>0</v>
      </c>
      <c r="FC52" s="13">
        <f t="shared" si="1290"/>
        <v>0</v>
      </c>
      <c r="FD52" s="13">
        <f t="shared" si="1290"/>
        <v>0</v>
      </c>
      <c r="FE52" s="13">
        <f t="shared" si="1290"/>
        <v>0</v>
      </c>
      <c r="FF52" s="13">
        <f t="shared" si="1290"/>
        <v>0</v>
      </c>
      <c r="FG52" s="13">
        <f t="shared" si="1290"/>
        <v>0</v>
      </c>
      <c r="FH52" s="13">
        <f t="shared" si="1290"/>
        <v>0</v>
      </c>
      <c r="FI52" s="13">
        <f t="shared" si="1290"/>
        <v>0</v>
      </c>
      <c r="FJ52" s="13">
        <f t="shared" si="1290"/>
        <v>0</v>
      </c>
      <c r="FK52" s="13">
        <f t="shared" si="1290"/>
        <v>0</v>
      </c>
      <c r="FL52" s="13">
        <f t="shared" si="1290"/>
        <v>0</v>
      </c>
      <c r="FM52" s="13">
        <f t="shared" si="1290"/>
        <v>0</v>
      </c>
      <c r="FN52" s="13">
        <f t="shared" si="1290"/>
        <v>0</v>
      </c>
      <c r="FO52" s="13">
        <f t="shared" si="1290"/>
        <v>0</v>
      </c>
    </row>
    <row r="53" spans="1:171" x14ac:dyDescent="0.3">
      <c r="A53" s="14" t="s">
        <v>352</v>
      </c>
      <c r="B53" s="377">
        <v>0.01</v>
      </c>
      <c r="E53" s="14" t="s">
        <v>660</v>
      </c>
      <c r="F53" s="15">
        <f>SUM(H53:FP53)</f>
        <v>279.29512775791829</v>
      </c>
      <c r="G53" s="14"/>
      <c r="H53" s="15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26">
        <v>0</v>
      </c>
      <c r="P53" s="26">
        <v>0</v>
      </c>
      <c r="Q53" s="26">
        <v>0</v>
      </c>
      <c r="R53" s="26">
        <v>0</v>
      </c>
      <c r="S53" s="14">
        <v>150</v>
      </c>
      <c r="T53" s="14"/>
      <c r="U53" s="14"/>
      <c r="V53" s="14"/>
      <c r="W53" s="14"/>
      <c r="X53" s="14"/>
      <c r="Y53" s="15"/>
      <c r="Z53" s="14"/>
      <c r="AA53" s="14"/>
      <c r="AB53" s="14"/>
      <c r="AC53" s="14"/>
      <c r="AD53" s="14"/>
      <c r="AE53" s="15">
        <f>B57-S53-SUM(T54:AE54)</f>
        <v>129.29512775791827</v>
      </c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</row>
    <row r="54" spans="1:171" x14ac:dyDescent="0.3">
      <c r="A54" s="14" t="s">
        <v>593</v>
      </c>
      <c r="B54" s="340">
        <f>B57*B53</f>
        <v>3</v>
      </c>
      <c r="E54" s="14" t="s">
        <v>524</v>
      </c>
      <c r="F54" s="15">
        <f>SUM(H54:FP54)</f>
        <v>20.704872242081734</v>
      </c>
      <c r="G54" s="14"/>
      <c r="H54" s="14"/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0</v>
      </c>
      <c r="P54" s="26">
        <v>0</v>
      </c>
      <c r="Q54" s="26">
        <v>0</v>
      </c>
      <c r="R54" s="26">
        <v>0</v>
      </c>
      <c r="S54" s="26">
        <f>R58*($B$44/12)</f>
        <v>0</v>
      </c>
      <c r="T54" s="26">
        <f>S58*($B$12/12)</f>
        <v>1.625</v>
      </c>
      <c r="U54" s="26">
        <f>T58*($B$12/12)</f>
        <v>1.6426041666666666</v>
      </c>
      <c r="V54" s="26">
        <f t="shared" ref="V54" si="1291">U58*($B$12/12)</f>
        <v>1.660399045138889</v>
      </c>
      <c r="W54" s="26">
        <f t="shared" ref="W54" si="1292">V58*($B$12/12)</f>
        <v>1.678386701461227</v>
      </c>
      <c r="X54" s="26">
        <f t="shared" ref="X54" si="1293">W58*($B$12/12)</f>
        <v>1.6965692240603902</v>
      </c>
      <c r="Y54" s="26">
        <f t="shared" ref="Y54" si="1294">X58*($B$12/12)</f>
        <v>1.7149487239877113</v>
      </c>
      <c r="Z54" s="26">
        <f t="shared" ref="Z54" si="1295">Y58*($B$12/12)</f>
        <v>1.7335273351642446</v>
      </c>
      <c r="AA54" s="26">
        <f t="shared" ref="AA54" si="1296">Z58*($B$12/12)</f>
        <v>1.7523072146285239</v>
      </c>
      <c r="AB54" s="26">
        <f t="shared" ref="AB54" si="1297">AA58*($B$12/12)</f>
        <v>1.7712905427869996</v>
      </c>
      <c r="AC54" s="26">
        <f t="shared" ref="AC54" si="1298">AB58*($B$12/12)</f>
        <v>1.7904795236671922</v>
      </c>
      <c r="AD54" s="26">
        <f t="shared" ref="AD54" si="1299">AC58*($B$12/12)</f>
        <v>1.8098763851735866</v>
      </c>
      <c r="AE54" s="26">
        <f t="shared" ref="AE54" si="1300">AD58*($B$12/12)</f>
        <v>1.8294833793463006</v>
      </c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</row>
    <row r="55" spans="1:171" x14ac:dyDescent="0.3">
      <c r="A55" s="14" t="s">
        <v>543</v>
      </c>
      <c r="B55" s="21"/>
      <c r="E55" s="14" t="s">
        <v>549</v>
      </c>
      <c r="F55" s="15"/>
      <c r="G55" s="14"/>
      <c r="H55" s="13"/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26">
        <v>0</v>
      </c>
      <c r="P55" s="26">
        <v>0</v>
      </c>
      <c r="Q55" s="26">
        <v>0</v>
      </c>
      <c r="R55" s="26">
        <v>0</v>
      </c>
      <c r="S55" s="15">
        <f t="shared" ref="S55" si="1301">R58</f>
        <v>0</v>
      </c>
      <c r="T55" s="15">
        <f t="shared" ref="T55" si="1302">S58</f>
        <v>150</v>
      </c>
      <c r="U55" s="15">
        <f t="shared" ref="U55" si="1303">T58</f>
        <v>151.625</v>
      </c>
      <c r="V55" s="15">
        <f t="shared" ref="V55" si="1304">U58</f>
        <v>153.26760416666667</v>
      </c>
      <c r="W55" s="15">
        <f t="shared" ref="W55" si="1305">V58</f>
        <v>154.92800321180556</v>
      </c>
      <c r="X55" s="15">
        <f t="shared" ref="X55" si="1306">W58</f>
        <v>156.60638991326678</v>
      </c>
      <c r="Y55" s="15">
        <f t="shared" ref="Y55" si="1307">X58</f>
        <v>158.30295913732718</v>
      </c>
      <c r="Z55" s="15">
        <f t="shared" ref="Z55" si="1308">Y58</f>
        <v>160.01790786131488</v>
      </c>
      <c r="AA55" s="15">
        <f t="shared" ref="AA55" si="1309">Z58</f>
        <v>161.75143519647912</v>
      </c>
      <c r="AB55" s="15">
        <f t="shared" ref="AB55" si="1310">AA58</f>
        <v>163.50374241110765</v>
      </c>
      <c r="AC55" s="15">
        <f t="shared" ref="AC55" si="1311">AB58</f>
        <v>165.27503295389465</v>
      </c>
      <c r="AD55" s="15">
        <f t="shared" ref="AD55" si="1312">AC58</f>
        <v>167.06551247756184</v>
      </c>
      <c r="AE55" s="15">
        <f t="shared" ref="AE55" si="1313">AD58</f>
        <v>168.87538886273543</v>
      </c>
      <c r="AF55" s="15">
        <f t="shared" ref="AF55" si="1314">AE58</f>
        <v>300</v>
      </c>
      <c r="AG55" s="15">
        <f t="shared" ref="AG55" si="1315">AF58</f>
        <v>300</v>
      </c>
      <c r="AH55" s="15">
        <f t="shared" ref="AH55" si="1316">AG58</f>
        <v>300</v>
      </c>
      <c r="AI55" s="15">
        <f t="shared" ref="AI55" si="1317">AH58</f>
        <v>300</v>
      </c>
      <c r="AJ55" s="15">
        <f t="shared" ref="AJ55" si="1318">AI58</f>
        <v>300</v>
      </c>
      <c r="AK55" s="15">
        <f t="shared" ref="AK55" si="1319">AJ58</f>
        <v>300</v>
      </c>
      <c r="AL55" s="15">
        <f t="shared" ref="AL55" si="1320">AK58</f>
        <v>290</v>
      </c>
      <c r="AM55" s="15">
        <f t="shared" ref="AM55" si="1321">AL58</f>
        <v>280</v>
      </c>
      <c r="AN55" s="15">
        <f t="shared" ref="AN55" si="1322">AM58</f>
        <v>270</v>
      </c>
      <c r="AO55" s="15">
        <f t="shared" ref="AO55" si="1323">AN58</f>
        <v>260</v>
      </c>
      <c r="AP55" s="15">
        <f t="shared" ref="AP55" si="1324">AO58</f>
        <v>250</v>
      </c>
      <c r="AQ55" s="15">
        <f t="shared" ref="AQ55" si="1325">AP58</f>
        <v>240</v>
      </c>
      <c r="AR55" s="15">
        <f t="shared" ref="AR55" si="1326">AQ58</f>
        <v>230</v>
      </c>
      <c r="AS55" s="15">
        <f t="shared" ref="AS55" si="1327">AR58</f>
        <v>220</v>
      </c>
      <c r="AT55" s="15">
        <f t="shared" ref="AT55" si="1328">AS58</f>
        <v>210</v>
      </c>
      <c r="AU55" s="15">
        <f t="shared" ref="AU55" si="1329">AT58</f>
        <v>200</v>
      </c>
      <c r="AV55" s="15">
        <f t="shared" ref="AV55" si="1330">AU58</f>
        <v>190</v>
      </c>
      <c r="AW55" s="15">
        <f t="shared" ref="AW55" si="1331">AV58</f>
        <v>180</v>
      </c>
      <c r="AX55" s="15">
        <f t="shared" ref="AX55" si="1332">AW58</f>
        <v>170</v>
      </c>
      <c r="AY55" s="15">
        <f t="shared" ref="AY55" si="1333">AX58</f>
        <v>160</v>
      </c>
      <c r="AZ55" s="15">
        <f t="shared" ref="AZ55" si="1334">AY58</f>
        <v>150</v>
      </c>
      <c r="BA55" s="15">
        <f t="shared" ref="BA55" si="1335">AZ58</f>
        <v>140</v>
      </c>
      <c r="BB55" s="15">
        <f t="shared" ref="BB55" si="1336">BA58</f>
        <v>130</v>
      </c>
      <c r="BC55" s="15">
        <f t="shared" ref="BC55" si="1337">BB58</f>
        <v>120</v>
      </c>
      <c r="BD55" s="15">
        <f t="shared" ref="BD55" si="1338">BC58</f>
        <v>110</v>
      </c>
      <c r="BE55" s="15">
        <f t="shared" ref="BE55" si="1339">BD58</f>
        <v>100</v>
      </c>
      <c r="BF55" s="15">
        <f t="shared" ref="BF55" si="1340">BE58</f>
        <v>90</v>
      </c>
      <c r="BG55" s="15">
        <f t="shared" ref="BG55" si="1341">BF58</f>
        <v>80</v>
      </c>
      <c r="BH55" s="15">
        <f t="shared" ref="BH55" si="1342">BG58</f>
        <v>70</v>
      </c>
      <c r="BI55" s="15">
        <f t="shared" ref="BI55" si="1343">BH58</f>
        <v>60</v>
      </c>
      <c r="BJ55" s="15">
        <f t="shared" ref="BJ55" si="1344">BI58</f>
        <v>50</v>
      </c>
      <c r="BK55" s="15">
        <f t="shared" ref="BK55" si="1345">BJ58</f>
        <v>40</v>
      </c>
      <c r="BL55" s="15">
        <f t="shared" ref="BL55" si="1346">BK58</f>
        <v>30</v>
      </c>
      <c r="BM55" s="15">
        <f t="shared" ref="BM55" si="1347">BL58</f>
        <v>20</v>
      </c>
      <c r="BN55" s="15">
        <f t="shared" ref="BN55" si="1348">BM58</f>
        <v>10</v>
      </c>
      <c r="BO55" s="15">
        <f t="shared" ref="BO55" si="1349">BN58</f>
        <v>0</v>
      </c>
      <c r="BP55" s="15">
        <f t="shared" ref="BP55" si="1350">BO58</f>
        <v>0</v>
      </c>
      <c r="BQ55" s="15">
        <f t="shared" ref="BQ55" si="1351">BP58</f>
        <v>0</v>
      </c>
      <c r="BR55" s="15">
        <f t="shared" ref="BR55" si="1352">BQ58</f>
        <v>0</v>
      </c>
      <c r="BS55" s="15">
        <f t="shared" ref="BS55" si="1353">BR58</f>
        <v>0</v>
      </c>
      <c r="BT55" s="15">
        <f t="shared" ref="BT55" si="1354">BS58</f>
        <v>0</v>
      </c>
      <c r="BU55" s="15">
        <f t="shared" ref="BU55" si="1355">BT58</f>
        <v>0</v>
      </c>
      <c r="BV55" s="15">
        <f t="shared" ref="BV55" si="1356">BU58</f>
        <v>0</v>
      </c>
      <c r="BW55" s="15">
        <f t="shared" ref="BW55" si="1357">BV58</f>
        <v>0</v>
      </c>
      <c r="BX55" s="15">
        <f t="shared" ref="BX55" si="1358">BW58</f>
        <v>0</v>
      </c>
      <c r="BY55" s="15">
        <f t="shared" ref="BY55" si="1359">BX58</f>
        <v>0</v>
      </c>
      <c r="BZ55" s="15">
        <f t="shared" ref="BZ55" si="1360">BY58</f>
        <v>0</v>
      </c>
      <c r="CA55" s="15">
        <f t="shared" ref="CA55" si="1361">BZ58</f>
        <v>0</v>
      </c>
      <c r="CB55" s="15">
        <f t="shared" ref="CB55" si="1362">CA58</f>
        <v>0</v>
      </c>
      <c r="CC55" s="15">
        <f t="shared" ref="CC55" si="1363">CB58</f>
        <v>0</v>
      </c>
      <c r="CD55" s="15">
        <f t="shared" ref="CD55" si="1364">CC58</f>
        <v>0</v>
      </c>
      <c r="CE55" s="15">
        <f t="shared" ref="CE55" si="1365">CD58</f>
        <v>0</v>
      </c>
      <c r="CF55" s="15">
        <f t="shared" ref="CF55" si="1366">CE58</f>
        <v>0</v>
      </c>
      <c r="CG55" s="15">
        <f t="shared" ref="CG55" si="1367">CF58</f>
        <v>0</v>
      </c>
      <c r="CH55" s="15">
        <f t="shared" ref="CH55" si="1368">CG58</f>
        <v>0</v>
      </c>
      <c r="CI55" s="15">
        <f t="shared" ref="CI55" si="1369">CH58</f>
        <v>0</v>
      </c>
      <c r="CJ55" s="15">
        <f t="shared" ref="CJ55" si="1370">CI58</f>
        <v>0</v>
      </c>
      <c r="CK55" s="15">
        <f t="shared" ref="CK55" si="1371">CJ58</f>
        <v>0</v>
      </c>
      <c r="CL55" s="15">
        <f t="shared" ref="CL55" si="1372">CK58</f>
        <v>0</v>
      </c>
      <c r="CM55" s="15">
        <f t="shared" ref="CM55" si="1373">CL58</f>
        <v>0</v>
      </c>
      <c r="CN55" s="15">
        <f t="shared" ref="CN55" si="1374">CM58</f>
        <v>0</v>
      </c>
      <c r="CO55" s="15">
        <f t="shared" ref="CO55" si="1375">CN58</f>
        <v>0</v>
      </c>
      <c r="CP55" s="15">
        <f t="shared" ref="CP55" si="1376">CO58</f>
        <v>0</v>
      </c>
      <c r="CQ55" s="15">
        <f t="shared" ref="CQ55" si="1377">CP58</f>
        <v>0</v>
      </c>
      <c r="CR55" s="15">
        <f t="shared" ref="CR55" si="1378">CQ58</f>
        <v>0</v>
      </c>
      <c r="CS55" s="15">
        <f t="shared" ref="CS55" si="1379">CR58</f>
        <v>0</v>
      </c>
      <c r="CT55" s="15">
        <f t="shared" ref="CT55" si="1380">CS58</f>
        <v>0</v>
      </c>
      <c r="CU55" s="15">
        <f t="shared" ref="CU55" si="1381">CT58</f>
        <v>0</v>
      </c>
      <c r="CV55" s="15">
        <f t="shared" ref="CV55" si="1382">CU58</f>
        <v>0</v>
      </c>
      <c r="CW55" s="15">
        <f t="shared" ref="CW55" si="1383">CV58</f>
        <v>0</v>
      </c>
      <c r="CX55" s="15">
        <f t="shared" ref="CX55" si="1384">CW58</f>
        <v>0</v>
      </c>
      <c r="CY55" s="15">
        <f t="shared" ref="CY55" si="1385">CX58</f>
        <v>0</v>
      </c>
      <c r="CZ55" s="15">
        <f t="shared" ref="CZ55" si="1386">CY58</f>
        <v>0</v>
      </c>
      <c r="DA55" s="15">
        <f t="shared" ref="DA55" si="1387">CZ58</f>
        <v>0</v>
      </c>
      <c r="DB55" s="15">
        <f t="shared" ref="DB55" si="1388">DA58</f>
        <v>0</v>
      </c>
      <c r="DC55" s="15">
        <f t="shared" ref="DC55" si="1389">DB58</f>
        <v>0</v>
      </c>
      <c r="DD55" s="15">
        <f t="shared" ref="DD55" si="1390">DC58</f>
        <v>0</v>
      </c>
      <c r="DE55" s="15">
        <f t="shared" ref="DE55" si="1391">DD58</f>
        <v>0</v>
      </c>
      <c r="DF55" s="15">
        <f t="shared" ref="DF55" si="1392">DE58</f>
        <v>0</v>
      </c>
      <c r="DG55" s="15">
        <f t="shared" ref="DG55" si="1393">DF58</f>
        <v>0</v>
      </c>
      <c r="DH55" s="15">
        <f t="shared" ref="DH55" si="1394">DG58</f>
        <v>0</v>
      </c>
      <c r="DI55" s="15">
        <f t="shared" ref="DI55" si="1395">DH58</f>
        <v>0</v>
      </c>
      <c r="DJ55" s="15">
        <f t="shared" ref="DJ55" si="1396">DI58</f>
        <v>0</v>
      </c>
      <c r="DK55" s="15">
        <f t="shared" ref="DK55" si="1397">DJ58</f>
        <v>0</v>
      </c>
      <c r="DL55" s="15">
        <f t="shared" ref="DL55" si="1398">DK58</f>
        <v>0</v>
      </c>
      <c r="DM55" s="15">
        <f t="shared" ref="DM55" si="1399">DL58</f>
        <v>0</v>
      </c>
      <c r="DN55" s="15">
        <f t="shared" ref="DN55" si="1400">DM58</f>
        <v>0</v>
      </c>
      <c r="DO55" s="15">
        <f t="shared" ref="DO55" si="1401">DN58</f>
        <v>0</v>
      </c>
      <c r="DP55" s="15">
        <f t="shared" ref="DP55" si="1402">DO58</f>
        <v>0</v>
      </c>
      <c r="DQ55" s="15">
        <f t="shared" ref="DQ55" si="1403">DP58</f>
        <v>0</v>
      </c>
      <c r="DR55" s="15">
        <f t="shared" ref="DR55" si="1404">DQ58</f>
        <v>0</v>
      </c>
      <c r="DS55" s="15">
        <f t="shared" ref="DS55" si="1405">DR58</f>
        <v>0</v>
      </c>
      <c r="DT55" s="15">
        <f t="shared" ref="DT55" si="1406">DS58</f>
        <v>0</v>
      </c>
      <c r="DU55" s="15">
        <f t="shared" ref="DU55" si="1407">DT58</f>
        <v>0</v>
      </c>
      <c r="DV55" s="15">
        <f t="shared" ref="DV55" si="1408">DU58</f>
        <v>0</v>
      </c>
      <c r="DW55" s="15">
        <f t="shared" ref="DW55" si="1409">DV58</f>
        <v>0</v>
      </c>
      <c r="DX55" s="15">
        <f t="shared" ref="DX55" si="1410">DW58</f>
        <v>0</v>
      </c>
      <c r="DY55" s="15">
        <f t="shared" ref="DY55" si="1411">DX58</f>
        <v>0</v>
      </c>
      <c r="DZ55" s="15">
        <f t="shared" ref="DZ55" si="1412">DY58</f>
        <v>0</v>
      </c>
      <c r="EA55" s="15">
        <f t="shared" ref="EA55" si="1413">DZ58</f>
        <v>0</v>
      </c>
      <c r="EB55" s="15">
        <f t="shared" ref="EB55" si="1414">EA58</f>
        <v>0</v>
      </c>
      <c r="EC55" s="15">
        <f t="shared" ref="EC55" si="1415">EB58</f>
        <v>0</v>
      </c>
      <c r="ED55" s="15">
        <f t="shared" ref="ED55" si="1416">EC58</f>
        <v>0</v>
      </c>
      <c r="EE55" s="15">
        <f t="shared" ref="EE55" si="1417">ED58</f>
        <v>0</v>
      </c>
      <c r="EF55" s="15">
        <f t="shared" ref="EF55" si="1418">EE58</f>
        <v>0</v>
      </c>
      <c r="EG55" s="15">
        <f t="shared" ref="EG55" si="1419">EF58</f>
        <v>0</v>
      </c>
      <c r="EH55" s="15">
        <f t="shared" ref="EH55" si="1420">EG58</f>
        <v>0</v>
      </c>
      <c r="EI55" s="15">
        <f t="shared" ref="EI55" si="1421">EH58</f>
        <v>0</v>
      </c>
      <c r="EJ55" s="15">
        <f t="shared" ref="EJ55" si="1422">EI58</f>
        <v>0</v>
      </c>
      <c r="EK55" s="15">
        <f t="shared" ref="EK55" si="1423">EJ58</f>
        <v>0</v>
      </c>
      <c r="EL55" s="15">
        <f t="shared" ref="EL55" si="1424">EK58</f>
        <v>0</v>
      </c>
      <c r="EM55" s="15">
        <f t="shared" ref="EM55" si="1425">EL58</f>
        <v>0</v>
      </c>
      <c r="EN55" s="15">
        <f t="shared" ref="EN55" si="1426">EM58</f>
        <v>0</v>
      </c>
      <c r="EO55" s="15">
        <f t="shared" ref="EO55" si="1427">EN58</f>
        <v>0</v>
      </c>
      <c r="EP55" s="15">
        <f t="shared" ref="EP55" si="1428">EO58</f>
        <v>0</v>
      </c>
      <c r="EQ55" s="15">
        <f t="shared" ref="EQ55" si="1429">EP58</f>
        <v>0</v>
      </c>
      <c r="ER55" s="15">
        <f t="shared" ref="ER55" si="1430">EQ58</f>
        <v>0</v>
      </c>
      <c r="ES55" s="15">
        <f t="shared" ref="ES55" si="1431">ER58</f>
        <v>0</v>
      </c>
      <c r="ET55" s="15">
        <f t="shared" ref="ET55" si="1432">ES58</f>
        <v>0</v>
      </c>
      <c r="EU55" s="15">
        <f t="shared" ref="EU55" si="1433">ET58</f>
        <v>0</v>
      </c>
      <c r="EV55" s="15">
        <f t="shared" ref="EV55" si="1434">EU58</f>
        <v>0</v>
      </c>
      <c r="EW55" s="15">
        <f t="shared" ref="EW55" si="1435">EV58</f>
        <v>0</v>
      </c>
      <c r="EX55" s="15">
        <f t="shared" ref="EX55" si="1436">EW58</f>
        <v>0</v>
      </c>
      <c r="EY55" s="15">
        <f t="shared" ref="EY55" si="1437">EX58</f>
        <v>0</v>
      </c>
      <c r="EZ55" s="15">
        <f t="shared" ref="EZ55" si="1438">EY58</f>
        <v>0</v>
      </c>
      <c r="FA55" s="15">
        <f t="shared" ref="FA55" si="1439">EZ58</f>
        <v>0</v>
      </c>
      <c r="FB55" s="15">
        <f t="shared" ref="FB55" si="1440">FA58</f>
        <v>0</v>
      </c>
      <c r="FC55" s="15">
        <f t="shared" ref="FC55" si="1441">FB58</f>
        <v>0</v>
      </c>
      <c r="FD55" s="15">
        <f t="shared" ref="FD55" si="1442">FC58</f>
        <v>0</v>
      </c>
      <c r="FE55" s="15">
        <f t="shared" ref="FE55" si="1443">FD58</f>
        <v>0</v>
      </c>
      <c r="FF55" s="15">
        <f t="shared" ref="FF55" si="1444">FE58</f>
        <v>0</v>
      </c>
      <c r="FG55" s="15">
        <f t="shared" ref="FG55" si="1445">FF58</f>
        <v>0</v>
      </c>
      <c r="FH55" s="15">
        <f t="shared" ref="FH55" si="1446">FG58</f>
        <v>0</v>
      </c>
      <c r="FI55" s="15">
        <f t="shared" ref="FI55" si="1447">FH58</f>
        <v>0</v>
      </c>
      <c r="FJ55" s="15">
        <f t="shared" ref="FJ55" si="1448">FI58</f>
        <v>0</v>
      </c>
      <c r="FK55" s="15">
        <f t="shared" ref="FK55" si="1449">FJ58</f>
        <v>0</v>
      </c>
      <c r="FL55" s="15">
        <f t="shared" ref="FL55" si="1450">FK58</f>
        <v>0</v>
      </c>
      <c r="FM55" s="15">
        <f t="shared" ref="FM55" si="1451">FL58</f>
        <v>0</v>
      </c>
      <c r="FN55" s="15">
        <f t="shared" ref="FN55" si="1452">FM58</f>
        <v>0</v>
      </c>
      <c r="FO55" s="15">
        <f t="shared" ref="FO55" si="1453">FN58</f>
        <v>0</v>
      </c>
    </row>
    <row r="56" spans="1:171" x14ac:dyDescent="0.3">
      <c r="A56" s="14" t="s">
        <v>544</v>
      </c>
      <c r="B56" s="21">
        <f>B52-B57</f>
        <v>280</v>
      </c>
      <c r="E56" s="14" t="s">
        <v>524</v>
      </c>
      <c r="F56" s="15">
        <f>SUM(H56:FP56)</f>
        <v>68.454483379346314</v>
      </c>
      <c r="G56" s="14"/>
      <c r="H56" s="14"/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6">
        <f>IF(EOMONTH($B$47, $B$45)&lt;=S51, R58*$B$44/12, 0)</f>
        <v>0</v>
      </c>
      <c r="T56" s="26">
        <f t="shared" ref="T56:AC56" si="1454">IF(EOMONTH($B$47, $B$45)&lt;=T51, S58*$B$44/12, 0)</f>
        <v>0</v>
      </c>
      <c r="U56" s="26">
        <f t="shared" si="1454"/>
        <v>0</v>
      </c>
      <c r="V56" s="26">
        <f t="shared" si="1454"/>
        <v>0</v>
      </c>
      <c r="W56" s="26">
        <f t="shared" si="1454"/>
        <v>0</v>
      </c>
      <c r="X56" s="26">
        <f t="shared" si="1454"/>
        <v>0</v>
      </c>
      <c r="Y56" s="26">
        <f t="shared" si="1454"/>
        <v>0</v>
      </c>
      <c r="Z56" s="26">
        <f t="shared" si="1454"/>
        <v>0</v>
      </c>
      <c r="AA56" s="26">
        <f t="shared" si="1454"/>
        <v>0</v>
      </c>
      <c r="AB56" s="26">
        <f t="shared" si="1454"/>
        <v>0</v>
      </c>
      <c r="AC56" s="26">
        <f t="shared" si="1454"/>
        <v>0</v>
      </c>
      <c r="AD56" s="26">
        <f>IF(EOMONTH($B$47, $B$45)&lt;AD51, AC58*$B$44/12, 0)</f>
        <v>0</v>
      </c>
      <c r="AE56" s="26">
        <f t="shared" ref="AE56:BN56" si="1455">IF(EOMONTH($B$47, $B$45)&lt;=AE51, AD58*$B$44/12, 0)</f>
        <v>1.8294833793463006</v>
      </c>
      <c r="AF56" s="26">
        <f t="shared" si="1455"/>
        <v>3.25</v>
      </c>
      <c r="AG56" s="26">
        <f t="shared" si="1455"/>
        <v>3.25</v>
      </c>
      <c r="AH56" s="26">
        <f t="shared" si="1455"/>
        <v>3.25</v>
      </c>
      <c r="AI56" s="26">
        <f t="shared" si="1455"/>
        <v>3.25</v>
      </c>
      <c r="AJ56" s="26">
        <f t="shared" si="1455"/>
        <v>3.25</v>
      </c>
      <c r="AK56" s="26">
        <f t="shared" si="1455"/>
        <v>3.25</v>
      </c>
      <c r="AL56" s="26">
        <f t="shared" si="1455"/>
        <v>3.1416666666666671</v>
      </c>
      <c r="AM56" s="26">
        <f t="shared" si="1455"/>
        <v>3.0333333333333332</v>
      </c>
      <c r="AN56" s="26">
        <f t="shared" si="1455"/>
        <v>2.9250000000000003</v>
      </c>
      <c r="AO56" s="26">
        <f t="shared" si="1455"/>
        <v>2.8166666666666669</v>
      </c>
      <c r="AP56" s="26">
        <f t="shared" si="1455"/>
        <v>2.7083333333333335</v>
      </c>
      <c r="AQ56" s="26">
        <f t="shared" si="1455"/>
        <v>2.6</v>
      </c>
      <c r="AR56" s="26">
        <f t="shared" si="1455"/>
        <v>2.4916666666666667</v>
      </c>
      <c r="AS56" s="26">
        <f t="shared" si="1455"/>
        <v>2.3833333333333333</v>
      </c>
      <c r="AT56" s="26">
        <f t="shared" si="1455"/>
        <v>2.2749999999999999</v>
      </c>
      <c r="AU56" s="26">
        <f t="shared" si="1455"/>
        <v>2.1666666666666665</v>
      </c>
      <c r="AV56" s="26">
        <f t="shared" si="1455"/>
        <v>2.0583333333333331</v>
      </c>
      <c r="AW56" s="26">
        <f t="shared" si="1455"/>
        <v>1.9500000000000002</v>
      </c>
      <c r="AX56" s="26">
        <f t="shared" si="1455"/>
        <v>1.8416666666666668</v>
      </c>
      <c r="AY56" s="26">
        <f t="shared" si="1455"/>
        <v>1.7333333333333334</v>
      </c>
      <c r="AZ56" s="26">
        <f t="shared" si="1455"/>
        <v>1.625</v>
      </c>
      <c r="BA56" s="26">
        <f t="shared" si="1455"/>
        <v>1.5166666666666666</v>
      </c>
      <c r="BB56" s="26">
        <f t="shared" si="1455"/>
        <v>1.4083333333333334</v>
      </c>
      <c r="BC56" s="26">
        <f t="shared" si="1455"/>
        <v>1.3</v>
      </c>
      <c r="BD56" s="26">
        <f t="shared" si="1455"/>
        <v>1.1916666666666667</v>
      </c>
      <c r="BE56" s="26">
        <f t="shared" si="1455"/>
        <v>1.0833333333333333</v>
      </c>
      <c r="BF56" s="26">
        <f t="shared" si="1455"/>
        <v>0.97500000000000009</v>
      </c>
      <c r="BG56" s="26">
        <f t="shared" si="1455"/>
        <v>0.8666666666666667</v>
      </c>
      <c r="BH56" s="26">
        <f t="shared" si="1455"/>
        <v>0.7583333333333333</v>
      </c>
      <c r="BI56" s="26">
        <f t="shared" si="1455"/>
        <v>0.65</v>
      </c>
      <c r="BJ56" s="26">
        <f t="shared" si="1455"/>
        <v>0.54166666666666663</v>
      </c>
      <c r="BK56" s="26">
        <f t="shared" si="1455"/>
        <v>0.43333333333333335</v>
      </c>
      <c r="BL56" s="26">
        <f t="shared" si="1455"/>
        <v>0.32500000000000001</v>
      </c>
      <c r="BM56" s="26">
        <f t="shared" si="1455"/>
        <v>0.21666666666666667</v>
      </c>
      <c r="BN56" s="26">
        <f t="shared" si="1455"/>
        <v>0.10833333333333334</v>
      </c>
      <c r="BO56" s="26">
        <f t="shared" ref="BO56" si="1456">IF(EOMONTH($B$47, $B$45)&lt;=BO51, BN58*$B$44/12, 0)</f>
        <v>0</v>
      </c>
      <c r="BP56" s="26">
        <f t="shared" ref="BP56" si="1457">IF(EOMONTH($B$47, $B$45)&lt;=BP51, BO58*$B$44/12, 0)</f>
        <v>0</v>
      </c>
      <c r="BQ56" s="26">
        <f t="shared" ref="BQ56" si="1458">IF(EOMONTH($B$47, $B$45)&lt;=BQ51, BP58*$B$44/12, 0)</f>
        <v>0</v>
      </c>
      <c r="BR56" s="26">
        <f t="shared" ref="BR56" si="1459">IF(EOMONTH($B$47, $B$45)&lt;=BR51, BQ58*$B$44/12, 0)</f>
        <v>0</v>
      </c>
      <c r="BS56" s="26">
        <f t="shared" ref="BS56" si="1460">IF(EOMONTH($B$47, $B$45)&lt;=BS51, BR58*$B$44/12, 0)</f>
        <v>0</v>
      </c>
      <c r="BT56" s="26">
        <f t="shared" ref="BT56" si="1461">IF(EOMONTH($B$47, $B$45)&lt;=BT51, BS58*$B$44/12, 0)</f>
        <v>0</v>
      </c>
      <c r="BU56" s="26">
        <f t="shared" ref="BU56" si="1462">IF(EOMONTH($B$47, $B$45)&lt;=BU51, BT58*$B$44/12, 0)</f>
        <v>0</v>
      </c>
      <c r="BV56" s="26">
        <f t="shared" ref="BV56" si="1463">IF(EOMONTH($B$47, $B$45)&lt;=BV51, BU58*$B$44/12, 0)</f>
        <v>0</v>
      </c>
      <c r="BW56" s="26">
        <f t="shared" ref="BW56" si="1464">IF(EOMONTH($B$47, $B$45)&lt;=BW51, BV58*$B$44/12, 0)</f>
        <v>0</v>
      </c>
      <c r="BX56" s="26">
        <f t="shared" ref="BX56" si="1465">IF(EOMONTH($B$47, $B$45)&lt;=BX51, BW58*$B$44/12, 0)</f>
        <v>0</v>
      </c>
      <c r="BY56" s="26">
        <f t="shared" ref="BY56" si="1466">IF(EOMONTH($B$47, $B$45)&lt;=BY51, BX58*$B$44/12, 0)</f>
        <v>0</v>
      </c>
      <c r="BZ56" s="26">
        <f t="shared" ref="BZ56" si="1467">IF(EOMONTH($B$47, $B$45)&lt;=BZ51, BY58*$B$44/12, 0)</f>
        <v>0</v>
      </c>
      <c r="CA56" s="26">
        <f t="shared" ref="CA56" si="1468">IF(EOMONTH($B$47, $B$45)&lt;=CA51, BZ58*$B$44/12, 0)</f>
        <v>0</v>
      </c>
      <c r="CB56" s="26">
        <f t="shared" ref="CB56" si="1469">IF(EOMONTH($B$47, $B$45)&lt;=CB51, CA58*$B$44/12, 0)</f>
        <v>0</v>
      </c>
      <c r="CC56" s="26">
        <f t="shared" ref="CC56" si="1470">IF(EOMONTH($B$47, $B$45)&lt;=CC51, CB58*$B$44/12, 0)</f>
        <v>0</v>
      </c>
      <c r="CD56" s="26">
        <f t="shared" ref="CD56" si="1471">IF(EOMONTH($B$47, $B$45)&lt;=CD51, CC58*$B$44/12, 0)</f>
        <v>0</v>
      </c>
      <c r="CE56" s="26">
        <f t="shared" ref="CE56" si="1472">IF(EOMONTH($B$47, $B$45)&lt;=CE51, CD58*$B$44/12, 0)</f>
        <v>0</v>
      </c>
      <c r="CF56" s="26">
        <f t="shared" ref="CF56" si="1473">IF(EOMONTH($B$47, $B$45)&lt;=CF51, CE58*$B$44/12, 0)</f>
        <v>0</v>
      </c>
      <c r="CG56" s="26">
        <f t="shared" ref="CG56" si="1474">IF(EOMONTH($B$47, $B$45)&lt;=CG51, CF58*$B$44/12, 0)</f>
        <v>0</v>
      </c>
      <c r="CH56" s="26">
        <f t="shared" ref="CH56" si="1475">IF(EOMONTH($B$47, $B$45)&lt;=CH51, CG58*$B$44/12, 0)</f>
        <v>0</v>
      </c>
      <c r="CI56" s="26">
        <f t="shared" ref="CI56" si="1476">IF(EOMONTH($B$47, $B$45)&lt;=CI51, CH58*$B$44/12, 0)</f>
        <v>0</v>
      </c>
      <c r="CJ56" s="26">
        <f t="shared" ref="CJ56" si="1477">IF(EOMONTH($B$47, $B$45)&lt;=CJ51, CI58*$B$44/12, 0)</f>
        <v>0</v>
      </c>
      <c r="CK56" s="26">
        <f t="shared" ref="CK56" si="1478">IF(EOMONTH($B$47, $B$45)&lt;=CK51, CJ58*$B$44/12, 0)</f>
        <v>0</v>
      </c>
      <c r="CL56" s="26">
        <f t="shared" ref="CL56" si="1479">IF(EOMONTH($B$47, $B$45)&lt;=CL51, CK58*$B$44/12, 0)</f>
        <v>0</v>
      </c>
      <c r="CM56" s="26">
        <f t="shared" ref="CM56" si="1480">IF(EOMONTH($B$47, $B$45)&lt;=CM51, CL58*$B$44/12, 0)</f>
        <v>0</v>
      </c>
      <c r="CN56" s="26">
        <f t="shared" ref="CN56" si="1481">IF(EOMONTH($B$47, $B$45)&lt;=CN51, CM58*$B$44/12, 0)</f>
        <v>0</v>
      </c>
      <c r="CO56" s="26">
        <f t="shared" ref="CO56" si="1482">IF(EOMONTH($B$47, $B$45)&lt;=CO51, CN58*$B$44/12, 0)</f>
        <v>0</v>
      </c>
      <c r="CP56" s="26">
        <f t="shared" ref="CP56" si="1483">IF(EOMONTH($B$47, $B$45)&lt;=CP51, CO58*$B$44/12, 0)</f>
        <v>0</v>
      </c>
      <c r="CQ56" s="26">
        <f t="shared" ref="CQ56" si="1484">IF(EOMONTH($B$47, $B$45)&lt;=CQ51, CP58*$B$44/12, 0)</f>
        <v>0</v>
      </c>
      <c r="CR56" s="26">
        <f t="shared" ref="CR56" si="1485">IF(EOMONTH($B$47, $B$45)&lt;=CR51, CQ58*$B$44/12, 0)</f>
        <v>0</v>
      </c>
      <c r="CS56" s="26">
        <f t="shared" ref="CS56" si="1486">IF(EOMONTH($B$47, $B$45)&lt;=CS51, CR58*$B$44/12, 0)</f>
        <v>0</v>
      </c>
      <c r="CT56" s="26">
        <f t="shared" ref="CT56" si="1487">IF(EOMONTH($B$47, $B$45)&lt;=CT51, CS58*$B$44/12, 0)</f>
        <v>0</v>
      </c>
      <c r="CU56" s="26">
        <f t="shared" ref="CU56" si="1488">IF(EOMONTH($B$47, $B$45)&lt;=CU51, CT58*$B$44/12, 0)</f>
        <v>0</v>
      </c>
      <c r="CV56" s="26">
        <f t="shared" ref="CV56" si="1489">IF(EOMONTH($B$47, $B$45)&lt;=CV51, CU58*$B$44/12, 0)</f>
        <v>0</v>
      </c>
      <c r="CW56" s="26">
        <f t="shared" ref="CW56" si="1490">IF(EOMONTH($B$47, $B$45)&lt;=CW51, CV58*$B$44/12, 0)</f>
        <v>0</v>
      </c>
      <c r="CX56" s="26">
        <f t="shared" ref="CX56" si="1491">IF(EOMONTH($B$47, $B$45)&lt;=CX51, CW58*$B$44/12, 0)</f>
        <v>0</v>
      </c>
      <c r="CY56" s="26">
        <f t="shared" ref="CY56" si="1492">IF(EOMONTH($B$47, $B$45)&lt;=CY51, CX58*$B$44/12, 0)</f>
        <v>0</v>
      </c>
      <c r="CZ56" s="26">
        <f t="shared" ref="CZ56" si="1493">IF(EOMONTH($B$47, $B$45)&lt;=CZ51, CY58*$B$44/12, 0)</f>
        <v>0</v>
      </c>
      <c r="DA56" s="26">
        <f t="shared" ref="DA56" si="1494">IF(EOMONTH($B$47, $B$45)&lt;=DA51, CZ58*$B$44/12, 0)</f>
        <v>0</v>
      </c>
      <c r="DB56" s="26">
        <f t="shared" ref="DB56" si="1495">IF(EOMONTH($B$47, $B$45)&lt;=DB51, DA58*$B$44/12, 0)</f>
        <v>0</v>
      </c>
      <c r="DC56" s="26">
        <f t="shared" ref="DC56" si="1496">IF(EOMONTH($B$47, $B$45)&lt;=DC51, DB58*$B$44/12, 0)</f>
        <v>0</v>
      </c>
      <c r="DD56" s="26">
        <f t="shared" ref="DD56" si="1497">IF(EOMONTH($B$47, $B$45)&lt;=DD51, DC58*$B$44/12, 0)</f>
        <v>0</v>
      </c>
      <c r="DE56" s="26">
        <f t="shared" ref="DE56" si="1498">IF(EOMONTH($B$47, $B$45)&lt;=DE51, DD58*$B$44/12, 0)</f>
        <v>0</v>
      </c>
      <c r="DF56" s="26">
        <f t="shared" ref="DF56" si="1499">IF(EOMONTH($B$47, $B$45)&lt;=DF51, DE58*$B$44/12, 0)</f>
        <v>0</v>
      </c>
      <c r="DG56" s="26">
        <f t="shared" ref="DG56" si="1500">IF(EOMONTH($B$47, $B$45)&lt;=DG51, DF58*$B$44/12, 0)</f>
        <v>0</v>
      </c>
      <c r="DH56" s="26">
        <f t="shared" ref="DH56" si="1501">IF(EOMONTH($B$47, $B$45)&lt;=DH51, DG58*$B$44/12, 0)</f>
        <v>0</v>
      </c>
      <c r="DI56" s="26">
        <f t="shared" ref="DI56" si="1502">IF(EOMONTH($B$47, $B$45)&lt;=DI51, DH58*$B$44/12, 0)</f>
        <v>0</v>
      </c>
      <c r="DJ56" s="26">
        <f t="shared" ref="DJ56" si="1503">IF(EOMONTH($B$47, $B$45)&lt;=DJ51, DI58*$B$44/12, 0)</f>
        <v>0</v>
      </c>
      <c r="DK56" s="26">
        <f t="shared" ref="DK56" si="1504">IF(EOMONTH($B$47, $B$45)&lt;=DK51, DJ58*$B$44/12, 0)</f>
        <v>0</v>
      </c>
      <c r="DL56" s="26">
        <f t="shared" ref="DL56" si="1505">IF(EOMONTH($B$47, $B$45)&lt;=DL51, DK58*$B$44/12, 0)</f>
        <v>0</v>
      </c>
      <c r="DM56" s="26">
        <f t="shared" ref="DM56" si="1506">IF(EOMONTH($B$47, $B$45)&lt;=DM51, DL58*$B$44/12, 0)</f>
        <v>0</v>
      </c>
      <c r="DN56" s="26">
        <f t="shared" ref="DN56" si="1507">IF(EOMONTH($B$47, $B$45)&lt;=DN51, DM58*$B$44/12, 0)</f>
        <v>0</v>
      </c>
      <c r="DO56" s="26">
        <f t="shared" ref="DO56" si="1508">IF(EOMONTH($B$47, $B$45)&lt;=DO51, DN58*$B$44/12, 0)</f>
        <v>0</v>
      </c>
      <c r="DP56" s="26">
        <f t="shared" ref="DP56" si="1509">IF(EOMONTH($B$47, $B$45)&lt;=DP51, DO58*$B$44/12, 0)</f>
        <v>0</v>
      </c>
      <c r="DQ56" s="26">
        <f t="shared" ref="DQ56" si="1510">IF(EOMONTH($B$47, $B$45)&lt;=DQ51, DP58*$B$44/12, 0)</f>
        <v>0</v>
      </c>
      <c r="DR56" s="26">
        <f t="shared" ref="DR56" si="1511">IF(EOMONTH($B$47, $B$45)&lt;=DR51, DQ58*$B$44/12, 0)</f>
        <v>0</v>
      </c>
      <c r="DS56" s="26">
        <f t="shared" ref="DS56" si="1512">IF(EOMONTH($B$47, $B$45)&lt;=DS51, DR58*$B$44/12, 0)</f>
        <v>0</v>
      </c>
      <c r="DT56" s="26">
        <f t="shared" ref="DT56" si="1513">IF(EOMONTH($B$47, $B$45)&lt;=DT51, DS58*$B$44/12, 0)</f>
        <v>0</v>
      </c>
      <c r="DU56" s="26">
        <f t="shared" ref="DU56" si="1514">IF(EOMONTH($B$47, $B$45)&lt;=DU51, DT58*$B$44/12, 0)</f>
        <v>0</v>
      </c>
      <c r="DV56" s="26">
        <f t="shared" ref="DV56" si="1515">IF(EOMONTH($B$47, $B$45)&lt;=DV51, DU58*$B$44/12, 0)</f>
        <v>0</v>
      </c>
      <c r="DW56" s="26">
        <f t="shared" ref="DW56" si="1516">IF(EOMONTH($B$47, $B$45)&lt;=DW51, DV58*$B$44/12, 0)</f>
        <v>0</v>
      </c>
      <c r="DX56" s="26">
        <f t="shared" ref="DX56" si="1517">IF(EOMONTH($B$47, $B$45)&lt;=DX51, DW58*$B$44/12, 0)</f>
        <v>0</v>
      </c>
      <c r="DY56" s="26">
        <f t="shared" ref="DY56" si="1518">IF(EOMONTH($B$47, $B$45)&lt;=DY51, DX58*$B$44/12, 0)</f>
        <v>0</v>
      </c>
      <c r="DZ56" s="26">
        <f t="shared" ref="DZ56" si="1519">IF(EOMONTH($B$47, $B$45)&lt;=DZ51, DY58*$B$44/12, 0)</f>
        <v>0</v>
      </c>
      <c r="EA56" s="26">
        <f t="shared" ref="EA56" si="1520">IF(EOMONTH($B$47, $B$45)&lt;=EA51, DZ58*$B$44/12, 0)</f>
        <v>0</v>
      </c>
      <c r="EB56" s="26">
        <f t="shared" ref="EB56" si="1521">IF(EOMONTH($B$47, $B$45)&lt;=EB51, EA58*$B$44/12, 0)</f>
        <v>0</v>
      </c>
      <c r="EC56" s="26">
        <f t="shared" ref="EC56" si="1522">IF(EOMONTH($B$47, $B$45)&lt;=EC51, EB58*$B$44/12, 0)</f>
        <v>0</v>
      </c>
      <c r="ED56" s="26">
        <f t="shared" ref="ED56" si="1523">IF(EOMONTH($B$47, $B$45)&lt;=ED51, EC58*$B$44/12, 0)</f>
        <v>0</v>
      </c>
      <c r="EE56" s="26">
        <f t="shared" ref="EE56" si="1524">IF(EOMONTH($B$47, $B$45)&lt;=EE51, ED58*$B$44/12, 0)</f>
        <v>0</v>
      </c>
      <c r="EF56" s="26">
        <f t="shared" ref="EF56" si="1525">IF(EOMONTH($B$47, $B$45)&lt;=EF51, EE58*$B$44/12, 0)</f>
        <v>0</v>
      </c>
      <c r="EG56" s="26">
        <f t="shared" ref="EG56" si="1526">IF(EOMONTH($B$47, $B$45)&lt;=EG51, EF58*$B$44/12, 0)</f>
        <v>0</v>
      </c>
      <c r="EH56" s="26">
        <f t="shared" ref="EH56" si="1527">IF(EOMONTH($B$47, $B$45)&lt;=EH51, EG58*$B$44/12, 0)</f>
        <v>0</v>
      </c>
      <c r="EI56" s="26">
        <f t="shared" ref="EI56" si="1528">IF(EOMONTH($B$47, $B$45)&lt;=EI51, EH58*$B$44/12, 0)</f>
        <v>0</v>
      </c>
      <c r="EJ56" s="26">
        <f t="shared" ref="EJ56" si="1529">IF(EOMONTH($B$47, $B$45)&lt;=EJ51, EI58*$B$44/12, 0)</f>
        <v>0</v>
      </c>
      <c r="EK56" s="26">
        <f t="shared" ref="EK56" si="1530">IF(EOMONTH($B$47, $B$45)&lt;=EK51, EJ58*$B$44/12, 0)</f>
        <v>0</v>
      </c>
      <c r="EL56" s="26">
        <f t="shared" ref="EL56" si="1531">IF(EOMONTH($B$47, $B$45)&lt;=EL51, EK58*$B$44/12, 0)</f>
        <v>0</v>
      </c>
      <c r="EM56" s="26">
        <f t="shared" ref="EM56" si="1532">IF(EOMONTH($B$47, $B$45)&lt;=EM51, EL58*$B$44/12, 0)</f>
        <v>0</v>
      </c>
      <c r="EN56" s="26">
        <f t="shared" ref="EN56" si="1533">IF(EOMONTH($B$47, $B$45)&lt;=EN51, EM58*$B$44/12, 0)</f>
        <v>0</v>
      </c>
      <c r="EO56" s="26">
        <f t="shared" ref="EO56" si="1534">IF(EOMONTH($B$47, $B$45)&lt;=EO51, EN58*$B$44/12, 0)</f>
        <v>0</v>
      </c>
      <c r="EP56" s="26">
        <f t="shared" ref="EP56" si="1535">IF(EOMONTH($B$47, $B$45)&lt;=EP51, EO58*$B$44/12, 0)</f>
        <v>0</v>
      </c>
      <c r="EQ56" s="26">
        <f t="shared" ref="EQ56" si="1536">IF(EOMONTH($B$47, $B$45)&lt;=EQ51, EP58*$B$44/12, 0)</f>
        <v>0</v>
      </c>
      <c r="ER56" s="26">
        <f t="shared" ref="ER56" si="1537">IF(EOMONTH($B$47, $B$45)&lt;=ER51, EQ58*$B$44/12, 0)</f>
        <v>0</v>
      </c>
      <c r="ES56" s="26">
        <f t="shared" ref="ES56" si="1538">IF(EOMONTH($B$47, $B$45)&lt;=ES51, ER58*$B$44/12, 0)</f>
        <v>0</v>
      </c>
      <c r="ET56" s="26">
        <f t="shared" ref="ET56" si="1539">IF(EOMONTH($B$47, $B$45)&lt;=ET51, ES58*$B$44/12, 0)</f>
        <v>0</v>
      </c>
      <c r="EU56" s="26">
        <f t="shared" ref="EU56" si="1540">IF(EOMONTH($B$47, $B$45)&lt;=EU51, ET58*$B$44/12, 0)</f>
        <v>0</v>
      </c>
      <c r="EV56" s="26">
        <f t="shared" ref="EV56" si="1541">IF(EOMONTH($B$47, $B$45)&lt;=EV51, EU58*$B$44/12, 0)</f>
        <v>0</v>
      </c>
      <c r="EW56" s="26">
        <f t="shared" ref="EW56" si="1542">IF(EOMONTH($B$47, $B$45)&lt;=EW51, EV58*$B$44/12, 0)</f>
        <v>0</v>
      </c>
      <c r="EX56" s="26">
        <f t="shared" ref="EX56" si="1543">IF(EOMONTH($B$47, $B$45)&lt;=EX51, EW58*$B$44/12, 0)</f>
        <v>0</v>
      </c>
      <c r="EY56" s="26">
        <f t="shared" ref="EY56" si="1544">IF(EOMONTH($B$47, $B$45)&lt;=EY51, EX58*$B$44/12, 0)</f>
        <v>0</v>
      </c>
      <c r="EZ56" s="26">
        <f t="shared" ref="EZ56" si="1545">IF(EOMONTH($B$47, $B$45)&lt;=EZ51, EY58*$B$44/12, 0)</f>
        <v>0</v>
      </c>
      <c r="FA56" s="26">
        <f t="shared" ref="FA56" si="1546">IF(EOMONTH($B$47, $B$45)&lt;=FA51, EZ58*$B$44/12, 0)</f>
        <v>0</v>
      </c>
      <c r="FB56" s="26">
        <f t="shared" ref="FB56" si="1547">IF(EOMONTH($B$47, $B$45)&lt;=FB51, FA58*$B$44/12, 0)</f>
        <v>0</v>
      </c>
      <c r="FC56" s="26">
        <f t="shared" ref="FC56" si="1548">IF(EOMONTH($B$47, $B$45)&lt;=FC51, FB58*$B$44/12, 0)</f>
        <v>0</v>
      </c>
      <c r="FD56" s="26">
        <f t="shared" ref="FD56" si="1549">IF(EOMONTH($B$47, $B$45)&lt;=FD51, FC58*$B$44/12, 0)</f>
        <v>0</v>
      </c>
      <c r="FE56" s="26">
        <f t="shared" ref="FE56" si="1550">IF(EOMONTH($B$47, $B$45)&lt;=FE51, FD58*$B$44/12, 0)</f>
        <v>0</v>
      </c>
      <c r="FF56" s="26">
        <f t="shared" ref="FF56" si="1551">IF(EOMONTH($B$47, $B$45)&lt;=FF51, FE58*$B$44/12, 0)</f>
        <v>0</v>
      </c>
      <c r="FG56" s="26">
        <f t="shared" ref="FG56" si="1552">IF(EOMONTH($B$47, $B$45)&lt;=FG51, FF58*$B$44/12, 0)</f>
        <v>0</v>
      </c>
      <c r="FH56" s="26">
        <f t="shared" ref="FH56" si="1553">IF(EOMONTH($B$47, $B$45)&lt;=FH51, FG58*$B$44/12, 0)</f>
        <v>0</v>
      </c>
      <c r="FI56" s="26">
        <f t="shared" ref="FI56" si="1554">IF(EOMONTH($B$47, $B$45)&lt;=FI51, FH58*$B$44/12, 0)</f>
        <v>0</v>
      </c>
      <c r="FJ56" s="26">
        <f t="shared" ref="FJ56" si="1555">IF(EOMONTH($B$47, $B$45)&lt;=FJ51, FI58*$B$44/12, 0)</f>
        <v>0</v>
      </c>
      <c r="FK56" s="26">
        <f t="shared" ref="FK56" si="1556">IF(EOMONTH($B$47, $B$45)&lt;=FK51, FJ58*$B$44/12, 0)</f>
        <v>0</v>
      </c>
      <c r="FL56" s="26">
        <f t="shared" ref="FL56" si="1557">IF(EOMONTH($B$47, $B$45)&lt;=FL51, FK58*$B$44/12, 0)</f>
        <v>0</v>
      </c>
      <c r="FM56" s="26">
        <f t="shared" ref="FM56" si="1558">IF(EOMONTH($B$47, $B$45)&lt;=FM51, FL58*$B$44/12, 0)</f>
        <v>0</v>
      </c>
      <c r="FN56" s="26">
        <f t="shared" ref="FN56" si="1559">IF(EOMONTH($B$47, $B$45)&lt;=FN51, FM58*$B$44/12, 0)</f>
        <v>0</v>
      </c>
      <c r="FO56" s="26">
        <f t="shared" ref="FO56" si="1560">IF(EOMONTH($B$47, $B$45)&lt;=FO51, FN58*$B$44/12, 0)</f>
        <v>0</v>
      </c>
    </row>
    <row r="57" spans="1:171" x14ac:dyDescent="0.3">
      <c r="A57" s="14" t="s">
        <v>545</v>
      </c>
      <c r="B57" s="21">
        <v>300</v>
      </c>
      <c r="D57" s="378"/>
      <c r="E57" s="14" t="s">
        <v>664</v>
      </c>
      <c r="F57" s="15">
        <f>SUM(H57:FP57)</f>
        <v>300</v>
      </c>
      <c r="G57" s="14"/>
      <c r="H57" s="14"/>
      <c r="I57" s="26">
        <v>0</v>
      </c>
      <c r="J57" s="26">
        <v>0</v>
      </c>
      <c r="K57" s="26">
        <v>0</v>
      </c>
      <c r="L57" s="26">
        <v>0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15">
        <f>IF(AND(EOMONTH($B$47, $B$46)&lt;S51, EOMONTH($B$31, $B$43)&gt;=S51),$B$42/($B$43-$B$46), 0)</f>
        <v>0</v>
      </c>
      <c r="T57" s="15">
        <f t="shared" ref="T57:BN57" si="1561">IF(AND(EOMONTH($B$47, $B$46)&lt;T51, EOMONTH($B$31, $B$43)&gt;=T51),$B$42/($B$43-$B$46), 0)</f>
        <v>0</v>
      </c>
      <c r="U57" s="15">
        <f t="shared" si="1561"/>
        <v>0</v>
      </c>
      <c r="V57" s="15">
        <f t="shared" si="1561"/>
        <v>0</v>
      </c>
      <c r="W57" s="15">
        <f t="shared" si="1561"/>
        <v>0</v>
      </c>
      <c r="X57" s="15">
        <f t="shared" si="1561"/>
        <v>0</v>
      </c>
      <c r="Y57" s="15">
        <f t="shared" si="1561"/>
        <v>0</v>
      </c>
      <c r="Z57" s="15">
        <f t="shared" si="1561"/>
        <v>0</v>
      </c>
      <c r="AA57" s="15">
        <f t="shared" si="1561"/>
        <v>0</v>
      </c>
      <c r="AB57" s="15">
        <f t="shared" si="1561"/>
        <v>0</v>
      </c>
      <c r="AC57" s="15">
        <f t="shared" si="1561"/>
        <v>0</v>
      </c>
      <c r="AD57" s="15">
        <f t="shared" si="1561"/>
        <v>0</v>
      </c>
      <c r="AE57" s="15">
        <f t="shared" si="1561"/>
        <v>0</v>
      </c>
      <c r="AF57" s="15">
        <f t="shared" si="1561"/>
        <v>0</v>
      </c>
      <c r="AG57" s="15">
        <f t="shared" si="1561"/>
        <v>0</v>
      </c>
      <c r="AH57" s="15">
        <f t="shared" si="1561"/>
        <v>0</v>
      </c>
      <c r="AI57" s="15">
        <f t="shared" si="1561"/>
        <v>0</v>
      </c>
      <c r="AJ57" s="15">
        <f t="shared" si="1561"/>
        <v>0</v>
      </c>
      <c r="AK57" s="15">
        <f t="shared" si="1561"/>
        <v>10</v>
      </c>
      <c r="AL57" s="15">
        <f t="shared" si="1561"/>
        <v>10</v>
      </c>
      <c r="AM57" s="15">
        <f t="shared" si="1561"/>
        <v>10</v>
      </c>
      <c r="AN57" s="15">
        <f t="shared" si="1561"/>
        <v>10</v>
      </c>
      <c r="AO57" s="15">
        <f t="shared" si="1561"/>
        <v>10</v>
      </c>
      <c r="AP57" s="15">
        <f t="shared" si="1561"/>
        <v>10</v>
      </c>
      <c r="AQ57" s="15">
        <f t="shared" si="1561"/>
        <v>10</v>
      </c>
      <c r="AR57" s="15">
        <f t="shared" si="1561"/>
        <v>10</v>
      </c>
      <c r="AS57" s="15">
        <f t="shared" si="1561"/>
        <v>10</v>
      </c>
      <c r="AT57" s="15">
        <f t="shared" si="1561"/>
        <v>10</v>
      </c>
      <c r="AU57" s="15">
        <f t="shared" si="1561"/>
        <v>10</v>
      </c>
      <c r="AV57" s="15">
        <f t="shared" si="1561"/>
        <v>10</v>
      </c>
      <c r="AW57" s="15">
        <f t="shared" si="1561"/>
        <v>10</v>
      </c>
      <c r="AX57" s="15">
        <f t="shared" si="1561"/>
        <v>10</v>
      </c>
      <c r="AY57" s="15">
        <f t="shared" si="1561"/>
        <v>10</v>
      </c>
      <c r="AZ57" s="15">
        <f t="shared" si="1561"/>
        <v>10</v>
      </c>
      <c r="BA57" s="15">
        <f t="shared" si="1561"/>
        <v>10</v>
      </c>
      <c r="BB57" s="15">
        <f t="shared" si="1561"/>
        <v>10</v>
      </c>
      <c r="BC57" s="15">
        <f t="shared" si="1561"/>
        <v>10</v>
      </c>
      <c r="BD57" s="15">
        <f t="shared" si="1561"/>
        <v>10</v>
      </c>
      <c r="BE57" s="15">
        <f t="shared" si="1561"/>
        <v>10</v>
      </c>
      <c r="BF57" s="15">
        <f t="shared" si="1561"/>
        <v>10</v>
      </c>
      <c r="BG57" s="15">
        <f t="shared" si="1561"/>
        <v>10</v>
      </c>
      <c r="BH57" s="15">
        <f t="shared" si="1561"/>
        <v>10</v>
      </c>
      <c r="BI57" s="15">
        <f t="shared" si="1561"/>
        <v>10</v>
      </c>
      <c r="BJ57" s="15">
        <f t="shared" si="1561"/>
        <v>10</v>
      </c>
      <c r="BK57" s="15">
        <f t="shared" si="1561"/>
        <v>10</v>
      </c>
      <c r="BL57" s="15">
        <f t="shared" si="1561"/>
        <v>10</v>
      </c>
      <c r="BM57" s="15">
        <f t="shared" si="1561"/>
        <v>10</v>
      </c>
      <c r="BN57" s="15">
        <f t="shared" si="1561"/>
        <v>10</v>
      </c>
      <c r="BO57" s="15">
        <f t="shared" ref="BO57:DZ57" si="1562">IF(AND(EOMONTH($B$47, $B$46)&lt;BO51, EOMONTH($B$31, $B$43)&gt;=BO51),$B$42/($B$43-$B$46), 0)</f>
        <v>0</v>
      </c>
      <c r="BP57" s="15">
        <f t="shared" si="1562"/>
        <v>0</v>
      </c>
      <c r="BQ57" s="15">
        <f t="shared" si="1562"/>
        <v>0</v>
      </c>
      <c r="BR57" s="15">
        <f t="shared" si="1562"/>
        <v>0</v>
      </c>
      <c r="BS57" s="15">
        <f t="shared" si="1562"/>
        <v>0</v>
      </c>
      <c r="BT57" s="15">
        <f t="shared" si="1562"/>
        <v>0</v>
      </c>
      <c r="BU57" s="15">
        <f t="shared" si="1562"/>
        <v>0</v>
      </c>
      <c r="BV57" s="15">
        <f t="shared" si="1562"/>
        <v>0</v>
      </c>
      <c r="BW57" s="15">
        <f t="shared" si="1562"/>
        <v>0</v>
      </c>
      <c r="BX57" s="15">
        <f t="shared" si="1562"/>
        <v>0</v>
      </c>
      <c r="BY57" s="15">
        <f t="shared" si="1562"/>
        <v>0</v>
      </c>
      <c r="BZ57" s="15">
        <f t="shared" si="1562"/>
        <v>0</v>
      </c>
      <c r="CA57" s="15">
        <f t="shared" si="1562"/>
        <v>0</v>
      </c>
      <c r="CB57" s="15">
        <f t="shared" si="1562"/>
        <v>0</v>
      </c>
      <c r="CC57" s="15">
        <f t="shared" si="1562"/>
        <v>0</v>
      </c>
      <c r="CD57" s="15">
        <f t="shared" si="1562"/>
        <v>0</v>
      </c>
      <c r="CE57" s="15">
        <f t="shared" si="1562"/>
        <v>0</v>
      </c>
      <c r="CF57" s="15">
        <f t="shared" si="1562"/>
        <v>0</v>
      </c>
      <c r="CG57" s="15">
        <f t="shared" si="1562"/>
        <v>0</v>
      </c>
      <c r="CH57" s="15">
        <f t="shared" si="1562"/>
        <v>0</v>
      </c>
      <c r="CI57" s="15">
        <f t="shared" si="1562"/>
        <v>0</v>
      </c>
      <c r="CJ57" s="15">
        <f t="shared" si="1562"/>
        <v>0</v>
      </c>
      <c r="CK57" s="15">
        <f t="shared" si="1562"/>
        <v>0</v>
      </c>
      <c r="CL57" s="15">
        <f t="shared" si="1562"/>
        <v>0</v>
      </c>
      <c r="CM57" s="15">
        <f t="shared" si="1562"/>
        <v>0</v>
      </c>
      <c r="CN57" s="15">
        <f t="shared" si="1562"/>
        <v>0</v>
      </c>
      <c r="CO57" s="15">
        <f t="shared" si="1562"/>
        <v>0</v>
      </c>
      <c r="CP57" s="15">
        <f t="shared" si="1562"/>
        <v>0</v>
      </c>
      <c r="CQ57" s="15">
        <f t="shared" si="1562"/>
        <v>0</v>
      </c>
      <c r="CR57" s="15">
        <f t="shared" si="1562"/>
        <v>0</v>
      </c>
      <c r="CS57" s="15">
        <f t="shared" si="1562"/>
        <v>0</v>
      </c>
      <c r="CT57" s="15">
        <f t="shared" si="1562"/>
        <v>0</v>
      </c>
      <c r="CU57" s="15">
        <f t="shared" si="1562"/>
        <v>0</v>
      </c>
      <c r="CV57" s="15">
        <f t="shared" si="1562"/>
        <v>0</v>
      </c>
      <c r="CW57" s="15">
        <f t="shared" si="1562"/>
        <v>0</v>
      </c>
      <c r="CX57" s="15">
        <f t="shared" si="1562"/>
        <v>0</v>
      </c>
      <c r="CY57" s="15">
        <f t="shared" si="1562"/>
        <v>0</v>
      </c>
      <c r="CZ57" s="15">
        <f t="shared" si="1562"/>
        <v>0</v>
      </c>
      <c r="DA57" s="15">
        <f t="shared" si="1562"/>
        <v>0</v>
      </c>
      <c r="DB57" s="15">
        <f t="shared" si="1562"/>
        <v>0</v>
      </c>
      <c r="DC57" s="15">
        <f t="shared" si="1562"/>
        <v>0</v>
      </c>
      <c r="DD57" s="15">
        <f t="shared" si="1562"/>
        <v>0</v>
      </c>
      <c r="DE57" s="15">
        <f t="shared" si="1562"/>
        <v>0</v>
      </c>
      <c r="DF57" s="15">
        <f t="shared" si="1562"/>
        <v>0</v>
      </c>
      <c r="DG57" s="15">
        <f t="shared" si="1562"/>
        <v>0</v>
      </c>
      <c r="DH57" s="15">
        <f t="shared" si="1562"/>
        <v>0</v>
      </c>
      <c r="DI57" s="15">
        <f t="shared" si="1562"/>
        <v>0</v>
      </c>
      <c r="DJ57" s="15">
        <f t="shared" si="1562"/>
        <v>0</v>
      </c>
      <c r="DK57" s="15">
        <f t="shared" si="1562"/>
        <v>0</v>
      </c>
      <c r="DL57" s="15">
        <f t="shared" si="1562"/>
        <v>0</v>
      </c>
      <c r="DM57" s="15">
        <f t="shared" si="1562"/>
        <v>0</v>
      </c>
      <c r="DN57" s="15">
        <f t="shared" si="1562"/>
        <v>0</v>
      </c>
      <c r="DO57" s="15">
        <f t="shared" si="1562"/>
        <v>0</v>
      </c>
      <c r="DP57" s="15">
        <f t="shared" si="1562"/>
        <v>0</v>
      </c>
      <c r="DQ57" s="15">
        <f t="shared" si="1562"/>
        <v>0</v>
      </c>
      <c r="DR57" s="15">
        <f t="shared" si="1562"/>
        <v>0</v>
      </c>
      <c r="DS57" s="15">
        <f t="shared" si="1562"/>
        <v>0</v>
      </c>
      <c r="DT57" s="15">
        <f t="shared" si="1562"/>
        <v>0</v>
      </c>
      <c r="DU57" s="15">
        <f t="shared" si="1562"/>
        <v>0</v>
      </c>
      <c r="DV57" s="15">
        <f t="shared" si="1562"/>
        <v>0</v>
      </c>
      <c r="DW57" s="15">
        <f t="shared" si="1562"/>
        <v>0</v>
      </c>
      <c r="DX57" s="15">
        <f t="shared" si="1562"/>
        <v>0</v>
      </c>
      <c r="DY57" s="15">
        <f t="shared" si="1562"/>
        <v>0</v>
      </c>
      <c r="DZ57" s="15">
        <f t="shared" si="1562"/>
        <v>0</v>
      </c>
      <c r="EA57" s="15">
        <f t="shared" ref="EA57:FO57" si="1563">IF(AND(EOMONTH($B$47, $B$46)&lt;EA51, EOMONTH($B$31, $B$43)&gt;=EA51),$B$42/($B$43-$B$46), 0)</f>
        <v>0</v>
      </c>
      <c r="EB57" s="15">
        <f t="shared" si="1563"/>
        <v>0</v>
      </c>
      <c r="EC57" s="15">
        <f t="shared" si="1563"/>
        <v>0</v>
      </c>
      <c r="ED57" s="15">
        <f t="shared" si="1563"/>
        <v>0</v>
      </c>
      <c r="EE57" s="15">
        <f t="shared" si="1563"/>
        <v>0</v>
      </c>
      <c r="EF57" s="15">
        <f t="shared" si="1563"/>
        <v>0</v>
      </c>
      <c r="EG57" s="15">
        <f t="shared" si="1563"/>
        <v>0</v>
      </c>
      <c r="EH57" s="15">
        <f t="shared" si="1563"/>
        <v>0</v>
      </c>
      <c r="EI57" s="15">
        <f t="shared" si="1563"/>
        <v>0</v>
      </c>
      <c r="EJ57" s="15">
        <f t="shared" si="1563"/>
        <v>0</v>
      </c>
      <c r="EK57" s="15">
        <f t="shared" si="1563"/>
        <v>0</v>
      </c>
      <c r="EL57" s="15">
        <f t="shared" si="1563"/>
        <v>0</v>
      </c>
      <c r="EM57" s="15">
        <f t="shared" si="1563"/>
        <v>0</v>
      </c>
      <c r="EN57" s="15">
        <f t="shared" si="1563"/>
        <v>0</v>
      </c>
      <c r="EO57" s="15">
        <f t="shared" si="1563"/>
        <v>0</v>
      </c>
      <c r="EP57" s="15">
        <f t="shared" si="1563"/>
        <v>0</v>
      </c>
      <c r="EQ57" s="15">
        <f t="shared" si="1563"/>
        <v>0</v>
      </c>
      <c r="ER57" s="15">
        <f t="shared" si="1563"/>
        <v>0</v>
      </c>
      <c r="ES57" s="15">
        <f t="shared" si="1563"/>
        <v>0</v>
      </c>
      <c r="ET57" s="15">
        <f t="shared" si="1563"/>
        <v>0</v>
      </c>
      <c r="EU57" s="15">
        <f t="shared" si="1563"/>
        <v>0</v>
      </c>
      <c r="EV57" s="15">
        <f t="shared" si="1563"/>
        <v>0</v>
      </c>
      <c r="EW57" s="15">
        <f t="shared" si="1563"/>
        <v>0</v>
      </c>
      <c r="EX57" s="15">
        <f t="shared" si="1563"/>
        <v>0</v>
      </c>
      <c r="EY57" s="15">
        <f t="shared" si="1563"/>
        <v>0</v>
      </c>
      <c r="EZ57" s="15">
        <f t="shared" si="1563"/>
        <v>0</v>
      </c>
      <c r="FA57" s="15">
        <f t="shared" si="1563"/>
        <v>0</v>
      </c>
      <c r="FB57" s="15">
        <f t="shared" si="1563"/>
        <v>0</v>
      </c>
      <c r="FC57" s="15">
        <f t="shared" si="1563"/>
        <v>0</v>
      </c>
      <c r="FD57" s="15">
        <f t="shared" si="1563"/>
        <v>0</v>
      </c>
      <c r="FE57" s="15">
        <f t="shared" si="1563"/>
        <v>0</v>
      </c>
      <c r="FF57" s="15">
        <f t="shared" si="1563"/>
        <v>0</v>
      </c>
      <c r="FG57" s="15">
        <f t="shared" si="1563"/>
        <v>0</v>
      </c>
      <c r="FH57" s="15">
        <f t="shared" si="1563"/>
        <v>0</v>
      </c>
      <c r="FI57" s="15">
        <f t="shared" si="1563"/>
        <v>0</v>
      </c>
      <c r="FJ57" s="15">
        <f t="shared" si="1563"/>
        <v>0</v>
      </c>
      <c r="FK57" s="15">
        <f t="shared" si="1563"/>
        <v>0</v>
      </c>
      <c r="FL57" s="15">
        <f t="shared" si="1563"/>
        <v>0</v>
      </c>
      <c r="FM57" s="15">
        <f t="shared" si="1563"/>
        <v>0</v>
      </c>
      <c r="FN57" s="15">
        <f t="shared" si="1563"/>
        <v>0</v>
      </c>
      <c r="FO57" s="15">
        <f t="shared" si="1563"/>
        <v>0</v>
      </c>
    </row>
    <row r="58" spans="1:171" x14ac:dyDescent="0.3">
      <c r="A58" s="14" t="s">
        <v>546</v>
      </c>
      <c r="B58" s="340">
        <v>60</v>
      </c>
      <c r="D58" s="378"/>
      <c r="E58" s="14" t="s">
        <v>548</v>
      </c>
      <c r="F58" s="14"/>
      <c r="G58" s="14"/>
      <c r="H58" s="14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>
        <f>R58+S52-S57</f>
        <v>150</v>
      </c>
      <c r="T58" s="26">
        <f>S58+T52-T57</f>
        <v>151.625</v>
      </c>
      <c r="U58" s="26">
        <f t="shared" ref="U58" si="1564">T58+U52-U57</f>
        <v>153.26760416666667</v>
      </c>
      <c r="V58" s="26">
        <f t="shared" ref="V58" si="1565">U58+V52-V57</f>
        <v>154.92800321180556</v>
      </c>
      <c r="W58" s="26">
        <f t="shared" ref="W58" si="1566">V58+W52-W57</f>
        <v>156.60638991326678</v>
      </c>
      <c r="X58" s="26">
        <f t="shared" ref="X58" si="1567">W58+X52-X57</f>
        <v>158.30295913732718</v>
      </c>
      <c r="Y58" s="26">
        <f t="shared" ref="Y58" si="1568">X58+Y52-Y57</f>
        <v>160.01790786131488</v>
      </c>
      <c r="Z58" s="26">
        <f t="shared" ref="Z58" si="1569">Y58+Z52-Z57</f>
        <v>161.75143519647912</v>
      </c>
      <c r="AA58" s="26">
        <f t="shared" ref="AA58" si="1570">Z58+AA52-AA57</f>
        <v>163.50374241110765</v>
      </c>
      <c r="AB58" s="26">
        <f t="shared" ref="AB58" si="1571">AA58+AB52-AB57</f>
        <v>165.27503295389465</v>
      </c>
      <c r="AC58" s="26">
        <f t="shared" ref="AC58" si="1572">AB58+AC52-AC57</f>
        <v>167.06551247756184</v>
      </c>
      <c r="AD58" s="26">
        <f t="shared" ref="AD58" si="1573">AC58+AD52-AD57</f>
        <v>168.87538886273543</v>
      </c>
      <c r="AE58" s="26">
        <f t="shared" ref="AE58" si="1574">AD58+AE52-AE57</f>
        <v>300</v>
      </c>
      <c r="AF58" s="26">
        <f t="shared" ref="AF58" si="1575">AE58+AF52-AF57</f>
        <v>300</v>
      </c>
      <c r="AG58" s="26">
        <f t="shared" ref="AG58" si="1576">AF58+AG52-AG57</f>
        <v>300</v>
      </c>
      <c r="AH58" s="26">
        <f t="shared" ref="AH58" si="1577">AG58+AH52-AH57</f>
        <v>300</v>
      </c>
      <c r="AI58" s="26">
        <f t="shared" ref="AI58" si="1578">AH58+AI52-AI57</f>
        <v>300</v>
      </c>
      <c r="AJ58" s="26">
        <f t="shared" ref="AJ58" si="1579">AI58+AJ52-AJ57</f>
        <v>300</v>
      </c>
      <c r="AK58" s="26">
        <f t="shared" ref="AK58" si="1580">AJ58+AK52-AK57</f>
        <v>290</v>
      </c>
      <c r="AL58" s="26">
        <f t="shared" ref="AL58" si="1581">AK58+AL52-AL57</f>
        <v>280</v>
      </c>
      <c r="AM58" s="26">
        <f t="shared" ref="AM58" si="1582">AL58+AM52-AM57</f>
        <v>270</v>
      </c>
      <c r="AN58" s="26">
        <f t="shared" ref="AN58" si="1583">AM58+AN52-AN57</f>
        <v>260</v>
      </c>
      <c r="AO58" s="26">
        <f t="shared" ref="AO58" si="1584">AN58+AO52-AO57</f>
        <v>250</v>
      </c>
      <c r="AP58" s="26">
        <f t="shared" ref="AP58" si="1585">AO58+AP52-AP57</f>
        <v>240</v>
      </c>
      <c r="AQ58" s="26">
        <f t="shared" ref="AQ58" si="1586">AP58+AQ52-AQ57</f>
        <v>230</v>
      </c>
      <c r="AR58" s="26">
        <f t="shared" ref="AR58" si="1587">AQ58+AR52-AR57</f>
        <v>220</v>
      </c>
      <c r="AS58" s="26">
        <f t="shared" ref="AS58" si="1588">AR58+AS52-AS57</f>
        <v>210</v>
      </c>
      <c r="AT58" s="26">
        <f t="shared" ref="AT58" si="1589">AS58+AT52-AT57</f>
        <v>200</v>
      </c>
      <c r="AU58" s="26">
        <f t="shared" ref="AU58" si="1590">AT58+AU52-AU57</f>
        <v>190</v>
      </c>
      <c r="AV58" s="26">
        <f t="shared" ref="AV58" si="1591">AU58+AV52-AV57</f>
        <v>180</v>
      </c>
      <c r="AW58" s="26">
        <f t="shared" ref="AW58" si="1592">AV58+AW52-AW57</f>
        <v>170</v>
      </c>
      <c r="AX58" s="26">
        <f t="shared" ref="AX58" si="1593">AW58+AX52-AX57</f>
        <v>160</v>
      </c>
      <c r="AY58" s="26">
        <f t="shared" ref="AY58" si="1594">AX58+AY52-AY57</f>
        <v>150</v>
      </c>
      <c r="AZ58" s="26">
        <f t="shared" ref="AZ58" si="1595">AY58+AZ52-AZ57</f>
        <v>140</v>
      </c>
      <c r="BA58" s="26">
        <f t="shared" ref="BA58" si="1596">AZ58+BA52-BA57</f>
        <v>130</v>
      </c>
      <c r="BB58" s="26">
        <f t="shared" ref="BB58" si="1597">BA58+BB52-BB57</f>
        <v>120</v>
      </c>
      <c r="BC58" s="26">
        <f t="shared" ref="BC58" si="1598">BB58+BC52-BC57</f>
        <v>110</v>
      </c>
      <c r="BD58" s="26">
        <f t="shared" ref="BD58" si="1599">BC58+BD52-BD57</f>
        <v>100</v>
      </c>
      <c r="BE58" s="26">
        <f t="shared" ref="BE58" si="1600">BD58+BE52-BE57</f>
        <v>90</v>
      </c>
      <c r="BF58" s="26">
        <f t="shared" ref="BF58" si="1601">BE58+BF52-BF57</f>
        <v>80</v>
      </c>
      <c r="BG58" s="26">
        <f t="shared" ref="BG58" si="1602">BF58+BG52-BG57</f>
        <v>70</v>
      </c>
      <c r="BH58" s="26">
        <f t="shared" ref="BH58" si="1603">BG58+BH52-BH57</f>
        <v>60</v>
      </c>
      <c r="BI58" s="26">
        <f>BH58+BI52-BI57</f>
        <v>50</v>
      </c>
      <c r="BJ58" s="26">
        <f t="shared" ref="BJ58" si="1604">BI58+BJ52-BJ57</f>
        <v>40</v>
      </c>
      <c r="BK58" s="26">
        <f t="shared" ref="BK58" si="1605">BJ58+BK52-BK57</f>
        <v>30</v>
      </c>
      <c r="BL58" s="26">
        <f t="shared" ref="BL58" si="1606">BK58+BL52-BL57</f>
        <v>20</v>
      </c>
      <c r="BM58" s="26">
        <f t="shared" ref="BM58" si="1607">BL58+BM52-BM57</f>
        <v>10</v>
      </c>
      <c r="BN58" s="26">
        <f t="shared" ref="BN58" si="1608">BM58+BN52-BN57</f>
        <v>0</v>
      </c>
      <c r="BO58" s="26">
        <f t="shared" ref="BO58" si="1609">BN58+BO52-BO57</f>
        <v>0</v>
      </c>
      <c r="BP58" s="26">
        <f t="shared" ref="BP58" si="1610">BO58+BP52-BP57</f>
        <v>0</v>
      </c>
      <c r="BQ58" s="26">
        <f t="shared" ref="BQ58" si="1611">BP58+BQ52-BQ57</f>
        <v>0</v>
      </c>
      <c r="BR58" s="26">
        <f t="shared" ref="BR58" si="1612">BQ58+BR52-BR57</f>
        <v>0</v>
      </c>
      <c r="BS58" s="26">
        <f t="shared" ref="BS58" si="1613">BR58+BS52-BS57</f>
        <v>0</v>
      </c>
      <c r="BT58" s="26">
        <f t="shared" ref="BT58" si="1614">BS58+BT52-BT57</f>
        <v>0</v>
      </c>
      <c r="BU58" s="26">
        <f t="shared" ref="BU58" si="1615">BT58+BU52-BU57</f>
        <v>0</v>
      </c>
      <c r="BV58" s="26">
        <f t="shared" ref="BV58" si="1616">BU58+BV52-BV57</f>
        <v>0</v>
      </c>
      <c r="BW58" s="26">
        <f t="shared" ref="BW58" si="1617">BV58+BW52-BW57</f>
        <v>0</v>
      </c>
      <c r="BX58" s="26">
        <f t="shared" ref="BX58" si="1618">BW58+BX52-BX57</f>
        <v>0</v>
      </c>
      <c r="BY58" s="26">
        <f t="shared" ref="BY58" si="1619">BX58+BY52-BY57</f>
        <v>0</v>
      </c>
      <c r="BZ58" s="26">
        <f t="shared" ref="BZ58" si="1620">BY58+BZ52-BZ57</f>
        <v>0</v>
      </c>
      <c r="CA58" s="26">
        <f t="shared" ref="CA58" si="1621">BZ58+CA52-CA57</f>
        <v>0</v>
      </c>
      <c r="CB58" s="26">
        <f t="shared" ref="CB58" si="1622">CA58+CB52-CB57</f>
        <v>0</v>
      </c>
      <c r="CC58" s="26">
        <f t="shared" ref="CC58" si="1623">CB58+CC52-CC57</f>
        <v>0</v>
      </c>
      <c r="CD58" s="26">
        <f t="shared" ref="CD58" si="1624">CC58+CD52-CD57</f>
        <v>0</v>
      </c>
      <c r="CE58" s="26">
        <f t="shared" ref="CE58" si="1625">CD58+CE52-CE57</f>
        <v>0</v>
      </c>
      <c r="CF58" s="26">
        <f t="shared" ref="CF58" si="1626">CE58+CF52-CF57</f>
        <v>0</v>
      </c>
      <c r="CG58" s="26">
        <f t="shared" ref="CG58" si="1627">CF58+CG52-CG57</f>
        <v>0</v>
      </c>
      <c r="CH58" s="26">
        <f t="shared" ref="CH58" si="1628">CG58+CH52-CH57</f>
        <v>0</v>
      </c>
      <c r="CI58" s="26">
        <f t="shared" ref="CI58" si="1629">CH58+CI52-CI57</f>
        <v>0</v>
      </c>
      <c r="CJ58" s="26">
        <f t="shared" ref="CJ58" si="1630">CI58+CJ52-CJ57</f>
        <v>0</v>
      </c>
      <c r="CK58" s="26">
        <f t="shared" ref="CK58" si="1631">CJ58+CK52-CK57</f>
        <v>0</v>
      </c>
      <c r="CL58" s="26">
        <f t="shared" ref="CL58" si="1632">CK58+CL52-CL57</f>
        <v>0</v>
      </c>
      <c r="CM58" s="26">
        <f t="shared" ref="CM58" si="1633">CL58+CM52-CM57</f>
        <v>0</v>
      </c>
      <c r="CN58" s="26">
        <f t="shared" ref="CN58" si="1634">CM58+CN52-CN57</f>
        <v>0</v>
      </c>
      <c r="CO58" s="26">
        <f t="shared" ref="CO58" si="1635">CN58+CO52-CO57</f>
        <v>0</v>
      </c>
      <c r="CP58" s="26">
        <f t="shared" ref="CP58" si="1636">CO58+CP52-CP57</f>
        <v>0</v>
      </c>
      <c r="CQ58" s="26">
        <f t="shared" ref="CQ58" si="1637">CP58+CQ52-CQ57</f>
        <v>0</v>
      </c>
      <c r="CR58" s="26">
        <f t="shared" ref="CR58" si="1638">CQ58+CR52-CR57</f>
        <v>0</v>
      </c>
      <c r="CS58" s="26">
        <f t="shared" ref="CS58" si="1639">CR58+CS52-CS57</f>
        <v>0</v>
      </c>
      <c r="CT58" s="26">
        <f t="shared" ref="CT58" si="1640">CS58+CT52-CT57</f>
        <v>0</v>
      </c>
      <c r="CU58" s="26">
        <f t="shared" ref="CU58" si="1641">CT58+CU52-CU57</f>
        <v>0</v>
      </c>
      <c r="CV58" s="26">
        <f t="shared" ref="CV58" si="1642">CU58+CV52-CV57</f>
        <v>0</v>
      </c>
      <c r="CW58" s="26">
        <f t="shared" ref="CW58" si="1643">CV58+CW52-CW57</f>
        <v>0</v>
      </c>
      <c r="CX58" s="26">
        <f t="shared" ref="CX58" si="1644">CW58+CX52-CX57</f>
        <v>0</v>
      </c>
      <c r="CY58" s="26">
        <f t="shared" ref="CY58" si="1645">CX58+CY52-CY57</f>
        <v>0</v>
      </c>
      <c r="CZ58" s="26">
        <f t="shared" ref="CZ58" si="1646">CY58+CZ52-CZ57</f>
        <v>0</v>
      </c>
      <c r="DA58" s="26">
        <f t="shared" ref="DA58" si="1647">CZ58+DA52-DA57</f>
        <v>0</v>
      </c>
      <c r="DB58" s="26">
        <f t="shared" ref="DB58" si="1648">DA58+DB52-DB57</f>
        <v>0</v>
      </c>
      <c r="DC58" s="26">
        <f t="shared" ref="DC58" si="1649">DB58+DC52-DC57</f>
        <v>0</v>
      </c>
      <c r="DD58" s="26">
        <f t="shared" ref="DD58" si="1650">DC58+DD52-DD57</f>
        <v>0</v>
      </c>
      <c r="DE58" s="26">
        <f t="shared" ref="DE58" si="1651">DD58+DE52-DE57</f>
        <v>0</v>
      </c>
      <c r="DF58" s="26">
        <f t="shared" ref="DF58" si="1652">DE58+DF52-DF57</f>
        <v>0</v>
      </c>
      <c r="DG58" s="26">
        <f t="shared" ref="DG58" si="1653">DF58+DG52-DG57</f>
        <v>0</v>
      </c>
      <c r="DH58" s="26">
        <f t="shared" ref="DH58" si="1654">DG58+DH52-DH57</f>
        <v>0</v>
      </c>
      <c r="DI58" s="26">
        <f t="shared" ref="DI58" si="1655">DH58+DI52-DI57</f>
        <v>0</v>
      </c>
      <c r="DJ58" s="26">
        <f t="shared" ref="DJ58" si="1656">DI58+DJ52-DJ57</f>
        <v>0</v>
      </c>
      <c r="DK58" s="26">
        <f t="shared" ref="DK58" si="1657">DJ58+DK52-DK57</f>
        <v>0</v>
      </c>
      <c r="DL58" s="26">
        <f t="shared" ref="DL58" si="1658">DK58+DL52-DL57</f>
        <v>0</v>
      </c>
      <c r="DM58" s="26">
        <f t="shared" ref="DM58" si="1659">DL58+DM52-DM57</f>
        <v>0</v>
      </c>
      <c r="DN58" s="26">
        <f t="shared" ref="DN58" si="1660">DM58+DN52-DN57</f>
        <v>0</v>
      </c>
      <c r="DO58" s="26">
        <f t="shared" ref="DO58" si="1661">DN58+DO52-DO57</f>
        <v>0</v>
      </c>
      <c r="DP58" s="26">
        <f t="shared" ref="DP58" si="1662">DO58+DP52-DP57</f>
        <v>0</v>
      </c>
      <c r="DQ58" s="26">
        <f t="shared" ref="DQ58" si="1663">DP58+DQ52-DQ57</f>
        <v>0</v>
      </c>
      <c r="DR58" s="26">
        <f t="shared" ref="DR58" si="1664">DQ58+DR52-DR57</f>
        <v>0</v>
      </c>
      <c r="DS58" s="26">
        <f t="shared" ref="DS58" si="1665">DR58+DS52-DS57</f>
        <v>0</v>
      </c>
      <c r="DT58" s="26">
        <f t="shared" ref="DT58" si="1666">DS58+DT52-DT57</f>
        <v>0</v>
      </c>
      <c r="DU58" s="26">
        <f t="shared" ref="DU58" si="1667">DT58+DU52-DU57</f>
        <v>0</v>
      </c>
      <c r="DV58" s="26">
        <f t="shared" ref="DV58" si="1668">DU58+DV52-DV57</f>
        <v>0</v>
      </c>
      <c r="DW58" s="26">
        <f t="shared" ref="DW58" si="1669">DV58+DW52-DW57</f>
        <v>0</v>
      </c>
      <c r="DX58" s="26">
        <f t="shared" ref="DX58" si="1670">DW58+DX52-DX57</f>
        <v>0</v>
      </c>
      <c r="DY58" s="26">
        <f t="shared" ref="DY58" si="1671">DX58+DY52-DY57</f>
        <v>0</v>
      </c>
      <c r="DZ58" s="26">
        <f t="shared" ref="DZ58" si="1672">DY58+DZ52-DZ57</f>
        <v>0</v>
      </c>
      <c r="EA58" s="26">
        <f t="shared" ref="EA58" si="1673">DZ58+EA52-EA57</f>
        <v>0</v>
      </c>
      <c r="EB58" s="26">
        <f t="shared" ref="EB58" si="1674">EA58+EB52-EB57</f>
        <v>0</v>
      </c>
      <c r="EC58" s="26">
        <f t="shared" ref="EC58" si="1675">EB58+EC52-EC57</f>
        <v>0</v>
      </c>
      <c r="ED58" s="26">
        <f t="shared" ref="ED58" si="1676">EC58+ED52-ED57</f>
        <v>0</v>
      </c>
      <c r="EE58" s="26">
        <f t="shared" ref="EE58" si="1677">ED58+EE52-EE57</f>
        <v>0</v>
      </c>
      <c r="EF58" s="26">
        <f t="shared" ref="EF58" si="1678">EE58+EF52-EF57</f>
        <v>0</v>
      </c>
      <c r="EG58" s="26">
        <f t="shared" ref="EG58" si="1679">EF58+EG52-EG57</f>
        <v>0</v>
      </c>
      <c r="EH58" s="26">
        <f t="shared" ref="EH58" si="1680">EG58+EH52-EH57</f>
        <v>0</v>
      </c>
      <c r="EI58" s="26">
        <f t="shared" ref="EI58" si="1681">EH58+EI52-EI57</f>
        <v>0</v>
      </c>
      <c r="EJ58" s="26">
        <f t="shared" ref="EJ58" si="1682">EI58+EJ52-EJ57</f>
        <v>0</v>
      </c>
      <c r="EK58" s="26">
        <f t="shared" ref="EK58" si="1683">EJ58+EK52-EK57</f>
        <v>0</v>
      </c>
      <c r="EL58" s="26">
        <f t="shared" ref="EL58" si="1684">EK58+EL52-EL57</f>
        <v>0</v>
      </c>
      <c r="EM58" s="26">
        <f t="shared" ref="EM58" si="1685">EL58+EM52-EM57</f>
        <v>0</v>
      </c>
      <c r="EN58" s="26">
        <f t="shared" ref="EN58" si="1686">EM58+EN52-EN57</f>
        <v>0</v>
      </c>
      <c r="EO58" s="26">
        <f t="shared" ref="EO58" si="1687">EN58+EO52-EO57</f>
        <v>0</v>
      </c>
      <c r="EP58" s="26">
        <f t="shared" ref="EP58" si="1688">EO58+EP52-EP57</f>
        <v>0</v>
      </c>
      <c r="EQ58" s="26">
        <f t="shared" ref="EQ58" si="1689">EP58+EQ52-EQ57</f>
        <v>0</v>
      </c>
      <c r="ER58" s="26">
        <f t="shared" ref="ER58" si="1690">EQ58+ER52-ER57</f>
        <v>0</v>
      </c>
      <c r="ES58" s="26">
        <f t="shared" ref="ES58" si="1691">ER58+ES52-ES57</f>
        <v>0</v>
      </c>
      <c r="ET58" s="26">
        <f t="shared" ref="ET58" si="1692">ES58+ET52-ET57</f>
        <v>0</v>
      </c>
      <c r="EU58" s="26">
        <f t="shared" ref="EU58" si="1693">ET58+EU52-EU57</f>
        <v>0</v>
      </c>
      <c r="EV58" s="26">
        <f t="shared" ref="EV58" si="1694">EU58+EV52-EV57</f>
        <v>0</v>
      </c>
      <c r="EW58" s="26">
        <f t="shared" ref="EW58" si="1695">EV58+EW52-EW57</f>
        <v>0</v>
      </c>
      <c r="EX58" s="26">
        <f t="shared" ref="EX58" si="1696">EW58+EX52-EX57</f>
        <v>0</v>
      </c>
      <c r="EY58" s="26">
        <f t="shared" ref="EY58" si="1697">EX58+EY52-EY57</f>
        <v>0</v>
      </c>
      <c r="EZ58" s="26">
        <f t="shared" ref="EZ58" si="1698">EY58+EZ52-EZ57</f>
        <v>0</v>
      </c>
      <c r="FA58" s="26">
        <f t="shared" ref="FA58" si="1699">EZ58+FA52-FA57</f>
        <v>0</v>
      </c>
      <c r="FB58" s="26">
        <f t="shared" ref="FB58" si="1700">FA58+FB52-FB57</f>
        <v>0</v>
      </c>
      <c r="FC58" s="26">
        <f t="shared" ref="FC58" si="1701">FB58+FC52-FC57</f>
        <v>0</v>
      </c>
      <c r="FD58" s="26">
        <f t="shared" ref="FD58" si="1702">FC58+FD52-FD57</f>
        <v>0</v>
      </c>
      <c r="FE58" s="26">
        <f t="shared" ref="FE58" si="1703">FD58+FE52-FE57</f>
        <v>0</v>
      </c>
      <c r="FF58" s="26">
        <f t="shared" ref="FF58" si="1704">FE58+FF52-FF57</f>
        <v>0</v>
      </c>
      <c r="FG58" s="26">
        <f t="shared" ref="FG58" si="1705">FF58+FG52-FG57</f>
        <v>0</v>
      </c>
      <c r="FH58" s="26">
        <f t="shared" ref="FH58" si="1706">FG58+FH52-FH57</f>
        <v>0</v>
      </c>
      <c r="FI58" s="26">
        <f t="shared" ref="FI58" si="1707">FH58+FI52-FI57</f>
        <v>0</v>
      </c>
      <c r="FJ58" s="26">
        <f t="shared" ref="FJ58" si="1708">FI58+FJ52-FJ57</f>
        <v>0</v>
      </c>
      <c r="FK58" s="26">
        <f t="shared" ref="FK58" si="1709">FJ58+FK52-FK57</f>
        <v>0</v>
      </c>
      <c r="FL58" s="26">
        <f t="shared" ref="FL58" si="1710">FK58+FL52-FL57</f>
        <v>0</v>
      </c>
      <c r="FM58" s="26">
        <f t="shared" ref="FM58" si="1711">FL58+FM52-FM57</f>
        <v>0</v>
      </c>
      <c r="FN58" s="26">
        <f t="shared" ref="FN58" si="1712">FM58+FN52-FN57</f>
        <v>0</v>
      </c>
      <c r="FO58" s="26">
        <f t="shared" ref="FO58" si="1713">FN58+FO52-FO57</f>
        <v>0</v>
      </c>
    </row>
    <row r="59" spans="1:171" x14ac:dyDescent="0.3">
      <c r="A59" s="14" t="s">
        <v>547</v>
      </c>
      <c r="B59" s="377">
        <v>0.13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438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</row>
    <row r="60" spans="1:171" x14ac:dyDescent="0.3">
      <c r="A60" s="14" t="s">
        <v>554</v>
      </c>
      <c r="B60" s="340">
        <v>12</v>
      </c>
      <c r="E60" s="14" t="s">
        <v>541</v>
      </c>
      <c r="F60" s="14"/>
      <c r="G60" s="14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</row>
    <row r="61" spans="1:171" x14ac:dyDescent="0.3">
      <c r="A61" s="14" t="s">
        <v>555</v>
      </c>
      <c r="B61" s="340">
        <v>18</v>
      </c>
    </row>
    <row r="62" spans="1:171" x14ac:dyDescent="0.3">
      <c r="A62" s="14" t="s">
        <v>662</v>
      </c>
      <c r="B62" s="434">
        <v>46112</v>
      </c>
    </row>
  </sheetData>
  <conditionalFormatting sqref="A38">
    <cfRule type="expression" dxfId="41" priority="2">
      <formula>IF(_xlfn.ISFORMULA(A38), NOT(ISNUMBER(SEARCH("!", _xlfn.FORMULATEXT(A38)))), FALSE)</formula>
    </cfRule>
  </conditionalFormatting>
  <conditionalFormatting sqref="A54">
    <cfRule type="expression" dxfId="40" priority="1">
      <formula>IF(_xlfn.ISFORMULA(A54), NOT(ISNUMBER(SEARCH("!", _xlfn.FORMULATEXT(A54)))), FALSE)</formula>
    </cfRule>
  </conditionalFormatting>
  <conditionalFormatting sqref="A1:XFD35 A36:F41 H36:FO41 FP36:XFD42 A42:FO42 A43:XFD49 E50:FO51 A50:D60 FP50:XFD60 E52:F57 H52:FO57 E58:FO60 A61:XFD61 A62:D70 H62:XFD70 A71:XFD1048576">
    <cfRule type="expression" dxfId="39" priority="3">
      <formula>IF(_xlfn.ISFORMULA(A1), NOT(ISNUMBER(SEARCH("!", _xlfn.FORMULATEXT(A1)))), FALSE)</formula>
    </cfRule>
    <cfRule type="expression" dxfId="38" priority="4">
      <formula>IF(AND(_xlfn.ISFORMULA(A1), ISNUMBER(SEARCH("!", _xlfn.FORMULATEXT(A1)))), TRUE, FALSE)</formula>
    </cfRule>
    <cfRule type="expression" dxfId="37" priority="5">
      <formula>IF(ISNUMBER(FIND("=", _xlfn.FORMULATEXT(A1))), FALSE, ISNUMBER(A1))</formula>
    </cfRule>
  </conditionalFormatting>
  <pageMargins left="0.7" right="0.7" top="0.75" bottom="0.75" header="0.3" footer="0.3"/>
  <pageSetup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8A289-90D0-4B86-A3CC-866EF3DDE337}">
  <dimension ref="A1:H16"/>
  <sheetViews>
    <sheetView zoomScale="94" zoomScaleNormal="94" workbookViewId="0">
      <selection activeCell="E18" sqref="E18"/>
    </sheetView>
  </sheetViews>
  <sheetFormatPr defaultRowHeight="14.4" x14ac:dyDescent="0.3"/>
  <cols>
    <col min="1" max="1" width="6.5546875" bestFit="1" customWidth="1"/>
    <col min="2" max="2" width="57.77734375" bestFit="1" customWidth="1"/>
    <col min="3" max="3" width="19.109375" bestFit="1" customWidth="1"/>
    <col min="4" max="4" width="19.44140625" bestFit="1" customWidth="1"/>
    <col min="5" max="5" width="30.88671875" bestFit="1" customWidth="1"/>
    <col min="6" max="8" width="26.109375" bestFit="1" customWidth="1"/>
  </cols>
  <sheetData>
    <row r="1" spans="1:8" ht="15.6" x14ac:dyDescent="0.3">
      <c r="A1" s="8" t="s">
        <v>270</v>
      </c>
      <c r="B1" s="8" t="s">
        <v>271</v>
      </c>
      <c r="C1" s="8" t="s">
        <v>272</v>
      </c>
      <c r="D1" s="8" t="s">
        <v>273</v>
      </c>
      <c r="E1" s="8" t="s">
        <v>274</v>
      </c>
      <c r="F1" s="8" t="s">
        <v>275</v>
      </c>
      <c r="G1" s="8" t="s">
        <v>276</v>
      </c>
      <c r="H1" s="8" t="s">
        <v>277</v>
      </c>
    </row>
    <row r="2" spans="1:8" ht="15.6" x14ac:dyDescent="0.3">
      <c r="A2" s="11">
        <v>1</v>
      </c>
      <c r="B2" s="14" t="s">
        <v>278</v>
      </c>
      <c r="C2" s="645">
        <v>0.15</v>
      </c>
      <c r="D2" s="533"/>
      <c r="E2" s="646"/>
      <c r="F2" s="648">
        <f>EOMONTH('Assumptions&amp;Data'!$F$141, 2)</f>
        <v>46081</v>
      </c>
      <c r="G2" s="648">
        <f>EOMONTH('Assumptions&amp;Data'!$F$142, 1)</f>
        <v>46418</v>
      </c>
      <c r="H2" s="648">
        <f>EOMONTH('Assumptions&amp;Data'!$F$143, 1)</f>
        <v>46783</v>
      </c>
    </row>
    <row r="3" spans="1:8" ht="15.6" x14ac:dyDescent="0.3">
      <c r="A3" s="11">
        <v>2</v>
      </c>
      <c r="B3" s="14" t="s">
        <v>279</v>
      </c>
      <c r="C3" s="645"/>
      <c r="D3" s="533"/>
      <c r="E3" s="647"/>
      <c r="F3" s="648"/>
      <c r="G3" s="648"/>
      <c r="H3" s="648"/>
    </row>
    <row r="4" spans="1:8" ht="15.6" x14ac:dyDescent="0.3">
      <c r="A4" s="11">
        <v>3</v>
      </c>
      <c r="B4" s="14" t="s">
        <v>280</v>
      </c>
      <c r="C4" s="533">
        <v>0.1</v>
      </c>
      <c r="D4" s="337">
        <v>12</v>
      </c>
      <c r="E4" s="337">
        <f>SUM($D$4:D4)</f>
        <v>12</v>
      </c>
      <c r="F4" s="534">
        <f>EOMONTH('Assumptions&amp;Data'!$F$141, E4)</f>
        <v>46387</v>
      </c>
      <c r="G4" s="535">
        <f>EOMONTH('Assumptions&amp;Data'!$F$142, E4)</f>
        <v>46752</v>
      </c>
      <c r="H4" s="535">
        <f>EOMONTH('Assumptions&amp;Data'!$F$143, E4)</f>
        <v>47118</v>
      </c>
    </row>
    <row r="5" spans="1:8" ht="15.6" x14ac:dyDescent="0.3">
      <c r="A5" s="11">
        <v>4</v>
      </c>
      <c r="B5" s="14" t="s">
        <v>281</v>
      </c>
      <c r="C5" s="533">
        <v>0.1</v>
      </c>
      <c r="D5" s="337">
        <v>3</v>
      </c>
      <c r="E5" s="337">
        <f>SUM($D$4:D5)</f>
        <v>15</v>
      </c>
      <c r="F5" s="534">
        <f>EOMONTH('Assumptions&amp;Data'!$F$141, E5)</f>
        <v>46477</v>
      </c>
      <c r="G5" s="535">
        <f>EOMONTH('Assumptions&amp;Data'!$F$142, E5)</f>
        <v>46843</v>
      </c>
      <c r="H5" s="535">
        <f>EOMONTH('Assumptions&amp;Data'!$F$143, E5)</f>
        <v>47208</v>
      </c>
    </row>
    <row r="6" spans="1:8" ht="15.6" x14ac:dyDescent="0.3">
      <c r="A6" s="11">
        <v>5</v>
      </c>
      <c r="B6" s="14" t="s">
        <v>282</v>
      </c>
      <c r="C6" s="533">
        <v>0.1</v>
      </c>
      <c r="D6" s="337">
        <v>2</v>
      </c>
      <c r="E6" s="337">
        <f>SUM($D$4:D6)</f>
        <v>17</v>
      </c>
      <c r="F6" s="534">
        <f>EOMONTH('Assumptions&amp;Data'!$F$141, E6)</f>
        <v>46538</v>
      </c>
      <c r="G6" s="535">
        <f>EOMONTH('Assumptions&amp;Data'!$F$142, E6)</f>
        <v>46904</v>
      </c>
      <c r="H6" s="535">
        <f>EOMONTH('Assumptions&amp;Data'!$F$143, E6)</f>
        <v>47269</v>
      </c>
    </row>
    <row r="7" spans="1:8" ht="15.6" x14ac:dyDescent="0.3">
      <c r="A7" s="11">
        <v>6</v>
      </c>
      <c r="B7" s="14" t="s">
        <v>283</v>
      </c>
      <c r="C7" s="533">
        <v>0.05</v>
      </c>
      <c r="D7" s="337">
        <v>5</v>
      </c>
      <c r="E7" s="337">
        <f>SUM($D$4:D7)</f>
        <v>22</v>
      </c>
      <c r="F7" s="534">
        <f>EOMONTH('Assumptions&amp;Data'!$F$141, E7)</f>
        <v>46691</v>
      </c>
      <c r="G7" s="535">
        <f>EOMONTH('Assumptions&amp;Data'!$F$142, E7)</f>
        <v>47057</v>
      </c>
      <c r="H7" s="535">
        <f>EOMONTH('Assumptions&amp;Data'!$F$143, E7)</f>
        <v>47422</v>
      </c>
    </row>
    <row r="8" spans="1:8" ht="15.6" x14ac:dyDescent="0.3">
      <c r="A8" s="11">
        <v>7</v>
      </c>
      <c r="B8" s="14" t="s">
        <v>284</v>
      </c>
      <c r="C8" s="533">
        <v>0.05</v>
      </c>
      <c r="D8" s="337">
        <v>3</v>
      </c>
      <c r="E8" s="337">
        <f>SUM($D$4:D8)</f>
        <v>25</v>
      </c>
      <c r="F8" s="534">
        <f>EOMONTH('Assumptions&amp;Data'!$F$141, E8)</f>
        <v>46783</v>
      </c>
      <c r="G8" s="535">
        <f>EOMONTH('Assumptions&amp;Data'!$F$142, E8)</f>
        <v>47149</v>
      </c>
      <c r="H8" s="535">
        <f>EOMONTH('Assumptions&amp;Data'!$F$143, E8)</f>
        <v>47514</v>
      </c>
    </row>
    <row r="9" spans="1:8" ht="15.6" x14ac:dyDescent="0.3">
      <c r="A9" s="11">
        <v>8</v>
      </c>
      <c r="B9" s="14" t="s">
        <v>285</v>
      </c>
      <c r="C9" s="533">
        <v>0.05</v>
      </c>
      <c r="D9" s="337">
        <v>1</v>
      </c>
      <c r="E9" s="337">
        <f>SUM($D$4:D9)</f>
        <v>26</v>
      </c>
      <c r="F9" s="534">
        <f>EOMONTH('Assumptions&amp;Data'!$F$141, E9)</f>
        <v>46812</v>
      </c>
      <c r="G9" s="535">
        <f>EOMONTH('Assumptions&amp;Data'!$F$142, E9)</f>
        <v>47177</v>
      </c>
      <c r="H9" s="535">
        <f>EOMONTH('Assumptions&amp;Data'!$F$143, E9)</f>
        <v>47542</v>
      </c>
    </row>
    <row r="10" spans="1:8" ht="15.6" x14ac:dyDescent="0.3">
      <c r="A10" s="11">
        <v>9</v>
      </c>
      <c r="B10" s="14" t="s">
        <v>286</v>
      </c>
      <c r="C10" s="533">
        <v>0.1</v>
      </c>
      <c r="D10" s="337">
        <v>6</v>
      </c>
      <c r="E10" s="337">
        <f>SUM($D$4:D10)</f>
        <v>32</v>
      </c>
      <c r="F10" s="534">
        <f>EOMONTH('Assumptions&amp;Data'!$F$141, E10)</f>
        <v>46996</v>
      </c>
      <c r="G10" s="535">
        <f>EOMONTH('Assumptions&amp;Data'!$F$142, E10)</f>
        <v>47361</v>
      </c>
      <c r="H10" s="535">
        <f>EOMONTH('Assumptions&amp;Data'!$F$143, E10)</f>
        <v>47726</v>
      </c>
    </row>
    <row r="11" spans="1:8" ht="15.6" x14ac:dyDescent="0.3">
      <c r="A11" s="11">
        <v>10</v>
      </c>
      <c r="B11" s="14" t="s">
        <v>287</v>
      </c>
      <c r="C11" s="533">
        <v>0.1</v>
      </c>
      <c r="D11" s="337">
        <v>2</v>
      </c>
      <c r="E11" s="337">
        <f>SUM($D$4:D11)</f>
        <v>34</v>
      </c>
      <c r="F11" s="534">
        <f>EOMONTH('Assumptions&amp;Data'!$F$141, E11)</f>
        <v>47057</v>
      </c>
      <c r="G11" s="535">
        <f>EOMONTH('Assumptions&amp;Data'!$F$142, E11)</f>
        <v>47422</v>
      </c>
      <c r="H11" s="535">
        <f>EOMONTH('Assumptions&amp;Data'!$F$143, E11)</f>
        <v>47787</v>
      </c>
    </row>
    <row r="12" spans="1:8" ht="15.6" x14ac:dyDescent="0.3">
      <c r="A12" s="11">
        <v>11</v>
      </c>
      <c r="B12" s="14" t="s">
        <v>288</v>
      </c>
      <c r="C12" s="533">
        <v>0.1</v>
      </c>
      <c r="D12" s="337">
        <v>2</v>
      </c>
      <c r="E12" s="337">
        <f>SUM($D$4:D12)</f>
        <v>36</v>
      </c>
      <c r="F12" s="534">
        <f>EOMONTH('Assumptions&amp;Data'!$F$141, E12)</f>
        <v>47118</v>
      </c>
      <c r="G12" s="535">
        <f>EOMONTH('Assumptions&amp;Data'!$F$142, E12)</f>
        <v>47483</v>
      </c>
      <c r="H12" s="535">
        <f>EOMONTH('Assumptions&amp;Data'!$F$143, E12)</f>
        <v>47848</v>
      </c>
    </row>
    <row r="13" spans="1:8" ht="15.6" x14ac:dyDescent="0.3">
      <c r="A13" s="11">
        <v>12</v>
      </c>
      <c r="B13" s="14" t="s">
        <v>289</v>
      </c>
      <c r="C13" s="533">
        <v>0.1</v>
      </c>
      <c r="D13" s="337">
        <v>0</v>
      </c>
      <c r="E13" s="337">
        <f>SUM($D$4:D13)</f>
        <v>36</v>
      </c>
      <c r="F13" s="534">
        <f>EOMONTH('Assumptions&amp;Data'!$F$141, E13)</f>
        <v>47118</v>
      </c>
      <c r="G13" s="535">
        <f>EOMONTH('Assumptions&amp;Data'!$F$142, E13)</f>
        <v>47483</v>
      </c>
      <c r="H13" s="535">
        <f>EOMONTH('Assumptions&amp;Data'!$F$143, E13)</f>
        <v>47848</v>
      </c>
    </row>
    <row r="16" spans="1:8" x14ac:dyDescent="0.3">
      <c r="F16" s="104"/>
    </row>
  </sheetData>
  <mergeCells count="5">
    <mergeCell ref="C2:C3"/>
    <mergeCell ref="E2:E3"/>
    <mergeCell ref="F2:F3"/>
    <mergeCell ref="G2:G3"/>
    <mergeCell ref="H2:H3"/>
  </mergeCells>
  <conditionalFormatting sqref="A1:XFD1048576">
    <cfRule type="expression" dxfId="36" priority="1">
      <formula>IF(ISNUMBER(FIND("=", _xlfn.FORMULATEXT(A1))), FALSE, ISNUMBER(A1))</formula>
    </cfRule>
    <cfRule type="expression" dxfId="35" priority="2">
      <formula>IF(AND(_xlfn.ISFORMULA(A1), ISNUMBER(SEARCH("!", _xlfn.FORMULATEXT(A1)))), TRUE, FALSE)</formula>
    </cfRule>
    <cfRule type="expression" dxfId="34" priority="3">
      <formula>IF(_xlfn.ISFORMULA(A1), NOT(ISNUMBER(SEARCH("!", _xlfn.FORMULATEXT(A1)))), FALSE)</formula>
    </cfRule>
  </conditionalFormatting>
  <pageMargins left="0.7" right="0.7" top="0.75" bottom="0.75" header="0.3" footer="0.3"/>
  <pageSetup orientation="portrait" r:id="rId1"/>
  <ignoredErrors>
    <ignoredError sqref="E5:E12" formulaRange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08E5F-F70A-4608-BEFF-DDC18581C02D}">
  <dimension ref="A1:F147"/>
  <sheetViews>
    <sheetView workbookViewId="0">
      <selection activeCell="D31" sqref="D31"/>
    </sheetView>
  </sheetViews>
  <sheetFormatPr defaultRowHeight="14.4" x14ac:dyDescent="0.3"/>
  <cols>
    <col min="1" max="1" width="26.21875" customWidth="1"/>
    <col min="2" max="2" width="24.44140625" customWidth="1"/>
    <col min="3" max="4" width="22.6640625" customWidth="1"/>
    <col min="12" max="12" width="37.109375" customWidth="1"/>
    <col min="13" max="13" width="20.77734375" customWidth="1"/>
    <col min="14" max="14" width="17.5546875" customWidth="1"/>
  </cols>
  <sheetData>
    <row r="1" spans="1:6" ht="15.6" x14ac:dyDescent="0.3">
      <c r="A1" s="382"/>
      <c r="B1" s="383" t="s">
        <v>556</v>
      </c>
      <c r="C1" s="383" t="s">
        <v>557</v>
      </c>
      <c r="D1" s="383" t="s">
        <v>558</v>
      </c>
      <c r="E1" s="7"/>
      <c r="F1" s="7"/>
    </row>
    <row r="2" spans="1:6" ht="15.6" x14ac:dyDescent="0.3">
      <c r="A2" s="14"/>
      <c r="B2" s="340" t="s">
        <v>559</v>
      </c>
      <c r="C2" s="340" t="s">
        <v>559</v>
      </c>
      <c r="D2" s="14"/>
      <c r="E2" s="7"/>
      <c r="F2" s="7"/>
    </row>
    <row r="3" spans="1:6" ht="15.6" x14ac:dyDescent="0.3">
      <c r="A3" s="14" t="s">
        <v>360</v>
      </c>
      <c r="B3" s="379">
        <f>TDR_Potential_Land_Calc!B11</f>
        <v>174240</v>
      </c>
      <c r="C3" s="379">
        <v>43560</v>
      </c>
      <c r="D3" s="14">
        <v>43560</v>
      </c>
      <c r="E3" s="7"/>
      <c r="F3" s="7"/>
    </row>
    <row r="4" spans="1:6" ht="15.6" x14ac:dyDescent="0.3">
      <c r="A4" s="14" t="s">
        <v>146</v>
      </c>
      <c r="B4" s="14"/>
      <c r="C4" s="14">
        <v>1.25</v>
      </c>
      <c r="D4" s="14">
        <v>2.5</v>
      </c>
      <c r="E4" s="7"/>
      <c r="F4" s="7"/>
    </row>
    <row r="5" spans="1:6" ht="15.6" x14ac:dyDescent="0.3">
      <c r="A5" s="14" t="s">
        <v>137</v>
      </c>
      <c r="B5" s="14"/>
      <c r="C5" s="14">
        <v>1.25</v>
      </c>
      <c r="D5" s="14">
        <v>1.5</v>
      </c>
      <c r="E5" s="7"/>
      <c r="F5" s="7"/>
    </row>
    <row r="6" spans="1:6" ht="15.6" x14ac:dyDescent="0.3">
      <c r="A6" s="14" t="s">
        <v>9</v>
      </c>
      <c r="B6" s="14"/>
      <c r="C6" s="14">
        <v>0.12</v>
      </c>
      <c r="D6" s="14">
        <v>0.12</v>
      </c>
      <c r="E6" s="7"/>
      <c r="F6" s="7"/>
    </row>
    <row r="7" spans="1:6" ht="15.6" x14ac:dyDescent="0.3">
      <c r="A7" s="14" t="s">
        <v>560</v>
      </c>
      <c r="B7" s="8"/>
      <c r="C7" s="8">
        <f t="shared" ref="C7:D7" si="0">SUM(C4:C6)</f>
        <v>2.62</v>
      </c>
      <c r="D7" s="8">
        <f t="shared" si="0"/>
        <v>4.12</v>
      </c>
      <c r="E7" s="7"/>
      <c r="F7" s="7"/>
    </row>
    <row r="8" spans="1:6" ht="15.6" x14ac:dyDescent="0.3">
      <c r="A8" s="14" t="s">
        <v>561</v>
      </c>
      <c r="B8" s="1"/>
      <c r="C8" s="24">
        <f>C4*C3</f>
        <v>54450</v>
      </c>
      <c r="D8" s="14"/>
      <c r="E8" s="7"/>
      <c r="F8" s="7"/>
    </row>
    <row r="9" spans="1:6" ht="15.6" x14ac:dyDescent="0.3">
      <c r="A9" s="14" t="s">
        <v>562</v>
      </c>
      <c r="B9" s="24">
        <f>B3*B5</f>
        <v>0</v>
      </c>
      <c r="C9" s="24">
        <f>C3*C4</f>
        <v>54450</v>
      </c>
      <c r="D9" s="14"/>
      <c r="E9" s="7"/>
      <c r="F9" s="7"/>
    </row>
    <row r="10" spans="1:6" ht="15.6" x14ac:dyDescent="0.3">
      <c r="A10" s="14" t="s">
        <v>563</v>
      </c>
      <c r="B10" s="1"/>
      <c r="C10" s="1"/>
      <c r="D10" s="1"/>
      <c r="E10" s="7"/>
      <c r="F10" s="7"/>
    </row>
    <row r="11" spans="1:6" ht="15.6" x14ac:dyDescent="0.3">
      <c r="A11" s="14" t="s">
        <v>564</v>
      </c>
      <c r="B11" s="1"/>
      <c r="C11" s="24">
        <f>C8*(1+35%)</f>
        <v>73507.5</v>
      </c>
      <c r="D11" s="14"/>
      <c r="E11" s="7"/>
      <c r="F11" s="7"/>
    </row>
    <row r="12" spans="1:6" ht="15.6" x14ac:dyDescent="0.3">
      <c r="A12" s="14" t="s">
        <v>565</v>
      </c>
      <c r="B12" s="24">
        <f>B9*(1+35%)</f>
        <v>0</v>
      </c>
      <c r="C12" s="24">
        <f>C9*(1+35%)</f>
        <v>73507.5</v>
      </c>
      <c r="D12" s="14"/>
      <c r="E12" s="7"/>
      <c r="F12" s="7"/>
    </row>
    <row r="13" spans="1:6" ht="15.6" x14ac:dyDescent="0.3">
      <c r="A13" s="14" t="s">
        <v>566</v>
      </c>
      <c r="B13" s="14"/>
      <c r="C13" s="14"/>
      <c r="D13" s="14"/>
      <c r="E13" s="7"/>
      <c r="F13" s="7"/>
    </row>
    <row r="14" spans="1:6" ht="15.6" x14ac:dyDescent="0.3">
      <c r="A14" s="14"/>
      <c r="B14" s="24">
        <f>B3</f>
        <v>174240</v>
      </c>
      <c r="C14" s="374">
        <f>C3*C7</f>
        <v>114127.20000000001</v>
      </c>
      <c r="D14" s="14">
        <f>D3*D7</f>
        <v>179467.2</v>
      </c>
      <c r="E14" s="7"/>
      <c r="F14" s="7"/>
    </row>
    <row r="15" spans="1:6" ht="16.2" thickBot="1" x14ac:dyDescent="0.35">
      <c r="A15" s="330" t="s">
        <v>567</v>
      </c>
      <c r="B15" s="330">
        <v>2000</v>
      </c>
      <c r="C15" s="330"/>
      <c r="D15" s="330"/>
      <c r="E15" s="7"/>
      <c r="F15" s="7"/>
    </row>
    <row r="16" spans="1:6" ht="16.2" thickBot="1" x14ac:dyDescent="0.35">
      <c r="A16" s="390" t="s">
        <v>568</v>
      </c>
      <c r="B16" s="391">
        <f>B14*B15/10^7</f>
        <v>34.847999999999999</v>
      </c>
      <c r="C16" s="392"/>
      <c r="D16" s="393"/>
      <c r="E16" s="7"/>
      <c r="F16" s="7"/>
    </row>
    <row r="17" spans="1:6" ht="15.6" x14ac:dyDescent="0.3">
      <c r="A17" s="389"/>
      <c r="B17" s="389"/>
      <c r="C17" s="389"/>
      <c r="D17" s="389"/>
      <c r="E17" s="7"/>
      <c r="F17" s="7"/>
    </row>
    <row r="18" spans="1:6" ht="15.6" x14ac:dyDescent="0.3">
      <c r="A18" s="14" t="s">
        <v>569</v>
      </c>
      <c r="B18" s="374"/>
      <c r="C18" s="374">
        <f>C14*(1+0.35)</f>
        <v>154071.72000000003</v>
      </c>
      <c r="D18" s="394">
        <f>D14*(1+0.35)</f>
        <v>242280.72000000003</v>
      </c>
      <c r="E18" s="7"/>
      <c r="F18" s="7"/>
    </row>
    <row r="19" spans="1:6" ht="15.6" x14ac:dyDescent="0.3">
      <c r="A19" s="14"/>
      <c r="B19" s="14"/>
      <c r="C19" s="14"/>
      <c r="D19" s="14"/>
      <c r="E19" s="7"/>
      <c r="F19" s="7"/>
    </row>
    <row r="20" spans="1:6" ht="15.6" x14ac:dyDescent="0.3">
      <c r="A20" s="14" t="s">
        <v>570</v>
      </c>
      <c r="B20" s="14"/>
      <c r="C20" s="14"/>
      <c r="D20" s="14"/>
      <c r="E20" s="7"/>
      <c r="F20" s="7"/>
    </row>
    <row r="21" spans="1:6" ht="15.6" x14ac:dyDescent="0.3">
      <c r="A21" s="14">
        <v>20000</v>
      </c>
      <c r="B21" s="374"/>
      <c r="C21" s="374">
        <f>C18*A21/10^7</f>
        <v>308.14344000000006</v>
      </c>
      <c r="D21" s="374">
        <f>D18*A21/10^7</f>
        <v>484.56144000000012</v>
      </c>
      <c r="E21" s="7"/>
      <c r="F21" s="7"/>
    </row>
    <row r="22" spans="1:6" ht="15.6" x14ac:dyDescent="0.3">
      <c r="A22" s="14" t="s">
        <v>571</v>
      </c>
      <c r="B22" s="14"/>
      <c r="C22" s="374"/>
      <c r="D22" s="374"/>
      <c r="E22" s="7"/>
      <c r="F22" s="7"/>
    </row>
    <row r="23" spans="1:6" ht="15.6" x14ac:dyDescent="0.3">
      <c r="A23" s="14"/>
      <c r="B23" s="14"/>
      <c r="C23" s="374"/>
      <c r="D23" s="374"/>
      <c r="E23" s="7"/>
      <c r="F23" s="7"/>
    </row>
    <row r="24" spans="1:6" ht="15.6" x14ac:dyDescent="0.3">
      <c r="A24" s="14" t="s">
        <v>572</v>
      </c>
      <c r="B24" s="14"/>
      <c r="C24" s="374">
        <f>C21-C22</f>
        <v>308.14344000000006</v>
      </c>
      <c r="D24" s="374">
        <f>D21-D22</f>
        <v>484.56144000000012</v>
      </c>
      <c r="E24" s="7"/>
      <c r="F24" s="7"/>
    </row>
    <row r="25" spans="1:6" ht="15.6" x14ac:dyDescent="0.3">
      <c r="A25" s="8" t="s">
        <v>573</v>
      </c>
      <c r="B25" s="14"/>
      <c r="C25" s="374"/>
      <c r="D25" s="374"/>
      <c r="E25" s="7"/>
      <c r="F25" s="7"/>
    </row>
    <row r="26" spans="1:6" ht="15.6" x14ac:dyDescent="0.3">
      <c r="A26" s="14" t="s">
        <v>353</v>
      </c>
      <c r="B26" s="14"/>
      <c r="C26" s="374">
        <f>C3*C5*2000/10^7</f>
        <v>10.89</v>
      </c>
      <c r="D26" s="374">
        <f>D3*D5*2000/10^7</f>
        <v>13.068</v>
      </c>
      <c r="E26" s="7"/>
      <c r="F26" s="7"/>
    </row>
    <row r="27" spans="1:6" ht="15.6" x14ac:dyDescent="0.3">
      <c r="A27" s="14" t="s">
        <v>292</v>
      </c>
      <c r="B27" s="14"/>
      <c r="C27" s="374">
        <f>C18*6000/10^7</f>
        <v>92.443032000000031</v>
      </c>
      <c r="D27" s="374">
        <f>D18*6000/10^7</f>
        <v>145.36843200000001</v>
      </c>
      <c r="E27" s="7"/>
      <c r="F27" s="7"/>
    </row>
    <row r="28" spans="1:6" ht="15.6" x14ac:dyDescent="0.3">
      <c r="A28" s="14" t="s">
        <v>313</v>
      </c>
      <c r="B28" s="14"/>
      <c r="C28" s="374">
        <f>C18*3600/10^7</f>
        <v>55.465819200000013</v>
      </c>
      <c r="D28" s="374">
        <f>D18*3600/10^7</f>
        <v>87.221059200000013</v>
      </c>
      <c r="E28" s="7"/>
      <c r="F28" s="7"/>
    </row>
    <row r="29" spans="1:6" ht="15.6" x14ac:dyDescent="0.3">
      <c r="A29" s="14"/>
      <c r="B29" s="14"/>
      <c r="C29" s="374"/>
      <c r="D29" s="374"/>
      <c r="E29" s="7"/>
      <c r="F29" s="7"/>
    </row>
    <row r="30" spans="1:6" ht="15.6" x14ac:dyDescent="0.3">
      <c r="A30" s="380" t="s">
        <v>574</v>
      </c>
      <c r="B30" s="380"/>
      <c r="C30" s="381">
        <f>C24-SUM(C26:C28)</f>
        <v>149.3445888</v>
      </c>
      <c r="D30" s="381">
        <f>D24-SUM(D26:D28)</f>
        <v>238.90394880000008</v>
      </c>
      <c r="E30" s="7"/>
      <c r="F30" s="7"/>
    </row>
    <row r="31" spans="1:6" ht="15.6" x14ac:dyDescent="0.3">
      <c r="A31" s="7"/>
      <c r="B31" s="7"/>
      <c r="C31" s="7"/>
      <c r="D31" s="92"/>
      <c r="E31" s="7"/>
      <c r="F31" s="7"/>
    </row>
    <row r="32" spans="1:6" ht="15.6" x14ac:dyDescent="0.3">
      <c r="A32" s="7"/>
      <c r="B32" s="7"/>
      <c r="C32" s="7"/>
      <c r="D32" s="7"/>
      <c r="E32" s="7"/>
      <c r="F32" s="7"/>
    </row>
    <row r="33" spans="1:4" ht="15.6" x14ac:dyDescent="0.3">
      <c r="A33" s="7"/>
      <c r="C33" s="92"/>
      <c r="D33" s="7"/>
    </row>
    <row r="34" spans="1:4" ht="15.6" x14ac:dyDescent="0.3">
      <c r="A34" s="7"/>
      <c r="C34" s="92"/>
      <c r="D34" s="7"/>
    </row>
    <row r="35" spans="1:4" ht="15.6" x14ac:dyDescent="0.3">
      <c r="A35" s="7"/>
      <c r="C35" s="92"/>
      <c r="D35" s="7"/>
    </row>
    <row r="36" spans="1:4" ht="15.6" x14ac:dyDescent="0.3">
      <c r="A36" s="7"/>
      <c r="C36" s="92"/>
      <c r="D36" s="7"/>
    </row>
    <row r="37" spans="1:4" ht="15.6" x14ac:dyDescent="0.3">
      <c r="A37" s="7"/>
      <c r="C37" s="92"/>
      <c r="D37" s="92"/>
    </row>
    <row r="38" spans="1:4" ht="15.6" x14ac:dyDescent="0.3">
      <c r="A38" s="7"/>
      <c r="C38" s="92"/>
      <c r="D38" s="7"/>
    </row>
    <row r="39" spans="1:4" ht="15.6" x14ac:dyDescent="0.3">
      <c r="A39" s="7"/>
      <c r="C39" s="92"/>
      <c r="D39" s="7"/>
    </row>
    <row r="40" spans="1:4" ht="15.6" x14ac:dyDescent="0.3">
      <c r="A40" s="7"/>
    </row>
    <row r="41" spans="1:4" ht="15.6" x14ac:dyDescent="0.3">
      <c r="A41" s="7"/>
    </row>
    <row r="42" spans="1:4" ht="15.6" x14ac:dyDescent="0.3">
      <c r="A42" s="7"/>
    </row>
    <row r="43" spans="1:4" ht="15.6" x14ac:dyDescent="0.3">
      <c r="A43" s="7"/>
    </row>
    <row r="44" spans="1:4" ht="15.6" x14ac:dyDescent="0.3">
      <c r="A44" s="7"/>
    </row>
    <row r="45" spans="1:4" ht="15.6" x14ac:dyDescent="0.3">
      <c r="A45" s="7"/>
    </row>
    <row r="46" spans="1:4" ht="15.6" x14ac:dyDescent="0.3">
      <c r="A46" s="7"/>
    </row>
    <row r="47" spans="1:4" ht="15.6" x14ac:dyDescent="0.3">
      <c r="A47" s="7"/>
    </row>
    <row r="48" spans="1:4" ht="15.6" x14ac:dyDescent="0.3">
      <c r="A48" s="7"/>
    </row>
    <row r="49" spans="1:1" ht="15.6" x14ac:dyDescent="0.3">
      <c r="A49" s="7"/>
    </row>
    <row r="50" spans="1:1" ht="15.6" x14ac:dyDescent="0.3">
      <c r="A50" s="7"/>
    </row>
    <row r="51" spans="1:1" ht="15.6" x14ac:dyDescent="0.3">
      <c r="A51" s="7"/>
    </row>
    <row r="52" spans="1:1" ht="15.6" x14ac:dyDescent="0.3">
      <c r="A52" s="7"/>
    </row>
    <row r="53" spans="1:1" ht="15.6" x14ac:dyDescent="0.3">
      <c r="A53" s="7"/>
    </row>
    <row r="54" spans="1:1" ht="15.6" x14ac:dyDescent="0.3">
      <c r="A54" s="7"/>
    </row>
    <row r="55" spans="1:1" ht="15.6" x14ac:dyDescent="0.3">
      <c r="A55" s="7"/>
    </row>
    <row r="56" spans="1:1" ht="15.6" x14ac:dyDescent="0.3">
      <c r="A56" s="7"/>
    </row>
    <row r="57" spans="1:1" ht="15.6" x14ac:dyDescent="0.3">
      <c r="A57" s="7"/>
    </row>
    <row r="58" spans="1:1" ht="15.6" x14ac:dyDescent="0.3">
      <c r="A58" s="7"/>
    </row>
    <row r="59" spans="1:1" ht="15.6" x14ac:dyDescent="0.3">
      <c r="A59" s="7"/>
    </row>
    <row r="60" spans="1:1" ht="15.6" x14ac:dyDescent="0.3">
      <c r="A60" s="7"/>
    </row>
    <row r="61" spans="1:1" ht="15.6" x14ac:dyDescent="0.3">
      <c r="A61" s="7"/>
    </row>
    <row r="62" spans="1:1" ht="15.6" x14ac:dyDescent="0.3">
      <c r="A62" s="7"/>
    </row>
    <row r="63" spans="1:1" ht="15.6" x14ac:dyDescent="0.3">
      <c r="A63" s="7"/>
    </row>
    <row r="64" spans="1:1" ht="15.6" x14ac:dyDescent="0.3">
      <c r="A64" s="7"/>
    </row>
    <row r="65" spans="1:1" ht="15.6" x14ac:dyDescent="0.3">
      <c r="A65" s="7"/>
    </row>
    <row r="66" spans="1:1" ht="15.6" x14ac:dyDescent="0.3">
      <c r="A66" s="7"/>
    </row>
    <row r="67" spans="1:1" ht="15.6" x14ac:dyDescent="0.3">
      <c r="A67" s="7"/>
    </row>
    <row r="68" spans="1:1" ht="15.6" x14ac:dyDescent="0.3">
      <c r="A68" s="7"/>
    </row>
    <row r="69" spans="1:1" ht="15.6" x14ac:dyDescent="0.3">
      <c r="A69" s="7"/>
    </row>
    <row r="70" spans="1:1" ht="15.6" x14ac:dyDescent="0.3">
      <c r="A70" s="7"/>
    </row>
    <row r="71" spans="1:1" ht="15.6" x14ac:dyDescent="0.3">
      <c r="A71" s="7"/>
    </row>
    <row r="72" spans="1:1" ht="15.6" x14ac:dyDescent="0.3">
      <c r="A72" s="7"/>
    </row>
    <row r="73" spans="1:1" ht="15.6" x14ac:dyDescent="0.3">
      <c r="A73" s="7"/>
    </row>
    <row r="74" spans="1:1" ht="15.6" x14ac:dyDescent="0.3">
      <c r="A74" s="7"/>
    </row>
    <row r="75" spans="1:1" ht="15.6" x14ac:dyDescent="0.3">
      <c r="A75" s="7"/>
    </row>
    <row r="76" spans="1:1" ht="15.6" x14ac:dyDescent="0.3">
      <c r="A76" s="7"/>
    </row>
    <row r="77" spans="1:1" ht="15.6" x14ac:dyDescent="0.3">
      <c r="A77" s="7"/>
    </row>
    <row r="78" spans="1:1" ht="15.6" x14ac:dyDescent="0.3">
      <c r="A78" s="7"/>
    </row>
    <row r="79" spans="1:1" ht="15.6" x14ac:dyDescent="0.3">
      <c r="A79" s="7"/>
    </row>
    <row r="80" spans="1:1" ht="15.6" x14ac:dyDescent="0.3">
      <c r="A80" s="7"/>
    </row>
    <row r="81" spans="1:1" ht="15.6" x14ac:dyDescent="0.3">
      <c r="A81" s="7"/>
    </row>
    <row r="82" spans="1:1" ht="15.6" x14ac:dyDescent="0.3">
      <c r="A82" s="7"/>
    </row>
    <row r="83" spans="1:1" ht="15.6" x14ac:dyDescent="0.3">
      <c r="A83" s="7"/>
    </row>
    <row r="84" spans="1:1" ht="15.6" x14ac:dyDescent="0.3">
      <c r="A84" s="7"/>
    </row>
    <row r="85" spans="1:1" ht="15.6" x14ac:dyDescent="0.3">
      <c r="A85" s="7"/>
    </row>
    <row r="86" spans="1:1" ht="15.6" x14ac:dyDescent="0.3">
      <c r="A86" s="7"/>
    </row>
    <row r="87" spans="1:1" ht="15.6" x14ac:dyDescent="0.3">
      <c r="A87" s="7"/>
    </row>
    <row r="88" spans="1:1" ht="15.6" x14ac:dyDescent="0.3">
      <c r="A88" s="7"/>
    </row>
    <row r="89" spans="1:1" ht="15.6" x14ac:dyDescent="0.3">
      <c r="A89" s="7"/>
    </row>
    <row r="90" spans="1:1" ht="15.6" x14ac:dyDescent="0.3">
      <c r="A90" s="7"/>
    </row>
    <row r="91" spans="1:1" ht="15.6" x14ac:dyDescent="0.3">
      <c r="A91" s="7"/>
    </row>
    <row r="92" spans="1:1" ht="15.6" x14ac:dyDescent="0.3">
      <c r="A92" s="7"/>
    </row>
    <row r="93" spans="1:1" ht="15.6" x14ac:dyDescent="0.3">
      <c r="A93" s="7"/>
    </row>
    <row r="94" spans="1:1" ht="15.6" x14ac:dyDescent="0.3">
      <c r="A94" s="7"/>
    </row>
    <row r="95" spans="1:1" ht="15.6" x14ac:dyDescent="0.3">
      <c r="A95" s="7"/>
    </row>
    <row r="96" spans="1:1" ht="15.6" x14ac:dyDescent="0.3">
      <c r="A96" s="7"/>
    </row>
    <row r="97" spans="1:1" ht="15.6" x14ac:dyDescent="0.3">
      <c r="A97" s="7"/>
    </row>
    <row r="98" spans="1:1" ht="15.6" x14ac:dyDescent="0.3">
      <c r="A98" s="7"/>
    </row>
    <row r="99" spans="1:1" ht="15.6" x14ac:dyDescent="0.3">
      <c r="A99" s="7"/>
    </row>
    <row r="100" spans="1:1" ht="15.6" x14ac:dyDescent="0.3">
      <c r="A100" s="7"/>
    </row>
    <row r="101" spans="1:1" ht="15.6" x14ac:dyDescent="0.3">
      <c r="A101" s="7"/>
    </row>
    <row r="102" spans="1:1" ht="15.6" x14ac:dyDescent="0.3">
      <c r="A102" s="7"/>
    </row>
    <row r="103" spans="1:1" ht="15.6" x14ac:dyDescent="0.3">
      <c r="A103" s="7"/>
    </row>
    <row r="104" spans="1:1" ht="15.6" x14ac:dyDescent="0.3">
      <c r="A104" s="7"/>
    </row>
    <row r="105" spans="1:1" ht="15.6" x14ac:dyDescent="0.3">
      <c r="A105" s="7"/>
    </row>
    <row r="106" spans="1:1" ht="15.6" x14ac:dyDescent="0.3">
      <c r="A106" s="7"/>
    </row>
    <row r="107" spans="1:1" ht="15.6" x14ac:dyDescent="0.3">
      <c r="A107" s="7"/>
    </row>
    <row r="108" spans="1:1" ht="15.6" x14ac:dyDescent="0.3">
      <c r="A108" s="7"/>
    </row>
    <row r="109" spans="1:1" ht="15.6" x14ac:dyDescent="0.3">
      <c r="A109" s="7"/>
    </row>
    <row r="110" spans="1:1" ht="15.6" x14ac:dyDescent="0.3">
      <c r="A110" s="7"/>
    </row>
    <row r="111" spans="1:1" ht="15.6" x14ac:dyDescent="0.3">
      <c r="A111" s="7"/>
    </row>
    <row r="112" spans="1:1" ht="15.6" x14ac:dyDescent="0.3">
      <c r="A112" s="7"/>
    </row>
    <row r="113" spans="1:1" ht="15.6" x14ac:dyDescent="0.3">
      <c r="A113" s="7"/>
    </row>
    <row r="114" spans="1:1" ht="15.6" x14ac:dyDescent="0.3">
      <c r="A114" s="7"/>
    </row>
    <row r="115" spans="1:1" ht="15.6" x14ac:dyDescent="0.3">
      <c r="A115" s="7"/>
    </row>
    <row r="116" spans="1:1" ht="15.6" x14ac:dyDescent="0.3">
      <c r="A116" s="7"/>
    </row>
    <row r="117" spans="1:1" ht="15.6" x14ac:dyDescent="0.3">
      <c r="A117" s="7"/>
    </row>
    <row r="118" spans="1:1" ht="15.6" x14ac:dyDescent="0.3">
      <c r="A118" s="7"/>
    </row>
    <row r="119" spans="1:1" ht="15.6" x14ac:dyDescent="0.3">
      <c r="A119" s="7"/>
    </row>
    <row r="120" spans="1:1" ht="15.6" x14ac:dyDescent="0.3">
      <c r="A120" s="7"/>
    </row>
    <row r="121" spans="1:1" ht="15.6" x14ac:dyDescent="0.3">
      <c r="A121" s="7"/>
    </row>
    <row r="122" spans="1:1" ht="15.6" x14ac:dyDescent="0.3">
      <c r="A122" s="7"/>
    </row>
    <row r="123" spans="1:1" ht="15.6" x14ac:dyDescent="0.3">
      <c r="A123" s="7"/>
    </row>
    <row r="124" spans="1:1" ht="15.6" x14ac:dyDescent="0.3">
      <c r="A124" s="7"/>
    </row>
    <row r="125" spans="1:1" ht="15.6" x14ac:dyDescent="0.3">
      <c r="A125" s="7"/>
    </row>
    <row r="126" spans="1:1" ht="15.6" x14ac:dyDescent="0.3">
      <c r="A126" s="7"/>
    </row>
    <row r="127" spans="1:1" ht="15.6" x14ac:dyDescent="0.3">
      <c r="A127" s="7"/>
    </row>
    <row r="128" spans="1:1" ht="15.6" x14ac:dyDescent="0.3">
      <c r="A128" s="7"/>
    </row>
    <row r="129" spans="1:1" ht="15.6" x14ac:dyDescent="0.3">
      <c r="A129" s="7"/>
    </row>
    <row r="130" spans="1:1" ht="15.6" x14ac:dyDescent="0.3">
      <c r="A130" s="7"/>
    </row>
    <row r="131" spans="1:1" ht="15.6" x14ac:dyDescent="0.3">
      <c r="A131" s="7"/>
    </row>
    <row r="132" spans="1:1" ht="15.6" x14ac:dyDescent="0.3">
      <c r="A132" s="7"/>
    </row>
    <row r="133" spans="1:1" ht="15.6" x14ac:dyDescent="0.3">
      <c r="A133" s="7"/>
    </row>
    <row r="134" spans="1:1" ht="15.6" x14ac:dyDescent="0.3">
      <c r="A134" s="7"/>
    </row>
    <row r="135" spans="1:1" ht="15.6" x14ac:dyDescent="0.3">
      <c r="A135" s="7"/>
    </row>
    <row r="136" spans="1:1" ht="15.6" x14ac:dyDescent="0.3">
      <c r="A136" s="7"/>
    </row>
    <row r="137" spans="1:1" ht="15.6" x14ac:dyDescent="0.3">
      <c r="A137" s="7"/>
    </row>
    <row r="138" spans="1:1" ht="15.6" x14ac:dyDescent="0.3">
      <c r="A138" s="7"/>
    </row>
    <row r="139" spans="1:1" ht="15.6" x14ac:dyDescent="0.3">
      <c r="A139" s="7"/>
    </row>
    <row r="140" spans="1:1" ht="15.6" x14ac:dyDescent="0.3">
      <c r="A140" s="7"/>
    </row>
    <row r="141" spans="1:1" ht="15.6" x14ac:dyDescent="0.3">
      <c r="A141" s="7"/>
    </row>
    <row r="142" spans="1:1" ht="15.6" x14ac:dyDescent="0.3">
      <c r="A142" s="7"/>
    </row>
    <row r="143" spans="1:1" ht="15.6" x14ac:dyDescent="0.3">
      <c r="A143" s="7"/>
    </row>
    <row r="144" spans="1:1" ht="15.6" x14ac:dyDescent="0.3">
      <c r="A144" s="7"/>
    </row>
    <row r="145" spans="1:1" ht="15.6" x14ac:dyDescent="0.3">
      <c r="A145" s="7"/>
    </row>
    <row r="146" spans="1:1" ht="15.6" x14ac:dyDescent="0.3">
      <c r="A146" s="7"/>
    </row>
    <row r="147" spans="1:1" ht="15.6" x14ac:dyDescent="0.3">
      <c r="A147" s="7"/>
    </row>
  </sheetData>
  <conditionalFormatting sqref="A1:XFD1048576">
    <cfRule type="expression" dxfId="33" priority="1">
      <formula>IF(_xlfn.ISFORMULA(A1), NOT(ISNUMBER(SEARCH("!", _xlfn.FORMULATEXT(A1)))), FALSE)</formula>
    </cfRule>
    <cfRule type="expression" dxfId="32" priority="2">
      <formula>IF(AND(_xlfn.ISFORMULA(A1), ISNUMBER(SEARCH("!", _xlfn.FORMULATEXT(A1)))), TRUE, FALSE)</formula>
    </cfRule>
    <cfRule type="expression" dxfId="31" priority="3">
      <formula>IF(ISNUMBER(FIND("=", _xlfn.FORMULATEXT(A1))), FALSE, ISNUMBER(A1))</formula>
    </cfRule>
  </conditionalFormatting>
  <pageMargins left="0.7" right="0.7" top="0.75" bottom="0.75" header="0.3" footer="0.3"/>
  <pageSetup orientation="portrait" r:id="rId1"/>
  <ignoredErrors>
    <ignoredError sqref="C7:D7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70F89-1A10-419A-83A9-D2C0B436ABE4}">
  <dimension ref="A1:B16"/>
  <sheetViews>
    <sheetView workbookViewId="0">
      <selection activeCell="D22" sqref="D22"/>
    </sheetView>
  </sheetViews>
  <sheetFormatPr defaultRowHeight="14.4" x14ac:dyDescent="0.3"/>
  <cols>
    <col min="1" max="1" width="41.5546875" bestFit="1" customWidth="1"/>
    <col min="2" max="2" width="25.5546875" customWidth="1"/>
  </cols>
  <sheetData>
    <row r="1" spans="1:2" ht="15.6" x14ac:dyDescent="0.3">
      <c r="A1" s="409" t="s">
        <v>525</v>
      </c>
      <c r="B1" s="410"/>
    </row>
    <row r="2" spans="1:2" ht="15.6" x14ac:dyDescent="0.3">
      <c r="A2" s="14" t="s">
        <v>526</v>
      </c>
      <c r="B2" s="14">
        <v>1</v>
      </c>
    </row>
    <row r="3" spans="1:2" ht="15.6" x14ac:dyDescent="0.3">
      <c r="A3" s="14" t="s">
        <v>529</v>
      </c>
      <c r="B3" s="14">
        <v>3.5</v>
      </c>
    </row>
    <row r="4" spans="1:2" ht="15.6" x14ac:dyDescent="0.3">
      <c r="A4" s="14" t="s">
        <v>624</v>
      </c>
      <c r="B4" s="14">
        <v>2</v>
      </c>
    </row>
    <row r="5" spans="1:2" ht="15.6" x14ac:dyDescent="0.3">
      <c r="A5" s="14" t="s">
        <v>527</v>
      </c>
      <c r="B5" s="14">
        <f>B2*B3*B4</f>
        <v>7</v>
      </c>
    </row>
    <row r="6" spans="1:2" ht="15.6" x14ac:dyDescent="0.3">
      <c r="A6" s="14"/>
      <c r="B6" s="14"/>
    </row>
    <row r="7" spans="1:2" ht="15.6" x14ac:dyDescent="0.3">
      <c r="A7" s="14" t="s">
        <v>529</v>
      </c>
      <c r="B7" s="14">
        <v>3.5</v>
      </c>
    </row>
    <row r="8" spans="1:2" ht="15.6" x14ac:dyDescent="0.3">
      <c r="A8" s="14" t="s">
        <v>528</v>
      </c>
      <c r="B8" s="14">
        <f>B5/B7</f>
        <v>2</v>
      </c>
    </row>
    <row r="9" spans="1:2" ht="15.6" x14ac:dyDescent="0.3">
      <c r="A9" s="14" t="s">
        <v>530</v>
      </c>
      <c r="B9" s="14">
        <f>B8*43560</f>
        <v>87120</v>
      </c>
    </row>
    <row r="10" spans="1:2" ht="15.6" x14ac:dyDescent="0.3">
      <c r="A10" s="14" t="s">
        <v>531</v>
      </c>
      <c r="B10" s="14">
        <v>2</v>
      </c>
    </row>
    <row r="11" spans="1:2" ht="15.6" x14ac:dyDescent="0.3">
      <c r="A11" s="14" t="s">
        <v>532</v>
      </c>
      <c r="B11" s="14">
        <f>B9*B10</f>
        <v>174240</v>
      </c>
    </row>
    <row r="12" spans="1:2" ht="15.6" x14ac:dyDescent="0.3">
      <c r="A12" s="14" t="s">
        <v>533</v>
      </c>
      <c r="B12" s="26">
        <f>(RegulatoryPayment!N10+RegulatoryPayment!N14)/B11</f>
        <v>6.2856250000000005</v>
      </c>
    </row>
    <row r="13" spans="1:2" ht="15.6" x14ac:dyDescent="0.3">
      <c r="A13" s="14" t="s">
        <v>534</v>
      </c>
      <c r="B13" s="26">
        <v>20</v>
      </c>
    </row>
    <row r="14" spans="1:2" ht="15.6" x14ac:dyDescent="0.3">
      <c r="A14" s="14" t="s">
        <v>535</v>
      </c>
      <c r="B14" s="26">
        <f>B13*B12</f>
        <v>125.71250000000001</v>
      </c>
    </row>
    <row r="15" spans="1:2" ht="15.6" x14ac:dyDescent="0.3">
      <c r="A15" s="14" t="s">
        <v>537</v>
      </c>
      <c r="B15" s="15">
        <f>(2000* SUM(RegulatoryPayment!N10, RegulatoryPayment!N14)-B14*10^7)/RegulatoryPayment!N13</f>
        <v>838.15671720539467</v>
      </c>
    </row>
    <row r="16" spans="1:2" ht="15.6" x14ac:dyDescent="0.3">
      <c r="A16" s="14" t="s">
        <v>538</v>
      </c>
      <c r="B16" s="15">
        <f>B15*(RegulatoryPayment!N10+RegulatoryPayment!N14)/10^7</f>
        <v>91.79553552273839</v>
      </c>
    </row>
  </sheetData>
  <conditionalFormatting sqref="A1:XFD1048576">
    <cfRule type="expression" dxfId="30" priority="1">
      <formula>IF(_xlfn.ISFORMULA(A1), NOT(ISNUMBER(SEARCH("!", _xlfn.FORMULATEXT(A1)))), FALSE)</formula>
    </cfRule>
    <cfRule type="expression" dxfId="29" priority="3">
      <formula>IF(AND(_xlfn.ISFORMULA(A1), ISNUMBER(SEARCH("!", _xlfn.FORMULATEXT(A1)))), TRUE, FALSE)</formula>
    </cfRule>
    <cfRule type="expression" dxfId="28" priority="4">
      <formula>IF(ISNUMBER(FIND("=", _xlfn.FORMULATEXT(A1))), FALSE, ISNUMBER(A1))</formula>
    </cfRule>
  </conditionalFormatting>
  <conditionalFormatting sqref="B15">
    <cfRule type="expression" dxfId="27" priority="6">
      <formula>IF(_xlfn.ISFORMULA(B15), NOT(ISNUMBER(SEARCH("!", _xlfn.FORMULATEXT(B15)))), FALSE)</formula>
    </cfRule>
    <cfRule type="expression" dxfId="26" priority="7">
      <formula>IF(AND(_xlfn.ISFORMULA(B15), ISNUMBER(SEARCH("!", _xlfn.FORMULATEXT(B15)))), TRUE, FALSE)</formula>
    </cfRule>
    <cfRule type="expression" dxfId="25" priority="8">
      <formula>IF(ISNUMBER(FIND("=", _xlfn.FORMULATEXT(B15))), FALSE, ISNUMBER(B15))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4F825-05C6-421F-9EFE-D397B5604C4B}">
  <dimension ref="A1:LK105"/>
  <sheetViews>
    <sheetView zoomScaleNormal="100" workbookViewId="0">
      <selection activeCell="D28" sqref="D28"/>
    </sheetView>
  </sheetViews>
  <sheetFormatPr defaultRowHeight="14.4" x14ac:dyDescent="0.3"/>
  <cols>
    <col min="1" max="1" width="39.44140625" customWidth="1"/>
    <col min="2" max="2" width="15.33203125" customWidth="1"/>
    <col min="3" max="3" width="15.6640625" customWidth="1"/>
    <col min="4" max="4" width="16.109375" bestFit="1" customWidth="1"/>
    <col min="5" max="5" width="11.33203125" customWidth="1"/>
    <col min="6" max="6" width="8.77734375" customWidth="1"/>
    <col min="7" max="7" width="40.109375" bestFit="1" customWidth="1"/>
    <col min="8" max="8" width="19.77734375" customWidth="1"/>
    <col min="9" max="9" width="19.6640625" bestFit="1" customWidth="1"/>
    <col min="10" max="10" width="14.44140625" customWidth="1"/>
    <col min="11" max="11" width="10.88671875" customWidth="1"/>
    <col min="12" max="12" width="16.21875" bestFit="1" customWidth="1"/>
    <col min="13" max="13" width="24.88671875" customWidth="1"/>
    <col min="14" max="14" width="14.5546875" customWidth="1"/>
    <col min="15" max="15" width="18.5546875" customWidth="1"/>
    <col min="16" max="16" width="14.21875" bestFit="1" customWidth="1"/>
    <col min="17" max="17" width="18.5546875" bestFit="1" customWidth="1"/>
    <col min="18" max="18" width="44.109375" bestFit="1" customWidth="1"/>
    <col min="19" max="19" width="20.6640625" customWidth="1"/>
    <col min="20" max="20" width="12.109375" bestFit="1" customWidth="1"/>
    <col min="21" max="21" width="37.6640625" customWidth="1"/>
    <col min="22" max="22" width="16.77734375" customWidth="1"/>
    <col min="23" max="26" width="11.5546875" bestFit="1" customWidth="1"/>
    <col min="27" max="27" width="12.6640625" bestFit="1" customWidth="1"/>
    <col min="28" max="173" width="11.5546875" bestFit="1" customWidth="1"/>
  </cols>
  <sheetData>
    <row r="1" spans="1:21" ht="15.6" x14ac:dyDescent="0.3">
      <c r="A1" s="655" t="s">
        <v>357</v>
      </c>
      <c r="B1" s="655"/>
      <c r="C1" s="655"/>
      <c r="D1" s="655"/>
      <c r="E1" s="656"/>
      <c r="F1" s="624"/>
      <c r="G1" s="655" t="s">
        <v>616</v>
      </c>
      <c r="H1" s="655"/>
      <c r="I1" s="655"/>
      <c r="J1" s="655"/>
      <c r="K1" s="656"/>
      <c r="M1" s="468" t="s">
        <v>17</v>
      </c>
      <c r="R1" s="14" t="s">
        <v>768</v>
      </c>
      <c r="S1" s="14"/>
      <c r="T1" s="74"/>
    </row>
    <row r="2" spans="1:21" ht="15.6" customHeight="1" x14ac:dyDescent="0.3">
      <c r="A2" s="8" t="s">
        <v>12</v>
      </c>
      <c r="B2" s="8" t="s">
        <v>13</v>
      </c>
      <c r="C2" s="8" t="s">
        <v>314</v>
      </c>
      <c r="D2" s="181" t="str">
        <f>_xlfn.CONCAT("Cost in ", IF(I22=6, "Mn", "Cr"))</f>
        <v>Cost in Cr</v>
      </c>
      <c r="E2" s="657" t="s">
        <v>14</v>
      </c>
      <c r="G2" s="8" t="s">
        <v>12</v>
      </c>
      <c r="H2" s="8" t="s">
        <v>13</v>
      </c>
      <c r="I2" s="8" t="s">
        <v>11</v>
      </c>
      <c r="J2" s="181" t="s">
        <v>15</v>
      </c>
      <c r="K2" s="657" t="s">
        <v>16</v>
      </c>
      <c r="M2" s="8" t="s">
        <v>19</v>
      </c>
      <c r="N2" s="8" t="s">
        <v>11</v>
      </c>
      <c r="O2" s="8" t="s">
        <v>20</v>
      </c>
      <c r="R2" s="464" t="s">
        <v>23</v>
      </c>
      <c r="S2" s="375" t="s">
        <v>213</v>
      </c>
      <c r="T2" s="460"/>
    </row>
    <row r="3" spans="1:21" ht="20.399999999999999" customHeight="1" x14ac:dyDescent="0.3">
      <c r="A3" s="9" t="s">
        <v>18</v>
      </c>
      <c r="B3" s="10">
        <f>(H40*10^5)/G22</f>
        <v>91.827364554637285</v>
      </c>
      <c r="C3" s="17">
        <f>$N$5</f>
        <v>7.8439999999999994</v>
      </c>
      <c r="D3" s="490">
        <f>(B3*C3*(1-Options!$M$102)*G22*K22)/10^$I$22</f>
        <v>2.1514971428571426</v>
      </c>
      <c r="E3" s="657"/>
      <c r="G3" s="9" t="s">
        <v>18</v>
      </c>
      <c r="H3" s="10">
        <f>(H40*10^5)/G22</f>
        <v>91.827364554637285</v>
      </c>
      <c r="I3" s="17">
        <f t="shared" ref="I3:I8" si="0">$N$6</f>
        <v>10.225</v>
      </c>
      <c r="J3" s="490">
        <f>(H3*(1-Options!$M$103)*I3*$G$22*$G$25)/10^$I$22</f>
        <v>4.089999999999999</v>
      </c>
      <c r="K3" s="657"/>
      <c r="M3" s="14" t="s">
        <v>5</v>
      </c>
      <c r="N3" s="10">
        <f>'Assumptions&amp;Data'!C25</f>
        <v>18.068999999999999</v>
      </c>
      <c r="O3" s="11"/>
      <c r="R3" s="14" t="s">
        <v>740</v>
      </c>
      <c r="S3" s="614">
        <f>N4</f>
        <v>18.068999999999999</v>
      </c>
      <c r="T3" s="457"/>
      <c r="U3" s="458"/>
    </row>
    <row r="4" spans="1:21" ht="20.399999999999999" customHeight="1" x14ac:dyDescent="0.3">
      <c r="A4" s="9" t="s">
        <v>21</v>
      </c>
      <c r="B4" s="10">
        <f>(10)/SQ_Meter_To_Sqft</f>
        <v>0.92902266815310297</v>
      </c>
      <c r="C4" s="17">
        <f>$N$5</f>
        <v>7.8439999999999994</v>
      </c>
      <c r="D4" s="490">
        <f>(C4*G22*B4*(1-Options!$M$102)*I25)/10^I22</f>
        <v>3.8091933110367883E-2</v>
      </c>
      <c r="E4" s="657"/>
      <c r="G4" s="9" t="s">
        <v>21</v>
      </c>
      <c r="H4" s="10">
        <f>(10)/SQ_Meter_To_Sqft</f>
        <v>0.92902266815310297</v>
      </c>
      <c r="I4" s="17">
        <f t="shared" si="0"/>
        <v>10.225</v>
      </c>
      <c r="J4" s="490">
        <f>(H4*(1-Options!$M$103)*I4*G22*O13)/10^I22</f>
        <v>7.2412834448160532E-2</v>
      </c>
      <c r="K4" s="657"/>
      <c r="M4" s="14" t="s">
        <v>23</v>
      </c>
      <c r="N4" s="10">
        <f>'Assumptions&amp;Data'!C26</f>
        <v>18.068999999999999</v>
      </c>
      <c r="O4" s="11"/>
      <c r="R4" s="14" t="s">
        <v>741</v>
      </c>
      <c r="S4" s="94">
        <f>N5</f>
        <v>7.8439999999999994</v>
      </c>
      <c r="T4" s="457"/>
      <c r="U4" s="458"/>
    </row>
    <row r="5" spans="1:21" ht="20.399999999999999" customHeight="1" x14ac:dyDescent="0.3">
      <c r="A5" s="9" t="s">
        <v>22</v>
      </c>
      <c r="B5" s="10">
        <f>H34/SQ_Meter_To_Sqft</f>
        <v>14.678558156819028</v>
      </c>
      <c r="C5" s="17">
        <f>$N$5</f>
        <v>7.8439999999999994</v>
      </c>
      <c r="D5" s="490">
        <f>(B5*(1-Options!$M$102)*C5*$G$22*I25)/10^$I$22</f>
        <v>0.60185254314381265</v>
      </c>
      <c r="E5" s="657"/>
      <c r="G5" s="9" t="s">
        <v>22</v>
      </c>
      <c r="H5" s="10">
        <f>H34/SQ_Meter_To_Sqft</f>
        <v>14.678558156819028</v>
      </c>
      <c r="I5" s="17">
        <f t="shared" si="0"/>
        <v>10.225</v>
      </c>
      <c r="J5" s="490">
        <f>(H5*(1-Options!$M$103)*I5*$G$22)/10^$I$22</f>
        <v>0.4576491137123746</v>
      </c>
      <c r="K5" s="657"/>
      <c r="M5" s="14" t="s">
        <v>25</v>
      </c>
      <c r="N5" s="10">
        <f>'Assumptions&amp;Data'!C28</f>
        <v>7.8439999999999994</v>
      </c>
      <c r="O5" s="11"/>
      <c r="R5" s="14" t="s">
        <v>742</v>
      </c>
      <c r="S5" s="94">
        <f>N6</f>
        <v>10.225</v>
      </c>
      <c r="T5" s="457"/>
      <c r="U5" s="458"/>
    </row>
    <row r="6" spans="1:21" ht="20.399999999999999" customHeight="1" x14ac:dyDescent="0.3">
      <c r="A6" s="9" t="s">
        <v>24</v>
      </c>
      <c r="B6" s="10">
        <f>H32/SQ_Meter_To_Sqft</f>
        <v>58.06391675956894</v>
      </c>
      <c r="C6" s="17">
        <f>$N$5</f>
        <v>7.8439999999999994</v>
      </c>
      <c r="D6" s="490">
        <f>(B6*(1-Options!$M$102)*C6*$G$22*$I$25)/10^$I$22</f>
        <v>2.3807458193979936</v>
      </c>
      <c r="E6" s="657"/>
      <c r="G6" s="9" t="s">
        <v>24</v>
      </c>
      <c r="H6" s="10">
        <f>H32/SQ_Meter_To_Sqft</f>
        <v>58.06391675956894</v>
      </c>
      <c r="I6" s="17">
        <f t="shared" si="0"/>
        <v>10.225</v>
      </c>
      <c r="J6" s="490">
        <f>(H6*(1-Options!$M$103)*I6*$G$22*$O$13)/10^$I$22</f>
        <v>4.5258021530100327</v>
      </c>
      <c r="K6" s="657"/>
      <c r="M6" s="14" t="s">
        <v>27</v>
      </c>
      <c r="N6" s="10">
        <f>'Assumptions&amp;Data'!C27</f>
        <v>10.225</v>
      </c>
      <c r="O6" s="11"/>
      <c r="R6" s="14" t="s">
        <v>743</v>
      </c>
      <c r="S6" s="597">
        <f>N9</f>
        <v>433939.49279999995</v>
      </c>
      <c r="T6" s="76"/>
    </row>
    <row r="7" spans="1:21" ht="20.399999999999999" customHeight="1" x14ac:dyDescent="0.3">
      <c r="A7" s="9" t="s">
        <v>26</v>
      </c>
      <c r="B7" s="10">
        <f>(H37*10^5)/G22</f>
        <v>860.30303030303025</v>
      </c>
      <c r="C7" s="17">
        <f>$N$5</f>
        <v>7.8439999999999994</v>
      </c>
      <c r="D7" s="490">
        <f>(B7*(1-Options!$M$102)*C7*$G$22*$K$22)/10^$I$22*110%</f>
        <v>22.172404410514286</v>
      </c>
      <c r="E7" s="657"/>
      <c r="G7" s="9" t="s">
        <v>26</v>
      </c>
      <c r="H7" s="10">
        <f>(H36*10^5)/G22</f>
        <v>1147.0707070707072</v>
      </c>
      <c r="I7" s="17">
        <f t="shared" si="0"/>
        <v>10.225</v>
      </c>
      <c r="J7" s="490">
        <f>(H7*(1-Options!$M$103)*I7*$G$22*$G$25)/10^$I$22*110%</f>
        <v>56.199708399999999</v>
      </c>
      <c r="K7" s="657"/>
      <c r="M7" s="14"/>
      <c r="N7" s="11"/>
      <c r="O7" s="11"/>
      <c r="R7" s="14" t="s">
        <v>744</v>
      </c>
      <c r="S7" s="597">
        <f>N13</f>
        <v>1113502.5</v>
      </c>
      <c r="T7" s="457"/>
    </row>
    <row r="8" spans="1:21" ht="20.399999999999999" customHeight="1" x14ac:dyDescent="0.3">
      <c r="A8" s="9" t="s">
        <v>28</v>
      </c>
      <c r="B8" s="10"/>
      <c r="C8" s="14"/>
      <c r="D8" s="97"/>
      <c r="E8" s="657"/>
      <c r="G8" s="9" t="s">
        <v>28</v>
      </c>
      <c r="H8" s="10">
        <f>H39/SQ_Meter_To_Sqft</f>
        <v>185.8045336306206</v>
      </c>
      <c r="I8" s="17">
        <f t="shared" si="0"/>
        <v>10.225</v>
      </c>
      <c r="J8" s="490">
        <f>(H8*(1-Options!$M$103)*I8*$G$22*O13)/10^$I$22</f>
        <v>14.482566889632109</v>
      </c>
      <c r="K8" s="657"/>
      <c r="M8" s="14" t="s">
        <v>29</v>
      </c>
      <c r="N8" s="11"/>
      <c r="O8" s="11"/>
      <c r="R8" s="466" t="s">
        <v>745</v>
      </c>
      <c r="S8" s="598">
        <f>SUM(S6:S7)</f>
        <v>1547441.9927999999</v>
      </c>
      <c r="T8" s="457"/>
    </row>
    <row r="9" spans="1:21" ht="20.399999999999999" customHeight="1" x14ac:dyDescent="0.3">
      <c r="A9" s="9" t="s">
        <v>359</v>
      </c>
      <c r="B9" s="10"/>
      <c r="C9" s="14"/>
      <c r="D9" s="491">
        <f>SUM(D3:D8)</f>
        <v>27.344591849023601</v>
      </c>
      <c r="E9" s="657"/>
      <c r="G9" s="9" t="s">
        <v>359</v>
      </c>
      <c r="H9" s="14"/>
      <c r="I9" s="12"/>
      <c r="J9" s="491">
        <f>SUM(J3:J8)</f>
        <v>79.828139390802676</v>
      </c>
      <c r="K9" s="657"/>
      <c r="M9" s="14" t="s">
        <v>30</v>
      </c>
      <c r="N9" s="19">
        <f>N5*O9*G22</f>
        <v>433939.49279999995</v>
      </c>
      <c r="O9" s="16">
        <f>127%</f>
        <v>1.27</v>
      </c>
      <c r="R9" s="464" t="s">
        <v>689</v>
      </c>
      <c r="S9" s="340"/>
      <c r="T9" s="76"/>
    </row>
    <row r="10" spans="1:21" ht="15.6" x14ac:dyDescent="0.3">
      <c r="A10" s="658" t="s">
        <v>140</v>
      </c>
      <c r="B10" s="658"/>
      <c r="C10" s="658"/>
      <c r="D10" s="658"/>
      <c r="E10" s="656"/>
      <c r="F10" s="624"/>
      <c r="G10" s="655" t="s">
        <v>141</v>
      </c>
      <c r="H10" s="655"/>
      <c r="I10" s="655"/>
      <c r="J10" s="655"/>
      <c r="K10" s="656"/>
      <c r="M10" s="14" t="s">
        <v>7</v>
      </c>
      <c r="N10" s="19">
        <f>N5*O10*G22</f>
        <v>427105.8</v>
      </c>
      <c r="O10" s="16">
        <f>'Assumptions&amp;Data'!H44</f>
        <v>1.25</v>
      </c>
      <c r="R10" s="14" t="s">
        <v>746</v>
      </c>
      <c r="S10" s="337">
        <f>B79</f>
        <v>18.068999999999999</v>
      </c>
      <c r="T10" s="461"/>
    </row>
    <row r="11" spans="1:21" ht="18" customHeight="1" x14ac:dyDescent="0.3">
      <c r="A11" s="8" t="s">
        <v>12</v>
      </c>
      <c r="B11" s="8" t="s">
        <v>13</v>
      </c>
      <c r="C11" s="8" t="s">
        <v>11</v>
      </c>
      <c r="D11" s="181" t="s">
        <v>358</v>
      </c>
      <c r="E11" s="657" t="s">
        <v>31</v>
      </c>
      <c r="F11" s="232"/>
      <c r="G11" s="8" t="s">
        <v>12</v>
      </c>
      <c r="H11" s="8" t="s">
        <v>13</v>
      </c>
      <c r="I11" s="8" t="s">
        <v>11</v>
      </c>
      <c r="J11" s="181" t="s">
        <v>15</v>
      </c>
      <c r="K11" s="657" t="s">
        <v>32</v>
      </c>
      <c r="M11" s="14"/>
      <c r="N11" s="11"/>
      <c r="O11" s="11"/>
      <c r="R11" s="14" t="s">
        <v>747</v>
      </c>
      <c r="S11" s="337">
        <f>B51</f>
        <v>0.15820421363088294</v>
      </c>
      <c r="T11" s="461"/>
    </row>
    <row r="12" spans="1:21" ht="18" customHeight="1" x14ac:dyDescent="0.3">
      <c r="A12" s="9" t="s">
        <v>18</v>
      </c>
      <c r="B12" s="10">
        <f>(H43*10^5)/G22</f>
        <v>780.53259871441685</v>
      </c>
      <c r="C12" s="17">
        <f>$N$5</f>
        <v>7.8439999999999994</v>
      </c>
      <c r="D12" s="490">
        <f>(B12*Options!$M$102*C12*$G$22)/10^$I$22</f>
        <v>1.066784</v>
      </c>
      <c r="E12" s="657"/>
      <c r="G12" s="9" t="s">
        <v>18</v>
      </c>
      <c r="H12" s="10">
        <f>(H43*10^5)/G22</f>
        <v>780.53259871441685</v>
      </c>
      <c r="I12" s="17">
        <f t="shared" ref="I12:I17" si="1">$N$6</f>
        <v>10.225</v>
      </c>
      <c r="J12" s="490">
        <f>(H12*Options!$M$103*I12*G22*G25)/10^7</f>
        <v>14.899285714285714</v>
      </c>
      <c r="K12" s="657"/>
      <c r="M12" s="14" t="s">
        <v>8</v>
      </c>
      <c r="N12" s="11"/>
      <c r="O12" s="11"/>
      <c r="R12" s="14" t="s">
        <v>748</v>
      </c>
      <c r="S12" s="599">
        <f>B53</f>
        <v>3.8530141692307693</v>
      </c>
      <c r="T12" s="461"/>
    </row>
    <row r="13" spans="1:21" ht="18" customHeight="1" x14ac:dyDescent="0.3">
      <c r="A13" s="9" t="s">
        <v>21</v>
      </c>
      <c r="B13" s="10">
        <f>(10)/SQ_Meter_To_Sqft</f>
        <v>0.92902266815310297</v>
      </c>
      <c r="C13" s="17">
        <f>$N$5</f>
        <v>7.8439999999999994</v>
      </c>
      <c r="D13" s="490">
        <f>C13*Options!$M$103*H25*H22*H41/10^7</f>
        <v>1.6665374165999999E-2</v>
      </c>
      <c r="E13" s="657"/>
      <c r="G13" s="9" t="s">
        <v>21</v>
      </c>
      <c r="H13" s="10">
        <f>(10)/SQ_Meter_To_Sqft</f>
        <v>0.92902266815310297</v>
      </c>
      <c r="I13" s="17">
        <f t="shared" si="1"/>
        <v>10.225</v>
      </c>
      <c r="J13" s="490">
        <f>(H13*Options!$M$103*I13*$G$22*O13)/10^I22</f>
        <v>3.1034071906354516E-2</v>
      </c>
      <c r="K13" s="657"/>
      <c r="M13" s="14" t="s">
        <v>6</v>
      </c>
      <c r="N13" s="19">
        <f>N6*O13*G22</f>
        <v>1113502.5</v>
      </c>
      <c r="O13" s="16">
        <f>'Assumptions&amp;Data'!H34</f>
        <v>2.5</v>
      </c>
      <c r="R13" s="14" t="s">
        <v>749</v>
      </c>
      <c r="S13" s="337">
        <f>B56</f>
        <v>22.207566857142858</v>
      </c>
      <c r="T13" s="461"/>
    </row>
    <row r="14" spans="1:21" ht="18" customHeight="1" x14ac:dyDescent="0.3">
      <c r="A14" s="9" t="s">
        <v>22</v>
      </c>
      <c r="B14" s="10">
        <f>H35/SQ_Meter_To_Sqft</f>
        <v>136.56633221850615</v>
      </c>
      <c r="C14" s="17">
        <f>$N$5</f>
        <v>7.8439999999999994</v>
      </c>
      <c r="D14" s="490">
        <f>(B14*Options!$M$102*C14*$G$22)/10^$I$22</f>
        <v>0.18665047224080272</v>
      </c>
      <c r="E14" s="657"/>
      <c r="G14" s="9" t="s">
        <v>22</v>
      </c>
      <c r="H14" s="10">
        <f>H35/SQ_Meter_To_Sqft</f>
        <v>136.56633221850615</v>
      </c>
      <c r="I14" s="17">
        <f t="shared" si="1"/>
        <v>10.225</v>
      </c>
      <c r="J14" s="490">
        <f>(H14*Options!$M$103*I14*G22*G25)/10^I22</f>
        <v>2.6068620401337794</v>
      </c>
      <c r="K14" s="657"/>
      <c r="M14" s="14" t="s">
        <v>7</v>
      </c>
      <c r="N14" s="19">
        <f>O14*G22*N6</f>
        <v>668101.5</v>
      </c>
      <c r="O14" s="16">
        <f>'Assumptions&amp;Data'!H35</f>
        <v>1.5</v>
      </c>
      <c r="R14" s="14" t="s">
        <v>750</v>
      </c>
      <c r="S14" s="337">
        <f>B66</f>
        <v>18.206655518394651</v>
      </c>
      <c r="T14" s="461"/>
    </row>
    <row r="15" spans="1:21" ht="18" customHeight="1" x14ac:dyDescent="0.3">
      <c r="A15" s="9" t="s">
        <v>24</v>
      </c>
      <c r="B15" s="10">
        <f>H33/SQ_Meter_To_Sqft</f>
        <v>92.902266815310298</v>
      </c>
      <c r="C15" s="17">
        <f>$N$5</f>
        <v>7.8439999999999994</v>
      </c>
      <c r="D15" s="490">
        <f>(B15*Options!$M$102*C15*$G$22)/10^$I$22</f>
        <v>0.12697311036789297</v>
      </c>
      <c r="E15" s="657"/>
      <c r="G15" s="9" t="s">
        <v>24</v>
      </c>
      <c r="H15" s="10">
        <f>H33/SQ_Meter_To_Sqft</f>
        <v>92.902266815310298</v>
      </c>
      <c r="I15" s="17">
        <f t="shared" si="1"/>
        <v>10.225</v>
      </c>
      <c r="J15" s="490">
        <f>(H15*Options!$M$103*I15*$G$22*$G$25)/10^$I$22</f>
        <v>1.7733755375059723</v>
      </c>
      <c r="K15" s="657"/>
      <c r="M15" s="14"/>
      <c r="N15" s="11"/>
      <c r="O15" s="11"/>
      <c r="R15" s="14" t="s">
        <v>751</v>
      </c>
      <c r="S15" s="337">
        <f>B59</f>
        <v>8.8068966202818917</v>
      </c>
      <c r="T15" s="461"/>
    </row>
    <row r="16" spans="1:21" ht="18" customHeight="1" x14ac:dyDescent="0.3">
      <c r="A16" s="9" t="s">
        <v>26</v>
      </c>
      <c r="B16" s="10">
        <f>(H31*10^5)/G22</f>
        <v>1339.2056932966022</v>
      </c>
      <c r="C16" s="17">
        <f>$N$5</f>
        <v>7.8439999999999994</v>
      </c>
      <c r="D16" s="492">
        <f>(B16*Options!$M$102*C16*G22*K22)/10^I22</f>
        <v>1.3073886148571425</v>
      </c>
      <c r="E16" s="657"/>
      <c r="G16" s="9" t="s">
        <v>26</v>
      </c>
      <c r="H16" s="10">
        <f>(H31*10^5)/G22</f>
        <v>1339.2056932966022</v>
      </c>
      <c r="I16" s="17">
        <f t="shared" si="1"/>
        <v>10.225</v>
      </c>
      <c r="J16" s="490">
        <f>(H16*Options!$M$103*I16*$G$22*G25)/10^$I$22</f>
        <v>25.563580928571422</v>
      </c>
      <c r="K16" s="657"/>
      <c r="M16" s="14" t="s">
        <v>9</v>
      </c>
      <c r="N16" s="19">
        <f>O16*N3*G22</f>
        <v>94450.276799999992</v>
      </c>
      <c r="O16" s="16">
        <f>'Assumptions&amp;Data'!H45</f>
        <v>0.12</v>
      </c>
      <c r="R16" s="14" t="s">
        <v>752</v>
      </c>
      <c r="S16" s="337">
        <f>B62</f>
        <v>105.24308235394287</v>
      </c>
      <c r="T16" s="461"/>
    </row>
    <row r="17" spans="1:22" ht="18" customHeight="1" x14ac:dyDescent="0.3">
      <c r="A17" s="9" t="s">
        <v>28</v>
      </c>
      <c r="B17" s="10"/>
      <c r="C17" s="11"/>
      <c r="D17" s="97"/>
      <c r="E17" s="657"/>
      <c r="G17" s="9" t="s">
        <v>28</v>
      </c>
      <c r="H17" s="10">
        <f>H30/SQ_Meter_To_Sqft</f>
        <v>278.70680044593092</v>
      </c>
      <c r="I17" s="17">
        <f t="shared" si="1"/>
        <v>10.225</v>
      </c>
      <c r="J17" s="490">
        <f>(H17*Options!$M$103*I17*$G$22)/10^$I$22</f>
        <v>3.7240886287625425</v>
      </c>
      <c r="K17" s="657"/>
      <c r="M17" s="7"/>
      <c r="N17" s="76"/>
      <c r="O17" s="76"/>
      <c r="R17" s="14" t="s">
        <v>753</v>
      </c>
      <c r="S17" s="337">
        <f>B64</f>
        <v>28.415632235564573</v>
      </c>
      <c r="T17" s="461"/>
    </row>
    <row r="18" spans="1:22" ht="18" customHeight="1" x14ac:dyDescent="0.3">
      <c r="A18" s="9" t="s">
        <v>359</v>
      </c>
      <c r="B18" s="10"/>
      <c r="C18" s="11"/>
      <c r="D18" s="491">
        <f>SUM(D12:D17)</f>
        <v>2.7044615716318381</v>
      </c>
      <c r="E18" s="657"/>
      <c r="G18" s="9" t="s">
        <v>359</v>
      </c>
      <c r="H18" s="14"/>
      <c r="I18" s="14"/>
      <c r="J18" s="491">
        <f>SUM(J12:J17)</f>
        <v>48.598226921165789</v>
      </c>
      <c r="K18" s="657"/>
      <c r="R18" s="14" t="s">
        <v>754</v>
      </c>
      <c r="S18" s="337">
        <f>B54+B57+B60+B67</f>
        <v>2.7456979390531533</v>
      </c>
      <c r="T18" s="461"/>
    </row>
    <row r="19" spans="1:22" ht="15.6" x14ac:dyDescent="0.3">
      <c r="R19" s="465" t="s">
        <v>755</v>
      </c>
      <c r="S19" s="600">
        <f>SUM(S10:S18)</f>
        <v>207.70574990724162</v>
      </c>
      <c r="T19" s="461"/>
    </row>
    <row r="20" spans="1:22" ht="15.6" x14ac:dyDescent="0.3">
      <c r="A20" s="651" t="s">
        <v>617</v>
      </c>
      <c r="B20" s="651"/>
      <c r="C20" s="651"/>
      <c r="D20" s="651"/>
      <c r="E20" s="406"/>
      <c r="G20" s="14" t="s">
        <v>33</v>
      </c>
      <c r="H20" s="14"/>
      <c r="I20" s="14"/>
      <c r="J20" s="14"/>
      <c r="K20" s="14"/>
      <c r="R20" s="464" t="s">
        <v>690</v>
      </c>
      <c r="S20" s="337"/>
      <c r="T20" s="461"/>
    </row>
    <row r="21" spans="1:22" ht="15.6" x14ac:dyDescent="0.3">
      <c r="A21" s="429" t="s">
        <v>12</v>
      </c>
      <c r="B21" s="429" t="s">
        <v>13</v>
      </c>
      <c r="C21" s="429" t="s">
        <v>315</v>
      </c>
      <c r="D21" s="429" t="s">
        <v>15</v>
      </c>
      <c r="F21" s="18"/>
      <c r="G21" s="14" t="s">
        <v>34</v>
      </c>
      <c r="H21" s="14" t="s">
        <v>35</v>
      </c>
      <c r="I21" s="14" t="s">
        <v>36</v>
      </c>
      <c r="J21" s="14" t="s">
        <v>37</v>
      </c>
      <c r="K21" s="14" t="s">
        <v>38</v>
      </c>
      <c r="R21" s="14" t="s">
        <v>756</v>
      </c>
      <c r="S21" s="597">
        <f>N10</f>
        <v>427105.8</v>
      </c>
      <c r="T21" s="462"/>
    </row>
    <row r="22" spans="1:22" ht="15.6" x14ac:dyDescent="0.3">
      <c r="A22" s="9" t="s">
        <v>39</v>
      </c>
      <c r="B22" s="10">
        <f>(H37*10^5)/G22</f>
        <v>860.30303030303025</v>
      </c>
      <c r="C22" s="19">
        <f>N10</f>
        <v>427105.8</v>
      </c>
      <c r="D22" s="337">
        <f>((B22*C22)/I25)/10^I22</f>
        <v>29.395233119999993</v>
      </c>
      <c r="F22" s="18"/>
      <c r="G22" s="459">
        <v>43560</v>
      </c>
      <c r="H22" s="459">
        <v>4046.86</v>
      </c>
      <c r="I22" s="323">
        <v>7</v>
      </c>
      <c r="J22" s="323">
        <v>10.763999999999999</v>
      </c>
      <c r="K22" s="337">
        <f>5/7</f>
        <v>0.7142857142857143</v>
      </c>
      <c r="R22" s="14" t="s">
        <v>757</v>
      </c>
      <c r="S22" s="597">
        <f>N14</f>
        <v>668101.5</v>
      </c>
      <c r="V22" s="183"/>
    </row>
    <row r="23" spans="1:22" ht="15.6" x14ac:dyDescent="0.3">
      <c r="A23" s="9" t="s">
        <v>40</v>
      </c>
      <c r="B23" s="10">
        <f>H42/SQ_Meter_To_Sqft</f>
        <v>83.612040133779274</v>
      </c>
      <c r="C23" s="19">
        <f>N10</f>
        <v>427105.8</v>
      </c>
      <c r="D23" s="337">
        <f>((B23*C23))/10^I22</f>
        <v>3.5711187290969901</v>
      </c>
      <c r="E23" s="45"/>
      <c r="F23" s="18"/>
      <c r="G23" s="14"/>
      <c r="H23" s="14"/>
      <c r="I23" s="14"/>
      <c r="J23" s="14"/>
      <c r="K23" s="14"/>
      <c r="M23" s="183"/>
      <c r="R23" s="466" t="s">
        <v>691</v>
      </c>
      <c r="S23" s="598">
        <f>SUM(S21:S22)</f>
        <v>1095207.3</v>
      </c>
      <c r="T23" s="7"/>
      <c r="U23" s="7"/>
    </row>
    <row r="24" spans="1:22" ht="15.6" x14ac:dyDescent="0.3">
      <c r="A24" s="20" t="s">
        <v>10</v>
      </c>
      <c r="B24" s="10"/>
      <c r="C24" s="19"/>
      <c r="D24" s="623">
        <f>SUM(D22:D23)</f>
        <v>32.966351849096981</v>
      </c>
      <c r="E24" s="45"/>
      <c r="F24" s="18"/>
      <c r="G24" s="14" t="s">
        <v>41</v>
      </c>
      <c r="H24" s="14" t="s">
        <v>42</v>
      </c>
      <c r="I24" s="14" t="s">
        <v>118</v>
      </c>
      <c r="J24" s="14"/>
      <c r="K24" s="14"/>
      <c r="R24" s="14" t="s">
        <v>769</v>
      </c>
      <c r="S24" s="337">
        <f>$B$69+B71</f>
        <v>219.04145999999997</v>
      </c>
      <c r="T24" s="7"/>
      <c r="U24" s="7"/>
    </row>
    <row r="25" spans="1:22" ht="15.6" x14ac:dyDescent="0.3">
      <c r="A25" s="651" t="s">
        <v>772</v>
      </c>
      <c r="B25" s="651"/>
      <c r="C25" s="651"/>
      <c r="D25" s="651"/>
      <c r="E25" s="628"/>
      <c r="F25" s="18"/>
      <c r="G25" s="10">
        <f>2.5/1.75</f>
        <v>1.4285714285714286</v>
      </c>
      <c r="H25" s="10">
        <v>1.75</v>
      </c>
      <c r="I25" s="11">
        <v>1.25</v>
      </c>
      <c r="J25" s="14"/>
      <c r="K25" s="14"/>
      <c r="R25" s="14" t="s">
        <v>538</v>
      </c>
      <c r="S25" s="21">
        <f>B72</f>
        <v>0</v>
      </c>
      <c r="T25" s="7"/>
      <c r="U25" s="7"/>
    </row>
    <row r="26" spans="1:22" ht="15.6" x14ac:dyDescent="0.3">
      <c r="A26" s="429" t="s">
        <v>12</v>
      </c>
      <c r="B26" s="429" t="s">
        <v>13</v>
      </c>
      <c r="C26" s="429" t="s">
        <v>315</v>
      </c>
      <c r="D26" s="429" t="s">
        <v>15</v>
      </c>
      <c r="F26" s="18"/>
      <c r="R26" s="14" t="s">
        <v>758</v>
      </c>
      <c r="S26" s="337">
        <f>B74+B76</f>
        <v>67.713216119999998</v>
      </c>
    </row>
    <row r="27" spans="1:22" ht="15.6" x14ac:dyDescent="0.3">
      <c r="A27" s="9" t="s">
        <v>39</v>
      </c>
      <c r="B27" s="10">
        <f>(H37*10^5)/G22</f>
        <v>860.30303030303025</v>
      </c>
      <c r="C27" s="19">
        <f>N14</f>
        <v>668101.5</v>
      </c>
      <c r="D27" s="337">
        <f>((B27*C27)/1.5)/10^I22</f>
        <v>38.317982999999998</v>
      </c>
      <c r="E27" s="104"/>
      <c r="F27" s="18"/>
      <c r="R27" s="14" t="s">
        <v>759</v>
      </c>
      <c r="S27" s="337">
        <f>B78</f>
        <v>11.019295986622076</v>
      </c>
    </row>
    <row r="28" spans="1:22" ht="15.6" x14ac:dyDescent="0.3">
      <c r="A28" s="9" t="s">
        <v>40</v>
      </c>
      <c r="B28" s="10">
        <f>H38/SQ_Meter_To_Sqft</f>
        <v>111.48272017837236</v>
      </c>
      <c r="C28" s="19">
        <f>N14</f>
        <v>668101.5</v>
      </c>
      <c r="D28" s="337">
        <f>(B28*C28)/10^I22</f>
        <v>7.4481772575250851</v>
      </c>
      <c r="F28" s="18"/>
      <c r="R28" s="465" t="s">
        <v>760</v>
      </c>
      <c r="S28" s="600">
        <f>SUM(S24:S27)</f>
        <v>297.77397210662207</v>
      </c>
    </row>
    <row r="29" spans="1:22" ht="15.6" x14ac:dyDescent="0.3">
      <c r="A29" s="9" t="s">
        <v>359</v>
      </c>
      <c r="B29" s="14"/>
      <c r="C29" s="14"/>
      <c r="D29" s="338">
        <f>SUM(D27:D28)</f>
        <v>45.766160257525087</v>
      </c>
      <c r="F29" s="199"/>
      <c r="G29" s="8" t="s">
        <v>687</v>
      </c>
      <c r="H29" s="1"/>
      <c r="I29" s="1"/>
    </row>
    <row r="30" spans="1:22" ht="15.6" x14ac:dyDescent="0.3">
      <c r="F30" s="18"/>
      <c r="G30" s="14" t="s">
        <v>322</v>
      </c>
      <c r="H30" s="15">
        <v>3000</v>
      </c>
      <c r="I30" s="455" t="s">
        <v>320</v>
      </c>
      <c r="S30" s="104"/>
    </row>
    <row r="31" spans="1:22" ht="15.6" x14ac:dyDescent="0.3">
      <c r="F31" s="199"/>
      <c r="G31" s="14" t="s">
        <v>323</v>
      </c>
      <c r="H31" s="15">
        <v>583.35799999999995</v>
      </c>
      <c r="I31" s="455" t="s">
        <v>324</v>
      </c>
    </row>
    <row r="32" spans="1:22" ht="15.6" x14ac:dyDescent="0.3">
      <c r="A32" s="178" t="s">
        <v>12</v>
      </c>
      <c r="B32" s="179" t="s">
        <v>215</v>
      </c>
      <c r="C32" s="179" t="s">
        <v>360</v>
      </c>
      <c r="D32" s="184" t="s">
        <v>216</v>
      </c>
      <c r="E32" s="186" t="s">
        <v>224</v>
      </c>
      <c r="F32" s="18"/>
      <c r="G32" s="14" t="s">
        <v>325</v>
      </c>
      <c r="H32" s="15">
        <v>625</v>
      </c>
      <c r="I32" s="455" t="s">
        <v>320</v>
      </c>
    </row>
    <row r="33" spans="1:167" ht="15.6" x14ac:dyDescent="0.3">
      <c r="A33" s="180" t="s">
        <v>618</v>
      </c>
      <c r="B33" s="171">
        <v>2000</v>
      </c>
      <c r="C33" s="612">
        <f>N10</f>
        <v>427105.8</v>
      </c>
      <c r="D33" s="185">
        <f>(B33*C33)/10^I22</f>
        <v>85.42116</v>
      </c>
      <c r="E33" s="186"/>
      <c r="F33" s="18"/>
      <c r="G33" s="14" t="s">
        <v>354</v>
      </c>
      <c r="H33" s="15">
        <v>1000</v>
      </c>
      <c r="I33" s="455" t="s">
        <v>320</v>
      </c>
    </row>
    <row r="34" spans="1:167" ht="15.6" x14ac:dyDescent="0.3">
      <c r="A34" s="180" t="s">
        <v>619</v>
      </c>
      <c r="B34" s="171">
        <v>2000</v>
      </c>
      <c r="C34" s="612">
        <f>N14</f>
        <v>668101.5</v>
      </c>
      <c r="D34" s="185">
        <f>(B34*C34)/10^I22</f>
        <v>133.62029999999999</v>
      </c>
      <c r="E34" s="171"/>
      <c r="F34" s="18"/>
      <c r="G34" s="14" t="s">
        <v>355</v>
      </c>
      <c r="H34" s="15">
        <v>158</v>
      </c>
      <c r="I34" s="455" t="s">
        <v>320</v>
      </c>
    </row>
    <row r="35" spans="1:167" ht="15.6" x14ac:dyDescent="0.3">
      <c r="G35" s="14" t="s">
        <v>326</v>
      </c>
      <c r="H35" s="15">
        <v>1470</v>
      </c>
      <c r="I35" s="455" t="s">
        <v>320</v>
      </c>
    </row>
    <row r="36" spans="1:167" ht="15.6" x14ac:dyDescent="0.3">
      <c r="A36" t="s">
        <v>43</v>
      </c>
      <c r="E36" s="104"/>
      <c r="G36" s="14" t="s">
        <v>775</v>
      </c>
      <c r="H36" s="626">
        <v>499.66399999999999</v>
      </c>
      <c r="I36" s="455" t="s">
        <v>324</v>
      </c>
    </row>
    <row r="37" spans="1:167" ht="15.6" x14ac:dyDescent="0.3">
      <c r="E37" s="104"/>
      <c r="G37" s="14" t="s">
        <v>776</v>
      </c>
      <c r="H37" s="626">
        <v>374.74799999999999</v>
      </c>
      <c r="I37" s="1"/>
      <c r="K37" s="45"/>
    </row>
    <row r="38" spans="1:167" ht="15.6" x14ac:dyDescent="0.3">
      <c r="A38" s="177" t="s">
        <v>12</v>
      </c>
      <c r="B38" s="177" t="s">
        <v>222</v>
      </c>
      <c r="C38" s="177" t="s">
        <v>223</v>
      </c>
      <c r="D38" s="183"/>
      <c r="G38" s="14" t="s">
        <v>329</v>
      </c>
      <c r="H38" s="15">
        <v>1200</v>
      </c>
      <c r="I38" s="455" t="s">
        <v>320</v>
      </c>
      <c r="K38" s="45"/>
      <c r="U38" s="7"/>
      <c r="V38" s="7"/>
      <c r="W38" s="7"/>
    </row>
    <row r="39" spans="1:167" s="7" customFormat="1" ht="15.6" x14ac:dyDescent="0.3">
      <c r="A39" s="14" t="s">
        <v>45</v>
      </c>
      <c r="B39" s="21">
        <v>1.5</v>
      </c>
      <c r="C39" s="14"/>
      <c r="G39" s="14" t="s">
        <v>321</v>
      </c>
      <c r="H39" s="15">
        <v>2000</v>
      </c>
      <c r="I39" s="455" t="s">
        <v>320</v>
      </c>
      <c r="K39" s="45"/>
    </row>
    <row r="40" spans="1:167" s="7" customFormat="1" ht="15.6" x14ac:dyDescent="0.3">
      <c r="A40" s="14" t="s">
        <v>46</v>
      </c>
      <c r="B40" s="340">
        <v>20</v>
      </c>
      <c r="C40" s="14"/>
      <c r="G40" s="14" t="s">
        <v>327</v>
      </c>
      <c r="H40" s="15">
        <v>40</v>
      </c>
      <c r="I40" s="455" t="s">
        <v>324</v>
      </c>
    </row>
    <row r="41" spans="1:167" s="7" customFormat="1" ht="15.6" x14ac:dyDescent="0.3">
      <c r="A41" s="14" t="s">
        <v>47</v>
      </c>
      <c r="B41" s="340">
        <v>35</v>
      </c>
      <c r="C41" s="14"/>
      <c r="G41" s="14" t="s">
        <v>774</v>
      </c>
      <c r="H41" s="15">
        <v>10</v>
      </c>
      <c r="I41" s="455"/>
    </row>
    <row r="42" spans="1:167" s="7" customFormat="1" ht="15.6" x14ac:dyDescent="0.3">
      <c r="A42" s="14" t="s">
        <v>48</v>
      </c>
      <c r="B42" s="340">
        <v>40</v>
      </c>
      <c r="C42" s="14"/>
      <c r="G42" s="14" t="s">
        <v>330</v>
      </c>
      <c r="H42" s="15">
        <v>900</v>
      </c>
      <c r="I42" s="455" t="s">
        <v>320</v>
      </c>
      <c r="K42" s="45">
        <f>10.225*4046.85*10*2.5</f>
        <v>1034476.03125</v>
      </c>
    </row>
    <row r="43" spans="1:167" s="7" customFormat="1" ht="15.6" x14ac:dyDescent="0.3">
      <c r="A43" s="14" t="s">
        <v>221</v>
      </c>
      <c r="B43" s="21">
        <f>SUM(B39:B42)</f>
        <v>96.5</v>
      </c>
      <c r="C43" s="21">
        <f>(B43*Schedule!D196+Schedule!D174)/10^I22</f>
        <v>33.338090706533855</v>
      </c>
      <c r="G43" s="14" t="s">
        <v>356</v>
      </c>
      <c r="H43" s="15">
        <v>340</v>
      </c>
      <c r="I43" s="455" t="s">
        <v>324</v>
      </c>
      <c r="K43" s="45">
        <f>7.844*4046.85*10*1.25</f>
        <v>396793.64249999996</v>
      </c>
      <c r="U43"/>
      <c r="V43"/>
      <c r="W43"/>
    </row>
    <row r="44" spans="1:167" ht="15.6" x14ac:dyDescent="0.3">
      <c r="E44" s="182"/>
      <c r="G44" s="14" t="s">
        <v>773</v>
      </c>
      <c r="H44" s="15">
        <v>1</v>
      </c>
      <c r="I44" s="455" t="s">
        <v>465</v>
      </c>
    </row>
    <row r="45" spans="1:167" ht="15.6" x14ac:dyDescent="0.3">
      <c r="A45" s="14" t="s">
        <v>239</v>
      </c>
      <c r="B45" s="340">
        <v>6</v>
      </c>
      <c r="C45" s="7" t="s">
        <v>366</v>
      </c>
      <c r="E45" s="182"/>
    </row>
    <row r="46" spans="1:167" ht="15.6" x14ac:dyDescent="0.3">
      <c r="A46" s="14" t="s">
        <v>240</v>
      </c>
      <c r="B46" s="377">
        <v>0.12</v>
      </c>
      <c r="C46" s="7" t="s">
        <v>620</v>
      </c>
      <c r="D46" s="104"/>
      <c r="E46" s="182"/>
      <c r="F46" s="104"/>
      <c r="J46" s="182"/>
    </row>
    <row r="47" spans="1:167" ht="15.6" x14ac:dyDescent="0.3">
      <c r="A47" s="7"/>
      <c r="B47" s="629"/>
      <c r="E47" s="286"/>
    </row>
    <row r="48" spans="1:167" x14ac:dyDescent="0.3">
      <c r="A48" s="1"/>
      <c r="B48" s="1"/>
      <c r="C48" s="177" t="s">
        <v>367</v>
      </c>
      <c r="D48" s="649" t="s">
        <v>361</v>
      </c>
      <c r="E48" s="649"/>
      <c r="F48" s="649" t="s">
        <v>368</v>
      </c>
      <c r="G48" s="649"/>
      <c r="H48" s="177" t="s">
        <v>362</v>
      </c>
      <c r="I48" s="649" t="s">
        <v>363</v>
      </c>
      <c r="J48" s="649"/>
      <c r="K48" s="649"/>
      <c r="L48" s="649" t="s">
        <v>364</v>
      </c>
      <c r="M48" s="650"/>
      <c r="N48" s="650"/>
      <c r="O48" s="650"/>
      <c r="P48" s="650"/>
      <c r="Q48" s="650"/>
      <c r="R48" s="652" t="s">
        <v>365</v>
      </c>
      <c r="S48" s="653"/>
      <c r="T48" s="653"/>
      <c r="U48" s="653"/>
      <c r="V48" s="653"/>
      <c r="W48" s="654"/>
      <c r="X48" s="649" t="s">
        <v>369</v>
      </c>
      <c r="Y48" s="650"/>
      <c r="Z48" s="650"/>
      <c r="AA48" s="650"/>
      <c r="AB48" s="650"/>
      <c r="AC48" s="650"/>
      <c r="AD48" s="649" t="s">
        <v>370</v>
      </c>
      <c r="AE48" s="650"/>
      <c r="AF48" s="650"/>
      <c r="AG48" s="650"/>
      <c r="AH48" s="650"/>
      <c r="AI48" s="650"/>
      <c r="AJ48" s="649" t="s">
        <v>371</v>
      </c>
      <c r="AK48" s="650"/>
      <c r="AL48" s="650"/>
      <c r="AM48" s="650"/>
      <c r="AN48" s="650"/>
      <c r="AO48" s="650"/>
      <c r="AP48" s="649" t="s">
        <v>372</v>
      </c>
      <c r="AQ48" s="650"/>
      <c r="AR48" s="650"/>
      <c r="AS48" s="650"/>
      <c r="AT48" s="650"/>
      <c r="AU48" s="650"/>
      <c r="AV48" s="649" t="s">
        <v>373</v>
      </c>
      <c r="AW48" s="650"/>
      <c r="AX48" s="650"/>
      <c r="AY48" s="650"/>
      <c r="AZ48" s="650"/>
      <c r="BA48" s="650"/>
      <c r="BB48" s="649" t="s">
        <v>374</v>
      </c>
      <c r="BC48" s="650"/>
      <c r="BD48" s="650"/>
      <c r="BE48" s="650"/>
      <c r="BF48" s="650"/>
      <c r="BG48" s="650"/>
      <c r="BH48" s="649" t="s">
        <v>385</v>
      </c>
      <c r="BI48" s="650"/>
      <c r="BJ48" s="650"/>
      <c r="BK48" s="650"/>
      <c r="BL48" s="650"/>
      <c r="BM48" s="650"/>
      <c r="BN48" s="649" t="s">
        <v>386</v>
      </c>
      <c r="BO48" s="650"/>
      <c r="BP48" s="650"/>
      <c r="BQ48" s="650"/>
      <c r="BR48" s="650"/>
      <c r="BS48" s="650"/>
      <c r="BT48" s="649" t="s">
        <v>387</v>
      </c>
      <c r="BU48" s="650"/>
      <c r="BV48" s="650"/>
      <c r="BW48" s="650"/>
      <c r="BX48" s="650"/>
      <c r="BY48" s="650"/>
      <c r="BZ48" s="649" t="s">
        <v>388</v>
      </c>
      <c r="CA48" s="650"/>
      <c r="CB48" s="650"/>
      <c r="CC48" s="650"/>
      <c r="CD48" s="650"/>
      <c r="CE48" s="650"/>
      <c r="CF48" s="649" t="s">
        <v>389</v>
      </c>
      <c r="CG48" s="650"/>
      <c r="CH48" s="650"/>
      <c r="CI48" s="650"/>
      <c r="CJ48" s="650"/>
      <c r="CK48" s="650"/>
      <c r="CL48" s="649" t="s">
        <v>390</v>
      </c>
      <c r="CM48" s="650"/>
      <c r="CN48" s="650"/>
      <c r="CO48" s="650"/>
      <c r="CP48" s="650"/>
      <c r="CQ48" s="650"/>
      <c r="CR48" s="649" t="s">
        <v>391</v>
      </c>
      <c r="CS48" s="650"/>
      <c r="CT48" s="650"/>
      <c r="CU48" s="650"/>
      <c r="CV48" s="650"/>
      <c r="CW48" s="650"/>
      <c r="CX48" s="649" t="s">
        <v>392</v>
      </c>
      <c r="CY48" s="650"/>
      <c r="CZ48" s="650"/>
      <c r="DA48" s="650"/>
      <c r="DB48" s="650"/>
      <c r="DC48" s="650"/>
      <c r="DD48" s="649" t="s">
        <v>393</v>
      </c>
      <c r="DE48" s="650"/>
      <c r="DF48" s="650"/>
      <c r="DG48" s="650"/>
      <c r="DH48" s="650"/>
      <c r="DI48" s="650"/>
      <c r="DJ48" s="649" t="s">
        <v>394</v>
      </c>
      <c r="DK48" s="650"/>
      <c r="DL48" s="650"/>
      <c r="DM48" s="650"/>
      <c r="DN48" s="650"/>
      <c r="DO48" s="650"/>
      <c r="DP48" s="649" t="s">
        <v>395</v>
      </c>
      <c r="DQ48" s="650"/>
      <c r="DR48" s="650"/>
      <c r="DS48" s="650"/>
      <c r="DT48" s="650"/>
      <c r="DU48" s="650"/>
      <c r="DV48" s="649" t="s">
        <v>396</v>
      </c>
      <c r="DW48" s="650"/>
      <c r="DX48" s="650"/>
      <c r="DY48" s="650"/>
      <c r="DZ48" s="650"/>
      <c r="EA48" s="650"/>
      <c r="EB48" s="649" t="s">
        <v>397</v>
      </c>
      <c r="EC48" s="650"/>
      <c r="ED48" s="650"/>
      <c r="EE48" s="650"/>
      <c r="EF48" s="650"/>
      <c r="EG48" s="650"/>
      <c r="EH48" s="649" t="s">
        <v>398</v>
      </c>
      <c r="EI48" s="650"/>
      <c r="EJ48" s="650"/>
      <c r="EK48" s="650"/>
      <c r="EL48" s="650"/>
      <c r="EM48" s="650"/>
      <c r="EN48" s="649" t="s">
        <v>399</v>
      </c>
      <c r="EO48" s="650"/>
      <c r="EP48" s="650"/>
      <c r="EQ48" s="650"/>
      <c r="ER48" s="650"/>
      <c r="ES48" s="650"/>
      <c r="ET48" s="649" t="s">
        <v>400</v>
      </c>
      <c r="EU48" s="650"/>
      <c r="EV48" s="650"/>
      <c r="EW48" s="650"/>
      <c r="EX48" s="650"/>
      <c r="EY48" s="650"/>
      <c r="EZ48" s="649" t="s">
        <v>401</v>
      </c>
      <c r="FA48" s="650"/>
      <c r="FB48" s="650"/>
      <c r="FC48" s="650"/>
      <c r="FD48" s="650"/>
      <c r="FE48" s="650"/>
      <c r="FF48" s="649" t="s">
        <v>402</v>
      </c>
      <c r="FG48" s="650"/>
      <c r="FH48" s="650"/>
      <c r="FI48" s="650"/>
      <c r="FJ48" s="650"/>
      <c r="FK48" s="650"/>
    </row>
    <row r="49" spans="1:323" s="232" customFormat="1" ht="15.6" x14ac:dyDescent="0.3">
      <c r="A49" s="181" t="s">
        <v>212</v>
      </c>
      <c r="B49" s="8" t="s">
        <v>213</v>
      </c>
      <c r="C49" s="195">
        <f>'Assumptions&amp;Data'!D6</f>
        <v>45748</v>
      </c>
      <c r="D49" s="195">
        <f>EOMONTH(C49, 1)</f>
        <v>45808</v>
      </c>
      <c r="E49" s="195">
        <f t="shared" ref="E49:BP49" si="2">EOMONTH(D49, 1)</f>
        <v>45838</v>
      </c>
      <c r="F49" s="195">
        <f t="shared" si="2"/>
        <v>45869</v>
      </c>
      <c r="G49" s="195">
        <f t="shared" si="2"/>
        <v>45900</v>
      </c>
      <c r="H49" s="195">
        <f t="shared" si="2"/>
        <v>45930</v>
      </c>
      <c r="I49" s="195">
        <f t="shared" si="2"/>
        <v>45961</v>
      </c>
      <c r="J49" s="195">
        <f t="shared" si="2"/>
        <v>45991</v>
      </c>
      <c r="K49" s="195">
        <f t="shared" si="2"/>
        <v>46022</v>
      </c>
      <c r="L49" s="195">
        <f t="shared" si="2"/>
        <v>46053</v>
      </c>
      <c r="M49" s="195">
        <f t="shared" si="2"/>
        <v>46081</v>
      </c>
      <c r="N49" s="195">
        <f t="shared" si="2"/>
        <v>46112</v>
      </c>
      <c r="O49" s="195">
        <f t="shared" si="2"/>
        <v>46142</v>
      </c>
      <c r="P49" s="195">
        <f t="shared" si="2"/>
        <v>46173</v>
      </c>
      <c r="Q49" s="195">
        <f t="shared" si="2"/>
        <v>46203</v>
      </c>
      <c r="R49" s="195">
        <f t="shared" si="2"/>
        <v>46234</v>
      </c>
      <c r="S49" s="195">
        <f t="shared" si="2"/>
        <v>46265</v>
      </c>
      <c r="T49" s="195">
        <f t="shared" si="2"/>
        <v>46295</v>
      </c>
      <c r="U49" s="195">
        <f>EOMONTH(T49, 1)</f>
        <v>46326</v>
      </c>
      <c r="V49" s="195">
        <f>EOMONTH(U49, 1)</f>
        <v>46356</v>
      </c>
      <c r="W49" s="195">
        <f>EOMONTH(V49, 1)</f>
        <v>46387</v>
      </c>
      <c r="X49" s="195">
        <f>EOMONTH(W49, 1)</f>
        <v>46418</v>
      </c>
      <c r="Y49" s="195">
        <f t="shared" si="2"/>
        <v>46446</v>
      </c>
      <c r="Z49" s="195">
        <f t="shared" si="2"/>
        <v>46477</v>
      </c>
      <c r="AA49" s="195">
        <f t="shared" si="2"/>
        <v>46507</v>
      </c>
      <c r="AB49" s="195">
        <f t="shared" si="2"/>
        <v>46538</v>
      </c>
      <c r="AC49" s="195">
        <f t="shared" si="2"/>
        <v>46568</v>
      </c>
      <c r="AD49" s="195">
        <f t="shared" si="2"/>
        <v>46599</v>
      </c>
      <c r="AE49" s="195">
        <f t="shared" si="2"/>
        <v>46630</v>
      </c>
      <c r="AF49" s="195">
        <f t="shared" si="2"/>
        <v>46660</v>
      </c>
      <c r="AG49" s="195">
        <f t="shared" si="2"/>
        <v>46691</v>
      </c>
      <c r="AH49" s="195">
        <f t="shared" si="2"/>
        <v>46721</v>
      </c>
      <c r="AI49" s="195">
        <f t="shared" si="2"/>
        <v>46752</v>
      </c>
      <c r="AJ49" s="195">
        <f t="shared" si="2"/>
        <v>46783</v>
      </c>
      <c r="AK49" s="195">
        <f t="shared" si="2"/>
        <v>46812</v>
      </c>
      <c r="AL49" s="195">
        <f t="shared" si="2"/>
        <v>46843</v>
      </c>
      <c r="AM49" s="195">
        <f t="shared" si="2"/>
        <v>46873</v>
      </c>
      <c r="AN49" s="195">
        <f t="shared" si="2"/>
        <v>46904</v>
      </c>
      <c r="AO49" s="195">
        <f t="shared" si="2"/>
        <v>46934</v>
      </c>
      <c r="AP49" s="195">
        <f t="shared" si="2"/>
        <v>46965</v>
      </c>
      <c r="AQ49" s="195">
        <f t="shared" si="2"/>
        <v>46996</v>
      </c>
      <c r="AR49" s="195">
        <f t="shared" si="2"/>
        <v>47026</v>
      </c>
      <c r="AS49" s="195">
        <f t="shared" si="2"/>
        <v>47057</v>
      </c>
      <c r="AT49" s="195">
        <f t="shared" si="2"/>
        <v>47087</v>
      </c>
      <c r="AU49" s="195">
        <f t="shared" si="2"/>
        <v>47118</v>
      </c>
      <c r="AV49" s="195">
        <f t="shared" si="2"/>
        <v>47149</v>
      </c>
      <c r="AW49" s="195">
        <f t="shared" si="2"/>
        <v>47177</v>
      </c>
      <c r="AX49" s="195">
        <f t="shared" si="2"/>
        <v>47208</v>
      </c>
      <c r="AY49" s="195">
        <f t="shared" si="2"/>
        <v>47238</v>
      </c>
      <c r="AZ49" s="195">
        <f t="shared" si="2"/>
        <v>47269</v>
      </c>
      <c r="BA49" s="195">
        <f t="shared" si="2"/>
        <v>47299</v>
      </c>
      <c r="BB49" s="195">
        <f t="shared" si="2"/>
        <v>47330</v>
      </c>
      <c r="BC49" s="195">
        <f t="shared" si="2"/>
        <v>47361</v>
      </c>
      <c r="BD49" s="195">
        <f t="shared" si="2"/>
        <v>47391</v>
      </c>
      <c r="BE49" s="195">
        <f t="shared" si="2"/>
        <v>47422</v>
      </c>
      <c r="BF49" s="195">
        <f t="shared" si="2"/>
        <v>47452</v>
      </c>
      <c r="BG49" s="195">
        <f t="shared" si="2"/>
        <v>47483</v>
      </c>
      <c r="BH49" s="195">
        <f t="shared" si="2"/>
        <v>47514</v>
      </c>
      <c r="BI49" s="195">
        <f t="shared" si="2"/>
        <v>47542</v>
      </c>
      <c r="BJ49" s="195">
        <f t="shared" si="2"/>
        <v>47573</v>
      </c>
      <c r="BK49" s="195">
        <f t="shared" si="2"/>
        <v>47603</v>
      </c>
      <c r="BL49" s="195">
        <f t="shared" si="2"/>
        <v>47634</v>
      </c>
      <c r="BM49" s="195">
        <f t="shared" si="2"/>
        <v>47664</v>
      </c>
      <c r="BN49" s="195">
        <f t="shared" si="2"/>
        <v>47695</v>
      </c>
      <c r="BO49" s="195">
        <f t="shared" si="2"/>
        <v>47726</v>
      </c>
      <c r="BP49" s="195">
        <f t="shared" si="2"/>
        <v>47756</v>
      </c>
      <c r="BQ49" s="195">
        <f t="shared" ref="BQ49:EB49" si="3">EOMONTH(BP49, 1)</f>
        <v>47787</v>
      </c>
      <c r="BR49" s="195">
        <f t="shared" si="3"/>
        <v>47817</v>
      </c>
      <c r="BS49" s="195">
        <f t="shared" si="3"/>
        <v>47848</v>
      </c>
      <c r="BT49" s="195">
        <f t="shared" si="3"/>
        <v>47879</v>
      </c>
      <c r="BU49" s="195">
        <f t="shared" si="3"/>
        <v>47907</v>
      </c>
      <c r="BV49" s="195">
        <f t="shared" si="3"/>
        <v>47938</v>
      </c>
      <c r="BW49" s="195">
        <f t="shared" si="3"/>
        <v>47968</v>
      </c>
      <c r="BX49" s="195">
        <f t="shared" si="3"/>
        <v>47999</v>
      </c>
      <c r="BY49" s="195">
        <f t="shared" si="3"/>
        <v>48029</v>
      </c>
      <c r="BZ49" s="195">
        <f t="shared" si="3"/>
        <v>48060</v>
      </c>
      <c r="CA49" s="195">
        <f t="shared" si="3"/>
        <v>48091</v>
      </c>
      <c r="CB49" s="195">
        <f t="shared" si="3"/>
        <v>48121</v>
      </c>
      <c r="CC49" s="195">
        <f t="shared" si="3"/>
        <v>48152</v>
      </c>
      <c r="CD49" s="195">
        <f t="shared" si="3"/>
        <v>48182</v>
      </c>
      <c r="CE49" s="195">
        <f t="shared" si="3"/>
        <v>48213</v>
      </c>
      <c r="CF49" s="195">
        <f t="shared" si="3"/>
        <v>48244</v>
      </c>
      <c r="CG49" s="195">
        <f t="shared" si="3"/>
        <v>48273</v>
      </c>
      <c r="CH49" s="195">
        <f t="shared" si="3"/>
        <v>48304</v>
      </c>
      <c r="CI49" s="195">
        <f t="shared" si="3"/>
        <v>48334</v>
      </c>
      <c r="CJ49" s="195">
        <f t="shared" si="3"/>
        <v>48365</v>
      </c>
      <c r="CK49" s="195">
        <f t="shared" si="3"/>
        <v>48395</v>
      </c>
      <c r="CL49" s="195">
        <f t="shared" si="3"/>
        <v>48426</v>
      </c>
      <c r="CM49" s="195">
        <f t="shared" si="3"/>
        <v>48457</v>
      </c>
      <c r="CN49" s="195">
        <f t="shared" si="3"/>
        <v>48487</v>
      </c>
      <c r="CO49" s="195">
        <f t="shared" si="3"/>
        <v>48518</v>
      </c>
      <c r="CP49" s="195">
        <f t="shared" si="3"/>
        <v>48548</v>
      </c>
      <c r="CQ49" s="195">
        <f t="shared" si="3"/>
        <v>48579</v>
      </c>
      <c r="CR49" s="195">
        <f t="shared" si="3"/>
        <v>48610</v>
      </c>
      <c r="CS49" s="195">
        <f t="shared" si="3"/>
        <v>48638</v>
      </c>
      <c r="CT49" s="195">
        <f t="shared" si="3"/>
        <v>48669</v>
      </c>
      <c r="CU49" s="195">
        <f t="shared" si="3"/>
        <v>48699</v>
      </c>
      <c r="CV49" s="195">
        <f t="shared" si="3"/>
        <v>48730</v>
      </c>
      <c r="CW49" s="195">
        <f t="shared" si="3"/>
        <v>48760</v>
      </c>
      <c r="CX49" s="195">
        <f t="shared" si="3"/>
        <v>48791</v>
      </c>
      <c r="CY49" s="195">
        <f t="shared" si="3"/>
        <v>48822</v>
      </c>
      <c r="CZ49" s="195">
        <f t="shared" si="3"/>
        <v>48852</v>
      </c>
      <c r="DA49" s="195">
        <f t="shared" si="3"/>
        <v>48883</v>
      </c>
      <c r="DB49" s="195">
        <f t="shared" si="3"/>
        <v>48913</v>
      </c>
      <c r="DC49" s="195">
        <f t="shared" si="3"/>
        <v>48944</v>
      </c>
      <c r="DD49" s="195">
        <f t="shared" si="3"/>
        <v>48975</v>
      </c>
      <c r="DE49" s="195">
        <f t="shared" si="3"/>
        <v>49003</v>
      </c>
      <c r="DF49" s="195">
        <f t="shared" si="3"/>
        <v>49034</v>
      </c>
      <c r="DG49" s="195">
        <f t="shared" si="3"/>
        <v>49064</v>
      </c>
      <c r="DH49" s="195">
        <f t="shared" si="3"/>
        <v>49095</v>
      </c>
      <c r="DI49" s="195">
        <f t="shared" si="3"/>
        <v>49125</v>
      </c>
      <c r="DJ49" s="195">
        <f t="shared" si="3"/>
        <v>49156</v>
      </c>
      <c r="DK49" s="195">
        <f t="shared" si="3"/>
        <v>49187</v>
      </c>
      <c r="DL49" s="195">
        <f t="shared" si="3"/>
        <v>49217</v>
      </c>
      <c r="DM49" s="195">
        <f t="shared" si="3"/>
        <v>49248</v>
      </c>
      <c r="DN49" s="195">
        <f t="shared" si="3"/>
        <v>49278</v>
      </c>
      <c r="DO49" s="195">
        <f t="shared" si="3"/>
        <v>49309</v>
      </c>
      <c r="DP49" s="195">
        <f t="shared" si="3"/>
        <v>49340</v>
      </c>
      <c r="DQ49" s="195">
        <f t="shared" si="3"/>
        <v>49368</v>
      </c>
      <c r="DR49" s="195">
        <f t="shared" si="3"/>
        <v>49399</v>
      </c>
      <c r="DS49" s="195">
        <f t="shared" si="3"/>
        <v>49429</v>
      </c>
      <c r="DT49" s="195">
        <f t="shared" si="3"/>
        <v>49460</v>
      </c>
      <c r="DU49" s="195">
        <f t="shared" si="3"/>
        <v>49490</v>
      </c>
      <c r="DV49" s="195">
        <f t="shared" si="3"/>
        <v>49521</v>
      </c>
      <c r="DW49" s="195">
        <f t="shared" si="3"/>
        <v>49552</v>
      </c>
      <c r="DX49" s="195">
        <f t="shared" si="3"/>
        <v>49582</v>
      </c>
      <c r="DY49" s="195">
        <f t="shared" si="3"/>
        <v>49613</v>
      </c>
      <c r="DZ49" s="195">
        <f t="shared" si="3"/>
        <v>49643</v>
      </c>
      <c r="EA49" s="195">
        <f t="shared" si="3"/>
        <v>49674</v>
      </c>
      <c r="EB49" s="195">
        <f t="shared" si="3"/>
        <v>49705</v>
      </c>
      <c r="EC49" s="195">
        <f t="shared" ref="EC49:FQ49" si="4">EOMONTH(EB49, 1)</f>
        <v>49734</v>
      </c>
      <c r="ED49" s="195">
        <f t="shared" si="4"/>
        <v>49765</v>
      </c>
      <c r="EE49" s="195">
        <f t="shared" si="4"/>
        <v>49795</v>
      </c>
      <c r="EF49" s="195">
        <f t="shared" si="4"/>
        <v>49826</v>
      </c>
      <c r="EG49" s="195">
        <f t="shared" si="4"/>
        <v>49856</v>
      </c>
      <c r="EH49" s="195">
        <f t="shared" si="4"/>
        <v>49887</v>
      </c>
      <c r="EI49" s="195">
        <f t="shared" si="4"/>
        <v>49918</v>
      </c>
      <c r="EJ49" s="195">
        <f t="shared" si="4"/>
        <v>49948</v>
      </c>
      <c r="EK49" s="195">
        <f t="shared" si="4"/>
        <v>49979</v>
      </c>
      <c r="EL49" s="195">
        <f t="shared" si="4"/>
        <v>50009</v>
      </c>
      <c r="EM49" s="195">
        <f t="shared" si="4"/>
        <v>50040</v>
      </c>
      <c r="EN49" s="195">
        <f t="shared" si="4"/>
        <v>50071</v>
      </c>
      <c r="EO49" s="195">
        <f t="shared" si="4"/>
        <v>50099</v>
      </c>
      <c r="EP49" s="195">
        <f t="shared" si="4"/>
        <v>50130</v>
      </c>
      <c r="EQ49" s="195">
        <f t="shared" si="4"/>
        <v>50160</v>
      </c>
      <c r="ER49" s="195">
        <f t="shared" si="4"/>
        <v>50191</v>
      </c>
      <c r="ES49" s="195">
        <f t="shared" si="4"/>
        <v>50221</v>
      </c>
      <c r="ET49" s="195">
        <f t="shared" si="4"/>
        <v>50252</v>
      </c>
      <c r="EU49" s="195">
        <f t="shared" si="4"/>
        <v>50283</v>
      </c>
      <c r="EV49" s="195">
        <f t="shared" si="4"/>
        <v>50313</v>
      </c>
      <c r="EW49" s="195">
        <f t="shared" si="4"/>
        <v>50344</v>
      </c>
      <c r="EX49" s="195">
        <f t="shared" si="4"/>
        <v>50374</v>
      </c>
      <c r="EY49" s="195">
        <f t="shared" si="4"/>
        <v>50405</v>
      </c>
      <c r="EZ49" s="195">
        <f t="shared" si="4"/>
        <v>50436</v>
      </c>
      <c r="FA49" s="195">
        <f t="shared" si="4"/>
        <v>50464</v>
      </c>
      <c r="FB49" s="195">
        <f t="shared" si="4"/>
        <v>50495</v>
      </c>
      <c r="FC49" s="195">
        <f t="shared" si="4"/>
        <v>50525</v>
      </c>
      <c r="FD49" s="195">
        <f t="shared" si="4"/>
        <v>50556</v>
      </c>
      <c r="FE49" s="195">
        <f t="shared" si="4"/>
        <v>50586</v>
      </c>
      <c r="FF49" s="195">
        <f t="shared" si="4"/>
        <v>50617</v>
      </c>
      <c r="FG49" s="195">
        <f t="shared" si="4"/>
        <v>50648</v>
      </c>
      <c r="FH49" s="195">
        <f t="shared" si="4"/>
        <v>50678</v>
      </c>
      <c r="FI49" s="195">
        <f t="shared" si="4"/>
        <v>50709</v>
      </c>
      <c r="FJ49" s="195">
        <f t="shared" si="4"/>
        <v>50739</v>
      </c>
      <c r="FK49" s="195">
        <f t="shared" si="4"/>
        <v>50770</v>
      </c>
      <c r="FL49" s="195">
        <f t="shared" si="4"/>
        <v>50801</v>
      </c>
      <c r="FM49" s="195">
        <f t="shared" si="4"/>
        <v>50829</v>
      </c>
      <c r="FN49" s="195">
        <f t="shared" si="4"/>
        <v>50860</v>
      </c>
      <c r="FO49" s="195">
        <f t="shared" si="4"/>
        <v>50890</v>
      </c>
      <c r="FP49" s="195">
        <f t="shared" si="4"/>
        <v>50921</v>
      </c>
      <c r="FQ49" s="195">
        <f t="shared" si="4"/>
        <v>50951</v>
      </c>
      <c r="FR49" s="231"/>
      <c r="FS49" s="231"/>
      <c r="FT49" s="231"/>
      <c r="FU49" s="231"/>
      <c r="FV49" s="231"/>
      <c r="FW49" s="231"/>
      <c r="FX49" s="231"/>
      <c r="FY49" s="231"/>
      <c r="FZ49" s="231"/>
      <c r="GA49" s="231"/>
      <c r="GB49" s="231"/>
      <c r="GC49" s="231"/>
      <c r="GD49" s="231"/>
      <c r="GE49" s="231"/>
      <c r="GF49" s="231"/>
      <c r="GG49" s="231"/>
      <c r="GH49" s="231"/>
      <c r="GI49" s="231"/>
      <c r="GJ49" s="231"/>
      <c r="GK49" s="231"/>
      <c r="GL49" s="231"/>
      <c r="GM49" s="231"/>
      <c r="GN49" s="231"/>
      <c r="GO49" s="231"/>
      <c r="GP49" s="231"/>
      <c r="GQ49" s="231"/>
      <c r="GR49" s="231"/>
      <c r="GS49" s="231"/>
      <c r="GT49" s="231"/>
      <c r="GU49" s="231"/>
      <c r="GV49" s="231"/>
      <c r="GW49" s="231"/>
      <c r="GX49" s="231"/>
      <c r="GY49" s="231"/>
      <c r="GZ49" s="231"/>
      <c r="HA49" s="231"/>
      <c r="HB49" s="231"/>
      <c r="HC49" s="231"/>
      <c r="HD49" s="231"/>
      <c r="HE49" s="231"/>
      <c r="HF49" s="231"/>
      <c r="HG49" s="231"/>
      <c r="HH49" s="231"/>
      <c r="HI49" s="231"/>
      <c r="HJ49" s="231"/>
      <c r="HK49" s="231"/>
      <c r="HL49" s="231"/>
      <c r="HM49" s="231"/>
      <c r="HN49" s="231"/>
      <c r="HO49" s="231"/>
      <c r="HP49" s="231"/>
      <c r="HQ49" s="231"/>
      <c r="HR49" s="231"/>
      <c r="HS49" s="231"/>
      <c r="HT49" s="231"/>
      <c r="HU49" s="231"/>
      <c r="HV49" s="231"/>
      <c r="HW49" s="231"/>
      <c r="HX49" s="231"/>
      <c r="HY49" s="231"/>
      <c r="HZ49" s="231"/>
      <c r="IA49" s="231"/>
      <c r="IB49" s="231"/>
      <c r="IC49" s="231"/>
      <c r="ID49" s="231"/>
      <c r="IE49" s="231"/>
      <c r="IF49" s="231"/>
      <c r="IG49" s="231"/>
      <c r="IH49" s="231"/>
      <c r="II49" s="231"/>
      <c r="IJ49" s="231"/>
      <c r="IK49" s="231"/>
      <c r="IL49" s="231"/>
      <c r="IM49" s="231"/>
      <c r="IN49" s="231"/>
      <c r="IO49" s="231"/>
      <c r="IP49" s="231"/>
      <c r="IQ49" s="231"/>
      <c r="IR49" s="231"/>
      <c r="IS49" s="231"/>
      <c r="IT49" s="231"/>
      <c r="IU49" s="231"/>
      <c r="IV49" s="231"/>
      <c r="IW49" s="231"/>
      <c r="IX49" s="231"/>
      <c r="IY49" s="231"/>
      <c r="IZ49" s="231"/>
      <c r="JA49" s="231"/>
      <c r="JB49" s="231"/>
      <c r="JC49" s="231"/>
      <c r="JD49" s="231"/>
      <c r="JE49" s="231"/>
      <c r="JF49" s="231"/>
      <c r="JG49" s="231"/>
      <c r="JH49" s="231"/>
      <c r="JI49" s="231"/>
      <c r="JJ49" s="231"/>
      <c r="JK49" s="231"/>
      <c r="JL49" s="231"/>
      <c r="JM49" s="231"/>
      <c r="JN49" s="231"/>
      <c r="JO49" s="231"/>
      <c r="JP49" s="231"/>
      <c r="JQ49" s="231"/>
      <c r="JR49" s="231"/>
      <c r="JS49" s="231"/>
      <c r="JT49" s="231"/>
      <c r="JU49" s="231"/>
      <c r="JV49" s="231"/>
      <c r="JW49" s="231"/>
      <c r="JX49" s="231"/>
      <c r="JY49" s="231"/>
      <c r="JZ49" s="231"/>
      <c r="KA49" s="231"/>
      <c r="KB49" s="231"/>
      <c r="KC49" s="231"/>
      <c r="KD49" s="231"/>
      <c r="KE49" s="231"/>
      <c r="KF49" s="231"/>
      <c r="KG49" s="231"/>
      <c r="KH49" s="231"/>
      <c r="KI49" s="231"/>
      <c r="KJ49" s="231"/>
      <c r="KK49" s="231"/>
      <c r="KL49" s="231"/>
      <c r="KM49" s="231"/>
      <c r="KN49" s="231"/>
      <c r="KO49" s="231"/>
      <c r="KP49" s="231"/>
      <c r="KQ49" s="231"/>
      <c r="KR49" s="231"/>
      <c r="KS49" s="231"/>
      <c r="KT49" s="231"/>
      <c r="KU49" s="231"/>
      <c r="KV49" s="231"/>
      <c r="KW49" s="231"/>
      <c r="KX49" s="231"/>
      <c r="KY49" s="231"/>
      <c r="KZ49" s="231"/>
      <c r="LA49" s="231"/>
      <c r="LB49" s="231"/>
      <c r="LC49" s="231"/>
      <c r="LD49" s="231"/>
      <c r="LE49" s="231"/>
      <c r="LF49" s="231"/>
      <c r="LG49" s="231"/>
      <c r="LH49" s="231"/>
      <c r="LI49" s="231"/>
      <c r="LJ49" s="231"/>
      <c r="LK49" s="231"/>
    </row>
    <row r="50" spans="1:323" s="232" customFormat="1" ht="15.6" x14ac:dyDescent="0.3">
      <c r="A50" s="233" t="s">
        <v>375</v>
      </c>
      <c r="B50" s="234">
        <f>SUM(C50:FQ50)</f>
        <v>1</v>
      </c>
      <c r="C50" s="234">
        <v>1</v>
      </c>
      <c r="D50" s="235"/>
      <c r="E50" s="235"/>
      <c r="F50" s="235"/>
      <c r="G50" s="235"/>
      <c r="H50" s="235"/>
      <c r="I50" s="235"/>
      <c r="J50" s="235"/>
      <c r="K50" s="235"/>
      <c r="L50" s="235"/>
      <c r="M50" s="235"/>
      <c r="N50" s="235"/>
      <c r="O50" s="235"/>
      <c r="P50" s="235"/>
      <c r="Q50" s="235"/>
      <c r="R50" s="235"/>
      <c r="S50" s="235"/>
      <c r="T50" s="235"/>
      <c r="U50" s="235"/>
      <c r="V50" s="235"/>
      <c r="W50" s="235"/>
      <c r="X50" s="235"/>
      <c r="Y50" s="235"/>
      <c r="Z50" s="235"/>
      <c r="AA50" s="235"/>
      <c r="AB50" s="235"/>
      <c r="AC50" s="235"/>
      <c r="AD50" s="235"/>
      <c r="AE50" s="235"/>
      <c r="AF50" s="235"/>
      <c r="AG50" s="235"/>
      <c r="AH50" s="235"/>
      <c r="AI50" s="235"/>
      <c r="AJ50" s="235"/>
      <c r="AK50" s="235"/>
      <c r="AL50" s="235"/>
      <c r="AM50" s="235"/>
      <c r="AN50" s="235"/>
      <c r="AO50" s="235"/>
      <c r="AP50" s="235"/>
      <c r="AQ50" s="235"/>
      <c r="AR50" s="235"/>
      <c r="AS50" s="235"/>
      <c r="AT50" s="235"/>
      <c r="AU50" s="235"/>
      <c r="AV50" s="235"/>
      <c r="AW50" s="235"/>
      <c r="AX50" s="235"/>
      <c r="AY50" s="235"/>
      <c r="AZ50" s="235"/>
      <c r="BA50" s="235"/>
      <c r="BB50" s="235"/>
      <c r="BC50" s="235"/>
      <c r="BD50" s="235"/>
      <c r="BE50" s="235"/>
      <c r="BF50" s="235"/>
      <c r="BG50" s="235"/>
      <c r="BH50" s="235"/>
      <c r="BI50" s="235"/>
      <c r="BJ50" s="235"/>
      <c r="BK50" s="235"/>
      <c r="BL50" s="235"/>
      <c r="BM50" s="235"/>
      <c r="BN50" s="235"/>
      <c r="BO50" s="235"/>
      <c r="BP50" s="235"/>
      <c r="BQ50" s="235"/>
      <c r="BR50" s="235"/>
      <c r="BS50" s="235"/>
      <c r="BT50" s="235"/>
      <c r="BU50" s="235"/>
      <c r="BV50" s="235"/>
      <c r="BW50" s="235"/>
      <c r="BX50" s="235"/>
      <c r="BY50" s="235"/>
      <c r="BZ50" s="235"/>
      <c r="CA50" s="235"/>
      <c r="CB50" s="235"/>
      <c r="CC50" s="235"/>
      <c r="CD50" s="235"/>
      <c r="CE50" s="235"/>
      <c r="CF50" s="235"/>
      <c r="CG50" s="235"/>
      <c r="CH50" s="235"/>
      <c r="CI50" s="235"/>
      <c r="CJ50" s="235"/>
      <c r="CK50" s="235"/>
      <c r="CL50" s="235"/>
      <c r="CM50" s="235"/>
      <c r="CN50" s="235"/>
      <c r="CO50" s="235"/>
      <c r="CP50" s="235"/>
      <c r="CQ50" s="235"/>
      <c r="CR50" s="235"/>
      <c r="CS50" s="235"/>
      <c r="CT50" s="235"/>
      <c r="CU50" s="235"/>
      <c r="CV50" s="235"/>
      <c r="CW50" s="235"/>
      <c r="CX50" s="235"/>
      <c r="CY50" s="235"/>
      <c r="CZ50" s="235"/>
      <c r="DA50" s="235"/>
      <c r="DB50" s="235"/>
      <c r="DC50" s="235"/>
      <c r="DD50" s="235"/>
      <c r="DE50" s="235"/>
      <c r="DF50" s="235"/>
      <c r="DG50" s="235"/>
      <c r="DH50" s="235"/>
      <c r="DI50" s="235"/>
      <c r="DJ50" s="235"/>
      <c r="DK50" s="235"/>
      <c r="DL50" s="235"/>
      <c r="DM50" s="235"/>
      <c r="DN50" s="235"/>
      <c r="DO50" s="235"/>
      <c r="DP50" s="235"/>
      <c r="DQ50" s="235"/>
      <c r="DR50" s="235"/>
      <c r="DS50" s="235"/>
      <c r="DT50" s="235"/>
      <c r="DU50" s="235"/>
      <c r="DV50" s="235"/>
      <c r="DW50" s="235"/>
      <c r="DX50" s="235"/>
      <c r="DY50" s="235"/>
      <c r="DZ50" s="235"/>
      <c r="EA50" s="235"/>
      <c r="EB50" s="235"/>
      <c r="EC50" s="235"/>
      <c r="ED50" s="235"/>
      <c r="EE50" s="235"/>
      <c r="EF50" s="235"/>
      <c r="EG50" s="235"/>
      <c r="EH50" s="235"/>
      <c r="EI50" s="235"/>
      <c r="EJ50" s="235"/>
      <c r="EK50" s="235"/>
      <c r="EL50" s="235"/>
      <c r="EM50" s="235"/>
      <c r="EN50" s="235"/>
      <c r="EO50" s="235"/>
      <c r="EP50" s="235"/>
      <c r="EQ50" s="235"/>
      <c r="ER50" s="235"/>
      <c r="ES50" s="235"/>
      <c r="ET50" s="235"/>
      <c r="EU50" s="235"/>
      <c r="EV50" s="235"/>
      <c r="EW50" s="235"/>
      <c r="EX50" s="235"/>
      <c r="EY50" s="235"/>
      <c r="EZ50" s="235"/>
      <c r="FA50" s="235"/>
      <c r="FB50" s="235"/>
      <c r="FC50" s="235"/>
      <c r="FD50" s="235"/>
      <c r="FE50" s="235"/>
      <c r="FF50" s="235"/>
      <c r="FG50" s="235"/>
      <c r="FH50" s="235"/>
      <c r="FI50" s="235"/>
      <c r="FJ50" s="235"/>
      <c r="FK50" s="235"/>
      <c r="FL50" s="235"/>
      <c r="FM50" s="235"/>
      <c r="FN50" s="235"/>
      <c r="FO50" s="235"/>
      <c r="FP50" s="235"/>
      <c r="FQ50" s="235"/>
    </row>
    <row r="51" spans="1:323" s="232" customFormat="1" ht="15.6" x14ac:dyDescent="0.3">
      <c r="A51" s="236" t="s">
        <v>21</v>
      </c>
      <c r="B51" s="235">
        <f>SUM(C51:E51)</f>
        <v>0.15820421363088294</v>
      </c>
      <c r="C51" s="235">
        <f>($D$4+$J$4+$D$13+$J$13)*C50</f>
        <v>0.15820421363088294</v>
      </c>
      <c r="D51" s="237"/>
      <c r="E51" s="237"/>
      <c r="F51" s="237"/>
      <c r="G51" s="237"/>
      <c r="H51" s="237"/>
      <c r="I51" s="237"/>
      <c r="J51" s="237"/>
      <c r="K51" s="237"/>
      <c r="L51" s="237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7"/>
      <c r="Y51" s="237"/>
      <c r="Z51" s="237"/>
      <c r="AA51" s="237"/>
      <c r="AB51" s="237"/>
      <c r="AC51" s="237"/>
      <c r="AD51" s="237"/>
      <c r="AE51" s="237"/>
      <c r="AF51" s="237"/>
      <c r="AG51" s="237"/>
      <c r="AH51" s="237"/>
      <c r="AI51" s="237"/>
      <c r="AJ51" s="237"/>
      <c r="AK51" s="237"/>
      <c r="AL51" s="237"/>
      <c r="AM51" s="237"/>
      <c r="AN51" s="237"/>
      <c r="AO51" s="237"/>
      <c r="AP51" s="237"/>
      <c r="AQ51" s="237"/>
      <c r="AR51" s="237"/>
      <c r="AS51" s="237"/>
      <c r="AT51" s="237"/>
      <c r="AU51" s="237"/>
      <c r="AV51" s="237"/>
      <c r="AW51" s="237"/>
      <c r="AX51" s="237"/>
      <c r="AY51" s="237"/>
      <c r="AZ51" s="237"/>
      <c r="BA51" s="237"/>
      <c r="BB51" s="237"/>
      <c r="BC51" s="237"/>
      <c r="BD51" s="237"/>
      <c r="BE51" s="237"/>
      <c r="BF51" s="237"/>
      <c r="BG51" s="237"/>
      <c r="BH51" s="237"/>
      <c r="BI51" s="237"/>
      <c r="BJ51" s="237"/>
      <c r="BK51" s="237"/>
      <c r="BL51" s="237"/>
      <c r="BM51" s="237"/>
      <c r="BN51" s="237"/>
      <c r="BO51" s="237"/>
      <c r="BP51" s="237"/>
      <c r="BQ51" s="237"/>
      <c r="BR51" s="237"/>
      <c r="BS51" s="237"/>
      <c r="BT51" s="237"/>
      <c r="BU51" s="237"/>
      <c r="BV51" s="237"/>
      <c r="BW51" s="237"/>
      <c r="BX51" s="237"/>
      <c r="BY51" s="237"/>
      <c r="BZ51" s="237"/>
      <c r="CA51" s="237"/>
      <c r="CB51" s="237"/>
      <c r="CC51" s="237"/>
      <c r="CD51" s="237"/>
      <c r="CE51" s="237"/>
      <c r="CF51" s="237"/>
      <c r="CG51" s="237"/>
      <c r="CH51" s="237"/>
      <c r="CI51" s="237"/>
      <c r="CJ51" s="237"/>
      <c r="CK51" s="237"/>
      <c r="CL51" s="237"/>
      <c r="CM51" s="237"/>
      <c r="CN51" s="237"/>
      <c r="CO51" s="237"/>
      <c r="CP51" s="237"/>
      <c r="CQ51" s="237"/>
      <c r="CR51" s="237"/>
      <c r="CS51" s="237"/>
      <c r="CT51" s="237"/>
      <c r="CU51" s="237"/>
      <c r="CV51" s="237"/>
      <c r="CW51" s="237"/>
      <c r="CX51" s="237"/>
      <c r="CY51" s="237"/>
      <c r="CZ51" s="237"/>
      <c r="DA51" s="237"/>
      <c r="DB51" s="237"/>
      <c r="DC51" s="237"/>
      <c r="DD51" s="237"/>
      <c r="DE51" s="237"/>
      <c r="DF51" s="237"/>
      <c r="DG51" s="237"/>
      <c r="DH51" s="237"/>
      <c r="DI51" s="237"/>
      <c r="DJ51" s="237"/>
      <c r="DK51" s="237"/>
      <c r="DL51" s="237"/>
      <c r="DM51" s="237"/>
      <c r="DN51" s="237"/>
      <c r="DO51" s="237"/>
      <c r="DP51" s="237"/>
      <c r="DQ51" s="237"/>
      <c r="DR51" s="237"/>
      <c r="DS51" s="237"/>
      <c r="DT51" s="237"/>
      <c r="DU51" s="237"/>
      <c r="DV51" s="237"/>
      <c r="DW51" s="237"/>
      <c r="DX51" s="237"/>
      <c r="DY51" s="237"/>
      <c r="DZ51" s="237"/>
      <c r="EA51" s="237"/>
      <c r="EB51" s="237"/>
      <c r="EC51" s="237"/>
      <c r="ED51" s="237"/>
      <c r="EE51" s="237"/>
      <c r="EF51" s="237"/>
      <c r="EG51" s="237"/>
      <c r="EH51" s="237"/>
      <c r="EI51" s="237"/>
      <c r="EJ51" s="237"/>
      <c r="EK51" s="237"/>
      <c r="EL51" s="237"/>
      <c r="EM51" s="237"/>
      <c r="EN51" s="237"/>
      <c r="EO51" s="237"/>
      <c r="EP51" s="237"/>
      <c r="EQ51" s="237"/>
      <c r="ER51" s="237"/>
      <c r="ES51" s="237"/>
      <c r="ET51" s="237"/>
      <c r="EU51" s="237"/>
      <c r="EV51" s="237"/>
      <c r="EW51" s="237"/>
      <c r="EX51" s="237"/>
      <c r="EY51" s="237"/>
      <c r="EZ51" s="237"/>
      <c r="FA51" s="237"/>
      <c r="FB51" s="237"/>
      <c r="FC51" s="237"/>
      <c r="FD51" s="237"/>
      <c r="FE51" s="237"/>
      <c r="FF51" s="237"/>
      <c r="FG51" s="237"/>
      <c r="FH51" s="237"/>
      <c r="FI51" s="237"/>
      <c r="FJ51" s="237"/>
      <c r="FK51" s="237"/>
      <c r="FL51" s="237"/>
      <c r="FM51" s="237"/>
      <c r="FN51" s="237"/>
      <c r="FO51" s="237"/>
      <c r="FP51" s="237"/>
      <c r="FQ51" s="237"/>
    </row>
    <row r="52" spans="1:323" s="232" customFormat="1" ht="15.6" x14ac:dyDescent="0.3">
      <c r="A52" s="238" t="s">
        <v>376</v>
      </c>
      <c r="B52" s="239">
        <f t="shared" ref="B52:B61" si="5">SUM(C52:FQ52)</f>
        <v>1</v>
      </c>
      <c r="C52" s="240"/>
      <c r="D52" s="241"/>
      <c r="E52" s="242">
        <v>0.5</v>
      </c>
      <c r="F52" s="242"/>
      <c r="G52" s="242"/>
      <c r="H52" s="242">
        <v>0.25</v>
      </c>
      <c r="I52" s="241"/>
      <c r="J52" s="241"/>
      <c r="K52" s="242">
        <v>0.25</v>
      </c>
      <c r="L52" s="241"/>
      <c r="M52" s="241"/>
      <c r="N52" s="241"/>
      <c r="O52" s="241"/>
      <c r="P52" s="241"/>
      <c r="Q52" s="241"/>
      <c r="R52" s="241"/>
      <c r="S52" s="241"/>
      <c r="T52" s="241"/>
      <c r="U52" s="241"/>
      <c r="V52" s="241"/>
      <c r="W52" s="241"/>
      <c r="X52" s="241"/>
      <c r="Y52" s="241"/>
      <c r="Z52" s="241"/>
      <c r="AA52" s="241"/>
      <c r="AB52" s="241"/>
      <c r="AC52" s="241"/>
      <c r="AD52" s="241"/>
      <c r="AE52" s="241"/>
      <c r="AF52" s="241"/>
      <c r="AG52" s="241"/>
      <c r="AH52" s="241"/>
      <c r="AI52" s="241"/>
      <c r="AJ52" s="241"/>
      <c r="AK52" s="241"/>
      <c r="AL52" s="241"/>
      <c r="AM52" s="241"/>
      <c r="AN52" s="241"/>
      <c r="AO52" s="241"/>
      <c r="AP52" s="241"/>
      <c r="AQ52" s="241"/>
      <c r="AR52" s="241"/>
      <c r="AS52" s="241"/>
      <c r="AT52" s="241"/>
      <c r="AU52" s="241"/>
      <c r="AV52" s="241"/>
      <c r="AW52" s="241"/>
      <c r="AX52" s="241"/>
      <c r="AY52" s="241"/>
      <c r="AZ52" s="241"/>
      <c r="BA52" s="241"/>
      <c r="BB52" s="241"/>
      <c r="BC52" s="241"/>
      <c r="BD52" s="241"/>
      <c r="BE52" s="241"/>
      <c r="BF52" s="241"/>
      <c r="BG52" s="241"/>
      <c r="BH52" s="241"/>
      <c r="BI52" s="241"/>
      <c r="BJ52" s="241"/>
      <c r="BK52" s="241"/>
      <c r="BL52" s="241"/>
      <c r="BM52" s="241"/>
      <c r="BN52" s="241"/>
      <c r="BO52" s="241"/>
      <c r="BP52" s="241"/>
      <c r="BQ52" s="241"/>
      <c r="BR52" s="241"/>
      <c r="BS52" s="241"/>
      <c r="BT52" s="241"/>
      <c r="BU52" s="241"/>
      <c r="BV52" s="241"/>
      <c r="BW52" s="241"/>
      <c r="BX52" s="241"/>
      <c r="BY52" s="241"/>
      <c r="BZ52" s="241"/>
      <c r="CA52" s="241"/>
      <c r="CB52" s="241"/>
      <c r="CC52" s="241"/>
      <c r="CD52" s="241"/>
      <c r="CE52" s="241"/>
      <c r="CF52" s="241"/>
      <c r="CG52" s="241"/>
      <c r="CH52" s="241"/>
      <c r="CI52" s="241"/>
      <c r="CJ52" s="241"/>
      <c r="CK52" s="241"/>
      <c r="CL52" s="241"/>
      <c r="CM52" s="241"/>
      <c r="CN52" s="241"/>
      <c r="CO52" s="241"/>
      <c r="CP52" s="241"/>
      <c r="CQ52" s="241"/>
      <c r="CR52" s="241"/>
      <c r="CS52" s="241"/>
      <c r="CT52" s="241"/>
      <c r="CU52" s="241"/>
      <c r="CV52" s="241"/>
      <c r="CW52" s="241"/>
      <c r="CX52" s="241"/>
      <c r="CY52" s="241"/>
      <c r="CZ52" s="241"/>
      <c r="DA52" s="241"/>
      <c r="DB52" s="241"/>
      <c r="DC52" s="241"/>
      <c r="DD52" s="241"/>
      <c r="DE52" s="241"/>
      <c r="DF52" s="241"/>
      <c r="DG52" s="241"/>
      <c r="DH52" s="241"/>
      <c r="DI52" s="241"/>
      <c r="DJ52" s="241"/>
      <c r="DK52" s="241"/>
      <c r="DL52" s="241"/>
      <c r="DM52" s="241"/>
      <c r="DN52" s="241"/>
      <c r="DO52" s="241"/>
      <c r="DP52" s="241"/>
      <c r="DQ52" s="241"/>
      <c r="DR52" s="241"/>
      <c r="DS52" s="241"/>
      <c r="DT52" s="241"/>
      <c r="DU52" s="241"/>
      <c r="DV52" s="241"/>
      <c r="DW52" s="241"/>
      <c r="DX52" s="241"/>
      <c r="DY52" s="241"/>
      <c r="DZ52" s="241"/>
      <c r="EA52" s="241"/>
      <c r="EB52" s="241"/>
      <c r="EC52" s="241"/>
      <c r="ED52" s="241"/>
      <c r="EE52" s="241"/>
      <c r="EF52" s="241"/>
      <c r="EG52" s="241"/>
      <c r="EH52" s="241"/>
      <c r="EI52" s="241"/>
      <c r="EJ52" s="241"/>
      <c r="EK52" s="241"/>
      <c r="EL52" s="241"/>
      <c r="EM52" s="241"/>
      <c r="EN52" s="241"/>
      <c r="EO52" s="241"/>
      <c r="EP52" s="241"/>
      <c r="EQ52" s="241"/>
      <c r="ER52" s="241"/>
      <c r="ES52" s="241"/>
      <c r="ET52" s="241"/>
      <c r="EU52" s="241"/>
      <c r="EV52" s="241"/>
      <c r="EW52" s="241"/>
      <c r="EX52" s="241"/>
      <c r="EY52" s="241"/>
      <c r="EZ52" s="241"/>
      <c r="FA52" s="241"/>
      <c r="FB52" s="241"/>
      <c r="FC52" s="241"/>
      <c r="FD52" s="241"/>
      <c r="FE52" s="241"/>
      <c r="FF52" s="241"/>
      <c r="FG52" s="241"/>
      <c r="FH52" s="241"/>
      <c r="FI52" s="241"/>
      <c r="FJ52" s="241"/>
      <c r="FK52" s="241"/>
      <c r="FL52" s="241"/>
      <c r="FM52" s="241"/>
      <c r="FN52" s="241"/>
      <c r="FO52" s="241"/>
      <c r="FP52" s="241"/>
      <c r="FQ52" s="241"/>
    </row>
    <row r="53" spans="1:323" s="232" customFormat="1" ht="15.6" x14ac:dyDescent="0.3">
      <c r="A53" s="243" t="s">
        <v>22</v>
      </c>
      <c r="B53" s="240">
        <f>SUM(C53:FQ53)</f>
        <v>3.8530141692307693</v>
      </c>
      <c r="C53" s="240">
        <f t="shared" ref="C53:AH53" si="6">($D$5+$J$5+$D$14+$J$14)*C52</f>
        <v>0</v>
      </c>
      <c r="D53" s="240">
        <f t="shared" si="6"/>
        <v>0</v>
      </c>
      <c r="E53" s="240">
        <f t="shared" si="6"/>
        <v>1.9265070846153847</v>
      </c>
      <c r="F53" s="240">
        <f t="shared" si="6"/>
        <v>0</v>
      </c>
      <c r="G53" s="240">
        <f t="shared" si="6"/>
        <v>0</v>
      </c>
      <c r="H53" s="240">
        <f t="shared" si="6"/>
        <v>0.96325354230769233</v>
      </c>
      <c r="I53" s="240">
        <f t="shared" si="6"/>
        <v>0</v>
      </c>
      <c r="J53" s="240">
        <f t="shared" si="6"/>
        <v>0</v>
      </c>
      <c r="K53" s="240">
        <f t="shared" si="6"/>
        <v>0.96325354230769233</v>
      </c>
      <c r="L53" s="240">
        <f t="shared" si="6"/>
        <v>0</v>
      </c>
      <c r="M53" s="240">
        <f t="shared" si="6"/>
        <v>0</v>
      </c>
      <c r="N53" s="240">
        <f t="shared" si="6"/>
        <v>0</v>
      </c>
      <c r="O53" s="240">
        <f t="shared" si="6"/>
        <v>0</v>
      </c>
      <c r="P53" s="240">
        <f t="shared" si="6"/>
        <v>0</v>
      </c>
      <c r="Q53" s="240">
        <f t="shared" si="6"/>
        <v>0</v>
      </c>
      <c r="R53" s="240">
        <f t="shared" si="6"/>
        <v>0</v>
      </c>
      <c r="S53" s="240">
        <f t="shared" si="6"/>
        <v>0</v>
      </c>
      <c r="T53" s="240">
        <f t="shared" si="6"/>
        <v>0</v>
      </c>
      <c r="U53" s="240">
        <f t="shared" si="6"/>
        <v>0</v>
      </c>
      <c r="V53" s="240">
        <f t="shared" si="6"/>
        <v>0</v>
      </c>
      <c r="W53" s="240">
        <f t="shared" si="6"/>
        <v>0</v>
      </c>
      <c r="X53" s="240">
        <f t="shared" si="6"/>
        <v>0</v>
      </c>
      <c r="Y53" s="240">
        <f t="shared" si="6"/>
        <v>0</v>
      </c>
      <c r="Z53" s="240">
        <f t="shared" si="6"/>
        <v>0</v>
      </c>
      <c r="AA53" s="240">
        <f t="shared" si="6"/>
        <v>0</v>
      </c>
      <c r="AB53" s="240">
        <f t="shared" si="6"/>
        <v>0</v>
      </c>
      <c r="AC53" s="240">
        <f t="shared" si="6"/>
        <v>0</v>
      </c>
      <c r="AD53" s="240">
        <f t="shared" si="6"/>
        <v>0</v>
      </c>
      <c r="AE53" s="240">
        <f t="shared" si="6"/>
        <v>0</v>
      </c>
      <c r="AF53" s="240">
        <f t="shared" si="6"/>
        <v>0</v>
      </c>
      <c r="AG53" s="240">
        <f t="shared" si="6"/>
        <v>0</v>
      </c>
      <c r="AH53" s="240">
        <f t="shared" si="6"/>
        <v>0</v>
      </c>
      <c r="AI53" s="240">
        <f t="shared" ref="AI53:BN53" si="7">($D$5+$J$5+$D$14+$J$14)*AI52</f>
        <v>0</v>
      </c>
      <c r="AJ53" s="240">
        <f t="shared" si="7"/>
        <v>0</v>
      </c>
      <c r="AK53" s="240">
        <f t="shared" si="7"/>
        <v>0</v>
      </c>
      <c r="AL53" s="240">
        <f t="shared" si="7"/>
        <v>0</v>
      </c>
      <c r="AM53" s="240">
        <f t="shared" si="7"/>
        <v>0</v>
      </c>
      <c r="AN53" s="240">
        <f t="shared" si="7"/>
        <v>0</v>
      </c>
      <c r="AO53" s="240">
        <f t="shared" si="7"/>
        <v>0</v>
      </c>
      <c r="AP53" s="240">
        <f t="shared" si="7"/>
        <v>0</v>
      </c>
      <c r="AQ53" s="240">
        <f t="shared" si="7"/>
        <v>0</v>
      </c>
      <c r="AR53" s="240">
        <f t="shared" si="7"/>
        <v>0</v>
      </c>
      <c r="AS53" s="240">
        <f t="shared" si="7"/>
        <v>0</v>
      </c>
      <c r="AT53" s="240">
        <f t="shared" si="7"/>
        <v>0</v>
      </c>
      <c r="AU53" s="240">
        <f t="shared" si="7"/>
        <v>0</v>
      </c>
      <c r="AV53" s="240">
        <f t="shared" si="7"/>
        <v>0</v>
      </c>
      <c r="AW53" s="240">
        <f t="shared" si="7"/>
        <v>0</v>
      </c>
      <c r="AX53" s="240">
        <f t="shared" si="7"/>
        <v>0</v>
      </c>
      <c r="AY53" s="240">
        <f t="shared" si="7"/>
        <v>0</v>
      </c>
      <c r="AZ53" s="240">
        <f t="shared" si="7"/>
        <v>0</v>
      </c>
      <c r="BA53" s="240">
        <f t="shared" si="7"/>
        <v>0</v>
      </c>
      <c r="BB53" s="240">
        <f t="shared" si="7"/>
        <v>0</v>
      </c>
      <c r="BC53" s="240">
        <f t="shared" si="7"/>
        <v>0</v>
      </c>
      <c r="BD53" s="240">
        <f t="shared" si="7"/>
        <v>0</v>
      </c>
      <c r="BE53" s="240">
        <f t="shared" si="7"/>
        <v>0</v>
      </c>
      <c r="BF53" s="240">
        <f t="shared" si="7"/>
        <v>0</v>
      </c>
      <c r="BG53" s="240">
        <f t="shared" si="7"/>
        <v>0</v>
      </c>
      <c r="BH53" s="240">
        <f t="shared" si="7"/>
        <v>0</v>
      </c>
      <c r="BI53" s="240">
        <f t="shared" si="7"/>
        <v>0</v>
      </c>
      <c r="BJ53" s="240">
        <f t="shared" si="7"/>
        <v>0</v>
      </c>
      <c r="BK53" s="240">
        <f t="shared" si="7"/>
        <v>0</v>
      </c>
      <c r="BL53" s="240">
        <f t="shared" si="7"/>
        <v>0</v>
      </c>
      <c r="BM53" s="240">
        <f t="shared" si="7"/>
        <v>0</v>
      </c>
      <c r="BN53" s="240">
        <f t="shared" si="7"/>
        <v>0</v>
      </c>
      <c r="BO53" s="240">
        <f t="shared" ref="BO53:CT53" si="8">($D$5+$J$5+$D$14+$J$14)*BO52</f>
        <v>0</v>
      </c>
      <c r="BP53" s="240">
        <f t="shared" si="8"/>
        <v>0</v>
      </c>
      <c r="BQ53" s="240">
        <f t="shared" si="8"/>
        <v>0</v>
      </c>
      <c r="BR53" s="240">
        <f t="shared" si="8"/>
        <v>0</v>
      </c>
      <c r="BS53" s="240">
        <f t="shared" si="8"/>
        <v>0</v>
      </c>
      <c r="BT53" s="240">
        <f t="shared" si="8"/>
        <v>0</v>
      </c>
      <c r="BU53" s="240">
        <f t="shared" si="8"/>
        <v>0</v>
      </c>
      <c r="BV53" s="240">
        <f t="shared" si="8"/>
        <v>0</v>
      </c>
      <c r="BW53" s="240">
        <f t="shared" si="8"/>
        <v>0</v>
      </c>
      <c r="BX53" s="240">
        <f t="shared" si="8"/>
        <v>0</v>
      </c>
      <c r="BY53" s="240">
        <f t="shared" si="8"/>
        <v>0</v>
      </c>
      <c r="BZ53" s="240">
        <f t="shared" si="8"/>
        <v>0</v>
      </c>
      <c r="CA53" s="240">
        <f t="shared" si="8"/>
        <v>0</v>
      </c>
      <c r="CB53" s="240">
        <f t="shared" si="8"/>
        <v>0</v>
      </c>
      <c r="CC53" s="240">
        <f t="shared" si="8"/>
        <v>0</v>
      </c>
      <c r="CD53" s="240">
        <f t="shared" si="8"/>
        <v>0</v>
      </c>
      <c r="CE53" s="240">
        <f t="shared" si="8"/>
        <v>0</v>
      </c>
      <c r="CF53" s="240">
        <f t="shared" si="8"/>
        <v>0</v>
      </c>
      <c r="CG53" s="240">
        <f t="shared" si="8"/>
        <v>0</v>
      </c>
      <c r="CH53" s="240">
        <f t="shared" si="8"/>
        <v>0</v>
      </c>
      <c r="CI53" s="240">
        <f t="shared" si="8"/>
        <v>0</v>
      </c>
      <c r="CJ53" s="240">
        <f t="shared" si="8"/>
        <v>0</v>
      </c>
      <c r="CK53" s="240">
        <f t="shared" si="8"/>
        <v>0</v>
      </c>
      <c r="CL53" s="240">
        <f t="shared" si="8"/>
        <v>0</v>
      </c>
      <c r="CM53" s="240">
        <f t="shared" si="8"/>
        <v>0</v>
      </c>
      <c r="CN53" s="240">
        <f t="shared" si="8"/>
        <v>0</v>
      </c>
      <c r="CO53" s="240">
        <f t="shared" si="8"/>
        <v>0</v>
      </c>
      <c r="CP53" s="240">
        <f t="shared" si="8"/>
        <v>0</v>
      </c>
      <c r="CQ53" s="240">
        <f t="shared" si="8"/>
        <v>0</v>
      </c>
      <c r="CR53" s="240">
        <f t="shared" si="8"/>
        <v>0</v>
      </c>
      <c r="CS53" s="240">
        <f t="shared" si="8"/>
        <v>0</v>
      </c>
      <c r="CT53" s="240">
        <f t="shared" si="8"/>
        <v>0</v>
      </c>
      <c r="CU53" s="240">
        <f t="shared" ref="CU53:DZ53" si="9">($D$5+$J$5+$D$14+$J$14)*CU52</f>
        <v>0</v>
      </c>
      <c r="CV53" s="240">
        <f t="shared" si="9"/>
        <v>0</v>
      </c>
      <c r="CW53" s="240">
        <f t="shared" si="9"/>
        <v>0</v>
      </c>
      <c r="CX53" s="240">
        <f t="shared" si="9"/>
        <v>0</v>
      </c>
      <c r="CY53" s="240">
        <f t="shared" si="9"/>
        <v>0</v>
      </c>
      <c r="CZ53" s="240">
        <f t="shared" si="9"/>
        <v>0</v>
      </c>
      <c r="DA53" s="240">
        <f t="shared" si="9"/>
        <v>0</v>
      </c>
      <c r="DB53" s="240">
        <f t="shared" si="9"/>
        <v>0</v>
      </c>
      <c r="DC53" s="240">
        <f t="shared" si="9"/>
        <v>0</v>
      </c>
      <c r="DD53" s="240">
        <f t="shared" si="9"/>
        <v>0</v>
      </c>
      <c r="DE53" s="240">
        <f t="shared" si="9"/>
        <v>0</v>
      </c>
      <c r="DF53" s="240">
        <f t="shared" si="9"/>
        <v>0</v>
      </c>
      <c r="DG53" s="240">
        <f t="shared" si="9"/>
        <v>0</v>
      </c>
      <c r="DH53" s="240">
        <f t="shared" si="9"/>
        <v>0</v>
      </c>
      <c r="DI53" s="240">
        <f t="shared" si="9"/>
        <v>0</v>
      </c>
      <c r="DJ53" s="240">
        <f t="shared" si="9"/>
        <v>0</v>
      </c>
      <c r="DK53" s="240">
        <f t="shared" si="9"/>
        <v>0</v>
      </c>
      <c r="DL53" s="240">
        <f t="shared" si="9"/>
        <v>0</v>
      </c>
      <c r="DM53" s="240">
        <f t="shared" si="9"/>
        <v>0</v>
      </c>
      <c r="DN53" s="240">
        <f t="shared" si="9"/>
        <v>0</v>
      </c>
      <c r="DO53" s="240">
        <f t="shared" si="9"/>
        <v>0</v>
      </c>
      <c r="DP53" s="240">
        <f t="shared" si="9"/>
        <v>0</v>
      </c>
      <c r="DQ53" s="240">
        <f t="shared" si="9"/>
        <v>0</v>
      </c>
      <c r="DR53" s="240">
        <f t="shared" si="9"/>
        <v>0</v>
      </c>
      <c r="DS53" s="240">
        <f t="shared" si="9"/>
        <v>0</v>
      </c>
      <c r="DT53" s="240">
        <f t="shared" si="9"/>
        <v>0</v>
      </c>
      <c r="DU53" s="240">
        <f t="shared" si="9"/>
        <v>0</v>
      </c>
      <c r="DV53" s="240">
        <f t="shared" si="9"/>
        <v>0</v>
      </c>
      <c r="DW53" s="240">
        <f t="shared" si="9"/>
        <v>0</v>
      </c>
      <c r="DX53" s="240">
        <f t="shared" si="9"/>
        <v>0</v>
      </c>
      <c r="DY53" s="240">
        <f t="shared" si="9"/>
        <v>0</v>
      </c>
      <c r="DZ53" s="240">
        <f t="shared" si="9"/>
        <v>0</v>
      </c>
      <c r="EA53" s="240">
        <f t="shared" ref="EA53:FF53" si="10">($D$5+$J$5+$D$14+$J$14)*EA52</f>
        <v>0</v>
      </c>
      <c r="EB53" s="240">
        <f t="shared" si="10"/>
        <v>0</v>
      </c>
      <c r="EC53" s="240">
        <f t="shared" si="10"/>
        <v>0</v>
      </c>
      <c r="ED53" s="240">
        <f t="shared" si="10"/>
        <v>0</v>
      </c>
      <c r="EE53" s="240">
        <f t="shared" si="10"/>
        <v>0</v>
      </c>
      <c r="EF53" s="240">
        <f t="shared" si="10"/>
        <v>0</v>
      </c>
      <c r="EG53" s="240">
        <f t="shared" si="10"/>
        <v>0</v>
      </c>
      <c r="EH53" s="240">
        <f t="shared" si="10"/>
        <v>0</v>
      </c>
      <c r="EI53" s="240">
        <f t="shared" si="10"/>
        <v>0</v>
      </c>
      <c r="EJ53" s="240">
        <f t="shared" si="10"/>
        <v>0</v>
      </c>
      <c r="EK53" s="240">
        <f t="shared" si="10"/>
        <v>0</v>
      </c>
      <c r="EL53" s="240">
        <f t="shared" si="10"/>
        <v>0</v>
      </c>
      <c r="EM53" s="240">
        <f t="shared" si="10"/>
        <v>0</v>
      </c>
      <c r="EN53" s="240">
        <f t="shared" si="10"/>
        <v>0</v>
      </c>
      <c r="EO53" s="240">
        <f t="shared" si="10"/>
        <v>0</v>
      </c>
      <c r="EP53" s="240">
        <f t="shared" si="10"/>
        <v>0</v>
      </c>
      <c r="EQ53" s="240">
        <f t="shared" si="10"/>
        <v>0</v>
      </c>
      <c r="ER53" s="240">
        <f t="shared" si="10"/>
        <v>0</v>
      </c>
      <c r="ES53" s="240">
        <f t="shared" si="10"/>
        <v>0</v>
      </c>
      <c r="ET53" s="240">
        <f t="shared" si="10"/>
        <v>0</v>
      </c>
      <c r="EU53" s="240">
        <f t="shared" si="10"/>
        <v>0</v>
      </c>
      <c r="EV53" s="240">
        <f t="shared" si="10"/>
        <v>0</v>
      </c>
      <c r="EW53" s="240">
        <f t="shared" si="10"/>
        <v>0</v>
      </c>
      <c r="EX53" s="240">
        <f t="shared" si="10"/>
        <v>0</v>
      </c>
      <c r="EY53" s="240">
        <f t="shared" si="10"/>
        <v>0</v>
      </c>
      <c r="EZ53" s="240">
        <f t="shared" si="10"/>
        <v>0</v>
      </c>
      <c r="FA53" s="240">
        <f t="shared" si="10"/>
        <v>0</v>
      </c>
      <c r="FB53" s="240">
        <f t="shared" si="10"/>
        <v>0</v>
      </c>
      <c r="FC53" s="240">
        <f t="shared" si="10"/>
        <v>0</v>
      </c>
      <c r="FD53" s="240">
        <f t="shared" si="10"/>
        <v>0</v>
      </c>
      <c r="FE53" s="240">
        <f t="shared" si="10"/>
        <v>0</v>
      </c>
      <c r="FF53" s="240">
        <f t="shared" si="10"/>
        <v>0</v>
      </c>
      <c r="FG53" s="240">
        <f t="shared" ref="FG53:FQ53" si="11">($D$5+$J$5+$D$14+$J$14)*FG52</f>
        <v>0</v>
      </c>
      <c r="FH53" s="240">
        <f t="shared" si="11"/>
        <v>0</v>
      </c>
      <c r="FI53" s="240">
        <f t="shared" si="11"/>
        <v>0</v>
      </c>
      <c r="FJ53" s="240">
        <f t="shared" si="11"/>
        <v>0</v>
      </c>
      <c r="FK53" s="240">
        <f t="shared" si="11"/>
        <v>0</v>
      </c>
      <c r="FL53" s="240">
        <f t="shared" si="11"/>
        <v>0</v>
      </c>
      <c r="FM53" s="240">
        <f t="shared" si="11"/>
        <v>0</v>
      </c>
      <c r="FN53" s="240">
        <f t="shared" si="11"/>
        <v>0</v>
      </c>
      <c r="FO53" s="240">
        <f t="shared" si="11"/>
        <v>0</v>
      </c>
      <c r="FP53" s="240">
        <f t="shared" si="11"/>
        <v>0</v>
      </c>
      <c r="FQ53" s="240">
        <f t="shared" si="11"/>
        <v>0</v>
      </c>
    </row>
    <row r="54" spans="1:323" s="232" customFormat="1" ht="15.6" x14ac:dyDescent="0.3">
      <c r="A54" s="243" t="s">
        <v>462</v>
      </c>
      <c r="B54" s="240">
        <f>SUM(C54:FQ54)</f>
        <v>8.6692818807692307E-2</v>
      </c>
      <c r="C54" s="317"/>
      <c r="D54" s="317"/>
      <c r="E54" s="317"/>
      <c r="F54" s="317"/>
      <c r="G54" s="317"/>
      <c r="H54" s="317">
        <f>(B53-E53)*3%</f>
        <v>5.7795212538461538E-2</v>
      </c>
      <c r="I54" s="317"/>
      <c r="J54" s="317"/>
      <c r="K54" s="317">
        <f>(B53-E53-H53)*3%</f>
        <v>2.8897606269230769E-2</v>
      </c>
      <c r="L54" s="317"/>
      <c r="M54" s="317"/>
      <c r="N54" s="317"/>
      <c r="O54" s="317"/>
      <c r="P54" s="317"/>
      <c r="Q54" s="317"/>
      <c r="R54" s="317"/>
      <c r="S54" s="317"/>
      <c r="T54" s="317"/>
      <c r="U54" s="317"/>
      <c r="V54" s="317"/>
      <c r="W54" s="317"/>
      <c r="X54" s="317"/>
      <c r="Y54" s="317"/>
      <c r="Z54" s="317"/>
      <c r="AA54" s="317"/>
      <c r="AB54" s="317"/>
      <c r="AC54" s="317"/>
      <c r="AD54" s="317"/>
      <c r="AE54" s="317"/>
      <c r="AF54" s="317"/>
      <c r="AG54" s="317"/>
      <c r="AH54" s="317"/>
      <c r="AI54" s="317"/>
      <c r="AJ54" s="317"/>
      <c r="AK54" s="317"/>
      <c r="AL54" s="317"/>
      <c r="AM54" s="317"/>
      <c r="AN54" s="317"/>
      <c r="AO54" s="317"/>
      <c r="AP54" s="317"/>
      <c r="AQ54" s="317"/>
      <c r="AR54" s="317"/>
      <c r="AS54" s="317"/>
      <c r="AT54" s="317"/>
      <c r="AU54" s="317"/>
      <c r="AV54" s="317"/>
      <c r="AW54" s="317"/>
      <c r="AX54" s="317"/>
      <c r="AY54" s="317"/>
      <c r="AZ54" s="317"/>
      <c r="BA54" s="317"/>
      <c r="BB54" s="317"/>
      <c r="BC54" s="317"/>
      <c r="BD54" s="317"/>
      <c r="BE54" s="317"/>
      <c r="BF54" s="317"/>
      <c r="BG54" s="317"/>
      <c r="BH54" s="317"/>
      <c r="BI54" s="317"/>
      <c r="BJ54" s="317"/>
      <c r="BK54" s="317"/>
      <c r="BL54" s="317"/>
      <c r="BM54" s="317"/>
      <c r="BN54" s="317"/>
      <c r="BO54" s="317"/>
      <c r="BP54" s="317"/>
      <c r="BQ54" s="317"/>
      <c r="BR54" s="317"/>
      <c r="BS54" s="317"/>
      <c r="BT54" s="317"/>
      <c r="BU54" s="317"/>
      <c r="BV54" s="317"/>
      <c r="BW54" s="317"/>
      <c r="BX54" s="317"/>
      <c r="BY54" s="317"/>
      <c r="BZ54" s="317"/>
      <c r="CA54" s="317"/>
      <c r="CB54" s="317"/>
      <c r="CC54" s="317"/>
      <c r="CD54" s="317"/>
      <c r="CE54" s="317"/>
      <c r="CF54" s="317"/>
      <c r="CG54" s="317"/>
      <c r="CH54" s="317"/>
      <c r="CI54" s="317"/>
      <c r="CJ54" s="317"/>
      <c r="CK54" s="317"/>
      <c r="CL54" s="317"/>
      <c r="CM54" s="317"/>
      <c r="CN54" s="317"/>
      <c r="CO54" s="317"/>
      <c r="CP54" s="317"/>
      <c r="CQ54" s="317"/>
      <c r="CR54" s="317"/>
      <c r="CS54" s="317"/>
      <c r="CT54" s="317"/>
      <c r="CU54" s="317"/>
      <c r="CV54" s="317"/>
      <c r="CW54" s="317"/>
      <c r="CX54" s="317"/>
      <c r="CY54" s="317"/>
      <c r="CZ54" s="317"/>
      <c r="DA54" s="317"/>
      <c r="DB54" s="317"/>
      <c r="DC54" s="317"/>
      <c r="DD54" s="317"/>
      <c r="DE54" s="317"/>
      <c r="DF54" s="317"/>
      <c r="DG54" s="317"/>
      <c r="DH54" s="317"/>
      <c r="DI54" s="317"/>
      <c r="DJ54" s="317"/>
      <c r="DK54" s="317"/>
      <c r="DL54" s="317"/>
      <c r="DM54" s="317"/>
      <c r="DN54" s="317"/>
      <c r="DO54" s="317"/>
      <c r="DP54" s="317"/>
      <c r="DQ54" s="317"/>
      <c r="DR54" s="317"/>
      <c r="DS54" s="317"/>
      <c r="DT54" s="317"/>
      <c r="DU54" s="317"/>
      <c r="DV54" s="317"/>
      <c r="DW54" s="317"/>
      <c r="DX54" s="317"/>
      <c r="DY54" s="317"/>
      <c r="DZ54" s="317"/>
      <c r="EA54" s="317"/>
      <c r="EB54" s="317"/>
      <c r="EC54" s="317"/>
      <c r="ED54" s="317"/>
      <c r="EE54" s="317"/>
      <c r="EF54" s="317"/>
      <c r="EG54" s="317"/>
      <c r="EH54" s="317"/>
      <c r="EI54" s="317"/>
      <c r="EJ54" s="317"/>
      <c r="EK54" s="317"/>
      <c r="EL54" s="317"/>
      <c r="EM54" s="317"/>
      <c r="EN54" s="317"/>
      <c r="EO54" s="317"/>
      <c r="EP54" s="317"/>
      <c r="EQ54" s="317"/>
      <c r="ER54" s="317"/>
      <c r="ES54" s="317"/>
      <c r="ET54" s="317"/>
      <c r="EU54" s="317"/>
      <c r="EV54" s="317"/>
      <c r="EW54" s="317"/>
      <c r="EX54" s="317"/>
      <c r="EY54" s="317"/>
      <c r="EZ54" s="317"/>
      <c r="FA54" s="317"/>
      <c r="FB54" s="317"/>
      <c r="FC54" s="317"/>
      <c r="FD54" s="317"/>
      <c r="FE54" s="317"/>
      <c r="FF54" s="317"/>
      <c r="FG54" s="317"/>
      <c r="FH54" s="317"/>
      <c r="FI54" s="317"/>
      <c r="FJ54" s="317"/>
      <c r="FK54" s="317"/>
      <c r="FL54" s="317"/>
      <c r="FM54" s="317"/>
      <c r="FN54" s="317"/>
      <c r="FO54" s="317"/>
      <c r="FP54" s="317"/>
      <c r="FQ54" s="317"/>
    </row>
    <row r="55" spans="1:323" s="232" customFormat="1" ht="15.6" x14ac:dyDescent="0.3">
      <c r="A55" s="244" t="s">
        <v>214</v>
      </c>
      <c r="B55" s="239">
        <f t="shared" si="5"/>
        <v>1</v>
      </c>
      <c r="C55" s="245">
        <v>0.25</v>
      </c>
      <c r="D55" s="246"/>
      <c r="E55" s="245">
        <v>0.25</v>
      </c>
      <c r="F55" s="245"/>
      <c r="G55" s="245">
        <v>0.25</v>
      </c>
      <c r="H55" s="246"/>
      <c r="I55" s="245">
        <v>0.25</v>
      </c>
      <c r="J55" s="246"/>
      <c r="K55" s="246"/>
      <c r="L55" s="246"/>
      <c r="M55" s="246"/>
      <c r="N55" s="246"/>
      <c r="O55" s="246"/>
      <c r="P55" s="246"/>
      <c r="Q55" s="246"/>
      <c r="R55" s="246"/>
      <c r="S55" s="246"/>
      <c r="T55" s="246"/>
      <c r="U55" s="246"/>
      <c r="V55" s="246"/>
      <c r="W55" s="246"/>
      <c r="X55" s="246"/>
      <c r="Y55" s="246"/>
      <c r="Z55" s="246"/>
      <c r="AA55" s="246"/>
      <c r="AB55" s="246"/>
      <c r="AC55" s="246"/>
      <c r="AD55" s="246"/>
      <c r="AE55" s="246"/>
      <c r="AF55" s="246"/>
      <c r="AG55" s="246"/>
      <c r="AH55" s="246"/>
      <c r="AI55" s="246"/>
      <c r="AJ55" s="246"/>
      <c r="AK55" s="246"/>
      <c r="AL55" s="246"/>
      <c r="AM55" s="246"/>
      <c r="AN55" s="246"/>
      <c r="AO55" s="246"/>
      <c r="AP55" s="246"/>
      <c r="AQ55" s="246"/>
      <c r="AR55" s="246"/>
      <c r="AS55" s="246"/>
      <c r="AT55" s="246"/>
      <c r="AU55" s="246"/>
      <c r="AV55" s="246"/>
      <c r="AW55" s="246"/>
      <c r="AX55" s="246"/>
      <c r="AY55" s="246"/>
      <c r="AZ55" s="246"/>
      <c r="BA55" s="246"/>
      <c r="BB55" s="246"/>
      <c r="BC55" s="246"/>
      <c r="BD55" s="246"/>
      <c r="BE55" s="246"/>
      <c r="BF55" s="246"/>
      <c r="BG55" s="246"/>
      <c r="BH55" s="246"/>
      <c r="BI55" s="246"/>
      <c r="BJ55" s="246"/>
      <c r="BK55" s="246"/>
      <c r="BL55" s="246"/>
      <c r="BM55" s="246"/>
      <c r="BN55" s="246"/>
      <c r="BO55" s="246"/>
      <c r="BP55" s="246"/>
      <c r="BQ55" s="246"/>
      <c r="BR55" s="246"/>
      <c r="BS55" s="246"/>
      <c r="BT55" s="246"/>
      <c r="BU55" s="246"/>
      <c r="BV55" s="246"/>
      <c r="BW55" s="246"/>
      <c r="BX55" s="246"/>
      <c r="BY55" s="246"/>
      <c r="BZ55" s="246"/>
      <c r="CA55" s="246"/>
      <c r="CB55" s="246"/>
      <c r="CC55" s="246"/>
      <c r="CD55" s="246"/>
      <c r="CE55" s="246"/>
      <c r="CF55" s="246"/>
      <c r="CG55" s="246"/>
      <c r="CH55" s="246"/>
      <c r="CI55" s="246"/>
      <c r="CJ55" s="246"/>
      <c r="CK55" s="246"/>
      <c r="CL55" s="246"/>
      <c r="CM55" s="246"/>
      <c r="CN55" s="246"/>
      <c r="CO55" s="246"/>
      <c r="CP55" s="246"/>
      <c r="CQ55" s="246"/>
      <c r="CR55" s="246"/>
      <c r="CS55" s="246"/>
      <c r="CT55" s="246"/>
      <c r="CU55" s="246"/>
      <c r="CV55" s="246"/>
      <c r="CW55" s="246"/>
      <c r="CX55" s="246"/>
      <c r="CY55" s="246"/>
      <c r="CZ55" s="246"/>
      <c r="DA55" s="246"/>
      <c r="DB55" s="246"/>
      <c r="DC55" s="246"/>
      <c r="DD55" s="246"/>
      <c r="DE55" s="246"/>
      <c r="DF55" s="246"/>
      <c r="DG55" s="246"/>
      <c r="DH55" s="246"/>
      <c r="DI55" s="246"/>
      <c r="DJ55" s="246"/>
      <c r="DK55" s="246"/>
      <c r="DL55" s="246"/>
      <c r="DM55" s="246"/>
      <c r="DN55" s="246"/>
      <c r="DO55" s="246"/>
      <c r="DP55" s="246"/>
      <c r="DQ55" s="246"/>
      <c r="DR55" s="246"/>
      <c r="DS55" s="246"/>
      <c r="DT55" s="246"/>
      <c r="DU55" s="246"/>
      <c r="DV55" s="246"/>
      <c r="DW55" s="246"/>
      <c r="DX55" s="246"/>
      <c r="DY55" s="246"/>
      <c r="DZ55" s="246"/>
      <c r="EA55" s="246"/>
      <c r="EB55" s="246"/>
      <c r="EC55" s="246"/>
      <c r="ED55" s="246"/>
      <c r="EE55" s="246"/>
      <c r="EF55" s="246"/>
      <c r="EG55" s="246"/>
      <c r="EH55" s="246"/>
      <c r="EI55" s="246"/>
      <c r="EJ55" s="246"/>
      <c r="EK55" s="246"/>
      <c r="EL55" s="246"/>
      <c r="EM55" s="246"/>
      <c r="EN55" s="246"/>
      <c r="EO55" s="246"/>
      <c r="EP55" s="246"/>
      <c r="EQ55" s="246"/>
      <c r="ER55" s="246"/>
      <c r="ES55" s="246"/>
      <c r="ET55" s="246"/>
      <c r="EU55" s="246"/>
      <c r="EV55" s="246"/>
      <c r="EW55" s="246"/>
      <c r="EX55" s="246"/>
      <c r="EY55" s="246"/>
      <c r="EZ55" s="246"/>
      <c r="FA55" s="246"/>
      <c r="FB55" s="246"/>
      <c r="FC55" s="246"/>
      <c r="FD55" s="246"/>
      <c r="FE55" s="246"/>
      <c r="FF55" s="246"/>
      <c r="FG55" s="246"/>
      <c r="FH55" s="246"/>
      <c r="FI55" s="246"/>
      <c r="FJ55" s="246"/>
      <c r="FK55" s="246"/>
      <c r="FL55" s="246"/>
      <c r="FM55" s="246"/>
      <c r="FN55" s="246"/>
      <c r="FO55" s="246"/>
      <c r="FP55" s="246"/>
      <c r="FQ55" s="246"/>
      <c r="FR55" s="231"/>
      <c r="FS55" s="231"/>
      <c r="FT55" s="231"/>
      <c r="FU55" s="231"/>
      <c r="FV55" s="231"/>
      <c r="FW55" s="231"/>
      <c r="FX55" s="231"/>
      <c r="FY55" s="231"/>
      <c r="FZ55" s="231"/>
      <c r="GA55" s="231"/>
      <c r="GB55" s="231"/>
      <c r="GC55" s="231"/>
      <c r="GD55" s="231"/>
      <c r="GE55" s="231"/>
      <c r="GF55" s="231"/>
      <c r="GG55" s="231"/>
      <c r="GH55" s="231"/>
      <c r="GI55" s="231"/>
      <c r="GJ55" s="231"/>
      <c r="GK55" s="231"/>
      <c r="GL55" s="231"/>
      <c r="GM55" s="231"/>
      <c r="GN55" s="231"/>
      <c r="GO55" s="231"/>
      <c r="GP55" s="231"/>
      <c r="GQ55" s="231"/>
      <c r="GR55" s="231"/>
      <c r="GS55" s="231"/>
      <c r="GT55" s="231"/>
      <c r="GU55" s="231"/>
      <c r="GV55" s="231"/>
      <c r="GW55" s="231"/>
      <c r="GX55" s="231"/>
      <c r="GY55" s="231"/>
      <c r="GZ55" s="231"/>
      <c r="HA55" s="231"/>
      <c r="HB55" s="231"/>
      <c r="HC55" s="231"/>
      <c r="HD55" s="231"/>
      <c r="HE55" s="231"/>
      <c r="HF55" s="231"/>
      <c r="HG55" s="231"/>
      <c r="HH55" s="231"/>
      <c r="HI55" s="231"/>
      <c r="HJ55" s="231"/>
      <c r="HK55" s="231"/>
      <c r="HL55" s="231"/>
      <c r="HM55" s="231"/>
      <c r="HN55" s="231"/>
      <c r="HO55" s="231"/>
      <c r="HP55" s="231"/>
      <c r="HQ55" s="231"/>
      <c r="HR55" s="231"/>
      <c r="HS55" s="231"/>
      <c r="HT55" s="231"/>
      <c r="HU55" s="231"/>
      <c r="HV55" s="231"/>
      <c r="HW55" s="231"/>
      <c r="HX55" s="231"/>
      <c r="HY55" s="231"/>
      <c r="HZ55" s="231"/>
      <c r="IA55" s="231"/>
      <c r="IB55" s="231"/>
      <c r="IC55" s="231"/>
      <c r="ID55" s="231"/>
      <c r="IE55" s="231"/>
      <c r="IF55" s="231"/>
      <c r="IG55" s="231"/>
      <c r="IH55" s="231"/>
      <c r="II55" s="231"/>
      <c r="IJ55" s="231"/>
      <c r="IK55" s="231"/>
      <c r="IL55" s="231"/>
      <c r="IM55" s="231"/>
      <c r="IN55" s="231"/>
      <c r="IO55" s="231"/>
      <c r="IP55" s="231"/>
      <c r="IQ55" s="231"/>
      <c r="IR55" s="231"/>
      <c r="IS55" s="231"/>
      <c r="IT55" s="231"/>
      <c r="IU55" s="231"/>
      <c r="IV55" s="231"/>
      <c r="IW55" s="231"/>
      <c r="IX55" s="231"/>
      <c r="IY55" s="231"/>
      <c r="IZ55" s="231"/>
      <c r="JA55" s="231"/>
      <c r="JB55" s="231"/>
      <c r="JC55" s="231"/>
      <c r="JD55" s="231"/>
      <c r="JE55" s="231"/>
      <c r="JF55" s="231"/>
      <c r="JG55" s="231"/>
      <c r="JH55" s="231"/>
      <c r="JI55" s="231"/>
      <c r="JJ55" s="231"/>
      <c r="JK55" s="231"/>
      <c r="JL55" s="231"/>
      <c r="JM55" s="231"/>
      <c r="JN55" s="231"/>
      <c r="JO55" s="231"/>
      <c r="JP55" s="231"/>
      <c r="JQ55" s="231"/>
      <c r="JR55" s="231"/>
      <c r="JS55" s="231"/>
      <c r="JT55" s="231"/>
      <c r="JU55" s="231"/>
      <c r="JV55" s="231"/>
      <c r="JW55" s="231"/>
      <c r="JX55" s="231"/>
      <c r="JY55" s="231"/>
      <c r="JZ55" s="231"/>
      <c r="KA55" s="231"/>
      <c r="KB55" s="231"/>
      <c r="KC55" s="231"/>
      <c r="KD55" s="231"/>
      <c r="KE55" s="231"/>
      <c r="KF55" s="231"/>
      <c r="KG55" s="231"/>
      <c r="KH55" s="231"/>
      <c r="KI55" s="231"/>
      <c r="KJ55" s="231"/>
      <c r="KK55" s="231"/>
      <c r="KL55" s="231"/>
      <c r="KM55" s="231"/>
      <c r="KN55" s="231"/>
      <c r="KO55" s="231"/>
      <c r="KP55" s="231"/>
      <c r="KQ55" s="231"/>
      <c r="KR55" s="231"/>
      <c r="KS55" s="231"/>
      <c r="KT55" s="231"/>
      <c r="KU55" s="231"/>
      <c r="KV55" s="231"/>
      <c r="KW55" s="231"/>
      <c r="KX55" s="231"/>
      <c r="KY55" s="231"/>
      <c r="KZ55" s="231"/>
      <c r="LA55" s="231"/>
      <c r="LB55" s="231"/>
      <c r="LC55" s="231"/>
      <c r="LD55" s="231"/>
      <c r="LE55" s="231"/>
      <c r="LF55" s="231"/>
      <c r="LG55" s="231"/>
      <c r="LH55" s="231"/>
      <c r="LI55" s="231"/>
      <c r="LJ55" s="231"/>
      <c r="LK55" s="231"/>
    </row>
    <row r="56" spans="1:323" s="232" customFormat="1" ht="15.6" x14ac:dyDescent="0.3">
      <c r="A56" s="247" t="s">
        <v>18</v>
      </c>
      <c r="B56" s="248">
        <f t="shared" si="5"/>
        <v>22.207566857142858</v>
      </c>
      <c r="C56" s="248">
        <f>($D$3+$J$3+$D$12+$J$12)*C55</f>
        <v>5.5518917142857145</v>
      </c>
      <c r="D56" s="248">
        <f t="shared" ref="D56:AH56" si="12">($D$3+$J$3+$D$12+$J$12)*D55</f>
        <v>0</v>
      </c>
      <c r="E56" s="248">
        <f t="shared" si="12"/>
        <v>5.5518917142857145</v>
      </c>
      <c r="F56" s="248">
        <f t="shared" si="12"/>
        <v>0</v>
      </c>
      <c r="G56" s="248">
        <f t="shared" si="12"/>
        <v>5.5518917142857145</v>
      </c>
      <c r="H56" s="248">
        <f t="shared" si="12"/>
        <v>0</v>
      </c>
      <c r="I56" s="248">
        <f t="shared" si="12"/>
        <v>5.5518917142857145</v>
      </c>
      <c r="J56" s="248">
        <f t="shared" si="12"/>
        <v>0</v>
      </c>
      <c r="K56" s="248">
        <f t="shared" si="12"/>
        <v>0</v>
      </c>
      <c r="L56" s="248">
        <f t="shared" si="12"/>
        <v>0</v>
      </c>
      <c r="M56" s="248">
        <f t="shared" si="12"/>
        <v>0</v>
      </c>
      <c r="N56" s="248">
        <f t="shared" si="12"/>
        <v>0</v>
      </c>
      <c r="O56" s="248">
        <f t="shared" si="12"/>
        <v>0</v>
      </c>
      <c r="P56" s="248">
        <f t="shared" si="12"/>
        <v>0</v>
      </c>
      <c r="Q56" s="248">
        <f t="shared" si="12"/>
        <v>0</v>
      </c>
      <c r="R56" s="248">
        <f t="shared" si="12"/>
        <v>0</v>
      </c>
      <c r="S56" s="248">
        <f t="shared" si="12"/>
        <v>0</v>
      </c>
      <c r="T56" s="248">
        <f t="shared" si="12"/>
        <v>0</v>
      </c>
      <c r="U56" s="248">
        <f t="shared" si="12"/>
        <v>0</v>
      </c>
      <c r="V56" s="248">
        <f t="shared" si="12"/>
        <v>0</v>
      </c>
      <c r="W56" s="248">
        <f t="shared" si="12"/>
        <v>0</v>
      </c>
      <c r="X56" s="248">
        <f t="shared" si="12"/>
        <v>0</v>
      </c>
      <c r="Y56" s="248">
        <f t="shared" si="12"/>
        <v>0</v>
      </c>
      <c r="Z56" s="248">
        <f t="shared" si="12"/>
        <v>0</v>
      </c>
      <c r="AA56" s="248">
        <f t="shared" si="12"/>
        <v>0</v>
      </c>
      <c r="AB56" s="248">
        <f t="shared" si="12"/>
        <v>0</v>
      </c>
      <c r="AC56" s="248">
        <f t="shared" si="12"/>
        <v>0</v>
      </c>
      <c r="AD56" s="248">
        <f t="shared" si="12"/>
        <v>0</v>
      </c>
      <c r="AE56" s="248">
        <f t="shared" si="12"/>
        <v>0</v>
      </c>
      <c r="AF56" s="248">
        <f t="shared" si="12"/>
        <v>0</v>
      </c>
      <c r="AG56" s="248">
        <f t="shared" si="12"/>
        <v>0</v>
      </c>
      <c r="AH56" s="248">
        <f t="shared" si="12"/>
        <v>0</v>
      </c>
      <c r="AI56" s="248">
        <f t="shared" ref="AI56:BN56" si="13">($D$3+$J$3+$D$12+$J$12)*AI55</f>
        <v>0</v>
      </c>
      <c r="AJ56" s="248">
        <f t="shared" si="13"/>
        <v>0</v>
      </c>
      <c r="AK56" s="248">
        <f t="shared" si="13"/>
        <v>0</v>
      </c>
      <c r="AL56" s="248">
        <f t="shared" si="13"/>
        <v>0</v>
      </c>
      <c r="AM56" s="248">
        <f t="shared" si="13"/>
        <v>0</v>
      </c>
      <c r="AN56" s="248">
        <f t="shared" si="13"/>
        <v>0</v>
      </c>
      <c r="AO56" s="248">
        <f t="shared" si="13"/>
        <v>0</v>
      </c>
      <c r="AP56" s="248">
        <f t="shared" si="13"/>
        <v>0</v>
      </c>
      <c r="AQ56" s="248">
        <f t="shared" si="13"/>
        <v>0</v>
      </c>
      <c r="AR56" s="248">
        <f t="shared" si="13"/>
        <v>0</v>
      </c>
      <c r="AS56" s="248">
        <f t="shared" si="13"/>
        <v>0</v>
      </c>
      <c r="AT56" s="248">
        <f t="shared" si="13"/>
        <v>0</v>
      </c>
      <c r="AU56" s="248">
        <f t="shared" si="13"/>
        <v>0</v>
      </c>
      <c r="AV56" s="248">
        <f t="shared" si="13"/>
        <v>0</v>
      </c>
      <c r="AW56" s="248">
        <f t="shared" si="13"/>
        <v>0</v>
      </c>
      <c r="AX56" s="248">
        <f t="shared" si="13"/>
        <v>0</v>
      </c>
      <c r="AY56" s="248">
        <f t="shared" si="13"/>
        <v>0</v>
      </c>
      <c r="AZ56" s="248">
        <f t="shared" si="13"/>
        <v>0</v>
      </c>
      <c r="BA56" s="248">
        <f t="shared" si="13"/>
        <v>0</v>
      </c>
      <c r="BB56" s="248">
        <f t="shared" si="13"/>
        <v>0</v>
      </c>
      <c r="BC56" s="248">
        <f t="shared" si="13"/>
        <v>0</v>
      </c>
      <c r="BD56" s="248">
        <f t="shared" si="13"/>
        <v>0</v>
      </c>
      <c r="BE56" s="248">
        <f t="shared" si="13"/>
        <v>0</v>
      </c>
      <c r="BF56" s="248">
        <f t="shared" si="13"/>
        <v>0</v>
      </c>
      <c r="BG56" s="248">
        <f t="shared" si="13"/>
        <v>0</v>
      </c>
      <c r="BH56" s="248">
        <f t="shared" si="13"/>
        <v>0</v>
      </c>
      <c r="BI56" s="248">
        <f t="shared" si="13"/>
        <v>0</v>
      </c>
      <c r="BJ56" s="248">
        <f t="shared" si="13"/>
        <v>0</v>
      </c>
      <c r="BK56" s="248">
        <f t="shared" si="13"/>
        <v>0</v>
      </c>
      <c r="BL56" s="248">
        <f t="shared" si="13"/>
        <v>0</v>
      </c>
      <c r="BM56" s="248">
        <f t="shared" si="13"/>
        <v>0</v>
      </c>
      <c r="BN56" s="248">
        <f t="shared" si="13"/>
        <v>0</v>
      </c>
      <c r="BO56" s="248">
        <f t="shared" ref="BO56:CT56" si="14">($D$3+$J$3+$D$12+$J$12)*BO55</f>
        <v>0</v>
      </c>
      <c r="BP56" s="248">
        <f t="shared" si="14"/>
        <v>0</v>
      </c>
      <c r="BQ56" s="248">
        <f t="shared" si="14"/>
        <v>0</v>
      </c>
      <c r="BR56" s="248">
        <f t="shared" si="14"/>
        <v>0</v>
      </c>
      <c r="BS56" s="248">
        <f t="shared" si="14"/>
        <v>0</v>
      </c>
      <c r="BT56" s="248">
        <f t="shared" si="14"/>
        <v>0</v>
      </c>
      <c r="BU56" s="248">
        <f t="shared" si="14"/>
        <v>0</v>
      </c>
      <c r="BV56" s="248">
        <f t="shared" si="14"/>
        <v>0</v>
      </c>
      <c r="BW56" s="248">
        <f t="shared" si="14"/>
        <v>0</v>
      </c>
      <c r="BX56" s="248">
        <f t="shared" si="14"/>
        <v>0</v>
      </c>
      <c r="BY56" s="248">
        <f t="shared" si="14"/>
        <v>0</v>
      </c>
      <c r="BZ56" s="248">
        <f t="shared" si="14"/>
        <v>0</v>
      </c>
      <c r="CA56" s="248">
        <f t="shared" si="14"/>
        <v>0</v>
      </c>
      <c r="CB56" s="248">
        <f t="shared" si="14"/>
        <v>0</v>
      </c>
      <c r="CC56" s="248">
        <f t="shared" si="14"/>
        <v>0</v>
      </c>
      <c r="CD56" s="248">
        <f t="shared" si="14"/>
        <v>0</v>
      </c>
      <c r="CE56" s="248">
        <f t="shared" si="14"/>
        <v>0</v>
      </c>
      <c r="CF56" s="248">
        <f t="shared" si="14"/>
        <v>0</v>
      </c>
      <c r="CG56" s="248">
        <f t="shared" si="14"/>
        <v>0</v>
      </c>
      <c r="CH56" s="248">
        <f t="shared" si="14"/>
        <v>0</v>
      </c>
      <c r="CI56" s="248">
        <f t="shared" si="14"/>
        <v>0</v>
      </c>
      <c r="CJ56" s="248">
        <f t="shared" si="14"/>
        <v>0</v>
      </c>
      <c r="CK56" s="248">
        <f t="shared" si="14"/>
        <v>0</v>
      </c>
      <c r="CL56" s="248">
        <f t="shared" si="14"/>
        <v>0</v>
      </c>
      <c r="CM56" s="248">
        <f t="shared" si="14"/>
        <v>0</v>
      </c>
      <c r="CN56" s="248">
        <f t="shared" si="14"/>
        <v>0</v>
      </c>
      <c r="CO56" s="248">
        <f t="shared" si="14"/>
        <v>0</v>
      </c>
      <c r="CP56" s="248">
        <f t="shared" si="14"/>
        <v>0</v>
      </c>
      <c r="CQ56" s="248">
        <f t="shared" si="14"/>
        <v>0</v>
      </c>
      <c r="CR56" s="248">
        <f t="shared" si="14"/>
        <v>0</v>
      </c>
      <c r="CS56" s="248">
        <f t="shared" si="14"/>
        <v>0</v>
      </c>
      <c r="CT56" s="248">
        <f t="shared" si="14"/>
        <v>0</v>
      </c>
      <c r="CU56" s="248">
        <f t="shared" ref="CU56:DZ56" si="15">($D$3+$J$3+$D$12+$J$12)*CU55</f>
        <v>0</v>
      </c>
      <c r="CV56" s="248">
        <f t="shared" si="15"/>
        <v>0</v>
      </c>
      <c r="CW56" s="248">
        <f t="shared" si="15"/>
        <v>0</v>
      </c>
      <c r="CX56" s="248">
        <f t="shared" si="15"/>
        <v>0</v>
      </c>
      <c r="CY56" s="248">
        <f t="shared" si="15"/>
        <v>0</v>
      </c>
      <c r="CZ56" s="248">
        <f t="shared" si="15"/>
        <v>0</v>
      </c>
      <c r="DA56" s="248">
        <f t="shared" si="15"/>
        <v>0</v>
      </c>
      <c r="DB56" s="248">
        <f t="shared" si="15"/>
        <v>0</v>
      </c>
      <c r="DC56" s="248">
        <f t="shared" si="15"/>
        <v>0</v>
      </c>
      <c r="DD56" s="248">
        <f t="shared" si="15"/>
        <v>0</v>
      </c>
      <c r="DE56" s="248">
        <f t="shared" si="15"/>
        <v>0</v>
      </c>
      <c r="DF56" s="248">
        <f t="shared" si="15"/>
        <v>0</v>
      </c>
      <c r="DG56" s="248">
        <f t="shared" si="15"/>
        <v>0</v>
      </c>
      <c r="DH56" s="248">
        <f t="shared" si="15"/>
        <v>0</v>
      </c>
      <c r="DI56" s="248">
        <f t="shared" si="15"/>
        <v>0</v>
      </c>
      <c r="DJ56" s="248">
        <f t="shared" si="15"/>
        <v>0</v>
      </c>
      <c r="DK56" s="248">
        <f t="shared" si="15"/>
        <v>0</v>
      </c>
      <c r="DL56" s="248">
        <f t="shared" si="15"/>
        <v>0</v>
      </c>
      <c r="DM56" s="248">
        <f t="shared" si="15"/>
        <v>0</v>
      </c>
      <c r="DN56" s="248">
        <f t="shared" si="15"/>
        <v>0</v>
      </c>
      <c r="DO56" s="248">
        <f t="shared" si="15"/>
        <v>0</v>
      </c>
      <c r="DP56" s="248">
        <f t="shared" si="15"/>
        <v>0</v>
      </c>
      <c r="DQ56" s="248">
        <f t="shared" si="15"/>
        <v>0</v>
      </c>
      <c r="DR56" s="248">
        <f t="shared" si="15"/>
        <v>0</v>
      </c>
      <c r="DS56" s="248">
        <f t="shared" si="15"/>
        <v>0</v>
      </c>
      <c r="DT56" s="248">
        <f t="shared" si="15"/>
        <v>0</v>
      </c>
      <c r="DU56" s="248">
        <f t="shared" si="15"/>
        <v>0</v>
      </c>
      <c r="DV56" s="248">
        <f t="shared" si="15"/>
        <v>0</v>
      </c>
      <c r="DW56" s="248">
        <f t="shared" si="15"/>
        <v>0</v>
      </c>
      <c r="DX56" s="248">
        <f t="shared" si="15"/>
        <v>0</v>
      </c>
      <c r="DY56" s="248">
        <f t="shared" si="15"/>
        <v>0</v>
      </c>
      <c r="DZ56" s="248">
        <f t="shared" si="15"/>
        <v>0</v>
      </c>
      <c r="EA56" s="248">
        <f t="shared" ref="EA56:FF56" si="16">($D$3+$J$3+$D$12+$J$12)*EA55</f>
        <v>0</v>
      </c>
      <c r="EB56" s="248">
        <f t="shared" si="16"/>
        <v>0</v>
      </c>
      <c r="EC56" s="248">
        <f t="shared" si="16"/>
        <v>0</v>
      </c>
      <c r="ED56" s="248">
        <f t="shared" si="16"/>
        <v>0</v>
      </c>
      <c r="EE56" s="248">
        <f t="shared" si="16"/>
        <v>0</v>
      </c>
      <c r="EF56" s="248">
        <f t="shared" si="16"/>
        <v>0</v>
      </c>
      <c r="EG56" s="248">
        <f t="shared" si="16"/>
        <v>0</v>
      </c>
      <c r="EH56" s="248">
        <f t="shared" si="16"/>
        <v>0</v>
      </c>
      <c r="EI56" s="248">
        <f t="shared" si="16"/>
        <v>0</v>
      </c>
      <c r="EJ56" s="248">
        <f t="shared" si="16"/>
        <v>0</v>
      </c>
      <c r="EK56" s="248">
        <f t="shared" si="16"/>
        <v>0</v>
      </c>
      <c r="EL56" s="248">
        <f t="shared" si="16"/>
        <v>0</v>
      </c>
      <c r="EM56" s="248">
        <f t="shared" si="16"/>
        <v>0</v>
      </c>
      <c r="EN56" s="248">
        <f t="shared" si="16"/>
        <v>0</v>
      </c>
      <c r="EO56" s="248">
        <f t="shared" si="16"/>
        <v>0</v>
      </c>
      <c r="EP56" s="248">
        <f t="shared" si="16"/>
        <v>0</v>
      </c>
      <c r="EQ56" s="248">
        <f t="shared" si="16"/>
        <v>0</v>
      </c>
      <c r="ER56" s="248">
        <f t="shared" si="16"/>
        <v>0</v>
      </c>
      <c r="ES56" s="248">
        <f t="shared" si="16"/>
        <v>0</v>
      </c>
      <c r="ET56" s="248">
        <f t="shared" si="16"/>
        <v>0</v>
      </c>
      <c r="EU56" s="248">
        <f t="shared" si="16"/>
        <v>0</v>
      </c>
      <c r="EV56" s="248">
        <f t="shared" si="16"/>
        <v>0</v>
      </c>
      <c r="EW56" s="248">
        <f t="shared" si="16"/>
        <v>0</v>
      </c>
      <c r="EX56" s="248">
        <f t="shared" si="16"/>
        <v>0</v>
      </c>
      <c r="EY56" s="248">
        <f t="shared" si="16"/>
        <v>0</v>
      </c>
      <c r="EZ56" s="248">
        <f t="shared" si="16"/>
        <v>0</v>
      </c>
      <c r="FA56" s="248">
        <f t="shared" si="16"/>
        <v>0</v>
      </c>
      <c r="FB56" s="248">
        <f t="shared" si="16"/>
        <v>0</v>
      </c>
      <c r="FC56" s="248">
        <f t="shared" si="16"/>
        <v>0</v>
      </c>
      <c r="FD56" s="248">
        <f t="shared" si="16"/>
        <v>0</v>
      </c>
      <c r="FE56" s="248">
        <f t="shared" si="16"/>
        <v>0</v>
      </c>
      <c r="FF56" s="248">
        <f t="shared" si="16"/>
        <v>0</v>
      </c>
      <c r="FG56" s="248">
        <f t="shared" ref="FG56:FQ56" si="17">($D$3+$J$3+$D$12+$J$12)*FG55</f>
        <v>0</v>
      </c>
      <c r="FH56" s="248">
        <f t="shared" si="17"/>
        <v>0</v>
      </c>
      <c r="FI56" s="248">
        <f t="shared" si="17"/>
        <v>0</v>
      </c>
      <c r="FJ56" s="248">
        <f t="shared" si="17"/>
        <v>0</v>
      </c>
      <c r="FK56" s="248">
        <f t="shared" si="17"/>
        <v>0</v>
      </c>
      <c r="FL56" s="248">
        <f t="shared" si="17"/>
        <v>0</v>
      </c>
      <c r="FM56" s="248">
        <f t="shared" si="17"/>
        <v>0</v>
      </c>
      <c r="FN56" s="248">
        <f t="shared" si="17"/>
        <v>0</v>
      </c>
      <c r="FO56" s="248">
        <f t="shared" si="17"/>
        <v>0</v>
      </c>
      <c r="FP56" s="248">
        <f t="shared" si="17"/>
        <v>0</v>
      </c>
      <c r="FQ56" s="248">
        <f t="shared" si="17"/>
        <v>0</v>
      </c>
    </row>
    <row r="57" spans="1:323" s="232" customFormat="1" ht="15.6" x14ac:dyDescent="0.3">
      <c r="A57" s="247" t="s">
        <v>461</v>
      </c>
      <c r="B57" s="248">
        <f>SUM(C57:FQ57)</f>
        <v>0.88830267428571452</v>
      </c>
      <c r="C57" s="248"/>
      <c r="D57" s="248"/>
      <c r="E57" s="248">
        <f>(B56-C56)*2%</f>
        <v>0.33311350285714286</v>
      </c>
      <c r="F57" s="248"/>
      <c r="G57" s="248">
        <f>(B56-SUM(C56:F56))*2%</f>
        <v>0.22207566857142857</v>
      </c>
      <c r="H57" s="248"/>
      <c r="I57" s="248">
        <f>(B56-SUM(C56:H56))*6%</f>
        <v>0.33311350285714297</v>
      </c>
      <c r="J57" s="248"/>
      <c r="K57" s="248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8"/>
      <c r="AH57" s="248"/>
      <c r="AI57" s="248"/>
      <c r="AJ57" s="248"/>
      <c r="AK57" s="248"/>
      <c r="AL57" s="248"/>
      <c r="AM57" s="248"/>
      <c r="AN57" s="248"/>
      <c r="AO57" s="248"/>
      <c r="AP57" s="248"/>
      <c r="AQ57" s="248"/>
      <c r="AR57" s="248"/>
      <c r="AS57" s="248"/>
      <c r="AT57" s="248"/>
      <c r="AU57" s="248"/>
      <c r="AV57" s="248"/>
      <c r="AW57" s="248"/>
      <c r="AX57" s="248"/>
      <c r="AY57" s="248"/>
      <c r="AZ57" s="248"/>
      <c r="BA57" s="248"/>
      <c r="BB57" s="248"/>
      <c r="BC57" s="248"/>
      <c r="BD57" s="248"/>
      <c r="BE57" s="248"/>
      <c r="BF57" s="248"/>
      <c r="BG57" s="248"/>
      <c r="BH57" s="248"/>
      <c r="BI57" s="248"/>
      <c r="BJ57" s="248"/>
      <c r="BK57" s="248"/>
      <c r="BL57" s="248"/>
      <c r="BM57" s="248"/>
      <c r="BN57" s="248"/>
      <c r="BO57" s="248"/>
      <c r="BP57" s="248"/>
      <c r="BQ57" s="248"/>
      <c r="BR57" s="248"/>
      <c r="BS57" s="248"/>
      <c r="BT57" s="248"/>
      <c r="BU57" s="248"/>
      <c r="BV57" s="248"/>
      <c r="BW57" s="248"/>
      <c r="BX57" s="248"/>
      <c r="BY57" s="248"/>
      <c r="BZ57" s="248"/>
      <c r="CA57" s="248"/>
      <c r="CB57" s="248"/>
      <c r="CC57" s="248"/>
      <c r="CD57" s="248"/>
      <c r="CE57" s="248"/>
      <c r="CF57" s="248"/>
      <c r="CG57" s="248"/>
      <c r="CH57" s="248"/>
      <c r="CI57" s="248"/>
      <c r="CJ57" s="248"/>
      <c r="CK57" s="248"/>
      <c r="CL57" s="248"/>
      <c r="CM57" s="248"/>
      <c r="CN57" s="248"/>
      <c r="CO57" s="248"/>
      <c r="CP57" s="248"/>
      <c r="CQ57" s="248"/>
      <c r="CR57" s="248"/>
      <c r="CS57" s="248"/>
      <c r="CT57" s="248"/>
      <c r="CU57" s="248"/>
      <c r="CV57" s="248"/>
      <c r="CW57" s="248"/>
      <c r="CX57" s="248"/>
      <c r="CY57" s="248"/>
      <c r="CZ57" s="248"/>
      <c r="DA57" s="248"/>
      <c r="DB57" s="248"/>
      <c r="DC57" s="248"/>
      <c r="DD57" s="248"/>
      <c r="DE57" s="248"/>
      <c r="DF57" s="248"/>
      <c r="DG57" s="248"/>
      <c r="DH57" s="248"/>
      <c r="DI57" s="248"/>
      <c r="DJ57" s="248"/>
      <c r="DK57" s="248"/>
      <c r="DL57" s="248"/>
      <c r="DM57" s="248"/>
      <c r="DN57" s="248"/>
      <c r="DO57" s="248"/>
      <c r="DP57" s="248"/>
      <c r="DQ57" s="248"/>
      <c r="DR57" s="248"/>
      <c r="DS57" s="248"/>
      <c r="DT57" s="248"/>
      <c r="DU57" s="248"/>
      <c r="DV57" s="248"/>
      <c r="DW57" s="248"/>
      <c r="DX57" s="248"/>
      <c r="DY57" s="248"/>
      <c r="DZ57" s="248"/>
      <c r="EA57" s="248"/>
      <c r="EB57" s="248"/>
      <c r="EC57" s="248"/>
      <c r="ED57" s="248"/>
      <c r="EE57" s="248"/>
      <c r="EF57" s="248"/>
      <c r="EG57" s="248"/>
      <c r="EH57" s="248"/>
      <c r="EI57" s="248"/>
      <c r="EJ57" s="248"/>
      <c r="EK57" s="248"/>
      <c r="EL57" s="248"/>
      <c r="EM57" s="248"/>
      <c r="EN57" s="248"/>
      <c r="EO57" s="248"/>
      <c r="EP57" s="248"/>
      <c r="EQ57" s="248"/>
      <c r="ER57" s="248"/>
      <c r="ES57" s="248"/>
      <c r="ET57" s="248"/>
      <c r="EU57" s="248"/>
      <c r="EV57" s="248"/>
      <c r="EW57" s="248"/>
      <c r="EX57" s="248"/>
      <c r="EY57" s="248"/>
      <c r="EZ57" s="248"/>
      <c r="FA57" s="248"/>
      <c r="FB57" s="248"/>
      <c r="FC57" s="248"/>
      <c r="FD57" s="248"/>
      <c r="FE57" s="248"/>
      <c r="FF57" s="248"/>
      <c r="FG57" s="248"/>
      <c r="FH57" s="248"/>
      <c r="FI57" s="248"/>
      <c r="FJ57" s="248"/>
      <c r="FK57" s="248"/>
      <c r="FL57" s="248"/>
      <c r="FM57" s="248"/>
      <c r="FN57" s="248"/>
      <c r="FO57" s="248"/>
      <c r="FP57" s="248"/>
      <c r="FQ57" s="248"/>
    </row>
    <row r="58" spans="1:323" s="232" customFormat="1" ht="15.6" x14ac:dyDescent="0.3">
      <c r="A58" s="249" t="s">
        <v>219</v>
      </c>
      <c r="B58" s="250">
        <f t="shared" si="5"/>
        <v>1</v>
      </c>
      <c r="C58" s="250">
        <v>0</v>
      </c>
      <c r="D58" s="250">
        <v>0</v>
      </c>
      <c r="E58" s="250">
        <v>0</v>
      </c>
      <c r="F58" s="250">
        <v>0</v>
      </c>
      <c r="G58" s="250">
        <v>0.5</v>
      </c>
      <c r="H58" s="250">
        <v>0.5</v>
      </c>
      <c r="I58" s="250">
        <v>0</v>
      </c>
      <c r="J58" s="250">
        <v>0</v>
      </c>
      <c r="K58" s="250">
        <v>0</v>
      </c>
      <c r="L58" s="250">
        <v>0</v>
      </c>
      <c r="M58" s="250">
        <v>0</v>
      </c>
      <c r="N58" s="250">
        <v>0</v>
      </c>
      <c r="O58" s="250">
        <v>0</v>
      </c>
      <c r="P58" s="250">
        <v>0</v>
      </c>
      <c r="Q58" s="250">
        <v>0</v>
      </c>
      <c r="R58" s="250">
        <v>0</v>
      </c>
      <c r="S58" s="250">
        <v>0</v>
      </c>
      <c r="T58" s="250">
        <v>0</v>
      </c>
      <c r="U58" s="250">
        <v>0</v>
      </c>
      <c r="V58" s="250">
        <v>0</v>
      </c>
      <c r="W58" s="250">
        <v>0</v>
      </c>
      <c r="X58" s="250">
        <v>0</v>
      </c>
      <c r="Y58" s="250">
        <v>0</v>
      </c>
      <c r="Z58" s="250">
        <v>0</v>
      </c>
      <c r="AA58" s="250">
        <v>0</v>
      </c>
      <c r="AB58" s="250">
        <v>0</v>
      </c>
      <c r="AC58" s="250">
        <v>0</v>
      </c>
      <c r="AD58" s="250">
        <v>0</v>
      </c>
      <c r="AE58" s="250">
        <v>0</v>
      </c>
      <c r="AF58" s="250">
        <v>0</v>
      </c>
      <c r="AG58" s="250">
        <v>0</v>
      </c>
      <c r="AH58" s="250">
        <v>0</v>
      </c>
      <c r="AI58" s="250">
        <v>0</v>
      </c>
      <c r="AJ58" s="250">
        <v>0</v>
      </c>
      <c r="AK58" s="250">
        <v>0</v>
      </c>
      <c r="AL58" s="250">
        <v>0</v>
      </c>
      <c r="AM58" s="250">
        <v>0</v>
      </c>
      <c r="AN58" s="250">
        <v>0</v>
      </c>
      <c r="AO58" s="250">
        <v>0</v>
      </c>
      <c r="AP58" s="250">
        <v>0</v>
      </c>
      <c r="AQ58" s="250">
        <v>0</v>
      </c>
      <c r="AR58" s="250">
        <v>0</v>
      </c>
      <c r="AS58" s="250">
        <v>0</v>
      </c>
      <c r="AT58" s="250">
        <v>0</v>
      </c>
      <c r="AU58" s="250">
        <v>0</v>
      </c>
      <c r="AV58" s="250">
        <v>0</v>
      </c>
      <c r="AW58" s="250">
        <v>0</v>
      </c>
      <c r="AX58" s="250">
        <v>0</v>
      </c>
      <c r="AY58" s="250">
        <v>0</v>
      </c>
      <c r="AZ58" s="250">
        <v>0</v>
      </c>
      <c r="BA58" s="250">
        <v>0</v>
      </c>
      <c r="BB58" s="250">
        <v>0</v>
      </c>
      <c r="BC58" s="250">
        <v>0</v>
      </c>
      <c r="BD58" s="250">
        <v>0</v>
      </c>
      <c r="BE58" s="250">
        <v>0</v>
      </c>
      <c r="BF58" s="250">
        <v>0</v>
      </c>
      <c r="BG58" s="250">
        <v>0</v>
      </c>
      <c r="BH58" s="250">
        <v>0</v>
      </c>
      <c r="BI58" s="250">
        <v>0</v>
      </c>
      <c r="BJ58" s="250">
        <v>0</v>
      </c>
      <c r="BK58" s="250">
        <v>0</v>
      </c>
      <c r="BL58" s="250">
        <v>0</v>
      </c>
      <c r="BM58" s="250">
        <v>0</v>
      </c>
      <c r="BN58" s="250">
        <v>0</v>
      </c>
      <c r="BO58" s="250">
        <v>0</v>
      </c>
      <c r="BP58" s="250">
        <v>0</v>
      </c>
      <c r="BQ58" s="250">
        <v>0</v>
      </c>
      <c r="BR58" s="250">
        <v>0</v>
      </c>
      <c r="BS58" s="250">
        <v>0</v>
      </c>
      <c r="BT58" s="250">
        <v>0</v>
      </c>
      <c r="BU58" s="250">
        <v>0</v>
      </c>
      <c r="BV58" s="250">
        <v>0</v>
      </c>
      <c r="BW58" s="250">
        <v>0</v>
      </c>
      <c r="BX58" s="250">
        <v>0</v>
      </c>
      <c r="BY58" s="250">
        <v>0</v>
      </c>
      <c r="BZ58" s="250">
        <v>0</v>
      </c>
      <c r="CA58" s="250">
        <v>0</v>
      </c>
      <c r="CB58" s="250">
        <v>0</v>
      </c>
      <c r="CC58" s="250">
        <v>0</v>
      </c>
      <c r="CD58" s="250">
        <v>0</v>
      </c>
      <c r="CE58" s="250">
        <v>0</v>
      </c>
      <c r="CF58" s="250">
        <v>0</v>
      </c>
      <c r="CG58" s="250">
        <v>0</v>
      </c>
      <c r="CH58" s="250">
        <v>0</v>
      </c>
      <c r="CI58" s="250">
        <v>0</v>
      </c>
      <c r="CJ58" s="250">
        <v>0</v>
      </c>
      <c r="CK58" s="250">
        <v>0</v>
      </c>
      <c r="CL58" s="250">
        <v>0</v>
      </c>
      <c r="CM58" s="250">
        <v>0</v>
      </c>
      <c r="CN58" s="250">
        <v>0</v>
      </c>
      <c r="CO58" s="250">
        <v>0</v>
      </c>
      <c r="CP58" s="250">
        <v>0</v>
      </c>
      <c r="CQ58" s="250">
        <v>0</v>
      </c>
      <c r="CR58" s="250">
        <v>0</v>
      </c>
      <c r="CS58" s="250">
        <v>0</v>
      </c>
      <c r="CT58" s="250">
        <v>0</v>
      </c>
      <c r="CU58" s="250">
        <v>0</v>
      </c>
      <c r="CV58" s="250">
        <v>0</v>
      </c>
      <c r="CW58" s="250">
        <v>0</v>
      </c>
      <c r="CX58" s="250">
        <v>0</v>
      </c>
      <c r="CY58" s="250">
        <v>0</v>
      </c>
      <c r="CZ58" s="250">
        <v>0</v>
      </c>
      <c r="DA58" s="250">
        <v>0</v>
      </c>
      <c r="DB58" s="250">
        <v>0</v>
      </c>
      <c r="DC58" s="250">
        <v>0</v>
      </c>
      <c r="DD58" s="250">
        <v>0</v>
      </c>
      <c r="DE58" s="250">
        <v>0</v>
      </c>
      <c r="DF58" s="250">
        <v>0</v>
      </c>
      <c r="DG58" s="250">
        <v>0</v>
      </c>
      <c r="DH58" s="250">
        <v>0</v>
      </c>
      <c r="DI58" s="250">
        <v>0</v>
      </c>
      <c r="DJ58" s="250">
        <v>0</v>
      </c>
      <c r="DK58" s="250">
        <v>0</v>
      </c>
      <c r="DL58" s="250">
        <v>0</v>
      </c>
      <c r="DM58" s="250">
        <v>0</v>
      </c>
      <c r="DN58" s="250">
        <v>0</v>
      </c>
      <c r="DO58" s="250">
        <v>0</v>
      </c>
      <c r="DP58" s="250">
        <v>0</v>
      </c>
      <c r="DQ58" s="250">
        <v>0</v>
      </c>
      <c r="DR58" s="250">
        <v>0</v>
      </c>
      <c r="DS58" s="250">
        <v>0</v>
      </c>
      <c r="DT58" s="250">
        <v>0</v>
      </c>
      <c r="DU58" s="250">
        <v>0</v>
      </c>
      <c r="DV58" s="250">
        <v>0</v>
      </c>
      <c r="DW58" s="250">
        <v>0</v>
      </c>
      <c r="DX58" s="250">
        <v>0</v>
      </c>
      <c r="DY58" s="250">
        <v>0</v>
      </c>
      <c r="DZ58" s="250">
        <v>0</v>
      </c>
      <c r="EA58" s="250">
        <v>0</v>
      </c>
      <c r="EB58" s="250">
        <v>0</v>
      </c>
      <c r="EC58" s="250">
        <v>0</v>
      </c>
      <c r="ED58" s="250">
        <v>0</v>
      </c>
      <c r="EE58" s="250">
        <v>0</v>
      </c>
      <c r="EF58" s="250">
        <v>0</v>
      </c>
      <c r="EG58" s="250">
        <v>0</v>
      </c>
      <c r="EH58" s="250">
        <v>0</v>
      </c>
      <c r="EI58" s="250">
        <v>0</v>
      </c>
      <c r="EJ58" s="250">
        <v>0</v>
      </c>
      <c r="EK58" s="250">
        <v>0</v>
      </c>
      <c r="EL58" s="250">
        <v>0</v>
      </c>
      <c r="EM58" s="250">
        <v>0</v>
      </c>
      <c r="EN58" s="250">
        <v>0</v>
      </c>
      <c r="EO58" s="250">
        <v>0</v>
      </c>
      <c r="EP58" s="250">
        <v>0</v>
      </c>
      <c r="EQ58" s="250">
        <v>0</v>
      </c>
      <c r="ER58" s="250">
        <v>0</v>
      </c>
      <c r="ES58" s="250">
        <v>0</v>
      </c>
      <c r="ET58" s="250">
        <v>0</v>
      </c>
      <c r="EU58" s="250">
        <v>0</v>
      </c>
      <c r="EV58" s="250">
        <v>0</v>
      </c>
      <c r="EW58" s="250">
        <v>0</v>
      </c>
      <c r="EX58" s="250">
        <v>0</v>
      </c>
      <c r="EY58" s="250">
        <v>0</v>
      </c>
      <c r="EZ58" s="250">
        <v>0</v>
      </c>
      <c r="FA58" s="250">
        <v>0</v>
      </c>
      <c r="FB58" s="250">
        <v>0</v>
      </c>
      <c r="FC58" s="250">
        <v>0</v>
      </c>
      <c r="FD58" s="250">
        <v>0</v>
      </c>
      <c r="FE58" s="250">
        <v>0</v>
      </c>
      <c r="FF58" s="250">
        <v>0</v>
      </c>
      <c r="FG58" s="250">
        <v>0</v>
      </c>
      <c r="FH58" s="250">
        <v>0</v>
      </c>
      <c r="FI58" s="250">
        <v>0</v>
      </c>
      <c r="FJ58" s="250">
        <v>0</v>
      </c>
      <c r="FK58" s="250">
        <v>0</v>
      </c>
      <c r="FL58" s="250">
        <v>0</v>
      </c>
      <c r="FM58" s="250">
        <v>0</v>
      </c>
      <c r="FN58" s="250">
        <v>0</v>
      </c>
      <c r="FO58" s="250">
        <v>0</v>
      </c>
      <c r="FP58" s="250">
        <v>0</v>
      </c>
      <c r="FQ58" s="250">
        <v>0</v>
      </c>
    </row>
    <row r="59" spans="1:323" s="232" customFormat="1" ht="15.6" x14ac:dyDescent="0.3">
      <c r="A59" s="251" t="s">
        <v>24</v>
      </c>
      <c r="B59" s="252">
        <f t="shared" si="5"/>
        <v>8.8068966202818917</v>
      </c>
      <c r="C59" s="252">
        <f t="shared" ref="C59:AH59" si="18">($D$6+$J$6+$D$15+$J$15)*C58</f>
        <v>0</v>
      </c>
      <c r="D59" s="252">
        <f t="shared" si="18"/>
        <v>0</v>
      </c>
      <c r="E59" s="252">
        <f t="shared" si="18"/>
        <v>0</v>
      </c>
      <c r="F59" s="252">
        <f t="shared" si="18"/>
        <v>0</v>
      </c>
      <c r="G59" s="252">
        <f t="shared" si="18"/>
        <v>4.4034483101409458</v>
      </c>
      <c r="H59" s="252">
        <f t="shared" si="18"/>
        <v>4.4034483101409458</v>
      </c>
      <c r="I59" s="252">
        <f t="shared" si="18"/>
        <v>0</v>
      </c>
      <c r="J59" s="252">
        <f t="shared" si="18"/>
        <v>0</v>
      </c>
      <c r="K59" s="252">
        <f t="shared" si="18"/>
        <v>0</v>
      </c>
      <c r="L59" s="252">
        <f t="shared" si="18"/>
        <v>0</v>
      </c>
      <c r="M59" s="252">
        <f t="shared" si="18"/>
        <v>0</v>
      </c>
      <c r="N59" s="252">
        <f t="shared" si="18"/>
        <v>0</v>
      </c>
      <c r="O59" s="252">
        <f t="shared" si="18"/>
        <v>0</v>
      </c>
      <c r="P59" s="252">
        <f t="shared" si="18"/>
        <v>0</v>
      </c>
      <c r="Q59" s="252">
        <f t="shared" si="18"/>
        <v>0</v>
      </c>
      <c r="R59" s="252">
        <f t="shared" si="18"/>
        <v>0</v>
      </c>
      <c r="S59" s="252">
        <f t="shared" si="18"/>
        <v>0</v>
      </c>
      <c r="T59" s="252">
        <f t="shared" si="18"/>
        <v>0</v>
      </c>
      <c r="U59" s="252">
        <f t="shared" si="18"/>
        <v>0</v>
      </c>
      <c r="V59" s="252">
        <f t="shared" si="18"/>
        <v>0</v>
      </c>
      <c r="W59" s="252">
        <f t="shared" si="18"/>
        <v>0</v>
      </c>
      <c r="X59" s="252">
        <f t="shared" si="18"/>
        <v>0</v>
      </c>
      <c r="Y59" s="252">
        <f t="shared" si="18"/>
        <v>0</v>
      </c>
      <c r="Z59" s="252">
        <f t="shared" si="18"/>
        <v>0</v>
      </c>
      <c r="AA59" s="252">
        <f t="shared" si="18"/>
        <v>0</v>
      </c>
      <c r="AB59" s="252">
        <f t="shared" si="18"/>
        <v>0</v>
      </c>
      <c r="AC59" s="252">
        <f t="shared" si="18"/>
        <v>0</v>
      </c>
      <c r="AD59" s="252">
        <f t="shared" si="18"/>
        <v>0</v>
      </c>
      <c r="AE59" s="252">
        <f t="shared" si="18"/>
        <v>0</v>
      </c>
      <c r="AF59" s="252">
        <f t="shared" si="18"/>
        <v>0</v>
      </c>
      <c r="AG59" s="252">
        <f t="shared" si="18"/>
        <v>0</v>
      </c>
      <c r="AH59" s="252">
        <f t="shared" si="18"/>
        <v>0</v>
      </c>
      <c r="AI59" s="252">
        <f t="shared" ref="AI59:BN59" si="19">($D$6+$J$6+$D$15+$J$15)*AI58</f>
        <v>0</v>
      </c>
      <c r="AJ59" s="252">
        <f t="shared" si="19"/>
        <v>0</v>
      </c>
      <c r="AK59" s="252">
        <f t="shared" si="19"/>
        <v>0</v>
      </c>
      <c r="AL59" s="252">
        <f t="shared" si="19"/>
        <v>0</v>
      </c>
      <c r="AM59" s="252">
        <f t="shared" si="19"/>
        <v>0</v>
      </c>
      <c r="AN59" s="252">
        <f t="shared" si="19"/>
        <v>0</v>
      </c>
      <c r="AO59" s="252">
        <f t="shared" si="19"/>
        <v>0</v>
      </c>
      <c r="AP59" s="252">
        <f t="shared" si="19"/>
        <v>0</v>
      </c>
      <c r="AQ59" s="252">
        <f t="shared" si="19"/>
        <v>0</v>
      </c>
      <c r="AR59" s="252">
        <f t="shared" si="19"/>
        <v>0</v>
      </c>
      <c r="AS59" s="252">
        <f t="shared" si="19"/>
        <v>0</v>
      </c>
      <c r="AT59" s="252">
        <f t="shared" si="19"/>
        <v>0</v>
      </c>
      <c r="AU59" s="252">
        <f t="shared" si="19"/>
        <v>0</v>
      </c>
      <c r="AV59" s="252">
        <f t="shared" si="19"/>
        <v>0</v>
      </c>
      <c r="AW59" s="252">
        <f t="shared" si="19"/>
        <v>0</v>
      </c>
      <c r="AX59" s="252">
        <f t="shared" si="19"/>
        <v>0</v>
      </c>
      <c r="AY59" s="252">
        <f t="shared" si="19"/>
        <v>0</v>
      </c>
      <c r="AZ59" s="252">
        <f t="shared" si="19"/>
        <v>0</v>
      </c>
      <c r="BA59" s="252">
        <f t="shared" si="19"/>
        <v>0</v>
      </c>
      <c r="BB59" s="252">
        <f t="shared" si="19"/>
        <v>0</v>
      </c>
      <c r="BC59" s="252">
        <f t="shared" si="19"/>
        <v>0</v>
      </c>
      <c r="BD59" s="252">
        <f t="shared" si="19"/>
        <v>0</v>
      </c>
      <c r="BE59" s="252">
        <f t="shared" si="19"/>
        <v>0</v>
      </c>
      <c r="BF59" s="252">
        <f t="shared" si="19"/>
        <v>0</v>
      </c>
      <c r="BG59" s="252">
        <f t="shared" si="19"/>
        <v>0</v>
      </c>
      <c r="BH59" s="252">
        <f t="shared" si="19"/>
        <v>0</v>
      </c>
      <c r="BI59" s="252">
        <f t="shared" si="19"/>
        <v>0</v>
      </c>
      <c r="BJ59" s="252">
        <f t="shared" si="19"/>
        <v>0</v>
      </c>
      <c r="BK59" s="252">
        <f t="shared" si="19"/>
        <v>0</v>
      </c>
      <c r="BL59" s="252">
        <f t="shared" si="19"/>
        <v>0</v>
      </c>
      <c r="BM59" s="252">
        <f t="shared" si="19"/>
        <v>0</v>
      </c>
      <c r="BN59" s="252">
        <f t="shared" si="19"/>
        <v>0</v>
      </c>
      <c r="BO59" s="252">
        <f t="shared" ref="BO59:CT59" si="20">($D$6+$J$6+$D$15+$J$15)*BO58</f>
        <v>0</v>
      </c>
      <c r="BP59" s="252">
        <f t="shared" si="20"/>
        <v>0</v>
      </c>
      <c r="BQ59" s="252">
        <f t="shared" si="20"/>
        <v>0</v>
      </c>
      <c r="BR59" s="252">
        <f t="shared" si="20"/>
        <v>0</v>
      </c>
      <c r="BS59" s="252">
        <f t="shared" si="20"/>
        <v>0</v>
      </c>
      <c r="BT59" s="252">
        <f t="shared" si="20"/>
        <v>0</v>
      </c>
      <c r="BU59" s="252">
        <f t="shared" si="20"/>
        <v>0</v>
      </c>
      <c r="BV59" s="252">
        <f t="shared" si="20"/>
        <v>0</v>
      </c>
      <c r="BW59" s="252">
        <f t="shared" si="20"/>
        <v>0</v>
      </c>
      <c r="BX59" s="252">
        <f t="shared" si="20"/>
        <v>0</v>
      </c>
      <c r="BY59" s="252">
        <f t="shared" si="20"/>
        <v>0</v>
      </c>
      <c r="BZ59" s="252">
        <f t="shared" si="20"/>
        <v>0</v>
      </c>
      <c r="CA59" s="252">
        <f t="shared" si="20"/>
        <v>0</v>
      </c>
      <c r="CB59" s="252">
        <f t="shared" si="20"/>
        <v>0</v>
      </c>
      <c r="CC59" s="252">
        <f t="shared" si="20"/>
        <v>0</v>
      </c>
      <c r="CD59" s="252">
        <f t="shared" si="20"/>
        <v>0</v>
      </c>
      <c r="CE59" s="252">
        <f t="shared" si="20"/>
        <v>0</v>
      </c>
      <c r="CF59" s="252">
        <f t="shared" si="20"/>
        <v>0</v>
      </c>
      <c r="CG59" s="252">
        <f t="shared" si="20"/>
        <v>0</v>
      </c>
      <c r="CH59" s="252">
        <f t="shared" si="20"/>
        <v>0</v>
      </c>
      <c r="CI59" s="252">
        <f t="shared" si="20"/>
        <v>0</v>
      </c>
      <c r="CJ59" s="252">
        <f t="shared" si="20"/>
        <v>0</v>
      </c>
      <c r="CK59" s="252">
        <f t="shared" si="20"/>
        <v>0</v>
      </c>
      <c r="CL59" s="252">
        <f t="shared" si="20"/>
        <v>0</v>
      </c>
      <c r="CM59" s="252">
        <f t="shared" si="20"/>
        <v>0</v>
      </c>
      <c r="CN59" s="252">
        <f t="shared" si="20"/>
        <v>0</v>
      </c>
      <c r="CO59" s="252">
        <f t="shared" si="20"/>
        <v>0</v>
      </c>
      <c r="CP59" s="252">
        <f t="shared" si="20"/>
        <v>0</v>
      </c>
      <c r="CQ59" s="252">
        <f t="shared" si="20"/>
        <v>0</v>
      </c>
      <c r="CR59" s="252">
        <f t="shared" si="20"/>
        <v>0</v>
      </c>
      <c r="CS59" s="252">
        <f t="shared" si="20"/>
        <v>0</v>
      </c>
      <c r="CT59" s="252">
        <f t="shared" si="20"/>
        <v>0</v>
      </c>
      <c r="CU59" s="252">
        <f t="shared" ref="CU59:DZ59" si="21">($D$6+$J$6+$D$15+$J$15)*CU58</f>
        <v>0</v>
      </c>
      <c r="CV59" s="252">
        <f t="shared" si="21"/>
        <v>0</v>
      </c>
      <c r="CW59" s="252">
        <f t="shared" si="21"/>
        <v>0</v>
      </c>
      <c r="CX59" s="252">
        <f t="shared" si="21"/>
        <v>0</v>
      </c>
      <c r="CY59" s="252">
        <f t="shared" si="21"/>
        <v>0</v>
      </c>
      <c r="CZ59" s="252">
        <f t="shared" si="21"/>
        <v>0</v>
      </c>
      <c r="DA59" s="252">
        <f t="shared" si="21"/>
        <v>0</v>
      </c>
      <c r="DB59" s="252">
        <f t="shared" si="21"/>
        <v>0</v>
      </c>
      <c r="DC59" s="252">
        <f t="shared" si="21"/>
        <v>0</v>
      </c>
      <c r="DD59" s="252">
        <f t="shared" si="21"/>
        <v>0</v>
      </c>
      <c r="DE59" s="252">
        <f t="shared" si="21"/>
        <v>0</v>
      </c>
      <c r="DF59" s="252">
        <f t="shared" si="21"/>
        <v>0</v>
      </c>
      <c r="DG59" s="252">
        <f t="shared" si="21"/>
        <v>0</v>
      </c>
      <c r="DH59" s="252">
        <f t="shared" si="21"/>
        <v>0</v>
      </c>
      <c r="DI59" s="252">
        <f t="shared" si="21"/>
        <v>0</v>
      </c>
      <c r="DJ59" s="252">
        <f t="shared" si="21"/>
        <v>0</v>
      </c>
      <c r="DK59" s="252">
        <f t="shared" si="21"/>
        <v>0</v>
      </c>
      <c r="DL59" s="252">
        <f t="shared" si="21"/>
        <v>0</v>
      </c>
      <c r="DM59" s="252">
        <f t="shared" si="21"/>
        <v>0</v>
      </c>
      <c r="DN59" s="252">
        <f t="shared" si="21"/>
        <v>0</v>
      </c>
      <c r="DO59" s="252">
        <f t="shared" si="21"/>
        <v>0</v>
      </c>
      <c r="DP59" s="252">
        <f t="shared" si="21"/>
        <v>0</v>
      </c>
      <c r="DQ59" s="252">
        <f t="shared" si="21"/>
        <v>0</v>
      </c>
      <c r="DR59" s="252">
        <f t="shared" si="21"/>
        <v>0</v>
      </c>
      <c r="DS59" s="252">
        <f t="shared" si="21"/>
        <v>0</v>
      </c>
      <c r="DT59" s="252">
        <f t="shared" si="21"/>
        <v>0</v>
      </c>
      <c r="DU59" s="252">
        <f t="shared" si="21"/>
        <v>0</v>
      </c>
      <c r="DV59" s="252">
        <f t="shared" si="21"/>
        <v>0</v>
      </c>
      <c r="DW59" s="252">
        <f t="shared" si="21"/>
        <v>0</v>
      </c>
      <c r="DX59" s="252">
        <f t="shared" si="21"/>
        <v>0</v>
      </c>
      <c r="DY59" s="252">
        <f t="shared" si="21"/>
        <v>0</v>
      </c>
      <c r="DZ59" s="252">
        <f t="shared" si="21"/>
        <v>0</v>
      </c>
      <c r="EA59" s="252">
        <f t="shared" ref="EA59:FF59" si="22">($D$6+$J$6+$D$15+$J$15)*EA58</f>
        <v>0</v>
      </c>
      <c r="EB59" s="252">
        <f t="shared" si="22"/>
        <v>0</v>
      </c>
      <c r="EC59" s="252">
        <f t="shared" si="22"/>
        <v>0</v>
      </c>
      <c r="ED59" s="252">
        <f t="shared" si="22"/>
        <v>0</v>
      </c>
      <c r="EE59" s="252">
        <f t="shared" si="22"/>
        <v>0</v>
      </c>
      <c r="EF59" s="252">
        <f t="shared" si="22"/>
        <v>0</v>
      </c>
      <c r="EG59" s="252">
        <f t="shared" si="22"/>
        <v>0</v>
      </c>
      <c r="EH59" s="252">
        <f t="shared" si="22"/>
        <v>0</v>
      </c>
      <c r="EI59" s="252">
        <f t="shared" si="22"/>
        <v>0</v>
      </c>
      <c r="EJ59" s="252">
        <f t="shared" si="22"/>
        <v>0</v>
      </c>
      <c r="EK59" s="252">
        <f t="shared" si="22"/>
        <v>0</v>
      </c>
      <c r="EL59" s="252">
        <f t="shared" si="22"/>
        <v>0</v>
      </c>
      <c r="EM59" s="252">
        <f t="shared" si="22"/>
        <v>0</v>
      </c>
      <c r="EN59" s="252">
        <f t="shared" si="22"/>
        <v>0</v>
      </c>
      <c r="EO59" s="252">
        <f t="shared" si="22"/>
        <v>0</v>
      </c>
      <c r="EP59" s="252">
        <f t="shared" si="22"/>
        <v>0</v>
      </c>
      <c r="EQ59" s="252">
        <f t="shared" si="22"/>
        <v>0</v>
      </c>
      <c r="ER59" s="252">
        <f t="shared" si="22"/>
        <v>0</v>
      </c>
      <c r="ES59" s="252">
        <f t="shared" si="22"/>
        <v>0</v>
      </c>
      <c r="ET59" s="252">
        <f t="shared" si="22"/>
        <v>0</v>
      </c>
      <c r="EU59" s="252">
        <f t="shared" si="22"/>
        <v>0</v>
      </c>
      <c r="EV59" s="252">
        <f t="shared" si="22"/>
        <v>0</v>
      </c>
      <c r="EW59" s="252">
        <f t="shared" si="22"/>
        <v>0</v>
      </c>
      <c r="EX59" s="252">
        <f t="shared" si="22"/>
        <v>0</v>
      </c>
      <c r="EY59" s="252">
        <f t="shared" si="22"/>
        <v>0</v>
      </c>
      <c r="EZ59" s="252">
        <f t="shared" si="22"/>
        <v>0</v>
      </c>
      <c r="FA59" s="252">
        <f t="shared" si="22"/>
        <v>0</v>
      </c>
      <c r="FB59" s="252">
        <f t="shared" si="22"/>
        <v>0</v>
      </c>
      <c r="FC59" s="252">
        <f t="shared" si="22"/>
        <v>0</v>
      </c>
      <c r="FD59" s="252">
        <f t="shared" si="22"/>
        <v>0</v>
      </c>
      <c r="FE59" s="252">
        <f t="shared" si="22"/>
        <v>0</v>
      </c>
      <c r="FF59" s="252">
        <f t="shared" si="22"/>
        <v>0</v>
      </c>
      <c r="FG59" s="252">
        <f t="shared" ref="FG59:FQ59" si="23">($D$6+$J$6+$D$15+$J$15)*FG58</f>
        <v>0</v>
      </c>
      <c r="FH59" s="252">
        <f t="shared" si="23"/>
        <v>0</v>
      </c>
      <c r="FI59" s="252">
        <f t="shared" si="23"/>
        <v>0</v>
      </c>
      <c r="FJ59" s="252">
        <f t="shared" si="23"/>
        <v>0</v>
      </c>
      <c r="FK59" s="252">
        <f t="shared" si="23"/>
        <v>0</v>
      </c>
      <c r="FL59" s="252">
        <f t="shared" si="23"/>
        <v>0</v>
      </c>
      <c r="FM59" s="252">
        <f t="shared" si="23"/>
        <v>0</v>
      </c>
      <c r="FN59" s="252">
        <f t="shared" si="23"/>
        <v>0</v>
      </c>
      <c r="FO59" s="252">
        <f t="shared" si="23"/>
        <v>0</v>
      </c>
      <c r="FP59" s="252">
        <f t="shared" si="23"/>
        <v>0</v>
      </c>
      <c r="FQ59" s="252">
        <f t="shared" si="23"/>
        <v>0</v>
      </c>
    </row>
    <row r="60" spans="1:323" s="232" customFormat="1" ht="15.6" x14ac:dyDescent="0.3">
      <c r="A60" s="251" t="s">
        <v>460</v>
      </c>
      <c r="B60" s="252">
        <f>SUM(C60:FQ60)</f>
        <v>0.13210344930422838</v>
      </c>
      <c r="C60" s="252"/>
      <c r="D60" s="252"/>
      <c r="E60" s="252"/>
      <c r="F60" s="252"/>
      <c r="G60" s="252"/>
      <c r="H60" s="252">
        <f>(B59-G59)*3%</f>
        <v>0.13210344930422838</v>
      </c>
      <c r="I60" s="252"/>
      <c r="J60" s="252"/>
      <c r="K60" s="252"/>
      <c r="L60" s="252"/>
      <c r="M60" s="252"/>
      <c r="N60" s="252"/>
      <c r="O60" s="252"/>
      <c r="P60" s="252"/>
      <c r="Q60" s="252"/>
      <c r="R60" s="252"/>
      <c r="S60" s="252"/>
      <c r="T60" s="252"/>
      <c r="U60" s="252"/>
      <c r="V60" s="252"/>
      <c r="W60" s="252"/>
      <c r="X60" s="252"/>
      <c r="Y60" s="252"/>
      <c r="Z60" s="252"/>
      <c r="AA60" s="252"/>
      <c r="AB60" s="252"/>
      <c r="AC60" s="252"/>
      <c r="AD60" s="252"/>
      <c r="AE60" s="252"/>
      <c r="AF60" s="252"/>
      <c r="AG60" s="252"/>
      <c r="AH60" s="252"/>
      <c r="AI60" s="252"/>
      <c r="AJ60" s="252"/>
      <c r="AK60" s="252"/>
      <c r="AL60" s="252"/>
      <c r="AM60" s="252"/>
      <c r="AN60" s="252"/>
      <c r="AO60" s="252"/>
      <c r="AP60" s="252"/>
      <c r="AQ60" s="252"/>
      <c r="AR60" s="252"/>
      <c r="AS60" s="252"/>
      <c r="AT60" s="252"/>
      <c r="AU60" s="252"/>
      <c r="AV60" s="252"/>
      <c r="AW60" s="252"/>
      <c r="AX60" s="252"/>
      <c r="AY60" s="252"/>
      <c r="AZ60" s="252"/>
      <c r="BA60" s="252"/>
      <c r="BB60" s="252"/>
      <c r="BC60" s="252"/>
      <c r="BD60" s="252"/>
      <c r="BE60" s="252"/>
      <c r="BF60" s="252"/>
      <c r="BG60" s="252"/>
      <c r="BH60" s="252"/>
      <c r="BI60" s="252"/>
      <c r="BJ60" s="252"/>
      <c r="BK60" s="252"/>
      <c r="BL60" s="252"/>
      <c r="BM60" s="252"/>
      <c r="BN60" s="252"/>
      <c r="BO60" s="252"/>
      <c r="BP60" s="252"/>
      <c r="BQ60" s="252"/>
      <c r="BR60" s="252"/>
      <c r="BS60" s="252"/>
      <c r="BT60" s="252"/>
      <c r="BU60" s="252"/>
      <c r="BV60" s="252"/>
      <c r="BW60" s="252"/>
      <c r="BX60" s="252"/>
      <c r="BY60" s="252"/>
      <c r="BZ60" s="252"/>
      <c r="CA60" s="252"/>
      <c r="CB60" s="252"/>
      <c r="CC60" s="252"/>
      <c r="CD60" s="252"/>
      <c r="CE60" s="252"/>
      <c r="CF60" s="252"/>
      <c r="CG60" s="252"/>
      <c r="CH60" s="252"/>
      <c r="CI60" s="252"/>
      <c r="CJ60" s="252"/>
      <c r="CK60" s="252"/>
      <c r="CL60" s="252"/>
      <c r="CM60" s="252"/>
      <c r="CN60" s="252"/>
      <c r="CO60" s="252"/>
      <c r="CP60" s="252"/>
      <c r="CQ60" s="252"/>
      <c r="CR60" s="252"/>
      <c r="CS60" s="252"/>
      <c r="CT60" s="252"/>
      <c r="CU60" s="252"/>
      <c r="CV60" s="252"/>
      <c r="CW60" s="252"/>
      <c r="CX60" s="252"/>
      <c r="CY60" s="252"/>
      <c r="CZ60" s="252"/>
      <c r="DA60" s="252"/>
      <c r="DB60" s="252"/>
      <c r="DC60" s="252"/>
      <c r="DD60" s="252"/>
      <c r="DE60" s="252"/>
      <c r="DF60" s="252"/>
      <c r="DG60" s="252"/>
      <c r="DH60" s="252"/>
      <c r="DI60" s="252"/>
      <c r="DJ60" s="252"/>
      <c r="DK60" s="252"/>
      <c r="DL60" s="252"/>
      <c r="DM60" s="252"/>
      <c r="DN60" s="252"/>
      <c r="DO60" s="252"/>
      <c r="DP60" s="252"/>
      <c r="DQ60" s="252"/>
      <c r="DR60" s="252"/>
      <c r="DS60" s="252"/>
      <c r="DT60" s="252"/>
      <c r="DU60" s="252"/>
      <c r="DV60" s="252"/>
      <c r="DW60" s="252"/>
      <c r="DX60" s="252"/>
      <c r="DY60" s="252"/>
      <c r="DZ60" s="252"/>
      <c r="EA60" s="252"/>
      <c r="EB60" s="252"/>
      <c r="EC60" s="252"/>
      <c r="ED60" s="252"/>
      <c r="EE60" s="252"/>
      <c r="EF60" s="252"/>
      <c r="EG60" s="252"/>
      <c r="EH60" s="252"/>
      <c r="EI60" s="252"/>
      <c r="EJ60" s="252"/>
      <c r="EK60" s="252"/>
      <c r="EL60" s="252"/>
      <c r="EM60" s="252"/>
      <c r="EN60" s="252"/>
      <c r="EO60" s="252"/>
      <c r="EP60" s="252"/>
      <c r="EQ60" s="252"/>
      <c r="ER60" s="252"/>
      <c r="ES60" s="252"/>
      <c r="ET60" s="252"/>
      <c r="EU60" s="252"/>
      <c r="EV60" s="252"/>
      <c r="EW60" s="252"/>
      <c r="EX60" s="252"/>
      <c r="EY60" s="252"/>
      <c r="EZ60" s="252"/>
      <c r="FA60" s="252"/>
      <c r="FB60" s="252"/>
      <c r="FC60" s="252"/>
      <c r="FD60" s="252"/>
      <c r="FE60" s="252"/>
      <c r="FF60" s="252"/>
      <c r="FG60" s="252"/>
      <c r="FH60" s="252"/>
      <c r="FI60" s="252"/>
      <c r="FJ60" s="252"/>
      <c r="FK60" s="252"/>
      <c r="FL60" s="252"/>
      <c r="FM60" s="252"/>
      <c r="FN60" s="252"/>
      <c r="FO60" s="252"/>
      <c r="FP60" s="252"/>
      <c r="FQ60" s="252"/>
    </row>
    <row r="61" spans="1:323" s="232" customFormat="1" ht="15.6" x14ac:dyDescent="0.3">
      <c r="A61" s="253" t="s">
        <v>220</v>
      </c>
      <c r="B61" s="254">
        <f t="shared" si="5"/>
        <v>0.99999999999999989</v>
      </c>
      <c r="C61" s="254">
        <v>0</v>
      </c>
      <c r="D61" s="254">
        <v>0</v>
      </c>
      <c r="E61" s="254">
        <v>0.1</v>
      </c>
      <c r="F61" s="254">
        <v>0</v>
      </c>
      <c r="G61" s="254">
        <v>0</v>
      </c>
      <c r="H61" s="254">
        <v>0</v>
      </c>
      <c r="I61" s="254">
        <v>0</v>
      </c>
      <c r="J61" s="254">
        <v>0.1</v>
      </c>
      <c r="K61" s="254">
        <v>0</v>
      </c>
      <c r="L61" s="254">
        <v>0</v>
      </c>
      <c r="M61" s="254">
        <v>0</v>
      </c>
      <c r="N61" s="254">
        <v>0</v>
      </c>
      <c r="O61" s="254">
        <v>0</v>
      </c>
      <c r="P61" s="254">
        <v>0</v>
      </c>
      <c r="Q61" s="254">
        <v>0.1</v>
      </c>
      <c r="R61" s="254">
        <v>0</v>
      </c>
      <c r="S61" s="254">
        <v>0</v>
      </c>
      <c r="T61" s="254">
        <v>0</v>
      </c>
      <c r="U61" s="254">
        <v>0</v>
      </c>
      <c r="V61" s="254">
        <v>0</v>
      </c>
      <c r="W61" s="254">
        <v>0.1</v>
      </c>
      <c r="X61" s="254">
        <v>0</v>
      </c>
      <c r="Y61" s="254">
        <v>0</v>
      </c>
      <c r="Z61" s="254">
        <v>0</v>
      </c>
      <c r="AA61" s="254">
        <v>0</v>
      </c>
      <c r="AB61" s="254">
        <v>0</v>
      </c>
      <c r="AC61" s="254">
        <v>0.1</v>
      </c>
      <c r="AD61" s="254">
        <v>0</v>
      </c>
      <c r="AE61" s="254">
        <v>0</v>
      </c>
      <c r="AF61" s="254">
        <v>0</v>
      </c>
      <c r="AG61" s="254">
        <v>0</v>
      </c>
      <c r="AH61" s="254">
        <v>0</v>
      </c>
      <c r="AI61" s="254">
        <v>0.1</v>
      </c>
      <c r="AJ61" s="254">
        <v>0</v>
      </c>
      <c r="AK61" s="254">
        <v>0</v>
      </c>
      <c r="AL61" s="254">
        <v>0</v>
      </c>
      <c r="AM61" s="254">
        <v>0</v>
      </c>
      <c r="AN61" s="254">
        <v>0</v>
      </c>
      <c r="AO61" s="254">
        <v>0.1</v>
      </c>
      <c r="AP61" s="254">
        <v>0</v>
      </c>
      <c r="AQ61" s="254">
        <v>0</v>
      </c>
      <c r="AR61" s="254">
        <v>0</v>
      </c>
      <c r="AS61" s="254">
        <v>0</v>
      </c>
      <c r="AT61" s="254">
        <v>0</v>
      </c>
      <c r="AU61" s="254">
        <v>0.1</v>
      </c>
      <c r="AV61" s="254">
        <v>0</v>
      </c>
      <c r="AW61" s="254">
        <v>0</v>
      </c>
      <c r="AX61" s="254">
        <v>0</v>
      </c>
      <c r="AY61" s="254">
        <v>0</v>
      </c>
      <c r="AZ61" s="254">
        <v>0</v>
      </c>
      <c r="BA61" s="254">
        <v>0.1</v>
      </c>
      <c r="BB61" s="254">
        <v>0</v>
      </c>
      <c r="BC61" s="254">
        <v>0</v>
      </c>
      <c r="BD61" s="254">
        <v>0</v>
      </c>
      <c r="BE61" s="254">
        <v>0</v>
      </c>
      <c r="BF61" s="254">
        <v>0</v>
      </c>
      <c r="BG61" s="254">
        <v>0.1</v>
      </c>
      <c r="BH61" s="254">
        <v>0</v>
      </c>
      <c r="BI61" s="254">
        <v>0</v>
      </c>
      <c r="BJ61" s="254">
        <v>0</v>
      </c>
      <c r="BK61" s="254">
        <v>0</v>
      </c>
      <c r="BL61" s="254">
        <v>0</v>
      </c>
      <c r="BM61" s="254">
        <v>0</v>
      </c>
      <c r="BN61" s="254">
        <v>0</v>
      </c>
      <c r="BO61" s="254">
        <v>0</v>
      </c>
      <c r="BP61" s="254">
        <v>0</v>
      </c>
      <c r="BQ61" s="254">
        <v>0</v>
      </c>
      <c r="BR61" s="254">
        <v>0</v>
      </c>
      <c r="BS61" s="254">
        <v>0</v>
      </c>
      <c r="BT61" s="254">
        <v>0</v>
      </c>
      <c r="BU61" s="254">
        <v>0</v>
      </c>
      <c r="BV61" s="254">
        <v>0</v>
      </c>
      <c r="BW61" s="254">
        <v>0</v>
      </c>
      <c r="BX61" s="254">
        <v>0</v>
      </c>
      <c r="BY61" s="254">
        <v>0</v>
      </c>
      <c r="BZ61" s="254">
        <v>0</v>
      </c>
      <c r="CA61" s="254">
        <v>0</v>
      </c>
      <c r="CB61" s="254">
        <v>0</v>
      </c>
      <c r="CC61" s="254">
        <v>0</v>
      </c>
      <c r="CD61" s="254">
        <v>0</v>
      </c>
      <c r="CE61" s="254">
        <v>0</v>
      </c>
      <c r="CF61" s="254">
        <v>0</v>
      </c>
      <c r="CG61" s="254">
        <v>0</v>
      </c>
      <c r="CH61" s="254">
        <v>0</v>
      </c>
      <c r="CI61" s="254">
        <v>0</v>
      </c>
      <c r="CJ61" s="254">
        <v>0</v>
      </c>
      <c r="CK61" s="254">
        <v>0</v>
      </c>
      <c r="CL61" s="254">
        <v>0</v>
      </c>
      <c r="CM61" s="254">
        <v>0</v>
      </c>
      <c r="CN61" s="254">
        <v>0</v>
      </c>
      <c r="CO61" s="254">
        <v>0</v>
      </c>
      <c r="CP61" s="254">
        <v>0</v>
      </c>
      <c r="CQ61" s="254">
        <v>0</v>
      </c>
      <c r="CR61" s="254">
        <v>0</v>
      </c>
      <c r="CS61" s="254">
        <v>0</v>
      </c>
      <c r="CT61" s="254">
        <v>0</v>
      </c>
      <c r="CU61" s="254">
        <v>0</v>
      </c>
      <c r="CV61" s="254">
        <v>0</v>
      </c>
      <c r="CW61" s="254">
        <v>0</v>
      </c>
      <c r="CX61" s="254">
        <v>0</v>
      </c>
      <c r="CY61" s="254">
        <v>0</v>
      </c>
      <c r="CZ61" s="254">
        <v>0</v>
      </c>
      <c r="DA61" s="254">
        <v>0</v>
      </c>
      <c r="DB61" s="254">
        <v>0</v>
      </c>
      <c r="DC61" s="254">
        <v>0</v>
      </c>
      <c r="DD61" s="254">
        <v>0</v>
      </c>
      <c r="DE61" s="254">
        <v>0</v>
      </c>
      <c r="DF61" s="254">
        <v>0</v>
      </c>
      <c r="DG61" s="254">
        <v>0</v>
      </c>
      <c r="DH61" s="254">
        <v>0</v>
      </c>
      <c r="DI61" s="254">
        <v>0</v>
      </c>
      <c r="DJ61" s="254">
        <v>0</v>
      </c>
      <c r="DK61" s="254">
        <v>0</v>
      </c>
      <c r="DL61" s="254">
        <v>0</v>
      </c>
      <c r="DM61" s="254">
        <v>0</v>
      </c>
      <c r="DN61" s="254">
        <v>0</v>
      </c>
      <c r="DO61" s="254">
        <v>0</v>
      </c>
      <c r="DP61" s="254">
        <v>0</v>
      </c>
      <c r="DQ61" s="254">
        <v>0</v>
      </c>
      <c r="DR61" s="254">
        <v>0</v>
      </c>
      <c r="DS61" s="254">
        <v>0</v>
      </c>
      <c r="DT61" s="254">
        <v>0</v>
      </c>
      <c r="DU61" s="254">
        <v>0</v>
      </c>
      <c r="DV61" s="254">
        <v>0</v>
      </c>
      <c r="DW61" s="254">
        <v>0</v>
      </c>
      <c r="DX61" s="254">
        <v>0</v>
      </c>
      <c r="DY61" s="254">
        <v>0</v>
      </c>
      <c r="DZ61" s="254">
        <v>0</v>
      </c>
      <c r="EA61" s="254">
        <v>0</v>
      </c>
      <c r="EB61" s="254">
        <v>0</v>
      </c>
      <c r="EC61" s="254">
        <v>0</v>
      </c>
      <c r="ED61" s="254">
        <v>0</v>
      </c>
      <c r="EE61" s="254">
        <v>0</v>
      </c>
      <c r="EF61" s="254">
        <v>0</v>
      </c>
      <c r="EG61" s="254">
        <v>0</v>
      </c>
      <c r="EH61" s="254">
        <v>0</v>
      </c>
      <c r="EI61" s="254">
        <v>0</v>
      </c>
      <c r="EJ61" s="254">
        <v>0</v>
      </c>
      <c r="EK61" s="254">
        <v>0</v>
      </c>
      <c r="EL61" s="254">
        <v>0</v>
      </c>
      <c r="EM61" s="254">
        <v>0</v>
      </c>
      <c r="EN61" s="254">
        <v>0</v>
      </c>
      <c r="EO61" s="254">
        <v>0</v>
      </c>
      <c r="EP61" s="254">
        <v>0</v>
      </c>
      <c r="EQ61" s="254">
        <v>0</v>
      </c>
      <c r="ER61" s="254">
        <v>0</v>
      </c>
      <c r="ES61" s="254">
        <v>0</v>
      </c>
      <c r="ET61" s="254">
        <v>0</v>
      </c>
      <c r="EU61" s="254">
        <v>0</v>
      </c>
      <c r="EV61" s="254">
        <v>0</v>
      </c>
      <c r="EW61" s="254">
        <v>0</v>
      </c>
      <c r="EX61" s="254">
        <v>0</v>
      </c>
      <c r="EY61" s="254">
        <v>0</v>
      </c>
      <c r="EZ61" s="254">
        <v>0</v>
      </c>
      <c r="FA61" s="254">
        <v>0</v>
      </c>
      <c r="FB61" s="254">
        <v>0</v>
      </c>
      <c r="FC61" s="254">
        <v>0</v>
      </c>
      <c r="FD61" s="254">
        <v>0</v>
      </c>
      <c r="FE61" s="254">
        <v>0</v>
      </c>
      <c r="FF61" s="254">
        <v>0</v>
      </c>
      <c r="FG61" s="254">
        <v>0</v>
      </c>
      <c r="FH61" s="254">
        <v>0</v>
      </c>
      <c r="FI61" s="254">
        <v>0</v>
      </c>
      <c r="FJ61" s="254">
        <v>0</v>
      </c>
      <c r="FK61" s="254">
        <v>0</v>
      </c>
      <c r="FL61" s="254">
        <v>0</v>
      </c>
      <c r="FM61" s="254">
        <v>0</v>
      </c>
      <c r="FN61" s="254">
        <v>0</v>
      </c>
      <c r="FO61" s="254">
        <v>0</v>
      </c>
      <c r="FP61" s="254">
        <v>0</v>
      </c>
      <c r="FQ61" s="254">
        <v>0</v>
      </c>
    </row>
    <row r="62" spans="1:323" s="232" customFormat="1" ht="15.6" x14ac:dyDescent="0.3">
      <c r="A62" s="255" t="s">
        <v>26</v>
      </c>
      <c r="B62" s="256">
        <f>SUM(C62:FQ62)</f>
        <v>105.24308235394287</v>
      </c>
      <c r="C62" s="257">
        <f t="shared" ref="C62:AH62" si="24">C61*($D$7+$J$7+$D$16+$J$16)</f>
        <v>0</v>
      </c>
      <c r="D62" s="257">
        <f t="shared" si="24"/>
        <v>0</v>
      </c>
      <c r="E62" s="257">
        <f>E61*($D$7+$J$7+$D$16+$J$16)</f>
        <v>10.524308235394287</v>
      </c>
      <c r="F62" s="257">
        <f t="shared" si="24"/>
        <v>0</v>
      </c>
      <c r="G62" s="257">
        <f t="shared" si="24"/>
        <v>0</v>
      </c>
      <c r="H62" s="257">
        <f t="shared" si="24"/>
        <v>0</v>
      </c>
      <c r="I62" s="257">
        <f t="shared" si="24"/>
        <v>0</v>
      </c>
      <c r="J62" s="257">
        <f t="shared" si="24"/>
        <v>10.524308235394287</v>
      </c>
      <c r="K62" s="257">
        <f t="shared" si="24"/>
        <v>0</v>
      </c>
      <c r="L62" s="257">
        <f t="shared" si="24"/>
        <v>0</v>
      </c>
      <c r="M62" s="257">
        <f t="shared" si="24"/>
        <v>0</v>
      </c>
      <c r="N62" s="257">
        <f t="shared" si="24"/>
        <v>0</v>
      </c>
      <c r="O62" s="257">
        <f t="shared" si="24"/>
        <v>0</v>
      </c>
      <c r="P62" s="257">
        <f t="shared" si="24"/>
        <v>0</v>
      </c>
      <c r="Q62" s="257">
        <f t="shared" si="24"/>
        <v>10.524308235394287</v>
      </c>
      <c r="R62" s="257">
        <f t="shared" si="24"/>
        <v>0</v>
      </c>
      <c r="S62" s="257">
        <f t="shared" si="24"/>
        <v>0</v>
      </c>
      <c r="T62" s="257">
        <f t="shared" si="24"/>
        <v>0</v>
      </c>
      <c r="U62" s="257">
        <f t="shared" si="24"/>
        <v>0</v>
      </c>
      <c r="V62" s="257">
        <f t="shared" si="24"/>
        <v>0</v>
      </c>
      <c r="W62" s="257">
        <f t="shared" si="24"/>
        <v>10.524308235394287</v>
      </c>
      <c r="X62" s="257">
        <f t="shared" si="24"/>
        <v>0</v>
      </c>
      <c r="Y62" s="257">
        <f t="shared" si="24"/>
        <v>0</v>
      </c>
      <c r="Z62" s="257">
        <f t="shared" si="24"/>
        <v>0</v>
      </c>
      <c r="AA62" s="257">
        <f t="shared" si="24"/>
        <v>0</v>
      </c>
      <c r="AB62" s="257">
        <f t="shared" si="24"/>
        <v>0</v>
      </c>
      <c r="AC62" s="257">
        <f t="shared" si="24"/>
        <v>10.524308235394287</v>
      </c>
      <c r="AD62" s="257">
        <f t="shared" si="24"/>
        <v>0</v>
      </c>
      <c r="AE62" s="257">
        <f t="shared" si="24"/>
        <v>0</v>
      </c>
      <c r="AF62" s="257">
        <f t="shared" si="24"/>
        <v>0</v>
      </c>
      <c r="AG62" s="257">
        <f t="shared" si="24"/>
        <v>0</v>
      </c>
      <c r="AH62" s="257">
        <f t="shared" si="24"/>
        <v>0</v>
      </c>
      <c r="AI62" s="257">
        <f t="shared" ref="AI62:BN62" si="25">AI61*($D$7+$J$7+$D$16+$J$16)</f>
        <v>10.524308235394287</v>
      </c>
      <c r="AJ62" s="257">
        <f t="shared" si="25"/>
        <v>0</v>
      </c>
      <c r="AK62" s="257">
        <f t="shared" si="25"/>
        <v>0</v>
      </c>
      <c r="AL62" s="257">
        <f t="shared" si="25"/>
        <v>0</v>
      </c>
      <c r="AM62" s="257">
        <f t="shared" si="25"/>
        <v>0</v>
      </c>
      <c r="AN62" s="257">
        <f t="shared" si="25"/>
        <v>0</v>
      </c>
      <c r="AO62" s="257">
        <f t="shared" si="25"/>
        <v>10.524308235394287</v>
      </c>
      <c r="AP62" s="257">
        <f t="shared" si="25"/>
        <v>0</v>
      </c>
      <c r="AQ62" s="257">
        <f t="shared" si="25"/>
        <v>0</v>
      </c>
      <c r="AR62" s="257">
        <f t="shared" si="25"/>
        <v>0</v>
      </c>
      <c r="AS62" s="257">
        <f t="shared" si="25"/>
        <v>0</v>
      </c>
      <c r="AT62" s="257">
        <f t="shared" si="25"/>
        <v>0</v>
      </c>
      <c r="AU62" s="257">
        <f t="shared" si="25"/>
        <v>10.524308235394287</v>
      </c>
      <c r="AV62" s="257">
        <f t="shared" si="25"/>
        <v>0</v>
      </c>
      <c r="AW62" s="257">
        <f t="shared" si="25"/>
        <v>0</v>
      </c>
      <c r="AX62" s="257">
        <f t="shared" si="25"/>
        <v>0</v>
      </c>
      <c r="AY62" s="257">
        <f t="shared" si="25"/>
        <v>0</v>
      </c>
      <c r="AZ62" s="257">
        <f t="shared" si="25"/>
        <v>0</v>
      </c>
      <c r="BA62" s="257">
        <f t="shared" si="25"/>
        <v>10.524308235394287</v>
      </c>
      <c r="BB62" s="257">
        <f t="shared" si="25"/>
        <v>0</v>
      </c>
      <c r="BC62" s="257">
        <f t="shared" si="25"/>
        <v>0</v>
      </c>
      <c r="BD62" s="257">
        <f t="shared" si="25"/>
        <v>0</v>
      </c>
      <c r="BE62" s="257">
        <f t="shared" si="25"/>
        <v>0</v>
      </c>
      <c r="BF62" s="257">
        <f t="shared" si="25"/>
        <v>0</v>
      </c>
      <c r="BG62" s="257">
        <f t="shared" si="25"/>
        <v>10.524308235394287</v>
      </c>
      <c r="BH62" s="257">
        <f t="shared" si="25"/>
        <v>0</v>
      </c>
      <c r="BI62" s="257">
        <f t="shared" si="25"/>
        <v>0</v>
      </c>
      <c r="BJ62" s="257">
        <f t="shared" si="25"/>
        <v>0</v>
      </c>
      <c r="BK62" s="257">
        <f t="shared" si="25"/>
        <v>0</v>
      </c>
      <c r="BL62" s="257">
        <f t="shared" si="25"/>
        <v>0</v>
      </c>
      <c r="BM62" s="257">
        <f t="shared" si="25"/>
        <v>0</v>
      </c>
      <c r="BN62" s="257">
        <f t="shared" si="25"/>
        <v>0</v>
      </c>
      <c r="BO62" s="257">
        <f t="shared" ref="BO62:CT62" si="26">BO61*($D$7+$J$7+$D$16+$J$16)</f>
        <v>0</v>
      </c>
      <c r="BP62" s="257">
        <f t="shared" si="26"/>
        <v>0</v>
      </c>
      <c r="BQ62" s="257">
        <f t="shared" si="26"/>
        <v>0</v>
      </c>
      <c r="BR62" s="257">
        <f t="shared" si="26"/>
        <v>0</v>
      </c>
      <c r="BS62" s="257">
        <f t="shared" si="26"/>
        <v>0</v>
      </c>
      <c r="BT62" s="257">
        <f t="shared" si="26"/>
        <v>0</v>
      </c>
      <c r="BU62" s="257">
        <f t="shared" si="26"/>
        <v>0</v>
      </c>
      <c r="BV62" s="257">
        <f t="shared" si="26"/>
        <v>0</v>
      </c>
      <c r="BW62" s="257">
        <f t="shared" si="26"/>
        <v>0</v>
      </c>
      <c r="BX62" s="257">
        <f t="shared" si="26"/>
        <v>0</v>
      </c>
      <c r="BY62" s="257">
        <f t="shared" si="26"/>
        <v>0</v>
      </c>
      <c r="BZ62" s="257">
        <f t="shared" si="26"/>
        <v>0</v>
      </c>
      <c r="CA62" s="257">
        <f t="shared" si="26"/>
        <v>0</v>
      </c>
      <c r="CB62" s="257">
        <f t="shared" si="26"/>
        <v>0</v>
      </c>
      <c r="CC62" s="257">
        <f t="shared" si="26"/>
        <v>0</v>
      </c>
      <c r="CD62" s="257">
        <f t="shared" si="26"/>
        <v>0</v>
      </c>
      <c r="CE62" s="257">
        <f t="shared" si="26"/>
        <v>0</v>
      </c>
      <c r="CF62" s="257">
        <f t="shared" si="26"/>
        <v>0</v>
      </c>
      <c r="CG62" s="257">
        <f t="shared" si="26"/>
        <v>0</v>
      </c>
      <c r="CH62" s="257">
        <f t="shared" si="26"/>
        <v>0</v>
      </c>
      <c r="CI62" s="257">
        <f t="shared" si="26"/>
        <v>0</v>
      </c>
      <c r="CJ62" s="257">
        <f t="shared" si="26"/>
        <v>0</v>
      </c>
      <c r="CK62" s="257">
        <f t="shared" si="26"/>
        <v>0</v>
      </c>
      <c r="CL62" s="257">
        <f t="shared" si="26"/>
        <v>0</v>
      </c>
      <c r="CM62" s="257">
        <f t="shared" si="26"/>
        <v>0</v>
      </c>
      <c r="CN62" s="257">
        <f t="shared" si="26"/>
        <v>0</v>
      </c>
      <c r="CO62" s="257">
        <f t="shared" si="26"/>
        <v>0</v>
      </c>
      <c r="CP62" s="257">
        <f t="shared" si="26"/>
        <v>0</v>
      </c>
      <c r="CQ62" s="257">
        <f t="shared" si="26"/>
        <v>0</v>
      </c>
      <c r="CR62" s="257">
        <f t="shared" si="26"/>
        <v>0</v>
      </c>
      <c r="CS62" s="257">
        <f t="shared" si="26"/>
        <v>0</v>
      </c>
      <c r="CT62" s="257">
        <f t="shared" si="26"/>
        <v>0</v>
      </c>
      <c r="CU62" s="257">
        <f t="shared" ref="CU62:DZ62" si="27">CU61*($D$7+$J$7+$D$16+$J$16)</f>
        <v>0</v>
      </c>
      <c r="CV62" s="257">
        <f t="shared" si="27"/>
        <v>0</v>
      </c>
      <c r="CW62" s="257">
        <f t="shared" si="27"/>
        <v>0</v>
      </c>
      <c r="CX62" s="257">
        <f t="shared" si="27"/>
        <v>0</v>
      </c>
      <c r="CY62" s="257">
        <f t="shared" si="27"/>
        <v>0</v>
      </c>
      <c r="CZ62" s="257">
        <f t="shared" si="27"/>
        <v>0</v>
      </c>
      <c r="DA62" s="257">
        <f t="shared" si="27"/>
        <v>0</v>
      </c>
      <c r="DB62" s="257">
        <f t="shared" si="27"/>
        <v>0</v>
      </c>
      <c r="DC62" s="257">
        <f t="shared" si="27"/>
        <v>0</v>
      </c>
      <c r="DD62" s="257">
        <f t="shared" si="27"/>
        <v>0</v>
      </c>
      <c r="DE62" s="257">
        <f t="shared" si="27"/>
        <v>0</v>
      </c>
      <c r="DF62" s="257">
        <f t="shared" si="27"/>
        <v>0</v>
      </c>
      <c r="DG62" s="257">
        <f t="shared" si="27"/>
        <v>0</v>
      </c>
      <c r="DH62" s="257">
        <f t="shared" si="27"/>
        <v>0</v>
      </c>
      <c r="DI62" s="257">
        <f t="shared" si="27"/>
        <v>0</v>
      </c>
      <c r="DJ62" s="257">
        <f t="shared" si="27"/>
        <v>0</v>
      </c>
      <c r="DK62" s="257">
        <f t="shared" si="27"/>
        <v>0</v>
      </c>
      <c r="DL62" s="257">
        <f t="shared" si="27"/>
        <v>0</v>
      </c>
      <c r="DM62" s="257">
        <f t="shared" si="27"/>
        <v>0</v>
      </c>
      <c r="DN62" s="257">
        <f t="shared" si="27"/>
        <v>0</v>
      </c>
      <c r="DO62" s="257">
        <f t="shared" si="27"/>
        <v>0</v>
      </c>
      <c r="DP62" s="257">
        <f t="shared" si="27"/>
        <v>0</v>
      </c>
      <c r="DQ62" s="257">
        <f t="shared" si="27"/>
        <v>0</v>
      </c>
      <c r="DR62" s="257">
        <f t="shared" si="27"/>
        <v>0</v>
      </c>
      <c r="DS62" s="257">
        <f t="shared" si="27"/>
        <v>0</v>
      </c>
      <c r="DT62" s="257">
        <f t="shared" si="27"/>
        <v>0</v>
      </c>
      <c r="DU62" s="257">
        <f t="shared" si="27"/>
        <v>0</v>
      </c>
      <c r="DV62" s="257">
        <f t="shared" si="27"/>
        <v>0</v>
      </c>
      <c r="DW62" s="257">
        <f t="shared" si="27"/>
        <v>0</v>
      </c>
      <c r="DX62" s="257">
        <f t="shared" si="27"/>
        <v>0</v>
      </c>
      <c r="DY62" s="257">
        <f t="shared" si="27"/>
        <v>0</v>
      </c>
      <c r="DZ62" s="257">
        <f t="shared" si="27"/>
        <v>0</v>
      </c>
      <c r="EA62" s="257">
        <f t="shared" ref="EA62:FF62" si="28">EA61*($D$7+$J$7+$D$16+$J$16)</f>
        <v>0</v>
      </c>
      <c r="EB62" s="257">
        <f t="shared" si="28"/>
        <v>0</v>
      </c>
      <c r="EC62" s="257">
        <f t="shared" si="28"/>
        <v>0</v>
      </c>
      <c r="ED62" s="257">
        <f t="shared" si="28"/>
        <v>0</v>
      </c>
      <c r="EE62" s="257">
        <f t="shared" si="28"/>
        <v>0</v>
      </c>
      <c r="EF62" s="257">
        <f t="shared" si="28"/>
        <v>0</v>
      </c>
      <c r="EG62" s="257">
        <f t="shared" si="28"/>
        <v>0</v>
      </c>
      <c r="EH62" s="257">
        <f t="shared" si="28"/>
        <v>0</v>
      </c>
      <c r="EI62" s="257">
        <f t="shared" si="28"/>
        <v>0</v>
      </c>
      <c r="EJ62" s="257">
        <f t="shared" si="28"/>
        <v>0</v>
      </c>
      <c r="EK62" s="257">
        <f t="shared" si="28"/>
        <v>0</v>
      </c>
      <c r="EL62" s="257">
        <f t="shared" si="28"/>
        <v>0</v>
      </c>
      <c r="EM62" s="257">
        <f t="shared" si="28"/>
        <v>0</v>
      </c>
      <c r="EN62" s="257">
        <f t="shared" si="28"/>
        <v>0</v>
      </c>
      <c r="EO62" s="257">
        <f t="shared" si="28"/>
        <v>0</v>
      </c>
      <c r="EP62" s="257">
        <f t="shared" si="28"/>
        <v>0</v>
      </c>
      <c r="EQ62" s="257">
        <f t="shared" si="28"/>
        <v>0</v>
      </c>
      <c r="ER62" s="257">
        <f t="shared" si="28"/>
        <v>0</v>
      </c>
      <c r="ES62" s="257">
        <f t="shared" si="28"/>
        <v>0</v>
      </c>
      <c r="ET62" s="257">
        <f t="shared" si="28"/>
        <v>0</v>
      </c>
      <c r="EU62" s="257">
        <f t="shared" si="28"/>
        <v>0</v>
      </c>
      <c r="EV62" s="257">
        <f t="shared" si="28"/>
        <v>0</v>
      </c>
      <c r="EW62" s="257">
        <f t="shared" si="28"/>
        <v>0</v>
      </c>
      <c r="EX62" s="257">
        <f t="shared" si="28"/>
        <v>0</v>
      </c>
      <c r="EY62" s="257">
        <f t="shared" si="28"/>
        <v>0</v>
      </c>
      <c r="EZ62" s="257">
        <f t="shared" si="28"/>
        <v>0</v>
      </c>
      <c r="FA62" s="257">
        <f t="shared" si="28"/>
        <v>0</v>
      </c>
      <c r="FB62" s="257">
        <f t="shared" si="28"/>
        <v>0</v>
      </c>
      <c r="FC62" s="257">
        <f t="shared" si="28"/>
        <v>0</v>
      </c>
      <c r="FD62" s="257">
        <f t="shared" si="28"/>
        <v>0</v>
      </c>
      <c r="FE62" s="257">
        <f t="shared" si="28"/>
        <v>0</v>
      </c>
      <c r="FF62" s="257">
        <f t="shared" si="28"/>
        <v>0</v>
      </c>
      <c r="FG62" s="257">
        <f t="shared" ref="FG62:FQ62" si="29">FG61*($D$7+$J$7+$D$16+$J$16)</f>
        <v>0</v>
      </c>
      <c r="FH62" s="257">
        <f t="shared" si="29"/>
        <v>0</v>
      </c>
      <c r="FI62" s="257">
        <f t="shared" si="29"/>
        <v>0</v>
      </c>
      <c r="FJ62" s="257">
        <f t="shared" si="29"/>
        <v>0</v>
      </c>
      <c r="FK62" s="257">
        <f t="shared" si="29"/>
        <v>0</v>
      </c>
      <c r="FL62" s="257">
        <f t="shared" si="29"/>
        <v>0</v>
      </c>
      <c r="FM62" s="257">
        <f t="shared" si="29"/>
        <v>0</v>
      </c>
      <c r="FN62" s="257">
        <f t="shared" si="29"/>
        <v>0</v>
      </c>
      <c r="FO62" s="257">
        <f t="shared" si="29"/>
        <v>0</v>
      </c>
      <c r="FP62" s="257">
        <f t="shared" si="29"/>
        <v>0</v>
      </c>
      <c r="FQ62" s="257">
        <f t="shared" si="29"/>
        <v>0</v>
      </c>
    </row>
    <row r="63" spans="1:323" s="232" customFormat="1" ht="15.6" x14ac:dyDescent="0.3">
      <c r="A63" s="258" t="s">
        <v>377</v>
      </c>
      <c r="B63" s="259"/>
      <c r="C63" s="260"/>
      <c r="D63" s="260"/>
      <c r="E63" s="260"/>
      <c r="F63" s="260"/>
      <c r="G63" s="260"/>
      <c r="H63" s="260"/>
      <c r="I63" s="260"/>
      <c r="J63" s="260">
        <f>IF(COUNTIF(E62,"&gt;"&amp;0)=1, ($B$62-SUM($C$62:I62)),0)</f>
        <v>94.718774118548581</v>
      </c>
      <c r="K63" s="260">
        <f>IF(COUNTIF(F62,"&gt;"&amp;0)=1, ($B$62-SUM($C$62:J62)),0)</f>
        <v>0</v>
      </c>
      <c r="L63" s="260">
        <f>IF(COUNTIF(G62,"&gt;"&amp;0)=1, ($B$62-SUM($C$62:K62)),0)</f>
        <v>0</v>
      </c>
      <c r="M63" s="260">
        <f>IF(COUNTIF(H62,"&gt;"&amp;0)=1, ($B$62-SUM($C$62:L62)),0)</f>
        <v>0</v>
      </c>
      <c r="N63" s="260">
        <f>IF(COUNTIF(I62,"&gt;"&amp;0)=1, ($B$62-SUM($C$62:M62)),0)</f>
        <v>0</v>
      </c>
      <c r="O63" s="260">
        <f>IF(COUNTIF(J62,"&gt;"&amp;0)=1, ($B$62-SUM($C$62:N62)),0)</f>
        <v>84.194465883154294</v>
      </c>
      <c r="P63" s="260">
        <f>IF(COUNTIF(K62,"&gt;"&amp;0)=1, ($B$62-SUM($C$62:O62)),0)</f>
        <v>0</v>
      </c>
      <c r="Q63" s="260">
        <f>IF(COUNTIF(L62,"&gt;"&amp;0)=1, ($B$62-SUM($C$62:P62)),0)</f>
        <v>0</v>
      </c>
      <c r="R63" s="260">
        <f>IF(COUNTIF(M62,"&gt;"&amp;0)=1, ($B$62-SUM($C$62:Q62)),0)</f>
        <v>0</v>
      </c>
      <c r="S63" s="260">
        <f>IF(COUNTIF(N62,"&gt;"&amp;0)=1, ($B$62-SUM($C$62:R62)),0)</f>
        <v>0</v>
      </c>
      <c r="T63" s="260">
        <f>IF(COUNTIF(O62,"&gt;"&amp;0)=1, ($B$62-SUM($C$62:S62)),0)</f>
        <v>0</v>
      </c>
      <c r="U63" s="260">
        <f>IF(COUNTIF(P62,"&gt;"&amp;0)=1, ($B$62-SUM($C$62:T62)),0)</f>
        <v>0</v>
      </c>
      <c r="V63" s="260">
        <f>IF(COUNTIF(Q62,"&gt;"&amp;0)=1, ($B$62-SUM($C$62:U62)),0)</f>
        <v>73.670157647760007</v>
      </c>
      <c r="W63" s="260">
        <f>IF(COUNTIF(R62,"&gt;"&amp;0)=1, ($B$62-SUM($C$62:V62)),0)</f>
        <v>0</v>
      </c>
      <c r="X63" s="260">
        <f>IF(COUNTIF(S62,"&gt;"&amp;0)=1, ($B$62-SUM($C$62:W62)),0)</f>
        <v>0</v>
      </c>
      <c r="Y63" s="260">
        <f>IF(COUNTIF(T62,"&gt;"&amp;0)=1, ($B$62-SUM($C$62:X62)),0)</f>
        <v>0</v>
      </c>
      <c r="Z63" s="260">
        <f>IF(COUNTIF(U62,"&gt;"&amp;0)=1, ($B$62-SUM($C$62:Y62)),0)</f>
        <v>0</v>
      </c>
      <c r="AA63" s="260">
        <f>IF(COUNTIF(V62,"&gt;"&amp;0)=1, ($B$62-SUM($C$62:Z62)),0)</f>
        <v>0</v>
      </c>
      <c r="AB63" s="260">
        <f>IF(COUNTIF(W62,"&gt;"&amp;0)=1, ($B$62-SUM($C$62:AA62)),0)</f>
        <v>63.14584941236572</v>
      </c>
      <c r="AC63" s="260">
        <f>IF(COUNTIF(X62,"&gt;"&amp;0)=1, ($B$62-SUM($C$62:AB62)),0)</f>
        <v>0</v>
      </c>
      <c r="AD63" s="260">
        <f>IF(COUNTIF(Y62,"&gt;"&amp;0)=1, ($B$62-SUM($C$62:AC62)),0)</f>
        <v>0</v>
      </c>
      <c r="AE63" s="260">
        <f>IF(COUNTIF(Z62,"&gt;"&amp;0)=1, ($B$62-SUM($C$62:AD62)),0)</f>
        <v>0</v>
      </c>
      <c r="AF63" s="260">
        <f>IF(COUNTIF(AA62,"&gt;"&amp;0)=1, ($B$62-SUM($C$62:AE62)),0)</f>
        <v>0</v>
      </c>
      <c r="AG63" s="260">
        <f>IF(COUNTIF(AB62,"&gt;"&amp;0)=1, ($B$62-SUM($C$62:AF62)),0)</f>
        <v>0</v>
      </c>
      <c r="AH63" s="260">
        <f>IF(COUNTIF(AC62,"&gt;"&amp;0)=1, ($B$62-SUM($C$62:AG62)),0)</f>
        <v>52.621541176971434</v>
      </c>
      <c r="AI63" s="260">
        <f>IF(COUNTIF(AD62,"&gt;"&amp;0)=1, ($B$62-SUM($C$62:AH62)),0)</f>
        <v>0</v>
      </c>
      <c r="AJ63" s="260">
        <f>IF(COUNTIF(AE62,"&gt;"&amp;0)=1, ($B$62-SUM($C$62:AI62)),0)</f>
        <v>0</v>
      </c>
      <c r="AK63" s="260">
        <f>IF(COUNTIF(AF62,"&gt;"&amp;0)=1, ($B$62-SUM($C$62:AJ62)),0)</f>
        <v>0</v>
      </c>
      <c r="AL63" s="260">
        <f>IF(COUNTIF(AG62,"&gt;"&amp;0)=1, ($B$62-SUM($C$62:AK62)),0)</f>
        <v>0</v>
      </c>
      <c r="AM63" s="260">
        <f>IF(COUNTIF(AH62,"&gt;"&amp;0)=1, ($B$62-SUM($C$62:AL62)),0)</f>
        <v>0</v>
      </c>
      <c r="AN63" s="260">
        <f>IF(COUNTIF(AI62,"&gt;"&amp;0)=1, ($B$62-SUM($C$62:AM62)),0)</f>
        <v>42.097232941577147</v>
      </c>
      <c r="AO63" s="260">
        <f>IF(COUNTIF(AJ62,"&gt;"&amp;0)=1, ($B$62-SUM($C$62:AN62)),0)</f>
        <v>0</v>
      </c>
      <c r="AP63" s="260">
        <f>IF(COUNTIF(AK62,"&gt;"&amp;0)=1, ($B$62-SUM($C$62:AO62)),0)</f>
        <v>0</v>
      </c>
      <c r="AQ63" s="260">
        <f>IF(COUNTIF(AL62,"&gt;"&amp;0)=1, ($B$62-SUM($C$62:AP62)),0)</f>
        <v>0</v>
      </c>
      <c r="AR63" s="260">
        <f>IF(COUNTIF(AM62,"&gt;"&amp;0)=1, ($B$62-SUM($C$62:AQ62)),0)</f>
        <v>0</v>
      </c>
      <c r="AS63" s="260">
        <f>IF(COUNTIF(AN62,"&gt;"&amp;0)=1, ($B$62-SUM($C$62:AR62)),0)</f>
        <v>0</v>
      </c>
      <c r="AT63" s="260">
        <f>IF(COUNTIF(AO62,"&gt;"&amp;0)=1, ($B$62-SUM($C$62:AS62)),0)</f>
        <v>31.57292470618286</v>
      </c>
      <c r="AU63" s="260">
        <f>IF(COUNTIF(AP62,"&gt;"&amp;0)=1, ($B$62-SUM($C$62:AT62)),0)</f>
        <v>0</v>
      </c>
      <c r="AV63" s="260">
        <f>IF(COUNTIF(AQ62,"&gt;"&amp;0)=1, ($B$62-SUM($C$62:AU62)),0)</f>
        <v>0</v>
      </c>
      <c r="AW63" s="260">
        <f>IF(COUNTIF(AR62,"&gt;"&amp;0)=1, ($B$62-SUM($C$62:AV62)),0)</f>
        <v>0</v>
      </c>
      <c r="AX63" s="260">
        <f>IF(COUNTIF(AS62,"&gt;"&amp;0)=1, ($B$62-SUM($C$62:AW62)),0)</f>
        <v>0</v>
      </c>
      <c r="AY63" s="260">
        <f>IF(COUNTIF(AT62,"&gt;"&amp;0)=1, ($B$62-SUM($C$62:AX62)),0)</f>
        <v>0</v>
      </c>
      <c r="AZ63" s="260">
        <f>IF(COUNTIF(AU62,"&gt;"&amp;0)=1, ($B$62-SUM($C$62:AY62)),0)</f>
        <v>21.048616470788573</v>
      </c>
      <c r="BA63" s="260">
        <f>IF(COUNTIF(AV62,"&gt;"&amp;0)=1, ($B$62-SUM($C$62:AZ62)),0)</f>
        <v>0</v>
      </c>
      <c r="BB63" s="260">
        <f>IF(COUNTIF(AW62,"&gt;"&amp;0)=1, ($B$62-SUM($C$62:BA62)),0)</f>
        <v>0</v>
      </c>
      <c r="BC63" s="260">
        <f>IF(COUNTIF(AX62,"&gt;"&amp;0)=1, ($B$62-SUM($C$62:BB62)),0)</f>
        <v>0</v>
      </c>
      <c r="BD63" s="260">
        <f>IF(COUNTIF(AY62,"&gt;"&amp;0)=1, ($B$62-SUM($C$62:BC62)),0)</f>
        <v>0</v>
      </c>
      <c r="BE63" s="260">
        <f>IF(COUNTIF(AZ62,"&gt;"&amp;0)=1, ($B$62-SUM($C$62:BD62)),0)</f>
        <v>0</v>
      </c>
      <c r="BF63" s="260">
        <f>IF(COUNTIF(BA62,"&gt;"&amp;0)=1, ($B$62-SUM($C$62:BE62)),0)</f>
        <v>10.524308235394287</v>
      </c>
      <c r="BG63" s="260">
        <f>IF(COUNTIF(BB62,"&gt;"&amp;0)=1, ($B$62-SUM($C$62:BF62)),0)</f>
        <v>0</v>
      </c>
      <c r="BH63" s="260">
        <f>IF(COUNTIF(BC62,"&gt;"&amp;0)=1, ($B$62-SUM($C$62:BG62)),0)</f>
        <v>0</v>
      </c>
      <c r="BI63" s="260">
        <f>IF(COUNTIF(BD62,"&gt;"&amp;0)=1, ($B$62-SUM($C$62:BH62)),0)</f>
        <v>0</v>
      </c>
      <c r="BJ63" s="260">
        <f>IF(COUNTIF(BE62,"&gt;"&amp;0)=1, ($B$62-SUM($C$62:BI62)),0)</f>
        <v>0</v>
      </c>
      <c r="BK63" s="260">
        <f>IF(COUNTIF(BF62,"&gt;"&amp;0)=1, ($B$62-SUM($C$62:BJ62)),0)</f>
        <v>0</v>
      </c>
      <c r="BL63" s="260">
        <f>IF(COUNTIF(BG62,"&gt;"&amp;0)=1, ($B$62-SUM($C$62:BK62)),0)</f>
        <v>0</v>
      </c>
      <c r="BM63" s="260">
        <f>IF(COUNTIF(BH62,"&gt;"&amp;0)=1, ($B$62-SUM($C$62:BL62)),0)</f>
        <v>0</v>
      </c>
      <c r="BN63" s="260">
        <f>IF(COUNTIF(BI62,"&gt;"&amp;0)=1, ($B$62-SUM($C$62:BM62)),0)</f>
        <v>0</v>
      </c>
      <c r="BO63" s="260">
        <f>IF(COUNTIF(BJ62,"&gt;"&amp;0)=1, ($B$62-SUM($C$62:BN62)),0)</f>
        <v>0</v>
      </c>
      <c r="BP63" s="260">
        <f>IF(COUNTIF(BK62,"&gt;"&amp;0)=1, ($B$62-SUM($C$62:BO62)),0)</f>
        <v>0</v>
      </c>
      <c r="BQ63" s="260">
        <f>IF(COUNTIF(BL62,"&gt;"&amp;0)=1, ($B$62-SUM($C$62:BP62)),0)</f>
        <v>0</v>
      </c>
      <c r="BR63" s="260">
        <f>IF(COUNTIF(BM62,"&gt;"&amp;0)=1, ($B$62-SUM($C$62:BQ62)),0)</f>
        <v>0</v>
      </c>
      <c r="BS63" s="260">
        <f>IF(COUNTIF(BN62,"&gt;"&amp;0)=1, ($B$62-SUM($C$62:BR62)),0)</f>
        <v>0</v>
      </c>
      <c r="BT63" s="260">
        <f>IF(COUNTIF(BO62,"&gt;"&amp;0)=1, ($B$62-SUM($C$62:BS62)),0)</f>
        <v>0</v>
      </c>
      <c r="BU63" s="260">
        <f>IF(COUNTIF(BP62,"&gt;"&amp;0)=1, ($B$62-SUM($C$62:BT62)),0)</f>
        <v>0</v>
      </c>
      <c r="BV63" s="260">
        <f>IF(COUNTIF(BQ62,"&gt;"&amp;0)=1, ($B$62-SUM($C$62:BU62)),0)</f>
        <v>0</v>
      </c>
      <c r="BW63" s="260">
        <f>IF(COUNTIF(BR62,"&gt;"&amp;0)=1, ($B$62-SUM($C$62:BV62)),0)</f>
        <v>0</v>
      </c>
      <c r="BX63" s="260">
        <f>IF(COUNTIF(BS62,"&gt;"&amp;0)=1, ($B$62-SUM($C$62:BW62)),0)</f>
        <v>0</v>
      </c>
      <c r="BY63" s="260">
        <f>IF(COUNTIF(BT62,"&gt;"&amp;0)=1, ($B$62-SUM($C$62:BX62)),0)</f>
        <v>0</v>
      </c>
      <c r="BZ63" s="260">
        <f>IF(COUNTIF(BU62,"&gt;"&amp;0)=1, ($B$62-SUM($C$62:BY62)),0)</f>
        <v>0</v>
      </c>
      <c r="CA63" s="260">
        <f>IF(COUNTIF(BV62,"&gt;"&amp;0)=1, ($B$62-SUM($C$62:BZ62)),0)</f>
        <v>0</v>
      </c>
      <c r="CB63" s="260">
        <f>IF(COUNTIF(BW62,"&gt;"&amp;0)=1, ($B$62-SUM($C$62:CA62)),0)</f>
        <v>0</v>
      </c>
      <c r="CC63" s="260">
        <f>IF(COUNTIF(BX62,"&gt;"&amp;0)=1, ($B$62-SUM($C$62:CB62)),0)</f>
        <v>0</v>
      </c>
      <c r="CD63" s="260">
        <f>IF(COUNTIF(BY62,"&gt;"&amp;0)=1, ($B$62-SUM($C$62:CC62)),0)</f>
        <v>0</v>
      </c>
      <c r="CE63" s="260">
        <f>IF(COUNTIF(BZ62,"&gt;"&amp;0)=1, ($B$62-SUM($C$62:CD62)),0)</f>
        <v>0</v>
      </c>
      <c r="CF63" s="260">
        <f>IF(COUNTIF(CA62,"&gt;"&amp;0)=1, ($B$62-SUM($C$62:CE62)),0)</f>
        <v>0</v>
      </c>
      <c r="CG63" s="260">
        <f>IF(COUNTIF(CB62,"&gt;"&amp;0)=1, ($B$62-SUM($C$62:CF62)),0)</f>
        <v>0</v>
      </c>
      <c r="CH63" s="260">
        <f>IF(COUNTIF(CC62,"&gt;"&amp;0)=1, ($B$62-SUM($C$62:CG62)),0)</f>
        <v>0</v>
      </c>
      <c r="CI63" s="260">
        <f>IF(COUNTIF(CD62,"&gt;"&amp;0)=1, ($B$62-SUM($C$62:CH62)),0)</f>
        <v>0</v>
      </c>
      <c r="CJ63" s="260">
        <f>IF(COUNTIF(CE62,"&gt;"&amp;0)=1, ($B$62-SUM($C$62:CI62)),0)</f>
        <v>0</v>
      </c>
      <c r="CK63" s="260">
        <f>IF(COUNTIF(CF62,"&gt;"&amp;0)=1, ($B$62-SUM($C$62:CJ62)),0)</f>
        <v>0</v>
      </c>
      <c r="CL63" s="260">
        <f>IF(COUNTIF(CG62,"&gt;"&amp;0)=1, ($B$62-SUM($C$62:CK62)),0)</f>
        <v>0</v>
      </c>
      <c r="CM63" s="260">
        <f>IF(COUNTIF(CH62,"&gt;"&amp;0)=1, ($B$62-SUM($C$62:CL62)),0)</f>
        <v>0</v>
      </c>
      <c r="CN63" s="260">
        <f>IF(COUNTIF(CI62,"&gt;"&amp;0)=1, ($B$62-SUM($C$62:CM62)),0)</f>
        <v>0</v>
      </c>
      <c r="CO63" s="260">
        <f>IF(COUNTIF(CJ62,"&gt;"&amp;0)=1, ($B$62-SUM($C$62:CN62)),0)</f>
        <v>0</v>
      </c>
      <c r="CP63" s="260">
        <f>IF(COUNTIF(CK62,"&gt;"&amp;0)=1, ($B$62-SUM($C$62:CO62)),0)</f>
        <v>0</v>
      </c>
      <c r="CQ63" s="260">
        <f>IF(COUNTIF(CL62,"&gt;"&amp;0)=1, ($B$62-SUM($C$62:CP62)),0)</f>
        <v>0</v>
      </c>
      <c r="CR63" s="260">
        <f>IF(COUNTIF(CM62,"&gt;"&amp;0)=1, ($B$62-SUM($C$62:CQ62)),0)</f>
        <v>0</v>
      </c>
      <c r="CS63" s="260">
        <f>IF(COUNTIF(CN62,"&gt;"&amp;0)=1, ($B$62-SUM($C$62:CR62)),0)</f>
        <v>0</v>
      </c>
      <c r="CT63" s="260">
        <f>IF(COUNTIF(CO62,"&gt;"&amp;0)=1, ($B$62-SUM($C$62:CS62)),0)</f>
        <v>0</v>
      </c>
      <c r="CU63" s="260">
        <f>IF(COUNTIF(CP62,"&gt;"&amp;0)=1, ($B$62-SUM($C$62:CT62)),0)</f>
        <v>0</v>
      </c>
      <c r="CV63" s="260">
        <f>IF(COUNTIF(CQ62,"&gt;"&amp;0)=1, ($B$62-SUM($C$62:CU62)),0)</f>
        <v>0</v>
      </c>
      <c r="CW63" s="260">
        <f>IF(COUNTIF(CR62,"&gt;"&amp;0)=1, ($B$62-SUM($C$62:CV62)),0)</f>
        <v>0</v>
      </c>
      <c r="CX63" s="260">
        <f>IF(COUNTIF(CS62,"&gt;"&amp;0)=1, ($B$62-SUM($C$62:CW62)),0)</f>
        <v>0</v>
      </c>
      <c r="CY63" s="260">
        <f>IF(COUNTIF(CT62,"&gt;"&amp;0)=1, ($B$62-SUM($C$62:CX62)),0)</f>
        <v>0</v>
      </c>
      <c r="CZ63" s="260">
        <f>IF(COUNTIF(CU62,"&gt;"&amp;0)=1, ($B$62-SUM($C$62:CY62)),0)</f>
        <v>0</v>
      </c>
      <c r="DA63" s="260">
        <f>IF(COUNTIF(CV62,"&gt;"&amp;0)=1, ($B$62-SUM($C$62:CZ62)),0)</f>
        <v>0</v>
      </c>
      <c r="DB63" s="260">
        <f>IF(COUNTIF(CW62,"&gt;"&amp;0)=1, ($B$62-SUM($C$62:DA62)),0)</f>
        <v>0</v>
      </c>
      <c r="DC63" s="260">
        <f>IF(COUNTIF(CX62,"&gt;"&amp;0)=1, ($B$62-SUM($C$62:DB62)),0)</f>
        <v>0</v>
      </c>
      <c r="DD63" s="260">
        <f>IF(COUNTIF(CY62,"&gt;"&amp;0)=1, ($B$62-SUM($C$62:DC62)),0)</f>
        <v>0</v>
      </c>
      <c r="DE63" s="260">
        <f>IF(COUNTIF(CZ62,"&gt;"&amp;0)=1, ($B$62-SUM($C$62:DD62)),0)</f>
        <v>0</v>
      </c>
      <c r="DF63" s="260">
        <f>IF(COUNTIF(DA62,"&gt;"&amp;0)=1, ($B$62-SUM($C$62:DE62)),0)</f>
        <v>0</v>
      </c>
      <c r="DG63" s="260">
        <f>IF(COUNTIF(DB62,"&gt;"&amp;0)=1, ($B$62-SUM($C$62:DF62)),0)</f>
        <v>0</v>
      </c>
      <c r="DH63" s="260">
        <f>IF(COUNTIF(DC62,"&gt;"&amp;0)=1, ($B$62-SUM($C$62:DG62)),0)</f>
        <v>0</v>
      </c>
      <c r="DI63" s="260">
        <f>IF(COUNTIF(DD62,"&gt;"&amp;0)=1, ($B$62-SUM($C$62:DH62)),0)</f>
        <v>0</v>
      </c>
      <c r="DJ63" s="260">
        <f>IF(COUNTIF(DE62,"&gt;"&amp;0)=1, ($B$62-SUM($C$62:DI62)),0)</f>
        <v>0</v>
      </c>
      <c r="DK63" s="260">
        <f>IF(COUNTIF(DF62,"&gt;"&amp;0)=1, ($B$62-SUM($C$62:DJ62)),0)</f>
        <v>0</v>
      </c>
      <c r="DL63" s="260">
        <f>IF(COUNTIF(DG62,"&gt;"&amp;0)=1, ($B$62-SUM($C$62:DK62)),0)</f>
        <v>0</v>
      </c>
      <c r="DM63" s="260">
        <f>IF(COUNTIF(DH62,"&gt;"&amp;0)=1, ($B$62-SUM($C$62:DL62)),0)</f>
        <v>0</v>
      </c>
      <c r="DN63" s="260">
        <f>IF(COUNTIF(DI62,"&gt;"&amp;0)=1, ($B$62-SUM($C$62:DM62)),0)</f>
        <v>0</v>
      </c>
      <c r="DO63" s="260">
        <f>IF(COUNTIF(DJ62,"&gt;"&amp;0)=1, ($B$62-SUM($C$62:DN62)),0)</f>
        <v>0</v>
      </c>
      <c r="DP63" s="260">
        <f>IF(COUNTIF(DK62,"&gt;"&amp;0)=1, ($B$62-SUM($C$62:DO62)),0)</f>
        <v>0</v>
      </c>
      <c r="DQ63" s="260">
        <f>IF(COUNTIF(DL62,"&gt;"&amp;0)=1, ($B$62-SUM($C$62:DP62)),0)</f>
        <v>0</v>
      </c>
      <c r="DR63" s="260">
        <f>IF(COUNTIF(DM62,"&gt;"&amp;0)=1, ($B$62-SUM($C$62:DQ62)),0)</f>
        <v>0</v>
      </c>
      <c r="DS63" s="260">
        <f>IF(COUNTIF(DN62,"&gt;"&amp;0)=1, ($B$62-SUM($C$62:DR62)),0)</f>
        <v>0</v>
      </c>
      <c r="DT63" s="260">
        <f>IF(COUNTIF(DO62,"&gt;"&amp;0)=1, ($B$62-SUM($C$62:DS62)),0)</f>
        <v>0</v>
      </c>
      <c r="DU63" s="260">
        <f>IF(COUNTIF(DP62,"&gt;"&amp;0)=1, ($B$62-SUM($C$62:DT62)),0)</f>
        <v>0</v>
      </c>
      <c r="DV63" s="260">
        <f>IF(COUNTIF(DQ62,"&gt;"&amp;0)=1, ($B$62-SUM($C$62:DU62)),0)</f>
        <v>0</v>
      </c>
      <c r="DW63" s="260">
        <f>IF(COUNTIF(DR62,"&gt;"&amp;0)=1, ($B$62-SUM($C$62:DV62)),0)</f>
        <v>0</v>
      </c>
      <c r="DX63" s="260">
        <f>IF(COUNTIF(DS62,"&gt;"&amp;0)=1, ($B$62-SUM($C$62:DW62)),0)</f>
        <v>0</v>
      </c>
      <c r="DY63" s="260">
        <f>IF(COUNTIF(DT62,"&gt;"&amp;0)=1, ($B$62-SUM($C$62:DX62)),0)</f>
        <v>0</v>
      </c>
      <c r="DZ63" s="260">
        <f>IF(COUNTIF(DU62,"&gt;"&amp;0)=1, ($B$62-SUM($C$62:DY62)),0)</f>
        <v>0</v>
      </c>
      <c r="EA63" s="260">
        <f>IF(COUNTIF(DV62,"&gt;"&amp;0)=1, ($B$62-SUM($C$62:DZ62)),0)</f>
        <v>0</v>
      </c>
      <c r="EB63" s="260">
        <f>IF(COUNTIF(DW62,"&gt;"&amp;0)=1, ($B$62-SUM($C$62:EA62)),0)</f>
        <v>0</v>
      </c>
      <c r="EC63" s="260">
        <f>IF(COUNTIF(DX62,"&gt;"&amp;0)=1, ($B$62-SUM($C$62:EB62)),0)</f>
        <v>0</v>
      </c>
      <c r="ED63" s="260">
        <f>IF(COUNTIF(DY62,"&gt;"&amp;0)=1, ($B$62-SUM($C$62:EC62)),0)</f>
        <v>0</v>
      </c>
      <c r="EE63" s="260">
        <f>IF(COUNTIF(DZ62,"&gt;"&amp;0)=1, ($B$62-SUM($C$62:ED62)),0)</f>
        <v>0</v>
      </c>
      <c r="EF63" s="260">
        <f>IF(COUNTIF(EA62,"&gt;"&amp;0)=1, ($B$62-SUM($C$62:EE62)),0)</f>
        <v>0</v>
      </c>
      <c r="EG63" s="260">
        <f>IF(COUNTIF(EB62,"&gt;"&amp;0)=1, ($B$62-SUM($C$62:EF62)),0)</f>
        <v>0</v>
      </c>
      <c r="EH63" s="260">
        <f>IF(COUNTIF(EC62,"&gt;"&amp;0)=1, ($B$62-SUM($C$62:EG62)),0)</f>
        <v>0</v>
      </c>
      <c r="EI63" s="260">
        <f>IF(COUNTIF(ED62,"&gt;"&amp;0)=1, ($B$62-SUM($C$62:EH62)),0)</f>
        <v>0</v>
      </c>
      <c r="EJ63" s="260">
        <f>IF(COUNTIF(EE62,"&gt;"&amp;0)=1, ($B$62-SUM($C$62:EI62)),0)</f>
        <v>0</v>
      </c>
      <c r="EK63" s="260">
        <f>IF(COUNTIF(EF62,"&gt;"&amp;0)=1, ($B$62-SUM($C$62:EJ62)),0)</f>
        <v>0</v>
      </c>
      <c r="EL63" s="260">
        <f>IF(COUNTIF(EG62,"&gt;"&amp;0)=1, ($B$62-SUM($C$62:EK62)),0)</f>
        <v>0</v>
      </c>
      <c r="EM63" s="260">
        <f>IF(COUNTIF(EH62,"&gt;"&amp;0)=1, ($B$62-SUM($C$62:EL62)),0)</f>
        <v>0</v>
      </c>
      <c r="EN63" s="260">
        <f>IF(COUNTIF(EI62,"&gt;"&amp;0)=1, ($B$62-SUM($C$62:EM62)),0)</f>
        <v>0</v>
      </c>
      <c r="EO63" s="260">
        <f>IF(COUNTIF(EJ62,"&gt;"&amp;0)=1, ($B$62-SUM($C$62:EN62)),0)</f>
        <v>0</v>
      </c>
      <c r="EP63" s="260">
        <f>IF(COUNTIF(EK62,"&gt;"&amp;0)=1, ($B$62-SUM($C$62:EO62)),0)</f>
        <v>0</v>
      </c>
      <c r="EQ63" s="260">
        <f>IF(COUNTIF(EL62,"&gt;"&amp;0)=1, ($B$62-SUM($C$62:EP62)),0)</f>
        <v>0</v>
      </c>
      <c r="ER63" s="260">
        <f>IF(COUNTIF(EM62,"&gt;"&amp;0)=1, ($B$62-SUM($C$62:EQ62)),0)</f>
        <v>0</v>
      </c>
      <c r="ES63" s="260">
        <f>IF(COUNTIF(EN62,"&gt;"&amp;0)=1, ($B$62-SUM($C$62:ER62)),0)</f>
        <v>0</v>
      </c>
      <c r="ET63" s="260">
        <f>IF(COUNTIF(EO62,"&gt;"&amp;0)=1, ($B$62-SUM($C$62:ES62)),0)</f>
        <v>0</v>
      </c>
      <c r="EU63" s="260">
        <f>IF(COUNTIF(EP62,"&gt;"&amp;0)=1, ($B$62-SUM($C$62:ET62)),0)</f>
        <v>0</v>
      </c>
      <c r="EV63" s="260">
        <f>IF(COUNTIF(EQ62,"&gt;"&amp;0)=1, ($B$62-SUM($C$62:EU62)),0)</f>
        <v>0</v>
      </c>
      <c r="EW63" s="260">
        <f>IF(COUNTIF(ER62,"&gt;"&amp;0)=1, ($B$62-SUM($C$62:EV62)),0)</f>
        <v>0</v>
      </c>
      <c r="EX63" s="260">
        <f>IF(COUNTIF(ES62,"&gt;"&amp;0)=1, ($B$62-SUM($C$62:EW62)),0)</f>
        <v>0</v>
      </c>
      <c r="EY63" s="260">
        <f>IF(COUNTIF(ET62,"&gt;"&amp;0)=1, ($B$62-SUM($C$62:EX62)),0)</f>
        <v>0</v>
      </c>
      <c r="EZ63" s="260">
        <f>IF(COUNTIF(EU62,"&gt;"&amp;0)=1, ($B$62-SUM($C$62:EY62)),0)</f>
        <v>0</v>
      </c>
      <c r="FA63" s="260">
        <f>IF(COUNTIF(EV62,"&gt;"&amp;0)=1, ($B$62-SUM($C$62:EZ62)),0)</f>
        <v>0</v>
      </c>
      <c r="FB63" s="260">
        <f>IF(COUNTIF(EW62,"&gt;"&amp;0)=1, ($B$62-SUM($C$62:FA62)),0)</f>
        <v>0</v>
      </c>
      <c r="FC63" s="260">
        <f>IF(COUNTIF(EX62,"&gt;"&amp;0)=1, ($B$62-SUM($C$62:FB62)),0)</f>
        <v>0</v>
      </c>
      <c r="FD63" s="260">
        <f>IF(COUNTIF(EY62,"&gt;"&amp;0)=1, ($B$62-SUM($C$62:FC62)),0)</f>
        <v>0</v>
      </c>
      <c r="FE63" s="260">
        <f>IF(COUNTIF(EZ62,"&gt;"&amp;0)=1, ($B$62-SUM($C$62:FD62)),0)</f>
        <v>0</v>
      </c>
      <c r="FF63" s="260">
        <f>IF(COUNTIF(FA62,"&gt;"&amp;0)=1, ($B$62-SUM($C$62:FE62)),0)</f>
        <v>0</v>
      </c>
      <c r="FG63" s="260">
        <f>IF(COUNTIF(FB62,"&gt;"&amp;0)=1, ($B$62-SUM($C$62:FF62)),0)</f>
        <v>0</v>
      </c>
      <c r="FH63" s="260">
        <f>IF(COUNTIF(FC62,"&gt;"&amp;0)=1, ($B$62-SUM($C$62:FG62)),0)</f>
        <v>0</v>
      </c>
      <c r="FI63" s="260">
        <f>IF(COUNTIF(FD62,"&gt;"&amp;0)=1, ($B$62-SUM($C$62:FH62)),0)</f>
        <v>0</v>
      </c>
      <c r="FJ63" s="260">
        <f>IF(COUNTIF(FE62,"&gt;"&amp;0)=1, ($B$62-SUM($C$62:FI62)),0)</f>
        <v>0</v>
      </c>
      <c r="FK63" s="260">
        <f>IF(COUNTIF(FF62,"&gt;"&amp;0)=1, ($B$62-SUM($C$62:FJ62)),0)</f>
        <v>0</v>
      </c>
      <c r="FL63" s="260">
        <f>IF(COUNTIF(FG62,"&gt;"&amp;0)=1, ($B$62-SUM($C$62:FK62)),0)</f>
        <v>0</v>
      </c>
      <c r="FM63" s="260">
        <f>IF(COUNTIF(FH62,"&gt;"&amp;0)=1, ($B$62-SUM($C$62:FL62)),0)</f>
        <v>0</v>
      </c>
      <c r="FN63" s="260">
        <f>IF(COUNTIF(FI62,"&gt;"&amp;0)=1, ($B$62-SUM($C$62:FM62)),0)</f>
        <v>0</v>
      </c>
      <c r="FO63" s="260">
        <f>IF(COUNTIF(FJ62,"&gt;"&amp;0)=1, ($B$62-SUM($C$62:FN62)),0)</f>
        <v>0</v>
      </c>
      <c r="FP63" s="260">
        <f>IF(COUNTIF(FK62,"&gt;"&amp;0)=1, ($B$62-SUM($C$62:FO62)),0)</f>
        <v>0</v>
      </c>
      <c r="FQ63" s="260">
        <f>IF(COUNTIF(FL62,"&gt;"&amp;0)=1, ($B$62-SUM($C$62:FP62)),0)</f>
        <v>0</v>
      </c>
    </row>
    <row r="64" spans="1:323" s="232" customFormat="1" ht="15.6" x14ac:dyDescent="0.3">
      <c r="A64" s="258" t="s">
        <v>241</v>
      </c>
      <c r="B64" s="261">
        <f>SUM(C64:FQ64)</f>
        <v>28.415632235564573</v>
      </c>
      <c r="C64" s="260">
        <v>0</v>
      </c>
      <c r="D64" s="260">
        <v>0</v>
      </c>
      <c r="E64" s="260">
        <v>0</v>
      </c>
      <c r="F64" s="260">
        <v>0</v>
      </c>
      <c r="G64" s="260">
        <v>0</v>
      </c>
      <c r="H64" s="260">
        <v>0</v>
      </c>
      <c r="I64" s="260">
        <v>0</v>
      </c>
      <c r="J64" s="260">
        <f>IF(COUNTIF(J63, "&gt;"&amp;0)=1, J63*($B$46/2), 0)</f>
        <v>5.6831264471129144</v>
      </c>
      <c r="K64" s="260">
        <f t="shared" ref="K64:BV64" si="30">IF(COUNTIF(K63, "&gt;"&amp;0)=1, K63*($B$46/2), 0)</f>
        <v>0</v>
      </c>
      <c r="L64" s="260">
        <f t="shared" si="30"/>
        <v>0</v>
      </c>
      <c r="M64" s="260">
        <f t="shared" si="30"/>
        <v>0</v>
      </c>
      <c r="N64" s="260">
        <f t="shared" si="30"/>
        <v>0</v>
      </c>
      <c r="O64" s="260">
        <f t="shared" si="30"/>
        <v>5.0516679529892574</v>
      </c>
      <c r="P64" s="260">
        <f t="shared" si="30"/>
        <v>0</v>
      </c>
      <c r="Q64" s="260">
        <f t="shared" si="30"/>
        <v>0</v>
      </c>
      <c r="R64" s="260">
        <f t="shared" si="30"/>
        <v>0</v>
      </c>
      <c r="S64" s="260">
        <f t="shared" si="30"/>
        <v>0</v>
      </c>
      <c r="T64" s="260">
        <f t="shared" si="30"/>
        <v>0</v>
      </c>
      <c r="U64" s="260">
        <f>IF(COUNTIF(U63, "&gt;"&amp;0)=1, U63*($B$46/2), 0)</f>
        <v>0</v>
      </c>
      <c r="V64" s="260">
        <f>IF(COUNTIF(V63, "&gt;"&amp;0)=1, V63*($B$46/2), 0)</f>
        <v>4.4202094588656005</v>
      </c>
      <c r="W64" s="260">
        <f>IF(COUNTIF(W63, "&gt;"&amp;0)=1, W63*($B$46/2), 0)</f>
        <v>0</v>
      </c>
      <c r="X64" s="260">
        <f t="shared" si="30"/>
        <v>0</v>
      </c>
      <c r="Y64" s="260">
        <f t="shared" si="30"/>
        <v>0</v>
      </c>
      <c r="Z64" s="260">
        <f t="shared" si="30"/>
        <v>0</v>
      </c>
      <c r="AA64" s="260">
        <f t="shared" si="30"/>
        <v>0</v>
      </c>
      <c r="AB64" s="260">
        <f t="shared" si="30"/>
        <v>3.7887509647419431</v>
      </c>
      <c r="AC64" s="260">
        <f t="shared" si="30"/>
        <v>0</v>
      </c>
      <c r="AD64" s="260">
        <f t="shared" si="30"/>
        <v>0</v>
      </c>
      <c r="AE64" s="260">
        <f t="shared" si="30"/>
        <v>0</v>
      </c>
      <c r="AF64" s="260">
        <f t="shared" si="30"/>
        <v>0</v>
      </c>
      <c r="AG64" s="260">
        <f t="shared" si="30"/>
        <v>0</v>
      </c>
      <c r="AH64" s="260">
        <f t="shared" si="30"/>
        <v>3.1572924706182861</v>
      </c>
      <c r="AI64" s="260">
        <f t="shared" si="30"/>
        <v>0</v>
      </c>
      <c r="AJ64" s="260">
        <f t="shared" si="30"/>
        <v>0</v>
      </c>
      <c r="AK64" s="260">
        <f t="shared" si="30"/>
        <v>0</v>
      </c>
      <c r="AL64" s="260">
        <f t="shared" si="30"/>
        <v>0</v>
      </c>
      <c r="AM64" s="260">
        <f t="shared" si="30"/>
        <v>0</v>
      </c>
      <c r="AN64" s="260">
        <f t="shared" si="30"/>
        <v>2.5258339764946287</v>
      </c>
      <c r="AO64" s="260">
        <f t="shared" si="30"/>
        <v>0</v>
      </c>
      <c r="AP64" s="260">
        <f t="shared" si="30"/>
        <v>0</v>
      </c>
      <c r="AQ64" s="260">
        <f t="shared" si="30"/>
        <v>0</v>
      </c>
      <c r="AR64" s="260">
        <f t="shared" si="30"/>
        <v>0</v>
      </c>
      <c r="AS64" s="260">
        <f t="shared" si="30"/>
        <v>0</v>
      </c>
      <c r="AT64" s="260">
        <f t="shared" si="30"/>
        <v>1.8943754823709715</v>
      </c>
      <c r="AU64" s="260">
        <f t="shared" si="30"/>
        <v>0</v>
      </c>
      <c r="AV64" s="260">
        <f t="shared" si="30"/>
        <v>0</v>
      </c>
      <c r="AW64" s="260">
        <f t="shared" si="30"/>
        <v>0</v>
      </c>
      <c r="AX64" s="260">
        <f t="shared" si="30"/>
        <v>0</v>
      </c>
      <c r="AY64" s="260">
        <f t="shared" si="30"/>
        <v>0</v>
      </c>
      <c r="AZ64" s="260">
        <f t="shared" si="30"/>
        <v>1.2629169882473144</v>
      </c>
      <c r="BA64" s="260">
        <f t="shared" si="30"/>
        <v>0</v>
      </c>
      <c r="BB64" s="260">
        <f t="shared" si="30"/>
        <v>0</v>
      </c>
      <c r="BC64" s="260">
        <f t="shared" si="30"/>
        <v>0</v>
      </c>
      <c r="BD64" s="260">
        <f t="shared" si="30"/>
        <v>0</v>
      </c>
      <c r="BE64" s="260">
        <f t="shared" si="30"/>
        <v>0</v>
      </c>
      <c r="BF64" s="260">
        <f t="shared" si="30"/>
        <v>0.63145849412365718</v>
      </c>
      <c r="BG64" s="260">
        <f t="shared" si="30"/>
        <v>0</v>
      </c>
      <c r="BH64" s="260">
        <f t="shared" si="30"/>
        <v>0</v>
      </c>
      <c r="BI64" s="260">
        <f t="shared" si="30"/>
        <v>0</v>
      </c>
      <c r="BJ64" s="260">
        <f t="shared" si="30"/>
        <v>0</v>
      </c>
      <c r="BK64" s="260">
        <f t="shared" si="30"/>
        <v>0</v>
      </c>
      <c r="BL64" s="260">
        <f t="shared" si="30"/>
        <v>0</v>
      </c>
      <c r="BM64" s="260">
        <f t="shared" si="30"/>
        <v>0</v>
      </c>
      <c r="BN64" s="260">
        <f t="shared" si="30"/>
        <v>0</v>
      </c>
      <c r="BO64" s="260">
        <f t="shared" si="30"/>
        <v>0</v>
      </c>
      <c r="BP64" s="260">
        <f t="shared" si="30"/>
        <v>0</v>
      </c>
      <c r="BQ64" s="260">
        <f t="shared" si="30"/>
        <v>0</v>
      </c>
      <c r="BR64" s="260">
        <f t="shared" si="30"/>
        <v>0</v>
      </c>
      <c r="BS64" s="260">
        <f t="shared" si="30"/>
        <v>0</v>
      </c>
      <c r="BT64" s="260">
        <f t="shared" si="30"/>
        <v>0</v>
      </c>
      <c r="BU64" s="260">
        <f t="shared" si="30"/>
        <v>0</v>
      </c>
      <c r="BV64" s="260">
        <f t="shared" si="30"/>
        <v>0</v>
      </c>
      <c r="BW64" s="260">
        <f t="shared" ref="BW64:EH64" si="31">IF(COUNTIF(BW63, "&gt;"&amp;0)=1, BW63*($B$46/2), 0)</f>
        <v>0</v>
      </c>
      <c r="BX64" s="260">
        <f t="shared" si="31"/>
        <v>0</v>
      </c>
      <c r="BY64" s="260">
        <f t="shared" si="31"/>
        <v>0</v>
      </c>
      <c r="BZ64" s="260">
        <f t="shared" si="31"/>
        <v>0</v>
      </c>
      <c r="CA64" s="260">
        <f t="shared" si="31"/>
        <v>0</v>
      </c>
      <c r="CB64" s="260">
        <f t="shared" si="31"/>
        <v>0</v>
      </c>
      <c r="CC64" s="260">
        <f t="shared" si="31"/>
        <v>0</v>
      </c>
      <c r="CD64" s="260">
        <f t="shared" si="31"/>
        <v>0</v>
      </c>
      <c r="CE64" s="260">
        <f t="shared" si="31"/>
        <v>0</v>
      </c>
      <c r="CF64" s="260">
        <f t="shared" si="31"/>
        <v>0</v>
      </c>
      <c r="CG64" s="260">
        <f t="shared" si="31"/>
        <v>0</v>
      </c>
      <c r="CH64" s="260">
        <f t="shared" si="31"/>
        <v>0</v>
      </c>
      <c r="CI64" s="260">
        <f t="shared" si="31"/>
        <v>0</v>
      </c>
      <c r="CJ64" s="260">
        <f t="shared" si="31"/>
        <v>0</v>
      </c>
      <c r="CK64" s="260">
        <f t="shared" si="31"/>
        <v>0</v>
      </c>
      <c r="CL64" s="260">
        <f t="shared" si="31"/>
        <v>0</v>
      </c>
      <c r="CM64" s="260">
        <f t="shared" si="31"/>
        <v>0</v>
      </c>
      <c r="CN64" s="260">
        <f t="shared" si="31"/>
        <v>0</v>
      </c>
      <c r="CO64" s="260">
        <f t="shared" si="31"/>
        <v>0</v>
      </c>
      <c r="CP64" s="260">
        <f t="shared" si="31"/>
        <v>0</v>
      </c>
      <c r="CQ64" s="260">
        <f t="shared" si="31"/>
        <v>0</v>
      </c>
      <c r="CR64" s="260">
        <f t="shared" si="31"/>
        <v>0</v>
      </c>
      <c r="CS64" s="260">
        <f t="shared" si="31"/>
        <v>0</v>
      </c>
      <c r="CT64" s="260">
        <f t="shared" si="31"/>
        <v>0</v>
      </c>
      <c r="CU64" s="260">
        <f t="shared" si="31"/>
        <v>0</v>
      </c>
      <c r="CV64" s="260">
        <f t="shared" si="31"/>
        <v>0</v>
      </c>
      <c r="CW64" s="260">
        <f t="shared" si="31"/>
        <v>0</v>
      </c>
      <c r="CX64" s="260">
        <f t="shared" si="31"/>
        <v>0</v>
      </c>
      <c r="CY64" s="260">
        <f t="shared" si="31"/>
        <v>0</v>
      </c>
      <c r="CZ64" s="260">
        <f t="shared" si="31"/>
        <v>0</v>
      </c>
      <c r="DA64" s="260">
        <f t="shared" si="31"/>
        <v>0</v>
      </c>
      <c r="DB64" s="260">
        <f t="shared" si="31"/>
        <v>0</v>
      </c>
      <c r="DC64" s="260">
        <f t="shared" si="31"/>
        <v>0</v>
      </c>
      <c r="DD64" s="260">
        <f t="shared" si="31"/>
        <v>0</v>
      </c>
      <c r="DE64" s="260">
        <f t="shared" si="31"/>
        <v>0</v>
      </c>
      <c r="DF64" s="260">
        <f t="shared" si="31"/>
        <v>0</v>
      </c>
      <c r="DG64" s="260">
        <f t="shared" si="31"/>
        <v>0</v>
      </c>
      <c r="DH64" s="260">
        <f t="shared" si="31"/>
        <v>0</v>
      </c>
      <c r="DI64" s="260">
        <f t="shared" si="31"/>
        <v>0</v>
      </c>
      <c r="DJ64" s="260">
        <f t="shared" si="31"/>
        <v>0</v>
      </c>
      <c r="DK64" s="260">
        <f t="shared" si="31"/>
        <v>0</v>
      </c>
      <c r="DL64" s="260">
        <f t="shared" si="31"/>
        <v>0</v>
      </c>
      <c r="DM64" s="260">
        <f t="shared" si="31"/>
        <v>0</v>
      </c>
      <c r="DN64" s="260">
        <f t="shared" si="31"/>
        <v>0</v>
      </c>
      <c r="DO64" s="260">
        <f t="shared" si="31"/>
        <v>0</v>
      </c>
      <c r="DP64" s="260">
        <f t="shared" si="31"/>
        <v>0</v>
      </c>
      <c r="DQ64" s="260">
        <f t="shared" si="31"/>
        <v>0</v>
      </c>
      <c r="DR64" s="260">
        <f t="shared" si="31"/>
        <v>0</v>
      </c>
      <c r="DS64" s="260">
        <f t="shared" si="31"/>
        <v>0</v>
      </c>
      <c r="DT64" s="260">
        <f t="shared" si="31"/>
        <v>0</v>
      </c>
      <c r="DU64" s="260">
        <f t="shared" si="31"/>
        <v>0</v>
      </c>
      <c r="DV64" s="260">
        <f t="shared" si="31"/>
        <v>0</v>
      </c>
      <c r="DW64" s="260">
        <f t="shared" si="31"/>
        <v>0</v>
      </c>
      <c r="DX64" s="260">
        <f t="shared" si="31"/>
        <v>0</v>
      </c>
      <c r="DY64" s="260">
        <f t="shared" si="31"/>
        <v>0</v>
      </c>
      <c r="DZ64" s="260">
        <f t="shared" si="31"/>
        <v>0</v>
      </c>
      <c r="EA64" s="260">
        <f t="shared" si="31"/>
        <v>0</v>
      </c>
      <c r="EB64" s="260">
        <f t="shared" si="31"/>
        <v>0</v>
      </c>
      <c r="EC64" s="260">
        <f t="shared" si="31"/>
        <v>0</v>
      </c>
      <c r="ED64" s="260">
        <f t="shared" si="31"/>
        <v>0</v>
      </c>
      <c r="EE64" s="260">
        <f t="shared" si="31"/>
        <v>0</v>
      </c>
      <c r="EF64" s="260">
        <f t="shared" si="31"/>
        <v>0</v>
      </c>
      <c r="EG64" s="260">
        <f t="shared" si="31"/>
        <v>0</v>
      </c>
      <c r="EH64" s="260">
        <f t="shared" si="31"/>
        <v>0</v>
      </c>
      <c r="EI64" s="260">
        <f t="shared" ref="EI64:FQ64" si="32">IF(COUNTIF(EI63, "&gt;"&amp;0)=1, EI63*($B$46/2), 0)</f>
        <v>0</v>
      </c>
      <c r="EJ64" s="260">
        <f t="shared" si="32"/>
        <v>0</v>
      </c>
      <c r="EK64" s="260">
        <f t="shared" si="32"/>
        <v>0</v>
      </c>
      <c r="EL64" s="260">
        <f t="shared" si="32"/>
        <v>0</v>
      </c>
      <c r="EM64" s="260">
        <f t="shared" si="32"/>
        <v>0</v>
      </c>
      <c r="EN64" s="260">
        <f t="shared" si="32"/>
        <v>0</v>
      </c>
      <c r="EO64" s="260">
        <f t="shared" si="32"/>
        <v>0</v>
      </c>
      <c r="EP64" s="260">
        <f t="shared" si="32"/>
        <v>0</v>
      </c>
      <c r="EQ64" s="260">
        <f t="shared" si="32"/>
        <v>0</v>
      </c>
      <c r="ER64" s="260">
        <f t="shared" si="32"/>
        <v>0</v>
      </c>
      <c r="ES64" s="260">
        <f t="shared" si="32"/>
        <v>0</v>
      </c>
      <c r="ET64" s="260">
        <f t="shared" si="32"/>
        <v>0</v>
      </c>
      <c r="EU64" s="260">
        <f t="shared" si="32"/>
        <v>0</v>
      </c>
      <c r="EV64" s="260">
        <f t="shared" si="32"/>
        <v>0</v>
      </c>
      <c r="EW64" s="260">
        <f t="shared" si="32"/>
        <v>0</v>
      </c>
      <c r="EX64" s="260">
        <f t="shared" si="32"/>
        <v>0</v>
      </c>
      <c r="EY64" s="260">
        <f t="shared" si="32"/>
        <v>0</v>
      </c>
      <c r="EZ64" s="260">
        <f t="shared" si="32"/>
        <v>0</v>
      </c>
      <c r="FA64" s="260">
        <f t="shared" si="32"/>
        <v>0</v>
      </c>
      <c r="FB64" s="260">
        <f t="shared" si="32"/>
        <v>0</v>
      </c>
      <c r="FC64" s="260">
        <f t="shared" si="32"/>
        <v>0</v>
      </c>
      <c r="FD64" s="260">
        <f t="shared" si="32"/>
        <v>0</v>
      </c>
      <c r="FE64" s="260">
        <f t="shared" si="32"/>
        <v>0</v>
      </c>
      <c r="FF64" s="260">
        <f t="shared" si="32"/>
        <v>0</v>
      </c>
      <c r="FG64" s="260">
        <f t="shared" si="32"/>
        <v>0</v>
      </c>
      <c r="FH64" s="260">
        <f t="shared" si="32"/>
        <v>0</v>
      </c>
      <c r="FI64" s="260">
        <f t="shared" si="32"/>
        <v>0</v>
      </c>
      <c r="FJ64" s="260">
        <f t="shared" si="32"/>
        <v>0</v>
      </c>
      <c r="FK64" s="260">
        <f t="shared" si="32"/>
        <v>0</v>
      </c>
      <c r="FL64" s="260">
        <f t="shared" si="32"/>
        <v>0</v>
      </c>
      <c r="FM64" s="260">
        <f t="shared" si="32"/>
        <v>0</v>
      </c>
      <c r="FN64" s="260">
        <f t="shared" si="32"/>
        <v>0</v>
      </c>
      <c r="FO64" s="260">
        <f t="shared" si="32"/>
        <v>0</v>
      </c>
      <c r="FP64" s="260">
        <f t="shared" si="32"/>
        <v>0</v>
      </c>
      <c r="FQ64" s="260">
        <f t="shared" si="32"/>
        <v>0</v>
      </c>
    </row>
    <row r="65" spans="1:173" s="232" customFormat="1" ht="15.6" x14ac:dyDescent="0.3">
      <c r="A65" s="262" t="s">
        <v>339</v>
      </c>
      <c r="B65" s="263">
        <f t="shared" ref="B65:B68" si="33">SUM(C65:FQ65)</f>
        <v>1</v>
      </c>
      <c r="C65" s="263">
        <v>0</v>
      </c>
      <c r="D65" s="263">
        <v>0</v>
      </c>
      <c r="E65" s="263">
        <v>0.25</v>
      </c>
      <c r="F65" s="263">
        <v>0</v>
      </c>
      <c r="G65" s="263">
        <v>0</v>
      </c>
      <c r="H65" s="263">
        <v>0</v>
      </c>
      <c r="I65" s="263">
        <v>0</v>
      </c>
      <c r="J65" s="263">
        <v>0</v>
      </c>
      <c r="K65" s="263">
        <v>0.25</v>
      </c>
      <c r="L65" s="263">
        <v>0</v>
      </c>
      <c r="M65" s="263">
        <v>0</v>
      </c>
      <c r="N65" s="263">
        <v>0</v>
      </c>
      <c r="O65" s="263">
        <v>0</v>
      </c>
      <c r="P65" s="263">
        <v>0</v>
      </c>
      <c r="Q65" s="263">
        <v>0.25</v>
      </c>
      <c r="R65" s="263">
        <v>0</v>
      </c>
      <c r="S65" s="263">
        <v>0</v>
      </c>
      <c r="T65" s="263">
        <v>0</v>
      </c>
      <c r="U65" s="263">
        <v>0</v>
      </c>
      <c r="V65" s="263">
        <v>0</v>
      </c>
      <c r="W65" s="263">
        <v>0.25</v>
      </c>
      <c r="X65" s="263">
        <v>0</v>
      </c>
      <c r="Y65" s="263">
        <v>0</v>
      </c>
      <c r="Z65" s="263">
        <v>0</v>
      </c>
      <c r="AA65" s="263">
        <v>0</v>
      </c>
      <c r="AB65" s="263">
        <v>0</v>
      </c>
      <c r="AC65" s="263">
        <v>0</v>
      </c>
      <c r="AD65" s="263">
        <v>0</v>
      </c>
      <c r="AE65" s="263">
        <v>0</v>
      </c>
      <c r="AF65" s="263">
        <v>0</v>
      </c>
      <c r="AG65" s="263">
        <v>0</v>
      </c>
      <c r="AH65" s="263">
        <v>0</v>
      </c>
      <c r="AI65" s="263">
        <v>0</v>
      </c>
      <c r="AJ65" s="263">
        <v>0</v>
      </c>
      <c r="AK65" s="263">
        <v>0</v>
      </c>
      <c r="AL65" s="263">
        <v>0</v>
      </c>
      <c r="AM65" s="263">
        <v>0</v>
      </c>
      <c r="AN65" s="263">
        <v>0</v>
      </c>
      <c r="AO65" s="263">
        <v>0</v>
      </c>
      <c r="AP65" s="263">
        <v>0</v>
      </c>
      <c r="AQ65" s="263">
        <v>0</v>
      </c>
      <c r="AR65" s="263">
        <v>0</v>
      </c>
      <c r="AS65" s="263">
        <v>0</v>
      </c>
      <c r="AT65" s="263">
        <v>0</v>
      </c>
      <c r="AU65" s="263">
        <v>0</v>
      </c>
      <c r="AV65" s="263">
        <v>0</v>
      </c>
      <c r="AW65" s="263">
        <v>0</v>
      </c>
      <c r="AX65" s="263">
        <v>0</v>
      </c>
      <c r="AY65" s="263">
        <v>0</v>
      </c>
      <c r="AZ65" s="263">
        <v>0</v>
      </c>
      <c r="BA65" s="263">
        <v>0</v>
      </c>
      <c r="BB65" s="263">
        <v>0</v>
      </c>
      <c r="BC65" s="263">
        <v>0</v>
      </c>
      <c r="BD65" s="263">
        <v>0</v>
      </c>
      <c r="BE65" s="263">
        <v>0</v>
      </c>
      <c r="BF65" s="263">
        <v>0</v>
      </c>
      <c r="BG65" s="263">
        <v>0</v>
      </c>
      <c r="BH65" s="263">
        <v>0</v>
      </c>
      <c r="BI65" s="263">
        <v>0</v>
      </c>
      <c r="BJ65" s="263">
        <v>0</v>
      </c>
      <c r="BK65" s="263">
        <v>0</v>
      </c>
      <c r="BL65" s="263">
        <v>0</v>
      </c>
      <c r="BM65" s="263">
        <v>0</v>
      </c>
      <c r="BN65" s="263">
        <v>0</v>
      </c>
      <c r="BO65" s="263">
        <v>0</v>
      </c>
      <c r="BP65" s="263">
        <v>0</v>
      </c>
      <c r="BQ65" s="263">
        <v>0</v>
      </c>
      <c r="BR65" s="263">
        <v>0</v>
      </c>
      <c r="BS65" s="263">
        <v>0</v>
      </c>
      <c r="BT65" s="263">
        <v>0</v>
      </c>
      <c r="BU65" s="263">
        <v>0</v>
      </c>
      <c r="BV65" s="263">
        <v>0</v>
      </c>
      <c r="BW65" s="263">
        <v>0</v>
      </c>
      <c r="BX65" s="263">
        <v>0</v>
      </c>
      <c r="BY65" s="263">
        <v>0</v>
      </c>
      <c r="BZ65" s="263">
        <v>0</v>
      </c>
      <c r="CA65" s="263">
        <v>0</v>
      </c>
      <c r="CB65" s="263">
        <v>0</v>
      </c>
      <c r="CC65" s="263">
        <v>0</v>
      </c>
      <c r="CD65" s="263">
        <v>0</v>
      </c>
      <c r="CE65" s="263">
        <v>0</v>
      </c>
      <c r="CF65" s="263">
        <v>0</v>
      </c>
      <c r="CG65" s="263">
        <v>0</v>
      </c>
      <c r="CH65" s="263">
        <v>0</v>
      </c>
      <c r="CI65" s="263">
        <v>0</v>
      </c>
      <c r="CJ65" s="263">
        <v>0</v>
      </c>
      <c r="CK65" s="263">
        <v>0</v>
      </c>
      <c r="CL65" s="263">
        <v>0</v>
      </c>
      <c r="CM65" s="263">
        <v>0</v>
      </c>
      <c r="CN65" s="263">
        <v>0</v>
      </c>
      <c r="CO65" s="263">
        <v>0</v>
      </c>
      <c r="CP65" s="263">
        <v>0</v>
      </c>
      <c r="CQ65" s="263">
        <v>0</v>
      </c>
      <c r="CR65" s="263">
        <v>0</v>
      </c>
      <c r="CS65" s="263">
        <v>0</v>
      </c>
      <c r="CT65" s="263">
        <v>0</v>
      </c>
      <c r="CU65" s="263">
        <v>0</v>
      </c>
      <c r="CV65" s="263">
        <v>0</v>
      </c>
      <c r="CW65" s="263">
        <v>0</v>
      </c>
      <c r="CX65" s="263">
        <v>0</v>
      </c>
      <c r="CY65" s="263">
        <v>0</v>
      </c>
      <c r="CZ65" s="263">
        <v>0</v>
      </c>
      <c r="DA65" s="263">
        <v>0</v>
      </c>
      <c r="DB65" s="263">
        <v>0</v>
      </c>
      <c r="DC65" s="263">
        <v>0</v>
      </c>
      <c r="DD65" s="263">
        <v>0</v>
      </c>
      <c r="DE65" s="263">
        <v>0</v>
      </c>
      <c r="DF65" s="263">
        <v>0</v>
      </c>
      <c r="DG65" s="263">
        <v>0</v>
      </c>
      <c r="DH65" s="263">
        <v>0</v>
      </c>
      <c r="DI65" s="263">
        <v>0</v>
      </c>
      <c r="DJ65" s="263">
        <v>0</v>
      </c>
      <c r="DK65" s="263">
        <v>0</v>
      </c>
      <c r="DL65" s="263">
        <v>0</v>
      </c>
      <c r="DM65" s="263">
        <v>0</v>
      </c>
      <c r="DN65" s="263">
        <v>0</v>
      </c>
      <c r="DO65" s="263">
        <v>0</v>
      </c>
      <c r="DP65" s="263">
        <v>0</v>
      </c>
      <c r="DQ65" s="263">
        <v>0</v>
      </c>
      <c r="DR65" s="263">
        <v>0</v>
      </c>
      <c r="DS65" s="263">
        <v>0</v>
      </c>
      <c r="DT65" s="263">
        <v>0</v>
      </c>
      <c r="DU65" s="263">
        <v>0</v>
      </c>
      <c r="DV65" s="263">
        <v>0</v>
      </c>
      <c r="DW65" s="263">
        <v>0</v>
      </c>
      <c r="DX65" s="263">
        <v>0</v>
      </c>
      <c r="DY65" s="263">
        <v>0</v>
      </c>
      <c r="DZ65" s="263">
        <v>0</v>
      </c>
      <c r="EA65" s="263">
        <v>0</v>
      </c>
      <c r="EB65" s="263">
        <v>0</v>
      </c>
      <c r="EC65" s="263">
        <v>0</v>
      </c>
      <c r="ED65" s="263">
        <v>0</v>
      </c>
      <c r="EE65" s="263">
        <v>0</v>
      </c>
      <c r="EF65" s="263">
        <v>0</v>
      </c>
      <c r="EG65" s="263">
        <v>0</v>
      </c>
      <c r="EH65" s="263">
        <v>0</v>
      </c>
      <c r="EI65" s="263">
        <v>0</v>
      </c>
      <c r="EJ65" s="263">
        <v>0</v>
      </c>
      <c r="EK65" s="263">
        <v>0</v>
      </c>
      <c r="EL65" s="263">
        <v>0</v>
      </c>
      <c r="EM65" s="263">
        <v>0</v>
      </c>
      <c r="EN65" s="263">
        <v>0</v>
      </c>
      <c r="EO65" s="263">
        <v>0</v>
      </c>
      <c r="EP65" s="263">
        <v>0</v>
      </c>
      <c r="EQ65" s="263">
        <v>0</v>
      </c>
      <c r="ER65" s="263">
        <v>0</v>
      </c>
      <c r="ES65" s="263">
        <v>0</v>
      </c>
      <c r="ET65" s="263">
        <v>0</v>
      </c>
      <c r="EU65" s="263">
        <v>0</v>
      </c>
      <c r="EV65" s="263">
        <v>0</v>
      </c>
      <c r="EW65" s="263">
        <v>0</v>
      </c>
      <c r="EX65" s="263">
        <v>0</v>
      </c>
      <c r="EY65" s="263">
        <v>0</v>
      </c>
      <c r="EZ65" s="263">
        <v>0</v>
      </c>
      <c r="FA65" s="263">
        <v>0</v>
      </c>
      <c r="FB65" s="263">
        <v>0</v>
      </c>
      <c r="FC65" s="263">
        <v>0</v>
      </c>
      <c r="FD65" s="263">
        <v>0</v>
      </c>
      <c r="FE65" s="263">
        <v>0</v>
      </c>
      <c r="FF65" s="263">
        <v>0</v>
      </c>
      <c r="FG65" s="263">
        <v>0</v>
      </c>
      <c r="FH65" s="263">
        <v>0</v>
      </c>
      <c r="FI65" s="263">
        <v>0</v>
      </c>
      <c r="FJ65" s="263">
        <v>0</v>
      </c>
      <c r="FK65" s="263">
        <v>0</v>
      </c>
      <c r="FL65" s="263">
        <v>0</v>
      </c>
      <c r="FM65" s="263">
        <v>0</v>
      </c>
      <c r="FN65" s="263">
        <v>0</v>
      </c>
      <c r="FO65" s="263">
        <v>0</v>
      </c>
      <c r="FP65" s="263">
        <v>0</v>
      </c>
      <c r="FQ65" s="263">
        <v>0</v>
      </c>
    </row>
    <row r="66" spans="1:173" s="232" customFormat="1" ht="15.6" x14ac:dyDescent="0.3">
      <c r="A66" s="264" t="s">
        <v>340</v>
      </c>
      <c r="B66" s="265">
        <f>SUM(C66:FQ66)</f>
        <v>18.206655518394651</v>
      </c>
      <c r="C66" s="265">
        <f t="shared" ref="C66:AH66" si="34">($J$17+$J$8)*C65</f>
        <v>0</v>
      </c>
      <c r="D66" s="265">
        <f t="shared" si="34"/>
        <v>0</v>
      </c>
      <c r="E66" s="265">
        <f t="shared" si="34"/>
        <v>4.5516638795986628</v>
      </c>
      <c r="F66" s="265">
        <f t="shared" si="34"/>
        <v>0</v>
      </c>
      <c r="G66" s="265">
        <f t="shared" si="34"/>
        <v>0</v>
      </c>
      <c r="H66" s="265">
        <f t="shared" si="34"/>
        <v>0</v>
      </c>
      <c r="I66" s="265">
        <f t="shared" si="34"/>
        <v>0</v>
      </c>
      <c r="J66" s="265">
        <f t="shared" si="34"/>
        <v>0</v>
      </c>
      <c r="K66" s="265">
        <f t="shared" si="34"/>
        <v>4.5516638795986628</v>
      </c>
      <c r="L66" s="265">
        <f t="shared" si="34"/>
        <v>0</v>
      </c>
      <c r="M66" s="265">
        <f t="shared" si="34"/>
        <v>0</v>
      </c>
      <c r="N66" s="265">
        <f t="shared" si="34"/>
        <v>0</v>
      </c>
      <c r="O66" s="265">
        <f t="shared" si="34"/>
        <v>0</v>
      </c>
      <c r="P66" s="265">
        <f t="shared" si="34"/>
        <v>0</v>
      </c>
      <c r="Q66" s="265">
        <f t="shared" si="34"/>
        <v>4.5516638795986628</v>
      </c>
      <c r="R66" s="265">
        <f t="shared" si="34"/>
        <v>0</v>
      </c>
      <c r="S66" s="265">
        <f t="shared" si="34"/>
        <v>0</v>
      </c>
      <c r="T66" s="265">
        <f t="shared" si="34"/>
        <v>0</v>
      </c>
      <c r="U66" s="265">
        <f t="shared" si="34"/>
        <v>0</v>
      </c>
      <c r="V66" s="265">
        <f t="shared" si="34"/>
        <v>0</v>
      </c>
      <c r="W66" s="265">
        <f t="shared" si="34"/>
        <v>4.5516638795986628</v>
      </c>
      <c r="X66" s="265">
        <f t="shared" si="34"/>
        <v>0</v>
      </c>
      <c r="Y66" s="265">
        <f t="shared" si="34"/>
        <v>0</v>
      </c>
      <c r="Z66" s="265">
        <f t="shared" si="34"/>
        <v>0</v>
      </c>
      <c r="AA66" s="265">
        <f t="shared" si="34"/>
        <v>0</v>
      </c>
      <c r="AB66" s="265">
        <f t="shared" si="34"/>
        <v>0</v>
      </c>
      <c r="AC66" s="265">
        <f t="shared" si="34"/>
        <v>0</v>
      </c>
      <c r="AD66" s="265">
        <f t="shared" si="34"/>
        <v>0</v>
      </c>
      <c r="AE66" s="265">
        <f t="shared" si="34"/>
        <v>0</v>
      </c>
      <c r="AF66" s="265">
        <f t="shared" si="34"/>
        <v>0</v>
      </c>
      <c r="AG66" s="265">
        <f t="shared" si="34"/>
        <v>0</v>
      </c>
      <c r="AH66" s="265">
        <f t="shared" si="34"/>
        <v>0</v>
      </c>
      <c r="AI66" s="265">
        <f t="shared" ref="AI66:BN66" si="35">($J$17+$J$8)*AI65</f>
        <v>0</v>
      </c>
      <c r="AJ66" s="265">
        <f t="shared" si="35"/>
        <v>0</v>
      </c>
      <c r="AK66" s="265">
        <f t="shared" si="35"/>
        <v>0</v>
      </c>
      <c r="AL66" s="265">
        <f t="shared" si="35"/>
        <v>0</v>
      </c>
      <c r="AM66" s="265">
        <f t="shared" si="35"/>
        <v>0</v>
      </c>
      <c r="AN66" s="265">
        <f t="shared" si="35"/>
        <v>0</v>
      </c>
      <c r="AO66" s="265">
        <f t="shared" si="35"/>
        <v>0</v>
      </c>
      <c r="AP66" s="265">
        <f t="shared" si="35"/>
        <v>0</v>
      </c>
      <c r="AQ66" s="265">
        <f t="shared" si="35"/>
        <v>0</v>
      </c>
      <c r="AR66" s="265">
        <f t="shared" si="35"/>
        <v>0</v>
      </c>
      <c r="AS66" s="265">
        <f t="shared" si="35"/>
        <v>0</v>
      </c>
      <c r="AT66" s="265">
        <f t="shared" si="35"/>
        <v>0</v>
      </c>
      <c r="AU66" s="265">
        <f t="shared" si="35"/>
        <v>0</v>
      </c>
      <c r="AV66" s="265">
        <f t="shared" si="35"/>
        <v>0</v>
      </c>
      <c r="AW66" s="265">
        <f t="shared" si="35"/>
        <v>0</v>
      </c>
      <c r="AX66" s="265">
        <f t="shared" si="35"/>
        <v>0</v>
      </c>
      <c r="AY66" s="265">
        <f t="shared" si="35"/>
        <v>0</v>
      </c>
      <c r="AZ66" s="265">
        <f t="shared" si="35"/>
        <v>0</v>
      </c>
      <c r="BA66" s="265">
        <f t="shared" si="35"/>
        <v>0</v>
      </c>
      <c r="BB66" s="265">
        <f t="shared" si="35"/>
        <v>0</v>
      </c>
      <c r="BC66" s="265">
        <f t="shared" si="35"/>
        <v>0</v>
      </c>
      <c r="BD66" s="265">
        <f t="shared" si="35"/>
        <v>0</v>
      </c>
      <c r="BE66" s="265">
        <f t="shared" si="35"/>
        <v>0</v>
      </c>
      <c r="BF66" s="265">
        <f t="shared" si="35"/>
        <v>0</v>
      </c>
      <c r="BG66" s="265">
        <f t="shared" si="35"/>
        <v>0</v>
      </c>
      <c r="BH66" s="265">
        <f t="shared" si="35"/>
        <v>0</v>
      </c>
      <c r="BI66" s="265">
        <f t="shared" si="35"/>
        <v>0</v>
      </c>
      <c r="BJ66" s="265">
        <f t="shared" si="35"/>
        <v>0</v>
      </c>
      <c r="BK66" s="265">
        <f t="shared" si="35"/>
        <v>0</v>
      </c>
      <c r="BL66" s="265">
        <f t="shared" si="35"/>
        <v>0</v>
      </c>
      <c r="BM66" s="265">
        <f t="shared" si="35"/>
        <v>0</v>
      </c>
      <c r="BN66" s="265">
        <f t="shared" si="35"/>
        <v>0</v>
      </c>
      <c r="BO66" s="265">
        <f t="shared" ref="BO66:CT66" si="36">($J$17+$J$8)*BO65</f>
        <v>0</v>
      </c>
      <c r="BP66" s="265">
        <f t="shared" si="36"/>
        <v>0</v>
      </c>
      <c r="BQ66" s="265">
        <f t="shared" si="36"/>
        <v>0</v>
      </c>
      <c r="BR66" s="265">
        <f t="shared" si="36"/>
        <v>0</v>
      </c>
      <c r="BS66" s="265">
        <f t="shared" si="36"/>
        <v>0</v>
      </c>
      <c r="BT66" s="265">
        <f t="shared" si="36"/>
        <v>0</v>
      </c>
      <c r="BU66" s="265">
        <f t="shared" si="36"/>
        <v>0</v>
      </c>
      <c r="BV66" s="265">
        <f t="shared" si="36"/>
        <v>0</v>
      </c>
      <c r="BW66" s="265">
        <f t="shared" si="36"/>
        <v>0</v>
      </c>
      <c r="BX66" s="265">
        <f t="shared" si="36"/>
        <v>0</v>
      </c>
      <c r="BY66" s="265">
        <f t="shared" si="36"/>
        <v>0</v>
      </c>
      <c r="BZ66" s="265">
        <f t="shared" si="36"/>
        <v>0</v>
      </c>
      <c r="CA66" s="265">
        <f t="shared" si="36"/>
        <v>0</v>
      </c>
      <c r="CB66" s="265">
        <f t="shared" si="36"/>
        <v>0</v>
      </c>
      <c r="CC66" s="265">
        <f t="shared" si="36"/>
        <v>0</v>
      </c>
      <c r="CD66" s="265">
        <f t="shared" si="36"/>
        <v>0</v>
      </c>
      <c r="CE66" s="265">
        <f t="shared" si="36"/>
        <v>0</v>
      </c>
      <c r="CF66" s="265">
        <f t="shared" si="36"/>
        <v>0</v>
      </c>
      <c r="CG66" s="265">
        <f t="shared" si="36"/>
        <v>0</v>
      </c>
      <c r="CH66" s="265">
        <f t="shared" si="36"/>
        <v>0</v>
      </c>
      <c r="CI66" s="265">
        <f t="shared" si="36"/>
        <v>0</v>
      </c>
      <c r="CJ66" s="265">
        <f t="shared" si="36"/>
        <v>0</v>
      </c>
      <c r="CK66" s="265">
        <f t="shared" si="36"/>
        <v>0</v>
      </c>
      <c r="CL66" s="265">
        <f t="shared" si="36"/>
        <v>0</v>
      </c>
      <c r="CM66" s="265">
        <f t="shared" si="36"/>
        <v>0</v>
      </c>
      <c r="CN66" s="265">
        <f t="shared" si="36"/>
        <v>0</v>
      </c>
      <c r="CO66" s="265">
        <f t="shared" si="36"/>
        <v>0</v>
      </c>
      <c r="CP66" s="265">
        <f t="shared" si="36"/>
        <v>0</v>
      </c>
      <c r="CQ66" s="265">
        <f t="shared" si="36"/>
        <v>0</v>
      </c>
      <c r="CR66" s="265">
        <f t="shared" si="36"/>
        <v>0</v>
      </c>
      <c r="CS66" s="265">
        <f t="shared" si="36"/>
        <v>0</v>
      </c>
      <c r="CT66" s="265">
        <f t="shared" si="36"/>
        <v>0</v>
      </c>
      <c r="CU66" s="265">
        <f t="shared" ref="CU66:DZ66" si="37">($J$17+$J$8)*CU65</f>
        <v>0</v>
      </c>
      <c r="CV66" s="265">
        <f t="shared" si="37"/>
        <v>0</v>
      </c>
      <c r="CW66" s="265">
        <f t="shared" si="37"/>
        <v>0</v>
      </c>
      <c r="CX66" s="265">
        <f t="shared" si="37"/>
        <v>0</v>
      </c>
      <c r="CY66" s="265">
        <f t="shared" si="37"/>
        <v>0</v>
      </c>
      <c r="CZ66" s="265">
        <f t="shared" si="37"/>
        <v>0</v>
      </c>
      <c r="DA66" s="265">
        <f t="shared" si="37"/>
        <v>0</v>
      </c>
      <c r="DB66" s="265">
        <f t="shared" si="37"/>
        <v>0</v>
      </c>
      <c r="DC66" s="265">
        <f t="shared" si="37"/>
        <v>0</v>
      </c>
      <c r="DD66" s="265">
        <f t="shared" si="37"/>
        <v>0</v>
      </c>
      <c r="DE66" s="265">
        <f t="shared" si="37"/>
        <v>0</v>
      </c>
      <c r="DF66" s="265">
        <f t="shared" si="37"/>
        <v>0</v>
      </c>
      <c r="DG66" s="265">
        <f t="shared" si="37"/>
        <v>0</v>
      </c>
      <c r="DH66" s="265">
        <f t="shared" si="37"/>
        <v>0</v>
      </c>
      <c r="DI66" s="265">
        <f t="shared" si="37"/>
        <v>0</v>
      </c>
      <c r="DJ66" s="265">
        <f t="shared" si="37"/>
        <v>0</v>
      </c>
      <c r="DK66" s="265">
        <f t="shared" si="37"/>
        <v>0</v>
      </c>
      <c r="DL66" s="265">
        <f t="shared" si="37"/>
        <v>0</v>
      </c>
      <c r="DM66" s="265">
        <f t="shared" si="37"/>
        <v>0</v>
      </c>
      <c r="DN66" s="265">
        <f t="shared" si="37"/>
        <v>0</v>
      </c>
      <c r="DO66" s="265">
        <f t="shared" si="37"/>
        <v>0</v>
      </c>
      <c r="DP66" s="265">
        <f t="shared" si="37"/>
        <v>0</v>
      </c>
      <c r="DQ66" s="265">
        <f t="shared" si="37"/>
        <v>0</v>
      </c>
      <c r="DR66" s="265">
        <f t="shared" si="37"/>
        <v>0</v>
      </c>
      <c r="DS66" s="265">
        <f t="shared" si="37"/>
        <v>0</v>
      </c>
      <c r="DT66" s="265">
        <f t="shared" si="37"/>
        <v>0</v>
      </c>
      <c r="DU66" s="265">
        <f t="shared" si="37"/>
        <v>0</v>
      </c>
      <c r="DV66" s="265">
        <f t="shared" si="37"/>
        <v>0</v>
      </c>
      <c r="DW66" s="265">
        <f t="shared" si="37"/>
        <v>0</v>
      </c>
      <c r="DX66" s="265">
        <f t="shared" si="37"/>
        <v>0</v>
      </c>
      <c r="DY66" s="265">
        <f t="shared" si="37"/>
        <v>0</v>
      </c>
      <c r="DZ66" s="265">
        <f t="shared" si="37"/>
        <v>0</v>
      </c>
      <c r="EA66" s="265">
        <f t="shared" ref="EA66:FF66" si="38">($J$17+$J$8)*EA65</f>
        <v>0</v>
      </c>
      <c r="EB66" s="265">
        <f t="shared" si="38"/>
        <v>0</v>
      </c>
      <c r="EC66" s="265">
        <f t="shared" si="38"/>
        <v>0</v>
      </c>
      <c r="ED66" s="265">
        <f t="shared" si="38"/>
        <v>0</v>
      </c>
      <c r="EE66" s="265">
        <f t="shared" si="38"/>
        <v>0</v>
      </c>
      <c r="EF66" s="265">
        <f t="shared" si="38"/>
        <v>0</v>
      </c>
      <c r="EG66" s="265">
        <f t="shared" si="38"/>
        <v>0</v>
      </c>
      <c r="EH66" s="265">
        <f t="shared" si="38"/>
        <v>0</v>
      </c>
      <c r="EI66" s="265">
        <f t="shared" si="38"/>
        <v>0</v>
      </c>
      <c r="EJ66" s="265">
        <f t="shared" si="38"/>
        <v>0</v>
      </c>
      <c r="EK66" s="265">
        <f t="shared" si="38"/>
        <v>0</v>
      </c>
      <c r="EL66" s="265">
        <f t="shared" si="38"/>
        <v>0</v>
      </c>
      <c r="EM66" s="265">
        <f t="shared" si="38"/>
        <v>0</v>
      </c>
      <c r="EN66" s="265">
        <f t="shared" si="38"/>
        <v>0</v>
      </c>
      <c r="EO66" s="265">
        <f t="shared" si="38"/>
        <v>0</v>
      </c>
      <c r="EP66" s="265">
        <f t="shared" si="38"/>
        <v>0</v>
      </c>
      <c r="EQ66" s="265">
        <f t="shared" si="38"/>
        <v>0</v>
      </c>
      <c r="ER66" s="265">
        <f t="shared" si="38"/>
        <v>0</v>
      </c>
      <c r="ES66" s="265">
        <f t="shared" si="38"/>
        <v>0</v>
      </c>
      <c r="ET66" s="265">
        <f t="shared" si="38"/>
        <v>0</v>
      </c>
      <c r="EU66" s="265">
        <f t="shared" si="38"/>
        <v>0</v>
      </c>
      <c r="EV66" s="265">
        <f t="shared" si="38"/>
        <v>0</v>
      </c>
      <c r="EW66" s="265">
        <f t="shared" si="38"/>
        <v>0</v>
      </c>
      <c r="EX66" s="265">
        <f t="shared" si="38"/>
        <v>0</v>
      </c>
      <c r="EY66" s="265">
        <f t="shared" si="38"/>
        <v>0</v>
      </c>
      <c r="EZ66" s="265">
        <f t="shared" si="38"/>
        <v>0</v>
      </c>
      <c r="FA66" s="265">
        <f t="shared" si="38"/>
        <v>0</v>
      </c>
      <c r="FB66" s="265">
        <f t="shared" si="38"/>
        <v>0</v>
      </c>
      <c r="FC66" s="265">
        <f t="shared" si="38"/>
        <v>0</v>
      </c>
      <c r="FD66" s="265">
        <f t="shared" si="38"/>
        <v>0</v>
      </c>
      <c r="FE66" s="265">
        <f t="shared" si="38"/>
        <v>0</v>
      </c>
      <c r="FF66" s="265">
        <f t="shared" si="38"/>
        <v>0</v>
      </c>
      <c r="FG66" s="265">
        <f t="shared" ref="FG66:FQ66" si="39">($J$17+$J$8)*FG65</f>
        <v>0</v>
      </c>
      <c r="FH66" s="265">
        <f t="shared" si="39"/>
        <v>0</v>
      </c>
      <c r="FI66" s="265">
        <f t="shared" si="39"/>
        <v>0</v>
      </c>
      <c r="FJ66" s="265">
        <f t="shared" si="39"/>
        <v>0</v>
      </c>
      <c r="FK66" s="265">
        <f t="shared" si="39"/>
        <v>0</v>
      </c>
      <c r="FL66" s="265">
        <f t="shared" si="39"/>
        <v>0</v>
      </c>
      <c r="FM66" s="265">
        <f t="shared" si="39"/>
        <v>0</v>
      </c>
      <c r="FN66" s="265">
        <f t="shared" si="39"/>
        <v>0</v>
      </c>
      <c r="FO66" s="265">
        <f t="shared" si="39"/>
        <v>0</v>
      </c>
      <c r="FP66" s="265">
        <f t="shared" si="39"/>
        <v>0</v>
      </c>
      <c r="FQ66" s="265">
        <f t="shared" si="39"/>
        <v>0</v>
      </c>
    </row>
    <row r="67" spans="1:173" s="232" customFormat="1" ht="15.6" x14ac:dyDescent="0.3">
      <c r="A67" s="264" t="s">
        <v>463</v>
      </c>
      <c r="B67" s="318">
        <f>SUM(C67:FQ67)</f>
        <v>1.6385989966555181</v>
      </c>
      <c r="C67" s="265"/>
      <c r="D67" s="265"/>
      <c r="E67" s="265"/>
      <c r="F67" s="265"/>
      <c r="G67" s="265"/>
      <c r="H67" s="265"/>
      <c r="I67" s="265"/>
      <c r="J67" s="265"/>
      <c r="K67" s="265">
        <f>(B66-K66)*6%</f>
        <v>0.81929949832775917</v>
      </c>
      <c r="L67" s="265"/>
      <c r="M67" s="265"/>
      <c r="N67" s="265"/>
      <c r="O67" s="265"/>
      <c r="P67" s="265"/>
      <c r="Q67" s="265">
        <f>(B66-SUM(C66:P66))*6%</f>
        <v>0.54619966555183952</v>
      </c>
      <c r="R67" s="265"/>
      <c r="S67" s="265"/>
      <c r="T67" s="265"/>
      <c r="U67" s="265"/>
      <c r="V67" s="265"/>
      <c r="W67" s="265">
        <f>(B66-E66-K66-Q66)*6%</f>
        <v>0.27309983277591965</v>
      </c>
      <c r="X67" s="265"/>
      <c r="Y67" s="265"/>
      <c r="Z67" s="265"/>
      <c r="AA67" s="265"/>
      <c r="AB67" s="265"/>
      <c r="AC67" s="265"/>
      <c r="AD67" s="265"/>
      <c r="AE67" s="265"/>
      <c r="AF67" s="265"/>
      <c r="AG67" s="265"/>
      <c r="AH67" s="265"/>
      <c r="AI67" s="265"/>
      <c r="AJ67" s="265"/>
      <c r="AK67" s="265"/>
      <c r="AL67" s="265"/>
      <c r="AM67" s="265"/>
      <c r="AN67" s="265"/>
      <c r="AO67" s="265"/>
      <c r="AP67" s="265"/>
      <c r="AQ67" s="265"/>
      <c r="AR67" s="265"/>
      <c r="AS67" s="265"/>
      <c r="AT67" s="265"/>
      <c r="AU67" s="265"/>
      <c r="AV67" s="265"/>
      <c r="AW67" s="265"/>
      <c r="AX67" s="265"/>
      <c r="AY67" s="265"/>
      <c r="AZ67" s="265"/>
      <c r="BA67" s="265"/>
      <c r="BB67" s="265"/>
      <c r="BC67" s="265"/>
      <c r="BD67" s="265"/>
      <c r="BE67" s="265"/>
      <c r="BF67" s="265"/>
      <c r="BG67" s="265"/>
      <c r="BH67" s="265"/>
      <c r="BI67" s="265"/>
      <c r="BJ67" s="265"/>
      <c r="BK67" s="265"/>
      <c r="BL67" s="265"/>
      <c r="BM67" s="265"/>
      <c r="BN67" s="265"/>
      <c r="BO67" s="265"/>
      <c r="BP67" s="265"/>
      <c r="BQ67" s="265"/>
      <c r="BR67" s="265"/>
      <c r="BS67" s="265"/>
      <c r="BT67" s="265"/>
      <c r="BU67" s="265"/>
      <c r="BV67" s="265"/>
      <c r="BW67" s="265"/>
      <c r="BX67" s="265"/>
      <c r="BY67" s="265"/>
      <c r="BZ67" s="265"/>
      <c r="CA67" s="265"/>
      <c r="CB67" s="265"/>
      <c r="CC67" s="265"/>
      <c r="CD67" s="265"/>
      <c r="CE67" s="265"/>
      <c r="CF67" s="265"/>
      <c r="CG67" s="265"/>
      <c r="CH67" s="265"/>
      <c r="CI67" s="265"/>
      <c r="CJ67" s="265"/>
      <c r="CK67" s="265"/>
      <c r="CL67" s="265"/>
      <c r="CM67" s="265"/>
      <c r="CN67" s="265"/>
      <c r="CO67" s="265"/>
      <c r="CP67" s="265"/>
      <c r="CQ67" s="265"/>
      <c r="CR67" s="265"/>
      <c r="CS67" s="265"/>
      <c r="CT67" s="265"/>
      <c r="CU67" s="265"/>
      <c r="CV67" s="265"/>
      <c r="CW67" s="265"/>
      <c r="CX67" s="265"/>
      <c r="CY67" s="265"/>
      <c r="CZ67" s="265"/>
      <c r="DA67" s="265"/>
      <c r="DB67" s="265"/>
      <c r="DC67" s="265"/>
      <c r="DD67" s="265"/>
      <c r="DE67" s="265"/>
      <c r="DF67" s="265"/>
      <c r="DG67" s="265"/>
      <c r="DH67" s="265"/>
      <c r="DI67" s="265"/>
      <c r="DJ67" s="265"/>
      <c r="DK67" s="265"/>
      <c r="DL67" s="265"/>
      <c r="DM67" s="265"/>
      <c r="DN67" s="265"/>
      <c r="DO67" s="265"/>
      <c r="DP67" s="265"/>
      <c r="DQ67" s="265"/>
      <c r="DR67" s="265"/>
      <c r="DS67" s="265"/>
      <c r="DT67" s="265"/>
      <c r="DU67" s="265"/>
      <c r="DV67" s="265"/>
      <c r="DW67" s="265"/>
      <c r="DX67" s="265"/>
      <c r="DY67" s="265"/>
      <c r="DZ67" s="265"/>
      <c r="EA67" s="265"/>
      <c r="EB67" s="265"/>
      <c r="EC67" s="265"/>
      <c r="ED67" s="265"/>
      <c r="EE67" s="265"/>
      <c r="EF67" s="265"/>
      <c r="EG67" s="265"/>
      <c r="EH67" s="265"/>
      <c r="EI67" s="265"/>
      <c r="EJ67" s="265"/>
      <c r="EK67" s="265"/>
      <c r="EL67" s="265"/>
      <c r="EM67" s="265"/>
      <c r="EN67" s="265"/>
      <c r="EO67" s="265"/>
      <c r="EP67" s="265"/>
      <c r="EQ67" s="265"/>
      <c r="ER67" s="265"/>
      <c r="ES67" s="265"/>
      <c r="ET67" s="265"/>
      <c r="EU67" s="265"/>
      <c r="EV67" s="265"/>
      <c r="EW67" s="265"/>
      <c r="EX67" s="265"/>
      <c r="EY67" s="265"/>
      <c r="EZ67" s="265"/>
      <c r="FA67" s="265"/>
      <c r="FB67" s="265"/>
      <c r="FC67" s="265"/>
      <c r="FD67" s="265"/>
      <c r="FE67" s="265"/>
      <c r="FF67" s="265"/>
      <c r="FG67" s="265"/>
      <c r="FH67" s="265"/>
      <c r="FI67" s="265"/>
      <c r="FJ67" s="265"/>
      <c r="FK67" s="265"/>
      <c r="FL67" s="265"/>
      <c r="FM67" s="265"/>
      <c r="FN67" s="265"/>
      <c r="FO67" s="265"/>
      <c r="FP67" s="265"/>
      <c r="FQ67" s="265"/>
    </row>
    <row r="68" spans="1:173" s="232" customFormat="1" ht="15.6" x14ac:dyDescent="0.3">
      <c r="A68" s="266" t="s">
        <v>225</v>
      </c>
      <c r="B68" s="267">
        <f t="shared" si="33"/>
        <v>1</v>
      </c>
      <c r="C68" s="267"/>
      <c r="D68" s="267"/>
      <c r="E68" s="267">
        <v>0.4</v>
      </c>
      <c r="F68" s="267"/>
      <c r="G68" s="267"/>
      <c r="H68" s="267"/>
      <c r="I68" s="267"/>
      <c r="J68" s="267"/>
      <c r="K68" s="267"/>
      <c r="L68" s="267"/>
      <c r="M68" s="267"/>
      <c r="N68" s="267"/>
      <c r="O68" s="267"/>
      <c r="P68" s="267"/>
      <c r="Q68" s="267"/>
      <c r="R68" s="267"/>
      <c r="S68" s="267"/>
      <c r="T68" s="267"/>
      <c r="U68" s="267"/>
      <c r="V68" s="267"/>
      <c r="W68" s="267"/>
      <c r="X68" s="267"/>
      <c r="Y68" s="267"/>
      <c r="Z68" s="267"/>
      <c r="AA68" s="267">
        <f>(1-E68)</f>
        <v>0.6</v>
      </c>
      <c r="AB68" s="267"/>
      <c r="AC68" s="267"/>
      <c r="AD68" s="267"/>
      <c r="AE68" s="267"/>
      <c r="AF68" s="267"/>
      <c r="AG68" s="267"/>
      <c r="AH68" s="267"/>
      <c r="AI68" s="267"/>
      <c r="AJ68" s="267"/>
      <c r="AK68" s="267"/>
      <c r="AL68" s="267"/>
      <c r="AM68" s="267"/>
      <c r="AN68" s="267"/>
      <c r="AO68" s="267"/>
      <c r="AP68" s="267"/>
      <c r="AQ68" s="267"/>
      <c r="AR68" s="267"/>
      <c r="AS68" s="267"/>
      <c r="AT68" s="267"/>
      <c r="AU68" s="267"/>
      <c r="AV68" s="267"/>
      <c r="AW68" s="267"/>
      <c r="AX68" s="267"/>
      <c r="AY68" s="267"/>
      <c r="AZ68" s="267"/>
      <c r="BA68" s="267"/>
      <c r="BB68" s="267"/>
      <c r="BC68" s="267"/>
      <c r="BD68" s="267"/>
      <c r="BE68" s="267"/>
      <c r="BF68" s="267"/>
      <c r="BG68" s="267"/>
      <c r="BH68" s="267"/>
      <c r="BI68" s="267"/>
      <c r="BJ68" s="267"/>
      <c r="BK68" s="267"/>
      <c r="BL68" s="267"/>
      <c r="BM68" s="267"/>
      <c r="BN68" s="267"/>
      <c r="BO68" s="267"/>
      <c r="BP68" s="267"/>
      <c r="BQ68" s="267"/>
      <c r="BR68" s="267"/>
      <c r="BS68" s="267"/>
      <c r="BT68" s="267"/>
      <c r="BU68" s="267"/>
      <c r="BV68" s="267"/>
      <c r="BW68" s="267"/>
      <c r="BX68" s="267"/>
      <c r="BY68" s="267"/>
      <c r="BZ68" s="267"/>
      <c r="CA68" s="267"/>
      <c r="CB68" s="267"/>
      <c r="CC68" s="267"/>
      <c r="CD68" s="267"/>
      <c r="CE68" s="267"/>
      <c r="CF68" s="267"/>
      <c r="CG68" s="267"/>
      <c r="CH68" s="267"/>
      <c r="CI68" s="267"/>
      <c r="CJ68" s="267"/>
      <c r="CK68" s="267"/>
      <c r="CL68" s="267"/>
      <c r="CM68" s="267"/>
      <c r="CN68" s="267"/>
      <c r="CO68" s="267"/>
      <c r="CP68" s="267"/>
      <c r="CQ68" s="267"/>
      <c r="CR68" s="267"/>
      <c r="CS68" s="267"/>
      <c r="CT68" s="267"/>
      <c r="CU68" s="267"/>
      <c r="CV68" s="267"/>
      <c r="CW68" s="267"/>
      <c r="CX68" s="267"/>
      <c r="CY68" s="267"/>
      <c r="CZ68" s="267"/>
      <c r="DA68" s="267"/>
      <c r="DB68" s="267"/>
      <c r="DC68" s="267"/>
      <c r="DD68" s="267"/>
      <c r="DE68" s="267"/>
      <c r="DF68" s="267"/>
      <c r="DG68" s="267"/>
      <c r="DH68" s="267"/>
      <c r="DI68" s="267"/>
      <c r="DJ68" s="267"/>
      <c r="DK68" s="267"/>
      <c r="DL68" s="267"/>
      <c r="DM68" s="267"/>
      <c r="DN68" s="267"/>
      <c r="DO68" s="267"/>
      <c r="DP68" s="267"/>
      <c r="DQ68" s="267"/>
      <c r="DR68" s="267"/>
      <c r="DS68" s="267"/>
      <c r="DT68" s="267"/>
      <c r="DU68" s="267"/>
      <c r="DV68" s="267"/>
      <c r="DW68" s="267"/>
      <c r="DX68" s="267"/>
      <c r="DY68" s="267"/>
      <c r="DZ68" s="267"/>
      <c r="EA68" s="267"/>
      <c r="EB68" s="267"/>
      <c r="EC68" s="267"/>
      <c r="ED68" s="267"/>
      <c r="EE68" s="267"/>
      <c r="EF68" s="267"/>
      <c r="EG68" s="267"/>
      <c r="EH68" s="267"/>
      <c r="EI68" s="267"/>
      <c r="EJ68" s="267"/>
      <c r="EK68" s="267"/>
      <c r="EL68" s="267"/>
      <c r="EM68" s="267"/>
      <c r="EN68" s="267"/>
      <c r="EO68" s="267"/>
      <c r="EP68" s="267"/>
      <c r="EQ68" s="267"/>
      <c r="ER68" s="267"/>
      <c r="ES68" s="267"/>
      <c r="ET68" s="267"/>
      <c r="EU68" s="267"/>
      <c r="EV68" s="267"/>
      <c r="EW68" s="267"/>
      <c r="EX68" s="267"/>
      <c r="EY68" s="267"/>
      <c r="EZ68" s="267"/>
      <c r="FA68" s="267"/>
      <c r="FB68" s="267"/>
      <c r="FC68" s="267"/>
      <c r="FD68" s="267"/>
      <c r="FE68" s="267"/>
      <c r="FF68" s="267"/>
      <c r="FG68" s="267"/>
      <c r="FH68" s="267"/>
      <c r="FI68" s="267"/>
      <c r="FJ68" s="267"/>
      <c r="FK68" s="267"/>
      <c r="FL68" s="267"/>
      <c r="FM68" s="267"/>
      <c r="FN68" s="267"/>
      <c r="FO68" s="267"/>
      <c r="FP68" s="267"/>
      <c r="FQ68" s="267"/>
    </row>
    <row r="69" spans="1:173" s="232" customFormat="1" ht="15.6" x14ac:dyDescent="0.3">
      <c r="A69" s="268" t="s">
        <v>226</v>
      </c>
      <c r="B69" s="269">
        <f>SUM(C69:FQ69)</f>
        <v>85.42116</v>
      </c>
      <c r="C69" s="268">
        <f>IF(Options!$C$105="Option I", $D$33*C68, IF(AND(Options!$C$105="Option II", EOMONTH(RegulatoryPayment!$C$49, 3)=RegulatoryPayment!C49), Options!$D$105, 0))</f>
        <v>0</v>
      </c>
      <c r="D69" s="268">
        <f>IF(Options!$C$105="Option I", $D$33*D68, IF(AND(Options!$C$105="Option II", EOMONTH(RegulatoryPayment!$C$49, 3)=RegulatoryPayment!D49), Options!$D$105, 0))</f>
        <v>0</v>
      </c>
      <c r="E69" s="407">
        <f>IF(Options!$C$105="Option I", $D$33*E68, IF(AND(Options!$C$105="Option II", EOMONTH(RegulatoryPayment!$C$49, 3)=RegulatoryPayment!E49), Options!$D$105, 0))</f>
        <v>34.168464</v>
      </c>
      <c r="F69" s="407">
        <f>IF(Options!$C$105="Option I", $D$33*F68, IF(AND(Options!$C$105="Option II", EOMONTH(RegulatoryPayment!$C$49, 3)=RegulatoryPayment!F49), Options!$D$105, 0))</f>
        <v>0</v>
      </c>
      <c r="G69" s="268">
        <f>IF(Options!$C$105="Option I", $D$33*G68, IF(AND(Options!$C$105="Option II", EOMONTH(RegulatoryPayment!$C$49, 3)=RegulatoryPayment!G49), Options!$D$105, 0))</f>
        <v>0</v>
      </c>
      <c r="H69" s="268">
        <f>IF(Options!$C$105="Option I", $D$33*H68, IF(AND(Options!$C$105="Option II", EOMONTH(RegulatoryPayment!$C$49, 3)=RegulatoryPayment!H49), Options!$D$105, 0))</f>
        <v>0</v>
      </c>
      <c r="I69" s="268">
        <f>IF(Options!$C$105="Option I", $D$33*I68, IF(AND(Options!$C$105="Option II", EOMONTH(RegulatoryPayment!$C$49, 3)=RegulatoryPayment!I49), Options!$D$105, 0))</f>
        <v>0</v>
      </c>
      <c r="J69" s="268">
        <f>IF(Options!$C$105="Option I", $D$33*J68, IF(AND(Options!$C$105="Option II", EOMONTH(RegulatoryPayment!$C$49, 3)=RegulatoryPayment!J49), Options!$D$105, 0))</f>
        <v>0</v>
      </c>
      <c r="K69" s="268">
        <f>IF(Options!$C$105="Option I", $D$33*K68, IF(AND(Options!$C$105="Option II", EOMONTH(RegulatoryPayment!$C$49, 3)=RegulatoryPayment!K49), Options!$D$105, 0))</f>
        <v>0</v>
      </c>
      <c r="L69" s="268">
        <f>IF(Options!$C$105="Option I", $D$33*L68, IF(AND(Options!$C$105="Option II", EOMONTH(RegulatoryPayment!$C$49, 3)=RegulatoryPayment!L49), Options!$D$105, 0))</f>
        <v>0</v>
      </c>
      <c r="M69" s="268">
        <f>IF(Options!$C$105="Option I", $D$33*M68, IF(AND(Options!$C$105="Option II", EOMONTH(RegulatoryPayment!$C$49, 3)=RegulatoryPayment!M49), Options!$D$105, 0))</f>
        <v>0</v>
      </c>
      <c r="N69" s="268">
        <f>IF(Options!$C$105="Option I", $D$33*N68, IF(AND(Options!$C$105="Option II", EOMONTH(RegulatoryPayment!$C$49, 3)=RegulatoryPayment!N49), Options!$D$105, 0))</f>
        <v>0</v>
      </c>
      <c r="O69" s="268">
        <f>IF(Options!$C$105="Option I", $D$33*O68, IF(AND(Options!$C$105="Option II", EOMONTH(RegulatoryPayment!$C$49, 3)=RegulatoryPayment!O49), Options!$D$105, 0))</f>
        <v>0</v>
      </c>
      <c r="P69" s="268">
        <f>IF(Options!$C$105="Option I", $D$33*P68, IF(AND(Options!$C$105="Option II", EOMONTH(RegulatoryPayment!$C$49, 3)=RegulatoryPayment!P49), Options!$D$105, 0))</f>
        <v>0</v>
      </c>
      <c r="Q69" s="268">
        <f>IF(Options!$C$105="Option I", $D$33*Q68, IF(AND(Options!$C$105="Option II", EOMONTH(RegulatoryPayment!$C$49, 3)=RegulatoryPayment!Q49), Options!$D$105, 0))</f>
        <v>0</v>
      </c>
      <c r="R69" s="268">
        <f>IF(Options!$C$105="Option I", $D$33*R68, IF(AND(Options!$C$105="Option II", EOMONTH(RegulatoryPayment!$C$49, 3)=RegulatoryPayment!R49), Options!$D$105, 0))</f>
        <v>0</v>
      </c>
      <c r="S69" s="268">
        <f>IF(Options!$C$105="Option I", $D$33*S68, IF(AND(Options!$C$105="Option II", EOMONTH(RegulatoryPayment!$C$49, 3)=RegulatoryPayment!S49), Options!$D$105, 0))</f>
        <v>0</v>
      </c>
      <c r="T69" s="268">
        <f>IF(Options!$C$105="Option I", $D$33*T68, IF(AND(Options!$C$105="Option II", EOMONTH(RegulatoryPayment!$C$49, 3)=RegulatoryPayment!T49), Options!$D$105, 0))</f>
        <v>0</v>
      </c>
      <c r="U69" s="268">
        <f>IF(Options!$C$105="Option I", $D$33*U68, IF(AND(Options!$C$105="Option II", EOMONTH(RegulatoryPayment!$C$49, 3)=RegulatoryPayment!U49), Options!$D$105, 0))</f>
        <v>0</v>
      </c>
      <c r="V69" s="268">
        <f>IF(Options!$C$105="Option I", $D$33*V68, IF(AND(Options!$C$105="Option II", EOMONTH(RegulatoryPayment!$C$49, 3)=RegulatoryPayment!V49), Options!$D$105, 0))</f>
        <v>0</v>
      </c>
      <c r="W69" s="268">
        <f>IF(Options!$C$105="Option I", $D$33*W68, IF(AND(Options!$C$105="Option II", EOMONTH(RegulatoryPayment!$C$49, 3)=RegulatoryPayment!W49), Options!$D$105, 0))</f>
        <v>0</v>
      </c>
      <c r="X69" s="268">
        <f>IF(Options!$C$105="Option I", $D$33*X68, IF(AND(Options!$C$105="Option II", EOMONTH(RegulatoryPayment!$C$49, 3)=RegulatoryPayment!X49), Options!$D$105, 0))</f>
        <v>0</v>
      </c>
      <c r="Y69" s="268">
        <f>IF(Options!$C$105="Option I", $D$33*Y68, IF(AND(Options!$C$105="Option II", EOMONTH(RegulatoryPayment!$C$49, 3)=RegulatoryPayment!Y49), Options!$D$105, 0))</f>
        <v>0</v>
      </c>
      <c r="Z69" s="268">
        <f>IF(Options!$C$105="Option I", $D$33*Z68, IF(AND(Options!$C$105="Option II", EOMONTH(RegulatoryPayment!$C$49, 3)=RegulatoryPayment!Z49), Options!$D$105, 0))</f>
        <v>0</v>
      </c>
      <c r="AA69" s="609">
        <f>IF(Options!$C$105="Option I", $D$33*AA68, IF(AND(Options!$C$105="Option II", EOMONTH(RegulatoryPayment!$C$49, 3)=RegulatoryPayment!AA49), Options!$D$105, 0))</f>
        <v>51.252696</v>
      </c>
      <c r="AB69" s="268">
        <f>IF(Options!$C$105="Option I", $D$33*AB68, IF(AND(Options!$C$105="Option II", EOMONTH(RegulatoryPayment!$C$49, 3)=RegulatoryPayment!AB49), Options!$D$105, 0))</f>
        <v>0</v>
      </c>
      <c r="AC69" s="268">
        <f>IF(Options!$C$105="Option I", $D$33*AC68, IF(AND(Options!$C$105="Option II", EOMONTH(RegulatoryPayment!$C$49, 3)=RegulatoryPayment!AC49), Options!$D$105, 0))</f>
        <v>0</v>
      </c>
      <c r="AD69" s="268">
        <f>IF(Options!$C$105="Option I", $D$33*AD68, IF(AND(Options!$C$105="Option II", EOMONTH(RegulatoryPayment!$C$49, 3)=RegulatoryPayment!AD49), Options!$D$105, 0))</f>
        <v>0</v>
      </c>
      <c r="AE69" s="268">
        <f>IF(Options!$C$105="Option I", $D$33*AE68, IF(AND(Options!$C$105="Option II", EOMONTH(RegulatoryPayment!$C$49, 3)=RegulatoryPayment!AE49), Options!$D$105, 0))</f>
        <v>0</v>
      </c>
      <c r="AF69" s="268">
        <f>IF(Options!$C$105="Option I", $D$33*AF68, IF(AND(Options!$C$105="Option II", EOMONTH(RegulatoryPayment!$C$49, 3)=RegulatoryPayment!AF49), Options!$D$105, 0))</f>
        <v>0</v>
      </c>
      <c r="AG69" s="268">
        <f>IF(Options!$C$105="Option I", $D$33*AG68, IF(AND(Options!$C$105="Option II", EOMONTH(RegulatoryPayment!$C$49, 3)=RegulatoryPayment!AG49), Options!$D$105, 0))</f>
        <v>0</v>
      </c>
      <c r="AH69" s="268">
        <f>IF(Options!$C$105="Option I", $D$33*AH68, IF(AND(Options!$C$105="Option II", EOMONTH(RegulatoryPayment!$C$49, 3)=RegulatoryPayment!AH49), Options!$D$105, 0))</f>
        <v>0</v>
      </c>
      <c r="AI69" s="268">
        <f>IF(Options!$C$105="Option I", $D$33*AI68, IF(AND(Options!$C$105="Option II", EOMONTH(RegulatoryPayment!$C$49, 3)=RegulatoryPayment!AI49), Options!$D$105, 0))</f>
        <v>0</v>
      </c>
      <c r="AJ69" s="268">
        <f>IF(Options!$C$105="Option I", $D$33*AJ68, IF(AND(Options!$C$105="Option II", EOMONTH(RegulatoryPayment!$C$49, 3)=RegulatoryPayment!AJ49), Options!$D$105, 0))</f>
        <v>0</v>
      </c>
      <c r="AK69" s="268">
        <f>IF(Options!$C$105="Option I", $D$33*AK68, IF(AND(Options!$C$105="Option II", EOMONTH(RegulatoryPayment!$C$49, 3)=RegulatoryPayment!AK49), Options!$D$105, 0))</f>
        <v>0</v>
      </c>
      <c r="AL69" s="268">
        <f>IF(Options!$C$105="Option I", $D$33*AL68, IF(AND(Options!$C$105="Option II", EOMONTH(RegulatoryPayment!$C$49, 3)=RegulatoryPayment!AL49), Options!$D$105, 0))</f>
        <v>0</v>
      </c>
      <c r="AM69" s="268">
        <f>IF(Options!$C$105="Option I", $D$33*AM68, IF(AND(Options!$C$105="Option II", EOMONTH(RegulatoryPayment!$C$49, 3)=RegulatoryPayment!AM49), Options!$D$105, 0))</f>
        <v>0</v>
      </c>
      <c r="AN69" s="268">
        <f>IF(Options!$C$105="Option I", $D$33*AN68, IF(AND(Options!$C$105="Option II", EOMONTH(RegulatoryPayment!$C$49, 3)=RegulatoryPayment!AN49), Options!$D$105, 0))</f>
        <v>0</v>
      </c>
      <c r="AO69" s="268">
        <f>IF(Options!$C$105="Option I", $D$33*AO68, IF(AND(Options!$C$105="Option II", EOMONTH(RegulatoryPayment!$C$49, 3)=RegulatoryPayment!AO49), Options!$D$105, 0))</f>
        <v>0</v>
      </c>
      <c r="AP69" s="268">
        <f>IF(Options!$C$105="Option I", $D$33*AP68, IF(AND(Options!$C$105="Option II", EOMONTH(RegulatoryPayment!$C$49, 3)=RegulatoryPayment!AP49), Options!$D$105, 0))</f>
        <v>0</v>
      </c>
      <c r="AQ69" s="268">
        <f>IF(Options!$C$105="Option I", $D$33*AQ68, IF(AND(Options!$C$105="Option II", EOMONTH(RegulatoryPayment!$C$49, 3)=RegulatoryPayment!AQ49), Options!$D$105, 0))</f>
        <v>0</v>
      </c>
      <c r="AR69" s="268">
        <f>IF(Options!$C$105="Option I", $D$33*AR68, IF(AND(Options!$C$105="Option II", EOMONTH(RegulatoryPayment!$C$49, 3)=RegulatoryPayment!AR49), Options!$D$105, 0))</f>
        <v>0</v>
      </c>
      <c r="AS69" s="268">
        <f>IF(Options!$C$105="Option I", $D$33*AS68, IF(AND(Options!$C$105="Option II", EOMONTH(RegulatoryPayment!$C$49, 3)=RegulatoryPayment!AS49), Options!$D$105, 0))</f>
        <v>0</v>
      </c>
      <c r="AT69" s="268">
        <f>IF(Options!$C$105="Option I", $D$33*AT68, IF(AND(Options!$C$105="Option II", EOMONTH(RegulatoryPayment!$C$49, 3)=RegulatoryPayment!AT49), Options!$D$105, 0))</f>
        <v>0</v>
      </c>
      <c r="AU69" s="268">
        <f>IF(Options!$C$105="Option I", $D$33*AU68, IF(AND(Options!$C$105="Option II", EOMONTH(RegulatoryPayment!$C$49, 3)=RegulatoryPayment!AU49), Options!$D$105, 0))</f>
        <v>0</v>
      </c>
      <c r="AV69" s="268">
        <f>IF(Options!$C$105="Option I", $D$33*AV68, IF(AND(Options!$C$105="Option II", EOMONTH(RegulatoryPayment!$C$49, 3)=RegulatoryPayment!AV49), Options!$D$105, 0))</f>
        <v>0</v>
      </c>
      <c r="AW69" s="268">
        <f>IF(Options!$C$105="Option I", $D$33*AW68, IF(AND(Options!$C$105="Option II", EOMONTH(RegulatoryPayment!$C$49, 3)=RegulatoryPayment!AW49), Options!$D$105, 0))</f>
        <v>0</v>
      </c>
      <c r="AX69" s="268">
        <f>IF(Options!$C$105="Option I", $D$33*AX68, IF(AND(Options!$C$105="Option II", EOMONTH(RegulatoryPayment!$C$49, 3)=RegulatoryPayment!AX49), Options!$D$105, 0))</f>
        <v>0</v>
      </c>
      <c r="AY69" s="268">
        <f>IF(Options!$C$105="Option I", $D$33*AY68, IF(AND(Options!$C$105="Option II", EOMONTH(RegulatoryPayment!$C$49, 3)=RegulatoryPayment!AY49), Options!$D$105, 0))</f>
        <v>0</v>
      </c>
      <c r="AZ69" s="268">
        <f>IF(Options!$C$105="Option I", $D$33*AZ68, IF(AND(Options!$C$105="Option II", EOMONTH(RegulatoryPayment!$C$49, 3)=RegulatoryPayment!AZ49), Options!$D$105, 0))</f>
        <v>0</v>
      </c>
      <c r="BA69" s="268">
        <f>IF(Options!$C$105="Option I", $D$33*BA68, IF(AND(Options!$C$105="Option II", EOMONTH(RegulatoryPayment!$C$49, 3)=RegulatoryPayment!BA49), Options!$D$105, 0))</f>
        <v>0</v>
      </c>
      <c r="BB69" s="268">
        <f>IF(Options!$C$105="Option I", $D$33*BB68, IF(AND(Options!$C$105="Option II", EOMONTH(RegulatoryPayment!$C$49, 3)=RegulatoryPayment!BB49), Options!$D$105, 0))</f>
        <v>0</v>
      </c>
      <c r="BC69" s="268">
        <f>IF(Options!$C$105="Option I", $D$33*BC68, IF(AND(Options!$C$105="Option II", EOMONTH(RegulatoryPayment!$C$49, 3)=RegulatoryPayment!BC49), Options!$D$105, 0))</f>
        <v>0</v>
      </c>
      <c r="BD69" s="268">
        <f>IF(Options!$C$105="Option I", $D$33*BD68, IF(AND(Options!$C$105="Option II", EOMONTH(RegulatoryPayment!$C$49, 3)=RegulatoryPayment!BD49), Options!$D$105, 0))</f>
        <v>0</v>
      </c>
      <c r="BE69" s="268">
        <f>IF(Options!$C$105="Option I", $D$33*BE68, IF(AND(Options!$C$105="Option II", EOMONTH(RegulatoryPayment!$C$49, 3)=RegulatoryPayment!BE49), Options!$D$105, 0))</f>
        <v>0</v>
      </c>
      <c r="BF69" s="268">
        <f>IF(Options!$C$105="Option I", $D$33*BF68, IF(AND(Options!$C$105="Option II", EOMONTH(RegulatoryPayment!$C$49, 3)=RegulatoryPayment!BF49), Options!$D$105, 0))</f>
        <v>0</v>
      </c>
      <c r="BG69" s="268">
        <f>IF(Options!$C$105="Option I", $D$33*BG68, IF(AND(Options!$C$105="Option II", EOMONTH(RegulatoryPayment!$C$49, 3)=RegulatoryPayment!BG49), Options!$D$105, 0))</f>
        <v>0</v>
      </c>
      <c r="BH69" s="268">
        <f>IF(Options!$C$105="Option I", $D$33*BH68, IF(AND(Options!$C$105="Option II", EOMONTH(RegulatoryPayment!$C$49, 3)=RegulatoryPayment!BH49), Options!$D$105, 0))</f>
        <v>0</v>
      </c>
      <c r="BI69" s="268">
        <f>IF(Options!$C$105="Option I", $D$33*BI68, IF(AND(Options!$C$105="Option II", EOMONTH(RegulatoryPayment!$C$49, 3)=RegulatoryPayment!BI49), Options!$D$105, 0))</f>
        <v>0</v>
      </c>
      <c r="BJ69" s="268">
        <f>IF(Options!$C$105="Option I", $D$33*BJ68, IF(AND(Options!$C$105="Option II", EOMONTH(RegulatoryPayment!$C$49, 3)=RegulatoryPayment!BJ49), Options!$D$105, 0))</f>
        <v>0</v>
      </c>
      <c r="BK69" s="268">
        <f>IF(Options!$C$105="Option I", $D$33*BK68, IF(AND(Options!$C$105="Option II", EOMONTH(RegulatoryPayment!$C$49, 3)=RegulatoryPayment!BK49), Options!$D$105, 0))</f>
        <v>0</v>
      </c>
      <c r="BL69" s="268">
        <f>IF(Options!$C$105="Option I", $D$33*BL68, IF(AND(Options!$C$105="Option II", EOMONTH(RegulatoryPayment!$C$49, 3)=RegulatoryPayment!BL49), Options!$D$105, 0))</f>
        <v>0</v>
      </c>
      <c r="BM69" s="268">
        <f>IF(Options!$C$105="Option I", $D$33*BM68, IF(AND(Options!$C$105="Option II", EOMONTH(RegulatoryPayment!$C$49, 3)=RegulatoryPayment!BM49), Options!$D$105, 0))</f>
        <v>0</v>
      </c>
      <c r="BN69" s="268">
        <f>IF(Options!$C$105="Option I", $D$33*BN68, IF(AND(Options!$C$105="Option II", EOMONTH(RegulatoryPayment!$C$49, 3)=RegulatoryPayment!BN49), Options!$D$105, 0))</f>
        <v>0</v>
      </c>
      <c r="BO69" s="268">
        <f>IF(Options!$C$105="Option I", $D$33*BO68, IF(AND(Options!$C$105="Option II", EOMONTH(RegulatoryPayment!$C$49, 3)=RegulatoryPayment!BO49), Options!$D$105, 0))</f>
        <v>0</v>
      </c>
      <c r="BP69" s="268">
        <f>IF(Options!$C$105="Option I", $D$33*BP68, IF(AND(Options!$C$105="Option II", EOMONTH(RegulatoryPayment!$C$49, 3)=RegulatoryPayment!BP49), Options!$D$105, 0))</f>
        <v>0</v>
      </c>
      <c r="BQ69" s="268">
        <f>IF(Options!$C$105="Option I", $D$33*BQ68, IF(AND(Options!$C$105="Option II", EOMONTH(RegulatoryPayment!$C$49, 3)=RegulatoryPayment!BQ49), Options!$D$105, 0))</f>
        <v>0</v>
      </c>
      <c r="BR69" s="268">
        <f>IF(Options!$C$105="Option I", $D$33*BR68, IF(AND(Options!$C$105="Option II", EOMONTH(RegulatoryPayment!$C$49, 3)=RegulatoryPayment!BR49), Options!$D$105, 0))</f>
        <v>0</v>
      </c>
      <c r="BS69" s="268">
        <f>IF(Options!$C$105="Option I", $D$33*BS68, IF(AND(Options!$C$105="Option II", EOMONTH(RegulatoryPayment!$C$49, 3)=RegulatoryPayment!BS49), Options!$D$105, 0))</f>
        <v>0</v>
      </c>
      <c r="BT69" s="268">
        <f>IF(Options!$C$105="Option I", $D$33*BT68, IF(AND(Options!$C$105="Option II", EOMONTH(RegulatoryPayment!$C$49, 3)=RegulatoryPayment!BT49), Options!$D$105, 0))</f>
        <v>0</v>
      </c>
      <c r="BU69" s="268">
        <f>IF(Options!$C$105="Option I", $D$33*BU68, IF(AND(Options!$C$105="Option II", EOMONTH(RegulatoryPayment!$C$49, 3)=RegulatoryPayment!BU49), Options!$D$105, 0))</f>
        <v>0</v>
      </c>
      <c r="BV69" s="268">
        <f>IF(Options!$C$105="Option I", $D$33*BV68, IF(AND(Options!$C$105="Option II", EOMONTH(RegulatoryPayment!$C$49, 3)=RegulatoryPayment!BV49), Options!$D$105, 0))</f>
        <v>0</v>
      </c>
      <c r="BW69" s="268">
        <f>IF(Options!$C$105="Option I", $D$33*BW68, IF(AND(Options!$C$105="Option II", EOMONTH(RegulatoryPayment!$C$49, 3)=RegulatoryPayment!BW49), Options!$D$105, 0))</f>
        <v>0</v>
      </c>
      <c r="BX69" s="268">
        <f>IF(Options!$C$105="Option I", $D$33*BX68, IF(AND(Options!$C$105="Option II", EOMONTH(RegulatoryPayment!$C$49, 3)=RegulatoryPayment!BX49), Options!$D$105, 0))</f>
        <v>0</v>
      </c>
      <c r="BY69" s="268">
        <f>IF(Options!$C$105="Option I", $D$33*BY68, IF(AND(Options!$C$105="Option II", EOMONTH(RegulatoryPayment!$C$49, 3)=RegulatoryPayment!BY49), Options!$D$105, 0))</f>
        <v>0</v>
      </c>
      <c r="BZ69" s="268">
        <f>IF(Options!$C$105="Option I", $D$33*BZ68, IF(AND(Options!$C$105="Option II", EOMONTH(RegulatoryPayment!$C$49, 3)=RegulatoryPayment!BZ49), Options!$D$105, 0))</f>
        <v>0</v>
      </c>
      <c r="CA69" s="268">
        <f>IF(Options!$C$105="Option I", $D$33*CA68, IF(AND(Options!$C$105="Option II", EOMONTH(RegulatoryPayment!$C$49, 3)=RegulatoryPayment!CA49), Options!$D$105, 0))</f>
        <v>0</v>
      </c>
      <c r="CB69" s="268">
        <f>IF(Options!$C$105="Option I", $D$33*CB68, IF(AND(Options!$C$105="Option II", EOMONTH(RegulatoryPayment!$C$49, 3)=RegulatoryPayment!CB49), Options!$D$105, 0))</f>
        <v>0</v>
      </c>
      <c r="CC69" s="268">
        <f>IF(Options!$C$105="Option I", $D$33*CC68, IF(AND(Options!$C$105="Option II", EOMONTH(RegulatoryPayment!$C$49, 3)=RegulatoryPayment!CC49), Options!$D$105, 0))</f>
        <v>0</v>
      </c>
      <c r="CD69" s="268">
        <f>IF(Options!$C$105="Option I", $D$33*CD68, IF(AND(Options!$C$105="Option II", EOMONTH(RegulatoryPayment!$C$49, 3)=RegulatoryPayment!CD49), Options!$D$105, 0))</f>
        <v>0</v>
      </c>
      <c r="CE69" s="268">
        <f>IF(Options!$C$105="Option I", $D$33*CE68, IF(AND(Options!$C$105="Option II", EOMONTH(RegulatoryPayment!$C$49, 3)=RegulatoryPayment!CE49), Options!$D$105, 0))</f>
        <v>0</v>
      </c>
      <c r="CF69" s="268">
        <f>IF(Options!$C$105="Option I", $D$33*CF68, IF(AND(Options!$C$105="Option II", EOMONTH(RegulatoryPayment!$C$49, 3)=RegulatoryPayment!CF49), Options!$D$105, 0))</f>
        <v>0</v>
      </c>
      <c r="CG69" s="268">
        <f>IF(Options!$C$105="Option I", $D$33*CG68, IF(AND(Options!$C$105="Option II", EOMONTH(RegulatoryPayment!$C$49, 3)=RegulatoryPayment!CG49), Options!$D$105, 0))</f>
        <v>0</v>
      </c>
      <c r="CH69" s="268">
        <f>IF(Options!$C$105="Option I", $D$33*CH68, IF(AND(Options!$C$105="Option II", EOMONTH(RegulatoryPayment!$C$49, 3)=RegulatoryPayment!CH49), Options!$D$105, 0))</f>
        <v>0</v>
      </c>
      <c r="CI69" s="268">
        <f>IF(Options!$C$105="Option I", $D$33*CI68, IF(AND(Options!$C$105="Option II", EOMONTH(RegulatoryPayment!$C$49, 3)=RegulatoryPayment!CI49), Options!$D$105, 0))</f>
        <v>0</v>
      </c>
      <c r="CJ69" s="268">
        <f>IF(Options!$C$105="Option I", $D$33*CJ68, IF(AND(Options!$C$105="Option II", EOMONTH(RegulatoryPayment!$C$49, 3)=RegulatoryPayment!CJ49), Options!$D$105, 0))</f>
        <v>0</v>
      </c>
      <c r="CK69" s="268">
        <f>IF(Options!$C$105="Option I", $D$33*CK68, IF(AND(Options!$C$105="Option II", EOMONTH(RegulatoryPayment!$C$49, 3)=RegulatoryPayment!CK49), Options!$D$105, 0))</f>
        <v>0</v>
      </c>
      <c r="CL69" s="268">
        <f>IF(Options!$C$105="Option I", $D$33*CL68, IF(AND(Options!$C$105="Option II", EOMONTH(RegulatoryPayment!$C$49, 3)=RegulatoryPayment!CL49), Options!$D$105, 0))</f>
        <v>0</v>
      </c>
      <c r="CM69" s="268">
        <f>IF(Options!$C$105="Option I", $D$33*CM68, IF(AND(Options!$C$105="Option II", EOMONTH(RegulatoryPayment!$C$49, 3)=RegulatoryPayment!CM49), Options!$D$105, 0))</f>
        <v>0</v>
      </c>
      <c r="CN69" s="268">
        <f>IF(Options!$C$105="Option I", $D$33*CN68, IF(AND(Options!$C$105="Option II", EOMONTH(RegulatoryPayment!$C$49, 3)=RegulatoryPayment!CN49), Options!$D$105, 0))</f>
        <v>0</v>
      </c>
      <c r="CO69" s="268">
        <f>IF(Options!$C$105="Option I", $D$33*CO68, IF(AND(Options!$C$105="Option II", EOMONTH(RegulatoryPayment!$C$49, 3)=RegulatoryPayment!CO49), Options!$D$105, 0))</f>
        <v>0</v>
      </c>
      <c r="CP69" s="268">
        <f>IF(Options!$C$105="Option I", $D$33*CP68, IF(AND(Options!$C$105="Option II", EOMONTH(RegulatoryPayment!$C$49, 3)=RegulatoryPayment!CP49), Options!$D$105, 0))</f>
        <v>0</v>
      </c>
      <c r="CQ69" s="268">
        <f>IF(Options!$C$105="Option I", $D$33*CQ68, IF(AND(Options!$C$105="Option II", EOMONTH(RegulatoryPayment!$C$49, 3)=RegulatoryPayment!CQ49), Options!$D$105, 0))</f>
        <v>0</v>
      </c>
      <c r="CR69" s="268">
        <f>IF(Options!$C$105="Option I", $D$33*CR68, IF(AND(Options!$C$105="Option II", EOMONTH(RegulatoryPayment!$C$49, 3)=RegulatoryPayment!CR49), Options!$D$105, 0))</f>
        <v>0</v>
      </c>
      <c r="CS69" s="268">
        <f>IF(Options!$C$105="Option I", $D$33*CS68, IF(AND(Options!$C$105="Option II", EOMONTH(RegulatoryPayment!$C$49, 3)=RegulatoryPayment!CS49), Options!$D$105, 0))</f>
        <v>0</v>
      </c>
      <c r="CT69" s="268">
        <f>IF(Options!$C$105="Option I", $D$33*CT68, IF(AND(Options!$C$105="Option II", EOMONTH(RegulatoryPayment!$C$49, 3)=RegulatoryPayment!CT49), Options!$D$105, 0))</f>
        <v>0</v>
      </c>
      <c r="CU69" s="268">
        <f>IF(Options!$C$105="Option I", $D$33*CU68, IF(AND(Options!$C$105="Option II", EOMONTH(RegulatoryPayment!$C$49, 3)=RegulatoryPayment!CU49), Options!$D$105, 0))</f>
        <v>0</v>
      </c>
      <c r="CV69" s="268">
        <f>IF(Options!$C$105="Option I", $D$33*CV68, IF(AND(Options!$C$105="Option II", EOMONTH(RegulatoryPayment!$C$49, 3)=RegulatoryPayment!CV49), Options!$D$105, 0))</f>
        <v>0</v>
      </c>
      <c r="CW69" s="268">
        <f>IF(Options!$C$105="Option I", $D$33*CW68, IF(AND(Options!$C$105="Option II", EOMONTH(RegulatoryPayment!$C$49, 3)=RegulatoryPayment!CW49), Options!$D$105, 0))</f>
        <v>0</v>
      </c>
      <c r="CX69" s="268">
        <f>IF(Options!$C$105="Option I", $D$33*CX68, IF(AND(Options!$C$105="Option II", EOMONTH(RegulatoryPayment!$C$49, 3)=RegulatoryPayment!CX49), Options!$D$105, 0))</f>
        <v>0</v>
      </c>
      <c r="CY69" s="268">
        <f>IF(Options!$C$105="Option I", $D$33*CY68, IF(AND(Options!$C$105="Option II", EOMONTH(RegulatoryPayment!$C$49, 3)=RegulatoryPayment!CY49), Options!$D$105, 0))</f>
        <v>0</v>
      </c>
      <c r="CZ69" s="268">
        <f>IF(Options!$C$105="Option I", $D$33*CZ68, IF(AND(Options!$C$105="Option II", EOMONTH(RegulatoryPayment!$C$49, 3)=RegulatoryPayment!CZ49), Options!$D$105, 0))</f>
        <v>0</v>
      </c>
      <c r="DA69" s="268">
        <f>IF(Options!$C$105="Option I", $D$33*DA68, IF(AND(Options!$C$105="Option II", EOMONTH(RegulatoryPayment!$C$49, 3)=RegulatoryPayment!DA49), Options!$D$105, 0))</f>
        <v>0</v>
      </c>
      <c r="DB69" s="268">
        <f>IF(Options!$C$105="Option I", $D$33*DB68, IF(AND(Options!$C$105="Option II", EOMONTH(RegulatoryPayment!$C$49, 3)=RegulatoryPayment!DB49), Options!$D$105, 0))</f>
        <v>0</v>
      </c>
      <c r="DC69" s="268">
        <f>IF(Options!$C$105="Option I", $D$33*DC68, IF(AND(Options!$C$105="Option II", EOMONTH(RegulatoryPayment!$C$49, 3)=RegulatoryPayment!DC49), Options!$D$105, 0))</f>
        <v>0</v>
      </c>
      <c r="DD69" s="268">
        <f>IF(Options!$C$105="Option I", $D$33*DD68, IF(AND(Options!$C$105="Option II", EOMONTH(RegulatoryPayment!$C$49, 3)=RegulatoryPayment!DD49), Options!$D$105, 0))</f>
        <v>0</v>
      </c>
      <c r="DE69" s="268">
        <f>IF(Options!$C$105="Option I", $D$33*DE68, IF(AND(Options!$C$105="Option II", EOMONTH(RegulatoryPayment!$C$49, 3)=RegulatoryPayment!DE49), Options!$D$105, 0))</f>
        <v>0</v>
      </c>
      <c r="DF69" s="268">
        <f>IF(Options!$C$105="Option I", $D$33*DF68, IF(AND(Options!$C$105="Option II", EOMONTH(RegulatoryPayment!$C$49, 3)=RegulatoryPayment!DF49), Options!$D$105, 0))</f>
        <v>0</v>
      </c>
      <c r="DG69" s="268">
        <f>IF(Options!$C$105="Option I", $D$33*DG68, IF(AND(Options!$C$105="Option II", EOMONTH(RegulatoryPayment!$C$49, 3)=RegulatoryPayment!DG49), Options!$D$105, 0))</f>
        <v>0</v>
      </c>
      <c r="DH69" s="268">
        <f>IF(Options!$C$105="Option I", $D$33*DH68, IF(AND(Options!$C$105="Option II", EOMONTH(RegulatoryPayment!$C$49, 3)=RegulatoryPayment!DH49), Options!$D$105, 0))</f>
        <v>0</v>
      </c>
      <c r="DI69" s="268">
        <f>IF(Options!$C$105="Option I", $D$33*DI68, IF(AND(Options!$C$105="Option II", EOMONTH(RegulatoryPayment!$C$49, 3)=RegulatoryPayment!DI49), Options!$D$105, 0))</f>
        <v>0</v>
      </c>
      <c r="DJ69" s="268">
        <f>IF(Options!$C$105="Option I", $D$33*DJ68, IF(AND(Options!$C$105="Option II", EOMONTH(RegulatoryPayment!$C$49, 3)=RegulatoryPayment!DJ49), Options!$D$105, 0))</f>
        <v>0</v>
      </c>
      <c r="DK69" s="268">
        <f>IF(Options!$C$105="Option I", $D$33*DK68, IF(AND(Options!$C$105="Option II", EOMONTH(RegulatoryPayment!$C$49, 3)=RegulatoryPayment!DK49), Options!$D$105, 0))</f>
        <v>0</v>
      </c>
      <c r="DL69" s="268">
        <f>IF(Options!$C$105="Option I", $D$33*DL68, IF(AND(Options!$C$105="Option II", EOMONTH(RegulatoryPayment!$C$49, 3)=RegulatoryPayment!DL49), Options!$D$105, 0))</f>
        <v>0</v>
      </c>
      <c r="DM69" s="268">
        <f>IF(Options!$C$105="Option I", $D$33*DM68, IF(AND(Options!$C$105="Option II", EOMONTH(RegulatoryPayment!$C$49, 3)=RegulatoryPayment!DM49), Options!$D$105, 0))</f>
        <v>0</v>
      </c>
      <c r="DN69" s="268">
        <f>IF(Options!$C$105="Option I", $D$33*DN68, IF(AND(Options!$C$105="Option II", EOMONTH(RegulatoryPayment!$C$49, 3)=RegulatoryPayment!DN49), Options!$D$105, 0))</f>
        <v>0</v>
      </c>
      <c r="DO69" s="268">
        <f>IF(Options!$C$105="Option I", $D$33*DO68, IF(AND(Options!$C$105="Option II", EOMONTH(RegulatoryPayment!$C$49, 3)=RegulatoryPayment!DO49), Options!$D$105, 0))</f>
        <v>0</v>
      </c>
      <c r="DP69" s="268">
        <f>IF(Options!$C$105="Option I", $D$33*DP68, IF(AND(Options!$C$105="Option II", EOMONTH(RegulatoryPayment!$C$49, 3)=RegulatoryPayment!DP49), Options!$D$105, 0))</f>
        <v>0</v>
      </c>
      <c r="DQ69" s="268">
        <f>IF(Options!$C$105="Option I", $D$33*DQ68, IF(AND(Options!$C$105="Option II", EOMONTH(RegulatoryPayment!$C$49, 3)=RegulatoryPayment!DQ49), Options!$D$105, 0))</f>
        <v>0</v>
      </c>
      <c r="DR69" s="268">
        <f>IF(Options!$C$105="Option I", $D$33*DR68, IF(AND(Options!$C$105="Option II", EOMONTH(RegulatoryPayment!$C$49, 3)=RegulatoryPayment!DR49), Options!$D$105, 0))</f>
        <v>0</v>
      </c>
      <c r="DS69" s="268">
        <f>IF(Options!$C$105="Option I", $D$33*DS68, IF(AND(Options!$C$105="Option II", EOMONTH(RegulatoryPayment!$C$49, 3)=RegulatoryPayment!DS49), Options!$D$105, 0))</f>
        <v>0</v>
      </c>
      <c r="DT69" s="268">
        <f>IF(Options!$C$105="Option I", $D$33*DT68, IF(AND(Options!$C$105="Option II", EOMONTH(RegulatoryPayment!$C$49, 3)=RegulatoryPayment!DT49), Options!$D$105, 0))</f>
        <v>0</v>
      </c>
      <c r="DU69" s="268">
        <f>IF(Options!$C$105="Option I", $D$33*DU68, IF(AND(Options!$C$105="Option II", EOMONTH(RegulatoryPayment!$C$49, 3)=RegulatoryPayment!DU49), Options!$D$105, 0))</f>
        <v>0</v>
      </c>
      <c r="DV69" s="268">
        <f>IF(Options!$C$105="Option I", $D$33*DV68, IF(AND(Options!$C$105="Option II", EOMONTH(RegulatoryPayment!$C$49, 3)=RegulatoryPayment!DV49), Options!$D$105, 0))</f>
        <v>0</v>
      </c>
      <c r="DW69" s="268">
        <f>IF(Options!$C$105="Option I", $D$33*DW68, IF(AND(Options!$C$105="Option II", EOMONTH(RegulatoryPayment!$C$49, 3)=RegulatoryPayment!DW49), Options!$D$105, 0))</f>
        <v>0</v>
      </c>
      <c r="DX69" s="268">
        <f>IF(Options!$C$105="Option I", $D$33*DX68, IF(AND(Options!$C$105="Option II", EOMONTH(RegulatoryPayment!$C$49, 3)=RegulatoryPayment!DX49), Options!$D$105, 0))</f>
        <v>0</v>
      </c>
      <c r="DY69" s="268">
        <f>IF(Options!$C$105="Option I", $D$33*DY68, IF(AND(Options!$C$105="Option II", EOMONTH(RegulatoryPayment!$C$49, 3)=RegulatoryPayment!DY49), Options!$D$105, 0))</f>
        <v>0</v>
      </c>
      <c r="DZ69" s="268">
        <f>IF(Options!$C$105="Option I", $D$33*DZ68, IF(AND(Options!$C$105="Option II", EOMONTH(RegulatoryPayment!$C$49, 3)=RegulatoryPayment!DZ49), Options!$D$105, 0))</f>
        <v>0</v>
      </c>
      <c r="EA69" s="268">
        <f>IF(Options!$C$105="Option I", $D$33*EA68, IF(AND(Options!$C$105="Option II", EOMONTH(RegulatoryPayment!$C$49, 3)=RegulatoryPayment!EA49), Options!$D$105, 0))</f>
        <v>0</v>
      </c>
      <c r="EB69" s="268">
        <f>IF(Options!$C$105="Option I", $D$33*EB68, IF(AND(Options!$C$105="Option II", EOMONTH(RegulatoryPayment!$C$49, 3)=RegulatoryPayment!EB49), Options!$D$105, 0))</f>
        <v>0</v>
      </c>
      <c r="EC69" s="268">
        <f>IF(Options!$C$105="Option I", $D$33*EC68, IF(AND(Options!$C$105="Option II", EOMONTH(RegulatoryPayment!$C$49, 3)=RegulatoryPayment!EC49), Options!$D$105, 0))</f>
        <v>0</v>
      </c>
      <c r="ED69" s="268">
        <f>IF(Options!$C$105="Option I", $D$33*ED68, IF(AND(Options!$C$105="Option II", EOMONTH(RegulatoryPayment!$C$49, 3)=RegulatoryPayment!ED49), Options!$D$105, 0))</f>
        <v>0</v>
      </c>
      <c r="EE69" s="268">
        <f>IF(Options!$C$105="Option I", $D$33*EE68, IF(AND(Options!$C$105="Option II", EOMONTH(RegulatoryPayment!$C$49, 3)=RegulatoryPayment!EE49), Options!$D$105, 0))</f>
        <v>0</v>
      </c>
      <c r="EF69" s="268">
        <f>IF(Options!$C$105="Option I", $D$33*EF68, IF(AND(Options!$C$105="Option II", EOMONTH(RegulatoryPayment!$C$49, 3)=RegulatoryPayment!EF49), Options!$D$105, 0))</f>
        <v>0</v>
      </c>
      <c r="EG69" s="268">
        <f>IF(Options!$C$105="Option I", $D$33*EG68, IF(AND(Options!$C$105="Option II", EOMONTH(RegulatoryPayment!$C$49, 3)=RegulatoryPayment!EG49), Options!$D$105, 0))</f>
        <v>0</v>
      </c>
      <c r="EH69" s="268">
        <f>IF(Options!$C$105="Option I", $D$33*EH68, IF(AND(Options!$C$105="Option II", EOMONTH(RegulatoryPayment!$C$49, 3)=RegulatoryPayment!EH49), Options!$D$105, 0))</f>
        <v>0</v>
      </c>
      <c r="EI69" s="268">
        <f>IF(Options!$C$105="Option I", $D$33*EI68, IF(AND(Options!$C$105="Option II", EOMONTH(RegulatoryPayment!$C$49, 3)=RegulatoryPayment!EI49), Options!$D$105, 0))</f>
        <v>0</v>
      </c>
      <c r="EJ69" s="268">
        <f>IF(Options!$C$105="Option I", $D$33*EJ68, IF(AND(Options!$C$105="Option II", EOMONTH(RegulatoryPayment!$C$49, 3)=RegulatoryPayment!EJ49), Options!$D$105, 0))</f>
        <v>0</v>
      </c>
      <c r="EK69" s="268">
        <f>IF(Options!$C$105="Option I", $D$33*EK68, IF(AND(Options!$C$105="Option II", EOMONTH(RegulatoryPayment!$C$49, 3)=RegulatoryPayment!EK49), Options!$D$105, 0))</f>
        <v>0</v>
      </c>
      <c r="EL69" s="268">
        <f>IF(Options!$C$105="Option I", $D$33*EL68, IF(AND(Options!$C$105="Option II", EOMONTH(RegulatoryPayment!$C$49, 3)=RegulatoryPayment!EL49), Options!$D$105, 0))</f>
        <v>0</v>
      </c>
      <c r="EM69" s="268">
        <f>IF(Options!$C$105="Option I", $D$33*EM68, IF(AND(Options!$C$105="Option II", EOMONTH(RegulatoryPayment!$C$49, 3)=RegulatoryPayment!EM49), Options!$D$105, 0))</f>
        <v>0</v>
      </c>
      <c r="EN69" s="268">
        <f>IF(Options!$C$105="Option I", $D$33*EN68, IF(AND(Options!$C$105="Option II", EOMONTH(RegulatoryPayment!$C$49, 3)=RegulatoryPayment!EN49), Options!$D$105, 0))</f>
        <v>0</v>
      </c>
      <c r="EO69" s="268">
        <f>IF(Options!$C$105="Option I", $D$33*EO68, IF(AND(Options!$C$105="Option II", EOMONTH(RegulatoryPayment!$C$49, 3)=RegulatoryPayment!EO49), Options!$D$105, 0))</f>
        <v>0</v>
      </c>
      <c r="EP69" s="268">
        <f>IF(Options!$C$105="Option I", $D$33*EP68, IF(AND(Options!$C$105="Option II", EOMONTH(RegulatoryPayment!$C$49, 3)=RegulatoryPayment!EP49), Options!$D$105, 0))</f>
        <v>0</v>
      </c>
      <c r="EQ69" s="268">
        <f>IF(Options!$C$105="Option I", $D$33*EQ68, IF(AND(Options!$C$105="Option II", EOMONTH(RegulatoryPayment!$C$49, 3)=RegulatoryPayment!EQ49), Options!$D$105, 0))</f>
        <v>0</v>
      </c>
      <c r="ER69" s="268">
        <f>IF(Options!$C$105="Option I", $D$33*ER68, IF(AND(Options!$C$105="Option II", EOMONTH(RegulatoryPayment!$C$49, 3)=RegulatoryPayment!ER49), Options!$D$105, 0))</f>
        <v>0</v>
      </c>
      <c r="ES69" s="268">
        <f>IF(Options!$C$105="Option I", $D$33*ES68, IF(AND(Options!$C$105="Option II", EOMONTH(RegulatoryPayment!$C$49, 3)=RegulatoryPayment!ES49), Options!$D$105, 0))</f>
        <v>0</v>
      </c>
      <c r="ET69" s="268">
        <f>IF(Options!$C$105="Option I", $D$33*ET68, IF(AND(Options!$C$105="Option II", EOMONTH(RegulatoryPayment!$C$49, 3)=RegulatoryPayment!ET49), Options!$D$105, 0))</f>
        <v>0</v>
      </c>
      <c r="EU69" s="268">
        <f>IF(Options!$C$105="Option I", $D$33*EU68, IF(AND(Options!$C$105="Option II", EOMONTH(RegulatoryPayment!$C$49, 3)=RegulatoryPayment!EU49), Options!$D$105, 0))</f>
        <v>0</v>
      </c>
      <c r="EV69" s="268">
        <f>IF(Options!$C$105="Option I", $D$33*EV68, IF(AND(Options!$C$105="Option II", EOMONTH(RegulatoryPayment!$C$49, 3)=RegulatoryPayment!EV49), Options!$D$105, 0))</f>
        <v>0</v>
      </c>
      <c r="EW69" s="268">
        <f>IF(Options!$C$105="Option I", $D$33*EW68, IF(AND(Options!$C$105="Option II", EOMONTH(RegulatoryPayment!$C$49, 3)=RegulatoryPayment!EW49), Options!$D$105, 0))</f>
        <v>0</v>
      </c>
      <c r="EX69" s="268">
        <f>IF(Options!$C$105="Option I", $D$33*EX68, IF(AND(Options!$C$105="Option II", EOMONTH(RegulatoryPayment!$C$49, 3)=RegulatoryPayment!EX49), Options!$D$105, 0))</f>
        <v>0</v>
      </c>
      <c r="EY69" s="268">
        <f>IF(Options!$C$105="Option I", $D$33*EY68, IF(AND(Options!$C$105="Option II", EOMONTH(RegulatoryPayment!$C$49, 3)=RegulatoryPayment!EY49), Options!$D$105, 0))</f>
        <v>0</v>
      </c>
      <c r="EZ69" s="268">
        <f>IF(Options!$C$105="Option I", $D$33*EZ68, IF(AND(Options!$C$105="Option II", EOMONTH(RegulatoryPayment!$C$49, 3)=RegulatoryPayment!EZ49), Options!$D$105, 0))</f>
        <v>0</v>
      </c>
      <c r="FA69" s="268">
        <f>IF(Options!$C$105="Option I", $D$33*FA68, IF(AND(Options!$C$105="Option II", EOMONTH(RegulatoryPayment!$C$49, 3)=RegulatoryPayment!FA49), Options!$D$105, 0))</f>
        <v>0</v>
      </c>
      <c r="FB69" s="268">
        <f>IF(Options!$C$105="Option I", $D$33*FB68, IF(AND(Options!$C$105="Option II", EOMONTH(RegulatoryPayment!$C$49, 3)=RegulatoryPayment!FB49), Options!$D$105, 0))</f>
        <v>0</v>
      </c>
      <c r="FC69" s="268">
        <f>IF(Options!$C$105="Option I", $D$33*FC68, IF(AND(Options!$C$105="Option II", EOMONTH(RegulatoryPayment!$C$49, 3)=RegulatoryPayment!FC49), Options!$D$105, 0))</f>
        <v>0</v>
      </c>
      <c r="FD69" s="268">
        <f>IF(Options!$C$105="Option I", $D$33*FD68, IF(AND(Options!$C$105="Option II", EOMONTH(RegulatoryPayment!$C$49, 3)=RegulatoryPayment!FD49), Options!$D$105, 0))</f>
        <v>0</v>
      </c>
      <c r="FE69" s="268">
        <f>IF(Options!$C$105="Option I", $D$33*FE68, IF(AND(Options!$C$105="Option II", EOMONTH(RegulatoryPayment!$C$49, 3)=RegulatoryPayment!FE49), Options!$D$105, 0))</f>
        <v>0</v>
      </c>
      <c r="FF69" s="268">
        <f>IF(Options!$C$105="Option I", $D$33*FF68, IF(AND(Options!$C$105="Option II", EOMONTH(RegulatoryPayment!$C$49, 3)=RegulatoryPayment!FF49), Options!$D$105, 0))</f>
        <v>0</v>
      </c>
      <c r="FG69" s="268">
        <f>IF(Options!$C$105="Option I", $D$33*FG68, IF(AND(Options!$C$105="Option II", EOMONTH(RegulatoryPayment!$C$49, 3)=RegulatoryPayment!FG49), Options!$D$105, 0))</f>
        <v>0</v>
      </c>
      <c r="FH69" s="268">
        <f>IF(Options!$C$105="Option I", $D$33*FH68, IF(AND(Options!$C$105="Option II", EOMONTH(RegulatoryPayment!$C$49, 3)=RegulatoryPayment!FH49), Options!$D$105, 0))</f>
        <v>0</v>
      </c>
      <c r="FI69" s="268">
        <f>IF(Options!$C$105="Option I", $D$33*FI68, IF(AND(Options!$C$105="Option II", EOMONTH(RegulatoryPayment!$C$49, 3)=RegulatoryPayment!FI49), Options!$D$105, 0))</f>
        <v>0</v>
      </c>
      <c r="FJ69" s="268">
        <f>IF(Options!$C$105="Option I", $D$33*FJ68, IF(AND(Options!$C$105="Option II", EOMONTH(RegulatoryPayment!$C$49, 3)=RegulatoryPayment!FJ49), Options!$D$105, 0))</f>
        <v>0</v>
      </c>
      <c r="FK69" s="268">
        <f>IF(Options!$C$105="Option I", $D$33*FK68, IF(AND(Options!$C$105="Option II", EOMONTH(RegulatoryPayment!$C$49, 3)=RegulatoryPayment!FK49), Options!$D$105, 0))</f>
        <v>0</v>
      </c>
      <c r="FL69" s="268">
        <f>IF(Options!$C$105="Option I", $D$33*FL68, IF(AND(Options!$C$105="Option II", EOMONTH(RegulatoryPayment!$C$49, 3)=RegulatoryPayment!FL49), Options!$D$105, 0))</f>
        <v>0</v>
      </c>
      <c r="FM69" s="268">
        <f>IF(Options!$C$105="Option I", $D$33*FM68, IF(AND(Options!$C$105="Option II", EOMONTH(RegulatoryPayment!$C$49, 3)=RegulatoryPayment!FM49), Options!$D$105, 0))</f>
        <v>0</v>
      </c>
      <c r="FN69" s="268">
        <f>IF(Options!$C$105="Option I", $D$33*FN68, IF(AND(Options!$C$105="Option II", EOMONTH(RegulatoryPayment!$C$49, 3)=RegulatoryPayment!FN49), Options!$D$105, 0))</f>
        <v>0</v>
      </c>
      <c r="FO69" s="268">
        <f>IF(Options!$C$105="Option I", $D$33*FO68, IF(AND(Options!$C$105="Option II", EOMONTH(RegulatoryPayment!$C$49, 3)=RegulatoryPayment!FO49), Options!$D$105, 0))</f>
        <v>0</v>
      </c>
      <c r="FP69" s="268">
        <f>IF(Options!$C$105="Option I", $D$33*FP68, IF(AND(Options!$C$105="Option II", EOMONTH(RegulatoryPayment!$C$49, 3)=RegulatoryPayment!FP49), Options!$D$105, 0))</f>
        <v>0</v>
      </c>
      <c r="FQ69" s="268">
        <f>IF(Options!$C$105="Option I", $D$33*FQ68, IF(AND(Options!$C$105="Option II", EOMONTH(RegulatoryPayment!$C$49, 3)=RegulatoryPayment!FQ49), Options!$D$105, 0))</f>
        <v>0</v>
      </c>
    </row>
    <row r="70" spans="1:173" s="232" customFormat="1" ht="15.6" x14ac:dyDescent="0.3">
      <c r="A70" s="266" t="s">
        <v>227</v>
      </c>
      <c r="B70" s="267">
        <f t="shared" ref="B70" si="40">SUM(C70:FQ70)</f>
        <v>1</v>
      </c>
      <c r="C70" s="267">
        <f>IF(EOMONTH($C$49, 24)=C49, 100%, 0%)</f>
        <v>0</v>
      </c>
      <c r="D70" s="267">
        <f t="shared" ref="D70:BN70" si="41">IF(EOMONTH($C$49, 24)=D49, 100%, 0%)</f>
        <v>0</v>
      </c>
      <c r="E70" s="267">
        <f>E68</f>
        <v>0.4</v>
      </c>
      <c r="F70" s="267">
        <f t="shared" si="41"/>
        <v>0</v>
      </c>
      <c r="G70" s="267">
        <f t="shared" si="41"/>
        <v>0</v>
      </c>
      <c r="H70" s="267">
        <f t="shared" si="41"/>
        <v>0</v>
      </c>
      <c r="I70" s="267">
        <f t="shared" si="41"/>
        <v>0</v>
      </c>
      <c r="J70" s="267">
        <f t="shared" si="41"/>
        <v>0</v>
      </c>
      <c r="K70" s="267">
        <f t="shared" si="41"/>
        <v>0</v>
      </c>
      <c r="L70" s="267">
        <f t="shared" si="41"/>
        <v>0</v>
      </c>
      <c r="M70" s="267">
        <f t="shared" si="41"/>
        <v>0</v>
      </c>
      <c r="N70" s="267">
        <f t="shared" si="41"/>
        <v>0</v>
      </c>
      <c r="O70" s="267">
        <f t="shared" si="41"/>
        <v>0</v>
      </c>
      <c r="P70" s="267">
        <f t="shared" si="41"/>
        <v>0</v>
      </c>
      <c r="Q70" s="267">
        <f t="shared" si="41"/>
        <v>0</v>
      </c>
      <c r="R70" s="267">
        <f t="shared" si="41"/>
        <v>0</v>
      </c>
      <c r="S70" s="267">
        <f t="shared" si="41"/>
        <v>0</v>
      </c>
      <c r="T70" s="267">
        <f t="shared" si="41"/>
        <v>0</v>
      </c>
      <c r="U70" s="267">
        <f>IF(EOMONTH($C$49, 24)=U49, 100%, 0%)</f>
        <v>0</v>
      </c>
      <c r="V70" s="267">
        <f>IF(EOMONTH($C$49, 24)=V49, 100%, 0%)</f>
        <v>0</v>
      </c>
      <c r="W70" s="267">
        <f>IF(EOMONTH($C$49, 24)=W49, 100%, 0%)</f>
        <v>0</v>
      </c>
      <c r="X70" s="267">
        <f t="shared" si="41"/>
        <v>0</v>
      </c>
      <c r="Y70" s="267">
        <f t="shared" si="41"/>
        <v>0</v>
      </c>
      <c r="Z70" s="267">
        <f t="shared" si="41"/>
        <v>0</v>
      </c>
      <c r="AA70" s="267">
        <f>AA68</f>
        <v>0.6</v>
      </c>
      <c r="AB70" s="267">
        <f t="shared" si="41"/>
        <v>0</v>
      </c>
      <c r="AC70" s="267">
        <f t="shared" si="41"/>
        <v>0</v>
      </c>
      <c r="AD70" s="267">
        <f t="shared" si="41"/>
        <v>0</v>
      </c>
      <c r="AE70" s="267">
        <f t="shared" si="41"/>
        <v>0</v>
      </c>
      <c r="AF70" s="267">
        <f t="shared" si="41"/>
        <v>0</v>
      </c>
      <c r="AG70" s="267">
        <f t="shared" si="41"/>
        <v>0</v>
      </c>
      <c r="AH70" s="267">
        <f t="shared" si="41"/>
        <v>0</v>
      </c>
      <c r="AI70" s="267">
        <f t="shared" si="41"/>
        <v>0</v>
      </c>
      <c r="AJ70" s="267">
        <f t="shared" si="41"/>
        <v>0</v>
      </c>
      <c r="AK70" s="267">
        <f t="shared" si="41"/>
        <v>0</v>
      </c>
      <c r="AL70" s="267">
        <f t="shared" si="41"/>
        <v>0</v>
      </c>
      <c r="AM70" s="267">
        <f t="shared" si="41"/>
        <v>0</v>
      </c>
      <c r="AN70" s="267">
        <f t="shared" si="41"/>
        <v>0</v>
      </c>
      <c r="AO70" s="267">
        <f t="shared" si="41"/>
        <v>0</v>
      </c>
      <c r="AP70" s="267">
        <f t="shared" si="41"/>
        <v>0</v>
      </c>
      <c r="AQ70" s="267">
        <f t="shared" si="41"/>
        <v>0</v>
      </c>
      <c r="AR70" s="267">
        <f t="shared" si="41"/>
        <v>0</v>
      </c>
      <c r="AS70" s="267">
        <f t="shared" si="41"/>
        <v>0</v>
      </c>
      <c r="AT70" s="267">
        <f t="shared" si="41"/>
        <v>0</v>
      </c>
      <c r="AU70" s="267">
        <f t="shared" si="41"/>
        <v>0</v>
      </c>
      <c r="AV70" s="267">
        <f t="shared" si="41"/>
        <v>0</v>
      </c>
      <c r="AW70" s="267">
        <f t="shared" si="41"/>
        <v>0</v>
      </c>
      <c r="AX70" s="267">
        <f t="shared" si="41"/>
        <v>0</v>
      </c>
      <c r="AY70" s="267">
        <f t="shared" si="41"/>
        <v>0</v>
      </c>
      <c r="AZ70" s="267">
        <f t="shared" si="41"/>
        <v>0</v>
      </c>
      <c r="BA70" s="267">
        <f t="shared" si="41"/>
        <v>0</v>
      </c>
      <c r="BB70" s="267">
        <f t="shared" si="41"/>
        <v>0</v>
      </c>
      <c r="BC70" s="267">
        <f t="shared" si="41"/>
        <v>0</v>
      </c>
      <c r="BD70" s="267">
        <f t="shared" si="41"/>
        <v>0</v>
      </c>
      <c r="BE70" s="267">
        <f t="shared" si="41"/>
        <v>0</v>
      </c>
      <c r="BF70" s="267">
        <f t="shared" si="41"/>
        <v>0</v>
      </c>
      <c r="BG70" s="267">
        <f t="shared" si="41"/>
        <v>0</v>
      </c>
      <c r="BH70" s="267">
        <f t="shared" si="41"/>
        <v>0</v>
      </c>
      <c r="BI70" s="267">
        <f t="shared" si="41"/>
        <v>0</v>
      </c>
      <c r="BJ70" s="267">
        <f t="shared" si="41"/>
        <v>0</v>
      </c>
      <c r="BK70" s="267">
        <f t="shared" si="41"/>
        <v>0</v>
      </c>
      <c r="BL70" s="267">
        <f t="shared" si="41"/>
        <v>0</v>
      </c>
      <c r="BM70" s="267">
        <f t="shared" si="41"/>
        <v>0</v>
      </c>
      <c r="BN70" s="267">
        <f t="shared" si="41"/>
        <v>0</v>
      </c>
      <c r="BO70" s="267">
        <f t="shared" ref="BO70:DZ70" si="42">IF(EOMONTH($C$49, 24)=BO49, 100%, 0%)</f>
        <v>0</v>
      </c>
      <c r="BP70" s="267">
        <f t="shared" si="42"/>
        <v>0</v>
      </c>
      <c r="BQ70" s="267">
        <f t="shared" si="42"/>
        <v>0</v>
      </c>
      <c r="BR70" s="267">
        <f t="shared" si="42"/>
        <v>0</v>
      </c>
      <c r="BS70" s="267">
        <f t="shared" si="42"/>
        <v>0</v>
      </c>
      <c r="BT70" s="267">
        <f t="shared" si="42"/>
        <v>0</v>
      </c>
      <c r="BU70" s="267">
        <f t="shared" si="42"/>
        <v>0</v>
      </c>
      <c r="BV70" s="267">
        <f t="shared" si="42"/>
        <v>0</v>
      </c>
      <c r="BW70" s="267">
        <f t="shared" si="42"/>
        <v>0</v>
      </c>
      <c r="BX70" s="267">
        <f t="shared" si="42"/>
        <v>0</v>
      </c>
      <c r="BY70" s="267">
        <f t="shared" si="42"/>
        <v>0</v>
      </c>
      <c r="BZ70" s="267">
        <f t="shared" si="42"/>
        <v>0</v>
      </c>
      <c r="CA70" s="267">
        <f t="shared" si="42"/>
        <v>0</v>
      </c>
      <c r="CB70" s="267">
        <f t="shared" si="42"/>
        <v>0</v>
      </c>
      <c r="CC70" s="267">
        <f t="shared" si="42"/>
        <v>0</v>
      </c>
      <c r="CD70" s="267">
        <f t="shared" si="42"/>
        <v>0</v>
      </c>
      <c r="CE70" s="267">
        <f t="shared" si="42"/>
        <v>0</v>
      </c>
      <c r="CF70" s="267">
        <f t="shared" si="42"/>
        <v>0</v>
      </c>
      <c r="CG70" s="267">
        <f t="shared" si="42"/>
        <v>0</v>
      </c>
      <c r="CH70" s="267">
        <f t="shared" si="42"/>
        <v>0</v>
      </c>
      <c r="CI70" s="267">
        <f t="shared" si="42"/>
        <v>0</v>
      </c>
      <c r="CJ70" s="267">
        <f t="shared" si="42"/>
        <v>0</v>
      </c>
      <c r="CK70" s="267">
        <f t="shared" si="42"/>
        <v>0</v>
      </c>
      <c r="CL70" s="267">
        <f t="shared" si="42"/>
        <v>0</v>
      </c>
      <c r="CM70" s="267">
        <f t="shared" si="42"/>
        <v>0</v>
      </c>
      <c r="CN70" s="267">
        <f t="shared" si="42"/>
        <v>0</v>
      </c>
      <c r="CO70" s="267">
        <f t="shared" si="42"/>
        <v>0</v>
      </c>
      <c r="CP70" s="267">
        <f t="shared" si="42"/>
        <v>0</v>
      </c>
      <c r="CQ70" s="267">
        <f t="shared" si="42"/>
        <v>0</v>
      </c>
      <c r="CR70" s="267">
        <f t="shared" si="42"/>
        <v>0</v>
      </c>
      <c r="CS70" s="267">
        <f t="shared" si="42"/>
        <v>0</v>
      </c>
      <c r="CT70" s="267">
        <f t="shared" si="42"/>
        <v>0</v>
      </c>
      <c r="CU70" s="267">
        <f t="shared" si="42"/>
        <v>0</v>
      </c>
      <c r="CV70" s="267">
        <f t="shared" si="42"/>
        <v>0</v>
      </c>
      <c r="CW70" s="267">
        <f t="shared" si="42"/>
        <v>0</v>
      </c>
      <c r="CX70" s="267">
        <f t="shared" si="42"/>
        <v>0</v>
      </c>
      <c r="CY70" s="267">
        <f t="shared" si="42"/>
        <v>0</v>
      </c>
      <c r="CZ70" s="267">
        <f t="shared" si="42"/>
        <v>0</v>
      </c>
      <c r="DA70" s="267">
        <f t="shared" si="42"/>
        <v>0</v>
      </c>
      <c r="DB70" s="267">
        <f t="shared" si="42"/>
        <v>0</v>
      </c>
      <c r="DC70" s="267">
        <f t="shared" si="42"/>
        <v>0</v>
      </c>
      <c r="DD70" s="267">
        <f t="shared" si="42"/>
        <v>0</v>
      </c>
      <c r="DE70" s="267">
        <f t="shared" si="42"/>
        <v>0</v>
      </c>
      <c r="DF70" s="267">
        <f t="shared" si="42"/>
        <v>0</v>
      </c>
      <c r="DG70" s="267">
        <f t="shared" si="42"/>
        <v>0</v>
      </c>
      <c r="DH70" s="267">
        <f t="shared" si="42"/>
        <v>0</v>
      </c>
      <c r="DI70" s="267">
        <f t="shared" si="42"/>
        <v>0</v>
      </c>
      <c r="DJ70" s="267">
        <f t="shared" si="42"/>
        <v>0</v>
      </c>
      <c r="DK70" s="267">
        <f t="shared" si="42"/>
        <v>0</v>
      </c>
      <c r="DL70" s="267">
        <f t="shared" si="42"/>
        <v>0</v>
      </c>
      <c r="DM70" s="267">
        <f t="shared" si="42"/>
        <v>0</v>
      </c>
      <c r="DN70" s="267">
        <f t="shared" si="42"/>
        <v>0</v>
      </c>
      <c r="DO70" s="267">
        <f t="shared" si="42"/>
        <v>0</v>
      </c>
      <c r="DP70" s="267">
        <f t="shared" si="42"/>
        <v>0</v>
      </c>
      <c r="DQ70" s="267">
        <f t="shared" si="42"/>
        <v>0</v>
      </c>
      <c r="DR70" s="267">
        <f t="shared" si="42"/>
        <v>0</v>
      </c>
      <c r="DS70" s="267">
        <f t="shared" si="42"/>
        <v>0</v>
      </c>
      <c r="DT70" s="267">
        <f t="shared" si="42"/>
        <v>0</v>
      </c>
      <c r="DU70" s="267">
        <f t="shared" si="42"/>
        <v>0</v>
      </c>
      <c r="DV70" s="267">
        <f t="shared" si="42"/>
        <v>0</v>
      </c>
      <c r="DW70" s="267">
        <f t="shared" si="42"/>
        <v>0</v>
      </c>
      <c r="DX70" s="267">
        <f t="shared" si="42"/>
        <v>0</v>
      </c>
      <c r="DY70" s="267">
        <f t="shared" si="42"/>
        <v>0</v>
      </c>
      <c r="DZ70" s="267">
        <f t="shared" si="42"/>
        <v>0</v>
      </c>
      <c r="EA70" s="267">
        <f t="shared" ref="EA70:FP70" si="43">IF(EOMONTH($C$49, 24)=EA49, 100%, 0%)</f>
        <v>0</v>
      </c>
      <c r="EB70" s="267">
        <f t="shared" si="43"/>
        <v>0</v>
      </c>
      <c r="EC70" s="267">
        <f t="shared" si="43"/>
        <v>0</v>
      </c>
      <c r="ED70" s="267">
        <f t="shared" si="43"/>
        <v>0</v>
      </c>
      <c r="EE70" s="267">
        <f t="shared" si="43"/>
        <v>0</v>
      </c>
      <c r="EF70" s="267">
        <f t="shared" si="43"/>
        <v>0</v>
      </c>
      <c r="EG70" s="267">
        <f t="shared" si="43"/>
        <v>0</v>
      </c>
      <c r="EH70" s="267">
        <f t="shared" si="43"/>
        <v>0</v>
      </c>
      <c r="EI70" s="267">
        <f t="shared" si="43"/>
        <v>0</v>
      </c>
      <c r="EJ70" s="267">
        <f t="shared" si="43"/>
        <v>0</v>
      </c>
      <c r="EK70" s="267">
        <f t="shared" si="43"/>
        <v>0</v>
      </c>
      <c r="EL70" s="267">
        <f t="shared" si="43"/>
        <v>0</v>
      </c>
      <c r="EM70" s="267">
        <f t="shared" si="43"/>
        <v>0</v>
      </c>
      <c r="EN70" s="267">
        <f t="shared" si="43"/>
        <v>0</v>
      </c>
      <c r="EO70" s="267">
        <f t="shared" si="43"/>
        <v>0</v>
      </c>
      <c r="EP70" s="267">
        <f t="shared" si="43"/>
        <v>0</v>
      </c>
      <c r="EQ70" s="267">
        <f t="shared" si="43"/>
        <v>0</v>
      </c>
      <c r="ER70" s="267">
        <f t="shared" si="43"/>
        <v>0</v>
      </c>
      <c r="ES70" s="267">
        <f t="shared" si="43"/>
        <v>0</v>
      </c>
      <c r="ET70" s="267">
        <f t="shared" si="43"/>
        <v>0</v>
      </c>
      <c r="EU70" s="267">
        <f t="shared" si="43"/>
        <v>0</v>
      </c>
      <c r="EV70" s="267">
        <f t="shared" si="43"/>
        <v>0</v>
      </c>
      <c r="EW70" s="267">
        <f t="shared" si="43"/>
        <v>0</v>
      </c>
      <c r="EX70" s="267">
        <f t="shared" si="43"/>
        <v>0</v>
      </c>
      <c r="EY70" s="267">
        <f t="shared" si="43"/>
        <v>0</v>
      </c>
      <c r="EZ70" s="267">
        <f t="shared" si="43"/>
        <v>0</v>
      </c>
      <c r="FA70" s="267">
        <f t="shared" si="43"/>
        <v>0</v>
      </c>
      <c r="FB70" s="267">
        <f t="shared" si="43"/>
        <v>0</v>
      </c>
      <c r="FC70" s="267">
        <f t="shared" si="43"/>
        <v>0</v>
      </c>
      <c r="FD70" s="267">
        <f t="shared" si="43"/>
        <v>0</v>
      </c>
      <c r="FE70" s="267">
        <f t="shared" si="43"/>
        <v>0</v>
      </c>
      <c r="FF70" s="267">
        <f t="shared" si="43"/>
        <v>0</v>
      </c>
      <c r="FG70" s="267">
        <f t="shared" si="43"/>
        <v>0</v>
      </c>
      <c r="FH70" s="267">
        <f t="shared" si="43"/>
        <v>0</v>
      </c>
      <c r="FI70" s="267">
        <f t="shared" si="43"/>
        <v>0</v>
      </c>
      <c r="FJ70" s="267">
        <f t="shared" si="43"/>
        <v>0</v>
      </c>
      <c r="FK70" s="267">
        <f t="shared" si="43"/>
        <v>0</v>
      </c>
      <c r="FL70" s="267">
        <f t="shared" si="43"/>
        <v>0</v>
      </c>
      <c r="FM70" s="267">
        <f t="shared" si="43"/>
        <v>0</v>
      </c>
      <c r="FN70" s="267">
        <f t="shared" si="43"/>
        <v>0</v>
      </c>
      <c r="FO70" s="267">
        <f t="shared" si="43"/>
        <v>0</v>
      </c>
      <c r="FP70" s="267">
        <f t="shared" si="43"/>
        <v>0</v>
      </c>
      <c r="FQ70" s="268">
        <f>FQ69*$B$71</f>
        <v>0</v>
      </c>
    </row>
    <row r="71" spans="1:173" s="232" customFormat="1" ht="15.6" x14ac:dyDescent="0.3">
      <c r="A71" s="268" t="s">
        <v>228</v>
      </c>
      <c r="B71" s="269">
        <f t="shared" ref="B71:B81" si="44">SUM(C71:FQ71)</f>
        <v>133.62029999999999</v>
      </c>
      <c r="C71" s="283">
        <f>IF(Options!$C$105="Option I", C70*$D$34, 0)</f>
        <v>0</v>
      </c>
      <c r="D71" s="283">
        <f>IF(Options!$C$105="Option I", D70*$D$34, 0)</f>
        <v>0</v>
      </c>
      <c r="E71" s="283">
        <f>IF(Options!$C$105="Option I", E70*$D$34, 0)</f>
        <v>53.448119999999996</v>
      </c>
      <c r="F71" s="283">
        <f>IF(Options!$C$105="Option I", F70*$D$34, 0)</f>
        <v>0</v>
      </c>
      <c r="G71" s="283">
        <f>IF(Options!$C$105="Option I", G70*$D$34, 0)</f>
        <v>0</v>
      </c>
      <c r="H71" s="283">
        <f>IF(Options!$C$105="Option I", H70*$D$34, 0)</f>
        <v>0</v>
      </c>
      <c r="I71" s="283">
        <f>IF(Options!$C$105="Option I", I70*$D$34, 0)</f>
        <v>0</v>
      </c>
      <c r="J71" s="283">
        <f>IF(Options!$C$105="Option I", J70*$D$34, 0)</f>
        <v>0</v>
      </c>
      <c r="K71" s="283">
        <f>IF(Options!$C$105="Option I", K70*$D$34, 0)</f>
        <v>0</v>
      </c>
      <c r="L71" s="283">
        <f>IF(Options!$C$105="Option I", L70*$D$34, 0)</f>
        <v>0</v>
      </c>
      <c r="M71" s="283">
        <f>IF(Options!$C$105="Option I", M70*$D$34, 0)</f>
        <v>0</v>
      </c>
      <c r="N71" s="283">
        <f>IF(Options!$C$105="Option I", N70*$D$34, 0)</f>
        <v>0</v>
      </c>
      <c r="O71" s="283">
        <f>IF(Options!$C$105="Option I", O70*$D$34, 0)</f>
        <v>0</v>
      </c>
      <c r="P71" s="283">
        <f>IF(Options!$C$105="Option I", P70*$D$34, 0)</f>
        <v>0</v>
      </c>
      <c r="Q71" s="283">
        <f>IF(Options!$C$105="Option I", Q70*$D$34, 0)</f>
        <v>0</v>
      </c>
      <c r="R71" s="283">
        <f>IF(Options!$C$105="Option I", R70*$D$34, 0)</f>
        <v>0</v>
      </c>
      <c r="S71" s="283">
        <f>IF(Options!$C$105="Option I", S70*$D$34, 0)</f>
        <v>0</v>
      </c>
      <c r="T71" s="283">
        <f>IF(Options!$C$105="Option I", T70*$D$34, 0)</f>
        <v>0</v>
      </c>
      <c r="U71" s="283">
        <f>IF(Options!$C$105="Option I", U70*$D$34, 0)</f>
        <v>0</v>
      </c>
      <c r="V71" s="283">
        <f>IF(Options!$C$105="Option I", V70*$D$34, 0)</f>
        <v>0</v>
      </c>
      <c r="W71" s="283">
        <f>IF(Options!$C$105="Option I", W70*$D$34, 0)</f>
        <v>0</v>
      </c>
      <c r="X71" s="283">
        <f>IF(Options!$C$105="Option I", X70*$D$34, 0)</f>
        <v>0</v>
      </c>
      <c r="Y71" s="283">
        <f>IF(Options!$C$105="Option I", Y70*$D$34, 0)</f>
        <v>0</v>
      </c>
      <c r="Z71" s="283">
        <f>IF(Options!$C$105="Option I", Z70*$D$34, 0)</f>
        <v>0</v>
      </c>
      <c r="AA71" s="610">
        <f>IF(Options!$C$105="Option I", AA70*$D$34, 0)</f>
        <v>80.172179999999983</v>
      </c>
      <c r="AB71" s="283">
        <f>IF(Options!$C$105="Option I", AB70*$D$34, 0)</f>
        <v>0</v>
      </c>
      <c r="AC71" s="283">
        <f>IF(Options!$C$105="Option I", AC70*$D$34, 0)</f>
        <v>0</v>
      </c>
      <c r="AD71" s="283">
        <f>IF(Options!$C$105="Option I", AD70*$D$34, 0)</f>
        <v>0</v>
      </c>
      <c r="AE71" s="283">
        <f>IF(Options!$C$105="Option I", AE70*$D$34, 0)</f>
        <v>0</v>
      </c>
      <c r="AF71" s="283">
        <f>IF(Options!$C$105="Option I", AF70*$D$34, 0)</f>
        <v>0</v>
      </c>
      <c r="AG71" s="283">
        <f>IF(Options!$C$105="Option I", AG70*$D$34, 0)</f>
        <v>0</v>
      </c>
      <c r="AH71" s="283">
        <f>IF(Options!$C$105="Option I", AH70*$D$34, 0)</f>
        <v>0</v>
      </c>
      <c r="AI71" s="283">
        <f>IF(Options!$C$105="Option I", AI70*$D$34, 0)</f>
        <v>0</v>
      </c>
      <c r="AJ71" s="283">
        <f>IF(Options!$C$105="Option I", AJ70*$D$34, 0)</f>
        <v>0</v>
      </c>
      <c r="AK71" s="283">
        <f>IF(Options!$C$105="Option I", AK70*$D$34, 0)</f>
        <v>0</v>
      </c>
      <c r="AL71" s="283">
        <f>IF(Options!$C$105="Option I", AL70*$D$34, 0)</f>
        <v>0</v>
      </c>
      <c r="AM71" s="283">
        <f>IF(Options!$C$105="Option I", AM70*$D$34, 0)</f>
        <v>0</v>
      </c>
      <c r="AN71" s="283">
        <f>IF(Options!$C$105="Option I", AN70*$D$34, 0)</f>
        <v>0</v>
      </c>
      <c r="AO71" s="283">
        <f>IF(Options!$C$105="Option I", AO70*$D$34, 0)</f>
        <v>0</v>
      </c>
      <c r="AP71" s="283">
        <f>IF(Options!$C$105="Option I", AP70*$D$34, 0)</f>
        <v>0</v>
      </c>
      <c r="AQ71" s="283">
        <f>IF(Options!$C$105="Option I", AQ70*$D$34, 0)</f>
        <v>0</v>
      </c>
      <c r="AR71" s="283">
        <f>IF(Options!$C$105="Option I", AR70*$D$34, 0)</f>
        <v>0</v>
      </c>
      <c r="AS71" s="283">
        <f>IF(Options!$C$105="Option I", AS70*$D$34, 0)</f>
        <v>0</v>
      </c>
      <c r="AT71" s="283">
        <f>IF(Options!$C$105="Option I", AT70*$D$34, 0)</f>
        <v>0</v>
      </c>
      <c r="AU71" s="283">
        <f>IF(Options!$C$105="Option I", AU70*$D$34, 0)</f>
        <v>0</v>
      </c>
      <c r="AV71" s="283">
        <f>IF(Options!$C$105="Option I", AV70*$D$34, 0)</f>
        <v>0</v>
      </c>
      <c r="AW71" s="283">
        <f>IF(Options!$C$105="Option I", AW70*$D$34, 0)</f>
        <v>0</v>
      </c>
      <c r="AX71" s="283">
        <f>IF(Options!$C$105="Option I", AX70*$D$34, 0)</f>
        <v>0</v>
      </c>
      <c r="AY71" s="283">
        <f>IF(Options!$C$105="Option I", AY70*$D$34, 0)</f>
        <v>0</v>
      </c>
      <c r="AZ71" s="283">
        <f>IF(Options!$C$105="Option I", AZ70*$D$34, 0)</f>
        <v>0</v>
      </c>
      <c r="BA71" s="283">
        <f>IF(Options!$C$105="Option I", BA70*$D$34, 0)</f>
        <v>0</v>
      </c>
      <c r="BB71" s="283">
        <f>IF(Options!$C$105="Option I", BB70*$D$34, 0)</f>
        <v>0</v>
      </c>
      <c r="BC71" s="283">
        <f>IF(Options!$C$105="Option I", BC70*$D$34, 0)</f>
        <v>0</v>
      </c>
      <c r="BD71" s="283">
        <f>IF(Options!$C$105="Option I", BD70*$D$34, 0)</f>
        <v>0</v>
      </c>
      <c r="BE71" s="283">
        <f>IF(Options!$C$105="Option I", BE70*$D$34, 0)</f>
        <v>0</v>
      </c>
      <c r="BF71" s="283">
        <f>IF(Options!$C$105="Option I", BF70*$D$34, 0)</f>
        <v>0</v>
      </c>
      <c r="BG71" s="283">
        <f>IF(Options!$C$105="Option I", BG70*$D$34, 0)</f>
        <v>0</v>
      </c>
      <c r="BH71" s="283">
        <f>IF(Options!$C$105="Option I", BH70*$D$34, 0)</f>
        <v>0</v>
      </c>
      <c r="BI71" s="283">
        <f>IF(Options!$C$105="Option I", BI70*$D$34, 0)</f>
        <v>0</v>
      </c>
      <c r="BJ71" s="283">
        <f>IF(Options!$C$105="Option I", BJ70*$D$34, 0)</f>
        <v>0</v>
      </c>
      <c r="BK71" s="283">
        <f>IF(Options!$C$105="Option I", BK70*$D$34, 0)</f>
        <v>0</v>
      </c>
      <c r="BL71" s="283">
        <f>IF(Options!$C$105="Option I", BL70*$D$34, 0)</f>
        <v>0</v>
      </c>
      <c r="BM71" s="283">
        <f>IF(Options!$C$105="Option I", BM70*$D$34, 0)</f>
        <v>0</v>
      </c>
      <c r="BN71" s="283">
        <f>IF(Options!$C$105="Option I", BN70*$D$34, 0)</f>
        <v>0</v>
      </c>
      <c r="BO71" s="283">
        <f>IF(Options!$C$105="Option I", BO70*$D$34, 0)</f>
        <v>0</v>
      </c>
      <c r="BP71" s="283">
        <f>IF(Options!$C$105="Option I", BP70*$D$34, 0)</f>
        <v>0</v>
      </c>
      <c r="BQ71" s="283">
        <f>IF(Options!$C$105="Option I", BQ70*$D$34, 0)</f>
        <v>0</v>
      </c>
      <c r="BR71" s="283">
        <f>IF(Options!$C$105="Option I", BR70*$D$34, 0)</f>
        <v>0</v>
      </c>
      <c r="BS71" s="283">
        <f>IF(Options!$C$105="Option I", BS70*$D$34, 0)</f>
        <v>0</v>
      </c>
      <c r="BT71" s="283">
        <f>IF(Options!$C$105="Option I", BT70*$D$34, 0)</f>
        <v>0</v>
      </c>
      <c r="BU71" s="283">
        <f>IF(Options!$C$105="Option I", BU70*$D$34, 0)</f>
        <v>0</v>
      </c>
      <c r="BV71" s="283">
        <f>IF(Options!$C$105="Option I", BV70*$D$34, 0)</f>
        <v>0</v>
      </c>
      <c r="BW71" s="283">
        <f>IF(Options!$C$105="Option I", BW70*$D$34, 0)</f>
        <v>0</v>
      </c>
      <c r="BX71" s="283">
        <f>IF(Options!$C$105="Option I", BX70*$D$34, 0)</f>
        <v>0</v>
      </c>
      <c r="BY71" s="283">
        <f>IF(Options!$C$105="Option I", BY70*$D$34, 0)</f>
        <v>0</v>
      </c>
      <c r="BZ71" s="283">
        <f>IF(Options!$C$105="Option I", BZ70*$D$34, 0)</f>
        <v>0</v>
      </c>
      <c r="CA71" s="283">
        <f>IF(Options!$C$105="Option I", CA70*$D$34, 0)</f>
        <v>0</v>
      </c>
      <c r="CB71" s="283">
        <f>IF(Options!$C$105="Option I", CB70*$D$34, 0)</f>
        <v>0</v>
      </c>
      <c r="CC71" s="283">
        <f>IF(Options!$C$105="Option I", CC70*$D$34, 0)</f>
        <v>0</v>
      </c>
      <c r="CD71" s="283">
        <f>IF(Options!$C$105="Option I", CD70*$D$34, 0)</f>
        <v>0</v>
      </c>
      <c r="CE71" s="283">
        <f>IF(Options!$C$105="Option I", CE70*$D$34, 0)</f>
        <v>0</v>
      </c>
      <c r="CF71" s="283">
        <f>IF(Options!$C$105="Option I", CF70*$D$34, 0)</f>
        <v>0</v>
      </c>
      <c r="CG71" s="283">
        <f>IF(Options!$C$105="Option I", CG70*$D$34, 0)</f>
        <v>0</v>
      </c>
      <c r="CH71" s="283">
        <f>IF(Options!$C$105="Option I", CH70*$D$34, 0)</f>
        <v>0</v>
      </c>
      <c r="CI71" s="283">
        <f>IF(Options!$C$105="Option I", CI70*$D$34, 0)</f>
        <v>0</v>
      </c>
      <c r="CJ71" s="283">
        <f>IF(Options!$C$105="Option I", CJ70*$D$34, 0)</f>
        <v>0</v>
      </c>
      <c r="CK71" s="283">
        <f>IF(Options!$C$105="Option I", CK70*$D$34, 0)</f>
        <v>0</v>
      </c>
      <c r="CL71" s="283">
        <f>IF(Options!$C$105="Option I", CL70*$D$34, 0)</f>
        <v>0</v>
      </c>
      <c r="CM71" s="283">
        <f>IF(Options!$C$105="Option I", CM70*$D$34, 0)</f>
        <v>0</v>
      </c>
      <c r="CN71" s="283">
        <f>IF(Options!$C$105="Option I", CN70*$D$34, 0)</f>
        <v>0</v>
      </c>
      <c r="CO71" s="283">
        <f>IF(Options!$C$105="Option I", CO70*$D$34, 0)</f>
        <v>0</v>
      </c>
      <c r="CP71" s="283">
        <f>IF(Options!$C$105="Option I", CP70*$D$34, 0)</f>
        <v>0</v>
      </c>
      <c r="CQ71" s="283">
        <f>IF(Options!$C$105="Option I", CQ70*$D$34, 0)</f>
        <v>0</v>
      </c>
      <c r="CR71" s="283">
        <f>IF(Options!$C$105="Option I", CR70*$D$34, 0)</f>
        <v>0</v>
      </c>
      <c r="CS71" s="283">
        <f>IF(Options!$C$105="Option I", CS70*$D$34, 0)</f>
        <v>0</v>
      </c>
      <c r="CT71" s="283">
        <f>IF(Options!$C$105="Option I", CT70*$D$34, 0)</f>
        <v>0</v>
      </c>
      <c r="CU71" s="283">
        <f>IF(Options!$C$105="Option I", CU70*$D$34, 0)</f>
        <v>0</v>
      </c>
      <c r="CV71" s="283">
        <f>IF(Options!$C$105="Option I", CV70*$D$34, 0)</f>
        <v>0</v>
      </c>
      <c r="CW71" s="283">
        <f>IF(Options!$C$105="Option I", CW70*$D$34, 0)</f>
        <v>0</v>
      </c>
      <c r="CX71" s="283">
        <f>IF(Options!$C$105="Option I", CX70*$D$34, 0)</f>
        <v>0</v>
      </c>
      <c r="CY71" s="283">
        <f>IF(Options!$C$105="Option I", CY70*$D$34, 0)</f>
        <v>0</v>
      </c>
      <c r="CZ71" s="283">
        <f>IF(Options!$C$105="Option I", CZ70*$D$34, 0)</f>
        <v>0</v>
      </c>
      <c r="DA71" s="283">
        <f>IF(Options!$C$105="Option I", DA70*$D$34, 0)</f>
        <v>0</v>
      </c>
      <c r="DB71" s="283">
        <f>IF(Options!$C$105="Option I", DB70*$D$34, 0)</f>
        <v>0</v>
      </c>
      <c r="DC71" s="283">
        <f>IF(Options!$C$105="Option I", DC70*$D$34, 0)</f>
        <v>0</v>
      </c>
      <c r="DD71" s="283">
        <f>IF(Options!$C$105="Option I", DD70*$D$34, 0)</f>
        <v>0</v>
      </c>
      <c r="DE71" s="283">
        <f>IF(Options!$C$105="Option I", DE70*$D$34, 0)</f>
        <v>0</v>
      </c>
      <c r="DF71" s="283">
        <f>IF(Options!$C$105="Option I", DF70*$D$34, 0)</f>
        <v>0</v>
      </c>
      <c r="DG71" s="283">
        <f>IF(Options!$C$105="Option I", DG70*$D$34, 0)</f>
        <v>0</v>
      </c>
      <c r="DH71" s="283">
        <f>IF(Options!$C$105="Option I", DH70*$D$34, 0)</f>
        <v>0</v>
      </c>
      <c r="DI71" s="283">
        <f>IF(Options!$C$105="Option I", DI70*$D$34, 0)</f>
        <v>0</v>
      </c>
      <c r="DJ71" s="283">
        <f>IF(Options!$C$105="Option I", DJ70*$D$34, 0)</f>
        <v>0</v>
      </c>
      <c r="DK71" s="283">
        <f>IF(Options!$C$105="Option I", DK70*$D$34, 0)</f>
        <v>0</v>
      </c>
      <c r="DL71" s="283">
        <f>IF(Options!$C$105="Option I", DL70*$D$34, 0)</f>
        <v>0</v>
      </c>
      <c r="DM71" s="283">
        <f>IF(Options!$C$105="Option I", DM70*$D$34, 0)</f>
        <v>0</v>
      </c>
      <c r="DN71" s="283">
        <f>IF(Options!$C$105="Option I", DN70*$D$34, 0)</f>
        <v>0</v>
      </c>
      <c r="DO71" s="283">
        <f>IF(Options!$C$105="Option I", DO70*$D$34, 0)</f>
        <v>0</v>
      </c>
      <c r="DP71" s="283">
        <f>IF(Options!$C$105="Option I", DP70*$D$34, 0)</f>
        <v>0</v>
      </c>
      <c r="DQ71" s="283">
        <f>IF(Options!$C$105="Option I", DQ70*$D$34, 0)</f>
        <v>0</v>
      </c>
      <c r="DR71" s="283">
        <f>IF(Options!$C$105="Option I", DR70*$D$34, 0)</f>
        <v>0</v>
      </c>
      <c r="DS71" s="283">
        <f>IF(Options!$C$105="Option I", DS70*$D$34, 0)</f>
        <v>0</v>
      </c>
      <c r="DT71" s="283">
        <f>IF(Options!$C$105="Option I", DT70*$D$34, 0)</f>
        <v>0</v>
      </c>
      <c r="DU71" s="283">
        <f>IF(Options!$C$105="Option I", DU70*$D$34, 0)</f>
        <v>0</v>
      </c>
      <c r="DV71" s="283">
        <f>IF(Options!$C$105="Option I", DV70*$D$34, 0)</f>
        <v>0</v>
      </c>
      <c r="DW71" s="283">
        <f>IF(Options!$C$105="Option I", DW70*$D$34, 0)</f>
        <v>0</v>
      </c>
      <c r="DX71" s="283">
        <f>IF(Options!$C$105="Option I", DX70*$D$34, 0)</f>
        <v>0</v>
      </c>
      <c r="DY71" s="283">
        <f>IF(Options!$C$105="Option I", DY70*$D$34, 0)</f>
        <v>0</v>
      </c>
      <c r="DZ71" s="283">
        <f>IF(Options!$C$105="Option I", DZ70*$D$34, 0)</f>
        <v>0</v>
      </c>
      <c r="EA71" s="283">
        <f>IF(Options!$C$105="Option I", EA70*$D$34, 0)</f>
        <v>0</v>
      </c>
      <c r="EB71" s="283">
        <f>IF(Options!$C$105="Option I", EB70*$D$34, 0)</f>
        <v>0</v>
      </c>
      <c r="EC71" s="283">
        <f>IF(Options!$C$105="Option I", EC70*$D$34, 0)</f>
        <v>0</v>
      </c>
      <c r="ED71" s="283">
        <f>IF(Options!$C$105="Option I", ED70*$D$34, 0)</f>
        <v>0</v>
      </c>
      <c r="EE71" s="283">
        <f>IF(Options!$C$105="Option I", EE70*$D$34, 0)</f>
        <v>0</v>
      </c>
      <c r="EF71" s="283">
        <f>IF(Options!$C$105="Option I", EF70*$D$34, 0)</f>
        <v>0</v>
      </c>
      <c r="EG71" s="283">
        <f>IF(Options!$C$105="Option I", EG70*$D$34, 0)</f>
        <v>0</v>
      </c>
      <c r="EH71" s="283">
        <f>IF(Options!$C$105="Option I", EH70*$D$34, 0)</f>
        <v>0</v>
      </c>
      <c r="EI71" s="283">
        <f>IF(Options!$C$105="Option I", EI70*$D$34, 0)</f>
        <v>0</v>
      </c>
      <c r="EJ71" s="283">
        <f>IF(Options!$C$105="Option I", EJ70*$D$34, 0)</f>
        <v>0</v>
      </c>
      <c r="EK71" s="283">
        <f>IF(Options!$C$105="Option I", EK70*$D$34, 0)</f>
        <v>0</v>
      </c>
      <c r="EL71" s="283">
        <f>IF(Options!$C$105="Option I", EL70*$D$34, 0)</f>
        <v>0</v>
      </c>
      <c r="EM71" s="283">
        <f>IF(Options!$C$105="Option I", EM70*$D$34, 0)</f>
        <v>0</v>
      </c>
      <c r="EN71" s="283">
        <f>IF(Options!$C$105="Option I", EN70*$D$34, 0)</f>
        <v>0</v>
      </c>
      <c r="EO71" s="283">
        <f>IF(Options!$C$105="Option I", EO70*$D$34, 0)</f>
        <v>0</v>
      </c>
      <c r="EP71" s="283">
        <f>IF(Options!$C$105="Option I", EP70*$D$34, 0)</f>
        <v>0</v>
      </c>
      <c r="EQ71" s="283">
        <f>IF(Options!$C$105="Option I", EQ70*$D$34, 0)</f>
        <v>0</v>
      </c>
      <c r="ER71" s="283">
        <f>IF(Options!$C$105="Option I", ER70*$D$34, 0)</f>
        <v>0</v>
      </c>
      <c r="ES71" s="283">
        <f>IF(Options!$C$105="Option I", ES70*$D$34, 0)</f>
        <v>0</v>
      </c>
      <c r="ET71" s="283">
        <f>IF(Options!$C$105="Option I", ET70*$D$34, 0)</f>
        <v>0</v>
      </c>
      <c r="EU71" s="283">
        <f>IF(Options!$C$105="Option I", EU70*$D$34, 0)</f>
        <v>0</v>
      </c>
      <c r="EV71" s="283">
        <f>IF(Options!$C$105="Option I", EV70*$D$34, 0)</f>
        <v>0</v>
      </c>
      <c r="EW71" s="283">
        <f>IF(Options!$C$105="Option I", EW70*$D$34, 0)</f>
        <v>0</v>
      </c>
      <c r="EX71" s="283">
        <f>IF(Options!$C$105="Option I", EX70*$D$34, 0)</f>
        <v>0</v>
      </c>
      <c r="EY71" s="283">
        <f>IF(Options!$C$105="Option I", EY70*$D$34, 0)</f>
        <v>0</v>
      </c>
      <c r="EZ71" s="283">
        <f>IF(Options!$C$105="Option I", EZ70*$D$34, 0)</f>
        <v>0</v>
      </c>
      <c r="FA71" s="283">
        <f>IF(Options!$C$105="Option I", FA70*$D$34, 0)</f>
        <v>0</v>
      </c>
      <c r="FB71" s="283">
        <f>IF(Options!$C$105="Option I", FB70*$D$34, 0)</f>
        <v>0</v>
      </c>
      <c r="FC71" s="283">
        <f>IF(Options!$C$105="Option I", FC70*$D$34, 0)</f>
        <v>0</v>
      </c>
      <c r="FD71" s="283">
        <f>IF(Options!$C$105="Option I", FD70*$D$34, 0)</f>
        <v>0</v>
      </c>
      <c r="FE71" s="283">
        <f>IF(Options!$C$105="Option I", FE70*$D$34, 0)</f>
        <v>0</v>
      </c>
      <c r="FF71" s="283">
        <f>IF(Options!$C$105="Option I", FF70*$D$34, 0)</f>
        <v>0</v>
      </c>
      <c r="FG71" s="283">
        <f>IF(Options!$C$105="Option I", FG70*$D$34, 0)</f>
        <v>0</v>
      </c>
      <c r="FH71" s="283">
        <f>IF(Options!$C$105="Option I", FH70*$D$34, 0)</f>
        <v>0</v>
      </c>
      <c r="FI71" s="283">
        <f>IF(Options!$C$105="Option I", FI70*$D$34, 0)</f>
        <v>0</v>
      </c>
      <c r="FJ71" s="283">
        <f>IF(Options!$C$105="Option I", FJ70*$D$34, 0)</f>
        <v>0</v>
      </c>
      <c r="FK71" s="283">
        <f>IF(Options!$C$105="Option I", FK70*$D$34, 0)</f>
        <v>0</v>
      </c>
      <c r="FL71" s="283">
        <f>IF(Options!$C$105="Option I", FL70*$D$34, 0)</f>
        <v>0</v>
      </c>
      <c r="FM71" s="283">
        <f>IF(Options!$C$105="Option I", FM70*$D$34, 0)</f>
        <v>0</v>
      </c>
      <c r="FN71" s="283">
        <f>IF(Options!$C$105="Option I", FN70*$D$34, 0)</f>
        <v>0</v>
      </c>
      <c r="FO71" s="283">
        <f>IF(Options!$C$105="Option I", FO70*$D$34, 0)</f>
        <v>0</v>
      </c>
      <c r="FP71" s="283">
        <f>IF(Options!$C$105="Option I", FP70*$D$34, 0)</f>
        <v>0</v>
      </c>
      <c r="FQ71" s="268"/>
    </row>
    <row r="72" spans="1:173" s="232" customFormat="1" ht="15.6" x14ac:dyDescent="0.3">
      <c r="A72" s="268" t="s">
        <v>538</v>
      </c>
      <c r="B72" s="269">
        <f t="shared" si="44"/>
        <v>0</v>
      </c>
      <c r="C72" s="283">
        <f>IFERROR(_xlfn.XLOOKUP(C$49, MonthlyCashflow!$G$172:$FO$172, MonthlyCashflow!$G$166:$FO$166), 0)</f>
        <v>0</v>
      </c>
      <c r="D72" s="283">
        <f>IFERROR(_xlfn.XLOOKUP(D$49, MonthlyCashflow!$G$172:$FO$172, MonthlyCashflow!$G$166:$FO$166), 0)</f>
        <v>0</v>
      </c>
      <c r="E72" s="283">
        <f>IFERROR(_xlfn.XLOOKUP(E$49, MonthlyCashflow!$G$172:$FO$172, MonthlyCashflow!$G$166:$FO$166), 0)</f>
        <v>0</v>
      </c>
      <c r="F72" s="283">
        <f>IFERROR(_xlfn.XLOOKUP(F$49, MonthlyCashflow!$G$172:$FO$172, MonthlyCashflow!$G$166:$FO$166), 0)</f>
        <v>0</v>
      </c>
      <c r="G72" s="283">
        <f>IFERROR(_xlfn.XLOOKUP(G$49, MonthlyCashflow!$G$172:$FO$172, MonthlyCashflow!$G$166:$FO$166), 0)</f>
        <v>0</v>
      </c>
      <c r="H72" s="283">
        <f>IFERROR(_xlfn.XLOOKUP(H$49, MonthlyCashflow!$G$172:$FO$172, MonthlyCashflow!$G$166:$FO$166), 0)</f>
        <v>0</v>
      </c>
      <c r="I72" s="283">
        <f>IFERROR(_xlfn.XLOOKUP(I$49, MonthlyCashflow!$G$172:$FO$172, MonthlyCashflow!$G$166:$FO$166), 0)</f>
        <v>0</v>
      </c>
      <c r="J72" s="283">
        <f>IFERROR(_xlfn.XLOOKUP(J$49, MonthlyCashflow!$G$172:$FO$172, MonthlyCashflow!$G$166:$FO$166), 0)</f>
        <v>0</v>
      </c>
      <c r="K72" s="283">
        <f>IFERROR(_xlfn.XLOOKUP(K$49, MonthlyCashflow!$G$172:$FO$172, MonthlyCashflow!$G$166:$FO$166), 0)</f>
        <v>0</v>
      </c>
      <c r="L72" s="283">
        <f>IFERROR(_xlfn.XLOOKUP(L$49, MonthlyCashflow!$G$172:$FO$172, MonthlyCashflow!$G$166:$FO$166), 0)</f>
        <v>0</v>
      </c>
      <c r="M72" s="283">
        <f>IFERROR(_xlfn.XLOOKUP(M$49, MonthlyCashflow!$G$172:$FO$172, MonthlyCashflow!$G$166:$FO$166), 0)</f>
        <v>0</v>
      </c>
      <c r="N72" s="283">
        <f>IFERROR(_xlfn.XLOOKUP(N$49, MonthlyCashflow!$G$172:$FO$172, MonthlyCashflow!$G$166:$FO$166), 0)</f>
        <v>0</v>
      </c>
      <c r="O72" s="283">
        <f>IFERROR(_xlfn.XLOOKUP(O$49, MonthlyCashflow!$G$172:$FO$172, MonthlyCashflow!$G$166:$FO$166), 0)</f>
        <v>0</v>
      </c>
      <c r="P72" s="283">
        <f>IFERROR(_xlfn.XLOOKUP(P$49, MonthlyCashflow!$G$172:$FO$172, MonthlyCashflow!$G$166:$FO$166), 0)</f>
        <v>0</v>
      </c>
      <c r="Q72" s="283">
        <f>IFERROR(_xlfn.XLOOKUP(Q$49, MonthlyCashflow!$G$172:$FO$172, MonthlyCashflow!$G$166:$FO$166), 0)</f>
        <v>0</v>
      </c>
      <c r="R72" s="283">
        <f>IFERROR(_xlfn.XLOOKUP(R$49, MonthlyCashflow!$G$172:$FO$172, MonthlyCashflow!$G$166:$FO$166), 0)</f>
        <v>0</v>
      </c>
      <c r="S72" s="283">
        <f>IFERROR(_xlfn.XLOOKUP(S$49, MonthlyCashflow!$G$172:$FO$172, MonthlyCashflow!$G$166:$FO$166), 0)</f>
        <v>0</v>
      </c>
      <c r="T72" s="283">
        <f>IFERROR(_xlfn.XLOOKUP(T$49, MonthlyCashflow!$G$172:$FO$172, MonthlyCashflow!$G$166:$FO$166), 0)</f>
        <v>0</v>
      </c>
      <c r="U72" s="283">
        <f>IFERROR(_xlfn.XLOOKUP(U$49, MonthlyCashflow!$G$172:$FO$172, MonthlyCashflow!$G$166:$FO$166), 0)</f>
        <v>0</v>
      </c>
      <c r="V72" s="283">
        <f>IFERROR(_xlfn.XLOOKUP(V$49, MonthlyCashflow!$G$172:$FO$172, MonthlyCashflow!$G$166:$FO$166), 0)</f>
        <v>0</v>
      </c>
      <c r="W72" s="283">
        <f>IFERROR(_xlfn.XLOOKUP(W$49, MonthlyCashflow!$G$172:$FO$172, MonthlyCashflow!$G$166:$FO$166), 0)</f>
        <v>0</v>
      </c>
      <c r="X72" s="283">
        <f>IFERROR(_xlfn.XLOOKUP(X$49, MonthlyCashflow!$G$172:$FO$172, MonthlyCashflow!$G$166:$FO$166), 0)</f>
        <v>0</v>
      </c>
      <c r="Y72" s="283">
        <f>IFERROR(_xlfn.XLOOKUP(Y$49, MonthlyCashflow!$G$172:$FO$172, MonthlyCashflow!$G$166:$FO$166), 0)</f>
        <v>0</v>
      </c>
      <c r="Z72" s="283">
        <f>IFERROR(_xlfn.XLOOKUP(Z$49, MonthlyCashflow!$G$172:$FO$172, MonthlyCashflow!$G$166:$FO$166), 0)</f>
        <v>0</v>
      </c>
      <c r="AA72" s="283">
        <f>IFERROR(_xlfn.XLOOKUP(AA$49, MonthlyCashflow!$G$172:$FO$172, MonthlyCashflow!$G$166:$FO$166), 0)</f>
        <v>0</v>
      </c>
      <c r="AB72" s="283">
        <f>IFERROR(_xlfn.XLOOKUP(AB$49, MonthlyCashflow!$G$172:$FO$172, MonthlyCashflow!$G$166:$FO$166), 0)</f>
        <v>0</v>
      </c>
      <c r="AC72" s="283">
        <f>IFERROR(_xlfn.XLOOKUP(AC$49, MonthlyCashflow!$G$172:$FO$172, MonthlyCashflow!$G$166:$FO$166), 0)</f>
        <v>0</v>
      </c>
      <c r="AD72" s="283">
        <f>IFERROR(_xlfn.XLOOKUP(AD$49, MonthlyCashflow!$G$172:$FO$172, MonthlyCashflow!$G$166:$FO$166), 0)</f>
        <v>0</v>
      </c>
      <c r="AE72" s="283">
        <f>IFERROR(_xlfn.XLOOKUP(AE$49, MonthlyCashflow!$G$172:$FO$172, MonthlyCashflow!$G$166:$FO$166), 0)</f>
        <v>0</v>
      </c>
      <c r="AF72" s="283">
        <f>IFERROR(_xlfn.XLOOKUP(AF$49, MonthlyCashflow!$G$172:$FO$172, MonthlyCashflow!$G$166:$FO$166), 0)</f>
        <v>0</v>
      </c>
      <c r="AG72" s="283">
        <f>IFERROR(_xlfn.XLOOKUP(AG$49, MonthlyCashflow!$G$172:$FO$172, MonthlyCashflow!$G$166:$FO$166), 0)</f>
        <v>0</v>
      </c>
      <c r="AH72" s="283">
        <f>IFERROR(_xlfn.XLOOKUP(AH$49, MonthlyCashflow!$G$172:$FO$172, MonthlyCashflow!$G$166:$FO$166), 0)</f>
        <v>0</v>
      </c>
      <c r="AI72" s="283">
        <f>IFERROR(_xlfn.XLOOKUP(AI$49, MonthlyCashflow!$G$172:$FO$172, MonthlyCashflow!$G$166:$FO$166), 0)</f>
        <v>0</v>
      </c>
      <c r="AJ72" s="283">
        <f>IFERROR(_xlfn.XLOOKUP(AJ$49, MonthlyCashflow!$G$172:$FO$172, MonthlyCashflow!$G$166:$FO$166), 0)</f>
        <v>0</v>
      </c>
      <c r="AK72" s="283">
        <f>IFERROR(_xlfn.XLOOKUP(AK$49, MonthlyCashflow!$G$172:$FO$172, MonthlyCashflow!$G$166:$FO$166), 0)</f>
        <v>0</v>
      </c>
      <c r="AL72" s="283">
        <f>IFERROR(_xlfn.XLOOKUP(AL$49, MonthlyCashflow!$G$172:$FO$172, MonthlyCashflow!$G$166:$FO$166), 0)</f>
        <v>0</v>
      </c>
      <c r="AM72" s="283">
        <f>IFERROR(_xlfn.XLOOKUP(AM$49, MonthlyCashflow!$G$172:$FO$172, MonthlyCashflow!$G$166:$FO$166), 0)</f>
        <v>0</v>
      </c>
      <c r="AN72" s="283">
        <f>IFERROR(_xlfn.XLOOKUP(AN$49, MonthlyCashflow!$G$172:$FO$172, MonthlyCashflow!$G$166:$FO$166), 0)</f>
        <v>0</v>
      </c>
      <c r="AO72" s="283">
        <f>IFERROR(_xlfn.XLOOKUP(AO$49, MonthlyCashflow!$G$172:$FO$172, MonthlyCashflow!$G$166:$FO$166), 0)</f>
        <v>0</v>
      </c>
      <c r="AP72" s="283">
        <f>IFERROR(_xlfn.XLOOKUP(AP$49, MonthlyCashflow!$G$172:$FO$172, MonthlyCashflow!$G$166:$FO$166), 0)</f>
        <v>0</v>
      </c>
      <c r="AQ72" s="283">
        <f>IFERROR(_xlfn.XLOOKUP(AQ$49, MonthlyCashflow!$G$172:$FO$172, MonthlyCashflow!$G$166:$FO$166), 0)</f>
        <v>0</v>
      </c>
      <c r="AR72" s="283">
        <f>IFERROR(_xlfn.XLOOKUP(AR$49, MonthlyCashflow!$G$172:$FO$172, MonthlyCashflow!$G$166:$FO$166), 0)</f>
        <v>0</v>
      </c>
      <c r="AS72" s="283">
        <f>IFERROR(_xlfn.XLOOKUP(AS$49, MonthlyCashflow!$G$172:$FO$172, MonthlyCashflow!$G$166:$FO$166), 0)</f>
        <v>0</v>
      </c>
      <c r="AT72" s="283">
        <f>IFERROR(_xlfn.XLOOKUP(AT$49, MonthlyCashflow!$G$172:$FO$172, MonthlyCashflow!$G$166:$FO$166), 0)</f>
        <v>0</v>
      </c>
      <c r="AU72" s="283">
        <f>IFERROR(_xlfn.XLOOKUP(AU$49, MonthlyCashflow!$G$172:$FO$172, MonthlyCashflow!$G$166:$FO$166), 0)</f>
        <v>0</v>
      </c>
      <c r="AV72" s="283">
        <f>IFERROR(_xlfn.XLOOKUP(AV$49, MonthlyCashflow!$G$172:$FO$172, MonthlyCashflow!$G$166:$FO$166), 0)</f>
        <v>0</v>
      </c>
      <c r="AW72" s="283">
        <f>IFERROR(_xlfn.XLOOKUP(AW$49, MonthlyCashflow!$G$172:$FO$172, MonthlyCashflow!$G$166:$FO$166), 0)</f>
        <v>0</v>
      </c>
      <c r="AX72" s="283">
        <f>IFERROR(_xlfn.XLOOKUP(AX$49, MonthlyCashflow!$G$172:$FO$172, MonthlyCashflow!$G$166:$FO$166), 0)</f>
        <v>0</v>
      </c>
      <c r="AY72" s="283">
        <f>IFERROR(_xlfn.XLOOKUP(AY$49, MonthlyCashflow!$G$172:$FO$172, MonthlyCashflow!$G$166:$FO$166), 0)</f>
        <v>0</v>
      </c>
      <c r="AZ72" s="283">
        <f>IFERROR(_xlfn.XLOOKUP(AZ$49, MonthlyCashflow!$G$172:$FO$172, MonthlyCashflow!$G$166:$FO$166), 0)</f>
        <v>0</v>
      </c>
      <c r="BA72" s="283">
        <f>IFERROR(_xlfn.XLOOKUP(BA$49, MonthlyCashflow!$G$172:$FO$172, MonthlyCashflow!$G$166:$FO$166), 0)</f>
        <v>0</v>
      </c>
      <c r="BB72" s="283">
        <f>IFERROR(_xlfn.XLOOKUP(BB$49, MonthlyCashflow!$G$172:$FO$172, MonthlyCashflow!$G$166:$FO$166), 0)</f>
        <v>0</v>
      </c>
      <c r="BC72" s="283">
        <f>IFERROR(_xlfn.XLOOKUP(BC$49, MonthlyCashflow!$G$172:$FO$172, MonthlyCashflow!$G$166:$FO$166), 0)</f>
        <v>0</v>
      </c>
      <c r="BD72" s="283">
        <f>IFERROR(_xlfn.XLOOKUP(BD$49, MonthlyCashflow!$G$172:$FO$172, MonthlyCashflow!$G$166:$FO$166), 0)</f>
        <v>0</v>
      </c>
      <c r="BE72" s="283">
        <f>IFERROR(_xlfn.XLOOKUP(BE$49, MonthlyCashflow!$G$172:$FO$172, MonthlyCashflow!$G$166:$FO$166), 0)</f>
        <v>0</v>
      </c>
      <c r="BF72" s="283">
        <f>IFERROR(_xlfn.XLOOKUP(BF$49, MonthlyCashflow!$G$172:$FO$172, MonthlyCashflow!$G$166:$FO$166), 0)</f>
        <v>0</v>
      </c>
      <c r="BG72" s="283">
        <f>IFERROR(_xlfn.XLOOKUP(BG$49, MonthlyCashflow!$G$172:$FO$172, MonthlyCashflow!$G$166:$FO$166), 0)</f>
        <v>0</v>
      </c>
      <c r="BH72" s="283">
        <f>IFERROR(_xlfn.XLOOKUP(BH$49, MonthlyCashflow!$G$172:$FO$172, MonthlyCashflow!$G$166:$FO$166), 0)</f>
        <v>0</v>
      </c>
      <c r="BI72" s="283">
        <f>IFERROR(_xlfn.XLOOKUP(BI$49, MonthlyCashflow!$G$172:$FO$172, MonthlyCashflow!$G$166:$FO$166), 0)</f>
        <v>0</v>
      </c>
      <c r="BJ72" s="283">
        <f>IFERROR(_xlfn.XLOOKUP(BJ$49, MonthlyCashflow!$G$172:$FO$172, MonthlyCashflow!$G$166:$FO$166), 0)</f>
        <v>0</v>
      </c>
      <c r="BK72" s="283">
        <f>IFERROR(_xlfn.XLOOKUP(BK$49, MonthlyCashflow!$G$172:$FO$172, MonthlyCashflow!$G$166:$FO$166), 0)</f>
        <v>0</v>
      </c>
      <c r="BL72" s="283">
        <f>IFERROR(_xlfn.XLOOKUP(BL$49, MonthlyCashflow!$G$172:$FO$172, MonthlyCashflow!$G$166:$FO$166), 0)</f>
        <v>0</v>
      </c>
      <c r="BM72" s="283">
        <f>IFERROR(_xlfn.XLOOKUP(BM$49, MonthlyCashflow!$G$172:$FO$172, MonthlyCashflow!$G$166:$FO$166), 0)</f>
        <v>0</v>
      </c>
      <c r="BN72" s="283">
        <f>IFERROR(_xlfn.XLOOKUP(BN$49, MonthlyCashflow!$G$172:$FO$172, MonthlyCashflow!$G$166:$FO$166), 0)</f>
        <v>0</v>
      </c>
      <c r="BO72" s="283">
        <f>IFERROR(_xlfn.XLOOKUP(BO$49, MonthlyCashflow!$G$172:$FO$172, MonthlyCashflow!$G$166:$FO$166), 0)</f>
        <v>0</v>
      </c>
      <c r="BP72" s="283">
        <f>IFERROR(_xlfn.XLOOKUP(BP$49, MonthlyCashflow!$G$172:$FO$172, MonthlyCashflow!$G$166:$FO$166), 0)</f>
        <v>0</v>
      </c>
      <c r="BQ72" s="283">
        <f>IFERROR(_xlfn.XLOOKUP(BQ$49, MonthlyCashflow!$G$172:$FO$172, MonthlyCashflow!$G$166:$FO$166), 0)</f>
        <v>0</v>
      </c>
      <c r="BR72" s="283">
        <f>IFERROR(_xlfn.XLOOKUP(BR$49, MonthlyCashflow!$G$172:$FO$172, MonthlyCashflow!$G$166:$FO$166), 0)</f>
        <v>0</v>
      </c>
      <c r="BS72" s="283">
        <f>IFERROR(_xlfn.XLOOKUP(BS$49, MonthlyCashflow!$G$172:$FO$172, MonthlyCashflow!$G$166:$FO$166), 0)</f>
        <v>0</v>
      </c>
      <c r="BT72" s="283">
        <f>IFERROR(_xlfn.XLOOKUP(BT$49, MonthlyCashflow!$G$172:$FO$172, MonthlyCashflow!$G$166:$FO$166), 0)</f>
        <v>0</v>
      </c>
      <c r="BU72" s="283">
        <f>IFERROR(_xlfn.XLOOKUP(BU$49, MonthlyCashflow!$G$172:$FO$172, MonthlyCashflow!$G$166:$FO$166), 0)</f>
        <v>0</v>
      </c>
      <c r="BV72" s="283">
        <f>IFERROR(_xlfn.XLOOKUP(BV$49, MonthlyCashflow!$G$172:$FO$172, MonthlyCashflow!$G$166:$FO$166), 0)</f>
        <v>0</v>
      </c>
      <c r="BW72" s="283">
        <f>IFERROR(_xlfn.XLOOKUP(BW$49, MonthlyCashflow!$G$172:$FO$172, MonthlyCashflow!$G$166:$FO$166), 0)</f>
        <v>0</v>
      </c>
      <c r="BX72" s="283">
        <f>IFERROR(_xlfn.XLOOKUP(BX$49, MonthlyCashflow!$G$172:$FO$172, MonthlyCashflow!$G$166:$FO$166), 0)</f>
        <v>0</v>
      </c>
      <c r="BY72" s="283">
        <f>IFERROR(_xlfn.XLOOKUP(BY$49, MonthlyCashflow!$G$172:$FO$172, MonthlyCashflow!$G$166:$FO$166), 0)</f>
        <v>0</v>
      </c>
      <c r="BZ72" s="283">
        <f>IFERROR(_xlfn.XLOOKUP(BZ$49, MonthlyCashflow!$G$172:$FO$172, MonthlyCashflow!$G$166:$FO$166), 0)</f>
        <v>0</v>
      </c>
      <c r="CA72" s="283">
        <f>IFERROR(_xlfn.XLOOKUP(CA$49, MonthlyCashflow!$G$172:$FO$172, MonthlyCashflow!$G$166:$FO$166), 0)</f>
        <v>0</v>
      </c>
      <c r="CB72" s="283">
        <f>IFERROR(_xlfn.XLOOKUP(CB$49, MonthlyCashflow!$G$172:$FO$172, MonthlyCashflow!$G$166:$FO$166), 0)</f>
        <v>0</v>
      </c>
      <c r="CC72" s="283">
        <f>IFERROR(_xlfn.XLOOKUP(CC$49, MonthlyCashflow!$G$172:$FO$172, MonthlyCashflow!$G$166:$FO$166), 0)</f>
        <v>0</v>
      </c>
      <c r="CD72" s="283">
        <f>IFERROR(_xlfn.XLOOKUP(CD$49, MonthlyCashflow!$G$172:$FO$172, MonthlyCashflow!$G$166:$FO$166), 0)</f>
        <v>0</v>
      </c>
      <c r="CE72" s="283">
        <f>IFERROR(_xlfn.XLOOKUP(CE$49, MonthlyCashflow!$G$172:$FO$172, MonthlyCashflow!$G$166:$FO$166), 0)</f>
        <v>0</v>
      </c>
      <c r="CF72" s="283">
        <f>IFERROR(_xlfn.XLOOKUP(CF$49, MonthlyCashflow!$G$172:$FO$172, MonthlyCashflow!$G$166:$FO$166), 0)</f>
        <v>0</v>
      </c>
      <c r="CG72" s="283">
        <f>IFERROR(_xlfn.XLOOKUP(CG$49, MonthlyCashflow!$G$172:$FO$172, MonthlyCashflow!$G$166:$FO$166), 0)</f>
        <v>0</v>
      </c>
      <c r="CH72" s="283">
        <f>IFERROR(_xlfn.XLOOKUP(CH$49, MonthlyCashflow!$G$172:$FO$172, MonthlyCashflow!$G$166:$FO$166), 0)</f>
        <v>0</v>
      </c>
      <c r="CI72" s="283">
        <f>IFERROR(_xlfn.XLOOKUP(CI$49, MonthlyCashflow!$G$172:$FO$172, MonthlyCashflow!$G$166:$FO$166), 0)</f>
        <v>0</v>
      </c>
      <c r="CJ72" s="283">
        <f>IFERROR(_xlfn.XLOOKUP(CJ$49, MonthlyCashflow!$G$172:$FO$172, MonthlyCashflow!$G$166:$FO$166), 0)</f>
        <v>0</v>
      </c>
      <c r="CK72" s="283">
        <f>IFERROR(_xlfn.XLOOKUP(CK$49, MonthlyCashflow!$G$172:$FO$172, MonthlyCashflow!$G$166:$FO$166), 0)</f>
        <v>0</v>
      </c>
      <c r="CL72" s="283">
        <f>IFERROR(_xlfn.XLOOKUP(CL$49, MonthlyCashflow!$G$172:$FO$172, MonthlyCashflow!$G$166:$FO$166), 0)</f>
        <v>0</v>
      </c>
      <c r="CM72" s="283">
        <f>IFERROR(_xlfn.XLOOKUP(CM$49, MonthlyCashflow!$G$172:$FO$172, MonthlyCashflow!$G$166:$FO$166), 0)</f>
        <v>0</v>
      </c>
      <c r="CN72" s="283">
        <f>IFERROR(_xlfn.XLOOKUP(CN$49, MonthlyCashflow!$G$172:$FO$172, MonthlyCashflow!$G$166:$FO$166), 0)</f>
        <v>0</v>
      </c>
      <c r="CO72" s="283">
        <f>IFERROR(_xlfn.XLOOKUP(CO$49, MonthlyCashflow!$G$172:$FO$172, MonthlyCashflow!$G$166:$FO$166), 0)</f>
        <v>0</v>
      </c>
      <c r="CP72" s="283">
        <f>IFERROR(_xlfn.XLOOKUP(CP$49, MonthlyCashflow!$G$172:$FO$172, MonthlyCashflow!$G$166:$FO$166), 0)</f>
        <v>0</v>
      </c>
      <c r="CQ72" s="283">
        <f>IFERROR(_xlfn.XLOOKUP(CQ$49, MonthlyCashflow!$G$172:$FO$172, MonthlyCashflow!$G$166:$FO$166), 0)</f>
        <v>0</v>
      </c>
      <c r="CR72" s="283">
        <f>IFERROR(_xlfn.XLOOKUP(CR$49, MonthlyCashflow!$G$172:$FO$172, MonthlyCashflow!$G$166:$FO$166), 0)</f>
        <v>0</v>
      </c>
      <c r="CS72" s="283">
        <f>IFERROR(_xlfn.XLOOKUP(CS$49, MonthlyCashflow!$G$172:$FO$172, MonthlyCashflow!$G$166:$FO$166), 0)</f>
        <v>0</v>
      </c>
      <c r="CT72" s="283">
        <f>IFERROR(_xlfn.XLOOKUP(CT$49, MonthlyCashflow!$G$172:$FO$172, MonthlyCashflow!$G$166:$FO$166), 0)</f>
        <v>0</v>
      </c>
      <c r="CU72" s="283">
        <f>IFERROR(_xlfn.XLOOKUP(CU$49, MonthlyCashflow!$G$172:$FO$172, MonthlyCashflow!$G$166:$FO$166), 0)</f>
        <v>0</v>
      </c>
      <c r="CV72" s="283">
        <f>IFERROR(_xlfn.XLOOKUP(CV$49, MonthlyCashflow!$G$172:$FO$172, MonthlyCashflow!$G$166:$FO$166), 0)</f>
        <v>0</v>
      </c>
      <c r="CW72" s="283">
        <f>IFERROR(_xlfn.XLOOKUP(CW$49, MonthlyCashflow!$G$172:$FO$172, MonthlyCashflow!$G$166:$FO$166), 0)</f>
        <v>0</v>
      </c>
      <c r="CX72" s="283">
        <f>IFERROR(_xlfn.XLOOKUP(CX$49, MonthlyCashflow!$G$172:$FO$172, MonthlyCashflow!$G$166:$FO$166), 0)</f>
        <v>0</v>
      </c>
      <c r="CY72" s="283">
        <f>IFERROR(_xlfn.XLOOKUP(CY$49, MonthlyCashflow!$G$172:$FO$172, MonthlyCashflow!$G$166:$FO$166), 0)</f>
        <v>0</v>
      </c>
      <c r="CZ72" s="283">
        <f>IFERROR(_xlfn.XLOOKUP(CZ$49, MonthlyCashflow!$G$172:$FO$172, MonthlyCashflow!$G$166:$FO$166), 0)</f>
        <v>0</v>
      </c>
      <c r="DA72" s="283">
        <f>IFERROR(_xlfn.XLOOKUP(DA$49, MonthlyCashflow!$G$172:$FO$172, MonthlyCashflow!$G$166:$FO$166), 0)</f>
        <v>0</v>
      </c>
      <c r="DB72" s="283">
        <f>IFERROR(_xlfn.XLOOKUP(DB$49, MonthlyCashflow!$G$172:$FO$172, MonthlyCashflow!$G$166:$FO$166), 0)</f>
        <v>0</v>
      </c>
      <c r="DC72" s="283">
        <f>IFERROR(_xlfn.XLOOKUP(DC$49, MonthlyCashflow!$G$172:$FO$172, MonthlyCashflow!$G$166:$FO$166), 0)</f>
        <v>0</v>
      </c>
      <c r="DD72" s="283">
        <f>IFERROR(_xlfn.XLOOKUP(DD$49, MonthlyCashflow!$G$172:$FO$172, MonthlyCashflow!$G$166:$FO$166), 0)</f>
        <v>0</v>
      </c>
      <c r="DE72" s="283">
        <f>IFERROR(_xlfn.XLOOKUP(DE$49, MonthlyCashflow!$G$172:$FO$172, MonthlyCashflow!$G$166:$FO$166), 0)</f>
        <v>0</v>
      </c>
      <c r="DF72" s="283">
        <f>IFERROR(_xlfn.XLOOKUP(DF$49, MonthlyCashflow!$G$172:$FO$172, MonthlyCashflow!$G$166:$FO$166), 0)</f>
        <v>0</v>
      </c>
      <c r="DG72" s="283">
        <f>IFERROR(_xlfn.XLOOKUP(DG$49, MonthlyCashflow!$G$172:$FO$172, MonthlyCashflow!$G$166:$FO$166), 0)</f>
        <v>0</v>
      </c>
      <c r="DH72" s="283">
        <f>IFERROR(_xlfn.XLOOKUP(DH$49, MonthlyCashflow!$G$172:$FO$172, MonthlyCashflow!$G$166:$FO$166), 0)</f>
        <v>0</v>
      </c>
      <c r="DI72" s="283">
        <f>IFERROR(_xlfn.XLOOKUP(DI$49, MonthlyCashflow!$G$172:$FO$172, MonthlyCashflow!$G$166:$FO$166), 0)</f>
        <v>0</v>
      </c>
      <c r="DJ72" s="283">
        <f>IFERROR(_xlfn.XLOOKUP(DJ$49, MonthlyCashflow!$G$172:$FO$172, MonthlyCashflow!$G$166:$FO$166), 0)</f>
        <v>0</v>
      </c>
      <c r="DK72" s="283">
        <f>IFERROR(_xlfn.XLOOKUP(DK$49, MonthlyCashflow!$G$172:$FO$172, MonthlyCashflow!$G$166:$FO$166), 0)</f>
        <v>0</v>
      </c>
      <c r="DL72" s="283">
        <f>IFERROR(_xlfn.XLOOKUP(DL$49, MonthlyCashflow!$G$172:$FO$172, MonthlyCashflow!$G$166:$FO$166), 0)</f>
        <v>0</v>
      </c>
      <c r="DM72" s="283">
        <f>IFERROR(_xlfn.XLOOKUP(DM$49, MonthlyCashflow!$G$172:$FO$172, MonthlyCashflow!$G$166:$FO$166), 0)</f>
        <v>0</v>
      </c>
      <c r="DN72" s="283">
        <f>IFERROR(_xlfn.XLOOKUP(DN$49, MonthlyCashflow!$G$172:$FO$172, MonthlyCashflow!$G$166:$FO$166), 0)</f>
        <v>0</v>
      </c>
      <c r="DO72" s="283">
        <f>IFERROR(_xlfn.XLOOKUP(DO$49, MonthlyCashflow!$G$172:$FO$172, MonthlyCashflow!$G$166:$FO$166), 0)</f>
        <v>0</v>
      </c>
      <c r="DP72" s="283">
        <f>IFERROR(_xlfn.XLOOKUP(DP$49, MonthlyCashflow!$G$172:$FO$172, MonthlyCashflow!$G$166:$FO$166), 0)</f>
        <v>0</v>
      </c>
      <c r="DQ72" s="283">
        <f>IFERROR(_xlfn.XLOOKUP(DQ$49, MonthlyCashflow!$G$172:$FO$172, MonthlyCashflow!$G$166:$FO$166), 0)</f>
        <v>0</v>
      </c>
      <c r="DR72" s="283">
        <f>IFERROR(_xlfn.XLOOKUP(DR$49, MonthlyCashflow!$G$172:$FO$172, MonthlyCashflow!$G$166:$FO$166), 0)</f>
        <v>0</v>
      </c>
      <c r="DS72" s="283">
        <f>IFERROR(_xlfn.XLOOKUP(DS$49, MonthlyCashflow!$G$172:$FO$172, MonthlyCashflow!$G$166:$FO$166), 0)</f>
        <v>0</v>
      </c>
      <c r="DT72" s="283">
        <f>IFERROR(_xlfn.XLOOKUP(DT$49, MonthlyCashflow!$G$172:$FO$172, MonthlyCashflow!$G$166:$FO$166), 0)</f>
        <v>0</v>
      </c>
      <c r="DU72" s="283">
        <f>IFERROR(_xlfn.XLOOKUP(DU$49, MonthlyCashflow!$G$172:$FO$172, MonthlyCashflow!$G$166:$FO$166), 0)</f>
        <v>0</v>
      </c>
      <c r="DV72" s="283">
        <f>IFERROR(_xlfn.XLOOKUP(DV$49, MonthlyCashflow!$G$172:$FO$172, MonthlyCashflow!$G$166:$FO$166), 0)</f>
        <v>0</v>
      </c>
      <c r="DW72" s="283">
        <f>IFERROR(_xlfn.XLOOKUP(DW$49, MonthlyCashflow!$G$172:$FO$172, MonthlyCashflow!$G$166:$FO$166), 0)</f>
        <v>0</v>
      </c>
      <c r="DX72" s="283">
        <f>IFERROR(_xlfn.XLOOKUP(DX$49, MonthlyCashflow!$G$172:$FO$172, MonthlyCashflow!$G$166:$FO$166), 0)</f>
        <v>0</v>
      </c>
      <c r="DY72" s="283">
        <f>IFERROR(_xlfn.XLOOKUP(DY$49, MonthlyCashflow!$G$172:$FO$172, MonthlyCashflow!$G$166:$FO$166), 0)</f>
        <v>0</v>
      </c>
      <c r="DZ72" s="283">
        <f>IFERROR(_xlfn.XLOOKUP(DZ$49, MonthlyCashflow!$G$172:$FO$172, MonthlyCashflow!$G$166:$FO$166), 0)</f>
        <v>0</v>
      </c>
      <c r="EA72" s="283">
        <f>IFERROR(_xlfn.XLOOKUP(EA$49, MonthlyCashflow!$G$172:$FO$172, MonthlyCashflow!$G$166:$FO$166), 0)</f>
        <v>0</v>
      </c>
      <c r="EB72" s="283">
        <f>IFERROR(_xlfn.XLOOKUP(EB$49, MonthlyCashflow!$G$172:$FO$172, MonthlyCashflow!$G$166:$FO$166), 0)</f>
        <v>0</v>
      </c>
      <c r="EC72" s="283">
        <f>IFERROR(_xlfn.XLOOKUP(EC$49, MonthlyCashflow!$G$172:$FO$172, MonthlyCashflow!$G$166:$FO$166), 0)</f>
        <v>0</v>
      </c>
      <c r="ED72" s="283">
        <f>IFERROR(_xlfn.XLOOKUP(ED$49, MonthlyCashflow!$G$172:$FO$172, MonthlyCashflow!$G$166:$FO$166), 0)</f>
        <v>0</v>
      </c>
      <c r="EE72" s="283">
        <f>IFERROR(_xlfn.XLOOKUP(EE$49, MonthlyCashflow!$G$172:$FO$172, MonthlyCashflow!$G$166:$FO$166), 0)</f>
        <v>0</v>
      </c>
      <c r="EF72" s="283">
        <f>IFERROR(_xlfn.XLOOKUP(EF$49, MonthlyCashflow!$G$172:$FO$172, MonthlyCashflow!$G$166:$FO$166), 0)</f>
        <v>0</v>
      </c>
      <c r="EG72" s="283">
        <f>IFERROR(_xlfn.XLOOKUP(EG$49, MonthlyCashflow!$G$172:$FO$172, MonthlyCashflow!$G$166:$FO$166), 0)</f>
        <v>0</v>
      </c>
      <c r="EH72" s="283">
        <f>IFERROR(_xlfn.XLOOKUP(EH$49, MonthlyCashflow!$G$172:$FO$172, MonthlyCashflow!$G$166:$FO$166), 0)</f>
        <v>0</v>
      </c>
      <c r="EI72" s="283">
        <f>IFERROR(_xlfn.XLOOKUP(EI$49, MonthlyCashflow!$G$172:$FO$172, MonthlyCashflow!$G$166:$FO$166), 0)</f>
        <v>0</v>
      </c>
      <c r="EJ72" s="283">
        <f>IFERROR(_xlfn.XLOOKUP(EJ$49, MonthlyCashflow!$G$172:$FO$172, MonthlyCashflow!$G$166:$FO$166), 0)</f>
        <v>0</v>
      </c>
      <c r="EK72" s="283">
        <f>IFERROR(_xlfn.XLOOKUP(EK$49, MonthlyCashflow!$G$172:$FO$172, MonthlyCashflow!$G$166:$FO$166), 0)</f>
        <v>0</v>
      </c>
      <c r="EL72" s="283">
        <f>IFERROR(_xlfn.XLOOKUP(EL$49, MonthlyCashflow!$G$172:$FO$172, MonthlyCashflow!$G$166:$FO$166), 0)</f>
        <v>0</v>
      </c>
      <c r="EM72" s="283">
        <f>IFERROR(_xlfn.XLOOKUP(EM$49, MonthlyCashflow!$G$172:$FO$172, MonthlyCashflow!$G$166:$FO$166), 0)</f>
        <v>0</v>
      </c>
      <c r="EN72" s="283">
        <f>IFERROR(_xlfn.XLOOKUP(EN$49, MonthlyCashflow!$G$172:$FO$172, MonthlyCashflow!$G$166:$FO$166), 0)</f>
        <v>0</v>
      </c>
      <c r="EO72" s="283">
        <f>IFERROR(_xlfn.XLOOKUP(EO$49, MonthlyCashflow!$G$172:$FO$172, MonthlyCashflow!$G$166:$FO$166), 0)</f>
        <v>0</v>
      </c>
      <c r="EP72" s="283">
        <f>IFERROR(_xlfn.XLOOKUP(EP$49, MonthlyCashflow!$G$172:$FO$172, MonthlyCashflow!$G$166:$FO$166), 0)</f>
        <v>0</v>
      </c>
      <c r="EQ72" s="283">
        <f>IFERROR(_xlfn.XLOOKUP(EQ$49, MonthlyCashflow!$G$172:$FO$172, MonthlyCashflow!$G$166:$FO$166), 0)</f>
        <v>0</v>
      </c>
      <c r="ER72" s="283">
        <f>IFERROR(_xlfn.XLOOKUP(ER$49, MonthlyCashflow!$G$172:$FO$172, MonthlyCashflow!$G$166:$FO$166), 0)</f>
        <v>0</v>
      </c>
      <c r="ES72" s="283">
        <f>IFERROR(_xlfn.XLOOKUP(ES$49, MonthlyCashflow!$G$172:$FO$172, MonthlyCashflow!$G$166:$FO$166), 0)</f>
        <v>0</v>
      </c>
      <c r="ET72" s="283">
        <f>IFERROR(_xlfn.XLOOKUP(ET$49, MonthlyCashflow!$G$172:$FO$172, MonthlyCashflow!$G$166:$FO$166), 0)</f>
        <v>0</v>
      </c>
      <c r="EU72" s="283">
        <f>IFERROR(_xlfn.XLOOKUP(EU$49, MonthlyCashflow!$G$172:$FO$172, MonthlyCashflow!$G$166:$FO$166), 0)</f>
        <v>0</v>
      </c>
      <c r="EV72" s="283">
        <f>IFERROR(_xlfn.XLOOKUP(EV$49, MonthlyCashflow!$G$172:$FO$172, MonthlyCashflow!$G$166:$FO$166), 0)</f>
        <v>0</v>
      </c>
      <c r="EW72" s="283">
        <f>IFERROR(_xlfn.XLOOKUP(EW$49, MonthlyCashflow!$G$172:$FO$172, MonthlyCashflow!$G$166:$FO$166), 0)</f>
        <v>0</v>
      </c>
      <c r="EX72" s="283">
        <f>IFERROR(_xlfn.XLOOKUP(EX$49, MonthlyCashflow!$G$172:$FO$172, MonthlyCashflow!$G$166:$FO$166), 0)</f>
        <v>0</v>
      </c>
      <c r="EY72" s="283">
        <f>IFERROR(_xlfn.XLOOKUP(EY$49, MonthlyCashflow!$G$172:$FO$172, MonthlyCashflow!$G$166:$FO$166), 0)</f>
        <v>0</v>
      </c>
      <c r="EZ72" s="283">
        <f>IFERROR(_xlfn.XLOOKUP(EZ$49, MonthlyCashflow!$G$172:$FO$172, MonthlyCashflow!$G$166:$FO$166), 0)</f>
        <v>0</v>
      </c>
      <c r="FA72" s="283">
        <f>IFERROR(_xlfn.XLOOKUP(FA$49, MonthlyCashflow!$G$172:$FO$172, MonthlyCashflow!$G$166:$FO$166), 0)</f>
        <v>0</v>
      </c>
      <c r="FB72" s="283">
        <f>IFERROR(_xlfn.XLOOKUP(FB$49, MonthlyCashflow!$G$172:$FO$172, MonthlyCashflow!$G$166:$FO$166), 0)</f>
        <v>0</v>
      </c>
      <c r="FC72" s="283">
        <f>IFERROR(_xlfn.XLOOKUP(FC$49, MonthlyCashflow!$G$172:$FO$172, MonthlyCashflow!$G$166:$FO$166), 0)</f>
        <v>0</v>
      </c>
      <c r="FD72" s="283">
        <f>IFERROR(_xlfn.XLOOKUP(FD$49, MonthlyCashflow!$G$172:$FO$172, MonthlyCashflow!$G$166:$FO$166), 0)</f>
        <v>0</v>
      </c>
      <c r="FE72" s="283">
        <f>IFERROR(_xlfn.XLOOKUP(FE$49, MonthlyCashflow!$G$172:$FO$172, MonthlyCashflow!$G$166:$FO$166), 0)</f>
        <v>0</v>
      </c>
      <c r="FF72" s="283">
        <f>IFERROR(_xlfn.XLOOKUP(FF$49, MonthlyCashflow!$G$172:$FO$172, MonthlyCashflow!$G$166:$FO$166), 0)</f>
        <v>0</v>
      </c>
      <c r="FG72" s="283">
        <f>IFERROR(_xlfn.XLOOKUP(FG$49, MonthlyCashflow!$G$172:$FO$172, MonthlyCashflow!$G$166:$FO$166), 0)</f>
        <v>0</v>
      </c>
      <c r="FH72" s="283">
        <f>IFERROR(_xlfn.XLOOKUP(FH$49, MonthlyCashflow!$G$172:$FO$172, MonthlyCashflow!$G$166:$FO$166), 0)</f>
        <v>0</v>
      </c>
      <c r="FI72" s="283">
        <f>IFERROR(_xlfn.XLOOKUP(FI$49, MonthlyCashflow!$G$172:$FO$172, MonthlyCashflow!$G$166:$FO$166), 0)</f>
        <v>0</v>
      </c>
      <c r="FJ72" s="283">
        <f>IFERROR(_xlfn.XLOOKUP(FJ$49, MonthlyCashflow!$G$172:$FO$172, MonthlyCashflow!$G$166:$FO$166), 0)</f>
        <v>0</v>
      </c>
      <c r="FK72" s="283">
        <f>IFERROR(_xlfn.XLOOKUP(FK$49, MonthlyCashflow!$G$172:$FO$172, MonthlyCashflow!$G$166:$FO$166), 0)</f>
        <v>0</v>
      </c>
      <c r="FL72" s="283">
        <f>IFERROR(_xlfn.XLOOKUP(FL$49, MonthlyCashflow!$G$172:$FO$172, MonthlyCashflow!$G$166:$FO$166), 0)</f>
        <v>0</v>
      </c>
      <c r="FM72" s="283">
        <f>IFERROR(_xlfn.XLOOKUP(FM$49, MonthlyCashflow!$G$172:$FO$172, MonthlyCashflow!$G$166:$FO$166), 0)</f>
        <v>0</v>
      </c>
      <c r="FN72" s="283">
        <f>IFERROR(_xlfn.XLOOKUP(FN$49, MonthlyCashflow!$G$172:$FO$172, MonthlyCashflow!$G$166:$FO$166), 0)</f>
        <v>0</v>
      </c>
      <c r="FO72" s="283">
        <f>IFERROR(_xlfn.XLOOKUP(FO$49, MonthlyCashflow!$G$172:$FO$172, MonthlyCashflow!$G$166:$FO$166), 0)</f>
        <v>0</v>
      </c>
      <c r="FP72" s="283">
        <f>IFERROR(_xlfn.XLOOKUP(FP$49, MonthlyCashflow!$G$172:$FO$172, MonthlyCashflow!$G$166:$FO$166), 0)</f>
        <v>0</v>
      </c>
      <c r="FQ72" s="283">
        <f>IFERROR(_xlfn.XLOOKUP(FQ$49, MonthlyCashflow!$G$172:$FO$172, MonthlyCashflow!$G$166:$FO$166), 0)</f>
        <v>0</v>
      </c>
    </row>
    <row r="73" spans="1:173" s="232" customFormat="1" ht="15.6" x14ac:dyDescent="0.3">
      <c r="A73" s="276" t="s">
        <v>404</v>
      </c>
      <c r="B73" s="278">
        <f t="shared" si="44"/>
        <v>1</v>
      </c>
      <c r="C73" s="278">
        <v>0</v>
      </c>
      <c r="D73" s="278">
        <v>0</v>
      </c>
      <c r="E73" s="278">
        <f>E68</f>
        <v>0.4</v>
      </c>
      <c r="F73" s="278">
        <v>0</v>
      </c>
      <c r="G73" s="278">
        <v>0</v>
      </c>
      <c r="H73" s="278">
        <v>0</v>
      </c>
      <c r="I73" s="278">
        <v>0</v>
      </c>
      <c r="J73" s="278">
        <v>0</v>
      </c>
      <c r="K73" s="278">
        <v>0</v>
      </c>
      <c r="L73" s="278">
        <v>0</v>
      </c>
      <c r="M73" s="278">
        <v>0</v>
      </c>
      <c r="N73" s="278">
        <v>0</v>
      </c>
      <c r="O73" s="278">
        <v>0</v>
      </c>
      <c r="P73" s="278">
        <v>0</v>
      </c>
      <c r="Q73" s="278">
        <v>0</v>
      </c>
      <c r="R73" s="278">
        <v>0</v>
      </c>
      <c r="S73" s="278">
        <v>0</v>
      </c>
      <c r="T73" s="278">
        <v>0</v>
      </c>
      <c r="U73" s="278">
        <v>0</v>
      </c>
      <c r="V73" s="278">
        <v>0</v>
      </c>
      <c r="W73" s="278">
        <v>0</v>
      </c>
      <c r="X73" s="278">
        <v>0</v>
      </c>
      <c r="Y73" s="278">
        <v>0</v>
      </c>
      <c r="Z73" s="278">
        <v>0</v>
      </c>
      <c r="AA73" s="278">
        <f>AA68</f>
        <v>0.6</v>
      </c>
      <c r="AB73" s="278">
        <v>0</v>
      </c>
      <c r="AC73" s="278">
        <v>0</v>
      </c>
      <c r="AD73" s="278">
        <v>0</v>
      </c>
      <c r="AE73" s="278">
        <v>0</v>
      </c>
      <c r="AF73" s="278">
        <v>0</v>
      </c>
      <c r="AG73" s="278">
        <v>0</v>
      </c>
      <c r="AH73" s="278">
        <v>0</v>
      </c>
      <c r="AI73" s="278">
        <v>0</v>
      </c>
      <c r="AJ73" s="278">
        <v>0</v>
      </c>
      <c r="AK73" s="278">
        <v>0</v>
      </c>
      <c r="AL73" s="278">
        <v>0</v>
      </c>
      <c r="AM73" s="278">
        <v>0</v>
      </c>
      <c r="AN73" s="278">
        <v>0</v>
      </c>
      <c r="AO73" s="278">
        <v>0</v>
      </c>
      <c r="AP73" s="278">
        <v>0</v>
      </c>
      <c r="AQ73" s="278">
        <v>0</v>
      </c>
      <c r="AR73" s="278">
        <v>0</v>
      </c>
      <c r="AS73" s="278">
        <v>0</v>
      </c>
      <c r="AT73" s="278">
        <v>0</v>
      </c>
      <c r="AU73" s="278">
        <v>0</v>
      </c>
      <c r="AV73" s="278">
        <v>0</v>
      </c>
      <c r="AW73" s="278">
        <v>0</v>
      </c>
      <c r="AX73" s="278">
        <v>0</v>
      </c>
      <c r="AY73" s="278">
        <v>0</v>
      </c>
      <c r="AZ73" s="278">
        <v>0</v>
      </c>
      <c r="BA73" s="278">
        <v>0</v>
      </c>
      <c r="BB73" s="278">
        <v>0</v>
      </c>
      <c r="BC73" s="278">
        <v>0</v>
      </c>
      <c r="BD73" s="278">
        <v>0</v>
      </c>
      <c r="BE73" s="278">
        <v>0</v>
      </c>
      <c r="BF73" s="278">
        <v>0</v>
      </c>
      <c r="BG73" s="278">
        <v>0</v>
      </c>
      <c r="BH73" s="278">
        <v>0</v>
      </c>
      <c r="BI73" s="278">
        <v>0</v>
      </c>
      <c r="BJ73" s="278">
        <v>0</v>
      </c>
      <c r="BK73" s="278">
        <v>0</v>
      </c>
      <c r="BL73" s="278">
        <v>0</v>
      </c>
      <c r="BM73" s="278">
        <v>0</v>
      </c>
      <c r="BN73" s="278">
        <v>0</v>
      </c>
      <c r="BO73" s="278">
        <v>0</v>
      </c>
      <c r="BP73" s="278">
        <v>0</v>
      </c>
      <c r="BQ73" s="278">
        <v>0</v>
      </c>
      <c r="BR73" s="278">
        <v>0</v>
      </c>
      <c r="BS73" s="278">
        <v>0</v>
      </c>
      <c r="BT73" s="278">
        <v>0</v>
      </c>
      <c r="BU73" s="278">
        <v>0</v>
      </c>
      <c r="BV73" s="278">
        <v>0</v>
      </c>
      <c r="BW73" s="278">
        <v>0</v>
      </c>
      <c r="BX73" s="278">
        <v>0</v>
      </c>
      <c r="BY73" s="278">
        <v>0</v>
      </c>
      <c r="BZ73" s="278">
        <v>0</v>
      </c>
      <c r="CA73" s="278">
        <v>0</v>
      </c>
      <c r="CB73" s="278">
        <v>0</v>
      </c>
      <c r="CC73" s="278">
        <v>0</v>
      </c>
      <c r="CD73" s="278">
        <v>0</v>
      </c>
      <c r="CE73" s="278">
        <v>0</v>
      </c>
      <c r="CF73" s="278">
        <v>0</v>
      </c>
      <c r="CG73" s="278">
        <v>0</v>
      </c>
      <c r="CH73" s="278">
        <v>0</v>
      </c>
      <c r="CI73" s="278">
        <v>0</v>
      </c>
      <c r="CJ73" s="278">
        <v>0</v>
      </c>
      <c r="CK73" s="278">
        <v>0</v>
      </c>
      <c r="CL73" s="278">
        <v>0</v>
      </c>
      <c r="CM73" s="278">
        <v>0</v>
      </c>
      <c r="CN73" s="278">
        <v>0</v>
      </c>
      <c r="CO73" s="278">
        <v>0</v>
      </c>
      <c r="CP73" s="278">
        <v>0</v>
      </c>
      <c r="CQ73" s="278">
        <v>0</v>
      </c>
      <c r="CR73" s="278">
        <v>0</v>
      </c>
      <c r="CS73" s="278">
        <v>0</v>
      </c>
      <c r="CT73" s="278">
        <v>0</v>
      </c>
      <c r="CU73" s="278">
        <v>0</v>
      </c>
      <c r="CV73" s="278">
        <v>0</v>
      </c>
      <c r="CW73" s="278">
        <v>0</v>
      </c>
      <c r="CX73" s="278">
        <v>0</v>
      </c>
      <c r="CY73" s="278">
        <v>0</v>
      </c>
      <c r="CZ73" s="278">
        <v>0</v>
      </c>
      <c r="DA73" s="278">
        <v>0</v>
      </c>
      <c r="DB73" s="278">
        <v>0</v>
      </c>
      <c r="DC73" s="278">
        <v>0</v>
      </c>
      <c r="DD73" s="278">
        <v>0</v>
      </c>
      <c r="DE73" s="278">
        <v>0</v>
      </c>
      <c r="DF73" s="278">
        <v>0</v>
      </c>
      <c r="DG73" s="278">
        <v>0</v>
      </c>
      <c r="DH73" s="278">
        <v>0</v>
      </c>
      <c r="DI73" s="278">
        <v>0</v>
      </c>
      <c r="DJ73" s="278">
        <v>0</v>
      </c>
      <c r="DK73" s="278">
        <v>0</v>
      </c>
      <c r="DL73" s="278">
        <v>0</v>
      </c>
      <c r="DM73" s="278">
        <v>0</v>
      </c>
      <c r="DN73" s="278">
        <v>0</v>
      </c>
      <c r="DO73" s="278">
        <v>0</v>
      </c>
      <c r="DP73" s="278">
        <v>0</v>
      </c>
      <c r="DQ73" s="278">
        <v>0</v>
      </c>
      <c r="DR73" s="278">
        <v>0</v>
      </c>
      <c r="DS73" s="278">
        <v>0</v>
      </c>
      <c r="DT73" s="278">
        <v>0</v>
      </c>
      <c r="DU73" s="278">
        <v>0</v>
      </c>
      <c r="DV73" s="278">
        <v>0</v>
      </c>
      <c r="DW73" s="278">
        <v>0</v>
      </c>
      <c r="DX73" s="278">
        <v>0</v>
      </c>
      <c r="DY73" s="278">
        <v>0</v>
      </c>
      <c r="DZ73" s="278">
        <v>0</v>
      </c>
      <c r="EA73" s="278">
        <v>0</v>
      </c>
      <c r="EB73" s="278">
        <v>0</v>
      </c>
      <c r="EC73" s="278">
        <v>0</v>
      </c>
      <c r="ED73" s="278">
        <v>0</v>
      </c>
      <c r="EE73" s="278">
        <v>0</v>
      </c>
      <c r="EF73" s="278">
        <v>0</v>
      </c>
      <c r="EG73" s="278">
        <v>0</v>
      </c>
      <c r="EH73" s="278">
        <v>0</v>
      </c>
      <c r="EI73" s="278">
        <v>0</v>
      </c>
      <c r="EJ73" s="278">
        <v>0</v>
      </c>
      <c r="EK73" s="278">
        <v>0</v>
      </c>
      <c r="EL73" s="278">
        <v>0</v>
      </c>
      <c r="EM73" s="278">
        <v>0</v>
      </c>
      <c r="EN73" s="278">
        <v>0</v>
      </c>
      <c r="EO73" s="278">
        <v>0</v>
      </c>
      <c r="EP73" s="278">
        <v>0</v>
      </c>
      <c r="EQ73" s="278">
        <v>0</v>
      </c>
      <c r="ER73" s="278">
        <v>0</v>
      </c>
      <c r="ES73" s="278">
        <v>0</v>
      </c>
      <c r="ET73" s="278">
        <v>0</v>
      </c>
      <c r="EU73" s="278">
        <v>0</v>
      </c>
      <c r="EV73" s="278">
        <v>0</v>
      </c>
      <c r="EW73" s="278">
        <v>0</v>
      </c>
      <c r="EX73" s="278">
        <v>0</v>
      </c>
      <c r="EY73" s="278">
        <v>0</v>
      </c>
      <c r="EZ73" s="278">
        <v>0</v>
      </c>
      <c r="FA73" s="278">
        <v>0</v>
      </c>
      <c r="FB73" s="278">
        <v>0</v>
      </c>
      <c r="FC73" s="278">
        <v>0</v>
      </c>
      <c r="FD73" s="278">
        <v>0</v>
      </c>
      <c r="FE73" s="278">
        <v>0</v>
      </c>
      <c r="FF73" s="278">
        <v>0</v>
      </c>
      <c r="FG73" s="278">
        <v>0</v>
      </c>
      <c r="FH73" s="278">
        <v>0</v>
      </c>
      <c r="FI73" s="278">
        <v>0</v>
      </c>
      <c r="FJ73" s="278">
        <v>0</v>
      </c>
      <c r="FK73" s="278">
        <v>0</v>
      </c>
      <c r="FL73" s="278">
        <v>0</v>
      </c>
      <c r="FM73" s="278">
        <v>0</v>
      </c>
      <c r="FN73" s="278">
        <v>0</v>
      </c>
      <c r="FO73" s="278">
        <v>0</v>
      </c>
      <c r="FP73" s="278">
        <v>0</v>
      </c>
      <c r="FQ73" s="278">
        <v>0</v>
      </c>
    </row>
    <row r="74" spans="1:173" s="232" customFormat="1" ht="15.6" x14ac:dyDescent="0.3">
      <c r="A74" s="279" t="s">
        <v>403</v>
      </c>
      <c r="B74" s="280">
        <f t="shared" si="44"/>
        <v>29.395233119999993</v>
      </c>
      <c r="C74" s="277">
        <f t="shared" ref="C74:AH74" si="45">C73*$D$22</f>
        <v>0</v>
      </c>
      <c r="D74" s="277">
        <f t="shared" si="45"/>
        <v>0</v>
      </c>
      <c r="E74" s="608">
        <f>E73*$D$22</f>
        <v>11.758093247999998</v>
      </c>
      <c r="F74" s="277">
        <f t="shared" si="45"/>
        <v>0</v>
      </c>
      <c r="G74" s="277">
        <f t="shared" si="45"/>
        <v>0</v>
      </c>
      <c r="H74" s="277">
        <f t="shared" si="45"/>
        <v>0</v>
      </c>
      <c r="I74" s="277">
        <f t="shared" si="45"/>
        <v>0</v>
      </c>
      <c r="J74" s="277">
        <f t="shared" si="45"/>
        <v>0</v>
      </c>
      <c r="K74" s="277">
        <f t="shared" si="45"/>
        <v>0</v>
      </c>
      <c r="L74" s="277">
        <f t="shared" si="45"/>
        <v>0</v>
      </c>
      <c r="M74" s="277">
        <f t="shared" si="45"/>
        <v>0</v>
      </c>
      <c r="N74" s="277">
        <f t="shared" si="45"/>
        <v>0</v>
      </c>
      <c r="O74" s="277">
        <f t="shared" si="45"/>
        <v>0</v>
      </c>
      <c r="P74" s="277">
        <f t="shared" si="45"/>
        <v>0</v>
      </c>
      <c r="Q74" s="277">
        <f t="shared" si="45"/>
        <v>0</v>
      </c>
      <c r="R74" s="277">
        <f t="shared" si="45"/>
        <v>0</v>
      </c>
      <c r="S74" s="277">
        <f t="shared" si="45"/>
        <v>0</v>
      </c>
      <c r="T74" s="277">
        <f t="shared" si="45"/>
        <v>0</v>
      </c>
      <c r="U74" s="277">
        <f t="shared" si="45"/>
        <v>0</v>
      </c>
      <c r="V74" s="277">
        <f t="shared" si="45"/>
        <v>0</v>
      </c>
      <c r="W74" s="277">
        <f t="shared" si="45"/>
        <v>0</v>
      </c>
      <c r="X74" s="277">
        <f t="shared" si="45"/>
        <v>0</v>
      </c>
      <c r="Y74" s="277">
        <f t="shared" si="45"/>
        <v>0</v>
      </c>
      <c r="Z74" s="277">
        <f t="shared" si="45"/>
        <v>0</v>
      </c>
      <c r="AA74" s="280">
        <f t="shared" si="45"/>
        <v>17.637139871999995</v>
      </c>
      <c r="AB74" s="277">
        <f t="shared" si="45"/>
        <v>0</v>
      </c>
      <c r="AC74" s="277">
        <f t="shared" si="45"/>
        <v>0</v>
      </c>
      <c r="AD74" s="277">
        <f t="shared" si="45"/>
        <v>0</v>
      </c>
      <c r="AE74" s="277">
        <f t="shared" si="45"/>
        <v>0</v>
      </c>
      <c r="AF74" s="277">
        <f t="shared" si="45"/>
        <v>0</v>
      </c>
      <c r="AG74" s="280">
        <f>AG73*$D$22</f>
        <v>0</v>
      </c>
      <c r="AH74" s="277">
        <f t="shared" si="45"/>
        <v>0</v>
      </c>
      <c r="AI74" s="277">
        <f t="shared" ref="AI74:BN74" si="46">AI73*$D$22</f>
        <v>0</v>
      </c>
      <c r="AJ74" s="277">
        <f t="shared" si="46"/>
        <v>0</v>
      </c>
      <c r="AK74" s="277">
        <f t="shared" si="46"/>
        <v>0</v>
      </c>
      <c r="AL74" s="277">
        <f t="shared" si="46"/>
        <v>0</v>
      </c>
      <c r="AM74" s="277">
        <f t="shared" si="46"/>
        <v>0</v>
      </c>
      <c r="AN74" s="277">
        <f t="shared" si="46"/>
        <v>0</v>
      </c>
      <c r="AO74" s="277">
        <f t="shared" si="46"/>
        <v>0</v>
      </c>
      <c r="AP74" s="277">
        <f t="shared" si="46"/>
        <v>0</v>
      </c>
      <c r="AQ74" s="277">
        <f t="shared" si="46"/>
        <v>0</v>
      </c>
      <c r="AR74" s="277">
        <f t="shared" si="46"/>
        <v>0</v>
      </c>
      <c r="AS74" s="277">
        <f t="shared" si="46"/>
        <v>0</v>
      </c>
      <c r="AT74" s="277">
        <f t="shared" si="46"/>
        <v>0</v>
      </c>
      <c r="AU74" s="277">
        <f t="shared" si="46"/>
        <v>0</v>
      </c>
      <c r="AV74" s="277">
        <f t="shared" si="46"/>
        <v>0</v>
      </c>
      <c r="AW74" s="277">
        <f t="shared" si="46"/>
        <v>0</v>
      </c>
      <c r="AX74" s="277">
        <f t="shared" si="46"/>
        <v>0</v>
      </c>
      <c r="AY74" s="277">
        <f t="shared" si="46"/>
        <v>0</v>
      </c>
      <c r="AZ74" s="277">
        <f t="shared" si="46"/>
        <v>0</v>
      </c>
      <c r="BA74" s="277">
        <f t="shared" si="46"/>
        <v>0</v>
      </c>
      <c r="BB74" s="277">
        <f t="shared" si="46"/>
        <v>0</v>
      </c>
      <c r="BC74" s="277">
        <f t="shared" si="46"/>
        <v>0</v>
      </c>
      <c r="BD74" s="277">
        <f t="shared" si="46"/>
        <v>0</v>
      </c>
      <c r="BE74" s="277">
        <f t="shared" si="46"/>
        <v>0</v>
      </c>
      <c r="BF74" s="277">
        <f t="shared" si="46"/>
        <v>0</v>
      </c>
      <c r="BG74" s="277">
        <f t="shared" si="46"/>
        <v>0</v>
      </c>
      <c r="BH74" s="277">
        <f t="shared" si="46"/>
        <v>0</v>
      </c>
      <c r="BI74" s="277">
        <f t="shared" si="46"/>
        <v>0</v>
      </c>
      <c r="BJ74" s="277">
        <f t="shared" si="46"/>
        <v>0</v>
      </c>
      <c r="BK74" s="277">
        <f t="shared" si="46"/>
        <v>0</v>
      </c>
      <c r="BL74" s="277">
        <f t="shared" si="46"/>
        <v>0</v>
      </c>
      <c r="BM74" s="277">
        <f t="shared" si="46"/>
        <v>0</v>
      </c>
      <c r="BN74" s="277">
        <f t="shared" si="46"/>
        <v>0</v>
      </c>
      <c r="BO74" s="277">
        <f t="shared" ref="BO74:CT74" si="47">BO73*$D$22</f>
        <v>0</v>
      </c>
      <c r="BP74" s="277">
        <f t="shared" si="47"/>
        <v>0</v>
      </c>
      <c r="BQ74" s="277">
        <f t="shared" si="47"/>
        <v>0</v>
      </c>
      <c r="BR74" s="277">
        <f t="shared" si="47"/>
        <v>0</v>
      </c>
      <c r="BS74" s="277">
        <f t="shared" si="47"/>
        <v>0</v>
      </c>
      <c r="BT74" s="277">
        <f t="shared" si="47"/>
        <v>0</v>
      </c>
      <c r="BU74" s="277">
        <f t="shared" si="47"/>
        <v>0</v>
      </c>
      <c r="BV74" s="277">
        <f t="shared" si="47"/>
        <v>0</v>
      </c>
      <c r="BW74" s="277">
        <f t="shared" si="47"/>
        <v>0</v>
      </c>
      <c r="BX74" s="277">
        <f t="shared" si="47"/>
        <v>0</v>
      </c>
      <c r="BY74" s="277">
        <f t="shared" si="47"/>
        <v>0</v>
      </c>
      <c r="BZ74" s="277">
        <f t="shared" si="47"/>
        <v>0</v>
      </c>
      <c r="CA74" s="277">
        <f t="shared" si="47"/>
        <v>0</v>
      </c>
      <c r="CB74" s="277">
        <f t="shared" si="47"/>
        <v>0</v>
      </c>
      <c r="CC74" s="277">
        <f t="shared" si="47"/>
        <v>0</v>
      </c>
      <c r="CD74" s="277">
        <f t="shared" si="47"/>
        <v>0</v>
      </c>
      <c r="CE74" s="277">
        <f t="shared" si="47"/>
        <v>0</v>
      </c>
      <c r="CF74" s="277">
        <f t="shared" si="47"/>
        <v>0</v>
      </c>
      <c r="CG74" s="277">
        <f t="shared" si="47"/>
        <v>0</v>
      </c>
      <c r="CH74" s="277">
        <f t="shared" si="47"/>
        <v>0</v>
      </c>
      <c r="CI74" s="277">
        <f t="shared" si="47"/>
        <v>0</v>
      </c>
      <c r="CJ74" s="277">
        <f t="shared" si="47"/>
        <v>0</v>
      </c>
      <c r="CK74" s="277">
        <f t="shared" si="47"/>
        <v>0</v>
      </c>
      <c r="CL74" s="277">
        <f t="shared" si="47"/>
        <v>0</v>
      </c>
      <c r="CM74" s="277">
        <f t="shared" si="47"/>
        <v>0</v>
      </c>
      <c r="CN74" s="277">
        <f t="shared" si="47"/>
        <v>0</v>
      </c>
      <c r="CO74" s="277">
        <f t="shared" si="47"/>
        <v>0</v>
      </c>
      <c r="CP74" s="277">
        <f t="shared" si="47"/>
        <v>0</v>
      </c>
      <c r="CQ74" s="277">
        <f t="shared" si="47"/>
        <v>0</v>
      </c>
      <c r="CR74" s="277">
        <f t="shared" si="47"/>
        <v>0</v>
      </c>
      <c r="CS74" s="277">
        <f t="shared" si="47"/>
        <v>0</v>
      </c>
      <c r="CT74" s="277">
        <f t="shared" si="47"/>
        <v>0</v>
      </c>
      <c r="CU74" s="277">
        <f t="shared" ref="CU74:DZ74" si="48">CU73*$D$22</f>
        <v>0</v>
      </c>
      <c r="CV74" s="277">
        <f t="shared" si="48"/>
        <v>0</v>
      </c>
      <c r="CW74" s="277">
        <f t="shared" si="48"/>
        <v>0</v>
      </c>
      <c r="CX74" s="277">
        <f t="shared" si="48"/>
        <v>0</v>
      </c>
      <c r="CY74" s="277">
        <f t="shared" si="48"/>
        <v>0</v>
      </c>
      <c r="CZ74" s="277">
        <f t="shared" si="48"/>
        <v>0</v>
      </c>
      <c r="DA74" s="277">
        <f t="shared" si="48"/>
        <v>0</v>
      </c>
      <c r="DB74" s="277">
        <f t="shared" si="48"/>
        <v>0</v>
      </c>
      <c r="DC74" s="277">
        <f t="shared" si="48"/>
        <v>0</v>
      </c>
      <c r="DD74" s="277">
        <f t="shared" si="48"/>
        <v>0</v>
      </c>
      <c r="DE74" s="277">
        <f t="shared" si="48"/>
        <v>0</v>
      </c>
      <c r="DF74" s="277">
        <f t="shared" si="48"/>
        <v>0</v>
      </c>
      <c r="DG74" s="277">
        <f t="shared" si="48"/>
        <v>0</v>
      </c>
      <c r="DH74" s="277">
        <f t="shared" si="48"/>
        <v>0</v>
      </c>
      <c r="DI74" s="277">
        <f t="shared" si="48"/>
        <v>0</v>
      </c>
      <c r="DJ74" s="277">
        <f t="shared" si="48"/>
        <v>0</v>
      </c>
      <c r="DK74" s="277">
        <f t="shared" si="48"/>
        <v>0</v>
      </c>
      <c r="DL74" s="277">
        <f t="shared" si="48"/>
        <v>0</v>
      </c>
      <c r="DM74" s="277">
        <f t="shared" si="48"/>
        <v>0</v>
      </c>
      <c r="DN74" s="277">
        <f t="shared" si="48"/>
        <v>0</v>
      </c>
      <c r="DO74" s="277">
        <f t="shared" si="48"/>
        <v>0</v>
      </c>
      <c r="DP74" s="277">
        <f t="shared" si="48"/>
        <v>0</v>
      </c>
      <c r="DQ74" s="277">
        <f t="shared" si="48"/>
        <v>0</v>
      </c>
      <c r="DR74" s="277">
        <f t="shared" si="48"/>
        <v>0</v>
      </c>
      <c r="DS74" s="277">
        <f t="shared" si="48"/>
        <v>0</v>
      </c>
      <c r="DT74" s="277">
        <f t="shared" si="48"/>
        <v>0</v>
      </c>
      <c r="DU74" s="277">
        <f t="shared" si="48"/>
        <v>0</v>
      </c>
      <c r="DV74" s="277">
        <f t="shared" si="48"/>
        <v>0</v>
      </c>
      <c r="DW74" s="277">
        <f t="shared" si="48"/>
        <v>0</v>
      </c>
      <c r="DX74" s="277">
        <f t="shared" si="48"/>
        <v>0</v>
      </c>
      <c r="DY74" s="277">
        <f t="shared" si="48"/>
        <v>0</v>
      </c>
      <c r="DZ74" s="277">
        <f t="shared" si="48"/>
        <v>0</v>
      </c>
      <c r="EA74" s="277">
        <f t="shared" ref="EA74:FF74" si="49">EA73*$D$22</f>
        <v>0</v>
      </c>
      <c r="EB74" s="277">
        <f t="shared" si="49"/>
        <v>0</v>
      </c>
      <c r="EC74" s="277">
        <f t="shared" si="49"/>
        <v>0</v>
      </c>
      <c r="ED74" s="277">
        <f t="shared" si="49"/>
        <v>0</v>
      </c>
      <c r="EE74" s="277">
        <f t="shared" si="49"/>
        <v>0</v>
      </c>
      <c r="EF74" s="277">
        <f t="shared" si="49"/>
        <v>0</v>
      </c>
      <c r="EG74" s="277">
        <f t="shared" si="49"/>
        <v>0</v>
      </c>
      <c r="EH74" s="277">
        <f t="shared" si="49"/>
        <v>0</v>
      </c>
      <c r="EI74" s="277">
        <f t="shared" si="49"/>
        <v>0</v>
      </c>
      <c r="EJ74" s="277">
        <f t="shared" si="49"/>
        <v>0</v>
      </c>
      <c r="EK74" s="277">
        <f t="shared" si="49"/>
        <v>0</v>
      </c>
      <c r="EL74" s="277">
        <f t="shared" si="49"/>
        <v>0</v>
      </c>
      <c r="EM74" s="277">
        <f t="shared" si="49"/>
        <v>0</v>
      </c>
      <c r="EN74" s="277">
        <f t="shared" si="49"/>
        <v>0</v>
      </c>
      <c r="EO74" s="277">
        <f t="shared" si="49"/>
        <v>0</v>
      </c>
      <c r="EP74" s="277">
        <f t="shared" si="49"/>
        <v>0</v>
      </c>
      <c r="EQ74" s="277">
        <f t="shared" si="49"/>
        <v>0</v>
      </c>
      <c r="ER74" s="277">
        <f t="shared" si="49"/>
        <v>0</v>
      </c>
      <c r="ES74" s="277">
        <f t="shared" si="49"/>
        <v>0</v>
      </c>
      <c r="ET74" s="277">
        <f t="shared" si="49"/>
        <v>0</v>
      </c>
      <c r="EU74" s="277">
        <f t="shared" si="49"/>
        <v>0</v>
      </c>
      <c r="EV74" s="277">
        <f t="shared" si="49"/>
        <v>0</v>
      </c>
      <c r="EW74" s="277">
        <f t="shared" si="49"/>
        <v>0</v>
      </c>
      <c r="EX74" s="277">
        <f t="shared" si="49"/>
        <v>0</v>
      </c>
      <c r="EY74" s="277">
        <f t="shared" si="49"/>
        <v>0</v>
      </c>
      <c r="EZ74" s="277">
        <f t="shared" si="49"/>
        <v>0</v>
      </c>
      <c r="FA74" s="277">
        <f t="shared" si="49"/>
        <v>0</v>
      </c>
      <c r="FB74" s="277">
        <f t="shared" si="49"/>
        <v>0</v>
      </c>
      <c r="FC74" s="277">
        <f t="shared" si="49"/>
        <v>0</v>
      </c>
      <c r="FD74" s="277">
        <f t="shared" si="49"/>
        <v>0</v>
      </c>
      <c r="FE74" s="277">
        <f t="shared" si="49"/>
        <v>0</v>
      </c>
      <c r="FF74" s="277">
        <f t="shared" si="49"/>
        <v>0</v>
      </c>
      <c r="FG74" s="277">
        <f t="shared" ref="FG74:FQ74" si="50">FG73*$D$22</f>
        <v>0</v>
      </c>
      <c r="FH74" s="277">
        <f t="shared" si="50"/>
        <v>0</v>
      </c>
      <c r="FI74" s="277">
        <f t="shared" si="50"/>
        <v>0</v>
      </c>
      <c r="FJ74" s="277">
        <f t="shared" si="50"/>
        <v>0</v>
      </c>
      <c r="FK74" s="277">
        <f t="shared" si="50"/>
        <v>0</v>
      </c>
      <c r="FL74" s="277">
        <f t="shared" si="50"/>
        <v>0</v>
      </c>
      <c r="FM74" s="277">
        <f t="shared" si="50"/>
        <v>0</v>
      </c>
      <c r="FN74" s="277">
        <f t="shared" si="50"/>
        <v>0</v>
      </c>
      <c r="FO74" s="277">
        <f t="shared" si="50"/>
        <v>0</v>
      </c>
      <c r="FP74" s="277">
        <f t="shared" si="50"/>
        <v>0</v>
      </c>
      <c r="FQ74" s="277">
        <f t="shared" si="50"/>
        <v>0</v>
      </c>
    </row>
    <row r="75" spans="1:173" s="232" customFormat="1" ht="15.6" x14ac:dyDescent="0.3">
      <c r="A75" s="276" t="s">
        <v>217</v>
      </c>
      <c r="B75" s="282">
        <f t="shared" si="44"/>
        <v>1</v>
      </c>
      <c r="C75" s="278">
        <v>0</v>
      </c>
      <c r="D75" s="278">
        <v>0</v>
      </c>
      <c r="E75" s="278">
        <f>E68</f>
        <v>0.4</v>
      </c>
      <c r="F75" s="278">
        <v>0</v>
      </c>
      <c r="G75" s="278">
        <v>0</v>
      </c>
      <c r="H75" s="278">
        <v>0</v>
      </c>
      <c r="I75" s="278">
        <v>0</v>
      </c>
      <c r="J75" s="278">
        <v>0</v>
      </c>
      <c r="K75" s="278">
        <v>0</v>
      </c>
      <c r="L75" s="278">
        <v>0</v>
      </c>
      <c r="M75" s="278">
        <v>0</v>
      </c>
      <c r="N75" s="278">
        <v>0</v>
      </c>
      <c r="O75" s="278">
        <v>0</v>
      </c>
      <c r="P75" s="278">
        <v>0</v>
      </c>
      <c r="Q75" s="278">
        <v>0</v>
      </c>
      <c r="R75" s="278">
        <v>0</v>
      </c>
      <c r="S75" s="278">
        <v>0</v>
      </c>
      <c r="T75" s="278">
        <v>0</v>
      </c>
      <c r="U75" s="278">
        <v>0</v>
      </c>
      <c r="V75" s="278">
        <v>0</v>
      </c>
      <c r="W75" s="278">
        <v>0</v>
      </c>
      <c r="X75" s="278">
        <v>0</v>
      </c>
      <c r="Y75" s="278">
        <v>0</v>
      </c>
      <c r="Z75" s="278">
        <v>0</v>
      </c>
      <c r="AA75" s="278">
        <f>AA68</f>
        <v>0.6</v>
      </c>
      <c r="AB75" s="278">
        <v>0</v>
      </c>
      <c r="AC75" s="278">
        <v>0</v>
      </c>
      <c r="AD75" s="278">
        <v>0</v>
      </c>
      <c r="AE75" s="278">
        <v>0</v>
      </c>
      <c r="AF75" s="278">
        <v>0</v>
      </c>
      <c r="AG75" s="278">
        <v>0</v>
      </c>
      <c r="AH75" s="278">
        <v>0</v>
      </c>
      <c r="AI75" s="278">
        <v>0</v>
      </c>
      <c r="AJ75" s="278">
        <v>0</v>
      </c>
      <c r="AK75" s="278">
        <v>0</v>
      </c>
      <c r="AL75" s="278">
        <v>0</v>
      </c>
      <c r="AM75" s="278">
        <v>0</v>
      </c>
      <c r="AN75" s="278">
        <v>0</v>
      </c>
      <c r="AO75" s="278">
        <v>0</v>
      </c>
      <c r="AP75" s="278">
        <v>0</v>
      </c>
      <c r="AQ75" s="278">
        <v>0</v>
      </c>
      <c r="AR75" s="278">
        <v>0</v>
      </c>
      <c r="AS75" s="278">
        <v>0</v>
      </c>
      <c r="AT75" s="278">
        <v>0</v>
      </c>
      <c r="AU75" s="278">
        <v>0</v>
      </c>
      <c r="AV75" s="278">
        <v>0</v>
      </c>
      <c r="AW75" s="278">
        <v>0</v>
      </c>
      <c r="AX75" s="278">
        <v>0</v>
      </c>
      <c r="AY75" s="278">
        <v>0</v>
      </c>
      <c r="AZ75" s="278">
        <v>0</v>
      </c>
      <c r="BA75" s="278">
        <v>0</v>
      </c>
      <c r="BB75" s="278">
        <v>0</v>
      </c>
      <c r="BC75" s="278">
        <v>0</v>
      </c>
      <c r="BD75" s="278">
        <v>0</v>
      </c>
      <c r="BE75" s="278">
        <v>0</v>
      </c>
      <c r="BF75" s="278">
        <v>0</v>
      </c>
      <c r="BG75" s="278">
        <v>0</v>
      </c>
      <c r="BH75" s="278">
        <v>0</v>
      </c>
      <c r="BI75" s="278">
        <v>0</v>
      </c>
      <c r="BJ75" s="278">
        <v>0</v>
      </c>
      <c r="BK75" s="278">
        <v>0</v>
      </c>
      <c r="BL75" s="278">
        <v>0</v>
      </c>
      <c r="BM75" s="278">
        <v>0</v>
      </c>
      <c r="BN75" s="278">
        <v>0</v>
      </c>
      <c r="BO75" s="278">
        <v>0</v>
      </c>
      <c r="BP75" s="278">
        <v>0</v>
      </c>
      <c r="BQ75" s="278">
        <v>0</v>
      </c>
      <c r="BR75" s="278">
        <v>0</v>
      </c>
      <c r="BS75" s="278">
        <v>0</v>
      </c>
      <c r="BT75" s="278">
        <v>0</v>
      </c>
      <c r="BU75" s="278">
        <v>0</v>
      </c>
      <c r="BV75" s="278">
        <v>0</v>
      </c>
      <c r="BW75" s="278">
        <v>0</v>
      </c>
      <c r="BX75" s="278">
        <v>0</v>
      </c>
      <c r="BY75" s="278">
        <v>0</v>
      </c>
      <c r="BZ75" s="278">
        <v>0</v>
      </c>
      <c r="CA75" s="278">
        <v>0</v>
      </c>
      <c r="CB75" s="278">
        <v>0</v>
      </c>
      <c r="CC75" s="278">
        <v>0</v>
      </c>
      <c r="CD75" s="278">
        <v>0</v>
      </c>
      <c r="CE75" s="278">
        <v>0</v>
      </c>
      <c r="CF75" s="278">
        <v>0</v>
      </c>
      <c r="CG75" s="278">
        <v>0</v>
      </c>
      <c r="CH75" s="278">
        <v>0</v>
      </c>
      <c r="CI75" s="278">
        <v>0</v>
      </c>
      <c r="CJ75" s="278">
        <v>0</v>
      </c>
      <c r="CK75" s="278">
        <v>0</v>
      </c>
      <c r="CL75" s="278">
        <v>0</v>
      </c>
      <c r="CM75" s="278">
        <v>0</v>
      </c>
      <c r="CN75" s="278">
        <v>0</v>
      </c>
      <c r="CO75" s="278">
        <v>0</v>
      </c>
      <c r="CP75" s="278">
        <v>0</v>
      </c>
      <c r="CQ75" s="278">
        <v>0</v>
      </c>
      <c r="CR75" s="278">
        <v>0</v>
      </c>
      <c r="CS75" s="278">
        <v>0</v>
      </c>
      <c r="CT75" s="278">
        <v>0</v>
      </c>
      <c r="CU75" s="278">
        <v>0</v>
      </c>
      <c r="CV75" s="278">
        <v>0</v>
      </c>
      <c r="CW75" s="278">
        <v>0</v>
      </c>
      <c r="CX75" s="278">
        <v>0</v>
      </c>
      <c r="CY75" s="278">
        <v>0</v>
      </c>
      <c r="CZ75" s="278">
        <v>0</v>
      </c>
      <c r="DA75" s="278">
        <v>0</v>
      </c>
      <c r="DB75" s="278">
        <v>0</v>
      </c>
      <c r="DC75" s="278">
        <v>0</v>
      </c>
      <c r="DD75" s="278">
        <v>0</v>
      </c>
      <c r="DE75" s="278">
        <v>0</v>
      </c>
      <c r="DF75" s="278">
        <v>0</v>
      </c>
      <c r="DG75" s="278">
        <v>0</v>
      </c>
      <c r="DH75" s="278">
        <v>0</v>
      </c>
      <c r="DI75" s="278">
        <v>0</v>
      </c>
      <c r="DJ75" s="278">
        <v>0</v>
      </c>
      <c r="DK75" s="278">
        <v>0</v>
      </c>
      <c r="DL75" s="278">
        <v>0</v>
      </c>
      <c r="DM75" s="278">
        <v>0</v>
      </c>
      <c r="DN75" s="278">
        <v>0</v>
      </c>
      <c r="DO75" s="278">
        <v>0</v>
      </c>
      <c r="DP75" s="278">
        <v>0</v>
      </c>
      <c r="DQ75" s="278">
        <v>0</v>
      </c>
      <c r="DR75" s="278">
        <v>0</v>
      </c>
      <c r="DS75" s="278">
        <v>0</v>
      </c>
      <c r="DT75" s="278">
        <v>0</v>
      </c>
      <c r="DU75" s="278">
        <v>0</v>
      </c>
      <c r="DV75" s="278">
        <v>0</v>
      </c>
      <c r="DW75" s="278">
        <v>0</v>
      </c>
      <c r="DX75" s="278">
        <v>0</v>
      </c>
      <c r="DY75" s="278">
        <v>0</v>
      </c>
      <c r="DZ75" s="278">
        <v>0</v>
      </c>
      <c r="EA75" s="278">
        <v>0</v>
      </c>
      <c r="EB75" s="278">
        <v>0</v>
      </c>
      <c r="EC75" s="278">
        <v>0</v>
      </c>
      <c r="ED75" s="278">
        <v>0</v>
      </c>
      <c r="EE75" s="278">
        <v>0</v>
      </c>
      <c r="EF75" s="278">
        <v>0</v>
      </c>
      <c r="EG75" s="278">
        <v>0</v>
      </c>
      <c r="EH75" s="278">
        <v>0</v>
      </c>
      <c r="EI75" s="278">
        <v>0</v>
      </c>
      <c r="EJ75" s="278">
        <v>0</v>
      </c>
      <c r="EK75" s="278">
        <v>0</v>
      </c>
      <c r="EL75" s="278">
        <v>0</v>
      </c>
      <c r="EM75" s="278">
        <v>0</v>
      </c>
      <c r="EN75" s="278">
        <v>0</v>
      </c>
      <c r="EO75" s="278">
        <v>0</v>
      </c>
      <c r="EP75" s="278">
        <v>0</v>
      </c>
      <c r="EQ75" s="278">
        <v>0</v>
      </c>
      <c r="ER75" s="278">
        <v>0</v>
      </c>
      <c r="ES75" s="278">
        <v>0</v>
      </c>
      <c r="ET75" s="278">
        <v>0</v>
      </c>
      <c r="EU75" s="278">
        <v>0</v>
      </c>
      <c r="EV75" s="278">
        <v>0</v>
      </c>
      <c r="EW75" s="278">
        <v>0</v>
      </c>
      <c r="EX75" s="278">
        <v>0</v>
      </c>
      <c r="EY75" s="278">
        <v>0</v>
      </c>
      <c r="EZ75" s="278">
        <v>0</v>
      </c>
      <c r="FA75" s="278">
        <v>0</v>
      </c>
      <c r="FB75" s="278">
        <v>0</v>
      </c>
      <c r="FC75" s="278">
        <v>0</v>
      </c>
      <c r="FD75" s="278">
        <v>0</v>
      </c>
      <c r="FE75" s="278">
        <v>0</v>
      </c>
      <c r="FF75" s="278">
        <v>0</v>
      </c>
      <c r="FG75" s="278">
        <v>0</v>
      </c>
      <c r="FH75" s="278">
        <v>0</v>
      </c>
      <c r="FI75" s="278">
        <v>0</v>
      </c>
      <c r="FJ75" s="278">
        <v>0</v>
      </c>
      <c r="FK75" s="278">
        <v>0</v>
      </c>
      <c r="FL75" s="278">
        <v>0</v>
      </c>
      <c r="FM75" s="278">
        <v>0</v>
      </c>
      <c r="FN75" s="278">
        <v>0</v>
      </c>
      <c r="FO75" s="278">
        <v>0</v>
      </c>
      <c r="FP75" s="278">
        <v>0</v>
      </c>
      <c r="FQ75" s="278">
        <v>0</v>
      </c>
    </row>
    <row r="76" spans="1:173" s="232" customFormat="1" ht="15.6" x14ac:dyDescent="0.3">
      <c r="A76" s="279" t="s">
        <v>405</v>
      </c>
      <c r="B76" s="280">
        <f t="shared" si="44"/>
        <v>38.317982999999998</v>
      </c>
      <c r="C76" s="277">
        <f t="shared" ref="C76:AH76" si="51">C75*$D$27</f>
        <v>0</v>
      </c>
      <c r="D76" s="277">
        <f t="shared" si="51"/>
        <v>0</v>
      </c>
      <c r="E76" s="608">
        <f t="shared" si="51"/>
        <v>15.3271932</v>
      </c>
      <c r="F76" s="277">
        <f t="shared" si="51"/>
        <v>0</v>
      </c>
      <c r="G76" s="277">
        <f t="shared" si="51"/>
        <v>0</v>
      </c>
      <c r="H76" s="277">
        <f t="shared" si="51"/>
        <v>0</v>
      </c>
      <c r="I76" s="277">
        <f t="shared" si="51"/>
        <v>0</v>
      </c>
      <c r="J76" s="277">
        <f t="shared" si="51"/>
        <v>0</v>
      </c>
      <c r="K76" s="277">
        <f t="shared" si="51"/>
        <v>0</v>
      </c>
      <c r="L76" s="277">
        <f t="shared" si="51"/>
        <v>0</v>
      </c>
      <c r="M76" s="277">
        <f t="shared" si="51"/>
        <v>0</v>
      </c>
      <c r="N76" s="277">
        <f t="shared" si="51"/>
        <v>0</v>
      </c>
      <c r="O76" s="280">
        <f t="shared" si="51"/>
        <v>0</v>
      </c>
      <c r="P76" s="277">
        <f t="shared" si="51"/>
        <v>0</v>
      </c>
      <c r="Q76" s="277">
        <f t="shared" si="51"/>
        <v>0</v>
      </c>
      <c r="R76" s="277">
        <f t="shared" si="51"/>
        <v>0</v>
      </c>
      <c r="S76" s="277">
        <f t="shared" si="51"/>
        <v>0</v>
      </c>
      <c r="T76" s="277">
        <f t="shared" si="51"/>
        <v>0</v>
      </c>
      <c r="U76" s="277">
        <f t="shared" si="51"/>
        <v>0</v>
      </c>
      <c r="V76" s="277">
        <f t="shared" si="51"/>
        <v>0</v>
      </c>
      <c r="W76" s="277">
        <f t="shared" si="51"/>
        <v>0</v>
      </c>
      <c r="X76" s="277">
        <f t="shared" si="51"/>
        <v>0</v>
      </c>
      <c r="Y76" s="277">
        <f t="shared" si="51"/>
        <v>0</v>
      </c>
      <c r="Z76" s="277">
        <f t="shared" si="51"/>
        <v>0</v>
      </c>
      <c r="AA76" s="280">
        <f t="shared" si="51"/>
        <v>22.990789799999998</v>
      </c>
      <c r="AB76" s="277">
        <f t="shared" si="51"/>
        <v>0</v>
      </c>
      <c r="AC76" s="277">
        <f t="shared" si="51"/>
        <v>0</v>
      </c>
      <c r="AD76" s="277">
        <f t="shared" si="51"/>
        <v>0</v>
      </c>
      <c r="AE76" s="277">
        <f t="shared" si="51"/>
        <v>0</v>
      </c>
      <c r="AF76" s="277">
        <f t="shared" si="51"/>
        <v>0</v>
      </c>
      <c r="AG76" s="280">
        <f t="shared" si="51"/>
        <v>0</v>
      </c>
      <c r="AH76" s="277">
        <f t="shared" si="51"/>
        <v>0</v>
      </c>
      <c r="AI76" s="277">
        <f t="shared" ref="AI76:BN76" si="52">AI75*$D$27</f>
        <v>0</v>
      </c>
      <c r="AJ76" s="277">
        <f t="shared" si="52"/>
        <v>0</v>
      </c>
      <c r="AK76" s="277">
        <f t="shared" si="52"/>
        <v>0</v>
      </c>
      <c r="AL76" s="277">
        <f t="shared" si="52"/>
        <v>0</v>
      </c>
      <c r="AM76" s="277">
        <f t="shared" si="52"/>
        <v>0</v>
      </c>
      <c r="AN76" s="277">
        <f t="shared" si="52"/>
        <v>0</v>
      </c>
      <c r="AO76" s="277">
        <f t="shared" si="52"/>
        <v>0</v>
      </c>
      <c r="AP76" s="277">
        <f t="shared" si="52"/>
        <v>0</v>
      </c>
      <c r="AQ76" s="277">
        <f t="shared" si="52"/>
        <v>0</v>
      </c>
      <c r="AR76" s="277">
        <f t="shared" si="52"/>
        <v>0</v>
      </c>
      <c r="AS76" s="277">
        <f t="shared" si="52"/>
        <v>0</v>
      </c>
      <c r="AT76" s="277">
        <f t="shared" si="52"/>
        <v>0</v>
      </c>
      <c r="AU76" s="277">
        <f t="shared" si="52"/>
        <v>0</v>
      </c>
      <c r="AV76" s="277">
        <f t="shared" si="52"/>
        <v>0</v>
      </c>
      <c r="AW76" s="277">
        <f t="shared" si="52"/>
        <v>0</v>
      </c>
      <c r="AX76" s="277">
        <f t="shared" si="52"/>
        <v>0</v>
      </c>
      <c r="AY76" s="277">
        <f t="shared" si="52"/>
        <v>0</v>
      </c>
      <c r="AZ76" s="277">
        <f t="shared" si="52"/>
        <v>0</v>
      </c>
      <c r="BA76" s="277">
        <f t="shared" si="52"/>
        <v>0</v>
      </c>
      <c r="BB76" s="277">
        <f t="shared" si="52"/>
        <v>0</v>
      </c>
      <c r="BC76" s="277">
        <f t="shared" si="52"/>
        <v>0</v>
      </c>
      <c r="BD76" s="277">
        <f t="shared" si="52"/>
        <v>0</v>
      </c>
      <c r="BE76" s="277">
        <f t="shared" si="52"/>
        <v>0</v>
      </c>
      <c r="BF76" s="277">
        <f t="shared" si="52"/>
        <v>0</v>
      </c>
      <c r="BG76" s="277">
        <f t="shared" si="52"/>
        <v>0</v>
      </c>
      <c r="BH76" s="277">
        <f t="shared" si="52"/>
        <v>0</v>
      </c>
      <c r="BI76" s="277">
        <f t="shared" si="52"/>
        <v>0</v>
      </c>
      <c r="BJ76" s="277">
        <f t="shared" si="52"/>
        <v>0</v>
      </c>
      <c r="BK76" s="277">
        <f t="shared" si="52"/>
        <v>0</v>
      </c>
      <c r="BL76" s="277">
        <f t="shared" si="52"/>
        <v>0</v>
      </c>
      <c r="BM76" s="277">
        <f t="shared" si="52"/>
        <v>0</v>
      </c>
      <c r="BN76" s="277">
        <f t="shared" si="52"/>
        <v>0</v>
      </c>
      <c r="BO76" s="277">
        <f t="shared" ref="BO76:CT76" si="53">BO75*$D$27</f>
        <v>0</v>
      </c>
      <c r="BP76" s="277">
        <f t="shared" si="53"/>
        <v>0</v>
      </c>
      <c r="BQ76" s="277">
        <f t="shared" si="53"/>
        <v>0</v>
      </c>
      <c r="BR76" s="277">
        <f t="shared" si="53"/>
        <v>0</v>
      </c>
      <c r="BS76" s="277">
        <f t="shared" si="53"/>
        <v>0</v>
      </c>
      <c r="BT76" s="277">
        <f t="shared" si="53"/>
        <v>0</v>
      </c>
      <c r="BU76" s="277">
        <f t="shared" si="53"/>
        <v>0</v>
      </c>
      <c r="BV76" s="277">
        <f t="shared" si="53"/>
        <v>0</v>
      </c>
      <c r="BW76" s="277">
        <f t="shared" si="53"/>
        <v>0</v>
      </c>
      <c r="BX76" s="277">
        <f t="shared" si="53"/>
        <v>0</v>
      </c>
      <c r="BY76" s="277">
        <f t="shared" si="53"/>
        <v>0</v>
      </c>
      <c r="BZ76" s="277">
        <f t="shared" si="53"/>
        <v>0</v>
      </c>
      <c r="CA76" s="277">
        <f t="shared" si="53"/>
        <v>0</v>
      </c>
      <c r="CB76" s="277">
        <f t="shared" si="53"/>
        <v>0</v>
      </c>
      <c r="CC76" s="277">
        <f t="shared" si="53"/>
        <v>0</v>
      </c>
      <c r="CD76" s="277">
        <f t="shared" si="53"/>
        <v>0</v>
      </c>
      <c r="CE76" s="277">
        <f t="shared" si="53"/>
        <v>0</v>
      </c>
      <c r="CF76" s="277">
        <f t="shared" si="53"/>
        <v>0</v>
      </c>
      <c r="CG76" s="277">
        <f t="shared" si="53"/>
        <v>0</v>
      </c>
      <c r="CH76" s="277">
        <f t="shared" si="53"/>
        <v>0</v>
      </c>
      <c r="CI76" s="277">
        <f t="shared" si="53"/>
        <v>0</v>
      </c>
      <c r="CJ76" s="277">
        <f t="shared" si="53"/>
        <v>0</v>
      </c>
      <c r="CK76" s="277">
        <f t="shared" si="53"/>
        <v>0</v>
      </c>
      <c r="CL76" s="277">
        <f t="shared" si="53"/>
        <v>0</v>
      </c>
      <c r="CM76" s="277">
        <f t="shared" si="53"/>
        <v>0</v>
      </c>
      <c r="CN76" s="277">
        <f t="shared" si="53"/>
        <v>0</v>
      </c>
      <c r="CO76" s="277">
        <f t="shared" si="53"/>
        <v>0</v>
      </c>
      <c r="CP76" s="277">
        <f t="shared" si="53"/>
        <v>0</v>
      </c>
      <c r="CQ76" s="277">
        <f t="shared" si="53"/>
        <v>0</v>
      </c>
      <c r="CR76" s="277">
        <f t="shared" si="53"/>
        <v>0</v>
      </c>
      <c r="CS76" s="277">
        <f t="shared" si="53"/>
        <v>0</v>
      </c>
      <c r="CT76" s="277">
        <f t="shared" si="53"/>
        <v>0</v>
      </c>
      <c r="CU76" s="277">
        <f t="shared" ref="CU76:DZ76" si="54">CU75*$D$27</f>
        <v>0</v>
      </c>
      <c r="CV76" s="277">
        <f t="shared" si="54"/>
        <v>0</v>
      </c>
      <c r="CW76" s="277">
        <f t="shared" si="54"/>
        <v>0</v>
      </c>
      <c r="CX76" s="277">
        <f t="shared" si="54"/>
        <v>0</v>
      </c>
      <c r="CY76" s="277">
        <f t="shared" si="54"/>
        <v>0</v>
      </c>
      <c r="CZ76" s="277">
        <f t="shared" si="54"/>
        <v>0</v>
      </c>
      <c r="DA76" s="277">
        <f t="shared" si="54"/>
        <v>0</v>
      </c>
      <c r="DB76" s="277">
        <f t="shared" si="54"/>
        <v>0</v>
      </c>
      <c r="DC76" s="277">
        <f t="shared" si="54"/>
        <v>0</v>
      </c>
      <c r="DD76" s="277">
        <f t="shared" si="54"/>
        <v>0</v>
      </c>
      <c r="DE76" s="277">
        <f t="shared" si="54"/>
        <v>0</v>
      </c>
      <c r="DF76" s="277">
        <f t="shared" si="54"/>
        <v>0</v>
      </c>
      <c r="DG76" s="277">
        <f t="shared" si="54"/>
        <v>0</v>
      </c>
      <c r="DH76" s="277">
        <f t="shared" si="54"/>
        <v>0</v>
      </c>
      <c r="DI76" s="277">
        <f t="shared" si="54"/>
        <v>0</v>
      </c>
      <c r="DJ76" s="277">
        <f t="shared" si="54"/>
        <v>0</v>
      </c>
      <c r="DK76" s="277">
        <f t="shared" si="54"/>
        <v>0</v>
      </c>
      <c r="DL76" s="277">
        <f t="shared" si="54"/>
        <v>0</v>
      </c>
      <c r="DM76" s="277">
        <f t="shared" si="54"/>
        <v>0</v>
      </c>
      <c r="DN76" s="277">
        <f t="shared" si="54"/>
        <v>0</v>
      </c>
      <c r="DO76" s="277">
        <f t="shared" si="54"/>
        <v>0</v>
      </c>
      <c r="DP76" s="277">
        <f t="shared" si="54"/>
        <v>0</v>
      </c>
      <c r="DQ76" s="277">
        <f t="shared" si="54"/>
        <v>0</v>
      </c>
      <c r="DR76" s="277">
        <f t="shared" si="54"/>
        <v>0</v>
      </c>
      <c r="DS76" s="277">
        <f t="shared" si="54"/>
        <v>0</v>
      </c>
      <c r="DT76" s="277">
        <f t="shared" si="54"/>
        <v>0</v>
      </c>
      <c r="DU76" s="277">
        <f t="shared" si="54"/>
        <v>0</v>
      </c>
      <c r="DV76" s="277">
        <f t="shared" si="54"/>
        <v>0</v>
      </c>
      <c r="DW76" s="277">
        <f t="shared" si="54"/>
        <v>0</v>
      </c>
      <c r="DX76" s="277">
        <f t="shared" si="54"/>
        <v>0</v>
      </c>
      <c r="DY76" s="277">
        <f t="shared" si="54"/>
        <v>0</v>
      </c>
      <c r="DZ76" s="277">
        <f t="shared" si="54"/>
        <v>0</v>
      </c>
      <c r="EA76" s="277">
        <f t="shared" ref="EA76:FF76" si="55">EA75*$D$27</f>
        <v>0</v>
      </c>
      <c r="EB76" s="277">
        <f t="shared" si="55"/>
        <v>0</v>
      </c>
      <c r="EC76" s="277">
        <f t="shared" si="55"/>
        <v>0</v>
      </c>
      <c r="ED76" s="277">
        <f t="shared" si="55"/>
        <v>0</v>
      </c>
      <c r="EE76" s="277">
        <f t="shared" si="55"/>
        <v>0</v>
      </c>
      <c r="EF76" s="277">
        <f t="shared" si="55"/>
        <v>0</v>
      </c>
      <c r="EG76" s="277">
        <f t="shared" si="55"/>
        <v>0</v>
      </c>
      <c r="EH76" s="277">
        <f t="shared" si="55"/>
        <v>0</v>
      </c>
      <c r="EI76" s="277">
        <f t="shared" si="55"/>
        <v>0</v>
      </c>
      <c r="EJ76" s="277">
        <f t="shared" si="55"/>
        <v>0</v>
      </c>
      <c r="EK76" s="277">
        <f t="shared" si="55"/>
        <v>0</v>
      </c>
      <c r="EL76" s="277">
        <f t="shared" si="55"/>
        <v>0</v>
      </c>
      <c r="EM76" s="277">
        <f t="shared" si="55"/>
        <v>0</v>
      </c>
      <c r="EN76" s="277">
        <f t="shared" si="55"/>
        <v>0</v>
      </c>
      <c r="EO76" s="277">
        <f t="shared" si="55"/>
        <v>0</v>
      </c>
      <c r="EP76" s="277">
        <f t="shared" si="55"/>
        <v>0</v>
      </c>
      <c r="EQ76" s="277">
        <f t="shared" si="55"/>
        <v>0</v>
      </c>
      <c r="ER76" s="277">
        <f t="shared" si="55"/>
        <v>0</v>
      </c>
      <c r="ES76" s="277">
        <f t="shared" si="55"/>
        <v>0</v>
      </c>
      <c r="ET76" s="277">
        <f t="shared" si="55"/>
        <v>0</v>
      </c>
      <c r="EU76" s="277">
        <f t="shared" si="55"/>
        <v>0</v>
      </c>
      <c r="EV76" s="277">
        <f t="shared" si="55"/>
        <v>0</v>
      </c>
      <c r="EW76" s="277">
        <f t="shared" si="55"/>
        <v>0</v>
      </c>
      <c r="EX76" s="277">
        <f t="shared" si="55"/>
        <v>0</v>
      </c>
      <c r="EY76" s="277">
        <f t="shared" si="55"/>
        <v>0</v>
      </c>
      <c r="EZ76" s="277">
        <f t="shared" si="55"/>
        <v>0</v>
      </c>
      <c r="FA76" s="277">
        <f t="shared" si="55"/>
        <v>0</v>
      </c>
      <c r="FB76" s="277">
        <f t="shared" si="55"/>
        <v>0</v>
      </c>
      <c r="FC76" s="277">
        <f t="shared" si="55"/>
        <v>0</v>
      </c>
      <c r="FD76" s="277">
        <f t="shared" si="55"/>
        <v>0</v>
      </c>
      <c r="FE76" s="277">
        <f t="shared" si="55"/>
        <v>0</v>
      </c>
      <c r="FF76" s="277">
        <f t="shared" si="55"/>
        <v>0</v>
      </c>
      <c r="FG76" s="277">
        <f t="shared" ref="FG76:FQ76" si="56">FG75*$D$27</f>
        <v>0</v>
      </c>
      <c r="FH76" s="277">
        <f t="shared" si="56"/>
        <v>0</v>
      </c>
      <c r="FI76" s="277">
        <f t="shared" si="56"/>
        <v>0</v>
      </c>
      <c r="FJ76" s="277">
        <f t="shared" si="56"/>
        <v>0</v>
      </c>
      <c r="FK76" s="277">
        <f t="shared" si="56"/>
        <v>0</v>
      </c>
      <c r="FL76" s="277">
        <f t="shared" si="56"/>
        <v>0</v>
      </c>
      <c r="FM76" s="277">
        <f t="shared" si="56"/>
        <v>0</v>
      </c>
      <c r="FN76" s="277">
        <f t="shared" si="56"/>
        <v>0</v>
      </c>
      <c r="FO76" s="277">
        <f t="shared" si="56"/>
        <v>0</v>
      </c>
      <c r="FP76" s="277">
        <f t="shared" si="56"/>
        <v>0</v>
      </c>
      <c r="FQ76" s="277">
        <f t="shared" si="56"/>
        <v>0</v>
      </c>
    </row>
    <row r="77" spans="1:173" s="232" customFormat="1" ht="15.6" x14ac:dyDescent="0.3">
      <c r="A77" s="281" t="s">
        <v>218</v>
      </c>
      <c r="B77" s="282">
        <f t="shared" si="44"/>
        <v>1</v>
      </c>
      <c r="C77" s="278">
        <f>IF(C76&gt;1, 100%, 0%)</f>
        <v>0</v>
      </c>
      <c r="D77" s="278">
        <f t="shared" ref="D77:BO77" si="57">IF(D76&gt;1, 100%, 0%)</f>
        <v>0</v>
      </c>
      <c r="E77" s="278">
        <f>E68</f>
        <v>0.4</v>
      </c>
      <c r="F77" s="278">
        <f t="shared" si="57"/>
        <v>0</v>
      </c>
      <c r="G77" s="278">
        <f t="shared" si="57"/>
        <v>0</v>
      </c>
      <c r="H77" s="278">
        <f t="shared" si="57"/>
        <v>0</v>
      </c>
      <c r="I77" s="278">
        <f t="shared" si="57"/>
        <v>0</v>
      </c>
      <c r="J77" s="278">
        <f t="shared" si="57"/>
        <v>0</v>
      </c>
      <c r="K77" s="278">
        <f t="shared" si="57"/>
        <v>0</v>
      </c>
      <c r="L77" s="278">
        <f t="shared" si="57"/>
        <v>0</v>
      </c>
      <c r="M77" s="278">
        <f t="shared" si="57"/>
        <v>0</v>
      </c>
      <c r="N77" s="278">
        <f t="shared" si="57"/>
        <v>0</v>
      </c>
      <c r="O77" s="278">
        <f t="shared" si="57"/>
        <v>0</v>
      </c>
      <c r="P77" s="278">
        <f t="shared" si="57"/>
        <v>0</v>
      </c>
      <c r="Q77" s="278">
        <f t="shared" si="57"/>
        <v>0</v>
      </c>
      <c r="R77" s="278">
        <f t="shared" si="57"/>
        <v>0</v>
      </c>
      <c r="S77" s="278">
        <f t="shared" si="57"/>
        <v>0</v>
      </c>
      <c r="T77" s="278">
        <f t="shared" si="57"/>
        <v>0</v>
      </c>
      <c r="U77" s="278">
        <f t="shared" si="57"/>
        <v>0</v>
      </c>
      <c r="V77" s="278">
        <f t="shared" si="57"/>
        <v>0</v>
      </c>
      <c r="W77" s="278">
        <f t="shared" si="57"/>
        <v>0</v>
      </c>
      <c r="X77" s="278">
        <f t="shared" si="57"/>
        <v>0</v>
      </c>
      <c r="Y77" s="278">
        <f t="shared" si="57"/>
        <v>0</v>
      </c>
      <c r="Z77" s="278">
        <f t="shared" si="57"/>
        <v>0</v>
      </c>
      <c r="AA77" s="278">
        <f>AA70</f>
        <v>0.6</v>
      </c>
      <c r="AB77" s="278">
        <f t="shared" si="57"/>
        <v>0</v>
      </c>
      <c r="AC77" s="278">
        <f t="shared" si="57"/>
        <v>0</v>
      </c>
      <c r="AD77" s="278">
        <f t="shared" si="57"/>
        <v>0</v>
      </c>
      <c r="AE77" s="278">
        <f t="shared" si="57"/>
        <v>0</v>
      </c>
      <c r="AF77" s="278">
        <f t="shared" si="57"/>
        <v>0</v>
      </c>
      <c r="AG77" s="278">
        <f t="shared" si="57"/>
        <v>0</v>
      </c>
      <c r="AH77" s="278">
        <f t="shared" si="57"/>
        <v>0</v>
      </c>
      <c r="AI77" s="278">
        <f t="shared" si="57"/>
        <v>0</v>
      </c>
      <c r="AJ77" s="278">
        <f t="shared" si="57"/>
        <v>0</v>
      </c>
      <c r="AK77" s="278">
        <f t="shared" si="57"/>
        <v>0</v>
      </c>
      <c r="AL77" s="278">
        <f t="shared" si="57"/>
        <v>0</v>
      </c>
      <c r="AM77" s="278">
        <f t="shared" si="57"/>
        <v>0</v>
      </c>
      <c r="AN77" s="278">
        <f t="shared" si="57"/>
        <v>0</v>
      </c>
      <c r="AO77" s="278">
        <f t="shared" si="57"/>
        <v>0</v>
      </c>
      <c r="AP77" s="278">
        <f t="shared" si="57"/>
        <v>0</v>
      </c>
      <c r="AQ77" s="278">
        <f t="shared" si="57"/>
        <v>0</v>
      </c>
      <c r="AR77" s="278">
        <f t="shared" si="57"/>
        <v>0</v>
      </c>
      <c r="AS77" s="278">
        <f t="shared" si="57"/>
        <v>0</v>
      </c>
      <c r="AT77" s="278">
        <f t="shared" si="57"/>
        <v>0</v>
      </c>
      <c r="AU77" s="278">
        <f t="shared" si="57"/>
        <v>0</v>
      </c>
      <c r="AV77" s="278">
        <f t="shared" si="57"/>
        <v>0</v>
      </c>
      <c r="AW77" s="278">
        <f t="shared" si="57"/>
        <v>0</v>
      </c>
      <c r="AX77" s="278">
        <f t="shared" si="57"/>
        <v>0</v>
      </c>
      <c r="AY77" s="278">
        <f t="shared" si="57"/>
        <v>0</v>
      </c>
      <c r="AZ77" s="278">
        <f t="shared" si="57"/>
        <v>0</v>
      </c>
      <c r="BA77" s="278">
        <f t="shared" si="57"/>
        <v>0</v>
      </c>
      <c r="BB77" s="278">
        <f t="shared" si="57"/>
        <v>0</v>
      </c>
      <c r="BC77" s="278">
        <f t="shared" si="57"/>
        <v>0</v>
      </c>
      <c r="BD77" s="278">
        <f t="shared" si="57"/>
        <v>0</v>
      </c>
      <c r="BE77" s="278">
        <f t="shared" si="57"/>
        <v>0</v>
      </c>
      <c r="BF77" s="278">
        <f t="shared" si="57"/>
        <v>0</v>
      </c>
      <c r="BG77" s="278">
        <f t="shared" si="57"/>
        <v>0</v>
      </c>
      <c r="BH77" s="278">
        <f t="shared" si="57"/>
        <v>0</v>
      </c>
      <c r="BI77" s="278">
        <f t="shared" si="57"/>
        <v>0</v>
      </c>
      <c r="BJ77" s="278">
        <f t="shared" si="57"/>
        <v>0</v>
      </c>
      <c r="BK77" s="278">
        <f t="shared" si="57"/>
        <v>0</v>
      </c>
      <c r="BL77" s="278">
        <f t="shared" si="57"/>
        <v>0</v>
      </c>
      <c r="BM77" s="278">
        <f t="shared" si="57"/>
        <v>0</v>
      </c>
      <c r="BN77" s="278">
        <f t="shared" si="57"/>
        <v>0</v>
      </c>
      <c r="BO77" s="278">
        <f t="shared" si="57"/>
        <v>0</v>
      </c>
      <c r="BP77" s="278">
        <f t="shared" ref="BP77:EA77" si="58">IF(BP76&gt;1, 100%, 0%)</f>
        <v>0</v>
      </c>
      <c r="BQ77" s="278">
        <f t="shared" si="58"/>
        <v>0</v>
      </c>
      <c r="BR77" s="278">
        <f t="shared" si="58"/>
        <v>0</v>
      </c>
      <c r="BS77" s="278">
        <f t="shared" si="58"/>
        <v>0</v>
      </c>
      <c r="BT77" s="278">
        <f t="shared" si="58"/>
        <v>0</v>
      </c>
      <c r="BU77" s="278">
        <f t="shared" si="58"/>
        <v>0</v>
      </c>
      <c r="BV77" s="278">
        <f t="shared" si="58"/>
        <v>0</v>
      </c>
      <c r="BW77" s="278">
        <f t="shared" si="58"/>
        <v>0</v>
      </c>
      <c r="BX77" s="278">
        <f t="shared" si="58"/>
        <v>0</v>
      </c>
      <c r="BY77" s="278">
        <f t="shared" si="58"/>
        <v>0</v>
      </c>
      <c r="BZ77" s="278">
        <f t="shared" si="58"/>
        <v>0</v>
      </c>
      <c r="CA77" s="278">
        <f t="shared" si="58"/>
        <v>0</v>
      </c>
      <c r="CB77" s="278">
        <f t="shared" si="58"/>
        <v>0</v>
      </c>
      <c r="CC77" s="278">
        <f t="shared" si="58"/>
        <v>0</v>
      </c>
      <c r="CD77" s="278">
        <f t="shared" si="58"/>
        <v>0</v>
      </c>
      <c r="CE77" s="278">
        <f t="shared" si="58"/>
        <v>0</v>
      </c>
      <c r="CF77" s="278">
        <f t="shared" si="58"/>
        <v>0</v>
      </c>
      <c r="CG77" s="278">
        <f t="shared" si="58"/>
        <v>0</v>
      </c>
      <c r="CH77" s="278">
        <f t="shared" si="58"/>
        <v>0</v>
      </c>
      <c r="CI77" s="278">
        <f t="shared" si="58"/>
        <v>0</v>
      </c>
      <c r="CJ77" s="278">
        <f t="shared" si="58"/>
        <v>0</v>
      </c>
      <c r="CK77" s="278">
        <f t="shared" si="58"/>
        <v>0</v>
      </c>
      <c r="CL77" s="278">
        <f t="shared" si="58"/>
        <v>0</v>
      </c>
      <c r="CM77" s="278">
        <f t="shared" si="58"/>
        <v>0</v>
      </c>
      <c r="CN77" s="278">
        <f t="shared" si="58"/>
        <v>0</v>
      </c>
      <c r="CO77" s="278">
        <f t="shared" si="58"/>
        <v>0</v>
      </c>
      <c r="CP77" s="278">
        <f t="shared" si="58"/>
        <v>0</v>
      </c>
      <c r="CQ77" s="278">
        <f t="shared" si="58"/>
        <v>0</v>
      </c>
      <c r="CR77" s="278">
        <f t="shared" si="58"/>
        <v>0</v>
      </c>
      <c r="CS77" s="278">
        <f t="shared" si="58"/>
        <v>0</v>
      </c>
      <c r="CT77" s="278">
        <f t="shared" si="58"/>
        <v>0</v>
      </c>
      <c r="CU77" s="278">
        <f t="shared" si="58"/>
        <v>0</v>
      </c>
      <c r="CV77" s="278">
        <f t="shared" si="58"/>
        <v>0</v>
      </c>
      <c r="CW77" s="278">
        <f t="shared" si="58"/>
        <v>0</v>
      </c>
      <c r="CX77" s="278">
        <f t="shared" si="58"/>
        <v>0</v>
      </c>
      <c r="CY77" s="278">
        <f t="shared" si="58"/>
        <v>0</v>
      </c>
      <c r="CZ77" s="278">
        <f t="shared" si="58"/>
        <v>0</v>
      </c>
      <c r="DA77" s="278">
        <f t="shared" si="58"/>
        <v>0</v>
      </c>
      <c r="DB77" s="278">
        <f t="shared" si="58"/>
        <v>0</v>
      </c>
      <c r="DC77" s="278">
        <f t="shared" si="58"/>
        <v>0</v>
      </c>
      <c r="DD77" s="278">
        <f t="shared" si="58"/>
        <v>0</v>
      </c>
      <c r="DE77" s="278">
        <f t="shared" si="58"/>
        <v>0</v>
      </c>
      <c r="DF77" s="278">
        <f t="shared" si="58"/>
        <v>0</v>
      </c>
      <c r="DG77" s="278">
        <f t="shared" si="58"/>
        <v>0</v>
      </c>
      <c r="DH77" s="278">
        <f t="shared" si="58"/>
        <v>0</v>
      </c>
      <c r="DI77" s="278">
        <f t="shared" si="58"/>
        <v>0</v>
      </c>
      <c r="DJ77" s="278">
        <f t="shared" si="58"/>
        <v>0</v>
      </c>
      <c r="DK77" s="278">
        <f t="shared" si="58"/>
        <v>0</v>
      </c>
      <c r="DL77" s="278">
        <f t="shared" si="58"/>
        <v>0</v>
      </c>
      <c r="DM77" s="278">
        <f t="shared" si="58"/>
        <v>0</v>
      </c>
      <c r="DN77" s="278">
        <f t="shared" si="58"/>
        <v>0</v>
      </c>
      <c r="DO77" s="278">
        <f t="shared" si="58"/>
        <v>0</v>
      </c>
      <c r="DP77" s="278">
        <f t="shared" si="58"/>
        <v>0</v>
      </c>
      <c r="DQ77" s="278">
        <f t="shared" si="58"/>
        <v>0</v>
      </c>
      <c r="DR77" s="278">
        <f t="shared" si="58"/>
        <v>0</v>
      </c>
      <c r="DS77" s="278">
        <f t="shared" si="58"/>
        <v>0</v>
      </c>
      <c r="DT77" s="278">
        <f t="shared" si="58"/>
        <v>0</v>
      </c>
      <c r="DU77" s="278">
        <f t="shared" si="58"/>
        <v>0</v>
      </c>
      <c r="DV77" s="278">
        <f t="shared" si="58"/>
        <v>0</v>
      </c>
      <c r="DW77" s="278">
        <f t="shared" si="58"/>
        <v>0</v>
      </c>
      <c r="DX77" s="278">
        <f t="shared" si="58"/>
        <v>0</v>
      </c>
      <c r="DY77" s="278">
        <f t="shared" si="58"/>
        <v>0</v>
      </c>
      <c r="DZ77" s="278">
        <f t="shared" si="58"/>
        <v>0</v>
      </c>
      <c r="EA77" s="278">
        <f t="shared" si="58"/>
        <v>0</v>
      </c>
      <c r="EB77" s="278">
        <f t="shared" ref="EB77:FQ77" si="59">IF(EB76&gt;1, 100%, 0%)</f>
        <v>0</v>
      </c>
      <c r="EC77" s="278">
        <f t="shared" si="59"/>
        <v>0</v>
      </c>
      <c r="ED77" s="278">
        <f t="shared" si="59"/>
        <v>0</v>
      </c>
      <c r="EE77" s="278">
        <f t="shared" si="59"/>
        <v>0</v>
      </c>
      <c r="EF77" s="278">
        <f t="shared" si="59"/>
        <v>0</v>
      </c>
      <c r="EG77" s="278">
        <f t="shared" si="59"/>
        <v>0</v>
      </c>
      <c r="EH77" s="278">
        <f t="shared" si="59"/>
        <v>0</v>
      </c>
      <c r="EI77" s="278">
        <f t="shared" si="59"/>
        <v>0</v>
      </c>
      <c r="EJ77" s="278">
        <f t="shared" si="59"/>
        <v>0</v>
      </c>
      <c r="EK77" s="278">
        <f t="shared" si="59"/>
        <v>0</v>
      </c>
      <c r="EL77" s="278">
        <f t="shared" si="59"/>
        <v>0</v>
      </c>
      <c r="EM77" s="278">
        <f t="shared" si="59"/>
        <v>0</v>
      </c>
      <c r="EN77" s="278">
        <f t="shared" si="59"/>
        <v>0</v>
      </c>
      <c r="EO77" s="278">
        <f t="shared" si="59"/>
        <v>0</v>
      </c>
      <c r="EP77" s="278">
        <f t="shared" si="59"/>
        <v>0</v>
      </c>
      <c r="EQ77" s="278">
        <f t="shared" si="59"/>
        <v>0</v>
      </c>
      <c r="ER77" s="278">
        <f t="shared" si="59"/>
        <v>0</v>
      </c>
      <c r="ES77" s="278">
        <f t="shared" si="59"/>
        <v>0</v>
      </c>
      <c r="ET77" s="278">
        <f t="shared" si="59"/>
        <v>0</v>
      </c>
      <c r="EU77" s="278">
        <f t="shared" si="59"/>
        <v>0</v>
      </c>
      <c r="EV77" s="278">
        <f t="shared" si="59"/>
        <v>0</v>
      </c>
      <c r="EW77" s="278">
        <f t="shared" si="59"/>
        <v>0</v>
      </c>
      <c r="EX77" s="278">
        <f t="shared" si="59"/>
        <v>0</v>
      </c>
      <c r="EY77" s="278">
        <f t="shared" si="59"/>
        <v>0</v>
      </c>
      <c r="EZ77" s="278">
        <f t="shared" si="59"/>
        <v>0</v>
      </c>
      <c r="FA77" s="278">
        <f t="shared" si="59"/>
        <v>0</v>
      </c>
      <c r="FB77" s="278">
        <f t="shared" si="59"/>
        <v>0</v>
      </c>
      <c r="FC77" s="278">
        <f t="shared" si="59"/>
        <v>0</v>
      </c>
      <c r="FD77" s="278">
        <f t="shared" si="59"/>
        <v>0</v>
      </c>
      <c r="FE77" s="278">
        <f t="shared" si="59"/>
        <v>0</v>
      </c>
      <c r="FF77" s="278">
        <f t="shared" si="59"/>
        <v>0</v>
      </c>
      <c r="FG77" s="278">
        <f t="shared" si="59"/>
        <v>0</v>
      </c>
      <c r="FH77" s="278">
        <f t="shared" si="59"/>
        <v>0</v>
      </c>
      <c r="FI77" s="278">
        <f t="shared" si="59"/>
        <v>0</v>
      </c>
      <c r="FJ77" s="278">
        <f t="shared" si="59"/>
        <v>0</v>
      </c>
      <c r="FK77" s="278">
        <f t="shared" si="59"/>
        <v>0</v>
      </c>
      <c r="FL77" s="278">
        <f t="shared" si="59"/>
        <v>0</v>
      </c>
      <c r="FM77" s="278">
        <f t="shared" si="59"/>
        <v>0</v>
      </c>
      <c r="FN77" s="278">
        <f t="shared" si="59"/>
        <v>0</v>
      </c>
      <c r="FO77" s="278">
        <f t="shared" si="59"/>
        <v>0</v>
      </c>
      <c r="FP77" s="278">
        <f t="shared" si="59"/>
        <v>0</v>
      </c>
      <c r="FQ77" s="278">
        <f t="shared" si="59"/>
        <v>0</v>
      </c>
    </row>
    <row r="78" spans="1:173" s="232" customFormat="1" ht="15.6" x14ac:dyDescent="0.3">
      <c r="A78" s="279" t="s">
        <v>40</v>
      </c>
      <c r="B78" s="280">
        <f t="shared" si="44"/>
        <v>11.019295986622076</v>
      </c>
      <c r="C78" s="277">
        <f t="shared" ref="C78:AH78" si="60">($D$28+$D$23)*C77</f>
        <v>0</v>
      </c>
      <c r="D78" s="277">
        <f t="shared" si="60"/>
        <v>0</v>
      </c>
      <c r="E78" s="607">
        <f t="shared" si="60"/>
        <v>4.407718394648831</v>
      </c>
      <c r="F78" s="277">
        <f t="shared" si="60"/>
        <v>0</v>
      </c>
      <c r="G78" s="277">
        <f t="shared" si="60"/>
        <v>0</v>
      </c>
      <c r="H78" s="277">
        <f t="shared" si="60"/>
        <v>0</v>
      </c>
      <c r="I78" s="277">
        <f t="shared" si="60"/>
        <v>0</v>
      </c>
      <c r="J78" s="277">
        <f t="shared" si="60"/>
        <v>0</v>
      </c>
      <c r="K78" s="277">
        <f t="shared" si="60"/>
        <v>0</v>
      </c>
      <c r="L78" s="277">
        <f t="shared" si="60"/>
        <v>0</v>
      </c>
      <c r="M78" s="277">
        <f t="shared" si="60"/>
        <v>0</v>
      </c>
      <c r="N78" s="277">
        <f t="shared" si="60"/>
        <v>0</v>
      </c>
      <c r="O78" s="277">
        <f t="shared" si="60"/>
        <v>0</v>
      </c>
      <c r="P78" s="277">
        <f t="shared" si="60"/>
        <v>0</v>
      </c>
      <c r="Q78" s="277">
        <f t="shared" si="60"/>
        <v>0</v>
      </c>
      <c r="R78" s="277">
        <f t="shared" si="60"/>
        <v>0</v>
      </c>
      <c r="S78" s="277">
        <f t="shared" si="60"/>
        <v>0</v>
      </c>
      <c r="T78" s="277">
        <f t="shared" si="60"/>
        <v>0</v>
      </c>
      <c r="U78" s="277">
        <f t="shared" si="60"/>
        <v>0</v>
      </c>
      <c r="V78" s="277">
        <f t="shared" si="60"/>
        <v>0</v>
      </c>
      <c r="W78" s="277">
        <f t="shared" si="60"/>
        <v>0</v>
      </c>
      <c r="X78" s="277">
        <f t="shared" si="60"/>
        <v>0</v>
      </c>
      <c r="Y78" s="277">
        <f t="shared" si="60"/>
        <v>0</v>
      </c>
      <c r="Z78" s="277">
        <f t="shared" si="60"/>
        <v>0</v>
      </c>
      <c r="AA78" s="280">
        <f t="shared" si="60"/>
        <v>6.6115775919732451</v>
      </c>
      <c r="AB78" s="277">
        <f t="shared" si="60"/>
        <v>0</v>
      </c>
      <c r="AC78" s="277">
        <f t="shared" si="60"/>
        <v>0</v>
      </c>
      <c r="AD78" s="277">
        <f t="shared" si="60"/>
        <v>0</v>
      </c>
      <c r="AE78" s="277">
        <f t="shared" si="60"/>
        <v>0</v>
      </c>
      <c r="AF78" s="277">
        <f t="shared" si="60"/>
        <v>0</v>
      </c>
      <c r="AG78" s="280">
        <f>($D$28+$D$23)*AG77</f>
        <v>0</v>
      </c>
      <c r="AH78" s="277">
        <f t="shared" si="60"/>
        <v>0</v>
      </c>
      <c r="AI78" s="277">
        <f t="shared" ref="AI78:BN78" si="61">($D$28+$D$23)*AI77</f>
        <v>0</v>
      </c>
      <c r="AJ78" s="277">
        <f t="shared" si="61"/>
        <v>0</v>
      </c>
      <c r="AK78" s="277">
        <f t="shared" si="61"/>
        <v>0</v>
      </c>
      <c r="AL78" s="277">
        <f t="shared" si="61"/>
        <v>0</v>
      </c>
      <c r="AM78" s="277">
        <f t="shared" si="61"/>
        <v>0</v>
      </c>
      <c r="AN78" s="277">
        <f t="shared" si="61"/>
        <v>0</v>
      </c>
      <c r="AO78" s="277">
        <f t="shared" si="61"/>
        <v>0</v>
      </c>
      <c r="AP78" s="277">
        <f t="shared" si="61"/>
        <v>0</v>
      </c>
      <c r="AQ78" s="277">
        <f t="shared" si="61"/>
        <v>0</v>
      </c>
      <c r="AR78" s="277">
        <f t="shared" si="61"/>
        <v>0</v>
      </c>
      <c r="AS78" s="277">
        <f t="shared" si="61"/>
        <v>0</v>
      </c>
      <c r="AT78" s="277">
        <f t="shared" si="61"/>
        <v>0</v>
      </c>
      <c r="AU78" s="277">
        <f t="shared" si="61"/>
        <v>0</v>
      </c>
      <c r="AV78" s="277">
        <f t="shared" si="61"/>
        <v>0</v>
      </c>
      <c r="AW78" s="277">
        <f t="shared" si="61"/>
        <v>0</v>
      </c>
      <c r="AX78" s="277">
        <f t="shared" si="61"/>
        <v>0</v>
      </c>
      <c r="AY78" s="277">
        <f t="shared" si="61"/>
        <v>0</v>
      </c>
      <c r="AZ78" s="277">
        <f t="shared" si="61"/>
        <v>0</v>
      </c>
      <c r="BA78" s="277">
        <f t="shared" si="61"/>
        <v>0</v>
      </c>
      <c r="BB78" s="277">
        <f t="shared" si="61"/>
        <v>0</v>
      </c>
      <c r="BC78" s="277">
        <f t="shared" si="61"/>
        <v>0</v>
      </c>
      <c r="BD78" s="277">
        <f t="shared" si="61"/>
        <v>0</v>
      </c>
      <c r="BE78" s="277">
        <f t="shared" si="61"/>
        <v>0</v>
      </c>
      <c r="BF78" s="277">
        <f t="shared" si="61"/>
        <v>0</v>
      </c>
      <c r="BG78" s="277">
        <f t="shared" si="61"/>
        <v>0</v>
      </c>
      <c r="BH78" s="277">
        <f t="shared" si="61"/>
        <v>0</v>
      </c>
      <c r="BI78" s="277">
        <f t="shared" si="61"/>
        <v>0</v>
      </c>
      <c r="BJ78" s="277">
        <f t="shared" si="61"/>
        <v>0</v>
      </c>
      <c r="BK78" s="277">
        <f t="shared" si="61"/>
        <v>0</v>
      </c>
      <c r="BL78" s="277">
        <f t="shared" si="61"/>
        <v>0</v>
      </c>
      <c r="BM78" s="277">
        <f t="shared" si="61"/>
        <v>0</v>
      </c>
      <c r="BN78" s="277">
        <f t="shared" si="61"/>
        <v>0</v>
      </c>
      <c r="BO78" s="277">
        <f t="shared" ref="BO78:CT78" si="62">($D$28+$D$23)*BO77</f>
        <v>0</v>
      </c>
      <c r="BP78" s="277">
        <f t="shared" si="62"/>
        <v>0</v>
      </c>
      <c r="BQ78" s="277">
        <f t="shared" si="62"/>
        <v>0</v>
      </c>
      <c r="BR78" s="277">
        <f t="shared" si="62"/>
        <v>0</v>
      </c>
      <c r="BS78" s="277">
        <f t="shared" si="62"/>
        <v>0</v>
      </c>
      <c r="BT78" s="277">
        <f t="shared" si="62"/>
        <v>0</v>
      </c>
      <c r="BU78" s="277">
        <f t="shared" si="62"/>
        <v>0</v>
      </c>
      <c r="BV78" s="277">
        <f t="shared" si="62"/>
        <v>0</v>
      </c>
      <c r="BW78" s="277">
        <f t="shared" si="62"/>
        <v>0</v>
      </c>
      <c r="BX78" s="277">
        <f t="shared" si="62"/>
        <v>0</v>
      </c>
      <c r="BY78" s="277">
        <f t="shared" si="62"/>
        <v>0</v>
      </c>
      <c r="BZ78" s="277">
        <f t="shared" si="62"/>
        <v>0</v>
      </c>
      <c r="CA78" s="277">
        <f t="shared" si="62"/>
        <v>0</v>
      </c>
      <c r="CB78" s="277">
        <f t="shared" si="62"/>
        <v>0</v>
      </c>
      <c r="CC78" s="277">
        <f t="shared" si="62"/>
        <v>0</v>
      </c>
      <c r="CD78" s="277">
        <f t="shared" si="62"/>
        <v>0</v>
      </c>
      <c r="CE78" s="277">
        <f t="shared" si="62"/>
        <v>0</v>
      </c>
      <c r="CF78" s="277">
        <f t="shared" si="62"/>
        <v>0</v>
      </c>
      <c r="CG78" s="277">
        <f t="shared" si="62"/>
        <v>0</v>
      </c>
      <c r="CH78" s="277">
        <f t="shared" si="62"/>
        <v>0</v>
      </c>
      <c r="CI78" s="277">
        <f t="shared" si="62"/>
        <v>0</v>
      </c>
      <c r="CJ78" s="277">
        <f t="shared" si="62"/>
        <v>0</v>
      </c>
      <c r="CK78" s="277">
        <f t="shared" si="62"/>
        <v>0</v>
      </c>
      <c r="CL78" s="277">
        <f t="shared" si="62"/>
        <v>0</v>
      </c>
      <c r="CM78" s="277">
        <f t="shared" si="62"/>
        <v>0</v>
      </c>
      <c r="CN78" s="277">
        <f t="shared" si="62"/>
        <v>0</v>
      </c>
      <c r="CO78" s="277">
        <f t="shared" si="62"/>
        <v>0</v>
      </c>
      <c r="CP78" s="277">
        <f t="shared" si="62"/>
        <v>0</v>
      </c>
      <c r="CQ78" s="277">
        <f t="shared" si="62"/>
        <v>0</v>
      </c>
      <c r="CR78" s="277">
        <f t="shared" si="62"/>
        <v>0</v>
      </c>
      <c r="CS78" s="277">
        <f t="shared" si="62"/>
        <v>0</v>
      </c>
      <c r="CT78" s="277">
        <f t="shared" si="62"/>
        <v>0</v>
      </c>
      <c r="CU78" s="277">
        <f t="shared" ref="CU78:DZ78" si="63">($D$28+$D$23)*CU77</f>
        <v>0</v>
      </c>
      <c r="CV78" s="277">
        <f t="shared" si="63"/>
        <v>0</v>
      </c>
      <c r="CW78" s="277">
        <f t="shared" si="63"/>
        <v>0</v>
      </c>
      <c r="CX78" s="277">
        <f t="shared" si="63"/>
        <v>0</v>
      </c>
      <c r="CY78" s="277">
        <f t="shared" si="63"/>
        <v>0</v>
      </c>
      <c r="CZ78" s="277">
        <f t="shared" si="63"/>
        <v>0</v>
      </c>
      <c r="DA78" s="277">
        <f t="shared" si="63"/>
        <v>0</v>
      </c>
      <c r="DB78" s="277">
        <f t="shared" si="63"/>
        <v>0</v>
      </c>
      <c r="DC78" s="277">
        <f t="shared" si="63"/>
        <v>0</v>
      </c>
      <c r="DD78" s="277">
        <f t="shared" si="63"/>
        <v>0</v>
      </c>
      <c r="DE78" s="277">
        <f t="shared" si="63"/>
        <v>0</v>
      </c>
      <c r="DF78" s="277">
        <f t="shared" si="63"/>
        <v>0</v>
      </c>
      <c r="DG78" s="277">
        <f t="shared" si="63"/>
        <v>0</v>
      </c>
      <c r="DH78" s="277">
        <f t="shared" si="63"/>
        <v>0</v>
      </c>
      <c r="DI78" s="277">
        <f t="shared" si="63"/>
        <v>0</v>
      </c>
      <c r="DJ78" s="277">
        <f t="shared" si="63"/>
        <v>0</v>
      </c>
      <c r="DK78" s="277">
        <f t="shared" si="63"/>
        <v>0</v>
      </c>
      <c r="DL78" s="277">
        <f t="shared" si="63"/>
        <v>0</v>
      </c>
      <c r="DM78" s="277">
        <f t="shared" si="63"/>
        <v>0</v>
      </c>
      <c r="DN78" s="277">
        <f t="shared" si="63"/>
        <v>0</v>
      </c>
      <c r="DO78" s="277">
        <f t="shared" si="63"/>
        <v>0</v>
      </c>
      <c r="DP78" s="277">
        <f t="shared" si="63"/>
        <v>0</v>
      </c>
      <c r="DQ78" s="277">
        <f t="shared" si="63"/>
        <v>0</v>
      </c>
      <c r="DR78" s="277">
        <f t="shared" si="63"/>
        <v>0</v>
      </c>
      <c r="DS78" s="277">
        <f t="shared" si="63"/>
        <v>0</v>
      </c>
      <c r="DT78" s="277">
        <f t="shared" si="63"/>
        <v>0</v>
      </c>
      <c r="DU78" s="277">
        <f t="shared" si="63"/>
        <v>0</v>
      </c>
      <c r="DV78" s="277">
        <f t="shared" si="63"/>
        <v>0</v>
      </c>
      <c r="DW78" s="277">
        <f t="shared" si="63"/>
        <v>0</v>
      </c>
      <c r="DX78" s="277">
        <f t="shared" si="63"/>
        <v>0</v>
      </c>
      <c r="DY78" s="277">
        <f t="shared" si="63"/>
        <v>0</v>
      </c>
      <c r="DZ78" s="277">
        <f t="shared" si="63"/>
        <v>0</v>
      </c>
      <c r="EA78" s="277">
        <f t="shared" ref="EA78:FF78" si="64">($D$28+$D$23)*EA77</f>
        <v>0</v>
      </c>
      <c r="EB78" s="277">
        <f t="shared" si="64"/>
        <v>0</v>
      </c>
      <c r="EC78" s="277">
        <f t="shared" si="64"/>
        <v>0</v>
      </c>
      <c r="ED78" s="277">
        <f t="shared" si="64"/>
        <v>0</v>
      </c>
      <c r="EE78" s="277">
        <f t="shared" si="64"/>
        <v>0</v>
      </c>
      <c r="EF78" s="277">
        <f t="shared" si="64"/>
        <v>0</v>
      </c>
      <c r="EG78" s="277">
        <f t="shared" si="64"/>
        <v>0</v>
      </c>
      <c r="EH78" s="277">
        <f t="shared" si="64"/>
        <v>0</v>
      </c>
      <c r="EI78" s="277">
        <f t="shared" si="64"/>
        <v>0</v>
      </c>
      <c r="EJ78" s="277">
        <f t="shared" si="64"/>
        <v>0</v>
      </c>
      <c r="EK78" s="277">
        <f t="shared" si="64"/>
        <v>0</v>
      </c>
      <c r="EL78" s="277">
        <f t="shared" si="64"/>
        <v>0</v>
      </c>
      <c r="EM78" s="277">
        <f t="shared" si="64"/>
        <v>0</v>
      </c>
      <c r="EN78" s="277">
        <f t="shared" si="64"/>
        <v>0</v>
      </c>
      <c r="EO78" s="277">
        <f t="shared" si="64"/>
        <v>0</v>
      </c>
      <c r="EP78" s="277">
        <f t="shared" si="64"/>
        <v>0</v>
      </c>
      <c r="EQ78" s="277">
        <f t="shared" si="64"/>
        <v>0</v>
      </c>
      <c r="ER78" s="277">
        <f t="shared" si="64"/>
        <v>0</v>
      </c>
      <c r="ES78" s="277">
        <f t="shared" si="64"/>
        <v>0</v>
      </c>
      <c r="ET78" s="277">
        <f t="shared" si="64"/>
        <v>0</v>
      </c>
      <c r="EU78" s="277">
        <f t="shared" si="64"/>
        <v>0</v>
      </c>
      <c r="EV78" s="277">
        <f t="shared" si="64"/>
        <v>0</v>
      </c>
      <c r="EW78" s="277">
        <f t="shared" si="64"/>
        <v>0</v>
      </c>
      <c r="EX78" s="277">
        <f t="shared" si="64"/>
        <v>0</v>
      </c>
      <c r="EY78" s="277">
        <f t="shared" si="64"/>
        <v>0</v>
      </c>
      <c r="EZ78" s="277">
        <f t="shared" si="64"/>
        <v>0</v>
      </c>
      <c r="FA78" s="277">
        <f t="shared" si="64"/>
        <v>0</v>
      </c>
      <c r="FB78" s="277">
        <f t="shared" si="64"/>
        <v>0</v>
      </c>
      <c r="FC78" s="277">
        <f t="shared" si="64"/>
        <v>0</v>
      </c>
      <c r="FD78" s="277">
        <f t="shared" si="64"/>
        <v>0</v>
      </c>
      <c r="FE78" s="277">
        <f t="shared" si="64"/>
        <v>0</v>
      </c>
      <c r="FF78" s="277">
        <f t="shared" si="64"/>
        <v>0</v>
      </c>
      <c r="FG78" s="277">
        <f t="shared" ref="FG78:FQ78" si="65">($D$28+$D$23)*FG77</f>
        <v>0</v>
      </c>
      <c r="FH78" s="277">
        <f t="shared" si="65"/>
        <v>0</v>
      </c>
      <c r="FI78" s="277">
        <f t="shared" si="65"/>
        <v>0</v>
      </c>
      <c r="FJ78" s="277">
        <f t="shared" si="65"/>
        <v>0</v>
      </c>
      <c r="FK78" s="277">
        <f t="shared" si="65"/>
        <v>0</v>
      </c>
      <c r="FL78" s="277">
        <f t="shared" si="65"/>
        <v>0</v>
      </c>
      <c r="FM78" s="277">
        <f t="shared" si="65"/>
        <v>0</v>
      </c>
      <c r="FN78" s="277">
        <f t="shared" si="65"/>
        <v>0</v>
      </c>
      <c r="FO78" s="277">
        <f t="shared" si="65"/>
        <v>0</v>
      </c>
      <c r="FP78" s="277">
        <f t="shared" si="65"/>
        <v>0</v>
      </c>
      <c r="FQ78" s="277">
        <f t="shared" si="65"/>
        <v>0</v>
      </c>
    </row>
    <row r="79" spans="1:173" s="232" customFormat="1" ht="15.6" x14ac:dyDescent="0.3">
      <c r="A79" s="320" t="s">
        <v>464</v>
      </c>
      <c r="B79" s="321">
        <f>SUM(C79:FQ79)</f>
        <v>18.068999999999999</v>
      </c>
      <c r="C79" s="321">
        <f>N4*H44</f>
        <v>18.068999999999999</v>
      </c>
      <c r="D79" s="322">
        <v>0</v>
      </c>
      <c r="E79" s="322">
        <v>0</v>
      </c>
      <c r="F79" s="322">
        <v>0</v>
      </c>
      <c r="G79" s="322">
        <v>0</v>
      </c>
      <c r="H79" s="322">
        <v>0</v>
      </c>
      <c r="I79" s="322">
        <v>0</v>
      </c>
      <c r="J79" s="322">
        <v>0</v>
      </c>
      <c r="K79" s="322">
        <v>0</v>
      </c>
      <c r="L79" s="322">
        <v>0</v>
      </c>
      <c r="M79" s="322">
        <v>0</v>
      </c>
      <c r="N79" s="322">
        <v>0</v>
      </c>
      <c r="O79" s="322">
        <v>0</v>
      </c>
      <c r="P79" s="322">
        <v>0</v>
      </c>
      <c r="Q79" s="322">
        <v>0</v>
      </c>
      <c r="R79" s="322">
        <v>0</v>
      </c>
      <c r="S79" s="322">
        <v>0</v>
      </c>
      <c r="T79" s="322">
        <v>0</v>
      </c>
      <c r="U79" s="322">
        <v>0</v>
      </c>
      <c r="V79" s="322">
        <v>0</v>
      </c>
      <c r="W79" s="322">
        <v>0</v>
      </c>
      <c r="X79" s="322">
        <v>0</v>
      </c>
      <c r="Y79" s="322">
        <v>0</v>
      </c>
      <c r="Z79" s="322">
        <v>0</v>
      </c>
      <c r="AA79" s="322">
        <v>0</v>
      </c>
      <c r="AB79" s="322">
        <v>0</v>
      </c>
      <c r="AC79" s="322">
        <v>0</v>
      </c>
      <c r="AD79" s="322">
        <v>0</v>
      </c>
      <c r="AE79" s="322">
        <v>0</v>
      </c>
      <c r="AF79" s="322">
        <v>0</v>
      </c>
      <c r="AG79" s="322">
        <v>0</v>
      </c>
      <c r="AH79" s="322">
        <v>0</v>
      </c>
      <c r="AI79" s="322">
        <v>0</v>
      </c>
      <c r="AJ79" s="322">
        <v>0</v>
      </c>
      <c r="AK79" s="322">
        <v>0</v>
      </c>
      <c r="AL79" s="322">
        <v>0</v>
      </c>
      <c r="AM79" s="322">
        <v>0</v>
      </c>
      <c r="AN79" s="322">
        <v>0</v>
      </c>
      <c r="AO79" s="322">
        <v>0</v>
      </c>
      <c r="AP79" s="322">
        <v>0</v>
      </c>
      <c r="AQ79" s="322">
        <v>0</v>
      </c>
      <c r="AR79" s="322">
        <v>0</v>
      </c>
      <c r="AS79" s="322">
        <v>0</v>
      </c>
      <c r="AT79" s="322">
        <v>0</v>
      </c>
      <c r="AU79" s="322">
        <v>0</v>
      </c>
      <c r="AV79" s="322">
        <v>0</v>
      </c>
      <c r="AW79" s="322">
        <v>0</v>
      </c>
      <c r="AX79" s="322">
        <v>0</v>
      </c>
      <c r="AY79" s="322">
        <v>0</v>
      </c>
      <c r="AZ79" s="322">
        <v>0</v>
      </c>
      <c r="BA79" s="322">
        <v>0</v>
      </c>
      <c r="BB79" s="322">
        <v>0</v>
      </c>
      <c r="BC79" s="322">
        <v>0</v>
      </c>
      <c r="BD79" s="322">
        <v>0</v>
      </c>
      <c r="BE79" s="322">
        <v>0</v>
      </c>
      <c r="BF79" s="322">
        <v>0</v>
      </c>
      <c r="BG79" s="322">
        <v>0</v>
      </c>
      <c r="BH79" s="322">
        <v>0</v>
      </c>
      <c r="BI79" s="322">
        <v>0</v>
      </c>
      <c r="BJ79" s="322">
        <v>0</v>
      </c>
      <c r="BK79" s="322">
        <v>0</v>
      </c>
      <c r="BL79" s="322">
        <v>0</v>
      </c>
      <c r="BM79" s="322">
        <v>0</v>
      </c>
      <c r="BN79" s="322">
        <v>0</v>
      </c>
      <c r="BO79" s="322">
        <v>0</v>
      </c>
      <c r="BP79" s="322">
        <v>0</v>
      </c>
      <c r="BQ79" s="322">
        <v>0</v>
      </c>
      <c r="BR79" s="322">
        <v>0</v>
      </c>
      <c r="BS79" s="322">
        <v>0</v>
      </c>
      <c r="BT79" s="322">
        <v>0</v>
      </c>
      <c r="BU79" s="322">
        <v>0</v>
      </c>
      <c r="BV79" s="322">
        <v>0</v>
      </c>
      <c r="BW79" s="322">
        <v>0</v>
      </c>
      <c r="BX79" s="322">
        <v>0</v>
      </c>
      <c r="BY79" s="322">
        <v>0</v>
      </c>
      <c r="BZ79" s="322">
        <v>0</v>
      </c>
      <c r="CA79" s="322">
        <v>0</v>
      </c>
      <c r="CB79" s="322">
        <v>0</v>
      </c>
      <c r="CC79" s="322">
        <v>0</v>
      </c>
      <c r="CD79" s="322">
        <v>0</v>
      </c>
      <c r="CE79" s="322">
        <v>0</v>
      </c>
      <c r="CF79" s="322">
        <v>0</v>
      </c>
      <c r="CG79" s="322">
        <v>0</v>
      </c>
      <c r="CH79" s="322">
        <v>0</v>
      </c>
      <c r="CI79" s="322">
        <v>0</v>
      </c>
      <c r="CJ79" s="322">
        <v>0</v>
      </c>
      <c r="CK79" s="322">
        <v>0</v>
      </c>
      <c r="CL79" s="322">
        <v>0</v>
      </c>
      <c r="CM79" s="322">
        <v>0</v>
      </c>
      <c r="CN79" s="322">
        <v>0</v>
      </c>
      <c r="CO79" s="322">
        <v>0</v>
      </c>
      <c r="CP79" s="322">
        <v>0</v>
      </c>
      <c r="CQ79" s="322">
        <v>0</v>
      </c>
      <c r="CR79" s="322">
        <v>0</v>
      </c>
      <c r="CS79" s="322">
        <v>0</v>
      </c>
      <c r="CT79" s="322">
        <v>0</v>
      </c>
      <c r="CU79" s="322">
        <v>0</v>
      </c>
      <c r="CV79" s="322">
        <v>0</v>
      </c>
      <c r="CW79" s="322">
        <v>0</v>
      </c>
      <c r="CX79" s="322">
        <v>0</v>
      </c>
      <c r="CY79" s="322">
        <v>0</v>
      </c>
      <c r="CZ79" s="322">
        <v>0</v>
      </c>
      <c r="DA79" s="322">
        <v>0</v>
      </c>
      <c r="DB79" s="322">
        <v>0</v>
      </c>
      <c r="DC79" s="322">
        <v>0</v>
      </c>
      <c r="DD79" s="322">
        <v>0</v>
      </c>
      <c r="DE79" s="322">
        <v>0</v>
      </c>
      <c r="DF79" s="322">
        <v>0</v>
      </c>
      <c r="DG79" s="322">
        <v>0</v>
      </c>
      <c r="DH79" s="322">
        <v>0</v>
      </c>
      <c r="DI79" s="322">
        <v>0</v>
      </c>
      <c r="DJ79" s="322">
        <v>0</v>
      </c>
      <c r="DK79" s="322">
        <v>0</v>
      </c>
      <c r="DL79" s="322">
        <v>0</v>
      </c>
      <c r="DM79" s="322">
        <v>0</v>
      </c>
      <c r="DN79" s="322">
        <v>0</v>
      </c>
      <c r="DO79" s="322">
        <v>0</v>
      </c>
      <c r="DP79" s="322">
        <v>0</v>
      </c>
      <c r="DQ79" s="322">
        <v>0</v>
      </c>
      <c r="DR79" s="322">
        <v>0</v>
      </c>
      <c r="DS79" s="322">
        <v>0</v>
      </c>
      <c r="DT79" s="322">
        <v>0</v>
      </c>
      <c r="DU79" s="322">
        <v>0</v>
      </c>
      <c r="DV79" s="322">
        <v>0</v>
      </c>
      <c r="DW79" s="322">
        <v>0</v>
      </c>
      <c r="DX79" s="322">
        <v>0</v>
      </c>
      <c r="DY79" s="322">
        <v>0</v>
      </c>
      <c r="DZ79" s="322">
        <v>0</v>
      </c>
      <c r="EA79" s="322">
        <v>0</v>
      </c>
      <c r="EB79" s="322">
        <v>0</v>
      </c>
      <c r="EC79" s="322">
        <v>0</v>
      </c>
      <c r="ED79" s="322">
        <v>0</v>
      </c>
      <c r="EE79" s="322">
        <v>0</v>
      </c>
      <c r="EF79" s="322">
        <v>0</v>
      </c>
      <c r="EG79" s="322">
        <v>0</v>
      </c>
      <c r="EH79" s="322">
        <v>0</v>
      </c>
      <c r="EI79" s="322">
        <v>0</v>
      </c>
      <c r="EJ79" s="322">
        <v>0</v>
      </c>
      <c r="EK79" s="322">
        <v>0</v>
      </c>
      <c r="EL79" s="322">
        <v>0</v>
      </c>
      <c r="EM79" s="322">
        <v>0</v>
      </c>
      <c r="EN79" s="322">
        <v>0</v>
      </c>
      <c r="EO79" s="322">
        <v>0</v>
      </c>
      <c r="EP79" s="322">
        <v>0</v>
      </c>
      <c r="EQ79" s="322">
        <v>0</v>
      </c>
      <c r="ER79" s="322">
        <v>0</v>
      </c>
      <c r="ES79" s="322">
        <v>0</v>
      </c>
      <c r="ET79" s="322">
        <v>0</v>
      </c>
      <c r="EU79" s="322">
        <v>0</v>
      </c>
      <c r="EV79" s="322">
        <v>0</v>
      </c>
      <c r="EW79" s="322">
        <v>0</v>
      </c>
      <c r="EX79" s="322">
        <v>0</v>
      </c>
      <c r="EY79" s="322">
        <v>0</v>
      </c>
      <c r="EZ79" s="322">
        <v>0</v>
      </c>
      <c r="FA79" s="322">
        <v>0</v>
      </c>
      <c r="FB79" s="322">
        <v>0</v>
      </c>
      <c r="FC79" s="322">
        <v>0</v>
      </c>
      <c r="FD79" s="322">
        <v>0</v>
      </c>
      <c r="FE79" s="322">
        <v>0</v>
      </c>
      <c r="FF79" s="322">
        <v>0</v>
      </c>
      <c r="FG79" s="322">
        <v>0</v>
      </c>
      <c r="FH79" s="322">
        <v>0</v>
      </c>
      <c r="FI79" s="322">
        <v>0</v>
      </c>
      <c r="FJ79" s="322">
        <v>0</v>
      </c>
      <c r="FK79" s="322">
        <v>0</v>
      </c>
      <c r="FL79" s="322">
        <v>0</v>
      </c>
      <c r="FM79" s="322">
        <v>0</v>
      </c>
      <c r="FN79" s="322">
        <v>0</v>
      </c>
      <c r="FO79" s="322">
        <v>0</v>
      </c>
      <c r="FP79" s="322">
        <v>0</v>
      </c>
      <c r="FQ79" s="322">
        <v>0</v>
      </c>
    </row>
    <row r="80" spans="1:173" s="232" customFormat="1" ht="15.6" x14ac:dyDescent="0.3">
      <c r="A80" s="320" t="s">
        <v>427</v>
      </c>
      <c r="B80" s="321">
        <f t="shared" si="44"/>
        <v>0</v>
      </c>
      <c r="C80" s="321">
        <f>IF(Options!$C$106="Option I", IF(C49=$C$49, 'Assumptions&amp;Data'!$D$194*('Assumptions&amp;Data'!$D$193/$H$22), 0), 0)</f>
        <v>0</v>
      </c>
      <c r="D80" s="321">
        <f>IF(Options!$C$106="Option I", IF(D49=$C$49, 'Assumptions&amp;Data'!$D$194*('Assumptions&amp;Data'!$D$193/$H$22), 0), 0)</f>
        <v>0</v>
      </c>
      <c r="E80" s="321">
        <f>IF(Options!$C$106="Option I", IF(E49=$C$49, 'Assumptions&amp;Data'!$D$194*('Assumptions&amp;Data'!$D$193/$H$22), 0), 0)</f>
        <v>0</v>
      </c>
      <c r="F80" s="321">
        <f>IF(Options!$C$106="Option I", IF(F49=$C$49, 'Assumptions&amp;Data'!$D$194*('Assumptions&amp;Data'!$D$193/$H$22), 0), 0)</f>
        <v>0</v>
      </c>
      <c r="G80" s="321">
        <f>IF(Options!$C$106="Option I", IF(G49=$C$49, 'Assumptions&amp;Data'!$D$194*('Assumptions&amp;Data'!$D$193/$H$22), 0), 0)</f>
        <v>0</v>
      </c>
      <c r="H80" s="321">
        <f>IF(Options!$C$106="Option I", IF(H49=$C$49, 'Assumptions&amp;Data'!$D$194*('Assumptions&amp;Data'!$D$193/$H$22), 0), 0)</f>
        <v>0</v>
      </c>
      <c r="I80" s="321">
        <f>IF(Options!$C$106="Option I", IF(I49=$C$49, 'Assumptions&amp;Data'!$D$194*('Assumptions&amp;Data'!$D$193/$H$22), 0), 0)</f>
        <v>0</v>
      </c>
      <c r="J80" s="321">
        <f>IF(Options!$C$106="Option I", IF(J49=$C$49, 'Assumptions&amp;Data'!$D$194*('Assumptions&amp;Data'!$D$193/$H$22), 0), 0)</f>
        <v>0</v>
      </c>
      <c r="K80" s="321">
        <f>IF(Options!$C$106="Option I", IF(K49=$C$49, 'Assumptions&amp;Data'!$D$194*('Assumptions&amp;Data'!$D$193/$H$22), 0), 0)</f>
        <v>0</v>
      </c>
      <c r="L80" s="321">
        <f>IF(Options!$C$106="Option I", IF(L49=$C$49, 'Assumptions&amp;Data'!$D$194*('Assumptions&amp;Data'!$D$193/$H$22), 0), 0)</f>
        <v>0</v>
      </c>
      <c r="M80" s="321">
        <f>IF(Options!$C$106="Option I", IF(M49=$C$49, 'Assumptions&amp;Data'!$D$194*('Assumptions&amp;Data'!$D$193/$H$22), 0), 0)</f>
        <v>0</v>
      </c>
      <c r="N80" s="321">
        <f>IF(Options!$C$106="Option I", IF(N49=$C$49, 'Assumptions&amp;Data'!$D$194*('Assumptions&amp;Data'!$D$193/$H$22), 0), 0)</f>
        <v>0</v>
      </c>
      <c r="O80" s="321">
        <f>IF(Options!$C$106="Option I", IF(O49=$C$49, 'Assumptions&amp;Data'!$D$194*('Assumptions&amp;Data'!$D$193/$H$22), 0), 0)</f>
        <v>0</v>
      </c>
      <c r="P80" s="321">
        <f>IF(Options!$C$106="Option I", IF(P49=$C$49, 'Assumptions&amp;Data'!$D$194*('Assumptions&amp;Data'!$D$193/$H$22), 0), 0)</f>
        <v>0</v>
      </c>
      <c r="Q80" s="321">
        <f>IF(Options!$C$106="Option I", IF(Q49=$C$49, 'Assumptions&amp;Data'!$D$194*('Assumptions&amp;Data'!$D$193/$H$22), 0), 0)</f>
        <v>0</v>
      </c>
      <c r="R80" s="321">
        <f>IF(Options!$C$106="Option I", IF(R49=$C$49, 'Assumptions&amp;Data'!$D$194*('Assumptions&amp;Data'!$D$193/$H$22), 0), 0)</f>
        <v>0</v>
      </c>
      <c r="S80" s="321">
        <f>IF(Options!$C$106="Option I", IF(S49=$C$49, 'Assumptions&amp;Data'!$D$194*('Assumptions&amp;Data'!$D$193/$H$22), 0), 0)</f>
        <v>0</v>
      </c>
      <c r="T80" s="321">
        <f>IF(Options!$C$106="Option I", IF(T49=$C$49, 'Assumptions&amp;Data'!$D$194*('Assumptions&amp;Data'!$D$193/$H$22), 0), 0)</f>
        <v>0</v>
      </c>
      <c r="U80" s="321">
        <f>IF(Options!$C$106="Option I", IF(U49=$C$49, 'Assumptions&amp;Data'!$D$194*('Assumptions&amp;Data'!$D$193/$H$22), 0), 0)</f>
        <v>0</v>
      </c>
      <c r="V80" s="321">
        <f>IF(Options!$C$106="Option I", IF(V49=$C$49, 'Assumptions&amp;Data'!$D$194*('Assumptions&amp;Data'!$D$193/$H$22), 0), 0)</f>
        <v>0</v>
      </c>
      <c r="W80" s="321">
        <f>IF(Options!$C$106="Option I", IF(W49=$C$49, 'Assumptions&amp;Data'!$D$194*('Assumptions&amp;Data'!$D$193/$H$22), 0), 0)</f>
        <v>0</v>
      </c>
      <c r="X80" s="321">
        <f>IF(Options!$C$106="Option I", IF(X49=$C$49, 'Assumptions&amp;Data'!$D$194*('Assumptions&amp;Data'!$D$193/$H$22), 0), 0)</f>
        <v>0</v>
      </c>
      <c r="Y80" s="321">
        <f>IF(Options!$C$106="Option I", IF(Y49=$C$49, 'Assumptions&amp;Data'!$D$194*('Assumptions&amp;Data'!$D$193/$H$22), 0), 0)</f>
        <v>0</v>
      </c>
      <c r="Z80" s="321">
        <f>IF(Options!$C$106="Option I", IF(Z49=$C$49, 'Assumptions&amp;Data'!$D$194*('Assumptions&amp;Data'!$D$193/$H$22), 0), 0)</f>
        <v>0</v>
      </c>
      <c r="AA80" s="321">
        <f>IF(Options!$C$106="Option I", IF(AA49=$C$49, 'Assumptions&amp;Data'!$D$194*('Assumptions&amp;Data'!$D$193/$H$22), 0), 0)</f>
        <v>0</v>
      </c>
      <c r="AB80" s="321">
        <f>IF(Options!$C$106="Option I", IF(AB49=$C$49, 'Assumptions&amp;Data'!$D$194*('Assumptions&amp;Data'!$D$193/$H$22), 0), 0)</f>
        <v>0</v>
      </c>
      <c r="AC80" s="321">
        <f>IF(Options!$C$106="Option I", IF(AC49=$C$49, 'Assumptions&amp;Data'!$D$194*('Assumptions&amp;Data'!$D$193/$H$22), 0), 0)</f>
        <v>0</v>
      </c>
      <c r="AD80" s="321">
        <f>IF(Options!$C$106="Option I", IF(AD49=$C$49, 'Assumptions&amp;Data'!$D$194*('Assumptions&amp;Data'!$D$193/$H$22), 0), 0)</f>
        <v>0</v>
      </c>
      <c r="AE80" s="321">
        <f>IF(Options!$C$106="Option I", IF(AE49=$C$49, 'Assumptions&amp;Data'!$D$194*('Assumptions&amp;Data'!$D$193/$H$22), 0), 0)</f>
        <v>0</v>
      </c>
      <c r="AF80" s="321">
        <f>IF(Options!$C$106="Option I", IF(AF49=$C$49, 'Assumptions&amp;Data'!$D$194*('Assumptions&amp;Data'!$D$193/$H$22), 0), 0)</f>
        <v>0</v>
      </c>
      <c r="AG80" s="321">
        <f>IF(Options!$C$106="Option I", IF(AG49=$C$49, 'Assumptions&amp;Data'!$D$194*('Assumptions&amp;Data'!$D$193/$H$22), 0), 0)</f>
        <v>0</v>
      </c>
      <c r="AH80" s="321">
        <f>IF(Options!$C$106="Option I", IF(AH49=$C$49, 'Assumptions&amp;Data'!$D$194*('Assumptions&amp;Data'!$D$193/$H$22), 0), 0)</f>
        <v>0</v>
      </c>
      <c r="AI80" s="321">
        <f>IF(Options!$C$106="Option I", IF(AI49=$C$49, 'Assumptions&amp;Data'!$D$194*('Assumptions&amp;Data'!$D$193/$H$22), 0), 0)</f>
        <v>0</v>
      </c>
      <c r="AJ80" s="321">
        <f>IF(Options!$C$106="Option I", IF(AJ49=$C$49, 'Assumptions&amp;Data'!$D$194*('Assumptions&amp;Data'!$D$193/$H$22), 0), 0)</f>
        <v>0</v>
      </c>
      <c r="AK80" s="321">
        <f>IF(Options!$C$106="Option I", IF(AK49=$C$49, 'Assumptions&amp;Data'!$D$194*('Assumptions&amp;Data'!$D$193/$H$22), 0), 0)</f>
        <v>0</v>
      </c>
      <c r="AL80" s="321">
        <f>IF(Options!$C$106="Option I", IF(AL49=$C$49, 'Assumptions&amp;Data'!$D$194*('Assumptions&amp;Data'!$D$193/$H$22), 0), 0)</f>
        <v>0</v>
      </c>
      <c r="AM80" s="321">
        <f>IF(Options!$C$106="Option I", IF(AM49=$C$49, 'Assumptions&amp;Data'!$D$194*('Assumptions&amp;Data'!$D$193/$H$22), 0), 0)</f>
        <v>0</v>
      </c>
      <c r="AN80" s="321">
        <f>IF(Options!$C$106="Option I", IF(AN49=$C$49, 'Assumptions&amp;Data'!$D$194*('Assumptions&amp;Data'!$D$193/$H$22), 0), 0)</f>
        <v>0</v>
      </c>
      <c r="AO80" s="321">
        <f>IF(Options!$C$106="Option I", IF(AO49=$C$49, 'Assumptions&amp;Data'!$D$194*('Assumptions&amp;Data'!$D$193/$H$22), 0), 0)</f>
        <v>0</v>
      </c>
      <c r="AP80" s="321">
        <f>IF(Options!$C$106="Option I", IF(AP49=$C$49, 'Assumptions&amp;Data'!$D$194*('Assumptions&amp;Data'!$D$193/$H$22), 0), 0)</f>
        <v>0</v>
      </c>
      <c r="AQ80" s="321">
        <f>IF(Options!$C$106="Option I", IF(AQ49=$C$49, 'Assumptions&amp;Data'!$D$194*('Assumptions&amp;Data'!$D$193/$H$22), 0), 0)</f>
        <v>0</v>
      </c>
      <c r="AR80" s="321">
        <f>IF(Options!$C$106="Option I", IF(AR49=$C$49, 'Assumptions&amp;Data'!$D$194*('Assumptions&amp;Data'!$D$193/$H$22), 0), 0)</f>
        <v>0</v>
      </c>
      <c r="AS80" s="321">
        <f>IF(Options!$C$106="Option I", IF(AS49=$C$49, 'Assumptions&amp;Data'!$D$194*('Assumptions&amp;Data'!$D$193/$H$22), 0), 0)</f>
        <v>0</v>
      </c>
      <c r="AT80" s="321">
        <f>IF(Options!$C$106="Option I", IF(AT49=$C$49, 'Assumptions&amp;Data'!$D$194*('Assumptions&amp;Data'!$D$193/$H$22), 0), 0)</f>
        <v>0</v>
      </c>
      <c r="AU80" s="321">
        <f>IF(Options!$C$106="Option I", IF(AU49=$C$49, 'Assumptions&amp;Data'!$D$194*('Assumptions&amp;Data'!$D$193/$H$22), 0), 0)</f>
        <v>0</v>
      </c>
      <c r="AV80" s="321">
        <f>IF(Options!$C$106="Option I", IF(AV49=$C$49, 'Assumptions&amp;Data'!$D$194*('Assumptions&amp;Data'!$D$193/$H$22), 0), 0)</f>
        <v>0</v>
      </c>
      <c r="AW80" s="321">
        <f>IF(Options!$C$106="Option I", IF(AW49=$C$49, 'Assumptions&amp;Data'!$D$194*('Assumptions&amp;Data'!$D$193/$H$22), 0), 0)</f>
        <v>0</v>
      </c>
      <c r="AX80" s="321">
        <f>IF(Options!$C$106="Option I", IF(AX49=$C$49, 'Assumptions&amp;Data'!$D$194*('Assumptions&amp;Data'!$D$193/$H$22), 0), 0)</f>
        <v>0</v>
      </c>
      <c r="AY80" s="321">
        <f>IF(Options!$C$106="Option I", IF(AY49=$C$49, 'Assumptions&amp;Data'!$D$194*('Assumptions&amp;Data'!$D$193/$H$22), 0), 0)</f>
        <v>0</v>
      </c>
      <c r="AZ80" s="321">
        <f>IF(Options!$C$106="Option I", IF(AZ49=$C$49, 'Assumptions&amp;Data'!$D$194*('Assumptions&amp;Data'!$D$193/$H$22), 0), 0)</f>
        <v>0</v>
      </c>
      <c r="BA80" s="321">
        <f>IF(Options!$C$106="Option I", IF(BA49=$C$49, 'Assumptions&amp;Data'!$D$194*('Assumptions&amp;Data'!$D$193/$H$22), 0), 0)</f>
        <v>0</v>
      </c>
      <c r="BB80" s="321">
        <f>IF(Options!$C$106="Option I", IF(BB49=$C$49, 'Assumptions&amp;Data'!$D$194*('Assumptions&amp;Data'!$D$193/$H$22), 0), 0)</f>
        <v>0</v>
      </c>
      <c r="BC80" s="321">
        <f>IF(Options!$C$106="Option I", IF(BC49=$C$49, 'Assumptions&amp;Data'!$D$194*('Assumptions&amp;Data'!$D$193/$H$22), 0), 0)</f>
        <v>0</v>
      </c>
      <c r="BD80" s="321">
        <f>IF(Options!$C$106="Option I", IF(BD49=$C$49, 'Assumptions&amp;Data'!$D$194*('Assumptions&amp;Data'!$D$193/$H$22), 0), 0)</f>
        <v>0</v>
      </c>
      <c r="BE80" s="321">
        <f>IF(Options!$C$106="Option I", IF(BE49=$C$49, 'Assumptions&amp;Data'!$D$194*('Assumptions&amp;Data'!$D$193/$H$22), 0), 0)</f>
        <v>0</v>
      </c>
      <c r="BF80" s="321">
        <f>IF(Options!$C$106="Option I", IF(BF49=$C$49, 'Assumptions&amp;Data'!$D$194*('Assumptions&amp;Data'!$D$193/$H$22), 0), 0)</f>
        <v>0</v>
      </c>
      <c r="BG80" s="321">
        <f>IF(Options!$C$106="Option I", IF(BG49=$C$49, 'Assumptions&amp;Data'!$D$194*('Assumptions&amp;Data'!$D$193/$H$22), 0), 0)</f>
        <v>0</v>
      </c>
      <c r="BH80" s="321">
        <f>IF(Options!$C$106="Option I", IF(BH49=$C$49, 'Assumptions&amp;Data'!$D$194*('Assumptions&amp;Data'!$D$193/$H$22), 0), 0)</f>
        <v>0</v>
      </c>
      <c r="BI80" s="321">
        <f>IF(Options!$C$106="Option I", IF(BI49=$C$49, 'Assumptions&amp;Data'!$D$194*('Assumptions&amp;Data'!$D$193/$H$22), 0), 0)</f>
        <v>0</v>
      </c>
      <c r="BJ80" s="321">
        <f>IF(Options!$C$106="Option I", IF(BJ49=$C$49, 'Assumptions&amp;Data'!$D$194*('Assumptions&amp;Data'!$D$193/$H$22), 0), 0)</f>
        <v>0</v>
      </c>
      <c r="BK80" s="321">
        <f>IF(Options!$C$106="Option I", IF(BK49=$C$49, 'Assumptions&amp;Data'!$D$194*('Assumptions&amp;Data'!$D$193/$H$22), 0), 0)</f>
        <v>0</v>
      </c>
      <c r="BL80" s="321">
        <f>IF(Options!$C$106="Option I", IF(BL49=$C$49, 'Assumptions&amp;Data'!$D$194*('Assumptions&amp;Data'!$D$193/$H$22), 0), 0)</f>
        <v>0</v>
      </c>
      <c r="BM80" s="321">
        <f>IF(Options!$C$106="Option I", IF(BM49=$C$49, 'Assumptions&amp;Data'!$D$194*('Assumptions&amp;Data'!$D$193/$H$22), 0), 0)</f>
        <v>0</v>
      </c>
      <c r="BN80" s="321">
        <f>IF(Options!$C$106="Option I", IF(BN49=$C$49, 'Assumptions&amp;Data'!$D$194*('Assumptions&amp;Data'!$D$193/$H$22), 0), 0)</f>
        <v>0</v>
      </c>
      <c r="BO80" s="321">
        <f>IF(Options!$C$106="Option I", IF(BO49=$C$49, 'Assumptions&amp;Data'!$D$194*('Assumptions&amp;Data'!$D$193/$H$22), 0), 0)</f>
        <v>0</v>
      </c>
      <c r="BP80" s="321">
        <f>IF(Options!$C$106="Option I", IF(BP49=$C$49, 'Assumptions&amp;Data'!$D$194*('Assumptions&amp;Data'!$D$193/$H$22), 0), 0)</f>
        <v>0</v>
      </c>
      <c r="BQ80" s="321">
        <f>IF(Options!$C$106="Option I", IF(BQ49=$C$49, 'Assumptions&amp;Data'!$D$194*('Assumptions&amp;Data'!$D$193/$H$22), 0), 0)</f>
        <v>0</v>
      </c>
      <c r="BR80" s="321">
        <f>IF(Options!$C$106="Option I", IF(BR49=$C$49, 'Assumptions&amp;Data'!$D$194*('Assumptions&amp;Data'!$D$193/$H$22), 0), 0)</f>
        <v>0</v>
      </c>
      <c r="BS80" s="321">
        <f>IF(Options!$C$106="Option I", IF(BS49=$C$49, 'Assumptions&amp;Data'!$D$194*('Assumptions&amp;Data'!$D$193/$H$22), 0), 0)</f>
        <v>0</v>
      </c>
      <c r="BT80" s="321">
        <f>IF(Options!$C$106="Option I", IF(BT49=$C$49, 'Assumptions&amp;Data'!$D$194*('Assumptions&amp;Data'!$D$193/$H$22), 0), 0)</f>
        <v>0</v>
      </c>
      <c r="BU80" s="321">
        <f>IF(Options!$C$106="Option I", IF(BU49=$C$49, 'Assumptions&amp;Data'!$D$194*('Assumptions&amp;Data'!$D$193/$H$22), 0), 0)</f>
        <v>0</v>
      </c>
      <c r="BV80" s="321">
        <f>IF(Options!$C$106="Option I", IF(BV49=$C$49, 'Assumptions&amp;Data'!$D$194*('Assumptions&amp;Data'!$D$193/$H$22), 0), 0)</f>
        <v>0</v>
      </c>
      <c r="BW80" s="321">
        <f>IF(Options!$C$106="Option I", IF(BW49=$C$49, 'Assumptions&amp;Data'!$D$194*('Assumptions&amp;Data'!$D$193/$H$22), 0), 0)</f>
        <v>0</v>
      </c>
      <c r="BX80" s="321">
        <f>IF(Options!$C$106="Option I", IF(BX49=$C$49, 'Assumptions&amp;Data'!$D$194*('Assumptions&amp;Data'!$D$193/$H$22), 0), 0)</f>
        <v>0</v>
      </c>
      <c r="BY80" s="321">
        <f>IF(Options!$C$106="Option I", IF(BY49=$C$49, 'Assumptions&amp;Data'!$D$194*('Assumptions&amp;Data'!$D$193/$H$22), 0), 0)</f>
        <v>0</v>
      </c>
      <c r="BZ80" s="321">
        <f>IF(Options!$C$106="Option I", IF(BZ49=$C$49, 'Assumptions&amp;Data'!$D$194*('Assumptions&amp;Data'!$D$193/$H$22), 0), 0)</f>
        <v>0</v>
      </c>
      <c r="CA80" s="321">
        <f>IF(Options!$C$106="Option I", IF(CA49=$C$49, 'Assumptions&amp;Data'!$D$194*('Assumptions&amp;Data'!$D$193/$H$22), 0), 0)</f>
        <v>0</v>
      </c>
      <c r="CB80" s="321">
        <f>IF(Options!$C$106="Option I", IF(CB49=$C$49, 'Assumptions&amp;Data'!$D$194*('Assumptions&amp;Data'!$D$193/$H$22), 0), 0)</f>
        <v>0</v>
      </c>
      <c r="CC80" s="321">
        <f>IF(Options!$C$106="Option I", IF(CC49=$C$49, 'Assumptions&amp;Data'!$D$194*('Assumptions&amp;Data'!$D$193/$H$22), 0), 0)</f>
        <v>0</v>
      </c>
      <c r="CD80" s="321">
        <f>IF(Options!$C$106="Option I", IF(CD49=$C$49, 'Assumptions&amp;Data'!$D$194*('Assumptions&amp;Data'!$D$193/$H$22), 0), 0)</f>
        <v>0</v>
      </c>
      <c r="CE80" s="321">
        <f>IF(Options!$C$106="Option I", IF(CE49=$C$49, 'Assumptions&amp;Data'!$D$194*('Assumptions&amp;Data'!$D$193/$H$22), 0), 0)</f>
        <v>0</v>
      </c>
      <c r="CF80" s="321">
        <f>IF(Options!$C$106="Option I", IF(CF49=$C$49, 'Assumptions&amp;Data'!$D$194*('Assumptions&amp;Data'!$D$193/$H$22), 0), 0)</f>
        <v>0</v>
      </c>
      <c r="CG80" s="321">
        <f>IF(Options!$C$106="Option I", IF(CG49=$C$49, 'Assumptions&amp;Data'!$D$194*('Assumptions&amp;Data'!$D$193/$H$22), 0), 0)</f>
        <v>0</v>
      </c>
      <c r="CH80" s="321">
        <f>IF(Options!$C$106="Option I", IF(CH49=$C$49, 'Assumptions&amp;Data'!$D$194*('Assumptions&amp;Data'!$D$193/$H$22), 0), 0)</f>
        <v>0</v>
      </c>
      <c r="CI80" s="321">
        <f>IF(Options!$C$106="Option I", IF(CI49=$C$49, 'Assumptions&amp;Data'!$D$194*('Assumptions&amp;Data'!$D$193/$H$22), 0), 0)</f>
        <v>0</v>
      </c>
      <c r="CJ80" s="321">
        <f>IF(Options!$C$106="Option I", IF(CJ49=$C$49, 'Assumptions&amp;Data'!$D$194*('Assumptions&amp;Data'!$D$193/$H$22), 0), 0)</f>
        <v>0</v>
      </c>
      <c r="CK80" s="321">
        <f>IF(Options!$C$106="Option I", IF(CK49=$C$49, 'Assumptions&amp;Data'!$D$194*('Assumptions&amp;Data'!$D$193/$H$22), 0), 0)</f>
        <v>0</v>
      </c>
      <c r="CL80" s="321">
        <f>IF(Options!$C$106="Option I", IF(CL49=$C$49, 'Assumptions&amp;Data'!$D$194*('Assumptions&amp;Data'!$D$193/$H$22), 0), 0)</f>
        <v>0</v>
      </c>
      <c r="CM80" s="321">
        <f>IF(Options!$C$106="Option I", IF(CM49=$C$49, 'Assumptions&amp;Data'!$D$194*('Assumptions&amp;Data'!$D$193/$H$22), 0), 0)</f>
        <v>0</v>
      </c>
      <c r="CN80" s="321">
        <f>IF(Options!$C$106="Option I", IF(CN49=$C$49, 'Assumptions&amp;Data'!$D$194*('Assumptions&amp;Data'!$D$193/$H$22), 0), 0)</f>
        <v>0</v>
      </c>
      <c r="CO80" s="321">
        <f>IF(Options!$C$106="Option I", IF(CO49=$C$49, 'Assumptions&amp;Data'!$D$194*('Assumptions&amp;Data'!$D$193/$H$22), 0), 0)</f>
        <v>0</v>
      </c>
      <c r="CP80" s="321">
        <f>IF(Options!$C$106="Option I", IF(CP49=$C$49, 'Assumptions&amp;Data'!$D$194*('Assumptions&amp;Data'!$D$193/$H$22), 0), 0)</f>
        <v>0</v>
      </c>
      <c r="CQ80" s="321">
        <f>IF(Options!$C$106="Option I", IF(CQ49=$C$49, 'Assumptions&amp;Data'!$D$194*('Assumptions&amp;Data'!$D$193/$H$22), 0), 0)</f>
        <v>0</v>
      </c>
      <c r="CR80" s="321">
        <f>IF(Options!$C$106="Option I", IF(CR49=$C$49, 'Assumptions&amp;Data'!$D$194*('Assumptions&amp;Data'!$D$193/$H$22), 0), 0)</f>
        <v>0</v>
      </c>
      <c r="CS80" s="321">
        <f>IF(Options!$C$106="Option I", IF(CS49=$C$49, 'Assumptions&amp;Data'!$D$194*('Assumptions&amp;Data'!$D$193/$H$22), 0), 0)</f>
        <v>0</v>
      </c>
      <c r="CT80" s="321">
        <f>IF(Options!$C$106="Option I", IF(CT49=$C$49, 'Assumptions&amp;Data'!$D$194*('Assumptions&amp;Data'!$D$193/$H$22), 0), 0)</f>
        <v>0</v>
      </c>
      <c r="CU80" s="321">
        <f>IF(Options!$C$106="Option I", IF(CU49=$C$49, 'Assumptions&amp;Data'!$D$194*('Assumptions&amp;Data'!$D$193/$H$22), 0), 0)</f>
        <v>0</v>
      </c>
      <c r="CV80" s="321">
        <f>IF(Options!$C$106="Option I", IF(CV49=$C$49, 'Assumptions&amp;Data'!$D$194*('Assumptions&amp;Data'!$D$193/$H$22), 0), 0)</f>
        <v>0</v>
      </c>
      <c r="CW80" s="321">
        <f>IF(Options!$C$106="Option I", IF(CW49=$C$49, 'Assumptions&amp;Data'!$D$194*('Assumptions&amp;Data'!$D$193/$H$22), 0), 0)</f>
        <v>0</v>
      </c>
      <c r="CX80" s="321">
        <f>IF(Options!$C$106="Option I", IF(CX49=$C$49, 'Assumptions&amp;Data'!$D$194*('Assumptions&amp;Data'!$D$193/$H$22), 0), 0)</f>
        <v>0</v>
      </c>
      <c r="CY80" s="321">
        <f>IF(Options!$C$106="Option I", IF(CY49=$C$49, 'Assumptions&amp;Data'!$D$194*('Assumptions&amp;Data'!$D$193/$H$22), 0), 0)</f>
        <v>0</v>
      </c>
      <c r="CZ80" s="321">
        <f>IF(Options!$C$106="Option I", IF(CZ49=$C$49, 'Assumptions&amp;Data'!$D$194*('Assumptions&amp;Data'!$D$193/$H$22), 0), 0)</f>
        <v>0</v>
      </c>
      <c r="DA80" s="321">
        <f>IF(Options!$C$106="Option I", IF(DA49=$C$49, 'Assumptions&amp;Data'!$D$194*('Assumptions&amp;Data'!$D$193/$H$22), 0), 0)</f>
        <v>0</v>
      </c>
      <c r="DB80" s="321">
        <f>IF(Options!$C$106="Option I", IF(DB49=$C$49, 'Assumptions&amp;Data'!$D$194*('Assumptions&amp;Data'!$D$193/$H$22), 0), 0)</f>
        <v>0</v>
      </c>
      <c r="DC80" s="321">
        <f>IF(Options!$C$106="Option I", IF(DC49=$C$49, 'Assumptions&amp;Data'!$D$194*('Assumptions&amp;Data'!$D$193/$H$22), 0), 0)</f>
        <v>0</v>
      </c>
      <c r="DD80" s="321">
        <f>IF(Options!$C$106="Option I", IF(DD49=$C$49, 'Assumptions&amp;Data'!$D$194*('Assumptions&amp;Data'!$D$193/$H$22), 0), 0)</f>
        <v>0</v>
      </c>
      <c r="DE80" s="321">
        <f>IF(Options!$C$106="Option I", IF(DE49=$C$49, 'Assumptions&amp;Data'!$D$194*('Assumptions&amp;Data'!$D$193/$H$22), 0), 0)</f>
        <v>0</v>
      </c>
      <c r="DF80" s="321">
        <f>IF(Options!$C$106="Option I", IF(DF49=$C$49, 'Assumptions&amp;Data'!$D$194*('Assumptions&amp;Data'!$D$193/$H$22), 0), 0)</f>
        <v>0</v>
      </c>
      <c r="DG80" s="321">
        <f>IF(Options!$C$106="Option I", IF(DG49=$C$49, 'Assumptions&amp;Data'!$D$194*('Assumptions&amp;Data'!$D$193/$H$22), 0), 0)</f>
        <v>0</v>
      </c>
      <c r="DH80" s="321">
        <f>IF(Options!$C$106="Option I", IF(DH49=$C$49, 'Assumptions&amp;Data'!$D$194*('Assumptions&amp;Data'!$D$193/$H$22), 0), 0)</f>
        <v>0</v>
      </c>
      <c r="DI80" s="321">
        <f>IF(Options!$C$106="Option I", IF(DI49=$C$49, 'Assumptions&amp;Data'!$D$194*('Assumptions&amp;Data'!$D$193/$H$22), 0), 0)</f>
        <v>0</v>
      </c>
      <c r="DJ80" s="321">
        <f>IF(Options!$C$106="Option I", IF(DJ49=$C$49, 'Assumptions&amp;Data'!$D$194*('Assumptions&amp;Data'!$D$193/$H$22), 0), 0)</f>
        <v>0</v>
      </c>
      <c r="DK80" s="321">
        <f>IF(Options!$C$106="Option I", IF(DK49=$C$49, 'Assumptions&amp;Data'!$D$194*('Assumptions&amp;Data'!$D$193/$H$22), 0), 0)</f>
        <v>0</v>
      </c>
      <c r="DL80" s="321">
        <f>IF(Options!$C$106="Option I", IF(DL49=$C$49, 'Assumptions&amp;Data'!$D$194*('Assumptions&amp;Data'!$D$193/$H$22), 0), 0)</f>
        <v>0</v>
      </c>
      <c r="DM80" s="321">
        <f>IF(Options!$C$106="Option I", IF(DM49=$C$49, 'Assumptions&amp;Data'!$D$194*('Assumptions&amp;Data'!$D$193/$H$22), 0), 0)</f>
        <v>0</v>
      </c>
      <c r="DN80" s="321">
        <f>IF(Options!$C$106="Option I", IF(DN49=$C$49, 'Assumptions&amp;Data'!$D$194*('Assumptions&amp;Data'!$D$193/$H$22), 0), 0)</f>
        <v>0</v>
      </c>
      <c r="DO80" s="321">
        <f>IF(Options!$C$106="Option I", IF(DO49=$C$49, 'Assumptions&amp;Data'!$D$194*('Assumptions&amp;Data'!$D$193/$H$22), 0), 0)</f>
        <v>0</v>
      </c>
      <c r="DP80" s="321">
        <f>IF(Options!$C$106="Option I", IF(DP49=$C$49, 'Assumptions&amp;Data'!$D$194*('Assumptions&amp;Data'!$D$193/$H$22), 0), 0)</f>
        <v>0</v>
      </c>
      <c r="DQ80" s="321">
        <f>IF(Options!$C$106="Option I", IF(DQ49=$C$49, 'Assumptions&amp;Data'!$D$194*('Assumptions&amp;Data'!$D$193/$H$22), 0), 0)</f>
        <v>0</v>
      </c>
      <c r="DR80" s="321">
        <f>IF(Options!$C$106="Option I", IF(DR49=$C$49, 'Assumptions&amp;Data'!$D$194*('Assumptions&amp;Data'!$D$193/$H$22), 0), 0)</f>
        <v>0</v>
      </c>
      <c r="DS80" s="321">
        <f>IF(Options!$C$106="Option I", IF(DS49=$C$49, 'Assumptions&amp;Data'!$D$194*('Assumptions&amp;Data'!$D$193/$H$22), 0), 0)</f>
        <v>0</v>
      </c>
      <c r="DT80" s="321">
        <f>IF(Options!$C$106="Option I", IF(DT49=$C$49, 'Assumptions&amp;Data'!$D$194*('Assumptions&amp;Data'!$D$193/$H$22), 0), 0)</f>
        <v>0</v>
      </c>
      <c r="DU80" s="321">
        <f>IF(Options!$C$106="Option I", IF(DU49=$C$49, 'Assumptions&amp;Data'!$D$194*('Assumptions&amp;Data'!$D$193/$H$22), 0), 0)</f>
        <v>0</v>
      </c>
      <c r="DV80" s="321">
        <f>IF(Options!$C$106="Option I", IF(DV49=$C$49, 'Assumptions&amp;Data'!$D$194*('Assumptions&amp;Data'!$D$193/$H$22), 0), 0)</f>
        <v>0</v>
      </c>
      <c r="DW80" s="321">
        <f>IF(Options!$C$106="Option I", IF(DW49=$C$49, 'Assumptions&amp;Data'!$D$194*('Assumptions&amp;Data'!$D$193/$H$22), 0), 0)</f>
        <v>0</v>
      </c>
      <c r="DX80" s="321">
        <f>IF(Options!$C$106="Option I", IF(DX49=$C$49, 'Assumptions&amp;Data'!$D$194*('Assumptions&amp;Data'!$D$193/$H$22), 0), 0)</f>
        <v>0</v>
      </c>
      <c r="DY80" s="321">
        <f>IF(Options!$C$106="Option I", IF(DY49=$C$49, 'Assumptions&amp;Data'!$D$194*('Assumptions&amp;Data'!$D$193/$H$22), 0), 0)</f>
        <v>0</v>
      </c>
      <c r="DZ80" s="321">
        <f>IF(Options!$C$106="Option I", IF(DZ49=$C$49, 'Assumptions&amp;Data'!$D$194*('Assumptions&amp;Data'!$D$193/$H$22), 0), 0)</f>
        <v>0</v>
      </c>
      <c r="EA80" s="321">
        <f>IF(Options!$C$106="Option I", IF(EA49=$C$49, 'Assumptions&amp;Data'!$D$194*('Assumptions&amp;Data'!$D$193/$H$22), 0), 0)</f>
        <v>0</v>
      </c>
      <c r="EB80" s="321">
        <f>IF(Options!$C$106="Option I", IF(EB49=$C$49, 'Assumptions&amp;Data'!$D$194*('Assumptions&amp;Data'!$D$193/$H$22), 0), 0)</f>
        <v>0</v>
      </c>
      <c r="EC80" s="321">
        <f>IF(Options!$C$106="Option I", IF(EC49=$C$49, 'Assumptions&amp;Data'!$D$194*('Assumptions&amp;Data'!$D$193/$H$22), 0), 0)</f>
        <v>0</v>
      </c>
      <c r="ED80" s="321">
        <f>IF(Options!$C$106="Option I", IF(ED49=$C$49, 'Assumptions&amp;Data'!$D$194*('Assumptions&amp;Data'!$D$193/$H$22), 0), 0)</f>
        <v>0</v>
      </c>
      <c r="EE80" s="321">
        <f>IF(Options!$C$106="Option I", IF(EE49=$C$49, 'Assumptions&amp;Data'!$D$194*('Assumptions&amp;Data'!$D$193/$H$22), 0), 0)</f>
        <v>0</v>
      </c>
      <c r="EF80" s="321">
        <f>IF(Options!$C$106="Option I", IF(EF49=$C$49, 'Assumptions&amp;Data'!$D$194*('Assumptions&amp;Data'!$D$193/$H$22), 0), 0)</f>
        <v>0</v>
      </c>
      <c r="EG80" s="321">
        <f>IF(Options!$C$106="Option I", IF(EG49=$C$49, 'Assumptions&amp;Data'!$D$194*('Assumptions&amp;Data'!$D$193/$H$22), 0), 0)</f>
        <v>0</v>
      </c>
      <c r="EH80" s="321">
        <f>IF(Options!$C$106="Option I", IF(EH49=$C$49, 'Assumptions&amp;Data'!$D$194*('Assumptions&amp;Data'!$D$193/$H$22), 0), 0)</f>
        <v>0</v>
      </c>
      <c r="EI80" s="321">
        <f>IF(Options!$C$106="Option I", IF(EI49=$C$49, 'Assumptions&amp;Data'!$D$194*('Assumptions&amp;Data'!$D$193/$H$22), 0), 0)</f>
        <v>0</v>
      </c>
      <c r="EJ80" s="321">
        <f>IF(Options!$C$106="Option I", IF(EJ49=$C$49, 'Assumptions&amp;Data'!$D$194*('Assumptions&amp;Data'!$D$193/$H$22), 0), 0)</f>
        <v>0</v>
      </c>
      <c r="EK80" s="321">
        <f>IF(Options!$C$106="Option I", IF(EK49=$C$49, 'Assumptions&amp;Data'!$D$194*('Assumptions&amp;Data'!$D$193/$H$22), 0), 0)</f>
        <v>0</v>
      </c>
      <c r="EL80" s="321">
        <f>IF(Options!$C$106="Option I", IF(EL49=$C$49, 'Assumptions&amp;Data'!$D$194*('Assumptions&amp;Data'!$D$193/$H$22), 0), 0)</f>
        <v>0</v>
      </c>
      <c r="EM80" s="321">
        <f>IF(Options!$C$106="Option I", IF(EM49=$C$49, 'Assumptions&amp;Data'!$D$194*('Assumptions&amp;Data'!$D$193/$H$22), 0), 0)</f>
        <v>0</v>
      </c>
      <c r="EN80" s="321">
        <f>IF(Options!$C$106="Option I", IF(EN49=$C$49, 'Assumptions&amp;Data'!$D$194*('Assumptions&amp;Data'!$D$193/$H$22), 0), 0)</f>
        <v>0</v>
      </c>
      <c r="EO80" s="321">
        <f>IF(Options!$C$106="Option I", IF(EO49=$C$49, 'Assumptions&amp;Data'!$D$194*('Assumptions&amp;Data'!$D$193/$H$22), 0), 0)</f>
        <v>0</v>
      </c>
      <c r="EP80" s="321">
        <f>IF(Options!$C$106="Option I", IF(EP49=$C$49, 'Assumptions&amp;Data'!$D$194*('Assumptions&amp;Data'!$D$193/$H$22), 0), 0)</f>
        <v>0</v>
      </c>
      <c r="EQ80" s="321">
        <f>IF(Options!$C$106="Option I", IF(EQ49=$C$49, 'Assumptions&amp;Data'!$D$194*('Assumptions&amp;Data'!$D$193/$H$22), 0), 0)</f>
        <v>0</v>
      </c>
      <c r="ER80" s="321">
        <f>IF(Options!$C$106="Option I", IF(ER49=$C$49, 'Assumptions&amp;Data'!$D$194*('Assumptions&amp;Data'!$D$193/$H$22), 0), 0)</f>
        <v>0</v>
      </c>
      <c r="ES80" s="321">
        <f>IF(Options!$C$106="Option I", IF(ES49=$C$49, 'Assumptions&amp;Data'!$D$194*('Assumptions&amp;Data'!$D$193/$H$22), 0), 0)</f>
        <v>0</v>
      </c>
      <c r="ET80" s="321">
        <f>IF(Options!$C$106="Option I", IF(ET49=$C$49, 'Assumptions&amp;Data'!$D$194*('Assumptions&amp;Data'!$D$193/$H$22), 0), 0)</f>
        <v>0</v>
      </c>
      <c r="EU80" s="321">
        <f>IF(Options!$C$106="Option I", IF(EU49=$C$49, 'Assumptions&amp;Data'!$D$194*('Assumptions&amp;Data'!$D$193/$H$22), 0), 0)</f>
        <v>0</v>
      </c>
      <c r="EV80" s="321">
        <f>IF(Options!$C$106="Option I", IF(EV49=$C$49, 'Assumptions&amp;Data'!$D$194*('Assumptions&amp;Data'!$D$193/$H$22), 0), 0)</f>
        <v>0</v>
      </c>
      <c r="EW80" s="321">
        <f>IF(Options!$C$106="Option I", IF(EW49=$C$49, 'Assumptions&amp;Data'!$D$194*('Assumptions&amp;Data'!$D$193/$H$22), 0), 0)</f>
        <v>0</v>
      </c>
      <c r="EX80" s="321">
        <f>IF(Options!$C$106="Option I", IF(EX49=$C$49, 'Assumptions&amp;Data'!$D$194*('Assumptions&amp;Data'!$D$193/$H$22), 0), 0)</f>
        <v>0</v>
      </c>
      <c r="EY80" s="321">
        <f>IF(Options!$C$106="Option I", IF(EY49=$C$49, 'Assumptions&amp;Data'!$D$194*('Assumptions&amp;Data'!$D$193/$H$22), 0), 0)</f>
        <v>0</v>
      </c>
      <c r="EZ80" s="321">
        <f>IF(Options!$C$106="Option I", IF(EZ49=$C$49, 'Assumptions&amp;Data'!$D$194*('Assumptions&amp;Data'!$D$193/$H$22), 0), 0)</f>
        <v>0</v>
      </c>
      <c r="FA80" s="321">
        <f>IF(Options!$C$106="Option I", IF(FA49=$C$49, 'Assumptions&amp;Data'!$D$194*('Assumptions&amp;Data'!$D$193/$H$22), 0), 0)</f>
        <v>0</v>
      </c>
      <c r="FB80" s="321">
        <f>IF(Options!$C$106="Option I", IF(FB49=$C$49, 'Assumptions&amp;Data'!$D$194*('Assumptions&amp;Data'!$D$193/$H$22), 0), 0)</f>
        <v>0</v>
      </c>
      <c r="FC80" s="321">
        <f>IF(Options!$C$106="Option I", IF(FC49=$C$49, 'Assumptions&amp;Data'!$D$194*('Assumptions&amp;Data'!$D$193/$H$22), 0), 0)</f>
        <v>0</v>
      </c>
      <c r="FD80" s="321">
        <f>IF(Options!$C$106="Option I", IF(FD49=$C$49, 'Assumptions&amp;Data'!$D$194*('Assumptions&amp;Data'!$D$193/$H$22), 0), 0)</f>
        <v>0</v>
      </c>
      <c r="FE80" s="321">
        <f>IF(Options!$C$106="Option I", IF(FE49=$C$49, 'Assumptions&amp;Data'!$D$194*('Assumptions&amp;Data'!$D$193/$H$22), 0), 0)</f>
        <v>0</v>
      </c>
      <c r="FF80" s="321">
        <f>IF(Options!$C$106="Option I", IF(FF49=$C$49, 'Assumptions&amp;Data'!$D$194*('Assumptions&amp;Data'!$D$193/$H$22), 0), 0)</f>
        <v>0</v>
      </c>
      <c r="FG80" s="321">
        <f>IF(Options!$C$106="Option I", IF(FG49=$C$49, 'Assumptions&amp;Data'!$D$194*('Assumptions&amp;Data'!$D$193/$H$22), 0), 0)</f>
        <v>0</v>
      </c>
      <c r="FH80" s="321">
        <f>IF(Options!$C$106="Option I", IF(FH49=$C$49, 'Assumptions&amp;Data'!$D$194*('Assumptions&amp;Data'!$D$193/$H$22), 0), 0)</f>
        <v>0</v>
      </c>
      <c r="FI80" s="321">
        <f>IF(Options!$C$106="Option I", IF(FI49=$C$49, 'Assumptions&amp;Data'!$D$194*('Assumptions&amp;Data'!$D$193/$H$22), 0), 0)</f>
        <v>0</v>
      </c>
      <c r="FJ80" s="321">
        <f>IF(Options!$C$106="Option I", IF(FJ49=$C$49, 'Assumptions&amp;Data'!$D$194*('Assumptions&amp;Data'!$D$193/$H$22), 0), 0)</f>
        <v>0</v>
      </c>
      <c r="FK80" s="321">
        <f>IF(Options!$C$106="Option I", IF(FK49=$C$49, 'Assumptions&amp;Data'!$D$194*('Assumptions&amp;Data'!$D$193/$H$22), 0), 0)</f>
        <v>0</v>
      </c>
      <c r="FL80" s="321">
        <f>IF(Options!$C$106="Option I", IF(FL49=$C$49, 'Assumptions&amp;Data'!$D$194*('Assumptions&amp;Data'!$D$193/$H$22), 0), 0)</f>
        <v>0</v>
      </c>
      <c r="FM80" s="321">
        <f>IF(Options!$C$106="Option I", IF(FM49=$C$49, 'Assumptions&amp;Data'!$D$194*('Assumptions&amp;Data'!$D$193/$H$22), 0), 0)</f>
        <v>0</v>
      </c>
      <c r="FN80" s="321">
        <f>IF(Options!$C$106="Option I", IF(FN49=$C$49, 'Assumptions&amp;Data'!$D$194*('Assumptions&amp;Data'!$D$193/$H$22), 0), 0)</f>
        <v>0</v>
      </c>
      <c r="FO80" s="321">
        <f>IF(Options!$C$106="Option I", IF(FO49=$C$49, 'Assumptions&amp;Data'!$D$194*('Assumptions&amp;Data'!$D$193/$H$22), 0), 0)</f>
        <v>0</v>
      </c>
      <c r="FP80" s="321">
        <f>IF(Options!$C$106="Option I", IF(FP49=$C$49, 'Assumptions&amp;Data'!$D$194*('Assumptions&amp;Data'!$D$193/$H$22), 0), 0)</f>
        <v>0</v>
      </c>
      <c r="FQ80" s="321">
        <f>IF(Options!$C$106="Option I", IF(FQ49=$C$49, 'Assumptions&amp;Data'!$D$194*('Assumptions&amp;Data'!$D$193/$H$22), 0), 0)</f>
        <v>0</v>
      </c>
    </row>
    <row r="81" spans="1:173" s="232" customFormat="1" ht="15.6" x14ac:dyDescent="0.3">
      <c r="A81" s="320" t="s">
        <v>481</v>
      </c>
      <c r="B81" s="321">
        <f t="shared" si="44"/>
        <v>16.964339699999996</v>
      </c>
      <c r="C81" s="322">
        <f>_xlfn.XLOOKUP(C49, MonthlyCashflow!$G$7:$FO$7, MonthlyCashflow!G$160:FO$160)</f>
        <v>0</v>
      </c>
      <c r="D81" s="322">
        <f>_xlfn.XLOOKUP(D49, MonthlyCashflow!$G$7:$FO$7, MonthlyCashflow!H$160:FP$160)</f>
        <v>0</v>
      </c>
      <c r="E81" s="322">
        <f>_xlfn.XLOOKUP(E49, MonthlyCashflow!$G$7:$FO$7, MonthlyCashflow!I$160:FQ$160)</f>
        <v>0</v>
      </c>
      <c r="F81" s="322">
        <f>_xlfn.XLOOKUP(F49, MonthlyCashflow!$G$7:$FO$7, MonthlyCashflow!J$160:FR$160)</f>
        <v>0</v>
      </c>
      <c r="G81" s="322">
        <f>_xlfn.XLOOKUP(G49, MonthlyCashflow!$G$7:$FO$7, MonthlyCashflow!K$160:FS$160)</f>
        <v>0</v>
      </c>
      <c r="H81" s="321">
        <f>_xlfn.XLOOKUP(H49, MonthlyCashflow!$G$7:$FO$7, MonthlyCashflow!L$160:FT$160)</f>
        <v>16.964339699999996</v>
      </c>
      <c r="I81" s="322">
        <f>_xlfn.XLOOKUP(I49, MonthlyCashflow!$G$7:$FO$7, MonthlyCashflow!M$160:FU$160)</f>
        <v>0</v>
      </c>
      <c r="J81" s="322">
        <f>_xlfn.XLOOKUP(J49, MonthlyCashflow!$G$7:$FO$7, MonthlyCashflow!N$160:FV$160)</f>
        <v>0</v>
      </c>
      <c r="K81" s="322">
        <f>_xlfn.XLOOKUP(K49, MonthlyCashflow!$G$7:$FO$7, MonthlyCashflow!O$160:FW$160)</f>
        <v>0</v>
      </c>
      <c r="L81" s="322">
        <f>_xlfn.XLOOKUP(L49, MonthlyCashflow!$G$7:$FO$7, MonthlyCashflow!P$160:FX$160)</f>
        <v>0</v>
      </c>
      <c r="M81" s="322">
        <f>_xlfn.XLOOKUP(M49, MonthlyCashflow!$G$7:$FO$7, MonthlyCashflow!Q$160:FY$160)</f>
        <v>0</v>
      </c>
      <c r="N81" s="322">
        <f>_xlfn.XLOOKUP(N49, MonthlyCashflow!$G$7:$FO$7, MonthlyCashflow!R$160:FZ$160)</f>
        <v>0</v>
      </c>
      <c r="O81" s="322">
        <f>_xlfn.XLOOKUP(O49, MonthlyCashflow!$G$7:$FO$7, MonthlyCashflow!S$160:GA$160)</f>
        <v>0</v>
      </c>
      <c r="P81" s="322">
        <f>_xlfn.XLOOKUP(P49, MonthlyCashflow!$G$7:$FO$7, MonthlyCashflow!T$160:GB$160)</f>
        <v>0</v>
      </c>
      <c r="Q81" s="322">
        <f>_xlfn.XLOOKUP(Q49, MonthlyCashflow!$G$7:$FO$7, MonthlyCashflow!U$160:GC$160)</f>
        <v>0</v>
      </c>
      <c r="R81" s="322">
        <f>_xlfn.XLOOKUP(R49, MonthlyCashflow!$G$7:$FO$7, MonthlyCashflow!V$160:GD$160)</f>
        <v>0</v>
      </c>
      <c r="S81" s="322">
        <f>_xlfn.XLOOKUP(S49, MonthlyCashflow!$G$7:$FO$7, MonthlyCashflow!W$160:GE$160)</f>
        <v>0</v>
      </c>
      <c r="T81" s="322">
        <f>_xlfn.XLOOKUP(T49, MonthlyCashflow!$G$7:$FO$7, MonthlyCashflow!X$160:GF$160)</f>
        <v>0</v>
      </c>
      <c r="U81" s="322">
        <f>_xlfn.XLOOKUP(U49, MonthlyCashflow!$G$7:$FO$7, MonthlyCashflow!Y$160:GG$160)</f>
        <v>0</v>
      </c>
      <c r="V81" s="322">
        <f>_xlfn.XLOOKUP(V49, MonthlyCashflow!$G$7:$FO$7, MonthlyCashflow!Z$160:GH$160)</f>
        <v>0</v>
      </c>
      <c r="W81" s="322">
        <f>_xlfn.XLOOKUP(W49, MonthlyCashflow!$G$7:$FO$7, MonthlyCashflow!AA$160:GI$160)</f>
        <v>0</v>
      </c>
      <c r="X81" s="322">
        <f>_xlfn.XLOOKUP(X49, MonthlyCashflow!$G$7:$FO$7, MonthlyCashflow!AB$160:GJ$160)</f>
        <v>0</v>
      </c>
      <c r="Y81" s="322">
        <f>_xlfn.XLOOKUP(Y49, MonthlyCashflow!$G$7:$FO$7, MonthlyCashflow!AC$160:GK$160)</f>
        <v>0</v>
      </c>
      <c r="Z81" s="322">
        <f>_xlfn.XLOOKUP(Z49, MonthlyCashflow!$G$7:$FO$7, MonthlyCashflow!AD$160:GL$160)</f>
        <v>0</v>
      </c>
      <c r="AA81" s="322">
        <f>_xlfn.XLOOKUP(AA49, MonthlyCashflow!$G$7:$FO$7, MonthlyCashflow!AE$160:GM$160)</f>
        <v>0</v>
      </c>
      <c r="AB81" s="322">
        <f>_xlfn.XLOOKUP(AB49, MonthlyCashflow!$G$7:$FO$7, MonthlyCashflow!AF$160:GN$160)</f>
        <v>0</v>
      </c>
      <c r="AC81" s="322">
        <f>_xlfn.XLOOKUP(AC49, MonthlyCashflow!$G$7:$FO$7, MonthlyCashflow!AG$160:GO$160)</f>
        <v>0</v>
      </c>
      <c r="AD81" s="322">
        <f>_xlfn.XLOOKUP(AD49, MonthlyCashflow!$G$7:$FO$7, MonthlyCashflow!AH$160:GP$160)</f>
        <v>0</v>
      </c>
      <c r="AE81" s="322">
        <f>_xlfn.XLOOKUP(AE49, MonthlyCashflow!$G$7:$FO$7, MonthlyCashflow!AI$160:GQ$160)</f>
        <v>0</v>
      </c>
      <c r="AF81" s="322">
        <f>_xlfn.XLOOKUP(AF49, MonthlyCashflow!$G$7:$FO$7, MonthlyCashflow!AJ$160:GR$160)</f>
        <v>0</v>
      </c>
      <c r="AG81" s="322">
        <f>_xlfn.XLOOKUP(AG49, MonthlyCashflow!$G$7:$FO$7, MonthlyCashflow!AK$160:GS$160)</f>
        <v>0</v>
      </c>
      <c r="AH81" s="322">
        <f>_xlfn.XLOOKUP(AH49, MonthlyCashflow!$G$7:$FO$7, MonthlyCashflow!AL$160:GT$160)</f>
        <v>0</v>
      </c>
      <c r="AI81" s="322">
        <f>_xlfn.XLOOKUP(AI49, MonthlyCashflow!$G$7:$FO$7, MonthlyCashflow!AM$160:GU$160)</f>
        <v>0</v>
      </c>
      <c r="AJ81" s="322">
        <f>_xlfn.XLOOKUP(AJ49, MonthlyCashflow!$G$7:$FO$7, MonthlyCashflow!AN$160:GV$160)</f>
        <v>0</v>
      </c>
      <c r="AK81" s="322">
        <f>_xlfn.XLOOKUP(AK49, MonthlyCashflow!$G$7:$FO$7, MonthlyCashflow!AO$160:GW$160)</f>
        <v>0</v>
      </c>
      <c r="AL81" s="322">
        <f>_xlfn.XLOOKUP(AL49, MonthlyCashflow!$G$7:$FO$7, MonthlyCashflow!AP$160:GX$160)</f>
        <v>0</v>
      </c>
      <c r="AM81" s="322">
        <f>_xlfn.XLOOKUP(AM49, MonthlyCashflow!$G$7:$FO$7, MonthlyCashflow!AQ$160:GY$160)</f>
        <v>0</v>
      </c>
      <c r="AN81" s="322">
        <f>_xlfn.XLOOKUP(AN49, MonthlyCashflow!$G$7:$FO$7, MonthlyCashflow!AR$160:GZ$160)</f>
        <v>0</v>
      </c>
      <c r="AO81" s="322">
        <f>_xlfn.XLOOKUP(AO49, MonthlyCashflow!$G$7:$FO$7, MonthlyCashflow!AS$160:HA$160)</f>
        <v>0</v>
      </c>
      <c r="AP81" s="322">
        <f>_xlfn.XLOOKUP(AP49, MonthlyCashflow!$G$7:$FO$7, MonthlyCashflow!AT$160:HB$160)</f>
        <v>0</v>
      </c>
      <c r="AQ81" s="322">
        <f>_xlfn.XLOOKUP(AQ49, MonthlyCashflow!$G$7:$FO$7, MonthlyCashflow!AU$160:HC$160)</f>
        <v>0</v>
      </c>
      <c r="AR81" s="322">
        <f>_xlfn.XLOOKUP(AR49, MonthlyCashflow!$G$7:$FO$7, MonthlyCashflow!AV$160:HD$160)</f>
        <v>0</v>
      </c>
      <c r="AS81" s="322">
        <f>_xlfn.XLOOKUP(AS49, MonthlyCashflow!$G$7:$FO$7, MonthlyCashflow!AW$160:HE$160)</f>
        <v>0</v>
      </c>
      <c r="AT81" s="322">
        <f>_xlfn.XLOOKUP(AT49, MonthlyCashflow!$G$7:$FO$7, MonthlyCashflow!AX$160:HF$160)</f>
        <v>0</v>
      </c>
      <c r="AU81" s="322">
        <f>_xlfn.XLOOKUP(AU49, MonthlyCashflow!$G$7:$FO$7, MonthlyCashflow!AY$160:HG$160)</f>
        <v>0</v>
      </c>
      <c r="AV81" s="322">
        <f>_xlfn.XLOOKUP(AV49, MonthlyCashflow!$G$7:$FO$7, MonthlyCashflow!AZ$160:HH$160)</f>
        <v>0</v>
      </c>
      <c r="AW81" s="322">
        <f>_xlfn.XLOOKUP(AW49, MonthlyCashflow!$G$7:$FO$7, MonthlyCashflow!BA$160:HI$160)</f>
        <v>0</v>
      </c>
      <c r="AX81" s="322">
        <f>_xlfn.XLOOKUP(AX49, MonthlyCashflow!$G$7:$FO$7, MonthlyCashflow!BB$160:HJ$160)</f>
        <v>0</v>
      </c>
      <c r="AY81" s="322">
        <f>_xlfn.XLOOKUP(AY49, MonthlyCashflow!$G$7:$FO$7, MonthlyCashflow!BC$160:HK$160)</f>
        <v>0</v>
      </c>
      <c r="AZ81" s="322">
        <f>_xlfn.XLOOKUP(AZ49, MonthlyCashflow!$G$7:$FO$7, MonthlyCashflow!BD$160:HL$160)</f>
        <v>0</v>
      </c>
      <c r="BA81" s="322">
        <f>_xlfn.XLOOKUP(BA49, MonthlyCashflow!$G$7:$FO$7, MonthlyCashflow!BE$160:HM$160)</f>
        <v>0</v>
      </c>
      <c r="BB81" s="322">
        <f>_xlfn.XLOOKUP(BB49, MonthlyCashflow!$G$7:$FO$7, MonthlyCashflow!BF$160:HN$160)</f>
        <v>0</v>
      </c>
      <c r="BC81" s="322">
        <f>_xlfn.XLOOKUP(BC49, MonthlyCashflow!$G$7:$FO$7, MonthlyCashflow!BG$160:HO$160)</f>
        <v>0</v>
      </c>
      <c r="BD81" s="322">
        <f>_xlfn.XLOOKUP(BD49, MonthlyCashflow!$G$7:$FO$7, MonthlyCashflow!BH$160:HP$160)</f>
        <v>0</v>
      </c>
      <c r="BE81" s="322">
        <f>_xlfn.XLOOKUP(BE49, MonthlyCashflow!$G$7:$FO$7, MonthlyCashflow!BI$160:HQ$160)</f>
        <v>0</v>
      </c>
      <c r="BF81" s="322">
        <f>_xlfn.XLOOKUP(BF49, MonthlyCashflow!$G$7:$FO$7, MonthlyCashflow!BJ$160:HR$160)</f>
        <v>0</v>
      </c>
      <c r="BG81" s="322">
        <f>_xlfn.XLOOKUP(BG49, MonthlyCashflow!$G$7:$FO$7, MonthlyCashflow!BK$160:HS$160)</f>
        <v>0</v>
      </c>
      <c r="BH81" s="322">
        <f>_xlfn.XLOOKUP(BH49, MonthlyCashflow!$G$7:$FO$7, MonthlyCashflow!BL$160:HT$160)</f>
        <v>0</v>
      </c>
      <c r="BI81" s="322">
        <f>_xlfn.XLOOKUP(BI49, MonthlyCashflow!$G$7:$FO$7, MonthlyCashflow!BM$160:HU$160)</f>
        <v>0</v>
      </c>
      <c r="BJ81" s="322">
        <f>_xlfn.XLOOKUP(BJ49, MonthlyCashflow!$G$7:$FO$7, MonthlyCashflow!BN$160:HV$160)</f>
        <v>0</v>
      </c>
      <c r="BK81" s="322">
        <f>_xlfn.XLOOKUP(BK49, MonthlyCashflow!$G$7:$FO$7, MonthlyCashflow!BO$160:HW$160)</f>
        <v>0</v>
      </c>
      <c r="BL81" s="322">
        <f>_xlfn.XLOOKUP(BL49, MonthlyCashflow!$G$7:$FO$7, MonthlyCashflow!BP$160:HX$160)</f>
        <v>0</v>
      </c>
      <c r="BM81" s="322">
        <f>_xlfn.XLOOKUP(BM49, MonthlyCashflow!$G$7:$FO$7, MonthlyCashflow!BQ$160:HY$160)</f>
        <v>0</v>
      </c>
      <c r="BN81" s="322">
        <f>_xlfn.XLOOKUP(BN49, MonthlyCashflow!$G$7:$FO$7, MonthlyCashflow!BR$160:HZ$160)</f>
        <v>0</v>
      </c>
      <c r="BO81" s="322">
        <f>_xlfn.XLOOKUP(BO49, MonthlyCashflow!$G$7:$FO$7, MonthlyCashflow!BS$160:IA$160)</f>
        <v>0</v>
      </c>
      <c r="BP81" s="322">
        <f>_xlfn.XLOOKUP(BP49, MonthlyCashflow!$G$7:$FO$7, MonthlyCashflow!BT$160:IB$160)</f>
        <v>0</v>
      </c>
      <c r="BQ81" s="322">
        <f>_xlfn.XLOOKUP(BQ49, MonthlyCashflow!$G$7:$FO$7, MonthlyCashflow!BU$160:IC$160)</f>
        <v>0</v>
      </c>
      <c r="BR81" s="322">
        <f>_xlfn.XLOOKUP(BR49, MonthlyCashflow!$G$7:$FO$7, MonthlyCashflow!BV$160:ID$160)</f>
        <v>0</v>
      </c>
      <c r="BS81" s="322">
        <f>_xlfn.XLOOKUP(BS49, MonthlyCashflow!$G$7:$FO$7, MonthlyCashflow!BW$160:IE$160)</f>
        <v>0</v>
      </c>
      <c r="BT81" s="322">
        <f>_xlfn.XLOOKUP(BT49, MonthlyCashflow!$G$7:$FO$7, MonthlyCashflow!BX$160:IF$160)</f>
        <v>0</v>
      </c>
      <c r="BU81" s="322">
        <f>_xlfn.XLOOKUP(BU49, MonthlyCashflow!$G$7:$FO$7, MonthlyCashflow!BY$160:IG$160)</f>
        <v>0</v>
      </c>
      <c r="BV81" s="322">
        <f>_xlfn.XLOOKUP(BV49, MonthlyCashflow!$G$7:$FO$7, MonthlyCashflow!BZ$160:IH$160)</f>
        <v>0</v>
      </c>
      <c r="BW81" s="322">
        <f>_xlfn.XLOOKUP(BW49, MonthlyCashflow!$G$7:$FO$7, MonthlyCashflow!CA$160:II$160)</f>
        <v>0</v>
      </c>
      <c r="BX81" s="322">
        <f>_xlfn.XLOOKUP(BX49, MonthlyCashflow!$G$7:$FO$7, MonthlyCashflow!CB$160:IJ$160)</f>
        <v>0</v>
      </c>
      <c r="BY81" s="322">
        <f>_xlfn.XLOOKUP(BY49, MonthlyCashflow!$G$7:$FO$7, MonthlyCashflow!CC$160:IK$160)</f>
        <v>0</v>
      </c>
      <c r="BZ81" s="322">
        <f>_xlfn.XLOOKUP(BZ49, MonthlyCashflow!$G$7:$FO$7, MonthlyCashflow!CD$160:IL$160)</f>
        <v>0</v>
      </c>
      <c r="CA81" s="322">
        <f>_xlfn.XLOOKUP(CA49, MonthlyCashflow!$G$7:$FO$7, MonthlyCashflow!CE$160:IM$160)</f>
        <v>0</v>
      </c>
      <c r="CB81" s="322">
        <f>_xlfn.XLOOKUP(CB49, MonthlyCashflow!$G$7:$FO$7, MonthlyCashflow!CF$160:IN$160)</f>
        <v>0</v>
      </c>
      <c r="CC81" s="322">
        <f>_xlfn.XLOOKUP(CC49, MonthlyCashflow!$G$7:$FO$7, MonthlyCashflow!CG$160:IO$160)</f>
        <v>0</v>
      </c>
      <c r="CD81" s="322">
        <f>_xlfn.XLOOKUP(CD49, MonthlyCashflow!$G$7:$FO$7, MonthlyCashflow!CH$160:IP$160)</f>
        <v>0</v>
      </c>
      <c r="CE81" s="322">
        <f>_xlfn.XLOOKUP(CE49, MonthlyCashflow!$G$7:$FO$7, MonthlyCashflow!CI$160:IQ$160)</f>
        <v>0</v>
      </c>
      <c r="CF81" s="322">
        <f>_xlfn.XLOOKUP(CF49, MonthlyCashflow!$G$7:$FO$7, MonthlyCashflow!CJ$160:IR$160)</f>
        <v>0</v>
      </c>
      <c r="CG81" s="322">
        <f>_xlfn.XLOOKUP(CG49, MonthlyCashflow!$G$7:$FO$7, MonthlyCashflow!CK$160:IS$160)</f>
        <v>0</v>
      </c>
      <c r="CH81" s="322">
        <f>_xlfn.XLOOKUP(CH49, MonthlyCashflow!$G$7:$FO$7, MonthlyCashflow!CL$160:IT$160)</f>
        <v>0</v>
      </c>
      <c r="CI81" s="322">
        <f>_xlfn.XLOOKUP(CI49, MonthlyCashflow!$G$7:$FO$7, MonthlyCashflow!CM$160:IU$160)</f>
        <v>0</v>
      </c>
      <c r="CJ81" s="322">
        <f>_xlfn.XLOOKUP(CJ49, MonthlyCashflow!$G$7:$FO$7, MonthlyCashflow!CN$160:IV$160)</f>
        <v>0</v>
      </c>
      <c r="CK81" s="322">
        <f>_xlfn.XLOOKUP(CK49, MonthlyCashflow!$G$7:$FO$7, MonthlyCashflow!CO$160:IW$160)</f>
        <v>0</v>
      </c>
      <c r="CL81" s="322">
        <f>_xlfn.XLOOKUP(CL49, MonthlyCashflow!$G$7:$FO$7, MonthlyCashflow!CP$160:IX$160)</f>
        <v>0</v>
      </c>
      <c r="CM81" s="322">
        <f>_xlfn.XLOOKUP(CM49, MonthlyCashflow!$G$7:$FO$7, MonthlyCashflow!CQ$160:IY$160)</f>
        <v>0</v>
      </c>
      <c r="CN81" s="322">
        <f>_xlfn.XLOOKUP(CN49, MonthlyCashflow!$G$7:$FO$7, MonthlyCashflow!CR$160:IZ$160)</f>
        <v>0</v>
      </c>
      <c r="CO81" s="322">
        <f>_xlfn.XLOOKUP(CO49, MonthlyCashflow!$G$7:$FO$7, MonthlyCashflow!CS$160:JA$160)</f>
        <v>0</v>
      </c>
      <c r="CP81" s="322">
        <f>_xlfn.XLOOKUP(CP49, MonthlyCashflow!$G$7:$FO$7, MonthlyCashflow!CT$160:JB$160)</f>
        <v>0</v>
      </c>
      <c r="CQ81" s="322">
        <f>_xlfn.XLOOKUP(CQ49, MonthlyCashflow!$G$7:$FO$7, MonthlyCashflow!CU$160:JC$160)</f>
        <v>0</v>
      </c>
      <c r="CR81" s="322">
        <f>_xlfn.XLOOKUP(CR49, MonthlyCashflow!$G$7:$FO$7, MonthlyCashflow!CV$160:JD$160)</f>
        <v>0</v>
      </c>
      <c r="CS81" s="322">
        <f>_xlfn.XLOOKUP(CS49, MonthlyCashflow!$G$7:$FO$7, MonthlyCashflow!CW$160:JE$160)</f>
        <v>0</v>
      </c>
      <c r="CT81" s="322">
        <f>_xlfn.XLOOKUP(CT49, MonthlyCashflow!$G$7:$FO$7, MonthlyCashflow!CX$160:JF$160)</f>
        <v>0</v>
      </c>
      <c r="CU81" s="322">
        <f>_xlfn.XLOOKUP(CU49, MonthlyCashflow!$G$7:$FO$7, MonthlyCashflow!CY$160:JG$160)</f>
        <v>0</v>
      </c>
      <c r="CV81" s="322">
        <f>_xlfn.XLOOKUP(CV49, MonthlyCashflow!$G$7:$FO$7, MonthlyCashflow!CZ$160:JH$160)</f>
        <v>0</v>
      </c>
      <c r="CW81" s="322">
        <f>_xlfn.XLOOKUP(CW49, MonthlyCashflow!$G$7:$FO$7, MonthlyCashflow!DA$160:JI$160)</f>
        <v>0</v>
      </c>
      <c r="CX81" s="322">
        <f>_xlfn.XLOOKUP(CX49, MonthlyCashflow!$G$7:$FO$7, MonthlyCashflow!DB$160:JJ$160)</f>
        <v>0</v>
      </c>
      <c r="CY81" s="322">
        <f>_xlfn.XLOOKUP(CY49, MonthlyCashflow!$G$7:$FO$7, MonthlyCashflow!DC$160:JK$160)</f>
        <v>0</v>
      </c>
      <c r="CZ81" s="322">
        <f>_xlfn.XLOOKUP(CZ49, MonthlyCashflow!$G$7:$FO$7, MonthlyCashflow!DD$160:JL$160)</f>
        <v>0</v>
      </c>
      <c r="DA81" s="322">
        <f>_xlfn.XLOOKUP(DA49, MonthlyCashflow!$G$7:$FO$7, MonthlyCashflow!DE$160:JM$160)</f>
        <v>0</v>
      </c>
      <c r="DB81" s="322">
        <f>_xlfn.XLOOKUP(DB49, MonthlyCashflow!$G$7:$FO$7, MonthlyCashflow!DF$160:JN$160)</f>
        <v>0</v>
      </c>
      <c r="DC81" s="322">
        <f>_xlfn.XLOOKUP(DC49, MonthlyCashflow!$G$7:$FO$7, MonthlyCashflow!DG$160:JO$160)</f>
        <v>0</v>
      </c>
      <c r="DD81" s="322">
        <f>_xlfn.XLOOKUP(DD49, MonthlyCashflow!$G$7:$FO$7, MonthlyCashflow!DH$160:JP$160)</f>
        <v>0</v>
      </c>
      <c r="DE81" s="322">
        <f>_xlfn.XLOOKUP(DE49, MonthlyCashflow!$G$7:$FO$7, MonthlyCashflow!DI$160:JQ$160)</f>
        <v>0</v>
      </c>
      <c r="DF81" s="322">
        <f>_xlfn.XLOOKUP(DF49, MonthlyCashflow!$G$7:$FO$7, MonthlyCashflow!DJ$160:JR$160)</f>
        <v>0</v>
      </c>
      <c r="DG81" s="322">
        <f>_xlfn.XLOOKUP(DG49, MonthlyCashflow!$G$7:$FO$7, MonthlyCashflow!DK$160:JS$160)</f>
        <v>0</v>
      </c>
      <c r="DH81" s="322">
        <f>_xlfn.XLOOKUP(DH49, MonthlyCashflow!$G$7:$FO$7, MonthlyCashflow!DL$160:JT$160)</f>
        <v>0</v>
      </c>
      <c r="DI81" s="322">
        <f>_xlfn.XLOOKUP(DI49, MonthlyCashflow!$G$7:$FO$7, MonthlyCashflow!DM$160:JU$160)</f>
        <v>0</v>
      </c>
      <c r="DJ81" s="322">
        <f>_xlfn.XLOOKUP(DJ49, MonthlyCashflow!$G$7:$FO$7, MonthlyCashflow!DN$160:JV$160)</f>
        <v>0</v>
      </c>
      <c r="DK81" s="322">
        <f>_xlfn.XLOOKUP(DK49, MonthlyCashflow!$G$7:$FO$7, MonthlyCashflow!DO$160:JW$160)</f>
        <v>0</v>
      </c>
      <c r="DL81" s="322">
        <f>_xlfn.XLOOKUP(DL49, MonthlyCashflow!$G$7:$FO$7, MonthlyCashflow!DP$160:JX$160)</f>
        <v>0</v>
      </c>
      <c r="DM81" s="322">
        <f>_xlfn.XLOOKUP(DM49, MonthlyCashflow!$G$7:$FO$7, MonthlyCashflow!DQ$160:JY$160)</f>
        <v>0</v>
      </c>
      <c r="DN81" s="322">
        <f>_xlfn.XLOOKUP(DN49, MonthlyCashflow!$G$7:$FO$7, MonthlyCashflow!DR$160:JZ$160)</f>
        <v>0</v>
      </c>
      <c r="DO81" s="322">
        <f>_xlfn.XLOOKUP(DO49, MonthlyCashflow!$G$7:$FO$7, MonthlyCashflow!DS$160:KA$160)</f>
        <v>0</v>
      </c>
      <c r="DP81" s="322">
        <f>_xlfn.XLOOKUP(DP49, MonthlyCashflow!$G$7:$FO$7, MonthlyCashflow!DT$160:KB$160)</f>
        <v>0</v>
      </c>
      <c r="DQ81" s="322">
        <f>_xlfn.XLOOKUP(DQ49, MonthlyCashflow!$G$7:$FO$7, MonthlyCashflow!DU$160:KC$160)</f>
        <v>0</v>
      </c>
      <c r="DR81" s="322">
        <f>_xlfn.XLOOKUP(DR49, MonthlyCashflow!$G$7:$FO$7, MonthlyCashflow!DV$160:KD$160)</f>
        <v>0</v>
      </c>
      <c r="DS81" s="322">
        <f>_xlfn.XLOOKUP(DS49, MonthlyCashflow!$G$7:$FO$7, MonthlyCashflow!DW$160:KE$160)</f>
        <v>0</v>
      </c>
      <c r="DT81" s="322">
        <f>_xlfn.XLOOKUP(DT49, MonthlyCashflow!$G$7:$FO$7, MonthlyCashflow!DX$160:KF$160)</f>
        <v>0</v>
      </c>
      <c r="DU81" s="322">
        <f>_xlfn.XLOOKUP(DU49, MonthlyCashflow!$G$7:$FO$7, MonthlyCashflow!DY$160:KG$160)</f>
        <v>0</v>
      </c>
      <c r="DV81" s="322">
        <f>_xlfn.XLOOKUP(DV49, MonthlyCashflow!$G$7:$FO$7, MonthlyCashflow!DZ$160:KH$160)</f>
        <v>0</v>
      </c>
      <c r="DW81" s="322">
        <f>_xlfn.XLOOKUP(DW49, MonthlyCashflow!$G$7:$FO$7, MonthlyCashflow!EA$160:KI$160)</f>
        <v>0</v>
      </c>
      <c r="DX81" s="322">
        <f>_xlfn.XLOOKUP(DX49, MonthlyCashflow!$G$7:$FO$7, MonthlyCashflow!EB$160:KJ$160)</f>
        <v>0</v>
      </c>
      <c r="DY81" s="322">
        <f>_xlfn.XLOOKUP(DY49, MonthlyCashflow!$G$7:$FO$7, MonthlyCashflow!EC$160:KK$160)</f>
        <v>0</v>
      </c>
      <c r="DZ81" s="322">
        <f>_xlfn.XLOOKUP(DZ49, MonthlyCashflow!$G$7:$FO$7, MonthlyCashflow!ED$160:KL$160)</f>
        <v>0</v>
      </c>
      <c r="EA81" s="322">
        <f>_xlfn.XLOOKUP(EA49, MonthlyCashflow!$G$7:$FO$7, MonthlyCashflow!EE$160:KM$160)</f>
        <v>0</v>
      </c>
      <c r="EB81" s="322">
        <f>_xlfn.XLOOKUP(EB49, MonthlyCashflow!$G$7:$FO$7, MonthlyCashflow!EF$160:KN$160)</f>
        <v>0</v>
      </c>
      <c r="EC81" s="322">
        <f>_xlfn.XLOOKUP(EC49, MonthlyCashflow!$G$7:$FO$7, MonthlyCashflow!EG$160:KO$160)</f>
        <v>0</v>
      </c>
      <c r="ED81" s="322">
        <f>_xlfn.XLOOKUP(ED49, MonthlyCashflow!$G$7:$FO$7, MonthlyCashflow!EH$160:KP$160)</f>
        <v>0</v>
      </c>
      <c r="EE81" s="322">
        <f>_xlfn.XLOOKUP(EE49, MonthlyCashflow!$G$7:$FO$7, MonthlyCashflow!EI$160:KQ$160)</f>
        <v>0</v>
      </c>
      <c r="EF81" s="322">
        <f>_xlfn.XLOOKUP(EF49, MonthlyCashflow!$G$7:$FO$7, MonthlyCashflow!EJ$160:KR$160)</f>
        <v>0</v>
      </c>
      <c r="EG81" s="322">
        <f>_xlfn.XLOOKUP(EG49, MonthlyCashflow!$G$7:$FO$7, MonthlyCashflow!EK$160:KS$160)</f>
        <v>0</v>
      </c>
      <c r="EH81" s="322">
        <f>_xlfn.XLOOKUP(EH49, MonthlyCashflow!$G$7:$FO$7, MonthlyCashflow!EL$160:KT$160)</f>
        <v>0</v>
      </c>
      <c r="EI81" s="322">
        <f>_xlfn.XLOOKUP(EI49, MonthlyCashflow!$G$7:$FO$7, MonthlyCashflow!EM$160:KU$160)</f>
        <v>0</v>
      </c>
      <c r="EJ81" s="322">
        <f>_xlfn.XLOOKUP(EJ49, MonthlyCashflow!$G$7:$FO$7, MonthlyCashflow!EN$160:KV$160)</f>
        <v>0</v>
      </c>
      <c r="EK81" s="322">
        <f>_xlfn.XLOOKUP(EK49, MonthlyCashflow!$G$7:$FO$7, MonthlyCashflow!EO$160:KW$160)</f>
        <v>0</v>
      </c>
      <c r="EL81" s="322">
        <f>_xlfn.XLOOKUP(EL49, MonthlyCashflow!$G$7:$FO$7, MonthlyCashflow!EP$160:KX$160)</f>
        <v>0</v>
      </c>
      <c r="EM81" s="322">
        <f>_xlfn.XLOOKUP(EM49, MonthlyCashflow!$G$7:$FO$7, MonthlyCashflow!EQ$160:KY$160)</f>
        <v>0</v>
      </c>
      <c r="EN81" s="322">
        <f>_xlfn.XLOOKUP(EN49, MonthlyCashflow!$G$7:$FO$7, MonthlyCashflow!ER$160:KZ$160)</f>
        <v>0</v>
      </c>
      <c r="EO81" s="322">
        <f>_xlfn.XLOOKUP(EO49, MonthlyCashflow!$G$7:$FO$7, MonthlyCashflow!ES$160:LA$160)</f>
        <v>0</v>
      </c>
      <c r="EP81" s="322">
        <f>_xlfn.XLOOKUP(EP49, MonthlyCashflow!$G$7:$FO$7, MonthlyCashflow!ET$160:LB$160)</f>
        <v>0</v>
      </c>
      <c r="EQ81" s="322">
        <f>_xlfn.XLOOKUP(EQ49, MonthlyCashflow!$G$7:$FO$7, MonthlyCashflow!EU$160:LC$160)</f>
        <v>0</v>
      </c>
      <c r="ER81" s="322">
        <f>_xlfn.XLOOKUP(ER49, MonthlyCashflow!$G$7:$FO$7, MonthlyCashflow!EV$160:LD$160)</f>
        <v>0</v>
      </c>
      <c r="ES81" s="322">
        <f>_xlfn.XLOOKUP(ES49, MonthlyCashflow!$G$7:$FO$7, MonthlyCashflow!EW$160:LE$160)</f>
        <v>0</v>
      </c>
      <c r="ET81" s="322">
        <f>_xlfn.XLOOKUP(ET49, MonthlyCashflow!$G$7:$FO$7, MonthlyCashflow!EX$160:LF$160)</f>
        <v>0</v>
      </c>
      <c r="EU81" s="322">
        <f>_xlfn.XLOOKUP(EU49, MonthlyCashflow!$G$7:$FO$7, MonthlyCashflow!EY$160:LG$160)</f>
        <v>0</v>
      </c>
      <c r="EV81" s="322">
        <f>_xlfn.XLOOKUP(EV49, MonthlyCashflow!$G$7:$FO$7, MonthlyCashflow!EZ$160:LH$160)</f>
        <v>0</v>
      </c>
      <c r="EW81" s="322">
        <f>_xlfn.XLOOKUP(EW49, MonthlyCashflow!$G$7:$FO$7, MonthlyCashflow!FA$160:LI$160)</f>
        <v>0</v>
      </c>
      <c r="EX81" s="322">
        <f>_xlfn.XLOOKUP(EX49, MonthlyCashflow!$G$7:$FO$7, MonthlyCashflow!FB$160:LJ$160)</f>
        <v>0</v>
      </c>
      <c r="EY81" s="322">
        <f>_xlfn.XLOOKUP(EY49, MonthlyCashflow!$G$7:$FO$7, MonthlyCashflow!FC$160:LK$160)</f>
        <v>0</v>
      </c>
      <c r="EZ81" s="322">
        <f>_xlfn.XLOOKUP(EZ49, MonthlyCashflow!$G$7:$FO$7, MonthlyCashflow!FD$160:LL$160)</f>
        <v>0</v>
      </c>
      <c r="FA81" s="322">
        <f>_xlfn.XLOOKUP(FA49, MonthlyCashflow!$G$7:$FO$7, MonthlyCashflow!FE$160:LM$160)</f>
        <v>0</v>
      </c>
      <c r="FB81" s="322">
        <f>_xlfn.XLOOKUP(FB49, MonthlyCashflow!$G$7:$FO$7, MonthlyCashflow!FF$160:LN$160)</f>
        <v>0</v>
      </c>
      <c r="FC81" s="322">
        <f>_xlfn.XLOOKUP(FC49, MonthlyCashflow!$G$7:$FO$7, MonthlyCashflow!FG$160:LO$160)</f>
        <v>0</v>
      </c>
      <c r="FD81" s="322">
        <f>_xlfn.XLOOKUP(FD49, MonthlyCashflow!$G$7:$FO$7, MonthlyCashflow!FH$160:LP$160)</f>
        <v>0</v>
      </c>
      <c r="FE81" s="322">
        <f>_xlfn.XLOOKUP(FE49, MonthlyCashflow!$G$7:$FO$7, MonthlyCashflow!FI$160:LQ$160)</f>
        <v>0</v>
      </c>
      <c r="FF81" s="322">
        <f>_xlfn.XLOOKUP(FF49, MonthlyCashflow!$G$7:$FO$7, MonthlyCashflow!FJ$160:LR$160)</f>
        <v>0</v>
      </c>
      <c r="FG81" s="322">
        <f>_xlfn.XLOOKUP(FG49, MonthlyCashflow!$G$7:$FO$7, MonthlyCashflow!FK$160:LS$160)</f>
        <v>0</v>
      </c>
      <c r="FH81" s="322">
        <f>_xlfn.XLOOKUP(FH49, MonthlyCashflow!$G$7:$FO$7, MonthlyCashflow!FL$160:LT$160)</f>
        <v>0</v>
      </c>
      <c r="FI81" s="322">
        <f>_xlfn.XLOOKUP(FI49, MonthlyCashflow!$G$7:$FO$7, MonthlyCashflow!FM$160:LU$160)</f>
        <v>0</v>
      </c>
      <c r="FJ81" s="322">
        <f>_xlfn.XLOOKUP(FJ49, MonthlyCashflow!$G$7:$FO$7, MonthlyCashflow!FN$160:LV$160)</f>
        <v>0</v>
      </c>
      <c r="FK81" s="322">
        <f>_xlfn.XLOOKUP(FK49, MonthlyCashflow!$G$7:$FO$7, MonthlyCashflow!FO$160:LW$160)</f>
        <v>0</v>
      </c>
      <c r="FL81" s="322"/>
      <c r="FM81" s="322"/>
      <c r="FN81" s="322"/>
      <c r="FO81" s="322"/>
      <c r="FP81" s="322"/>
      <c r="FQ81" s="322"/>
    </row>
    <row r="82" spans="1:173" s="193" customFormat="1" ht="15.6" x14ac:dyDescent="0.3">
      <c r="A82" s="605" t="s">
        <v>766</v>
      </c>
      <c r="B82" s="606">
        <f>SUM(C82:FQ82)</f>
        <v>522.44406171386379</v>
      </c>
      <c r="C82" s="611">
        <f>SUM(C51, C53, C54, C56,C57, C59, C62, C60, C64, C66, C67, C69, C71, C72, C74, C76, C78, C79, C80, C81)</f>
        <v>23.779095927916597</v>
      </c>
      <c r="D82" s="611">
        <f t="shared" ref="D82:BO82" si="66">SUM(D51, D53, D54, D56,D57, D59, D62, D60, D64, D66, D67, D69, D71, D72, D74, D76, D78, D79, D80, D81)</f>
        <v>0</v>
      </c>
      <c r="E82" s="611">
        <f t="shared" si="66"/>
        <v>141.99707325940003</v>
      </c>
      <c r="F82" s="611">
        <f t="shared" si="66"/>
        <v>0</v>
      </c>
      <c r="G82" s="611">
        <f t="shared" si="66"/>
        <v>10.177415692998089</v>
      </c>
      <c r="H82" s="611">
        <f t="shared" si="66"/>
        <v>22.520940214291326</v>
      </c>
      <c r="I82" s="611">
        <f t="shared" si="66"/>
        <v>5.8850052171428571</v>
      </c>
      <c r="J82" s="611">
        <f t="shared" si="66"/>
        <v>16.207434682507202</v>
      </c>
      <c r="K82" s="611">
        <f t="shared" si="66"/>
        <v>6.3631145265033453</v>
      </c>
      <c r="L82" s="611">
        <f t="shared" si="66"/>
        <v>0</v>
      </c>
      <c r="M82" s="611">
        <f t="shared" si="66"/>
        <v>0</v>
      </c>
      <c r="N82" s="611">
        <f t="shared" si="66"/>
        <v>0</v>
      </c>
      <c r="O82" s="611">
        <f t="shared" si="66"/>
        <v>5.0516679529892574</v>
      </c>
      <c r="P82" s="611">
        <f t="shared" si="66"/>
        <v>0</v>
      </c>
      <c r="Q82" s="611">
        <f t="shared" si="66"/>
        <v>15.622171780544789</v>
      </c>
      <c r="R82" s="611">
        <f t="shared" si="66"/>
        <v>0</v>
      </c>
      <c r="S82" s="611">
        <f t="shared" si="66"/>
        <v>0</v>
      </c>
      <c r="T82" s="611">
        <f t="shared" si="66"/>
        <v>0</v>
      </c>
      <c r="U82" s="611">
        <f t="shared" si="66"/>
        <v>0</v>
      </c>
      <c r="V82" s="611">
        <f t="shared" si="66"/>
        <v>4.4202094588656005</v>
      </c>
      <c r="W82" s="611">
        <f t="shared" si="66"/>
        <v>15.34907194776887</v>
      </c>
      <c r="X82" s="611">
        <f t="shared" si="66"/>
        <v>0</v>
      </c>
      <c r="Y82" s="611">
        <f t="shared" si="66"/>
        <v>0</v>
      </c>
      <c r="Z82" s="611">
        <f t="shared" si="66"/>
        <v>0</v>
      </c>
      <c r="AA82" s="611">
        <f t="shared" si="66"/>
        <v>178.66438326397324</v>
      </c>
      <c r="AB82" s="611">
        <f t="shared" si="66"/>
        <v>3.7887509647419431</v>
      </c>
      <c r="AC82" s="611">
        <f t="shared" si="66"/>
        <v>10.524308235394287</v>
      </c>
      <c r="AD82" s="611">
        <f t="shared" si="66"/>
        <v>0</v>
      </c>
      <c r="AE82" s="611">
        <f t="shared" si="66"/>
        <v>0</v>
      </c>
      <c r="AF82" s="611">
        <f t="shared" si="66"/>
        <v>0</v>
      </c>
      <c r="AG82" s="611">
        <f t="shared" si="66"/>
        <v>0</v>
      </c>
      <c r="AH82" s="611">
        <f t="shared" si="66"/>
        <v>3.1572924706182861</v>
      </c>
      <c r="AI82" s="611">
        <f t="shared" si="66"/>
        <v>10.524308235394287</v>
      </c>
      <c r="AJ82" s="611">
        <f t="shared" si="66"/>
        <v>0</v>
      </c>
      <c r="AK82" s="611">
        <f t="shared" si="66"/>
        <v>0</v>
      </c>
      <c r="AL82" s="611">
        <f t="shared" si="66"/>
        <v>0</v>
      </c>
      <c r="AM82" s="611">
        <f t="shared" si="66"/>
        <v>0</v>
      </c>
      <c r="AN82" s="611">
        <f t="shared" si="66"/>
        <v>2.5258339764946287</v>
      </c>
      <c r="AO82" s="611">
        <f t="shared" si="66"/>
        <v>10.524308235394287</v>
      </c>
      <c r="AP82" s="611">
        <f t="shared" si="66"/>
        <v>0</v>
      </c>
      <c r="AQ82" s="611">
        <f t="shared" si="66"/>
        <v>0</v>
      </c>
      <c r="AR82" s="611">
        <f t="shared" si="66"/>
        <v>0</v>
      </c>
      <c r="AS82" s="611">
        <f t="shared" si="66"/>
        <v>0</v>
      </c>
      <c r="AT82" s="611">
        <f t="shared" si="66"/>
        <v>1.8943754823709715</v>
      </c>
      <c r="AU82" s="611">
        <f t="shared" si="66"/>
        <v>10.524308235394287</v>
      </c>
      <c r="AV82" s="611">
        <f t="shared" si="66"/>
        <v>0</v>
      </c>
      <c r="AW82" s="611">
        <f t="shared" si="66"/>
        <v>0</v>
      </c>
      <c r="AX82" s="611">
        <f t="shared" si="66"/>
        <v>0</v>
      </c>
      <c r="AY82" s="611">
        <f t="shared" si="66"/>
        <v>0</v>
      </c>
      <c r="AZ82" s="611">
        <f t="shared" si="66"/>
        <v>1.2629169882473144</v>
      </c>
      <c r="BA82" s="611">
        <f t="shared" si="66"/>
        <v>10.524308235394287</v>
      </c>
      <c r="BB82" s="611">
        <f t="shared" si="66"/>
        <v>0</v>
      </c>
      <c r="BC82" s="611">
        <f t="shared" si="66"/>
        <v>0</v>
      </c>
      <c r="BD82" s="611">
        <f t="shared" si="66"/>
        <v>0</v>
      </c>
      <c r="BE82" s="611">
        <f t="shared" si="66"/>
        <v>0</v>
      </c>
      <c r="BF82" s="611">
        <f t="shared" si="66"/>
        <v>0.63145849412365718</v>
      </c>
      <c r="BG82" s="611">
        <f t="shared" si="66"/>
        <v>10.524308235394287</v>
      </c>
      <c r="BH82" s="611">
        <f t="shared" si="66"/>
        <v>0</v>
      </c>
      <c r="BI82" s="611">
        <f t="shared" si="66"/>
        <v>0</v>
      </c>
      <c r="BJ82" s="611">
        <f t="shared" si="66"/>
        <v>0</v>
      </c>
      <c r="BK82" s="611">
        <f t="shared" si="66"/>
        <v>0</v>
      </c>
      <c r="BL82" s="611">
        <f t="shared" si="66"/>
        <v>0</v>
      </c>
      <c r="BM82" s="611">
        <f t="shared" si="66"/>
        <v>0</v>
      </c>
      <c r="BN82" s="611">
        <f t="shared" si="66"/>
        <v>0</v>
      </c>
      <c r="BO82" s="611">
        <f t="shared" si="66"/>
        <v>0</v>
      </c>
      <c r="BP82" s="611">
        <f t="shared" ref="BP82:EA82" si="67">SUM(BP51, BP53, BP54, BP56,BP57, BP59, BP62, BP60, BP64, BP66, BP67, BP69, BP71, BP72, BP74, BP76, BP78, BP79, BP80, BP81)</f>
        <v>0</v>
      </c>
      <c r="BQ82" s="611">
        <f t="shared" si="67"/>
        <v>0</v>
      </c>
      <c r="BR82" s="611">
        <f t="shared" si="67"/>
        <v>0</v>
      </c>
      <c r="BS82" s="611">
        <f t="shared" si="67"/>
        <v>0</v>
      </c>
      <c r="BT82" s="611">
        <f t="shared" si="67"/>
        <v>0</v>
      </c>
      <c r="BU82" s="611">
        <f t="shared" si="67"/>
        <v>0</v>
      </c>
      <c r="BV82" s="611">
        <f t="shared" si="67"/>
        <v>0</v>
      </c>
      <c r="BW82" s="611">
        <f t="shared" si="67"/>
        <v>0</v>
      </c>
      <c r="BX82" s="611">
        <f t="shared" si="67"/>
        <v>0</v>
      </c>
      <c r="BY82" s="611">
        <f t="shared" si="67"/>
        <v>0</v>
      </c>
      <c r="BZ82" s="611">
        <f t="shared" si="67"/>
        <v>0</v>
      </c>
      <c r="CA82" s="611">
        <f t="shared" si="67"/>
        <v>0</v>
      </c>
      <c r="CB82" s="611">
        <f t="shared" si="67"/>
        <v>0</v>
      </c>
      <c r="CC82" s="611">
        <f t="shared" si="67"/>
        <v>0</v>
      </c>
      <c r="CD82" s="611">
        <f t="shared" si="67"/>
        <v>0</v>
      </c>
      <c r="CE82" s="611">
        <f t="shared" si="67"/>
        <v>0</v>
      </c>
      <c r="CF82" s="611">
        <f t="shared" si="67"/>
        <v>0</v>
      </c>
      <c r="CG82" s="611">
        <f t="shared" si="67"/>
        <v>0</v>
      </c>
      <c r="CH82" s="611">
        <f t="shared" si="67"/>
        <v>0</v>
      </c>
      <c r="CI82" s="611">
        <f t="shared" si="67"/>
        <v>0</v>
      </c>
      <c r="CJ82" s="611">
        <f t="shared" si="67"/>
        <v>0</v>
      </c>
      <c r="CK82" s="611">
        <f t="shared" si="67"/>
        <v>0</v>
      </c>
      <c r="CL82" s="611">
        <f t="shared" si="67"/>
        <v>0</v>
      </c>
      <c r="CM82" s="611">
        <f t="shared" si="67"/>
        <v>0</v>
      </c>
      <c r="CN82" s="611">
        <f t="shared" si="67"/>
        <v>0</v>
      </c>
      <c r="CO82" s="611">
        <f t="shared" si="67"/>
        <v>0</v>
      </c>
      <c r="CP82" s="611">
        <f t="shared" si="67"/>
        <v>0</v>
      </c>
      <c r="CQ82" s="611">
        <f t="shared" si="67"/>
        <v>0</v>
      </c>
      <c r="CR82" s="611">
        <f t="shared" si="67"/>
        <v>0</v>
      </c>
      <c r="CS82" s="611">
        <f t="shared" si="67"/>
        <v>0</v>
      </c>
      <c r="CT82" s="611">
        <f t="shared" si="67"/>
        <v>0</v>
      </c>
      <c r="CU82" s="611">
        <f t="shared" si="67"/>
        <v>0</v>
      </c>
      <c r="CV82" s="611">
        <f t="shared" si="67"/>
        <v>0</v>
      </c>
      <c r="CW82" s="611">
        <f t="shared" si="67"/>
        <v>0</v>
      </c>
      <c r="CX82" s="611">
        <f t="shared" si="67"/>
        <v>0</v>
      </c>
      <c r="CY82" s="611">
        <f t="shared" si="67"/>
        <v>0</v>
      </c>
      <c r="CZ82" s="611">
        <f t="shared" si="67"/>
        <v>0</v>
      </c>
      <c r="DA82" s="611">
        <f t="shared" si="67"/>
        <v>0</v>
      </c>
      <c r="DB82" s="611">
        <f t="shared" si="67"/>
        <v>0</v>
      </c>
      <c r="DC82" s="611">
        <f t="shared" si="67"/>
        <v>0</v>
      </c>
      <c r="DD82" s="611">
        <f t="shared" si="67"/>
        <v>0</v>
      </c>
      <c r="DE82" s="611">
        <f t="shared" si="67"/>
        <v>0</v>
      </c>
      <c r="DF82" s="611">
        <f t="shared" si="67"/>
        <v>0</v>
      </c>
      <c r="DG82" s="611">
        <f t="shared" si="67"/>
        <v>0</v>
      </c>
      <c r="DH82" s="611">
        <f t="shared" si="67"/>
        <v>0</v>
      </c>
      <c r="DI82" s="611">
        <f t="shared" si="67"/>
        <v>0</v>
      </c>
      <c r="DJ82" s="611">
        <f t="shared" si="67"/>
        <v>0</v>
      </c>
      <c r="DK82" s="611">
        <f t="shared" si="67"/>
        <v>0</v>
      </c>
      <c r="DL82" s="611">
        <f t="shared" si="67"/>
        <v>0</v>
      </c>
      <c r="DM82" s="611">
        <f t="shared" si="67"/>
        <v>0</v>
      </c>
      <c r="DN82" s="611">
        <f t="shared" si="67"/>
        <v>0</v>
      </c>
      <c r="DO82" s="611">
        <f t="shared" si="67"/>
        <v>0</v>
      </c>
      <c r="DP82" s="611">
        <f t="shared" si="67"/>
        <v>0</v>
      </c>
      <c r="DQ82" s="611">
        <f t="shared" si="67"/>
        <v>0</v>
      </c>
      <c r="DR82" s="611">
        <f t="shared" si="67"/>
        <v>0</v>
      </c>
      <c r="DS82" s="611">
        <f t="shared" si="67"/>
        <v>0</v>
      </c>
      <c r="DT82" s="611">
        <f t="shared" si="67"/>
        <v>0</v>
      </c>
      <c r="DU82" s="611">
        <f t="shared" si="67"/>
        <v>0</v>
      </c>
      <c r="DV82" s="611">
        <f t="shared" si="67"/>
        <v>0</v>
      </c>
      <c r="DW82" s="611">
        <f t="shared" si="67"/>
        <v>0</v>
      </c>
      <c r="DX82" s="611">
        <f t="shared" si="67"/>
        <v>0</v>
      </c>
      <c r="DY82" s="611">
        <f t="shared" si="67"/>
        <v>0</v>
      </c>
      <c r="DZ82" s="611">
        <f t="shared" si="67"/>
        <v>0</v>
      </c>
      <c r="EA82" s="611">
        <f t="shared" si="67"/>
        <v>0</v>
      </c>
      <c r="EB82" s="611">
        <f t="shared" ref="EB82:FQ82" si="68">SUM(EB51, EB53, EB54, EB56,EB57, EB59, EB62, EB60, EB64, EB66, EB67, EB69, EB71, EB72, EB74, EB76, EB78, EB79, EB80, EB81)</f>
        <v>0</v>
      </c>
      <c r="EC82" s="611">
        <f t="shared" si="68"/>
        <v>0</v>
      </c>
      <c r="ED82" s="611">
        <f t="shared" si="68"/>
        <v>0</v>
      </c>
      <c r="EE82" s="611">
        <f t="shared" si="68"/>
        <v>0</v>
      </c>
      <c r="EF82" s="611">
        <f t="shared" si="68"/>
        <v>0</v>
      </c>
      <c r="EG82" s="611">
        <f t="shared" si="68"/>
        <v>0</v>
      </c>
      <c r="EH82" s="611">
        <f t="shared" si="68"/>
        <v>0</v>
      </c>
      <c r="EI82" s="611">
        <f t="shared" si="68"/>
        <v>0</v>
      </c>
      <c r="EJ82" s="611">
        <f t="shared" si="68"/>
        <v>0</v>
      </c>
      <c r="EK82" s="611">
        <f t="shared" si="68"/>
        <v>0</v>
      </c>
      <c r="EL82" s="611">
        <f t="shared" si="68"/>
        <v>0</v>
      </c>
      <c r="EM82" s="611">
        <f t="shared" si="68"/>
        <v>0</v>
      </c>
      <c r="EN82" s="611">
        <f t="shared" si="68"/>
        <v>0</v>
      </c>
      <c r="EO82" s="611">
        <f t="shared" si="68"/>
        <v>0</v>
      </c>
      <c r="EP82" s="611">
        <f t="shared" si="68"/>
        <v>0</v>
      </c>
      <c r="EQ82" s="611">
        <f t="shared" si="68"/>
        <v>0</v>
      </c>
      <c r="ER82" s="611">
        <f t="shared" si="68"/>
        <v>0</v>
      </c>
      <c r="ES82" s="611">
        <f t="shared" si="68"/>
        <v>0</v>
      </c>
      <c r="ET82" s="611">
        <f t="shared" si="68"/>
        <v>0</v>
      </c>
      <c r="EU82" s="611">
        <f t="shared" si="68"/>
        <v>0</v>
      </c>
      <c r="EV82" s="611">
        <f t="shared" si="68"/>
        <v>0</v>
      </c>
      <c r="EW82" s="611">
        <f t="shared" si="68"/>
        <v>0</v>
      </c>
      <c r="EX82" s="611">
        <f t="shared" si="68"/>
        <v>0</v>
      </c>
      <c r="EY82" s="611">
        <f t="shared" si="68"/>
        <v>0</v>
      </c>
      <c r="EZ82" s="611">
        <f t="shared" si="68"/>
        <v>0</v>
      </c>
      <c r="FA82" s="611">
        <f t="shared" si="68"/>
        <v>0</v>
      </c>
      <c r="FB82" s="611">
        <f t="shared" si="68"/>
        <v>0</v>
      </c>
      <c r="FC82" s="611">
        <f t="shared" si="68"/>
        <v>0</v>
      </c>
      <c r="FD82" s="611">
        <f t="shared" si="68"/>
        <v>0</v>
      </c>
      <c r="FE82" s="611">
        <f t="shared" si="68"/>
        <v>0</v>
      </c>
      <c r="FF82" s="611">
        <f t="shared" si="68"/>
        <v>0</v>
      </c>
      <c r="FG82" s="611">
        <f t="shared" si="68"/>
        <v>0</v>
      </c>
      <c r="FH82" s="611">
        <f t="shared" si="68"/>
        <v>0</v>
      </c>
      <c r="FI82" s="611">
        <f t="shared" si="68"/>
        <v>0</v>
      </c>
      <c r="FJ82" s="611">
        <f t="shared" si="68"/>
        <v>0</v>
      </c>
      <c r="FK82" s="611">
        <f t="shared" si="68"/>
        <v>0</v>
      </c>
      <c r="FL82" s="611">
        <f t="shared" si="68"/>
        <v>0</v>
      </c>
      <c r="FM82" s="611">
        <f t="shared" si="68"/>
        <v>0</v>
      </c>
      <c r="FN82" s="611">
        <f t="shared" si="68"/>
        <v>0</v>
      </c>
      <c r="FO82" s="611">
        <f t="shared" si="68"/>
        <v>0</v>
      </c>
      <c r="FP82" s="611">
        <f t="shared" si="68"/>
        <v>0</v>
      </c>
      <c r="FQ82" s="611">
        <f t="shared" si="68"/>
        <v>0</v>
      </c>
    </row>
    <row r="83" spans="1:173" s="232" customFormat="1" ht="15.6" x14ac:dyDescent="0.3">
      <c r="A83" s="14" t="s">
        <v>45</v>
      </c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</row>
    <row r="84" spans="1:173" ht="15.6" x14ac:dyDescent="0.3">
      <c r="A84" s="14" t="s">
        <v>46</v>
      </c>
      <c r="B84" s="13"/>
      <c r="C84" s="14"/>
      <c r="D84" s="14"/>
      <c r="E84" s="13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</row>
    <row r="85" spans="1:173" ht="15.6" x14ac:dyDescent="0.3">
      <c r="A85" s="14" t="s">
        <v>229</v>
      </c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</row>
    <row r="86" spans="1:173" ht="15.6" x14ac:dyDescent="0.3">
      <c r="A86" s="14" t="s">
        <v>48</v>
      </c>
      <c r="B86" s="14"/>
      <c r="C86" s="27">
        <v>1</v>
      </c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</row>
    <row r="87" spans="1:173" ht="15.6" x14ac:dyDescent="0.3">
      <c r="A87" s="8" t="s">
        <v>207</v>
      </c>
      <c r="B87" s="627">
        <f>C43</f>
        <v>33.338090706533855</v>
      </c>
      <c r="C87" s="26">
        <f>$B$87*C86</f>
        <v>33.338090706533855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</row>
    <row r="88" spans="1:173" ht="15.6" x14ac:dyDescent="0.3">
      <c r="A88" s="28" t="s">
        <v>216</v>
      </c>
      <c r="B88" s="316">
        <f>B51+B53+B56+B59+B62+B64+B66+B69+B71+B74+B78+B87+B76+B60+B57+B54+B67+B79+B81+B72+B80</f>
        <v>555.78215242039755</v>
      </c>
    </row>
    <row r="90" spans="1:173" ht="15.6" x14ac:dyDescent="0.3">
      <c r="A90" s="270"/>
      <c r="B90" s="315"/>
    </row>
    <row r="91" spans="1:173" ht="15.6" x14ac:dyDescent="0.3">
      <c r="A91" s="270"/>
      <c r="B91" s="188"/>
      <c r="C91" s="615"/>
    </row>
    <row r="92" spans="1:173" ht="15.6" x14ac:dyDescent="0.3">
      <c r="A92" s="270"/>
      <c r="B92" s="187"/>
      <c r="C92" s="467"/>
    </row>
    <row r="93" spans="1:173" ht="15.6" x14ac:dyDescent="0.3">
      <c r="A93" s="270"/>
      <c r="B93" s="75"/>
      <c r="C93" s="270"/>
    </row>
    <row r="94" spans="1:173" ht="15.6" x14ac:dyDescent="0.3">
      <c r="A94" s="270"/>
      <c r="B94" s="187"/>
      <c r="C94" s="270"/>
    </row>
    <row r="95" spans="1:173" ht="15.6" x14ac:dyDescent="0.3">
      <c r="A95" s="270"/>
      <c r="B95" s="189"/>
      <c r="C95" s="270"/>
    </row>
    <row r="96" spans="1:173" ht="15.6" x14ac:dyDescent="0.3">
      <c r="A96" s="270"/>
    </row>
    <row r="97" spans="1:3" ht="15.6" x14ac:dyDescent="0.3">
      <c r="A97" s="270"/>
      <c r="B97" s="271"/>
      <c r="C97" s="270"/>
    </row>
    <row r="98" spans="1:3" ht="15.6" x14ac:dyDescent="0.3">
      <c r="A98" s="270"/>
      <c r="B98" s="187"/>
      <c r="C98" s="270"/>
    </row>
    <row r="99" spans="1:3" ht="15.6" x14ac:dyDescent="0.3">
      <c r="A99" s="270"/>
      <c r="B99" s="271"/>
      <c r="C99" s="270"/>
    </row>
    <row r="100" spans="1:3" ht="15.6" x14ac:dyDescent="0.3">
      <c r="A100" s="270"/>
      <c r="B100" s="271"/>
      <c r="C100" s="270"/>
    </row>
    <row r="101" spans="1:3" ht="15.6" x14ac:dyDescent="0.3">
      <c r="A101" s="270"/>
      <c r="B101" s="271"/>
      <c r="C101" s="270"/>
    </row>
    <row r="102" spans="1:3" ht="15.6" x14ac:dyDescent="0.3">
      <c r="A102" s="270"/>
      <c r="B102" s="271"/>
      <c r="C102" s="270"/>
    </row>
    <row r="103" spans="1:3" ht="15.6" x14ac:dyDescent="0.3">
      <c r="A103" s="270"/>
      <c r="B103" s="271"/>
      <c r="C103" s="270"/>
    </row>
    <row r="104" spans="1:3" ht="15.6" x14ac:dyDescent="0.3">
      <c r="A104" s="270"/>
      <c r="B104" s="271"/>
      <c r="C104" s="270"/>
    </row>
    <row r="105" spans="1:3" ht="15.6" x14ac:dyDescent="0.3">
      <c r="A105" s="270"/>
      <c r="B105" s="271"/>
      <c r="C105" s="270"/>
    </row>
  </sheetData>
  <mergeCells count="39">
    <mergeCell ref="A1:E1"/>
    <mergeCell ref="G1:K1"/>
    <mergeCell ref="G10:K10"/>
    <mergeCell ref="D48:E48"/>
    <mergeCell ref="F48:G48"/>
    <mergeCell ref="I48:K48"/>
    <mergeCell ref="E2:E9"/>
    <mergeCell ref="K2:K9"/>
    <mergeCell ref="E11:E18"/>
    <mergeCell ref="K11:K18"/>
    <mergeCell ref="A10:E10"/>
    <mergeCell ref="L48:Q48"/>
    <mergeCell ref="A20:D20"/>
    <mergeCell ref="A25:D25"/>
    <mergeCell ref="AV48:BA48"/>
    <mergeCell ref="BB48:BG48"/>
    <mergeCell ref="X48:AC48"/>
    <mergeCell ref="AD48:AI48"/>
    <mergeCell ref="AJ48:AO48"/>
    <mergeCell ref="AP48:AU48"/>
    <mergeCell ref="R48:W48"/>
    <mergeCell ref="BH48:BM48"/>
    <mergeCell ref="BN48:BS48"/>
    <mergeCell ref="BT48:BY48"/>
    <mergeCell ref="BZ48:CE48"/>
    <mergeCell ref="CF48:CK48"/>
    <mergeCell ref="CL48:CQ48"/>
    <mergeCell ref="CR48:CW48"/>
    <mergeCell ref="CX48:DC48"/>
    <mergeCell ref="DD48:DI48"/>
    <mergeCell ref="DJ48:DO48"/>
    <mergeCell ref="ET48:EY48"/>
    <mergeCell ref="EZ48:FE48"/>
    <mergeCell ref="FF48:FK48"/>
    <mergeCell ref="DP48:DU48"/>
    <mergeCell ref="DV48:EA48"/>
    <mergeCell ref="EB48:EG48"/>
    <mergeCell ref="EH48:EM48"/>
    <mergeCell ref="EN48:ES48"/>
  </mergeCells>
  <conditionalFormatting sqref="A1:O9 T1:XFD19 Q2:Q6 R8:S8 Q9:R9 S9:S19 A10:Q16 A17:P17 A18:Q18 A19:R19 A20:XFD23 A24:L24 N24:XFD24 A25:XFD36 A37:H37 J37:XFD46 A38:C38 E38:F38 G38:I44 A39:F46 A47:XFD47 A48:R48 X48:XFD48 A49:XFD89 A90:B90 D90:XFD90 A91:XFD1048576 R2 S3:S7">
    <cfRule type="expression" dxfId="24" priority="34">
      <formula>IF(AND(_xlfn.ISFORMULA(A1), ISNUMBER(SEARCH("!", _xlfn.FORMULATEXT(A1)))), TRUE, FALSE)</formula>
    </cfRule>
  </conditionalFormatting>
  <conditionalFormatting sqref="A1:O9 T1:XFD19 R2 Q2:Q6 S3:S7 R8:S8 Q9:R9 S9:S19 A10:Q16 A17:P17 A18:Q18 A19:R19 A20:XFD23 A24:L24 N24:XFD24 A25:XFD36 A37:H37 J37:XFD46 A38:C38 E38:F38 G38:I44 A39:F46 A47:XFD47 A48:R48 X48:XFD48 A49:XFD89 A90:B90 D90:XFD90 A91:XFD1048576">
    <cfRule type="expression" dxfId="23" priority="35">
      <formula>IF(ISNUMBER(FIND("=", _xlfn.FORMULATEXT(A1))), FALSE, ISNUMBER(A1))</formula>
    </cfRule>
  </conditionalFormatting>
  <conditionalFormatting sqref="A49:XFD89 Q9:R9 A20:XFD23 A1:O9 T1:XFD19 Q2:Q6 R8:S8 S9:S19 A10:Q16 A17:P17 A18:Q18 A19:R19 A24:L24 N24:XFD24 A25:XFD36 A37:H37 J37:XFD46 A38:C38 E38:F38 G38:I44 A39:F46 A47:XFD47 A48:R48 X48:XFD48 A90:B90 D90:XFD90 A91:XFD1048576">
    <cfRule type="expression" dxfId="22" priority="33">
      <formula>IF(_xlfn.ISFORMULA(A1), NOT(ISNUMBER(SEARCH("!", _xlfn.FORMULATEXT(A1)))), FALSE)</formula>
    </cfRule>
  </conditionalFormatting>
  <conditionalFormatting sqref="C49:FQ54 C61:FQ61">
    <cfRule type="expression" dxfId="21" priority="32">
      <formula>F(FIND($C$49, $C$49:$FQ$49), TRUE, FALSE)</formula>
    </cfRule>
  </conditionalFormatting>
  <conditionalFormatting sqref="R2:R7 R9:R18">
    <cfRule type="expression" dxfId="20" priority="16">
      <formula>IF(ISNUMBER(FIND("=", _xlfn.FORMULATEXT(R2))), FALSE, ISNUMBER(R2))</formula>
    </cfRule>
    <cfRule type="expression" dxfId="19" priority="17">
      <formula>IF(AND(_xlfn.ISFORMULA(R2), ISNUMBER(SEARCH("!", _xlfn.FORMULATEXT(R2)))), TRUE, FALSE)</formula>
    </cfRule>
    <cfRule type="expression" dxfId="18" priority="18">
      <formula>IF(_xlfn.ISFORMULA(R2), NOT(ISNUMBER(SEARCH("!", _xlfn.FORMULATEXT(R2)))), FALSE)</formula>
    </cfRule>
  </conditionalFormatting>
  <conditionalFormatting sqref="R20">
    <cfRule type="expression" dxfId="17" priority="1">
      <formula>IF(ISNUMBER(FIND("=", _xlfn.FORMULATEXT(R20))), FALSE, ISNUMBER(R20))</formula>
    </cfRule>
    <cfRule type="expression" dxfId="16" priority="2">
      <formula>IF(AND(_xlfn.ISFORMULA(R20), ISNUMBER(SEARCH("!", _xlfn.FORMULATEXT(R20)))), TRUE, FALSE)</formula>
    </cfRule>
    <cfRule type="expression" dxfId="15" priority="3">
      <formula>IF(_xlfn.ISFORMULA(R20), NOT(ISNUMBER(SEARCH("!", _xlfn.FORMULATEXT(R20)))), FALSE)</formula>
    </cfRule>
    <cfRule type="expression" dxfId="14" priority="7">
      <formula>IF(ISNUMBER(FIND("=", _xlfn.FORMULATEXT(R20))), FALSE, ISNUMBER(R20))</formula>
    </cfRule>
    <cfRule type="expression" dxfId="13" priority="8">
      <formula>IF(AND(_xlfn.ISFORMULA(R20), ISNUMBER(SEARCH("!", _xlfn.FORMULATEXT(R20)))), TRUE, FALSE)</formula>
    </cfRule>
    <cfRule type="expression" dxfId="12" priority="9">
      <formula>IF(_xlfn.ISFORMULA(R20), NOT(ISNUMBER(SEARCH("!", _xlfn.FORMULATEXT(R20)))), FALSE)</formula>
    </cfRule>
  </conditionalFormatting>
  <conditionalFormatting sqref="R23">
    <cfRule type="expression" dxfId="11" priority="4">
      <formula>IF(ISNUMBER(FIND("=", _xlfn.FORMULATEXT(R23))), FALSE, ISNUMBER(R23))</formula>
    </cfRule>
    <cfRule type="expression" dxfId="10" priority="5">
      <formula>IF(AND(_xlfn.ISFORMULA(R23), ISNUMBER(SEARCH("!", _xlfn.FORMULATEXT(R23)))), TRUE, FALSE)</formula>
    </cfRule>
    <cfRule type="expression" dxfId="9" priority="6">
      <formula>IF(_xlfn.ISFORMULA(R23), NOT(ISNUMBER(SEARCH("!", _xlfn.FORMULATEXT(R23)))), FALSE)</formula>
    </cfRule>
  </conditionalFormatting>
  <conditionalFormatting sqref="S2">
    <cfRule type="expression" dxfId="8" priority="10">
      <formula>IF(ISNUMBER(FIND("=", _xlfn.FORMULATEXT(S2))), FALSE, ISNUMBER(S2))</formula>
    </cfRule>
    <cfRule type="expression" dxfId="7" priority="11">
      <formula>IF(AND(_xlfn.ISFORMULA(S2), ISNUMBER(SEARCH("!", _xlfn.FORMULATEXT(S2)))), TRUE, FALSE)</formula>
    </cfRule>
  </conditionalFormatting>
  <conditionalFormatting sqref="S2:S7">
    <cfRule type="expression" dxfId="6" priority="12">
      <formula>IF(_xlfn.ISFORMULA(S2), NOT(ISNUMBER(SEARCH("!", _xlfn.FORMULATEXT(S2)))), FALSE)</formula>
    </cfRule>
  </conditionalFormatting>
  <dataValidations disablePrompts="1" count="2">
    <dataValidation type="list" allowBlank="1" showInputMessage="1" showErrorMessage="1" sqref="I22" xr:uid="{E24DCA3D-885A-4AD0-BC5B-B877DC1B9E44}">
      <formula1>"6, 7"</formula1>
    </dataValidation>
    <dataValidation type="list" allowBlank="1" showInputMessage="1" showErrorMessage="1" sqref="B93" xr:uid="{C467352E-5644-4B4A-9185-1DF64F5E2CD2}">
      <formula1>"NH, SR, OR (Other Road)"</formula1>
    </dataValidation>
  </dataValidations>
  <pageMargins left="0.70866141732283461" right="0.70866141732283461" top="0.74803149606299213" bottom="0.74803149606299213" header="0.31496062992125984" footer="0.31496062992125984"/>
  <pageSetup orientation="landscape" r:id="rId1"/>
  <ignoredErrors>
    <ignoredError sqref="B13" evalError="1"/>
    <ignoredError sqref="B51 D74 X74:AF74 AH74:FQ74 E70 AA76:AA77 AA70 F74:T74 D13" 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7FAC5-BF09-4E37-97D1-0D4890609E2A}">
  <dimension ref="A2:G27"/>
  <sheetViews>
    <sheetView topLeftCell="A12" workbookViewId="0">
      <selection activeCell="C11" sqref="C11"/>
    </sheetView>
  </sheetViews>
  <sheetFormatPr defaultRowHeight="14.4" x14ac:dyDescent="0.3"/>
  <cols>
    <col min="1" max="1" width="12.21875" customWidth="1"/>
    <col min="2" max="2" width="37.88671875" customWidth="1"/>
    <col min="3" max="3" width="21.44140625" customWidth="1"/>
    <col min="4" max="4" width="19.109375" customWidth="1"/>
    <col min="5" max="5" width="17.5546875" customWidth="1"/>
  </cols>
  <sheetData>
    <row r="2" spans="1:7" ht="15.6" x14ac:dyDescent="0.3">
      <c r="A2" s="28"/>
      <c r="B2" s="588" t="s">
        <v>505</v>
      </c>
      <c r="C2" s="37"/>
      <c r="D2" s="37"/>
      <c r="E2" s="587"/>
    </row>
    <row r="3" spans="1:7" ht="15.6" x14ac:dyDescent="0.3">
      <c r="A3" s="7"/>
      <c r="B3" s="589"/>
      <c r="C3" s="590" t="s">
        <v>10</v>
      </c>
      <c r="D3" s="659" t="s">
        <v>506</v>
      </c>
      <c r="E3" s="660"/>
    </row>
    <row r="4" spans="1:7" ht="15.6" x14ac:dyDescent="0.3">
      <c r="A4" s="7"/>
      <c r="B4" s="591"/>
      <c r="C4" s="131"/>
      <c r="D4" s="592" t="s">
        <v>503</v>
      </c>
      <c r="E4" s="593" t="s">
        <v>504</v>
      </c>
    </row>
    <row r="5" spans="1:7" ht="15.6" x14ac:dyDescent="0.3">
      <c r="A5" s="7"/>
      <c r="B5" s="38" t="s">
        <v>468</v>
      </c>
      <c r="C5" s="193">
        <f>'Land Owner Cashflow'!D30</f>
        <v>18.068999999999999</v>
      </c>
      <c r="D5" s="193">
        <f>SUM('Land Owner Cashflow'!F30:S30)</f>
        <v>18.068999999999999</v>
      </c>
      <c r="E5" s="90">
        <f>C5-D5</f>
        <v>0</v>
      </c>
      <c r="F5" s="104"/>
      <c r="G5" s="104"/>
    </row>
    <row r="6" spans="1:7" ht="15.6" x14ac:dyDescent="0.3">
      <c r="A6" s="7"/>
      <c r="B6" s="38" t="s">
        <v>21</v>
      </c>
      <c r="C6" s="193">
        <f>'Land Owner Cashflow'!D31</f>
        <v>0.15820421363088294</v>
      </c>
      <c r="D6" s="193">
        <f>SUM('Land Owner Cashflow'!F31:S31)</f>
        <v>0.15820421363088294</v>
      </c>
      <c r="E6" s="90">
        <f t="shared" ref="E6:E21" si="0">C6-D6</f>
        <v>0</v>
      </c>
      <c r="F6" s="104"/>
      <c r="G6" s="104"/>
    </row>
    <row r="7" spans="1:7" ht="15.6" x14ac:dyDescent="0.3">
      <c r="A7" s="7"/>
      <c r="B7" s="38" t="s">
        <v>22</v>
      </c>
      <c r="C7" s="193">
        <f>'Land Owner Cashflow'!D32</f>
        <v>3.8530141692307693</v>
      </c>
      <c r="D7" s="193">
        <f>SUM('Land Owner Cashflow'!F32:S32)</f>
        <v>3.8530141692307693</v>
      </c>
      <c r="E7" s="90">
        <f t="shared" si="0"/>
        <v>0</v>
      </c>
      <c r="F7" s="104"/>
      <c r="G7" s="104"/>
    </row>
    <row r="8" spans="1:7" ht="15.6" x14ac:dyDescent="0.3">
      <c r="A8" s="7"/>
      <c r="B8" s="38" t="s">
        <v>18</v>
      </c>
      <c r="C8" s="193">
        <f>'Land Owner Cashflow'!D33</f>
        <v>22.207566857142858</v>
      </c>
      <c r="D8" s="193">
        <f>SUM('Land Owner Cashflow'!F33:S33)</f>
        <v>22.207566857142858</v>
      </c>
      <c r="E8" s="90">
        <f t="shared" si="0"/>
        <v>0</v>
      </c>
      <c r="F8" s="104"/>
      <c r="G8" s="104"/>
    </row>
    <row r="9" spans="1:7" ht="15.6" x14ac:dyDescent="0.3">
      <c r="A9" s="7"/>
      <c r="B9" s="38" t="s">
        <v>340</v>
      </c>
      <c r="C9" s="193">
        <f>'Land Owner Cashflow'!D34</f>
        <v>18.206655518394651</v>
      </c>
      <c r="D9" s="193">
        <f>SUM('Land Owner Cashflow'!F34:S34)</f>
        <v>9.1033277591973256</v>
      </c>
      <c r="E9" s="90">
        <f t="shared" si="0"/>
        <v>9.1033277591973256</v>
      </c>
      <c r="F9" s="104"/>
      <c r="G9" s="104"/>
    </row>
    <row r="10" spans="1:7" ht="15.6" x14ac:dyDescent="0.3">
      <c r="A10" s="7"/>
      <c r="B10" s="38" t="s">
        <v>24</v>
      </c>
      <c r="C10" s="193">
        <f>'Land Owner Cashflow'!D35</f>
        <v>8.8068966202818917</v>
      </c>
      <c r="D10" s="193">
        <f>SUM('Land Owner Cashflow'!F35:S35)</f>
        <v>8.8068966202818917</v>
      </c>
      <c r="E10" s="90">
        <f t="shared" si="0"/>
        <v>0</v>
      </c>
      <c r="F10" s="104"/>
      <c r="G10" s="104"/>
    </row>
    <row r="11" spans="1:7" ht="15.6" x14ac:dyDescent="0.3">
      <c r="A11" s="7"/>
      <c r="B11" s="38" t="s">
        <v>26</v>
      </c>
      <c r="C11" s="193">
        <f>'Land Owner Cashflow'!D36</f>
        <v>105.24308235394287</v>
      </c>
      <c r="D11" s="193">
        <f>SUM('Land Owner Cashflow'!F36:S36)</f>
        <v>21.048616470788573</v>
      </c>
      <c r="E11" s="90">
        <f t="shared" si="0"/>
        <v>84.194465883154294</v>
      </c>
      <c r="F11" s="104"/>
      <c r="G11" s="104"/>
    </row>
    <row r="12" spans="1:7" ht="15.6" x14ac:dyDescent="0.3">
      <c r="A12" s="7"/>
      <c r="B12" s="38" t="s">
        <v>241</v>
      </c>
      <c r="C12" s="193">
        <f>'Land Owner Cashflow'!D37</f>
        <v>28.415632235564573</v>
      </c>
      <c r="D12" s="193">
        <f>SUM('Land Owner Cashflow'!F37:S37)</f>
        <v>10.734794400102171</v>
      </c>
      <c r="E12" s="90">
        <f t="shared" si="0"/>
        <v>17.680837835462402</v>
      </c>
      <c r="F12" s="104"/>
      <c r="G12" s="104"/>
    </row>
    <row r="13" spans="1:7" ht="15.6" x14ac:dyDescent="0.3">
      <c r="A13" s="7"/>
      <c r="B13" s="38" t="s">
        <v>466</v>
      </c>
      <c r="C13" s="193">
        <f>'Land Owner Cashflow'!D38</f>
        <v>2.7456979390531533</v>
      </c>
      <c r="D13" s="193">
        <f>SUM('Land Owner Cashflow'!F38:S38)</f>
        <v>1.9263984407253942</v>
      </c>
      <c r="E13" s="90">
        <f t="shared" si="0"/>
        <v>0.81929949832775906</v>
      </c>
      <c r="F13" s="104"/>
      <c r="G13" s="104"/>
    </row>
    <row r="14" spans="1:7" ht="15.6" x14ac:dyDescent="0.3">
      <c r="A14" s="7"/>
      <c r="B14" s="38"/>
      <c r="C14" s="193"/>
      <c r="D14" s="193"/>
      <c r="E14" s="90">
        <f t="shared" si="0"/>
        <v>0</v>
      </c>
      <c r="F14" s="104"/>
      <c r="G14" s="104"/>
    </row>
    <row r="15" spans="1:7" ht="15.6" x14ac:dyDescent="0.3">
      <c r="A15" s="7"/>
      <c r="B15" s="38" t="s">
        <v>226</v>
      </c>
      <c r="C15" s="193">
        <f>'Land Owner Cashflow'!D40</f>
        <v>219.04145999999997</v>
      </c>
      <c r="D15" s="193">
        <f>SUM('Land Owner Cashflow'!F40:S40)</f>
        <v>87.616583999999989</v>
      </c>
      <c r="E15" s="90">
        <f t="shared" si="0"/>
        <v>131.42487599999998</v>
      </c>
      <c r="F15" s="104"/>
      <c r="G15" s="104"/>
    </row>
    <row r="16" spans="1:7" ht="15.6" x14ac:dyDescent="0.3">
      <c r="A16" s="7"/>
      <c r="B16" s="38" t="s">
        <v>538</v>
      </c>
      <c r="C16" s="193">
        <f>'Land Owner Cashflow'!D41</f>
        <v>0</v>
      </c>
      <c r="D16" s="193">
        <v>0</v>
      </c>
      <c r="E16" s="90">
        <f>C16-D16</f>
        <v>0</v>
      </c>
      <c r="F16" s="104"/>
      <c r="G16" s="104"/>
    </row>
    <row r="17" spans="1:7" ht="15.6" x14ac:dyDescent="0.3">
      <c r="A17" s="7"/>
      <c r="B17" s="38" t="s">
        <v>39</v>
      </c>
      <c r="C17" s="193">
        <f>'Land Owner Cashflow'!D42</f>
        <v>67.713216119999998</v>
      </c>
      <c r="D17" s="193">
        <f>SUM('Land Owner Cashflow'!F42:S42)</f>
        <v>27.085286447999998</v>
      </c>
      <c r="E17" s="90">
        <f t="shared" si="0"/>
        <v>40.627929672</v>
      </c>
      <c r="F17" s="104"/>
      <c r="G17" s="104"/>
    </row>
    <row r="18" spans="1:7" ht="15.6" x14ac:dyDescent="0.3">
      <c r="A18" s="7"/>
      <c r="B18" s="38" t="s">
        <v>40</v>
      </c>
      <c r="C18" s="193">
        <f>'Land Owner Cashflow'!D43</f>
        <v>11.019295986622076</v>
      </c>
      <c r="D18" s="193">
        <f>SUM('Land Owner Cashflow'!F43:S43)</f>
        <v>4.407718394648831</v>
      </c>
      <c r="E18" s="90">
        <f t="shared" si="0"/>
        <v>6.6115775919732451</v>
      </c>
      <c r="F18" s="104"/>
      <c r="G18" s="104"/>
    </row>
    <row r="19" spans="1:7" ht="15.6" x14ac:dyDescent="0.3">
      <c r="A19" s="7"/>
      <c r="B19" s="38"/>
      <c r="C19" s="193"/>
      <c r="D19" s="193"/>
      <c r="E19" s="90">
        <f t="shared" si="0"/>
        <v>0</v>
      </c>
      <c r="F19" s="104"/>
      <c r="G19" s="104"/>
    </row>
    <row r="20" spans="1:7" ht="15.6" x14ac:dyDescent="0.3">
      <c r="A20" s="7"/>
      <c r="B20" s="38" t="s">
        <v>379</v>
      </c>
      <c r="C20" s="193">
        <f>'Land Owner Cashflow'!D45</f>
        <v>0</v>
      </c>
      <c r="D20" s="193">
        <f>SUM('Land Owner Cashflow'!F45:S45)</f>
        <v>0</v>
      </c>
      <c r="E20" s="90">
        <f t="shared" si="0"/>
        <v>0</v>
      </c>
      <c r="F20" s="104"/>
    </row>
    <row r="21" spans="1:7" ht="15.6" x14ac:dyDescent="0.3">
      <c r="A21" s="7"/>
      <c r="B21" s="38" t="s">
        <v>311</v>
      </c>
      <c r="C21" s="193">
        <f>'Land Owner Cashflow'!D46</f>
        <v>16.964339699999996</v>
      </c>
      <c r="D21" s="193">
        <f>SUM('Land Owner Cashflow'!F46:S46)</f>
        <v>16.964339699999996</v>
      </c>
      <c r="E21" s="90">
        <f t="shared" si="0"/>
        <v>0</v>
      </c>
      <c r="F21" s="104"/>
    </row>
    <row r="22" spans="1:7" ht="15.6" x14ac:dyDescent="0.3">
      <c r="A22" s="7"/>
      <c r="B22" s="38"/>
      <c r="C22" s="217">
        <f>SUM(C5:C21)</f>
        <v>522.44406171386368</v>
      </c>
      <c r="D22" s="217">
        <f>SUM(D5:D21)</f>
        <v>231.98174747374873</v>
      </c>
      <c r="E22" s="595">
        <f>SUM(E5:E21)</f>
        <v>290.46231424011501</v>
      </c>
      <c r="F22" s="104"/>
    </row>
    <row r="23" spans="1:7" ht="15.6" x14ac:dyDescent="0.3">
      <c r="A23" s="7"/>
      <c r="B23" s="38"/>
      <c r="C23" s="7"/>
      <c r="D23" s="7"/>
      <c r="E23" s="39"/>
      <c r="F23" s="104"/>
    </row>
    <row r="24" spans="1:7" ht="15.6" x14ac:dyDescent="0.3">
      <c r="A24" s="7"/>
      <c r="B24" s="38" t="s">
        <v>511</v>
      </c>
      <c r="C24" s="7"/>
      <c r="D24" s="193">
        <f>'Land Owner Cashflow'!D59</f>
        <v>119</v>
      </c>
      <c r="E24" s="39"/>
      <c r="F24" s="104"/>
    </row>
    <row r="25" spans="1:7" ht="15.6" x14ac:dyDescent="0.3">
      <c r="A25" s="7"/>
      <c r="B25" s="40" t="s">
        <v>623</v>
      </c>
      <c r="C25" s="41"/>
      <c r="D25" s="596">
        <f>D24-D22</f>
        <v>-112.98174747374873</v>
      </c>
      <c r="E25" s="507"/>
      <c r="F25" s="104"/>
    </row>
    <row r="26" spans="1:7" ht="15.6" x14ac:dyDescent="0.3">
      <c r="A26" s="7"/>
      <c r="B26" s="7"/>
      <c r="C26" s="7"/>
      <c r="D26" s="7"/>
      <c r="E26" s="7"/>
    </row>
    <row r="27" spans="1:7" ht="15.6" x14ac:dyDescent="0.3">
      <c r="B27" s="7" t="s">
        <v>514</v>
      </c>
    </row>
  </sheetData>
  <mergeCells count="1">
    <mergeCell ref="D3:E3"/>
  </mergeCells>
  <conditionalFormatting sqref="A2:XFD1048576">
    <cfRule type="expression" dxfId="5" priority="1">
      <formula>IF(ISNUMBER(FIND("=", _xlfn.FORMULATEXT(A2))), FALSE, ISNUMBER(A2))</formula>
    </cfRule>
    <cfRule type="expression" dxfId="4" priority="2">
      <formula>IF(AND(_xlfn.ISFORMULA(A2), ISNUMBER(SEARCH("!", _xlfn.FORMULATEXT(A2)))), TRUE, FALSE)</formula>
    </cfRule>
    <cfRule type="expression" dxfId="3" priority="3">
      <formula>IF(_xlfn.ISFORMULA(A2), NOT(ISNUMBER(SEARCH("!", _xlfn.FORMULATEXT(A2)))), FALSE)</formula>
    </cfRule>
  </conditionalFormatting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4F079-2361-4390-ACBD-72DE40FD0C29}">
  <dimension ref="A1:U52"/>
  <sheetViews>
    <sheetView workbookViewId="0">
      <selection activeCell="G19" sqref="G19"/>
    </sheetView>
  </sheetViews>
  <sheetFormatPr defaultRowHeight="15.6" x14ac:dyDescent="0.3"/>
  <cols>
    <col min="1" max="1" width="26.33203125" style="7" customWidth="1"/>
    <col min="2" max="2" width="18.77734375" style="7" bestFit="1" customWidth="1"/>
    <col min="3" max="3" width="15" style="7" customWidth="1"/>
    <col min="4" max="4" width="14.6640625" style="7" customWidth="1"/>
    <col min="5" max="5" width="4.77734375" style="418" customWidth="1"/>
    <col min="6" max="6" width="29.44140625" style="201" customWidth="1"/>
    <col min="7" max="7" width="20.33203125" style="201" bestFit="1" customWidth="1"/>
    <col min="8" max="8" width="17.88671875" style="201" customWidth="1"/>
    <col min="9" max="9" width="18.5546875" style="201" customWidth="1"/>
    <col min="10" max="10" width="4.77734375" style="201" customWidth="1"/>
    <col min="11" max="11" width="51.77734375" style="7" customWidth="1"/>
    <col min="12" max="18" width="8.88671875" style="7"/>
    <col min="19" max="19" width="26" style="7" bestFit="1" customWidth="1"/>
    <col min="20" max="20" width="64.5546875" style="7" customWidth="1"/>
    <col min="21" max="21" width="50" style="7" customWidth="1"/>
    <col min="22" max="16384" width="8.88671875" style="7"/>
  </cols>
  <sheetData>
    <row r="1" spans="1:21" x14ac:dyDescent="0.3">
      <c r="A1" s="28" t="s">
        <v>625</v>
      </c>
      <c r="E1" s="414"/>
      <c r="F1" s="28" t="s">
        <v>631</v>
      </c>
      <c r="G1" s="7"/>
      <c r="H1" s="7"/>
      <c r="I1" s="7"/>
      <c r="J1" s="414"/>
      <c r="K1" s="154" t="s">
        <v>637</v>
      </c>
      <c r="T1" s="7" t="s">
        <v>636</v>
      </c>
      <c r="U1" s="7" t="s">
        <v>644</v>
      </c>
    </row>
    <row r="2" spans="1:21" ht="31.2" x14ac:dyDescent="0.3">
      <c r="A2" s="421" t="s">
        <v>12</v>
      </c>
      <c r="B2" s="421" t="s">
        <v>629</v>
      </c>
      <c r="C2" s="421" t="s">
        <v>630</v>
      </c>
      <c r="D2" s="421" t="s">
        <v>627</v>
      </c>
      <c r="E2" s="422"/>
      <c r="F2" s="421" t="s">
        <v>12</v>
      </c>
      <c r="G2" s="421" t="s">
        <v>633</v>
      </c>
      <c r="H2" s="421" t="s">
        <v>634</v>
      </c>
      <c r="I2" s="421" t="s">
        <v>635</v>
      </c>
      <c r="J2" s="415"/>
      <c r="K2" s="419">
        <f>(18.3161088267273-18.069)*43560</f>
        <v>10764.060492241297</v>
      </c>
      <c r="S2" s="423" t="s">
        <v>641</v>
      </c>
      <c r="T2" s="420" t="s">
        <v>640</v>
      </c>
      <c r="U2" s="7" t="s">
        <v>645</v>
      </c>
    </row>
    <row r="3" spans="1:21" x14ac:dyDescent="0.3">
      <c r="A3" s="7" t="s">
        <v>626</v>
      </c>
      <c r="B3" s="413">
        <f>MonthlyCashflow!D49</f>
        <v>8101.4149385940045</v>
      </c>
      <c r="C3" s="413">
        <f>6262.38823921904-150</f>
        <v>6112.3882392190399</v>
      </c>
      <c r="D3" s="413">
        <f>B3-C3</f>
        <v>1989.0266993749647</v>
      </c>
      <c r="E3" s="416"/>
      <c r="F3" s="424" t="s">
        <v>632</v>
      </c>
      <c r="G3" s="425">
        <f>Schedule!D120</f>
        <v>3600628.8615973354</v>
      </c>
      <c r="H3" s="425">
        <v>3807777.0178259318</v>
      </c>
      <c r="I3" s="425">
        <f t="shared" ref="I3:I12" si="0">G3-H3</f>
        <v>-207148.15622859634</v>
      </c>
      <c r="J3" s="416"/>
      <c r="K3" s="154" t="s">
        <v>638</v>
      </c>
      <c r="S3" s="28" t="s">
        <v>642</v>
      </c>
      <c r="T3" s="7" t="s">
        <v>643</v>
      </c>
      <c r="U3" s="7" t="s">
        <v>652</v>
      </c>
    </row>
    <row r="4" spans="1:21" x14ac:dyDescent="0.3">
      <c r="A4" s="7" t="s">
        <v>628</v>
      </c>
      <c r="B4" s="413">
        <f>MonthlyCashflow!D15</f>
        <v>1889.8958496790965</v>
      </c>
      <c r="C4" s="413">
        <f>16855.2131328906/10</f>
        <v>1685.5213132890599</v>
      </c>
      <c r="D4" s="413">
        <f t="shared" ref="D4:D7" si="1">B4-C4</f>
        <v>204.37453639003661</v>
      </c>
      <c r="E4" s="416"/>
      <c r="F4" s="7" t="s">
        <v>628</v>
      </c>
      <c r="G4" s="425">
        <f>Schedule!D72</f>
        <v>839953.71096848685</v>
      </c>
      <c r="H4" s="425">
        <v>1087433.1053477793</v>
      </c>
      <c r="I4" s="425">
        <f t="shared" si="0"/>
        <v>-247479.3943792925</v>
      </c>
      <c r="J4" s="416"/>
      <c r="K4" s="419">
        <f>Schedule!I22-3624777.01782593</f>
        <v>-824931.31459763879</v>
      </c>
    </row>
    <row r="5" spans="1:21" x14ac:dyDescent="0.3">
      <c r="A5" s="7" t="s">
        <v>102</v>
      </c>
      <c r="B5" s="413">
        <f>MonthlyCashflow!D20</f>
        <v>2519.8611329054625</v>
      </c>
      <c r="C5" s="413">
        <f>22473.6175105208/10</f>
        <v>2247.3617510520799</v>
      </c>
      <c r="D5" s="413">
        <f t="shared" si="1"/>
        <v>272.4993818533826</v>
      </c>
      <c r="E5" s="416"/>
      <c r="F5" s="7" t="s">
        <v>102</v>
      </c>
      <c r="G5" s="425">
        <f>Schedule!D77</f>
        <v>1119938.2812913165</v>
      </c>
      <c r="H5" s="425">
        <v>1449910.8071303729</v>
      </c>
      <c r="I5" s="425">
        <f t="shared" si="0"/>
        <v>-329972.52583905635</v>
      </c>
      <c r="J5" s="416"/>
      <c r="K5" s="154" t="s">
        <v>639</v>
      </c>
    </row>
    <row r="6" spans="1:21" x14ac:dyDescent="0.3">
      <c r="A6" s="7" t="s">
        <v>335</v>
      </c>
      <c r="B6" s="413">
        <f>MonthlyCashflow!D25</f>
        <v>1889.8958496790965</v>
      </c>
      <c r="C6" s="413">
        <f>16855.2131328906/10</f>
        <v>1685.5213132890599</v>
      </c>
      <c r="D6" s="413">
        <f t="shared" si="1"/>
        <v>204.37453639003661</v>
      </c>
      <c r="E6" s="416"/>
      <c r="F6" s="7" t="s">
        <v>335</v>
      </c>
      <c r="G6" s="425">
        <f>Schedule!D82</f>
        <v>839953.71096848685</v>
      </c>
      <c r="H6" s="425">
        <v>1087433.1053477793</v>
      </c>
      <c r="I6" s="425">
        <f t="shared" si="0"/>
        <v>-247479.3943792925</v>
      </c>
      <c r="J6" s="416"/>
      <c r="K6" s="419">
        <f>'Assumptions&amp;Data'!D46-2737035</f>
        <v>89.769012565724552</v>
      </c>
    </row>
    <row r="7" spans="1:21" x14ac:dyDescent="0.3">
      <c r="A7" s="7" t="s">
        <v>51</v>
      </c>
      <c r="B7" s="413">
        <f>MonthlyCashflow!D47</f>
        <v>1801.7621063303543</v>
      </c>
      <c r="C7" s="413">
        <f>4941/10</f>
        <v>494.1</v>
      </c>
      <c r="D7" s="413">
        <f t="shared" si="1"/>
        <v>1307.6621063303542</v>
      </c>
      <c r="E7" s="416"/>
      <c r="F7" s="7" t="s">
        <v>51</v>
      </c>
      <c r="G7" s="425">
        <f>Schedule!D87+Schedule!D92+Schedule!D97</f>
        <v>800783.15836904617</v>
      </c>
      <c r="H7" s="425">
        <v>182999.99999999991</v>
      </c>
      <c r="I7" s="425">
        <f t="shared" si="0"/>
        <v>617783.15836904629</v>
      </c>
      <c r="J7" s="416"/>
    </row>
    <row r="8" spans="1:21" x14ac:dyDescent="0.3">
      <c r="A8" s="7" t="s">
        <v>381</v>
      </c>
      <c r="B8" s="413">
        <f>MonthlyCashflow!D51</f>
        <v>181.76383364559035</v>
      </c>
      <c r="C8" s="76">
        <v>150</v>
      </c>
      <c r="D8" s="413">
        <f>B8-C8</f>
        <v>31.763833645590353</v>
      </c>
      <c r="E8" s="416"/>
      <c r="F8" s="7" t="s">
        <v>646</v>
      </c>
      <c r="G8" s="427">
        <f>RegulatoryPayment!D7+RegulatoryPayment!J7+RegulatoryPayment!D16+RegulatoryPayment!J16</f>
        <v>105.24308235394285</v>
      </c>
      <c r="H8" s="427">
        <v>88.92441844897958</v>
      </c>
      <c r="I8" s="425">
        <f t="shared" si="0"/>
        <v>16.318663904963273</v>
      </c>
      <c r="J8" s="416"/>
      <c r="K8" s="7" t="s">
        <v>651</v>
      </c>
    </row>
    <row r="9" spans="1:21" x14ac:dyDescent="0.3">
      <c r="E9" s="414"/>
      <c r="F9" s="7" t="s">
        <v>647</v>
      </c>
      <c r="G9" s="428">
        <f>RegulatoryPayment!D7</f>
        <v>22.172404410514286</v>
      </c>
      <c r="H9" s="428">
        <v>26.854107428571428</v>
      </c>
      <c r="I9" s="436">
        <f t="shared" si="0"/>
        <v>-4.6817030180571422</v>
      </c>
      <c r="J9" s="416"/>
      <c r="K9" s="188">
        <f>0.247108826727289*4.16*6/7*96%</f>
        <v>0.84587469464408693</v>
      </c>
    </row>
    <row r="10" spans="1:21" x14ac:dyDescent="0.3">
      <c r="E10" s="414"/>
      <c r="F10" s="7" t="s">
        <v>648</v>
      </c>
      <c r="G10" s="428">
        <f>RegulatoryPayment!D16</f>
        <v>1.3073886148571425</v>
      </c>
      <c r="H10" s="428">
        <v>1.3072011428571428</v>
      </c>
      <c r="I10" s="436">
        <f t="shared" si="0"/>
        <v>1.8747199999968878E-4</v>
      </c>
      <c r="J10" s="416"/>
      <c r="K10" s="188">
        <f>0.247108826727289*4.86*6/7*4%</f>
        <v>4.117539078495857E-2</v>
      </c>
    </row>
    <row r="11" spans="1:21" x14ac:dyDescent="0.3">
      <c r="E11" s="414"/>
      <c r="F11" s="7" t="s">
        <v>649</v>
      </c>
      <c r="G11" s="428">
        <f>RegulatoryPayment!J7</f>
        <v>56.199708399999999</v>
      </c>
      <c r="H11" s="428">
        <v>58.329380571428572</v>
      </c>
      <c r="I11" s="436">
        <f t="shared" si="0"/>
        <v>-2.1296721714285738</v>
      </c>
      <c r="J11" s="416"/>
      <c r="K11" s="188">
        <f>10.224*96%*4.99664*2.5/1.75-(10.224*96%*4.16*2.5/1.75)</f>
        <v>11.730935807999991</v>
      </c>
    </row>
    <row r="12" spans="1:21" x14ac:dyDescent="0.3">
      <c r="E12" s="414"/>
      <c r="F12" s="7" t="s">
        <v>650</v>
      </c>
      <c r="G12" s="428">
        <f>RegulatoryPayment!J16</f>
        <v>25.563580928571422</v>
      </c>
      <c r="H12" s="428">
        <v>2.4337293061224496</v>
      </c>
      <c r="I12" s="436">
        <f t="shared" si="0"/>
        <v>23.129851622448975</v>
      </c>
      <c r="J12" s="416"/>
      <c r="K12" s="188">
        <f>(10.224*4%*5.83358*2.5/1.75)-(10.224*4%*4.86*2.5/1.75)</f>
        <v>0.56879325257142854</v>
      </c>
    </row>
    <row r="13" spans="1:21" x14ac:dyDescent="0.3">
      <c r="E13" s="414"/>
      <c r="F13" s="7"/>
      <c r="G13" s="7"/>
      <c r="H13" s="7"/>
      <c r="I13" s="7"/>
      <c r="J13" s="416"/>
    </row>
    <row r="14" spans="1:21" x14ac:dyDescent="0.3">
      <c r="A14" s="80"/>
      <c r="B14" s="80"/>
      <c r="C14" s="80"/>
      <c r="D14" s="80"/>
      <c r="E14" s="80"/>
      <c r="F14" s="80"/>
      <c r="G14" s="80"/>
      <c r="H14" s="80"/>
      <c r="I14" s="80"/>
      <c r="J14" s="430"/>
      <c r="K14" s="80"/>
      <c r="L14" s="80"/>
      <c r="M14" s="80"/>
    </row>
    <row r="15" spans="1:21" x14ac:dyDescent="0.3">
      <c r="A15" s="28" t="s">
        <v>292</v>
      </c>
      <c r="E15" s="414"/>
      <c r="F15" s="7"/>
      <c r="G15" s="7"/>
      <c r="H15" s="7"/>
      <c r="I15" s="7"/>
      <c r="J15" s="416"/>
    </row>
    <row r="16" spans="1:21" x14ac:dyDescent="0.3">
      <c r="A16" s="7" t="s">
        <v>338</v>
      </c>
      <c r="B16" s="413">
        <f>Summary!D74</f>
        <v>1856.9822203452586</v>
      </c>
      <c r="C16" s="413">
        <v>1763.664017133482</v>
      </c>
      <c r="D16" s="413">
        <f t="shared" ref="D16:D22" si="2">B16-C16</f>
        <v>93.318203211776563</v>
      </c>
      <c r="E16" s="414"/>
      <c r="F16" s="7"/>
      <c r="G16" s="45"/>
      <c r="H16" s="7"/>
      <c r="I16" s="7"/>
      <c r="J16" s="416"/>
    </row>
    <row r="17" spans="1:13" x14ac:dyDescent="0.3">
      <c r="A17" s="7" t="s">
        <v>628</v>
      </c>
      <c r="B17" s="413">
        <f>Summary!D76</f>
        <v>279.50299686187367</v>
      </c>
      <c r="C17" s="413">
        <v>373.91604814004455</v>
      </c>
      <c r="D17" s="413">
        <f t="shared" si="2"/>
        <v>-94.413051278170883</v>
      </c>
      <c r="E17" s="414"/>
      <c r="F17" s="7"/>
      <c r="G17" s="7"/>
      <c r="H17" s="7"/>
      <c r="I17" s="7"/>
      <c r="J17" s="416"/>
    </row>
    <row r="18" spans="1:13" x14ac:dyDescent="0.3">
      <c r="A18" s="7" t="s">
        <v>102</v>
      </c>
      <c r="B18" s="413">
        <f>Summary!D77</f>
        <v>372.67066248249813</v>
      </c>
      <c r="C18" s="413">
        <v>498.55473085339281</v>
      </c>
      <c r="D18" s="413">
        <f t="shared" si="2"/>
        <v>-125.88406837089468</v>
      </c>
      <c r="E18" s="414"/>
      <c r="F18" s="7"/>
      <c r="G18" s="7"/>
      <c r="H18" s="7"/>
      <c r="I18" s="7"/>
      <c r="J18" s="416"/>
    </row>
    <row r="19" spans="1:13" x14ac:dyDescent="0.3">
      <c r="A19" s="7" t="s">
        <v>335</v>
      </c>
      <c r="B19" s="413">
        <f>Summary!D78</f>
        <v>279.50299686187367</v>
      </c>
      <c r="C19" s="413">
        <v>373.91604814004455</v>
      </c>
      <c r="D19" s="413">
        <f t="shared" si="2"/>
        <v>-94.413051278170883</v>
      </c>
      <c r="E19" s="414"/>
      <c r="F19" s="7"/>
      <c r="G19" s="7"/>
      <c r="H19" s="7"/>
      <c r="I19" s="7"/>
      <c r="J19" s="416"/>
    </row>
    <row r="20" spans="1:13" x14ac:dyDescent="0.3">
      <c r="A20" s="7" t="s">
        <v>62</v>
      </c>
      <c r="B20" s="413">
        <f>Summary!D79+Summary!D80+Summary!D81</f>
        <v>259.8541348907554</v>
      </c>
      <c r="C20" s="413">
        <v>58.303799999999924</v>
      </c>
      <c r="D20" s="413">
        <f t="shared" si="2"/>
        <v>201.55033489075549</v>
      </c>
      <c r="E20" s="414"/>
      <c r="F20" s="7"/>
      <c r="G20" s="7"/>
      <c r="H20" s="7"/>
      <c r="I20" s="7"/>
      <c r="J20" s="416"/>
    </row>
    <row r="21" spans="1:13" x14ac:dyDescent="0.3">
      <c r="A21" s="7" t="s">
        <v>50</v>
      </c>
      <c r="B21" s="413">
        <f>Summary!D82</f>
        <v>68.146605104141557</v>
      </c>
      <c r="C21" s="413">
        <v>72.688000000000017</v>
      </c>
      <c r="D21" s="413">
        <f t="shared" si="2"/>
        <v>-4.5413948958584598</v>
      </c>
      <c r="E21" s="414"/>
      <c r="F21" s="7"/>
      <c r="G21" s="7"/>
      <c r="H21" s="7"/>
      <c r="I21" s="7"/>
      <c r="J21" s="416"/>
    </row>
    <row r="22" spans="1:13" x14ac:dyDescent="0.3">
      <c r="A22" s="7" t="s">
        <v>114</v>
      </c>
      <c r="B22" s="413">
        <f>Summary!D83</f>
        <v>597.3048241441162</v>
      </c>
      <c r="C22" s="413">
        <v>386.28539000000012</v>
      </c>
      <c r="D22" s="413">
        <f t="shared" si="2"/>
        <v>211.01943414411608</v>
      </c>
      <c r="E22" s="414"/>
      <c r="F22" s="7"/>
      <c r="G22" s="7"/>
      <c r="H22" s="7"/>
      <c r="I22" s="7"/>
      <c r="J22" s="416"/>
    </row>
    <row r="23" spans="1:13" x14ac:dyDescent="0.3">
      <c r="B23" s="45"/>
      <c r="D23" s="45"/>
      <c r="E23" s="414"/>
      <c r="F23" s="7"/>
      <c r="G23" s="7"/>
      <c r="H23" s="7"/>
      <c r="I23" s="7"/>
      <c r="J23" s="416"/>
    </row>
    <row r="24" spans="1:13" x14ac:dyDescent="0.3">
      <c r="A24" s="80"/>
      <c r="B24" s="80"/>
      <c r="C24" s="80"/>
      <c r="D24" s="80"/>
      <c r="E24" s="80"/>
      <c r="F24" s="80"/>
      <c r="G24" s="80"/>
      <c r="H24" s="80"/>
      <c r="I24" s="80"/>
      <c r="J24" s="430"/>
      <c r="K24" s="80"/>
      <c r="L24" s="80"/>
      <c r="M24" s="80"/>
    </row>
    <row r="25" spans="1:13" x14ac:dyDescent="0.3">
      <c r="B25" s="45"/>
      <c r="E25" s="414"/>
      <c r="F25" s="7"/>
      <c r="G25" s="7"/>
      <c r="H25" s="7"/>
      <c r="I25" s="7"/>
      <c r="J25" s="416"/>
    </row>
    <row r="26" spans="1:13" x14ac:dyDescent="0.3">
      <c r="E26" s="414"/>
      <c r="F26" s="7"/>
      <c r="G26" s="7"/>
      <c r="H26" s="7"/>
      <c r="I26" s="7"/>
      <c r="J26" s="416"/>
    </row>
    <row r="27" spans="1:13" x14ac:dyDescent="0.3">
      <c r="E27" s="414"/>
      <c r="F27" s="7"/>
      <c r="G27" s="7"/>
      <c r="H27" s="7"/>
      <c r="I27" s="7"/>
      <c r="J27" s="416"/>
    </row>
    <row r="28" spans="1:13" x14ac:dyDescent="0.3">
      <c r="E28" s="414"/>
      <c r="F28" s="7"/>
      <c r="G28" s="7"/>
      <c r="H28" s="7"/>
      <c r="I28" s="7"/>
      <c r="J28" s="416"/>
    </row>
    <row r="29" spans="1:13" x14ac:dyDescent="0.3">
      <c r="E29" s="414"/>
      <c r="F29" s="7"/>
      <c r="G29" s="7"/>
      <c r="H29" s="7"/>
      <c r="I29" s="7"/>
      <c r="J29" s="416"/>
    </row>
    <row r="30" spans="1:13" ht="14.4" customHeight="1" x14ac:dyDescent="0.3">
      <c r="E30" s="414"/>
      <c r="F30" s="7"/>
      <c r="G30" s="7"/>
      <c r="H30" s="7"/>
      <c r="I30" s="7"/>
      <c r="J30" s="416"/>
    </row>
    <row r="31" spans="1:13" x14ac:dyDescent="0.3">
      <c r="E31" s="414"/>
      <c r="F31" s="7"/>
      <c r="G31" s="7"/>
      <c r="H31" s="7"/>
      <c r="I31" s="7"/>
      <c r="J31" s="416"/>
    </row>
    <row r="32" spans="1:13" x14ac:dyDescent="0.3">
      <c r="E32" s="414"/>
      <c r="F32" s="7"/>
      <c r="G32" s="7"/>
      <c r="H32" s="7"/>
      <c r="I32" s="7"/>
      <c r="J32" s="416"/>
    </row>
    <row r="33" spans="5:10" x14ac:dyDescent="0.3">
      <c r="E33" s="414"/>
      <c r="F33" s="7"/>
      <c r="G33" s="7"/>
      <c r="H33" s="7"/>
      <c r="I33" s="7"/>
      <c r="J33" s="416"/>
    </row>
    <row r="34" spans="5:10" x14ac:dyDescent="0.3">
      <c r="E34" s="414"/>
      <c r="F34" s="7"/>
      <c r="G34" s="7"/>
      <c r="H34" s="7"/>
      <c r="I34" s="7"/>
      <c r="J34" s="416"/>
    </row>
    <row r="35" spans="5:10" x14ac:dyDescent="0.3">
      <c r="E35" s="414"/>
      <c r="F35" s="7"/>
      <c r="G35" s="7"/>
      <c r="H35" s="7"/>
      <c r="I35" s="7"/>
      <c r="J35" s="416"/>
    </row>
    <row r="36" spans="5:10" x14ac:dyDescent="0.3">
      <c r="E36" s="414"/>
      <c r="F36" s="7"/>
      <c r="G36" s="7"/>
      <c r="H36" s="7"/>
      <c r="I36" s="7"/>
      <c r="J36" s="416"/>
    </row>
    <row r="37" spans="5:10" x14ac:dyDescent="0.3">
      <c r="E37" s="414"/>
      <c r="F37" s="7"/>
      <c r="G37" s="7"/>
      <c r="H37" s="7"/>
      <c r="I37" s="7"/>
      <c r="J37" s="416"/>
    </row>
    <row r="38" spans="5:10" x14ac:dyDescent="0.3">
      <c r="E38" s="414"/>
      <c r="F38" s="7"/>
      <c r="G38" s="7"/>
      <c r="H38" s="7"/>
      <c r="I38" s="7"/>
      <c r="J38" s="416"/>
    </row>
    <row r="39" spans="5:10" x14ac:dyDescent="0.3">
      <c r="E39" s="414"/>
      <c r="F39" s="7"/>
      <c r="G39" s="7"/>
      <c r="H39" s="7"/>
      <c r="I39" s="7"/>
      <c r="J39" s="416"/>
    </row>
    <row r="40" spans="5:10" x14ac:dyDescent="0.3">
      <c r="E40" s="414"/>
      <c r="F40" s="7"/>
      <c r="G40" s="7"/>
      <c r="H40" s="7"/>
      <c r="I40" s="7"/>
      <c r="J40" s="416"/>
    </row>
    <row r="41" spans="5:10" x14ac:dyDescent="0.3">
      <c r="E41" s="414"/>
      <c r="F41" s="7"/>
      <c r="G41" s="7"/>
      <c r="H41" s="7"/>
      <c r="I41" s="7"/>
      <c r="J41" s="416"/>
    </row>
    <row r="42" spans="5:10" x14ac:dyDescent="0.3">
      <c r="E42" s="414"/>
      <c r="F42" s="7"/>
      <c r="G42" s="7"/>
      <c r="H42" s="7"/>
      <c r="I42" s="7"/>
      <c r="J42" s="416"/>
    </row>
    <row r="43" spans="5:10" x14ac:dyDescent="0.3">
      <c r="E43" s="414"/>
      <c r="F43" s="7"/>
      <c r="G43" s="7"/>
      <c r="H43" s="7"/>
      <c r="I43" s="7"/>
      <c r="J43" s="416"/>
    </row>
    <row r="44" spans="5:10" x14ac:dyDescent="0.3">
      <c r="E44" s="414"/>
      <c r="F44" s="7"/>
      <c r="G44" s="7"/>
      <c r="H44" s="7"/>
      <c r="I44" s="7"/>
      <c r="J44" s="416"/>
    </row>
    <row r="45" spans="5:10" x14ac:dyDescent="0.3">
      <c r="E45" s="414"/>
      <c r="F45" s="7"/>
      <c r="G45" s="7"/>
      <c r="H45" s="7"/>
      <c r="I45" s="7"/>
      <c r="J45" s="416"/>
    </row>
    <row r="46" spans="5:10" x14ac:dyDescent="0.3">
      <c r="E46" s="414"/>
      <c r="F46" s="7"/>
      <c r="G46" s="7"/>
      <c r="H46" s="7"/>
      <c r="I46" s="7"/>
      <c r="J46" s="416"/>
    </row>
    <row r="47" spans="5:10" x14ac:dyDescent="0.3">
      <c r="E47" s="414"/>
      <c r="F47" s="7"/>
      <c r="G47" s="7"/>
      <c r="H47" s="7"/>
      <c r="I47" s="7"/>
      <c r="J47" s="416"/>
    </row>
    <row r="48" spans="5:10" x14ac:dyDescent="0.3">
      <c r="E48" s="414"/>
      <c r="F48" s="7"/>
      <c r="G48" s="7"/>
      <c r="H48" s="7"/>
      <c r="I48" s="7"/>
      <c r="J48" s="416"/>
    </row>
    <row r="49" spans="5:10" x14ac:dyDescent="0.3">
      <c r="E49" s="414"/>
      <c r="F49" s="7"/>
      <c r="G49" s="7"/>
      <c r="H49" s="7"/>
      <c r="I49" s="7"/>
      <c r="J49" s="416"/>
    </row>
    <row r="50" spans="5:10" x14ac:dyDescent="0.3">
      <c r="E50" s="414"/>
      <c r="F50" s="7"/>
      <c r="G50" s="7"/>
      <c r="H50" s="7"/>
      <c r="I50" s="7"/>
      <c r="J50" s="416"/>
    </row>
    <row r="51" spans="5:10" x14ac:dyDescent="0.3">
      <c r="E51" s="7"/>
      <c r="F51" s="7"/>
      <c r="G51" s="7"/>
      <c r="H51" s="7"/>
      <c r="I51" s="7"/>
      <c r="J51" s="416"/>
    </row>
    <row r="52" spans="5:10" x14ac:dyDescent="0.3">
      <c r="E52" s="417"/>
      <c r="F52" s="7"/>
      <c r="G52" s="7"/>
      <c r="H52" s="7"/>
      <c r="I52" s="7"/>
      <c r="J52" s="7"/>
    </row>
  </sheetData>
  <conditionalFormatting sqref="A1:XFD22 A23:B23 D23:XFD23 A24:XFD1048576">
    <cfRule type="expression" dxfId="2" priority="1">
      <formula>IF(ISNUMBER(FIND("=", _xlfn.FORMULATEXT(A1))), FALSE, ISNUMBER(A1))</formula>
    </cfRule>
    <cfRule type="expression" dxfId="1" priority="2">
      <formula>IF(AND(_xlfn.ISFORMULA(A1), ISNUMBER(SEARCH("!", _xlfn.FORMULATEXT(A1)))), TRUE, FALSE)</formula>
    </cfRule>
    <cfRule type="expression" dxfId="0" priority="3">
      <formula>IF(_xlfn.ISFORMULA(A1), NOT(ISNUMBER(SEARCH("!", _xlfn.FORMULATEXT(A1)))), FALSE)</formula>
    </cfRule>
  </conditionalFormatting>
  <pageMargins left="0.7" right="0.7" top="0.75" bottom="0.75" header="0.3" footer="0.3"/>
  <ignoredErrors>
    <ignoredError sqref="C5" formula="1"/>
  </ignoredErrors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24086-446A-4994-8399-AFF7D305ABA8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949A7-E1AF-4785-B04F-14C399FC821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35E0B-6934-426A-97BA-C3DDFD5B0A83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F43E0-3826-4DBF-A96A-C76E54AA726F}">
  <dimension ref="A1"/>
  <sheetViews>
    <sheetView workbookViewId="0"/>
  </sheetViews>
  <sheetFormatPr defaultRowHeight="14.4" x14ac:dyDescent="0.3"/>
  <sheetData>
    <row r="1" spans="1:1" x14ac:dyDescent="0.3">
      <c r="A1" t="e" cm="1" vm="1">
        <f t="array" ref="A1">_xll.VELIXOVERSION()</f>
        <v>#N/A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</vt:i4>
      </vt:variant>
    </vt:vector>
  </HeadingPairs>
  <TitlesOfParts>
    <vt:vector size="20" baseType="lpstr">
      <vt:lpstr>Home</vt:lpstr>
      <vt:lpstr>Options</vt:lpstr>
      <vt:lpstr>Assumptions&amp;Data</vt:lpstr>
      <vt:lpstr>Schedule</vt:lpstr>
      <vt:lpstr>MonthlyCashflow</vt:lpstr>
      <vt:lpstr>Metrics</vt:lpstr>
      <vt:lpstr>Annual_Cashflow</vt:lpstr>
      <vt:lpstr>Summary</vt:lpstr>
      <vt:lpstr>Land Owner Cashflow</vt:lpstr>
      <vt:lpstr>Developer Cashflow</vt:lpstr>
      <vt:lpstr>NotionalLandValue</vt:lpstr>
      <vt:lpstr>ConstructionDebt</vt:lpstr>
      <vt:lpstr>Payment Plans</vt:lpstr>
      <vt:lpstr>24MeterRoadCalculation</vt:lpstr>
      <vt:lpstr>TDR_Potential_Land_Calc</vt:lpstr>
      <vt:lpstr>RegulatoryPayment</vt:lpstr>
      <vt:lpstr>Source of fund LO</vt:lpstr>
      <vt:lpstr>Differentiation_SPRE</vt:lpstr>
      <vt:lpstr>_VXIgnore_5f2f98d7-d047-4033-af</vt:lpstr>
      <vt:lpstr>SQ_Meter_To_Sqft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Sumesh Kumar</dc:creator>
  <cp:lastModifiedBy>Sumesh</cp:lastModifiedBy>
  <cp:lastPrinted>2025-03-10T08:14:43Z</cp:lastPrinted>
  <dcterms:created xsi:type="dcterms:W3CDTF">2024-12-16T05:47:50Z</dcterms:created>
  <dcterms:modified xsi:type="dcterms:W3CDTF">2026-01-14T13:28:15Z</dcterms:modified>
</cp:coreProperties>
</file>